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1463" documentId="13_ncr:1_{84060BC2-BF92-44A3-AFDD-44BBF809DF39}" xr6:coauthVersionLast="47" xr6:coauthVersionMax="47" xr10:uidLastSave="{E615F099-8777-405B-9B3C-57C003073A12}"/>
  <bookViews>
    <workbookView xWindow="-120" yWindow="-120" windowWidth="29040" windowHeight="15840" tabRatio="839" firstSheet="3" activeTab="6" xr2:uid="{00000000-000D-0000-FFFF-FFFF00000000}"/>
  </bookViews>
  <sheets>
    <sheet name="Tabelle5" sheetId="9" state="hidden" r:id="rId1"/>
    <sheet name="BU3" sheetId="32" r:id="rId2"/>
    <sheet name="aktuelle Reduktion" sheetId="33" r:id="rId3"/>
    <sheet name="Produktionspreise" sheetId="35" r:id="rId4"/>
    <sheet name="Zeitlicher Verlauf" sheetId="36" r:id="rId5"/>
    <sheet name="Produktgruppe" sheetId="40" r:id="rId6"/>
    <sheet name="BU4" sheetId="41" r:id="rId7"/>
    <sheet name="BU2" sheetId="37" r:id="rId8"/>
    <sheet name="Abfalldokumentation" sheetId="6" r:id="rId9"/>
    <sheet name="Produktgruppen" sheetId="12" state="hidden" r:id="rId10"/>
    <sheet name="Liste Gründe" sheetId="26" r:id="rId11"/>
    <sheet name="Linien - BU" sheetId="23" r:id="rId12"/>
    <sheet name="Kennzahlen" sheetId="19" r:id="rId13"/>
    <sheet name="Berechnung der Kennzahlen" sheetId="18" state="hidden" r:id="rId14"/>
    <sheet name="Artikel" sheetId="14" r:id="rId15"/>
    <sheet name="Tabelle1" sheetId="13" state="hidden" r:id="rId16"/>
    <sheet name="_56F9DC9755BA473782653E2940F9" sheetId="28" state="veryHidden" r:id="rId17"/>
    <sheet name="Form1" sheetId="29" state="hidden" r:id="rId18"/>
  </sheets>
  <externalReferences>
    <externalReference r:id="rId19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3" localSheetId="12" hidden="1">Kennzahlen!$P$1:$S$69</definedName>
    <definedName name="ExterneDaten_4" localSheetId="12" hidden="1">Kennzahlen!$U$1:$W$291</definedName>
    <definedName name="ExterneDaten_5" localSheetId="12" hidden="1">Kennzahlen!$Z$1:$AB$64</definedName>
    <definedName name="ExterneDaten_6" localSheetId="12" hidden="1">Kennzahlen!$A$1:$H$69</definedName>
  </definedNames>
  <calcPr calcId="191028" calcMode="manual"/>
  <pivotCaches>
    <pivotCache cacheId="321" r:id="rId20"/>
    <pivotCache cacheId="373" r:id="rId21"/>
    <pivotCache cacheId="330" r:id="rId22"/>
    <pivotCache cacheId="333" r:id="rId23"/>
    <pivotCache cacheId="335" r:id="rId24"/>
    <pivotCache cacheId="394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27" i="6" l="1"/>
  <c r="B2328" i="6"/>
  <c r="B2329" i="6"/>
  <c r="B2330" i="6"/>
  <c r="B2331" i="6"/>
  <c r="B2332" i="6"/>
  <c r="B2333" i="6"/>
  <c r="B2334" i="6"/>
  <c r="B2335" i="6"/>
  <c r="C2327" i="6"/>
  <c r="I2327" i="6" s="1"/>
  <c r="C2328" i="6"/>
  <c r="I2328" i="6" s="1"/>
  <c r="C2329" i="6"/>
  <c r="C2330" i="6"/>
  <c r="I2330" i="6" s="1"/>
  <c r="C2331" i="6"/>
  <c r="I2331" i="6" s="1"/>
  <c r="C2332" i="6"/>
  <c r="I2332" i="6" s="1"/>
  <c r="C2333" i="6"/>
  <c r="I2333" i="6" s="1"/>
  <c r="C2334" i="6"/>
  <c r="I2334" i="6" s="1"/>
  <c r="C2335" i="6"/>
  <c r="I2335" i="6" s="1"/>
  <c r="F2327" i="6"/>
  <c r="F2328" i="6"/>
  <c r="F2329" i="6"/>
  <c r="F2330" i="6"/>
  <c r="F2331" i="6"/>
  <c r="F2332" i="6"/>
  <c r="F2333" i="6"/>
  <c r="F2334" i="6"/>
  <c r="F2335" i="6"/>
  <c r="H2327" i="6"/>
  <c r="H2328" i="6"/>
  <c r="H2329" i="6"/>
  <c r="H2330" i="6"/>
  <c r="H2331" i="6"/>
  <c r="H2332" i="6"/>
  <c r="H2333" i="6"/>
  <c r="H2334" i="6"/>
  <c r="H2335" i="6"/>
  <c r="I2329" i="6"/>
  <c r="J2327" i="6"/>
  <c r="J2328" i="6"/>
  <c r="J2329" i="6"/>
  <c r="J2330" i="6"/>
  <c r="J2331" i="6"/>
  <c r="J2332" i="6"/>
  <c r="J2333" i="6"/>
  <c r="J2334" i="6"/>
  <c r="J2335" i="6"/>
  <c r="K2327" i="6"/>
  <c r="K2328" i="6"/>
  <c r="K2329" i="6"/>
  <c r="K2330" i="6"/>
  <c r="K2331" i="6"/>
  <c r="K2332" i="6"/>
  <c r="K2333" i="6"/>
  <c r="K2334" i="6"/>
  <c r="K2335" i="6"/>
  <c r="L2327" i="6"/>
  <c r="L2328" i="6"/>
  <c r="L2329" i="6"/>
  <c r="L2330" i="6"/>
  <c r="L2331" i="6"/>
  <c r="L2332" i="6"/>
  <c r="L2333" i="6"/>
  <c r="L2334" i="6"/>
  <c r="L2335" i="6"/>
  <c r="N2327" i="6"/>
  <c r="A2327" i="6" s="1"/>
  <c r="N2328" i="6"/>
  <c r="A2328" i="6" s="1"/>
  <c r="N2329" i="6"/>
  <c r="A2329" i="6" s="1"/>
  <c r="N2330" i="6"/>
  <c r="A2330" i="6" s="1"/>
  <c r="N2331" i="6"/>
  <c r="A2331" i="6" s="1"/>
  <c r="N2332" i="6"/>
  <c r="A2332" i="6" s="1"/>
  <c r="N2333" i="6"/>
  <c r="A2333" i="6" s="1"/>
  <c r="N2334" i="6"/>
  <c r="A2334" i="6" s="1"/>
  <c r="N2335" i="6"/>
  <c r="A2335" i="6" s="1"/>
  <c r="O2327" i="6"/>
  <c r="O2328" i="6"/>
  <c r="O2329" i="6"/>
  <c r="O2330" i="6"/>
  <c r="D2330" i="6" s="1"/>
  <c r="O2331" i="6"/>
  <c r="E2331" i="6" s="1"/>
  <c r="D2331" i="6" s="1"/>
  <c r="O2332" i="6"/>
  <c r="O2333" i="6"/>
  <c r="O2334" i="6"/>
  <c r="O2335" i="6"/>
  <c r="P2327" i="6"/>
  <c r="G2327" i="6" s="1"/>
  <c r="P2328" i="6"/>
  <c r="G2328" i="6" s="1"/>
  <c r="P2329" i="6"/>
  <c r="G2329" i="6" s="1"/>
  <c r="P2330" i="6"/>
  <c r="G2330" i="6" s="1"/>
  <c r="P2331" i="6"/>
  <c r="G2331" i="6" s="1"/>
  <c r="P2332" i="6"/>
  <c r="G2332" i="6" s="1"/>
  <c r="P2333" i="6"/>
  <c r="G2333" i="6" s="1"/>
  <c r="P2334" i="6"/>
  <c r="G2334" i="6" s="1"/>
  <c r="P2335" i="6"/>
  <c r="G2335" i="6" s="1"/>
  <c r="X2327" i="6"/>
  <c r="X2328" i="6"/>
  <c r="X2329" i="6"/>
  <c r="X2330" i="6"/>
  <c r="X2331" i="6"/>
  <c r="X2332" i="6"/>
  <c r="X2333" i="6"/>
  <c r="X2334" i="6"/>
  <c r="X2335" i="6"/>
  <c r="M2335" i="6" l="1"/>
  <c r="M2327" i="6"/>
  <c r="M2329" i="6"/>
  <c r="M2334" i="6"/>
  <c r="M2333" i="6"/>
  <c r="M2332" i="6"/>
  <c r="M2331" i="6"/>
  <c r="M2330" i="6"/>
  <c r="E2330" i="6"/>
  <c r="M2328" i="6"/>
  <c r="E2329" i="6"/>
  <c r="D2329" i="6" s="1"/>
  <c r="E2328" i="6"/>
  <c r="D2328" i="6" s="1"/>
  <c r="E2335" i="6"/>
  <c r="D2335" i="6" s="1"/>
  <c r="E2327" i="6"/>
  <c r="D2327" i="6" s="1"/>
  <c r="E2334" i="6"/>
  <c r="D2334" i="6" s="1"/>
  <c r="E2333" i="6"/>
  <c r="D2333" i="6" s="1"/>
  <c r="E2332" i="6"/>
  <c r="D2332" i="6" s="1"/>
  <c r="B2325" i="6"/>
  <c r="B2326" i="6"/>
  <c r="C2325" i="6"/>
  <c r="I2325" i="6" s="1"/>
  <c r="C2326" i="6"/>
  <c r="I2326" i="6" s="1"/>
  <c r="F2325" i="6"/>
  <c r="F2326" i="6"/>
  <c r="H2325" i="6"/>
  <c r="H2326" i="6"/>
  <c r="J2325" i="6"/>
  <c r="J2326" i="6"/>
  <c r="K2325" i="6"/>
  <c r="K2326" i="6"/>
  <c r="L2325" i="6"/>
  <c r="L2326" i="6"/>
  <c r="N2325" i="6"/>
  <c r="A2325" i="6" s="1"/>
  <c r="N2326" i="6"/>
  <c r="A2326" i="6" s="1"/>
  <c r="O2325" i="6"/>
  <c r="E2325" i="6" s="1"/>
  <c r="O2326" i="6"/>
  <c r="E2326" i="6" s="1"/>
  <c r="P2325" i="6"/>
  <c r="G2325" i="6" s="1"/>
  <c r="P2326" i="6"/>
  <c r="G2326" i="6" s="1"/>
  <c r="X2325" i="6"/>
  <c r="X2326" i="6"/>
  <c r="B2324" i="6"/>
  <c r="C2324" i="6"/>
  <c r="I2324" i="6" s="1"/>
  <c r="F2324" i="6"/>
  <c r="H2324" i="6"/>
  <c r="J2324" i="6"/>
  <c r="K2324" i="6"/>
  <c r="L2324" i="6"/>
  <c r="N2324" i="6"/>
  <c r="A2324" i="6" s="1"/>
  <c r="O2324" i="6"/>
  <c r="D2324" i="6" s="1"/>
  <c r="P2324" i="6"/>
  <c r="G2324" i="6" s="1"/>
  <c r="X2324" i="6"/>
  <c r="B2323" i="6"/>
  <c r="C2323" i="6"/>
  <c r="I2323" i="6" s="1"/>
  <c r="F2323" i="6"/>
  <c r="H2323" i="6"/>
  <c r="J2323" i="6"/>
  <c r="K2323" i="6"/>
  <c r="L2323" i="6"/>
  <c r="N2323" i="6"/>
  <c r="A2323" i="6" s="1"/>
  <c r="O2323" i="6"/>
  <c r="D2323" i="6" s="1"/>
  <c r="P2323" i="6"/>
  <c r="G2323" i="6" s="1"/>
  <c r="X2323" i="6"/>
  <c r="B2322" i="6"/>
  <c r="C2322" i="6"/>
  <c r="I2322" i="6" s="1"/>
  <c r="F2322" i="6"/>
  <c r="H2322" i="6"/>
  <c r="J2322" i="6"/>
  <c r="K2322" i="6"/>
  <c r="L2322" i="6"/>
  <c r="O2322" i="6"/>
  <c r="D2322" i="6" s="1"/>
  <c r="P2322" i="6"/>
  <c r="G2322" i="6" s="1"/>
  <c r="X2322" i="6"/>
  <c r="B2321" i="6"/>
  <c r="C2321" i="6"/>
  <c r="I2321" i="6" s="1"/>
  <c r="F2321" i="6"/>
  <c r="H2321" i="6"/>
  <c r="J2321" i="6"/>
  <c r="K2321" i="6"/>
  <c r="L2321" i="6"/>
  <c r="N2321" i="6"/>
  <c r="A2321" i="6" s="1"/>
  <c r="O2321" i="6"/>
  <c r="D2321" i="6" s="1"/>
  <c r="P2321" i="6"/>
  <c r="G2321" i="6" s="1"/>
  <c r="X2321" i="6"/>
  <c r="B2320" i="6"/>
  <c r="C2320" i="6"/>
  <c r="I2320" i="6" s="1"/>
  <c r="F2320" i="6"/>
  <c r="H2320" i="6"/>
  <c r="J2320" i="6"/>
  <c r="K2320" i="6"/>
  <c r="L2320" i="6"/>
  <c r="N2320" i="6"/>
  <c r="A2320" i="6" s="1"/>
  <c r="O2320" i="6"/>
  <c r="E2320" i="6" s="1"/>
  <c r="P2320" i="6"/>
  <c r="G2320" i="6" s="1"/>
  <c r="X2320" i="6"/>
  <c r="B2319" i="6"/>
  <c r="C2319" i="6"/>
  <c r="I2319" i="6" s="1"/>
  <c r="F2319" i="6"/>
  <c r="H2319" i="6"/>
  <c r="J2319" i="6"/>
  <c r="K2319" i="6"/>
  <c r="L2319" i="6"/>
  <c r="O2319" i="6"/>
  <c r="P2319" i="6"/>
  <c r="G2319" i="6" s="1"/>
  <c r="X2319" i="6"/>
  <c r="B2318" i="6"/>
  <c r="C2318" i="6"/>
  <c r="I2318" i="6" s="1"/>
  <c r="F2318" i="6"/>
  <c r="H2318" i="6"/>
  <c r="J2318" i="6"/>
  <c r="K2318" i="6"/>
  <c r="L2318" i="6"/>
  <c r="N2318" i="6"/>
  <c r="A2318" i="6" s="1"/>
  <c r="O2318" i="6"/>
  <c r="D2318" i="6" s="1"/>
  <c r="P2318" i="6"/>
  <c r="G2318" i="6" s="1"/>
  <c r="X2318" i="6"/>
  <c r="B2317" i="6"/>
  <c r="C2317" i="6"/>
  <c r="I2317" i="6" s="1"/>
  <c r="F2317" i="6"/>
  <c r="H2317" i="6"/>
  <c r="J2317" i="6"/>
  <c r="K2317" i="6"/>
  <c r="L2317" i="6"/>
  <c r="O2317" i="6"/>
  <c r="P2317" i="6"/>
  <c r="G2317" i="6" s="1"/>
  <c r="X2317" i="6"/>
  <c r="B2316" i="6"/>
  <c r="C2316" i="6"/>
  <c r="I2316" i="6" s="1"/>
  <c r="F2316" i="6"/>
  <c r="H2316" i="6"/>
  <c r="J2316" i="6"/>
  <c r="K2316" i="6"/>
  <c r="L2316" i="6"/>
  <c r="O2316" i="6"/>
  <c r="D2316" i="6" s="1"/>
  <c r="P2316" i="6"/>
  <c r="G2316" i="6" s="1"/>
  <c r="X2316" i="6"/>
  <c r="B2315" i="6"/>
  <c r="C2315" i="6"/>
  <c r="I2315" i="6" s="1"/>
  <c r="F2315" i="6"/>
  <c r="H2315" i="6"/>
  <c r="J2315" i="6"/>
  <c r="K2315" i="6"/>
  <c r="L2315" i="6"/>
  <c r="N2315" i="6"/>
  <c r="A2315" i="6" s="1"/>
  <c r="O2315" i="6"/>
  <c r="P2315" i="6"/>
  <c r="G2315" i="6" s="1"/>
  <c r="X2315" i="6"/>
  <c r="B2314" i="6"/>
  <c r="C2314" i="6"/>
  <c r="I2314" i="6" s="1"/>
  <c r="F2314" i="6"/>
  <c r="H2314" i="6"/>
  <c r="J2314" i="6"/>
  <c r="K2314" i="6"/>
  <c r="L2314" i="6"/>
  <c r="O2314" i="6"/>
  <c r="D2314" i="6" s="1"/>
  <c r="P2314" i="6"/>
  <c r="G2314" i="6" s="1"/>
  <c r="X2314" i="6"/>
  <c r="B2313" i="6"/>
  <c r="C2313" i="6"/>
  <c r="I2313" i="6" s="1"/>
  <c r="F2313" i="6"/>
  <c r="H2313" i="6"/>
  <c r="J2313" i="6"/>
  <c r="K2313" i="6"/>
  <c r="L2313" i="6"/>
  <c r="N2313" i="6"/>
  <c r="A2313" i="6" s="1"/>
  <c r="O2313" i="6"/>
  <c r="D2313" i="6" s="1"/>
  <c r="P2313" i="6"/>
  <c r="G2313" i="6" s="1"/>
  <c r="X2313" i="6"/>
  <c r="B2312" i="6"/>
  <c r="C2312" i="6"/>
  <c r="I2312" i="6" s="1"/>
  <c r="F2312" i="6"/>
  <c r="H2312" i="6"/>
  <c r="J2312" i="6"/>
  <c r="K2312" i="6"/>
  <c r="L2312" i="6"/>
  <c r="N2312" i="6"/>
  <c r="A2312" i="6" s="1"/>
  <c r="O2312" i="6"/>
  <c r="D2312" i="6" s="1"/>
  <c r="P2312" i="6"/>
  <c r="G2312" i="6" s="1"/>
  <c r="X2312" i="6"/>
  <c r="B2311" i="6"/>
  <c r="C2311" i="6"/>
  <c r="I2311" i="6" s="1"/>
  <c r="F2311" i="6"/>
  <c r="H2311" i="6"/>
  <c r="J2311" i="6"/>
  <c r="K2311" i="6"/>
  <c r="L2311" i="6"/>
  <c r="O2311" i="6"/>
  <c r="N2311" i="6" s="1"/>
  <c r="A2311" i="6" s="1"/>
  <c r="P2311" i="6"/>
  <c r="G2311" i="6" s="1"/>
  <c r="X2311" i="6"/>
  <c r="B2310" i="6"/>
  <c r="C2310" i="6"/>
  <c r="I2310" i="6" s="1"/>
  <c r="F2310" i="6"/>
  <c r="H2310" i="6"/>
  <c r="J2310" i="6"/>
  <c r="K2310" i="6"/>
  <c r="L2310" i="6"/>
  <c r="O2310" i="6"/>
  <c r="E2310" i="6" s="1"/>
  <c r="P2310" i="6"/>
  <c r="G2310" i="6" s="1"/>
  <c r="X2310" i="6"/>
  <c r="B2309" i="6"/>
  <c r="C2309" i="6"/>
  <c r="I2309" i="6" s="1"/>
  <c r="F2309" i="6"/>
  <c r="H2309" i="6"/>
  <c r="J2309" i="6"/>
  <c r="K2309" i="6"/>
  <c r="L2309" i="6"/>
  <c r="O2309" i="6"/>
  <c r="D2309" i="6" s="1"/>
  <c r="P2309" i="6"/>
  <c r="G2309" i="6" s="1"/>
  <c r="X2309" i="6"/>
  <c r="E2313" i="6" l="1"/>
  <c r="D2310" i="6"/>
  <c r="E2312" i="6"/>
  <c r="E2321" i="6"/>
  <c r="M2324" i="6"/>
  <c r="M2323" i="6"/>
  <c r="D2320" i="6"/>
  <c r="M2320" i="6" s="1"/>
  <c r="D2326" i="6"/>
  <c r="M2326" i="6" s="1"/>
  <c r="D2325" i="6"/>
  <c r="M2325" i="6" s="1"/>
  <c r="E2324" i="6"/>
  <c r="M2321" i="6"/>
  <c r="E2323" i="6"/>
  <c r="N2322" i="6"/>
  <c r="A2322" i="6" s="1"/>
  <c r="M2322" i="6" s="1"/>
  <c r="E2322" i="6"/>
  <c r="N2319" i="6"/>
  <c r="A2319" i="6" s="1"/>
  <c r="E2319" i="6"/>
  <c r="D2319" i="6" s="1"/>
  <c r="M2318" i="6"/>
  <c r="E2318" i="6"/>
  <c r="E2317" i="6"/>
  <c r="D2317" i="6" s="1"/>
  <c r="N2317" i="6"/>
  <c r="A2317" i="6" s="1"/>
  <c r="N2316" i="6"/>
  <c r="A2316" i="6" s="1"/>
  <c r="M2316" i="6" s="1"/>
  <c r="E2316" i="6"/>
  <c r="M2313" i="6"/>
  <c r="E2315" i="6"/>
  <c r="D2315" i="6" s="1"/>
  <c r="M2315" i="6" s="1"/>
  <c r="M2312" i="6"/>
  <c r="N2314" i="6"/>
  <c r="A2314" i="6" s="1"/>
  <c r="M2314" i="6" s="1"/>
  <c r="E2314" i="6"/>
  <c r="E2311" i="6"/>
  <c r="D2311" i="6"/>
  <c r="M2311" i="6" s="1"/>
  <c r="N2310" i="6"/>
  <c r="A2310" i="6" s="1"/>
  <c r="N2309" i="6"/>
  <c r="A2309" i="6" s="1"/>
  <c r="M2309" i="6" s="1"/>
  <c r="E2309" i="6"/>
  <c r="M2310" i="6" l="1"/>
  <c r="M2319" i="6"/>
  <c r="M2317" i="6"/>
  <c r="B2308" i="6" l="1"/>
  <c r="C2308" i="6"/>
  <c r="I2308" i="6" s="1"/>
  <c r="F2308" i="6"/>
  <c r="H2308" i="6"/>
  <c r="J2308" i="6"/>
  <c r="K2308" i="6"/>
  <c r="L2308" i="6"/>
  <c r="O2308" i="6"/>
  <c r="D2308" i="6" s="1"/>
  <c r="P2308" i="6"/>
  <c r="G2308" i="6" s="1"/>
  <c r="X2308" i="6"/>
  <c r="B2307" i="6"/>
  <c r="C2307" i="6"/>
  <c r="I2307" i="6" s="1"/>
  <c r="F2307" i="6"/>
  <c r="H2307" i="6"/>
  <c r="J2307" i="6"/>
  <c r="K2307" i="6"/>
  <c r="L2307" i="6"/>
  <c r="N2307" i="6"/>
  <c r="A2307" i="6" s="1"/>
  <c r="O2307" i="6"/>
  <c r="D2307" i="6" s="1"/>
  <c r="P2307" i="6"/>
  <c r="G2307" i="6" s="1"/>
  <c r="X2307" i="6"/>
  <c r="B2306" i="6"/>
  <c r="C2306" i="6"/>
  <c r="I2306" i="6" s="1"/>
  <c r="F2306" i="6"/>
  <c r="H2306" i="6"/>
  <c r="J2306" i="6"/>
  <c r="K2306" i="6"/>
  <c r="L2306" i="6"/>
  <c r="N2306" i="6"/>
  <c r="A2306" i="6" s="1"/>
  <c r="O2306" i="6"/>
  <c r="E2306" i="6" s="1"/>
  <c r="D2306" i="6" s="1"/>
  <c r="P2306" i="6"/>
  <c r="G2306" i="6" s="1"/>
  <c r="X2306" i="6"/>
  <c r="B2305" i="6"/>
  <c r="C2305" i="6"/>
  <c r="I2305" i="6" s="1"/>
  <c r="F2305" i="6"/>
  <c r="H2305" i="6"/>
  <c r="J2305" i="6"/>
  <c r="K2305" i="6"/>
  <c r="L2305" i="6"/>
  <c r="N2305" i="6"/>
  <c r="A2305" i="6" s="1"/>
  <c r="O2305" i="6"/>
  <c r="P2305" i="6"/>
  <c r="G2305" i="6" s="1"/>
  <c r="X2305" i="6"/>
  <c r="B2304" i="6"/>
  <c r="C2304" i="6"/>
  <c r="I2304" i="6" s="1"/>
  <c r="F2304" i="6"/>
  <c r="H2304" i="6"/>
  <c r="J2304" i="6"/>
  <c r="K2304" i="6"/>
  <c r="L2304" i="6"/>
  <c r="N2304" i="6"/>
  <c r="A2304" i="6" s="1"/>
  <c r="O2304" i="6"/>
  <c r="P2304" i="6"/>
  <c r="G2304" i="6" s="1"/>
  <c r="X2304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C2287" i="6"/>
  <c r="I2287" i="6" s="1"/>
  <c r="C2288" i="6"/>
  <c r="C2289" i="6"/>
  <c r="I2289" i="6" s="1"/>
  <c r="C2290" i="6"/>
  <c r="I2290" i="6" s="1"/>
  <c r="C2291" i="6"/>
  <c r="I2291" i="6" s="1"/>
  <c r="C2292" i="6"/>
  <c r="I2292" i="6" s="1"/>
  <c r="C2293" i="6"/>
  <c r="I2293" i="6" s="1"/>
  <c r="C2294" i="6"/>
  <c r="I2294" i="6" s="1"/>
  <c r="C2295" i="6"/>
  <c r="I2295" i="6" s="1"/>
  <c r="C2296" i="6"/>
  <c r="I2296" i="6" s="1"/>
  <c r="C2297" i="6"/>
  <c r="I2297" i="6" s="1"/>
  <c r="C2298" i="6"/>
  <c r="I2298" i="6" s="1"/>
  <c r="C2299" i="6"/>
  <c r="I2299" i="6" s="1"/>
  <c r="C2300" i="6"/>
  <c r="I2300" i="6" s="1"/>
  <c r="C2301" i="6"/>
  <c r="I2301" i="6" s="1"/>
  <c r="C2302" i="6"/>
  <c r="I2302" i="6" s="1"/>
  <c r="C2303" i="6"/>
  <c r="I2303" i="6" s="1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I2288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N2287" i="6"/>
  <c r="A2287" i="6" s="1"/>
  <c r="N2288" i="6"/>
  <c r="A2288" i="6" s="1"/>
  <c r="N2289" i="6"/>
  <c r="A2289" i="6" s="1"/>
  <c r="N2290" i="6"/>
  <c r="A2290" i="6" s="1"/>
  <c r="N2291" i="6"/>
  <c r="A2291" i="6" s="1"/>
  <c r="N2292" i="6"/>
  <c r="A2292" i="6" s="1"/>
  <c r="N2293" i="6"/>
  <c r="A2293" i="6" s="1"/>
  <c r="N2294" i="6"/>
  <c r="A2294" i="6" s="1"/>
  <c r="N2295" i="6"/>
  <c r="A2295" i="6" s="1"/>
  <c r="N2296" i="6"/>
  <c r="A2296" i="6" s="1"/>
  <c r="N2297" i="6"/>
  <c r="A2297" i="6" s="1"/>
  <c r="N2298" i="6"/>
  <c r="A2298" i="6" s="1"/>
  <c r="N2299" i="6"/>
  <c r="A2299" i="6" s="1"/>
  <c r="N2300" i="6"/>
  <c r="A2300" i="6" s="1"/>
  <c r="N2301" i="6"/>
  <c r="A2301" i="6" s="1"/>
  <c r="N2302" i="6"/>
  <c r="A2302" i="6" s="1"/>
  <c r="N2303" i="6"/>
  <c r="A2303" i="6" s="1"/>
  <c r="O2287" i="6"/>
  <c r="D2287" i="6" s="1"/>
  <c r="O2288" i="6"/>
  <c r="E2288" i="6" s="1"/>
  <c r="O2289" i="6"/>
  <c r="E2289" i="6" s="1"/>
  <c r="O2290" i="6"/>
  <c r="E2290" i="6" s="1"/>
  <c r="O2291" i="6"/>
  <c r="E2291" i="6" s="1"/>
  <c r="O2292" i="6"/>
  <c r="O2293" i="6"/>
  <c r="D2293" i="6" s="1"/>
  <c r="O2294" i="6"/>
  <c r="D2294" i="6" s="1"/>
  <c r="O2295" i="6"/>
  <c r="D2295" i="6" s="1"/>
  <c r="O2296" i="6"/>
  <c r="E2296" i="6" s="1"/>
  <c r="O2297" i="6"/>
  <c r="E2297" i="6" s="1"/>
  <c r="O2298" i="6"/>
  <c r="E2298" i="6" s="1"/>
  <c r="O2299" i="6"/>
  <c r="E2299" i="6" s="1"/>
  <c r="O2300" i="6"/>
  <c r="D2300" i="6" s="1"/>
  <c r="O2301" i="6"/>
  <c r="D2301" i="6" s="1"/>
  <c r="O2302" i="6"/>
  <c r="D2302" i="6" s="1"/>
  <c r="O2303" i="6"/>
  <c r="D2303" i="6" s="1"/>
  <c r="P2287" i="6"/>
  <c r="G2287" i="6" s="1"/>
  <c r="P2288" i="6"/>
  <c r="G2288" i="6" s="1"/>
  <c r="P2289" i="6"/>
  <c r="G2289" i="6" s="1"/>
  <c r="P2290" i="6"/>
  <c r="G2290" i="6" s="1"/>
  <c r="P2291" i="6"/>
  <c r="G2291" i="6" s="1"/>
  <c r="P2292" i="6"/>
  <c r="G2292" i="6" s="1"/>
  <c r="P2293" i="6"/>
  <c r="G2293" i="6" s="1"/>
  <c r="P2294" i="6"/>
  <c r="G2294" i="6" s="1"/>
  <c r="P2295" i="6"/>
  <c r="G2295" i="6" s="1"/>
  <c r="P2296" i="6"/>
  <c r="G2296" i="6" s="1"/>
  <c r="P2297" i="6"/>
  <c r="G2297" i="6" s="1"/>
  <c r="P2298" i="6"/>
  <c r="G2298" i="6" s="1"/>
  <c r="P2299" i="6"/>
  <c r="G2299" i="6" s="1"/>
  <c r="P2300" i="6"/>
  <c r="G2300" i="6" s="1"/>
  <c r="P2301" i="6"/>
  <c r="G2301" i="6" s="1"/>
  <c r="P2302" i="6"/>
  <c r="G2302" i="6" s="1"/>
  <c r="P2303" i="6"/>
  <c r="G2303" i="6" s="1"/>
  <c r="X2287" i="6"/>
  <c r="X2288" i="6"/>
  <c r="X2289" i="6"/>
  <c r="X2290" i="6"/>
  <c r="X2291" i="6"/>
  <c r="X2292" i="6"/>
  <c r="X2293" i="6"/>
  <c r="X2294" i="6"/>
  <c r="X2295" i="6"/>
  <c r="X2296" i="6"/>
  <c r="X2297" i="6"/>
  <c r="X2298" i="6"/>
  <c r="X2299" i="6"/>
  <c r="X2300" i="6"/>
  <c r="X2301" i="6"/>
  <c r="X2302" i="6"/>
  <c r="X2303" i="6"/>
  <c r="B2286" i="6"/>
  <c r="C2286" i="6"/>
  <c r="I2286" i="6" s="1"/>
  <c r="F2286" i="6"/>
  <c r="H2286" i="6"/>
  <c r="J2286" i="6"/>
  <c r="K2286" i="6"/>
  <c r="L2286" i="6"/>
  <c r="N2286" i="6"/>
  <c r="A2286" i="6" s="1"/>
  <c r="O2286" i="6"/>
  <c r="D2286" i="6" s="1"/>
  <c r="P2286" i="6"/>
  <c r="G2286" i="6" s="1"/>
  <c r="X2286" i="6"/>
  <c r="S2268" i="6"/>
  <c r="B2268" i="6" s="1"/>
  <c r="B2284" i="6"/>
  <c r="B2285" i="6"/>
  <c r="C2284" i="6"/>
  <c r="I2284" i="6" s="1"/>
  <c r="C2285" i="6"/>
  <c r="I2285" i="6" s="1"/>
  <c r="F2284" i="6"/>
  <c r="F2285" i="6"/>
  <c r="H2284" i="6"/>
  <c r="H2285" i="6"/>
  <c r="J2284" i="6"/>
  <c r="J2285" i="6"/>
  <c r="K2284" i="6"/>
  <c r="K2285" i="6"/>
  <c r="L2284" i="6"/>
  <c r="L2285" i="6"/>
  <c r="N2284" i="6"/>
  <c r="A2284" i="6" s="1"/>
  <c r="N2285" i="6"/>
  <c r="A2285" i="6" s="1"/>
  <c r="O2284" i="6"/>
  <c r="E2284" i="6" s="1"/>
  <c r="O2285" i="6"/>
  <c r="D2285" i="6" s="1"/>
  <c r="P2284" i="6"/>
  <c r="G2284" i="6" s="1"/>
  <c r="P2285" i="6"/>
  <c r="G2285" i="6" s="1"/>
  <c r="X2284" i="6"/>
  <c r="X2285" i="6"/>
  <c r="B2283" i="6"/>
  <c r="C2283" i="6"/>
  <c r="I2283" i="6" s="1"/>
  <c r="F2283" i="6"/>
  <c r="H2283" i="6"/>
  <c r="J2283" i="6"/>
  <c r="K2283" i="6"/>
  <c r="L2283" i="6"/>
  <c r="N2283" i="6"/>
  <c r="A2283" i="6" s="1"/>
  <c r="O2283" i="6"/>
  <c r="D2283" i="6" s="1"/>
  <c r="P2283" i="6"/>
  <c r="G2283" i="6" s="1"/>
  <c r="X2283" i="6"/>
  <c r="B2265" i="6"/>
  <c r="B2266" i="6"/>
  <c r="B2267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C2265" i="6"/>
  <c r="I2265" i="6" s="1"/>
  <c r="C2266" i="6"/>
  <c r="I2266" i="6" s="1"/>
  <c r="C2267" i="6"/>
  <c r="I2267" i="6" s="1"/>
  <c r="C2268" i="6"/>
  <c r="I2268" i="6" s="1"/>
  <c r="C2269" i="6"/>
  <c r="I2269" i="6" s="1"/>
  <c r="C2270" i="6"/>
  <c r="I2270" i="6" s="1"/>
  <c r="C2271" i="6"/>
  <c r="I2271" i="6" s="1"/>
  <c r="C2272" i="6"/>
  <c r="I2272" i="6" s="1"/>
  <c r="C2273" i="6"/>
  <c r="I2273" i="6" s="1"/>
  <c r="C2274" i="6"/>
  <c r="I2274" i="6" s="1"/>
  <c r="C2275" i="6"/>
  <c r="I2275" i="6" s="1"/>
  <c r="C2276" i="6"/>
  <c r="I2276" i="6" s="1"/>
  <c r="C2277" i="6"/>
  <c r="I2277" i="6" s="1"/>
  <c r="C2278" i="6"/>
  <c r="I2278" i="6" s="1"/>
  <c r="C2279" i="6"/>
  <c r="I2279" i="6" s="1"/>
  <c r="C2280" i="6"/>
  <c r="I2280" i="6" s="1"/>
  <c r="C2281" i="6"/>
  <c r="I2281" i="6" s="1"/>
  <c r="C2282" i="6"/>
  <c r="I2282" i="6" s="1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N2265" i="6"/>
  <c r="A2265" i="6" s="1"/>
  <c r="N2266" i="6"/>
  <c r="A2266" i="6" s="1"/>
  <c r="N2267" i="6"/>
  <c r="A2267" i="6" s="1"/>
  <c r="N2268" i="6"/>
  <c r="A2268" i="6" s="1"/>
  <c r="N2269" i="6"/>
  <c r="A2269" i="6" s="1"/>
  <c r="N2270" i="6"/>
  <c r="A2270" i="6" s="1"/>
  <c r="N2271" i="6"/>
  <c r="A2271" i="6" s="1"/>
  <c r="N2272" i="6"/>
  <c r="A2272" i="6" s="1"/>
  <c r="N2273" i="6"/>
  <c r="A2273" i="6" s="1"/>
  <c r="N2274" i="6"/>
  <c r="A2274" i="6" s="1"/>
  <c r="N2275" i="6"/>
  <c r="A2275" i="6" s="1"/>
  <c r="N2276" i="6"/>
  <c r="A2276" i="6" s="1"/>
  <c r="N2277" i="6"/>
  <c r="A2277" i="6" s="1"/>
  <c r="N2278" i="6"/>
  <c r="A2278" i="6" s="1"/>
  <c r="N2279" i="6"/>
  <c r="A2279" i="6" s="1"/>
  <c r="N2280" i="6"/>
  <c r="A2280" i="6" s="1"/>
  <c r="N2281" i="6"/>
  <c r="A2281" i="6" s="1"/>
  <c r="N2282" i="6"/>
  <c r="A2282" i="6" s="1"/>
  <c r="O2265" i="6"/>
  <c r="D2265" i="6" s="1"/>
  <c r="O2266" i="6"/>
  <c r="E2266" i="6" s="1"/>
  <c r="O2267" i="6"/>
  <c r="D2267" i="6" s="1"/>
  <c r="O2268" i="6"/>
  <c r="E2268" i="6" s="1"/>
  <c r="O2269" i="6"/>
  <c r="D2269" i="6" s="1"/>
  <c r="O2270" i="6"/>
  <c r="E2270" i="6" s="1"/>
  <c r="O2271" i="6"/>
  <c r="E2271" i="6" s="1"/>
  <c r="O2272" i="6"/>
  <c r="E2272" i="6" s="1"/>
  <c r="O2273" i="6"/>
  <c r="E2273" i="6" s="1"/>
  <c r="O2274" i="6"/>
  <c r="E2274" i="6" s="1"/>
  <c r="O2275" i="6"/>
  <c r="E2275" i="6" s="1"/>
  <c r="O2276" i="6"/>
  <c r="E2276" i="6" s="1"/>
  <c r="O2277" i="6"/>
  <c r="D2277" i="6" s="1"/>
  <c r="O2278" i="6"/>
  <c r="E2278" i="6" s="1"/>
  <c r="O2279" i="6"/>
  <c r="E2279" i="6" s="1"/>
  <c r="O2280" i="6"/>
  <c r="E2280" i="6" s="1"/>
  <c r="O2281" i="6"/>
  <c r="E2281" i="6" s="1"/>
  <c r="O2282" i="6"/>
  <c r="E2282" i="6" s="1"/>
  <c r="P2265" i="6"/>
  <c r="G2265" i="6" s="1"/>
  <c r="P2266" i="6"/>
  <c r="G2266" i="6" s="1"/>
  <c r="P2267" i="6"/>
  <c r="G2267" i="6" s="1"/>
  <c r="P2268" i="6"/>
  <c r="G2268" i="6" s="1"/>
  <c r="P2269" i="6"/>
  <c r="G2269" i="6" s="1"/>
  <c r="P2270" i="6"/>
  <c r="G2270" i="6" s="1"/>
  <c r="P2271" i="6"/>
  <c r="G2271" i="6" s="1"/>
  <c r="P2272" i="6"/>
  <c r="G2272" i="6" s="1"/>
  <c r="P2273" i="6"/>
  <c r="G2273" i="6" s="1"/>
  <c r="P2274" i="6"/>
  <c r="G2274" i="6" s="1"/>
  <c r="P2275" i="6"/>
  <c r="G2275" i="6" s="1"/>
  <c r="P2276" i="6"/>
  <c r="G2276" i="6" s="1"/>
  <c r="P2277" i="6"/>
  <c r="G2277" i="6" s="1"/>
  <c r="P2278" i="6"/>
  <c r="G2278" i="6" s="1"/>
  <c r="P2279" i="6"/>
  <c r="G2279" i="6" s="1"/>
  <c r="P2280" i="6"/>
  <c r="G2280" i="6" s="1"/>
  <c r="P2281" i="6"/>
  <c r="G2281" i="6" s="1"/>
  <c r="P2282" i="6"/>
  <c r="G2282" i="6" s="1"/>
  <c r="X2265" i="6"/>
  <c r="X2266" i="6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B2264" i="6"/>
  <c r="C2264" i="6"/>
  <c r="I2264" i="6" s="1"/>
  <c r="F2264" i="6"/>
  <c r="H2264" i="6"/>
  <c r="J2264" i="6"/>
  <c r="K2264" i="6"/>
  <c r="L2264" i="6"/>
  <c r="N2264" i="6"/>
  <c r="A2264" i="6" s="1"/>
  <c r="O2264" i="6"/>
  <c r="D2264" i="6" s="1"/>
  <c r="P2264" i="6"/>
  <c r="G2264" i="6" s="1"/>
  <c r="X2264" i="6"/>
  <c r="B2263" i="6"/>
  <c r="C2263" i="6"/>
  <c r="I2263" i="6" s="1"/>
  <c r="F2263" i="6"/>
  <c r="H2263" i="6"/>
  <c r="J2263" i="6"/>
  <c r="K2263" i="6"/>
  <c r="L2263" i="6"/>
  <c r="N2263" i="6"/>
  <c r="A2263" i="6" s="1"/>
  <c r="O2263" i="6"/>
  <c r="D2263" i="6" s="1"/>
  <c r="P2263" i="6"/>
  <c r="G2263" i="6" s="1"/>
  <c r="X2263" i="6"/>
  <c r="X2262" i="6"/>
  <c r="P2262" i="6"/>
  <c r="G2262" i="6" s="1"/>
  <c r="O2262" i="6"/>
  <c r="E2262" i="6" s="1"/>
  <c r="N2262" i="6"/>
  <c r="A2262" i="6" s="1"/>
  <c r="L2262" i="6"/>
  <c r="K2262" i="6"/>
  <c r="J2262" i="6"/>
  <c r="H2262" i="6"/>
  <c r="F2262" i="6"/>
  <c r="C2262" i="6"/>
  <c r="I2262" i="6" s="1"/>
  <c r="B2262" i="6"/>
  <c r="B2258" i="6"/>
  <c r="B2259" i="6"/>
  <c r="B2260" i="6"/>
  <c r="B2261" i="6"/>
  <c r="C2258" i="6"/>
  <c r="I2258" i="6" s="1"/>
  <c r="C2259" i="6"/>
  <c r="I2259" i="6" s="1"/>
  <c r="C2260" i="6"/>
  <c r="I2260" i="6" s="1"/>
  <c r="C2261" i="6"/>
  <c r="I2261" i="6" s="1"/>
  <c r="F2258" i="6"/>
  <c r="F2259" i="6"/>
  <c r="F2260" i="6"/>
  <c r="F2261" i="6"/>
  <c r="H2258" i="6"/>
  <c r="H2259" i="6"/>
  <c r="H2260" i="6"/>
  <c r="H2261" i="6"/>
  <c r="J2258" i="6"/>
  <c r="J2259" i="6"/>
  <c r="J2260" i="6"/>
  <c r="J2261" i="6"/>
  <c r="K2258" i="6"/>
  <c r="K2259" i="6"/>
  <c r="K2260" i="6"/>
  <c r="K2261" i="6"/>
  <c r="L2258" i="6"/>
  <c r="L2259" i="6"/>
  <c r="L2260" i="6"/>
  <c r="L2261" i="6"/>
  <c r="N2258" i="6"/>
  <c r="A2258" i="6" s="1"/>
  <c r="N2259" i="6"/>
  <c r="A2259" i="6" s="1"/>
  <c r="N2260" i="6"/>
  <c r="A2260" i="6" s="1"/>
  <c r="N2261" i="6"/>
  <c r="A2261" i="6" s="1"/>
  <c r="O2258" i="6"/>
  <c r="D2258" i="6" s="1"/>
  <c r="O2259" i="6"/>
  <c r="D2259" i="6" s="1"/>
  <c r="O2260" i="6"/>
  <c r="D2260" i="6" s="1"/>
  <c r="O2261" i="6"/>
  <c r="D2261" i="6" s="1"/>
  <c r="P2258" i="6"/>
  <c r="G2258" i="6" s="1"/>
  <c r="P2259" i="6"/>
  <c r="G2259" i="6" s="1"/>
  <c r="P2260" i="6"/>
  <c r="G2260" i="6" s="1"/>
  <c r="P2261" i="6"/>
  <c r="G2261" i="6" s="1"/>
  <c r="X2258" i="6"/>
  <c r="X2259" i="6"/>
  <c r="X2260" i="6"/>
  <c r="X2261" i="6"/>
  <c r="B2255" i="6"/>
  <c r="B2256" i="6"/>
  <c r="B2257" i="6"/>
  <c r="C2255" i="6"/>
  <c r="I2255" i="6" s="1"/>
  <c r="C2256" i="6"/>
  <c r="I2256" i="6" s="1"/>
  <c r="C2257" i="6"/>
  <c r="I2257" i="6" s="1"/>
  <c r="F2255" i="6"/>
  <c r="F2256" i="6"/>
  <c r="F2257" i="6"/>
  <c r="H2255" i="6"/>
  <c r="H2256" i="6"/>
  <c r="H2257" i="6"/>
  <c r="J2255" i="6"/>
  <c r="J2256" i="6"/>
  <c r="J2257" i="6"/>
  <c r="K2255" i="6"/>
  <c r="K2256" i="6"/>
  <c r="K2257" i="6"/>
  <c r="L2255" i="6"/>
  <c r="L2256" i="6"/>
  <c r="L2257" i="6"/>
  <c r="N2255" i="6"/>
  <c r="A2255" i="6" s="1"/>
  <c r="N2256" i="6"/>
  <c r="A2256" i="6" s="1"/>
  <c r="N2257" i="6"/>
  <c r="A2257" i="6" s="1"/>
  <c r="O2255" i="6"/>
  <c r="D2255" i="6" s="1"/>
  <c r="O2256" i="6"/>
  <c r="D2256" i="6" s="1"/>
  <c r="O2257" i="6"/>
  <c r="D2257" i="6" s="1"/>
  <c r="P2255" i="6"/>
  <c r="G2255" i="6" s="1"/>
  <c r="P2256" i="6"/>
  <c r="G2256" i="6" s="1"/>
  <c r="P2257" i="6"/>
  <c r="G2257" i="6" s="1"/>
  <c r="X2255" i="6"/>
  <c r="X2256" i="6"/>
  <c r="X2257" i="6"/>
  <c r="B2254" i="6"/>
  <c r="C2254" i="6"/>
  <c r="I2254" i="6" s="1"/>
  <c r="F2254" i="6"/>
  <c r="H2254" i="6"/>
  <c r="J2254" i="6"/>
  <c r="K2254" i="6"/>
  <c r="L2254" i="6"/>
  <c r="N2254" i="6"/>
  <c r="A2254" i="6" s="1"/>
  <c r="O2254" i="6"/>
  <c r="E2254" i="6" s="1"/>
  <c r="P2254" i="6"/>
  <c r="G2254" i="6" s="1"/>
  <c r="X2254" i="6"/>
  <c r="B2245" i="6"/>
  <c r="B2246" i="6"/>
  <c r="B2247" i="6"/>
  <c r="B2248" i="6"/>
  <c r="B2249" i="6"/>
  <c r="B2250" i="6"/>
  <c r="B2251" i="6"/>
  <c r="B2252" i="6"/>
  <c r="B2253" i="6"/>
  <c r="C2245" i="6"/>
  <c r="I2245" i="6" s="1"/>
  <c r="C2246" i="6"/>
  <c r="I2246" i="6" s="1"/>
  <c r="C2247" i="6"/>
  <c r="I2247" i="6" s="1"/>
  <c r="C2248" i="6"/>
  <c r="C2249" i="6"/>
  <c r="I2249" i="6" s="1"/>
  <c r="C2250" i="6"/>
  <c r="I2250" i="6" s="1"/>
  <c r="C2251" i="6"/>
  <c r="I2251" i="6" s="1"/>
  <c r="C2252" i="6"/>
  <c r="I2252" i="6" s="1"/>
  <c r="C2253" i="6"/>
  <c r="I2253" i="6" s="1"/>
  <c r="F2245" i="6"/>
  <c r="F2246" i="6"/>
  <c r="F2247" i="6"/>
  <c r="F2248" i="6"/>
  <c r="F2249" i="6"/>
  <c r="F2250" i="6"/>
  <c r="F2251" i="6"/>
  <c r="F2252" i="6"/>
  <c r="F2253" i="6"/>
  <c r="H2245" i="6"/>
  <c r="H2246" i="6"/>
  <c r="H2247" i="6"/>
  <c r="H2248" i="6"/>
  <c r="H2249" i="6"/>
  <c r="H2250" i="6"/>
  <c r="H2251" i="6"/>
  <c r="H2252" i="6"/>
  <c r="H2253" i="6"/>
  <c r="I2248" i="6"/>
  <c r="J2245" i="6"/>
  <c r="J2246" i="6"/>
  <c r="J2247" i="6"/>
  <c r="J2248" i="6"/>
  <c r="J2249" i="6"/>
  <c r="J2250" i="6"/>
  <c r="J2251" i="6"/>
  <c r="J2252" i="6"/>
  <c r="J2253" i="6"/>
  <c r="K2245" i="6"/>
  <c r="K2246" i="6"/>
  <c r="K2247" i="6"/>
  <c r="K2248" i="6"/>
  <c r="K2249" i="6"/>
  <c r="K2250" i="6"/>
  <c r="K2251" i="6"/>
  <c r="K2252" i="6"/>
  <c r="K2253" i="6"/>
  <c r="L2245" i="6"/>
  <c r="L2246" i="6"/>
  <c r="L2247" i="6"/>
  <c r="L2248" i="6"/>
  <c r="L2249" i="6"/>
  <c r="L2250" i="6"/>
  <c r="L2251" i="6"/>
  <c r="L2252" i="6"/>
  <c r="L2253" i="6"/>
  <c r="N2245" i="6"/>
  <c r="A2245" i="6" s="1"/>
  <c r="N2246" i="6"/>
  <c r="A2246" i="6" s="1"/>
  <c r="N2247" i="6"/>
  <c r="A2247" i="6" s="1"/>
  <c r="N2248" i="6"/>
  <c r="A2248" i="6" s="1"/>
  <c r="N2249" i="6"/>
  <c r="A2249" i="6" s="1"/>
  <c r="N2250" i="6"/>
  <c r="A2250" i="6" s="1"/>
  <c r="N2251" i="6"/>
  <c r="A2251" i="6" s="1"/>
  <c r="N2252" i="6"/>
  <c r="A2252" i="6" s="1"/>
  <c r="O2245" i="6"/>
  <c r="E2245" i="6" s="1"/>
  <c r="O2246" i="6"/>
  <c r="D2246" i="6" s="1"/>
  <c r="O2247" i="6"/>
  <c r="E2247" i="6" s="1"/>
  <c r="O2248" i="6"/>
  <c r="D2248" i="6" s="1"/>
  <c r="O2249" i="6"/>
  <c r="D2249" i="6" s="1"/>
  <c r="O2250" i="6"/>
  <c r="D2250" i="6" s="1"/>
  <c r="O2251" i="6"/>
  <c r="D2251" i="6" s="1"/>
  <c r="O2252" i="6"/>
  <c r="D2252" i="6" s="1"/>
  <c r="O2253" i="6"/>
  <c r="E2253" i="6" s="1"/>
  <c r="P2245" i="6"/>
  <c r="G2245" i="6" s="1"/>
  <c r="P2246" i="6"/>
  <c r="G2246" i="6" s="1"/>
  <c r="P2247" i="6"/>
  <c r="G2247" i="6" s="1"/>
  <c r="P2248" i="6"/>
  <c r="G2248" i="6" s="1"/>
  <c r="P2249" i="6"/>
  <c r="G2249" i="6" s="1"/>
  <c r="P2250" i="6"/>
  <c r="G2250" i="6" s="1"/>
  <c r="P2251" i="6"/>
  <c r="G2251" i="6" s="1"/>
  <c r="P2252" i="6"/>
  <c r="G2252" i="6" s="1"/>
  <c r="P2253" i="6"/>
  <c r="G2253" i="6" s="1"/>
  <c r="X2245" i="6"/>
  <c r="X2246" i="6"/>
  <c r="X2247" i="6"/>
  <c r="X2248" i="6"/>
  <c r="X2249" i="6"/>
  <c r="X2250" i="6"/>
  <c r="X2251" i="6"/>
  <c r="X2252" i="6"/>
  <c r="X2253" i="6"/>
  <c r="B2244" i="6"/>
  <c r="C2244" i="6"/>
  <c r="I2244" i="6" s="1"/>
  <c r="F2244" i="6"/>
  <c r="H2244" i="6"/>
  <c r="J2244" i="6"/>
  <c r="K2244" i="6"/>
  <c r="L2244" i="6"/>
  <c r="N2244" i="6"/>
  <c r="A2244" i="6" s="1"/>
  <c r="O2244" i="6"/>
  <c r="E2244" i="6" s="1"/>
  <c r="P2244" i="6"/>
  <c r="G2244" i="6" s="1"/>
  <c r="X2244" i="6"/>
  <c r="B2243" i="6"/>
  <c r="C2243" i="6"/>
  <c r="I2243" i="6" s="1"/>
  <c r="F2243" i="6"/>
  <c r="H2243" i="6"/>
  <c r="J2243" i="6"/>
  <c r="K2243" i="6"/>
  <c r="L2243" i="6"/>
  <c r="N2243" i="6"/>
  <c r="A2243" i="6" s="1"/>
  <c r="O2243" i="6"/>
  <c r="E2243" i="6" s="1"/>
  <c r="P2243" i="6"/>
  <c r="G2243" i="6" s="1"/>
  <c r="X2243" i="6"/>
  <c r="S2193" i="6"/>
  <c r="S2192" i="6"/>
  <c r="S2152" i="6"/>
  <c r="B2240" i="6"/>
  <c r="B2241" i="6"/>
  <c r="B2242" i="6"/>
  <c r="C2240" i="6"/>
  <c r="I2240" i="6" s="1"/>
  <c r="C2241" i="6"/>
  <c r="I2241" i="6" s="1"/>
  <c r="C2242" i="6"/>
  <c r="I2242" i="6" s="1"/>
  <c r="F2240" i="6"/>
  <c r="F2241" i="6"/>
  <c r="F2242" i="6"/>
  <c r="H2240" i="6"/>
  <c r="H2241" i="6"/>
  <c r="H2242" i="6"/>
  <c r="J2240" i="6"/>
  <c r="J2241" i="6"/>
  <c r="J2242" i="6"/>
  <c r="K2240" i="6"/>
  <c r="K2241" i="6"/>
  <c r="K2242" i="6"/>
  <c r="L2240" i="6"/>
  <c r="L2241" i="6"/>
  <c r="L2242" i="6"/>
  <c r="N2240" i="6"/>
  <c r="A2240" i="6" s="1"/>
  <c r="N2241" i="6"/>
  <c r="A2241" i="6" s="1"/>
  <c r="N2242" i="6"/>
  <c r="A2242" i="6" s="1"/>
  <c r="O2240" i="6"/>
  <c r="D2240" i="6" s="1"/>
  <c r="O2241" i="6"/>
  <c r="D2241" i="6" s="1"/>
  <c r="O2242" i="6"/>
  <c r="D2242" i="6" s="1"/>
  <c r="P2240" i="6"/>
  <c r="G2240" i="6" s="1"/>
  <c r="P2241" i="6"/>
  <c r="G2241" i="6" s="1"/>
  <c r="P2242" i="6"/>
  <c r="G2242" i="6" s="1"/>
  <c r="X2240" i="6"/>
  <c r="X2241" i="6"/>
  <c r="X2242" i="6"/>
  <c r="B2239" i="6"/>
  <c r="C2239" i="6"/>
  <c r="I2239" i="6" s="1"/>
  <c r="F2239" i="6"/>
  <c r="H2239" i="6"/>
  <c r="J2239" i="6"/>
  <c r="K2239" i="6"/>
  <c r="L2239" i="6"/>
  <c r="N2239" i="6"/>
  <c r="A2239" i="6" s="1"/>
  <c r="O2239" i="6"/>
  <c r="E2239" i="6" s="1"/>
  <c r="P2239" i="6"/>
  <c r="G2239" i="6" s="1"/>
  <c r="X2239" i="6"/>
  <c r="B2238" i="6"/>
  <c r="C2238" i="6"/>
  <c r="I2238" i="6" s="1"/>
  <c r="F2238" i="6"/>
  <c r="H2238" i="6"/>
  <c r="J2238" i="6"/>
  <c r="K2238" i="6"/>
  <c r="L2238" i="6"/>
  <c r="N2238" i="6"/>
  <c r="A2238" i="6" s="1"/>
  <c r="O2238" i="6"/>
  <c r="D2238" i="6" s="1"/>
  <c r="P2238" i="6"/>
  <c r="G2238" i="6" s="1"/>
  <c r="X2238" i="6"/>
  <c r="B2237" i="6"/>
  <c r="C2237" i="6"/>
  <c r="I2237" i="6" s="1"/>
  <c r="F2237" i="6"/>
  <c r="H2237" i="6"/>
  <c r="J2237" i="6"/>
  <c r="K2237" i="6"/>
  <c r="L2237" i="6"/>
  <c r="N2237" i="6"/>
  <c r="A2237" i="6" s="1"/>
  <c r="O2237" i="6"/>
  <c r="D2237" i="6" s="1"/>
  <c r="P2237" i="6"/>
  <c r="G2237" i="6" s="1"/>
  <c r="X2237" i="6"/>
  <c r="B2235" i="6"/>
  <c r="B2236" i="6"/>
  <c r="C2235" i="6"/>
  <c r="I2235" i="6" s="1"/>
  <c r="C2236" i="6"/>
  <c r="I2236" i="6" s="1"/>
  <c r="F2235" i="6"/>
  <c r="F2236" i="6"/>
  <c r="H2235" i="6"/>
  <c r="H2236" i="6"/>
  <c r="J2235" i="6"/>
  <c r="J2236" i="6"/>
  <c r="K2235" i="6"/>
  <c r="K2236" i="6"/>
  <c r="L2235" i="6"/>
  <c r="L2236" i="6"/>
  <c r="N2235" i="6"/>
  <c r="A2235" i="6" s="1"/>
  <c r="N2236" i="6"/>
  <c r="A2236" i="6" s="1"/>
  <c r="O2235" i="6"/>
  <c r="E2235" i="6" s="1"/>
  <c r="O2236" i="6"/>
  <c r="E2236" i="6" s="1"/>
  <c r="P2235" i="6"/>
  <c r="G2235" i="6" s="1"/>
  <c r="P2236" i="6"/>
  <c r="G2236" i="6" s="1"/>
  <c r="X2235" i="6"/>
  <c r="X2236" i="6"/>
  <c r="B2234" i="6"/>
  <c r="C2234" i="6"/>
  <c r="I2234" i="6" s="1"/>
  <c r="F2234" i="6"/>
  <c r="H2234" i="6"/>
  <c r="J2234" i="6"/>
  <c r="K2234" i="6"/>
  <c r="L2234" i="6"/>
  <c r="N2234" i="6"/>
  <c r="A2234" i="6" s="1"/>
  <c r="O2234" i="6"/>
  <c r="D2234" i="6" s="1"/>
  <c r="P2234" i="6"/>
  <c r="G2234" i="6" s="1"/>
  <c r="X2234" i="6"/>
  <c r="B2233" i="6"/>
  <c r="C2233" i="6"/>
  <c r="I2233" i="6" s="1"/>
  <c r="F2233" i="6"/>
  <c r="H2233" i="6"/>
  <c r="J2233" i="6"/>
  <c r="K2233" i="6"/>
  <c r="L2233" i="6"/>
  <c r="N2233" i="6"/>
  <c r="A2233" i="6" s="1"/>
  <c r="O2233" i="6"/>
  <c r="E2233" i="6" s="1"/>
  <c r="P2233" i="6"/>
  <c r="G2233" i="6" s="1"/>
  <c r="X2233" i="6"/>
  <c r="B2232" i="6"/>
  <c r="C2232" i="6"/>
  <c r="I2232" i="6" s="1"/>
  <c r="F2232" i="6"/>
  <c r="H2232" i="6"/>
  <c r="J2232" i="6"/>
  <c r="K2232" i="6"/>
  <c r="L2232" i="6"/>
  <c r="N2232" i="6"/>
  <c r="A2232" i="6" s="1"/>
  <c r="O2232" i="6"/>
  <c r="E2232" i="6" s="1"/>
  <c r="P2232" i="6"/>
  <c r="G2232" i="6" s="1"/>
  <c r="X2232" i="6"/>
  <c r="B2223" i="6"/>
  <c r="B2224" i="6"/>
  <c r="B2225" i="6"/>
  <c r="B2226" i="6"/>
  <c r="B2227" i="6"/>
  <c r="B2228" i="6"/>
  <c r="B2229" i="6"/>
  <c r="B2230" i="6"/>
  <c r="B2231" i="6"/>
  <c r="C2223" i="6"/>
  <c r="I2223" i="6" s="1"/>
  <c r="C2224" i="6"/>
  <c r="I2224" i="6" s="1"/>
  <c r="C2225" i="6"/>
  <c r="I2225" i="6" s="1"/>
  <c r="C2226" i="6"/>
  <c r="I2226" i="6" s="1"/>
  <c r="C2227" i="6"/>
  <c r="I2227" i="6" s="1"/>
  <c r="C2228" i="6"/>
  <c r="I2228" i="6" s="1"/>
  <c r="C2229" i="6"/>
  <c r="I2229" i="6" s="1"/>
  <c r="C2230" i="6"/>
  <c r="I2230" i="6" s="1"/>
  <c r="C2231" i="6"/>
  <c r="I2231" i="6" s="1"/>
  <c r="F2223" i="6"/>
  <c r="F2224" i="6"/>
  <c r="F2225" i="6"/>
  <c r="F2226" i="6"/>
  <c r="F2227" i="6"/>
  <c r="F2228" i="6"/>
  <c r="F2229" i="6"/>
  <c r="F2230" i="6"/>
  <c r="F2231" i="6"/>
  <c r="H2223" i="6"/>
  <c r="H2224" i="6"/>
  <c r="H2225" i="6"/>
  <c r="H2226" i="6"/>
  <c r="H2227" i="6"/>
  <c r="H2228" i="6"/>
  <c r="H2229" i="6"/>
  <c r="H2230" i="6"/>
  <c r="H2231" i="6"/>
  <c r="J2223" i="6"/>
  <c r="J2224" i="6"/>
  <c r="J2225" i="6"/>
  <c r="J2226" i="6"/>
  <c r="J2227" i="6"/>
  <c r="J2228" i="6"/>
  <c r="J2229" i="6"/>
  <c r="J2230" i="6"/>
  <c r="J2231" i="6"/>
  <c r="K2223" i="6"/>
  <c r="K2224" i="6"/>
  <c r="K2225" i="6"/>
  <c r="K2226" i="6"/>
  <c r="K2227" i="6"/>
  <c r="K2228" i="6"/>
  <c r="K2229" i="6"/>
  <c r="K2230" i="6"/>
  <c r="K2231" i="6"/>
  <c r="L2223" i="6"/>
  <c r="L2224" i="6"/>
  <c r="L2225" i="6"/>
  <c r="L2226" i="6"/>
  <c r="L2227" i="6"/>
  <c r="L2228" i="6"/>
  <c r="L2229" i="6"/>
  <c r="L2230" i="6"/>
  <c r="L2231" i="6"/>
  <c r="N2223" i="6"/>
  <c r="A2223" i="6" s="1"/>
  <c r="N2224" i="6"/>
  <c r="A2224" i="6" s="1"/>
  <c r="N2225" i="6"/>
  <c r="A2225" i="6" s="1"/>
  <c r="N2226" i="6"/>
  <c r="A2226" i="6" s="1"/>
  <c r="N2227" i="6"/>
  <c r="A2227" i="6" s="1"/>
  <c r="N2228" i="6"/>
  <c r="A2228" i="6" s="1"/>
  <c r="N2229" i="6"/>
  <c r="A2229" i="6" s="1"/>
  <c r="N2230" i="6"/>
  <c r="A2230" i="6" s="1"/>
  <c r="N2231" i="6"/>
  <c r="A2231" i="6" s="1"/>
  <c r="O2223" i="6"/>
  <c r="E2223" i="6" s="1"/>
  <c r="O2224" i="6"/>
  <c r="D2224" i="6" s="1"/>
  <c r="O2225" i="6"/>
  <c r="D2225" i="6" s="1"/>
  <c r="O2226" i="6"/>
  <c r="D2226" i="6" s="1"/>
  <c r="O2227" i="6"/>
  <c r="D2227" i="6" s="1"/>
  <c r="O2228" i="6"/>
  <c r="E2228" i="6" s="1"/>
  <c r="O2229" i="6"/>
  <c r="D2229" i="6" s="1"/>
  <c r="O2230" i="6"/>
  <c r="E2230" i="6" s="1"/>
  <c r="O2231" i="6"/>
  <c r="E2231" i="6" s="1"/>
  <c r="P2223" i="6"/>
  <c r="G2223" i="6" s="1"/>
  <c r="P2224" i="6"/>
  <c r="G2224" i="6" s="1"/>
  <c r="P2225" i="6"/>
  <c r="G2225" i="6" s="1"/>
  <c r="P2226" i="6"/>
  <c r="G2226" i="6" s="1"/>
  <c r="P2227" i="6"/>
  <c r="G2227" i="6" s="1"/>
  <c r="P2228" i="6"/>
  <c r="G2228" i="6" s="1"/>
  <c r="P2229" i="6"/>
  <c r="G2229" i="6" s="1"/>
  <c r="P2230" i="6"/>
  <c r="G2230" i="6" s="1"/>
  <c r="P2231" i="6"/>
  <c r="G2231" i="6" s="1"/>
  <c r="X2223" i="6"/>
  <c r="X2224" i="6"/>
  <c r="X2225" i="6"/>
  <c r="X2226" i="6"/>
  <c r="X2227" i="6"/>
  <c r="X2228" i="6"/>
  <c r="X2229" i="6"/>
  <c r="X2230" i="6"/>
  <c r="X2231" i="6"/>
  <c r="B2218" i="6"/>
  <c r="B2219" i="6"/>
  <c r="B2220" i="6"/>
  <c r="B2221" i="6"/>
  <c r="B2222" i="6"/>
  <c r="C2218" i="6"/>
  <c r="I2218" i="6" s="1"/>
  <c r="C2219" i="6"/>
  <c r="I2219" i="6" s="1"/>
  <c r="C2220" i="6"/>
  <c r="I2220" i="6" s="1"/>
  <c r="C2221" i="6"/>
  <c r="I2221" i="6" s="1"/>
  <c r="C2222" i="6"/>
  <c r="I2222" i="6" s="1"/>
  <c r="F2218" i="6"/>
  <c r="F2219" i="6"/>
  <c r="F2220" i="6"/>
  <c r="F2221" i="6"/>
  <c r="F2222" i="6"/>
  <c r="H2218" i="6"/>
  <c r="H2219" i="6"/>
  <c r="H2220" i="6"/>
  <c r="H2221" i="6"/>
  <c r="H2222" i="6"/>
  <c r="J2218" i="6"/>
  <c r="J2219" i="6"/>
  <c r="J2220" i="6"/>
  <c r="J2221" i="6"/>
  <c r="J2222" i="6"/>
  <c r="K2218" i="6"/>
  <c r="K2219" i="6"/>
  <c r="K2220" i="6"/>
  <c r="K2221" i="6"/>
  <c r="K2222" i="6"/>
  <c r="L2218" i="6"/>
  <c r="L2219" i="6"/>
  <c r="L2220" i="6"/>
  <c r="L2221" i="6"/>
  <c r="L2222" i="6"/>
  <c r="N2218" i="6"/>
  <c r="A2218" i="6" s="1"/>
  <c r="N2219" i="6"/>
  <c r="A2219" i="6" s="1"/>
  <c r="N2220" i="6"/>
  <c r="A2220" i="6" s="1"/>
  <c r="N2221" i="6"/>
  <c r="A2221" i="6" s="1"/>
  <c r="N2222" i="6"/>
  <c r="A2222" i="6" s="1"/>
  <c r="O2218" i="6"/>
  <c r="E2218" i="6" s="1"/>
  <c r="O2219" i="6"/>
  <c r="E2219" i="6" s="1"/>
  <c r="O2220" i="6"/>
  <c r="E2220" i="6" s="1"/>
  <c r="O2221" i="6"/>
  <c r="E2221" i="6" s="1"/>
  <c r="O2222" i="6"/>
  <c r="D2222" i="6" s="1"/>
  <c r="P2218" i="6"/>
  <c r="G2218" i="6" s="1"/>
  <c r="P2219" i="6"/>
  <c r="G2219" i="6" s="1"/>
  <c r="P2220" i="6"/>
  <c r="G2220" i="6" s="1"/>
  <c r="P2221" i="6"/>
  <c r="G2221" i="6" s="1"/>
  <c r="P2222" i="6"/>
  <c r="G2222" i="6" s="1"/>
  <c r="X2218" i="6"/>
  <c r="X2219" i="6"/>
  <c r="X2220" i="6"/>
  <c r="X2221" i="6"/>
  <c r="X2222" i="6"/>
  <c r="B2217" i="6"/>
  <c r="C2217" i="6"/>
  <c r="I2217" i="6" s="1"/>
  <c r="F2217" i="6"/>
  <c r="H2217" i="6"/>
  <c r="J2217" i="6"/>
  <c r="K2217" i="6"/>
  <c r="L2217" i="6"/>
  <c r="N2217" i="6"/>
  <c r="A2217" i="6" s="1"/>
  <c r="O2217" i="6"/>
  <c r="D2217" i="6" s="1"/>
  <c r="P2217" i="6"/>
  <c r="G2217" i="6" s="1"/>
  <c r="X2217" i="6"/>
  <c r="B2216" i="6"/>
  <c r="C2216" i="6"/>
  <c r="I2216" i="6" s="1"/>
  <c r="F2216" i="6"/>
  <c r="H2216" i="6"/>
  <c r="J2216" i="6"/>
  <c r="K2216" i="6"/>
  <c r="L2216" i="6"/>
  <c r="N2216" i="6"/>
  <c r="A2216" i="6" s="1"/>
  <c r="O2216" i="6"/>
  <c r="E2216" i="6" s="1"/>
  <c r="P2216" i="6"/>
  <c r="G2216" i="6" s="1"/>
  <c r="X2216" i="6"/>
  <c r="B2214" i="6"/>
  <c r="B2215" i="6"/>
  <c r="C2214" i="6"/>
  <c r="I2214" i="6" s="1"/>
  <c r="C2215" i="6"/>
  <c r="I2215" i="6" s="1"/>
  <c r="F2214" i="6"/>
  <c r="F2215" i="6"/>
  <c r="H2214" i="6"/>
  <c r="H2215" i="6"/>
  <c r="J2214" i="6"/>
  <c r="J2215" i="6"/>
  <c r="K2214" i="6"/>
  <c r="K2215" i="6"/>
  <c r="L2214" i="6"/>
  <c r="L2215" i="6"/>
  <c r="N2214" i="6"/>
  <c r="A2214" i="6" s="1"/>
  <c r="N2215" i="6"/>
  <c r="A2215" i="6" s="1"/>
  <c r="O2214" i="6"/>
  <c r="E2214" i="6" s="1"/>
  <c r="O2215" i="6"/>
  <c r="D2215" i="6" s="1"/>
  <c r="P2214" i="6"/>
  <c r="G2214" i="6" s="1"/>
  <c r="P2215" i="6"/>
  <c r="G2215" i="6" s="1"/>
  <c r="X2214" i="6"/>
  <c r="X2215" i="6"/>
  <c r="B2206" i="6"/>
  <c r="B2207" i="6"/>
  <c r="B2208" i="6"/>
  <c r="B2209" i="6"/>
  <c r="B2210" i="6"/>
  <c r="B2211" i="6"/>
  <c r="B2212" i="6"/>
  <c r="B2213" i="6"/>
  <c r="C2206" i="6"/>
  <c r="C2207" i="6"/>
  <c r="C2208" i="6"/>
  <c r="C2209" i="6"/>
  <c r="C2210" i="6"/>
  <c r="C2211" i="6"/>
  <c r="C2212" i="6"/>
  <c r="C2213" i="6"/>
  <c r="F2206" i="6"/>
  <c r="F2207" i="6"/>
  <c r="F2208" i="6"/>
  <c r="F2209" i="6"/>
  <c r="F2210" i="6"/>
  <c r="F2211" i="6"/>
  <c r="F2212" i="6"/>
  <c r="F2213" i="6"/>
  <c r="H2206" i="6"/>
  <c r="H2207" i="6"/>
  <c r="H2208" i="6"/>
  <c r="H2209" i="6"/>
  <c r="H2210" i="6"/>
  <c r="H2211" i="6"/>
  <c r="H2212" i="6"/>
  <c r="H2213" i="6"/>
  <c r="I2206" i="6"/>
  <c r="I2207" i="6"/>
  <c r="I2208" i="6"/>
  <c r="I2209" i="6"/>
  <c r="I2210" i="6"/>
  <c r="I2211" i="6"/>
  <c r="I2212" i="6"/>
  <c r="I2213" i="6"/>
  <c r="J2206" i="6"/>
  <c r="J2207" i="6"/>
  <c r="J2208" i="6"/>
  <c r="J2209" i="6"/>
  <c r="J2210" i="6"/>
  <c r="J2211" i="6"/>
  <c r="J2212" i="6"/>
  <c r="J2213" i="6"/>
  <c r="K2206" i="6"/>
  <c r="K2207" i="6"/>
  <c r="K2208" i="6"/>
  <c r="K2209" i="6"/>
  <c r="K2210" i="6"/>
  <c r="K2211" i="6"/>
  <c r="K2212" i="6"/>
  <c r="K2213" i="6"/>
  <c r="L2206" i="6"/>
  <c r="L2207" i="6"/>
  <c r="L2208" i="6"/>
  <c r="L2209" i="6"/>
  <c r="L2210" i="6"/>
  <c r="L2211" i="6"/>
  <c r="L2212" i="6"/>
  <c r="L2213" i="6"/>
  <c r="N2206" i="6"/>
  <c r="A2206" i="6" s="1"/>
  <c r="N2207" i="6"/>
  <c r="A2207" i="6" s="1"/>
  <c r="N2208" i="6"/>
  <c r="A2208" i="6" s="1"/>
  <c r="N2209" i="6"/>
  <c r="A2209" i="6" s="1"/>
  <c r="N2210" i="6"/>
  <c r="A2210" i="6" s="1"/>
  <c r="N2211" i="6"/>
  <c r="A2211" i="6" s="1"/>
  <c r="N2212" i="6"/>
  <c r="A2212" i="6" s="1"/>
  <c r="N2213" i="6"/>
  <c r="A2213" i="6" s="1"/>
  <c r="O2206" i="6"/>
  <c r="D2206" i="6" s="1"/>
  <c r="O2207" i="6"/>
  <c r="D2207" i="6" s="1"/>
  <c r="O2208" i="6"/>
  <c r="D2208" i="6" s="1"/>
  <c r="O2209" i="6"/>
  <c r="D2209" i="6" s="1"/>
  <c r="O2210" i="6"/>
  <c r="D2210" i="6" s="1"/>
  <c r="O2211" i="6"/>
  <c r="D2211" i="6" s="1"/>
  <c r="O2212" i="6"/>
  <c r="D2212" i="6" s="1"/>
  <c r="O2213" i="6"/>
  <c r="D2213" i="6" s="1"/>
  <c r="P2206" i="6"/>
  <c r="G2206" i="6" s="1"/>
  <c r="P2207" i="6"/>
  <c r="G2207" i="6" s="1"/>
  <c r="P2208" i="6"/>
  <c r="G2208" i="6" s="1"/>
  <c r="P2209" i="6"/>
  <c r="G2209" i="6" s="1"/>
  <c r="P2210" i="6"/>
  <c r="G2210" i="6" s="1"/>
  <c r="P2211" i="6"/>
  <c r="G2211" i="6" s="1"/>
  <c r="P2212" i="6"/>
  <c r="G2212" i="6" s="1"/>
  <c r="P2213" i="6"/>
  <c r="G2213" i="6" s="1"/>
  <c r="X2206" i="6"/>
  <c r="X2207" i="6"/>
  <c r="X2208" i="6"/>
  <c r="X2209" i="6"/>
  <c r="X2210" i="6"/>
  <c r="X2211" i="6"/>
  <c r="X2212" i="6"/>
  <c r="X2213" i="6"/>
  <c r="M2307" i="6" l="1"/>
  <c r="M2255" i="6"/>
  <c r="E2255" i="6"/>
  <c r="N2308" i="6"/>
  <c r="A2308" i="6" s="1"/>
  <c r="M2308" i="6" s="1"/>
  <c r="E2308" i="6"/>
  <c r="E2307" i="6"/>
  <c r="D2253" i="6"/>
  <c r="D2245" i="6"/>
  <c r="M2245" i="6" s="1"/>
  <c r="D2221" i="6"/>
  <c r="D2284" i="6"/>
  <c r="D2276" i="6"/>
  <c r="D2268" i="6"/>
  <c r="D2244" i="6"/>
  <c r="D2236" i="6"/>
  <c r="D2228" i="6"/>
  <c r="D2220" i="6"/>
  <c r="D2299" i="6"/>
  <c r="D2291" i="6"/>
  <c r="M2291" i="6" s="1"/>
  <c r="D2275" i="6"/>
  <c r="D2243" i="6"/>
  <c r="D2235" i="6"/>
  <c r="D2219" i="6"/>
  <c r="D2298" i="6"/>
  <c r="D2290" i="6"/>
  <c r="D2282" i="6"/>
  <c r="D2274" i="6"/>
  <c r="M2274" i="6" s="1"/>
  <c r="D2266" i="6"/>
  <c r="M2266" i="6" s="1"/>
  <c r="D2218" i="6"/>
  <c r="D2297" i="6"/>
  <c r="M2297" i="6" s="1"/>
  <c r="D2289" i="6"/>
  <c r="M2289" i="6" s="1"/>
  <c r="D2281" i="6"/>
  <c r="D2273" i="6"/>
  <c r="D2233" i="6"/>
  <c r="D2296" i="6"/>
  <c r="D2288" i="6"/>
  <c r="M2288" i="6" s="1"/>
  <c r="D2280" i="6"/>
  <c r="M2280" i="6" s="1"/>
  <c r="D2272" i="6"/>
  <c r="D2232" i="6"/>
  <c r="D2216" i="6"/>
  <c r="D2279" i="6"/>
  <c r="D2271" i="6"/>
  <c r="D2247" i="6"/>
  <c r="D2239" i="6"/>
  <c r="D2231" i="6"/>
  <c r="D2223" i="6"/>
  <c r="D2278" i="6"/>
  <c r="D2270" i="6"/>
  <c r="D2262" i="6"/>
  <c r="D2254" i="6"/>
  <c r="D2230" i="6"/>
  <c r="D2214" i="6"/>
  <c r="M2306" i="6"/>
  <c r="E2305" i="6"/>
  <c r="D2305" i="6" s="1"/>
  <c r="M2305" i="6" s="1"/>
  <c r="D2304" i="6"/>
  <c r="M2304" i="6" s="1"/>
  <c r="E2304" i="6"/>
  <c r="E2265" i="6"/>
  <c r="M2282" i="6"/>
  <c r="M2260" i="6"/>
  <c r="E2263" i="6"/>
  <c r="E2267" i="6"/>
  <c r="M2264" i="6"/>
  <c r="M2263" i="6"/>
  <c r="E2283" i="6"/>
  <c r="M2302" i="6"/>
  <c r="M2283" i="6"/>
  <c r="E2286" i="6"/>
  <c r="E2264" i="6"/>
  <c r="M2265" i="6"/>
  <c r="M2295" i="6"/>
  <c r="M2294" i="6"/>
  <c r="M2293" i="6"/>
  <c r="M2285" i="6"/>
  <c r="M2286" i="6"/>
  <c r="M2300" i="6"/>
  <c r="M2267" i="6"/>
  <c r="E2277" i="6"/>
  <c r="E2269" i="6"/>
  <c r="M2269" i="6" s="1"/>
  <c r="E2303" i="6"/>
  <c r="E2295" i="6"/>
  <c r="E2287" i="6"/>
  <c r="E2302" i="6"/>
  <c r="E2294" i="6"/>
  <c r="E2301" i="6"/>
  <c r="E2293" i="6"/>
  <c r="E2285" i="6"/>
  <c r="E2300" i="6"/>
  <c r="E2292" i="6"/>
  <c r="D2292" i="6" s="1"/>
  <c r="M2259" i="6"/>
  <c r="M2258" i="6"/>
  <c r="M2229" i="6"/>
  <c r="M2254" i="6"/>
  <c r="M2222" i="6"/>
  <c r="M2224" i="6"/>
  <c r="M2261" i="6"/>
  <c r="E2261" i="6"/>
  <c r="M2221" i="6"/>
  <c r="E2240" i="6"/>
  <c r="E2260" i="6"/>
  <c r="E2259" i="6"/>
  <c r="M2223" i="6"/>
  <c r="E2258" i="6"/>
  <c r="M2217" i="6"/>
  <c r="E2257" i="6"/>
  <c r="E2234" i="6"/>
  <c r="E2256" i="6"/>
  <c r="M2215" i="6"/>
  <c r="M2220" i="6"/>
  <c r="M2257" i="6"/>
  <c r="M2239" i="6"/>
  <c r="M2256" i="6"/>
  <c r="M2237" i="6"/>
  <c r="M2216" i="6"/>
  <c r="M2226" i="6"/>
  <c r="M2233" i="6"/>
  <c r="M2225" i="6"/>
  <c r="M2242" i="6"/>
  <c r="M2219" i="6"/>
  <c r="M2231" i="6"/>
  <c r="M2234" i="6"/>
  <c r="M2240" i="6"/>
  <c r="M2230" i="6"/>
  <c r="M2232" i="6"/>
  <c r="M2213" i="6"/>
  <c r="M2211" i="6"/>
  <c r="M2209" i="6"/>
  <c r="M2208" i="6"/>
  <c r="E2215" i="6"/>
  <c r="E2217" i="6"/>
  <c r="M2218" i="6"/>
  <c r="E2222" i="6"/>
  <c r="M2212" i="6"/>
  <c r="E2229" i="6"/>
  <c r="M2235" i="6"/>
  <c r="M2238" i="6"/>
  <c r="M2241" i="6"/>
  <c r="M2207" i="6"/>
  <c r="N2253" i="6"/>
  <c r="A2253" i="6" s="1"/>
  <c r="M2253" i="6" s="1"/>
  <c r="E2246" i="6"/>
  <c r="M2246" i="6" s="1"/>
  <c r="M2206" i="6"/>
  <c r="M2214" i="6"/>
  <c r="M2228" i="6"/>
  <c r="M2210" i="6"/>
  <c r="M2227" i="6"/>
  <c r="M2236" i="6"/>
  <c r="E2252" i="6"/>
  <c r="E2251" i="6"/>
  <c r="M2251" i="6" s="1"/>
  <c r="E2250" i="6"/>
  <c r="E2249" i="6"/>
  <c r="E2248" i="6"/>
  <c r="E2211" i="6"/>
  <c r="E2207" i="6"/>
  <c r="E2242" i="6"/>
  <c r="E2241" i="6"/>
  <c r="E2206" i="6"/>
  <c r="E2227" i="6"/>
  <c r="E2226" i="6"/>
  <c r="E2213" i="6"/>
  <c r="E2212" i="6"/>
  <c r="E2237" i="6"/>
  <c r="E2210" i="6"/>
  <c r="E2225" i="6"/>
  <c r="E2224" i="6"/>
  <c r="E2238" i="6"/>
  <c r="E2209" i="6"/>
  <c r="E2208" i="6"/>
  <c r="B2199" i="6"/>
  <c r="B2200" i="6"/>
  <c r="B2201" i="6"/>
  <c r="B2202" i="6"/>
  <c r="B2203" i="6"/>
  <c r="B2204" i="6"/>
  <c r="B2205" i="6"/>
  <c r="C2199" i="6"/>
  <c r="I2199" i="6" s="1"/>
  <c r="C2200" i="6"/>
  <c r="I2200" i="6" s="1"/>
  <c r="C2201" i="6"/>
  <c r="I2201" i="6" s="1"/>
  <c r="C2202" i="6"/>
  <c r="I2202" i="6" s="1"/>
  <c r="C2203" i="6"/>
  <c r="I2203" i="6" s="1"/>
  <c r="C2204" i="6"/>
  <c r="C2205" i="6"/>
  <c r="I2205" i="6" s="1"/>
  <c r="F2199" i="6"/>
  <c r="F2200" i="6"/>
  <c r="F2201" i="6"/>
  <c r="F2202" i="6"/>
  <c r="F2203" i="6"/>
  <c r="F2204" i="6"/>
  <c r="F2205" i="6"/>
  <c r="H2199" i="6"/>
  <c r="H2200" i="6"/>
  <c r="H2201" i="6"/>
  <c r="H2202" i="6"/>
  <c r="H2203" i="6"/>
  <c r="H2204" i="6"/>
  <c r="H2205" i="6"/>
  <c r="I2204" i="6"/>
  <c r="J2199" i="6"/>
  <c r="J2200" i="6"/>
  <c r="J2201" i="6"/>
  <c r="J2202" i="6"/>
  <c r="J2203" i="6"/>
  <c r="J2204" i="6"/>
  <c r="J2205" i="6"/>
  <c r="K2199" i="6"/>
  <c r="K2200" i="6"/>
  <c r="K2201" i="6"/>
  <c r="K2202" i="6"/>
  <c r="K2203" i="6"/>
  <c r="K2204" i="6"/>
  <c r="K2205" i="6"/>
  <c r="L2199" i="6"/>
  <c r="L2200" i="6"/>
  <c r="L2201" i="6"/>
  <c r="L2202" i="6"/>
  <c r="L2203" i="6"/>
  <c r="L2204" i="6"/>
  <c r="L2205" i="6"/>
  <c r="N2200" i="6"/>
  <c r="A2200" i="6" s="1"/>
  <c r="N2205" i="6"/>
  <c r="A2205" i="6" s="1"/>
  <c r="O2199" i="6"/>
  <c r="D2199" i="6" s="1"/>
  <c r="O2200" i="6"/>
  <c r="D2200" i="6" s="1"/>
  <c r="O2201" i="6"/>
  <c r="D2201" i="6" s="1"/>
  <c r="O2202" i="6"/>
  <c r="D2202" i="6" s="1"/>
  <c r="O2203" i="6"/>
  <c r="D2203" i="6" s="1"/>
  <c r="O2204" i="6"/>
  <c r="D2204" i="6" s="1"/>
  <c r="O2205" i="6"/>
  <c r="D2205" i="6" s="1"/>
  <c r="P2199" i="6"/>
  <c r="G2199" i="6" s="1"/>
  <c r="P2200" i="6"/>
  <c r="G2200" i="6" s="1"/>
  <c r="P2201" i="6"/>
  <c r="G2201" i="6" s="1"/>
  <c r="P2202" i="6"/>
  <c r="G2202" i="6" s="1"/>
  <c r="P2203" i="6"/>
  <c r="G2203" i="6" s="1"/>
  <c r="P2204" i="6"/>
  <c r="G2204" i="6" s="1"/>
  <c r="P2205" i="6"/>
  <c r="G2205" i="6" s="1"/>
  <c r="X2199" i="6"/>
  <c r="X2200" i="6"/>
  <c r="X2201" i="6"/>
  <c r="X2202" i="6"/>
  <c r="X2203" i="6"/>
  <c r="X2204" i="6"/>
  <c r="X2205" i="6"/>
  <c r="E2205" i="6" l="1"/>
  <c r="N2204" i="6"/>
  <c r="A2204" i="6" s="1"/>
  <c r="M2204" i="6" s="1"/>
  <c r="E2203" i="6"/>
  <c r="N2201" i="6"/>
  <c r="A2201" i="6" s="1"/>
  <c r="M2201" i="6" s="1"/>
  <c r="E2200" i="6"/>
  <c r="M2250" i="6"/>
  <c r="N2199" i="6"/>
  <c r="A2199" i="6" s="1"/>
  <c r="M2199" i="6" s="1"/>
  <c r="M2205" i="6"/>
  <c r="M2200" i="6"/>
  <c r="E2204" i="6"/>
  <c r="N2203" i="6"/>
  <c r="A2203" i="6" s="1"/>
  <c r="M2203" i="6" s="1"/>
  <c r="E2202" i="6"/>
  <c r="N2202" i="6"/>
  <c r="A2202" i="6" s="1"/>
  <c r="M2202" i="6" s="1"/>
  <c r="E2201" i="6"/>
  <c r="E2199" i="6"/>
  <c r="B2146" i="6" l="1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C2146" i="6"/>
  <c r="I2146" i="6" s="1"/>
  <c r="C2147" i="6"/>
  <c r="I2147" i="6" s="1"/>
  <c r="C2148" i="6"/>
  <c r="I2148" i="6" s="1"/>
  <c r="C2149" i="6"/>
  <c r="I2149" i="6" s="1"/>
  <c r="C2150" i="6"/>
  <c r="I2150" i="6" s="1"/>
  <c r="C2151" i="6"/>
  <c r="C2152" i="6"/>
  <c r="I2152" i="6" s="1"/>
  <c r="C2153" i="6"/>
  <c r="I2153" i="6" s="1"/>
  <c r="C2154" i="6"/>
  <c r="I2154" i="6" s="1"/>
  <c r="C2155" i="6"/>
  <c r="I2155" i="6" s="1"/>
  <c r="C2156" i="6"/>
  <c r="I2156" i="6" s="1"/>
  <c r="C2157" i="6"/>
  <c r="I2157" i="6" s="1"/>
  <c r="C2158" i="6"/>
  <c r="I2158" i="6" s="1"/>
  <c r="C2159" i="6"/>
  <c r="C2160" i="6"/>
  <c r="I2160" i="6" s="1"/>
  <c r="C2161" i="6"/>
  <c r="I2161" i="6" s="1"/>
  <c r="C2162" i="6"/>
  <c r="I2162" i="6" s="1"/>
  <c r="C2163" i="6"/>
  <c r="I2163" i="6" s="1"/>
  <c r="C2164" i="6"/>
  <c r="I2164" i="6" s="1"/>
  <c r="C2165" i="6"/>
  <c r="I2165" i="6" s="1"/>
  <c r="C2166" i="6"/>
  <c r="I2166" i="6" s="1"/>
  <c r="C2167" i="6"/>
  <c r="I2167" i="6" s="1"/>
  <c r="C2168" i="6"/>
  <c r="I2168" i="6" s="1"/>
  <c r="C2169" i="6"/>
  <c r="I2169" i="6" s="1"/>
  <c r="C2170" i="6"/>
  <c r="I2170" i="6" s="1"/>
  <c r="C2171" i="6"/>
  <c r="I2171" i="6" s="1"/>
  <c r="C2172" i="6"/>
  <c r="I2172" i="6" s="1"/>
  <c r="C2173" i="6"/>
  <c r="I2173" i="6" s="1"/>
  <c r="C2174" i="6"/>
  <c r="I2174" i="6" s="1"/>
  <c r="C2175" i="6"/>
  <c r="I2175" i="6" s="1"/>
  <c r="C2176" i="6"/>
  <c r="I2176" i="6" s="1"/>
  <c r="C2177" i="6"/>
  <c r="I2177" i="6" s="1"/>
  <c r="C2178" i="6"/>
  <c r="I2178" i="6" s="1"/>
  <c r="C2179" i="6"/>
  <c r="I2179" i="6" s="1"/>
  <c r="C2180" i="6"/>
  <c r="I2180" i="6" s="1"/>
  <c r="C2181" i="6"/>
  <c r="I2181" i="6" s="1"/>
  <c r="C2182" i="6"/>
  <c r="C2183" i="6"/>
  <c r="I2183" i="6" s="1"/>
  <c r="C2184" i="6"/>
  <c r="I2184" i="6" s="1"/>
  <c r="C2185" i="6"/>
  <c r="I2185" i="6" s="1"/>
  <c r="C2186" i="6"/>
  <c r="I2186" i="6" s="1"/>
  <c r="C2187" i="6"/>
  <c r="I2187" i="6" s="1"/>
  <c r="C2188" i="6"/>
  <c r="I2188" i="6" s="1"/>
  <c r="C2189" i="6"/>
  <c r="I2189" i="6" s="1"/>
  <c r="C2190" i="6"/>
  <c r="I2190" i="6" s="1"/>
  <c r="C2191" i="6"/>
  <c r="I2191" i="6" s="1"/>
  <c r="C2192" i="6"/>
  <c r="I2192" i="6" s="1"/>
  <c r="C2193" i="6"/>
  <c r="I2193" i="6" s="1"/>
  <c r="C2194" i="6"/>
  <c r="I2194" i="6" s="1"/>
  <c r="C2195" i="6"/>
  <c r="I2195" i="6" s="1"/>
  <c r="C2196" i="6"/>
  <c r="I2196" i="6" s="1"/>
  <c r="C2197" i="6"/>
  <c r="I2197" i="6" s="1"/>
  <c r="C2198" i="6"/>
  <c r="I2198" i="6" s="1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I2151" i="6"/>
  <c r="I2159" i="6"/>
  <c r="I2182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N2146" i="6"/>
  <c r="A2146" i="6" s="1"/>
  <c r="N2147" i="6"/>
  <c r="A2147" i="6" s="1"/>
  <c r="N2148" i="6"/>
  <c r="A2148" i="6" s="1"/>
  <c r="N2149" i="6"/>
  <c r="A2149" i="6" s="1"/>
  <c r="N2150" i="6"/>
  <c r="A2150" i="6" s="1"/>
  <c r="N2151" i="6"/>
  <c r="A2151" i="6" s="1"/>
  <c r="N2152" i="6"/>
  <c r="A2152" i="6" s="1"/>
  <c r="N2153" i="6"/>
  <c r="A2153" i="6" s="1"/>
  <c r="N2154" i="6"/>
  <c r="A2154" i="6" s="1"/>
  <c r="N2155" i="6"/>
  <c r="A2155" i="6" s="1"/>
  <c r="N2156" i="6"/>
  <c r="A2156" i="6" s="1"/>
  <c r="N2157" i="6"/>
  <c r="A2157" i="6" s="1"/>
  <c r="N2158" i="6"/>
  <c r="A2158" i="6" s="1"/>
  <c r="N2159" i="6"/>
  <c r="A2159" i="6" s="1"/>
  <c r="N2160" i="6"/>
  <c r="A2160" i="6" s="1"/>
  <c r="N2161" i="6"/>
  <c r="A2161" i="6" s="1"/>
  <c r="N2162" i="6"/>
  <c r="A2162" i="6" s="1"/>
  <c r="N2163" i="6"/>
  <c r="A2163" i="6" s="1"/>
  <c r="N2164" i="6"/>
  <c r="A2164" i="6" s="1"/>
  <c r="N2165" i="6"/>
  <c r="A2165" i="6" s="1"/>
  <c r="N2166" i="6"/>
  <c r="A2166" i="6" s="1"/>
  <c r="N2167" i="6"/>
  <c r="A2167" i="6" s="1"/>
  <c r="N2168" i="6"/>
  <c r="A2168" i="6" s="1"/>
  <c r="N2169" i="6"/>
  <c r="A2169" i="6" s="1"/>
  <c r="N2170" i="6"/>
  <c r="A2170" i="6" s="1"/>
  <c r="N2171" i="6"/>
  <c r="A2171" i="6" s="1"/>
  <c r="N2172" i="6"/>
  <c r="A2172" i="6" s="1"/>
  <c r="N2173" i="6"/>
  <c r="A2173" i="6" s="1"/>
  <c r="N2174" i="6"/>
  <c r="A2174" i="6" s="1"/>
  <c r="N2175" i="6"/>
  <c r="A2175" i="6" s="1"/>
  <c r="N2176" i="6"/>
  <c r="A2176" i="6" s="1"/>
  <c r="N2177" i="6"/>
  <c r="A2177" i="6" s="1"/>
  <c r="N2178" i="6"/>
  <c r="A2178" i="6" s="1"/>
  <c r="N2179" i="6"/>
  <c r="A2179" i="6" s="1"/>
  <c r="N2180" i="6"/>
  <c r="A2180" i="6" s="1"/>
  <c r="N2181" i="6"/>
  <c r="A2181" i="6" s="1"/>
  <c r="N2182" i="6"/>
  <c r="A2182" i="6" s="1"/>
  <c r="N2183" i="6"/>
  <c r="A2183" i="6" s="1"/>
  <c r="N2184" i="6"/>
  <c r="A2184" i="6" s="1"/>
  <c r="N2185" i="6"/>
  <c r="A2185" i="6" s="1"/>
  <c r="N2186" i="6"/>
  <c r="A2186" i="6" s="1"/>
  <c r="N2187" i="6"/>
  <c r="A2187" i="6" s="1"/>
  <c r="N2188" i="6"/>
  <c r="A2188" i="6" s="1"/>
  <c r="N2189" i="6"/>
  <c r="A2189" i="6" s="1"/>
  <c r="N2190" i="6"/>
  <c r="A2190" i="6" s="1"/>
  <c r="N2191" i="6"/>
  <c r="A2191" i="6" s="1"/>
  <c r="N2192" i="6"/>
  <c r="A2192" i="6" s="1"/>
  <c r="N2193" i="6"/>
  <c r="A2193" i="6" s="1"/>
  <c r="N2194" i="6"/>
  <c r="A2194" i="6" s="1"/>
  <c r="N2195" i="6"/>
  <c r="A2195" i="6" s="1"/>
  <c r="N2196" i="6"/>
  <c r="A2196" i="6" s="1"/>
  <c r="N2197" i="6"/>
  <c r="A2197" i="6" s="1"/>
  <c r="N2198" i="6"/>
  <c r="A2198" i="6" s="1"/>
  <c r="O2146" i="6"/>
  <c r="D2146" i="6" s="1"/>
  <c r="O2147" i="6"/>
  <c r="D2147" i="6" s="1"/>
  <c r="O2148" i="6"/>
  <c r="D2148" i="6" s="1"/>
  <c r="O2149" i="6"/>
  <c r="D2149" i="6" s="1"/>
  <c r="O2150" i="6"/>
  <c r="D2150" i="6" s="1"/>
  <c r="O2151" i="6"/>
  <c r="D2151" i="6" s="1"/>
  <c r="O2152" i="6"/>
  <c r="D2152" i="6" s="1"/>
  <c r="O2153" i="6"/>
  <c r="D2153" i="6" s="1"/>
  <c r="O2154" i="6"/>
  <c r="D2154" i="6" s="1"/>
  <c r="O2155" i="6"/>
  <c r="O2156" i="6"/>
  <c r="D2156" i="6" s="1"/>
  <c r="O2157" i="6"/>
  <c r="D2157" i="6" s="1"/>
  <c r="O2158" i="6"/>
  <c r="D2158" i="6" s="1"/>
  <c r="O2159" i="6"/>
  <c r="D2159" i="6" s="1"/>
  <c r="O2160" i="6"/>
  <c r="D2160" i="6" s="1"/>
  <c r="O2161" i="6"/>
  <c r="D2161" i="6" s="1"/>
  <c r="O2162" i="6"/>
  <c r="D2162" i="6" s="1"/>
  <c r="O2163" i="6"/>
  <c r="O2164" i="6"/>
  <c r="D2164" i="6" s="1"/>
  <c r="O2165" i="6"/>
  <c r="D2165" i="6" s="1"/>
  <c r="O2166" i="6"/>
  <c r="D2166" i="6" s="1"/>
  <c r="O2167" i="6"/>
  <c r="D2167" i="6" s="1"/>
  <c r="O2168" i="6"/>
  <c r="D2168" i="6" s="1"/>
  <c r="O2169" i="6"/>
  <c r="O2170" i="6"/>
  <c r="D2170" i="6" s="1"/>
  <c r="O2171" i="6"/>
  <c r="D2171" i="6" s="1"/>
  <c r="O2172" i="6"/>
  <c r="D2172" i="6" s="1"/>
  <c r="O2173" i="6"/>
  <c r="D2173" i="6" s="1"/>
  <c r="O2174" i="6"/>
  <c r="D2174" i="6" s="1"/>
  <c r="O2175" i="6"/>
  <c r="D2175" i="6" s="1"/>
  <c r="O2176" i="6"/>
  <c r="D2176" i="6" s="1"/>
  <c r="O2177" i="6"/>
  <c r="D2177" i="6" s="1"/>
  <c r="O2178" i="6"/>
  <c r="D2178" i="6" s="1"/>
  <c r="O2179" i="6"/>
  <c r="D2179" i="6" s="1"/>
  <c r="O2180" i="6"/>
  <c r="D2180" i="6" s="1"/>
  <c r="O2181" i="6"/>
  <c r="D2181" i="6" s="1"/>
  <c r="O2182" i="6"/>
  <c r="D2182" i="6" s="1"/>
  <c r="O2183" i="6"/>
  <c r="D2183" i="6" s="1"/>
  <c r="O2184" i="6"/>
  <c r="D2184" i="6" s="1"/>
  <c r="O2185" i="6"/>
  <c r="D2185" i="6" s="1"/>
  <c r="O2186" i="6"/>
  <c r="D2186" i="6" s="1"/>
  <c r="O2187" i="6"/>
  <c r="D2187" i="6" s="1"/>
  <c r="O2188" i="6"/>
  <c r="D2188" i="6" s="1"/>
  <c r="O2189" i="6"/>
  <c r="D2189" i="6" s="1"/>
  <c r="O2190" i="6"/>
  <c r="D2190" i="6" s="1"/>
  <c r="O2191" i="6"/>
  <c r="D2191" i="6" s="1"/>
  <c r="O2192" i="6"/>
  <c r="D2192" i="6" s="1"/>
  <c r="O2193" i="6"/>
  <c r="D2193" i="6" s="1"/>
  <c r="O2194" i="6"/>
  <c r="D2194" i="6" s="1"/>
  <c r="O2195" i="6"/>
  <c r="D2195" i="6" s="1"/>
  <c r="O2196" i="6"/>
  <c r="D2196" i="6" s="1"/>
  <c r="O2197" i="6"/>
  <c r="D2197" i="6" s="1"/>
  <c r="O2198" i="6"/>
  <c r="D2198" i="6" s="1"/>
  <c r="P2146" i="6"/>
  <c r="G2146" i="6" s="1"/>
  <c r="P2147" i="6"/>
  <c r="G2147" i="6" s="1"/>
  <c r="P2148" i="6"/>
  <c r="G2148" i="6" s="1"/>
  <c r="P2149" i="6"/>
  <c r="G2149" i="6" s="1"/>
  <c r="P2150" i="6"/>
  <c r="G2150" i="6" s="1"/>
  <c r="P2151" i="6"/>
  <c r="G2151" i="6" s="1"/>
  <c r="P2152" i="6"/>
  <c r="G2152" i="6" s="1"/>
  <c r="P2153" i="6"/>
  <c r="G2153" i="6" s="1"/>
  <c r="P2154" i="6"/>
  <c r="G2154" i="6" s="1"/>
  <c r="P2155" i="6"/>
  <c r="G2155" i="6" s="1"/>
  <c r="P2156" i="6"/>
  <c r="G2156" i="6" s="1"/>
  <c r="P2157" i="6"/>
  <c r="G2157" i="6" s="1"/>
  <c r="P2158" i="6"/>
  <c r="G2158" i="6" s="1"/>
  <c r="P2159" i="6"/>
  <c r="G2159" i="6" s="1"/>
  <c r="P2160" i="6"/>
  <c r="G2160" i="6" s="1"/>
  <c r="P2161" i="6"/>
  <c r="G2161" i="6" s="1"/>
  <c r="P2162" i="6"/>
  <c r="G2162" i="6" s="1"/>
  <c r="P2163" i="6"/>
  <c r="G2163" i="6" s="1"/>
  <c r="P2164" i="6"/>
  <c r="G2164" i="6" s="1"/>
  <c r="P2165" i="6"/>
  <c r="G2165" i="6" s="1"/>
  <c r="P2166" i="6"/>
  <c r="G2166" i="6" s="1"/>
  <c r="P2167" i="6"/>
  <c r="G2167" i="6" s="1"/>
  <c r="P2168" i="6"/>
  <c r="G2168" i="6" s="1"/>
  <c r="P2169" i="6"/>
  <c r="G2169" i="6" s="1"/>
  <c r="P2170" i="6"/>
  <c r="G2170" i="6" s="1"/>
  <c r="P2171" i="6"/>
  <c r="G2171" i="6" s="1"/>
  <c r="P2172" i="6"/>
  <c r="G2172" i="6" s="1"/>
  <c r="P2173" i="6"/>
  <c r="G2173" i="6" s="1"/>
  <c r="P2174" i="6"/>
  <c r="G2174" i="6" s="1"/>
  <c r="P2175" i="6"/>
  <c r="G2175" i="6" s="1"/>
  <c r="P2176" i="6"/>
  <c r="G2176" i="6" s="1"/>
  <c r="P2177" i="6"/>
  <c r="G2177" i="6" s="1"/>
  <c r="P2178" i="6"/>
  <c r="G2178" i="6" s="1"/>
  <c r="P2179" i="6"/>
  <c r="G2179" i="6" s="1"/>
  <c r="P2180" i="6"/>
  <c r="G2180" i="6" s="1"/>
  <c r="P2181" i="6"/>
  <c r="G2181" i="6" s="1"/>
  <c r="P2182" i="6"/>
  <c r="G2182" i="6" s="1"/>
  <c r="P2183" i="6"/>
  <c r="G2183" i="6" s="1"/>
  <c r="P2184" i="6"/>
  <c r="G2184" i="6" s="1"/>
  <c r="P2185" i="6"/>
  <c r="G2185" i="6" s="1"/>
  <c r="P2186" i="6"/>
  <c r="G2186" i="6" s="1"/>
  <c r="P2187" i="6"/>
  <c r="G2187" i="6" s="1"/>
  <c r="P2188" i="6"/>
  <c r="G2188" i="6" s="1"/>
  <c r="P2189" i="6"/>
  <c r="G2189" i="6" s="1"/>
  <c r="P2190" i="6"/>
  <c r="G2190" i="6" s="1"/>
  <c r="P2191" i="6"/>
  <c r="G2191" i="6" s="1"/>
  <c r="P2192" i="6"/>
  <c r="G2192" i="6" s="1"/>
  <c r="P2193" i="6"/>
  <c r="G2193" i="6" s="1"/>
  <c r="P2194" i="6"/>
  <c r="G2194" i="6" s="1"/>
  <c r="P2195" i="6"/>
  <c r="G2195" i="6" s="1"/>
  <c r="P2196" i="6"/>
  <c r="G2196" i="6" s="1"/>
  <c r="P2197" i="6"/>
  <c r="G2197" i="6" s="1"/>
  <c r="P2198" i="6"/>
  <c r="G2198" i="6" s="1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B2145" i="6"/>
  <c r="C2145" i="6"/>
  <c r="I2145" i="6" s="1"/>
  <c r="F2145" i="6"/>
  <c r="H2145" i="6"/>
  <c r="J2145" i="6"/>
  <c r="K2145" i="6"/>
  <c r="L2145" i="6"/>
  <c r="N2145" i="6"/>
  <c r="A2145" i="6" s="1"/>
  <c r="O2145" i="6"/>
  <c r="D2145" i="6" s="1"/>
  <c r="P2145" i="6"/>
  <c r="G2145" i="6" s="1"/>
  <c r="X2145" i="6"/>
  <c r="B2144" i="6"/>
  <c r="C2144" i="6"/>
  <c r="I2144" i="6" s="1"/>
  <c r="F2144" i="6"/>
  <c r="H2144" i="6"/>
  <c r="J2144" i="6"/>
  <c r="K2144" i="6"/>
  <c r="L2144" i="6"/>
  <c r="N2144" i="6"/>
  <c r="A2144" i="6" s="1"/>
  <c r="O2144" i="6"/>
  <c r="D2144" i="6" s="1"/>
  <c r="P2144" i="6"/>
  <c r="G2144" i="6" s="1"/>
  <c r="X2144" i="6"/>
  <c r="E2192" i="6" l="1"/>
  <c r="E2184" i="6"/>
  <c r="E2176" i="6"/>
  <c r="E2144" i="6"/>
  <c r="E2198" i="6"/>
  <c r="E2190" i="6"/>
  <c r="E2182" i="6"/>
  <c r="M2182" i="6"/>
  <c r="E2174" i="6"/>
  <c r="E2167" i="6"/>
  <c r="E2159" i="6"/>
  <c r="E2151" i="6"/>
  <c r="M2151" i="6"/>
  <c r="E2197" i="6"/>
  <c r="E2189" i="6"/>
  <c r="M2189" i="6" s="1"/>
  <c r="E2181" i="6"/>
  <c r="E2173" i="6"/>
  <c r="M2173" i="6"/>
  <c r="E2166" i="6"/>
  <c r="M2166" i="6" s="1"/>
  <c r="E2158" i="6"/>
  <c r="M2158" i="6"/>
  <c r="E2150" i="6"/>
  <c r="E2196" i="6"/>
  <c r="E2188" i="6"/>
  <c r="E2180" i="6"/>
  <c r="E2172" i="6"/>
  <c r="E2165" i="6"/>
  <c r="E2157" i="6"/>
  <c r="M2157" i="6"/>
  <c r="E2149" i="6"/>
  <c r="E2195" i="6"/>
  <c r="E2187" i="6"/>
  <c r="E2179" i="6"/>
  <c r="E2171" i="6"/>
  <c r="E2164" i="6"/>
  <c r="E2156" i="6"/>
  <c r="E2148" i="6"/>
  <c r="E2145" i="6"/>
  <c r="M2145" i="6"/>
  <c r="E2194" i="6"/>
  <c r="E2186" i="6"/>
  <c r="E2178" i="6"/>
  <c r="E2163" i="6"/>
  <c r="D2163" i="6" s="1"/>
  <c r="E2155" i="6"/>
  <c r="D2155" i="6" s="1"/>
  <c r="E2147" i="6"/>
  <c r="E2193" i="6"/>
  <c r="E2185" i="6"/>
  <c r="E2177" i="6"/>
  <c r="E2170" i="6"/>
  <c r="E2162" i="6"/>
  <c r="E2154" i="6"/>
  <c r="M2154" i="6"/>
  <c r="E2146" i="6"/>
  <c r="M2146" i="6"/>
  <c r="E2169" i="6"/>
  <c r="D2169" i="6" s="1"/>
  <c r="E2161" i="6"/>
  <c r="M2161" i="6" s="1"/>
  <c r="E2153" i="6"/>
  <c r="M2153" i="6"/>
  <c r="M2147" i="6"/>
  <c r="M2168" i="6"/>
  <c r="M2160" i="6"/>
  <c r="M2152" i="6"/>
  <c r="M2159" i="6"/>
  <c r="E2191" i="6"/>
  <c r="E2183" i="6"/>
  <c r="E2175" i="6"/>
  <c r="E2168" i="6"/>
  <c r="E2160" i="6"/>
  <c r="E2152" i="6"/>
  <c r="X2143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C2119" i="6"/>
  <c r="I2119" i="6" s="1"/>
  <c r="C2120" i="6"/>
  <c r="I2120" i="6" s="1"/>
  <c r="C2121" i="6"/>
  <c r="I2121" i="6" s="1"/>
  <c r="C2122" i="6"/>
  <c r="I2122" i="6" s="1"/>
  <c r="C2123" i="6"/>
  <c r="I2123" i="6" s="1"/>
  <c r="C2124" i="6"/>
  <c r="I2124" i="6" s="1"/>
  <c r="C2125" i="6"/>
  <c r="C2126" i="6"/>
  <c r="I2126" i="6" s="1"/>
  <c r="C2127" i="6"/>
  <c r="C2128" i="6"/>
  <c r="I2128" i="6" s="1"/>
  <c r="C2129" i="6"/>
  <c r="I2129" i="6" s="1"/>
  <c r="C2130" i="6"/>
  <c r="I2130" i="6" s="1"/>
  <c r="C2131" i="6"/>
  <c r="I2131" i="6" s="1"/>
  <c r="C2132" i="6"/>
  <c r="I2132" i="6" s="1"/>
  <c r="C2133" i="6"/>
  <c r="I2133" i="6" s="1"/>
  <c r="C2134" i="6"/>
  <c r="I2134" i="6" s="1"/>
  <c r="C2135" i="6"/>
  <c r="I2135" i="6" s="1"/>
  <c r="C2136" i="6"/>
  <c r="I2136" i="6" s="1"/>
  <c r="C2137" i="6"/>
  <c r="I2137" i="6" s="1"/>
  <c r="C2138" i="6"/>
  <c r="I2138" i="6" s="1"/>
  <c r="C2139" i="6"/>
  <c r="I2139" i="6" s="1"/>
  <c r="C2140" i="6"/>
  <c r="I2140" i="6" s="1"/>
  <c r="C2141" i="6"/>
  <c r="I2141" i="6" s="1"/>
  <c r="C2142" i="6"/>
  <c r="I2142" i="6" s="1"/>
  <c r="C2143" i="6"/>
  <c r="I2143" i="6" s="1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I2125" i="6"/>
  <c r="I2127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N2119" i="6"/>
  <c r="A2119" i="6" s="1"/>
  <c r="N2120" i="6"/>
  <c r="A2120" i="6" s="1"/>
  <c r="N2121" i="6"/>
  <c r="A2121" i="6" s="1"/>
  <c r="N2122" i="6"/>
  <c r="A2122" i="6" s="1"/>
  <c r="N2123" i="6"/>
  <c r="A2123" i="6" s="1"/>
  <c r="N2124" i="6"/>
  <c r="A2124" i="6" s="1"/>
  <c r="N2125" i="6"/>
  <c r="A2125" i="6" s="1"/>
  <c r="N2126" i="6"/>
  <c r="A2126" i="6" s="1"/>
  <c r="N2127" i="6"/>
  <c r="A2127" i="6" s="1"/>
  <c r="N2128" i="6"/>
  <c r="A2128" i="6" s="1"/>
  <c r="N2129" i="6"/>
  <c r="A2129" i="6" s="1"/>
  <c r="N2130" i="6"/>
  <c r="A2130" i="6" s="1"/>
  <c r="N2131" i="6"/>
  <c r="A2131" i="6" s="1"/>
  <c r="N2132" i="6"/>
  <c r="A2132" i="6" s="1"/>
  <c r="N2133" i="6"/>
  <c r="A2133" i="6" s="1"/>
  <c r="N2134" i="6"/>
  <c r="A2134" i="6" s="1"/>
  <c r="N2135" i="6"/>
  <c r="A2135" i="6" s="1"/>
  <c r="N2136" i="6"/>
  <c r="A2136" i="6" s="1"/>
  <c r="N2137" i="6"/>
  <c r="A2137" i="6" s="1"/>
  <c r="N2138" i="6"/>
  <c r="A2138" i="6" s="1"/>
  <c r="N2139" i="6"/>
  <c r="A2139" i="6" s="1"/>
  <c r="N2140" i="6"/>
  <c r="A2140" i="6" s="1"/>
  <c r="N2141" i="6"/>
  <c r="A2141" i="6" s="1"/>
  <c r="N2142" i="6"/>
  <c r="A2142" i="6" s="1"/>
  <c r="N2143" i="6"/>
  <c r="A2143" i="6" s="1"/>
  <c r="O2119" i="6"/>
  <c r="D2119" i="6" s="1"/>
  <c r="O2120" i="6"/>
  <c r="D2120" i="6" s="1"/>
  <c r="O2121" i="6"/>
  <c r="D2121" i="6" s="1"/>
  <c r="O2122" i="6"/>
  <c r="D2122" i="6" s="1"/>
  <c r="O2123" i="6"/>
  <c r="D2123" i="6" s="1"/>
  <c r="O2124" i="6"/>
  <c r="D2124" i="6" s="1"/>
  <c r="O2125" i="6"/>
  <c r="D2125" i="6" s="1"/>
  <c r="O2126" i="6"/>
  <c r="D2126" i="6" s="1"/>
  <c r="O2127" i="6"/>
  <c r="D2127" i="6" s="1"/>
  <c r="O2128" i="6"/>
  <c r="D2128" i="6" s="1"/>
  <c r="O2129" i="6"/>
  <c r="D2129" i="6" s="1"/>
  <c r="O2130" i="6"/>
  <c r="D2130" i="6" s="1"/>
  <c r="O2131" i="6"/>
  <c r="D2131" i="6" s="1"/>
  <c r="O2132" i="6"/>
  <c r="D2132" i="6" s="1"/>
  <c r="O2133" i="6"/>
  <c r="D2133" i="6" s="1"/>
  <c r="O2134" i="6"/>
  <c r="D2134" i="6" s="1"/>
  <c r="O2135" i="6"/>
  <c r="D2135" i="6" s="1"/>
  <c r="O2136" i="6"/>
  <c r="D2136" i="6" s="1"/>
  <c r="O2137" i="6"/>
  <c r="D2137" i="6" s="1"/>
  <c r="O2138" i="6"/>
  <c r="D2138" i="6" s="1"/>
  <c r="O2139" i="6"/>
  <c r="D2139" i="6" s="1"/>
  <c r="O2140" i="6"/>
  <c r="D2140" i="6" s="1"/>
  <c r="O2141" i="6"/>
  <c r="D2141" i="6" s="1"/>
  <c r="O2142" i="6"/>
  <c r="D2142" i="6" s="1"/>
  <c r="O2143" i="6"/>
  <c r="P2119" i="6"/>
  <c r="G2119" i="6" s="1"/>
  <c r="P2120" i="6"/>
  <c r="G2120" i="6" s="1"/>
  <c r="P2121" i="6"/>
  <c r="G2121" i="6" s="1"/>
  <c r="P2122" i="6"/>
  <c r="G2122" i="6" s="1"/>
  <c r="P2123" i="6"/>
  <c r="G2123" i="6" s="1"/>
  <c r="P2124" i="6"/>
  <c r="G2124" i="6" s="1"/>
  <c r="P2125" i="6"/>
  <c r="G2125" i="6" s="1"/>
  <c r="P2126" i="6"/>
  <c r="G2126" i="6" s="1"/>
  <c r="P2127" i="6"/>
  <c r="G2127" i="6" s="1"/>
  <c r="P2128" i="6"/>
  <c r="G2128" i="6" s="1"/>
  <c r="P2129" i="6"/>
  <c r="G2129" i="6" s="1"/>
  <c r="P2130" i="6"/>
  <c r="G2130" i="6" s="1"/>
  <c r="P2131" i="6"/>
  <c r="G2131" i="6" s="1"/>
  <c r="P2132" i="6"/>
  <c r="G2132" i="6" s="1"/>
  <c r="P2133" i="6"/>
  <c r="G2133" i="6" s="1"/>
  <c r="P2134" i="6"/>
  <c r="G2134" i="6" s="1"/>
  <c r="P2135" i="6"/>
  <c r="G2135" i="6" s="1"/>
  <c r="P2136" i="6"/>
  <c r="G2136" i="6" s="1"/>
  <c r="P2137" i="6"/>
  <c r="G2137" i="6" s="1"/>
  <c r="P2138" i="6"/>
  <c r="G2138" i="6" s="1"/>
  <c r="P2139" i="6"/>
  <c r="G2139" i="6" s="1"/>
  <c r="P2140" i="6"/>
  <c r="G2140" i="6" s="1"/>
  <c r="P2141" i="6"/>
  <c r="G2141" i="6" s="1"/>
  <c r="P2142" i="6"/>
  <c r="G2142" i="6" s="1"/>
  <c r="P2143" i="6"/>
  <c r="G2143" i="6" s="1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B2118" i="6"/>
  <c r="C2118" i="6"/>
  <c r="I2118" i="6" s="1"/>
  <c r="F2118" i="6"/>
  <c r="H2118" i="6"/>
  <c r="J2118" i="6"/>
  <c r="K2118" i="6"/>
  <c r="L2118" i="6"/>
  <c r="N2118" i="6"/>
  <c r="A2118" i="6" s="1"/>
  <c r="O2118" i="6"/>
  <c r="D2118" i="6" s="1"/>
  <c r="P2118" i="6"/>
  <c r="G2118" i="6" s="1"/>
  <c r="X2118" i="6"/>
  <c r="B2117" i="6"/>
  <c r="C2117" i="6"/>
  <c r="I2117" i="6" s="1"/>
  <c r="F2117" i="6"/>
  <c r="H2117" i="6"/>
  <c r="J2117" i="6"/>
  <c r="K2117" i="6"/>
  <c r="L2117" i="6"/>
  <c r="N2117" i="6"/>
  <c r="A2117" i="6" s="1"/>
  <c r="O2117" i="6"/>
  <c r="D2117" i="6" s="1"/>
  <c r="P2117" i="6"/>
  <c r="G2117" i="6" s="1"/>
  <c r="X2117" i="6"/>
  <c r="B2116" i="6"/>
  <c r="C2116" i="6"/>
  <c r="I2116" i="6" s="1"/>
  <c r="F2116" i="6"/>
  <c r="H2116" i="6"/>
  <c r="J2116" i="6"/>
  <c r="K2116" i="6"/>
  <c r="L2116" i="6"/>
  <c r="N2116" i="6"/>
  <c r="A2116" i="6" s="1"/>
  <c r="O2116" i="6"/>
  <c r="D2116" i="6" s="1"/>
  <c r="P2116" i="6"/>
  <c r="G2116" i="6" s="1"/>
  <c r="X2116" i="6"/>
  <c r="B2115" i="6"/>
  <c r="C2115" i="6"/>
  <c r="I2115" i="6" s="1"/>
  <c r="F2115" i="6"/>
  <c r="H2115" i="6"/>
  <c r="J2115" i="6"/>
  <c r="K2115" i="6"/>
  <c r="L2115" i="6"/>
  <c r="N2115" i="6"/>
  <c r="A2115" i="6" s="1"/>
  <c r="O2115" i="6"/>
  <c r="D2115" i="6" s="1"/>
  <c r="P2115" i="6"/>
  <c r="G2115" i="6" s="1"/>
  <c r="X2115" i="6"/>
  <c r="B2114" i="6"/>
  <c r="C2114" i="6"/>
  <c r="I2114" i="6" s="1"/>
  <c r="F2114" i="6"/>
  <c r="H2114" i="6"/>
  <c r="J2114" i="6"/>
  <c r="K2114" i="6"/>
  <c r="L2114" i="6"/>
  <c r="N2114" i="6"/>
  <c r="A2114" i="6" s="1"/>
  <c r="O2114" i="6"/>
  <c r="D2114" i="6" s="1"/>
  <c r="P2114" i="6"/>
  <c r="G2114" i="6" s="1"/>
  <c r="X2114" i="6"/>
  <c r="B2113" i="6"/>
  <c r="C2113" i="6"/>
  <c r="I2113" i="6" s="1"/>
  <c r="F2113" i="6"/>
  <c r="H2113" i="6"/>
  <c r="J2113" i="6"/>
  <c r="K2113" i="6"/>
  <c r="L2113" i="6"/>
  <c r="N2113" i="6"/>
  <c r="A2113" i="6" s="1"/>
  <c r="O2113" i="6"/>
  <c r="D2113" i="6" s="1"/>
  <c r="P2113" i="6"/>
  <c r="G2113" i="6" s="1"/>
  <c r="X2113" i="6"/>
  <c r="B2112" i="6"/>
  <c r="C2112" i="6"/>
  <c r="I2112" i="6" s="1"/>
  <c r="F2112" i="6"/>
  <c r="H2112" i="6"/>
  <c r="J2112" i="6"/>
  <c r="K2112" i="6"/>
  <c r="L2112" i="6"/>
  <c r="N2112" i="6"/>
  <c r="A2112" i="6" s="1"/>
  <c r="O2112" i="6"/>
  <c r="D2112" i="6" s="1"/>
  <c r="P2112" i="6"/>
  <c r="G2112" i="6" s="1"/>
  <c r="X2112" i="6"/>
  <c r="B2111" i="6"/>
  <c r="C2111" i="6"/>
  <c r="I2111" i="6" s="1"/>
  <c r="F2111" i="6"/>
  <c r="H2111" i="6"/>
  <c r="J2111" i="6"/>
  <c r="K2111" i="6"/>
  <c r="L2111" i="6"/>
  <c r="N2111" i="6"/>
  <c r="A2111" i="6" s="1"/>
  <c r="O2111" i="6"/>
  <c r="D2111" i="6" s="1"/>
  <c r="P2111" i="6"/>
  <c r="G2111" i="6" s="1"/>
  <c r="X2111" i="6"/>
  <c r="B2110" i="6"/>
  <c r="C2110" i="6"/>
  <c r="I2110" i="6" s="1"/>
  <c r="F2110" i="6"/>
  <c r="H2110" i="6"/>
  <c r="J2110" i="6"/>
  <c r="K2110" i="6"/>
  <c r="L2110" i="6"/>
  <c r="N2110" i="6"/>
  <c r="A2110" i="6" s="1"/>
  <c r="O2110" i="6"/>
  <c r="D2110" i="6" s="1"/>
  <c r="P2110" i="6"/>
  <c r="G2110" i="6" s="1"/>
  <c r="X2110" i="6"/>
  <c r="B2109" i="6"/>
  <c r="C2109" i="6"/>
  <c r="I2109" i="6" s="1"/>
  <c r="F2109" i="6"/>
  <c r="H2109" i="6"/>
  <c r="J2109" i="6"/>
  <c r="K2109" i="6"/>
  <c r="L2109" i="6"/>
  <c r="N2109" i="6"/>
  <c r="A2109" i="6" s="1"/>
  <c r="O2109" i="6"/>
  <c r="D2109" i="6" s="1"/>
  <c r="P2109" i="6"/>
  <c r="G2109" i="6" s="1"/>
  <c r="X2109" i="6"/>
  <c r="B2108" i="6"/>
  <c r="C2108" i="6"/>
  <c r="I2108" i="6" s="1"/>
  <c r="F2108" i="6"/>
  <c r="H2108" i="6"/>
  <c r="J2108" i="6"/>
  <c r="K2108" i="6"/>
  <c r="L2108" i="6"/>
  <c r="N2108" i="6"/>
  <c r="A2108" i="6" s="1"/>
  <c r="O2108" i="6"/>
  <c r="D2108" i="6" s="1"/>
  <c r="P2108" i="6"/>
  <c r="G2108" i="6" s="1"/>
  <c r="X2108" i="6"/>
  <c r="B2107" i="6"/>
  <c r="C2107" i="6"/>
  <c r="I2107" i="6" s="1"/>
  <c r="F2107" i="6"/>
  <c r="H2107" i="6"/>
  <c r="J2107" i="6"/>
  <c r="K2107" i="6"/>
  <c r="L2107" i="6"/>
  <c r="N2107" i="6"/>
  <c r="A2107" i="6" s="1"/>
  <c r="O2107" i="6"/>
  <c r="D2107" i="6" s="1"/>
  <c r="P2107" i="6"/>
  <c r="G2107" i="6" s="1"/>
  <c r="X2107" i="6"/>
  <c r="B2106" i="6"/>
  <c r="C2106" i="6"/>
  <c r="I2106" i="6" s="1"/>
  <c r="F2106" i="6"/>
  <c r="H2106" i="6"/>
  <c r="J2106" i="6"/>
  <c r="K2106" i="6"/>
  <c r="L2106" i="6"/>
  <c r="N2106" i="6"/>
  <c r="A2106" i="6" s="1"/>
  <c r="O2106" i="6"/>
  <c r="P2106" i="6"/>
  <c r="G2106" i="6" s="1"/>
  <c r="X2106" i="6"/>
  <c r="B2105" i="6"/>
  <c r="C2105" i="6"/>
  <c r="I2105" i="6" s="1"/>
  <c r="F2105" i="6"/>
  <c r="H2105" i="6"/>
  <c r="J2105" i="6"/>
  <c r="K2105" i="6"/>
  <c r="L2105" i="6"/>
  <c r="N2105" i="6"/>
  <c r="A2105" i="6" s="1"/>
  <c r="O2105" i="6"/>
  <c r="D2105" i="6" s="1"/>
  <c r="P2105" i="6"/>
  <c r="G2105" i="6" s="1"/>
  <c r="X2105" i="6"/>
  <c r="B2104" i="6"/>
  <c r="C2104" i="6"/>
  <c r="I2104" i="6" s="1"/>
  <c r="F2104" i="6"/>
  <c r="H2104" i="6"/>
  <c r="J2104" i="6"/>
  <c r="K2104" i="6"/>
  <c r="L2104" i="6"/>
  <c r="N2104" i="6"/>
  <c r="A2104" i="6" s="1"/>
  <c r="O2104" i="6"/>
  <c r="D2104" i="6" s="1"/>
  <c r="P2104" i="6"/>
  <c r="G2104" i="6" s="1"/>
  <c r="X2104" i="6"/>
  <c r="B2103" i="6"/>
  <c r="C2103" i="6"/>
  <c r="I2103" i="6" s="1"/>
  <c r="F2103" i="6"/>
  <c r="H2103" i="6"/>
  <c r="J2103" i="6"/>
  <c r="K2103" i="6"/>
  <c r="L2103" i="6"/>
  <c r="N2103" i="6"/>
  <c r="A2103" i="6" s="1"/>
  <c r="O2103" i="6"/>
  <c r="D2103" i="6" s="1"/>
  <c r="P2103" i="6"/>
  <c r="G2103" i="6" s="1"/>
  <c r="X2103" i="6"/>
  <c r="B2102" i="6"/>
  <c r="C2102" i="6"/>
  <c r="I2102" i="6" s="1"/>
  <c r="F2102" i="6"/>
  <c r="H2102" i="6"/>
  <c r="J2102" i="6"/>
  <c r="K2102" i="6"/>
  <c r="L2102" i="6"/>
  <c r="N2102" i="6"/>
  <c r="A2102" i="6" s="1"/>
  <c r="O2102" i="6"/>
  <c r="D2102" i="6" s="1"/>
  <c r="P2102" i="6"/>
  <c r="G2102" i="6" s="1"/>
  <c r="X2102" i="6"/>
  <c r="B2101" i="6"/>
  <c r="C2101" i="6"/>
  <c r="I2101" i="6" s="1"/>
  <c r="F2101" i="6"/>
  <c r="H2101" i="6"/>
  <c r="J2101" i="6"/>
  <c r="K2101" i="6"/>
  <c r="L2101" i="6"/>
  <c r="N2101" i="6"/>
  <c r="A2101" i="6" s="1"/>
  <c r="O2101" i="6"/>
  <c r="D2101" i="6" s="1"/>
  <c r="P2101" i="6"/>
  <c r="G2101" i="6" s="1"/>
  <c r="X2101" i="6"/>
  <c r="B2100" i="6"/>
  <c r="C2100" i="6"/>
  <c r="I2100" i="6" s="1"/>
  <c r="F2100" i="6"/>
  <c r="H2100" i="6"/>
  <c r="J2100" i="6"/>
  <c r="K2100" i="6"/>
  <c r="L2100" i="6"/>
  <c r="N2100" i="6"/>
  <c r="A2100" i="6" s="1"/>
  <c r="O2100" i="6"/>
  <c r="D2100" i="6" s="1"/>
  <c r="P2100" i="6"/>
  <c r="G2100" i="6" s="1"/>
  <c r="X2100" i="6"/>
  <c r="B2099" i="6"/>
  <c r="C2099" i="6"/>
  <c r="I2099" i="6" s="1"/>
  <c r="F2099" i="6"/>
  <c r="H2099" i="6"/>
  <c r="J2099" i="6"/>
  <c r="K2099" i="6"/>
  <c r="L2099" i="6"/>
  <c r="N2099" i="6"/>
  <c r="A2099" i="6" s="1"/>
  <c r="O2099" i="6"/>
  <c r="D2099" i="6" s="1"/>
  <c r="P2099" i="6"/>
  <c r="G2099" i="6" s="1"/>
  <c r="X2099" i="6"/>
  <c r="B2098" i="6"/>
  <c r="C2098" i="6"/>
  <c r="I2098" i="6" s="1"/>
  <c r="F2098" i="6"/>
  <c r="H2098" i="6"/>
  <c r="J2098" i="6"/>
  <c r="K2098" i="6"/>
  <c r="L2098" i="6"/>
  <c r="N2098" i="6"/>
  <c r="A2098" i="6" s="1"/>
  <c r="O2098" i="6"/>
  <c r="D2098" i="6" s="1"/>
  <c r="P2098" i="6"/>
  <c r="G2098" i="6" s="1"/>
  <c r="X2098" i="6"/>
  <c r="B2097" i="6"/>
  <c r="C2097" i="6"/>
  <c r="I2097" i="6" s="1"/>
  <c r="F2097" i="6"/>
  <c r="H2097" i="6"/>
  <c r="J2097" i="6"/>
  <c r="K2097" i="6"/>
  <c r="L2097" i="6"/>
  <c r="N2097" i="6"/>
  <c r="A2097" i="6" s="1"/>
  <c r="O2097" i="6"/>
  <c r="D2097" i="6" s="1"/>
  <c r="P2097" i="6"/>
  <c r="G2097" i="6" s="1"/>
  <c r="X2097" i="6"/>
  <c r="B2096" i="6"/>
  <c r="C2096" i="6"/>
  <c r="I2096" i="6" s="1"/>
  <c r="F2096" i="6"/>
  <c r="H2096" i="6"/>
  <c r="J2096" i="6"/>
  <c r="K2096" i="6"/>
  <c r="L2096" i="6"/>
  <c r="N2096" i="6"/>
  <c r="A2096" i="6" s="1"/>
  <c r="O2096" i="6"/>
  <c r="D2096" i="6" s="1"/>
  <c r="P2096" i="6"/>
  <c r="G2096" i="6" s="1"/>
  <c r="X2096" i="6"/>
  <c r="M2098" i="6" l="1"/>
  <c r="E2143" i="6"/>
  <c r="D2143" i="6" s="1"/>
  <c r="E2135" i="6"/>
  <c r="E2127" i="6"/>
  <c r="E2119" i="6"/>
  <c r="E2097" i="6"/>
  <c r="M2097" i="6"/>
  <c r="E2100" i="6"/>
  <c r="E2103" i="6"/>
  <c r="M2103" i="6"/>
  <c r="E2113" i="6"/>
  <c r="M2113" i="6" s="1"/>
  <c r="E2106" i="6"/>
  <c r="D2106" i="6" s="1"/>
  <c r="E2111" i="6"/>
  <c r="M2111" i="6"/>
  <c r="E2096" i="6"/>
  <c r="E2104" i="6"/>
  <c r="E2114" i="6"/>
  <c r="M2114" i="6"/>
  <c r="E2136" i="6"/>
  <c r="E2128" i="6"/>
  <c r="E2120" i="6"/>
  <c r="E2105" i="6"/>
  <c r="E2112" i="6"/>
  <c r="M2123" i="6"/>
  <c r="M2122" i="6"/>
  <c r="M2121" i="6"/>
  <c r="M2142" i="6"/>
  <c r="M2134" i="6"/>
  <c r="M2126" i="6"/>
  <c r="M2124" i="6"/>
  <c r="M2137" i="6"/>
  <c r="M2129" i="6"/>
  <c r="M2136" i="6"/>
  <c r="M2128" i="6"/>
  <c r="M2120" i="6"/>
  <c r="M2143" i="6"/>
  <c r="M2135" i="6"/>
  <c r="M2127" i="6"/>
  <c r="M2119" i="6"/>
  <c r="E2142" i="6"/>
  <c r="E2134" i="6"/>
  <c r="M2141" i="6"/>
  <c r="M2133" i="6"/>
  <c r="M2125" i="6"/>
  <c r="E2126" i="6"/>
  <c r="M2140" i="6"/>
  <c r="M2132" i="6"/>
  <c r="M2139" i="6"/>
  <c r="M2131" i="6"/>
  <c r="M2138" i="6"/>
  <c r="M2130" i="6"/>
  <c r="E2141" i="6"/>
  <c r="E2133" i="6"/>
  <c r="E2125" i="6"/>
  <c r="E2140" i="6"/>
  <c r="E2132" i="6"/>
  <c r="E2124" i="6"/>
  <c r="E2139" i="6"/>
  <c r="E2131" i="6"/>
  <c r="E2123" i="6"/>
  <c r="E2138" i="6"/>
  <c r="E2130" i="6"/>
  <c r="E2122" i="6"/>
  <c r="M2109" i="6"/>
  <c r="E2137" i="6"/>
  <c r="E2129" i="6"/>
  <c r="E2121" i="6"/>
  <c r="M2108" i="6"/>
  <c r="M2105" i="6"/>
  <c r="E2115" i="6"/>
  <c r="M2115" i="6" s="1"/>
  <c r="M2110" i="6"/>
  <c r="M2107" i="6"/>
  <c r="E2098" i="6"/>
  <c r="E2099" i="6"/>
  <c r="E2107" i="6"/>
  <c r="E2108" i="6"/>
  <c r="E2116" i="6"/>
  <c r="E2101" i="6"/>
  <c r="E2109" i="6"/>
  <c r="E2117" i="6"/>
  <c r="E2102" i="6"/>
  <c r="E2110" i="6"/>
  <c r="E2118" i="6"/>
  <c r="E14" i="33" l="1"/>
  <c r="E11" i="33"/>
  <c r="B2095" i="6" l="1"/>
  <c r="C2095" i="6"/>
  <c r="I2095" i="6" s="1"/>
  <c r="F2095" i="6"/>
  <c r="H2095" i="6"/>
  <c r="J2095" i="6"/>
  <c r="K2095" i="6"/>
  <c r="L2095" i="6"/>
  <c r="N2095" i="6"/>
  <c r="A2095" i="6" s="1"/>
  <c r="O2095" i="6"/>
  <c r="D2095" i="6" s="1"/>
  <c r="P2095" i="6"/>
  <c r="G2095" i="6" s="1"/>
  <c r="X2095" i="6"/>
  <c r="E5" i="33"/>
  <c r="E6" i="33"/>
  <c r="E7" i="33"/>
  <c r="E8" i="33"/>
  <c r="E9" i="33"/>
  <c r="E10" i="33"/>
  <c r="E12" i="33"/>
  <c r="E13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4" i="33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10" i="35"/>
  <c r="E11" i="35"/>
  <c r="E12" i="35"/>
  <c r="E13" i="35"/>
  <c r="E14" i="35"/>
  <c r="E15" i="35"/>
  <c r="E16" i="35"/>
  <c r="E17" i="35"/>
  <c r="E18" i="35"/>
  <c r="E19" i="35"/>
  <c r="E20" i="35"/>
  <c r="E5" i="35"/>
  <c r="E6" i="35"/>
  <c r="E7" i="35"/>
  <c r="E8" i="35"/>
  <c r="E9" i="35"/>
  <c r="E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4" i="35"/>
  <c r="F10" i="6"/>
  <c r="M2095" i="6" l="1"/>
  <c r="E2095" i="6"/>
  <c r="E27" i="33"/>
  <c r="B2084" i="6"/>
  <c r="B2085" i="6"/>
  <c r="B2086" i="6"/>
  <c r="B2087" i="6"/>
  <c r="B2088" i="6"/>
  <c r="B2089" i="6"/>
  <c r="B2090" i="6"/>
  <c r="B2091" i="6"/>
  <c r="B2092" i="6"/>
  <c r="B2093" i="6"/>
  <c r="B2094" i="6"/>
  <c r="C2084" i="6"/>
  <c r="I2084" i="6" s="1"/>
  <c r="C2085" i="6"/>
  <c r="I2085" i="6" s="1"/>
  <c r="C2086" i="6"/>
  <c r="I2086" i="6" s="1"/>
  <c r="C2087" i="6"/>
  <c r="I2087" i="6" s="1"/>
  <c r="C2088" i="6"/>
  <c r="I2088" i="6" s="1"/>
  <c r="C2089" i="6"/>
  <c r="I2089" i="6" s="1"/>
  <c r="C2090" i="6"/>
  <c r="I2090" i="6" s="1"/>
  <c r="C2091" i="6"/>
  <c r="I2091" i="6" s="1"/>
  <c r="C2092" i="6"/>
  <c r="I2092" i="6" s="1"/>
  <c r="C2093" i="6"/>
  <c r="I2093" i="6" s="1"/>
  <c r="C2094" i="6"/>
  <c r="I2094" i="6" s="1"/>
  <c r="F2084" i="6"/>
  <c r="F2085" i="6"/>
  <c r="F2086" i="6"/>
  <c r="F2087" i="6"/>
  <c r="F2088" i="6"/>
  <c r="F2089" i="6"/>
  <c r="F2090" i="6"/>
  <c r="F2091" i="6"/>
  <c r="F2092" i="6"/>
  <c r="F2093" i="6"/>
  <c r="F2094" i="6"/>
  <c r="H2084" i="6"/>
  <c r="H2085" i="6"/>
  <c r="H2086" i="6"/>
  <c r="H2087" i="6"/>
  <c r="H2088" i="6"/>
  <c r="H2089" i="6"/>
  <c r="H2090" i="6"/>
  <c r="H2091" i="6"/>
  <c r="H2092" i="6"/>
  <c r="H2093" i="6"/>
  <c r="H2094" i="6"/>
  <c r="J2084" i="6"/>
  <c r="J2085" i="6"/>
  <c r="J2086" i="6"/>
  <c r="J2087" i="6"/>
  <c r="J2088" i="6"/>
  <c r="J2089" i="6"/>
  <c r="J2090" i="6"/>
  <c r="J2091" i="6"/>
  <c r="J2092" i="6"/>
  <c r="J2093" i="6"/>
  <c r="J2094" i="6"/>
  <c r="K2084" i="6"/>
  <c r="K2085" i="6"/>
  <c r="K2086" i="6"/>
  <c r="K2087" i="6"/>
  <c r="K2088" i="6"/>
  <c r="K2089" i="6"/>
  <c r="K2090" i="6"/>
  <c r="K2091" i="6"/>
  <c r="K2092" i="6"/>
  <c r="K2093" i="6"/>
  <c r="K2094" i="6"/>
  <c r="L2084" i="6"/>
  <c r="L2085" i="6"/>
  <c r="L2086" i="6"/>
  <c r="L2087" i="6"/>
  <c r="L2088" i="6"/>
  <c r="L2089" i="6"/>
  <c r="L2090" i="6"/>
  <c r="L2091" i="6"/>
  <c r="L2092" i="6"/>
  <c r="L2093" i="6"/>
  <c r="L2094" i="6"/>
  <c r="N2084" i="6"/>
  <c r="A2084" i="6" s="1"/>
  <c r="N2085" i="6"/>
  <c r="A2085" i="6" s="1"/>
  <c r="N2086" i="6"/>
  <c r="A2086" i="6" s="1"/>
  <c r="N2087" i="6"/>
  <c r="A2087" i="6" s="1"/>
  <c r="N2088" i="6"/>
  <c r="A2088" i="6" s="1"/>
  <c r="N2089" i="6"/>
  <c r="A2089" i="6" s="1"/>
  <c r="N2090" i="6"/>
  <c r="A2090" i="6" s="1"/>
  <c r="N2091" i="6"/>
  <c r="A2091" i="6" s="1"/>
  <c r="N2092" i="6"/>
  <c r="A2092" i="6" s="1"/>
  <c r="N2093" i="6"/>
  <c r="A2093" i="6" s="1"/>
  <c r="N2094" i="6"/>
  <c r="A2094" i="6" s="1"/>
  <c r="O2084" i="6"/>
  <c r="D2084" i="6" s="1"/>
  <c r="O2085" i="6"/>
  <c r="D2085" i="6" s="1"/>
  <c r="O2086" i="6"/>
  <c r="D2086" i="6" s="1"/>
  <c r="O2087" i="6"/>
  <c r="D2087" i="6" s="1"/>
  <c r="O2088" i="6"/>
  <c r="D2088" i="6" s="1"/>
  <c r="O2089" i="6"/>
  <c r="D2089" i="6" s="1"/>
  <c r="O2090" i="6"/>
  <c r="D2090" i="6" s="1"/>
  <c r="O2091" i="6"/>
  <c r="D2091" i="6" s="1"/>
  <c r="O2092" i="6"/>
  <c r="D2092" i="6" s="1"/>
  <c r="O2093" i="6"/>
  <c r="D2093" i="6" s="1"/>
  <c r="O2094" i="6"/>
  <c r="D2094" i="6" s="1"/>
  <c r="P2084" i="6"/>
  <c r="G2084" i="6" s="1"/>
  <c r="P2085" i="6"/>
  <c r="G2085" i="6" s="1"/>
  <c r="P2086" i="6"/>
  <c r="G2086" i="6" s="1"/>
  <c r="P2087" i="6"/>
  <c r="G2087" i="6" s="1"/>
  <c r="P2088" i="6"/>
  <c r="G2088" i="6" s="1"/>
  <c r="P2089" i="6"/>
  <c r="G2089" i="6" s="1"/>
  <c r="P2090" i="6"/>
  <c r="G2090" i="6" s="1"/>
  <c r="P2091" i="6"/>
  <c r="G2091" i="6" s="1"/>
  <c r="P2092" i="6"/>
  <c r="G2092" i="6" s="1"/>
  <c r="P2093" i="6"/>
  <c r="G2093" i="6" s="1"/>
  <c r="P2094" i="6"/>
  <c r="G2094" i="6" s="1"/>
  <c r="X2084" i="6"/>
  <c r="X2085" i="6"/>
  <c r="X2086" i="6"/>
  <c r="X2087" i="6"/>
  <c r="X2088" i="6"/>
  <c r="X2089" i="6"/>
  <c r="X2090" i="6"/>
  <c r="X2091" i="6"/>
  <c r="X2092" i="6"/>
  <c r="X2093" i="6"/>
  <c r="X2094" i="6"/>
  <c r="B2083" i="6"/>
  <c r="C2083" i="6"/>
  <c r="I2083" i="6" s="1"/>
  <c r="F2083" i="6"/>
  <c r="H2083" i="6"/>
  <c r="J2083" i="6"/>
  <c r="K2083" i="6"/>
  <c r="L2083" i="6"/>
  <c r="N2083" i="6"/>
  <c r="A2083" i="6" s="1"/>
  <c r="O2083" i="6"/>
  <c r="D2083" i="6" s="1"/>
  <c r="P2083" i="6"/>
  <c r="G2083" i="6" s="1"/>
  <c r="X2083" i="6"/>
  <c r="B2082" i="6"/>
  <c r="C2082" i="6"/>
  <c r="I2082" i="6" s="1"/>
  <c r="F2082" i="6"/>
  <c r="H2082" i="6"/>
  <c r="J2082" i="6"/>
  <c r="K2082" i="6"/>
  <c r="L2082" i="6"/>
  <c r="N2082" i="6"/>
  <c r="A2082" i="6" s="1"/>
  <c r="O2082" i="6"/>
  <c r="D2082" i="6" s="1"/>
  <c r="P2082" i="6"/>
  <c r="G2082" i="6" s="1"/>
  <c r="X2082" i="6"/>
  <c r="B2081" i="6"/>
  <c r="C2081" i="6"/>
  <c r="I2081" i="6" s="1"/>
  <c r="F2081" i="6"/>
  <c r="H2081" i="6"/>
  <c r="J2081" i="6"/>
  <c r="K2081" i="6"/>
  <c r="L2081" i="6"/>
  <c r="N2081" i="6"/>
  <c r="A2081" i="6" s="1"/>
  <c r="O2081" i="6"/>
  <c r="D2081" i="6" s="1"/>
  <c r="P2081" i="6"/>
  <c r="G2081" i="6" s="1"/>
  <c r="X2081" i="6"/>
  <c r="B2080" i="6"/>
  <c r="C2080" i="6"/>
  <c r="I2080" i="6" s="1"/>
  <c r="F2080" i="6"/>
  <c r="H2080" i="6"/>
  <c r="J2080" i="6"/>
  <c r="K2080" i="6"/>
  <c r="L2080" i="6"/>
  <c r="N2080" i="6"/>
  <c r="A2080" i="6" s="1"/>
  <c r="O2080" i="6"/>
  <c r="D2080" i="6" s="1"/>
  <c r="P2080" i="6"/>
  <c r="G2080" i="6" s="1"/>
  <c r="X2080" i="6"/>
  <c r="B2079" i="6"/>
  <c r="C2079" i="6"/>
  <c r="I2079" i="6" s="1"/>
  <c r="F2079" i="6"/>
  <c r="H2079" i="6"/>
  <c r="J2079" i="6"/>
  <c r="K2079" i="6"/>
  <c r="L2079" i="6"/>
  <c r="N2079" i="6"/>
  <c r="A2079" i="6" s="1"/>
  <c r="O2079" i="6"/>
  <c r="D2079" i="6" s="1"/>
  <c r="P2079" i="6"/>
  <c r="G2079" i="6" s="1"/>
  <c r="X2079" i="6"/>
  <c r="B2078" i="6"/>
  <c r="C2078" i="6"/>
  <c r="I2078" i="6" s="1"/>
  <c r="F2078" i="6"/>
  <c r="H2078" i="6"/>
  <c r="J2078" i="6"/>
  <c r="K2078" i="6"/>
  <c r="L2078" i="6"/>
  <c r="N2078" i="6"/>
  <c r="A2078" i="6" s="1"/>
  <c r="O2078" i="6"/>
  <c r="D2078" i="6" s="1"/>
  <c r="P2078" i="6"/>
  <c r="G2078" i="6" s="1"/>
  <c r="X2078" i="6"/>
  <c r="B2077" i="6"/>
  <c r="C2077" i="6"/>
  <c r="I2077" i="6" s="1"/>
  <c r="F2077" i="6"/>
  <c r="H2077" i="6"/>
  <c r="J2077" i="6"/>
  <c r="K2077" i="6"/>
  <c r="L2077" i="6"/>
  <c r="N2077" i="6"/>
  <c r="A2077" i="6" s="1"/>
  <c r="O2077" i="6"/>
  <c r="D2077" i="6" s="1"/>
  <c r="P2077" i="6"/>
  <c r="G2077" i="6" s="1"/>
  <c r="X2077" i="6"/>
  <c r="B2076" i="6"/>
  <c r="C2076" i="6"/>
  <c r="I2076" i="6" s="1"/>
  <c r="F2076" i="6"/>
  <c r="H2076" i="6"/>
  <c r="J2076" i="6"/>
  <c r="K2076" i="6"/>
  <c r="L2076" i="6"/>
  <c r="N2076" i="6"/>
  <c r="A2076" i="6" s="1"/>
  <c r="O2076" i="6"/>
  <c r="D2076" i="6" s="1"/>
  <c r="P2076" i="6"/>
  <c r="G2076" i="6" s="1"/>
  <c r="X2076" i="6"/>
  <c r="B2075" i="6"/>
  <c r="C2075" i="6"/>
  <c r="I2075" i="6" s="1"/>
  <c r="F2075" i="6"/>
  <c r="H2075" i="6"/>
  <c r="J2075" i="6"/>
  <c r="K2075" i="6"/>
  <c r="L2075" i="6"/>
  <c r="N2075" i="6"/>
  <c r="A2075" i="6" s="1"/>
  <c r="O2075" i="6"/>
  <c r="D2075" i="6" s="1"/>
  <c r="P2075" i="6"/>
  <c r="G2075" i="6" s="1"/>
  <c r="X2075" i="6"/>
  <c r="B2074" i="6"/>
  <c r="C2074" i="6"/>
  <c r="I2074" i="6" s="1"/>
  <c r="F2074" i="6"/>
  <c r="H2074" i="6"/>
  <c r="J2074" i="6"/>
  <c r="K2074" i="6"/>
  <c r="L2074" i="6"/>
  <c r="N2074" i="6"/>
  <c r="A2074" i="6" s="1"/>
  <c r="O2074" i="6"/>
  <c r="D2074" i="6" s="1"/>
  <c r="P2074" i="6"/>
  <c r="G2074" i="6" s="1"/>
  <c r="X2074" i="6"/>
  <c r="B2073" i="6"/>
  <c r="C2073" i="6"/>
  <c r="I2073" i="6" s="1"/>
  <c r="F2073" i="6"/>
  <c r="H2073" i="6"/>
  <c r="J2073" i="6"/>
  <c r="K2073" i="6"/>
  <c r="L2073" i="6"/>
  <c r="N2073" i="6"/>
  <c r="A2073" i="6" s="1"/>
  <c r="O2073" i="6"/>
  <c r="D2073" i="6" s="1"/>
  <c r="P2073" i="6"/>
  <c r="G2073" i="6" s="1"/>
  <c r="X2073" i="6"/>
  <c r="B2072" i="6"/>
  <c r="C2072" i="6"/>
  <c r="I2072" i="6" s="1"/>
  <c r="F2072" i="6"/>
  <c r="H2072" i="6"/>
  <c r="J2072" i="6"/>
  <c r="K2072" i="6"/>
  <c r="L2072" i="6"/>
  <c r="N2072" i="6"/>
  <c r="A2072" i="6" s="1"/>
  <c r="O2072" i="6"/>
  <c r="D2072" i="6" s="1"/>
  <c r="P2072" i="6"/>
  <c r="G2072" i="6" s="1"/>
  <c r="X2072" i="6"/>
  <c r="B2071" i="6"/>
  <c r="C2071" i="6"/>
  <c r="I2071" i="6" s="1"/>
  <c r="F2071" i="6"/>
  <c r="H2071" i="6"/>
  <c r="J2071" i="6"/>
  <c r="K2071" i="6"/>
  <c r="L2071" i="6"/>
  <c r="N2071" i="6"/>
  <c r="A2071" i="6" s="1"/>
  <c r="O2071" i="6"/>
  <c r="D2071" i="6" s="1"/>
  <c r="P2071" i="6"/>
  <c r="G2071" i="6" s="1"/>
  <c r="X2071" i="6"/>
  <c r="B2070" i="6"/>
  <c r="C2070" i="6"/>
  <c r="I2070" i="6" s="1"/>
  <c r="F2070" i="6"/>
  <c r="H2070" i="6"/>
  <c r="J2070" i="6"/>
  <c r="K2070" i="6"/>
  <c r="L2070" i="6"/>
  <c r="N2070" i="6"/>
  <c r="A2070" i="6" s="1"/>
  <c r="O2070" i="6"/>
  <c r="D2070" i="6" s="1"/>
  <c r="P2070" i="6"/>
  <c r="G2070" i="6" s="1"/>
  <c r="X2070" i="6"/>
  <c r="B2069" i="6"/>
  <c r="C2069" i="6"/>
  <c r="I2069" i="6" s="1"/>
  <c r="F2069" i="6"/>
  <c r="H2069" i="6"/>
  <c r="J2069" i="6"/>
  <c r="K2069" i="6"/>
  <c r="L2069" i="6"/>
  <c r="N2069" i="6"/>
  <c r="A2069" i="6" s="1"/>
  <c r="O2069" i="6"/>
  <c r="D2069" i="6" s="1"/>
  <c r="P2069" i="6"/>
  <c r="G2069" i="6" s="1"/>
  <c r="X2069" i="6"/>
  <c r="B2068" i="6"/>
  <c r="C2068" i="6"/>
  <c r="I2068" i="6" s="1"/>
  <c r="F2068" i="6"/>
  <c r="H2068" i="6"/>
  <c r="J2068" i="6"/>
  <c r="K2068" i="6"/>
  <c r="L2068" i="6"/>
  <c r="N2068" i="6"/>
  <c r="A2068" i="6" s="1"/>
  <c r="O2068" i="6"/>
  <c r="D2068" i="6" s="1"/>
  <c r="P2068" i="6"/>
  <c r="G2068" i="6" s="1"/>
  <c r="X2068" i="6"/>
  <c r="B2067" i="6"/>
  <c r="C2067" i="6"/>
  <c r="I2067" i="6" s="1"/>
  <c r="F2067" i="6"/>
  <c r="H2067" i="6"/>
  <c r="J2067" i="6"/>
  <c r="K2067" i="6"/>
  <c r="L2067" i="6"/>
  <c r="N2067" i="6"/>
  <c r="A2067" i="6" s="1"/>
  <c r="O2067" i="6"/>
  <c r="D2067" i="6" s="1"/>
  <c r="P2067" i="6"/>
  <c r="G2067" i="6" s="1"/>
  <c r="X2067" i="6"/>
  <c r="B2066" i="6"/>
  <c r="C2066" i="6"/>
  <c r="I2066" i="6" s="1"/>
  <c r="F2066" i="6"/>
  <c r="H2066" i="6"/>
  <c r="J2066" i="6"/>
  <c r="K2066" i="6"/>
  <c r="L2066" i="6"/>
  <c r="N2066" i="6"/>
  <c r="A2066" i="6" s="1"/>
  <c r="O2066" i="6"/>
  <c r="D2066" i="6" s="1"/>
  <c r="P2066" i="6"/>
  <c r="G2066" i="6" s="1"/>
  <c r="X2066" i="6"/>
  <c r="B2065" i="6"/>
  <c r="C2065" i="6"/>
  <c r="I2065" i="6" s="1"/>
  <c r="F2065" i="6"/>
  <c r="H2065" i="6"/>
  <c r="J2065" i="6"/>
  <c r="K2065" i="6"/>
  <c r="L2065" i="6"/>
  <c r="N2065" i="6"/>
  <c r="A2065" i="6" s="1"/>
  <c r="O2065" i="6"/>
  <c r="D2065" i="6" s="1"/>
  <c r="P2065" i="6"/>
  <c r="G2065" i="6" s="1"/>
  <c r="X2065" i="6"/>
  <c r="B2064" i="6"/>
  <c r="C2064" i="6"/>
  <c r="I2064" i="6" s="1"/>
  <c r="F2064" i="6"/>
  <c r="H2064" i="6"/>
  <c r="J2064" i="6"/>
  <c r="K2064" i="6"/>
  <c r="L2064" i="6"/>
  <c r="N2064" i="6"/>
  <c r="A2064" i="6" s="1"/>
  <c r="O2064" i="6"/>
  <c r="D2064" i="6" s="1"/>
  <c r="P2064" i="6"/>
  <c r="G2064" i="6" s="1"/>
  <c r="X2064" i="6"/>
  <c r="B2063" i="6"/>
  <c r="C2063" i="6"/>
  <c r="I2063" i="6" s="1"/>
  <c r="F2063" i="6"/>
  <c r="H2063" i="6"/>
  <c r="J2063" i="6"/>
  <c r="K2063" i="6"/>
  <c r="L2063" i="6"/>
  <c r="N2063" i="6"/>
  <c r="A2063" i="6" s="1"/>
  <c r="O2063" i="6"/>
  <c r="D2063" i="6" s="1"/>
  <c r="P2063" i="6"/>
  <c r="G2063" i="6" s="1"/>
  <c r="X2063" i="6"/>
  <c r="B2062" i="6"/>
  <c r="C2062" i="6"/>
  <c r="I2062" i="6" s="1"/>
  <c r="F2062" i="6"/>
  <c r="H2062" i="6"/>
  <c r="J2062" i="6"/>
  <c r="K2062" i="6"/>
  <c r="L2062" i="6"/>
  <c r="N2062" i="6"/>
  <c r="A2062" i="6" s="1"/>
  <c r="O2062" i="6"/>
  <c r="D2062" i="6" s="1"/>
  <c r="P2062" i="6"/>
  <c r="G2062" i="6" s="1"/>
  <c r="X2062" i="6"/>
  <c r="B2061" i="6"/>
  <c r="C2061" i="6"/>
  <c r="I2061" i="6" s="1"/>
  <c r="F2061" i="6"/>
  <c r="H2061" i="6"/>
  <c r="J2061" i="6"/>
  <c r="K2061" i="6"/>
  <c r="L2061" i="6"/>
  <c r="N2061" i="6"/>
  <c r="A2061" i="6" s="1"/>
  <c r="O2061" i="6"/>
  <c r="D2061" i="6" s="1"/>
  <c r="P2061" i="6"/>
  <c r="G2061" i="6" s="1"/>
  <c r="X2061" i="6"/>
  <c r="B2060" i="6"/>
  <c r="C2060" i="6"/>
  <c r="I2060" i="6" s="1"/>
  <c r="F2060" i="6"/>
  <c r="H2060" i="6"/>
  <c r="J2060" i="6"/>
  <c r="K2060" i="6"/>
  <c r="L2060" i="6"/>
  <c r="N2060" i="6"/>
  <c r="A2060" i="6" s="1"/>
  <c r="O2060" i="6"/>
  <c r="D2060" i="6" s="1"/>
  <c r="P2060" i="6"/>
  <c r="G2060" i="6" s="1"/>
  <c r="X2060" i="6"/>
  <c r="B2059" i="6"/>
  <c r="C2059" i="6"/>
  <c r="I2059" i="6" s="1"/>
  <c r="F2059" i="6"/>
  <c r="H2059" i="6"/>
  <c r="J2059" i="6"/>
  <c r="K2059" i="6"/>
  <c r="L2059" i="6"/>
  <c r="N2059" i="6"/>
  <c r="A2059" i="6" s="1"/>
  <c r="O2059" i="6"/>
  <c r="D2059" i="6" s="1"/>
  <c r="P2059" i="6"/>
  <c r="G2059" i="6" s="1"/>
  <c r="X2059" i="6"/>
  <c r="B2058" i="6"/>
  <c r="C2058" i="6"/>
  <c r="I2058" i="6" s="1"/>
  <c r="F2058" i="6"/>
  <c r="H2058" i="6"/>
  <c r="J2058" i="6"/>
  <c r="K2058" i="6"/>
  <c r="L2058" i="6"/>
  <c r="N2058" i="6"/>
  <c r="A2058" i="6" s="1"/>
  <c r="O2058" i="6"/>
  <c r="D2058" i="6" s="1"/>
  <c r="P2058" i="6"/>
  <c r="G2058" i="6" s="1"/>
  <c r="X2058" i="6"/>
  <c r="B2057" i="6"/>
  <c r="C2057" i="6"/>
  <c r="I2057" i="6" s="1"/>
  <c r="F2057" i="6"/>
  <c r="H2057" i="6"/>
  <c r="J2057" i="6"/>
  <c r="K2057" i="6"/>
  <c r="L2057" i="6"/>
  <c r="N2057" i="6"/>
  <c r="A2057" i="6" s="1"/>
  <c r="O2057" i="6"/>
  <c r="D2057" i="6" s="1"/>
  <c r="P2057" i="6"/>
  <c r="G2057" i="6" s="1"/>
  <c r="X2057" i="6"/>
  <c r="B2056" i="6"/>
  <c r="C2056" i="6"/>
  <c r="I2056" i="6" s="1"/>
  <c r="F2056" i="6"/>
  <c r="H2056" i="6"/>
  <c r="J2056" i="6"/>
  <c r="K2056" i="6"/>
  <c r="L2056" i="6"/>
  <c r="N2056" i="6"/>
  <c r="A2056" i="6" s="1"/>
  <c r="O2056" i="6"/>
  <c r="D2056" i="6" s="1"/>
  <c r="P2056" i="6"/>
  <c r="G2056" i="6" s="1"/>
  <c r="X2056" i="6"/>
  <c r="B2055" i="6"/>
  <c r="C2055" i="6"/>
  <c r="I2055" i="6" s="1"/>
  <c r="F2055" i="6"/>
  <c r="H2055" i="6"/>
  <c r="J2055" i="6"/>
  <c r="K2055" i="6"/>
  <c r="L2055" i="6"/>
  <c r="N2055" i="6"/>
  <c r="A2055" i="6" s="1"/>
  <c r="O2055" i="6"/>
  <c r="D2055" i="6" s="1"/>
  <c r="P2055" i="6"/>
  <c r="G2055" i="6" s="1"/>
  <c r="X2055" i="6"/>
  <c r="B2054" i="6"/>
  <c r="C2054" i="6"/>
  <c r="I2054" i="6" s="1"/>
  <c r="F2054" i="6"/>
  <c r="H2054" i="6"/>
  <c r="J2054" i="6"/>
  <c r="K2054" i="6"/>
  <c r="L2054" i="6"/>
  <c r="N2054" i="6"/>
  <c r="A2054" i="6" s="1"/>
  <c r="O2054" i="6"/>
  <c r="P2054" i="6"/>
  <c r="G2054" i="6" s="1"/>
  <c r="X2054" i="6"/>
  <c r="B2053" i="6"/>
  <c r="C2053" i="6"/>
  <c r="I2053" i="6" s="1"/>
  <c r="F2053" i="6"/>
  <c r="H2053" i="6"/>
  <c r="J2053" i="6"/>
  <c r="K2053" i="6"/>
  <c r="L2053" i="6"/>
  <c r="N2053" i="6"/>
  <c r="A2053" i="6" s="1"/>
  <c r="O2053" i="6"/>
  <c r="P2053" i="6"/>
  <c r="G2053" i="6" s="1"/>
  <c r="X2053" i="6"/>
  <c r="B2052" i="6"/>
  <c r="C2052" i="6"/>
  <c r="I2052" i="6" s="1"/>
  <c r="F2052" i="6"/>
  <c r="H2052" i="6"/>
  <c r="J2052" i="6"/>
  <c r="K2052" i="6"/>
  <c r="L2052" i="6"/>
  <c r="N2052" i="6"/>
  <c r="A2052" i="6" s="1"/>
  <c r="O2052" i="6"/>
  <c r="D2052" i="6" s="1"/>
  <c r="P2052" i="6"/>
  <c r="G2052" i="6" s="1"/>
  <c r="X2052" i="6"/>
  <c r="B2051" i="6"/>
  <c r="C2051" i="6"/>
  <c r="I2051" i="6" s="1"/>
  <c r="F2051" i="6"/>
  <c r="H2051" i="6"/>
  <c r="J2051" i="6"/>
  <c r="K2051" i="6"/>
  <c r="L2051" i="6"/>
  <c r="N2051" i="6"/>
  <c r="A2051" i="6" s="1"/>
  <c r="O2051" i="6"/>
  <c r="D2051" i="6" s="1"/>
  <c r="P2051" i="6"/>
  <c r="G2051" i="6" s="1"/>
  <c r="X2051" i="6"/>
  <c r="B2050" i="6"/>
  <c r="C2050" i="6"/>
  <c r="I2050" i="6" s="1"/>
  <c r="F2050" i="6"/>
  <c r="H2050" i="6"/>
  <c r="J2050" i="6"/>
  <c r="K2050" i="6"/>
  <c r="L2050" i="6"/>
  <c r="N2050" i="6"/>
  <c r="A2050" i="6" s="1"/>
  <c r="O2050" i="6"/>
  <c r="D2050" i="6" s="1"/>
  <c r="P2050" i="6"/>
  <c r="G2050" i="6" s="1"/>
  <c r="X2050" i="6"/>
  <c r="B2049" i="6"/>
  <c r="C2049" i="6"/>
  <c r="I2049" i="6" s="1"/>
  <c r="F2049" i="6"/>
  <c r="H2049" i="6"/>
  <c r="J2049" i="6"/>
  <c r="K2049" i="6"/>
  <c r="L2049" i="6"/>
  <c r="N2049" i="6"/>
  <c r="A2049" i="6" s="1"/>
  <c r="O2049" i="6"/>
  <c r="D2049" i="6" s="1"/>
  <c r="P2049" i="6"/>
  <c r="G2049" i="6" s="1"/>
  <c r="X2049" i="6"/>
  <c r="B2048" i="6"/>
  <c r="C2048" i="6"/>
  <c r="I2048" i="6" s="1"/>
  <c r="F2048" i="6"/>
  <c r="H2048" i="6"/>
  <c r="J2048" i="6"/>
  <c r="K2048" i="6"/>
  <c r="L2048" i="6"/>
  <c r="N2048" i="6"/>
  <c r="A2048" i="6" s="1"/>
  <c r="O2048" i="6"/>
  <c r="D2048" i="6" s="1"/>
  <c r="P2048" i="6"/>
  <c r="G2048" i="6" s="1"/>
  <c r="X2048" i="6"/>
  <c r="B2047" i="6"/>
  <c r="C2047" i="6"/>
  <c r="I2047" i="6" s="1"/>
  <c r="F2047" i="6"/>
  <c r="H2047" i="6"/>
  <c r="J2047" i="6"/>
  <c r="K2047" i="6"/>
  <c r="L2047" i="6"/>
  <c r="N2047" i="6"/>
  <c r="A2047" i="6" s="1"/>
  <c r="O2047" i="6"/>
  <c r="D2047" i="6" s="1"/>
  <c r="P2047" i="6"/>
  <c r="G2047" i="6" s="1"/>
  <c r="X2047" i="6"/>
  <c r="B2046" i="6"/>
  <c r="C2046" i="6"/>
  <c r="I2046" i="6" s="1"/>
  <c r="F2046" i="6"/>
  <c r="H2046" i="6"/>
  <c r="J2046" i="6"/>
  <c r="K2046" i="6"/>
  <c r="L2046" i="6"/>
  <c r="N2046" i="6"/>
  <c r="A2046" i="6" s="1"/>
  <c r="O2046" i="6"/>
  <c r="D2046" i="6" s="1"/>
  <c r="P2046" i="6"/>
  <c r="G2046" i="6" s="1"/>
  <c r="X2046" i="6"/>
  <c r="B2045" i="6"/>
  <c r="C2045" i="6"/>
  <c r="I2045" i="6" s="1"/>
  <c r="F2045" i="6"/>
  <c r="H2045" i="6"/>
  <c r="J2045" i="6"/>
  <c r="K2045" i="6"/>
  <c r="L2045" i="6"/>
  <c r="N2045" i="6"/>
  <c r="A2045" i="6" s="1"/>
  <c r="O2045" i="6"/>
  <c r="D2045" i="6" s="1"/>
  <c r="P2045" i="6"/>
  <c r="G2045" i="6" s="1"/>
  <c r="X2045" i="6"/>
  <c r="B2044" i="6"/>
  <c r="C2044" i="6"/>
  <c r="I2044" i="6" s="1"/>
  <c r="F2044" i="6"/>
  <c r="H2044" i="6"/>
  <c r="J2044" i="6"/>
  <c r="K2044" i="6"/>
  <c r="L2044" i="6"/>
  <c r="N2044" i="6"/>
  <c r="A2044" i="6" s="1"/>
  <c r="O2044" i="6"/>
  <c r="D2044" i="6" s="1"/>
  <c r="P2044" i="6"/>
  <c r="G2044" i="6" s="1"/>
  <c r="X2044" i="6"/>
  <c r="B2043" i="6"/>
  <c r="C2043" i="6"/>
  <c r="I2043" i="6" s="1"/>
  <c r="F2043" i="6"/>
  <c r="H2043" i="6"/>
  <c r="J2043" i="6"/>
  <c r="K2043" i="6"/>
  <c r="L2043" i="6"/>
  <c r="N2043" i="6"/>
  <c r="A2043" i="6" s="1"/>
  <c r="O2043" i="6"/>
  <c r="D2043" i="6" s="1"/>
  <c r="P2043" i="6"/>
  <c r="G2043" i="6" s="1"/>
  <c r="X2043" i="6"/>
  <c r="B2042" i="6"/>
  <c r="C2042" i="6"/>
  <c r="I2042" i="6" s="1"/>
  <c r="F2042" i="6"/>
  <c r="H2042" i="6"/>
  <c r="J2042" i="6"/>
  <c r="K2042" i="6"/>
  <c r="L2042" i="6"/>
  <c r="N2042" i="6"/>
  <c r="A2042" i="6" s="1"/>
  <c r="O2042" i="6"/>
  <c r="D2042" i="6" s="1"/>
  <c r="P2042" i="6"/>
  <c r="G2042" i="6" s="1"/>
  <c r="X2042" i="6"/>
  <c r="B2041" i="6"/>
  <c r="C2041" i="6"/>
  <c r="I2041" i="6" s="1"/>
  <c r="F2041" i="6"/>
  <c r="H2041" i="6"/>
  <c r="J2041" i="6"/>
  <c r="K2041" i="6"/>
  <c r="L2041" i="6"/>
  <c r="N2041" i="6"/>
  <c r="A2041" i="6" s="1"/>
  <c r="O2041" i="6"/>
  <c r="D2041" i="6" s="1"/>
  <c r="P2041" i="6"/>
  <c r="G2041" i="6" s="1"/>
  <c r="X2041" i="6"/>
  <c r="B2040" i="6"/>
  <c r="C2040" i="6"/>
  <c r="I2040" i="6" s="1"/>
  <c r="F2040" i="6"/>
  <c r="H2040" i="6"/>
  <c r="J2040" i="6"/>
  <c r="K2040" i="6"/>
  <c r="L2040" i="6"/>
  <c r="N2040" i="6"/>
  <c r="A2040" i="6" s="1"/>
  <c r="O2040" i="6"/>
  <c r="D2040" i="6" s="1"/>
  <c r="P2040" i="6"/>
  <c r="G2040" i="6" s="1"/>
  <c r="X2040" i="6"/>
  <c r="B2039" i="6"/>
  <c r="C2039" i="6"/>
  <c r="I2039" i="6" s="1"/>
  <c r="F2039" i="6"/>
  <c r="H2039" i="6"/>
  <c r="J2039" i="6"/>
  <c r="K2039" i="6"/>
  <c r="L2039" i="6"/>
  <c r="N2039" i="6"/>
  <c r="A2039" i="6" s="1"/>
  <c r="O2039" i="6"/>
  <c r="D2039" i="6" s="1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D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D2037" i="6" s="1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D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D2034" i="6" s="1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D2033" i="6" s="1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D2032" i="6" s="1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D2031" i="6" s="1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D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D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D2028" i="6" s="1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D2026" i="6" s="1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D2025" i="6" s="1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D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D2023" i="6" s="1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D2022" i="6" s="1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D2021" i="6" s="1"/>
  <c r="P2021" i="6"/>
  <c r="G2021" i="6" s="1"/>
  <c r="X2021" i="6"/>
  <c r="B2020" i="6"/>
  <c r="C2020" i="6"/>
  <c r="I2020" i="6" s="1"/>
  <c r="F2020" i="6"/>
  <c r="H2020" i="6"/>
  <c r="J2020" i="6"/>
  <c r="K2020" i="6"/>
  <c r="L2020" i="6"/>
  <c r="N2020" i="6"/>
  <c r="A2020" i="6" s="1"/>
  <c r="O2020" i="6"/>
  <c r="D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D2019" i="6" s="1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D2018" i="6" s="1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D2006" i="6" s="1"/>
  <c r="O2007" i="6"/>
  <c r="D2007" i="6" s="1"/>
  <c r="O2008" i="6"/>
  <c r="D2008" i="6" s="1"/>
  <c r="O2009" i="6"/>
  <c r="D2009" i="6" s="1"/>
  <c r="O2010" i="6"/>
  <c r="D2010" i="6" s="1"/>
  <c r="O2011" i="6"/>
  <c r="D2011" i="6" s="1"/>
  <c r="O2012" i="6"/>
  <c r="D2012" i="6" s="1"/>
  <c r="O2013" i="6"/>
  <c r="D2013" i="6" s="1"/>
  <c r="O2014" i="6"/>
  <c r="D2014" i="6" s="1"/>
  <c r="O2015" i="6"/>
  <c r="D2015" i="6" s="1"/>
  <c r="O2016" i="6"/>
  <c r="D2016" i="6" s="1"/>
  <c r="O2017" i="6"/>
  <c r="D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D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D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D2003" i="6" s="1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D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D2001" i="6" s="1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D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D1999" i="6" s="1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D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D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D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D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D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D1993" i="6" s="1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D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D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D1990" i="6" s="1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D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D1988" i="6" s="1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D1987" i="6" s="1"/>
  <c r="P1987" i="6"/>
  <c r="G1987" i="6" s="1"/>
  <c r="X1987" i="6"/>
  <c r="E2069" i="6" l="1"/>
  <c r="E2043" i="6"/>
  <c r="E2051" i="6"/>
  <c r="E2059" i="6"/>
  <c r="M2059" i="6" s="1"/>
  <c r="E2067" i="6"/>
  <c r="E2075" i="6"/>
  <c r="E2046" i="6"/>
  <c r="M2046" i="6"/>
  <c r="E2054" i="6"/>
  <c r="D2054" i="6" s="1"/>
  <c r="E2062" i="6"/>
  <c r="E2078" i="6"/>
  <c r="E2044" i="6"/>
  <c r="M2044" i="6" s="1"/>
  <c r="E2079" i="6"/>
  <c r="M2089" i="6"/>
  <c r="M2088" i="6"/>
  <c r="M2087" i="6"/>
  <c r="M2020" i="6"/>
  <c r="M2049" i="6"/>
  <c r="M2018" i="6"/>
  <c r="M2021" i="6"/>
  <c r="M2037" i="6"/>
  <c r="M2094" i="6"/>
  <c r="M2086" i="6"/>
  <c r="M2057" i="6"/>
  <c r="M2083" i="6"/>
  <c r="M2093" i="6"/>
  <c r="M2085" i="6"/>
  <c r="M2019" i="6"/>
  <c r="M2027" i="6"/>
  <c r="M2092" i="6"/>
  <c r="M2084" i="6"/>
  <c r="M2091" i="6"/>
  <c r="M2090" i="6"/>
  <c r="M2070" i="6"/>
  <c r="M2080" i="6"/>
  <c r="E2080" i="6"/>
  <c r="E2040" i="6"/>
  <c r="M2040" i="6" s="1"/>
  <c r="E1996" i="6"/>
  <c r="E2004" i="6"/>
  <c r="E2045" i="6"/>
  <c r="E2052" i="6"/>
  <c r="E2061" i="6"/>
  <c r="E2088" i="6"/>
  <c r="E2056" i="6"/>
  <c r="E2002" i="6"/>
  <c r="E1997" i="6"/>
  <c r="E2005" i="6"/>
  <c r="N2017" i="6"/>
  <c r="A2017" i="6" s="1"/>
  <c r="M2017" i="6" s="1"/>
  <c r="E2020" i="6"/>
  <c r="E2071" i="6"/>
  <c r="M2071" i="6"/>
  <c r="E2077" i="6"/>
  <c r="E1994" i="6"/>
  <c r="E1989" i="6"/>
  <c r="E1992" i="6"/>
  <c r="E2000" i="6"/>
  <c r="N2016" i="6"/>
  <c r="A2016" i="6" s="1"/>
  <c r="M2016" i="6" s="1"/>
  <c r="E2053" i="6"/>
  <c r="D2053" i="6" s="1"/>
  <c r="E2060" i="6"/>
  <c r="E1995" i="6"/>
  <c r="E2093" i="6"/>
  <c r="E1987" i="6"/>
  <c r="E1998" i="6"/>
  <c r="E2029" i="6"/>
  <c r="E2048" i="6"/>
  <c r="E2064" i="6"/>
  <c r="E2070" i="6"/>
  <c r="E2072" i="6"/>
  <c r="E2090" i="6"/>
  <c r="E2085" i="6"/>
  <c r="E2030" i="6"/>
  <c r="E2038" i="6"/>
  <c r="M2038" i="6" s="1"/>
  <c r="E2024" i="6"/>
  <c r="E2068" i="6"/>
  <c r="M2068" i="6" s="1"/>
  <c r="E2076" i="6"/>
  <c r="E2089" i="6"/>
  <c r="E2087" i="6"/>
  <c r="E2094" i="6"/>
  <c r="E2086" i="6"/>
  <c r="E2092" i="6"/>
  <c r="E2084" i="6"/>
  <c r="E2091" i="6"/>
  <c r="E2055" i="6"/>
  <c r="E2041" i="6"/>
  <c r="E2057" i="6"/>
  <c r="E2065" i="6"/>
  <c r="E2073" i="6"/>
  <c r="E2081" i="6"/>
  <c r="E2063" i="6"/>
  <c r="E2049" i="6"/>
  <c r="E2042" i="6"/>
  <c r="M2042" i="6" s="1"/>
  <c r="E2050" i="6"/>
  <c r="E2058" i="6"/>
  <c r="E2066" i="6"/>
  <c r="E2074" i="6"/>
  <c r="E2082" i="6"/>
  <c r="E2047" i="6"/>
  <c r="E2083" i="6"/>
  <c r="E2019" i="6"/>
  <c r="E2018" i="6"/>
  <c r="E2021" i="6"/>
  <c r="E2023" i="6"/>
  <c r="E2037" i="6"/>
  <c r="E2036" i="6"/>
  <c r="D2036" i="6" s="1"/>
  <c r="E2035" i="6"/>
  <c r="E2034" i="6"/>
  <c r="E2032" i="6"/>
  <c r="M2032" i="6" s="1"/>
  <c r="E2027" i="6"/>
  <c r="E2039" i="6"/>
  <c r="E2033" i="6"/>
  <c r="E2031" i="6"/>
  <c r="E2028" i="6"/>
  <c r="E2026" i="6"/>
  <c r="E2025" i="6"/>
  <c r="E2022" i="6"/>
  <c r="E1988" i="6"/>
  <c r="E2003" i="6"/>
  <c r="E1990" i="6"/>
  <c r="E1991" i="6"/>
  <c r="N2005" i="6"/>
  <c r="A2005" i="6" s="1"/>
  <c r="M2005" i="6" s="1"/>
  <c r="E1999" i="6"/>
  <c r="E1993" i="6"/>
  <c r="E2001" i="6"/>
  <c r="E2015" i="6"/>
  <c r="E2007" i="6"/>
  <c r="N2009" i="6"/>
  <c r="A2009" i="6" s="1"/>
  <c r="M2009" i="6" s="1"/>
  <c r="E2014" i="6"/>
  <c r="N2014" i="6"/>
  <c r="A2014" i="6" s="1"/>
  <c r="M2014" i="6" s="1"/>
  <c r="E2006" i="6"/>
  <c r="N2006" i="6"/>
  <c r="A2006" i="6" s="1"/>
  <c r="M2006" i="6" s="1"/>
  <c r="N2008" i="6"/>
  <c r="A2008" i="6" s="1"/>
  <c r="M2008" i="6" s="1"/>
  <c r="E2013" i="6"/>
  <c r="N2007" i="6"/>
  <c r="A2007" i="6" s="1"/>
  <c r="M2007" i="6" s="1"/>
  <c r="E2012" i="6"/>
  <c r="N2015" i="6"/>
  <c r="A2015" i="6" s="1"/>
  <c r="M2015" i="6" s="1"/>
  <c r="E2011" i="6"/>
  <c r="N2013" i="6"/>
  <c r="A2013" i="6" s="1"/>
  <c r="M2013" i="6" s="1"/>
  <c r="E2010" i="6"/>
  <c r="N2012" i="6"/>
  <c r="A2012" i="6" s="1"/>
  <c r="M2012" i="6" s="1"/>
  <c r="E2017" i="6"/>
  <c r="E2009" i="6"/>
  <c r="N2011" i="6"/>
  <c r="A2011" i="6" s="1"/>
  <c r="M2011" i="6" s="1"/>
  <c r="E2016" i="6"/>
  <c r="E2008" i="6"/>
  <c r="N2010" i="6"/>
  <c r="A2010" i="6" s="1"/>
  <c r="M2010" i="6" s="1"/>
  <c r="M2065" i="6" l="1"/>
  <c r="M2036" i="6"/>
  <c r="M2039" i="6"/>
  <c r="M2028" i="6"/>
  <c r="M2035" i="6"/>
  <c r="B1986" i="6"/>
  <c r="C1986" i="6"/>
  <c r="I1986" i="6" s="1"/>
  <c r="F1986" i="6"/>
  <c r="H1986" i="6"/>
  <c r="J1986" i="6"/>
  <c r="K1986" i="6"/>
  <c r="L1986" i="6"/>
  <c r="N1986" i="6"/>
  <c r="A1986" i="6" s="1"/>
  <c r="O1986" i="6"/>
  <c r="D1986" i="6" s="1"/>
  <c r="P1986" i="6"/>
  <c r="G1986" i="6" s="1"/>
  <c r="X1986" i="6"/>
  <c r="B1985" i="6"/>
  <c r="C1985" i="6"/>
  <c r="I1985" i="6" s="1"/>
  <c r="F1985" i="6"/>
  <c r="H1985" i="6"/>
  <c r="J1985" i="6"/>
  <c r="K1985" i="6"/>
  <c r="L1985" i="6"/>
  <c r="N1985" i="6"/>
  <c r="A1985" i="6" s="1"/>
  <c r="O1985" i="6"/>
  <c r="D1985" i="6" s="1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D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D1983" i="6" s="1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D1982" i="6" s="1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D1981" i="6" s="1"/>
  <c r="P1981" i="6"/>
  <c r="G1981" i="6" s="1"/>
  <c r="X1981" i="6"/>
  <c r="B1980" i="6"/>
  <c r="C1980" i="6"/>
  <c r="I1980" i="6" s="1"/>
  <c r="F1980" i="6"/>
  <c r="H1980" i="6"/>
  <c r="J1980" i="6"/>
  <c r="K1980" i="6"/>
  <c r="L1980" i="6"/>
  <c r="O1980" i="6"/>
  <c r="D1980" i="6" s="1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D1979" i="6" s="1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D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D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D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D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D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D1973" i="6" s="1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D1972" i="6" s="1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D1971" i="6" s="1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D1970" i="6" s="1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D1969" i="6" s="1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D1968" i="6" s="1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D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D1965" i="6" s="1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D1964" i="6" s="1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D1963" i="6" s="1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D1962" i="6" s="1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D1961" i="6" s="1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D1960" i="6" s="1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D1959" i="6" s="1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D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D1957" i="6" s="1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D1955" i="6" s="1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D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D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D1951" i="6" s="1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D1950" i="6" s="1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D1949" i="6" s="1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D1948" i="6" s="1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D1947" i="6" s="1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D1946" i="6" s="1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D1945" i="6" s="1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D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D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D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D1941" i="6" s="1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O1940" i="6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D1921" i="6" s="1"/>
  <c r="O1922" i="6"/>
  <c r="D1922" i="6" s="1"/>
  <c r="O1923" i="6"/>
  <c r="D1923" i="6" s="1"/>
  <c r="O1924" i="6"/>
  <c r="D1924" i="6" s="1"/>
  <c r="O1925" i="6"/>
  <c r="D1925" i="6" s="1"/>
  <c r="O1926" i="6"/>
  <c r="D1926" i="6" s="1"/>
  <c r="O1927" i="6"/>
  <c r="D1927" i="6" s="1"/>
  <c r="O1928" i="6"/>
  <c r="D1928" i="6" s="1"/>
  <c r="O1929" i="6"/>
  <c r="D1929" i="6" s="1"/>
  <c r="O1930" i="6"/>
  <c r="D1930" i="6" s="1"/>
  <c r="O1931" i="6"/>
  <c r="D1931" i="6" s="1"/>
  <c r="O1932" i="6"/>
  <c r="D1932" i="6" s="1"/>
  <c r="O1933" i="6"/>
  <c r="D1933" i="6" s="1"/>
  <c r="O1934" i="6"/>
  <c r="D1934" i="6" s="1"/>
  <c r="O1935" i="6"/>
  <c r="D1935" i="6" s="1"/>
  <c r="O1936" i="6"/>
  <c r="D1936" i="6" s="1"/>
  <c r="O1937" i="6"/>
  <c r="D1937" i="6" s="1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D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D1917" i="6" s="1"/>
  <c r="O1918" i="6"/>
  <c r="D1918" i="6" s="1"/>
  <c r="O1919" i="6"/>
  <c r="D1919" i="6" s="1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D1916" i="6" s="1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D1913" i="6" s="1"/>
  <c r="O1914" i="6"/>
  <c r="D1914" i="6" s="1"/>
  <c r="O1915" i="6"/>
  <c r="D1915" i="6" s="1"/>
  <c r="P1913" i="6"/>
  <c r="G1913" i="6" s="1"/>
  <c r="P1914" i="6"/>
  <c r="G1914" i="6" s="1"/>
  <c r="P1915" i="6"/>
  <c r="G1915" i="6" s="1"/>
  <c r="X1913" i="6"/>
  <c r="X1914" i="6"/>
  <c r="X1915" i="6"/>
  <c r="M1920" i="6" l="1"/>
  <c r="M1952" i="6"/>
  <c r="M1919" i="6"/>
  <c r="M1913" i="6"/>
  <c r="M1986" i="6"/>
  <c r="M1923" i="6"/>
  <c r="M1917" i="6"/>
  <c r="M1918" i="6"/>
  <c r="M1938" i="6"/>
  <c r="M1930" i="6"/>
  <c r="M1922" i="6"/>
  <c r="M1937" i="6"/>
  <c r="M1929" i="6"/>
  <c r="M1921" i="6"/>
  <c r="M1968" i="6"/>
  <c r="M1915" i="6"/>
  <c r="M1936" i="6"/>
  <c r="M1928" i="6"/>
  <c r="M1914" i="6"/>
  <c r="M1935" i="6"/>
  <c r="M1966" i="6"/>
  <c r="M1969" i="6"/>
  <c r="M1926" i="6"/>
  <c r="M1916" i="6"/>
  <c r="M1925" i="6"/>
  <c r="M1945" i="6"/>
  <c r="M1960" i="6"/>
  <c r="M1932" i="6"/>
  <c r="M1924" i="6"/>
  <c r="M1931" i="6"/>
  <c r="E1927" i="6"/>
  <c r="M1927" i="6"/>
  <c r="E1944" i="6"/>
  <c r="E1952" i="6"/>
  <c r="E1975" i="6"/>
  <c r="E1978" i="6"/>
  <c r="E1984" i="6"/>
  <c r="M1984" i="6"/>
  <c r="E1936" i="6"/>
  <c r="E1942" i="6"/>
  <c r="E1976" i="6"/>
  <c r="M1976" i="6"/>
  <c r="E1953" i="6"/>
  <c r="E1917" i="6"/>
  <c r="E1939" i="6"/>
  <c r="D1939" i="6" s="1"/>
  <c r="E1967" i="6"/>
  <c r="M1967" i="6"/>
  <c r="E1918" i="6"/>
  <c r="E1940" i="6"/>
  <c r="D1940" i="6" s="1"/>
  <c r="E1943" i="6"/>
  <c r="E1958" i="6"/>
  <c r="E1974" i="6"/>
  <c r="E1951" i="6"/>
  <c r="E1968" i="6"/>
  <c r="E1985" i="6"/>
  <c r="E1986" i="6"/>
  <c r="E1959" i="6"/>
  <c r="E1960" i="6"/>
  <c r="E1977" i="6"/>
  <c r="M1977" i="6" s="1"/>
  <c r="E1950" i="6"/>
  <c r="E1969" i="6"/>
  <c r="E1979" i="6"/>
  <c r="E1966" i="6"/>
  <c r="E1983" i="6"/>
  <c r="E1971" i="6"/>
  <c r="N1971" i="6"/>
  <c r="A1971" i="6" s="1"/>
  <c r="E1954" i="6"/>
  <c r="D1954" i="6" s="1"/>
  <c r="N1961" i="6"/>
  <c r="A1961" i="6" s="1"/>
  <c r="M1961" i="6" s="1"/>
  <c r="E1961" i="6"/>
  <c r="E1946" i="6"/>
  <c r="N1954" i="6"/>
  <c r="A1954" i="6" s="1"/>
  <c r="N1953" i="6"/>
  <c r="A1953" i="6" s="1"/>
  <c r="E1963" i="6"/>
  <c r="N1963" i="6"/>
  <c r="A1963" i="6" s="1"/>
  <c r="E1970" i="6"/>
  <c r="E1945" i="6"/>
  <c r="N1970" i="6"/>
  <c r="A1970" i="6" s="1"/>
  <c r="M1970" i="6" s="1"/>
  <c r="E1947" i="6"/>
  <c r="E1955" i="6"/>
  <c r="N1955" i="6"/>
  <c r="A1955" i="6" s="1"/>
  <c r="E1962" i="6"/>
  <c r="N1956" i="6"/>
  <c r="A1956" i="6" s="1"/>
  <c r="N1964" i="6"/>
  <c r="A1964" i="6" s="1"/>
  <c r="M1964" i="6" s="1"/>
  <c r="N1972" i="6"/>
  <c r="A1972" i="6" s="1"/>
  <c r="M1972" i="6" s="1"/>
  <c r="N1980" i="6"/>
  <c r="A1980" i="6" s="1"/>
  <c r="E1948" i="6"/>
  <c r="E1956" i="6"/>
  <c r="D1956" i="6" s="1"/>
  <c r="N1957" i="6"/>
  <c r="A1957" i="6" s="1"/>
  <c r="E1964" i="6"/>
  <c r="N1965" i="6"/>
  <c r="A1965" i="6" s="1"/>
  <c r="M1965" i="6" s="1"/>
  <c r="E1972" i="6"/>
  <c r="N1973" i="6"/>
  <c r="A1973" i="6" s="1"/>
  <c r="E1980" i="6"/>
  <c r="N1981" i="6"/>
  <c r="A1981" i="6" s="1"/>
  <c r="E1941" i="6"/>
  <c r="E1949" i="6"/>
  <c r="E1957" i="6"/>
  <c r="E1965" i="6"/>
  <c r="E1973" i="6"/>
  <c r="E1981" i="6"/>
  <c r="N1975" i="6"/>
  <c r="A1975" i="6" s="1"/>
  <c r="E1982" i="6"/>
  <c r="E1925" i="6"/>
  <c r="E1914" i="6"/>
  <c r="E1915" i="6"/>
  <c r="E1933" i="6"/>
  <c r="E1928" i="6"/>
  <c r="E1926" i="6"/>
  <c r="E1920" i="6"/>
  <c r="E1935" i="6"/>
  <c r="E1934" i="6"/>
  <c r="E1913" i="6"/>
  <c r="E1932" i="6"/>
  <c r="E1924" i="6"/>
  <c r="E1916" i="6"/>
  <c r="E1931" i="6"/>
  <c r="E1923" i="6"/>
  <c r="E1919" i="6"/>
  <c r="E1938" i="6"/>
  <c r="E1930" i="6"/>
  <c r="E1922" i="6"/>
  <c r="E1937" i="6"/>
  <c r="E1929" i="6"/>
  <c r="E1921" i="6"/>
  <c r="M1946" i="6" l="1"/>
  <c r="M1959" i="6"/>
  <c r="M1975" i="6"/>
  <c r="M1980" i="6"/>
  <c r="M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D1912" i="6" s="1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D1911" i="6" s="1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D1910" i="6" s="1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D1909" i="6" s="1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D1908" i="6" s="1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D1907" i="6" s="1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D1906" i="6" s="1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D1905" i="6" s="1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D1904" i="6" s="1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D1903" i="6" s="1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D1902" i="6" s="1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D1901" i="6" s="1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D1898" i="6" s="1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D1897" i="6" s="1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D1896" i="6" s="1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D1895" i="6" s="1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D1894" i="6" s="1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D1893" i="6" s="1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D1892" i="6" s="1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D1891" i="6" s="1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D1890" i="6" s="1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D1889" i="6" s="1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D1888" i="6" s="1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D1887" i="6" s="1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D1886" i="6" s="1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D1885" i="6" s="1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D1884" i="6" s="1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D1883" i="6" s="1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D1882" i="6" s="1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D1881" i="6" s="1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D1880" i="6" s="1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D1879" i="6" s="1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D1878" i="6" s="1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D1877" i="6" s="1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D1876" i="6" s="1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D1875" i="6" s="1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D1874" i="6" s="1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D1873" i="6" s="1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D1872" i="6" s="1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D1871" i="6" s="1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D1870" i="6" s="1"/>
  <c r="P1870" i="6"/>
  <c r="G1870" i="6" s="1"/>
  <c r="X1870" i="6"/>
  <c r="S1868" i="6"/>
  <c r="B1868" i="6" s="1"/>
  <c r="B1869" i="6"/>
  <c r="C1869" i="6"/>
  <c r="I1869" i="6" s="1"/>
  <c r="F1869" i="6"/>
  <c r="H1869" i="6"/>
  <c r="J1869" i="6"/>
  <c r="K1869" i="6"/>
  <c r="L1869" i="6"/>
  <c r="N1869" i="6"/>
  <c r="A1869" i="6" s="1"/>
  <c r="O1869" i="6"/>
  <c r="D1869" i="6" s="1"/>
  <c r="P1869" i="6"/>
  <c r="G1869" i="6" s="1"/>
  <c r="X1869" i="6"/>
  <c r="C1868" i="6"/>
  <c r="I1868" i="6" s="1"/>
  <c r="F1868" i="6"/>
  <c r="H1868" i="6"/>
  <c r="J1868" i="6"/>
  <c r="K1868" i="6"/>
  <c r="L1868" i="6"/>
  <c r="N1868" i="6"/>
  <c r="A1868" i="6" s="1"/>
  <c r="O1868" i="6"/>
  <c r="D1868" i="6" s="1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D1867" i="6" s="1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D1866" i="6" s="1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D1865" i="6" s="1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D1864" i="6" s="1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D1863" i="6" s="1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D1862" i="6" s="1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D1850" i="6" s="1"/>
  <c r="O1851" i="6"/>
  <c r="D1851" i="6" s="1"/>
  <c r="O1852" i="6"/>
  <c r="D1852" i="6" s="1"/>
  <c r="O1853" i="6"/>
  <c r="D1853" i="6" s="1"/>
  <c r="O1854" i="6"/>
  <c r="D1854" i="6" s="1"/>
  <c r="O1855" i="6"/>
  <c r="D1855" i="6" s="1"/>
  <c r="O1856" i="6"/>
  <c r="D1856" i="6" s="1"/>
  <c r="O1857" i="6"/>
  <c r="D1857" i="6" s="1"/>
  <c r="O1858" i="6"/>
  <c r="D1858" i="6" s="1"/>
  <c r="O1859" i="6"/>
  <c r="D1859" i="6" s="1"/>
  <c r="O1860" i="6"/>
  <c r="D1860" i="6" s="1"/>
  <c r="O1861" i="6"/>
  <c r="D1861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D1848" i="6" s="1"/>
  <c r="O1849" i="6"/>
  <c r="D1849" i="6" s="1"/>
  <c r="P1848" i="6"/>
  <c r="G1848" i="6" s="1"/>
  <c r="P1849" i="6"/>
  <c r="G1849" i="6" s="1"/>
  <c r="X1848" i="6"/>
  <c r="X1849" i="6"/>
  <c r="M1902" i="6" l="1"/>
  <c r="M1856" i="6"/>
  <c r="M1855" i="6"/>
  <c r="M1848" i="6"/>
  <c r="M1878" i="6"/>
  <c r="M1898" i="6"/>
  <c r="M1904" i="6"/>
  <c r="M1854" i="6"/>
  <c r="M1868" i="6"/>
  <c r="M1881" i="6"/>
  <c r="M1859" i="6"/>
  <c r="M1869" i="6"/>
  <c r="M1858" i="6"/>
  <c r="M1897" i="6"/>
  <c r="M1849" i="6"/>
  <c r="M1857" i="6"/>
  <c r="M1884" i="6"/>
  <c r="M1853" i="6"/>
  <c r="M1860" i="6"/>
  <c r="M1852" i="6"/>
  <c r="M1871" i="6"/>
  <c r="M1879" i="6"/>
  <c r="M1903" i="6"/>
  <c r="E1862" i="6"/>
  <c r="E1861" i="6"/>
  <c r="E1860" i="6"/>
  <c r="E1852" i="6"/>
  <c r="E1870" i="6"/>
  <c r="E1886" i="6"/>
  <c r="E1894" i="6"/>
  <c r="E1902" i="6"/>
  <c r="E1859" i="6"/>
  <c r="E1851" i="6"/>
  <c r="M1851" i="6" s="1"/>
  <c r="E1905" i="6"/>
  <c r="E1853" i="6"/>
  <c r="E1858" i="6"/>
  <c r="E1850" i="6"/>
  <c r="E1863" i="6"/>
  <c r="E1876" i="6"/>
  <c r="E1884" i="6"/>
  <c r="E1892" i="6"/>
  <c r="E1900" i="6"/>
  <c r="D1900" i="6" s="1"/>
  <c r="E1908" i="6"/>
  <c r="E1866" i="6"/>
  <c r="E1874" i="6"/>
  <c r="E1882" i="6"/>
  <c r="E1890" i="6"/>
  <c r="E1898" i="6"/>
  <c r="E1906" i="6"/>
  <c r="E1857" i="6"/>
  <c r="E1864" i="6"/>
  <c r="E1877" i="6"/>
  <c r="E1848" i="6"/>
  <c r="E1872" i="6"/>
  <c r="E1880" i="6"/>
  <c r="E1888" i="6"/>
  <c r="E1896" i="6"/>
  <c r="E1912" i="6"/>
  <c r="E1878" i="6"/>
  <c r="E1885" i="6"/>
  <c r="E1875" i="6"/>
  <c r="M1875" i="6" s="1"/>
  <c r="E1901" i="6"/>
  <c r="E1849" i="6"/>
  <c r="E1873" i="6"/>
  <c r="E1893" i="6"/>
  <c r="E1907" i="6"/>
  <c r="E1867" i="6"/>
  <c r="E1883" i="6"/>
  <c r="E1909" i="6"/>
  <c r="E1891" i="6"/>
  <c r="E1904" i="6"/>
  <c r="E1910" i="6"/>
  <c r="E1871" i="6"/>
  <c r="E1887" i="6"/>
  <c r="E1903" i="6"/>
  <c r="E1911" i="6"/>
  <c r="E1879" i="6"/>
  <c r="E1895" i="6"/>
  <c r="E1889" i="6"/>
  <c r="E1881" i="6"/>
  <c r="E1897" i="6"/>
  <c r="E1899" i="6"/>
  <c r="D1899" i="6" s="1"/>
  <c r="E1868" i="6"/>
  <c r="E1869" i="6"/>
  <c r="E1856" i="6"/>
  <c r="E1855" i="6"/>
  <c r="E1854" i="6"/>
  <c r="E1865" i="6"/>
  <c r="M1906" i="6" l="1"/>
  <c r="M1888" i="6"/>
  <c r="M1910" i="6"/>
  <c r="M1891" i="6"/>
  <c r="M1873" i="6"/>
  <c r="M1850" i="6"/>
  <c r="M1908" i="6"/>
  <c r="H2" i="6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D1782" i="6" s="1"/>
  <c r="O1783" i="6"/>
  <c r="D1783" i="6" s="1"/>
  <c r="O1784" i="6"/>
  <c r="D1784" i="6" s="1"/>
  <c r="O1785" i="6"/>
  <c r="D1785" i="6" s="1"/>
  <c r="O1786" i="6"/>
  <c r="D1786" i="6" s="1"/>
  <c r="O1787" i="6"/>
  <c r="D1787" i="6" s="1"/>
  <c r="O1788" i="6"/>
  <c r="D1788" i="6" s="1"/>
  <c r="O1789" i="6"/>
  <c r="D1789" i="6" s="1"/>
  <c r="O1790" i="6"/>
  <c r="D1790" i="6" s="1"/>
  <c r="O1791" i="6"/>
  <c r="D1791" i="6" s="1"/>
  <c r="O1792" i="6"/>
  <c r="D1792" i="6" s="1"/>
  <c r="O1793" i="6"/>
  <c r="D1793" i="6" s="1"/>
  <c r="O1794" i="6"/>
  <c r="D1794" i="6" s="1"/>
  <c r="O1795" i="6"/>
  <c r="D1795" i="6" s="1"/>
  <c r="O1796" i="6"/>
  <c r="D1796" i="6" s="1"/>
  <c r="O1797" i="6"/>
  <c r="D1797" i="6" s="1"/>
  <c r="O1798" i="6"/>
  <c r="D1798" i="6" s="1"/>
  <c r="O1799" i="6"/>
  <c r="D1799" i="6" s="1"/>
  <c r="O1800" i="6"/>
  <c r="D1800" i="6" s="1"/>
  <c r="O1801" i="6"/>
  <c r="D1801" i="6" s="1"/>
  <c r="O1802" i="6"/>
  <c r="D1802" i="6" s="1"/>
  <c r="O1803" i="6"/>
  <c r="D1803" i="6" s="1"/>
  <c r="O1804" i="6"/>
  <c r="D1804" i="6" s="1"/>
  <c r="O1805" i="6"/>
  <c r="D1805" i="6" s="1"/>
  <c r="O1806" i="6"/>
  <c r="D1806" i="6" s="1"/>
  <c r="O1807" i="6"/>
  <c r="D1807" i="6" s="1"/>
  <c r="O1808" i="6"/>
  <c r="D1808" i="6" s="1"/>
  <c r="O1809" i="6"/>
  <c r="D1809" i="6" s="1"/>
  <c r="O1810" i="6"/>
  <c r="D1810" i="6" s="1"/>
  <c r="O1811" i="6"/>
  <c r="D1811" i="6" s="1"/>
  <c r="O1812" i="6"/>
  <c r="D1812" i="6" s="1"/>
  <c r="O1813" i="6"/>
  <c r="D1813" i="6" s="1"/>
  <c r="O1814" i="6"/>
  <c r="D1814" i="6" s="1"/>
  <c r="O1815" i="6"/>
  <c r="D1815" i="6" s="1"/>
  <c r="O1816" i="6"/>
  <c r="D1816" i="6" s="1"/>
  <c r="O1817" i="6"/>
  <c r="D1817" i="6" s="1"/>
  <c r="O1818" i="6"/>
  <c r="D1818" i="6" s="1"/>
  <c r="O1819" i="6"/>
  <c r="D1819" i="6" s="1"/>
  <c r="O1820" i="6"/>
  <c r="D1820" i="6" s="1"/>
  <c r="O1821" i="6"/>
  <c r="D1821" i="6" s="1"/>
  <c r="O1822" i="6"/>
  <c r="D1822" i="6" s="1"/>
  <c r="O1823" i="6"/>
  <c r="D1823" i="6" s="1"/>
  <c r="O1824" i="6"/>
  <c r="D1824" i="6" s="1"/>
  <c r="O1825" i="6"/>
  <c r="D1825" i="6" s="1"/>
  <c r="O1826" i="6"/>
  <c r="D1826" i="6" s="1"/>
  <c r="O1827" i="6"/>
  <c r="D1827" i="6" s="1"/>
  <c r="O1828" i="6"/>
  <c r="D1828" i="6" s="1"/>
  <c r="O1829" i="6"/>
  <c r="D1829" i="6" s="1"/>
  <c r="O1830" i="6"/>
  <c r="D1830" i="6" s="1"/>
  <c r="O1831" i="6"/>
  <c r="D1831" i="6" s="1"/>
  <c r="O1832" i="6"/>
  <c r="D1832" i="6" s="1"/>
  <c r="O1833" i="6"/>
  <c r="D1833" i="6" s="1"/>
  <c r="O1834" i="6"/>
  <c r="D1834" i="6" s="1"/>
  <c r="O1835" i="6"/>
  <c r="D1835" i="6" s="1"/>
  <c r="O1836" i="6"/>
  <c r="D1836" i="6" s="1"/>
  <c r="O1837" i="6"/>
  <c r="D1837" i="6" s="1"/>
  <c r="O1838" i="6"/>
  <c r="D1838" i="6" s="1"/>
  <c r="O1839" i="6"/>
  <c r="D1839" i="6" s="1"/>
  <c r="O1840" i="6"/>
  <c r="D1840" i="6" s="1"/>
  <c r="O1841" i="6"/>
  <c r="D1841" i="6" s="1"/>
  <c r="O1842" i="6"/>
  <c r="D1842" i="6" s="1"/>
  <c r="O1843" i="6"/>
  <c r="D1843" i="6" s="1"/>
  <c r="O1844" i="6"/>
  <c r="D1844" i="6" s="1"/>
  <c r="O1845" i="6"/>
  <c r="D1845" i="6" s="1"/>
  <c r="O1846" i="6"/>
  <c r="D1846" i="6" s="1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M1802" i="6" l="1"/>
  <c r="M1787" i="6"/>
  <c r="M1800" i="6"/>
  <c r="M1786" i="6"/>
  <c r="M1819" i="6"/>
  <c r="M1799" i="6"/>
  <c r="M1832" i="6"/>
  <c r="M1818" i="6"/>
  <c r="M1795" i="6"/>
  <c r="M1816" i="6"/>
  <c r="M1794" i="6"/>
  <c r="M1811" i="6"/>
  <c r="M1792" i="6"/>
  <c r="M1810" i="6"/>
  <c r="M1791" i="6"/>
  <c r="M1824" i="6"/>
  <c r="M1803" i="6"/>
  <c r="M1790" i="6"/>
  <c r="M1823" i="6"/>
  <c r="M1822" i="6"/>
  <c r="M1835" i="6"/>
  <c r="M1831" i="6"/>
  <c r="M1827" i="6"/>
  <c r="M1826" i="6"/>
  <c r="E1810" i="6"/>
  <c r="E1802" i="6"/>
  <c r="E1794" i="6"/>
  <c r="E1786" i="6"/>
  <c r="E1825" i="6"/>
  <c r="N1809" i="6"/>
  <c r="A1809" i="6" s="1"/>
  <c r="M1809" i="6" s="1"/>
  <c r="E1801" i="6"/>
  <c r="E1785" i="6"/>
  <c r="E1842" i="6"/>
  <c r="E1826" i="6"/>
  <c r="N1845" i="6"/>
  <c r="A1845" i="6" s="1"/>
  <c r="N1837" i="6"/>
  <c r="A1837" i="6" s="1"/>
  <c r="N1829" i="6"/>
  <c r="A1829" i="6" s="1"/>
  <c r="M1829" i="6" s="1"/>
  <c r="N1821" i="6"/>
  <c r="A1821" i="6" s="1"/>
  <c r="M1821" i="6" s="1"/>
  <c r="N1813" i="6"/>
  <c r="A1813" i="6" s="1"/>
  <c r="M1813" i="6" s="1"/>
  <c r="N1805" i="6"/>
  <c r="A1805" i="6" s="1"/>
  <c r="M1805" i="6" s="1"/>
  <c r="N1797" i="6"/>
  <c r="A1797" i="6" s="1"/>
  <c r="M1797" i="6" s="1"/>
  <c r="N1789" i="6"/>
  <c r="A1789" i="6" s="1"/>
  <c r="M1789" i="6" s="1"/>
  <c r="N1834" i="6"/>
  <c r="A1834" i="6" s="1"/>
  <c r="E1787" i="6"/>
  <c r="N1806" i="6"/>
  <c r="A1806" i="6" s="1"/>
  <c r="M1806" i="6" s="1"/>
  <c r="N1844" i="6"/>
  <c r="A1844" i="6" s="1"/>
  <c r="M1844" i="6" s="1"/>
  <c r="N1836" i="6"/>
  <c r="A1836" i="6" s="1"/>
  <c r="N1828" i="6"/>
  <c r="A1828" i="6" s="1"/>
  <c r="M1828" i="6" s="1"/>
  <c r="N1820" i="6"/>
  <c r="A1820" i="6" s="1"/>
  <c r="M1820" i="6" s="1"/>
  <c r="N1812" i="6"/>
  <c r="A1812" i="6" s="1"/>
  <c r="M1812" i="6" s="1"/>
  <c r="N1804" i="6"/>
  <c r="A1804" i="6" s="1"/>
  <c r="M1804" i="6" s="1"/>
  <c r="N1796" i="6"/>
  <c r="A1796" i="6" s="1"/>
  <c r="M1796" i="6" s="1"/>
  <c r="N1788" i="6"/>
  <c r="A1788" i="6" s="1"/>
  <c r="M1788" i="6" s="1"/>
  <c r="E1843" i="6"/>
  <c r="E1835" i="6"/>
  <c r="E1827" i="6"/>
  <c r="E1819" i="6"/>
  <c r="E1811" i="6"/>
  <c r="E1803" i="6"/>
  <c r="E1795" i="6"/>
  <c r="E1840" i="6"/>
  <c r="N1847" i="6"/>
  <c r="A1847" i="6" s="1"/>
  <c r="N1815" i="6"/>
  <c r="A1815" i="6" s="1"/>
  <c r="M1815" i="6" s="1"/>
  <c r="N1783" i="6"/>
  <c r="A1783" i="6" s="1"/>
  <c r="M1783" i="6" s="1"/>
  <c r="E1818" i="6"/>
  <c r="E1809" i="6"/>
  <c r="E1834" i="6"/>
  <c r="E1845" i="6"/>
  <c r="E1820" i="6"/>
  <c r="E1846" i="6"/>
  <c r="E1838" i="6"/>
  <c r="E1830" i="6"/>
  <c r="E1822" i="6"/>
  <c r="E1814" i="6"/>
  <c r="E1806" i="6"/>
  <c r="E1798" i="6"/>
  <c r="E1790" i="6"/>
  <c r="E1782" i="6"/>
  <c r="N1838" i="6"/>
  <c r="A1838" i="6" s="1"/>
  <c r="N1825" i="6"/>
  <c r="A1825" i="6" s="1"/>
  <c r="M1825" i="6" s="1"/>
  <c r="N1793" i="6"/>
  <c r="A1793" i="6" s="1"/>
  <c r="M1793" i="6" s="1"/>
  <c r="E1844" i="6"/>
  <c r="E1833" i="6"/>
  <c r="E1805" i="6"/>
  <c r="N1782" i="6"/>
  <c r="A1782" i="6" s="1"/>
  <c r="M1782" i="6" s="1"/>
  <c r="E1829" i="6"/>
  <c r="E1804" i="6"/>
  <c r="E1793" i="6"/>
  <c r="N1846" i="6"/>
  <c r="A1846" i="6" s="1"/>
  <c r="M1846" i="6" s="1"/>
  <c r="N1814" i="6"/>
  <c r="A1814" i="6" s="1"/>
  <c r="M1814" i="6" s="1"/>
  <c r="N1833" i="6"/>
  <c r="A1833" i="6" s="1"/>
  <c r="M1833" i="6" s="1"/>
  <c r="N1801" i="6"/>
  <c r="A1801" i="6" s="1"/>
  <c r="M1801" i="6" s="1"/>
  <c r="E1828" i="6"/>
  <c r="E1817" i="6"/>
  <c r="E1789" i="6"/>
  <c r="E1841" i="6"/>
  <c r="E1813" i="6"/>
  <c r="E1788" i="6"/>
  <c r="E1837" i="6"/>
  <c r="E1812" i="6"/>
  <c r="E1832" i="6"/>
  <c r="E1824" i="6"/>
  <c r="E1816" i="6"/>
  <c r="E1808" i="6"/>
  <c r="E1800" i="6"/>
  <c r="E1792" i="6"/>
  <c r="E1784" i="6"/>
  <c r="N1840" i="6"/>
  <c r="A1840" i="6" s="1"/>
  <c r="N1830" i="6"/>
  <c r="A1830" i="6" s="1"/>
  <c r="M1830" i="6" s="1"/>
  <c r="N1808" i="6"/>
  <c r="A1808" i="6" s="1"/>
  <c r="M1808" i="6" s="1"/>
  <c r="N1798" i="6"/>
  <c r="A1798" i="6" s="1"/>
  <c r="M1798" i="6" s="1"/>
  <c r="E1836" i="6"/>
  <c r="E1797" i="6"/>
  <c r="N1841" i="6"/>
  <c r="A1841" i="6" s="1"/>
  <c r="E1847" i="6"/>
  <c r="D1847" i="6" s="1"/>
  <c r="E1839" i="6"/>
  <c r="E1831" i="6"/>
  <c r="E1823" i="6"/>
  <c r="E1815" i="6"/>
  <c r="E1807" i="6"/>
  <c r="E1799" i="6"/>
  <c r="E1791" i="6"/>
  <c r="E1783" i="6"/>
  <c r="N1839" i="6"/>
  <c r="A1839" i="6" s="1"/>
  <c r="N1817" i="6"/>
  <c r="A1817" i="6" s="1"/>
  <c r="M1817" i="6" s="1"/>
  <c r="N1807" i="6"/>
  <c r="A1807" i="6" s="1"/>
  <c r="M1807" i="6" s="1"/>
  <c r="N1785" i="6"/>
  <c r="A1785" i="6" s="1"/>
  <c r="M1785" i="6" s="1"/>
  <c r="E1821" i="6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D1741" i="6" s="1"/>
  <c r="O1742" i="6"/>
  <c r="D1742" i="6" s="1"/>
  <c r="O1743" i="6"/>
  <c r="D1743" i="6" s="1"/>
  <c r="O1744" i="6"/>
  <c r="D1744" i="6" s="1"/>
  <c r="O1745" i="6"/>
  <c r="D1745" i="6" s="1"/>
  <c r="O1746" i="6"/>
  <c r="D1746" i="6" s="1"/>
  <c r="O1747" i="6"/>
  <c r="D1747" i="6" s="1"/>
  <c r="O1748" i="6"/>
  <c r="D1748" i="6" s="1"/>
  <c r="O1749" i="6"/>
  <c r="O1750" i="6"/>
  <c r="D1750" i="6" s="1"/>
  <c r="O1751" i="6"/>
  <c r="D1751" i="6" s="1"/>
  <c r="O1752" i="6"/>
  <c r="D1752" i="6" s="1"/>
  <c r="O1753" i="6"/>
  <c r="D1753" i="6" s="1"/>
  <c r="O1754" i="6"/>
  <c r="D1754" i="6" s="1"/>
  <c r="O1755" i="6"/>
  <c r="O1756" i="6"/>
  <c r="D1756" i="6" s="1"/>
  <c r="O1757" i="6"/>
  <c r="D1757" i="6" s="1"/>
  <c r="O1758" i="6"/>
  <c r="D1758" i="6" s="1"/>
  <c r="O1759" i="6"/>
  <c r="D1759" i="6" s="1"/>
  <c r="O1760" i="6"/>
  <c r="D1760" i="6" s="1"/>
  <c r="O1761" i="6"/>
  <c r="D1761" i="6" s="1"/>
  <c r="O1762" i="6"/>
  <c r="D1762" i="6" s="1"/>
  <c r="O1763" i="6"/>
  <c r="D1763" i="6" s="1"/>
  <c r="O1764" i="6"/>
  <c r="D1764" i="6" s="1"/>
  <c r="O1765" i="6"/>
  <c r="D1765" i="6" s="1"/>
  <c r="O1766" i="6"/>
  <c r="D1766" i="6" s="1"/>
  <c r="O1767" i="6"/>
  <c r="D1767" i="6" s="1"/>
  <c r="O1768" i="6"/>
  <c r="D1768" i="6" s="1"/>
  <c r="O1769" i="6"/>
  <c r="D1769" i="6" s="1"/>
  <c r="O1770" i="6"/>
  <c r="D1770" i="6" s="1"/>
  <c r="O1771" i="6"/>
  <c r="D1771" i="6" s="1"/>
  <c r="O1772" i="6"/>
  <c r="D1772" i="6" s="1"/>
  <c r="O1773" i="6"/>
  <c r="D1773" i="6" s="1"/>
  <c r="O1774" i="6"/>
  <c r="D1774" i="6" s="1"/>
  <c r="O1775" i="6"/>
  <c r="D1775" i="6" s="1"/>
  <c r="O1776" i="6"/>
  <c r="D1776" i="6" s="1"/>
  <c r="O1777" i="6"/>
  <c r="D1777" i="6" s="1"/>
  <c r="O1778" i="6"/>
  <c r="D1778" i="6" s="1"/>
  <c r="O1779" i="6"/>
  <c r="D1779" i="6" s="1"/>
  <c r="O1780" i="6"/>
  <c r="D1780" i="6" s="1"/>
  <c r="O1781" i="6"/>
  <c r="D1781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D1703" i="6" s="1"/>
  <c r="O1704" i="6"/>
  <c r="D1704" i="6" s="1"/>
  <c r="O1705" i="6"/>
  <c r="D1705" i="6" s="1"/>
  <c r="O1706" i="6"/>
  <c r="D1706" i="6" s="1"/>
  <c r="O1707" i="6"/>
  <c r="D1707" i="6" s="1"/>
  <c r="O1708" i="6"/>
  <c r="D1708" i="6" s="1"/>
  <c r="O1709" i="6"/>
  <c r="D1709" i="6" s="1"/>
  <c r="O1710" i="6"/>
  <c r="D1710" i="6" s="1"/>
  <c r="O1711" i="6"/>
  <c r="D1711" i="6" s="1"/>
  <c r="O1712" i="6"/>
  <c r="D1712" i="6" s="1"/>
  <c r="O1713" i="6"/>
  <c r="D1713" i="6" s="1"/>
  <c r="O1714" i="6"/>
  <c r="D1714" i="6" s="1"/>
  <c r="O1715" i="6"/>
  <c r="D1715" i="6" s="1"/>
  <c r="O1716" i="6"/>
  <c r="D1716" i="6" s="1"/>
  <c r="O1717" i="6"/>
  <c r="D1717" i="6" s="1"/>
  <c r="O1718" i="6"/>
  <c r="D1718" i="6" s="1"/>
  <c r="O1719" i="6"/>
  <c r="D1719" i="6" s="1"/>
  <c r="O1720" i="6"/>
  <c r="D1720" i="6" s="1"/>
  <c r="O1721" i="6"/>
  <c r="D1721" i="6" s="1"/>
  <c r="O1722" i="6"/>
  <c r="D1722" i="6" s="1"/>
  <c r="O1723" i="6"/>
  <c r="D1723" i="6" s="1"/>
  <c r="O1724" i="6"/>
  <c r="D1724" i="6" s="1"/>
  <c r="O1725" i="6"/>
  <c r="D1725" i="6" s="1"/>
  <c r="O1726" i="6"/>
  <c r="D1726" i="6" s="1"/>
  <c r="O1727" i="6"/>
  <c r="D1727" i="6" s="1"/>
  <c r="O1728" i="6"/>
  <c r="D1728" i="6" s="1"/>
  <c r="O1729" i="6"/>
  <c r="D1729" i="6" s="1"/>
  <c r="O1730" i="6"/>
  <c r="D1730" i="6" s="1"/>
  <c r="O1731" i="6"/>
  <c r="D1731" i="6" s="1"/>
  <c r="O1732" i="6"/>
  <c r="D1732" i="6" s="1"/>
  <c r="O1733" i="6"/>
  <c r="D1733" i="6" s="1"/>
  <c r="O1734" i="6"/>
  <c r="D1734" i="6" s="1"/>
  <c r="O1735" i="6"/>
  <c r="D1735" i="6" s="1"/>
  <c r="O1736" i="6"/>
  <c r="D1736" i="6" s="1"/>
  <c r="O1737" i="6"/>
  <c r="D1737" i="6" s="1"/>
  <c r="O1738" i="6"/>
  <c r="D1738" i="6" s="1"/>
  <c r="O1739" i="6"/>
  <c r="D1739" i="6" s="1"/>
  <c r="O1740" i="6"/>
  <c r="D1740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D1702" i="6" s="1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D1688" i="6" s="1"/>
  <c r="O1689" i="6"/>
  <c r="D1689" i="6" s="1"/>
  <c r="O1690" i="6"/>
  <c r="D1690" i="6" s="1"/>
  <c r="O1691" i="6"/>
  <c r="D1691" i="6" s="1"/>
  <c r="O1692" i="6"/>
  <c r="D1692" i="6" s="1"/>
  <c r="O1693" i="6"/>
  <c r="D1693" i="6" s="1"/>
  <c r="O1694" i="6"/>
  <c r="D1694" i="6" s="1"/>
  <c r="O1695" i="6"/>
  <c r="D1695" i="6" s="1"/>
  <c r="O1696" i="6"/>
  <c r="D1696" i="6" s="1"/>
  <c r="O1697" i="6"/>
  <c r="D1697" i="6" s="1"/>
  <c r="O1698" i="6"/>
  <c r="D1698" i="6" s="1"/>
  <c r="O1699" i="6"/>
  <c r="D1699" i="6" s="1"/>
  <c r="O1700" i="6"/>
  <c r="D1700" i="6" s="1"/>
  <c r="O1701" i="6"/>
  <c r="D1701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D1667" i="6" s="1"/>
  <c r="O1668" i="6"/>
  <c r="D1668" i="6" s="1"/>
  <c r="O1669" i="6"/>
  <c r="D1669" i="6" s="1"/>
  <c r="O1670" i="6"/>
  <c r="D1670" i="6" s="1"/>
  <c r="O1671" i="6"/>
  <c r="D1671" i="6" s="1"/>
  <c r="O1672" i="6"/>
  <c r="D1672" i="6" s="1"/>
  <c r="O1673" i="6"/>
  <c r="D1673" i="6" s="1"/>
  <c r="O1674" i="6"/>
  <c r="D1674" i="6" s="1"/>
  <c r="O1675" i="6"/>
  <c r="D1675" i="6" s="1"/>
  <c r="O1676" i="6"/>
  <c r="D1676" i="6" s="1"/>
  <c r="O1677" i="6"/>
  <c r="D1677" i="6" s="1"/>
  <c r="O1678" i="6"/>
  <c r="D1678" i="6" s="1"/>
  <c r="O1679" i="6"/>
  <c r="D1679" i="6" s="1"/>
  <c r="O1680" i="6"/>
  <c r="D1680" i="6" s="1"/>
  <c r="O1681" i="6"/>
  <c r="D1681" i="6" s="1"/>
  <c r="O1682" i="6"/>
  <c r="D1682" i="6" s="1"/>
  <c r="O1683" i="6"/>
  <c r="D1683" i="6" s="1"/>
  <c r="O1684" i="6"/>
  <c r="D1684" i="6" s="1"/>
  <c r="O1685" i="6"/>
  <c r="D1685" i="6" s="1"/>
  <c r="O1686" i="6"/>
  <c r="D1686" i="6" s="1"/>
  <c r="O1687" i="6"/>
  <c r="D1687" i="6" s="1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D1662" i="6" s="1"/>
  <c r="O1663" i="6"/>
  <c r="D1663" i="6" s="1"/>
  <c r="O1664" i="6"/>
  <c r="D1664" i="6" s="1"/>
  <c r="O1665" i="6"/>
  <c r="D1665" i="6" s="1"/>
  <c r="O1666" i="6"/>
  <c r="D1666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M1710" i="6" l="1"/>
  <c r="M1784" i="6"/>
  <c r="M1738" i="6"/>
  <c r="M1694" i="6"/>
  <c r="M1702" i="6"/>
  <c r="M1766" i="6"/>
  <c r="M1708" i="6"/>
  <c r="M1740" i="6"/>
  <c r="M1748" i="6"/>
  <c r="M1717" i="6"/>
  <c r="M1691" i="6"/>
  <c r="M1735" i="6"/>
  <c r="M1716" i="6"/>
  <c r="M1687" i="6"/>
  <c r="M1732" i="6"/>
  <c r="M1774" i="6"/>
  <c r="M1709" i="6"/>
  <c r="M1847" i="6"/>
  <c r="E1687" i="6"/>
  <c r="E1671" i="6"/>
  <c r="E1701" i="6"/>
  <c r="E1693" i="6"/>
  <c r="E1774" i="6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D1749" i="6" s="1"/>
  <c r="E1741" i="6"/>
  <c r="E1780" i="6"/>
  <c r="E1756" i="6"/>
  <c r="E1679" i="6"/>
  <c r="E1702" i="6"/>
  <c r="E1740" i="6"/>
  <c r="E1732" i="6"/>
  <c r="E1724" i="6"/>
  <c r="E1716" i="6"/>
  <c r="E1708" i="6"/>
  <c r="E1766" i="6"/>
  <c r="E1750" i="6"/>
  <c r="N1685" i="6"/>
  <c r="A1685" i="6" s="1"/>
  <c r="M1685" i="6" s="1"/>
  <c r="N1677" i="6"/>
  <c r="A1677" i="6" s="1"/>
  <c r="M1677" i="6" s="1"/>
  <c r="E1738" i="6"/>
  <c r="E1730" i="6"/>
  <c r="E1772" i="6"/>
  <c r="E1748" i="6"/>
  <c r="E1714" i="6"/>
  <c r="E1764" i="6"/>
  <c r="E1745" i="6"/>
  <c r="E1735" i="6"/>
  <c r="E1727" i="6"/>
  <c r="E1719" i="6"/>
  <c r="E1711" i="6"/>
  <c r="E1703" i="6"/>
  <c r="E1777" i="6"/>
  <c r="E1761" i="6"/>
  <c r="E1663" i="6"/>
  <c r="E1681" i="6"/>
  <c r="E1673" i="6"/>
  <c r="E1695" i="6"/>
  <c r="E1734" i="6"/>
  <c r="E1726" i="6"/>
  <c r="E1718" i="6"/>
  <c r="E1710" i="6"/>
  <c r="E1776" i="6"/>
  <c r="E1768" i="6"/>
  <c r="E1760" i="6"/>
  <c r="E1752" i="6"/>
  <c r="E1744" i="6"/>
  <c r="E1684" i="6"/>
  <c r="E1676" i="6"/>
  <c r="E1668" i="6"/>
  <c r="N1737" i="6"/>
  <c r="A1737" i="6" s="1"/>
  <c r="M1737" i="6" s="1"/>
  <c r="E1729" i="6"/>
  <c r="E1721" i="6"/>
  <c r="N1713" i="6"/>
  <c r="A1713" i="6" s="1"/>
  <c r="M1713" i="6" s="1"/>
  <c r="E1705" i="6"/>
  <c r="E1779" i="6"/>
  <c r="E1771" i="6"/>
  <c r="E1763" i="6"/>
  <c r="E1755" i="6"/>
  <c r="D1755" i="6" s="1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E1709" i="6"/>
  <c r="E1775" i="6"/>
  <c r="E1767" i="6"/>
  <c r="E1759" i="6"/>
  <c r="E1751" i="6"/>
  <c r="E1743" i="6"/>
  <c r="E1666" i="6"/>
  <c r="E1664" i="6"/>
  <c r="N1683" i="6"/>
  <c r="A1683" i="6" s="1"/>
  <c r="M1683" i="6" s="1"/>
  <c r="N1682" i="6"/>
  <c r="A1682" i="6" s="1"/>
  <c r="M1682" i="6" s="1"/>
  <c r="E1680" i="6"/>
  <c r="N1675" i="6"/>
  <c r="A1675" i="6" s="1"/>
  <c r="M1675" i="6" s="1"/>
  <c r="N1674" i="6"/>
  <c r="A1674" i="6" s="1"/>
  <c r="M1674" i="6" s="1"/>
  <c r="N1669" i="6"/>
  <c r="A1669" i="6" s="1"/>
  <c r="M1669" i="6" s="1"/>
  <c r="N1667" i="6"/>
  <c r="A1667" i="6" s="1"/>
  <c r="M1667" i="6" s="1"/>
  <c r="E1699" i="6"/>
  <c r="E1698" i="6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672" i="6" s="1"/>
  <c r="N1671" i="6"/>
  <c r="A1671" i="6" s="1"/>
  <c r="M1671" i="6" s="1"/>
  <c r="N1673" i="6"/>
  <c r="A1673" i="6" s="1"/>
  <c r="M1673" i="6" s="1"/>
  <c r="N1670" i="6"/>
  <c r="A1670" i="6" s="1"/>
  <c r="M1670" i="6" s="1"/>
  <c r="E1677" i="6"/>
  <c r="E1722" i="6"/>
  <c r="E1685" i="6"/>
  <c r="E1669" i="6"/>
  <c r="E1706" i="6"/>
  <c r="N1686" i="6"/>
  <c r="A1686" i="6" s="1"/>
  <c r="M1686" i="6" s="1"/>
  <c r="N1680" i="6"/>
  <c r="A1680" i="6" s="1"/>
  <c r="E1694" i="6"/>
  <c r="E1737" i="6"/>
  <c r="N1739" i="6"/>
  <c r="A1739" i="6" s="1"/>
  <c r="N1731" i="6"/>
  <c r="A1731" i="6" s="1"/>
  <c r="M1731" i="6" s="1"/>
  <c r="N1723" i="6"/>
  <c r="A1723" i="6" s="1"/>
  <c r="N1715" i="6"/>
  <c r="A1715" i="6" s="1"/>
  <c r="N1707" i="6"/>
  <c r="A1707" i="6" s="1"/>
  <c r="E1713" i="6"/>
  <c r="N1781" i="6"/>
  <c r="A1781" i="6" s="1"/>
  <c r="M1781" i="6" s="1"/>
  <c r="N1773" i="6"/>
  <c r="A1773" i="6" s="1"/>
  <c r="M1773" i="6" s="1"/>
  <c r="N1765" i="6"/>
  <c r="A1765" i="6" s="1"/>
  <c r="M1765" i="6" s="1"/>
  <c r="N1757" i="6"/>
  <c r="A1757" i="6" s="1"/>
  <c r="M1757" i="6" s="1"/>
  <c r="N1749" i="6"/>
  <c r="A1749" i="6" s="1"/>
  <c r="N1741" i="6"/>
  <c r="A1741" i="6" s="1"/>
  <c r="N1681" i="6"/>
  <c r="A1681" i="6" s="1"/>
  <c r="M1681" i="6" s="1"/>
  <c r="N1780" i="6"/>
  <c r="A1780" i="6" s="1"/>
  <c r="M1780" i="6" s="1"/>
  <c r="N1772" i="6"/>
  <c r="A1772" i="6" s="1"/>
  <c r="M1772" i="6" s="1"/>
  <c r="N1764" i="6"/>
  <c r="A1764" i="6" s="1"/>
  <c r="M1764" i="6" s="1"/>
  <c r="N1756" i="6"/>
  <c r="A1756" i="6" s="1"/>
  <c r="M1756" i="6" s="1"/>
  <c r="N1729" i="6"/>
  <c r="A1729" i="6" s="1"/>
  <c r="N1721" i="6"/>
  <c r="A1721" i="6" s="1"/>
  <c r="N1705" i="6"/>
  <c r="A1705" i="6" s="1"/>
  <c r="N1779" i="6"/>
  <c r="A1779" i="6" s="1"/>
  <c r="M1779" i="6" s="1"/>
  <c r="N1771" i="6"/>
  <c r="A1771" i="6" s="1"/>
  <c r="M1771" i="6" s="1"/>
  <c r="N1763" i="6"/>
  <c r="A1763" i="6" s="1"/>
  <c r="M1763" i="6" s="1"/>
  <c r="N1755" i="6"/>
  <c r="A1755" i="6" s="1"/>
  <c r="N1747" i="6"/>
  <c r="A1747" i="6" s="1"/>
  <c r="M1747" i="6" s="1"/>
  <c r="E1691" i="6"/>
  <c r="N1679" i="6"/>
  <c r="A1679" i="6" s="1"/>
  <c r="N1701" i="6"/>
  <c r="A1701" i="6" s="1"/>
  <c r="N1693" i="6"/>
  <c r="A1693" i="6" s="1"/>
  <c r="M1693" i="6" s="1"/>
  <c r="N1736" i="6"/>
  <c r="A1736" i="6" s="1"/>
  <c r="N1728" i="6"/>
  <c r="A1728" i="6" s="1"/>
  <c r="N1720" i="6"/>
  <c r="A1720" i="6" s="1"/>
  <c r="M1720" i="6" s="1"/>
  <c r="N1712" i="6"/>
  <c r="A1712" i="6" s="1"/>
  <c r="M1712" i="6" s="1"/>
  <c r="N1704" i="6"/>
  <c r="A1704" i="6" s="1"/>
  <c r="N1778" i="6"/>
  <c r="A1778" i="6" s="1"/>
  <c r="M1778" i="6" s="1"/>
  <c r="N1770" i="6"/>
  <c r="A1770" i="6" s="1"/>
  <c r="M1770" i="6" s="1"/>
  <c r="N1762" i="6"/>
  <c r="A1762" i="6" s="1"/>
  <c r="M1762" i="6" s="1"/>
  <c r="N1754" i="6"/>
  <c r="A1754" i="6" s="1"/>
  <c r="N1746" i="6"/>
  <c r="A1746" i="6" s="1"/>
  <c r="M1746" i="6" s="1"/>
  <c r="N1678" i="6"/>
  <c r="A1678" i="6" s="1"/>
  <c r="M1678" i="6" s="1"/>
  <c r="N1700" i="6"/>
  <c r="A1700" i="6" s="1"/>
  <c r="N1692" i="6"/>
  <c r="A1692" i="6" s="1"/>
  <c r="M1692" i="6" s="1"/>
  <c r="N1777" i="6"/>
  <c r="A1777" i="6" s="1"/>
  <c r="M1777" i="6" s="1"/>
  <c r="N1769" i="6"/>
  <c r="A1769" i="6" s="1"/>
  <c r="M1769" i="6" s="1"/>
  <c r="N1761" i="6"/>
  <c r="A1761" i="6" s="1"/>
  <c r="M1761" i="6" s="1"/>
  <c r="N1753" i="6"/>
  <c r="A1753" i="6" s="1"/>
  <c r="N1745" i="6"/>
  <c r="A1745" i="6" s="1"/>
  <c r="N1734" i="6"/>
  <c r="A1734" i="6" s="1"/>
  <c r="M1734" i="6" s="1"/>
  <c r="N1726" i="6"/>
  <c r="A1726" i="6" s="1"/>
  <c r="N1718" i="6"/>
  <c r="A1718" i="6" s="1"/>
  <c r="M1718" i="6" s="1"/>
  <c r="N1776" i="6"/>
  <c r="A1776" i="6" s="1"/>
  <c r="M1776" i="6" s="1"/>
  <c r="N1768" i="6"/>
  <c r="A1768" i="6" s="1"/>
  <c r="M1768" i="6" s="1"/>
  <c r="N1760" i="6"/>
  <c r="A1760" i="6" s="1"/>
  <c r="N1752" i="6"/>
  <c r="A1752" i="6" s="1"/>
  <c r="M1752" i="6" s="1"/>
  <c r="N1744" i="6"/>
  <c r="A1744" i="6" s="1"/>
  <c r="N1733" i="6"/>
  <c r="A1733" i="6" s="1"/>
  <c r="N1725" i="6"/>
  <c r="A1725" i="6" s="1"/>
  <c r="N1775" i="6"/>
  <c r="A1775" i="6" s="1"/>
  <c r="M1775" i="6" s="1"/>
  <c r="N1767" i="6"/>
  <c r="A1767" i="6" s="1"/>
  <c r="M1767" i="6" s="1"/>
  <c r="N1759" i="6"/>
  <c r="A1759" i="6" s="1"/>
  <c r="N1751" i="6"/>
  <c r="A1751" i="6" s="1"/>
  <c r="N1743" i="6"/>
  <c r="A1743" i="6" s="1"/>
  <c r="E1769" i="6"/>
  <c r="E1753" i="6"/>
  <c r="E1675" i="6"/>
  <c r="E1682" i="6"/>
  <c r="E1674" i="6"/>
  <c r="E1683" i="6"/>
  <c r="E1667" i="6"/>
  <c r="N1684" i="6"/>
  <c r="A1684" i="6" s="1"/>
  <c r="M1684" i="6" s="1"/>
  <c r="N1676" i="6"/>
  <c r="A1676" i="6" s="1"/>
  <c r="M1676" i="6" s="1"/>
  <c r="N1668" i="6"/>
  <c r="A1668" i="6" s="1"/>
  <c r="M1668" i="6" s="1"/>
  <c r="N1663" i="6"/>
  <c r="A1663" i="6" s="1"/>
  <c r="N1665" i="6"/>
  <c r="A1665" i="6" s="1"/>
  <c r="N1664" i="6"/>
  <c r="A1664" i="6" s="1"/>
  <c r="M1664" i="6" s="1"/>
  <c r="N1662" i="6"/>
  <c r="A1662" i="6" s="1"/>
  <c r="N1666" i="6"/>
  <c r="A1666" i="6" s="1"/>
  <c r="M1707" i="6" l="1"/>
  <c r="M1706" i="6"/>
  <c r="M1750" i="6"/>
  <c r="M1703" i="6"/>
  <c r="M1698" i="6"/>
  <c r="M1719" i="6"/>
  <c r="M1680" i="6"/>
  <c r="M1728" i="6"/>
  <c r="M1741" i="6"/>
  <c r="M1679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D1651" i="6" s="1"/>
  <c r="O1652" i="6"/>
  <c r="D1652" i="6" s="1"/>
  <c r="O1653" i="6"/>
  <c r="D1653" i="6" s="1"/>
  <c r="O1654" i="6"/>
  <c r="D1654" i="6" s="1"/>
  <c r="O1655" i="6"/>
  <c r="D1655" i="6" s="1"/>
  <c r="O1656" i="6"/>
  <c r="D1656" i="6" s="1"/>
  <c r="O1657" i="6"/>
  <c r="D1657" i="6" s="1"/>
  <c r="O1658" i="6"/>
  <c r="D1658" i="6" s="1"/>
  <c r="O1659" i="6"/>
  <c r="D1659" i="6" s="1"/>
  <c r="O1660" i="6"/>
  <c r="D1660" i="6" s="1"/>
  <c r="O1661" i="6"/>
  <c r="D1661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D1632" i="6" s="1"/>
  <c r="O1633" i="6"/>
  <c r="D1633" i="6" s="1"/>
  <c r="O1634" i="6"/>
  <c r="D1634" i="6" s="1"/>
  <c r="O1635" i="6"/>
  <c r="D1635" i="6" s="1"/>
  <c r="O1636" i="6"/>
  <c r="D1636" i="6" s="1"/>
  <c r="O1637" i="6"/>
  <c r="D1637" i="6" s="1"/>
  <c r="O1638" i="6"/>
  <c r="D1638" i="6" s="1"/>
  <c r="O1639" i="6"/>
  <c r="D1639" i="6" s="1"/>
  <c r="O1640" i="6"/>
  <c r="D1640" i="6" s="1"/>
  <c r="O1641" i="6"/>
  <c r="D1641" i="6" s="1"/>
  <c r="O1642" i="6"/>
  <c r="D1642" i="6" s="1"/>
  <c r="O1643" i="6"/>
  <c r="D1643" i="6" s="1"/>
  <c r="O1644" i="6"/>
  <c r="D1644" i="6" s="1"/>
  <c r="O1645" i="6"/>
  <c r="D1645" i="6" s="1"/>
  <c r="O1646" i="6"/>
  <c r="D1646" i="6" s="1"/>
  <c r="O1647" i="6"/>
  <c r="D1647" i="6" s="1"/>
  <c r="O1648" i="6"/>
  <c r="D1648" i="6" s="1"/>
  <c r="O1649" i="6"/>
  <c r="D1649" i="6" s="1"/>
  <c r="O1650" i="6"/>
  <c r="D1650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D1544" i="6" s="1"/>
  <c r="O1545" i="6"/>
  <c r="D1545" i="6" s="1"/>
  <c r="O1546" i="6"/>
  <c r="D1546" i="6" s="1"/>
  <c r="O1547" i="6"/>
  <c r="D1547" i="6" s="1"/>
  <c r="O1548" i="6"/>
  <c r="D1548" i="6" s="1"/>
  <c r="O1549" i="6"/>
  <c r="D1549" i="6" s="1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D1555" i="6" s="1"/>
  <c r="O1556" i="6"/>
  <c r="D1556" i="6" s="1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D1563" i="6" s="1"/>
  <c r="O1564" i="6"/>
  <c r="D1564" i="6" s="1"/>
  <c r="O1565" i="6"/>
  <c r="D1565" i="6" s="1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D1571" i="6" s="1"/>
  <c r="O1572" i="6"/>
  <c r="D1572" i="6" s="1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D1579" i="6" s="1"/>
  <c r="O1580" i="6"/>
  <c r="D1580" i="6" s="1"/>
  <c r="O1581" i="6"/>
  <c r="D1581" i="6" s="1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D1587" i="6" s="1"/>
  <c r="O1588" i="6"/>
  <c r="D1588" i="6" s="1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D1595" i="6" s="1"/>
  <c r="O1596" i="6"/>
  <c r="D1596" i="6" s="1"/>
  <c r="O1597" i="6"/>
  <c r="D1597" i="6" s="1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D1603" i="6" s="1"/>
  <c r="O1604" i="6"/>
  <c r="D1604" i="6" s="1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D1611" i="6" s="1"/>
  <c r="O1612" i="6"/>
  <c r="D1612" i="6" s="1"/>
  <c r="O1613" i="6"/>
  <c r="D1613" i="6" s="1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D1619" i="6" s="1"/>
  <c r="O1620" i="6"/>
  <c r="D1620" i="6" s="1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D1627" i="6" s="1"/>
  <c r="O1628" i="6"/>
  <c r="D1628" i="6" s="1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G449" i="6" s="1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G545" i="6" s="1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G730" i="6" s="1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D3" i="6" s="1"/>
  <c r="O4" i="6"/>
  <c r="D4" i="6" s="1"/>
  <c r="O5" i="6"/>
  <c r="D5" i="6" s="1"/>
  <c r="O6" i="6"/>
  <c r="D6" i="6" s="1"/>
  <c r="O7" i="6"/>
  <c r="D7" i="6" s="1"/>
  <c r="O8" i="6"/>
  <c r="D8" i="6" s="1"/>
  <c r="O9" i="6"/>
  <c r="D9" i="6" s="1"/>
  <c r="O10" i="6"/>
  <c r="D10" i="6" s="1"/>
  <c r="O11" i="6"/>
  <c r="D11" i="6" s="1"/>
  <c r="O12" i="6"/>
  <c r="D12" i="6" s="1"/>
  <c r="O13" i="6"/>
  <c r="D13" i="6" s="1"/>
  <c r="O14" i="6"/>
  <c r="D14" i="6" s="1"/>
  <c r="O15" i="6"/>
  <c r="O16" i="6"/>
  <c r="D16" i="6" s="1"/>
  <c r="O17" i="6"/>
  <c r="D17" i="6" s="1"/>
  <c r="O18" i="6"/>
  <c r="D18" i="6" s="1"/>
  <c r="O19" i="6"/>
  <c r="D19" i="6" s="1"/>
  <c r="O20" i="6"/>
  <c r="D20" i="6" s="1"/>
  <c r="O21" i="6"/>
  <c r="D21" i="6" s="1"/>
  <c r="O22" i="6"/>
  <c r="D22" i="6" s="1"/>
  <c r="O23" i="6"/>
  <c r="D23" i="6" s="1"/>
  <c r="O24" i="6"/>
  <c r="D24" i="6" s="1"/>
  <c r="O25" i="6"/>
  <c r="D25" i="6" s="1"/>
  <c r="O26" i="6"/>
  <c r="D26" i="6" s="1"/>
  <c r="O27" i="6"/>
  <c r="D27" i="6" s="1"/>
  <c r="O28" i="6"/>
  <c r="D28" i="6" s="1"/>
  <c r="O29" i="6"/>
  <c r="D29" i="6" s="1"/>
  <c r="O30" i="6"/>
  <c r="D30" i="6" s="1"/>
  <c r="O31" i="6"/>
  <c r="O32" i="6"/>
  <c r="D32" i="6" s="1"/>
  <c r="O33" i="6"/>
  <c r="D33" i="6" s="1"/>
  <c r="O34" i="6"/>
  <c r="D34" i="6" s="1"/>
  <c r="O35" i="6"/>
  <c r="D35" i="6" s="1"/>
  <c r="O36" i="6"/>
  <c r="D36" i="6" s="1"/>
  <c r="O37" i="6"/>
  <c r="D37" i="6" s="1"/>
  <c r="O38" i="6"/>
  <c r="D38" i="6" s="1"/>
  <c r="O39" i="6"/>
  <c r="D39" i="6" s="1"/>
  <c r="O40" i="6"/>
  <c r="D40" i="6" s="1"/>
  <c r="O41" i="6"/>
  <c r="D41" i="6" s="1"/>
  <c r="O42" i="6"/>
  <c r="D42" i="6" s="1"/>
  <c r="O43" i="6"/>
  <c r="D43" i="6" s="1"/>
  <c r="O44" i="6"/>
  <c r="D44" i="6" s="1"/>
  <c r="O45" i="6"/>
  <c r="D45" i="6" s="1"/>
  <c r="O46" i="6"/>
  <c r="D46" i="6" s="1"/>
  <c r="O47" i="6"/>
  <c r="D47" i="6" s="1"/>
  <c r="O48" i="6"/>
  <c r="D48" i="6" s="1"/>
  <c r="O49" i="6"/>
  <c r="D49" i="6" s="1"/>
  <c r="O50" i="6"/>
  <c r="D50" i="6" s="1"/>
  <c r="O51" i="6"/>
  <c r="D51" i="6" s="1"/>
  <c r="O52" i="6"/>
  <c r="D52" i="6" s="1"/>
  <c r="O53" i="6"/>
  <c r="D53" i="6" s="1"/>
  <c r="O54" i="6"/>
  <c r="D54" i="6" s="1"/>
  <c r="O55" i="6"/>
  <c r="D55" i="6" s="1"/>
  <c r="O56" i="6"/>
  <c r="D56" i="6" s="1"/>
  <c r="O57" i="6"/>
  <c r="D57" i="6" s="1"/>
  <c r="O58" i="6"/>
  <c r="D58" i="6" s="1"/>
  <c r="O59" i="6"/>
  <c r="D59" i="6" s="1"/>
  <c r="O60" i="6"/>
  <c r="D60" i="6" s="1"/>
  <c r="O61" i="6"/>
  <c r="D61" i="6" s="1"/>
  <c r="O62" i="6"/>
  <c r="D62" i="6" s="1"/>
  <c r="O63" i="6"/>
  <c r="D63" i="6" s="1"/>
  <c r="O64" i="6"/>
  <c r="D64" i="6" s="1"/>
  <c r="O65" i="6"/>
  <c r="D65" i="6" s="1"/>
  <c r="O66" i="6"/>
  <c r="D66" i="6" s="1"/>
  <c r="O67" i="6"/>
  <c r="D67" i="6" s="1"/>
  <c r="O68" i="6"/>
  <c r="D68" i="6" s="1"/>
  <c r="O69" i="6"/>
  <c r="D69" i="6" s="1"/>
  <c r="O70" i="6"/>
  <c r="D70" i="6" s="1"/>
  <c r="O71" i="6"/>
  <c r="D71" i="6" s="1"/>
  <c r="O72" i="6"/>
  <c r="D72" i="6" s="1"/>
  <c r="O73" i="6"/>
  <c r="D73" i="6" s="1"/>
  <c r="O74" i="6"/>
  <c r="D74" i="6" s="1"/>
  <c r="O75" i="6"/>
  <c r="D75" i="6" s="1"/>
  <c r="O76" i="6"/>
  <c r="D76" i="6" s="1"/>
  <c r="O77" i="6"/>
  <c r="D77" i="6" s="1"/>
  <c r="O78" i="6"/>
  <c r="D78" i="6" s="1"/>
  <c r="O79" i="6"/>
  <c r="D79" i="6" s="1"/>
  <c r="O80" i="6"/>
  <c r="D80" i="6" s="1"/>
  <c r="O81" i="6"/>
  <c r="D81" i="6" s="1"/>
  <c r="O82" i="6"/>
  <c r="D82" i="6" s="1"/>
  <c r="O83" i="6"/>
  <c r="D83" i="6" s="1"/>
  <c r="O84" i="6"/>
  <c r="D84" i="6" s="1"/>
  <c r="O85" i="6"/>
  <c r="D85" i="6" s="1"/>
  <c r="O86" i="6"/>
  <c r="D86" i="6" s="1"/>
  <c r="O87" i="6"/>
  <c r="D87" i="6" s="1"/>
  <c r="O88" i="6"/>
  <c r="D88" i="6" s="1"/>
  <c r="O89" i="6"/>
  <c r="D89" i="6" s="1"/>
  <c r="O90" i="6"/>
  <c r="D90" i="6" s="1"/>
  <c r="O91" i="6"/>
  <c r="D91" i="6" s="1"/>
  <c r="O92" i="6"/>
  <c r="D92" i="6" s="1"/>
  <c r="O93" i="6"/>
  <c r="D93" i="6" s="1"/>
  <c r="O94" i="6"/>
  <c r="D94" i="6" s="1"/>
  <c r="O95" i="6"/>
  <c r="D95" i="6" s="1"/>
  <c r="O96" i="6"/>
  <c r="D96" i="6" s="1"/>
  <c r="O97" i="6"/>
  <c r="D97" i="6" s="1"/>
  <c r="O98" i="6"/>
  <c r="D98" i="6" s="1"/>
  <c r="O99" i="6"/>
  <c r="D99" i="6" s="1"/>
  <c r="O100" i="6"/>
  <c r="D100" i="6" s="1"/>
  <c r="O101" i="6"/>
  <c r="D101" i="6" s="1"/>
  <c r="O102" i="6"/>
  <c r="D102" i="6" s="1"/>
  <c r="O103" i="6"/>
  <c r="D103" i="6" s="1"/>
  <c r="O104" i="6"/>
  <c r="D104" i="6" s="1"/>
  <c r="O105" i="6"/>
  <c r="D105" i="6" s="1"/>
  <c r="O106" i="6"/>
  <c r="D106" i="6" s="1"/>
  <c r="O107" i="6"/>
  <c r="D107" i="6" s="1"/>
  <c r="O108" i="6"/>
  <c r="D108" i="6" s="1"/>
  <c r="O109" i="6"/>
  <c r="D109" i="6" s="1"/>
  <c r="O110" i="6"/>
  <c r="D110" i="6" s="1"/>
  <c r="O111" i="6"/>
  <c r="D111" i="6" s="1"/>
  <c r="O112" i="6"/>
  <c r="D112" i="6" s="1"/>
  <c r="O113" i="6"/>
  <c r="D113" i="6" s="1"/>
  <c r="O114" i="6"/>
  <c r="D114" i="6" s="1"/>
  <c r="O115" i="6"/>
  <c r="D115" i="6" s="1"/>
  <c r="O116" i="6"/>
  <c r="D116" i="6" s="1"/>
  <c r="O117" i="6"/>
  <c r="D117" i="6" s="1"/>
  <c r="O118" i="6"/>
  <c r="D118" i="6" s="1"/>
  <c r="O119" i="6"/>
  <c r="D119" i="6" s="1"/>
  <c r="O120" i="6"/>
  <c r="O121" i="6"/>
  <c r="D121" i="6" s="1"/>
  <c r="O122" i="6"/>
  <c r="D122" i="6" s="1"/>
  <c r="O123" i="6"/>
  <c r="D123" i="6" s="1"/>
  <c r="O124" i="6"/>
  <c r="D124" i="6" s="1"/>
  <c r="O125" i="6"/>
  <c r="D125" i="6" s="1"/>
  <c r="O126" i="6"/>
  <c r="O127" i="6"/>
  <c r="D127" i="6" s="1"/>
  <c r="O128" i="6"/>
  <c r="D128" i="6" s="1"/>
  <c r="O129" i="6"/>
  <c r="D129" i="6" s="1"/>
  <c r="O130" i="6"/>
  <c r="D130" i="6" s="1"/>
  <c r="O131" i="6"/>
  <c r="D131" i="6" s="1"/>
  <c r="O132" i="6"/>
  <c r="D132" i="6" s="1"/>
  <c r="O133" i="6"/>
  <c r="D133" i="6" s="1"/>
  <c r="O134" i="6"/>
  <c r="D134" i="6" s="1"/>
  <c r="O135" i="6"/>
  <c r="D135" i="6" s="1"/>
  <c r="O136" i="6"/>
  <c r="D136" i="6" s="1"/>
  <c r="O137" i="6"/>
  <c r="D137" i="6" s="1"/>
  <c r="O138" i="6"/>
  <c r="D138" i="6" s="1"/>
  <c r="O139" i="6"/>
  <c r="D139" i="6" s="1"/>
  <c r="O140" i="6"/>
  <c r="D140" i="6" s="1"/>
  <c r="O141" i="6"/>
  <c r="D141" i="6" s="1"/>
  <c r="O142" i="6"/>
  <c r="D142" i="6" s="1"/>
  <c r="O143" i="6"/>
  <c r="D143" i="6" s="1"/>
  <c r="O144" i="6"/>
  <c r="D144" i="6" s="1"/>
  <c r="O145" i="6"/>
  <c r="D145" i="6" s="1"/>
  <c r="O146" i="6"/>
  <c r="D146" i="6" s="1"/>
  <c r="O147" i="6"/>
  <c r="D147" i="6" s="1"/>
  <c r="O148" i="6"/>
  <c r="D148" i="6" s="1"/>
  <c r="O149" i="6"/>
  <c r="D149" i="6" s="1"/>
  <c r="O150" i="6"/>
  <c r="D150" i="6" s="1"/>
  <c r="O151" i="6"/>
  <c r="D151" i="6" s="1"/>
  <c r="O152" i="6"/>
  <c r="D152" i="6" s="1"/>
  <c r="O153" i="6"/>
  <c r="D153" i="6" s="1"/>
  <c r="O154" i="6"/>
  <c r="D154" i="6" s="1"/>
  <c r="O155" i="6"/>
  <c r="D155" i="6" s="1"/>
  <c r="O156" i="6"/>
  <c r="D156" i="6" s="1"/>
  <c r="O157" i="6"/>
  <c r="D157" i="6" s="1"/>
  <c r="O158" i="6"/>
  <c r="O159" i="6"/>
  <c r="D159" i="6" s="1"/>
  <c r="O160" i="6"/>
  <c r="D160" i="6" s="1"/>
  <c r="O161" i="6"/>
  <c r="D161" i="6" s="1"/>
  <c r="O162" i="6"/>
  <c r="O163" i="6"/>
  <c r="D163" i="6" s="1"/>
  <c r="O164" i="6"/>
  <c r="D164" i="6" s="1"/>
  <c r="O165" i="6"/>
  <c r="D165" i="6" s="1"/>
  <c r="O166" i="6"/>
  <c r="D166" i="6" s="1"/>
  <c r="O167" i="6"/>
  <c r="D167" i="6" s="1"/>
  <c r="O168" i="6"/>
  <c r="D168" i="6" s="1"/>
  <c r="O169" i="6"/>
  <c r="D169" i="6" s="1"/>
  <c r="O170" i="6"/>
  <c r="D170" i="6" s="1"/>
  <c r="O171" i="6"/>
  <c r="D171" i="6" s="1"/>
  <c r="O172" i="6"/>
  <c r="D172" i="6" s="1"/>
  <c r="O173" i="6"/>
  <c r="D173" i="6" s="1"/>
  <c r="O174" i="6"/>
  <c r="D174" i="6" s="1"/>
  <c r="O175" i="6"/>
  <c r="D175" i="6" s="1"/>
  <c r="O176" i="6"/>
  <c r="D176" i="6" s="1"/>
  <c r="O177" i="6"/>
  <c r="D177" i="6" s="1"/>
  <c r="O178" i="6"/>
  <c r="D178" i="6" s="1"/>
  <c r="O179" i="6"/>
  <c r="D179" i="6" s="1"/>
  <c r="O180" i="6"/>
  <c r="D180" i="6" s="1"/>
  <c r="O181" i="6"/>
  <c r="D181" i="6" s="1"/>
  <c r="O182" i="6"/>
  <c r="D182" i="6" s="1"/>
  <c r="O183" i="6"/>
  <c r="D183" i="6" s="1"/>
  <c r="O184" i="6"/>
  <c r="O185" i="6"/>
  <c r="O186" i="6"/>
  <c r="O187" i="6"/>
  <c r="D187" i="6" s="1"/>
  <c r="O188" i="6"/>
  <c r="D188" i="6" s="1"/>
  <c r="O189" i="6"/>
  <c r="D189" i="6" s="1"/>
  <c r="O190" i="6"/>
  <c r="D190" i="6" s="1"/>
  <c r="O191" i="6"/>
  <c r="D191" i="6" s="1"/>
  <c r="O192" i="6"/>
  <c r="D192" i="6" s="1"/>
  <c r="O193" i="6"/>
  <c r="D193" i="6" s="1"/>
  <c r="O194" i="6"/>
  <c r="D194" i="6" s="1"/>
  <c r="O195" i="6"/>
  <c r="D195" i="6" s="1"/>
  <c r="O196" i="6"/>
  <c r="D196" i="6" s="1"/>
  <c r="O197" i="6"/>
  <c r="D197" i="6" s="1"/>
  <c r="O198" i="6"/>
  <c r="D198" i="6" s="1"/>
  <c r="O199" i="6"/>
  <c r="D199" i="6" s="1"/>
  <c r="O200" i="6"/>
  <c r="D200" i="6" s="1"/>
  <c r="O201" i="6"/>
  <c r="D201" i="6" s="1"/>
  <c r="O202" i="6"/>
  <c r="D202" i="6" s="1"/>
  <c r="O203" i="6"/>
  <c r="D203" i="6" s="1"/>
  <c r="O204" i="6"/>
  <c r="D204" i="6" s="1"/>
  <c r="O205" i="6"/>
  <c r="D205" i="6" s="1"/>
  <c r="O206" i="6"/>
  <c r="D206" i="6" s="1"/>
  <c r="O207" i="6"/>
  <c r="D207" i="6" s="1"/>
  <c r="O208" i="6"/>
  <c r="D208" i="6" s="1"/>
  <c r="O209" i="6"/>
  <c r="D209" i="6" s="1"/>
  <c r="O210" i="6"/>
  <c r="O211" i="6"/>
  <c r="D211" i="6" s="1"/>
  <c r="O212" i="6"/>
  <c r="D212" i="6" s="1"/>
  <c r="O213" i="6"/>
  <c r="D213" i="6" s="1"/>
  <c r="O214" i="6"/>
  <c r="D214" i="6" s="1"/>
  <c r="O215" i="6"/>
  <c r="D215" i="6" s="1"/>
  <c r="O216" i="6"/>
  <c r="D216" i="6" s="1"/>
  <c r="O217" i="6"/>
  <c r="D217" i="6" s="1"/>
  <c r="O218" i="6"/>
  <c r="D218" i="6" s="1"/>
  <c r="O219" i="6"/>
  <c r="D219" i="6" s="1"/>
  <c r="O220" i="6"/>
  <c r="D220" i="6" s="1"/>
  <c r="O221" i="6"/>
  <c r="D221" i="6" s="1"/>
  <c r="O222" i="6"/>
  <c r="D222" i="6" s="1"/>
  <c r="O223" i="6"/>
  <c r="D223" i="6" s="1"/>
  <c r="O224" i="6"/>
  <c r="D224" i="6" s="1"/>
  <c r="O225" i="6"/>
  <c r="D225" i="6" s="1"/>
  <c r="O226" i="6"/>
  <c r="D226" i="6" s="1"/>
  <c r="O227" i="6"/>
  <c r="D227" i="6" s="1"/>
  <c r="O228" i="6"/>
  <c r="D228" i="6" s="1"/>
  <c r="O229" i="6"/>
  <c r="D229" i="6" s="1"/>
  <c r="O230" i="6"/>
  <c r="D230" i="6" s="1"/>
  <c r="O231" i="6"/>
  <c r="D231" i="6" s="1"/>
  <c r="O232" i="6"/>
  <c r="D232" i="6" s="1"/>
  <c r="O233" i="6"/>
  <c r="D233" i="6" s="1"/>
  <c r="O234" i="6"/>
  <c r="O235" i="6"/>
  <c r="O236" i="6"/>
  <c r="D236" i="6" s="1"/>
  <c r="O237" i="6"/>
  <c r="D237" i="6" s="1"/>
  <c r="O238" i="6"/>
  <c r="D238" i="6" s="1"/>
  <c r="O239" i="6"/>
  <c r="D239" i="6" s="1"/>
  <c r="O240" i="6"/>
  <c r="D240" i="6" s="1"/>
  <c r="O241" i="6"/>
  <c r="D241" i="6" s="1"/>
  <c r="O242" i="6"/>
  <c r="D242" i="6" s="1"/>
  <c r="O243" i="6"/>
  <c r="D243" i="6" s="1"/>
  <c r="O244" i="6"/>
  <c r="D244" i="6" s="1"/>
  <c r="O245" i="6"/>
  <c r="D245" i="6" s="1"/>
  <c r="O246" i="6"/>
  <c r="D246" i="6" s="1"/>
  <c r="O247" i="6"/>
  <c r="D247" i="6" s="1"/>
  <c r="O248" i="6"/>
  <c r="D248" i="6" s="1"/>
  <c r="O249" i="6"/>
  <c r="D249" i="6" s="1"/>
  <c r="O250" i="6"/>
  <c r="D250" i="6" s="1"/>
  <c r="O251" i="6"/>
  <c r="D251" i="6" s="1"/>
  <c r="O252" i="6"/>
  <c r="D252" i="6" s="1"/>
  <c r="O253" i="6"/>
  <c r="D253" i="6" s="1"/>
  <c r="O254" i="6"/>
  <c r="D254" i="6" s="1"/>
  <c r="O255" i="6"/>
  <c r="D255" i="6" s="1"/>
  <c r="O256" i="6"/>
  <c r="D256" i="6" s="1"/>
  <c r="O257" i="6"/>
  <c r="D257" i="6" s="1"/>
  <c r="O258" i="6"/>
  <c r="D258" i="6" s="1"/>
  <c r="O259" i="6"/>
  <c r="D259" i="6" s="1"/>
  <c r="O260" i="6"/>
  <c r="D260" i="6" s="1"/>
  <c r="O261" i="6"/>
  <c r="D261" i="6" s="1"/>
  <c r="O262" i="6"/>
  <c r="D262" i="6" s="1"/>
  <c r="O263" i="6"/>
  <c r="D263" i="6" s="1"/>
  <c r="O264" i="6"/>
  <c r="D264" i="6" s="1"/>
  <c r="O265" i="6"/>
  <c r="D265" i="6" s="1"/>
  <c r="O266" i="6"/>
  <c r="D266" i="6" s="1"/>
  <c r="O267" i="6"/>
  <c r="D267" i="6" s="1"/>
  <c r="O268" i="6"/>
  <c r="D268" i="6" s="1"/>
  <c r="O269" i="6"/>
  <c r="D269" i="6" s="1"/>
  <c r="O270" i="6"/>
  <c r="D270" i="6" s="1"/>
  <c r="O271" i="6"/>
  <c r="D271" i="6" s="1"/>
  <c r="O272" i="6"/>
  <c r="D272" i="6" s="1"/>
  <c r="O273" i="6"/>
  <c r="D273" i="6" s="1"/>
  <c r="O274" i="6"/>
  <c r="D274" i="6" s="1"/>
  <c r="O275" i="6"/>
  <c r="D275" i="6" s="1"/>
  <c r="O276" i="6"/>
  <c r="D276" i="6" s="1"/>
  <c r="O277" i="6"/>
  <c r="D277" i="6" s="1"/>
  <c r="O278" i="6"/>
  <c r="O279" i="6"/>
  <c r="D279" i="6" s="1"/>
  <c r="O280" i="6"/>
  <c r="D280" i="6" s="1"/>
  <c r="O281" i="6"/>
  <c r="D281" i="6" s="1"/>
  <c r="O282" i="6"/>
  <c r="D282" i="6" s="1"/>
  <c r="O283" i="6"/>
  <c r="D283" i="6" s="1"/>
  <c r="O284" i="6"/>
  <c r="D284" i="6" s="1"/>
  <c r="O285" i="6"/>
  <c r="D285" i="6" s="1"/>
  <c r="O286" i="6"/>
  <c r="D286" i="6" s="1"/>
  <c r="O287" i="6"/>
  <c r="D287" i="6" s="1"/>
  <c r="O288" i="6"/>
  <c r="D288" i="6" s="1"/>
  <c r="O289" i="6"/>
  <c r="D289" i="6" s="1"/>
  <c r="O290" i="6"/>
  <c r="D290" i="6" s="1"/>
  <c r="O291" i="6"/>
  <c r="D291" i="6" s="1"/>
  <c r="O292" i="6"/>
  <c r="D292" i="6" s="1"/>
  <c r="O293" i="6"/>
  <c r="D293" i="6" s="1"/>
  <c r="O294" i="6"/>
  <c r="D294" i="6" s="1"/>
  <c r="O295" i="6"/>
  <c r="D295" i="6" s="1"/>
  <c r="O296" i="6"/>
  <c r="D296" i="6" s="1"/>
  <c r="O297" i="6"/>
  <c r="D297" i="6" s="1"/>
  <c r="O298" i="6"/>
  <c r="D298" i="6" s="1"/>
  <c r="O299" i="6"/>
  <c r="D299" i="6" s="1"/>
  <c r="O300" i="6"/>
  <c r="D300" i="6" s="1"/>
  <c r="O301" i="6"/>
  <c r="D301" i="6" s="1"/>
  <c r="O302" i="6"/>
  <c r="D302" i="6" s="1"/>
  <c r="O303" i="6"/>
  <c r="O304" i="6"/>
  <c r="D304" i="6" s="1"/>
  <c r="O305" i="6"/>
  <c r="D305" i="6" s="1"/>
  <c r="O306" i="6"/>
  <c r="D306" i="6" s="1"/>
  <c r="O307" i="6"/>
  <c r="D307" i="6" s="1"/>
  <c r="O308" i="6"/>
  <c r="D308" i="6" s="1"/>
  <c r="O309" i="6"/>
  <c r="D309" i="6" s="1"/>
  <c r="O310" i="6"/>
  <c r="D310" i="6" s="1"/>
  <c r="O311" i="6"/>
  <c r="D311" i="6" s="1"/>
  <c r="O312" i="6"/>
  <c r="D312" i="6" s="1"/>
  <c r="O313" i="6"/>
  <c r="D313" i="6" s="1"/>
  <c r="O314" i="6"/>
  <c r="D314" i="6" s="1"/>
  <c r="O315" i="6"/>
  <c r="D315" i="6" s="1"/>
  <c r="O316" i="6"/>
  <c r="D316" i="6" s="1"/>
  <c r="O317" i="6"/>
  <c r="D317" i="6" s="1"/>
  <c r="O318" i="6"/>
  <c r="D318" i="6" s="1"/>
  <c r="O319" i="6"/>
  <c r="D319" i="6" s="1"/>
  <c r="O320" i="6"/>
  <c r="D320" i="6" s="1"/>
  <c r="O321" i="6"/>
  <c r="D321" i="6" s="1"/>
  <c r="O322" i="6"/>
  <c r="D322" i="6" s="1"/>
  <c r="O323" i="6"/>
  <c r="D323" i="6" s="1"/>
  <c r="O324" i="6"/>
  <c r="D324" i="6" s="1"/>
  <c r="O325" i="6"/>
  <c r="D325" i="6" s="1"/>
  <c r="O326" i="6"/>
  <c r="D326" i="6" s="1"/>
  <c r="O327" i="6"/>
  <c r="D327" i="6" s="1"/>
  <c r="O328" i="6"/>
  <c r="D328" i="6" s="1"/>
  <c r="O329" i="6"/>
  <c r="D329" i="6" s="1"/>
  <c r="O330" i="6"/>
  <c r="D330" i="6" s="1"/>
  <c r="O331" i="6"/>
  <c r="D331" i="6" s="1"/>
  <c r="O332" i="6"/>
  <c r="D332" i="6" s="1"/>
  <c r="O333" i="6"/>
  <c r="D333" i="6" s="1"/>
  <c r="O334" i="6"/>
  <c r="D334" i="6" s="1"/>
  <c r="O335" i="6"/>
  <c r="D335" i="6" s="1"/>
  <c r="O336" i="6"/>
  <c r="D336" i="6" s="1"/>
  <c r="O337" i="6"/>
  <c r="D337" i="6" s="1"/>
  <c r="O338" i="6"/>
  <c r="D338" i="6" s="1"/>
  <c r="O339" i="6"/>
  <c r="D339" i="6" s="1"/>
  <c r="O340" i="6"/>
  <c r="D340" i="6" s="1"/>
  <c r="O341" i="6"/>
  <c r="D341" i="6" s="1"/>
  <c r="O342" i="6"/>
  <c r="D342" i="6" s="1"/>
  <c r="O343" i="6"/>
  <c r="D343" i="6" s="1"/>
  <c r="O344" i="6"/>
  <c r="D344" i="6" s="1"/>
  <c r="O345" i="6"/>
  <c r="D345" i="6" s="1"/>
  <c r="O346" i="6"/>
  <c r="D346" i="6" s="1"/>
  <c r="O347" i="6"/>
  <c r="D347" i="6" s="1"/>
  <c r="O348" i="6"/>
  <c r="D348" i="6" s="1"/>
  <c r="O349" i="6"/>
  <c r="D349" i="6" s="1"/>
  <c r="O350" i="6"/>
  <c r="D350" i="6" s="1"/>
  <c r="O351" i="6"/>
  <c r="D351" i="6" s="1"/>
  <c r="O352" i="6"/>
  <c r="D352" i="6" s="1"/>
  <c r="O353" i="6"/>
  <c r="D353" i="6" s="1"/>
  <c r="O354" i="6"/>
  <c r="D354" i="6" s="1"/>
  <c r="O355" i="6"/>
  <c r="D355" i="6" s="1"/>
  <c r="O356" i="6"/>
  <c r="D356" i="6" s="1"/>
  <c r="O357" i="6"/>
  <c r="D357" i="6" s="1"/>
  <c r="O358" i="6"/>
  <c r="D358" i="6" s="1"/>
  <c r="O359" i="6"/>
  <c r="D359" i="6" s="1"/>
  <c r="O360" i="6"/>
  <c r="D360" i="6" s="1"/>
  <c r="O361" i="6"/>
  <c r="D361" i="6" s="1"/>
  <c r="O362" i="6"/>
  <c r="D362" i="6" s="1"/>
  <c r="O363" i="6"/>
  <c r="D363" i="6" s="1"/>
  <c r="O364" i="6"/>
  <c r="D364" i="6" s="1"/>
  <c r="O365" i="6"/>
  <c r="D365" i="6" s="1"/>
  <c r="O366" i="6"/>
  <c r="D366" i="6" s="1"/>
  <c r="O367" i="6"/>
  <c r="D367" i="6" s="1"/>
  <c r="O368" i="6"/>
  <c r="D368" i="6" s="1"/>
  <c r="O369" i="6"/>
  <c r="D369" i="6" s="1"/>
  <c r="O370" i="6"/>
  <c r="D370" i="6" s="1"/>
  <c r="O371" i="6"/>
  <c r="D371" i="6" s="1"/>
  <c r="O372" i="6"/>
  <c r="D372" i="6" s="1"/>
  <c r="O373" i="6"/>
  <c r="D373" i="6" s="1"/>
  <c r="O374" i="6"/>
  <c r="D374" i="6" s="1"/>
  <c r="O375" i="6"/>
  <c r="D375" i="6" s="1"/>
  <c r="O376" i="6"/>
  <c r="D376" i="6" s="1"/>
  <c r="O377" i="6"/>
  <c r="D377" i="6" s="1"/>
  <c r="O378" i="6"/>
  <c r="D378" i="6" s="1"/>
  <c r="O379" i="6"/>
  <c r="D379" i="6" s="1"/>
  <c r="O380" i="6"/>
  <c r="D380" i="6" s="1"/>
  <c r="O381" i="6"/>
  <c r="D381" i="6" s="1"/>
  <c r="O382" i="6"/>
  <c r="D382" i="6" s="1"/>
  <c r="O383" i="6"/>
  <c r="D383" i="6" s="1"/>
  <c r="O384" i="6"/>
  <c r="D384" i="6" s="1"/>
  <c r="O385" i="6"/>
  <c r="D385" i="6" s="1"/>
  <c r="O386" i="6"/>
  <c r="D386" i="6" s="1"/>
  <c r="O387" i="6"/>
  <c r="D387" i="6" s="1"/>
  <c r="O388" i="6"/>
  <c r="D388" i="6" s="1"/>
  <c r="O389" i="6"/>
  <c r="D389" i="6" s="1"/>
  <c r="O390" i="6"/>
  <c r="D390" i="6" s="1"/>
  <c r="O391" i="6"/>
  <c r="D391" i="6" s="1"/>
  <c r="O392" i="6"/>
  <c r="D392" i="6" s="1"/>
  <c r="O393" i="6"/>
  <c r="D393" i="6" s="1"/>
  <c r="O394" i="6"/>
  <c r="D394" i="6" s="1"/>
  <c r="O395" i="6"/>
  <c r="D395" i="6" s="1"/>
  <c r="O396" i="6"/>
  <c r="D396" i="6" s="1"/>
  <c r="O397" i="6"/>
  <c r="D397" i="6" s="1"/>
  <c r="O398" i="6"/>
  <c r="D398" i="6" s="1"/>
  <c r="O399" i="6"/>
  <c r="D399" i="6" s="1"/>
  <c r="O400" i="6"/>
  <c r="D400" i="6" s="1"/>
  <c r="O401" i="6"/>
  <c r="D401" i="6" s="1"/>
  <c r="O402" i="6"/>
  <c r="D402" i="6" s="1"/>
  <c r="O403" i="6"/>
  <c r="D403" i="6" s="1"/>
  <c r="O404" i="6"/>
  <c r="D404" i="6" s="1"/>
  <c r="O405" i="6"/>
  <c r="D405" i="6" s="1"/>
  <c r="O406" i="6"/>
  <c r="D406" i="6" s="1"/>
  <c r="O407" i="6"/>
  <c r="D407" i="6" s="1"/>
  <c r="O408" i="6"/>
  <c r="D408" i="6" s="1"/>
  <c r="O409" i="6"/>
  <c r="D409" i="6" s="1"/>
  <c r="O410" i="6"/>
  <c r="D410" i="6" s="1"/>
  <c r="O411" i="6"/>
  <c r="D411" i="6" s="1"/>
  <c r="O412" i="6"/>
  <c r="D412" i="6" s="1"/>
  <c r="O413" i="6"/>
  <c r="D413" i="6" s="1"/>
  <c r="O414" i="6"/>
  <c r="D414" i="6" s="1"/>
  <c r="O415" i="6"/>
  <c r="D415" i="6" s="1"/>
  <c r="O416" i="6"/>
  <c r="D416" i="6" s="1"/>
  <c r="O417" i="6"/>
  <c r="D417" i="6" s="1"/>
  <c r="O418" i="6"/>
  <c r="D418" i="6" s="1"/>
  <c r="O419" i="6"/>
  <c r="D419" i="6" s="1"/>
  <c r="O420" i="6"/>
  <c r="D420" i="6" s="1"/>
  <c r="O421" i="6"/>
  <c r="D421" i="6" s="1"/>
  <c r="O422" i="6"/>
  <c r="D422" i="6" s="1"/>
  <c r="O423" i="6"/>
  <c r="D423" i="6" s="1"/>
  <c r="O424" i="6"/>
  <c r="D424" i="6" s="1"/>
  <c r="O425" i="6"/>
  <c r="D425" i="6" s="1"/>
  <c r="O426" i="6"/>
  <c r="D426" i="6" s="1"/>
  <c r="O427" i="6"/>
  <c r="D427" i="6" s="1"/>
  <c r="O428" i="6"/>
  <c r="D428" i="6" s="1"/>
  <c r="O429" i="6"/>
  <c r="D429" i="6" s="1"/>
  <c r="O430" i="6"/>
  <c r="D430" i="6" s="1"/>
  <c r="O431" i="6"/>
  <c r="D431" i="6" s="1"/>
  <c r="O432" i="6"/>
  <c r="D432" i="6" s="1"/>
  <c r="O433" i="6"/>
  <c r="D433" i="6" s="1"/>
  <c r="O434" i="6"/>
  <c r="D434" i="6" s="1"/>
  <c r="O435" i="6"/>
  <c r="D435" i="6" s="1"/>
  <c r="O436" i="6"/>
  <c r="D436" i="6" s="1"/>
  <c r="O437" i="6"/>
  <c r="D437" i="6" s="1"/>
  <c r="O438" i="6"/>
  <c r="D438" i="6" s="1"/>
  <c r="O439" i="6"/>
  <c r="D439" i="6" s="1"/>
  <c r="O440" i="6"/>
  <c r="D440" i="6" s="1"/>
  <c r="O441" i="6"/>
  <c r="D441" i="6" s="1"/>
  <c r="O442" i="6"/>
  <c r="D442" i="6" s="1"/>
  <c r="O443" i="6"/>
  <c r="D443" i="6" s="1"/>
  <c r="O444" i="6"/>
  <c r="D444" i="6" s="1"/>
  <c r="O445" i="6"/>
  <c r="D445" i="6" s="1"/>
  <c r="O446" i="6"/>
  <c r="D446" i="6" s="1"/>
  <c r="O447" i="6"/>
  <c r="D447" i="6" s="1"/>
  <c r="O448" i="6"/>
  <c r="D448" i="6" s="1"/>
  <c r="O449" i="6"/>
  <c r="D449" i="6" s="1"/>
  <c r="O450" i="6"/>
  <c r="D450" i="6" s="1"/>
  <c r="O451" i="6"/>
  <c r="D451" i="6" s="1"/>
  <c r="O452" i="6"/>
  <c r="D452" i="6" s="1"/>
  <c r="O453" i="6"/>
  <c r="D453" i="6" s="1"/>
  <c r="O454" i="6"/>
  <c r="D454" i="6" s="1"/>
  <c r="O455" i="6"/>
  <c r="D455" i="6" s="1"/>
  <c r="O456" i="6"/>
  <c r="D456" i="6" s="1"/>
  <c r="O457" i="6"/>
  <c r="D457" i="6" s="1"/>
  <c r="O458" i="6"/>
  <c r="D458" i="6" s="1"/>
  <c r="O459" i="6"/>
  <c r="D459" i="6" s="1"/>
  <c r="O460" i="6"/>
  <c r="D460" i="6" s="1"/>
  <c r="O461" i="6"/>
  <c r="D461" i="6" s="1"/>
  <c r="O462" i="6"/>
  <c r="D462" i="6" s="1"/>
  <c r="O463" i="6"/>
  <c r="D463" i="6" s="1"/>
  <c r="O464" i="6"/>
  <c r="D464" i="6" s="1"/>
  <c r="O465" i="6"/>
  <c r="D465" i="6" s="1"/>
  <c r="O466" i="6"/>
  <c r="D466" i="6" s="1"/>
  <c r="O467" i="6"/>
  <c r="D467" i="6" s="1"/>
  <c r="O468" i="6"/>
  <c r="D468" i="6" s="1"/>
  <c r="O469" i="6"/>
  <c r="D469" i="6" s="1"/>
  <c r="O470" i="6"/>
  <c r="D470" i="6" s="1"/>
  <c r="O471" i="6"/>
  <c r="D471" i="6" s="1"/>
  <c r="O472" i="6"/>
  <c r="D472" i="6" s="1"/>
  <c r="O473" i="6"/>
  <c r="D473" i="6" s="1"/>
  <c r="O474" i="6"/>
  <c r="D474" i="6" s="1"/>
  <c r="O475" i="6"/>
  <c r="D475" i="6" s="1"/>
  <c r="O476" i="6"/>
  <c r="D476" i="6" s="1"/>
  <c r="O477" i="6"/>
  <c r="D477" i="6" s="1"/>
  <c r="O478" i="6"/>
  <c r="D478" i="6" s="1"/>
  <c r="O479" i="6"/>
  <c r="D479" i="6" s="1"/>
  <c r="O480" i="6"/>
  <c r="D480" i="6" s="1"/>
  <c r="O481" i="6"/>
  <c r="D481" i="6" s="1"/>
  <c r="O482" i="6"/>
  <c r="D482" i="6" s="1"/>
  <c r="O483" i="6"/>
  <c r="D483" i="6" s="1"/>
  <c r="O484" i="6"/>
  <c r="D484" i="6" s="1"/>
  <c r="O485" i="6"/>
  <c r="D485" i="6" s="1"/>
  <c r="O486" i="6"/>
  <c r="D486" i="6" s="1"/>
  <c r="O487" i="6"/>
  <c r="D487" i="6" s="1"/>
  <c r="O488" i="6"/>
  <c r="D488" i="6" s="1"/>
  <c r="O489" i="6"/>
  <c r="D489" i="6" s="1"/>
  <c r="O490" i="6"/>
  <c r="D490" i="6" s="1"/>
  <c r="O491" i="6"/>
  <c r="D491" i="6" s="1"/>
  <c r="O492" i="6"/>
  <c r="D492" i="6" s="1"/>
  <c r="O493" i="6"/>
  <c r="D493" i="6" s="1"/>
  <c r="O494" i="6"/>
  <c r="D494" i="6" s="1"/>
  <c r="O495" i="6"/>
  <c r="D495" i="6" s="1"/>
  <c r="O496" i="6"/>
  <c r="D496" i="6" s="1"/>
  <c r="O497" i="6"/>
  <c r="D497" i="6" s="1"/>
  <c r="O498" i="6"/>
  <c r="D498" i="6" s="1"/>
  <c r="O499" i="6"/>
  <c r="D499" i="6" s="1"/>
  <c r="O500" i="6"/>
  <c r="D500" i="6" s="1"/>
  <c r="O501" i="6"/>
  <c r="D501" i="6" s="1"/>
  <c r="O502" i="6"/>
  <c r="O503" i="6"/>
  <c r="D503" i="6" s="1"/>
  <c r="O504" i="6"/>
  <c r="D504" i="6" s="1"/>
  <c r="O505" i="6"/>
  <c r="D505" i="6" s="1"/>
  <c r="O506" i="6"/>
  <c r="D506" i="6" s="1"/>
  <c r="O507" i="6"/>
  <c r="D507" i="6" s="1"/>
  <c r="O508" i="6"/>
  <c r="D508" i="6" s="1"/>
  <c r="O509" i="6"/>
  <c r="D509" i="6" s="1"/>
  <c r="O510" i="6"/>
  <c r="D510" i="6" s="1"/>
  <c r="O511" i="6"/>
  <c r="D511" i="6" s="1"/>
  <c r="O512" i="6"/>
  <c r="D512" i="6" s="1"/>
  <c r="O513" i="6"/>
  <c r="D513" i="6" s="1"/>
  <c r="O514" i="6"/>
  <c r="D514" i="6" s="1"/>
  <c r="O515" i="6"/>
  <c r="D515" i="6" s="1"/>
  <c r="O516" i="6"/>
  <c r="D516" i="6" s="1"/>
  <c r="O517" i="6"/>
  <c r="D517" i="6" s="1"/>
  <c r="O518" i="6"/>
  <c r="D518" i="6" s="1"/>
  <c r="O519" i="6"/>
  <c r="D519" i="6" s="1"/>
  <c r="O520" i="6"/>
  <c r="D520" i="6" s="1"/>
  <c r="O521" i="6"/>
  <c r="D521" i="6" s="1"/>
  <c r="O522" i="6"/>
  <c r="D522" i="6" s="1"/>
  <c r="O523" i="6"/>
  <c r="D523" i="6" s="1"/>
  <c r="O524" i="6"/>
  <c r="D524" i="6" s="1"/>
  <c r="O525" i="6"/>
  <c r="D525" i="6" s="1"/>
  <c r="O526" i="6"/>
  <c r="D526" i="6" s="1"/>
  <c r="O527" i="6"/>
  <c r="D527" i="6" s="1"/>
  <c r="O528" i="6"/>
  <c r="D528" i="6" s="1"/>
  <c r="O529" i="6"/>
  <c r="D529" i="6" s="1"/>
  <c r="O530" i="6"/>
  <c r="D530" i="6" s="1"/>
  <c r="O531" i="6"/>
  <c r="D531" i="6" s="1"/>
  <c r="O532" i="6"/>
  <c r="D532" i="6" s="1"/>
  <c r="O533" i="6"/>
  <c r="D533" i="6" s="1"/>
  <c r="O534" i="6"/>
  <c r="D534" i="6" s="1"/>
  <c r="O535" i="6"/>
  <c r="D535" i="6" s="1"/>
  <c r="O536" i="6"/>
  <c r="D536" i="6" s="1"/>
  <c r="O537" i="6"/>
  <c r="D537" i="6" s="1"/>
  <c r="O538" i="6"/>
  <c r="D538" i="6" s="1"/>
  <c r="O539" i="6"/>
  <c r="D539" i="6" s="1"/>
  <c r="O540" i="6"/>
  <c r="D540" i="6" s="1"/>
  <c r="O541" i="6"/>
  <c r="D541" i="6" s="1"/>
  <c r="O542" i="6"/>
  <c r="D542" i="6" s="1"/>
  <c r="O543" i="6"/>
  <c r="D543" i="6" s="1"/>
  <c r="O544" i="6"/>
  <c r="D544" i="6" s="1"/>
  <c r="O545" i="6"/>
  <c r="D545" i="6" s="1"/>
  <c r="O546" i="6"/>
  <c r="D546" i="6" s="1"/>
  <c r="O547" i="6"/>
  <c r="D547" i="6" s="1"/>
  <c r="O548" i="6"/>
  <c r="D548" i="6" s="1"/>
  <c r="O549" i="6"/>
  <c r="D549" i="6" s="1"/>
  <c r="O550" i="6"/>
  <c r="D550" i="6" s="1"/>
  <c r="O551" i="6"/>
  <c r="D551" i="6" s="1"/>
  <c r="O552" i="6"/>
  <c r="D552" i="6" s="1"/>
  <c r="O553" i="6"/>
  <c r="D553" i="6" s="1"/>
  <c r="O554" i="6"/>
  <c r="D554" i="6" s="1"/>
  <c r="O555" i="6"/>
  <c r="D555" i="6" s="1"/>
  <c r="O556" i="6"/>
  <c r="O557" i="6"/>
  <c r="D557" i="6" s="1"/>
  <c r="O558" i="6"/>
  <c r="O559" i="6"/>
  <c r="D559" i="6" s="1"/>
  <c r="O560" i="6"/>
  <c r="D560" i="6" s="1"/>
  <c r="O561" i="6"/>
  <c r="D561" i="6" s="1"/>
  <c r="O562" i="6"/>
  <c r="O563" i="6"/>
  <c r="D563" i="6" s="1"/>
  <c r="O564" i="6"/>
  <c r="D564" i="6" s="1"/>
  <c r="O565" i="6"/>
  <c r="D565" i="6" s="1"/>
  <c r="O566" i="6"/>
  <c r="D566" i="6" s="1"/>
  <c r="O567" i="6"/>
  <c r="D567" i="6" s="1"/>
  <c r="O568" i="6"/>
  <c r="D568" i="6" s="1"/>
  <c r="O569" i="6"/>
  <c r="D569" i="6" s="1"/>
  <c r="O570" i="6"/>
  <c r="D570" i="6" s="1"/>
  <c r="O571" i="6"/>
  <c r="D571" i="6" s="1"/>
  <c r="O572" i="6"/>
  <c r="D572" i="6" s="1"/>
  <c r="O573" i="6"/>
  <c r="D573" i="6" s="1"/>
  <c r="O574" i="6"/>
  <c r="D574" i="6" s="1"/>
  <c r="O575" i="6"/>
  <c r="D575" i="6" s="1"/>
  <c r="O576" i="6"/>
  <c r="D576" i="6" s="1"/>
  <c r="O577" i="6"/>
  <c r="D577" i="6" s="1"/>
  <c r="O578" i="6"/>
  <c r="D578" i="6" s="1"/>
  <c r="O579" i="6"/>
  <c r="D579" i="6" s="1"/>
  <c r="O580" i="6"/>
  <c r="D580" i="6" s="1"/>
  <c r="O581" i="6"/>
  <c r="D581" i="6" s="1"/>
  <c r="O582" i="6"/>
  <c r="D582" i="6" s="1"/>
  <c r="O583" i="6"/>
  <c r="D583" i="6" s="1"/>
  <c r="O584" i="6"/>
  <c r="D584" i="6" s="1"/>
  <c r="O585" i="6"/>
  <c r="D585" i="6" s="1"/>
  <c r="O586" i="6"/>
  <c r="D586" i="6" s="1"/>
  <c r="O587" i="6"/>
  <c r="D587" i="6" s="1"/>
  <c r="O588" i="6"/>
  <c r="D588" i="6" s="1"/>
  <c r="O589" i="6"/>
  <c r="D589" i="6" s="1"/>
  <c r="O590" i="6"/>
  <c r="D590" i="6" s="1"/>
  <c r="O591" i="6"/>
  <c r="D591" i="6" s="1"/>
  <c r="O592" i="6"/>
  <c r="D592" i="6" s="1"/>
  <c r="O593" i="6"/>
  <c r="D593" i="6" s="1"/>
  <c r="O594" i="6"/>
  <c r="D594" i="6" s="1"/>
  <c r="O595" i="6"/>
  <c r="D595" i="6" s="1"/>
  <c r="O596" i="6"/>
  <c r="D596" i="6" s="1"/>
  <c r="O597" i="6"/>
  <c r="D597" i="6" s="1"/>
  <c r="O598" i="6"/>
  <c r="D598" i="6" s="1"/>
  <c r="O599" i="6"/>
  <c r="D599" i="6" s="1"/>
  <c r="O600" i="6"/>
  <c r="D600" i="6" s="1"/>
  <c r="O601" i="6"/>
  <c r="D601" i="6" s="1"/>
  <c r="O602" i="6"/>
  <c r="D602" i="6" s="1"/>
  <c r="O603" i="6"/>
  <c r="D603" i="6" s="1"/>
  <c r="O604" i="6"/>
  <c r="D604" i="6" s="1"/>
  <c r="O605" i="6"/>
  <c r="D605" i="6" s="1"/>
  <c r="O606" i="6"/>
  <c r="D606" i="6" s="1"/>
  <c r="O607" i="6"/>
  <c r="D607" i="6" s="1"/>
  <c r="O608" i="6"/>
  <c r="D608" i="6" s="1"/>
  <c r="O609" i="6"/>
  <c r="D609" i="6" s="1"/>
  <c r="O610" i="6"/>
  <c r="D610" i="6" s="1"/>
  <c r="O611" i="6"/>
  <c r="D611" i="6" s="1"/>
  <c r="O612" i="6"/>
  <c r="D612" i="6" s="1"/>
  <c r="O613" i="6"/>
  <c r="D613" i="6" s="1"/>
  <c r="O614" i="6"/>
  <c r="D614" i="6" s="1"/>
  <c r="O615" i="6"/>
  <c r="D615" i="6" s="1"/>
  <c r="O616" i="6"/>
  <c r="D616" i="6" s="1"/>
  <c r="O617" i="6"/>
  <c r="D617" i="6" s="1"/>
  <c r="O618" i="6"/>
  <c r="D618" i="6" s="1"/>
  <c r="O619" i="6"/>
  <c r="D619" i="6" s="1"/>
  <c r="O620" i="6"/>
  <c r="D620" i="6" s="1"/>
  <c r="O621" i="6"/>
  <c r="D621" i="6" s="1"/>
  <c r="O622" i="6"/>
  <c r="D622" i="6" s="1"/>
  <c r="O623" i="6"/>
  <c r="D623" i="6" s="1"/>
  <c r="O624" i="6"/>
  <c r="D624" i="6" s="1"/>
  <c r="O625" i="6"/>
  <c r="D625" i="6" s="1"/>
  <c r="O626" i="6"/>
  <c r="D626" i="6" s="1"/>
  <c r="O627" i="6"/>
  <c r="D627" i="6" s="1"/>
  <c r="O628" i="6"/>
  <c r="D628" i="6" s="1"/>
  <c r="O629" i="6"/>
  <c r="D629" i="6" s="1"/>
  <c r="O630" i="6"/>
  <c r="O631" i="6"/>
  <c r="O632" i="6"/>
  <c r="D632" i="6" s="1"/>
  <c r="O633" i="6"/>
  <c r="D633" i="6" s="1"/>
  <c r="O634" i="6"/>
  <c r="D634" i="6" s="1"/>
  <c r="O635" i="6"/>
  <c r="D635" i="6" s="1"/>
  <c r="O636" i="6"/>
  <c r="D636" i="6" s="1"/>
  <c r="O637" i="6"/>
  <c r="D637" i="6" s="1"/>
  <c r="O638" i="6"/>
  <c r="D638" i="6" s="1"/>
  <c r="O639" i="6"/>
  <c r="D639" i="6" s="1"/>
  <c r="O640" i="6"/>
  <c r="D640" i="6" s="1"/>
  <c r="O641" i="6"/>
  <c r="D641" i="6" s="1"/>
  <c r="O642" i="6"/>
  <c r="D642" i="6" s="1"/>
  <c r="O643" i="6"/>
  <c r="D643" i="6" s="1"/>
  <c r="O644" i="6"/>
  <c r="D644" i="6" s="1"/>
  <c r="O645" i="6"/>
  <c r="D645" i="6" s="1"/>
  <c r="O646" i="6"/>
  <c r="D646" i="6" s="1"/>
  <c r="O647" i="6"/>
  <c r="D647" i="6" s="1"/>
  <c r="O648" i="6"/>
  <c r="D648" i="6" s="1"/>
  <c r="O649" i="6"/>
  <c r="D649" i="6" s="1"/>
  <c r="O650" i="6"/>
  <c r="D650" i="6" s="1"/>
  <c r="O651" i="6"/>
  <c r="D651" i="6" s="1"/>
  <c r="O652" i="6"/>
  <c r="D652" i="6" s="1"/>
  <c r="O653" i="6"/>
  <c r="D653" i="6" s="1"/>
  <c r="O654" i="6"/>
  <c r="D654" i="6" s="1"/>
  <c r="O655" i="6"/>
  <c r="D655" i="6" s="1"/>
  <c r="O656" i="6"/>
  <c r="D656" i="6" s="1"/>
  <c r="O657" i="6"/>
  <c r="D657" i="6" s="1"/>
  <c r="O658" i="6"/>
  <c r="D658" i="6" s="1"/>
  <c r="O659" i="6"/>
  <c r="D659" i="6" s="1"/>
  <c r="O660" i="6"/>
  <c r="D660" i="6" s="1"/>
  <c r="O661" i="6"/>
  <c r="D661" i="6" s="1"/>
  <c r="O662" i="6"/>
  <c r="D662" i="6" s="1"/>
  <c r="O663" i="6"/>
  <c r="D663" i="6" s="1"/>
  <c r="O664" i="6"/>
  <c r="D664" i="6" s="1"/>
  <c r="O665" i="6"/>
  <c r="D665" i="6" s="1"/>
  <c r="O666" i="6"/>
  <c r="D666" i="6" s="1"/>
  <c r="O667" i="6"/>
  <c r="D667" i="6" s="1"/>
  <c r="O668" i="6"/>
  <c r="D668" i="6" s="1"/>
  <c r="O669" i="6"/>
  <c r="D669" i="6" s="1"/>
  <c r="O670" i="6"/>
  <c r="D670" i="6" s="1"/>
  <c r="O671" i="6"/>
  <c r="D671" i="6" s="1"/>
  <c r="O672" i="6"/>
  <c r="D672" i="6" s="1"/>
  <c r="O673" i="6"/>
  <c r="D673" i="6" s="1"/>
  <c r="O674" i="6"/>
  <c r="D674" i="6" s="1"/>
  <c r="O675" i="6"/>
  <c r="D675" i="6" s="1"/>
  <c r="O676" i="6"/>
  <c r="O677" i="6"/>
  <c r="O678" i="6"/>
  <c r="D678" i="6" s="1"/>
  <c r="O679" i="6"/>
  <c r="O680" i="6"/>
  <c r="D680" i="6" s="1"/>
  <c r="O681" i="6"/>
  <c r="D681" i="6" s="1"/>
  <c r="O682" i="6"/>
  <c r="D682" i="6" s="1"/>
  <c r="O683" i="6"/>
  <c r="D683" i="6" s="1"/>
  <c r="O684" i="6"/>
  <c r="D684" i="6" s="1"/>
  <c r="O685" i="6"/>
  <c r="D685" i="6" s="1"/>
  <c r="O686" i="6"/>
  <c r="D686" i="6" s="1"/>
  <c r="O687" i="6"/>
  <c r="D687" i="6" s="1"/>
  <c r="O688" i="6"/>
  <c r="D688" i="6" s="1"/>
  <c r="O689" i="6"/>
  <c r="D689" i="6" s="1"/>
  <c r="O690" i="6"/>
  <c r="D690" i="6" s="1"/>
  <c r="O691" i="6"/>
  <c r="D691" i="6" s="1"/>
  <c r="O692" i="6"/>
  <c r="D692" i="6" s="1"/>
  <c r="O693" i="6"/>
  <c r="D693" i="6" s="1"/>
  <c r="O694" i="6"/>
  <c r="D694" i="6" s="1"/>
  <c r="O695" i="6"/>
  <c r="D695" i="6" s="1"/>
  <c r="O696" i="6"/>
  <c r="D696" i="6" s="1"/>
  <c r="O697" i="6"/>
  <c r="D697" i="6" s="1"/>
  <c r="O698" i="6"/>
  <c r="D698" i="6" s="1"/>
  <c r="O699" i="6"/>
  <c r="D699" i="6" s="1"/>
  <c r="O700" i="6"/>
  <c r="D700" i="6" s="1"/>
  <c r="O701" i="6"/>
  <c r="D701" i="6" s="1"/>
  <c r="O702" i="6"/>
  <c r="D702" i="6" s="1"/>
  <c r="O703" i="6"/>
  <c r="D703" i="6" s="1"/>
  <c r="O704" i="6"/>
  <c r="D704" i="6" s="1"/>
  <c r="O705" i="6"/>
  <c r="O706" i="6"/>
  <c r="D706" i="6" s="1"/>
  <c r="O707" i="6"/>
  <c r="O708" i="6"/>
  <c r="O709" i="6"/>
  <c r="D709" i="6" s="1"/>
  <c r="O710" i="6"/>
  <c r="D710" i="6" s="1"/>
  <c r="O711" i="6"/>
  <c r="D711" i="6" s="1"/>
  <c r="O712" i="6"/>
  <c r="D712" i="6" s="1"/>
  <c r="O713" i="6"/>
  <c r="D713" i="6" s="1"/>
  <c r="O714" i="6"/>
  <c r="D714" i="6" s="1"/>
  <c r="O715" i="6"/>
  <c r="D715" i="6" s="1"/>
  <c r="O716" i="6"/>
  <c r="D716" i="6" s="1"/>
  <c r="O717" i="6"/>
  <c r="D717" i="6" s="1"/>
  <c r="O718" i="6"/>
  <c r="D718" i="6" s="1"/>
  <c r="O719" i="6"/>
  <c r="D719" i="6" s="1"/>
  <c r="O720" i="6"/>
  <c r="D720" i="6" s="1"/>
  <c r="O721" i="6"/>
  <c r="D721" i="6" s="1"/>
  <c r="O722" i="6"/>
  <c r="D722" i="6" s="1"/>
  <c r="O723" i="6"/>
  <c r="D723" i="6" s="1"/>
  <c r="O724" i="6"/>
  <c r="D724" i="6" s="1"/>
  <c r="O725" i="6"/>
  <c r="D725" i="6" s="1"/>
  <c r="O726" i="6"/>
  <c r="D726" i="6" s="1"/>
  <c r="O727" i="6"/>
  <c r="D727" i="6" s="1"/>
  <c r="O728" i="6"/>
  <c r="D728" i="6" s="1"/>
  <c r="O729" i="6"/>
  <c r="D729" i="6" s="1"/>
  <c r="O730" i="6"/>
  <c r="D730" i="6" s="1"/>
  <c r="O731" i="6"/>
  <c r="D731" i="6" s="1"/>
  <c r="O732" i="6"/>
  <c r="D732" i="6" s="1"/>
  <c r="O733" i="6"/>
  <c r="D733" i="6" s="1"/>
  <c r="O734" i="6"/>
  <c r="D734" i="6" s="1"/>
  <c r="O735" i="6"/>
  <c r="D735" i="6" s="1"/>
  <c r="O736" i="6"/>
  <c r="D736" i="6" s="1"/>
  <c r="O737" i="6"/>
  <c r="D737" i="6" s="1"/>
  <c r="O738" i="6"/>
  <c r="D738" i="6" s="1"/>
  <c r="O739" i="6"/>
  <c r="D739" i="6" s="1"/>
  <c r="O740" i="6"/>
  <c r="D740" i="6" s="1"/>
  <c r="O741" i="6"/>
  <c r="D741" i="6" s="1"/>
  <c r="O742" i="6"/>
  <c r="D742" i="6" s="1"/>
  <c r="O743" i="6"/>
  <c r="D743" i="6" s="1"/>
  <c r="O744" i="6"/>
  <c r="D744" i="6" s="1"/>
  <c r="O745" i="6"/>
  <c r="O746" i="6"/>
  <c r="D746" i="6" s="1"/>
  <c r="O747" i="6"/>
  <c r="D747" i="6" s="1"/>
  <c r="O748" i="6"/>
  <c r="D748" i="6" s="1"/>
  <c r="O749" i="6"/>
  <c r="D749" i="6" s="1"/>
  <c r="O750" i="6"/>
  <c r="O751" i="6"/>
  <c r="O752" i="6"/>
  <c r="D752" i="6" s="1"/>
  <c r="O753" i="6"/>
  <c r="D753" i="6" s="1"/>
  <c r="O754" i="6"/>
  <c r="D754" i="6" s="1"/>
  <c r="O755" i="6"/>
  <c r="D755" i="6" s="1"/>
  <c r="O756" i="6"/>
  <c r="D756" i="6" s="1"/>
  <c r="O757" i="6"/>
  <c r="D757" i="6" s="1"/>
  <c r="O758" i="6"/>
  <c r="D758" i="6" s="1"/>
  <c r="O759" i="6"/>
  <c r="D759" i="6" s="1"/>
  <c r="O760" i="6"/>
  <c r="D760" i="6" s="1"/>
  <c r="O761" i="6"/>
  <c r="D761" i="6" s="1"/>
  <c r="O762" i="6"/>
  <c r="D762" i="6" s="1"/>
  <c r="O763" i="6"/>
  <c r="D763" i="6" s="1"/>
  <c r="O764" i="6"/>
  <c r="D764" i="6" s="1"/>
  <c r="O765" i="6"/>
  <c r="D765" i="6" s="1"/>
  <c r="O766" i="6"/>
  <c r="O767" i="6"/>
  <c r="D767" i="6" s="1"/>
  <c r="O768" i="6"/>
  <c r="D768" i="6" s="1"/>
  <c r="O769" i="6"/>
  <c r="D769" i="6" s="1"/>
  <c r="O770" i="6"/>
  <c r="D770" i="6" s="1"/>
  <c r="O771" i="6"/>
  <c r="D771" i="6" s="1"/>
  <c r="O772" i="6"/>
  <c r="D772" i="6" s="1"/>
  <c r="O773" i="6"/>
  <c r="D773" i="6" s="1"/>
  <c r="O774" i="6"/>
  <c r="D774" i="6" s="1"/>
  <c r="O775" i="6"/>
  <c r="D775" i="6" s="1"/>
  <c r="O776" i="6"/>
  <c r="D776" i="6" s="1"/>
  <c r="O777" i="6"/>
  <c r="D777" i="6" s="1"/>
  <c r="O778" i="6"/>
  <c r="D778" i="6" s="1"/>
  <c r="O779" i="6"/>
  <c r="D779" i="6" s="1"/>
  <c r="O780" i="6"/>
  <c r="D780" i="6" s="1"/>
  <c r="O781" i="6"/>
  <c r="D781" i="6" s="1"/>
  <c r="O782" i="6"/>
  <c r="D782" i="6" s="1"/>
  <c r="O783" i="6"/>
  <c r="D783" i="6" s="1"/>
  <c r="O784" i="6"/>
  <c r="D784" i="6" s="1"/>
  <c r="O785" i="6"/>
  <c r="D785" i="6" s="1"/>
  <c r="O786" i="6"/>
  <c r="D786" i="6" s="1"/>
  <c r="O787" i="6"/>
  <c r="D787" i="6" s="1"/>
  <c r="O788" i="6"/>
  <c r="D788" i="6" s="1"/>
  <c r="O789" i="6"/>
  <c r="D789" i="6" s="1"/>
  <c r="O790" i="6"/>
  <c r="D790" i="6" s="1"/>
  <c r="O791" i="6"/>
  <c r="D791" i="6" s="1"/>
  <c r="O792" i="6"/>
  <c r="D792" i="6" s="1"/>
  <c r="O793" i="6"/>
  <c r="D793" i="6" s="1"/>
  <c r="O794" i="6"/>
  <c r="D794" i="6" s="1"/>
  <c r="O795" i="6"/>
  <c r="D795" i="6" s="1"/>
  <c r="O796" i="6"/>
  <c r="D796" i="6" s="1"/>
  <c r="O797" i="6"/>
  <c r="D797" i="6" s="1"/>
  <c r="O798" i="6"/>
  <c r="D798" i="6" s="1"/>
  <c r="O799" i="6"/>
  <c r="D799" i="6" s="1"/>
  <c r="O800" i="6"/>
  <c r="D800" i="6" s="1"/>
  <c r="O801" i="6"/>
  <c r="D801" i="6" s="1"/>
  <c r="O802" i="6"/>
  <c r="D802" i="6" s="1"/>
  <c r="O803" i="6"/>
  <c r="D803" i="6" s="1"/>
  <c r="O804" i="6"/>
  <c r="D804" i="6" s="1"/>
  <c r="O805" i="6"/>
  <c r="D805" i="6" s="1"/>
  <c r="O806" i="6"/>
  <c r="D806" i="6" s="1"/>
  <c r="O807" i="6"/>
  <c r="D807" i="6" s="1"/>
  <c r="O808" i="6"/>
  <c r="D808" i="6" s="1"/>
  <c r="O809" i="6"/>
  <c r="D809" i="6" s="1"/>
  <c r="O810" i="6"/>
  <c r="D810" i="6" s="1"/>
  <c r="O811" i="6"/>
  <c r="O812" i="6"/>
  <c r="D812" i="6" s="1"/>
  <c r="O813" i="6"/>
  <c r="O814" i="6"/>
  <c r="O815" i="6"/>
  <c r="D815" i="6" s="1"/>
  <c r="O816" i="6"/>
  <c r="D816" i="6" s="1"/>
  <c r="O817" i="6"/>
  <c r="O818" i="6"/>
  <c r="D818" i="6" s="1"/>
  <c r="O819" i="6"/>
  <c r="D819" i="6" s="1"/>
  <c r="O820" i="6"/>
  <c r="D820" i="6" s="1"/>
  <c r="O821" i="6"/>
  <c r="D821" i="6" s="1"/>
  <c r="O822" i="6"/>
  <c r="D822" i="6" s="1"/>
  <c r="O823" i="6"/>
  <c r="D823" i="6" s="1"/>
  <c r="O824" i="6"/>
  <c r="D824" i="6" s="1"/>
  <c r="O825" i="6"/>
  <c r="D825" i="6" s="1"/>
  <c r="O826" i="6"/>
  <c r="D826" i="6" s="1"/>
  <c r="O827" i="6"/>
  <c r="D827" i="6" s="1"/>
  <c r="O828" i="6"/>
  <c r="D828" i="6" s="1"/>
  <c r="O829" i="6"/>
  <c r="D829" i="6" s="1"/>
  <c r="O830" i="6"/>
  <c r="D830" i="6" s="1"/>
  <c r="O831" i="6"/>
  <c r="D831" i="6" s="1"/>
  <c r="O832" i="6"/>
  <c r="D832" i="6" s="1"/>
  <c r="O833" i="6"/>
  <c r="D833" i="6" s="1"/>
  <c r="O834" i="6"/>
  <c r="D834" i="6" s="1"/>
  <c r="O835" i="6"/>
  <c r="D835" i="6" s="1"/>
  <c r="O836" i="6"/>
  <c r="D836" i="6" s="1"/>
  <c r="O837" i="6"/>
  <c r="D837" i="6" s="1"/>
  <c r="O838" i="6"/>
  <c r="D838" i="6" s="1"/>
  <c r="O839" i="6"/>
  <c r="D839" i="6" s="1"/>
  <c r="O840" i="6"/>
  <c r="D840" i="6" s="1"/>
  <c r="O841" i="6"/>
  <c r="D841" i="6" s="1"/>
  <c r="O842" i="6"/>
  <c r="D842" i="6" s="1"/>
  <c r="O843" i="6"/>
  <c r="D843" i="6" s="1"/>
  <c r="O844" i="6"/>
  <c r="D844" i="6" s="1"/>
  <c r="O845" i="6"/>
  <c r="D845" i="6" s="1"/>
  <c r="O846" i="6"/>
  <c r="D846" i="6" s="1"/>
  <c r="O847" i="6"/>
  <c r="D847" i="6" s="1"/>
  <c r="O848" i="6"/>
  <c r="D848" i="6" s="1"/>
  <c r="O849" i="6"/>
  <c r="D849" i="6" s="1"/>
  <c r="O850" i="6"/>
  <c r="D850" i="6" s="1"/>
  <c r="O851" i="6"/>
  <c r="D851" i="6" s="1"/>
  <c r="O852" i="6"/>
  <c r="D852" i="6" s="1"/>
  <c r="O853" i="6"/>
  <c r="D853" i="6" s="1"/>
  <c r="O854" i="6"/>
  <c r="D854" i="6" s="1"/>
  <c r="O855" i="6"/>
  <c r="D855" i="6" s="1"/>
  <c r="O856" i="6"/>
  <c r="D856" i="6" s="1"/>
  <c r="O857" i="6"/>
  <c r="D857" i="6" s="1"/>
  <c r="O858" i="6"/>
  <c r="D858" i="6" s="1"/>
  <c r="O859" i="6"/>
  <c r="D859" i="6" s="1"/>
  <c r="O860" i="6"/>
  <c r="D860" i="6" s="1"/>
  <c r="O861" i="6"/>
  <c r="D861" i="6" s="1"/>
  <c r="O862" i="6"/>
  <c r="O863" i="6"/>
  <c r="D863" i="6" s="1"/>
  <c r="O864" i="6"/>
  <c r="D864" i="6" s="1"/>
  <c r="O865" i="6"/>
  <c r="D865" i="6" s="1"/>
  <c r="O866" i="6"/>
  <c r="D866" i="6" s="1"/>
  <c r="O867" i="6"/>
  <c r="D867" i="6" s="1"/>
  <c r="O868" i="6"/>
  <c r="D868" i="6" s="1"/>
  <c r="O869" i="6"/>
  <c r="D869" i="6" s="1"/>
  <c r="O870" i="6"/>
  <c r="D870" i="6" s="1"/>
  <c r="O871" i="6"/>
  <c r="D871" i="6" s="1"/>
  <c r="O872" i="6"/>
  <c r="D872" i="6" s="1"/>
  <c r="O873" i="6"/>
  <c r="D873" i="6" s="1"/>
  <c r="O874" i="6"/>
  <c r="D874" i="6" s="1"/>
  <c r="O875" i="6"/>
  <c r="D875" i="6" s="1"/>
  <c r="O876" i="6"/>
  <c r="D876" i="6" s="1"/>
  <c r="O877" i="6"/>
  <c r="D877" i="6" s="1"/>
  <c r="O878" i="6"/>
  <c r="D878" i="6" s="1"/>
  <c r="O879" i="6"/>
  <c r="D879" i="6" s="1"/>
  <c r="O880" i="6"/>
  <c r="D880" i="6" s="1"/>
  <c r="O881" i="6"/>
  <c r="D881" i="6" s="1"/>
  <c r="O882" i="6"/>
  <c r="D882" i="6" s="1"/>
  <c r="O883" i="6"/>
  <c r="D883" i="6" s="1"/>
  <c r="O884" i="6"/>
  <c r="D884" i="6" s="1"/>
  <c r="O885" i="6"/>
  <c r="D885" i="6" s="1"/>
  <c r="O886" i="6"/>
  <c r="D886" i="6" s="1"/>
  <c r="O887" i="6"/>
  <c r="D887" i="6" s="1"/>
  <c r="O888" i="6"/>
  <c r="D888" i="6" s="1"/>
  <c r="O889" i="6"/>
  <c r="O890" i="6"/>
  <c r="D890" i="6" s="1"/>
  <c r="O891" i="6"/>
  <c r="D891" i="6" s="1"/>
  <c r="O892" i="6"/>
  <c r="D892" i="6" s="1"/>
  <c r="O893" i="6"/>
  <c r="D893" i="6" s="1"/>
  <c r="O894" i="6"/>
  <c r="D894" i="6" s="1"/>
  <c r="O895" i="6"/>
  <c r="O896" i="6"/>
  <c r="D896" i="6" s="1"/>
  <c r="O897" i="6"/>
  <c r="O898" i="6"/>
  <c r="D898" i="6" s="1"/>
  <c r="O899" i="6"/>
  <c r="D899" i="6" s="1"/>
  <c r="O900" i="6"/>
  <c r="D900" i="6" s="1"/>
  <c r="O901" i="6"/>
  <c r="D901" i="6" s="1"/>
  <c r="O902" i="6"/>
  <c r="D902" i="6" s="1"/>
  <c r="O903" i="6"/>
  <c r="D903" i="6" s="1"/>
  <c r="O904" i="6"/>
  <c r="D904" i="6" s="1"/>
  <c r="O905" i="6"/>
  <c r="D905" i="6" s="1"/>
  <c r="O906" i="6"/>
  <c r="D906" i="6" s="1"/>
  <c r="O907" i="6"/>
  <c r="D907" i="6" s="1"/>
  <c r="O908" i="6"/>
  <c r="D908" i="6" s="1"/>
  <c r="O909" i="6"/>
  <c r="D909" i="6" s="1"/>
  <c r="O910" i="6"/>
  <c r="D910" i="6" s="1"/>
  <c r="O911" i="6"/>
  <c r="D911" i="6" s="1"/>
  <c r="O912" i="6"/>
  <c r="D912" i="6" s="1"/>
  <c r="O913" i="6"/>
  <c r="D913" i="6" s="1"/>
  <c r="O914" i="6"/>
  <c r="D914" i="6" s="1"/>
  <c r="O915" i="6"/>
  <c r="D915" i="6" s="1"/>
  <c r="O916" i="6"/>
  <c r="D916" i="6" s="1"/>
  <c r="O917" i="6"/>
  <c r="D917" i="6" s="1"/>
  <c r="O918" i="6"/>
  <c r="D918" i="6" s="1"/>
  <c r="O919" i="6"/>
  <c r="D919" i="6" s="1"/>
  <c r="O920" i="6"/>
  <c r="D920" i="6" s="1"/>
  <c r="O921" i="6"/>
  <c r="D921" i="6" s="1"/>
  <c r="O922" i="6"/>
  <c r="D922" i="6" s="1"/>
  <c r="O923" i="6"/>
  <c r="D923" i="6" s="1"/>
  <c r="O924" i="6"/>
  <c r="D924" i="6" s="1"/>
  <c r="O925" i="6"/>
  <c r="D925" i="6" s="1"/>
  <c r="O926" i="6"/>
  <c r="D926" i="6" s="1"/>
  <c r="O927" i="6"/>
  <c r="D927" i="6" s="1"/>
  <c r="O928" i="6"/>
  <c r="D928" i="6" s="1"/>
  <c r="O929" i="6"/>
  <c r="D929" i="6" s="1"/>
  <c r="O930" i="6"/>
  <c r="O931" i="6"/>
  <c r="D931" i="6" s="1"/>
  <c r="O932" i="6"/>
  <c r="D932" i="6" s="1"/>
  <c r="O933" i="6"/>
  <c r="D933" i="6" s="1"/>
  <c r="O934" i="6"/>
  <c r="D934" i="6" s="1"/>
  <c r="O935" i="6"/>
  <c r="D935" i="6" s="1"/>
  <c r="O936" i="6"/>
  <c r="D936" i="6" s="1"/>
  <c r="O937" i="6"/>
  <c r="D937" i="6" s="1"/>
  <c r="O938" i="6"/>
  <c r="D938" i="6" s="1"/>
  <c r="O939" i="6"/>
  <c r="D939" i="6" s="1"/>
  <c r="O940" i="6"/>
  <c r="D940" i="6" s="1"/>
  <c r="O941" i="6"/>
  <c r="D941" i="6" s="1"/>
  <c r="O942" i="6"/>
  <c r="D942" i="6" s="1"/>
  <c r="O943" i="6"/>
  <c r="D943" i="6" s="1"/>
  <c r="O944" i="6"/>
  <c r="D944" i="6" s="1"/>
  <c r="O945" i="6"/>
  <c r="D945" i="6" s="1"/>
  <c r="O946" i="6"/>
  <c r="D946" i="6" s="1"/>
  <c r="O947" i="6"/>
  <c r="D947" i="6" s="1"/>
  <c r="O948" i="6"/>
  <c r="D948" i="6" s="1"/>
  <c r="O949" i="6"/>
  <c r="D949" i="6" s="1"/>
  <c r="O950" i="6"/>
  <c r="O951" i="6"/>
  <c r="D951" i="6" s="1"/>
  <c r="O952" i="6"/>
  <c r="D952" i="6" s="1"/>
  <c r="O953" i="6"/>
  <c r="D953" i="6" s="1"/>
  <c r="O954" i="6"/>
  <c r="D954" i="6" s="1"/>
  <c r="O955" i="6"/>
  <c r="D955" i="6" s="1"/>
  <c r="O956" i="6"/>
  <c r="D956" i="6" s="1"/>
  <c r="O957" i="6"/>
  <c r="D957" i="6" s="1"/>
  <c r="O958" i="6"/>
  <c r="O959" i="6"/>
  <c r="D959" i="6" s="1"/>
  <c r="O960" i="6"/>
  <c r="D960" i="6" s="1"/>
  <c r="O961" i="6"/>
  <c r="D961" i="6" s="1"/>
  <c r="O962" i="6"/>
  <c r="D962" i="6" s="1"/>
  <c r="O963" i="6"/>
  <c r="D963" i="6" s="1"/>
  <c r="O964" i="6"/>
  <c r="D964" i="6" s="1"/>
  <c r="O965" i="6"/>
  <c r="D965" i="6" s="1"/>
  <c r="O966" i="6"/>
  <c r="D966" i="6" s="1"/>
  <c r="O967" i="6"/>
  <c r="D967" i="6" s="1"/>
  <c r="O968" i="6"/>
  <c r="D968" i="6" s="1"/>
  <c r="O969" i="6"/>
  <c r="D969" i="6" s="1"/>
  <c r="O970" i="6"/>
  <c r="D970" i="6" s="1"/>
  <c r="O971" i="6"/>
  <c r="D971" i="6" s="1"/>
  <c r="O972" i="6"/>
  <c r="D972" i="6" s="1"/>
  <c r="O973" i="6"/>
  <c r="D973" i="6" s="1"/>
  <c r="O974" i="6"/>
  <c r="D974" i="6" s="1"/>
  <c r="O975" i="6"/>
  <c r="D975" i="6" s="1"/>
  <c r="O976" i="6"/>
  <c r="D976" i="6" s="1"/>
  <c r="O977" i="6"/>
  <c r="D977" i="6" s="1"/>
  <c r="O978" i="6"/>
  <c r="D978" i="6" s="1"/>
  <c r="O979" i="6"/>
  <c r="D979" i="6" s="1"/>
  <c r="O980" i="6"/>
  <c r="D980" i="6" s="1"/>
  <c r="O981" i="6"/>
  <c r="D981" i="6" s="1"/>
  <c r="O982" i="6"/>
  <c r="D982" i="6" s="1"/>
  <c r="O983" i="6"/>
  <c r="D983" i="6" s="1"/>
  <c r="O984" i="6"/>
  <c r="D984" i="6" s="1"/>
  <c r="O985" i="6"/>
  <c r="D985" i="6" s="1"/>
  <c r="O986" i="6"/>
  <c r="D986" i="6" s="1"/>
  <c r="O987" i="6"/>
  <c r="D987" i="6" s="1"/>
  <c r="O988" i="6"/>
  <c r="D988" i="6" s="1"/>
  <c r="O989" i="6"/>
  <c r="D989" i="6" s="1"/>
  <c r="O990" i="6"/>
  <c r="D990" i="6" s="1"/>
  <c r="O991" i="6"/>
  <c r="D991" i="6" s="1"/>
  <c r="O992" i="6"/>
  <c r="D992" i="6" s="1"/>
  <c r="O993" i="6"/>
  <c r="D993" i="6" s="1"/>
  <c r="O994" i="6"/>
  <c r="D994" i="6" s="1"/>
  <c r="O995" i="6"/>
  <c r="D995" i="6" s="1"/>
  <c r="O996" i="6"/>
  <c r="D996" i="6" s="1"/>
  <c r="O997" i="6"/>
  <c r="D997" i="6" s="1"/>
  <c r="O998" i="6"/>
  <c r="D998" i="6" s="1"/>
  <c r="O999" i="6"/>
  <c r="D999" i="6" s="1"/>
  <c r="O1000" i="6"/>
  <c r="D1000" i="6" s="1"/>
  <c r="O1001" i="6"/>
  <c r="D1001" i="6" s="1"/>
  <c r="O1002" i="6"/>
  <c r="D1002" i="6" s="1"/>
  <c r="O1003" i="6"/>
  <c r="D1003" i="6" s="1"/>
  <c r="O1004" i="6"/>
  <c r="D1004" i="6" s="1"/>
  <c r="O1005" i="6"/>
  <c r="D1005" i="6" s="1"/>
  <c r="O1006" i="6"/>
  <c r="D1006" i="6" s="1"/>
  <c r="O1007" i="6"/>
  <c r="D1007" i="6" s="1"/>
  <c r="O1008" i="6"/>
  <c r="O1009" i="6"/>
  <c r="D1009" i="6" s="1"/>
  <c r="O1010" i="6"/>
  <c r="D1010" i="6" s="1"/>
  <c r="O1011" i="6"/>
  <c r="D1011" i="6" s="1"/>
  <c r="O1012" i="6"/>
  <c r="O1013" i="6"/>
  <c r="D1013" i="6" s="1"/>
  <c r="O1014" i="6"/>
  <c r="D1014" i="6" s="1"/>
  <c r="O1015" i="6"/>
  <c r="D1015" i="6" s="1"/>
  <c r="O1016" i="6"/>
  <c r="D1016" i="6" s="1"/>
  <c r="O1017" i="6"/>
  <c r="D1017" i="6" s="1"/>
  <c r="O1018" i="6"/>
  <c r="D1018" i="6" s="1"/>
  <c r="O1019" i="6"/>
  <c r="D1019" i="6" s="1"/>
  <c r="O1020" i="6"/>
  <c r="D1020" i="6" s="1"/>
  <c r="O1021" i="6"/>
  <c r="D1021" i="6" s="1"/>
  <c r="O1022" i="6"/>
  <c r="D1022" i="6" s="1"/>
  <c r="O1023" i="6"/>
  <c r="D1023" i="6" s="1"/>
  <c r="O1024" i="6"/>
  <c r="D1024" i="6" s="1"/>
  <c r="O1025" i="6"/>
  <c r="D1025" i="6" s="1"/>
  <c r="O1026" i="6"/>
  <c r="D1026" i="6" s="1"/>
  <c r="O1027" i="6"/>
  <c r="D1027" i="6" s="1"/>
  <c r="O1028" i="6"/>
  <c r="D1028" i="6" s="1"/>
  <c r="O1029" i="6"/>
  <c r="D1029" i="6" s="1"/>
  <c r="O1030" i="6"/>
  <c r="D1030" i="6" s="1"/>
  <c r="O1031" i="6"/>
  <c r="D1031" i="6" s="1"/>
  <c r="O1032" i="6"/>
  <c r="D1032" i="6" s="1"/>
  <c r="O1033" i="6"/>
  <c r="D1033" i="6" s="1"/>
  <c r="O1034" i="6"/>
  <c r="D1034" i="6" s="1"/>
  <c r="O1035" i="6"/>
  <c r="D1035" i="6" s="1"/>
  <c r="O1036" i="6"/>
  <c r="D1036" i="6" s="1"/>
  <c r="O1037" i="6"/>
  <c r="D1037" i="6" s="1"/>
  <c r="O1038" i="6"/>
  <c r="D1038" i="6" s="1"/>
  <c r="O1039" i="6"/>
  <c r="D1039" i="6" s="1"/>
  <c r="O1040" i="6"/>
  <c r="D1040" i="6" s="1"/>
  <c r="O1041" i="6"/>
  <c r="D1041" i="6" s="1"/>
  <c r="O1042" i="6"/>
  <c r="D1042" i="6" s="1"/>
  <c r="O1043" i="6"/>
  <c r="D1043" i="6" s="1"/>
  <c r="O1044" i="6"/>
  <c r="D1044" i="6" s="1"/>
  <c r="O1045" i="6"/>
  <c r="D1045" i="6" s="1"/>
  <c r="O1046" i="6"/>
  <c r="O1047" i="6"/>
  <c r="D1047" i="6" s="1"/>
  <c r="O1048" i="6"/>
  <c r="D1048" i="6" s="1"/>
  <c r="O1049" i="6"/>
  <c r="D1049" i="6" s="1"/>
  <c r="O1050" i="6"/>
  <c r="D1050" i="6" s="1"/>
  <c r="O1051" i="6"/>
  <c r="D1051" i="6" s="1"/>
  <c r="O1052" i="6"/>
  <c r="D1052" i="6" s="1"/>
  <c r="O1053" i="6"/>
  <c r="D1053" i="6" s="1"/>
  <c r="O1054" i="6"/>
  <c r="D1054" i="6" s="1"/>
  <c r="O1055" i="6"/>
  <c r="D1055" i="6" s="1"/>
  <c r="O1056" i="6"/>
  <c r="D1056" i="6" s="1"/>
  <c r="O1057" i="6"/>
  <c r="D1057" i="6" s="1"/>
  <c r="O1058" i="6"/>
  <c r="D1058" i="6" s="1"/>
  <c r="O1059" i="6"/>
  <c r="D1059" i="6" s="1"/>
  <c r="O1060" i="6"/>
  <c r="D1060" i="6" s="1"/>
  <c r="O1061" i="6"/>
  <c r="D1061" i="6" s="1"/>
  <c r="O1062" i="6"/>
  <c r="D1062" i="6" s="1"/>
  <c r="O1063" i="6"/>
  <c r="O1064" i="6"/>
  <c r="D1064" i="6" s="1"/>
  <c r="O1065" i="6"/>
  <c r="D1065" i="6" s="1"/>
  <c r="O1066" i="6"/>
  <c r="D1066" i="6" s="1"/>
  <c r="O1067" i="6"/>
  <c r="D1067" i="6" s="1"/>
  <c r="O1068" i="6"/>
  <c r="D1068" i="6" s="1"/>
  <c r="O1069" i="6"/>
  <c r="D1069" i="6" s="1"/>
  <c r="O1070" i="6"/>
  <c r="D1070" i="6" s="1"/>
  <c r="O1071" i="6"/>
  <c r="D1071" i="6" s="1"/>
  <c r="O1072" i="6"/>
  <c r="D1072" i="6" s="1"/>
  <c r="O1073" i="6"/>
  <c r="D1073" i="6" s="1"/>
  <c r="O1074" i="6"/>
  <c r="D1074" i="6" s="1"/>
  <c r="O1075" i="6"/>
  <c r="D1075" i="6" s="1"/>
  <c r="O1076" i="6"/>
  <c r="D1076" i="6" s="1"/>
  <c r="O1077" i="6"/>
  <c r="D1077" i="6" s="1"/>
  <c r="O1078" i="6"/>
  <c r="D1078" i="6" s="1"/>
  <c r="O1079" i="6"/>
  <c r="D1079" i="6" s="1"/>
  <c r="O1080" i="6"/>
  <c r="D1080" i="6" s="1"/>
  <c r="O1081" i="6"/>
  <c r="D1081" i="6" s="1"/>
  <c r="O1082" i="6"/>
  <c r="D1082" i="6" s="1"/>
  <c r="O1083" i="6"/>
  <c r="D1083" i="6" s="1"/>
  <c r="O1084" i="6"/>
  <c r="D1084" i="6" s="1"/>
  <c r="O1085" i="6"/>
  <c r="D1085" i="6" s="1"/>
  <c r="O1086" i="6"/>
  <c r="D1086" i="6" s="1"/>
  <c r="O1087" i="6"/>
  <c r="D1087" i="6" s="1"/>
  <c r="O1088" i="6"/>
  <c r="D1088" i="6" s="1"/>
  <c r="O1089" i="6"/>
  <c r="D1089" i="6" s="1"/>
  <c r="O1090" i="6"/>
  <c r="D1090" i="6" s="1"/>
  <c r="O1091" i="6"/>
  <c r="D1091" i="6" s="1"/>
  <c r="O1092" i="6"/>
  <c r="D1092" i="6" s="1"/>
  <c r="O1093" i="6"/>
  <c r="D1093" i="6" s="1"/>
  <c r="O1094" i="6"/>
  <c r="D1094" i="6" s="1"/>
  <c r="O1095" i="6"/>
  <c r="D1095" i="6" s="1"/>
  <c r="O1096" i="6"/>
  <c r="D1096" i="6" s="1"/>
  <c r="O1097" i="6"/>
  <c r="D1097" i="6" s="1"/>
  <c r="O1098" i="6"/>
  <c r="D1098" i="6" s="1"/>
  <c r="O1099" i="6"/>
  <c r="D1099" i="6" s="1"/>
  <c r="O1100" i="6"/>
  <c r="D1100" i="6" s="1"/>
  <c r="O1101" i="6"/>
  <c r="D1101" i="6" s="1"/>
  <c r="O1102" i="6"/>
  <c r="D1102" i="6" s="1"/>
  <c r="O1103" i="6"/>
  <c r="D1103" i="6" s="1"/>
  <c r="O1104" i="6"/>
  <c r="D1104" i="6" s="1"/>
  <c r="O1105" i="6"/>
  <c r="O1106" i="6"/>
  <c r="D1106" i="6" s="1"/>
  <c r="O1107" i="6"/>
  <c r="D1107" i="6" s="1"/>
  <c r="O1108" i="6"/>
  <c r="D1108" i="6" s="1"/>
  <c r="O1109" i="6"/>
  <c r="D1109" i="6" s="1"/>
  <c r="O1110" i="6"/>
  <c r="D1110" i="6" s="1"/>
  <c r="O1111" i="6"/>
  <c r="D1111" i="6" s="1"/>
  <c r="O1112" i="6"/>
  <c r="D1112" i="6" s="1"/>
  <c r="O1113" i="6"/>
  <c r="D1113" i="6" s="1"/>
  <c r="O1114" i="6"/>
  <c r="D1114" i="6" s="1"/>
  <c r="O1115" i="6"/>
  <c r="D1115" i="6" s="1"/>
  <c r="O1116" i="6"/>
  <c r="D1116" i="6" s="1"/>
  <c r="O1117" i="6"/>
  <c r="D1117" i="6" s="1"/>
  <c r="O1118" i="6"/>
  <c r="O1119" i="6"/>
  <c r="D1119" i="6" s="1"/>
  <c r="O1120" i="6"/>
  <c r="D1120" i="6" s="1"/>
  <c r="O1121" i="6"/>
  <c r="D1121" i="6" s="1"/>
  <c r="O1122" i="6"/>
  <c r="D1122" i="6" s="1"/>
  <c r="O1123" i="6"/>
  <c r="D1123" i="6" s="1"/>
  <c r="O1124" i="6"/>
  <c r="D1124" i="6" s="1"/>
  <c r="O1125" i="6"/>
  <c r="D1125" i="6" s="1"/>
  <c r="O1126" i="6"/>
  <c r="D1126" i="6" s="1"/>
  <c r="O1127" i="6"/>
  <c r="D1127" i="6" s="1"/>
  <c r="O1128" i="6"/>
  <c r="D1128" i="6" s="1"/>
  <c r="O1129" i="6"/>
  <c r="D1129" i="6" s="1"/>
  <c r="O1130" i="6"/>
  <c r="D1130" i="6" s="1"/>
  <c r="O1131" i="6"/>
  <c r="D1131" i="6" s="1"/>
  <c r="O1132" i="6"/>
  <c r="D1132" i="6" s="1"/>
  <c r="O1133" i="6"/>
  <c r="D1133" i="6" s="1"/>
  <c r="O1134" i="6"/>
  <c r="D1134" i="6" s="1"/>
  <c r="O1135" i="6"/>
  <c r="D1135" i="6" s="1"/>
  <c r="O1136" i="6"/>
  <c r="D1136" i="6" s="1"/>
  <c r="O1137" i="6"/>
  <c r="D1137" i="6" s="1"/>
  <c r="O1138" i="6"/>
  <c r="D1138" i="6" s="1"/>
  <c r="O1139" i="6"/>
  <c r="D1139" i="6" s="1"/>
  <c r="O1140" i="6"/>
  <c r="D1140" i="6" s="1"/>
  <c r="O1141" i="6"/>
  <c r="D1141" i="6" s="1"/>
  <c r="O1142" i="6"/>
  <c r="D1142" i="6" s="1"/>
  <c r="O1143" i="6"/>
  <c r="D1143" i="6" s="1"/>
  <c r="O1144" i="6"/>
  <c r="D1144" i="6" s="1"/>
  <c r="O1145" i="6"/>
  <c r="D1145" i="6" s="1"/>
  <c r="O1146" i="6"/>
  <c r="D1146" i="6" s="1"/>
  <c r="O1147" i="6"/>
  <c r="D1147" i="6" s="1"/>
  <c r="O1148" i="6"/>
  <c r="D1148" i="6" s="1"/>
  <c r="O1149" i="6"/>
  <c r="D1149" i="6" s="1"/>
  <c r="O1150" i="6"/>
  <c r="D1150" i="6" s="1"/>
  <c r="O1151" i="6"/>
  <c r="D1151" i="6" s="1"/>
  <c r="O1152" i="6"/>
  <c r="D1152" i="6" s="1"/>
  <c r="O1153" i="6"/>
  <c r="D1153" i="6" s="1"/>
  <c r="O1154" i="6"/>
  <c r="D1154" i="6" s="1"/>
  <c r="O1155" i="6"/>
  <c r="D1155" i="6" s="1"/>
  <c r="O1156" i="6"/>
  <c r="D1156" i="6" s="1"/>
  <c r="O1157" i="6"/>
  <c r="D1157" i="6" s="1"/>
  <c r="O1158" i="6"/>
  <c r="D1158" i="6" s="1"/>
  <c r="O1159" i="6"/>
  <c r="D1159" i="6" s="1"/>
  <c r="O1160" i="6"/>
  <c r="D1160" i="6" s="1"/>
  <c r="O1161" i="6"/>
  <c r="D1161" i="6" s="1"/>
  <c r="O1162" i="6"/>
  <c r="D1162" i="6" s="1"/>
  <c r="O1163" i="6"/>
  <c r="D1163" i="6" s="1"/>
  <c r="O1164" i="6"/>
  <c r="D1164" i="6" s="1"/>
  <c r="O1165" i="6"/>
  <c r="D1165" i="6" s="1"/>
  <c r="O1166" i="6"/>
  <c r="D1166" i="6" s="1"/>
  <c r="O1167" i="6"/>
  <c r="D1167" i="6" s="1"/>
  <c r="O1168" i="6"/>
  <c r="D1168" i="6" s="1"/>
  <c r="O1169" i="6"/>
  <c r="D1169" i="6" s="1"/>
  <c r="O1170" i="6"/>
  <c r="D1170" i="6" s="1"/>
  <c r="O1171" i="6"/>
  <c r="D1171" i="6" s="1"/>
  <c r="O1172" i="6"/>
  <c r="D1172" i="6" s="1"/>
  <c r="O1173" i="6"/>
  <c r="D1173" i="6" s="1"/>
  <c r="O1174" i="6"/>
  <c r="D1174" i="6" s="1"/>
  <c r="O1175" i="6"/>
  <c r="D1175" i="6" s="1"/>
  <c r="O1176" i="6"/>
  <c r="D1176" i="6" s="1"/>
  <c r="O1177" i="6"/>
  <c r="D1177" i="6" s="1"/>
  <c r="O1178" i="6"/>
  <c r="D1178" i="6" s="1"/>
  <c r="O1179" i="6"/>
  <c r="D1179" i="6" s="1"/>
  <c r="O1180" i="6"/>
  <c r="D1180" i="6" s="1"/>
  <c r="O1181" i="6"/>
  <c r="D1181" i="6" s="1"/>
  <c r="O1182" i="6"/>
  <c r="D1182" i="6" s="1"/>
  <c r="O1183" i="6"/>
  <c r="D1183" i="6" s="1"/>
  <c r="O1184" i="6"/>
  <c r="D1184" i="6" s="1"/>
  <c r="O1185" i="6"/>
  <c r="D1185" i="6" s="1"/>
  <c r="O1186" i="6"/>
  <c r="D1186" i="6" s="1"/>
  <c r="O1187" i="6"/>
  <c r="D1187" i="6" s="1"/>
  <c r="O1188" i="6"/>
  <c r="D1188" i="6" s="1"/>
  <c r="O1189" i="6"/>
  <c r="D1189" i="6" s="1"/>
  <c r="O1190" i="6"/>
  <c r="D1190" i="6" s="1"/>
  <c r="O1191" i="6"/>
  <c r="D1191" i="6" s="1"/>
  <c r="O1192" i="6"/>
  <c r="D1192" i="6" s="1"/>
  <c r="O1193" i="6"/>
  <c r="D1193" i="6" s="1"/>
  <c r="O1194" i="6"/>
  <c r="D1194" i="6" s="1"/>
  <c r="O1195" i="6"/>
  <c r="D1195" i="6" s="1"/>
  <c r="O1196" i="6"/>
  <c r="D1196" i="6" s="1"/>
  <c r="O1197" i="6"/>
  <c r="D1197" i="6" s="1"/>
  <c r="O1198" i="6"/>
  <c r="D1198" i="6" s="1"/>
  <c r="O1199" i="6"/>
  <c r="D1199" i="6" s="1"/>
  <c r="O1200" i="6"/>
  <c r="D1200" i="6" s="1"/>
  <c r="O1201" i="6"/>
  <c r="D1201" i="6" s="1"/>
  <c r="O1202" i="6"/>
  <c r="D1202" i="6" s="1"/>
  <c r="O1203" i="6"/>
  <c r="D1203" i="6" s="1"/>
  <c r="O1204" i="6"/>
  <c r="D1204" i="6" s="1"/>
  <c r="O1205" i="6"/>
  <c r="D1205" i="6" s="1"/>
  <c r="O1206" i="6"/>
  <c r="D1206" i="6" s="1"/>
  <c r="O1207" i="6"/>
  <c r="D1207" i="6" s="1"/>
  <c r="O1208" i="6"/>
  <c r="D1208" i="6" s="1"/>
  <c r="O1209" i="6"/>
  <c r="D1209" i="6" s="1"/>
  <c r="O1210" i="6"/>
  <c r="D1210" i="6" s="1"/>
  <c r="O1211" i="6"/>
  <c r="D1211" i="6" s="1"/>
  <c r="O1212" i="6"/>
  <c r="D1212" i="6" s="1"/>
  <c r="O1213" i="6"/>
  <c r="O1214" i="6"/>
  <c r="D1214" i="6" s="1"/>
  <c r="O1215" i="6"/>
  <c r="D1215" i="6" s="1"/>
  <c r="O1216" i="6"/>
  <c r="D1216" i="6" s="1"/>
  <c r="O1217" i="6"/>
  <c r="D1217" i="6" s="1"/>
  <c r="O1218" i="6"/>
  <c r="D1218" i="6" s="1"/>
  <c r="O1219" i="6"/>
  <c r="D1219" i="6" s="1"/>
  <c r="O1220" i="6"/>
  <c r="D1220" i="6" s="1"/>
  <c r="O1221" i="6"/>
  <c r="O1222" i="6"/>
  <c r="D1222" i="6" s="1"/>
  <c r="O1223" i="6"/>
  <c r="D1223" i="6" s="1"/>
  <c r="O1224" i="6"/>
  <c r="D1224" i="6" s="1"/>
  <c r="O1225" i="6"/>
  <c r="D1225" i="6" s="1"/>
  <c r="O1226" i="6"/>
  <c r="D1226" i="6" s="1"/>
  <c r="O1227" i="6"/>
  <c r="D1227" i="6" s="1"/>
  <c r="O1228" i="6"/>
  <c r="O1229" i="6"/>
  <c r="O1230" i="6"/>
  <c r="O1231" i="6"/>
  <c r="D1231" i="6" s="1"/>
  <c r="O1232" i="6"/>
  <c r="D1232" i="6" s="1"/>
  <c r="O1233" i="6"/>
  <c r="D1233" i="6" s="1"/>
  <c r="O1234" i="6"/>
  <c r="D1234" i="6" s="1"/>
  <c r="O1235" i="6"/>
  <c r="D1235" i="6" s="1"/>
  <c r="O1236" i="6"/>
  <c r="D1236" i="6" s="1"/>
  <c r="O1237" i="6"/>
  <c r="D1237" i="6" s="1"/>
  <c r="O1238" i="6"/>
  <c r="D1238" i="6" s="1"/>
  <c r="O1239" i="6"/>
  <c r="D1239" i="6" s="1"/>
  <c r="O1240" i="6"/>
  <c r="D1240" i="6" s="1"/>
  <c r="O1241" i="6"/>
  <c r="D1241" i="6" s="1"/>
  <c r="O1242" i="6"/>
  <c r="D1242" i="6" s="1"/>
  <c r="O1243" i="6"/>
  <c r="D1243" i="6" s="1"/>
  <c r="O1244" i="6"/>
  <c r="D1244" i="6" s="1"/>
  <c r="O1245" i="6"/>
  <c r="D1245" i="6" s="1"/>
  <c r="O1246" i="6"/>
  <c r="D1246" i="6" s="1"/>
  <c r="O1247" i="6"/>
  <c r="D1247" i="6" s="1"/>
  <c r="O1248" i="6"/>
  <c r="O1249" i="6"/>
  <c r="D1249" i="6" s="1"/>
  <c r="O1250" i="6"/>
  <c r="D1250" i="6" s="1"/>
  <c r="O1251" i="6"/>
  <c r="D1251" i="6" s="1"/>
  <c r="O1252" i="6"/>
  <c r="D1252" i="6" s="1"/>
  <c r="O1253" i="6"/>
  <c r="D1253" i="6" s="1"/>
  <c r="O1254" i="6"/>
  <c r="D1254" i="6" s="1"/>
  <c r="O1255" i="6"/>
  <c r="D1255" i="6" s="1"/>
  <c r="O1256" i="6"/>
  <c r="D1256" i="6" s="1"/>
  <c r="O1257" i="6"/>
  <c r="D1257" i="6" s="1"/>
  <c r="O1258" i="6"/>
  <c r="D1258" i="6" s="1"/>
  <c r="O1259" i="6"/>
  <c r="D1259" i="6" s="1"/>
  <c r="O1260" i="6"/>
  <c r="D1260" i="6" s="1"/>
  <c r="O1261" i="6"/>
  <c r="D1261" i="6" s="1"/>
  <c r="O1262" i="6"/>
  <c r="D1262" i="6" s="1"/>
  <c r="O1263" i="6"/>
  <c r="D1263" i="6" s="1"/>
  <c r="O1264" i="6"/>
  <c r="D1264" i="6" s="1"/>
  <c r="O1265" i="6"/>
  <c r="D1265" i="6" s="1"/>
  <c r="O1266" i="6"/>
  <c r="D1266" i="6" s="1"/>
  <c r="O1267" i="6"/>
  <c r="D1267" i="6" s="1"/>
  <c r="O1268" i="6"/>
  <c r="D1268" i="6" s="1"/>
  <c r="O1269" i="6"/>
  <c r="D1269" i="6" s="1"/>
  <c r="O1270" i="6"/>
  <c r="D1270" i="6" s="1"/>
  <c r="O1271" i="6"/>
  <c r="D1271" i="6" s="1"/>
  <c r="O1272" i="6"/>
  <c r="D1272" i="6" s="1"/>
  <c r="O1273" i="6"/>
  <c r="D1273" i="6" s="1"/>
  <c r="O1274" i="6"/>
  <c r="D1274" i="6" s="1"/>
  <c r="O1275" i="6"/>
  <c r="D1275" i="6" s="1"/>
  <c r="O1276" i="6"/>
  <c r="D1276" i="6" s="1"/>
  <c r="O1277" i="6"/>
  <c r="D1277" i="6" s="1"/>
  <c r="O1278" i="6"/>
  <c r="D1278" i="6" s="1"/>
  <c r="O1279" i="6"/>
  <c r="D1279" i="6" s="1"/>
  <c r="O1280" i="6"/>
  <c r="D1280" i="6" s="1"/>
  <c r="O1281" i="6"/>
  <c r="D1281" i="6" s="1"/>
  <c r="O1282" i="6"/>
  <c r="D1282" i="6" s="1"/>
  <c r="O1283" i="6"/>
  <c r="D1283" i="6" s="1"/>
  <c r="O1284" i="6"/>
  <c r="D1284" i="6" s="1"/>
  <c r="O1285" i="6"/>
  <c r="O1286" i="6"/>
  <c r="D1286" i="6" s="1"/>
  <c r="O1287" i="6"/>
  <c r="D1287" i="6" s="1"/>
  <c r="O1288" i="6"/>
  <c r="D1288" i="6" s="1"/>
  <c r="O1289" i="6"/>
  <c r="D1289" i="6" s="1"/>
  <c r="O1290" i="6"/>
  <c r="D1290" i="6" s="1"/>
  <c r="O1291" i="6"/>
  <c r="D1291" i="6" s="1"/>
  <c r="O1292" i="6"/>
  <c r="D1292" i="6" s="1"/>
  <c r="O1293" i="6"/>
  <c r="D1293" i="6" s="1"/>
  <c r="O1294" i="6"/>
  <c r="D1294" i="6" s="1"/>
  <c r="O1295" i="6"/>
  <c r="D1295" i="6" s="1"/>
  <c r="O1296" i="6"/>
  <c r="D1296" i="6" s="1"/>
  <c r="O1297" i="6"/>
  <c r="D1297" i="6" s="1"/>
  <c r="O1298" i="6"/>
  <c r="D1298" i="6" s="1"/>
  <c r="O1299" i="6"/>
  <c r="D1299" i="6" s="1"/>
  <c r="O1300" i="6"/>
  <c r="D1300" i="6" s="1"/>
  <c r="O1301" i="6"/>
  <c r="D1301" i="6" s="1"/>
  <c r="O1302" i="6"/>
  <c r="D1302" i="6" s="1"/>
  <c r="O1303" i="6"/>
  <c r="D1303" i="6" s="1"/>
  <c r="O1304" i="6"/>
  <c r="D1304" i="6" s="1"/>
  <c r="O1305" i="6"/>
  <c r="D1305" i="6" s="1"/>
  <c r="O1306" i="6"/>
  <c r="D1306" i="6" s="1"/>
  <c r="O1307" i="6"/>
  <c r="D1307" i="6" s="1"/>
  <c r="O1308" i="6"/>
  <c r="D1308" i="6" s="1"/>
  <c r="O1309" i="6"/>
  <c r="D1309" i="6" s="1"/>
  <c r="O1310" i="6"/>
  <c r="D1310" i="6" s="1"/>
  <c r="O1311" i="6"/>
  <c r="D1311" i="6" s="1"/>
  <c r="O1312" i="6"/>
  <c r="D1312" i="6" s="1"/>
  <c r="O1313" i="6"/>
  <c r="D1313" i="6" s="1"/>
  <c r="O1314" i="6"/>
  <c r="D1314" i="6" s="1"/>
  <c r="O1315" i="6"/>
  <c r="D1315" i="6" s="1"/>
  <c r="O1316" i="6"/>
  <c r="D1316" i="6" s="1"/>
  <c r="O1317" i="6"/>
  <c r="D1317" i="6" s="1"/>
  <c r="O1318" i="6"/>
  <c r="D1318" i="6" s="1"/>
  <c r="O1319" i="6"/>
  <c r="D1319" i="6" s="1"/>
  <c r="O1320" i="6"/>
  <c r="D1320" i="6" s="1"/>
  <c r="O1321" i="6"/>
  <c r="D1321" i="6" s="1"/>
  <c r="O1322" i="6"/>
  <c r="D1322" i="6" s="1"/>
  <c r="O1323" i="6"/>
  <c r="D1323" i="6" s="1"/>
  <c r="O1324" i="6"/>
  <c r="D1324" i="6" s="1"/>
  <c r="O1325" i="6"/>
  <c r="D1325" i="6" s="1"/>
  <c r="O1326" i="6"/>
  <c r="D1326" i="6" s="1"/>
  <c r="O1327" i="6"/>
  <c r="D1327" i="6" s="1"/>
  <c r="O1328" i="6"/>
  <c r="D1328" i="6" s="1"/>
  <c r="O1329" i="6"/>
  <c r="D1329" i="6" s="1"/>
  <c r="O1330" i="6"/>
  <c r="D1330" i="6" s="1"/>
  <c r="O1331" i="6"/>
  <c r="D1331" i="6" s="1"/>
  <c r="O1332" i="6"/>
  <c r="D1332" i="6" s="1"/>
  <c r="O1333" i="6"/>
  <c r="D1333" i="6" s="1"/>
  <c r="O1334" i="6"/>
  <c r="D1334" i="6" s="1"/>
  <c r="O1335" i="6"/>
  <c r="D1335" i="6" s="1"/>
  <c r="O1336" i="6"/>
  <c r="D1336" i="6" s="1"/>
  <c r="O1337" i="6"/>
  <c r="O1338" i="6"/>
  <c r="D1338" i="6" s="1"/>
  <c r="O1339" i="6"/>
  <c r="D1339" i="6" s="1"/>
  <c r="O1340" i="6"/>
  <c r="D1340" i="6" s="1"/>
  <c r="O1341" i="6"/>
  <c r="D1341" i="6" s="1"/>
  <c r="O1342" i="6"/>
  <c r="D1342" i="6" s="1"/>
  <c r="O1343" i="6"/>
  <c r="D1343" i="6" s="1"/>
  <c r="O1344" i="6"/>
  <c r="D1344" i="6" s="1"/>
  <c r="O1345" i="6"/>
  <c r="D1345" i="6" s="1"/>
  <c r="O1346" i="6"/>
  <c r="D1346" i="6" s="1"/>
  <c r="O1347" i="6"/>
  <c r="D1347" i="6" s="1"/>
  <c r="O1348" i="6"/>
  <c r="D1348" i="6" s="1"/>
  <c r="O1349" i="6"/>
  <c r="D1349" i="6" s="1"/>
  <c r="O1350" i="6"/>
  <c r="D1350" i="6" s="1"/>
  <c r="O1351" i="6"/>
  <c r="D1351" i="6" s="1"/>
  <c r="O1352" i="6"/>
  <c r="D1352" i="6" s="1"/>
  <c r="O1353" i="6"/>
  <c r="D1353" i="6" s="1"/>
  <c r="O1354" i="6"/>
  <c r="D1354" i="6" s="1"/>
  <c r="O1355" i="6"/>
  <c r="D1355" i="6" s="1"/>
  <c r="O1356" i="6"/>
  <c r="D1356" i="6" s="1"/>
  <c r="O1357" i="6"/>
  <c r="D1357" i="6" s="1"/>
  <c r="O1358" i="6"/>
  <c r="D1358" i="6" s="1"/>
  <c r="O1359" i="6"/>
  <c r="D1359" i="6" s="1"/>
  <c r="O1360" i="6"/>
  <c r="D1360" i="6" s="1"/>
  <c r="O1361" i="6"/>
  <c r="D1361" i="6" s="1"/>
  <c r="O1362" i="6"/>
  <c r="D1362" i="6" s="1"/>
  <c r="O1363" i="6"/>
  <c r="D1363" i="6" s="1"/>
  <c r="O1364" i="6"/>
  <c r="D1364" i="6" s="1"/>
  <c r="O1365" i="6"/>
  <c r="D1365" i="6" s="1"/>
  <c r="O1366" i="6"/>
  <c r="D1366" i="6" s="1"/>
  <c r="O1367" i="6"/>
  <c r="D1367" i="6" s="1"/>
  <c r="O1368" i="6"/>
  <c r="D1368" i="6" s="1"/>
  <c r="O1369" i="6"/>
  <c r="D1369" i="6" s="1"/>
  <c r="O1370" i="6"/>
  <c r="D1370" i="6" s="1"/>
  <c r="O1371" i="6"/>
  <c r="D1371" i="6" s="1"/>
  <c r="O1372" i="6"/>
  <c r="D1372" i="6" s="1"/>
  <c r="O1373" i="6"/>
  <c r="D1373" i="6" s="1"/>
  <c r="O1374" i="6"/>
  <c r="D1374" i="6" s="1"/>
  <c r="O1375" i="6"/>
  <c r="D1375" i="6" s="1"/>
  <c r="O1376" i="6"/>
  <c r="D1376" i="6" s="1"/>
  <c r="O1377" i="6"/>
  <c r="D1377" i="6" s="1"/>
  <c r="O1378" i="6"/>
  <c r="D1378" i="6" s="1"/>
  <c r="O1379" i="6"/>
  <c r="D1379" i="6" s="1"/>
  <c r="O1380" i="6"/>
  <c r="D1380" i="6" s="1"/>
  <c r="O1381" i="6"/>
  <c r="D1381" i="6" s="1"/>
  <c r="O1382" i="6"/>
  <c r="D1382" i="6" s="1"/>
  <c r="O1383" i="6"/>
  <c r="D1383" i="6" s="1"/>
  <c r="O1384" i="6"/>
  <c r="D1384" i="6" s="1"/>
  <c r="O1385" i="6"/>
  <c r="D1385" i="6" s="1"/>
  <c r="O1386" i="6"/>
  <c r="D1386" i="6" s="1"/>
  <c r="O1387" i="6"/>
  <c r="D1387" i="6" s="1"/>
  <c r="O1388" i="6"/>
  <c r="D1388" i="6" s="1"/>
  <c r="O1389" i="6"/>
  <c r="D1389" i="6" s="1"/>
  <c r="O1390" i="6"/>
  <c r="D1390" i="6" s="1"/>
  <c r="O1391" i="6"/>
  <c r="D1391" i="6" s="1"/>
  <c r="O1392" i="6"/>
  <c r="D1392" i="6" s="1"/>
  <c r="O1393" i="6"/>
  <c r="D1393" i="6" s="1"/>
  <c r="O1394" i="6"/>
  <c r="D1394" i="6" s="1"/>
  <c r="O1395" i="6"/>
  <c r="D1395" i="6" s="1"/>
  <c r="O1396" i="6"/>
  <c r="D1396" i="6" s="1"/>
  <c r="O1397" i="6"/>
  <c r="D1397" i="6" s="1"/>
  <c r="O1398" i="6"/>
  <c r="O1399" i="6"/>
  <c r="D1399" i="6" s="1"/>
  <c r="O1400" i="6"/>
  <c r="D1400" i="6" s="1"/>
  <c r="O1401" i="6"/>
  <c r="D1401" i="6" s="1"/>
  <c r="O1402" i="6"/>
  <c r="D1402" i="6" s="1"/>
  <c r="O1403" i="6"/>
  <c r="D1403" i="6" s="1"/>
  <c r="O1404" i="6"/>
  <c r="D1404" i="6" s="1"/>
  <c r="O1405" i="6"/>
  <c r="D1405" i="6" s="1"/>
  <c r="O1406" i="6"/>
  <c r="D1406" i="6" s="1"/>
  <c r="O1407" i="6"/>
  <c r="D1407" i="6" s="1"/>
  <c r="O1408" i="6"/>
  <c r="D1408" i="6" s="1"/>
  <c r="O1409" i="6"/>
  <c r="D1409" i="6" s="1"/>
  <c r="O1410" i="6"/>
  <c r="D1410" i="6" s="1"/>
  <c r="O1411" i="6"/>
  <c r="D1411" i="6" s="1"/>
  <c r="O1412" i="6"/>
  <c r="D1412" i="6" s="1"/>
  <c r="O1413" i="6"/>
  <c r="D1413" i="6" s="1"/>
  <c r="O1414" i="6"/>
  <c r="D1414" i="6" s="1"/>
  <c r="O1415" i="6"/>
  <c r="D1415" i="6" s="1"/>
  <c r="O1416" i="6"/>
  <c r="D1416" i="6" s="1"/>
  <c r="O1417" i="6"/>
  <c r="D1417" i="6" s="1"/>
  <c r="O1418" i="6"/>
  <c r="D1418" i="6" s="1"/>
  <c r="O1419" i="6"/>
  <c r="D1419" i="6" s="1"/>
  <c r="O1420" i="6"/>
  <c r="D1420" i="6" s="1"/>
  <c r="O1421" i="6"/>
  <c r="D1421" i="6" s="1"/>
  <c r="O1422" i="6"/>
  <c r="D1422" i="6" s="1"/>
  <c r="O1423" i="6"/>
  <c r="D1423" i="6" s="1"/>
  <c r="O1424" i="6"/>
  <c r="D1424" i="6" s="1"/>
  <c r="O1425" i="6"/>
  <c r="D1425" i="6" s="1"/>
  <c r="O1426" i="6"/>
  <c r="D1426" i="6" s="1"/>
  <c r="O1427" i="6"/>
  <c r="D1427" i="6" s="1"/>
  <c r="O1428" i="6"/>
  <c r="D1428" i="6" s="1"/>
  <c r="O1429" i="6"/>
  <c r="D1429" i="6" s="1"/>
  <c r="O1430" i="6"/>
  <c r="D1430" i="6" s="1"/>
  <c r="O1431" i="6"/>
  <c r="D1431" i="6" s="1"/>
  <c r="O1432" i="6"/>
  <c r="D1432" i="6" s="1"/>
  <c r="O1433" i="6"/>
  <c r="D1433" i="6" s="1"/>
  <c r="O1434" i="6"/>
  <c r="D1434" i="6" s="1"/>
  <c r="O1435" i="6"/>
  <c r="D1435" i="6" s="1"/>
  <c r="O1436" i="6"/>
  <c r="D1436" i="6" s="1"/>
  <c r="O1437" i="6"/>
  <c r="D1437" i="6" s="1"/>
  <c r="O1438" i="6"/>
  <c r="D1438" i="6" s="1"/>
  <c r="O1439" i="6"/>
  <c r="D1439" i="6" s="1"/>
  <c r="O1440" i="6"/>
  <c r="D1440" i="6" s="1"/>
  <c r="O1441" i="6"/>
  <c r="D1441" i="6" s="1"/>
  <c r="O1442" i="6"/>
  <c r="D1442" i="6" s="1"/>
  <c r="O1443" i="6"/>
  <c r="D1443" i="6" s="1"/>
  <c r="O1444" i="6"/>
  <c r="D1444" i="6" s="1"/>
  <c r="O1445" i="6"/>
  <c r="D1445" i="6" s="1"/>
  <c r="O1446" i="6"/>
  <c r="D1446" i="6" s="1"/>
  <c r="O1447" i="6"/>
  <c r="D1447" i="6" s="1"/>
  <c r="O1448" i="6"/>
  <c r="D1448" i="6" s="1"/>
  <c r="O1449" i="6"/>
  <c r="D1449" i="6" s="1"/>
  <c r="O1450" i="6"/>
  <c r="D1450" i="6" s="1"/>
  <c r="O1451" i="6"/>
  <c r="D1451" i="6" s="1"/>
  <c r="O1452" i="6"/>
  <c r="D1452" i="6" s="1"/>
  <c r="O1453" i="6"/>
  <c r="D1453" i="6" s="1"/>
  <c r="O1454" i="6"/>
  <c r="D1454" i="6" s="1"/>
  <c r="O1455" i="6"/>
  <c r="D1455" i="6" s="1"/>
  <c r="O1456" i="6"/>
  <c r="D1456" i="6" s="1"/>
  <c r="O1457" i="6"/>
  <c r="O1458" i="6"/>
  <c r="D1458" i="6" s="1"/>
  <c r="O1459" i="6"/>
  <c r="D1459" i="6" s="1"/>
  <c r="O1460" i="6"/>
  <c r="D1460" i="6" s="1"/>
  <c r="O1461" i="6"/>
  <c r="D1461" i="6" s="1"/>
  <c r="O1462" i="6"/>
  <c r="D1462" i="6" s="1"/>
  <c r="O1463" i="6"/>
  <c r="D1463" i="6" s="1"/>
  <c r="O1464" i="6"/>
  <c r="D1464" i="6" s="1"/>
  <c r="O1465" i="6"/>
  <c r="D1465" i="6" s="1"/>
  <c r="O1466" i="6"/>
  <c r="D1466" i="6" s="1"/>
  <c r="O1467" i="6"/>
  <c r="D1467" i="6" s="1"/>
  <c r="O1468" i="6"/>
  <c r="D1468" i="6" s="1"/>
  <c r="O1469" i="6"/>
  <c r="D1469" i="6" s="1"/>
  <c r="O1470" i="6"/>
  <c r="D1470" i="6" s="1"/>
  <c r="O1471" i="6"/>
  <c r="D1471" i="6" s="1"/>
  <c r="O1472" i="6"/>
  <c r="D1472" i="6" s="1"/>
  <c r="O1473" i="6"/>
  <c r="D1473" i="6" s="1"/>
  <c r="O1474" i="6"/>
  <c r="D1474" i="6" s="1"/>
  <c r="O1475" i="6"/>
  <c r="D1475" i="6" s="1"/>
  <c r="O1476" i="6"/>
  <c r="D1476" i="6" s="1"/>
  <c r="O1477" i="6"/>
  <c r="D1477" i="6" s="1"/>
  <c r="O1478" i="6"/>
  <c r="D1478" i="6" s="1"/>
  <c r="O1479" i="6"/>
  <c r="D1479" i="6" s="1"/>
  <c r="O1480" i="6"/>
  <c r="D1480" i="6" s="1"/>
  <c r="O1481" i="6"/>
  <c r="D1481" i="6" s="1"/>
  <c r="O1482" i="6"/>
  <c r="D1482" i="6" s="1"/>
  <c r="O1483" i="6"/>
  <c r="D1483" i="6" s="1"/>
  <c r="O1484" i="6"/>
  <c r="D1484" i="6" s="1"/>
  <c r="O1485" i="6"/>
  <c r="D1485" i="6" s="1"/>
  <c r="O1486" i="6"/>
  <c r="D1486" i="6" s="1"/>
  <c r="O1487" i="6"/>
  <c r="D1487" i="6" s="1"/>
  <c r="O1488" i="6"/>
  <c r="D1488" i="6" s="1"/>
  <c r="O1489" i="6"/>
  <c r="D1489" i="6" s="1"/>
  <c r="O1490" i="6"/>
  <c r="D1490" i="6" s="1"/>
  <c r="O1491" i="6"/>
  <c r="D1491" i="6" s="1"/>
  <c r="O1492" i="6"/>
  <c r="D1492" i="6" s="1"/>
  <c r="O1493" i="6"/>
  <c r="D1493" i="6" s="1"/>
  <c r="O1494" i="6"/>
  <c r="D1494" i="6" s="1"/>
  <c r="O1495" i="6"/>
  <c r="D1495" i="6" s="1"/>
  <c r="O1496" i="6"/>
  <c r="D1496" i="6" s="1"/>
  <c r="O1497" i="6"/>
  <c r="D1497" i="6" s="1"/>
  <c r="O1498" i="6"/>
  <c r="D1498" i="6" s="1"/>
  <c r="O1499" i="6"/>
  <c r="D1499" i="6" s="1"/>
  <c r="O1500" i="6"/>
  <c r="D1500" i="6" s="1"/>
  <c r="O1501" i="6"/>
  <c r="D1501" i="6" s="1"/>
  <c r="O1502" i="6"/>
  <c r="D1502" i="6" s="1"/>
  <c r="O1503" i="6"/>
  <c r="D1503" i="6" s="1"/>
  <c r="O1504" i="6"/>
  <c r="D1504" i="6" s="1"/>
  <c r="O1505" i="6"/>
  <c r="D1505" i="6" s="1"/>
  <c r="O1506" i="6"/>
  <c r="D1506" i="6" s="1"/>
  <c r="O1507" i="6"/>
  <c r="D1507" i="6" s="1"/>
  <c r="O1508" i="6"/>
  <c r="D1508" i="6" s="1"/>
  <c r="O1509" i="6"/>
  <c r="D1509" i="6" s="1"/>
  <c r="O1510" i="6"/>
  <c r="D1510" i="6" s="1"/>
  <c r="O1511" i="6"/>
  <c r="D1511" i="6" s="1"/>
  <c r="O1512" i="6"/>
  <c r="D1512" i="6" s="1"/>
  <c r="O1513" i="6"/>
  <c r="D1513" i="6" s="1"/>
  <c r="O1514" i="6"/>
  <c r="D1514" i="6" s="1"/>
  <c r="O1515" i="6"/>
  <c r="D1515" i="6" s="1"/>
  <c r="O1516" i="6"/>
  <c r="D1516" i="6" s="1"/>
  <c r="O1517" i="6"/>
  <c r="D1517" i="6" s="1"/>
  <c r="O1518" i="6"/>
  <c r="D1518" i="6" s="1"/>
  <c r="O1519" i="6"/>
  <c r="D1519" i="6" s="1"/>
  <c r="O1520" i="6"/>
  <c r="D1520" i="6" s="1"/>
  <c r="O1521" i="6"/>
  <c r="D1521" i="6" s="1"/>
  <c r="O1522" i="6"/>
  <c r="D1522" i="6" s="1"/>
  <c r="O1523" i="6"/>
  <c r="D1523" i="6" s="1"/>
  <c r="O1524" i="6"/>
  <c r="D1524" i="6" s="1"/>
  <c r="O1525" i="6"/>
  <c r="D1525" i="6" s="1"/>
  <c r="O1526" i="6"/>
  <c r="D1526" i="6" s="1"/>
  <c r="O1527" i="6"/>
  <c r="D1527" i="6" s="1"/>
  <c r="O1528" i="6"/>
  <c r="D1528" i="6" s="1"/>
  <c r="O1529" i="6"/>
  <c r="D1529" i="6" s="1"/>
  <c r="O1530" i="6"/>
  <c r="O1531" i="6"/>
  <c r="D1531" i="6" s="1"/>
  <c r="O1532" i="6"/>
  <c r="D1532" i="6" s="1"/>
  <c r="O1533" i="6"/>
  <c r="D1533" i="6" s="1"/>
  <c r="O1534" i="6"/>
  <c r="D1534" i="6" s="1"/>
  <c r="O1535" i="6"/>
  <c r="D1535" i="6" s="1"/>
  <c r="O1536" i="6"/>
  <c r="D1536" i="6" s="1"/>
  <c r="O1537" i="6"/>
  <c r="D1537" i="6" s="1"/>
  <c r="O1538" i="6"/>
  <c r="D1538" i="6" s="1"/>
  <c r="O1539" i="6"/>
  <c r="D1539" i="6" s="1"/>
  <c r="O1540" i="6"/>
  <c r="D1540" i="6" s="1"/>
  <c r="O1541" i="6"/>
  <c r="D1541" i="6" s="1"/>
  <c r="O1542" i="6"/>
  <c r="D1542" i="6" s="1"/>
  <c r="O1543" i="6"/>
  <c r="D1543" i="6" s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D2" i="6" s="1"/>
  <c r="F2" i="6"/>
  <c r="D158" i="6" l="1"/>
  <c r="D126" i="6"/>
  <c r="E1096" i="6"/>
  <c r="E702" i="6"/>
  <c r="E630" i="6"/>
  <c r="D630" i="6" s="1"/>
  <c r="E614" i="6"/>
  <c r="E566" i="6"/>
  <c r="E534" i="6"/>
  <c r="E526" i="6"/>
  <c r="E438" i="6"/>
  <c r="E398" i="6"/>
  <c r="E382" i="6"/>
  <c r="E358" i="6"/>
  <c r="E350" i="6"/>
  <c r="E326" i="6"/>
  <c r="E302" i="6"/>
  <c r="E254" i="6"/>
  <c r="E238" i="6"/>
  <c r="E230" i="6"/>
  <c r="E206" i="6"/>
  <c r="E182" i="6"/>
  <c r="E174" i="6"/>
  <c r="E166" i="6"/>
  <c r="E54" i="6"/>
  <c r="E46" i="6"/>
  <c r="E22" i="6"/>
  <c r="E524" i="6"/>
  <c r="E436" i="6"/>
  <c r="E300" i="6"/>
  <c r="E188" i="6"/>
  <c r="E1225" i="6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D1248" i="6" s="1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D1008" i="6" s="1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D184" i="6" s="1"/>
  <c r="E176" i="6"/>
  <c r="E168" i="6"/>
  <c r="E160" i="6"/>
  <c r="E152" i="6"/>
  <c r="E144" i="6"/>
  <c r="E136" i="6"/>
  <c r="E128" i="6"/>
  <c r="E120" i="6"/>
  <c r="D120" i="6" s="1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E1135" i="6"/>
  <c r="E1127" i="6"/>
  <c r="E1119" i="6"/>
  <c r="E1111" i="6"/>
  <c r="E1103" i="6"/>
  <c r="E1095" i="6"/>
  <c r="E1087" i="6"/>
  <c r="E1079" i="6"/>
  <c r="E1071" i="6"/>
  <c r="E1063" i="6"/>
  <c r="D1063" i="6" s="1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D895" i="6" s="1"/>
  <c r="E887" i="6"/>
  <c r="E879" i="6"/>
  <c r="E871" i="6"/>
  <c r="E863" i="6"/>
  <c r="E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D751" i="6" s="1"/>
  <c r="E743" i="6"/>
  <c r="E735" i="6"/>
  <c r="E727" i="6"/>
  <c r="E719" i="6"/>
  <c r="E711" i="6"/>
  <c r="E703" i="6"/>
  <c r="E695" i="6"/>
  <c r="E687" i="6"/>
  <c r="E679" i="6"/>
  <c r="D679" i="6" s="1"/>
  <c r="E671" i="6"/>
  <c r="E663" i="6"/>
  <c r="E655" i="6"/>
  <c r="E647" i="6"/>
  <c r="E639" i="6"/>
  <c r="E631" i="6"/>
  <c r="D631" i="6" s="1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D303" i="6" s="1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D31" i="6" s="1"/>
  <c r="E15" i="6"/>
  <c r="D15" i="6" s="1"/>
  <c r="E1466" i="6"/>
  <c r="E1542" i="6"/>
  <c r="E1534" i="6"/>
  <c r="E1526" i="6"/>
  <c r="E1518" i="6"/>
  <c r="E1510" i="6"/>
  <c r="E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D1398" i="6" s="1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D1230" i="6" s="1"/>
  <c r="E1222" i="6"/>
  <c r="E982" i="6"/>
  <c r="E974" i="6"/>
  <c r="E966" i="6"/>
  <c r="E958" i="6"/>
  <c r="D958" i="6" s="1"/>
  <c r="E950" i="6"/>
  <c r="D950" i="6" s="1"/>
  <c r="E942" i="6"/>
  <c r="E934" i="6"/>
  <c r="E926" i="6"/>
  <c r="E918" i="6"/>
  <c r="E910" i="6"/>
  <c r="E902" i="6"/>
  <c r="E894" i="6"/>
  <c r="E886" i="6"/>
  <c r="E878" i="6"/>
  <c r="E870" i="6"/>
  <c r="E862" i="6"/>
  <c r="D862" i="6" s="1"/>
  <c r="E854" i="6"/>
  <c r="E846" i="6"/>
  <c r="E838" i="6"/>
  <c r="E830" i="6"/>
  <c r="E822" i="6"/>
  <c r="E814" i="6"/>
  <c r="D814" i="6" s="1"/>
  <c r="E806" i="6"/>
  <c r="E798" i="6"/>
  <c r="E790" i="6"/>
  <c r="E782" i="6"/>
  <c r="E774" i="6"/>
  <c r="E766" i="6"/>
  <c r="D766" i="6" s="1"/>
  <c r="E758" i="6"/>
  <c r="E750" i="6"/>
  <c r="D750" i="6" s="1"/>
  <c r="E742" i="6"/>
  <c r="E734" i="6"/>
  <c r="E726" i="6"/>
  <c r="E718" i="6"/>
  <c r="E710" i="6"/>
  <c r="E694" i="6"/>
  <c r="E686" i="6"/>
  <c r="E670" i="6"/>
  <c r="E662" i="6"/>
  <c r="E654" i="6"/>
  <c r="E646" i="6"/>
  <c r="E638" i="6"/>
  <c r="E622" i="6"/>
  <c r="E606" i="6"/>
  <c r="E598" i="6"/>
  <c r="E590" i="6"/>
  <c r="E582" i="6"/>
  <c r="E574" i="6"/>
  <c r="E558" i="6"/>
  <c r="D558" i="6" s="1"/>
  <c r="E542" i="6"/>
  <c r="E518" i="6"/>
  <c r="E502" i="6"/>
  <c r="D502" i="6" s="1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D1285" i="6" s="1"/>
  <c r="E1277" i="6"/>
  <c r="E1269" i="6"/>
  <c r="E1261" i="6"/>
  <c r="E1253" i="6"/>
  <c r="E1245" i="6"/>
  <c r="E1237" i="6"/>
  <c r="E1229" i="6"/>
  <c r="D1229" i="6" s="1"/>
  <c r="E1221" i="6"/>
  <c r="D1221" i="6" s="1"/>
  <c r="E1213" i="6"/>
  <c r="D1213" i="6" s="1"/>
  <c r="E1205" i="6"/>
  <c r="E1197" i="6"/>
  <c r="E1189" i="6"/>
  <c r="E1181" i="6"/>
  <c r="E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D813" i="6" s="1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D1012" i="6" s="1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D676" i="6" s="1"/>
  <c r="E668" i="6"/>
  <c r="E660" i="6"/>
  <c r="E652" i="6"/>
  <c r="E644" i="6"/>
  <c r="E636" i="6"/>
  <c r="E628" i="6"/>
  <c r="E620" i="6"/>
  <c r="E612" i="6"/>
  <c r="E604" i="6"/>
  <c r="E596" i="6"/>
  <c r="E588" i="6"/>
  <c r="E580" i="6"/>
  <c r="E572" i="6"/>
  <c r="E556" i="6"/>
  <c r="D556" i="6" s="1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D707" i="6" s="1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D235" i="6" s="1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D930" i="6" s="1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D1530" i="6" s="1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D1457" i="6" s="1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D1337" i="6" s="1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D897" i="6" s="1"/>
  <c r="E889" i="6"/>
  <c r="D889" i="6" s="1"/>
  <c r="E881" i="6"/>
  <c r="E873" i="6"/>
  <c r="E865" i="6"/>
  <c r="E857" i="6"/>
  <c r="E849" i="6"/>
  <c r="E841" i="6"/>
  <c r="E833" i="6"/>
  <c r="E825" i="6"/>
  <c r="E817" i="6"/>
  <c r="D817" i="6" s="1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D185" i="6" s="1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M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M1487" i="6" s="1"/>
  <c r="E1479" i="6"/>
  <c r="N1423" i="6"/>
  <c r="A1423" i="6" s="1"/>
  <c r="M1423" i="6" s="1"/>
  <c r="N1105" i="6"/>
  <c r="A1105" i="6" s="1"/>
  <c r="N1541" i="6"/>
  <c r="A1541" i="6" s="1"/>
  <c r="N1533" i="6"/>
  <c r="A1533" i="6" s="1"/>
  <c r="N1525" i="6"/>
  <c r="A1525" i="6" s="1"/>
  <c r="N1517" i="6"/>
  <c r="A1517" i="6" s="1"/>
  <c r="M1517" i="6" s="1"/>
  <c r="N1509" i="6"/>
  <c r="A1509" i="6" s="1"/>
  <c r="N1501" i="6"/>
  <c r="A1501" i="6" s="1"/>
  <c r="M1501" i="6" s="1"/>
  <c r="N1493" i="6"/>
  <c r="A1493" i="6" s="1"/>
  <c r="N1485" i="6"/>
  <c r="A1485" i="6" s="1"/>
  <c r="M1485" i="6" s="1"/>
  <c r="N1477" i="6"/>
  <c r="A1477" i="6" s="1"/>
  <c r="M1477" i="6" s="1"/>
  <c r="N1469" i="6"/>
  <c r="A1469" i="6" s="1"/>
  <c r="M1469" i="6" s="1"/>
  <c r="N1461" i="6"/>
  <c r="A1461" i="6" s="1"/>
  <c r="N1453" i="6"/>
  <c r="A1453" i="6" s="1"/>
  <c r="M1453" i="6" s="1"/>
  <c r="N1445" i="6"/>
  <c r="A1445" i="6" s="1"/>
  <c r="M1445" i="6" s="1"/>
  <c r="N1437" i="6"/>
  <c r="A1437" i="6" s="1"/>
  <c r="N1429" i="6"/>
  <c r="A1429" i="6" s="1"/>
  <c r="N1421" i="6"/>
  <c r="A1421" i="6" s="1"/>
  <c r="M1421" i="6" s="1"/>
  <c r="N1413" i="6"/>
  <c r="A1413" i="6" s="1"/>
  <c r="M1413" i="6" s="1"/>
  <c r="N1405" i="6"/>
  <c r="A1405" i="6" s="1"/>
  <c r="N1397" i="6"/>
  <c r="A1397" i="6" s="1"/>
  <c r="N1389" i="6"/>
  <c r="A1389" i="6" s="1"/>
  <c r="N1381" i="6"/>
  <c r="A1381" i="6" s="1"/>
  <c r="N1373" i="6"/>
  <c r="A1373" i="6" s="1"/>
  <c r="M1373" i="6" s="1"/>
  <c r="N1365" i="6"/>
  <c r="A1365" i="6" s="1"/>
  <c r="M1365" i="6" s="1"/>
  <c r="N1357" i="6"/>
  <c r="A1357" i="6" s="1"/>
  <c r="N1349" i="6"/>
  <c r="A1349" i="6" s="1"/>
  <c r="M1349" i="6" s="1"/>
  <c r="N1341" i="6"/>
  <c r="A1341" i="6" s="1"/>
  <c r="N1333" i="6"/>
  <c r="A1333" i="6" s="1"/>
  <c r="N1325" i="6"/>
  <c r="A1325" i="6" s="1"/>
  <c r="M1325" i="6" s="1"/>
  <c r="N1317" i="6"/>
  <c r="A1317" i="6" s="1"/>
  <c r="M1317" i="6" s="1"/>
  <c r="N1309" i="6"/>
  <c r="A1309" i="6" s="1"/>
  <c r="N1301" i="6"/>
  <c r="A1301" i="6" s="1"/>
  <c r="M1301" i="6" s="1"/>
  <c r="N1293" i="6"/>
  <c r="A1293" i="6" s="1"/>
  <c r="N1285" i="6"/>
  <c r="A1285" i="6" s="1"/>
  <c r="N1277" i="6"/>
  <c r="A1277" i="6" s="1"/>
  <c r="M1277" i="6" s="1"/>
  <c r="N1269" i="6"/>
  <c r="A1269" i="6" s="1"/>
  <c r="M1269" i="6" s="1"/>
  <c r="N1261" i="6"/>
  <c r="A1261" i="6" s="1"/>
  <c r="N1253" i="6"/>
  <c r="A1253" i="6" s="1"/>
  <c r="N1245" i="6"/>
  <c r="A1245" i="6" s="1"/>
  <c r="N1237" i="6"/>
  <c r="A1237" i="6" s="1"/>
  <c r="M1237" i="6" s="1"/>
  <c r="N1229" i="6"/>
  <c r="A1229" i="6" s="1"/>
  <c r="N1215" i="6"/>
  <c r="A1215" i="6" s="1"/>
  <c r="N1207" i="6"/>
  <c r="A1207" i="6" s="1"/>
  <c r="M1207" i="6" s="1"/>
  <c r="N1199" i="6"/>
  <c r="A1199" i="6" s="1"/>
  <c r="M1199" i="6" s="1"/>
  <c r="N1191" i="6"/>
  <c r="A1191" i="6" s="1"/>
  <c r="M1191" i="6" s="1"/>
  <c r="N1183" i="6"/>
  <c r="A1183" i="6" s="1"/>
  <c r="N1159" i="6"/>
  <c r="A1159" i="6" s="1"/>
  <c r="M1159" i="6" s="1"/>
  <c r="N1151" i="6"/>
  <c r="A1151" i="6" s="1"/>
  <c r="N1127" i="6"/>
  <c r="A1127" i="6" s="1"/>
  <c r="N1119" i="6"/>
  <c r="A1119" i="6" s="1"/>
  <c r="N1095" i="6"/>
  <c r="A1095" i="6" s="1"/>
  <c r="N1087" i="6"/>
  <c r="A1087" i="6" s="1"/>
  <c r="M1087" i="6" s="1"/>
  <c r="N1063" i="6"/>
  <c r="A1063" i="6" s="1"/>
  <c r="N1031" i="6"/>
  <c r="A1031" i="6" s="1"/>
  <c r="M1031" i="6" s="1"/>
  <c r="N999" i="6"/>
  <c r="A999" i="6" s="1"/>
  <c r="M999" i="6" s="1"/>
  <c r="N969" i="6"/>
  <c r="A969" i="6" s="1"/>
  <c r="N937" i="6"/>
  <c r="A937" i="6" s="1"/>
  <c r="N905" i="6"/>
  <c r="A905" i="6" s="1"/>
  <c r="N873" i="6"/>
  <c r="A873" i="6" s="1"/>
  <c r="N841" i="6"/>
  <c r="A841" i="6" s="1"/>
  <c r="N809" i="6"/>
  <c r="A809" i="6" s="1"/>
  <c r="N778" i="6"/>
  <c r="A778" i="6" s="1"/>
  <c r="M778" i="6" s="1"/>
  <c r="N746" i="6"/>
  <c r="A746" i="6" s="1"/>
  <c r="N714" i="6"/>
  <c r="A714" i="6" s="1"/>
  <c r="N683" i="6"/>
  <c r="A683" i="6" s="1"/>
  <c r="N1649" i="6"/>
  <c r="A1649" i="6" s="1"/>
  <c r="M1649" i="6" s="1"/>
  <c r="N1641" i="6"/>
  <c r="A1641" i="6" s="1"/>
  <c r="E1654" i="6"/>
  <c r="N633" i="6"/>
  <c r="A633" i="6" s="1"/>
  <c r="N513" i="6"/>
  <c r="A513" i="6" s="1"/>
  <c r="N433" i="6"/>
  <c r="A433" i="6" s="1"/>
  <c r="M433" i="6" s="1"/>
  <c r="N257" i="6"/>
  <c r="A257" i="6" s="1"/>
  <c r="M257" i="6" s="1"/>
  <c r="N193" i="6"/>
  <c r="A193" i="6" s="1"/>
  <c r="N177" i="6"/>
  <c r="A177" i="6" s="1"/>
  <c r="M177" i="6" s="1"/>
  <c r="N1647" i="6"/>
  <c r="A1647" i="6" s="1"/>
  <c r="M1647" i="6" s="1"/>
  <c r="N1639" i="6"/>
  <c r="A1639" i="6" s="1"/>
  <c r="M1639" i="6" s="1"/>
  <c r="N1632" i="6"/>
  <c r="A1632" i="6" s="1"/>
  <c r="M1632" i="6" s="1"/>
  <c r="E1652" i="6"/>
  <c r="N1538" i="6"/>
  <c r="A1538" i="6" s="1"/>
  <c r="M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M1498" i="6" s="1"/>
  <c r="N1490" i="6"/>
  <c r="A1490" i="6" s="1"/>
  <c r="M1490" i="6" s="1"/>
  <c r="N1482" i="6"/>
  <c r="A1482" i="6" s="1"/>
  <c r="M1482" i="6" s="1"/>
  <c r="N1474" i="6"/>
  <c r="A1474" i="6" s="1"/>
  <c r="M1474" i="6" s="1"/>
  <c r="N1466" i="6"/>
  <c r="A1466" i="6" s="1"/>
  <c r="N1458" i="6"/>
  <c r="A1458" i="6" s="1"/>
  <c r="N1450" i="6"/>
  <c r="A1450" i="6" s="1"/>
  <c r="M1450" i="6" s="1"/>
  <c r="N1442" i="6"/>
  <c r="A1442" i="6" s="1"/>
  <c r="M1442" i="6" s="1"/>
  <c r="N1434" i="6"/>
  <c r="A1434" i="6" s="1"/>
  <c r="N1426" i="6"/>
  <c r="A1426" i="6" s="1"/>
  <c r="N1418" i="6"/>
  <c r="A1418" i="6" s="1"/>
  <c r="M1418" i="6" s="1"/>
  <c r="N1410" i="6"/>
  <c r="A1410" i="6" s="1"/>
  <c r="M1410" i="6" s="1"/>
  <c r="N1402" i="6"/>
  <c r="A1402" i="6" s="1"/>
  <c r="N1394" i="6"/>
  <c r="A1394" i="6" s="1"/>
  <c r="M1394" i="6" s="1"/>
  <c r="N1386" i="6"/>
  <c r="A1386" i="6" s="1"/>
  <c r="N1378" i="6"/>
  <c r="A1378" i="6" s="1"/>
  <c r="M1378" i="6" s="1"/>
  <c r="N1370" i="6"/>
  <c r="A1370" i="6" s="1"/>
  <c r="M1370" i="6" s="1"/>
  <c r="N1362" i="6"/>
  <c r="A1362" i="6" s="1"/>
  <c r="M1362" i="6" s="1"/>
  <c r="N1354" i="6"/>
  <c r="A1354" i="6" s="1"/>
  <c r="N1346" i="6"/>
  <c r="A1346" i="6" s="1"/>
  <c r="N1338" i="6"/>
  <c r="A1338" i="6" s="1"/>
  <c r="N1330" i="6"/>
  <c r="A1330" i="6" s="1"/>
  <c r="M1330" i="6" s="1"/>
  <c r="N1322" i="6"/>
  <c r="A1322" i="6" s="1"/>
  <c r="M1322" i="6" s="1"/>
  <c r="N1314" i="6"/>
  <c r="A1314" i="6" s="1"/>
  <c r="M1314" i="6" s="1"/>
  <c r="N1306" i="6"/>
  <c r="A1306" i="6" s="1"/>
  <c r="M1306" i="6" s="1"/>
  <c r="N1298" i="6"/>
  <c r="A1298" i="6" s="1"/>
  <c r="N1290" i="6"/>
  <c r="A1290" i="6" s="1"/>
  <c r="N1282" i="6"/>
  <c r="A1282" i="6" s="1"/>
  <c r="N1274" i="6"/>
  <c r="A1274" i="6" s="1"/>
  <c r="M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E1631" i="6"/>
  <c r="E1623" i="6"/>
  <c r="E1607" i="6"/>
  <c r="E1591" i="6"/>
  <c r="E1575" i="6"/>
  <c r="E1559" i="6"/>
  <c r="E1646" i="6"/>
  <c r="E1638" i="6"/>
  <c r="N615" i="6"/>
  <c r="A615" i="6" s="1"/>
  <c r="M615" i="6" s="1"/>
  <c r="N1536" i="6"/>
  <c r="A1536" i="6" s="1"/>
  <c r="M1536" i="6" s="1"/>
  <c r="N1528" i="6"/>
  <c r="A1528" i="6" s="1"/>
  <c r="N1520" i="6"/>
  <c r="A1520" i="6" s="1"/>
  <c r="M1520" i="6" s="1"/>
  <c r="N1512" i="6"/>
  <c r="A1512" i="6" s="1"/>
  <c r="N1504" i="6"/>
  <c r="A1504" i="6" s="1"/>
  <c r="N1496" i="6"/>
  <c r="A1496" i="6" s="1"/>
  <c r="N1488" i="6"/>
  <c r="A1488" i="6" s="1"/>
  <c r="M1488" i="6" s="1"/>
  <c r="N1480" i="6"/>
  <c r="A1480" i="6" s="1"/>
  <c r="M1480" i="6" s="1"/>
  <c r="N1464" i="6"/>
  <c r="A1464" i="6" s="1"/>
  <c r="N1456" i="6"/>
  <c r="A1456" i="6" s="1"/>
  <c r="N1448" i="6"/>
  <c r="A1448" i="6" s="1"/>
  <c r="M1448" i="6" s="1"/>
  <c r="N1432" i="6"/>
  <c r="A1432" i="6" s="1"/>
  <c r="N1424" i="6"/>
  <c r="A1424" i="6" s="1"/>
  <c r="N1416" i="6"/>
  <c r="A1416" i="6" s="1"/>
  <c r="N1408" i="6"/>
  <c r="A1408" i="6" s="1"/>
  <c r="M1408" i="6" s="1"/>
  <c r="N1400" i="6"/>
  <c r="A1400" i="6" s="1"/>
  <c r="N1392" i="6"/>
  <c r="A1392" i="6" s="1"/>
  <c r="N1384" i="6"/>
  <c r="A1384" i="6" s="1"/>
  <c r="N1376" i="6"/>
  <c r="A1376" i="6" s="1"/>
  <c r="M1376" i="6" s="1"/>
  <c r="N1368" i="6"/>
  <c r="A1368" i="6" s="1"/>
  <c r="M1368" i="6" s="1"/>
  <c r="N1360" i="6"/>
  <c r="A1360" i="6" s="1"/>
  <c r="N1352" i="6"/>
  <c r="A1352" i="6" s="1"/>
  <c r="N1344" i="6"/>
  <c r="A1344" i="6" s="1"/>
  <c r="M1344" i="6" s="1"/>
  <c r="N1336" i="6"/>
  <c r="A1336" i="6" s="1"/>
  <c r="N1328" i="6"/>
  <c r="A1328" i="6" s="1"/>
  <c r="M1328" i="6" s="1"/>
  <c r="N1320" i="6"/>
  <c r="A1320" i="6" s="1"/>
  <c r="M1320" i="6" s="1"/>
  <c r="N1312" i="6"/>
  <c r="A1312" i="6" s="1"/>
  <c r="M1312" i="6" s="1"/>
  <c r="N1304" i="6"/>
  <c r="A1304" i="6" s="1"/>
  <c r="M1304" i="6" s="1"/>
  <c r="N1296" i="6"/>
  <c r="A1296" i="6" s="1"/>
  <c r="N1288" i="6"/>
  <c r="A1288" i="6" s="1"/>
  <c r="N1280" i="6"/>
  <c r="A1280" i="6" s="1"/>
  <c r="M1280" i="6" s="1"/>
  <c r="N1272" i="6"/>
  <c r="A1272" i="6" s="1"/>
  <c r="M1272" i="6" s="1"/>
  <c r="N1264" i="6"/>
  <c r="A1264" i="6" s="1"/>
  <c r="N1256" i="6"/>
  <c r="A1256" i="6" s="1"/>
  <c r="N1248" i="6"/>
  <c r="A1248" i="6" s="1"/>
  <c r="N1232" i="6"/>
  <c r="A1232" i="6" s="1"/>
  <c r="M1232" i="6" s="1"/>
  <c r="N1218" i="6"/>
  <c r="A1218" i="6" s="1"/>
  <c r="E1629" i="6"/>
  <c r="N1621" i="6"/>
  <c r="A1621" i="6" s="1"/>
  <c r="M1621" i="6" s="1"/>
  <c r="N1613" i="6"/>
  <c r="A1613" i="6" s="1"/>
  <c r="M1613" i="6" s="1"/>
  <c r="N1605" i="6"/>
  <c r="A1605" i="6" s="1"/>
  <c r="M1605" i="6" s="1"/>
  <c r="N1597" i="6"/>
  <c r="A1597" i="6" s="1"/>
  <c r="M1597" i="6" s="1"/>
  <c r="N1589" i="6"/>
  <c r="A1589" i="6" s="1"/>
  <c r="M1589" i="6" s="1"/>
  <c r="N1581" i="6"/>
  <c r="A1581" i="6" s="1"/>
  <c r="M1581" i="6" s="1"/>
  <c r="N1573" i="6"/>
  <c r="A1573" i="6" s="1"/>
  <c r="M1573" i="6" s="1"/>
  <c r="N1565" i="6"/>
  <c r="A1565" i="6" s="1"/>
  <c r="M1565" i="6" s="1"/>
  <c r="N1557" i="6"/>
  <c r="A1557" i="6" s="1"/>
  <c r="M1557" i="6" s="1"/>
  <c r="N1549" i="6"/>
  <c r="A1549" i="6" s="1"/>
  <c r="M1549" i="6" s="1"/>
  <c r="E1644" i="6"/>
  <c r="E1636" i="6"/>
  <c r="E1657" i="6"/>
  <c r="M1657" i="6" s="1"/>
  <c r="N2" i="6"/>
  <c r="A2" i="6" s="1"/>
  <c r="M2" i="6" s="1"/>
  <c r="N1542" i="6"/>
  <c r="A1542" i="6" s="1"/>
  <c r="N1539" i="6"/>
  <c r="A1539" i="6" s="1"/>
  <c r="M1539" i="6" s="1"/>
  <c r="N1537" i="6"/>
  <c r="A1537" i="6" s="1"/>
  <c r="M1537" i="6" s="1"/>
  <c r="N1534" i="6"/>
  <c r="A1534" i="6" s="1"/>
  <c r="M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M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M1502" i="6" s="1"/>
  <c r="N1499" i="6"/>
  <c r="A1499" i="6" s="1"/>
  <c r="M1499" i="6" s="1"/>
  <c r="N1497" i="6"/>
  <c r="A1497" i="6" s="1"/>
  <c r="M1497" i="6" s="1"/>
  <c r="N1494" i="6"/>
  <c r="A1494" i="6" s="1"/>
  <c r="N1491" i="6"/>
  <c r="A1491" i="6" s="1"/>
  <c r="M1491" i="6" s="1"/>
  <c r="N1489" i="6"/>
  <c r="A1489" i="6" s="1"/>
  <c r="M1489" i="6" s="1"/>
  <c r="N1486" i="6"/>
  <c r="A1486" i="6" s="1"/>
  <c r="M1486" i="6" s="1"/>
  <c r="N1483" i="6"/>
  <c r="A1483" i="6" s="1"/>
  <c r="M1483" i="6" s="1"/>
  <c r="N1481" i="6"/>
  <c r="A1481" i="6" s="1"/>
  <c r="M1481" i="6" s="1"/>
  <c r="N1478" i="6"/>
  <c r="A1478" i="6" s="1"/>
  <c r="M1478" i="6" s="1"/>
  <c r="N1475" i="6"/>
  <c r="A1475" i="6" s="1"/>
  <c r="M1475" i="6" s="1"/>
  <c r="N1473" i="6"/>
  <c r="A1473" i="6" s="1"/>
  <c r="M1473" i="6" s="1"/>
  <c r="N1470" i="6"/>
  <c r="A1470" i="6" s="1"/>
  <c r="M1470" i="6" s="1"/>
  <c r="N1467" i="6"/>
  <c r="A1467" i="6" s="1"/>
  <c r="M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M1451" i="6" s="1"/>
  <c r="N1449" i="6"/>
  <c r="A1449" i="6" s="1"/>
  <c r="M1449" i="6" s="1"/>
  <c r="N1446" i="6"/>
  <c r="A1446" i="6" s="1"/>
  <c r="M1446" i="6" s="1"/>
  <c r="N1443" i="6"/>
  <c r="A1443" i="6" s="1"/>
  <c r="M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M1427" i="6" s="1"/>
  <c r="N1425" i="6"/>
  <c r="A1425" i="6" s="1"/>
  <c r="M1425" i="6" s="1"/>
  <c r="N1422" i="6"/>
  <c r="A1422" i="6" s="1"/>
  <c r="M1422" i="6" s="1"/>
  <c r="N1419" i="6"/>
  <c r="A1419" i="6" s="1"/>
  <c r="M1419" i="6" s="1"/>
  <c r="N1417" i="6"/>
  <c r="A1417" i="6" s="1"/>
  <c r="N1414" i="6"/>
  <c r="A1414" i="6" s="1"/>
  <c r="M1414" i="6" s="1"/>
  <c r="E1412" i="6"/>
  <c r="N1411" i="6"/>
  <c r="A1411" i="6" s="1"/>
  <c r="M1411" i="6" s="1"/>
  <c r="N1409" i="6"/>
  <c r="A1409" i="6" s="1"/>
  <c r="M1409" i="6" s="1"/>
  <c r="N1406" i="6"/>
  <c r="A1406" i="6" s="1"/>
  <c r="E1404" i="6"/>
  <c r="N1403" i="6"/>
  <c r="A1403" i="6" s="1"/>
  <c r="N1401" i="6"/>
  <c r="A1401" i="6" s="1"/>
  <c r="N1398" i="6"/>
  <c r="A1398" i="6" s="1"/>
  <c r="N1395" i="6"/>
  <c r="A1395" i="6" s="1"/>
  <c r="M1395" i="6" s="1"/>
  <c r="N1393" i="6"/>
  <c r="A1393" i="6" s="1"/>
  <c r="M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M1379" i="6" s="1"/>
  <c r="N1377" i="6"/>
  <c r="A1377" i="6" s="1"/>
  <c r="M1377" i="6" s="1"/>
  <c r="N1374" i="6"/>
  <c r="A1374" i="6" s="1"/>
  <c r="M1374" i="6" s="1"/>
  <c r="N1371" i="6"/>
  <c r="A1371" i="6" s="1"/>
  <c r="M1371" i="6" s="1"/>
  <c r="N1369" i="6"/>
  <c r="A1369" i="6" s="1"/>
  <c r="M1369" i="6" s="1"/>
  <c r="N1366" i="6"/>
  <c r="A1366" i="6" s="1"/>
  <c r="N1363" i="6"/>
  <c r="A1363" i="6" s="1"/>
  <c r="M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M1350" i="6" s="1"/>
  <c r="E1348" i="6"/>
  <c r="N1347" i="6"/>
  <c r="A1347" i="6" s="1"/>
  <c r="M1347" i="6" s="1"/>
  <c r="N1345" i="6"/>
  <c r="A1345" i="6" s="1"/>
  <c r="N1342" i="6"/>
  <c r="A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M1331" i="6" s="1"/>
  <c r="N1329" i="6"/>
  <c r="A1329" i="6" s="1"/>
  <c r="N1326" i="6"/>
  <c r="A1326" i="6" s="1"/>
  <c r="M1326" i="6" s="1"/>
  <c r="E1324" i="6"/>
  <c r="N1323" i="6"/>
  <c r="A1323" i="6" s="1"/>
  <c r="M1323" i="6" s="1"/>
  <c r="N1321" i="6"/>
  <c r="A1321" i="6" s="1"/>
  <c r="M1321" i="6" s="1"/>
  <c r="N1318" i="6"/>
  <c r="A1318" i="6" s="1"/>
  <c r="M1318" i="6" s="1"/>
  <c r="E1316" i="6"/>
  <c r="N1315" i="6"/>
  <c r="A1315" i="6" s="1"/>
  <c r="M1315" i="6" s="1"/>
  <c r="N1313" i="6"/>
  <c r="A1313" i="6" s="1"/>
  <c r="M1313" i="6" s="1"/>
  <c r="N1310" i="6"/>
  <c r="A1310" i="6" s="1"/>
  <c r="E1308" i="6"/>
  <c r="N1307" i="6"/>
  <c r="A1307" i="6" s="1"/>
  <c r="M1307" i="6" s="1"/>
  <c r="N1305" i="6"/>
  <c r="A1305" i="6" s="1"/>
  <c r="M1305" i="6" s="1"/>
  <c r="N1302" i="6"/>
  <c r="A1302" i="6" s="1"/>
  <c r="M1302" i="6" s="1"/>
  <c r="N1299" i="6"/>
  <c r="A1299" i="6" s="1"/>
  <c r="M1299" i="6" s="1"/>
  <c r="N1297" i="6"/>
  <c r="A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N1278" i="6"/>
  <c r="A1278" i="6" s="1"/>
  <c r="M1278" i="6" s="1"/>
  <c r="E1276" i="6"/>
  <c r="N1275" i="6"/>
  <c r="A1275" i="6" s="1"/>
  <c r="M1275" i="6" s="1"/>
  <c r="N1273" i="6"/>
  <c r="A1273" i="6" s="1"/>
  <c r="M1273" i="6" s="1"/>
  <c r="N1270" i="6"/>
  <c r="A1270" i="6" s="1"/>
  <c r="M1270" i="6" s="1"/>
  <c r="E1268" i="6"/>
  <c r="N1267" i="6"/>
  <c r="A1267" i="6" s="1"/>
  <c r="M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M1243" i="6" s="1"/>
  <c r="N1241" i="6"/>
  <c r="A1241" i="6" s="1"/>
  <c r="M1241" i="6" s="1"/>
  <c r="N1238" i="6"/>
  <c r="A1238" i="6" s="1"/>
  <c r="M1238" i="6" s="1"/>
  <c r="N1235" i="6"/>
  <c r="A1235" i="6" s="1"/>
  <c r="N1234" i="6"/>
  <c r="A1234" i="6" s="1"/>
  <c r="M1234" i="6" s="1"/>
  <c r="N1233" i="6"/>
  <c r="A1233" i="6" s="1"/>
  <c r="M1233" i="6" s="1"/>
  <c r="N1230" i="6"/>
  <c r="A1230" i="6" s="1"/>
  <c r="N1227" i="6"/>
  <c r="A1227" i="6" s="1"/>
  <c r="N1226" i="6"/>
  <c r="A1226" i="6" s="1"/>
  <c r="N1225" i="6"/>
  <c r="A1225" i="6" s="1"/>
  <c r="N1224" i="6"/>
  <c r="A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M1208" i="6" s="1"/>
  <c r="N1205" i="6"/>
  <c r="A1205" i="6" s="1"/>
  <c r="M1205" i="6" s="1"/>
  <c r="N1204" i="6"/>
  <c r="A1204" i="6" s="1"/>
  <c r="M1204" i="6" s="1"/>
  <c r="N1203" i="6"/>
  <c r="A1203" i="6" s="1"/>
  <c r="M1203" i="6" s="1"/>
  <c r="N1202" i="6"/>
  <c r="A1202" i="6" s="1"/>
  <c r="M1202" i="6" s="1"/>
  <c r="N1200" i="6"/>
  <c r="A1200" i="6" s="1"/>
  <c r="M1200" i="6" s="1"/>
  <c r="N1197" i="6"/>
  <c r="A1197" i="6" s="1"/>
  <c r="M1197" i="6" s="1"/>
  <c r="N1196" i="6"/>
  <c r="A1196" i="6" s="1"/>
  <c r="M1196" i="6" s="1"/>
  <c r="N1195" i="6"/>
  <c r="A1195" i="6" s="1"/>
  <c r="M1195" i="6" s="1"/>
  <c r="N1194" i="6"/>
  <c r="A1194" i="6" s="1"/>
  <c r="M1194" i="6" s="1"/>
  <c r="N1192" i="6"/>
  <c r="A1192" i="6" s="1"/>
  <c r="M1192" i="6" s="1"/>
  <c r="N1189" i="6"/>
  <c r="A1189" i="6" s="1"/>
  <c r="M1189" i="6" s="1"/>
  <c r="N1188" i="6"/>
  <c r="A1188" i="6" s="1"/>
  <c r="N1187" i="6"/>
  <c r="A1187" i="6" s="1"/>
  <c r="N1186" i="6"/>
  <c r="A1186" i="6" s="1"/>
  <c r="N1184" i="6"/>
  <c r="A1184" i="6" s="1"/>
  <c r="N1181" i="6"/>
  <c r="A1181" i="6" s="1"/>
  <c r="N1180" i="6"/>
  <c r="A1180" i="6" s="1"/>
  <c r="N1179" i="6"/>
  <c r="A1179" i="6" s="1"/>
  <c r="N1176" i="6"/>
  <c r="A1176" i="6" s="1"/>
  <c r="M1176" i="6" s="1"/>
  <c r="N1175" i="6"/>
  <c r="A1175" i="6" s="1"/>
  <c r="M1175" i="6" s="1"/>
  <c r="N1173" i="6"/>
  <c r="A1173" i="6" s="1"/>
  <c r="M1173" i="6" s="1"/>
  <c r="N1172" i="6"/>
  <c r="A1172" i="6" s="1"/>
  <c r="M1172" i="6" s="1"/>
  <c r="N1171" i="6"/>
  <c r="A1171" i="6" s="1"/>
  <c r="M1171" i="6" s="1"/>
  <c r="N1170" i="6"/>
  <c r="A1170" i="6" s="1"/>
  <c r="M1170" i="6" s="1"/>
  <c r="N1168" i="6"/>
  <c r="A1168" i="6" s="1"/>
  <c r="M1168" i="6" s="1"/>
  <c r="N1167" i="6"/>
  <c r="A1167" i="6" s="1"/>
  <c r="M1167" i="6" s="1"/>
  <c r="N1165" i="6"/>
  <c r="A1165" i="6" s="1"/>
  <c r="M1165" i="6" s="1"/>
  <c r="N1164" i="6"/>
  <c r="A1164" i="6" s="1"/>
  <c r="M1164" i="6" s="1"/>
  <c r="N1163" i="6"/>
  <c r="A1163" i="6" s="1"/>
  <c r="M1163" i="6" s="1"/>
  <c r="N1162" i="6"/>
  <c r="A1162" i="6" s="1"/>
  <c r="M1162" i="6" s="1"/>
  <c r="N1160" i="6"/>
  <c r="A1160" i="6" s="1"/>
  <c r="M1160" i="6" s="1"/>
  <c r="N1157" i="6"/>
  <c r="A1157" i="6" s="1"/>
  <c r="N1156" i="6"/>
  <c r="A1156" i="6" s="1"/>
  <c r="N1155" i="6"/>
  <c r="A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M1144" i="6" s="1"/>
  <c r="N1143" i="6"/>
  <c r="A1143" i="6" s="1"/>
  <c r="M1143" i="6" s="1"/>
  <c r="N1141" i="6"/>
  <c r="A1141" i="6" s="1"/>
  <c r="M1141" i="6" s="1"/>
  <c r="N1140" i="6"/>
  <c r="A1140" i="6" s="1"/>
  <c r="M1140" i="6" s="1"/>
  <c r="N1139" i="6"/>
  <c r="A1139" i="6" s="1"/>
  <c r="M1139" i="6" s="1"/>
  <c r="N1138" i="6"/>
  <c r="A1138" i="6" s="1"/>
  <c r="M1138" i="6" s="1"/>
  <c r="N1136" i="6"/>
  <c r="A1136" i="6" s="1"/>
  <c r="M1136" i="6" s="1"/>
  <c r="N1135" i="6"/>
  <c r="A1135" i="6" s="1"/>
  <c r="M1135" i="6" s="1"/>
  <c r="N1133" i="6"/>
  <c r="A1133" i="6" s="1"/>
  <c r="M1133" i="6" s="1"/>
  <c r="N1132" i="6"/>
  <c r="A1132" i="6" s="1"/>
  <c r="M1132" i="6" s="1"/>
  <c r="N1131" i="6"/>
  <c r="A1131" i="6" s="1"/>
  <c r="M1131" i="6" s="1"/>
  <c r="N1130" i="6"/>
  <c r="A1130" i="6" s="1"/>
  <c r="N1128" i="6"/>
  <c r="A1128" i="6" s="1"/>
  <c r="N1125" i="6"/>
  <c r="A1125" i="6" s="1"/>
  <c r="M1125" i="6" s="1"/>
  <c r="N1124" i="6"/>
  <c r="A1124" i="6" s="1"/>
  <c r="N1123" i="6"/>
  <c r="A1123" i="6" s="1"/>
  <c r="N1122" i="6"/>
  <c r="A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M1112" i="6" s="1"/>
  <c r="N1111" i="6"/>
  <c r="A1111" i="6" s="1"/>
  <c r="M1111" i="6" s="1"/>
  <c r="N1109" i="6"/>
  <c r="A1109" i="6" s="1"/>
  <c r="M1109" i="6" s="1"/>
  <c r="N1108" i="6"/>
  <c r="A1108" i="6" s="1"/>
  <c r="N1107" i="6"/>
  <c r="A1107" i="6" s="1"/>
  <c r="M1107" i="6" s="1"/>
  <c r="N1106" i="6"/>
  <c r="A1106" i="6" s="1"/>
  <c r="M1106" i="6" s="1"/>
  <c r="N1104" i="6"/>
  <c r="A1104" i="6" s="1"/>
  <c r="M1104" i="6" s="1"/>
  <c r="N1103" i="6"/>
  <c r="A1103" i="6" s="1"/>
  <c r="N1101" i="6"/>
  <c r="A1101" i="6" s="1"/>
  <c r="N1100" i="6"/>
  <c r="A1100" i="6" s="1"/>
  <c r="N1099" i="6"/>
  <c r="A1099" i="6" s="1"/>
  <c r="N1098" i="6"/>
  <c r="A1098" i="6" s="1"/>
  <c r="N1096" i="6"/>
  <c r="A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M1088" i="6" s="1"/>
  <c r="N1084" i="6"/>
  <c r="A1084" i="6" s="1"/>
  <c r="M1084" i="6" s="1"/>
  <c r="N1083" i="6"/>
  <c r="A1083" i="6" s="1"/>
  <c r="M1083" i="6" s="1"/>
  <c r="N1082" i="6"/>
  <c r="A1082" i="6" s="1"/>
  <c r="M1082" i="6" s="1"/>
  <c r="E1081" i="6"/>
  <c r="N1080" i="6"/>
  <c r="A1080" i="6" s="1"/>
  <c r="M1080" i="6" s="1"/>
  <c r="N1079" i="6"/>
  <c r="A1079" i="6" s="1"/>
  <c r="N1077" i="6"/>
  <c r="A1077" i="6" s="1"/>
  <c r="M1077" i="6" s="1"/>
  <c r="N1076" i="6"/>
  <c r="A1076" i="6" s="1"/>
  <c r="M1076" i="6" s="1"/>
  <c r="N1075" i="6"/>
  <c r="A1075" i="6" s="1"/>
  <c r="M1075" i="6" s="1"/>
  <c r="N1074" i="6"/>
  <c r="A1074" i="6" s="1"/>
  <c r="M1074" i="6" s="1"/>
  <c r="N1072" i="6"/>
  <c r="A1072" i="6" s="1"/>
  <c r="M1072" i="6" s="1"/>
  <c r="N1071" i="6"/>
  <c r="A1071" i="6" s="1"/>
  <c r="M1071" i="6" s="1"/>
  <c r="N1069" i="6"/>
  <c r="A1069" i="6" s="1"/>
  <c r="N1068" i="6"/>
  <c r="A1068" i="6" s="1"/>
  <c r="N1067" i="6"/>
  <c r="A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M1058" i="6" s="1"/>
  <c r="N1056" i="6"/>
  <c r="A1056" i="6" s="1"/>
  <c r="N1055" i="6"/>
  <c r="A1055" i="6" s="1"/>
  <c r="N1052" i="6"/>
  <c r="A1052" i="6" s="1"/>
  <c r="M1052" i="6" s="1"/>
  <c r="N1051" i="6"/>
  <c r="A1051" i="6" s="1"/>
  <c r="M1051" i="6" s="1"/>
  <c r="N1048" i="6"/>
  <c r="A1048" i="6" s="1"/>
  <c r="M1048" i="6" s="1"/>
  <c r="N1047" i="6"/>
  <c r="A1047" i="6" s="1"/>
  <c r="N1045" i="6"/>
  <c r="A1045" i="6" s="1"/>
  <c r="N1044" i="6"/>
  <c r="A1044" i="6" s="1"/>
  <c r="N1043" i="6"/>
  <c r="A1043" i="6" s="1"/>
  <c r="N1042" i="6"/>
  <c r="A1042" i="6" s="1"/>
  <c r="N1040" i="6"/>
  <c r="A1040" i="6" s="1"/>
  <c r="N1039" i="6"/>
  <c r="A1039" i="6" s="1"/>
  <c r="M1039" i="6" s="1"/>
  <c r="E1038" i="6"/>
  <c r="N1037" i="6"/>
  <c r="A1037" i="6" s="1"/>
  <c r="M1037" i="6" s="1"/>
  <c r="N1036" i="6"/>
  <c r="A1036" i="6" s="1"/>
  <c r="M1036" i="6" s="1"/>
  <c r="N1035" i="6"/>
  <c r="A1035" i="6" s="1"/>
  <c r="M1035" i="6" s="1"/>
  <c r="N1034" i="6"/>
  <c r="A1034" i="6" s="1"/>
  <c r="M1034" i="6" s="1"/>
  <c r="N1032" i="6"/>
  <c r="A1032" i="6" s="1"/>
  <c r="M1032" i="6" s="1"/>
  <c r="N1029" i="6"/>
  <c r="A1029" i="6" s="1"/>
  <c r="M1029" i="6" s="1"/>
  <c r="N1028" i="6"/>
  <c r="A1028" i="6" s="1"/>
  <c r="N1027" i="6"/>
  <c r="A1027" i="6" s="1"/>
  <c r="N1026" i="6"/>
  <c r="A1026" i="6" s="1"/>
  <c r="M1026" i="6" s="1"/>
  <c r="E1025" i="6"/>
  <c r="N1024" i="6"/>
  <c r="A1024" i="6" s="1"/>
  <c r="M1024" i="6" s="1"/>
  <c r="N1023" i="6"/>
  <c r="A1023" i="6" s="1"/>
  <c r="N1021" i="6"/>
  <c r="A1021" i="6" s="1"/>
  <c r="N1020" i="6"/>
  <c r="A1020" i="6" s="1"/>
  <c r="N1019" i="6"/>
  <c r="A1019" i="6" s="1"/>
  <c r="N1018" i="6"/>
  <c r="A1018" i="6" s="1"/>
  <c r="N1016" i="6"/>
  <c r="A1016" i="6" s="1"/>
  <c r="N1015" i="6"/>
  <c r="A1015" i="6" s="1"/>
  <c r="N1013" i="6"/>
  <c r="A1013" i="6" s="1"/>
  <c r="N1012" i="6"/>
  <c r="A1012" i="6" s="1"/>
  <c r="N1011" i="6"/>
  <c r="A1011" i="6" s="1"/>
  <c r="N1010" i="6"/>
  <c r="A1010" i="6" s="1"/>
  <c r="N1008" i="6"/>
  <c r="A1008" i="6" s="1"/>
  <c r="N1007" i="6"/>
  <c r="A1007" i="6" s="1"/>
  <c r="N1005" i="6"/>
  <c r="A1005" i="6" s="1"/>
  <c r="N1004" i="6"/>
  <c r="A1004" i="6" s="1"/>
  <c r="N1003" i="6"/>
  <c r="A1003" i="6" s="1"/>
  <c r="N1002" i="6"/>
  <c r="A1002" i="6" s="1"/>
  <c r="N1000" i="6"/>
  <c r="A1000" i="6" s="1"/>
  <c r="M1000" i="6" s="1"/>
  <c r="N997" i="6"/>
  <c r="A997" i="6" s="1"/>
  <c r="N996" i="6"/>
  <c r="A996" i="6" s="1"/>
  <c r="M996" i="6" s="1"/>
  <c r="N995" i="6"/>
  <c r="A995" i="6" s="1"/>
  <c r="M995" i="6" s="1"/>
  <c r="N994" i="6"/>
  <c r="A994" i="6" s="1"/>
  <c r="N992" i="6"/>
  <c r="A992" i="6" s="1"/>
  <c r="M992" i="6" s="1"/>
  <c r="N991" i="6"/>
  <c r="A991" i="6" s="1"/>
  <c r="M991" i="6" s="1"/>
  <c r="N989" i="6"/>
  <c r="A989" i="6" s="1"/>
  <c r="M989" i="6" s="1"/>
  <c r="N988" i="6"/>
  <c r="A988" i="6" s="1"/>
  <c r="M988" i="6" s="1"/>
  <c r="N987" i="6"/>
  <c r="A987" i="6" s="1"/>
  <c r="M987" i="6" s="1"/>
  <c r="N986" i="6"/>
  <c r="A986" i="6" s="1"/>
  <c r="M986" i="6" s="1"/>
  <c r="E985" i="6"/>
  <c r="N984" i="6"/>
  <c r="A984" i="6" s="1"/>
  <c r="M984" i="6" s="1"/>
  <c r="N982" i="6"/>
  <c r="A982" i="6" s="1"/>
  <c r="N981" i="6"/>
  <c r="A981" i="6" s="1"/>
  <c r="N980" i="6"/>
  <c r="A980" i="6" s="1"/>
  <c r="N979" i="6"/>
  <c r="A979" i="6" s="1"/>
  <c r="N977" i="6"/>
  <c r="A977" i="6" s="1"/>
  <c r="N976" i="6"/>
  <c r="A976" i="6" s="1"/>
  <c r="N975" i="6"/>
  <c r="A975" i="6" s="1"/>
  <c r="N974" i="6"/>
  <c r="A974" i="6" s="1"/>
  <c r="N973" i="6"/>
  <c r="A973" i="6" s="1"/>
  <c r="N972" i="6"/>
  <c r="A972" i="6" s="1"/>
  <c r="N970" i="6"/>
  <c r="A970" i="6" s="1"/>
  <c r="N967" i="6"/>
  <c r="A967" i="6" s="1"/>
  <c r="M967" i="6" s="1"/>
  <c r="N966" i="6"/>
  <c r="A966" i="6" s="1"/>
  <c r="M966" i="6" s="1"/>
  <c r="N965" i="6"/>
  <c r="A965" i="6" s="1"/>
  <c r="M965" i="6" s="1"/>
  <c r="N964" i="6"/>
  <c r="A964" i="6" s="1"/>
  <c r="N962" i="6"/>
  <c r="A962" i="6" s="1"/>
  <c r="M962" i="6" s="1"/>
  <c r="N961" i="6"/>
  <c r="A961" i="6" s="1"/>
  <c r="M961" i="6" s="1"/>
  <c r="E960" i="6"/>
  <c r="N959" i="6"/>
  <c r="A959" i="6" s="1"/>
  <c r="N958" i="6"/>
  <c r="A958" i="6" s="1"/>
  <c r="N957" i="6"/>
  <c r="A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N946" i="6"/>
  <c r="A946" i="6" s="1"/>
  <c r="M946" i="6" s="1"/>
  <c r="N945" i="6"/>
  <c r="A945" i="6" s="1"/>
  <c r="M945" i="6" s="1"/>
  <c r="N943" i="6"/>
  <c r="A943" i="6" s="1"/>
  <c r="M943" i="6" s="1"/>
  <c r="N942" i="6"/>
  <c r="A942" i="6" s="1"/>
  <c r="M942" i="6" s="1"/>
  <c r="N941" i="6"/>
  <c r="A941" i="6" s="1"/>
  <c r="M941" i="6" s="1"/>
  <c r="N940" i="6"/>
  <c r="A940" i="6" s="1"/>
  <c r="N938" i="6"/>
  <c r="A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N929" i="6"/>
  <c r="A929" i="6" s="1"/>
  <c r="N927" i="6"/>
  <c r="A927" i="6" s="1"/>
  <c r="N926" i="6"/>
  <c r="A926" i="6" s="1"/>
  <c r="N925" i="6"/>
  <c r="A925" i="6" s="1"/>
  <c r="M925" i="6" s="1"/>
  <c r="N924" i="6"/>
  <c r="A924" i="6" s="1"/>
  <c r="M924" i="6" s="1"/>
  <c r="N922" i="6"/>
  <c r="A922" i="6" s="1"/>
  <c r="M922" i="6" s="1"/>
  <c r="N921" i="6"/>
  <c r="A921" i="6" s="1"/>
  <c r="N918" i="6"/>
  <c r="A918" i="6" s="1"/>
  <c r="M918" i="6" s="1"/>
  <c r="N917" i="6"/>
  <c r="A917" i="6" s="1"/>
  <c r="M917" i="6" s="1"/>
  <c r="N916" i="6"/>
  <c r="A916" i="6" s="1"/>
  <c r="N914" i="6"/>
  <c r="A914" i="6" s="1"/>
  <c r="N913" i="6"/>
  <c r="A913" i="6" s="1"/>
  <c r="N911" i="6"/>
  <c r="A911" i="6" s="1"/>
  <c r="M911" i="6" s="1"/>
  <c r="N910" i="6"/>
  <c r="A910" i="6" s="1"/>
  <c r="M910" i="6" s="1"/>
  <c r="N909" i="6"/>
  <c r="A909" i="6" s="1"/>
  <c r="N908" i="6"/>
  <c r="A908" i="6" s="1"/>
  <c r="N906" i="6"/>
  <c r="A906" i="6" s="1"/>
  <c r="N903" i="6"/>
  <c r="A903" i="6" s="1"/>
  <c r="N902" i="6"/>
  <c r="A902" i="6" s="1"/>
  <c r="N901" i="6"/>
  <c r="A901" i="6" s="1"/>
  <c r="N900" i="6"/>
  <c r="A900" i="6" s="1"/>
  <c r="N898" i="6"/>
  <c r="A898" i="6" s="1"/>
  <c r="N897" i="6"/>
  <c r="A897" i="6" s="1"/>
  <c r="N895" i="6"/>
  <c r="A895" i="6" s="1"/>
  <c r="N894" i="6"/>
  <c r="A894" i="6" s="1"/>
  <c r="N893" i="6"/>
  <c r="A893" i="6" s="1"/>
  <c r="N892" i="6"/>
  <c r="A892" i="6" s="1"/>
  <c r="E891" i="6"/>
  <c r="N890" i="6"/>
  <c r="A890" i="6" s="1"/>
  <c r="N889" i="6"/>
  <c r="A889" i="6" s="1"/>
  <c r="E888" i="6"/>
  <c r="N887" i="6"/>
  <c r="A887" i="6" s="1"/>
  <c r="N886" i="6"/>
  <c r="A886" i="6" s="1"/>
  <c r="N885" i="6"/>
  <c r="A885" i="6" s="1"/>
  <c r="M885" i="6" s="1"/>
  <c r="N884" i="6"/>
  <c r="A884" i="6" s="1"/>
  <c r="M884" i="6" s="1"/>
  <c r="N882" i="6"/>
  <c r="A882" i="6" s="1"/>
  <c r="M882" i="6" s="1"/>
  <c r="N881" i="6"/>
  <c r="A881" i="6" s="1"/>
  <c r="M881" i="6" s="1"/>
  <c r="N879" i="6"/>
  <c r="A879" i="6" s="1"/>
  <c r="M879" i="6" s="1"/>
  <c r="N878" i="6"/>
  <c r="A878" i="6" s="1"/>
  <c r="N877" i="6"/>
  <c r="A877" i="6" s="1"/>
  <c r="N876" i="6"/>
  <c r="A876" i="6" s="1"/>
  <c r="M876" i="6" s="1"/>
  <c r="N874" i="6"/>
  <c r="A874" i="6" s="1"/>
  <c r="M874" i="6" s="1"/>
  <c r="N871" i="6"/>
  <c r="A871" i="6" s="1"/>
  <c r="N870" i="6"/>
  <c r="A870" i="6" s="1"/>
  <c r="M870" i="6" s="1"/>
  <c r="N869" i="6"/>
  <c r="A869" i="6" s="1"/>
  <c r="N868" i="6"/>
  <c r="A868" i="6" s="1"/>
  <c r="N866" i="6"/>
  <c r="A866" i="6" s="1"/>
  <c r="N865" i="6"/>
  <c r="A865" i="6" s="1"/>
  <c r="N863" i="6"/>
  <c r="A863" i="6" s="1"/>
  <c r="N862" i="6"/>
  <c r="A862" i="6" s="1"/>
  <c r="N861" i="6"/>
  <c r="A861" i="6" s="1"/>
  <c r="N860" i="6"/>
  <c r="A860" i="6" s="1"/>
  <c r="N858" i="6"/>
  <c r="A858" i="6" s="1"/>
  <c r="N857" i="6"/>
  <c r="A857" i="6" s="1"/>
  <c r="N855" i="6"/>
  <c r="A855" i="6" s="1"/>
  <c r="M855" i="6" s="1"/>
  <c r="N854" i="6"/>
  <c r="A854" i="6" s="1"/>
  <c r="M854" i="6" s="1"/>
  <c r="N853" i="6"/>
  <c r="A853" i="6" s="1"/>
  <c r="M853" i="6" s="1"/>
  <c r="N852" i="6"/>
  <c r="A852" i="6" s="1"/>
  <c r="M852" i="6" s="1"/>
  <c r="N850" i="6"/>
  <c r="A850" i="6" s="1"/>
  <c r="M850" i="6" s="1"/>
  <c r="N849" i="6"/>
  <c r="A849" i="6" s="1"/>
  <c r="M849" i="6" s="1"/>
  <c r="N847" i="6"/>
  <c r="A847" i="6" s="1"/>
  <c r="M847" i="6" s="1"/>
  <c r="N846" i="6"/>
  <c r="A846" i="6" s="1"/>
  <c r="M846" i="6" s="1"/>
  <c r="N845" i="6"/>
  <c r="A845" i="6" s="1"/>
  <c r="M845" i="6" s="1"/>
  <c r="N844" i="6"/>
  <c r="A844" i="6" s="1"/>
  <c r="M844" i="6" s="1"/>
  <c r="N842" i="6"/>
  <c r="A842" i="6" s="1"/>
  <c r="N839" i="6"/>
  <c r="A839" i="6" s="1"/>
  <c r="M839" i="6" s="1"/>
  <c r="N838" i="6"/>
  <c r="A838" i="6" s="1"/>
  <c r="M838" i="6" s="1"/>
  <c r="N837" i="6"/>
  <c r="A837" i="6" s="1"/>
  <c r="M837" i="6" s="1"/>
  <c r="N836" i="6"/>
  <c r="A836" i="6" s="1"/>
  <c r="M836" i="6" s="1"/>
  <c r="N834" i="6"/>
  <c r="A834" i="6" s="1"/>
  <c r="M834" i="6" s="1"/>
  <c r="N833" i="6"/>
  <c r="A833" i="6" s="1"/>
  <c r="N831" i="6"/>
  <c r="A831" i="6" s="1"/>
  <c r="N830" i="6"/>
  <c r="A830" i="6" s="1"/>
  <c r="N829" i="6"/>
  <c r="A829" i="6" s="1"/>
  <c r="N828" i="6"/>
  <c r="A828" i="6" s="1"/>
  <c r="N826" i="6"/>
  <c r="A826" i="6" s="1"/>
  <c r="N825" i="6"/>
  <c r="A825" i="6" s="1"/>
  <c r="N823" i="6"/>
  <c r="A823" i="6" s="1"/>
  <c r="N822" i="6"/>
  <c r="A822" i="6" s="1"/>
  <c r="N821" i="6"/>
  <c r="A821" i="6" s="1"/>
  <c r="N820" i="6"/>
  <c r="A820" i="6" s="1"/>
  <c r="N818" i="6"/>
  <c r="A818" i="6" s="1"/>
  <c r="N817" i="6"/>
  <c r="A817" i="6" s="1"/>
  <c r="N815" i="6"/>
  <c r="A815" i="6" s="1"/>
  <c r="N814" i="6"/>
  <c r="A814" i="6" s="1"/>
  <c r="N813" i="6"/>
  <c r="A813" i="6" s="1"/>
  <c r="N812" i="6"/>
  <c r="A812" i="6" s="1"/>
  <c r="N810" i="6"/>
  <c r="A810" i="6" s="1"/>
  <c r="E808" i="6"/>
  <c r="N807" i="6"/>
  <c r="A807" i="6" s="1"/>
  <c r="M807" i="6" s="1"/>
  <c r="N806" i="6"/>
  <c r="A806" i="6" s="1"/>
  <c r="M806" i="6" s="1"/>
  <c r="N805" i="6"/>
  <c r="A805" i="6" s="1"/>
  <c r="M805" i="6" s="1"/>
  <c r="N804" i="6"/>
  <c r="A804" i="6" s="1"/>
  <c r="M804" i="6" s="1"/>
  <c r="N802" i="6"/>
  <c r="A802" i="6" s="1"/>
  <c r="M802" i="6" s="1"/>
  <c r="N801" i="6"/>
  <c r="A801" i="6" s="1"/>
  <c r="M801" i="6" s="1"/>
  <c r="N799" i="6"/>
  <c r="A799" i="6" s="1"/>
  <c r="M799" i="6" s="1"/>
  <c r="N798" i="6"/>
  <c r="A798" i="6" s="1"/>
  <c r="N797" i="6"/>
  <c r="A797" i="6" s="1"/>
  <c r="N796" i="6"/>
  <c r="A796" i="6" s="1"/>
  <c r="M796" i="6" s="1"/>
  <c r="N794" i="6"/>
  <c r="A794" i="6" s="1"/>
  <c r="M794" i="6" s="1"/>
  <c r="N792" i="6"/>
  <c r="A792" i="6" s="1"/>
  <c r="N791" i="6"/>
  <c r="A791" i="6" s="1"/>
  <c r="N790" i="6"/>
  <c r="A790" i="6" s="1"/>
  <c r="N789" i="6"/>
  <c r="A789" i="6" s="1"/>
  <c r="N787" i="6"/>
  <c r="A787" i="6" s="1"/>
  <c r="N786" i="6"/>
  <c r="A786" i="6" s="1"/>
  <c r="N784" i="6"/>
  <c r="A784" i="6" s="1"/>
  <c r="N783" i="6"/>
  <c r="A783" i="6" s="1"/>
  <c r="N782" i="6"/>
  <c r="A782" i="6" s="1"/>
  <c r="N781" i="6"/>
  <c r="A781" i="6" s="1"/>
  <c r="N779" i="6"/>
  <c r="A779" i="6" s="1"/>
  <c r="M779" i="6" s="1"/>
  <c r="N776" i="6"/>
  <c r="A776" i="6" s="1"/>
  <c r="M776" i="6" s="1"/>
  <c r="N775" i="6"/>
  <c r="A775" i="6" s="1"/>
  <c r="M775" i="6" s="1"/>
  <c r="N774" i="6"/>
  <c r="A774" i="6" s="1"/>
  <c r="M774" i="6" s="1"/>
  <c r="N773" i="6"/>
  <c r="A773" i="6" s="1"/>
  <c r="M773" i="6" s="1"/>
  <c r="N771" i="6"/>
  <c r="A771" i="6" s="1"/>
  <c r="N770" i="6"/>
  <c r="A770" i="6" s="1"/>
  <c r="M770" i="6" s="1"/>
  <c r="E769" i="6"/>
  <c r="N768" i="6"/>
  <c r="A768" i="6" s="1"/>
  <c r="M768" i="6" s="1"/>
  <c r="N767" i="6"/>
  <c r="A767" i="6" s="1"/>
  <c r="M767" i="6" s="1"/>
  <c r="N766" i="6"/>
  <c r="A766" i="6" s="1"/>
  <c r="N765" i="6"/>
  <c r="A765" i="6" s="1"/>
  <c r="M765" i="6" s="1"/>
  <c r="E764" i="6"/>
  <c r="N763" i="6"/>
  <c r="A763" i="6" s="1"/>
  <c r="M763" i="6" s="1"/>
  <c r="N762" i="6"/>
  <c r="A762" i="6" s="1"/>
  <c r="M762" i="6" s="1"/>
  <c r="N760" i="6"/>
  <c r="A760" i="6" s="1"/>
  <c r="M760" i="6" s="1"/>
  <c r="N759" i="6"/>
  <c r="A759" i="6" s="1"/>
  <c r="N758" i="6"/>
  <c r="A758" i="6" s="1"/>
  <c r="N757" i="6"/>
  <c r="A757" i="6" s="1"/>
  <c r="N755" i="6"/>
  <c r="A755" i="6" s="1"/>
  <c r="N754" i="6"/>
  <c r="A754" i="6" s="1"/>
  <c r="N751" i="6"/>
  <c r="A751" i="6" s="1"/>
  <c r="N750" i="6"/>
  <c r="A750" i="6" s="1"/>
  <c r="N749" i="6"/>
  <c r="A749" i="6" s="1"/>
  <c r="N747" i="6"/>
  <c r="A747" i="6" s="1"/>
  <c r="M747" i="6" s="1"/>
  <c r="N744" i="6"/>
  <c r="A744" i="6" s="1"/>
  <c r="N743" i="6"/>
  <c r="A743" i="6" s="1"/>
  <c r="M743" i="6" s="1"/>
  <c r="N742" i="6"/>
  <c r="A742" i="6" s="1"/>
  <c r="N741" i="6"/>
  <c r="A741" i="6" s="1"/>
  <c r="M741" i="6" s="1"/>
  <c r="N739" i="6"/>
  <c r="A739" i="6" s="1"/>
  <c r="M739" i="6" s="1"/>
  <c r="N738" i="6"/>
  <c r="A738" i="6" s="1"/>
  <c r="M738" i="6" s="1"/>
  <c r="E737" i="6"/>
  <c r="N736" i="6"/>
  <c r="A736" i="6" s="1"/>
  <c r="M736" i="6" s="1"/>
  <c r="N735" i="6"/>
  <c r="A735" i="6" s="1"/>
  <c r="M735" i="6" s="1"/>
  <c r="N734" i="6"/>
  <c r="A734" i="6" s="1"/>
  <c r="M734" i="6" s="1"/>
  <c r="N733" i="6"/>
  <c r="A733" i="6" s="1"/>
  <c r="M733" i="6" s="1"/>
  <c r="E732" i="6"/>
  <c r="N731" i="6"/>
  <c r="A731" i="6" s="1"/>
  <c r="M731" i="6" s="1"/>
  <c r="N730" i="6"/>
  <c r="A730" i="6" s="1"/>
  <c r="M730" i="6" s="1"/>
  <c r="N728" i="6"/>
  <c r="A728" i="6" s="1"/>
  <c r="M728" i="6" s="1"/>
  <c r="N727" i="6"/>
  <c r="A727" i="6" s="1"/>
  <c r="M727" i="6" s="1"/>
  <c r="N726" i="6"/>
  <c r="A726" i="6" s="1"/>
  <c r="M726" i="6" s="1"/>
  <c r="N725" i="6"/>
  <c r="A725" i="6" s="1"/>
  <c r="N723" i="6"/>
  <c r="A723" i="6" s="1"/>
  <c r="M723" i="6" s="1"/>
  <c r="N722" i="6"/>
  <c r="A722" i="6" s="1"/>
  <c r="M722" i="6" s="1"/>
  <c r="E721" i="6"/>
  <c r="N719" i="6"/>
  <c r="A719" i="6" s="1"/>
  <c r="M719" i="6" s="1"/>
  <c r="N718" i="6"/>
  <c r="A718" i="6" s="1"/>
  <c r="M718" i="6" s="1"/>
  <c r="N717" i="6"/>
  <c r="A717" i="6" s="1"/>
  <c r="M717" i="6" s="1"/>
  <c r="N715" i="6"/>
  <c r="A715" i="6" s="1"/>
  <c r="M715" i="6" s="1"/>
  <c r="E713" i="6"/>
  <c r="N712" i="6"/>
  <c r="A712" i="6" s="1"/>
  <c r="N711" i="6"/>
  <c r="A711" i="6" s="1"/>
  <c r="N710" i="6"/>
  <c r="A710" i="6" s="1"/>
  <c r="N709" i="6"/>
  <c r="A709" i="6" s="1"/>
  <c r="N707" i="6"/>
  <c r="A707" i="6" s="1"/>
  <c r="N706" i="6"/>
  <c r="A706" i="6" s="1"/>
  <c r="N704" i="6"/>
  <c r="A704" i="6" s="1"/>
  <c r="N703" i="6"/>
  <c r="A703" i="6" s="1"/>
  <c r="M703" i="6" s="1"/>
  <c r="N702" i="6"/>
  <c r="A702" i="6" s="1"/>
  <c r="E701" i="6"/>
  <c r="N700" i="6"/>
  <c r="A700" i="6" s="1"/>
  <c r="M700" i="6" s="1"/>
  <c r="N699" i="6"/>
  <c r="A699" i="6" s="1"/>
  <c r="M699" i="6" s="1"/>
  <c r="E698" i="6"/>
  <c r="N697" i="6"/>
  <c r="A697" i="6" s="1"/>
  <c r="M697" i="6" s="1"/>
  <c r="N696" i="6"/>
  <c r="A696" i="6" s="1"/>
  <c r="M696" i="6" s="1"/>
  <c r="N695" i="6"/>
  <c r="A695" i="6" s="1"/>
  <c r="M695" i="6" s="1"/>
  <c r="N694" i="6"/>
  <c r="A694" i="6" s="1"/>
  <c r="M694" i="6" s="1"/>
  <c r="N692" i="6"/>
  <c r="A692" i="6" s="1"/>
  <c r="M692" i="6" s="1"/>
  <c r="N691" i="6"/>
  <c r="A691" i="6" s="1"/>
  <c r="M691" i="6" s="1"/>
  <c r="E689" i="6"/>
  <c r="N688" i="6"/>
  <c r="A688" i="6" s="1"/>
  <c r="N687" i="6"/>
  <c r="A687" i="6" s="1"/>
  <c r="N686" i="6"/>
  <c r="A686" i="6" s="1"/>
  <c r="N684" i="6"/>
  <c r="A684" i="6" s="1"/>
  <c r="E682" i="6"/>
  <c r="N681" i="6"/>
  <c r="A681" i="6" s="1"/>
  <c r="N680" i="6"/>
  <c r="A680" i="6" s="1"/>
  <c r="N679" i="6"/>
  <c r="A679" i="6" s="1"/>
  <c r="E677" i="6"/>
  <c r="D677" i="6" s="1"/>
  <c r="N676" i="6"/>
  <c r="A676" i="6" s="1"/>
  <c r="N675" i="6"/>
  <c r="A675" i="6" s="1"/>
  <c r="N673" i="6"/>
  <c r="A673" i="6" s="1"/>
  <c r="M673" i="6" s="1"/>
  <c r="N672" i="6"/>
  <c r="A672" i="6" s="1"/>
  <c r="N671" i="6"/>
  <c r="A671" i="6" s="1"/>
  <c r="M671" i="6" s="1"/>
  <c r="N670" i="6"/>
  <c r="A670" i="6" s="1"/>
  <c r="N668" i="6"/>
  <c r="A668" i="6" s="1"/>
  <c r="M668" i="6" s="1"/>
  <c r="N667" i="6"/>
  <c r="A667" i="6" s="1"/>
  <c r="N665" i="6"/>
  <c r="A665" i="6" s="1"/>
  <c r="N664" i="6"/>
  <c r="A664" i="6" s="1"/>
  <c r="N663" i="6"/>
  <c r="A663" i="6" s="1"/>
  <c r="N662" i="6"/>
  <c r="A662" i="6" s="1"/>
  <c r="N661" i="6"/>
  <c r="A661" i="6" s="1"/>
  <c r="N660" i="6"/>
  <c r="A660" i="6" s="1"/>
  <c r="N659" i="6"/>
  <c r="A659" i="6" s="1"/>
  <c r="N657" i="6"/>
  <c r="A657" i="6" s="1"/>
  <c r="N656" i="6"/>
  <c r="A656" i="6" s="1"/>
  <c r="N655" i="6"/>
  <c r="A655" i="6" s="1"/>
  <c r="M655" i="6" s="1"/>
  <c r="N654" i="6"/>
  <c r="A654" i="6" s="1"/>
  <c r="M654" i="6" s="1"/>
  <c r="N652" i="6"/>
  <c r="A652" i="6" s="1"/>
  <c r="M652" i="6" s="1"/>
  <c r="N651" i="6"/>
  <c r="A651" i="6" s="1"/>
  <c r="M651" i="6" s="1"/>
  <c r="N649" i="6"/>
  <c r="A649" i="6" s="1"/>
  <c r="M649" i="6" s="1"/>
  <c r="N648" i="6"/>
  <c r="A648" i="6" s="1"/>
  <c r="M648" i="6" s="1"/>
  <c r="N647" i="6"/>
  <c r="A647" i="6" s="1"/>
  <c r="M647" i="6" s="1"/>
  <c r="N646" i="6"/>
  <c r="A646" i="6" s="1"/>
  <c r="M646" i="6" s="1"/>
  <c r="N644" i="6"/>
  <c r="A644" i="6" s="1"/>
  <c r="M644" i="6" s="1"/>
  <c r="N643" i="6"/>
  <c r="A643" i="6" s="1"/>
  <c r="N641" i="6"/>
  <c r="A641" i="6" s="1"/>
  <c r="M641" i="6" s="1"/>
  <c r="N640" i="6"/>
  <c r="A640" i="6" s="1"/>
  <c r="M640" i="6" s="1"/>
  <c r="N639" i="6"/>
  <c r="A639" i="6" s="1"/>
  <c r="N638" i="6"/>
  <c r="A638" i="6" s="1"/>
  <c r="E637" i="6"/>
  <c r="N636" i="6"/>
  <c r="A636" i="6" s="1"/>
  <c r="M636" i="6" s="1"/>
  <c r="N635" i="6"/>
  <c r="A635" i="6" s="1"/>
  <c r="E634" i="6"/>
  <c r="N632" i="6"/>
  <c r="A632" i="6" s="1"/>
  <c r="N631" i="6"/>
  <c r="A631" i="6" s="1"/>
  <c r="N630" i="6"/>
  <c r="A630" i="6" s="1"/>
  <c r="N628" i="6"/>
  <c r="A628" i="6" s="1"/>
  <c r="N627" i="6"/>
  <c r="A627" i="6" s="1"/>
  <c r="N625" i="6"/>
  <c r="A625" i="6" s="1"/>
  <c r="N624" i="6"/>
  <c r="A624" i="6" s="1"/>
  <c r="M624" i="6" s="1"/>
  <c r="N623" i="6"/>
  <c r="A623" i="6" s="1"/>
  <c r="M623" i="6" s="1"/>
  <c r="N622" i="6"/>
  <c r="A622" i="6" s="1"/>
  <c r="N620" i="6"/>
  <c r="A620" i="6" s="1"/>
  <c r="M620" i="6" s="1"/>
  <c r="N619" i="6"/>
  <c r="A619" i="6" s="1"/>
  <c r="M619" i="6" s="1"/>
  <c r="N617" i="6"/>
  <c r="A617" i="6" s="1"/>
  <c r="N616" i="6"/>
  <c r="A616" i="6" s="1"/>
  <c r="M616" i="6" s="1"/>
  <c r="N614" i="6"/>
  <c r="A614" i="6" s="1"/>
  <c r="E613" i="6"/>
  <c r="N612" i="6"/>
  <c r="A612" i="6" s="1"/>
  <c r="M612" i="6" s="1"/>
  <c r="N611" i="6"/>
  <c r="A611" i="6" s="1"/>
  <c r="N609" i="6"/>
  <c r="A609" i="6" s="1"/>
  <c r="N607" i="6"/>
  <c r="A607" i="6" s="1"/>
  <c r="N606" i="6"/>
  <c r="A606" i="6" s="1"/>
  <c r="N604" i="6"/>
  <c r="A604" i="6" s="1"/>
  <c r="N603" i="6"/>
  <c r="A603" i="6" s="1"/>
  <c r="N601" i="6"/>
  <c r="A601" i="6" s="1"/>
  <c r="M601" i="6" s="1"/>
  <c r="N600" i="6"/>
  <c r="A600" i="6" s="1"/>
  <c r="N599" i="6"/>
  <c r="A599" i="6" s="1"/>
  <c r="M599" i="6" s="1"/>
  <c r="N598" i="6"/>
  <c r="A598" i="6" s="1"/>
  <c r="M598" i="6" s="1"/>
  <c r="N596" i="6"/>
  <c r="A596" i="6" s="1"/>
  <c r="M596" i="6" s="1"/>
  <c r="N595" i="6"/>
  <c r="A595" i="6" s="1"/>
  <c r="M595" i="6" s="1"/>
  <c r="N593" i="6"/>
  <c r="A593" i="6" s="1"/>
  <c r="N592" i="6"/>
  <c r="A592" i="6" s="1"/>
  <c r="N591" i="6"/>
  <c r="A591" i="6" s="1"/>
  <c r="N590" i="6"/>
  <c r="A590" i="6" s="1"/>
  <c r="N588" i="6"/>
  <c r="A588" i="6" s="1"/>
  <c r="N584" i="6"/>
  <c r="A584" i="6" s="1"/>
  <c r="N583" i="6"/>
  <c r="A583" i="6" s="1"/>
  <c r="N582" i="6"/>
  <c r="A582" i="6" s="1"/>
  <c r="N580" i="6"/>
  <c r="A580" i="6" s="1"/>
  <c r="M580" i="6" s="1"/>
  <c r="N579" i="6"/>
  <c r="A579" i="6" s="1"/>
  <c r="M579" i="6" s="1"/>
  <c r="N577" i="6"/>
  <c r="A577" i="6" s="1"/>
  <c r="M577" i="6" s="1"/>
  <c r="N576" i="6"/>
  <c r="A576" i="6" s="1"/>
  <c r="M576" i="6" s="1"/>
  <c r="N574" i="6"/>
  <c r="A574" i="6" s="1"/>
  <c r="M574" i="6" s="1"/>
  <c r="N572" i="6"/>
  <c r="A572" i="6" s="1"/>
  <c r="M572" i="6" s="1"/>
  <c r="N571" i="6"/>
  <c r="A571" i="6" s="1"/>
  <c r="N569" i="6"/>
  <c r="A569" i="6" s="1"/>
  <c r="N568" i="6"/>
  <c r="A568" i="6" s="1"/>
  <c r="N567" i="6"/>
  <c r="A567" i="6" s="1"/>
  <c r="N566" i="6"/>
  <c r="A566" i="6" s="1"/>
  <c r="N563" i="6"/>
  <c r="A563" i="6" s="1"/>
  <c r="N561" i="6"/>
  <c r="A561" i="6" s="1"/>
  <c r="N560" i="6"/>
  <c r="A560" i="6" s="1"/>
  <c r="N559" i="6"/>
  <c r="A559" i="6" s="1"/>
  <c r="N558" i="6"/>
  <c r="A558" i="6" s="1"/>
  <c r="N556" i="6"/>
  <c r="A556" i="6" s="1"/>
  <c r="N555" i="6"/>
  <c r="A555" i="6" s="1"/>
  <c r="N552" i="6"/>
  <c r="A552" i="6" s="1"/>
  <c r="M552" i="6" s="1"/>
  <c r="N551" i="6"/>
  <c r="A551" i="6" s="1"/>
  <c r="M551" i="6" s="1"/>
  <c r="N548" i="6"/>
  <c r="A548" i="6" s="1"/>
  <c r="M548" i="6" s="1"/>
  <c r="N547" i="6"/>
  <c r="A547" i="6" s="1"/>
  <c r="M547" i="6" s="1"/>
  <c r="N545" i="6"/>
  <c r="A545" i="6" s="1"/>
  <c r="M545" i="6" s="1"/>
  <c r="N544" i="6"/>
  <c r="A544" i="6" s="1"/>
  <c r="M544" i="6" s="1"/>
  <c r="N543" i="6"/>
  <c r="A543" i="6" s="1"/>
  <c r="M543" i="6" s="1"/>
  <c r="N542" i="6"/>
  <c r="A542" i="6" s="1"/>
  <c r="M542" i="6" s="1"/>
  <c r="N539" i="6"/>
  <c r="A539" i="6" s="1"/>
  <c r="N537" i="6"/>
  <c r="A537" i="6" s="1"/>
  <c r="N536" i="6"/>
  <c r="A536" i="6" s="1"/>
  <c r="N535" i="6"/>
  <c r="A535" i="6" s="1"/>
  <c r="N534" i="6"/>
  <c r="A534" i="6" s="1"/>
  <c r="N533" i="6"/>
  <c r="A533" i="6" s="1"/>
  <c r="N532" i="6"/>
  <c r="A532" i="6" s="1"/>
  <c r="N529" i="6"/>
  <c r="A529" i="6" s="1"/>
  <c r="M529" i="6" s="1"/>
  <c r="N528" i="6"/>
  <c r="A528" i="6" s="1"/>
  <c r="M528" i="6" s="1"/>
  <c r="N527" i="6"/>
  <c r="A527" i="6" s="1"/>
  <c r="M527" i="6" s="1"/>
  <c r="N526" i="6"/>
  <c r="A526" i="6" s="1"/>
  <c r="M526" i="6" s="1"/>
  <c r="N524" i="6"/>
  <c r="A524" i="6" s="1"/>
  <c r="M524" i="6" s="1"/>
  <c r="N523" i="6"/>
  <c r="A523" i="6" s="1"/>
  <c r="M523" i="6" s="1"/>
  <c r="N521" i="6"/>
  <c r="A521" i="6" s="1"/>
  <c r="M521" i="6" s="1"/>
  <c r="N520" i="6"/>
  <c r="A520" i="6" s="1"/>
  <c r="M520" i="6" s="1"/>
  <c r="N519" i="6"/>
  <c r="A519" i="6" s="1"/>
  <c r="N518" i="6"/>
  <c r="A518" i="6" s="1"/>
  <c r="N516" i="6"/>
  <c r="A516" i="6" s="1"/>
  <c r="N515" i="6"/>
  <c r="A515" i="6" s="1"/>
  <c r="N512" i="6"/>
  <c r="A512" i="6" s="1"/>
  <c r="N511" i="6"/>
  <c r="A511" i="6" s="1"/>
  <c r="E509" i="6"/>
  <c r="N508" i="6"/>
  <c r="A508" i="6" s="1"/>
  <c r="N507" i="6"/>
  <c r="A507" i="6" s="1"/>
  <c r="N505" i="6"/>
  <c r="A505" i="6" s="1"/>
  <c r="N504" i="6"/>
  <c r="A504" i="6" s="1"/>
  <c r="N503" i="6"/>
  <c r="A503" i="6" s="1"/>
  <c r="N502" i="6"/>
  <c r="A502" i="6" s="1"/>
  <c r="N500" i="6"/>
  <c r="A500" i="6" s="1"/>
  <c r="N497" i="6"/>
  <c r="A497" i="6" s="1"/>
  <c r="M497" i="6" s="1"/>
  <c r="N496" i="6"/>
  <c r="A496" i="6" s="1"/>
  <c r="M496" i="6" s="1"/>
  <c r="N495" i="6"/>
  <c r="A495" i="6" s="1"/>
  <c r="M495" i="6" s="1"/>
  <c r="N494" i="6"/>
  <c r="A494" i="6" s="1"/>
  <c r="M494" i="6" s="1"/>
  <c r="E493" i="6"/>
  <c r="N492" i="6"/>
  <c r="A492" i="6" s="1"/>
  <c r="M492" i="6" s="1"/>
  <c r="N491" i="6"/>
  <c r="A491" i="6" s="1"/>
  <c r="M491" i="6" s="1"/>
  <c r="N489" i="6"/>
  <c r="A489" i="6" s="1"/>
  <c r="N488" i="6"/>
  <c r="A488" i="6" s="1"/>
  <c r="M488" i="6" s="1"/>
  <c r="N487" i="6"/>
  <c r="A487" i="6" s="1"/>
  <c r="N486" i="6"/>
  <c r="A486" i="6" s="1"/>
  <c r="N484" i="6"/>
  <c r="A484" i="6" s="1"/>
  <c r="M484" i="6" s="1"/>
  <c r="N483" i="6"/>
  <c r="A483" i="6" s="1"/>
  <c r="N481" i="6"/>
  <c r="A481" i="6" s="1"/>
  <c r="N480" i="6"/>
  <c r="A480" i="6" s="1"/>
  <c r="M480" i="6" s="1"/>
  <c r="N479" i="6"/>
  <c r="A479" i="6" s="1"/>
  <c r="M479" i="6" s="1"/>
  <c r="N476" i="6"/>
  <c r="A476" i="6" s="1"/>
  <c r="M476" i="6" s="1"/>
  <c r="N475" i="6"/>
  <c r="A475" i="6" s="1"/>
  <c r="M475" i="6" s="1"/>
  <c r="N473" i="6"/>
  <c r="A473" i="6" s="1"/>
  <c r="M473" i="6" s="1"/>
  <c r="N472" i="6"/>
  <c r="A472" i="6" s="1"/>
  <c r="M472" i="6" s="1"/>
  <c r="N471" i="6"/>
  <c r="A471" i="6" s="1"/>
  <c r="M471" i="6" s="1"/>
  <c r="N470" i="6"/>
  <c r="A470" i="6" s="1"/>
  <c r="M470" i="6" s="1"/>
  <c r="N469" i="6"/>
  <c r="A469" i="6" s="1"/>
  <c r="M469" i="6" s="1"/>
  <c r="N467" i="6"/>
  <c r="A467" i="6" s="1"/>
  <c r="M467" i="6" s="1"/>
  <c r="N465" i="6"/>
  <c r="A465" i="6" s="1"/>
  <c r="M465" i="6" s="1"/>
  <c r="N464" i="6"/>
  <c r="A464" i="6" s="1"/>
  <c r="M464" i="6" s="1"/>
  <c r="N463" i="6"/>
  <c r="A463" i="6" s="1"/>
  <c r="M463" i="6" s="1"/>
  <c r="N462" i="6"/>
  <c r="A462" i="6" s="1"/>
  <c r="M462" i="6" s="1"/>
  <c r="N460" i="6"/>
  <c r="A460" i="6" s="1"/>
  <c r="M460" i="6" s="1"/>
  <c r="N459" i="6"/>
  <c r="A459" i="6" s="1"/>
  <c r="M459" i="6" s="1"/>
  <c r="N456" i="6"/>
  <c r="A456" i="6" s="1"/>
  <c r="M456" i="6" s="1"/>
  <c r="N455" i="6"/>
  <c r="A455" i="6" s="1"/>
  <c r="M455" i="6" s="1"/>
  <c r="N454" i="6"/>
  <c r="A454" i="6" s="1"/>
  <c r="M454" i="6" s="1"/>
  <c r="N452" i="6"/>
  <c r="A452" i="6" s="1"/>
  <c r="M452" i="6" s="1"/>
  <c r="N451" i="6"/>
  <c r="A451" i="6" s="1"/>
  <c r="M451" i="6" s="1"/>
  <c r="N448" i="6"/>
  <c r="A448" i="6" s="1"/>
  <c r="N447" i="6"/>
  <c r="A447" i="6" s="1"/>
  <c r="N444" i="6"/>
  <c r="A444" i="6" s="1"/>
  <c r="N443" i="6"/>
  <c r="A443" i="6" s="1"/>
  <c r="M443" i="6" s="1"/>
  <c r="N441" i="6"/>
  <c r="A441" i="6" s="1"/>
  <c r="N440" i="6"/>
  <c r="A440" i="6" s="1"/>
  <c r="M440" i="6" s="1"/>
  <c r="N439" i="6"/>
  <c r="A439" i="6" s="1"/>
  <c r="N438" i="6"/>
  <c r="A438" i="6" s="1"/>
  <c r="M438" i="6" s="1"/>
  <c r="N436" i="6"/>
  <c r="A436" i="6" s="1"/>
  <c r="M436" i="6" s="1"/>
  <c r="N432" i="6"/>
  <c r="A432" i="6" s="1"/>
  <c r="M432" i="6" s="1"/>
  <c r="N431" i="6"/>
  <c r="A431" i="6" s="1"/>
  <c r="M431" i="6" s="1"/>
  <c r="N430" i="6"/>
  <c r="A430" i="6" s="1"/>
  <c r="M430" i="6" s="1"/>
  <c r="N428" i="6"/>
  <c r="A428" i="6" s="1"/>
  <c r="M428" i="6" s="1"/>
  <c r="N427" i="6"/>
  <c r="A427" i="6" s="1"/>
  <c r="M427" i="6" s="1"/>
  <c r="N425" i="6"/>
  <c r="A425" i="6" s="1"/>
  <c r="M425" i="6" s="1"/>
  <c r="N424" i="6"/>
  <c r="A424" i="6" s="1"/>
  <c r="M424" i="6" s="1"/>
  <c r="N423" i="6"/>
  <c r="A423" i="6" s="1"/>
  <c r="N422" i="6"/>
  <c r="A422" i="6" s="1"/>
  <c r="N420" i="6"/>
  <c r="A420" i="6" s="1"/>
  <c r="N419" i="6"/>
  <c r="A419" i="6" s="1"/>
  <c r="N416" i="6"/>
  <c r="A416" i="6" s="1"/>
  <c r="N415" i="6"/>
  <c r="A415" i="6" s="1"/>
  <c r="N414" i="6"/>
  <c r="A414" i="6" s="1"/>
  <c r="N411" i="6"/>
  <c r="A411" i="6" s="1"/>
  <c r="E410" i="6"/>
  <c r="N409" i="6"/>
  <c r="A409" i="6" s="1"/>
  <c r="N408" i="6"/>
  <c r="A408" i="6" s="1"/>
  <c r="N407" i="6"/>
  <c r="A407" i="6" s="1"/>
  <c r="N406" i="6"/>
  <c r="A406" i="6" s="1"/>
  <c r="N404" i="6"/>
  <c r="A404" i="6" s="1"/>
  <c r="N403" i="6"/>
  <c r="A403" i="6" s="1"/>
  <c r="N400" i="6"/>
  <c r="A400" i="6" s="1"/>
  <c r="N399" i="6"/>
  <c r="A399" i="6" s="1"/>
  <c r="N398" i="6"/>
  <c r="A398" i="6" s="1"/>
  <c r="N396" i="6"/>
  <c r="A396" i="6" s="1"/>
  <c r="M396" i="6" s="1"/>
  <c r="N395" i="6"/>
  <c r="A395" i="6" s="1"/>
  <c r="M395" i="6" s="1"/>
  <c r="E394" i="6"/>
  <c r="N393" i="6"/>
  <c r="A393" i="6" s="1"/>
  <c r="M393" i="6" s="1"/>
  <c r="N392" i="6"/>
  <c r="A392" i="6" s="1"/>
  <c r="M392" i="6" s="1"/>
  <c r="N388" i="6"/>
  <c r="A388" i="6" s="1"/>
  <c r="M388" i="6" s="1"/>
  <c r="N387" i="6"/>
  <c r="A387" i="6" s="1"/>
  <c r="M387" i="6" s="1"/>
  <c r="N384" i="6"/>
  <c r="A384" i="6" s="1"/>
  <c r="N383" i="6"/>
  <c r="A383" i="6" s="1"/>
  <c r="N382" i="6"/>
  <c r="A382" i="6" s="1"/>
  <c r="N380" i="6"/>
  <c r="A380" i="6" s="1"/>
  <c r="M380" i="6" s="1"/>
  <c r="N379" i="6"/>
  <c r="A379" i="6" s="1"/>
  <c r="M379" i="6" s="1"/>
  <c r="N376" i="6"/>
  <c r="A376" i="6" s="1"/>
  <c r="N375" i="6"/>
  <c r="A375" i="6" s="1"/>
  <c r="N374" i="6"/>
  <c r="A374" i="6" s="1"/>
  <c r="N372" i="6"/>
  <c r="A372" i="6" s="1"/>
  <c r="N371" i="6"/>
  <c r="A371" i="6" s="1"/>
  <c r="N369" i="6"/>
  <c r="A369" i="6" s="1"/>
  <c r="N368" i="6"/>
  <c r="A368" i="6" s="1"/>
  <c r="N366" i="6"/>
  <c r="A366" i="6" s="1"/>
  <c r="N364" i="6"/>
  <c r="A364" i="6" s="1"/>
  <c r="M364" i="6" s="1"/>
  <c r="N363" i="6"/>
  <c r="A363" i="6" s="1"/>
  <c r="M363" i="6" s="1"/>
  <c r="N361" i="6"/>
  <c r="A361" i="6" s="1"/>
  <c r="M361" i="6" s="1"/>
  <c r="N360" i="6"/>
  <c r="A360" i="6" s="1"/>
  <c r="M360" i="6" s="1"/>
  <c r="N359" i="6"/>
  <c r="A359" i="6" s="1"/>
  <c r="M359" i="6" s="1"/>
  <c r="N358" i="6"/>
  <c r="A358" i="6" s="1"/>
  <c r="N355" i="6"/>
  <c r="A355" i="6" s="1"/>
  <c r="N352" i="6"/>
  <c r="A352" i="6" s="1"/>
  <c r="N351" i="6"/>
  <c r="A351" i="6" s="1"/>
  <c r="N350" i="6"/>
  <c r="A350" i="6" s="1"/>
  <c r="N348" i="6"/>
  <c r="A348" i="6" s="1"/>
  <c r="N347" i="6"/>
  <c r="A347" i="6" s="1"/>
  <c r="N345" i="6"/>
  <c r="A345" i="6" s="1"/>
  <c r="N344" i="6"/>
  <c r="A344" i="6" s="1"/>
  <c r="N343" i="6"/>
  <c r="A343" i="6" s="1"/>
  <c r="M343" i="6" s="1"/>
  <c r="N342" i="6"/>
  <c r="A342" i="6" s="1"/>
  <c r="M342" i="6" s="1"/>
  <c r="N340" i="6"/>
  <c r="A340" i="6" s="1"/>
  <c r="M340" i="6" s="1"/>
  <c r="N339" i="6"/>
  <c r="A339" i="6" s="1"/>
  <c r="M339" i="6" s="1"/>
  <c r="N337" i="6"/>
  <c r="A337" i="6" s="1"/>
  <c r="M337" i="6" s="1"/>
  <c r="N336" i="6"/>
  <c r="A336" i="6" s="1"/>
  <c r="N335" i="6"/>
  <c r="A335" i="6" s="1"/>
  <c r="N331" i="6"/>
  <c r="A331" i="6" s="1"/>
  <c r="E330" i="6"/>
  <c r="N329" i="6"/>
  <c r="A329" i="6" s="1"/>
  <c r="N328" i="6"/>
  <c r="A328" i="6" s="1"/>
  <c r="N327" i="6"/>
  <c r="A327" i="6" s="1"/>
  <c r="N326" i="6"/>
  <c r="A326" i="6" s="1"/>
  <c r="N324" i="6"/>
  <c r="A324" i="6" s="1"/>
  <c r="N323" i="6"/>
  <c r="A323" i="6" s="1"/>
  <c r="N321" i="6"/>
  <c r="A321" i="6" s="1"/>
  <c r="N320" i="6"/>
  <c r="A320" i="6" s="1"/>
  <c r="M320" i="6" s="1"/>
  <c r="N319" i="6"/>
  <c r="A319" i="6" s="1"/>
  <c r="M319" i="6" s="1"/>
  <c r="N318" i="6"/>
  <c r="A318" i="6" s="1"/>
  <c r="M318" i="6" s="1"/>
  <c r="N316" i="6"/>
  <c r="A316" i="6" s="1"/>
  <c r="M316" i="6" s="1"/>
  <c r="N315" i="6"/>
  <c r="A315" i="6" s="1"/>
  <c r="M315" i="6" s="1"/>
  <c r="N313" i="6"/>
  <c r="A313" i="6" s="1"/>
  <c r="M313" i="6" s="1"/>
  <c r="N312" i="6"/>
  <c r="A312" i="6" s="1"/>
  <c r="M312" i="6" s="1"/>
  <c r="N311" i="6"/>
  <c r="A311" i="6" s="1"/>
  <c r="M311" i="6" s="1"/>
  <c r="N308" i="6"/>
  <c r="A308" i="6" s="1"/>
  <c r="N307" i="6"/>
  <c r="A307" i="6" s="1"/>
  <c r="N305" i="6"/>
  <c r="A305" i="6" s="1"/>
  <c r="M305" i="6" s="1"/>
  <c r="N304" i="6"/>
  <c r="A304" i="6" s="1"/>
  <c r="N303" i="6"/>
  <c r="A303" i="6" s="1"/>
  <c r="N302" i="6"/>
  <c r="A302" i="6" s="1"/>
  <c r="N300" i="6"/>
  <c r="A300" i="6" s="1"/>
  <c r="N297" i="6"/>
  <c r="A297" i="6" s="1"/>
  <c r="N296" i="6"/>
  <c r="A296" i="6" s="1"/>
  <c r="M296" i="6" s="1"/>
  <c r="N295" i="6"/>
  <c r="A295" i="6" s="1"/>
  <c r="M295" i="6" s="1"/>
  <c r="N294" i="6"/>
  <c r="A294" i="6" s="1"/>
  <c r="E293" i="6"/>
  <c r="N292" i="6"/>
  <c r="A292" i="6" s="1"/>
  <c r="N291" i="6"/>
  <c r="A291" i="6" s="1"/>
  <c r="M291" i="6" s="1"/>
  <c r="E289" i="6"/>
  <c r="N288" i="6"/>
  <c r="A288" i="6" s="1"/>
  <c r="M288" i="6" s="1"/>
  <c r="N286" i="6"/>
  <c r="A286" i="6" s="1"/>
  <c r="M286" i="6" s="1"/>
  <c r="N284" i="6"/>
  <c r="A284" i="6" s="1"/>
  <c r="M284" i="6" s="1"/>
  <c r="N283" i="6"/>
  <c r="A283" i="6" s="1"/>
  <c r="M283" i="6" s="1"/>
  <c r="N281" i="6"/>
  <c r="A281" i="6" s="1"/>
  <c r="N280" i="6"/>
  <c r="A280" i="6" s="1"/>
  <c r="N279" i="6"/>
  <c r="A279" i="6" s="1"/>
  <c r="N277" i="6"/>
  <c r="A277" i="6" s="1"/>
  <c r="N275" i="6"/>
  <c r="A275" i="6" s="1"/>
  <c r="N273" i="6"/>
  <c r="A273" i="6" s="1"/>
  <c r="M273" i="6" s="1"/>
  <c r="N272" i="6"/>
  <c r="A272" i="6" s="1"/>
  <c r="M272" i="6" s="1"/>
  <c r="N271" i="6"/>
  <c r="A271" i="6" s="1"/>
  <c r="M271" i="6" s="1"/>
  <c r="N270" i="6"/>
  <c r="A270" i="6" s="1"/>
  <c r="M270" i="6" s="1"/>
  <c r="E269" i="6"/>
  <c r="N268" i="6"/>
  <c r="A268" i="6" s="1"/>
  <c r="M268" i="6" s="1"/>
  <c r="N267" i="6"/>
  <c r="A267" i="6" s="1"/>
  <c r="M267" i="6" s="1"/>
  <c r="N264" i="6"/>
  <c r="A264" i="6" s="1"/>
  <c r="M264" i="6" s="1"/>
  <c r="N263" i="6"/>
  <c r="A263" i="6" s="1"/>
  <c r="M263" i="6" s="1"/>
  <c r="N262" i="6"/>
  <c r="A262" i="6" s="1"/>
  <c r="M262" i="6" s="1"/>
  <c r="N260" i="6"/>
  <c r="A260" i="6" s="1"/>
  <c r="M260" i="6" s="1"/>
  <c r="N259" i="6"/>
  <c r="A259" i="6" s="1"/>
  <c r="M259" i="6" s="1"/>
  <c r="N256" i="6"/>
  <c r="A256" i="6" s="1"/>
  <c r="M256" i="6" s="1"/>
  <c r="N254" i="6"/>
  <c r="A254" i="6" s="1"/>
  <c r="M254" i="6" s="1"/>
  <c r="N252" i="6"/>
  <c r="A252" i="6" s="1"/>
  <c r="M252" i="6" s="1"/>
  <c r="N251" i="6"/>
  <c r="A251" i="6" s="1"/>
  <c r="N249" i="6"/>
  <c r="A249" i="6" s="1"/>
  <c r="N248" i="6"/>
  <c r="A248" i="6" s="1"/>
  <c r="N247" i="6"/>
  <c r="A247" i="6" s="1"/>
  <c r="N246" i="6"/>
  <c r="A246" i="6" s="1"/>
  <c r="N243" i="6"/>
  <c r="A243" i="6" s="1"/>
  <c r="N241" i="6"/>
  <c r="A241" i="6" s="1"/>
  <c r="N240" i="6"/>
  <c r="A240" i="6" s="1"/>
  <c r="N239" i="6"/>
  <c r="A239" i="6" s="1"/>
  <c r="N238" i="6"/>
  <c r="A238" i="6" s="1"/>
  <c r="N236" i="6"/>
  <c r="A236" i="6" s="1"/>
  <c r="N235" i="6"/>
  <c r="A235" i="6" s="1"/>
  <c r="N232" i="6"/>
  <c r="A232" i="6" s="1"/>
  <c r="N231" i="6"/>
  <c r="A231" i="6" s="1"/>
  <c r="N230" i="6"/>
  <c r="A230" i="6" s="1"/>
  <c r="N228" i="6"/>
  <c r="A228" i="6" s="1"/>
  <c r="N227" i="6"/>
  <c r="A227" i="6" s="1"/>
  <c r="E226" i="6"/>
  <c r="N225" i="6"/>
  <c r="A225" i="6" s="1"/>
  <c r="M225" i="6" s="1"/>
  <c r="N224" i="6"/>
  <c r="A224" i="6" s="1"/>
  <c r="M224" i="6" s="1"/>
  <c r="N222" i="6"/>
  <c r="A222" i="6" s="1"/>
  <c r="M222" i="6" s="1"/>
  <c r="N220" i="6"/>
  <c r="A220" i="6" s="1"/>
  <c r="M220" i="6" s="1"/>
  <c r="N219" i="6"/>
  <c r="A219" i="6" s="1"/>
  <c r="M219" i="6" s="1"/>
  <c r="N217" i="6"/>
  <c r="A217" i="6" s="1"/>
  <c r="N216" i="6"/>
  <c r="A216" i="6" s="1"/>
  <c r="N215" i="6"/>
  <c r="A215" i="6" s="1"/>
  <c r="N214" i="6"/>
  <c r="A214" i="6" s="1"/>
  <c r="N211" i="6"/>
  <c r="A211" i="6" s="1"/>
  <c r="M211" i="6" s="1"/>
  <c r="E210" i="6"/>
  <c r="D210" i="6" s="1"/>
  <c r="N209" i="6"/>
  <c r="A209" i="6" s="1"/>
  <c r="N208" i="6"/>
  <c r="A208" i="6" s="1"/>
  <c r="N207" i="6"/>
  <c r="A207" i="6" s="1"/>
  <c r="N206" i="6"/>
  <c r="A206" i="6" s="1"/>
  <c r="N204" i="6"/>
  <c r="A204" i="6" s="1"/>
  <c r="M204" i="6" s="1"/>
  <c r="N203" i="6"/>
  <c r="A203" i="6" s="1"/>
  <c r="M203" i="6" s="1"/>
  <c r="N200" i="6"/>
  <c r="A200" i="6" s="1"/>
  <c r="M200" i="6" s="1"/>
  <c r="N199" i="6"/>
  <c r="A199" i="6" s="1"/>
  <c r="M199" i="6" s="1"/>
  <c r="N198" i="6"/>
  <c r="A198" i="6" s="1"/>
  <c r="M198" i="6" s="1"/>
  <c r="N196" i="6"/>
  <c r="A196" i="6" s="1"/>
  <c r="N195" i="6"/>
  <c r="A195" i="6" s="1"/>
  <c r="N192" i="6"/>
  <c r="A192" i="6" s="1"/>
  <c r="N190" i="6"/>
  <c r="A190" i="6" s="1"/>
  <c r="E189" i="6"/>
  <c r="N188" i="6"/>
  <c r="A188" i="6" s="1"/>
  <c r="N187" i="6"/>
  <c r="A187" i="6" s="1"/>
  <c r="N185" i="6"/>
  <c r="A185" i="6" s="1"/>
  <c r="N184" i="6"/>
  <c r="A184" i="6" s="1"/>
  <c r="N183" i="6"/>
  <c r="A183" i="6" s="1"/>
  <c r="N182" i="6"/>
  <c r="A182" i="6" s="1"/>
  <c r="N179" i="6"/>
  <c r="A179" i="6" s="1"/>
  <c r="M179" i="6" s="1"/>
  <c r="N176" i="6"/>
  <c r="A176" i="6" s="1"/>
  <c r="M176" i="6" s="1"/>
  <c r="N175" i="6"/>
  <c r="A175" i="6" s="1"/>
  <c r="M175" i="6" s="1"/>
  <c r="N174" i="6"/>
  <c r="A174" i="6" s="1"/>
  <c r="M174" i="6" s="1"/>
  <c r="E173" i="6"/>
  <c r="N172" i="6"/>
  <c r="A172" i="6" s="1"/>
  <c r="N171" i="6"/>
  <c r="A171" i="6" s="1"/>
  <c r="E170" i="6"/>
  <c r="N168" i="6"/>
  <c r="A168" i="6" s="1"/>
  <c r="N167" i="6"/>
  <c r="A167" i="6" s="1"/>
  <c r="N166" i="6"/>
  <c r="A166" i="6" s="1"/>
  <c r="E165" i="6"/>
  <c r="N164" i="6"/>
  <c r="A164" i="6" s="1"/>
  <c r="N163" i="6"/>
  <c r="A163" i="6" s="1"/>
  <c r="E162" i="6"/>
  <c r="D162" i="6" s="1"/>
  <c r="N161" i="6"/>
  <c r="A161" i="6" s="1"/>
  <c r="N160" i="6"/>
  <c r="A160" i="6" s="1"/>
  <c r="N158" i="6"/>
  <c r="A158" i="6" s="1"/>
  <c r="E157" i="6"/>
  <c r="N156" i="6"/>
  <c r="A156" i="6" s="1"/>
  <c r="N155" i="6"/>
  <c r="A155" i="6" s="1"/>
  <c r="M155" i="6" s="1"/>
  <c r="N153" i="6"/>
  <c r="A153" i="6" s="1"/>
  <c r="M153" i="6" s="1"/>
  <c r="N152" i="6"/>
  <c r="A152" i="6" s="1"/>
  <c r="M152" i="6" s="1"/>
  <c r="N151" i="6"/>
  <c r="A151" i="6" s="1"/>
  <c r="M151" i="6" s="1"/>
  <c r="N150" i="6"/>
  <c r="A150" i="6" s="1"/>
  <c r="M150" i="6" s="1"/>
  <c r="N148" i="6"/>
  <c r="A148" i="6" s="1"/>
  <c r="M148" i="6" s="1"/>
  <c r="N147" i="6"/>
  <c r="A147" i="6" s="1"/>
  <c r="M147" i="6" s="1"/>
  <c r="E146" i="6"/>
  <c r="N145" i="6"/>
  <c r="A145" i="6" s="1"/>
  <c r="M145" i="6" s="1"/>
  <c r="N144" i="6"/>
  <c r="A144" i="6" s="1"/>
  <c r="M144" i="6" s="1"/>
  <c r="N143" i="6"/>
  <c r="A143" i="6" s="1"/>
  <c r="M143" i="6" s="1"/>
  <c r="N140" i="6"/>
  <c r="A140" i="6" s="1"/>
  <c r="M140" i="6" s="1"/>
  <c r="N139" i="6"/>
  <c r="A139" i="6" s="1"/>
  <c r="M139" i="6" s="1"/>
  <c r="N136" i="6"/>
  <c r="A136" i="6" s="1"/>
  <c r="M136" i="6" s="1"/>
  <c r="N135" i="6"/>
  <c r="A135" i="6" s="1"/>
  <c r="M135" i="6" s="1"/>
  <c r="N134" i="6"/>
  <c r="A134" i="6" s="1"/>
  <c r="N132" i="6"/>
  <c r="A132" i="6" s="1"/>
  <c r="N131" i="6"/>
  <c r="A131" i="6" s="1"/>
  <c r="N129" i="6"/>
  <c r="A129" i="6" s="1"/>
  <c r="N128" i="6"/>
  <c r="A128" i="6" s="1"/>
  <c r="N126" i="6"/>
  <c r="A126" i="6" s="1"/>
  <c r="E125" i="6"/>
  <c r="N124" i="6"/>
  <c r="A124" i="6" s="1"/>
  <c r="M124" i="6" s="1"/>
  <c r="N123" i="6"/>
  <c r="A123" i="6" s="1"/>
  <c r="M123" i="6" s="1"/>
  <c r="E122" i="6"/>
  <c r="N121" i="6"/>
  <c r="A121" i="6" s="1"/>
  <c r="N120" i="6"/>
  <c r="A120" i="6" s="1"/>
  <c r="N119" i="6"/>
  <c r="A119" i="6" s="1"/>
  <c r="N118" i="6"/>
  <c r="A118" i="6" s="1"/>
  <c r="N116" i="6"/>
  <c r="A116" i="6" s="1"/>
  <c r="M116" i="6" s="1"/>
  <c r="N113" i="6"/>
  <c r="A113" i="6" s="1"/>
  <c r="M113" i="6" s="1"/>
  <c r="N112" i="6"/>
  <c r="A112" i="6" s="1"/>
  <c r="M112" i="6" s="1"/>
  <c r="N111" i="6"/>
  <c r="A111" i="6" s="1"/>
  <c r="M111" i="6" s="1"/>
  <c r="N110" i="6"/>
  <c r="A110" i="6" s="1"/>
  <c r="E109" i="6"/>
  <c r="N108" i="6"/>
  <c r="A108" i="6" s="1"/>
  <c r="N107" i="6"/>
  <c r="A107" i="6" s="1"/>
  <c r="N105" i="6"/>
  <c r="A105" i="6" s="1"/>
  <c r="N104" i="6"/>
  <c r="A104" i="6" s="1"/>
  <c r="N103" i="6"/>
  <c r="A103" i="6" s="1"/>
  <c r="N102" i="6"/>
  <c r="A102" i="6" s="1"/>
  <c r="N100" i="6"/>
  <c r="A100" i="6" s="1"/>
  <c r="N99" i="6"/>
  <c r="A99" i="6" s="1"/>
  <c r="N97" i="6"/>
  <c r="A97" i="6" s="1"/>
  <c r="N96" i="6"/>
  <c r="A96" i="6" s="1"/>
  <c r="N95" i="6"/>
  <c r="A95" i="6" s="1"/>
  <c r="N92" i="6"/>
  <c r="A92" i="6" s="1"/>
  <c r="N91" i="6"/>
  <c r="A91" i="6" s="1"/>
  <c r="N88" i="6"/>
  <c r="A88" i="6" s="1"/>
  <c r="N87" i="6"/>
  <c r="A87" i="6" s="1"/>
  <c r="N85" i="6"/>
  <c r="A85" i="6" s="1"/>
  <c r="N84" i="6"/>
  <c r="A84" i="6" s="1"/>
  <c r="N83" i="6"/>
  <c r="A83" i="6" s="1"/>
  <c r="M83" i="6" s="1"/>
  <c r="E82" i="6"/>
  <c r="N80" i="6"/>
  <c r="A80" i="6" s="1"/>
  <c r="N79" i="6"/>
  <c r="A79" i="6" s="1"/>
  <c r="M79" i="6" s="1"/>
  <c r="N78" i="6"/>
  <c r="A78" i="6" s="1"/>
  <c r="M78" i="6" s="1"/>
  <c r="E77" i="6"/>
  <c r="N76" i="6"/>
  <c r="A76" i="6" s="1"/>
  <c r="N75" i="6"/>
  <c r="A75" i="6" s="1"/>
  <c r="N72" i="6"/>
  <c r="A72" i="6" s="1"/>
  <c r="M72" i="6" s="1"/>
  <c r="N71" i="6"/>
  <c r="A71" i="6" s="1"/>
  <c r="M71" i="6" s="1"/>
  <c r="N68" i="6"/>
  <c r="A68" i="6" s="1"/>
  <c r="N67" i="6"/>
  <c r="A67" i="6" s="1"/>
  <c r="E66" i="6"/>
  <c r="N65" i="6"/>
  <c r="A65" i="6" s="1"/>
  <c r="N64" i="6"/>
  <c r="A64" i="6" s="1"/>
  <c r="N63" i="6"/>
  <c r="A63" i="6" s="1"/>
  <c r="N62" i="6"/>
  <c r="A62" i="6" s="1"/>
  <c r="E61" i="6"/>
  <c r="N60" i="6"/>
  <c r="A60" i="6" s="1"/>
  <c r="E58" i="6"/>
  <c r="N56" i="6"/>
  <c r="A56" i="6" s="1"/>
  <c r="M56" i="6" s="1"/>
  <c r="N55" i="6"/>
  <c r="A55" i="6" s="1"/>
  <c r="M55" i="6" s="1"/>
  <c r="N54" i="6"/>
  <c r="A54" i="6" s="1"/>
  <c r="N52" i="6"/>
  <c r="A52" i="6" s="1"/>
  <c r="M52" i="6" s="1"/>
  <c r="N51" i="6"/>
  <c r="A51" i="6" s="1"/>
  <c r="M51" i="6" s="1"/>
  <c r="N49" i="6"/>
  <c r="A49" i="6" s="1"/>
  <c r="M49" i="6" s="1"/>
  <c r="N48" i="6"/>
  <c r="A48" i="6" s="1"/>
  <c r="M48" i="6" s="1"/>
  <c r="N46" i="6"/>
  <c r="A46" i="6" s="1"/>
  <c r="E45" i="6"/>
  <c r="N44" i="6"/>
  <c r="A44" i="6" s="1"/>
  <c r="M44" i="6" s="1"/>
  <c r="N43" i="6"/>
  <c r="A43" i="6" s="1"/>
  <c r="M43" i="6" s="1"/>
  <c r="N40" i="6"/>
  <c r="A40" i="6" s="1"/>
  <c r="N39" i="6"/>
  <c r="A39" i="6" s="1"/>
  <c r="N38" i="6"/>
  <c r="A38" i="6" s="1"/>
  <c r="N36" i="6"/>
  <c r="A36" i="6" s="1"/>
  <c r="E35" i="6"/>
  <c r="N33" i="6"/>
  <c r="A33" i="6" s="1"/>
  <c r="N32" i="6"/>
  <c r="A32" i="6" s="1"/>
  <c r="N31" i="6"/>
  <c r="A31" i="6" s="1"/>
  <c r="N28" i="6"/>
  <c r="A28" i="6" s="1"/>
  <c r="N27" i="6"/>
  <c r="A27" i="6" s="1"/>
  <c r="N25" i="6"/>
  <c r="A25" i="6" s="1"/>
  <c r="N24" i="6"/>
  <c r="A24" i="6" s="1"/>
  <c r="N22" i="6"/>
  <c r="A22" i="6" s="1"/>
  <c r="M22" i="6" s="1"/>
  <c r="N21" i="6"/>
  <c r="A21" i="6" s="1"/>
  <c r="N20" i="6"/>
  <c r="A20" i="6" s="1"/>
  <c r="N16" i="6"/>
  <c r="A16" i="6" s="1"/>
  <c r="N15" i="6"/>
  <c r="A15" i="6" s="1"/>
  <c r="N14" i="6"/>
  <c r="A14" i="6" s="1"/>
  <c r="N12" i="6"/>
  <c r="A12" i="6" s="1"/>
  <c r="M12" i="6" s="1"/>
  <c r="N9" i="6"/>
  <c r="A9" i="6" s="1"/>
  <c r="M9" i="6" s="1"/>
  <c r="N8" i="6"/>
  <c r="A8" i="6" s="1"/>
  <c r="M8" i="6" s="1"/>
  <c r="N4" i="6"/>
  <c r="A4" i="6" s="1"/>
  <c r="M4" i="6" s="1"/>
  <c r="N3" i="6"/>
  <c r="A3" i="6" s="1"/>
  <c r="M3" i="6" s="1"/>
  <c r="N1630" i="6"/>
  <c r="A1630" i="6" s="1"/>
  <c r="M1630" i="6" s="1"/>
  <c r="N1622" i="6"/>
  <c r="A1622" i="6" s="1"/>
  <c r="M1622" i="6" s="1"/>
  <c r="N1614" i="6"/>
  <c r="A1614" i="6" s="1"/>
  <c r="M1614" i="6" s="1"/>
  <c r="N1606" i="6"/>
  <c r="A1606" i="6" s="1"/>
  <c r="M1606" i="6" s="1"/>
  <c r="N1598" i="6"/>
  <c r="A1598" i="6" s="1"/>
  <c r="M1598" i="6" s="1"/>
  <c r="N1590" i="6"/>
  <c r="A1590" i="6" s="1"/>
  <c r="M1590" i="6" s="1"/>
  <c r="N1582" i="6"/>
  <c r="A1582" i="6" s="1"/>
  <c r="M1582" i="6" s="1"/>
  <c r="N1574" i="6"/>
  <c r="A1574" i="6" s="1"/>
  <c r="M1574" i="6" s="1"/>
  <c r="N1566" i="6"/>
  <c r="A1566" i="6" s="1"/>
  <c r="M1566" i="6" s="1"/>
  <c r="N1558" i="6"/>
  <c r="A1558" i="6" s="1"/>
  <c r="M1558" i="6" s="1"/>
  <c r="N1550" i="6"/>
  <c r="A1550" i="6" s="1"/>
  <c r="M1550" i="6" s="1"/>
  <c r="N1650" i="6"/>
  <c r="A1650" i="6" s="1"/>
  <c r="M1650" i="6" s="1"/>
  <c r="E1648" i="6"/>
  <c r="E1645" i="6"/>
  <c r="E1643" i="6"/>
  <c r="N1642" i="6"/>
  <c r="A1642" i="6" s="1"/>
  <c r="E1640" i="6"/>
  <c r="E1637" i="6"/>
  <c r="E1635" i="6"/>
  <c r="N1634" i="6"/>
  <c r="A1634" i="6" s="1"/>
  <c r="M1634" i="6" s="1"/>
  <c r="E1633" i="6"/>
  <c r="E1661" i="6"/>
  <c r="E1659" i="6"/>
  <c r="E1658" i="6"/>
  <c r="E1656" i="6"/>
  <c r="M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M1652" i="6" s="1"/>
  <c r="E149" i="6"/>
  <c r="N149" i="6"/>
  <c r="A149" i="6" s="1"/>
  <c r="M149" i="6" s="1"/>
  <c r="E141" i="6"/>
  <c r="N141" i="6"/>
  <c r="A141" i="6" s="1"/>
  <c r="M141" i="6" s="1"/>
  <c r="E101" i="6"/>
  <c r="N101" i="6"/>
  <c r="A101" i="6" s="1"/>
  <c r="M101" i="6" s="1"/>
  <c r="E93" i="6"/>
  <c r="N93" i="6"/>
  <c r="A93" i="6" s="1"/>
  <c r="E69" i="6"/>
  <c r="N69" i="6"/>
  <c r="A69" i="6" s="1"/>
  <c r="E53" i="6"/>
  <c r="N53" i="6"/>
  <c r="A53" i="6" s="1"/>
  <c r="M53" i="6" s="1"/>
  <c r="E37" i="6"/>
  <c r="N37" i="6"/>
  <c r="A37" i="6" s="1"/>
  <c r="E29" i="6"/>
  <c r="N29" i="6"/>
  <c r="A29" i="6" s="1"/>
  <c r="E13" i="6"/>
  <c r="N13" i="6"/>
  <c r="A13" i="6" s="1"/>
  <c r="M13" i="6" s="1"/>
  <c r="E5" i="6"/>
  <c r="N5" i="6"/>
  <c r="A5" i="6" s="1"/>
  <c r="M5" i="6" s="1"/>
  <c r="E1543" i="6"/>
  <c r="N1543" i="6"/>
  <c r="A1543" i="6" s="1"/>
  <c r="E1455" i="6"/>
  <c r="N1455" i="6"/>
  <c r="A1455" i="6" s="1"/>
  <c r="E1447" i="6"/>
  <c r="N1447" i="6"/>
  <c r="A1447" i="6" s="1"/>
  <c r="M1447" i="6" s="1"/>
  <c r="E1431" i="6"/>
  <c r="N1431" i="6"/>
  <c r="A1431" i="6" s="1"/>
  <c r="E1399" i="6"/>
  <c r="N1399" i="6"/>
  <c r="A1399" i="6" s="1"/>
  <c r="E1279" i="6"/>
  <c r="N1279" i="6"/>
  <c r="A1279" i="6" s="1"/>
  <c r="M1279" i="6" s="1"/>
  <c r="E1239" i="6"/>
  <c r="N1239" i="6"/>
  <c r="A1239" i="6" s="1"/>
  <c r="M1239" i="6" s="1"/>
  <c r="E1193" i="6"/>
  <c r="N1193" i="6"/>
  <c r="A1193" i="6" s="1"/>
  <c r="M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M772" i="6" s="1"/>
  <c r="E756" i="6"/>
  <c r="N756" i="6"/>
  <c r="A756" i="6" s="1"/>
  <c r="E740" i="6"/>
  <c r="N740" i="6"/>
  <c r="A740" i="6" s="1"/>
  <c r="E669" i="6"/>
  <c r="N669" i="6"/>
  <c r="A669" i="6" s="1"/>
  <c r="M669" i="6" s="1"/>
  <c r="E597" i="6"/>
  <c r="N597" i="6"/>
  <c r="A597" i="6" s="1"/>
  <c r="M597" i="6" s="1"/>
  <c r="E581" i="6"/>
  <c r="N581" i="6"/>
  <c r="A581" i="6" s="1"/>
  <c r="M581" i="6" s="1"/>
  <c r="E557" i="6"/>
  <c r="N557" i="6"/>
  <c r="A557" i="6" s="1"/>
  <c r="E501" i="6"/>
  <c r="N501" i="6"/>
  <c r="A501" i="6" s="1"/>
  <c r="E477" i="6"/>
  <c r="N477" i="6"/>
  <c r="A477" i="6" s="1"/>
  <c r="M477" i="6" s="1"/>
  <c r="E421" i="6"/>
  <c r="N421" i="6"/>
  <c r="A421" i="6" s="1"/>
  <c r="E365" i="6"/>
  <c r="N365" i="6"/>
  <c r="A365" i="6" s="1"/>
  <c r="E285" i="6"/>
  <c r="N285" i="6"/>
  <c r="A285" i="6" s="1"/>
  <c r="M285" i="6" s="1"/>
  <c r="E117" i="6"/>
  <c r="N117" i="6"/>
  <c r="A117" i="6" s="1"/>
  <c r="E1041" i="6"/>
  <c r="E915" i="6"/>
  <c r="E564" i="6"/>
  <c r="N564" i="6"/>
  <c r="A564" i="6" s="1"/>
  <c r="E468" i="6"/>
  <c r="N468" i="6"/>
  <c r="A468" i="6" s="1"/>
  <c r="M468" i="6" s="1"/>
  <c r="E412" i="6"/>
  <c r="N412" i="6"/>
  <c r="A412" i="6" s="1"/>
  <c r="E356" i="6"/>
  <c r="N356" i="6"/>
  <c r="A356" i="6" s="1"/>
  <c r="M356" i="6" s="1"/>
  <c r="E332" i="6"/>
  <c r="N332" i="6"/>
  <c r="A332" i="6" s="1"/>
  <c r="E276" i="6"/>
  <c r="N276" i="6"/>
  <c r="A276" i="6" s="1"/>
  <c r="E244" i="6"/>
  <c r="N244" i="6"/>
  <c r="A244" i="6" s="1"/>
  <c r="E1415" i="6"/>
  <c r="N1415" i="6"/>
  <c r="A1415" i="6" s="1"/>
  <c r="E1383" i="6"/>
  <c r="N1383" i="6"/>
  <c r="A1383" i="6" s="1"/>
  <c r="E1375" i="6"/>
  <c r="N1375" i="6"/>
  <c r="A1375" i="6" s="1"/>
  <c r="M1375" i="6" s="1"/>
  <c r="E1367" i="6"/>
  <c r="N1367" i="6"/>
  <c r="A1367" i="6" s="1"/>
  <c r="M1367" i="6" s="1"/>
  <c r="E1303" i="6"/>
  <c r="N1303" i="6"/>
  <c r="A1303" i="6" s="1"/>
  <c r="M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M1201" i="6" s="1"/>
  <c r="E1177" i="6"/>
  <c r="N1177" i="6"/>
  <c r="A1177" i="6" s="1"/>
  <c r="M1177" i="6" s="1"/>
  <c r="E1153" i="6"/>
  <c r="N1153" i="6"/>
  <c r="A1153" i="6" s="1"/>
  <c r="E1137" i="6"/>
  <c r="N1137" i="6"/>
  <c r="A1137" i="6" s="1"/>
  <c r="M1137" i="6" s="1"/>
  <c r="E1121" i="6"/>
  <c r="N1121" i="6"/>
  <c r="A1121" i="6" s="1"/>
  <c r="E1113" i="6"/>
  <c r="N1113" i="6"/>
  <c r="A1113" i="6" s="1"/>
  <c r="M1113" i="6" s="1"/>
  <c r="E1017" i="6"/>
  <c r="N1017" i="6"/>
  <c r="A1017" i="6" s="1"/>
  <c r="E1009" i="6"/>
  <c r="N1009" i="6"/>
  <c r="A1009" i="6" s="1"/>
  <c r="E1001" i="6"/>
  <c r="N1001" i="6"/>
  <c r="A1001" i="6" s="1"/>
  <c r="M1001" i="6" s="1"/>
  <c r="E993" i="6"/>
  <c r="N993" i="6"/>
  <c r="A993" i="6" s="1"/>
  <c r="E875" i="6"/>
  <c r="N875" i="6"/>
  <c r="A875" i="6" s="1"/>
  <c r="M875" i="6" s="1"/>
  <c r="E851" i="6"/>
  <c r="N851" i="6"/>
  <c r="A851" i="6" s="1"/>
  <c r="M851" i="6" s="1"/>
  <c r="E827" i="6"/>
  <c r="N827" i="6"/>
  <c r="A827" i="6" s="1"/>
  <c r="E811" i="6"/>
  <c r="D811" i="6" s="1"/>
  <c r="N811" i="6"/>
  <c r="A811" i="6" s="1"/>
  <c r="E803" i="6"/>
  <c r="N803" i="6"/>
  <c r="A803" i="6" s="1"/>
  <c r="M803" i="6" s="1"/>
  <c r="E748" i="6"/>
  <c r="N748" i="6"/>
  <c r="A748" i="6" s="1"/>
  <c r="E653" i="6"/>
  <c r="N653" i="6"/>
  <c r="A653" i="6" s="1"/>
  <c r="M653" i="6" s="1"/>
  <c r="E645" i="6"/>
  <c r="N645" i="6"/>
  <c r="A645" i="6" s="1"/>
  <c r="M645" i="6" s="1"/>
  <c r="E629" i="6"/>
  <c r="N629" i="6"/>
  <c r="A629" i="6" s="1"/>
  <c r="E525" i="6"/>
  <c r="N525" i="6"/>
  <c r="A525" i="6" s="1"/>
  <c r="M525" i="6" s="1"/>
  <c r="E485" i="6"/>
  <c r="N485" i="6"/>
  <c r="A485" i="6" s="1"/>
  <c r="E461" i="6"/>
  <c r="N461" i="6"/>
  <c r="A461" i="6" s="1"/>
  <c r="M461" i="6" s="1"/>
  <c r="E445" i="6"/>
  <c r="N445" i="6"/>
  <c r="A445" i="6" s="1"/>
  <c r="M445" i="6" s="1"/>
  <c r="E437" i="6"/>
  <c r="N437" i="6"/>
  <c r="A437" i="6" s="1"/>
  <c r="M437" i="6" s="1"/>
  <c r="E413" i="6"/>
  <c r="N413" i="6"/>
  <c r="A413" i="6" s="1"/>
  <c r="E397" i="6"/>
  <c r="N397" i="6"/>
  <c r="A397" i="6" s="1"/>
  <c r="M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M309" i="6" s="1"/>
  <c r="E261" i="6"/>
  <c r="N261" i="6"/>
  <c r="A261" i="6" s="1"/>
  <c r="M261" i="6" s="1"/>
  <c r="E253" i="6"/>
  <c r="N253" i="6"/>
  <c r="A253" i="6" s="1"/>
  <c r="M253" i="6" s="1"/>
  <c r="E237" i="6"/>
  <c r="N237" i="6"/>
  <c r="A237" i="6" s="1"/>
  <c r="E229" i="6"/>
  <c r="N229" i="6"/>
  <c r="A229" i="6" s="1"/>
  <c r="E221" i="6"/>
  <c r="N221" i="6"/>
  <c r="A221" i="6" s="1"/>
  <c r="M221" i="6" s="1"/>
  <c r="E213" i="6"/>
  <c r="N213" i="6"/>
  <c r="A213" i="6" s="1"/>
  <c r="E205" i="6"/>
  <c r="N205" i="6"/>
  <c r="A205" i="6" s="1"/>
  <c r="E197" i="6"/>
  <c r="N197" i="6"/>
  <c r="A197" i="6" s="1"/>
  <c r="M197" i="6" s="1"/>
  <c r="E181" i="6"/>
  <c r="N181" i="6"/>
  <c r="A181" i="6" s="1"/>
  <c r="E133" i="6"/>
  <c r="N133" i="6"/>
  <c r="A133" i="6" s="1"/>
  <c r="E1169" i="6"/>
  <c r="E788" i="6"/>
  <c r="E1471" i="6"/>
  <c r="N1471" i="6"/>
  <c r="A1471" i="6" s="1"/>
  <c r="M1471" i="6" s="1"/>
  <c r="E1359" i="6"/>
  <c r="N1359" i="6"/>
  <c r="A1359" i="6" s="1"/>
  <c r="E1185" i="6"/>
  <c r="N1185" i="6"/>
  <c r="A1185" i="6" s="1"/>
  <c r="E843" i="6"/>
  <c r="N843" i="6"/>
  <c r="A843" i="6" s="1"/>
  <c r="M843" i="6" s="1"/>
  <c r="E978" i="6"/>
  <c r="E1105" i="6"/>
  <c r="D1105" i="6" s="1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M1500" i="6" s="1"/>
  <c r="E1492" i="6"/>
  <c r="N1492" i="6"/>
  <c r="A1492" i="6" s="1"/>
  <c r="M1492" i="6" s="1"/>
  <c r="E1484" i="6"/>
  <c r="N1484" i="6"/>
  <c r="A1484" i="6" s="1"/>
  <c r="M1484" i="6" s="1"/>
  <c r="E1476" i="6"/>
  <c r="N1476" i="6"/>
  <c r="A1476" i="6" s="1"/>
  <c r="M1476" i="6" s="1"/>
  <c r="E1468" i="6"/>
  <c r="N1468" i="6"/>
  <c r="A1468" i="6" s="1"/>
  <c r="M1468" i="6" s="1"/>
  <c r="E1460" i="6"/>
  <c r="N1460" i="6"/>
  <c r="A1460" i="6" s="1"/>
  <c r="E1452" i="6"/>
  <c r="N1452" i="6"/>
  <c r="A1452" i="6" s="1"/>
  <c r="M1452" i="6" s="1"/>
  <c r="E1444" i="6"/>
  <c r="N1444" i="6"/>
  <c r="A1444" i="6" s="1"/>
  <c r="M1444" i="6" s="1"/>
  <c r="E1436" i="6"/>
  <c r="N1436" i="6"/>
  <c r="A1436" i="6" s="1"/>
  <c r="E1428" i="6"/>
  <c r="N1428" i="6"/>
  <c r="A1428" i="6" s="1"/>
  <c r="M1428" i="6" s="1"/>
  <c r="E1420" i="6"/>
  <c r="N1420" i="6"/>
  <c r="A1420" i="6" s="1"/>
  <c r="M1420" i="6" s="1"/>
  <c r="E1396" i="6"/>
  <c r="N1396" i="6"/>
  <c r="A1396" i="6" s="1"/>
  <c r="M1396" i="6" s="1"/>
  <c r="E1388" i="6"/>
  <c r="N1388" i="6"/>
  <c r="A1388" i="6" s="1"/>
  <c r="E1372" i="6"/>
  <c r="N1372" i="6"/>
  <c r="A1372" i="6" s="1"/>
  <c r="M1372" i="6" s="1"/>
  <c r="E1364" i="6"/>
  <c r="N1364" i="6"/>
  <c r="A1364" i="6" s="1"/>
  <c r="M1364" i="6" s="1"/>
  <c r="E1300" i="6"/>
  <c r="N1300" i="6"/>
  <c r="A1300" i="6" s="1"/>
  <c r="M1300" i="6" s="1"/>
  <c r="E1252" i="6"/>
  <c r="N1252" i="6"/>
  <c r="A1252" i="6" s="1"/>
  <c r="E1244" i="6"/>
  <c r="N1244" i="6"/>
  <c r="A1244" i="6" s="1"/>
  <c r="E1236" i="6"/>
  <c r="N1236" i="6"/>
  <c r="A1236" i="6" s="1"/>
  <c r="E1228" i="6"/>
  <c r="D1228" i="6" s="1"/>
  <c r="N1228" i="6"/>
  <c r="A1228" i="6" s="1"/>
  <c r="E1214" i="6"/>
  <c r="N1214" i="6"/>
  <c r="A1214" i="6" s="1"/>
  <c r="E1206" i="6"/>
  <c r="N1206" i="6"/>
  <c r="A1206" i="6" s="1"/>
  <c r="M1206" i="6" s="1"/>
  <c r="E1198" i="6"/>
  <c r="N1198" i="6"/>
  <c r="A1198" i="6" s="1"/>
  <c r="M1198" i="6" s="1"/>
  <c r="E1190" i="6"/>
  <c r="N1190" i="6"/>
  <c r="A1190" i="6" s="1"/>
  <c r="M1190" i="6" s="1"/>
  <c r="E1182" i="6"/>
  <c r="N1182" i="6"/>
  <c r="A1182" i="6" s="1"/>
  <c r="E1174" i="6"/>
  <c r="N1174" i="6"/>
  <c r="A1174" i="6" s="1"/>
  <c r="M1174" i="6" s="1"/>
  <c r="E1166" i="6"/>
  <c r="N1166" i="6"/>
  <c r="A1166" i="6" s="1"/>
  <c r="M1166" i="6" s="1"/>
  <c r="E1158" i="6"/>
  <c r="N1158" i="6"/>
  <c r="A1158" i="6" s="1"/>
  <c r="M1158" i="6" s="1"/>
  <c r="E1150" i="6"/>
  <c r="N1150" i="6"/>
  <c r="A1150" i="6" s="1"/>
  <c r="M1150" i="6" s="1"/>
  <c r="E1142" i="6"/>
  <c r="N1142" i="6"/>
  <c r="A1142" i="6" s="1"/>
  <c r="M1142" i="6" s="1"/>
  <c r="E1134" i="6"/>
  <c r="N1134" i="6"/>
  <c r="A1134" i="6" s="1"/>
  <c r="M1134" i="6" s="1"/>
  <c r="E1126" i="6"/>
  <c r="N1126" i="6"/>
  <c r="A1126" i="6" s="1"/>
  <c r="M1126" i="6" s="1"/>
  <c r="E1118" i="6"/>
  <c r="D1118" i="6" s="1"/>
  <c r="N1118" i="6"/>
  <c r="A1118" i="6" s="1"/>
  <c r="E1110" i="6"/>
  <c r="N1110" i="6"/>
  <c r="A1110" i="6" s="1"/>
  <c r="M1110" i="6" s="1"/>
  <c r="E1102" i="6"/>
  <c r="N1102" i="6"/>
  <c r="A1102" i="6" s="1"/>
  <c r="E1094" i="6"/>
  <c r="N1094" i="6"/>
  <c r="A1094" i="6" s="1"/>
  <c r="E1086" i="6"/>
  <c r="N1086" i="6"/>
  <c r="A1086" i="6" s="1"/>
  <c r="M1086" i="6" s="1"/>
  <c r="E1078" i="6"/>
  <c r="N1078" i="6"/>
  <c r="A1078" i="6" s="1"/>
  <c r="M1078" i="6" s="1"/>
  <c r="E1070" i="6"/>
  <c r="N1070" i="6"/>
  <c r="A1070" i="6" s="1"/>
  <c r="M1070" i="6" s="1"/>
  <c r="E1054" i="6"/>
  <c r="N1054" i="6"/>
  <c r="A1054" i="6" s="1"/>
  <c r="M1054" i="6" s="1"/>
  <c r="E1046" i="6"/>
  <c r="D1046" i="6" s="1"/>
  <c r="N1046" i="6"/>
  <c r="A1046" i="6" s="1"/>
  <c r="E1030" i="6"/>
  <c r="N1030" i="6"/>
  <c r="A1030" i="6" s="1"/>
  <c r="M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M998" i="6" s="1"/>
  <c r="E990" i="6"/>
  <c r="N990" i="6"/>
  <c r="A990" i="6" s="1"/>
  <c r="M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M944" i="6" s="1"/>
  <c r="E928" i="6"/>
  <c r="N928" i="6"/>
  <c r="A928" i="6" s="1"/>
  <c r="E920" i="6"/>
  <c r="N920" i="6"/>
  <c r="A920" i="6" s="1"/>
  <c r="M920" i="6" s="1"/>
  <c r="E912" i="6"/>
  <c r="N912" i="6"/>
  <c r="A912" i="6" s="1"/>
  <c r="M912" i="6" s="1"/>
  <c r="E904" i="6"/>
  <c r="N904" i="6"/>
  <c r="A904" i="6" s="1"/>
  <c r="E896" i="6"/>
  <c r="N896" i="6"/>
  <c r="A896" i="6" s="1"/>
  <c r="E880" i="6"/>
  <c r="N880" i="6"/>
  <c r="A880" i="6" s="1"/>
  <c r="M880" i="6" s="1"/>
  <c r="E872" i="6"/>
  <c r="N872" i="6"/>
  <c r="A872" i="6" s="1"/>
  <c r="E864" i="6"/>
  <c r="N864" i="6"/>
  <c r="A864" i="6" s="1"/>
  <c r="E856" i="6"/>
  <c r="N856" i="6"/>
  <c r="A856" i="6" s="1"/>
  <c r="M856" i="6" s="1"/>
  <c r="E848" i="6"/>
  <c r="N848" i="6"/>
  <c r="A848" i="6" s="1"/>
  <c r="M848" i="6" s="1"/>
  <c r="E840" i="6"/>
  <c r="N840" i="6"/>
  <c r="A840" i="6" s="1"/>
  <c r="M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M800" i="6" s="1"/>
  <c r="E793" i="6"/>
  <c r="N793" i="6"/>
  <c r="A793" i="6" s="1"/>
  <c r="M793" i="6" s="1"/>
  <c r="E785" i="6"/>
  <c r="N785" i="6"/>
  <c r="A785" i="6" s="1"/>
  <c r="E777" i="6"/>
  <c r="N777" i="6"/>
  <c r="A777" i="6" s="1"/>
  <c r="M777" i="6" s="1"/>
  <c r="E761" i="6"/>
  <c r="N761" i="6"/>
  <c r="A761" i="6" s="1"/>
  <c r="M761" i="6" s="1"/>
  <c r="E753" i="6"/>
  <c r="N753" i="6"/>
  <c r="A753" i="6" s="1"/>
  <c r="E745" i="6"/>
  <c r="D745" i="6" s="1"/>
  <c r="N745" i="6"/>
  <c r="A745" i="6" s="1"/>
  <c r="E729" i="6"/>
  <c r="N729" i="6"/>
  <c r="A729" i="6" s="1"/>
  <c r="M729" i="6" s="1"/>
  <c r="E705" i="6"/>
  <c r="D705" i="6" s="1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M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M602" i="6" s="1"/>
  <c r="E594" i="6"/>
  <c r="N594" i="6"/>
  <c r="A594" i="6" s="1"/>
  <c r="E586" i="6"/>
  <c r="N586" i="6"/>
  <c r="A586" i="6" s="1"/>
  <c r="E578" i="6"/>
  <c r="N578" i="6"/>
  <c r="A578" i="6" s="1"/>
  <c r="M578" i="6" s="1"/>
  <c r="E570" i="6"/>
  <c r="N570" i="6"/>
  <c r="A570" i="6" s="1"/>
  <c r="E562" i="6"/>
  <c r="D562" i="6" s="1"/>
  <c r="N562" i="6"/>
  <c r="A562" i="6" s="1"/>
  <c r="E554" i="6"/>
  <c r="N554" i="6"/>
  <c r="A554" i="6" s="1"/>
  <c r="E546" i="6"/>
  <c r="N546" i="6"/>
  <c r="A546" i="6" s="1"/>
  <c r="M546" i="6" s="1"/>
  <c r="E538" i="6"/>
  <c r="N538" i="6"/>
  <c r="A538" i="6" s="1"/>
  <c r="E530" i="6"/>
  <c r="N530" i="6"/>
  <c r="A530" i="6" s="1"/>
  <c r="M530" i="6" s="1"/>
  <c r="E522" i="6"/>
  <c r="N522" i="6"/>
  <c r="A522" i="6" s="1"/>
  <c r="M522" i="6" s="1"/>
  <c r="E514" i="6"/>
  <c r="N514" i="6"/>
  <c r="A514" i="6" s="1"/>
  <c r="E506" i="6"/>
  <c r="N506" i="6"/>
  <c r="A506" i="6" s="1"/>
  <c r="E498" i="6"/>
  <c r="N498" i="6"/>
  <c r="A498" i="6" s="1"/>
  <c r="M498" i="6" s="1"/>
  <c r="E490" i="6"/>
  <c r="N490" i="6"/>
  <c r="A490" i="6" s="1"/>
  <c r="M490" i="6" s="1"/>
  <c r="E482" i="6"/>
  <c r="N482" i="6"/>
  <c r="A482" i="6" s="1"/>
  <c r="E474" i="6"/>
  <c r="N474" i="6"/>
  <c r="A474" i="6" s="1"/>
  <c r="M474" i="6" s="1"/>
  <c r="E466" i="6"/>
  <c r="N466" i="6"/>
  <c r="A466" i="6" s="1"/>
  <c r="M466" i="6" s="1"/>
  <c r="E458" i="6"/>
  <c r="N458" i="6"/>
  <c r="A458" i="6" s="1"/>
  <c r="M458" i="6" s="1"/>
  <c r="E450" i="6"/>
  <c r="N450" i="6"/>
  <c r="A450" i="6" s="1"/>
  <c r="M450" i="6" s="1"/>
  <c r="E442" i="6"/>
  <c r="N442" i="6"/>
  <c r="A442" i="6" s="1"/>
  <c r="M442" i="6" s="1"/>
  <c r="E434" i="6"/>
  <c r="N434" i="6"/>
  <c r="A434" i="6" s="1"/>
  <c r="M434" i="6" s="1"/>
  <c r="E426" i="6"/>
  <c r="N426" i="6"/>
  <c r="A426" i="6" s="1"/>
  <c r="M426" i="6" s="1"/>
  <c r="E418" i="6"/>
  <c r="N418" i="6"/>
  <c r="A418" i="6" s="1"/>
  <c r="E402" i="6"/>
  <c r="N402" i="6"/>
  <c r="A402" i="6" s="1"/>
  <c r="E386" i="6"/>
  <c r="N386" i="6"/>
  <c r="A386" i="6" s="1"/>
  <c r="M386" i="6" s="1"/>
  <c r="E378" i="6"/>
  <c r="N378" i="6"/>
  <c r="A378" i="6" s="1"/>
  <c r="E370" i="6"/>
  <c r="N370" i="6"/>
  <c r="A370" i="6" s="1"/>
  <c r="E362" i="6"/>
  <c r="N362" i="6"/>
  <c r="A362" i="6" s="1"/>
  <c r="M362" i="6" s="1"/>
  <c r="E354" i="6"/>
  <c r="N354" i="6"/>
  <c r="A354" i="6" s="1"/>
  <c r="M354" i="6" s="1"/>
  <c r="E346" i="6"/>
  <c r="N346" i="6"/>
  <c r="A346" i="6" s="1"/>
  <c r="E338" i="6"/>
  <c r="N338" i="6"/>
  <c r="A338" i="6" s="1"/>
  <c r="E322" i="6"/>
  <c r="N322" i="6"/>
  <c r="A322" i="6" s="1"/>
  <c r="E314" i="6"/>
  <c r="N314" i="6"/>
  <c r="A314" i="6" s="1"/>
  <c r="M314" i="6" s="1"/>
  <c r="E306" i="6"/>
  <c r="N306" i="6"/>
  <c r="A306" i="6" s="1"/>
  <c r="M306" i="6" s="1"/>
  <c r="E298" i="6"/>
  <c r="N298" i="6"/>
  <c r="A298" i="6" s="1"/>
  <c r="E290" i="6"/>
  <c r="N290" i="6"/>
  <c r="A290" i="6" s="1"/>
  <c r="M290" i="6" s="1"/>
  <c r="E282" i="6"/>
  <c r="N282" i="6"/>
  <c r="A282" i="6" s="1"/>
  <c r="M282" i="6" s="1"/>
  <c r="E274" i="6"/>
  <c r="N274" i="6"/>
  <c r="A274" i="6" s="1"/>
  <c r="E266" i="6"/>
  <c r="N266" i="6"/>
  <c r="A266" i="6" s="1"/>
  <c r="M266" i="6" s="1"/>
  <c r="E258" i="6"/>
  <c r="N258" i="6"/>
  <c r="A258" i="6" s="1"/>
  <c r="M258" i="6" s="1"/>
  <c r="E250" i="6"/>
  <c r="N250" i="6"/>
  <c r="A250" i="6" s="1"/>
  <c r="E242" i="6"/>
  <c r="N242" i="6"/>
  <c r="A242" i="6" s="1"/>
  <c r="E234" i="6"/>
  <c r="D234" i="6" s="1"/>
  <c r="N234" i="6"/>
  <c r="A234" i="6" s="1"/>
  <c r="E1535" i="6"/>
  <c r="N1535" i="6"/>
  <c r="A1535" i="6" s="1"/>
  <c r="M1535" i="6" s="1"/>
  <c r="E1527" i="6"/>
  <c r="N1527" i="6"/>
  <c r="A1527" i="6" s="1"/>
  <c r="E1519" i="6"/>
  <c r="N1519" i="6"/>
  <c r="A1519" i="6" s="1"/>
  <c r="M1519" i="6" s="1"/>
  <c r="E1495" i="6"/>
  <c r="N1495" i="6"/>
  <c r="A1495" i="6" s="1"/>
  <c r="E1231" i="6"/>
  <c r="N1231" i="6"/>
  <c r="A1231" i="6" s="1"/>
  <c r="M1231" i="6" s="1"/>
  <c r="E1089" i="6"/>
  <c r="N1089" i="6"/>
  <c r="A1089" i="6" s="1"/>
  <c r="E1073" i="6"/>
  <c r="N1073" i="6"/>
  <c r="A1073" i="6" s="1"/>
  <c r="M1073" i="6" s="1"/>
  <c r="E1057" i="6"/>
  <c r="N1057" i="6"/>
  <c r="A1057" i="6" s="1"/>
  <c r="M1057" i="6" s="1"/>
  <c r="E923" i="6"/>
  <c r="N923" i="6"/>
  <c r="A923" i="6" s="1"/>
  <c r="M923" i="6" s="1"/>
  <c r="E795" i="6"/>
  <c r="N795" i="6"/>
  <c r="A795" i="6" s="1"/>
  <c r="M795" i="6" s="1"/>
  <c r="E1423" i="6"/>
  <c r="E469" i="6"/>
  <c r="E1085" i="6"/>
  <c r="N1085" i="6"/>
  <c r="A1085" i="6" s="1"/>
  <c r="M1085" i="6" s="1"/>
  <c r="E1053" i="6"/>
  <c r="N1053" i="6"/>
  <c r="A1053" i="6" s="1"/>
  <c r="M1053" i="6" s="1"/>
  <c r="E951" i="6"/>
  <c r="N951" i="6"/>
  <c r="A951" i="6" s="1"/>
  <c r="E919" i="6"/>
  <c r="N919" i="6"/>
  <c r="A919" i="6" s="1"/>
  <c r="M919" i="6" s="1"/>
  <c r="E752" i="6"/>
  <c r="N752" i="6"/>
  <c r="A752" i="6" s="1"/>
  <c r="E720" i="6"/>
  <c r="N720" i="6"/>
  <c r="A720" i="6" s="1"/>
  <c r="M720" i="6" s="1"/>
  <c r="E585" i="6"/>
  <c r="N585" i="6"/>
  <c r="A585" i="6" s="1"/>
  <c r="E553" i="6"/>
  <c r="N553" i="6"/>
  <c r="A553" i="6" s="1"/>
  <c r="E457" i="6"/>
  <c r="N457" i="6"/>
  <c r="A457" i="6" s="1"/>
  <c r="M457" i="6" s="1"/>
  <c r="E449" i="6"/>
  <c r="N449" i="6"/>
  <c r="A449" i="6" s="1"/>
  <c r="M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M1161" i="6" s="1"/>
  <c r="E1145" i="6"/>
  <c r="N1145" i="6"/>
  <c r="A1145" i="6" s="1"/>
  <c r="M1145" i="6" s="1"/>
  <c r="E1129" i="6"/>
  <c r="N1129" i="6"/>
  <c r="A1129" i="6" s="1"/>
  <c r="E1097" i="6"/>
  <c r="N1097" i="6"/>
  <c r="A1097" i="6" s="1"/>
  <c r="E963" i="6"/>
  <c r="N963" i="6"/>
  <c r="A963" i="6" s="1"/>
  <c r="M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M883" i="6" s="1"/>
  <c r="E859" i="6"/>
  <c r="N859" i="6"/>
  <c r="A859" i="6" s="1"/>
  <c r="E835" i="6"/>
  <c r="N835" i="6"/>
  <c r="A835" i="6" s="1"/>
  <c r="M835" i="6" s="1"/>
  <c r="E819" i="6"/>
  <c r="N819" i="6"/>
  <c r="A819" i="6" s="1"/>
  <c r="E724" i="6"/>
  <c r="N724" i="6"/>
  <c r="A724" i="6" s="1"/>
  <c r="M724" i="6" s="1"/>
  <c r="E716" i="6"/>
  <c r="N716" i="6"/>
  <c r="A716" i="6" s="1"/>
  <c r="M716" i="6" s="1"/>
  <c r="E708" i="6"/>
  <c r="D708" i="6" s="1"/>
  <c r="N708" i="6"/>
  <c r="A708" i="6" s="1"/>
  <c r="E693" i="6"/>
  <c r="N693" i="6"/>
  <c r="A693" i="6" s="1"/>
  <c r="M693" i="6" s="1"/>
  <c r="E685" i="6"/>
  <c r="N685" i="6"/>
  <c r="A685" i="6" s="1"/>
  <c r="E621" i="6"/>
  <c r="N621" i="6"/>
  <c r="A621" i="6" s="1"/>
  <c r="M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M549" i="6" s="1"/>
  <c r="E541" i="6"/>
  <c r="N541" i="6"/>
  <c r="A541" i="6" s="1"/>
  <c r="E517" i="6"/>
  <c r="N517" i="6"/>
  <c r="A517" i="6" s="1"/>
  <c r="E453" i="6"/>
  <c r="N453" i="6"/>
  <c r="A453" i="6" s="1"/>
  <c r="M453" i="6" s="1"/>
  <c r="E429" i="6"/>
  <c r="N429" i="6"/>
  <c r="A429" i="6" s="1"/>
  <c r="M429" i="6" s="1"/>
  <c r="E405" i="6"/>
  <c r="N405" i="6"/>
  <c r="A405" i="6" s="1"/>
  <c r="E389" i="6"/>
  <c r="N389" i="6"/>
  <c r="A389" i="6" s="1"/>
  <c r="M389" i="6" s="1"/>
  <c r="E381" i="6"/>
  <c r="N381" i="6"/>
  <c r="A381" i="6" s="1"/>
  <c r="M381" i="6" s="1"/>
  <c r="E357" i="6"/>
  <c r="N357" i="6"/>
  <c r="A357" i="6" s="1"/>
  <c r="M357" i="6" s="1"/>
  <c r="E341" i="6"/>
  <c r="N341" i="6"/>
  <c r="A341" i="6" s="1"/>
  <c r="M341" i="6" s="1"/>
  <c r="E325" i="6"/>
  <c r="N325" i="6"/>
  <c r="A325" i="6" s="1"/>
  <c r="E317" i="6"/>
  <c r="N317" i="6"/>
  <c r="A317" i="6" s="1"/>
  <c r="M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M575" i="6" s="1"/>
  <c r="E391" i="6"/>
  <c r="N391" i="6"/>
  <c r="A391" i="6" s="1"/>
  <c r="M391" i="6" s="1"/>
  <c r="E367" i="6"/>
  <c r="N367" i="6"/>
  <c r="A367" i="6" s="1"/>
  <c r="E255" i="6"/>
  <c r="N255" i="6"/>
  <c r="A255" i="6" s="1"/>
  <c r="M255" i="6" s="1"/>
  <c r="E223" i="6"/>
  <c r="N223" i="6"/>
  <c r="A223" i="6" s="1"/>
  <c r="M223" i="6" s="1"/>
  <c r="E191" i="6"/>
  <c r="N191" i="6"/>
  <c r="A191" i="6" s="1"/>
  <c r="E127" i="6"/>
  <c r="N127" i="6"/>
  <c r="A127" i="6" s="1"/>
  <c r="E47" i="6"/>
  <c r="N47" i="6"/>
  <c r="A47" i="6" s="1"/>
  <c r="M47" i="6" s="1"/>
  <c r="E23" i="6"/>
  <c r="N23" i="6"/>
  <c r="A23" i="6" s="1"/>
  <c r="M23" i="6" s="1"/>
  <c r="E7" i="6"/>
  <c r="N7" i="6"/>
  <c r="A7" i="6" s="1"/>
  <c r="M7" i="6" s="1"/>
  <c r="E1599" i="6"/>
  <c r="N1599" i="6"/>
  <c r="A1599" i="6" s="1"/>
  <c r="M1599" i="6" s="1"/>
  <c r="E1567" i="6"/>
  <c r="N1567" i="6"/>
  <c r="A1567" i="6" s="1"/>
  <c r="M1567" i="6" s="1"/>
  <c r="E1472" i="6"/>
  <c r="N1472" i="6"/>
  <c r="A1472" i="6" s="1"/>
  <c r="M1472" i="6" s="1"/>
  <c r="E1440" i="6"/>
  <c r="N1440" i="6"/>
  <c r="A1440" i="6" s="1"/>
  <c r="E1240" i="6"/>
  <c r="N1240" i="6"/>
  <c r="A1240" i="6" s="1"/>
  <c r="M1240" i="6" s="1"/>
  <c r="E1210" i="6"/>
  <c r="N1210" i="6"/>
  <c r="A1210" i="6" s="1"/>
  <c r="E1178" i="6"/>
  <c r="N1178" i="6"/>
  <c r="A1178" i="6" s="1"/>
  <c r="M1178" i="6" s="1"/>
  <c r="E1050" i="6"/>
  <c r="N1050" i="6"/>
  <c r="A1050" i="6" s="1"/>
  <c r="E678" i="6"/>
  <c r="N678" i="6"/>
  <c r="A678" i="6" s="1"/>
  <c r="E550" i="6"/>
  <c r="N550" i="6"/>
  <c r="A550" i="6" s="1"/>
  <c r="M550" i="6" s="1"/>
  <c r="E478" i="6"/>
  <c r="N478" i="6"/>
  <c r="A478" i="6" s="1"/>
  <c r="M478" i="6" s="1"/>
  <c r="E446" i="6"/>
  <c r="N446" i="6"/>
  <c r="A446" i="6" s="1"/>
  <c r="M446" i="6" s="1"/>
  <c r="E390" i="6"/>
  <c r="N390" i="6"/>
  <c r="A390" i="6" s="1"/>
  <c r="M390" i="6" s="1"/>
  <c r="E334" i="6"/>
  <c r="N334" i="6"/>
  <c r="A334" i="6" s="1"/>
  <c r="E310" i="6"/>
  <c r="N310" i="6"/>
  <c r="A310" i="6" s="1"/>
  <c r="M310" i="6" s="1"/>
  <c r="E278" i="6"/>
  <c r="D278" i="6" s="1"/>
  <c r="N278" i="6"/>
  <c r="A278" i="6" s="1"/>
  <c r="E142" i="6"/>
  <c r="N142" i="6"/>
  <c r="A142" i="6" s="1"/>
  <c r="M142" i="6" s="1"/>
  <c r="E94" i="6"/>
  <c r="N94" i="6"/>
  <c r="A94" i="6" s="1"/>
  <c r="E86" i="6"/>
  <c r="N86" i="6"/>
  <c r="A86" i="6" s="1"/>
  <c r="E70" i="6"/>
  <c r="N70" i="6"/>
  <c r="A70" i="6" s="1"/>
  <c r="M70" i="6" s="1"/>
  <c r="E30" i="6"/>
  <c r="N30" i="6"/>
  <c r="A30" i="6" s="1"/>
  <c r="E6" i="6"/>
  <c r="N6" i="6"/>
  <c r="A6" i="6" s="1"/>
  <c r="M6" i="6" s="1"/>
  <c r="E212" i="6"/>
  <c r="N212" i="6"/>
  <c r="A212" i="6" s="1"/>
  <c r="E180" i="6"/>
  <c r="N180" i="6"/>
  <c r="A180" i="6" s="1"/>
  <c r="E587" i="6"/>
  <c r="N587" i="6"/>
  <c r="A587" i="6" s="1"/>
  <c r="M587" i="6" s="1"/>
  <c r="E531" i="6"/>
  <c r="N531" i="6"/>
  <c r="A531" i="6" s="1"/>
  <c r="E499" i="6"/>
  <c r="N499" i="6"/>
  <c r="A499" i="6" s="1"/>
  <c r="M499" i="6" s="1"/>
  <c r="E435" i="6"/>
  <c r="N435" i="6"/>
  <c r="A435" i="6" s="1"/>
  <c r="M435" i="6" s="1"/>
  <c r="E299" i="6"/>
  <c r="N299" i="6"/>
  <c r="A299" i="6" s="1"/>
  <c r="E115" i="6"/>
  <c r="N115" i="6"/>
  <c r="A115" i="6" s="1"/>
  <c r="M115" i="6" s="1"/>
  <c r="E19" i="6"/>
  <c r="N19" i="6"/>
  <c r="A19" i="6" s="1"/>
  <c r="E11" i="6"/>
  <c r="N11" i="6"/>
  <c r="A11" i="6" s="1"/>
  <c r="M11" i="6" s="1"/>
  <c r="E218" i="6"/>
  <c r="N218" i="6"/>
  <c r="A218" i="6" s="1"/>
  <c r="E202" i="6"/>
  <c r="N202" i="6"/>
  <c r="A202" i="6" s="1"/>
  <c r="M202" i="6" s="1"/>
  <c r="E194" i="6"/>
  <c r="N194" i="6"/>
  <c r="A194" i="6" s="1"/>
  <c r="E186" i="6"/>
  <c r="D186" i="6" s="1"/>
  <c r="N186" i="6"/>
  <c r="A186" i="6" s="1"/>
  <c r="E178" i="6"/>
  <c r="N178" i="6"/>
  <c r="A178" i="6" s="1"/>
  <c r="M178" i="6" s="1"/>
  <c r="E154" i="6"/>
  <c r="N154" i="6"/>
  <c r="A154" i="6" s="1"/>
  <c r="M154" i="6" s="1"/>
  <c r="E138" i="6"/>
  <c r="N138" i="6"/>
  <c r="A138" i="6" s="1"/>
  <c r="M138" i="6" s="1"/>
  <c r="E130" i="6"/>
  <c r="N130" i="6"/>
  <c r="A130" i="6" s="1"/>
  <c r="E114" i="6"/>
  <c r="N114" i="6"/>
  <c r="A114" i="6" s="1"/>
  <c r="M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M50" i="6" s="1"/>
  <c r="E42" i="6"/>
  <c r="N42" i="6"/>
  <c r="A42" i="6" s="1"/>
  <c r="M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M10" i="6" s="1"/>
  <c r="N289" i="6"/>
  <c r="A289" i="6" s="1"/>
  <c r="M289" i="6" s="1"/>
  <c r="N35" i="6"/>
  <c r="A35" i="6" s="1"/>
  <c r="E385" i="6"/>
  <c r="N385" i="6"/>
  <c r="A385" i="6" s="1"/>
  <c r="M385" i="6" s="1"/>
  <c r="E377" i="6"/>
  <c r="N377" i="6"/>
  <c r="A377" i="6" s="1"/>
  <c r="M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M201" i="6" s="1"/>
  <c r="E169" i="6"/>
  <c r="N169" i="6"/>
  <c r="A169" i="6" s="1"/>
  <c r="E137" i="6"/>
  <c r="N137" i="6"/>
  <c r="A137" i="6" s="1"/>
  <c r="M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M57" i="6" s="1"/>
  <c r="E41" i="6"/>
  <c r="N41" i="6"/>
  <c r="A41" i="6" s="1"/>
  <c r="E17" i="6"/>
  <c r="N17" i="6"/>
  <c r="A17" i="6" s="1"/>
  <c r="N226" i="6"/>
  <c r="A226" i="6" s="1"/>
  <c r="M226" i="6" s="1"/>
  <c r="N170" i="6"/>
  <c r="A170" i="6" s="1"/>
  <c r="N210" i="6"/>
  <c r="A210" i="6" s="1"/>
  <c r="N146" i="6"/>
  <c r="A146" i="6" s="1"/>
  <c r="N82" i="6"/>
  <c r="A82" i="6" s="1"/>
  <c r="M82" i="6" s="1"/>
  <c r="E1655" i="6"/>
  <c r="N1655" i="6"/>
  <c r="A1655" i="6" s="1"/>
  <c r="E1660" i="6"/>
  <c r="N1660" i="6"/>
  <c r="A1660" i="6" s="1"/>
  <c r="M1660" i="6" s="1"/>
  <c r="N1654" i="6"/>
  <c r="A1654" i="6" s="1"/>
  <c r="M1654" i="6" s="1"/>
  <c r="N1661" i="6"/>
  <c r="A1661" i="6" s="1"/>
  <c r="N1651" i="6"/>
  <c r="A1651" i="6" s="1"/>
  <c r="M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M287" i="6" s="1"/>
  <c r="E287" i="6"/>
  <c r="N159" i="6"/>
  <c r="A159" i="6" s="1"/>
  <c r="E159" i="6"/>
  <c r="N1575" i="6"/>
  <c r="A1575" i="6" s="1"/>
  <c r="M1575" i="6" s="1"/>
  <c r="N1653" i="6"/>
  <c r="A1653" i="6" s="1"/>
  <c r="M1653" i="6" s="1"/>
  <c r="N1659" i="6"/>
  <c r="A1659" i="6" s="1"/>
  <c r="M1659" i="6" s="1"/>
  <c r="N1631" i="6"/>
  <c r="A1631" i="6" s="1"/>
  <c r="M1631" i="6" s="1"/>
  <c r="N1607" i="6"/>
  <c r="A1607" i="6" s="1"/>
  <c r="M1607" i="6" s="1"/>
  <c r="E1272" i="6"/>
  <c r="E733" i="6"/>
  <c r="N780" i="6"/>
  <c r="A780" i="6" s="1"/>
  <c r="M780" i="6" s="1"/>
  <c r="N689" i="6"/>
  <c r="A689" i="6" s="1"/>
  <c r="M689" i="6" s="1"/>
  <c r="N330" i="6"/>
  <c r="A330" i="6" s="1"/>
  <c r="N888" i="6"/>
  <c r="A888" i="6" s="1"/>
  <c r="N769" i="6"/>
  <c r="A769" i="6" s="1"/>
  <c r="M769" i="6" s="1"/>
  <c r="N677" i="6"/>
  <c r="A677" i="6" s="1"/>
  <c r="N1508" i="6"/>
  <c r="A1508" i="6" s="1"/>
  <c r="N1591" i="6"/>
  <c r="A1591" i="6" s="1"/>
  <c r="M1591" i="6" s="1"/>
  <c r="N1404" i="6"/>
  <c r="A1404" i="6" s="1"/>
  <c r="N936" i="6"/>
  <c r="A936" i="6" s="1"/>
  <c r="N1637" i="6"/>
  <c r="A1637" i="6" s="1"/>
  <c r="M1637" i="6" s="1"/>
  <c r="N1033" i="6"/>
  <c r="A1033" i="6" s="1"/>
  <c r="M1033" i="6" s="1"/>
  <c r="N960" i="6"/>
  <c r="A960" i="6" s="1"/>
  <c r="N1559" i="6"/>
  <c r="A1559" i="6" s="1"/>
  <c r="M1559" i="6" s="1"/>
  <c r="N1479" i="6"/>
  <c r="A1479" i="6" s="1"/>
  <c r="M1479" i="6" s="1"/>
  <c r="N1511" i="6"/>
  <c r="A1511" i="6" s="1"/>
  <c r="N1503" i="6"/>
  <c r="A1503" i="6" s="1"/>
  <c r="N907" i="6"/>
  <c r="A907" i="6" s="1"/>
  <c r="N1081" i="6"/>
  <c r="A1081" i="6" s="1"/>
  <c r="M1081" i="6" s="1"/>
  <c r="N939" i="6"/>
  <c r="A939" i="6" s="1"/>
  <c r="N1380" i="6"/>
  <c r="A1380" i="6" s="1"/>
  <c r="M1380" i="6" s="1"/>
  <c r="N1038" i="6"/>
  <c r="A1038" i="6" s="1"/>
  <c r="M1038" i="6" s="1"/>
  <c r="N985" i="6"/>
  <c r="A985" i="6" s="1"/>
  <c r="M985" i="6" s="1"/>
  <c r="N971" i="6"/>
  <c r="A971" i="6" s="1"/>
  <c r="N931" i="6"/>
  <c r="A931" i="6" s="1"/>
  <c r="N891" i="6"/>
  <c r="A891" i="6" s="1"/>
  <c r="N732" i="6"/>
  <c r="A732" i="6" s="1"/>
  <c r="M732" i="6" s="1"/>
  <c r="N701" i="6"/>
  <c r="A701" i="6" s="1"/>
  <c r="M701" i="6" s="1"/>
  <c r="N637" i="6"/>
  <c r="A637" i="6" s="1"/>
  <c r="N613" i="6"/>
  <c r="A613" i="6" s="1"/>
  <c r="M613" i="6" s="1"/>
  <c r="N509" i="6"/>
  <c r="A509" i="6" s="1"/>
  <c r="N493" i="6"/>
  <c r="A493" i="6" s="1"/>
  <c r="M493" i="6" s="1"/>
  <c r="N293" i="6"/>
  <c r="A293" i="6" s="1"/>
  <c r="M293" i="6" s="1"/>
  <c r="N269" i="6"/>
  <c r="A269" i="6" s="1"/>
  <c r="M269" i="6" s="1"/>
  <c r="N189" i="6"/>
  <c r="A189" i="6" s="1"/>
  <c r="N173" i="6"/>
  <c r="A173" i="6" s="1"/>
  <c r="N165" i="6"/>
  <c r="A165" i="6" s="1"/>
  <c r="N157" i="6"/>
  <c r="A157" i="6" s="1"/>
  <c r="M157" i="6" s="1"/>
  <c r="N125" i="6"/>
  <c r="A125" i="6" s="1"/>
  <c r="N109" i="6"/>
  <c r="A109" i="6" s="1"/>
  <c r="N77" i="6"/>
  <c r="A77" i="6" s="1"/>
  <c r="M77" i="6" s="1"/>
  <c r="N61" i="6"/>
  <c r="A61" i="6" s="1"/>
  <c r="N45" i="6"/>
  <c r="A45" i="6" s="1"/>
  <c r="M45" i="6" s="1"/>
  <c r="E784" i="6"/>
  <c r="E321" i="6"/>
  <c r="E121" i="6"/>
  <c r="N737" i="6"/>
  <c r="A737" i="6" s="1"/>
  <c r="M737" i="6" s="1"/>
  <c r="N721" i="6"/>
  <c r="A721" i="6" s="1"/>
  <c r="M721" i="6" s="1"/>
  <c r="N713" i="6"/>
  <c r="A713" i="6" s="1"/>
  <c r="N698" i="6"/>
  <c r="A698" i="6" s="1"/>
  <c r="M698" i="6" s="1"/>
  <c r="N682" i="6"/>
  <c r="A682" i="6" s="1"/>
  <c r="N634" i="6"/>
  <c r="A634" i="6" s="1"/>
  <c r="N410" i="6"/>
  <c r="A410" i="6" s="1"/>
  <c r="N394" i="6"/>
  <c r="A394" i="6" s="1"/>
  <c r="M394" i="6" s="1"/>
  <c r="N162" i="6"/>
  <c r="A162" i="6" s="1"/>
  <c r="N122" i="6"/>
  <c r="A122" i="6" s="1"/>
  <c r="N66" i="6"/>
  <c r="A66" i="6" s="1"/>
  <c r="N58" i="6"/>
  <c r="A58" i="6" s="1"/>
  <c r="M58" i="6" s="1"/>
  <c r="N1623" i="6"/>
  <c r="A1623" i="6" s="1"/>
  <c r="M1623" i="6" s="1"/>
  <c r="N1407" i="6"/>
  <c r="A1407" i="6" s="1"/>
  <c r="M1407" i="6" s="1"/>
  <c r="N1391" i="6"/>
  <c r="A1391" i="6" s="1"/>
  <c r="N1351" i="6"/>
  <c r="A1351" i="6" s="1"/>
  <c r="M1351" i="6" s="1"/>
  <c r="N1343" i="6"/>
  <c r="A1343" i="6" s="1"/>
  <c r="N1335" i="6"/>
  <c r="A1335" i="6" s="1"/>
  <c r="N1327" i="6"/>
  <c r="A1327" i="6" s="1"/>
  <c r="M1327" i="6" s="1"/>
  <c r="N1319" i="6"/>
  <c r="A1319" i="6" s="1"/>
  <c r="M1319" i="6" s="1"/>
  <c r="N1311" i="6"/>
  <c r="A1311" i="6" s="1"/>
  <c r="N1287" i="6"/>
  <c r="A1287" i="6" s="1"/>
  <c r="N1271" i="6"/>
  <c r="A1271" i="6" s="1"/>
  <c r="M1271" i="6" s="1"/>
  <c r="N1263" i="6"/>
  <c r="A1263" i="6" s="1"/>
  <c r="N1255" i="6"/>
  <c r="A1255" i="6" s="1"/>
  <c r="N1025" i="6"/>
  <c r="A1025" i="6" s="1"/>
  <c r="M1025" i="6" s="1"/>
  <c r="N764" i="6"/>
  <c r="A764" i="6" s="1"/>
  <c r="M764" i="6" s="1"/>
  <c r="N1412" i="6"/>
  <c r="A1412" i="6" s="1"/>
  <c r="M1412" i="6" s="1"/>
  <c r="N1356" i="6"/>
  <c r="A1356" i="6" s="1"/>
  <c r="N1348" i="6"/>
  <c r="A1348" i="6" s="1"/>
  <c r="M1348" i="6" s="1"/>
  <c r="N1340" i="6"/>
  <c r="A1340" i="6" s="1"/>
  <c r="N1332" i="6"/>
  <c r="A1332" i="6" s="1"/>
  <c r="N1324" i="6"/>
  <c r="A1324" i="6" s="1"/>
  <c r="M1324" i="6" s="1"/>
  <c r="N1316" i="6"/>
  <c r="A1316" i="6" s="1"/>
  <c r="M1316" i="6" s="1"/>
  <c r="N1308" i="6"/>
  <c r="A1308" i="6" s="1"/>
  <c r="N1292" i="6"/>
  <c r="A1292" i="6" s="1"/>
  <c r="N1284" i="6"/>
  <c r="A1284" i="6" s="1"/>
  <c r="N1276" i="6"/>
  <c r="A1276" i="6" s="1"/>
  <c r="M1276" i="6" s="1"/>
  <c r="N1268" i="6"/>
  <c r="A1268" i="6" s="1"/>
  <c r="M1268" i="6" s="1"/>
  <c r="N1260" i="6"/>
  <c r="A1260" i="6" s="1"/>
  <c r="N1062" i="6"/>
  <c r="A1062" i="6" s="1"/>
  <c r="N808" i="6"/>
  <c r="A808" i="6" s="1"/>
  <c r="M808" i="6" s="1"/>
  <c r="E1608" i="6"/>
  <c r="E1576" i="6"/>
  <c r="E1544" i="6"/>
  <c r="N1608" i="6"/>
  <c r="A1608" i="6" s="1"/>
  <c r="M1608" i="6" s="1"/>
  <c r="N1576" i="6"/>
  <c r="A1576" i="6" s="1"/>
  <c r="M1576" i="6" s="1"/>
  <c r="N1544" i="6"/>
  <c r="A1544" i="6" s="1"/>
  <c r="M1544" i="6" s="1"/>
  <c r="N1648" i="6"/>
  <c r="A1648" i="6" s="1"/>
  <c r="M1648" i="6" s="1"/>
  <c r="N1645" i="6"/>
  <c r="A1645" i="6" s="1"/>
  <c r="M1645" i="6" s="1"/>
  <c r="E1600" i="6"/>
  <c r="E1568" i="6"/>
  <c r="N1600" i="6"/>
  <c r="A1600" i="6" s="1"/>
  <c r="M1600" i="6" s="1"/>
  <c r="N1568" i="6"/>
  <c r="A1568" i="6" s="1"/>
  <c r="M1568" i="6" s="1"/>
  <c r="N1628" i="6"/>
  <c r="A1628" i="6" s="1"/>
  <c r="M1628" i="6" s="1"/>
  <c r="N1633" i="6"/>
  <c r="A1633" i="6" s="1"/>
  <c r="E1624" i="6"/>
  <c r="E1592" i="6"/>
  <c r="E1560" i="6"/>
  <c r="N1625" i="6"/>
  <c r="A1625" i="6" s="1"/>
  <c r="M1625" i="6" s="1"/>
  <c r="N1592" i="6"/>
  <c r="A1592" i="6" s="1"/>
  <c r="M1592" i="6" s="1"/>
  <c r="N1560" i="6"/>
  <c r="A1560" i="6" s="1"/>
  <c r="M1560" i="6" s="1"/>
  <c r="E1616" i="6"/>
  <c r="E1584" i="6"/>
  <c r="E1552" i="6"/>
  <c r="N1616" i="6"/>
  <c r="A1616" i="6" s="1"/>
  <c r="M1616" i="6" s="1"/>
  <c r="N1584" i="6"/>
  <c r="A1584" i="6" s="1"/>
  <c r="M1584" i="6" s="1"/>
  <c r="N1552" i="6"/>
  <c r="A1552" i="6" s="1"/>
  <c r="M1552" i="6" s="1"/>
  <c r="E1615" i="6"/>
  <c r="E1583" i="6"/>
  <c r="E1551" i="6"/>
  <c r="N1615" i="6"/>
  <c r="A1615" i="6" s="1"/>
  <c r="M1615" i="6" s="1"/>
  <c r="N1583" i="6"/>
  <c r="A1583" i="6" s="1"/>
  <c r="M1583" i="6" s="1"/>
  <c r="N1551" i="6"/>
  <c r="A1551" i="6" s="1"/>
  <c r="M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M1629" i="6" s="1"/>
  <c r="N1620" i="6"/>
  <c r="A1620" i="6" s="1"/>
  <c r="M1620" i="6" s="1"/>
  <c r="N1612" i="6"/>
  <c r="A1612" i="6" s="1"/>
  <c r="M1612" i="6" s="1"/>
  <c r="N1604" i="6"/>
  <c r="A1604" i="6" s="1"/>
  <c r="M1604" i="6" s="1"/>
  <c r="N1596" i="6"/>
  <c r="A1596" i="6" s="1"/>
  <c r="M1596" i="6" s="1"/>
  <c r="N1588" i="6"/>
  <c r="A1588" i="6" s="1"/>
  <c r="M1588" i="6" s="1"/>
  <c r="N1580" i="6"/>
  <c r="A1580" i="6" s="1"/>
  <c r="M1580" i="6" s="1"/>
  <c r="N1572" i="6"/>
  <c r="A1572" i="6" s="1"/>
  <c r="M1572" i="6" s="1"/>
  <c r="N1564" i="6"/>
  <c r="A1564" i="6" s="1"/>
  <c r="M1564" i="6" s="1"/>
  <c r="N1556" i="6"/>
  <c r="A1556" i="6" s="1"/>
  <c r="M1556" i="6" s="1"/>
  <c r="N1548" i="6"/>
  <c r="A1548" i="6" s="1"/>
  <c r="M1548" i="6" s="1"/>
  <c r="N1643" i="6"/>
  <c r="A1643" i="6" s="1"/>
  <c r="M1643" i="6" s="1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M1619" i="6" s="1"/>
  <c r="N1611" i="6"/>
  <c r="A1611" i="6" s="1"/>
  <c r="M1611" i="6" s="1"/>
  <c r="N1603" i="6"/>
  <c r="A1603" i="6" s="1"/>
  <c r="M1603" i="6" s="1"/>
  <c r="N1595" i="6"/>
  <c r="A1595" i="6" s="1"/>
  <c r="M1595" i="6" s="1"/>
  <c r="N1587" i="6"/>
  <c r="A1587" i="6" s="1"/>
  <c r="M1587" i="6" s="1"/>
  <c r="N1579" i="6"/>
  <c r="A1579" i="6" s="1"/>
  <c r="M1579" i="6" s="1"/>
  <c r="N1571" i="6"/>
  <c r="A1571" i="6" s="1"/>
  <c r="M1571" i="6" s="1"/>
  <c r="N1563" i="6"/>
  <c r="A1563" i="6" s="1"/>
  <c r="M1563" i="6" s="1"/>
  <c r="N1555" i="6"/>
  <c r="A1555" i="6" s="1"/>
  <c r="M1555" i="6" s="1"/>
  <c r="N1547" i="6"/>
  <c r="A1547" i="6" s="1"/>
  <c r="M1547" i="6" s="1"/>
  <c r="N1624" i="6"/>
  <c r="A1624" i="6" s="1"/>
  <c r="M1624" i="6" s="1"/>
  <c r="N1640" i="6"/>
  <c r="A1640" i="6" s="1"/>
  <c r="M1640" i="6" s="1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M1627" i="6" s="1"/>
  <c r="N1618" i="6"/>
  <c r="A1618" i="6" s="1"/>
  <c r="M1618" i="6" s="1"/>
  <c r="N1610" i="6"/>
  <c r="A1610" i="6" s="1"/>
  <c r="M1610" i="6" s="1"/>
  <c r="N1602" i="6"/>
  <c r="A1602" i="6" s="1"/>
  <c r="M1602" i="6" s="1"/>
  <c r="N1594" i="6"/>
  <c r="A1594" i="6" s="1"/>
  <c r="M1594" i="6" s="1"/>
  <c r="N1586" i="6"/>
  <c r="A1586" i="6" s="1"/>
  <c r="M1586" i="6" s="1"/>
  <c r="N1578" i="6"/>
  <c r="A1578" i="6" s="1"/>
  <c r="M1578" i="6" s="1"/>
  <c r="N1570" i="6"/>
  <c r="A1570" i="6" s="1"/>
  <c r="M1570" i="6" s="1"/>
  <c r="N1562" i="6"/>
  <c r="A1562" i="6" s="1"/>
  <c r="M1562" i="6" s="1"/>
  <c r="N1554" i="6"/>
  <c r="A1554" i="6" s="1"/>
  <c r="M1554" i="6" s="1"/>
  <c r="N1546" i="6"/>
  <c r="A1546" i="6" s="1"/>
  <c r="M1546" i="6" s="1"/>
  <c r="N1638" i="6"/>
  <c r="A1638" i="6" s="1"/>
  <c r="M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M1626" i="6" s="1"/>
  <c r="N1617" i="6"/>
  <c r="A1617" i="6" s="1"/>
  <c r="M1617" i="6" s="1"/>
  <c r="N1609" i="6"/>
  <c r="A1609" i="6" s="1"/>
  <c r="M1609" i="6" s="1"/>
  <c r="N1601" i="6"/>
  <c r="A1601" i="6" s="1"/>
  <c r="M1601" i="6" s="1"/>
  <c r="N1593" i="6"/>
  <c r="A1593" i="6" s="1"/>
  <c r="M1593" i="6" s="1"/>
  <c r="N1585" i="6"/>
  <c r="A1585" i="6" s="1"/>
  <c r="M1585" i="6" s="1"/>
  <c r="N1577" i="6"/>
  <c r="A1577" i="6" s="1"/>
  <c r="M1577" i="6" s="1"/>
  <c r="N1569" i="6"/>
  <c r="A1569" i="6" s="1"/>
  <c r="M1569" i="6" s="1"/>
  <c r="N1561" i="6"/>
  <c r="A1561" i="6" s="1"/>
  <c r="M1561" i="6" s="1"/>
  <c r="N1553" i="6"/>
  <c r="A1553" i="6" s="1"/>
  <c r="M1553" i="6" s="1"/>
  <c r="N1545" i="6"/>
  <c r="A1545" i="6" s="1"/>
  <c r="M1545" i="6" s="1"/>
  <c r="N1635" i="6"/>
  <c r="A1635" i="6" s="1"/>
  <c r="M1635" i="6" s="1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M1646" i="6" s="1"/>
  <c r="E1621" i="6"/>
  <c r="E1613" i="6"/>
  <c r="E1605" i="6"/>
  <c r="E1597" i="6"/>
  <c r="E1589" i="6"/>
  <c r="E1581" i="6"/>
  <c r="E1573" i="6"/>
  <c r="E1565" i="6"/>
  <c r="E1557" i="6"/>
  <c r="E1549" i="6"/>
  <c r="E1650" i="6"/>
  <c r="E1642" i="6"/>
  <c r="E1634" i="6"/>
  <c r="E1649" i="6"/>
  <c r="E1641" i="6"/>
  <c r="N1644" i="6"/>
  <c r="A1644" i="6" s="1"/>
  <c r="M1644" i="6" s="1"/>
  <c r="N1636" i="6"/>
  <c r="A1636" i="6" s="1"/>
  <c r="M1636" i="6" s="1"/>
  <c r="E1647" i="6"/>
  <c r="E1639" i="6"/>
  <c r="E1632" i="6"/>
  <c r="M766" i="6" l="1"/>
  <c r="M1229" i="6"/>
  <c r="M1105" i="6"/>
  <c r="M303" i="6"/>
  <c r="M1228" i="6"/>
  <c r="M35" i="6"/>
  <c r="M165" i="6"/>
  <c r="M1185" i="6"/>
  <c r="M133" i="6"/>
  <c r="M213" i="6"/>
  <c r="M756" i="6"/>
  <c r="M410" i="6"/>
  <c r="M173" i="6"/>
  <c r="M788" i="6"/>
  <c r="M106" i="6"/>
  <c r="M94" i="6"/>
  <c r="M334" i="6"/>
  <c r="M565" i="6"/>
  <c r="M859" i="6"/>
  <c r="M378" i="6"/>
  <c r="M554" i="6"/>
  <c r="M618" i="6"/>
  <c r="M244" i="6"/>
  <c r="M915" i="6"/>
  <c r="M59" i="6"/>
  <c r="M330" i="6"/>
  <c r="M936" i="6"/>
  <c r="M540" i="6"/>
  <c r="M1308" i="6"/>
  <c r="M713" i="6"/>
  <c r="M1404" i="6"/>
  <c r="M109" i="6"/>
  <c r="M510" i="6"/>
  <c r="M41" i="6"/>
  <c r="M74" i="6"/>
  <c r="M218" i="6"/>
  <c r="M127" i="6"/>
  <c r="M367" i="6"/>
  <c r="M517" i="6"/>
  <c r="M573" i="6"/>
  <c r="M685" i="6"/>
  <c r="M417" i="6"/>
  <c r="M951" i="6"/>
  <c r="M594" i="6"/>
  <c r="M666" i="6"/>
  <c r="M1182" i="6"/>
  <c r="M1214" i="6"/>
  <c r="M265" i="6"/>
  <c r="M921" i="6"/>
  <c r="M1116" i="6"/>
  <c r="M1335" i="6"/>
  <c r="M678" i="6"/>
  <c r="M1062" i="6"/>
  <c r="M373" i="6"/>
  <c r="M629" i="6"/>
  <c r="M1017" i="6"/>
  <c r="M439" i="6"/>
  <c r="M1007" i="6"/>
  <c r="M1219" i="6"/>
  <c r="M1458" i="6"/>
  <c r="M1041" i="6"/>
  <c r="M1108" i="6"/>
  <c r="M583" i="6"/>
  <c r="M815" i="6"/>
  <c r="M997" i="6"/>
  <c r="M1286" i="6"/>
  <c r="M146" i="6"/>
  <c r="M1094" i="6"/>
  <c r="M708" i="6"/>
  <c r="M182" i="6"/>
  <c r="M584" i="6"/>
  <c r="M661" i="6"/>
  <c r="M784" i="6"/>
  <c r="M1042" i="6"/>
  <c r="M1354" i="6"/>
  <c r="M1381" i="6"/>
  <c r="M189" i="6"/>
  <c r="M237" i="6"/>
  <c r="M333" i="6"/>
  <c r="M413" i="6"/>
  <c r="M485" i="6"/>
  <c r="M365" i="6"/>
  <c r="M1049" i="6"/>
  <c r="M93" i="6"/>
  <c r="M561" i="6"/>
  <c r="M1002" i="6"/>
  <c r="M1292" i="6"/>
  <c r="M61" i="6"/>
  <c r="M586" i="6"/>
  <c r="M658" i="6"/>
  <c r="M872" i="6"/>
  <c r="M952" i="6"/>
  <c r="M1642" i="6"/>
  <c r="M929" i="6"/>
  <c r="M1397" i="6"/>
  <c r="M1525" i="6"/>
  <c r="M349" i="6"/>
  <c r="M1009" i="6"/>
  <c r="M1415" i="6"/>
  <c r="M37" i="6"/>
  <c r="M33" i="6"/>
  <c r="M231" i="6"/>
  <c r="M1015" i="6"/>
  <c r="M1641" i="6"/>
  <c r="M978" i="6"/>
  <c r="M948" i="6"/>
  <c r="M1282" i="6"/>
  <c r="M294" i="6"/>
  <c r="M487" i="6"/>
  <c r="M399" i="6"/>
  <c r="M614" i="6"/>
  <c r="M1281" i="6"/>
  <c r="M486" i="6"/>
  <c r="M227" i="6"/>
  <c r="M1055" i="6"/>
  <c r="M54" i="6"/>
  <c r="M702" i="6"/>
  <c r="M742" i="6"/>
  <c r="M1426" i="6"/>
  <c r="M531" i="6"/>
  <c r="M704" i="6"/>
  <c r="M1056" i="6"/>
  <c r="M46" i="6"/>
  <c r="M17" i="6"/>
  <c r="M24" i="6"/>
  <c r="M80" i="6"/>
  <c r="M87" i="6"/>
  <c r="M88" i="6"/>
  <c r="M104" i="6"/>
  <c r="M119" i="6"/>
  <c r="M129" i="6"/>
  <c r="M183" i="6"/>
  <c r="M184" i="6"/>
  <c r="M192" i="6"/>
  <c r="M207" i="6"/>
  <c r="M208" i="6"/>
  <c r="M209" i="6"/>
  <c r="M239" i="6"/>
  <c r="M247" i="6"/>
  <c r="M304" i="6"/>
  <c r="M327" i="6"/>
  <c r="M328" i="6"/>
  <c r="M335" i="6"/>
  <c r="M336" i="6"/>
  <c r="M351" i="6"/>
  <c r="M375" i="6"/>
  <c r="M376" i="6"/>
  <c r="M400" i="6"/>
  <c r="M408" i="6"/>
  <c r="M423" i="6"/>
  <c r="M447" i="6"/>
  <c r="M448" i="6"/>
  <c r="M567" i="6"/>
  <c r="M568" i="6"/>
  <c r="M591" i="6"/>
  <c r="M592" i="6"/>
  <c r="M600" i="6"/>
  <c r="M672" i="6"/>
  <c r="M687" i="6"/>
  <c r="M688" i="6"/>
  <c r="M711" i="6"/>
  <c r="M744" i="6"/>
  <c r="M759" i="6"/>
  <c r="M791" i="6"/>
  <c r="M831" i="6"/>
  <c r="M863" i="6"/>
  <c r="M887" i="6"/>
  <c r="M895" i="6"/>
  <c r="M959" i="6"/>
  <c r="M975" i="6"/>
  <c r="M1040" i="6"/>
  <c r="M1063" i="6"/>
  <c r="M353" i="6"/>
  <c r="M752" i="6"/>
  <c r="M832" i="6"/>
  <c r="M634" i="6"/>
  <c r="M939" i="6"/>
  <c r="M301" i="6"/>
  <c r="M206" i="6"/>
  <c r="M251" i="6"/>
  <c r="M419" i="6"/>
  <c r="M681" i="6"/>
  <c r="M1100" i="6"/>
  <c r="M1235" i="6"/>
  <c r="M1260" i="6"/>
  <c r="M34" i="6"/>
  <c r="M90" i="6"/>
  <c r="M130" i="6"/>
  <c r="M186" i="6"/>
  <c r="M180" i="6"/>
  <c r="M278" i="6"/>
  <c r="M1050" i="6"/>
  <c r="M1440" i="6"/>
  <c r="M245" i="6"/>
  <c r="M405" i="6"/>
  <c r="M541" i="6"/>
  <c r="M589" i="6"/>
  <c r="M819" i="6"/>
  <c r="M899" i="6"/>
  <c r="M1097" i="6"/>
  <c r="M322" i="6"/>
  <c r="M402" i="6"/>
  <c r="M506" i="6"/>
  <c r="M538" i="6"/>
  <c r="M570" i="6"/>
  <c r="M674" i="6"/>
  <c r="M38" i="6"/>
  <c r="M214" i="6"/>
  <c r="M236" i="6"/>
  <c r="M307" i="6"/>
  <c r="M329" i="6"/>
  <c r="M366" i="6"/>
  <c r="M533" i="6"/>
  <c r="M558" i="6"/>
  <c r="M569" i="6"/>
  <c r="M582" i="6"/>
  <c r="M606" i="6"/>
  <c r="M617" i="6"/>
  <c r="M638" i="6"/>
  <c r="M659" i="6"/>
  <c r="M750" i="6"/>
  <c r="M782" i="6"/>
  <c r="M814" i="6"/>
  <c r="M825" i="6"/>
  <c r="M869" i="6"/>
  <c r="M900" i="6"/>
  <c r="M1019" i="6"/>
  <c r="M1028" i="6"/>
  <c r="M1155" i="6"/>
  <c r="M1179" i="6"/>
  <c r="M1406" i="6"/>
  <c r="M1402" i="6"/>
  <c r="M714" i="6"/>
  <c r="M1493" i="6"/>
  <c r="M63" i="6"/>
  <c r="M19" i="6"/>
  <c r="M84" i="6"/>
  <c r="M297" i="6"/>
  <c r="M331" i="6"/>
  <c r="M1181" i="6"/>
  <c r="M1391" i="6"/>
  <c r="M637" i="6"/>
  <c r="M229" i="6"/>
  <c r="M993" i="6"/>
  <c r="M501" i="6"/>
  <c r="M867" i="6"/>
  <c r="M69" i="6"/>
  <c r="M62" i="6"/>
  <c r="M107" i="6"/>
  <c r="M118" i="6"/>
  <c r="M126" i="6"/>
  <c r="M190" i="6"/>
  <c r="M238" i="6"/>
  <c r="M308" i="6"/>
  <c r="M355" i="6"/>
  <c r="M406" i="6"/>
  <c r="M441" i="6"/>
  <c r="M489" i="6"/>
  <c r="M500" i="6"/>
  <c r="M534" i="6"/>
  <c r="M571" i="6"/>
  <c r="M630" i="6"/>
  <c r="M660" i="6"/>
  <c r="M670" i="6"/>
  <c r="M710" i="6"/>
  <c r="M771" i="6"/>
  <c r="M826" i="6"/>
  <c r="M860" i="6"/>
  <c r="M901" i="6"/>
  <c r="M913" i="6"/>
  <c r="M957" i="6"/>
  <c r="M977" i="6"/>
  <c r="M1010" i="6"/>
  <c r="M1020" i="6"/>
  <c r="M1099" i="6"/>
  <c r="M1122" i="6"/>
  <c r="M1180" i="6"/>
  <c r="M1392" i="6"/>
  <c r="M1346" i="6"/>
  <c r="M746" i="6"/>
  <c r="M1309" i="6"/>
  <c r="M1295" i="6"/>
  <c r="M191" i="6"/>
  <c r="M680" i="6"/>
  <c r="M1494" i="6"/>
  <c r="M513" i="6"/>
  <c r="M1183" i="6"/>
  <c r="M95" i="6"/>
  <c r="M751" i="6"/>
  <c r="M96" i="6"/>
  <c r="M416" i="6"/>
  <c r="M338" i="6"/>
  <c r="M482" i="6"/>
  <c r="M753" i="6"/>
  <c r="M75" i="6"/>
  <c r="M108" i="6"/>
  <c r="M275" i="6"/>
  <c r="M205" i="6"/>
  <c r="M827" i="6"/>
  <c r="M1121" i="6"/>
  <c r="M332" i="6"/>
  <c r="M564" i="6"/>
  <c r="M740" i="6"/>
  <c r="M76" i="6"/>
  <c r="M85" i="6"/>
  <c r="M99" i="6"/>
  <c r="M195" i="6"/>
  <c r="M217" i="6"/>
  <c r="M228" i="6"/>
  <c r="M300" i="6"/>
  <c r="M345" i="6"/>
  <c r="M371" i="6"/>
  <c r="M420" i="6"/>
  <c r="M444" i="6"/>
  <c r="M481" i="6"/>
  <c r="M515" i="6"/>
  <c r="M588" i="6"/>
  <c r="M611" i="6"/>
  <c r="M622" i="6"/>
  <c r="M662" i="6"/>
  <c r="M755" i="6"/>
  <c r="M797" i="6"/>
  <c r="M818" i="6"/>
  <c r="M862" i="6"/>
  <c r="M893" i="6"/>
  <c r="M916" i="6"/>
  <c r="M970" i="6"/>
  <c r="M980" i="6"/>
  <c r="M1012" i="6"/>
  <c r="M1067" i="6"/>
  <c r="M1184" i="6"/>
  <c r="M1224" i="6"/>
  <c r="M1298" i="6"/>
  <c r="M633" i="6"/>
  <c r="M809" i="6"/>
  <c r="M1261" i="6"/>
  <c r="M215" i="6"/>
  <c r="M607" i="6"/>
  <c r="M983" i="6"/>
  <c r="M16" i="6"/>
  <c r="M216" i="6"/>
  <c r="M344" i="6"/>
  <c r="M712" i="6"/>
  <c r="M864" i="6"/>
  <c r="M960" i="6"/>
  <c r="M25" i="6"/>
  <c r="M86" i="6"/>
  <c r="M298" i="6"/>
  <c r="M690" i="6"/>
  <c r="M926" i="6"/>
  <c r="M1311" i="6"/>
  <c r="M682" i="6"/>
  <c r="M907" i="6"/>
  <c r="M81" i="6"/>
  <c r="M18" i="6"/>
  <c r="M401" i="6"/>
  <c r="M553" i="6"/>
  <c r="M242" i="6"/>
  <c r="M274" i="6"/>
  <c r="M346" i="6"/>
  <c r="M20" i="6"/>
  <c r="M100" i="6"/>
  <c r="M110" i="6"/>
  <c r="M121" i="6"/>
  <c r="M131" i="6"/>
  <c r="M163" i="6"/>
  <c r="M172" i="6"/>
  <c r="M196" i="6"/>
  <c r="M230" i="6"/>
  <c r="M302" i="6"/>
  <c r="M324" i="6"/>
  <c r="M347" i="6"/>
  <c r="M372" i="6"/>
  <c r="M398" i="6"/>
  <c r="M409" i="6"/>
  <c r="M422" i="6"/>
  <c r="M483" i="6"/>
  <c r="M516" i="6"/>
  <c r="M537" i="6"/>
  <c r="M563" i="6"/>
  <c r="M590" i="6"/>
  <c r="M643" i="6"/>
  <c r="M684" i="6"/>
  <c r="M725" i="6"/>
  <c r="M757" i="6"/>
  <c r="M798" i="6"/>
  <c r="M820" i="6"/>
  <c r="M830" i="6"/>
  <c r="M842" i="6"/>
  <c r="M886" i="6"/>
  <c r="M894" i="6"/>
  <c r="M938" i="6"/>
  <c r="M949" i="6"/>
  <c r="M972" i="6"/>
  <c r="M981" i="6"/>
  <c r="M1003" i="6"/>
  <c r="M1044" i="6"/>
  <c r="M1068" i="6"/>
  <c r="M1079" i="6"/>
  <c r="M1186" i="6"/>
  <c r="M1225" i="6"/>
  <c r="M1310" i="6"/>
  <c r="M1342" i="6"/>
  <c r="M1416" i="6"/>
  <c r="M1496" i="6"/>
  <c r="M841" i="6"/>
  <c r="M511" i="6"/>
  <c r="M631" i="6"/>
  <c r="M783" i="6"/>
  <c r="M120" i="6"/>
  <c r="M352" i="6"/>
  <c r="M608" i="6"/>
  <c r="M241" i="6"/>
  <c r="M170" i="6"/>
  <c r="M1495" i="6"/>
  <c r="M358" i="6"/>
  <c r="M817" i="6"/>
  <c r="M861" i="6"/>
  <c r="M902" i="6"/>
  <c r="M979" i="6"/>
  <c r="M66" i="6"/>
  <c r="M931" i="6"/>
  <c r="M421" i="6"/>
  <c r="M1065" i="6"/>
  <c r="M21" i="6"/>
  <c r="M102" i="6"/>
  <c r="M132" i="6"/>
  <c r="M164" i="6"/>
  <c r="M185" i="6"/>
  <c r="M243" i="6"/>
  <c r="M292" i="6"/>
  <c r="M326" i="6"/>
  <c r="M348" i="6"/>
  <c r="M374" i="6"/>
  <c r="M518" i="6"/>
  <c r="M539" i="6"/>
  <c r="M566" i="6"/>
  <c r="M635" i="6"/>
  <c r="M675" i="6"/>
  <c r="M686" i="6"/>
  <c r="M758" i="6"/>
  <c r="M789" i="6"/>
  <c r="M810" i="6"/>
  <c r="M865" i="6"/>
  <c r="M877" i="6"/>
  <c r="M908" i="6"/>
  <c r="M930" i="6"/>
  <c r="M940" i="6"/>
  <c r="M973" i="6"/>
  <c r="M1004" i="6"/>
  <c r="M1045" i="6"/>
  <c r="M1069" i="6"/>
  <c r="M1128" i="6"/>
  <c r="M1187" i="6"/>
  <c r="M1226" i="6"/>
  <c r="M1345" i="6"/>
  <c r="M1417" i="6"/>
  <c r="M1296" i="6"/>
  <c r="M873" i="6"/>
  <c r="M1405" i="6"/>
  <c r="M1533" i="6"/>
  <c r="M15" i="6"/>
  <c r="M383" i="6"/>
  <c r="M639" i="6"/>
  <c r="M128" i="6"/>
  <c r="M240" i="6"/>
  <c r="M368" i="6"/>
  <c r="M512" i="6"/>
  <c r="M632" i="6"/>
  <c r="M976" i="6"/>
  <c r="M65" i="6"/>
  <c r="M169" i="6"/>
  <c r="M1129" i="6"/>
  <c r="M418" i="6"/>
  <c r="M610" i="6"/>
  <c r="M382" i="6"/>
  <c r="M754" i="6"/>
  <c r="M971" i="6"/>
  <c r="M1511" i="6"/>
  <c r="M89" i="6"/>
  <c r="M325" i="6"/>
  <c r="M1527" i="6"/>
  <c r="M250" i="6"/>
  <c r="M562" i="6"/>
  <c r="M67" i="6"/>
  <c r="M91" i="6"/>
  <c r="M134" i="6"/>
  <c r="M156" i="6"/>
  <c r="M187" i="6"/>
  <c r="M246" i="6"/>
  <c r="M281" i="6"/>
  <c r="M350" i="6"/>
  <c r="M411" i="6"/>
  <c r="M507" i="6"/>
  <c r="M555" i="6"/>
  <c r="M603" i="6"/>
  <c r="M625" i="6"/>
  <c r="M665" i="6"/>
  <c r="M790" i="6"/>
  <c r="M812" i="6"/>
  <c r="M822" i="6"/>
  <c r="M833" i="6"/>
  <c r="M866" i="6"/>
  <c r="M878" i="6"/>
  <c r="M897" i="6"/>
  <c r="M909" i="6"/>
  <c r="M974" i="6"/>
  <c r="M994" i="6"/>
  <c r="M1005" i="6"/>
  <c r="M1130" i="6"/>
  <c r="M1188" i="6"/>
  <c r="M1227" i="6"/>
  <c r="M1297" i="6"/>
  <c r="M1403" i="6"/>
  <c r="M159" i="6"/>
  <c r="M407" i="6"/>
  <c r="M535" i="6"/>
  <c r="M663" i="6"/>
  <c r="M927" i="6"/>
  <c r="M40" i="6"/>
  <c r="M160" i="6"/>
  <c r="M248" i="6"/>
  <c r="M536" i="6"/>
  <c r="M656" i="6"/>
  <c r="M896" i="6"/>
  <c r="M1008" i="6"/>
  <c r="M73" i="6"/>
  <c r="M505" i="6"/>
  <c r="M194" i="6"/>
  <c r="M234" i="6"/>
  <c r="M370" i="6"/>
  <c r="M514" i="6"/>
  <c r="M650" i="6"/>
  <c r="M1236" i="6"/>
  <c r="M321" i="6"/>
  <c r="M369" i="6"/>
  <c r="M914" i="6"/>
  <c r="M958" i="6"/>
  <c r="M1011" i="6"/>
  <c r="M1123" i="6"/>
  <c r="M122" i="6"/>
  <c r="M162" i="6"/>
  <c r="M125" i="6"/>
  <c r="M509" i="6"/>
  <c r="M181" i="6"/>
  <c r="M412" i="6"/>
  <c r="M117" i="6"/>
  <c r="M36" i="6"/>
  <c r="M68" i="6"/>
  <c r="M92" i="6"/>
  <c r="M166" i="6"/>
  <c r="M188" i="6"/>
  <c r="M235" i="6"/>
  <c r="M414" i="6"/>
  <c r="M508" i="6"/>
  <c r="M593" i="6"/>
  <c r="M657" i="6"/>
  <c r="M667" i="6"/>
  <c r="M707" i="6"/>
  <c r="M781" i="6"/>
  <c r="M857" i="6"/>
  <c r="M868" i="6"/>
  <c r="M898" i="6"/>
  <c r="M932" i="6"/>
  <c r="M964" i="6"/>
  <c r="M1018" i="6"/>
  <c r="M1027" i="6"/>
  <c r="M1096" i="6"/>
  <c r="M1366" i="6"/>
  <c r="M193" i="6"/>
  <c r="M683" i="6"/>
  <c r="M937" i="6"/>
  <c r="M1127" i="6"/>
  <c r="M39" i="6"/>
  <c r="M167" i="6"/>
  <c r="M279" i="6"/>
  <c r="M415" i="6"/>
  <c r="M679" i="6"/>
  <c r="M823" i="6"/>
  <c r="M64" i="6"/>
  <c r="M168" i="6"/>
  <c r="M280" i="6"/>
  <c r="M384" i="6"/>
  <c r="M664" i="6"/>
  <c r="M792" i="6"/>
  <c r="M1016" i="6"/>
  <c r="M105" i="6"/>
  <c r="M609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A238" i="12" l="1"/>
  <c r="M2183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M2275" i="6" l="1"/>
  <c r="M2303" i="6"/>
  <c r="M2273" i="6"/>
  <c r="M2279" i="6"/>
  <c r="M2301" i="6"/>
  <c r="M2271" i="6"/>
  <c r="M2262" i="6"/>
  <c r="M2281" i="6"/>
  <c r="M2296" i="6"/>
  <c r="M2247" i="6"/>
  <c r="M2272" i="6"/>
  <c r="M2298" i="6"/>
  <c r="M2299" i="6"/>
  <c r="M2284" i="6"/>
  <c r="M2290" i="6"/>
  <c r="M2276" i="6"/>
  <c r="M2292" i="6"/>
  <c r="M2270" i="6"/>
  <c r="M2268" i="6"/>
  <c r="M2278" i="6"/>
  <c r="M2252" i="6"/>
  <c r="M2287" i="6"/>
  <c r="M2249" i="6"/>
  <c r="M2277" i="6"/>
  <c r="M2144" i="6"/>
  <c r="M2196" i="6"/>
  <c r="M2165" i="6"/>
  <c r="M2148" i="6"/>
  <c r="M2188" i="6"/>
  <c r="M2179" i="6"/>
  <c r="M2171" i="6"/>
  <c r="M2193" i="6"/>
  <c r="M2187" i="6"/>
  <c r="M2156" i="6"/>
  <c r="M2185" i="6"/>
  <c r="M2177" i="6"/>
  <c r="M2184" i="6"/>
  <c r="M2190" i="6"/>
  <c r="M2180" i="6"/>
  <c r="M2150" i="6"/>
  <c r="M2176" i="6"/>
  <c r="M2172" i="6"/>
  <c r="M2195" i="6"/>
  <c r="M2164" i="6"/>
  <c r="M2155" i="6"/>
  <c r="M2102" i="6"/>
  <c r="M2112" i="6"/>
  <c r="M2163" i="6"/>
  <c r="M2186" i="6"/>
  <c r="M2106" i="6"/>
  <c r="M2191" i="6"/>
  <c r="M2178" i="6"/>
  <c r="M2099" i="6"/>
  <c r="M2169" i="6"/>
  <c r="M2116" i="6"/>
  <c r="M2118" i="6"/>
  <c r="M2101" i="6"/>
  <c r="M2062" i="6"/>
  <c r="M2081" i="6"/>
  <c r="M2063" i="6"/>
  <c r="M2079" i="6"/>
  <c r="M2055" i="6"/>
  <c r="M2051" i="6"/>
  <c r="M1991" i="6"/>
  <c r="M1990" i="6"/>
  <c r="M2041" i="6"/>
  <c r="M2048" i="6"/>
  <c r="M2033" i="6"/>
  <c r="M2003" i="6"/>
  <c r="M2072" i="6"/>
  <c r="M2034" i="6"/>
  <c r="M2053" i="6"/>
  <c r="M2054" i="6"/>
  <c r="M2023" i="6"/>
  <c r="M2058" i="6"/>
  <c r="M1994" i="6"/>
  <c r="M2061" i="6"/>
  <c r="M2073" i="6"/>
  <c r="M2066" i="6"/>
  <c r="M2064" i="6"/>
  <c r="M2043" i="6"/>
  <c r="M2030" i="6"/>
  <c r="M1987" i="6"/>
  <c r="M1997" i="6"/>
  <c r="M1995" i="6"/>
  <c r="M1998" i="6"/>
  <c r="M1992" i="6"/>
  <c r="M1996" i="6"/>
  <c r="M2077" i="6"/>
  <c r="M2078" i="6"/>
  <c r="M2026" i="6"/>
  <c r="M1988" i="6"/>
  <c r="M2056" i="6"/>
  <c r="M1999" i="6"/>
  <c r="M2082" i="6"/>
  <c r="M2045" i="6"/>
  <c r="M2031" i="6"/>
  <c r="M2024" i="6"/>
  <c r="M2029" i="6"/>
  <c r="M1981" i="6"/>
  <c r="M1957" i="6"/>
  <c r="M1985" i="6"/>
  <c r="M1958" i="6"/>
  <c r="M1953" i="6"/>
  <c r="M1949" i="6"/>
  <c r="M1983" i="6"/>
  <c r="M1941" i="6"/>
  <c r="M1947" i="6"/>
  <c r="M1943" i="6"/>
  <c r="M1942" i="6"/>
  <c r="M1979" i="6"/>
  <c r="M1933" i="6"/>
  <c r="M1955" i="6"/>
  <c r="M1978" i="6"/>
  <c r="M1956" i="6"/>
  <c r="M1934" i="6"/>
  <c r="M1948" i="6"/>
  <c r="M1962" i="6"/>
  <c r="M1951" i="6"/>
  <c r="M1940" i="6"/>
  <c r="M1876" i="6"/>
  <c r="M1883" i="6"/>
  <c r="M1899" i="6"/>
  <c r="M1861" i="6"/>
  <c r="M1890" i="6"/>
  <c r="M1882" i="6"/>
  <c r="M1877" i="6"/>
  <c r="M1912" i="6"/>
  <c r="M1907" i="6"/>
  <c r="M1866" i="6"/>
  <c r="M1900" i="6"/>
  <c r="M1865" i="6"/>
  <c r="M1894" i="6"/>
  <c r="M1905" i="6"/>
  <c r="M1909" i="6"/>
  <c r="M1911" i="6"/>
  <c r="M1862" i="6"/>
  <c r="M1874" i="6"/>
  <c r="M1887" i="6"/>
  <c r="M1886" i="6"/>
  <c r="M1893" i="6"/>
  <c r="M1889" i="6"/>
  <c r="M1895" i="6"/>
  <c r="M1880" i="6"/>
  <c r="M1839" i="6"/>
  <c r="M1842" i="6"/>
  <c r="M1845" i="6"/>
  <c r="M1838" i="6"/>
  <c r="M1840" i="6"/>
  <c r="M1837" i="6"/>
  <c r="M1834" i="6"/>
  <c r="M1841" i="6"/>
  <c r="M1663" i="6"/>
  <c r="M1666" i="6"/>
  <c r="M1715" i="6"/>
  <c r="M1726" i="6"/>
  <c r="M1690" i="6"/>
  <c r="M1742" i="6"/>
  <c r="M1751" i="6"/>
  <c r="M1699" i="6"/>
  <c r="M1704" i="6"/>
  <c r="M1700" i="6"/>
  <c r="M1758" i="6"/>
  <c r="M1753" i="6"/>
  <c r="M1760" i="6"/>
  <c r="M1662" i="6"/>
  <c r="M1729" i="6"/>
  <c r="M1739" i="6"/>
  <c r="M1721" i="6"/>
  <c r="M1697" i="6"/>
  <c r="M1722" i="6"/>
  <c r="M1736" i="6"/>
  <c r="M1733" i="6"/>
  <c r="M1695" i="6"/>
  <c r="M1727" i="6"/>
  <c r="M1759" i="6"/>
  <c r="M1723" i="6"/>
  <c r="M1730" i="6"/>
  <c r="M1701" i="6"/>
  <c r="M1689" i="6"/>
  <c r="M1724" i="6"/>
  <c r="M1744" i="6"/>
  <c r="M1743" i="6"/>
  <c r="M1705" i="6"/>
  <c r="M1745" i="6"/>
  <c r="M891" i="6"/>
  <c r="M212" i="6"/>
  <c r="M1059" i="6"/>
  <c r="M627" i="6"/>
  <c r="M1046" i="6"/>
  <c r="M706" i="6"/>
  <c r="M1505" i="6"/>
  <c r="M1119" i="6"/>
  <c r="M1006" i="6"/>
  <c r="M1359" i="6"/>
  <c r="M1117" i="6"/>
  <c r="M1293" i="6"/>
  <c r="M1220" i="6"/>
  <c r="M1528" i="6"/>
  <c r="M1353" i="6"/>
  <c r="M956" i="6"/>
  <c r="M1289" i="6"/>
  <c r="M605" i="6"/>
  <c r="M903" i="6"/>
  <c r="M1259" i="6"/>
  <c r="M98" i="6"/>
  <c r="M1103" i="6"/>
  <c r="M1655" i="6"/>
  <c r="M1543" i="6"/>
  <c r="M982" i="6"/>
  <c r="M1329" i="6"/>
  <c r="M1360" i="6"/>
  <c r="M947" i="6"/>
  <c r="M1633" i="6"/>
  <c r="M1252" i="6"/>
  <c r="M1152" i="6"/>
  <c r="M1215" i="6"/>
  <c r="M1154" i="6"/>
  <c r="M1507" i="6"/>
  <c r="M1357" i="6"/>
  <c r="M1263" i="6"/>
  <c r="M1251" i="6"/>
  <c r="M1340" i="6"/>
  <c r="M559" i="6"/>
  <c r="M1390" i="6"/>
  <c r="M1098" i="6"/>
  <c r="M1524" i="6"/>
  <c r="M1339" i="6"/>
  <c r="M1284" i="6"/>
  <c r="M1247" i="6"/>
  <c r="M1291" i="6"/>
  <c r="M705" i="6"/>
  <c r="M32" i="6"/>
  <c r="M1114" i="6"/>
  <c r="M1352" i="6"/>
  <c r="M1361" i="6"/>
  <c r="M299" i="6"/>
  <c r="M1388" i="6"/>
  <c r="M1216" i="6"/>
  <c r="M1432" i="6"/>
  <c r="M1285" i="6"/>
  <c r="M1526" i="6"/>
  <c r="M745" i="6"/>
  <c r="M1334" i="6"/>
  <c r="M1661" i="6"/>
  <c r="M1156" i="6"/>
  <c r="M1510" i="6"/>
  <c r="M1287" i="6"/>
  <c r="M1253" i="6"/>
  <c r="M1356" i="6"/>
  <c r="M1383" i="6"/>
  <c r="M277" i="6"/>
  <c r="M1148" i="6"/>
  <c r="M1242" i="6"/>
  <c r="M1332" i="6"/>
  <c r="M1401" i="6"/>
  <c r="M1504" i="6"/>
  <c r="M628" i="6"/>
  <c r="M676" i="6"/>
  <c r="M1436" i="6"/>
  <c r="M953" i="6"/>
  <c r="M1246" i="6"/>
  <c r="M1512" i="6"/>
  <c r="M1541" i="6"/>
  <c r="M889" i="6"/>
  <c r="M1338" i="6"/>
  <c r="M1387" i="6"/>
  <c r="M210" i="6"/>
  <c r="M1221" i="6"/>
  <c r="M1531" i="6"/>
  <c r="M161" i="6"/>
  <c r="M1066" i="6"/>
  <c r="M1430" i="6"/>
  <c r="M1023" i="6"/>
  <c r="M1454" i="6"/>
  <c r="M1212" i="6"/>
  <c r="M1014" i="6"/>
  <c r="M1209" i="6"/>
  <c r="M1092" i="6"/>
  <c r="M1438" i="6"/>
  <c r="M1250" i="6"/>
  <c r="M1658" i="6"/>
  <c r="M955" i="6"/>
  <c r="M928" i="6"/>
  <c r="M1540" i="6"/>
  <c r="M1047" i="6"/>
  <c r="M1265" i="6"/>
  <c r="M1258" i="6"/>
  <c r="M585" i="6"/>
  <c r="M1230" i="6"/>
  <c r="M1266" i="6"/>
  <c r="M1466" i="6"/>
  <c r="M158" i="6"/>
  <c r="M1529" i="6"/>
  <c r="M1264" i="6"/>
  <c r="M828" i="6"/>
  <c r="M1146" i="6"/>
  <c r="M1513" i="6"/>
  <c r="M557" i="6"/>
  <c r="M1515" i="6"/>
  <c r="M906" i="6"/>
  <c r="M1358" i="6"/>
  <c r="M1333" i="6"/>
  <c r="M890" i="6"/>
  <c r="M1149" i="6"/>
  <c r="M1459" i="6"/>
  <c r="M1506" i="6"/>
  <c r="M403" i="6"/>
  <c r="M233" i="6"/>
  <c r="M103" i="6"/>
  <c r="M1060" i="6"/>
  <c r="M1382" i="6"/>
  <c r="M1343" i="6"/>
  <c r="M1217" i="6"/>
  <c r="M1249" i="6"/>
  <c r="M1530" i="6"/>
  <c r="M858" i="6"/>
  <c r="M1256" i="6"/>
  <c r="M1464" i="6"/>
  <c r="M871" i="6"/>
  <c r="M1157" i="6"/>
  <c r="M1336" i="6"/>
  <c r="M1509" i="6"/>
  <c r="M1101" i="6"/>
  <c r="M1244" i="6"/>
  <c r="M1120" i="6"/>
  <c r="M1213" i="6"/>
  <c r="M1521" i="6"/>
  <c r="M276" i="6"/>
  <c r="M1091" i="6"/>
  <c r="M556" i="6"/>
  <c r="M232" i="6"/>
  <c r="M1093" i="6"/>
  <c r="M1514" i="6"/>
  <c r="M1439" i="6"/>
  <c r="M626" i="6"/>
  <c r="M1431" i="6"/>
  <c r="M969" i="6"/>
  <c r="M1384" i="6"/>
  <c r="M1223" i="6"/>
  <c r="M934" i="6"/>
  <c r="M1245" i="6"/>
  <c r="M904" i="6"/>
  <c r="M502" i="6"/>
  <c r="M892" i="6"/>
  <c r="M1222" i="6"/>
  <c r="M1400" i="6"/>
  <c r="M709" i="6"/>
  <c r="M1455" i="6"/>
  <c r="M786" i="6"/>
  <c r="M1124" i="6"/>
  <c r="M824" i="6"/>
  <c r="M1460" i="6"/>
  <c r="M1435" i="6"/>
  <c r="M1210" i="6"/>
  <c r="M821" i="6"/>
  <c r="M1262" i="6"/>
  <c r="M1095" i="6"/>
  <c r="M171" i="6"/>
  <c r="M748" i="6"/>
  <c r="M604" i="6"/>
  <c r="M968" i="6"/>
  <c r="M519" i="6"/>
  <c r="M1462" i="6"/>
  <c r="M905" i="6"/>
  <c r="M785" i="6"/>
  <c r="M816" i="6"/>
  <c r="M1061" i="6"/>
  <c r="M1385" i="6"/>
  <c r="M1522" i="6"/>
  <c r="M1151" i="6"/>
  <c r="M1456" i="6"/>
  <c r="M1337" i="6"/>
  <c r="M1437" i="6"/>
  <c r="M1022" i="6"/>
  <c r="M560" i="6"/>
  <c r="M935" i="6"/>
  <c r="M1257" i="6"/>
  <c r="M1290" i="6"/>
  <c r="M933" i="6"/>
  <c r="M29" i="6"/>
  <c r="M829" i="6"/>
  <c r="M1211" i="6"/>
  <c r="M888" i="6"/>
  <c r="M1532" i="6"/>
  <c r="M1013" i="6"/>
  <c r="M1457" i="6"/>
  <c r="M1461" i="6"/>
  <c r="M1503" i="6"/>
  <c r="M1399" i="6"/>
  <c r="M950" i="6"/>
  <c r="M1294" i="6"/>
  <c r="M1218" i="6"/>
  <c r="M1341" i="6"/>
  <c r="M2244" i="6"/>
  <c r="M2248" i="6"/>
  <c r="M2243" i="6"/>
  <c r="M2198" i="6"/>
  <c r="M2192" i="6"/>
  <c r="M2174" i="6"/>
  <c r="M2167" i="6"/>
  <c r="M2197" i="6"/>
  <c r="M2194" i="6"/>
  <c r="M2170" i="6"/>
  <c r="M2181" i="6"/>
  <c r="M2175" i="6"/>
  <c r="M2162" i="6"/>
  <c r="M2149" i="6"/>
  <c r="M2096" i="6"/>
  <c r="M2104" i="6"/>
  <c r="M2100" i="6"/>
  <c r="M2117" i="6"/>
  <c r="M2052" i="6"/>
  <c r="M2004" i="6"/>
  <c r="M2067" i="6"/>
  <c r="M1989" i="6"/>
  <c r="M2076" i="6"/>
  <c r="M2002" i="6"/>
  <c r="M2060" i="6"/>
  <c r="M2050" i="6"/>
  <c r="M2069" i="6"/>
  <c r="M2000" i="6"/>
  <c r="M2075" i="6"/>
  <c r="M2074" i="6"/>
  <c r="M2001" i="6"/>
  <c r="M1993" i="6"/>
  <c r="M2025" i="6"/>
  <c r="M2047" i="6"/>
  <c r="M2022" i="6"/>
  <c r="M1944" i="6"/>
  <c r="M1963" i="6"/>
  <c r="M1939" i="6"/>
  <c r="M1982" i="6"/>
  <c r="M1954" i="6"/>
  <c r="M1950" i="6"/>
  <c r="M1973" i="6"/>
  <c r="M1974" i="6"/>
  <c r="M1872" i="6"/>
  <c r="M1901" i="6"/>
  <c r="M1863" i="6"/>
  <c r="M1870" i="6"/>
  <c r="M1885" i="6"/>
  <c r="M1867" i="6"/>
  <c r="M1896" i="6"/>
  <c r="M1864" i="6"/>
  <c r="M1892" i="6"/>
  <c r="M1714" i="6"/>
  <c r="M1836" i="6"/>
  <c r="M1843" i="6"/>
  <c r="M1711" i="6"/>
  <c r="M1665" i="6"/>
  <c r="M1725" i="6"/>
  <c r="M1688" i="6"/>
  <c r="M1749" i="6"/>
  <c r="M1754" i="6"/>
  <c r="M1696" i="6"/>
  <c r="M1755" i="6"/>
  <c r="M1021" i="6"/>
  <c r="M1254" i="6"/>
  <c r="M1398" i="6"/>
  <c r="M1434" i="6"/>
  <c r="M1115" i="6"/>
  <c r="M1542" i="6"/>
  <c r="M1424" i="6"/>
  <c r="M749" i="6"/>
  <c r="M1429" i="6"/>
  <c r="M1147" i="6"/>
  <c r="M503" i="6"/>
  <c r="M31" i="6"/>
  <c r="M1283" i="6"/>
  <c r="M1102" i="6"/>
  <c r="M404" i="6"/>
  <c r="M249" i="6"/>
  <c r="M1118" i="6"/>
  <c r="M954" i="6"/>
  <c r="M323" i="6"/>
  <c r="M1090" i="6"/>
  <c r="M504" i="6"/>
  <c r="M26" i="6"/>
  <c r="M30" i="6"/>
  <c r="M1463" i="6"/>
  <c r="M28" i="6"/>
  <c r="M1516" i="6"/>
  <c r="M1064" i="6"/>
  <c r="M1523" i="6"/>
  <c r="M1386" i="6"/>
  <c r="M60" i="6"/>
  <c r="M677" i="6"/>
  <c r="M14" i="6"/>
  <c r="M1433" i="6"/>
  <c r="M1389" i="6"/>
  <c r="M1255" i="6"/>
  <c r="M1153" i="6"/>
  <c r="M813" i="6"/>
  <c r="M1248" i="6"/>
  <c r="M97" i="6"/>
  <c r="M1355" i="6"/>
  <c r="M1288" i="6"/>
  <c r="M1089" i="6"/>
  <c r="M1441" i="6"/>
  <c r="M532" i="6"/>
  <c r="M811" i="6"/>
  <c r="M27" i="6"/>
  <c r="M1043" i="6"/>
  <c r="M787" i="6"/>
  <c r="M1508" i="6"/>
  <c r="M1465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D428F349-F361-42EB-9F4B-E2E6BF926DBD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7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8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9" xr16:uid="{9A3E4BD1-726C-4162-9650-7310E4EDDF8B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0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1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2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3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4" xr16:uid="{6C882E4C-B5A6-41F6-8ED8-9797B0F89E95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15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6" xr16:uid="{6DD5F52E-4D94-4F20-B129-12F568C804EF}" keepAlive="1" name="Abfrage - Fehler in Tabelle3 (2)" description="Verbindung mit der Abfrage 'Fehler in Tabelle3 (2)' in der Arbeitsmappe." type="5" refreshedVersion="0" background="1">
    <dbPr connection="Provider=Microsoft.Mashup.OleDb.1;Data Source=$Workbook$;Location=&quot;Fehler in Tabelle3 (2)&quot;;Extended Properties=&quot;&quot;" command="SELECT * FROM [Fehler in Tabelle3 (2)]"/>
  </connection>
  <connection id="17" xr16:uid="{119F3A97-901A-4484-AF9D-FFEC40FB7916}" keepAlive="1" name="Abfrage - Fehler in Tabelle3 (3)" description="Verbindung mit der Abfrage 'Fehler in Tabelle3 (3)' in der Arbeitsmappe." type="5" refreshedVersion="0" background="1">
    <dbPr connection="Provider=Microsoft.Mashup.OleDb.1;Data Source=$Workbook$;Location=&quot;Fehler in Tabelle3 (3)&quot;;Extended Properties=&quot;&quot;" command="SELECT * FROM [Fehler in Tabelle3 (3)]"/>
  </connection>
  <connection id="18" xr16:uid="{297643F7-6E3C-4309-9AEA-6555C0E8038A}" keepAlive="1" name="Abfrage - Fehler in Tabelle3 (4)" description="Verbindung mit der Abfrage 'Fehler in Tabelle3 (4)' in der Arbeitsmappe." type="5" refreshedVersion="0" background="1">
    <dbPr connection="Provider=Microsoft.Mashup.OleDb.1;Data Source=$Workbook$;Location=&quot;Fehler in Tabelle3 (4)&quot;;Extended Properties=&quot;&quot;" command="SELECT * FROM [Fehler in Tabelle3 (4)]"/>
  </connection>
  <connection id="19" xr16:uid="{B9795E69-8BFA-4CA4-8C6E-69F04BEF8078}" keepAlive="1" name="Abfrage - Fehler in Tabelle3 (5)" description="Verbindung mit der Abfrage 'Fehler in Tabelle3 (5)' in der Arbeitsmappe." type="5" refreshedVersion="0" background="1">
    <dbPr connection="Provider=Microsoft.Mashup.OleDb.1;Data Source=$Workbook$;Location=&quot;Fehler in Tabelle3 (5)&quot;;Extended Properties=&quot;&quot;" command="SELECT * FROM [Fehler in Tabelle3 (5)]"/>
  </connection>
  <connection id="20" xr16:uid="{F497ADA5-9B1E-439B-A333-FF15F9D33032}" keepAlive="1" name="Abfrage - Fehler in Tabelle3 (6)" description="Verbindung mit der Abfrage 'Fehler in Tabelle3 (6)' in der Arbeitsmappe." type="5" refreshedVersion="0" background="1">
    <dbPr connection="Provider=Microsoft.Mashup.OleDb.1;Data Source=$Workbook$;Location=&quot;Fehler in Tabelle3 (6)&quot;;Extended Properties=&quot;&quot;" command="SELECT * FROM [Fehler in Tabelle3 (6)]"/>
  </connection>
  <connection id="21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22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23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24" xr16:uid="{8E811D7B-3949-4CCF-A540-7A6C4604EEEE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25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26" xr16:uid="{8D19C794-5B51-4892-8B50-7D7C4590DC11}" keepAlive="1" name="Abfrage - Produktionsmengen (2)" description="Verbindung mit der Abfrage 'Produktionsmengen (2)' in der Arbeitsmappe." type="5" refreshedVersion="7" background="1">
    <dbPr connection="Provider=Microsoft.Mashup.OleDb.1;Data Source=$Workbook$;Location=&quot;Produktionsmengen (2)&quot;;Extended Properties=&quot;&quot;" command="SELECT * FROM [Produktionsmengen (2)]"/>
  </connection>
  <connection id="2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2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29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30" xr16:uid="{22952B06-9F89-4C9C-92EC-1D93E778BA7F}" keepAlive="1" name="Abfrage - Tabelle3 (3)1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  <connection id="31" xr16:uid="{21A3DE5F-C8B5-4787-ABD0-CC151BB32A66}" keepAlive="1" name="Abfrage - Tabelle311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</connections>
</file>

<file path=xl/sharedStrings.xml><?xml version="1.0" encoding="utf-8"?>
<sst xmlns="http://schemas.openxmlformats.org/spreadsheetml/2006/main" count="59822" uniqueCount="16667">
  <si>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</si>
  <si>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</si>
  <si>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</si>
  <si>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</si>
  <si>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</si>
  <si>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</si>
  <si>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</si>
  <si>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</si>
  <si>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</si>
  <si>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</si>
  <si>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</si>
  <si>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</si>
  <si>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</si>
  <si>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</si>
  <si>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</si>
  <si>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</si>
  <si>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</si>
  <si>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</si>
  <si>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</si>
  <si>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</si>
  <si>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</si>
  <si>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</si>
  <si>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</si>
  <si>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</si>
  <si>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</si>
  <si>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</si>
  <si>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</si>
  <si>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</si>
  <si>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</si>
  <si>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</si>
  <si>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</si>
  <si>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</si>
  <si>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</si>
  <si>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</si>
  <si>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</si>
  <si>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</si>
  <si>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zu viel produziert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</si>
  <si>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</si>
  <si>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</si>
  <si>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</si>
  <si>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</si>
  <si>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</si>
  <si>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</si>
  <si>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</si>
  <si>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</si>
  <si>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</si>
  <si>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</si>
  <si>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</si>
  <si>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</si>
  <si>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</si>
  <si>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</si>
  <si>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</si>
  <si>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</si>
  <si>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</si>
  <si>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</si>
  <si>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</si>
  <si>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</si>
  <si>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</si>
  <si>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</si>
  <si>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</si>
  <si>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</si>
  <si>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</si>
  <si>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</si>
  <si>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</si>
  <si>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</si>
  <si>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</si>
  <si>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</si>
  <si>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</si>
  <si>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</si>
  <si>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</si>
  <si>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</si>
  <si>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</si>
  <si>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</si>
  <si>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</si>
  <si>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</si>
  <si>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</si>
  <si>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</si>
  <si>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</si>
  <si>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</si>
  <si>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</si>
  <si>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</si>
  <si>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</si>
  <si>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</si>
  <si>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</si>
  <si>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</si>
  <si>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</si>
  <si>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</si>
  <si>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</si>
  <si>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</si>
  <si>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</si>
  <si>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</si>
  <si>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</si>
  <si>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</si>
  <si>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</si>
  <si>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</si>
  <si>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</si>
  <si>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</si>
  <si>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</si>
  <si>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</si>
  <si>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</si>
  <si>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</si>
  <si>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</si>
  <si>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</si>
  <si>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</si>
  <si>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</si>
  <si>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</si>
  <si>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</si>
  <si>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</si>
  <si>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</si>
  <si>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</si>
  <si>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</si>
  <si>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</si>
  <si>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</si>
  <si>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</si>
  <si>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</si>
  <si>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</si>
  <si>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</si>
  <si>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</si>
  <si>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</si>
  <si>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</si>
  <si>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</si>
  <si>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</si>
  <si>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</si>
  <si>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</si>
  <si>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</si>
  <si>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ABS CAMBOZOLA</t>
  </si>
  <si>
    <t>ABS BLU-FOU</t>
  </si>
  <si>
    <t>ABS HEUBL</t>
  </si>
  <si>
    <t>ABS SCH-PAUL</t>
  </si>
  <si>
    <t>VOS WAL-THEKE</t>
  </si>
  <si>
    <t>ABS CAMBOZOLA-VAKU</t>
  </si>
  <si>
    <t>ABS BLU-FOU-VAKU</t>
  </si>
  <si>
    <t>ABS REBLOCH</t>
  </si>
  <si>
    <t>ABS KELLERGEIST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</si>
  <si>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</si>
  <si>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</si>
  <si>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</si>
  <si>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</si>
  <si>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</si>
  <si>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</si>
  <si>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</si>
  <si>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ABS ZIEGE-GOU</t>
  </si>
  <si>
    <t>ABS BRIE</t>
  </si>
  <si>
    <t>ABS PECO-TRE-VAKU</t>
  </si>
  <si>
    <t>Brie</t>
  </si>
  <si>
    <t>ABS Crémeux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</si>
  <si>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</si>
  <si>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</si>
  <si>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</si>
  <si>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</si>
  <si>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</si>
  <si>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</si>
  <si>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</si>
  <si>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</si>
  <si>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</si>
  <si>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</si>
  <si>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</si>
  <si>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</si>
  <si>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</si>
  <si>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</si>
  <si>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</si>
  <si>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</si>
  <si>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</si>
  <si>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</si>
  <si>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</si>
  <si>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</si>
  <si>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</si>
  <si>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</si>
  <si>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</si>
  <si>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</si>
  <si>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</si>
  <si>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</si>
  <si>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</si>
  <si>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</si>
  <si>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</si>
  <si>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</si>
  <si>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</si>
  <si>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</si>
  <si>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</si>
  <si>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</si>
  <si>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</si>
  <si>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</si>
  <si>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</si>
  <si>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</si>
  <si>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</si>
  <si>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</si>
  <si>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</si>
  <si>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</si>
  <si>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</si>
  <si>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</si>
  <si>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</si>
  <si>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</si>
  <si>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</si>
  <si>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</si>
  <si>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</si>
  <si>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</si>
  <si>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</si>
  <si>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</si>
  <si>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</si>
  <si>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</si>
  <si>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</si>
  <si>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</si>
  <si>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</si>
  <si>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</si>
  <si>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</si>
  <si>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</si>
  <si>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</si>
  <si>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</si>
  <si>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</si>
  <si>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</si>
  <si>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</si>
  <si>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</si>
  <si>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</si>
  <si>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</si>
  <si>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</si>
  <si>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</si>
  <si>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</si>
  <si>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</si>
  <si>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</si>
  <si>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</si>
  <si>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</si>
  <si>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</si>
  <si>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</si>
  <si>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</si>
  <si>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</si>
  <si>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</si>
  <si>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</si>
  <si>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</si>
  <si>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</si>
  <si>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</si>
  <si>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</si>
  <si>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</si>
  <si>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</si>
  <si>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</si>
  <si>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</si>
  <si>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</si>
  <si>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</si>
  <si>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</si>
  <si>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</si>
  <si>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</si>
  <si>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</si>
  <si>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</si>
  <si>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</si>
  <si>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</si>
  <si>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</si>
  <si>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</si>
  <si>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</si>
  <si>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</si>
  <si>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</si>
  <si>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</si>
  <si>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</si>
  <si>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</si>
  <si>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</si>
  <si>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</si>
  <si>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</si>
  <si>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</si>
  <si>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</si>
  <si>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</si>
  <si>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</si>
  <si>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</si>
  <si>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</si>
  <si>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</si>
  <si>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</si>
  <si>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</si>
  <si>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</si>
  <si>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</si>
  <si>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</si>
  <si>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</si>
  <si>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</si>
  <si>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</si>
  <si>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</si>
  <si>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</si>
  <si>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</si>
  <si>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</si>
  <si>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</si>
  <si>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</si>
  <si>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</si>
  <si>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</si>
  <si>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</si>
  <si>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</si>
  <si>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</si>
  <si>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</si>
  <si>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</si>
  <si>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</si>
  <si>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</si>
  <si>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</si>
  <si>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</si>
  <si>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</si>
  <si>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</si>
  <si>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</si>
  <si>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</si>
  <si>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</si>
  <si>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</si>
  <si>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</si>
  <si>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</si>
  <si>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</si>
  <si>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</si>
  <si>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</si>
  <si>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</si>
  <si>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</si>
  <si>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</si>
  <si>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</si>
  <si>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</si>
  <si>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</si>
  <si>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</si>
  <si>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</si>
  <si>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</si>
  <si>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</si>
  <si>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</si>
  <si>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</si>
  <si>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</si>
  <si>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</si>
  <si>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</si>
  <si>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</si>
  <si>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</si>
  <si>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</si>
  <si>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</si>
  <si>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</si>
  <si>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</si>
  <si>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</si>
  <si>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</si>
  <si>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</si>
  <si>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</si>
  <si>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</si>
  <si>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</si>
  <si>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</si>
  <si>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</si>
  <si>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</si>
  <si>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</si>
  <si>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</si>
  <si>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</si>
  <si>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</si>
  <si>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</si>
  <si>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</si>
  <si>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</si>
  <si>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</si>
  <si>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</si>
  <si>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</si>
  <si>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</si>
  <si>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</si>
  <si>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</si>
  <si>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</si>
  <si>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</si>
  <si>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</si>
  <si>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</si>
  <si>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</si>
  <si>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</si>
  <si>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</si>
  <si>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</si>
  <si>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</si>
  <si>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</si>
  <si>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</si>
  <si>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</si>
  <si>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</si>
  <si>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</si>
  <si>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</si>
  <si>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</si>
  <si>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</si>
  <si>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</si>
  <si>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</si>
  <si>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</si>
  <si>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</si>
  <si>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</si>
  <si>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</si>
  <si>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</si>
  <si>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</si>
  <si>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</si>
  <si>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</si>
  <si>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</si>
  <si>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</si>
  <si>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</si>
  <si>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</si>
  <si>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</si>
  <si>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</si>
  <si>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</si>
  <si>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</si>
  <si>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</si>
  <si>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</si>
  <si>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</si>
  <si>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</si>
  <si>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</si>
  <si>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</si>
  <si>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</si>
  <si>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</si>
  <si>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</si>
  <si>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</si>
  <si>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</si>
  <si>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</si>
  <si>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</si>
  <si>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</si>
  <si>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</si>
  <si>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</si>
  <si>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</si>
  <si>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</si>
  <si>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</si>
  <si>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</si>
  <si>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</si>
  <si>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</si>
  <si>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</si>
  <si>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</si>
  <si>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</si>
  <si>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</si>
  <si>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</si>
  <si>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</si>
  <si>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</si>
  <si>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</si>
  <si>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</si>
  <si>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</si>
  <si>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</si>
  <si>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</si>
  <si>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</si>
  <si>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</si>
  <si>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</si>
  <si>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</si>
  <si>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</si>
  <si>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</si>
  <si>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</si>
  <si>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</si>
  <si>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</si>
  <si>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</si>
  <si>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</si>
  <si>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</si>
  <si>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</si>
  <si>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</si>
  <si>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</si>
  <si>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</si>
  <si>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</si>
  <si>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</si>
  <si>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</si>
  <si>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</si>
  <si>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</si>
  <si>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</si>
  <si>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</si>
  <si>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</si>
  <si>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</si>
  <si>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</si>
  <si>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</si>
  <si>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</si>
  <si>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</si>
  <si>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</si>
  <si>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</si>
  <si>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</si>
  <si>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</si>
  <si>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</si>
  <si>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</si>
  <si>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</si>
  <si>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</si>
  <si>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</si>
  <si>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</si>
  <si>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</si>
  <si>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</si>
  <si>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</si>
  <si>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</si>
  <si>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</si>
  <si>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</si>
  <si>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</si>
  <si>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</si>
  <si>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</si>
  <si>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</si>
  <si>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</si>
  <si>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</si>
  <si>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</si>
  <si>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</si>
  <si>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</si>
  <si>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</si>
  <si>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</si>
  <si>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</si>
  <si>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</si>
  <si>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</si>
  <si>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</si>
  <si>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</si>
  <si>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</si>
  <si>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</si>
  <si>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</si>
  <si>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</si>
  <si>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</si>
  <si>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</si>
  <si>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</si>
  <si>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</si>
  <si>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</si>
  <si>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</si>
  <si>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</si>
  <si>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</si>
  <si>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</si>
  <si>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</si>
  <si>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</si>
  <si>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</si>
  <si>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</si>
  <si>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</si>
  <si>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</si>
  <si>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</si>
  <si>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</si>
  <si>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</si>
  <si>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</si>
  <si>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</si>
  <si>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</si>
  <si>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</si>
  <si>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</si>
  <si>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</si>
  <si>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</si>
  <si>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</si>
  <si>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</si>
  <si>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</si>
  <si>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</si>
  <si>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</si>
  <si>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</si>
  <si>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</si>
  <si>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</si>
  <si>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</si>
  <si>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</si>
  <si>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</si>
  <si>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</si>
  <si>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</si>
  <si>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</si>
  <si>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</si>
  <si>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</si>
  <si>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</si>
  <si>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</si>
  <si>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</si>
  <si>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</si>
  <si>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</si>
  <si>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</si>
  <si>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</si>
  <si>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</si>
  <si>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</si>
  <si>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</si>
  <si>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</si>
  <si>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</si>
  <si>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</si>
  <si>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</si>
  <si>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</si>
  <si>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</si>
  <si>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</si>
  <si>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</si>
  <si>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</si>
  <si>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</si>
  <si>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</si>
  <si>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</si>
  <si>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</si>
  <si>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</si>
  <si>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</si>
  <si>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</si>
  <si>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</si>
  <si>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</si>
  <si>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</si>
  <si>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</si>
  <si>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</si>
  <si>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</si>
  <si>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</si>
  <si>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</si>
  <si>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</si>
  <si>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</si>
  <si>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</si>
  <si>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</si>
  <si>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</si>
  <si>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</si>
  <si>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</si>
  <si>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</si>
  <si>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</si>
  <si>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</si>
  <si>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</si>
  <si>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</si>
  <si>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</si>
  <si>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</si>
  <si>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</si>
  <si>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</si>
  <si>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</si>
  <si>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</si>
  <si>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</si>
  <si>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</si>
  <si>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</si>
  <si>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</si>
  <si>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</si>
  <si>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</si>
  <si>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</si>
  <si>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</si>
  <si>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</si>
  <si>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</si>
  <si>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</si>
  <si>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</si>
  <si>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</si>
  <si>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</si>
  <si>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</si>
  <si>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</si>
  <si>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</si>
  <si>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</si>
  <si>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</si>
  <si>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</si>
  <si>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</si>
  <si>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</si>
  <si>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</si>
  <si>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</si>
  <si>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</si>
  <si>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</si>
  <si>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</si>
  <si>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</si>
  <si>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</si>
  <si>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</si>
  <si>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</si>
  <si>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</si>
  <si>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</si>
  <si>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</si>
  <si>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</si>
  <si>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</si>
  <si>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</si>
  <si>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</si>
  <si>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</si>
  <si>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</si>
  <si>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</si>
  <si>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</si>
  <si>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</si>
  <si>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</si>
  <si>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</si>
  <si>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</si>
  <si>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</si>
  <si>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</si>
  <si>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</si>
  <si>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</si>
  <si>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</si>
  <si>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</si>
  <si>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</si>
  <si>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</si>
  <si>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</si>
  <si>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</si>
  <si>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</si>
  <si>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</si>
  <si>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</si>
  <si>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</si>
  <si>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</si>
  <si>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</si>
  <si>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</si>
  <si>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</si>
  <si>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</si>
  <si>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</si>
  <si>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</si>
  <si>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</si>
  <si>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</si>
  <si>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</si>
  <si>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</si>
  <si>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</si>
  <si>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</si>
  <si>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</si>
  <si>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</si>
  <si>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</si>
  <si>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</si>
  <si>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</si>
  <si>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</si>
  <si>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</si>
  <si>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</si>
  <si>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</si>
  <si>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</si>
  <si>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</si>
  <si>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</si>
  <si>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</si>
  <si>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</si>
  <si>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</si>
  <si>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</si>
  <si>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</si>
  <si>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</si>
  <si>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</si>
  <si>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</si>
  <si>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</si>
  <si>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</si>
  <si>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</si>
  <si>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</si>
  <si>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</si>
  <si>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</si>
  <si>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</si>
  <si>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</si>
  <si>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</si>
  <si>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</si>
  <si>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</si>
  <si>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</si>
  <si>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</si>
  <si>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</si>
  <si>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</si>
  <si>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</si>
  <si>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</si>
  <si>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</si>
  <si>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</si>
  <si>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</si>
  <si>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</si>
  <si>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</si>
  <si>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</si>
  <si>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</si>
  <si>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</si>
  <si>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</si>
  <si>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</si>
  <si>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</si>
  <si>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</si>
  <si>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</si>
  <si>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</si>
  <si>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</si>
  <si>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</si>
  <si>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</si>
  <si>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</si>
  <si>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</si>
  <si>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</si>
  <si>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</si>
  <si>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</si>
  <si>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</si>
  <si>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</si>
  <si>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</si>
  <si>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</si>
  <si>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</si>
  <si>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</si>
  <si>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</si>
  <si>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</si>
  <si>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</si>
  <si>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</si>
  <si>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</si>
  <si>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</si>
  <si>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</si>
  <si>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</si>
  <si>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</si>
  <si>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</si>
  <si>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</si>
  <si>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</si>
  <si>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</si>
  <si>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</si>
  <si>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</si>
  <si>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</si>
  <si>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</si>
  <si>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</si>
  <si>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</si>
  <si>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</si>
  <si>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</si>
  <si>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</si>
  <si>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</si>
  <si>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</si>
  <si>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</si>
  <si>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</si>
  <si>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</si>
  <si>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</si>
  <si>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</si>
  <si>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</si>
  <si>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</si>
  <si>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</si>
  <si>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</si>
  <si>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</si>
  <si>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</si>
  <si>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</si>
  <si>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</si>
  <si>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</si>
  <si>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</si>
  <si>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</si>
  <si>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</si>
  <si>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</si>
  <si>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</si>
  <si>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</si>
  <si>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</si>
  <si>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</si>
  <si>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</si>
  <si>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</si>
  <si>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</si>
  <si>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</si>
  <si>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</si>
  <si>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</si>
  <si>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</si>
  <si>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</si>
  <si>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</si>
  <si>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</si>
  <si>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</si>
  <si>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</si>
  <si>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</si>
  <si>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</si>
  <si>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</si>
  <si>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</si>
  <si>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</si>
  <si>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</si>
  <si>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</si>
  <si>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</si>
  <si>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</si>
  <si>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</si>
  <si>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</si>
  <si>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</si>
  <si>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</si>
  <si>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</si>
  <si>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</si>
  <si>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</si>
  <si>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</si>
  <si>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</si>
  <si>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</si>
  <si>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</si>
  <si>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</si>
  <si>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</si>
  <si>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</si>
  <si>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</si>
  <si>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</si>
  <si>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</si>
  <si>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</si>
  <si>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</si>
  <si>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</si>
  <si>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</si>
  <si>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</si>
  <si>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</si>
  <si>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</si>
  <si>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</si>
  <si>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</si>
  <si>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</si>
  <si>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</si>
  <si>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</si>
  <si>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</si>
  <si>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</si>
  <si>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</si>
  <si>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</si>
  <si>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</si>
  <si>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</si>
  <si>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</si>
  <si>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</si>
  <si>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</si>
  <si>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</si>
  <si>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</si>
  <si>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</si>
  <si>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</si>
  <si>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</si>
  <si>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</si>
  <si>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</si>
  <si>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</si>
  <si>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</si>
  <si>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</si>
  <si>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</si>
  <si>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</si>
  <si>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</si>
  <si>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</si>
  <si>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</si>
  <si>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</si>
  <si>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</si>
  <si>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</si>
  <si>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</si>
  <si>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</si>
  <si>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</si>
  <si>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</si>
  <si>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</si>
  <si>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</si>
  <si>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</si>
  <si>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</si>
  <si>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</si>
  <si>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</si>
  <si>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</si>
  <si>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</si>
  <si>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</si>
  <si>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</si>
  <si>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</si>
  <si>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</si>
  <si>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</si>
  <si>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</si>
  <si>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</si>
  <si>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</si>
  <si>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</si>
  <si>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</si>
  <si>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</si>
  <si>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</si>
  <si>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</si>
  <si>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</si>
  <si>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</si>
  <si>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</si>
  <si>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</si>
  <si>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</si>
  <si>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</si>
  <si>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</si>
  <si>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</si>
  <si>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</si>
  <si>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</si>
  <si>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</si>
  <si>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</si>
  <si>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</si>
  <si>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</si>
  <si>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</si>
  <si>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</si>
  <si>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</si>
  <si>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</si>
  <si>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</si>
  <si>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</si>
  <si>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</si>
  <si>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</si>
  <si>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</si>
  <si>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</si>
  <si>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</si>
  <si>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</si>
  <si>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</si>
  <si>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</si>
  <si>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</si>
  <si>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</si>
  <si>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</si>
  <si>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</si>
  <si>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</si>
  <si>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</si>
  <si>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</si>
  <si>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</si>
  <si>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</si>
  <si>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</si>
  <si>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</si>
  <si>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</si>
  <si>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</si>
  <si>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</si>
  <si>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</si>
  <si>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</si>
  <si>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</si>
  <si>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</si>
  <si>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</si>
  <si>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</si>
  <si>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</si>
  <si>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</si>
  <si>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</si>
  <si>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</si>
  <si>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</si>
  <si>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</si>
  <si>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</si>
  <si>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</si>
  <si>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</si>
  <si>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</si>
  <si>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</si>
  <si>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</si>
  <si>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</si>
  <si>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</si>
  <si>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</si>
  <si>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</si>
  <si>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</si>
  <si>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</si>
  <si>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</si>
  <si>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</si>
  <si>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</si>
  <si>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</si>
  <si>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</si>
  <si>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</si>
  <si>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</si>
  <si>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</si>
  <si>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</si>
  <si>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</si>
  <si>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</si>
  <si>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</si>
  <si>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</si>
  <si>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</si>
  <si>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</si>
  <si>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</si>
  <si>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</si>
  <si>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</si>
  <si>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</si>
  <si>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</si>
  <si>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</si>
  <si>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</si>
  <si>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</si>
  <si>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</si>
  <si>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</si>
  <si>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</si>
  <si>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</si>
  <si>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</si>
  <si>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</si>
  <si>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</si>
  <si>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</si>
  <si>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</si>
  <si>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</si>
  <si>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</si>
  <si>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</si>
  <si>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</si>
  <si>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</si>
  <si>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</si>
  <si>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</si>
  <si>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</si>
  <si>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</si>
  <si>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</si>
  <si>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</si>
  <si>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</si>
  <si>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</si>
  <si>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</si>
  <si>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</si>
  <si>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</si>
  <si>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</si>
  <si>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</si>
  <si>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</si>
  <si>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</si>
  <si>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</si>
  <si>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</si>
  <si>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</si>
  <si>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</si>
  <si>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</si>
  <si>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</si>
  <si>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</si>
  <si>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</si>
  <si>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</si>
  <si>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</si>
  <si>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</si>
  <si>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</si>
  <si>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</si>
  <si>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</si>
  <si>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</si>
  <si>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</si>
  <si>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</si>
  <si>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</si>
  <si>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</si>
  <si>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</si>
  <si>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</si>
  <si>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</si>
  <si>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</si>
  <si>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</si>
  <si>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</si>
  <si>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</si>
  <si>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</si>
  <si>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</si>
  <si>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</si>
  <si>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</si>
  <si>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</si>
  <si>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</si>
  <si>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</si>
  <si>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</si>
  <si>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</si>
  <si>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</si>
  <si>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</si>
  <si>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</si>
  <si>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</si>
  <si>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</si>
  <si>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</si>
  <si>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</si>
  <si>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</si>
  <si>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</si>
  <si>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</si>
  <si>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</si>
  <si>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</si>
  <si>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</si>
  <si>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</si>
  <si>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</si>
  <si>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</si>
  <si>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</si>
  <si>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</si>
  <si>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</si>
  <si>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</si>
  <si>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</si>
  <si>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</si>
  <si>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</si>
  <si>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</si>
  <si>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</si>
  <si>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</si>
  <si>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</si>
  <si>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</si>
  <si>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</si>
  <si>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</si>
  <si>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</si>
  <si>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</si>
  <si>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</si>
  <si>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</si>
  <si>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</si>
  <si>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</si>
  <si>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</si>
  <si>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</si>
  <si>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</si>
  <si>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</si>
  <si>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</si>
  <si>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</si>
  <si>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</si>
  <si>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</si>
  <si>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</si>
  <si>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</si>
  <si>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</si>
  <si>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</si>
  <si>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</si>
  <si>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</si>
  <si>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</si>
  <si>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</si>
  <si>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</si>
  <si>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</si>
  <si>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</si>
  <si>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</si>
  <si>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</si>
  <si>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</si>
  <si>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</si>
  <si>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</si>
  <si>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</si>
  <si>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</si>
  <si>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</si>
  <si>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</si>
  <si>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</si>
  <si>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</si>
  <si>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</si>
  <si>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</si>
  <si>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</si>
  <si>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</si>
  <si>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</si>
  <si>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</si>
  <si>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</si>
  <si>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</si>
  <si>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</si>
  <si>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</si>
  <si>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</si>
  <si>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</si>
  <si>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</si>
  <si>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</si>
  <si>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</si>
  <si>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</si>
  <si>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</si>
  <si>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</si>
  <si>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</si>
  <si>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</si>
  <si>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</si>
  <si>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</si>
  <si>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</si>
  <si>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</si>
  <si>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</si>
  <si>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</si>
  <si>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</si>
  <si>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</si>
  <si>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</si>
  <si>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</si>
  <si>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</si>
  <si>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</si>
  <si>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</si>
  <si>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</si>
  <si>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</si>
  <si>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</si>
  <si>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</si>
  <si>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</si>
  <si>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</si>
  <si>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</si>
  <si>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</si>
  <si>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</si>
  <si>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</si>
  <si>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</si>
  <si>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</si>
  <si>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</si>
  <si>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</si>
  <si>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</si>
  <si>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</si>
  <si>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</si>
  <si>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</si>
  <si>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</si>
  <si>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</si>
  <si>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</si>
  <si>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</si>
  <si>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</si>
  <si>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</si>
  <si>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</si>
  <si>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</si>
  <si>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</si>
  <si>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</si>
  <si>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</si>
  <si>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</si>
  <si>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</si>
  <si>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</si>
  <si>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</si>
  <si>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</si>
  <si>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</si>
  <si>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</si>
  <si>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</si>
  <si>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</si>
  <si>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</si>
  <si>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</si>
  <si>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</si>
  <si>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</si>
  <si>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</si>
  <si>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</si>
  <si>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</si>
  <si>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</si>
  <si>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</si>
  <si>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</si>
  <si>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</si>
  <si>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</si>
  <si>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</si>
  <si>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</si>
  <si>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</si>
  <si>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</si>
  <si>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</si>
  <si>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</si>
  <si>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</si>
  <si>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</si>
  <si>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</si>
  <si>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</si>
  <si>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</si>
  <si>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</si>
  <si>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</si>
  <si>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</si>
  <si>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</si>
  <si>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</si>
  <si>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</si>
  <si>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</si>
  <si>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</si>
  <si>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</si>
  <si>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</si>
  <si>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</si>
  <si>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</si>
  <si>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</si>
  <si>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</si>
  <si>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</si>
  <si>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</si>
  <si>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</si>
  <si>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</si>
  <si>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</si>
  <si>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</si>
  <si>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</si>
  <si>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</si>
  <si>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</si>
  <si>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</si>
  <si>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</si>
  <si>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</si>
  <si>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</si>
  <si>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</si>
  <si>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</si>
  <si>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</si>
  <si>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</si>
  <si>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</si>
  <si>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</si>
  <si>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</si>
  <si>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</si>
  <si>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</si>
  <si>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</si>
  <si>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</si>
  <si>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</si>
  <si>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</si>
  <si>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</si>
  <si>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</si>
  <si>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</si>
  <si>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</si>
  <si>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</si>
  <si>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</si>
  <si>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</si>
  <si>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</si>
  <si>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</si>
  <si>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</si>
  <si>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</si>
  <si>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</si>
  <si>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</si>
  <si>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</si>
  <si>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</si>
  <si>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</si>
  <si>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</si>
  <si>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</si>
  <si>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</si>
  <si>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</si>
  <si>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</si>
  <si>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</si>
  <si>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</si>
  <si>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</si>
  <si>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</si>
  <si>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</si>
  <si>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</si>
  <si>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</si>
  <si>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</si>
  <si>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</si>
  <si>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</si>
  <si>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</si>
  <si>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</si>
  <si>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</si>
  <si>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</si>
  <si>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</si>
  <si>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</si>
  <si>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</si>
  <si>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</si>
  <si>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</si>
  <si>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</si>
  <si>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</si>
  <si>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</si>
  <si>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</si>
  <si>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</si>
  <si>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</si>
  <si>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</si>
  <si>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</si>
  <si>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</si>
  <si>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</si>
  <si>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</si>
  <si>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</si>
  <si>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</si>
  <si>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</si>
  <si>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</si>
  <si>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</si>
  <si>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</si>
  <si>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</si>
  <si>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</si>
  <si>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</si>
  <si>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</si>
  <si>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</si>
  <si>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</si>
  <si>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</si>
  <si>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</si>
  <si>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</si>
  <si>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</si>
  <si>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</si>
  <si>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</si>
  <si>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</si>
  <si>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</si>
  <si>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</si>
  <si>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</si>
  <si>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</si>
  <si>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</si>
  <si>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</si>
  <si>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</si>
  <si>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</si>
  <si>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</si>
  <si>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</si>
  <si>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</si>
  <si>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</si>
  <si>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</si>
  <si>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</si>
  <si>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</si>
  <si>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</si>
  <si>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</si>
  <si>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</si>
  <si>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</si>
  <si>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</si>
  <si>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</si>
  <si>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</si>
  <si>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</si>
  <si>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</si>
  <si>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</si>
  <si>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</si>
  <si>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</si>
  <si>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</si>
  <si>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</si>
  <si>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</si>
  <si>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</si>
  <si>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</si>
  <si>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</si>
  <si>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</si>
  <si>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</si>
  <si>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</si>
  <si>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</si>
  <si>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</si>
  <si>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</si>
  <si>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</si>
  <si>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</si>
  <si>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</si>
  <si>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</si>
  <si>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</si>
  <si>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</si>
  <si>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</si>
  <si>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</si>
  <si>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</si>
  <si>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</si>
  <si>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</si>
  <si>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</si>
  <si>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</si>
  <si>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</si>
  <si>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</si>
  <si>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</si>
  <si>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</si>
  <si>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</si>
  <si>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</si>
  <si>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</si>
  <si>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</si>
  <si>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</si>
  <si>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</si>
  <si>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</si>
  <si>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</si>
  <si>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</si>
  <si>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</si>
  <si>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</si>
  <si>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</si>
  <si>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</si>
  <si>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</si>
  <si>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</si>
  <si>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</si>
  <si>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</si>
  <si>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</si>
  <si>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</si>
  <si>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</si>
  <si>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</si>
  <si>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</si>
  <si>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</si>
  <si>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</si>
  <si>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</si>
  <si>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</si>
  <si>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</si>
  <si>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</si>
  <si>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</si>
  <si>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</si>
  <si>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</si>
  <si>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</si>
  <si>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</si>
  <si>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</si>
  <si>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</si>
  <si>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</si>
  <si>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</si>
  <si>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</si>
  <si>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</si>
  <si>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</si>
  <si>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</si>
  <si>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</si>
  <si>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</si>
  <si>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</si>
  <si>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</si>
  <si>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</si>
  <si>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</si>
  <si>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</si>
  <si>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</si>
  <si>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</si>
  <si>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</si>
  <si>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</si>
  <si>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</si>
  <si>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</si>
  <si>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</si>
  <si>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</si>
  <si>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</si>
  <si>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</si>
  <si>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</si>
  <si>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</si>
  <si>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</si>
  <si>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</si>
  <si>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</si>
  <si>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</si>
  <si>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</si>
  <si>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</si>
  <si>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</si>
  <si>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</si>
  <si>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</si>
  <si>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</si>
  <si>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</si>
  <si>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</si>
  <si>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</si>
  <si>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</si>
  <si>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</si>
  <si>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</si>
  <si>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</si>
  <si>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</si>
  <si>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</si>
  <si>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</si>
  <si>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</si>
  <si>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</si>
  <si>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</si>
  <si>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</si>
  <si>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</si>
  <si>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</si>
  <si>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</si>
  <si>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</si>
  <si>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</si>
  <si>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</si>
  <si>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</si>
  <si>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</si>
  <si>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</si>
  <si>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</si>
  <si>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</si>
  <si>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</si>
  <si>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</si>
  <si>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</si>
  <si>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</si>
  <si>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</si>
  <si>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</si>
  <si>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</si>
  <si>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</si>
  <si>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</si>
  <si>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</si>
  <si>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</si>
  <si>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</si>
  <si>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</si>
  <si>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</si>
  <si>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</si>
  <si>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</si>
  <si>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</si>
  <si>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</si>
  <si>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</si>
  <si>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</si>
  <si>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</si>
  <si>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</si>
  <si>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</si>
  <si>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</si>
  <si>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</si>
  <si>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</si>
  <si>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</si>
  <si>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</si>
  <si>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</si>
  <si>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</si>
  <si>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</si>
  <si>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</si>
  <si>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</si>
  <si>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</si>
  <si>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</si>
  <si>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</si>
  <si>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</si>
  <si>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</si>
  <si>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</si>
  <si>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</si>
  <si>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</si>
  <si>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</si>
  <si>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</si>
  <si>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</si>
  <si>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</si>
  <si>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</si>
  <si>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</si>
  <si>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</si>
  <si>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</si>
  <si>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</si>
  <si>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</si>
  <si>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</si>
  <si>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</si>
  <si>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</si>
  <si>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</si>
  <si>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</si>
  <si>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</si>
  <si>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</si>
  <si>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</si>
  <si>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</si>
  <si>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</si>
  <si>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</si>
  <si>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</si>
  <si>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</si>
  <si>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</si>
  <si>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</si>
  <si>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</si>
  <si>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</si>
  <si>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</si>
  <si>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</si>
  <si>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</si>
  <si>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</si>
  <si>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</si>
  <si>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</si>
  <si>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</si>
  <si>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</si>
  <si>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</si>
  <si>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</si>
  <si>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</si>
  <si>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</si>
  <si>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</si>
  <si>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</si>
  <si>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</si>
  <si>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</si>
  <si>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</si>
  <si>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</si>
  <si>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</si>
  <si>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</si>
  <si>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</si>
  <si>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</si>
  <si>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</si>
  <si>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</si>
  <si>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</si>
  <si>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</si>
  <si>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</si>
  <si>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</si>
  <si>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</si>
  <si>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</si>
  <si>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</si>
  <si>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</si>
  <si>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</si>
  <si>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</si>
  <si>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</si>
  <si>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</si>
  <si>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</si>
  <si>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</si>
  <si>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</si>
  <si>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</si>
  <si>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</si>
  <si>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</si>
  <si>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</si>
  <si>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</si>
  <si>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</si>
  <si>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</si>
  <si>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</si>
  <si>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</si>
  <si>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</si>
  <si>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</si>
  <si>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</si>
  <si>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</si>
  <si>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</si>
  <si>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</si>
  <si>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</si>
  <si>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</si>
  <si>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</si>
  <si>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</si>
  <si>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</si>
  <si>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</si>
  <si>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</si>
  <si>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</si>
  <si>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</si>
  <si>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</si>
  <si>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</si>
  <si>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</si>
  <si>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</si>
  <si>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</si>
  <si>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</si>
  <si>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</si>
  <si>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</si>
  <si>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</si>
  <si>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</si>
  <si>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</si>
  <si>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</si>
  <si>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</si>
  <si>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</si>
  <si>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</si>
  <si>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</si>
  <si>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</si>
  <si>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</si>
  <si>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</si>
  <si>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</si>
  <si>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</si>
  <si>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</si>
  <si>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</si>
  <si>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</si>
  <si>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</si>
  <si>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</si>
  <si>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</si>
  <si>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</si>
  <si>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</si>
  <si>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</si>
  <si>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</si>
  <si>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</si>
  <si>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</si>
  <si>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</si>
  <si>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</si>
  <si>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</si>
  <si>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</si>
  <si>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</si>
  <si>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</si>
  <si>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</si>
  <si>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</si>
  <si>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</si>
  <si>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</si>
  <si>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</si>
  <si>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</si>
  <si>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</si>
  <si>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</si>
  <si>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</si>
  <si>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</si>
  <si>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</si>
  <si>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</si>
  <si>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</si>
  <si>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</si>
  <si>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</si>
  <si>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</si>
  <si>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</si>
  <si>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</si>
  <si>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</si>
  <si>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</si>
  <si>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</si>
  <si>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</si>
  <si>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</si>
  <si>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</si>
  <si>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</si>
  <si>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</si>
  <si>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</si>
  <si>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</si>
  <si>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</si>
  <si>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</si>
  <si>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</si>
  <si>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</si>
  <si>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</si>
  <si>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</si>
  <si>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</si>
  <si>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</si>
  <si>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</si>
  <si>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</si>
  <si>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</si>
  <si>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</si>
  <si>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</si>
  <si>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</si>
  <si>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</si>
  <si>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</si>
  <si>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</si>
  <si>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</si>
  <si>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</si>
  <si>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</si>
  <si>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</si>
  <si>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</si>
  <si>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</si>
  <si>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</si>
  <si>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</si>
  <si>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</si>
  <si>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</si>
  <si>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</si>
  <si>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</si>
  <si>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</si>
  <si>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</si>
  <si>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</si>
  <si>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</si>
  <si>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</si>
  <si>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</si>
  <si>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</si>
  <si>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</si>
  <si>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</si>
  <si>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</si>
  <si>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</si>
  <si>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</si>
  <si>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</si>
  <si>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</si>
  <si>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</si>
  <si>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</si>
  <si>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</si>
  <si>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</si>
  <si>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</si>
  <si>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</si>
  <si>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</si>
  <si>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</si>
  <si>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</si>
  <si>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</si>
  <si>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</si>
  <si>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</si>
  <si>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</si>
  <si>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</si>
  <si>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</si>
  <si>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</si>
  <si>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</si>
  <si>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</si>
  <si>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</si>
  <si>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</si>
  <si>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</si>
  <si>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</si>
  <si>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</si>
  <si>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</si>
  <si>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</si>
  <si>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</si>
  <si>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</si>
  <si>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</si>
  <si>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</si>
  <si>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</si>
  <si>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</si>
  <si>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</si>
  <si>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</si>
  <si>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</si>
  <si>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</si>
  <si>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</si>
  <si>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</si>
  <si>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</si>
  <si>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</si>
  <si>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</si>
  <si>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</si>
  <si>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</si>
  <si>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</si>
  <si>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</si>
  <si>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</si>
  <si>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</si>
  <si>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</si>
  <si>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</si>
  <si>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</si>
  <si>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</si>
  <si>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</si>
  <si>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</si>
  <si>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</si>
  <si>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</si>
  <si>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</si>
  <si>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</si>
  <si>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</si>
  <si>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</si>
  <si>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</si>
  <si>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</si>
  <si>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</si>
  <si>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</si>
  <si>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</si>
  <si>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</si>
  <si>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</si>
  <si>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</si>
  <si>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</si>
  <si>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</si>
  <si>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</si>
  <si>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</si>
  <si>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</si>
  <si>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</si>
  <si>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</si>
  <si>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</si>
  <si>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</si>
  <si>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</si>
  <si>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</si>
  <si>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</si>
  <si>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</si>
  <si>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</si>
  <si>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</si>
  <si>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</si>
  <si>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</si>
  <si>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</si>
  <si>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</si>
  <si>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</si>
  <si>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</si>
  <si>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</si>
  <si>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</si>
  <si>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</si>
  <si>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</si>
  <si>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</si>
  <si>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</si>
  <si>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</si>
  <si>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</si>
  <si>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</si>
  <si>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</si>
  <si>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</si>
  <si>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</si>
  <si>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</si>
  <si>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</si>
  <si>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</si>
  <si>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</si>
  <si>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</si>
  <si>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</si>
  <si>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</si>
  <si>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</si>
  <si>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</si>
  <si>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</si>
  <si>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</si>
  <si>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</si>
  <si>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</si>
  <si>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</si>
  <si>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</si>
  <si>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</si>
  <si>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</si>
  <si>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</si>
  <si>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</si>
  <si>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</si>
  <si>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</si>
  <si>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</si>
  <si>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</si>
  <si>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</si>
  <si>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</si>
  <si>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</si>
  <si>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</si>
  <si>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</si>
  <si>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</si>
  <si>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</si>
  <si>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</si>
  <si>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</si>
  <si>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</si>
  <si>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</si>
  <si>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</si>
  <si>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</si>
  <si>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</si>
  <si>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</si>
  <si>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</si>
  <si>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</si>
  <si>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</si>
  <si>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</si>
  <si>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</si>
  <si>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</si>
  <si>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</si>
  <si>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</si>
  <si>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</si>
  <si>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</si>
  <si>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</si>
  <si>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</si>
  <si>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</si>
  <si>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</si>
  <si>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</si>
  <si>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</si>
  <si>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</si>
  <si>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</si>
  <si>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</si>
  <si>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</si>
  <si>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</si>
  <si>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</si>
  <si>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</si>
  <si>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</si>
  <si>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</si>
  <si>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</si>
  <si>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</si>
  <si>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</si>
  <si>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</si>
  <si>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</si>
  <si>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</si>
  <si>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</si>
  <si>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</si>
  <si>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</si>
  <si>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</si>
  <si>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</si>
  <si>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</si>
  <si>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</si>
  <si>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</si>
  <si>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</si>
  <si>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</si>
  <si>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</si>
  <si>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</si>
  <si>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</si>
  <si>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</si>
  <si>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</si>
  <si>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</si>
  <si>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</si>
  <si>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</si>
  <si>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</si>
  <si>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</si>
  <si>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</si>
  <si>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</si>
  <si>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</si>
  <si>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</si>
  <si>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</si>
  <si>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</si>
  <si>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</si>
  <si>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</si>
  <si>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</si>
  <si>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</si>
  <si>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</si>
  <si>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</si>
  <si>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</si>
  <si>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</si>
  <si>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</si>
  <si>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</si>
  <si>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</si>
  <si>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</si>
  <si>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</si>
  <si>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</si>
  <si>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</si>
  <si>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</si>
  <si>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</si>
  <si>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</si>
  <si>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</si>
  <si>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</si>
  <si>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</si>
  <si>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</si>
  <si>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</si>
  <si>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</si>
  <si>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</si>
  <si>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</si>
  <si>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</si>
  <si>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</si>
  <si>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</si>
  <si>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</si>
  <si>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</si>
  <si>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</si>
  <si>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</si>
  <si>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</si>
  <si>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</si>
  <si>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</si>
  <si>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</si>
  <si>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</si>
  <si>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</si>
  <si>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</si>
  <si>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</si>
  <si>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</si>
  <si>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</si>
  <si>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</si>
  <si>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</si>
  <si>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</si>
  <si>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</si>
  <si>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</si>
  <si>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</si>
  <si>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</si>
  <si>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</si>
  <si>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</si>
  <si>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</si>
  <si>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</si>
  <si>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</si>
  <si>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</si>
  <si>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</si>
  <si>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</si>
  <si>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</si>
  <si>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</si>
  <si>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</si>
  <si>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</si>
  <si>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</si>
  <si>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</si>
  <si>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</si>
  <si>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</si>
  <si>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</si>
  <si>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</si>
  <si>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</si>
  <si>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</si>
  <si>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</si>
  <si>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</si>
  <si>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</si>
  <si>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</si>
  <si>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</si>
  <si>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</si>
  <si>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</si>
  <si>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</si>
  <si>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</si>
  <si>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</si>
  <si>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</si>
  <si>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</si>
  <si>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</si>
  <si>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</si>
  <si>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</si>
  <si>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</si>
  <si>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</si>
  <si>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</si>
  <si>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</si>
  <si>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</si>
  <si>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</si>
  <si>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</si>
  <si>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</si>
  <si>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</si>
  <si>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</si>
  <si>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</si>
  <si>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</si>
  <si>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</si>
  <si>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</si>
  <si>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</si>
  <si>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</si>
  <si>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</si>
  <si>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</si>
  <si>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</si>
  <si>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</si>
  <si>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</si>
  <si>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</si>
  <si>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</si>
  <si>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</si>
  <si>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</si>
  <si>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</si>
  <si>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</si>
  <si>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</si>
  <si>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</si>
  <si>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</si>
  <si>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</si>
  <si>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</si>
  <si>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</si>
  <si>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</si>
  <si>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</si>
  <si>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</si>
  <si>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</si>
  <si>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</si>
  <si>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</si>
  <si>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</si>
  <si>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</si>
  <si>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</si>
  <si>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</si>
  <si>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</si>
  <si>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</si>
  <si>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</si>
  <si>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</si>
  <si>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</si>
  <si>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</si>
  <si>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</si>
  <si>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</si>
  <si>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</si>
  <si>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</si>
  <si>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</si>
  <si>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</si>
  <si>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</si>
  <si>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</si>
  <si>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</si>
  <si>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</si>
  <si>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</si>
  <si>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</si>
  <si>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</si>
  <si>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</si>
  <si>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</si>
  <si>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</si>
  <si>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</si>
  <si>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</si>
  <si>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</si>
  <si>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</si>
  <si>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</si>
  <si>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</si>
  <si>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</si>
  <si>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</si>
  <si>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</si>
  <si>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</si>
  <si>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</si>
  <si>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</si>
  <si>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</si>
  <si>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</si>
  <si>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</si>
  <si>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</si>
  <si>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</si>
  <si>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</si>
  <si>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</si>
  <si>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</si>
  <si>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</si>
  <si>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</si>
  <si>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</si>
  <si>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</si>
  <si>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</si>
  <si>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</si>
  <si>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</si>
  <si>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</si>
  <si>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</si>
  <si>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</si>
  <si>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</si>
  <si>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</si>
  <si>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</si>
  <si>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</si>
  <si>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</si>
  <si>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</si>
  <si>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</si>
  <si>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</si>
  <si>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</si>
  <si>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</si>
  <si>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</si>
  <si>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</si>
  <si>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</si>
  <si>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</si>
  <si>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</si>
  <si>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</si>
  <si>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</si>
  <si>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</si>
  <si>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</si>
  <si>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</si>
  <si>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</si>
  <si>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</si>
  <si>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</si>
  <si>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</si>
  <si>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</si>
  <si>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</si>
  <si>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</si>
  <si>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</si>
  <si>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</si>
  <si>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</si>
  <si>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</si>
  <si>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</si>
  <si>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</si>
  <si>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</si>
  <si>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</si>
  <si>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</si>
  <si>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</si>
  <si>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</si>
  <si>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</si>
  <si>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</si>
  <si>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</si>
  <si>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</si>
  <si>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</si>
  <si>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</si>
  <si>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</si>
  <si>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</si>
  <si>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</si>
  <si>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</si>
  <si>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</si>
  <si>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</si>
  <si>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</si>
  <si>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</si>
  <si>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</si>
  <si>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</si>
  <si>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</si>
  <si>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</si>
  <si>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</si>
  <si>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</si>
  <si>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</si>
  <si>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</si>
  <si>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</si>
  <si>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</si>
  <si>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</si>
  <si>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</si>
  <si>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</si>
  <si>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</si>
  <si>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</si>
  <si>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</si>
  <si>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</si>
  <si>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</si>
  <si>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</si>
  <si>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</si>
  <si>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</si>
  <si>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</si>
  <si>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</si>
  <si>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</si>
  <si>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</si>
  <si>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</si>
  <si>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</si>
  <si>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</si>
  <si>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</si>
  <si>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</si>
  <si>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</si>
  <si>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</si>
  <si>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</si>
  <si>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</si>
  <si>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</si>
  <si>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</si>
  <si>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</si>
  <si>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</si>
  <si>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</si>
  <si>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</si>
  <si>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</si>
  <si>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</si>
  <si>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</si>
  <si>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</si>
  <si>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</si>
  <si>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</si>
  <si>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</si>
  <si>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</si>
  <si>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</si>
  <si>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</si>
  <si>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</si>
  <si>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</si>
  <si>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</si>
  <si>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</si>
  <si>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</si>
  <si>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</si>
  <si>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</si>
  <si>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</si>
  <si>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</si>
  <si>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</si>
  <si>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</si>
  <si>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</si>
  <si>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</si>
  <si>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</si>
  <si>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</si>
  <si>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</si>
  <si>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</si>
  <si>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</si>
  <si>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</si>
  <si>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</si>
  <si>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</si>
  <si>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</si>
  <si>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</si>
  <si>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</si>
  <si>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</si>
  <si>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</si>
  <si>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</si>
  <si>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</si>
  <si>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</si>
  <si>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</si>
  <si>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</si>
  <si>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</si>
  <si>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</si>
  <si>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</si>
  <si>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</si>
  <si>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</si>
  <si>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</si>
  <si>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</si>
  <si>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</si>
  <si>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</si>
  <si>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</si>
  <si>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</si>
  <si>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</si>
  <si>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</si>
  <si>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</si>
  <si>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</si>
  <si>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</si>
  <si>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</si>
  <si>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</si>
  <si>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</si>
  <si>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</si>
  <si>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</si>
  <si>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</si>
  <si>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</si>
  <si>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</si>
  <si>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</si>
  <si>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</si>
  <si>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</si>
  <si>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</si>
  <si>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</si>
  <si>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</si>
  <si>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</si>
  <si>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</si>
  <si>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</si>
  <si>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</si>
  <si>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</si>
  <si>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</si>
  <si>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</si>
  <si>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</si>
  <si>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</si>
  <si>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</si>
  <si>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</si>
  <si>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</si>
  <si>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</si>
  <si>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</si>
  <si>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</si>
  <si>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</si>
  <si>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</si>
  <si>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</si>
  <si>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</si>
  <si>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</si>
  <si>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</si>
  <si>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</si>
  <si>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</si>
  <si>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</si>
  <si>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</si>
  <si>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</si>
  <si>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</si>
  <si>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</si>
  <si>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</si>
  <si>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</si>
  <si>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</si>
  <si>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</si>
  <si>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</si>
  <si>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</si>
  <si>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</si>
  <si>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</si>
  <si>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</si>
  <si>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</si>
  <si>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</si>
  <si>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</si>
  <si>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</si>
  <si>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</si>
  <si>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</si>
  <si>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</si>
  <si>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</si>
  <si>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</si>
  <si>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</si>
  <si>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</si>
  <si>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</si>
  <si>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</si>
  <si>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</si>
  <si>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</si>
  <si>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</si>
  <si>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</si>
  <si>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</si>
  <si>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</si>
  <si>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</si>
  <si>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</si>
  <si>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</si>
  <si>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</si>
  <si>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</si>
  <si>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</si>
  <si>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</si>
  <si>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</si>
  <si>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</si>
  <si>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</si>
  <si>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</si>
  <si>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</si>
  <si>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</si>
  <si>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</si>
  <si>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</si>
  <si>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</si>
  <si>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</si>
  <si>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</si>
  <si>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</si>
  <si>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</si>
  <si>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</si>
  <si>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</si>
  <si>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</si>
  <si>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</si>
  <si>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</si>
  <si>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</si>
  <si>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</si>
  <si>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</si>
  <si>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</si>
  <si>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</si>
  <si>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</si>
  <si>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</si>
  <si>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</si>
  <si>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</si>
  <si>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</si>
  <si>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</si>
  <si>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</si>
  <si>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</si>
  <si>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</si>
  <si>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</si>
  <si>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</si>
  <si>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</si>
  <si>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</si>
  <si>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</si>
  <si>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</si>
  <si>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</si>
  <si>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</si>
  <si>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</si>
  <si>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</si>
  <si>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</si>
  <si>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</si>
  <si>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</si>
  <si>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</si>
  <si>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</si>
  <si>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</si>
  <si>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</si>
  <si>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</si>
  <si>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</si>
  <si>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</si>
  <si>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</si>
  <si>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</si>
  <si>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</si>
  <si>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</si>
  <si>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</si>
  <si>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</si>
  <si>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</si>
  <si>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</si>
  <si>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</si>
  <si>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</si>
  <si>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</si>
  <si>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</si>
  <si>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</si>
  <si>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</si>
  <si>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</si>
  <si>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</si>
  <si>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</si>
  <si>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</si>
  <si>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</si>
  <si>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</si>
  <si>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</si>
  <si>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</si>
  <si>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</si>
  <si>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</si>
  <si>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</si>
  <si>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</si>
  <si>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</si>
  <si>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</si>
  <si>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</si>
  <si>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</si>
  <si>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</si>
  <si>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</si>
  <si>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</si>
  <si>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</si>
  <si>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</si>
  <si>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</si>
  <si>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</si>
  <si>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</si>
  <si>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</si>
  <si>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</si>
  <si>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</si>
  <si>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</si>
  <si>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</si>
  <si>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</si>
  <si>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</si>
  <si>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</si>
  <si>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</si>
  <si>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</si>
  <si>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</si>
  <si>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</si>
  <si>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</si>
  <si>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</si>
  <si>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</si>
  <si>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</si>
  <si>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</si>
  <si>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</si>
  <si>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</si>
  <si>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</si>
  <si>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</si>
  <si>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</si>
  <si>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</si>
  <si>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</si>
  <si>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</si>
  <si>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</si>
  <si>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</si>
  <si>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</si>
  <si>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</si>
  <si>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</si>
  <si>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</si>
  <si>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</si>
  <si>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</si>
  <si>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</si>
  <si>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</si>
  <si>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</si>
  <si>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</si>
  <si>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</si>
  <si>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</si>
  <si>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</si>
  <si>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</si>
  <si>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</si>
  <si>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</si>
  <si>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</si>
  <si>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</si>
  <si>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</si>
  <si>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</si>
  <si>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</si>
  <si>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</si>
  <si>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</si>
  <si>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</si>
  <si>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</si>
  <si>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</si>
  <si>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</si>
  <si>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</si>
  <si>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</si>
  <si>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</si>
  <si>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</si>
  <si>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</si>
  <si>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</si>
  <si>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</si>
  <si>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</si>
  <si>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</si>
  <si>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</si>
  <si>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</si>
  <si>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</si>
  <si>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</si>
  <si>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</si>
  <si>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</si>
  <si>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</si>
  <si>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</si>
  <si>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</si>
  <si>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</si>
  <si>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</si>
  <si>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</si>
  <si>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</si>
  <si>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</si>
  <si>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</si>
  <si>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</si>
  <si>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</si>
  <si>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</si>
  <si>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</si>
  <si>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</si>
  <si>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</si>
  <si>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</si>
  <si>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</si>
  <si>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</si>
  <si>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</si>
  <si>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</si>
  <si>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</si>
  <si>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</si>
  <si>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</si>
  <si>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</si>
  <si>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</si>
  <si>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</si>
  <si>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</si>
  <si>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</si>
  <si>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</si>
  <si>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</si>
  <si>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</si>
  <si>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</si>
  <si>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</si>
  <si>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</si>
  <si>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</si>
  <si>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</si>
  <si>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</si>
  <si>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</si>
  <si>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</si>
  <si>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</si>
  <si>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</si>
  <si>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</si>
  <si>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</si>
  <si>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</si>
  <si>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</si>
  <si>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</si>
  <si>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</si>
  <si>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</si>
  <si>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</si>
  <si>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</si>
  <si>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</si>
  <si>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</si>
  <si>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</si>
  <si>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</si>
  <si>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</si>
  <si>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</si>
  <si>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</si>
  <si>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</si>
  <si>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</si>
  <si>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</si>
  <si>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</si>
  <si>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</si>
  <si>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</si>
  <si>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</si>
  <si>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</si>
  <si>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</si>
  <si>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</si>
  <si>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</si>
  <si>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</si>
  <si>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</si>
  <si>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</si>
  <si>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</si>
  <si>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</si>
  <si>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</si>
  <si>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</si>
  <si>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</si>
  <si>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</si>
  <si>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</si>
  <si>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</si>
  <si>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</si>
  <si>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</si>
  <si>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</si>
  <si>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</si>
  <si>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</si>
  <si>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</si>
  <si>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</si>
  <si>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</si>
  <si>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</si>
  <si>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</si>
  <si>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</si>
  <si>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</si>
  <si>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</si>
  <si>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</si>
  <si>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</si>
  <si>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</si>
  <si>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</si>
  <si>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</si>
  <si>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</si>
  <si>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</si>
  <si>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</si>
  <si>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</si>
  <si>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</si>
  <si>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</si>
  <si>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</si>
  <si>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</si>
  <si>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</si>
  <si>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</si>
  <si>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</si>
  <si>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</si>
  <si>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</si>
  <si>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</si>
  <si>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</si>
  <si>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</si>
  <si>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</si>
  <si>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</si>
  <si>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</si>
  <si>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</si>
  <si>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</si>
  <si>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</si>
  <si>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</si>
  <si>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</si>
  <si>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</si>
  <si>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</si>
  <si>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</si>
  <si>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</si>
  <si>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</si>
  <si>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</si>
  <si>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</si>
  <si>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</si>
  <si>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</si>
  <si>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</si>
  <si>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</si>
  <si>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</si>
  <si>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</si>
  <si>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</si>
  <si>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</si>
  <si>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</si>
  <si>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</si>
  <si>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</si>
  <si>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</si>
  <si>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</si>
  <si>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</si>
  <si>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</si>
  <si>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</si>
  <si>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</si>
  <si>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</si>
  <si>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</si>
  <si>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</si>
  <si>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</si>
  <si>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</si>
  <si>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</si>
  <si>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</si>
  <si>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</si>
  <si>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</si>
  <si>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</si>
  <si>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</si>
  <si>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</si>
  <si>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</si>
  <si>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</si>
  <si>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</si>
  <si>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</si>
  <si>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</si>
  <si>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</si>
  <si>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</si>
  <si>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</si>
  <si>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</si>
  <si>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</si>
  <si>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</si>
  <si>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</si>
  <si>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</si>
  <si>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</si>
  <si>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</si>
  <si>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</si>
  <si>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</si>
  <si>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</si>
  <si>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</si>
  <si>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</si>
  <si>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</si>
  <si>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</si>
  <si>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</si>
  <si>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</si>
  <si>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</si>
  <si>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</si>
  <si>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</si>
  <si>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</si>
  <si>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</si>
  <si>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</si>
  <si>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</si>
  <si>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</si>
  <si>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</si>
  <si>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</si>
  <si>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</si>
  <si>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</si>
  <si>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</si>
  <si>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</si>
  <si>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</si>
  <si>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</si>
  <si>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</si>
  <si>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</si>
  <si>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</si>
  <si>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</si>
  <si>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</si>
  <si>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</si>
  <si>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</si>
  <si>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</si>
  <si>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</si>
  <si>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</si>
  <si>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</si>
  <si>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</si>
  <si>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</si>
  <si>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</si>
  <si>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</si>
  <si>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</si>
  <si>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</si>
  <si>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</si>
  <si>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</si>
  <si>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</si>
  <si>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</si>
  <si>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</si>
  <si>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</si>
  <si>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</si>
  <si>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</si>
  <si>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</si>
  <si>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</si>
  <si>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</si>
  <si>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</si>
  <si>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</si>
  <si>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</si>
  <si>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</si>
  <si>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</si>
  <si>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</si>
  <si>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</si>
  <si>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</si>
  <si>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</si>
  <si>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</si>
  <si>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</si>
  <si>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</si>
  <si>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</si>
  <si>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</si>
  <si>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</si>
  <si>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</si>
  <si>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</si>
  <si>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</si>
  <si>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</si>
  <si>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</si>
  <si>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</si>
  <si>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</si>
  <si>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</si>
  <si>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</si>
  <si>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</si>
  <si>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</si>
  <si>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</si>
  <si>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</si>
  <si>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</si>
  <si>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</si>
  <si>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</si>
  <si>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</si>
  <si>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</si>
  <si>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</si>
  <si>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</si>
  <si>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</si>
  <si>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</si>
  <si>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</si>
  <si>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</si>
  <si>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</si>
  <si>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</si>
  <si>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</si>
  <si>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</si>
  <si>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</si>
  <si>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</si>
  <si>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</si>
  <si>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</si>
  <si>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</si>
  <si>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</si>
  <si>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</si>
  <si>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</si>
  <si>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</si>
  <si>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</si>
  <si>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</si>
  <si>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</si>
  <si>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</si>
  <si>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</si>
  <si>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</si>
  <si>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</si>
  <si>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</si>
  <si>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</si>
  <si>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</si>
  <si>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</si>
  <si>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</si>
  <si>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</si>
  <si>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</si>
  <si>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</si>
  <si>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</si>
  <si>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</si>
  <si>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</si>
  <si>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</si>
  <si>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</si>
  <si>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</si>
  <si>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</si>
  <si>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</si>
  <si>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</si>
  <si>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</si>
  <si>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</si>
  <si>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</si>
  <si>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</si>
  <si>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</si>
  <si>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</si>
  <si>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</si>
  <si>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</si>
  <si>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</si>
  <si>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</si>
  <si>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</si>
  <si>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</si>
  <si>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</si>
  <si>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</si>
  <si>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</si>
  <si>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</si>
  <si>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</si>
  <si>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</si>
  <si>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</si>
  <si>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</si>
  <si>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</si>
  <si>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</si>
  <si>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</si>
  <si>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</si>
  <si>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</si>
  <si>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</si>
  <si>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</si>
  <si>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</si>
  <si>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</si>
  <si>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</si>
  <si>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</si>
  <si>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</si>
  <si>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</si>
  <si>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</si>
  <si>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</si>
  <si>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</si>
  <si>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</si>
  <si>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</si>
  <si>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</si>
  <si>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</si>
  <si>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</si>
  <si>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</si>
  <si>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</si>
  <si>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</si>
  <si>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</si>
  <si>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</si>
  <si>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</si>
  <si>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</si>
  <si>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</si>
  <si>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</si>
  <si>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</si>
  <si>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</si>
  <si>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</si>
  <si>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</si>
  <si>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</si>
  <si>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</si>
  <si>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</si>
  <si>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</si>
  <si>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</si>
  <si>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</si>
  <si>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</si>
  <si>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</si>
  <si>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</si>
  <si>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</si>
  <si>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</si>
  <si>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</si>
  <si>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</si>
  <si>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</si>
  <si>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</si>
  <si>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</si>
  <si>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</si>
  <si>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</si>
  <si>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</si>
  <si>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</si>
  <si>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</si>
  <si>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</si>
  <si>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</si>
  <si>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</si>
  <si>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</si>
  <si>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</si>
  <si>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</si>
  <si>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</si>
  <si>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</si>
  <si>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</si>
  <si>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</si>
  <si>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</si>
  <si>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</si>
  <si>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</si>
  <si>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</si>
  <si>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</si>
  <si>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</si>
  <si>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</si>
  <si>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</si>
  <si>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</si>
  <si>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</si>
  <si>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</si>
  <si>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</si>
  <si>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</si>
  <si>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</si>
  <si>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</si>
  <si>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</si>
  <si>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</si>
  <si>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</si>
  <si>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</si>
  <si>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</si>
  <si>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</si>
  <si>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</si>
  <si>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</si>
  <si>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</si>
  <si>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</si>
  <si>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</si>
  <si>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</si>
  <si>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</si>
  <si>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</si>
  <si>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</si>
  <si>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</si>
  <si>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</si>
  <si>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</si>
  <si>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</si>
  <si>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</si>
  <si>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</si>
  <si>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</si>
  <si>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</si>
  <si>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</si>
  <si>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</si>
  <si>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</si>
  <si>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</si>
  <si>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</si>
  <si>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</si>
  <si>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</si>
  <si>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</si>
  <si>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</si>
  <si>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</si>
  <si>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</si>
  <si>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</si>
  <si>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</si>
  <si>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</si>
  <si>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</si>
  <si>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</si>
  <si>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</si>
  <si>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</si>
  <si>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</si>
  <si>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</si>
  <si>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</si>
  <si>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</si>
  <si>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</si>
  <si>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</si>
  <si>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</si>
  <si>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</si>
  <si>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</si>
  <si>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</si>
  <si>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</si>
  <si>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</si>
  <si>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</si>
  <si>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</si>
  <si>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</si>
  <si>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</si>
  <si>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</si>
  <si>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</si>
  <si>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</si>
  <si>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</si>
  <si>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</si>
  <si>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</si>
  <si>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</si>
  <si>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</si>
  <si>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</si>
  <si>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</si>
  <si>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</si>
  <si>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</si>
  <si>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</si>
  <si>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</si>
  <si>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</si>
  <si>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</si>
  <si>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</si>
  <si>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</si>
  <si>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</si>
  <si>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</si>
  <si>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</si>
  <si>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</si>
  <si>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</si>
  <si>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</si>
  <si>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</si>
  <si>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</si>
  <si>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</si>
  <si>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</si>
  <si>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</si>
  <si>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</si>
  <si>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</si>
  <si>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</si>
  <si>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</si>
  <si>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</si>
  <si>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</si>
  <si>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</si>
  <si>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</si>
  <si>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</si>
  <si>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</si>
  <si>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</si>
  <si>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</si>
  <si>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</si>
  <si>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</si>
  <si>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</si>
  <si>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</si>
  <si>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</si>
  <si>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</si>
  <si>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</si>
  <si>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</si>
  <si>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</si>
  <si>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</si>
  <si>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</si>
  <si>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</si>
  <si>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</si>
  <si>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</si>
  <si>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</si>
  <si>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</si>
  <si>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</si>
  <si>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</si>
  <si>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</si>
  <si>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</si>
  <si>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</si>
  <si>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</si>
  <si>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</si>
  <si>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</si>
  <si>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</si>
  <si>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</si>
  <si>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</si>
  <si>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</si>
  <si>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</si>
  <si>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</si>
  <si>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</si>
  <si>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</si>
  <si>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</si>
  <si>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</si>
  <si>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</si>
  <si>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</si>
  <si>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</si>
  <si>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</si>
  <si>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</si>
  <si>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</si>
  <si>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</si>
  <si>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</si>
  <si>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</si>
  <si>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</si>
  <si>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</si>
  <si>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</si>
  <si>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</si>
  <si>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</si>
  <si>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</si>
  <si>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</si>
  <si>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</si>
  <si>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</si>
  <si>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</si>
  <si>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</si>
  <si>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</si>
  <si>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</si>
  <si>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</si>
  <si>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</si>
  <si>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</si>
  <si>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</si>
  <si>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</si>
  <si>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</si>
  <si>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</si>
  <si>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</si>
  <si>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</si>
  <si>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</si>
  <si>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</si>
  <si>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</si>
  <si>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</si>
  <si>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</si>
  <si>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</si>
  <si>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</si>
  <si>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</si>
  <si>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</si>
  <si>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</si>
  <si>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</si>
  <si>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</si>
  <si>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</si>
  <si>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</si>
  <si>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</si>
  <si>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</si>
  <si>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</si>
  <si>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</si>
  <si>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</si>
  <si>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</si>
  <si>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</si>
  <si>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</si>
  <si>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</si>
  <si>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</si>
  <si>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</si>
  <si>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</si>
  <si>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</si>
  <si>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</si>
  <si>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</si>
  <si>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</si>
  <si>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</si>
  <si>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</si>
  <si>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</si>
  <si>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</si>
  <si>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</si>
  <si>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</si>
  <si>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</si>
  <si>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</si>
  <si>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</si>
  <si>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</si>
  <si>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</si>
  <si>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</si>
  <si>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</si>
  <si>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</si>
  <si>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</si>
  <si>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</si>
  <si>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</si>
  <si>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</si>
  <si>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</si>
  <si>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</si>
  <si>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</si>
  <si>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</si>
  <si>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</si>
  <si>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</si>
  <si>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</si>
  <si>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</si>
  <si>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</si>
  <si>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</si>
  <si>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</si>
  <si>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</si>
  <si>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</si>
  <si>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</si>
  <si>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</si>
  <si>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</si>
  <si>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</si>
  <si>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</si>
  <si>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</si>
  <si>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</si>
  <si>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</si>
  <si>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</si>
  <si>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</si>
  <si>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</si>
  <si>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</si>
  <si>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</si>
  <si>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</si>
  <si>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</si>
  <si>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</si>
  <si>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</si>
  <si>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</si>
  <si>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</si>
  <si>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</si>
  <si>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</si>
  <si>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</si>
  <si>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</si>
  <si>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</si>
  <si>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</si>
  <si>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</si>
  <si>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</si>
  <si>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</si>
  <si>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</si>
  <si>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</si>
  <si>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</si>
  <si>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</si>
  <si>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</si>
  <si>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</si>
  <si>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</si>
  <si>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</si>
  <si>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</si>
  <si>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</si>
  <si>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</si>
  <si>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</si>
  <si>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</si>
  <si>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</si>
  <si>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</si>
  <si>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</si>
  <si>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</si>
  <si>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</si>
  <si>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</si>
  <si>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</si>
  <si>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</si>
  <si>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</si>
  <si>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</si>
  <si>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</si>
  <si>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</si>
  <si>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</si>
  <si>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</si>
  <si>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</si>
  <si>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</si>
  <si>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</si>
  <si>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</si>
  <si>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</si>
  <si>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</si>
  <si>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</si>
  <si>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</si>
  <si>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</si>
  <si>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</si>
  <si>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</si>
  <si>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</si>
  <si>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</si>
  <si>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</si>
  <si>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</si>
  <si>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</si>
  <si>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</si>
  <si>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</si>
  <si>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</si>
  <si>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</si>
  <si>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</si>
  <si>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</si>
  <si>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</si>
  <si>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</si>
  <si>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</si>
  <si>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</si>
  <si>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</si>
  <si>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</si>
  <si>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</si>
  <si>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</si>
  <si>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</si>
  <si>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</si>
  <si>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</si>
  <si>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</si>
  <si>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</si>
  <si>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</si>
  <si>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</si>
  <si>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</si>
  <si>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</si>
  <si>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</si>
  <si>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</si>
  <si>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</si>
  <si>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</si>
  <si>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</si>
  <si>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</si>
  <si>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</si>
  <si>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</si>
  <si>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</si>
  <si>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</si>
  <si>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</si>
  <si>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</si>
  <si>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</si>
  <si>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</si>
  <si>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</si>
  <si>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</si>
  <si>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</si>
  <si>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</si>
  <si>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</si>
  <si>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</si>
  <si>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</si>
  <si>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</si>
  <si>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</si>
  <si>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</si>
  <si>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</si>
  <si>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</si>
  <si>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</si>
  <si>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</si>
  <si>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</si>
  <si>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</si>
  <si>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</si>
  <si>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</si>
  <si>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</si>
  <si>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</si>
  <si>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</si>
  <si>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</si>
  <si>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</si>
  <si>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</si>
  <si>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</si>
  <si>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</si>
  <si>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</si>
  <si>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</si>
  <si>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</si>
  <si>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</si>
  <si>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</si>
  <si>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</si>
  <si>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</si>
  <si>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</si>
  <si>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</si>
  <si>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</si>
  <si>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</si>
  <si>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</si>
  <si>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</si>
  <si>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</si>
  <si>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</si>
  <si>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</si>
  <si>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</si>
  <si>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</si>
  <si>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</si>
  <si>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</si>
  <si>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</si>
  <si>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</si>
  <si>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</si>
  <si>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</si>
  <si>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</si>
  <si>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</si>
  <si>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</si>
  <si>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</si>
  <si>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</si>
  <si>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</si>
  <si>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</si>
  <si>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</si>
  <si>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</si>
  <si>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</si>
  <si>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</si>
  <si>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</si>
  <si>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</si>
  <si>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</si>
  <si>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</si>
  <si>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</si>
  <si>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</si>
  <si>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</si>
  <si>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</si>
  <si>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</si>
  <si>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</si>
  <si>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</si>
  <si>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</si>
  <si>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</si>
  <si>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</si>
  <si>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</si>
  <si>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</si>
  <si>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</si>
  <si>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</si>
  <si>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</si>
  <si>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</si>
  <si>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</si>
  <si>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</si>
  <si>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</si>
  <si>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</si>
  <si>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</si>
  <si>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</si>
  <si>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</si>
  <si>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</si>
  <si>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</si>
  <si>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</si>
  <si>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</si>
  <si>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</si>
  <si>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</si>
  <si>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</si>
  <si>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</si>
  <si>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</si>
  <si>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</si>
  <si>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</si>
  <si>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</si>
  <si>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</si>
  <si>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</si>
  <si>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</si>
  <si>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</si>
  <si>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</si>
  <si>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</si>
  <si>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</si>
  <si>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</si>
  <si>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</si>
  <si>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</si>
  <si>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</si>
  <si>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</si>
  <si>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</si>
  <si>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</si>
  <si>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</si>
  <si>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</si>
  <si>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</si>
  <si>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</si>
  <si>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</si>
  <si>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</si>
  <si>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</si>
  <si>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</si>
  <si>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</si>
  <si>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</si>
  <si>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</si>
  <si>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</si>
  <si>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</si>
  <si>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</si>
  <si>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</si>
  <si>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</si>
  <si>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</si>
  <si>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</si>
  <si>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</si>
  <si>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</si>
  <si>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</si>
  <si>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</si>
  <si>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</si>
  <si>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</si>
  <si>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</si>
  <si>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</si>
  <si>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</si>
  <si>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</si>
  <si>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</si>
  <si>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</si>
  <si>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</si>
  <si>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</si>
  <si>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</si>
  <si>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</si>
  <si>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</si>
  <si>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</si>
  <si>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</si>
  <si>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</si>
  <si>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</si>
  <si>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</si>
  <si>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</si>
  <si>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</si>
  <si>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</si>
  <si>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</si>
  <si>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</si>
  <si>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</si>
  <si>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</si>
  <si>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</si>
  <si>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</si>
  <si>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</si>
  <si>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</si>
  <si>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</si>
  <si>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</si>
  <si>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</si>
  <si>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</si>
  <si>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</si>
  <si>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</si>
  <si>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</si>
  <si>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</si>
  <si>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</si>
  <si>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</si>
  <si>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</si>
  <si>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</si>
  <si>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</si>
  <si>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</si>
  <si>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</si>
  <si>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</si>
  <si>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</si>
  <si>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</si>
  <si>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</si>
  <si>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</si>
  <si>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</si>
  <si>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</si>
  <si>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</si>
  <si>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</si>
  <si>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</si>
  <si>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</si>
  <si>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</si>
  <si>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</si>
  <si>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</si>
  <si>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</si>
  <si>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</si>
  <si>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</si>
  <si>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</si>
  <si>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</si>
  <si>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</si>
  <si>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</si>
  <si>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</si>
  <si>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</si>
  <si>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</si>
  <si>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</si>
  <si>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</si>
  <si>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</si>
  <si>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</si>
  <si>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</si>
  <si>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</si>
  <si>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</si>
  <si>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</si>
  <si>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</si>
  <si>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</si>
  <si>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</si>
  <si>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</si>
  <si>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</si>
  <si>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</si>
  <si>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</si>
  <si>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</si>
  <si>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</si>
  <si>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</si>
  <si>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</si>
  <si>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</si>
  <si>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</si>
  <si>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</si>
  <si>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</si>
  <si>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</si>
  <si>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</si>
  <si>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</si>
  <si>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</si>
  <si>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</si>
  <si>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</si>
  <si>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</si>
  <si>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</si>
  <si>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</si>
  <si>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</si>
  <si>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</si>
  <si>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</si>
  <si>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</si>
  <si>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</si>
  <si>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</si>
  <si>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</si>
  <si>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</si>
  <si>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</si>
  <si>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</si>
  <si>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</si>
  <si>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</si>
  <si>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</si>
  <si>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</si>
  <si>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</si>
  <si>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</si>
  <si>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</si>
  <si>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</si>
  <si>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</si>
  <si>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</si>
  <si>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</si>
  <si>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</si>
  <si>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</si>
  <si>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</si>
  <si>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</si>
  <si>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</si>
  <si>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</si>
  <si>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</si>
  <si>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</si>
  <si>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</si>
  <si>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</si>
  <si>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</si>
  <si>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</si>
  <si>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</si>
  <si>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</si>
  <si>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</si>
  <si>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</si>
  <si>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</si>
  <si>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</si>
  <si>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</si>
  <si>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</si>
  <si>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</si>
  <si>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</si>
  <si>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</si>
  <si>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</si>
  <si>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</si>
  <si>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</si>
  <si>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</si>
  <si>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</si>
  <si>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</si>
  <si>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</si>
  <si>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</si>
  <si>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</si>
  <si>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</si>
  <si>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</si>
  <si>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</si>
  <si>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</si>
  <si>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</si>
  <si>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</si>
  <si>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</si>
  <si>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</si>
  <si>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</si>
  <si>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</si>
  <si>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</si>
  <si>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</si>
  <si>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</si>
  <si>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</si>
  <si>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</si>
  <si>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</si>
  <si>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</si>
  <si>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</si>
  <si>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</si>
  <si>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</si>
  <si>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</si>
  <si>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</si>
  <si>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</si>
  <si>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</si>
  <si>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</si>
  <si>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</si>
  <si>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</si>
  <si>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</si>
  <si>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</si>
  <si>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</si>
  <si>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</si>
  <si>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</si>
  <si>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</si>
  <si>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</si>
  <si>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</si>
  <si>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</si>
  <si>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</si>
  <si>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</si>
  <si>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</si>
  <si>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</si>
  <si>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</si>
  <si>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</si>
  <si>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</si>
  <si>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</si>
  <si>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</si>
  <si>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</si>
  <si>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</si>
  <si>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</si>
  <si>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</si>
  <si>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</si>
  <si>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</si>
  <si>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</si>
  <si>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</si>
  <si>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</si>
  <si>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</si>
  <si>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</si>
  <si>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</si>
  <si>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</si>
  <si>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</si>
  <si>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</si>
  <si>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</si>
  <si>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</si>
  <si>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</si>
  <si>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</si>
  <si>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</si>
  <si>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</si>
  <si>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</si>
  <si>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</si>
  <si>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</si>
  <si>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</si>
  <si>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</si>
  <si>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</si>
  <si>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</si>
  <si>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</si>
  <si>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</si>
  <si>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</si>
  <si>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</si>
  <si>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</si>
  <si>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</si>
  <si>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</si>
  <si>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</si>
  <si>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</si>
  <si>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</si>
  <si>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</si>
  <si>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</si>
  <si>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</si>
  <si>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</si>
  <si>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</si>
  <si>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</si>
  <si>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</si>
  <si>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</si>
  <si>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</si>
  <si>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</si>
  <si>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</si>
  <si>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</si>
  <si>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</si>
  <si>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</si>
  <si>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</si>
  <si>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</si>
  <si>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</si>
  <si>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</si>
  <si>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</si>
  <si>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</si>
  <si>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</si>
  <si>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</si>
  <si>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</si>
  <si>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</si>
  <si>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</si>
  <si>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</si>
  <si>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</si>
  <si>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</si>
  <si>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</si>
  <si>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</si>
  <si>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</si>
  <si>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</si>
  <si>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</si>
  <si>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</si>
  <si>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</si>
  <si>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</si>
  <si>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</si>
  <si>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</si>
  <si>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</si>
  <si>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</si>
  <si>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</si>
  <si>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</si>
  <si>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</si>
  <si>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</si>
  <si>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</si>
  <si>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</si>
  <si>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</si>
  <si>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</si>
  <si>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</si>
  <si>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</si>
  <si>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</si>
  <si>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</si>
  <si>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</si>
  <si>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</si>
  <si>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</si>
  <si>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</si>
  <si>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</si>
  <si>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</si>
  <si>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</si>
  <si>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</si>
  <si>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</si>
  <si>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</si>
  <si>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</si>
  <si>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</si>
  <si>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</si>
  <si>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</si>
  <si>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</si>
  <si>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</si>
  <si>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</si>
  <si>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</si>
  <si>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</si>
  <si>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</si>
  <si>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</si>
  <si>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</si>
  <si>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</si>
  <si>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</si>
  <si>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</si>
  <si>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</si>
  <si>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</si>
  <si>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</si>
  <si>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</si>
  <si>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</si>
  <si>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</si>
  <si>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</si>
  <si>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</si>
  <si>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</si>
  <si>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</si>
  <si>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</si>
  <si>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</si>
  <si>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</si>
  <si>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</si>
  <si>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</si>
  <si>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</si>
  <si>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</si>
  <si>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</si>
  <si>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</si>
  <si>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</si>
  <si>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</si>
  <si>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</si>
  <si>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</si>
  <si>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</si>
  <si>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</si>
  <si>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</si>
  <si>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</si>
  <si>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</si>
  <si>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</si>
  <si>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</si>
  <si>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</si>
  <si>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</si>
  <si>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</si>
  <si>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</si>
  <si>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</si>
  <si>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</si>
  <si>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</si>
  <si>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</si>
  <si>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</si>
  <si>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</si>
  <si>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</si>
  <si>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</si>
  <si>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</si>
  <si>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</si>
  <si>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</si>
  <si>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</si>
  <si>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</si>
  <si>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</si>
  <si>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</si>
  <si>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</si>
  <si>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</si>
  <si>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</si>
  <si>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</si>
  <si>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</si>
  <si>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</si>
  <si>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</si>
  <si>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</si>
  <si>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</si>
  <si>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</si>
  <si>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</si>
  <si>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</si>
  <si>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</si>
  <si>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</si>
  <si>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</si>
  <si>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</si>
  <si>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</si>
  <si>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</si>
  <si>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</si>
  <si>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</si>
  <si>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</si>
  <si>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</si>
  <si>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</si>
  <si>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</si>
  <si>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</si>
  <si>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</si>
  <si>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</si>
  <si>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</si>
  <si>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</si>
  <si>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</si>
  <si>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</si>
  <si>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</si>
  <si>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</si>
  <si>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</si>
  <si>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</si>
  <si>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</si>
  <si>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</si>
  <si>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</si>
  <si>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</si>
  <si>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</si>
  <si>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</si>
  <si>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</si>
  <si>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</si>
  <si>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</si>
  <si>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</si>
  <si>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</si>
  <si>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</si>
  <si>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</si>
  <si>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</si>
  <si>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</si>
  <si>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</si>
  <si>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</si>
  <si>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</si>
  <si>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</si>
  <si>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</si>
  <si>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</si>
  <si>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</si>
  <si>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</si>
  <si>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</si>
  <si>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</si>
  <si>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</si>
  <si>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</si>
  <si>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</si>
  <si>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</si>
  <si>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</si>
  <si>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</si>
  <si>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</si>
  <si>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</si>
  <si>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</si>
  <si>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</si>
  <si>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</si>
  <si>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</si>
  <si>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</si>
  <si>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</si>
  <si>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</si>
  <si>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</si>
  <si>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</si>
  <si>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</si>
  <si>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</si>
  <si>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</si>
  <si>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</si>
  <si>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</si>
  <si>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</si>
  <si>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</si>
  <si>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</si>
  <si>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</si>
  <si>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</si>
  <si>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</si>
  <si>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</si>
  <si>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</si>
  <si>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</si>
  <si>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</si>
  <si>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</si>
  <si>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</si>
  <si>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</si>
  <si>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</si>
  <si>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</si>
  <si>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</si>
  <si>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</si>
  <si>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</si>
  <si>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</si>
  <si>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</si>
  <si>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</si>
  <si>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</si>
  <si>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</si>
  <si>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</si>
  <si>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</si>
  <si>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</si>
  <si>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</si>
  <si>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</si>
  <si>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</si>
  <si>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</si>
  <si>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</si>
  <si>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</si>
  <si>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</si>
  <si>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</si>
  <si>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</si>
  <si>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</si>
  <si>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</si>
  <si>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</si>
  <si>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</si>
  <si>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</si>
  <si>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</si>
  <si>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</si>
  <si>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</si>
  <si>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</si>
  <si>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</si>
  <si>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</si>
  <si>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</si>
  <si>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</si>
  <si>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</si>
  <si>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</si>
  <si>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</si>
  <si>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</si>
  <si>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</si>
  <si>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</si>
  <si>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</si>
  <si>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</si>
  <si>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</si>
  <si>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</si>
  <si>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</si>
  <si>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</si>
  <si>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</si>
  <si>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</si>
  <si>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</si>
  <si>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</si>
  <si>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</si>
  <si>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</si>
  <si>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</si>
  <si>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</si>
  <si>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</si>
  <si>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</si>
  <si>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</si>
  <si>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</si>
  <si>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</si>
  <si>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</si>
  <si>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</si>
  <si>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</si>
  <si>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</si>
  <si>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</si>
  <si>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</si>
  <si>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</si>
  <si>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</si>
  <si>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</si>
  <si>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</si>
  <si>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</si>
  <si>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</si>
  <si>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</si>
  <si>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</si>
  <si>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</si>
  <si>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</si>
  <si>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</si>
  <si>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</si>
  <si>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</si>
  <si>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</si>
  <si>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</si>
  <si>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</si>
  <si>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</si>
  <si>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</si>
  <si>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</si>
  <si>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</si>
  <si>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</si>
  <si>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</si>
  <si>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</si>
  <si>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</si>
  <si>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</si>
  <si>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</si>
  <si>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</si>
  <si>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</si>
  <si>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</si>
  <si>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</si>
  <si>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</si>
  <si>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</si>
  <si>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</si>
  <si>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</si>
  <si>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</si>
  <si>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</si>
  <si>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</si>
  <si>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</si>
  <si>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</si>
  <si>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</si>
  <si>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</si>
  <si>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</si>
  <si>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</si>
  <si>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</si>
  <si>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</si>
  <si>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</si>
  <si>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</si>
  <si>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</si>
  <si>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</si>
  <si>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</si>
  <si>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</si>
  <si>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</si>
  <si>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</si>
  <si>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</si>
  <si>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</si>
  <si>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</si>
  <si>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</si>
  <si>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</si>
  <si>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</si>
  <si>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</si>
  <si>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</si>
  <si>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</si>
  <si>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</si>
  <si>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</si>
  <si>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</si>
  <si>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</si>
  <si>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</si>
  <si>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</si>
  <si>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</si>
  <si>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</si>
  <si>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</si>
  <si>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</si>
  <si>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</si>
  <si>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</si>
  <si>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</si>
  <si>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</si>
  <si>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</si>
  <si>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</si>
  <si>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</si>
  <si>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</si>
  <si>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</si>
  <si>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</si>
  <si>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</si>
  <si>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</si>
  <si>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</si>
  <si>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</si>
  <si>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</si>
  <si>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</si>
  <si>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</si>
  <si>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</si>
  <si>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</si>
  <si>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</si>
  <si>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</si>
  <si>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</si>
  <si>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</si>
  <si>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</si>
  <si>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</si>
  <si>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</si>
  <si>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</si>
  <si>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</si>
  <si>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</si>
  <si>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</si>
  <si>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</si>
  <si>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</si>
  <si>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</si>
  <si>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</si>
  <si>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</si>
  <si>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</si>
  <si>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</si>
  <si>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</si>
  <si>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</si>
  <si>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</si>
  <si>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</si>
  <si>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</si>
  <si>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</si>
  <si>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</si>
  <si>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</si>
  <si>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</si>
  <si>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</si>
  <si>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</si>
  <si>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</si>
  <si>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</si>
  <si>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</si>
  <si>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</si>
  <si>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</si>
  <si>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</si>
  <si>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</si>
  <si>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</si>
  <si>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</si>
  <si>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</si>
  <si>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</si>
  <si>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</si>
  <si>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</si>
  <si>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</si>
  <si>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</si>
  <si>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</si>
  <si>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</si>
  <si>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</si>
  <si>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</si>
  <si>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</si>
  <si>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</si>
  <si>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</si>
  <si>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</si>
  <si>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</si>
  <si>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</si>
  <si>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</si>
  <si>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</si>
  <si>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</si>
  <si>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</si>
  <si>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</si>
  <si>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</si>
  <si>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</si>
  <si>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</si>
  <si>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</si>
  <si>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</si>
  <si>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</si>
  <si>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</si>
  <si>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</si>
  <si>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</si>
  <si>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</si>
  <si>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</si>
  <si>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</si>
  <si>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</si>
  <si>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</si>
  <si>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</si>
  <si>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</si>
  <si>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</si>
  <si>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</si>
  <si>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</si>
  <si>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</si>
  <si>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</si>
  <si>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</si>
  <si>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</si>
  <si>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</si>
  <si>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</si>
  <si>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</si>
  <si>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</si>
  <si>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</si>
  <si>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</si>
  <si>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</si>
  <si>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</si>
  <si>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</si>
  <si>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</si>
  <si>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</si>
  <si>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</si>
  <si>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</si>
  <si>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</si>
  <si>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</si>
  <si>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</si>
  <si>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</si>
  <si>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</si>
  <si>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</si>
  <si>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</si>
  <si>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</si>
  <si>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</si>
  <si>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</si>
  <si>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</si>
  <si>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</si>
  <si>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</si>
  <si>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</si>
  <si>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</si>
  <si>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</si>
  <si>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</si>
  <si>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</si>
  <si>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</si>
  <si>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</si>
  <si>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</si>
  <si>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</si>
  <si>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</si>
  <si>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</si>
  <si>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</si>
  <si>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</si>
  <si>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</si>
  <si>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</si>
  <si>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</si>
  <si>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</si>
  <si>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</si>
  <si>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</si>
  <si>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</si>
  <si>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</si>
  <si>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</si>
  <si>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</si>
  <si>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</si>
  <si>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</si>
  <si>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</si>
  <si>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</si>
  <si>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</si>
  <si>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</si>
  <si>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</si>
  <si>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</si>
  <si>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</si>
  <si>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</si>
  <si>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</si>
  <si>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</si>
  <si>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</si>
  <si>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</si>
  <si>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</si>
  <si>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</si>
  <si>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</si>
  <si>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</si>
  <si>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</si>
  <si>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</si>
  <si>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</si>
  <si>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</si>
  <si>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</si>
  <si>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</si>
  <si>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</si>
  <si>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</si>
  <si>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</si>
  <si>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</si>
  <si>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</si>
  <si>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</si>
  <si>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</si>
  <si>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</si>
  <si>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</si>
  <si>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</si>
  <si>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</si>
  <si>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</si>
  <si>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</si>
  <si>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</si>
  <si>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</si>
  <si>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</si>
  <si>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</si>
  <si>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</si>
  <si>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</si>
  <si>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</si>
  <si>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</si>
  <si>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</si>
  <si>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</si>
  <si>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</si>
  <si>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</si>
  <si>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</si>
  <si>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</si>
  <si>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</si>
  <si>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</si>
  <si>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</si>
  <si>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</si>
  <si>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</si>
  <si>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</si>
  <si>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</si>
  <si>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</si>
  <si>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</si>
  <si>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</si>
  <si>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</si>
  <si>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</si>
  <si>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</si>
  <si>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</si>
  <si>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</si>
  <si>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</si>
  <si>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</si>
  <si>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</si>
  <si>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</si>
  <si>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</si>
  <si>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</si>
  <si>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</si>
  <si>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</si>
  <si>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</si>
  <si>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</si>
  <si>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</si>
  <si>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</si>
  <si>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</si>
  <si>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</si>
  <si>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</si>
  <si>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</si>
  <si>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</si>
  <si>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</si>
  <si>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</si>
  <si>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</si>
  <si>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</si>
  <si>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</si>
  <si>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</si>
  <si>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</si>
  <si>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</si>
  <si>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</si>
  <si>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</si>
  <si>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</si>
  <si>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</si>
  <si>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</si>
  <si>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</si>
  <si>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</si>
  <si>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</si>
  <si>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</si>
  <si>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</si>
  <si>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</si>
  <si>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</si>
  <si>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</si>
  <si>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</si>
  <si>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</si>
  <si>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</si>
  <si>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</si>
  <si>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</si>
  <si>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</si>
  <si>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</si>
  <si>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</si>
  <si>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</si>
  <si>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</si>
  <si>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</si>
  <si>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</si>
  <si>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</si>
  <si>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</si>
  <si>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</si>
  <si>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</si>
  <si>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</si>
  <si>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</si>
  <si>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</si>
  <si>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</si>
  <si>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</si>
  <si>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</si>
  <si>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</si>
  <si>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</si>
  <si>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</si>
  <si>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</si>
  <si>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</si>
  <si>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</si>
  <si>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</si>
  <si>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</si>
  <si>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</si>
  <si>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</si>
  <si>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</si>
  <si>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</si>
  <si>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</si>
  <si>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</si>
  <si>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</si>
  <si>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</si>
  <si>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</si>
  <si>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</si>
  <si>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</si>
  <si>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</si>
  <si>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</si>
  <si>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</si>
  <si>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</si>
  <si>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</si>
  <si>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</si>
  <si>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</si>
  <si>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</si>
  <si>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</si>
  <si>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</si>
  <si>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</si>
  <si>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</si>
  <si>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</si>
  <si>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</si>
  <si>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</si>
  <si>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</si>
  <si>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</si>
  <si>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</si>
  <si>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</si>
  <si>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</si>
  <si>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</si>
  <si>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</si>
  <si>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</si>
  <si>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</si>
  <si>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</si>
  <si>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</si>
  <si>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</si>
  <si>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</si>
  <si>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</si>
  <si>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</si>
  <si>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</si>
  <si>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</si>
  <si>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</si>
  <si>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</si>
  <si>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</si>
  <si>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</si>
  <si>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</si>
  <si>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</si>
  <si>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</si>
  <si>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</si>
  <si>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</si>
  <si>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</si>
  <si>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</si>
  <si>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</si>
  <si>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</si>
  <si>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</si>
  <si>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</si>
  <si>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</si>
  <si>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</si>
  <si>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</si>
  <si>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</si>
  <si>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</si>
  <si>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</si>
  <si>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</si>
  <si>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</si>
  <si>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</si>
  <si>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</si>
  <si>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</si>
  <si>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</si>
  <si>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</si>
  <si>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</si>
  <si>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</si>
  <si>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</si>
  <si>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</si>
  <si>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</si>
  <si>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</si>
  <si>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</si>
  <si>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</si>
  <si>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</si>
  <si>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</si>
  <si>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</si>
  <si>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</si>
  <si>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</si>
  <si>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</si>
  <si>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</si>
  <si>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</si>
  <si>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</si>
  <si>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</si>
  <si>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</si>
  <si>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</si>
  <si>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</si>
  <si>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</si>
  <si>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</si>
  <si>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</si>
  <si>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</si>
  <si>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</si>
  <si>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</si>
  <si>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</si>
  <si>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</si>
  <si>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</si>
  <si>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</si>
  <si>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</si>
  <si>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</si>
  <si>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</si>
  <si>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</si>
  <si>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</si>
  <si>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</si>
  <si>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</si>
  <si>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</si>
  <si>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</si>
  <si>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</si>
  <si>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</si>
  <si>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</si>
  <si>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</si>
  <si>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</si>
  <si>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</si>
  <si>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</si>
  <si>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</si>
  <si>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</si>
  <si>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</si>
  <si>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</si>
  <si>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</si>
  <si>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</si>
  <si>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</si>
  <si>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</si>
  <si>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</si>
  <si>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</si>
  <si>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</si>
  <si>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</si>
  <si>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</si>
  <si>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</si>
  <si>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</si>
  <si>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</si>
  <si>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</si>
  <si>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</si>
  <si>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</si>
  <si>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</si>
  <si>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</si>
  <si>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</si>
  <si>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</si>
  <si>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</si>
  <si>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</si>
  <si>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</si>
  <si>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</si>
  <si>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</si>
  <si>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</si>
  <si>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</si>
  <si>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</si>
  <si>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</si>
  <si>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</si>
  <si>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</si>
  <si>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</si>
  <si>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</si>
  <si>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</si>
  <si>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</si>
  <si>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</si>
  <si>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</si>
  <si>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</si>
  <si>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</si>
  <si>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</si>
  <si>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</si>
  <si>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</si>
  <si>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</si>
  <si>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</si>
  <si>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</si>
  <si>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</si>
  <si>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</si>
  <si>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</si>
  <si>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</si>
  <si>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</si>
  <si>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</si>
  <si>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</si>
  <si>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</si>
  <si>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</si>
  <si>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</si>
  <si>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</si>
  <si>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</si>
  <si>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</si>
  <si>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</si>
  <si>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</si>
  <si>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</si>
  <si>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</si>
  <si>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</si>
  <si>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</si>
  <si>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</si>
  <si>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</si>
  <si>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</si>
  <si>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</si>
  <si>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</si>
  <si>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</si>
  <si>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</si>
  <si>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</si>
  <si>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</si>
  <si>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</si>
  <si>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</si>
  <si>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</si>
  <si>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</si>
  <si>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</si>
  <si>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</si>
  <si>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</si>
  <si>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</si>
  <si>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</si>
  <si>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</si>
  <si>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</si>
  <si>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</si>
  <si>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</si>
  <si>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</si>
  <si>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</si>
  <si>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</si>
  <si>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</si>
  <si>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</si>
  <si>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</si>
  <si>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</si>
  <si>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</si>
  <si>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</si>
  <si>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</si>
  <si>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</si>
  <si>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</si>
  <si>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</si>
  <si>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</si>
  <si>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</si>
  <si>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</si>
  <si>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</si>
  <si>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</si>
  <si>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</si>
  <si>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</si>
  <si>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</si>
  <si>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</si>
  <si>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</si>
  <si>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</si>
  <si>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</si>
  <si>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</si>
  <si>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</si>
  <si>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</si>
  <si>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</si>
  <si>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</si>
  <si>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</si>
  <si>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</si>
  <si>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</si>
  <si>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</si>
  <si>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</si>
  <si>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</si>
  <si>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</si>
  <si>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</si>
  <si>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</si>
  <si>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</si>
  <si>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</si>
  <si>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</si>
  <si>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</si>
  <si>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</si>
  <si>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</si>
  <si>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</si>
  <si>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</si>
  <si>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</si>
  <si>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</si>
  <si>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</si>
  <si>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</si>
  <si>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</si>
  <si>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</si>
  <si>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</si>
  <si>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</si>
  <si>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</si>
  <si>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</si>
  <si>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</si>
  <si>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</si>
  <si>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</si>
  <si>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</si>
  <si>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</si>
  <si>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</si>
  <si>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</si>
  <si>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</si>
  <si>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</si>
  <si>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</si>
  <si>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</si>
  <si>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</si>
  <si>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</si>
  <si>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</si>
  <si>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</si>
  <si>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</si>
  <si>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</si>
  <si>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</si>
  <si>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</si>
  <si>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</si>
  <si>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</si>
  <si>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</si>
  <si>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</si>
  <si>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</si>
  <si>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</si>
  <si>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</si>
  <si>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</si>
  <si>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</si>
  <si>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</si>
  <si>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</si>
  <si>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</si>
  <si>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</si>
  <si>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</si>
  <si>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</si>
  <si>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</si>
  <si>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</si>
  <si>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</si>
  <si>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</si>
  <si>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</si>
  <si>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</si>
  <si>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</si>
  <si>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</si>
  <si>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</si>
  <si>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</si>
  <si>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</si>
  <si>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</si>
  <si>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</si>
  <si>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</si>
  <si>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</si>
  <si>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</si>
  <si>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</si>
  <si>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</si>
  <si>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</si>
  <si>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</si>
  <si>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</si>
  <si>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</si>
  <si>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</si>
  <si>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</si>
  <si>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</si>
  <si>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</si>
  <si>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</si>
  <si>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</si>
  <si>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</si>
  <si>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</si>
  <si>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</si>
  <si>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</si>
  <si>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</si>
  <si>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</si>
  <si>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</si>
  <si>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</si>
  <si>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</si>
  <si>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</si>
  <si>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</si>
  <si>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</si>
  <si>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</si>
  <si>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</si>
  <si>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</si>
  <si>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</si>
  <si>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</si>
  <si>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</si>
  <si>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</si>
  <si>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</si>
  <si>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</si>
  <si>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</si>
  <si>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</si>
  <si>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</si>
  <si>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</si>
  <si>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</si>
  <si>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</si>
  <si>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</si>
  <si>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</si>
  <si>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</si>
  <si>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</si>
  <si>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</si>
  <si>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</si>
  <si>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</si>
  <si>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</si>
  <si>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</si>
  <si>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</si>
  <si>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</si>
  <si>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</si>
  <si>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</si>
  <si>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</si>
  <si>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</si>
  <si>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</si>
  <si>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</si>
  <si>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</si>
  <si>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</si>
  <si>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</si>
  <si>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</si>
  <si>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</si>
  <si>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</si>
  <si>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</si>
  <si>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</si>
  <si>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</si>
  <si>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</si>
  <si>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</si>
  <si>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</si>
  <si>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</si>
  <si>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</si>
  <si>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</si>
  <si>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</si>
  <si>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</si>
  <si>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</si>
  <si>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</si>
  <si>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</si>
  <si>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</si>
  <si>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</si>
  <si>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</si>
  <si>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</si>
  <si>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</si>
  <si>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</si>
  <si>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</si>
  <si>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</si>
  <si>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</si>
  <si>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</si>
  <si>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</si>
  <si>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</si>
  <si>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</si>
  <si>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</si>
  <si>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</si>
  <si>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</si>
  <si>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</si>
  <si>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</si>
  <si>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</si>
  <si>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</si>
  <si>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</si>
  <si>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</si>
  <si>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</si>
  <si>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</si>
  <si>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</si>
  <si>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</si>
  <si>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</si>
  <si>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</si>
  <si>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</si>
  <si>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</si>
  <si>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</si>
  <si>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</si>
  <si>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</si>
  <si>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</si>
  <si>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</si>
  <si>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</si>
  <si>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</si>
  <si>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</si>
  <si>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</si>
  <si>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</si>
  <si>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</si>
  <si>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</si>
  <si>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</si>
  <si>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</si>
  <si>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</si>
  <si>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</si>
  <si>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</si>
  <si>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</si>
  <si>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</si>
  <si>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</si>
  <si>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</si>
  <si>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</si>
  <si>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</si>
  <si>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</si>
  <si>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</si>
  <si>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</si>
  <si>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</si>
  <si>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</si>
  <si>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</si>
  <si>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</si>
  <si>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</si>
  <si>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</si>
  <si>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</si>
  <si>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</si>
  <si>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</si>
  <si>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</si>
  <si>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</si>
  <si>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</si>
  <si>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</si>
  <si>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</si>
  <si>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</si>
  <si>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</si>
  <si>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</si>
  <si>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</si>
  <si>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</si>
  <si>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</si>
  <si>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</si>
  <si>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</si>
  <si>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</si>
  <si>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</si>
  <si>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</si>
  <si>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</si>
  <si>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</si>
  <si>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</si>
  <si>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</si>
  <si>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</si>
  <si>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</si>
  <si>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</si>
  <si>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</si>
  <si>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</si>
  <si>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</si>
  <si>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</si>
  <si>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</si>
  <si>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</si>
  <si>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</si>
  <si>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</si>
  <si>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</si>
  <si>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</si>
  <si>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</si>
  <si>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</si>
  <si>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</si>
  <si>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</si>
  <si>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</si>
  <si>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</si>
  <si>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</si>
  <si>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</si>
  <si>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</si>
  <si>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</si>
  <si>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</si>
  <si>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</si>
  <si>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</si>
  <si>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</si>
  <si>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</si>
  <si>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</si>
  <si>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</si>
  <si>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</si>
  <si>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</si>
  <si>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</si>
  <si>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</si>
  <si>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</si>
  <si>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</si>
  <si>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</si>
  <si>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</si>
  <si>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</si>
  <si>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</si>
  <si>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</si>
  <si>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</si>
  <si>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</si>
  <si>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</si>
  <si>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</si>
  <si>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</si>
  <si>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</si>
  <si>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</si>
  <si>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</si>
  <si>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</si>
  <si>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</si>
  <si>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</si>
  <si>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</si>
  <si>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</si>
  <si>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</si>
  <si>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</si>
  <si>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</si>
  <si>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</si>
  <si>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</si>
  <si>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</si>
  <si>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</si>
  <si>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</si>
  <si>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</si>
  <si>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</si>
  <si>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</si>
  <si>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</si>
  <si>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</si>
  <si>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</si>
  <si>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</si>
  <si>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</si>
  <si>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</si>
  <si>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</si>
  <si>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</si>
  <si>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</si>
  <si>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</si>
  <si>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</si>
  <si>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</si>
  <si>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</si>
  <si>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</si>
  <si>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</si>
  <si>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</si>
  <si>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</si>
  <si>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</si>
  <si>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</si>
  <si>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</si>
  <si>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</si>
  <si>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</si>
  <si>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</si>
  <si>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</si>
  <si>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</si>
  <si>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</si>
  <si>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</si>
  <si>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</si>
  <si>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</si>
  <si>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</si>
  <si>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</si>
  <si>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</si>
  <si>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</si>
  <si>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</si>
  <si>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</si>
  <si>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</si>
  <si>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</si>
  <si>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</si>
  <si>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</si>
  <si>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</si>
  <si>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</si>
  <si>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</si>
  <si>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</si>
  <si>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</si>
  <si>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</si>
  <si>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</si>
  <si>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</si>
  <si>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</si>
  <si>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</si>
  <si>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</si>
  <si>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</si>
  <si>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</si>
  <si>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</si>
  <si>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</si>
  <si>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</si>
  <si>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</si>
  <si>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</si>
  <si>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</si>
  <si>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</si>
  <si>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</si>
  <si>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</si>
  <si>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</si>
  <si>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</si>
  <si>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</si>
  <si>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</si>
  <si>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</si>
  <si>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</si>
  <si>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</si>
  <si>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</si>
  <si>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</si>
  <si>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</si>
  <si>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</si>
  <si>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</si>
  <si>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</si>
  <si>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</si>
  <si>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</si>
  <si>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</si>
  <si>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</si>
  <si>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</si>
  <si>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</si>
  <si>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</si>
  <si>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</si>
  <si>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</si>
  <si>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</si>
  <si>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</si>
  <si>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</si>
  <si>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</si>
  <si>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</si>
  <si>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</si>
  <si>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</si>
  <si>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</si>
  <si>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</si>
  <si>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</si>
  <si>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</si>
  <si>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</si>
  <si>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</si>
  <si>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</si>
  <si>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</si>
  <si>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</si>
  <si>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</si>
  <si>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</si>
  <si>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</si>
  <si>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</si>
  <si>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</si>
  <si>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</si>
  <si>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</si>
  <si>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</si>
  <si>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</si>
  <si>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</si>
  <si>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</si>
  <si>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</si>
  <si>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</si>
  <si>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</si>
  <si>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</si>
  <si>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</si>
  <si>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</si>
  <si>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</si>
  <si>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</si>
  <si>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</si>
  <si>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</si>
  <si>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</si>
  <si>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</si>
  <si>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</si>
  <si>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</si>
  <si>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</si>
  <si>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</si>
  <si>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</si>
  <si>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</si>
  <si>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</si>
  <si>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</si>
  <si>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</si>
  <si>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</si>
  <si>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</si>
  <si>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</si>
  <si>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</si>
  <si>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</si>
  <si>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</si>
  <si>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</si>
  <si>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</si>
  <si>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</si>
  <si>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</si>
  <si>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</si>
  <si>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</si>
  <si>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</si>
  <si>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</si>
  <si>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</si>
  <si>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</si>
  <si>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</si>
  <si>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</si>
  <si>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</si>
  <si>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</si>
  <si>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</si>
  <si>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</si>
  <si>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</si>
  <si>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</si>
  <si>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</si>
  <si>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</si>
  <si>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</si>
  <si>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</si>
  <si>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</si>
  <si>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</si>
  <si>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</si>
  <si>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</si>
  <si>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</si>
  <si>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</si>
  <si>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</si>
  <si>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</si>
  <si>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</si>
  <si>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</si>
  <si>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</si>
  <si>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</si>
  <si>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</si>
  <si>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</si>
  <si>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</si>
  <si>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</si>
  <si>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</si>
  <si>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</si>
  <si>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</si>
  <si>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</si>
  <si>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</si>
  <si>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</si>
  <si>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</si>
  <si>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</si>
  <si>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</si>
  <si>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</si>
  <si>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</si>
  <si>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</si>
  <si>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</si>
  <si>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</si>
  <si>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</si>
  <si>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</si>
  <si>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</si>
  <si>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</si>
  <si>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</si>
  <si>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</si>
  <si>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</si>
  <si>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</si>
  <si>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</si>
  <si>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</si>
  <si>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</si>
  <si>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</si>
  <si>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</si>
  <si>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</si>
  <si>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</si>
  <si>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</si>
  <si>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</si>
  <si>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</si>
  <si>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</si>
  <si>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</si>
  <si>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</si>
  <si>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</si>
  <si>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</si>
  <si>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</si>
  <si>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</si>
  <si>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</si>
  <si>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</si>
  <si>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</si>
  <si>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</si>
  <si>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</si>
  <si>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</si>
  <si>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</si>
  <si>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</si>
  <si>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</si>
  <si>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</si>
  <si>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</si>
  <si>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</si>
  <si>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</si>
  <si>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</si>
  <si>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</si>
  <si>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</si>
  <si>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</si>
  <si>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</si>
  <si>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</si>
  <si>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</si>
  <si>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</si>
  <si>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</si>
  <si>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</si>
  <si>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</si>
  <si>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</si>
  <si>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</si>
  <si>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</si>
  <si>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</si>
  <si>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</si>
  <si>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</si>
  <si>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</si>
  <si>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</si>
  <si>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</si>
  <si>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</si>
  <si>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</si>
  <si>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</si>
  <si>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</si>
  <si>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</si>
  <si>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</si>
  <si>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</si>
  <si>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</si>
  <si>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</si>
  <si>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</si>
  <si>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</si>
  <si>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</si>
  <si>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</si>
  <si>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</si>
  <si>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</si>
  <si>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</si>
  <si>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</si>
  <si>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</si>
  <si>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</si>
  <si>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</si>
  <si>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</si>
  <si>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</si>
  <si>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</si>
  <si>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</si>
  <si>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</si>
  <si>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</si>
  <si>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</si>
  <si>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</si>
  <si>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</si>
  <si>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</si>
  <si>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</si>
  <si>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</si>
  <si>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</si>
  <si>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</si>
  <si>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</si>
  <si>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</si>
  <si>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</si>
  <si>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</si>
  <si>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</si>
  <si>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</si>
  <si>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</si>
  <si>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</si>
  <si>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</si>
  <si>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</si>
  <si>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</si>
  <si>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</si>
  <si>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</si>
  <si>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</si>
  <si>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</si>
  <si>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</si>
  <si>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</si>
  <si>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</si>
  <si>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</si>
  <si>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</si>
  <si>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</si>
  <si>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</si>
  <si>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</si>
  <si>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</si>
  <si>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</si>
  <si>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</si>
  <si>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</si>
  <si>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</si>
  <si>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</si>
  <si>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</si>
  <si>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</si>
  <si>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</si>
  <si>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</si>
  <si>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</si>
  <si>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</si>
  <si>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</si>
  <si>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</si>
  <si>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</si>
  <si>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</si>
  <si>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</si>
  <si>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</si>
  <si>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</si>
  <si>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</si>
  <si>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</si>
  <si>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</si>
  <si>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</si>
  <si>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</si>
  <si>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</si>
  <si>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</si>
  <si>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</si>
  <si>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</si>
  <si>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</si>
  <si>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</si>
  <si>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</si>
  <si>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</si>
  <si>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</si>
  <si>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</si>
  <si>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</si>
  <si>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</si>
  <si>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</si>
  <si>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</si>
  <si>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</si>
  <si>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</si>
  <si>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</si>
  <si>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</si>
  <si>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</si>
  <si>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</si>
  <si>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</si>
  <si>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</si>
  <si>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</si>
  <si>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</si>
  <si>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</si>
  <si>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</si>
  <si>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</si>
  <si>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</si>
  <si>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</si>
  <si>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</si>
  <si>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</si>
  <si>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</si>
  <si>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</si>
  <si>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</si>
  <si>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</si>
  <si>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</si>
  <si>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</si>
  <si>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</si>
  <si>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</si>
  <si>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</si>
  <si>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</si>
  <si>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</si>
  <si>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</si>
  <si>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</si>
  <si>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</si>
  <si>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</si>
  <si>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</si>
  <si>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</si>
  <si>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</si>
  <si>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</si>
  <si>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</si>
  <si>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</si>
  <si>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</si>
  <si>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</si>
  <si>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</si>
  <si>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</si>
  <si>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</si>
  <si>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</si>
  <si>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</si>
  <si>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</si>
  <si>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</si>
  <si>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</si>
  <si>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</si>
  <si>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</si>
  <si>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</si>
  <si>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</si>
  <si>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</si>
  <si>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</si>
  <si>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</si>
  <si>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</si>
  <si>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</si>
  <si>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</si>
  <si>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</si>
  <si>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</si>
  <si>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</si>
  <si>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</si>
  <si>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</si>
  <si>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</si>
  <si>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</si>
  <si>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</si>
  <si>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</si>
  <si>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</si>
  <si>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</si>
  <si>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</si>
  <si>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</si>
  <si>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</si>
  <si>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</si>
  <si>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</si>
  <si>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</si>
  <si>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</si>
  <si>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</si>
  <si>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</si>
  <si>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</si>
  <si>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</si>
  <si>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</si>
  <si>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</si>
  <si>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</si>
  <si>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</si>
  <si>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</si>
  <si>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</si>
  <si>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</si>
  <si>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</si>
  <si>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</si>
  <si>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</si>
  <si>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</si>
  <si>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</si>
  <si>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</si>
  <si>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</si>
  <si>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</si>
  <si>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</si>
  <si>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</si>
  <si>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</si>
  <si>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</si>
  <si>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</si>
  <si>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</si>
  <si>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</si>
  <si>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</si>
  <si>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</si>
  <si>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</si>
  <si>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</si>
  <si>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</si>
  <si>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</si>
  <si>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</si>
  <si>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</si>
  <si>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</si>
  <si>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</si>
  <si>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</si>
  <si>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</si>
  <si>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</si>
  <si>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</si>
  <si>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</si>
  <si>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</si>
  <si>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</si>
  <si>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</si>
  <si>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</si>
  <si>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</si>
  <si>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</si>
  <si>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</si>
  <si>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</si>
  <si>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</si>
  <si>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</si>
  <si>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</si>
  <si>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</si>
  <si>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</si>
  <si>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</si>
  <si>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</si>
  <si>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</si>
  <si>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</si>
  <si>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</si>
  <si>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</si>
  <si>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</si>
  <si>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</si>
  <si>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</si>
  <si>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</si>
  <si>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</si>
  <si>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</si>
  <si>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</si>
  <si>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</si>
  <si>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</si>
  <si>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</si>
  <si>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</si>
  <si>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</si>
  <si>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</si>
  <si>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</si>
  <si>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</si>
  <si>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</si>
  <si>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</si>
  <si>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</si>
  <si>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</si>
  <si>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</si>
  <si>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</si>
  <si>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</si>
  <si>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</si>
  <si>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</si>
  <si>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</si>
  <si>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</si>
  <si>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</si>
  <si>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</si>
  <si>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</si>
  <si>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</si>
  <si>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</si>
  <si>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</si>
  <si>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</si>
  <si>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</si>
  <si>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</si>
  <si>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</si>
  <si>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</si>
  <si>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</si>
  <si>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</si>
  <si>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</si>
  <si>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</si>
  <si>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</si>
  <si>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</si>
  <si>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</si>
  <si>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</si>
  <si>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</si>
  <si>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</si>
  <si>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</si>
  <si>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</si>
  <si>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</si>
  <si>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</si>
  <si>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</si>
  <si>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</si>
  <si>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</si>
  <si>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</si>
  <si>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</si>
  <si>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</si>
  <si>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</si>
  <si>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</si>
  <si>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</si>
  <si>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</si>
  <si>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</si>
  <si>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</si>
  <si>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</si>
  <si>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</si>
  <si>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</si>
  <si>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</si>
  <si>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</si>
  <si>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</si>
  <si>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</si>
  <si>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</si>
  <si>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</si>
  <si>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</si>
  <si>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</si>
  <si>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</si>
  <si>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</si>
  <si>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</si>
  <si>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</si>
  <si>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</si>
  <si>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</si>
  <si>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</si>
  <si>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</si>
  <si>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</si>
  <si>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</si>
  <si>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</si>
  <si>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</si>
  <si>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</si>
  <si>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</si>
  <si>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</si>
  <si>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</si>
  <si>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</si>
  <si>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</si>
  <si>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</si>
  <si>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</si>
  <si>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</si>
  <si>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</si>
  <si>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</si>
  <si>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</si>
  <si>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</si>
  <si>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</si>
  <si>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</si>
  <si>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</si>
  <si>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</si>
  <si>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</si>
  <si>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</si>
  <si>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</si>
  <si>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</si>
  <si>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</si>
  <si>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</si>
  <si>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</si>
  <si>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</si>
  <si>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</si>
  <si>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</si>
  <si>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</si>
  <si>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</si>
  <si>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</si>
  <si>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</si>
  <si>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</si>
  <si>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</si>
  <si>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</si>
  <si>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</si>
  <si>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</si>
  <si>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</si>
  <si>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</si>
  <si>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</si>
  <si>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</si>
  <si>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</si>
  <si>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</si>
  <si>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</si>
  <si>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</si>
  <si>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</si>
  <si>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</si>
  <si>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</si>
  <si>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</si>
  <si>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</si>
  <si>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</si>
  <si>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</si>
  <si>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</si>
  <si>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</si>
  <si>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</si>
  <si>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</si>
  <si>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</si>
  <si>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</si>
  <si>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</si>
  <si>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</si>
  <si>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</si>
  <si>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</si>
  <si>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</si>
  <si>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</si>
  <si>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</si>
  <si>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</si>
  <si>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</si>
  <si>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</si>
  <si>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</si>
  <si>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</si>
  <si>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</si>
  <si>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</si>
  <si>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</si>
  <si>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</si>
  <si>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</si>
  <si>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</si>
  <si>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</si>
  <si>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</si>
  <si>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</si>
  <si>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</si>
  <si>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</si>
  <si>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</si>
  <si>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</si>
  <si>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</si>
  <si>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</si>
  <si>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</si>
  <si>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</si>
  <si>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</si>
  <si>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</si>
  <si>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</si>
  <si>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</si>
  <si>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</si>
  <si>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</si>
  <si>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</si>
  <si>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</si>
  <si>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</si>
  <si>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</si>
  <si>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</si>
  <si>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</si>
  <si>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</si>
  <si>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</si>
  <si>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</si>
  <si>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</si>
  <si>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</si>
  <si>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</si>
  <si>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</si>
  <si>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</si>
  <si>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</si>
  <si>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</si>
  <si>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</si>
  <si>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</si>
  <si>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</si>
  <si>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</si>
  <si>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</si>
  <si>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</si>
  <si>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</si>
  <si>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</si>
  <si>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</si>
  <si>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</si>
  <si>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</si>
  <si>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</si>
  <si>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</si>
  <si>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</si>
  <si>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</si>
  <si>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</si>
  <si>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</si>
  <si>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</si>
  <si>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</si>
  <si>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</si>
  <si>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</si>
  <si>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</si>
  <si>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</si>
  <si>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</si>
  <si>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</si>
  <si>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</si>
  <si>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</si>
  <si>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</si>
  <si>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</si>
  <si>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</si>
  <si>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</si>
  <si>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</si>
  <si>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</si>
  <si>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</si>
  <si>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</si>
  <si>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</si>
  <si>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</si>
  <si>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</si>
  <si>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</si>
  <si>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</si>
  <si>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</si>
  <si>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</si>
  <si>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</si>
  <si>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</si>
  <si>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</si>
  <si>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</si>
  <si>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</si>
  <si>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</si>
  <si>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</si>
  <si>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</si>
  <si>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</si>
  <si>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</si>
  <si>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</si>
  <si>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</si>
  <si>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</si>
  <si>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</si>
  <si>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</si>
  <si>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</si>
  <si>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</si>
  <si>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</si>
  <si>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</si>
  <si>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</si>
  <si>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</si>
  <si>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</si>
  <si>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</si>
  <si>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</si>
  <si>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</si>
  <si>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</si>
  <si>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</si>
  <si>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</si>
  <si>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</si>
  <si>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</si>
  <si>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</si>
  <si>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</si>
  <si>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</si>
  <si>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</si>
  <si>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</si>
  <si>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</si>
  <si>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</si>
  <si>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</si>
  <si>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</si>
  <si>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</si>
  <si>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</si>
  <si>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</si>
  <si>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</si>
  <si>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</si>
  <si>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</si>
  <si>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</si>
  <si>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</si>
  <si>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</si>
  <si>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</si>
  <si>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</si>
  <si>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</si>
  <si>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</si>
  <si>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</si>
  <si>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</si>
  <si>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</si>
  <si>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</si>
  <si>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</si>
  <si>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</si>
  <si>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</si>
  <si>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</si>
  <si>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</si>
  <si>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</si>
  <si>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</si>
  <si>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</si>
  <si>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</si>
  <si>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</si>
  <si>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</si>
  <si>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</si>
  <si>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</si>
  <si>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</si>
  <si>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</si>
  <si>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</si>
  <si>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</si>
  <si>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</si>
  <si>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</si>
  <si>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</si>
  <si>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</si>
  <si>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</si>
  <si>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</si>
  <si>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</si>
  <si>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</si>
  <si>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</si>
  <si>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</si>
  <si>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</si>
  <si>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</si>
  <si>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</si>
  <si>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</si>
  <si>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</si>
  <si>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</si>
  <si>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</si>
  <si>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</si>
  <si>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</si>
  <si>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</si>
  <si>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</si>
  <si>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</si>
  <si>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</si>
  <si>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</si>
  <si>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</si>
  <si>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</si>
  <si>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</si>
  <si>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</si>
  <si>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</si>
  <si>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</si>
  <si>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</si>
  <si>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</si>
  <si>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</si>
  <si>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</si>
  <si>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</si>
  <si>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</si>
  <si>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</si>
  <si>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</si>
  <si>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</si>
  <si>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</si>
  <si>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</si>
  <si>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</si>
  <si>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</si>
  <si>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</si>
  <si>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</si>
  <si>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</si>
  <si>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</si>
  <si>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</si>
  <si>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</si>
  <si>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</si>
  <si>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</si>
  <si>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</si>
  <si>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</si>
  <si>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</si>
  <si>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</si>
  <si>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</si>
  <si>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</si>
  <si>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</si>
  <si>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</si>
  <si>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</si>
  <si>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</si>
  <si>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</si>
  <si>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</si>
  <si>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</si>
  <si>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</si>
  <si>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</si>
  <si>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</si>
  <si>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</si>
  <si>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</si>
  <si>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</si>
  <si>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</si>
  <si>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</si>
  <si>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</si>
  <si>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</si>
  <si>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</si>
  <si>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</si>
  <si>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</si>
  <si>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</si>
  <si>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</si>
  <si>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</si>
  <si>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</si>
  <si>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</si>
  <si>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</si>
  <si>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</si>
  <si>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</si>
  <si>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</si>
  <si>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</si>
  <si>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</si>
  <si>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</si>
  <si>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</si>
  <si>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</si>
  <si>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</si>
  <si>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</si>
  <si>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</si>
  <si>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</si>
  <si>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</si>
  <si>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</si>
  <si>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</si>
  <si>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</si>
  <si>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</si>
  <si>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</si>
  <si>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</si>
  <si>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</si>
  <si>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</si>
  <si>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</si>
  <si>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</si>
  <si>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</si>
  <si>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</si>
  <si>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</si>
  <si>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</si>
  <si>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</si>
  <si>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</si>
  <si>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</si>
  <si>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</si>
  <si>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</si>
  <si>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</si>
  <si>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</si>
  <si>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</si>
  <si>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</si>
  <si>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</si>
  <si>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</si>
  <si>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</si>
  <si>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</si>
  <si>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</si>
  <si>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</si>
  <si>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</si>
  <si>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</si>
  <si>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</si>
  <si>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</si>
  <si>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</si>
  <si>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</si>
  <si>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</si>
  <si>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</si>
  <si>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</si>
  <si>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</si>
  <si>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</si>
  <si>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</si>
  <si>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</si>
  <si>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</si>
  <si>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</si>
  <si>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</si>
  <si>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</si>
  <si>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</si>
  <si>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</si>
  <si>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</si>
  <si>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</si>
  <si>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</si>
  <si>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</si>
  <si>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</si>
  <si>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</si>
  <si>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</si>
  <si>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</si>
  <si>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</si>
  <si>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</si>
  <si>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</si>
  <si>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</si>
  <si>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</si>
  <si>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</si>
  <si>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</si>
  <si>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</si>
  <si>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</si>
  <si>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</si>
  <si>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</si>
  <si>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</si>
  <si>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</si>
  <si>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</si>
  <si>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</si>
  <si>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</si>
  <si>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</si>
  <si>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</si>
  <si>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</si>
  <si>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</si>
  <si>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</si>
  <si>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</si>
  <si>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</si>
  <si>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</si>
  <si>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</si>
  <si>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</si>
  <si>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</si>
  <si>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</si>
  <si>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</si>
  <si>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</si>
  <si>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</si>
  <si>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</si>
  <si>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</si>
  <si>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</si>
  <si>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</si>
  <si>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</si>
  <si>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</si>
  <si>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</si>
  <si>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</si>
  <si>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</si>
  <si>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</si>
  <si>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</si>
  <si>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</si>
  <si>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</si>
  <si>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</si>
  <si>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</si>
  <si>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</si>
  <si>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</si>
  <si>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</si>
  <si>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</si>
  <si>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</si>
  <si>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</si>
  <si>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</si>
  <si>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</si>
  <si>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</si>
  <si>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</si>
  <si>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</si>
  <si>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</si>
  <si>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</si>
  <si>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</si>
  <si>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</si>
  <si>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</si>
  <si>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</si>
  <si>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</si>
  <si>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</si>
  <si>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</si>
  <si>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</si>
  <si>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</si>
  <si>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</si>
  <si>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</si>
  <si>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</si>
  <si>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</si>
  <si>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</si>
  <si>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</si>
  <si>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</si>
  <si>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</si>
  <si>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</si>
  <si>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</si>
  <si>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</si>
  <si>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</si>
  <si>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</si>
  <si>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</si>
  <si>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</si>
  <si>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</si>
  <si>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</si>
  <si>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</si>
  <si>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</si>
  <si>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</si>
  <si>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</si>
  <si>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</si>
  <si>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</si>
  <si>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</si>
  <si>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</si>
  <si>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</si>
  <si>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</si>
  <si>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</si>
  <si>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</si>
  <si>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</si>
  <si>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</si>
  <si>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</si>
  <si>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</si>
  <si>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</si>
  <si>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</si>
  <si>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</si>
  <si>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</si>
  <si>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</si>
  <si>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</si>
  <si>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</si>
  <si>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</si>
  <si>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</si>
  <si>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</si>
  <si>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</si>
  <si>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</si>
  <si>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</si>
  <si>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</si>
  <si>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</si>
  <si>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</si>
  <si>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</si>
  <si>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</si>
  <si>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</si>
  <si>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</si>
  <si>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</si>
  <si>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</si>
  <si>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</si>
  <si>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</si>
  <si>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</si>
  <si>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</si>
  <si>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</si>
  <si>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</si>
  <si>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</si>
  <si>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</si>
  <si>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</si>
  <si>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</si>
  <si>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</si>
  <si>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</si>
  <si>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</si>
  <si>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</si>
  <si>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</si>
  <si>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</si>
  <si>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</si>
  <si>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</si>
  <si>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</si>
  <si>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</si>
  <si>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</si>
  <si>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</si>
  <si>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</si>
  <si>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</si>
  <si>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</si>
  <si>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</si>
  <si>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</si>
  <si>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</si>
  <si>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</si>
  <si>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</si>
  <si>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</si>
  <si>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</si>
  <si>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</si>
  <si>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</si>
  <si>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</si>
  <si>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</si>
  <si>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</si>
  <si>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</si>
  <si>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</si>
  <si>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</si>
  <si>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</si>
  <si>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</si>
  <si>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</si>
  <si>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</si>
  <si>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</si>
  <si>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</si>
  <si>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</si>
  <si>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</si>
  <si>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</si>
  <si>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</si>
  <si>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</si>
  <si>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</si>
  <si>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</si>
  <si>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</si>
  <si>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</si>
  <si>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</si>
  <si>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</si>
  <si>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</si>
  <si>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</si>
  <si>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</si>
  <si>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</si>
  <si>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</si>
  <si>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</si>
  <si>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</si>
  <si>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</si>
  <si>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</si>
  <si>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</si>
  <si>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</si>
  <si>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</si>
  <si>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</si>
  <si>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</si>
  <si>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</si>
  <si>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</si>
  <si>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</si>
  <si>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</si>
  <si>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</si>
  <si>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</si>
  <si>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</si>
  <si>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</si>
  <si>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</si>
  <si>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</si>
  <si>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</si>
  <si>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</si>
  <si>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</si>
  <si>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</si>
  <si>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</si>
  <si>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</si>
  <si>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</si>
  <si>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</si>
  <si>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</si>
  <si>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</si>
  <si>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</si>
  <si>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</si>
  <si>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</si>
  <si>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</si>
  <si>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</si>
  <si>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</si>
  <si>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</si>
  <si>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</si>
  <si>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</si>
  <si>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</si>
  <si>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</si>
  <si>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</si>
  <si>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</si>
  <si>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</si>
  <si>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</si>
  <si>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</si>
  <si>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</si>
  <si>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</si>
  <si>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</si>
  <si>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</si>
  <si>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</si>
  <si>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</si>
  <si>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</si>
  <si>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</si>
  <si>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</si>
  <si>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</si>
  <si>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</si>
  <si>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</si>
  <si>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</si>
  <si>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</si>
  <si>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</si>
  <si>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</si>
  <si>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</si>
  <si>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</si>
  <si>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</si>
  <si>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</si>
  <si>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</si>
  <si>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</si>
  <si>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</si>
  <si>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</si>
  <si>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</si>
  <si>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</si>
  <si>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</si>
  <si>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</si>
  <si>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</si>
  <si>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</si>
  <si>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</si>
  <si>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</si>
  <si>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</si>
  <si>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</si>
  <si>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</si>
  <si>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</si>
  <si>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</si>
  <si>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</si>
  <si>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</si>
  <si>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</si>
  <si>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</si>
  <si>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</si>
  <si>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</si>
  <si>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</si>
  <si>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</si>
  <si>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</si>
  <si>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</si>
  <si>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</si>
  <si>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</si>
  <si>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</si>
  <si>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</si>
  <si>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</si>
  <si>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</si>
  <si>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</si>
  <si>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</si>
  <si>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</si>
  <si>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</si>
  <si>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</si>
  <si>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</si>
  <si>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</si>
  <si>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</si>
  <si>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</si>
  <si>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</si>
  <si>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</si>
  <si>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</si>
  <si>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</si>
  <si>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</si>
  <si>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</si>
  <si>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</si>
  <si>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</si>
  <si>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</si>
  <si>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</si>
  <si>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</si>
  <si>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</si>
  <si>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</si>
  <si>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</si>
  <si>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</si>
  <si>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</si>
  <si>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</si>
  <si>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</si>
  <si>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</si>
  <si>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</si>
  <si>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</si>
  <si>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</si>
  <si>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</si>
  <si>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</si>
  <si>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</si>
  <si>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</si>
  <si>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</si>
  <si>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</si>
  <si>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</si>
  <si>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</si>
  <si>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</si>
  <si>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</si>
  <si>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</si>
  <si>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</si>
  <si>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</si>
  <si>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</si>
  <si>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</si>
  <si>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</si>
  <si>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</si>
  <si>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</si>
  <si>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</si>
  <si>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</si>
  <si>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</si>
  <si>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</si>
  <si>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</si>
  <si>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</si>
  <si>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</si>
  <si>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</si>
  <si>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</si>
  <si>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</si>
  <si>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</si>
  <si>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</si>
  <si>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</si>
  <si>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</si>
  <si>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</si>
  <si>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</si>
  <si>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</si>
  <si>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</si>
  <si>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</si>
  <si>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</si>
  <si>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</si>
  <si>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</si>
  <si>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</si>
  <si>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</si>
  <si>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</si>
  <si>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</si>
  <si>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</si>
  <si>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</si>
  <si>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</si>
  <si>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</si>
  <si>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</si>
  <si>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</si>
  <si>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</si>
  <si>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</si>
  <si>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</si>
  <si>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</si>
  <si>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</si>
  <si>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</si>
  <si>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</si>
  <si>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</si>
  <si>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</si>
  <si>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</si>
  <si>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</si>
  <si>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</si>
  <si>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</si>
  <si>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</si>
  <si>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</si>
  <si>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</si>
  <si>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</si>
  <si>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</si>
  <si>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</si>
  <si>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</si>
  <si>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</si>
  <si>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</si>
  <si>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</si>
  <si>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</si>
  <si>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</si>
  <si>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</si>
  <si>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</si>
  <si>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</si>
  <si>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</si>
  <si>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</si>
  <si>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</si>
  <si>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</si>
  <si>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</si>
  <si>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</si>
  <si>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</si>
  <si>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</si>
  <si>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</si>
  <si>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</si>
  <si>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</si>
  <si>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</si>
  <si>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</si>
  <si>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</si>
  <si>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</si>
  <si>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</si>
  <si>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</si>
  <si>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</si>
  <si>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</si>
  <si>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</si>
  <si>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</si>
  <si>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</si>
  <si>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</si>
  <si>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</si>
  <si>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</si>
  <si>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</si>
  <si>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</si>
  <si>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</si>
  <si>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</si>
  <si>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</si>
  <si>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</si>
  <si>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</si>
  <si>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</si>
  <si>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</si>
  <si>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</si>
  <si>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</si>
  <si>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</si>
  <si>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</si>
  <si>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</si>
  <si>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</si>
  <si>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</si>
  <si>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</si>
  <si>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</si>
  <si>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</si>
  <si>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</si>
  <si>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</si>
  <si>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</si>
  <si>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</si>
  <si>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</si>
  <si>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</si>
  <si>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</si>
  <si>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</si>
  <si>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</si>
  <si>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</si>
  <si>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</si>
  <si>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</si>
  <si>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</si>
  <si>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</si>
  <si>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</si>
  <si>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</si>
  <si>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</si>
  <si>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</si>
  <si>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</si>
  <si>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</si>
  <si>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</si>
  <si>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</si>
  <si>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</si>
  <si>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</si>
  <si>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</si>
  <si>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</si>
  <si>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</si>
  <si>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</si>
  <si>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</si>
  <si>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</si>
  <si>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</si>
  <si>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</si>
  <si>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</si>
  <si>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</si>
  <si>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</si>
  <si>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</si>
  <si>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</si>
  <si>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</si>
  <si>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</si>
  <si>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</si>
  <si>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</si>
  <si>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</si>
  <si>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</si>
  <si>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</si>
  <si>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</si>
  <si>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</si>
  <si>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</si>
  <si>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</si>
  <si>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</si>
  <si>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</si>
  <si>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</si>
  <si>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</si>
  <si>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</si>
  <si>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</si>
  <si>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</si>
  <si>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</si>
  <si>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</si>
  <si>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</si>
  <si>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</si>
  <si>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</si>
  <si>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</si>
  <si>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</si>
  <si>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</si>
  <si>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</si>
  <si>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</si>
  <si>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</si>
  <si>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</si>
  <si>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</si>
  <si>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</si>
  <si>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</si>
  <si>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</si>
  <si>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</si>
  <si>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</si>
  <si>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</si>
  <si>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</si>
  <si>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</si>
  <si>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</si>
  <si>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</si>
  <si>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</si>
  <si>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</si>
  <si>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</si>
  <si>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</si>
  <si>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</si>
  <si>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</si>
  <si>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</si>
  <si>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</si>
  <si>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</si>
  <si>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</si>
  <si>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</si>
  <si>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</si>
  <si>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</si>
  <si>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</si>
  <si>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</si>
  <si>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</si>
  <si>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</si>
  <si>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</si>
  <si>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</si>
  <si>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</si>
  <si>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</si>
  <si>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</si>
  <si>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</si>
  <si>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</si>
  <si>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</si>
  <si>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</si>
  <si>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</si>
  <si>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</si>
  <si>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</si>
  <si>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</si>
  <si>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</si>
  <si>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</si>
  <si>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</si>
  <si>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</si>
  <si>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</si>
  <si>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</si>
  <si>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</si>
  <si>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</si>
  <si>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</si>
  <si>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</si>
  <si>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</si>
  <si>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</si>
  <si>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</si>
  <si>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</si>
  <si>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</si>
  <si>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</si>
  <si>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</si>
  <si>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</si>
  <si>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</si>
  <si>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</si>
  <si>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</si>
  <si>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</si>
  <si>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</si>
  <si>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</si>
  <si>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</si>
  <si>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</si>
  <si>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</si>
  <si>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</si>
  <si>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</si>
  <si>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</si>
  <si>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</si>
  <si>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</si>
  <si>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</si>
  <si>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</si>
  <si>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</si>
  <si>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</si>
  <si>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</si>
  <si>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</si>
  <si>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</si>
  <si>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</si>
  <si>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</si>
  <si>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</si>
  <si>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</si>
  <si>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</si>
  <si>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</si>
  <si>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</si>
  <si>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</si>
  <si>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</si>
  <si>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</si>
  <si>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</si>
  <si>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</si>
  <si>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</si>
  <si>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</si>
  <si>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</si>
  <si>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</si>
  <si>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</si>
  <si>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</si>
  <si>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</si>
  <si>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</si>
  <si>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</si>
  <si>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</si>
  <si>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</si>
  <si>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</si>
  <si>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</si>
  <si>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</si>
  <si>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</si>
  <si>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</si>
  <si>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</si>
  <si>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</si>
  <si>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</si>
  <si>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</si>
  <si>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</si>
  <si>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</si>
  <si>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</si>
  <si>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</si>
  <si>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</si>
  <si>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</si>
  <si>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</si>
  <si>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</si>
  <si>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</si>
  <si>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</si>
  <si>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</si>
  <si>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</si>
  <si>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</si>
  <si>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</si>
  <si>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</si>
  <si>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</si>
  <si>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</si>
  <si>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</si>
  <si>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</si>
  <si>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</si>
  <si>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</si>
  <si>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</si>
  <si>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</si>
  <si>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</si>
  <si>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</si>
  <si>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</si>
  <si>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</si>
  <si>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</si>
  <si>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</si>
  <si>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</si>
  <si>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</si>
  <si>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</si>
  <si>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</si>
  <si>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</si>
  <si>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</si>
  <si>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</si>
  <si>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</si>
  <si>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</si>
  <si>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</si>
  <si>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</si>
  <si>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</si>
  <si>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</si>
  <si>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</si>
  <si>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</si>
  <si>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</si>
  <si>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</si>
  <si>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</si>
  <si>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</si>
  <si>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</si>
  <si>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</si>
  <si>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</si>
  <si>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</si>
  <si>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</si>
  <si>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</si>
  <si>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</si>
  <si>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</si>
  <si>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</si>
  <si>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</si>
  <si>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</si>
  <si>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</si>
  <si>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</si>
  <si>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</si>
  <si>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</si>
  <si>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</si>
  <si>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</si>
  <si>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</si>
  <si>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</si>
  <si>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</si>
  <si>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</si>
  <si>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</si>
  <si>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</si>
  <si>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</si>
  <si>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</si>
  <si>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</si>
  <si>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</si>
  <si>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</si>
  <si>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</si>
  <si>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</si>
  <si>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</si>
  <si>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</si>
  <si>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</si>
  <si>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</si>
  <si>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</si>
  <si>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</si>
  <si>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</si>
  <si>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</si>
  <si>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</si>
  <si>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</si>
  <si>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</si>
  <si>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</si>
  <si>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</si>
  <si>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</si>
  <si>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</si>
  <si>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</si>
  <si>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</si>
  <si>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</si>
  <si>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</si>
  <si>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</si>
  <si>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</si>
  <si>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</si>
  <si>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</si>
  <si>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</si>
  <si>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</si>
  <si>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</si>
  <si>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</si>
  <si>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</si>
  <si>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</si>
  <si>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</si>
  <si>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</si>
  <si>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</si>
  <si>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</si>
  <si>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</si>
  <si>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</si>
  <si>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</si>
  <si>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</si>
  <si>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</si>
  <si>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</si>
  <si>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</si>
  <si>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</si>
  <si>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</si>
  <si>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</si>
  <si>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</si>
  <si>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</si>
  <si>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</si>
  <si>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</si>
  <si>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</si>
  <si>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</si>
  <si>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</si>
  <si>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</si>
  <si>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</si>
  <si>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</si>
  <si>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</si>
  <si>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</si>
  <si>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</si>
  <si>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</si>
  <si>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</si>
  <si>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</si>
  <si>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</si>
  <si>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</si>
  <si>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</si>
  <si>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</si>
  <si>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</si>
  <si>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</si>
  <si>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</si>
  <si>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</si>
  <si>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</si>
  <si>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</si>
  <si>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</si>
  <si>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</si>
  <si>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</si>
  <si>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</si>
  <si>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</si>
  <si>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</si>
  <si>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</si>
  <si>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</si>
  <si>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</si>
  <si>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</si>
  <si>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</si>
  <si>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</si>
  <si>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</si>
  <si>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</si>
  <si>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</si>
  <si>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</si>
  <si>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</si>
  <si>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</si>
  <si>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</si>
  <si>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</si>
  <si>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</si>
  <si>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</si>
  <si>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</si>
  <si>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</si>
  <si>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</si>
  <si>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</si>
  <si>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</si>
  <si>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</si>
  <si>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</si>
  <si>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</si>
  <si>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</si>
  <si>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</si>
  <si>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</si>
  <si>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</si>
  <si>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</si>
  <si>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</si>
  <si>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</si>
  <si>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</si>
  <si>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</si>
  <si>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</si>
  <si>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</si>
  <si>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</si>
  <si>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</si>
  <si>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</si>
  <si>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</si>
  <si>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</si>
  <si>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</si>
  <si>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</si>
  <si>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</si>
  <si>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</si>
  <si>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</si>
  <si>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</si>
  <si>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</si>
  <si>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</si>
  <si>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</si>
  <si>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</si>
  <si>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</si>
  <si>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</si>
  <si>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</si>
  <si>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</si>
  <si>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</si>
  <si>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</si>
  <si>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</si>
  <si>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</si>
  <si>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</si>
  <si>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</si>
  <si>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</si>
  <si>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</si>
  <si>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</si>
  <si>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</si>
  <si>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</si>
  <si>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</si>
  <si>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</si>
  <si>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</si>
  <si>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</si>
  <si>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</si>
  <si>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</si>
  <si>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</si>
  <si>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</si>
  <si>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</si>
  <si>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</si>
  <si>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</si>
  <si>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</si>
  <si>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</si>
  <si>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</si>
  <si>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</si>
  <si>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</si>
  <si>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</si>
  <si>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</si>
  <si>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</si>
  <si>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</si>
  <si>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</si>
  <si>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</si>
  <si>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</si>
  <si>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</si>
  <si>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</si>
  <si>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</si>
  <si>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</si>
  <si>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</si>
  <si>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</si>
  <si>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</si>
  <si>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</si>
  <si>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</si>
  <si>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</si>
  <si>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</si>
  <si>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</si>
  <si>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</si>
  <si>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</si>
  <si>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</si>
  <si>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</si>
  <si>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</si>
  <si>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</si>
  <si>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</si>
  <si>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</si>
  <si>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</si>
  <si>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</si>
  <si>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</si>
  <si>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</si>
  <si>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</si>
  <si>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</si>
  <si>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</si>
  <si>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</si>
  <si>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</si>
  <si>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</si>
  <si>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</si>
  <si>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</si>
  <si>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</si>
  <si>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</si>
  <si>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</si>
  <si>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</si>
  <si>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</si>
  <si>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</si>
  <si>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</si>
  <si>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</si>
  <si>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</si>
  <si>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</si>
  <si>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</si>
  <si>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</si>
  <si>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</si>
  <si>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</si>
  <si>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</si>
  <si>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</si>
  <si>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</si>
  <si>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</si>
  <si>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</si>
  <si>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</si>
  <si>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</si>
  <si>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</si>
  <si>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</si>
  <si>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</si>
  <si>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</si>
  <si>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</si>
  <si>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</si>
  <si>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</si>
  <si>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</si>
  <si>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</si>
  <si>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</si>
  <si>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</si>
  <si>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</si>
  <si>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</si>
  <si>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</si>
  <si>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</si>
  <si>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</si>
  <si>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</si>
  <si>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</si>
  <si>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</si>
  <si>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</si>
  <si>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</si>
  <si>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</si>
  <si>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</si>
  <si>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</si>
  <si>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</si>
  <si>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</si>
  <si>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</si>
  <si>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</si>
  <si>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</si>
  <si>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</si>
  <si>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</si>
  <si>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</si>
  <si>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</si>
  <si>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</si>
  <si>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</si>
  <si>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</si>
  <si>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</si>
  <si>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</si>
  <si>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</si>
  <si>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</si>
  <si>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</si>
  <si>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</si>
  <si>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</si>
  <si>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</si>
  <si>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</si>
  <si>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</si>
  <si>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</si>
  <si>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</si>
  <si>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</si>
  <si>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</si>
  <si>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</si>
  <si>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</si>
  <si>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</si>
  <si>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</si>
  <si>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</si>
  <si>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</si>
  <si>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</si>
  <si>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</si>
  <si>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</si>
  <si>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</si>
  <si>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</si>
  <si>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</si>
  <si>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</si>
  <si>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</si>
  <si>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</si>
  <si>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</si>
  <si>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</si>
  <si>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</si>
  <si>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</si>
  <si>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</si>
  <si>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</si>
  <si>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</si>
  <si>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</si>
  <si>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</si>
  <si>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</si>
  <si>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</si>
  <si>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</si>
  <si>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</si>
  <si>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</si>
  <si>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</si>
  <si>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</si>
  <si>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</si>
  <si>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</si>
  <si>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</si>
  <si>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</si>
  <si>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</si>
  <si>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</si>
  <si>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</si>
  <si>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</si>
  <si>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</si>
  <si>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</si>
  <si>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</si>
  <si>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</si>
  <si>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</si>
  <si>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</si>
  <si>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</si>
  <si>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</si>
  <si>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</si>
  <si>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</si>
  <si>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</si>
  <si>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</si>
  <si>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</si>
  <si>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</si>
  <si>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</si>
  <si>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</si>
  <si>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</si>
  <si>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</si>
  <si>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</si>
  <si>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</si>
  <si>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</si>
  <si>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</si>
  <si>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</si>
  <si>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</si>
  <si>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</si>
  <si>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</si>
  <si>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</si>
  <si>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</si>
  <si>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</si>
  <si>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</si>
  <si>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</si>
  <si>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</si>
  <si>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</si>
  <si>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</si>
  <si>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</si>
  <si>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</si>
  <si>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</si>
  <si>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</si>
  <si>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</si>
  <si>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</si>
  <si>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</si>
  <si>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</si>
  <si>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</si>
  <si>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</si>
  <si>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</si>
  <si>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</si>
  <si>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</si>
  <si>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</si>
  <si>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</si>
  <si>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</si>
  <si>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</si>
  <si>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</si>
  <si>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</si>
  <si>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</si>
  <si>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</si>
  <si>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</si>
  <si>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</si>
  <si>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</si>
  <si>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</si>
  <si>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</si>
  <si>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</si>
  <si>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</si>
  <si>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</si>
  <si>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</si>
  <si>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</si>
  <si>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</si>
  <si>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</si>
  <si>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</si>
  <si>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</si>
  <si>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</si>
  <si>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</si>
  <si>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</si>
  <si>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</si>
  <si>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</si>
  <si>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</si>
  <si>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</si>
  <si>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</si>
  <si>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</si>
  <si>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</si>
  <si>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</si>
  <si>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</si>
  <si>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</si>
  <si>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</si>
  <si>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</si>
  <si>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</si>
  <si>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</si>
  <si>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</si>
  <si>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</si>
  <si>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</si>
  <si>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</si>
  <si>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</si>
  <si>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</si>
  <si>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</si>
  <si>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</si>
  <si>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</si>
  <si>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</si>
  <si>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</si>
  <si>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</si>
  <si>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</si>
  <si>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</si>
  <si>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</si>
  <si>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</si>
  <si>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</si>
  <si>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</si>
  <si>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</si>
  <si>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</si>
  <si>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</si>
  <si>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</si>
  <si>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</si>
  <si>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</si>
  <si>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</si>
  <si>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</si>
  <si>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</si>
  <si>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</si>
  <si>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</si>
  <si>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</si>
  <si>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</si>
  <si>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</si>
  <si>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</si>
  <si>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</si>
  <si>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</si>
  <si>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</si>
  <si>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</si>
  <si>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</si>
  <si>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</si>
  <si>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</si>
  <si>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</si>
  <si>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</si>
  <si>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</si>
  <si>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</si>
  <si>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</si>
  <si>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</si>
  <si>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</si>
  <si>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</si>
  <si>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</si>
  <si>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</si>
  <si>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</si>
  <si>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</si>
  <si>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</si>
  <si>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</si>
  <si>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</si>
  <si>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</si>
  <si>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</si>
  <si>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</si>
  <si>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</si>
  <si>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</si>
  <si>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</si>
  <si>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</si>
  <si>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</si>
  <si>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</si>
  <si>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</si>
  <si>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</si>
  <si>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</si>
  <si>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</si>
  <si>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</si>
  <si>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</si>
  <si>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</si>
  <si>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</si>
  <si>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</si>
  <si>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</si>
  <si>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</si>
  <si>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</si>
  <si>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</si>
  <si>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</si>
  <si>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</si>
  <si>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</si>
  <si>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</si>
  <si>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</si>
  <si>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</si>
  <si>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</si>
  <si>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</si>
  <si>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</si>
  <si>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</si>
  <si>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</si>
  <si>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</si>
  <si>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</si>
  <si>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</si>
  <si>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</si>
  <si>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</si>
  <si>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</si>
  <si>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</si>
  <si>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</si>
  <si>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</si>
  <si>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</si>
  <si>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</si>
  <si>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</si>
  <si>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</si>
  <si>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</si>
  <si>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</si>
  <si>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</si>
  <si>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</si>
  <si>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</si>
  <si>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</si>
  <si>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</si>
  <si>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</si>
  <si>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</si>
  <si>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</si>
  <si>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</si>
  <si>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</si>
  <si>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</si>
  <si>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</si>
  <si>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</si>
  <si>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</si>
  <si>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</si>
  <si>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</si>
  <si>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</si>
  <si>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</si>
  <si>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</si>
  <si>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</si>
  <si>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</si>
  <si>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</si>
  <si>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</si>
  <si>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</si>
  <si>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</si>
  <si>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</si>
  <si>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</si>
  <si>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</si>
  <si>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</si>
  <si>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</si>
  <si>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</si>
  <si>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</si>
  <si>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</si>
  <si>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</si>
  <si>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</si>
  <si>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</si>
  <si>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</si>
  <si>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</si>
  <si>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</si>
  <si>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</si>
  <si>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</si>
  <si>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</si>
  <si>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</si>
  <si>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</si>
  <si>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</si>
  <si>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</si>
  <si>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</si>
  <si>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</si>
  <si>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</si>
  <si>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</si>
  <si>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</si>
  <si>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</si>
  <si>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</si>
  <si>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</si>
  <si>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</si>
  <si>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</si>
  <si>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</si>
  <si>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</si>
  <si>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</si>
  <si>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</si>
  <si>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</si>
  <si>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</si>
  <si>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</si>
  <si>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</si>
  <si>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</si>
  <si>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</si>
  <si>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</si>
  <si>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</si>
  <si>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</si>
  <si>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</si>
  <si>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</si>
  <si>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</si>
  <si>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</si>
  <si>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</si>
  <si>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</si>
  <si>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</si>
  <si>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</si>
  <si>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</si>
  <si>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</si>
  <si>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</si>
  <si>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</si>
  <si>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</si>
  <si>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</si>
  <si>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</si>
  <si>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</si>
  <si>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</si>
  <si>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</si>
  <si>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</si>
  <si>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</si>
  <si>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</si>
  <si>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</si>
  <si>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</si>
  <si>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</si>
  <si>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</si>
  <si>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</si>
  <si>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</si>
  <si>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</si>
  <si>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</si>
  <si>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</si>
  <si>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</si>
  <si>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</si>
  <si>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</si>
  <si>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</si>
  <si>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</si>
  <si>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</si>
  <si>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</si>
  <si>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</si>
  <si>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</si>
  <si>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</si>
  <si>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</si>
  <si>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</si>
  <si>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</si>
  <si>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</si>
  <si>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</si>
  <si>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</si>
  <si>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</si>
  <si>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</si>
  <si>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</si>
  <si>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</si>
  <si>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</si>
  <si>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</si>
  <si>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</si>
  <si>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</si>
  <si>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</si>
  <si>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</si>
  <si>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</si>
  <si>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</si>
  <si>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</si>
  <si>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</si>
  <si>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</si>
  <si>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</si>
  <si>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</si>
  <si>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</si>
  <si>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</si>
  <si>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</si>
  <si>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</si>
  <si>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</si>
  <si>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</si>
  <si>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</si>
  <si>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</si>
  <si>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</si>
  <si>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</si>
  <si>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</si>
  <si>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</si>
  <si>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</si>
  <si>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</si>
  <si>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</si>
  <si>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</si>
  <si>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</si>
  <si>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</si>
  <si>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</si>
  <si>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</si>
  <si>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</si>
  <si>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</si>
  <si>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</si>
  <si>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</si>
  <si>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</si>
  <si>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</si>
  <si>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</si>
  <si>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</si>
  <si>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</si>
  <si>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</si>
  <si>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</si>
  <si>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</si>
  <si>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</si>
  <si>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</si>
  <si>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</si>
  <si>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</si>
  <si>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</si>
  <si>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</si>
  <si>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</si>
  <si>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</si>
  <si>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</si>
  <si>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</si>
  <si>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</si>
  <si>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</si>
  <si>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</si>
  <si>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</si>
  <si>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</si>
  <si>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</si>
  <si>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</si>
  <si>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</si>
  <si>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</si>
  <si>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</si>
  <si>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</si>
  <si>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</si>
  <si>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</si>
  <si>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</si>
  <si>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</si>
  <si>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</si>
  <si>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</si>
  <si>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</si>
  <si>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</si>
  <si>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</si>
  <si>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</si>
  <si>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</si>
  <si>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</si>
  <si>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</si>
  <si>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</si>
  <si>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</si>
  <si>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</si>
  <si>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</si>
  <si>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</si>
  <si>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</si>
  <si>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</si>
  <si>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</si>
  <si>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</si>
  <si>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</si>
  <si>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</si>
  <si>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</si>
  <si>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</si>
  <si>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</si>
  <si>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</si>
  <si>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</si>
  <si>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</si>
  <si>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</si>
  <si>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</si>
  <si>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</si>
  <si>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</si>
  <si>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</si>
  <si>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</si>
  <si>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</si>
  <si>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</si>
  <si>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</si>
  <si>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</si>
  <si>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</si>
  <si>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</si>
  <si>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</si>
  <si>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</si>
  <si>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</si>
  <si>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</si>
  <si>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</si>
  <si>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</si>
  <si>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</si>
  <si>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</si>
  <si>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</si>
  <si>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</si>
  <si>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</si>
  <si>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</si>
  <si>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</si>
  <si>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</si>
  <si>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</si>
  <si>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</si>
  <si>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</si>
  <si>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</si>
  <si>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</si>
  <si>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</si>
  <si>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</si>
  <si>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</si>
  <si>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</si>
  <si>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</si>
  <si>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</si>
  <si>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</si>
  <si>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</si>
  <si>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</si>
  <si>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</si>
  <si>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</si>
  <si>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</si>
  <si>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</si>
  <si>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</si>
  <si>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</si>
  <si>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</si>
  <si>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</si>
  <si>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</si>
  <si>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</si>
  <si>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</si>
  <si>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</si>
  <si>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</si>
  <si>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</si>
  <si>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</si>
  <si>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</si>
  <si>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</si>
  <si>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</si>
  <si>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</si>
  <si>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</si>
  <si>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</si>
  <si>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</si>
  <si>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</si>
  <si>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</si>
  <si>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</si>
  <si>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</si>
  <si>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</si>
  <si>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</si>
  <si>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</si>
  <si>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</si>
  <si>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</si>
  <si>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</si>
  <si>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</si>
  <si>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</si>
  <si>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</si>
  <si>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</si>
  <si>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</si>
  <si>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</si>
  <si>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</si>
  <si>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</si>
  <si>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</si>
  <si>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</si>
  <si>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</si>
  <si>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</si>
  <si>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</si>
  <si>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</si>
  <si>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</si>
  <si>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</si>
  <si>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</si>
  <si>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</si>
  <si>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</si>
  <si>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</si>
  <si>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</si>
  <si>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</si>
  <si>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</si>
  <si>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</si>
  <si>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</si>
  <si>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</si>
  <si>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</si>
  <si>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</si>
  <si>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</si>
  <si>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</si>
  <si>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</si>
  <si>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</si>
  <si>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</si>
  <si>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</si>
  <si>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</si>
  <si>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</si>
  <si>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</si>
  <si>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</si>
  <si>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</si>
  <si>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</si>
  <si>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</si>
  <si>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</si>
  <si>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</si>
  <si>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</si>
  <si>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</si>
  <si>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</si>
  <si>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</si>
  <si>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</si>
  <si>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</si>
  <si>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</si>
  <si>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</si>
  <si>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</si>
  <si>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</si>
  <si>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</si>
  <si>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</si>
  <si>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</si>
  <si>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</si>
  <si>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</si>
  <si>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</si>
  <si>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</si>
  <si>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</si>
  <si>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</si>
  <si>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</si>
  <si>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</si>
  <si>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</si>
  <si>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</si>
  <si>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</si>
  <si>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</si>
  <si>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</si>
  <si>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</si>
  <si>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</si>
  <si>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</si>
  <si>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</si>
  <si>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</si>
  <si>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</si>
  <si>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</si>
  <si>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</si>
  <si>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</si>
  <si>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</si>
  <si>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</si>
  <si>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</si>
  <si>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</si>
  <si>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</si>
  <si>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</si>
  <si>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</si>
  <si>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</si>
  <si>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</si>
  <si>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</si>
  <si>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</si>
  <si>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</si>
  <si>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</si>
  <si>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</si>
  <si>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</si>
  <si>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</si>
  <si>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</si>
  <si>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</si>
  <si>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</si>
  <si>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</si>
  <si>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</si>
  <si>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</si>
  <si>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</si>
  <si>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</si>
  <si>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</si>
  <si>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</si>
  <si>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</si>
  <si>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</si>
  <si>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</si>
  <si>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</si>
  <si>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</si>
  <si>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</si>
  <si>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</si>
  <si>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</si>
  <si>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</si>
  <si>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</si>
  <si>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</si>
  <si>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</si>
  <si>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</si>
  <si>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</si>
  <si>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</si>
  <si>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</si>
  <si>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</si>
  <si>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</si>
  <si>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</si>
  <si>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</si>
  <si>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</si>
  <si>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</si>
  <si>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</si>
  <si>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</si>
  <si>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</si>
  <si>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</si>
  <si>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</si>
  <si>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</si>
  <si>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</si>
  <si>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</si>
  <si>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</si>
  <si>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</si>
  <si>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</si>
  <si>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</si>
  <si>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</si>
  <si>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</si>
  <si>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</si>
  <si>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</si>
  <si>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</si>
  <si>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</si>
  <si>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</si>
  <si>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</si>
  <si>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</si>
  <si>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</si>
  <si>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</si>
  <si>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</si>
  <si>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</si>
  <si>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</si>
  <si>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</si>
  <si>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</si>
  <si>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</si>
  <si>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</si>
  <si>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</si>
  <si>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</si>
  <si>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</si>
  <si>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</si>
  <si>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</si>
  <si>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</si>
  <si>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</si>
  <si>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</si>
  <si>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</si>
  <si>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</si>
  <si>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</si>
  <si>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</si>
  <si>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</si>
  <si>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</si>
  <si>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</si>
  <si>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</si>
  <si>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</si>
  <si>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</si>
  <si>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</si>
  <si>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</si>
  <si>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</si>
  <si>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</si>
  <si>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</si>
  <si>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</si>
  <si>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</si>
  <si>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</si>
  <si>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</si>
  <si>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</si>
  <si>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</si>
  <si>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</si>
  <si>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</si>
  <si>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</si>
  <si>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</si>
  <si>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</si>
  <si>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</si>
  <si>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</si>
  <si>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</si>
  <si>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</si>
  <si>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</si>
  <si>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</si>
  <si>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</si>
  <si>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</si>
  <si>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</si>
  <si>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</si>
  <si>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</si>
  <si>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</si>
  <si>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</si>
  <si>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</si>
  <si>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</si>
  <si>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</si>
  <si>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</si>
  <si>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</si>
  <si>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</si>
  <si>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</si>
  <si>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</si>
  <si>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</si>
  <si>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</si>
  <si>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</si>
  <si>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</si>
  <si>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</si>
  <si>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</si>
  <si>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</si>
  <si>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</si>
  <si>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</si>
  <si>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</si>
  <si>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</si>
  <si>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</si>
  <si>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</si>
  <si>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</si>
  <si>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</si>
  <si>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</si>
  <si>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</si>
  <si>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</si>
  <si>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</si>
  <si>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</si>
  <si>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</si>
  <si>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</si>
  <si>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</si>
  <si>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</si>
  <si>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</si>
  <si>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</si>
  <si>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</si>
  <si>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</si>
  <si>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</si>
  <si>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</si>
  <si>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</si>
  <si>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</si>
  <si>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</si>
  <si>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</si>
  <si>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</si>
  <si>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</si>
  <si>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</si>
  <si>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</si>
  <si>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</si>
  <si>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</si>
  <si>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</si>
  <si>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</si>
  <si>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</si>
  <si>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</si>
  <si>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</si>
  <si>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</si>
  <si>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</si>
  <si>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</si>
  <si>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</si>
  <si>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</si>
  <si>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</si>
  <si>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</si>
  <si>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</si>
  <si>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</si>
  <si>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</si>
  <si>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</si>
  <si>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</si>
  <si>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</si>
  <si>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</si>
  <si>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</si>
  <si>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</si>
  <si>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</si>
  <si>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</si>
  <si>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</si>
  <si>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</si>
  <si>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</si>
  <si>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</si>
  <si>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</si>
  <si>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</si>
  <si>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</si>
  <si>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</si>
  <si>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</si>
  <si>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</si>
  <si>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</si>
  <si>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</si>
  <si>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</si>
  <si>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</si>
  <si>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</si>
  <si>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</si>
  <si>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</si>
  <si>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</si>
  <si>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</si>
  <si>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</si>
  <si>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</si>
  <si>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</si>
  <si>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</si>
  <si>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</si>
  <si>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</si>
  <si>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</si>
  <si>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</si>
  <si>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</si>
  <si>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</si>
  <si>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</si>
  <si>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</si>
  <si>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</si>
  <si>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</si>
  <si>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</si>
  <si>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</si>
  <si>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</si>
  <si>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</si>
  <si>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</si>
  <si>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</si>
  <si>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</si>
  <si>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</si>
  <si>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</si>
  <si>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</si>
  <si>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</si>
  <si>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</si>
  <si>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</si>
  <si>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</si>
  <si>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</si>
  <si>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</si>
  <si>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</si>
  <si>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</si>
  <si>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</si>
  <si>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</si>
  <si>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</si>
  <si>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</si>
  <si>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</si>
  <si>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</si>
  <si>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</si>
  <si>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</si>
  <si>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</si>
  <si>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</si>
  <si>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</si>
  <si>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</si>
  <si>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</si>
  <si>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</si>
  <si>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</si>
  <si>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</si>
  <si>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</si>
  <si>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</si>
  <si>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</si>
  <si>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</si>
  <si>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</si>
  <si>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</si>
  <si>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</si>
  <si>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</si>
  <si>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</si>
  <si>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</si>
  <si>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</si>
  <si>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</si>
  <si>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</si>
  <si>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</si>
  <si>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</si>
  <si>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</si>
  <si>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</si>
  <si>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</si>
  <si>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</si>
  <si>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</si>
  <si>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</si>
  <si>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</si>
  <si>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</si>
  <si>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</si>
  <si>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</si>
  <si>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</si>
  <si>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</si>
  <si>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</si>
  <si>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</si>
  <si>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</si>
  <si>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</si>
  <si>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</si>
  <si>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</si>
  <si>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</si>
  <si>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</si>
  <si>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</si>
  <si>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</si>
  <si>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</si>
  <si>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</si>
  <si>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</si>
  <si>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</si>
  <si>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</si>
  <si>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</si>
  <si>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</si>
  <si>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</si>
  <si>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</si>
  <si>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</si>
  <si>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</si>
  <si>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</si>
  <si>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</si>
  <si>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</si>
  <si>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</si>
  <si>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</si>
  <si>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</si>
  <si>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</si>
  <si>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</si>
  <si>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</si>
  <si>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</si>
  <si>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</si>
  <si>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</si>
  <si>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</si>
  <si>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</si>
  <si>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</si>
  <si>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</si>
  <si>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</si>
  <si>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</si>
  <si>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</si>
  <si>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</si>
  <si>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</si>
  <si>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</si>
  <si>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</si>
  <si>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</si>
  <si>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</si>
  <si>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</si>
  <si>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</si>
  <si>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</si>
  <si>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</si>
  <si>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</si>
  <si>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</si>
  <si>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</si>
  <si>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</si>
  <si>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</si>
  <si>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</si>
  <si>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</si>
  <si>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</si>
  <si>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</si>
  <si>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</si>
  <si>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</si>
  <si>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</si>
  <si>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</si>
  <si>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</si>
  <si>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</si>
  <si>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</si>
  <si>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</si>
  <si>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</si>
  <si>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</si>
  <si>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</si>
  <si>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</si>
  <si>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</si>
  <si>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</si>
  <si>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</si>
  <si>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</si>
  <si>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</si>
  <si>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</si>
  <si>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</si>
  <si>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</si>
  <si>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</si>
  <si>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</si>
  <si>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</si>
  <si>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</si>
  <si>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</si>
  <si>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</si>
  <si>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</si>
  <si>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</si>
  <si>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</si>
  <si>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</si>
  <si>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</si>
  <si>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</si>
  <si>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</si>
  <si>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</si>
  <si>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</si>
  <si>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</si>
  <si>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</si>
  <si>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</si>
  <si>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</si>
  <si>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</si>
  <si>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</si>
  <si>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</si>
  <si>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</si>
  <si>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</si>
  <si>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</si>
  <si>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</si>
  <si>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</si>
  <si>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</si>
  <si>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</si>
  <si>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</si>
  <si>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</si>
  <si>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</si>
  <si>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</si>
  <si>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</si>
  <si>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</si>
  <si>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</si>
  <si>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</si>
  <si>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</si>
  <si>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</si>
  <si>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</si>
  <si>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</si>
  <si>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</si>
  <si>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</si>
  <si>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</si>
  <si>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</si>
  <si>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</si>
  <si>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</si>
  <si>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</si>
  <si>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</si>
  <si>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</si>
  <si>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</si>
  <si>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</si>
  <si>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</si>
  <si>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</si>
  <si>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</si>
  <si>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</si>
  <si>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</si>
  <si>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</si>
  <si>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</si>
  <si>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</si>
  <si>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</si>
  <si>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</si>
  <si>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</si>
  <si>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</si>
  <si>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</si>
  <si>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</si>
  <si>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</si>
  <si>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</si>
  <si>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</si>
  <si>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</si>
  <si>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</si>
  <si>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</si>
  <si>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</si>
  <si>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</si>
  <si>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</si>
  <si>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</si>
  <si>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</si>
  <si>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</si>
  <si>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</si>
  <si>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</si>
  <si>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</si>
  <si>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</si>
  <si>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</si>
  <si>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</si>
  <si>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</si>
  <si>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</si>
  <si>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</si>
  <si>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</si>
  <si>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</si>
  <si>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</si>
  <si>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</si>
  <si>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</si>
  <si>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</si>
  <si>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</si>
  <si>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</si>
  <si>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</si>
  <si>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</si>
  <si>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</si>
  <si>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</si>
  <si>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</si>
  <si>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</si>
  <si>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</si>
  <si>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</si>
  <si>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</si>
  <si>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</si>
  <si>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</si>
  <si>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</si>
  <si>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</si>
  <si>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</si>
  <si>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</si>
  <si>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</si>
  <si>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</si>
  <si>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</si>
  <si>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</si>
  <si>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</si>
  <si>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</si>
  <si>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</si>
  <si>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</si>
  <si>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</si>
  <si>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</si>
  <si>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</si>
  <si>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</si>
  <si>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</si>
  <si>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</si>
  <si>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</si>
  <si>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</si>
  <si>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</si>
  <si>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</si>
  <si>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</si>
  <si>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</si>
  <si>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</si>
  <si>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</si>
  <si>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</si>
  <si>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</si>
  <si>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</si>
  <si>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</si>
  <si>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</si>
  <si>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</si>
  <si>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</si>
  <si>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</si>
  <si>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</si>
  <si>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</si>
  <si>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</si>
  <si>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</si>
  <si>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</si>
  <si>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</si>
  <si>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</si>
  <si>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</si>
  <si>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</si>
  <si>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</si>
  <si>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</si>
  <si>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</si>
  <si>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</si>
  <si>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</si>
  <si>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</si>
  <si>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</si>
  <si>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</si>
  <si>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</si>
  <si>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</si>
  <si>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</si>
  <si>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</si>
  <si>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</si>
  <si>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</si>
  <si>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</si>
  <si>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</si>
  <si>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</si>
  <si>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</si>
  <si>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</si>
  <si>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</si>
  <si>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</si>
  <si>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</si>
  <si>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</si>
  <si>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</si>
  <si>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</si>
  <si>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</si>
  <si>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</si>
  <si>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</si>
  <si>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</si>
  <si>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</si>
  <si>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</si>
  <si>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</si>
  <si>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</si>
  <si>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</si>
  <si>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</si>
  <si>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</si>
  <si>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</si>
  <si>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</si>
  <si>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</si>
  <si>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</si>
  <si>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</si>
  <si>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</si>
  <si>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</si>
  <si>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</si>
  <si>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</si>
  <si>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</si>
  <si>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</si>
  <si>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</si>
  <si>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</si>
  <si>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</si>
  <si>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</si>
  <si>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</si>
  <si>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</si>
  <si>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</si>
  <si>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</si>
  <si>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</si>
  <si>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</si>
  <si>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</si>
  <si>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</si>
  <si>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</si>
  <si>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</si>
  <si>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</si>
  <si>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</si>
  <si>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</si>
  <si>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</si>
  <si>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</si>
  <si>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</si>
  <si>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</si>
  <si>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</si>
  <si>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</si>
  <si>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</si>
  <si>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</si>
  <si>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</si>
  <si>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</si>
  <si>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</si>
  <si>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</si>
  <si>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</si>
  <si>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</si>
  <si>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</si>
  <si>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</si>
  <si>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</si>
  <si>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</si>
  <si>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</si>
  <si>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</si>
  <si>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</si>
  <si>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</si>
  <si>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</si>
  <si>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</si>
  <si>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</si>
  <si>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</si>
  <si>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</si>
  <si>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</si>
  <si>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</si>
  <si>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</si>
  <si>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</si>
  <si>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</si>
  <si>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</si>
  <si>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</si>
  <si>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</si>
  <si>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</si>
  <si>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</si>
  <si>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</si>
  <si>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</si>
  <si>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</si>
  <si>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</si>
  <si>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</si>
  <si>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</si>
  <si>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</si>
  <si>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</si>
  <si>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</si>
  <si>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</si>
  <si>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</si>
  <si>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</si>
  <si>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</si>
  <si>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</si>
  <si>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</si>
  <si>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</si>
  <si>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</si>
  <si>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</si>
  <si>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</si>
  <si>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</si>
  <si>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</si>
  <si>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</si>
  <si>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</si>
  <si>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</si>
  <si>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</si>
  <si>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</si>
  <si>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</si>
  <si>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</si>
  <si>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</si>
  <si>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</si>
  <si>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</si>
  <si>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</si>
  <si>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</si>
  <si>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</si>
  <si>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</si>
  <si>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</si>
  <si>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</si>
  <si>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</si>
  <si>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</si>
  <si>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</si>
  <si>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</si>
  <si>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</si>
  <si>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</si>
  <si>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</si>
  <si>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</si>
  <si>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</si>
  <si>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</si>
  <si>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</si>
  <si>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</si>
  <si>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</si>
  <si>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</si>
  <si>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</si>
  <si>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</si>
  <si>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</si>
  <si>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</si>
  <si>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</si>
  <si>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</si>
  <si>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</si>
  <si>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</si>
  <si>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</si>
  <si>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</si>
  <si>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</si>
  <si>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</si>
  <si>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</si>
  <si>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</si>
  <si>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</si>
  <si>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</si>
  <si>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</si>
  <si>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</si>
  <si>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</si>
  <si>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</si>
  <si>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</si>
  <si>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</si>
  <si>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</si>
  <si>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</si>
  <si>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</si>
  <si>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</si>
  <si>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</si>
  <si>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</si>
  <si>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</si>
  <si>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</si>
  <si>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</si>
  <si>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</si>
  <si>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</si>
  <si>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</si>
  <si>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</si>
  <si>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</si>
  <si>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</si>
  <si>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</si>
  <si>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</si>
  <si>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</si>
  <si>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</si>
  <si>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</si>
  <si>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</si>
  <si>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</si>
  <si>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</si>
  <si>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</si>
  <si>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</si>
  <si>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</si>
  <si>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</si>
  <si>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</si>
  <si>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</si>
  <si>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</si>
  <si>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</si>
  <si>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</si>
  <si>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</si>
  <si>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</si>
  <si>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</si>
  <si>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</si>
  <si>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</si>
  <si>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</si>
  <si>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</si>
  <si>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</si>
  <si>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</si>
  <si>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</si>
  <si>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</si>
  <si>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</si>
  <si>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</si>
  <si>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</si>
  <si>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</si>
  <si>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</si>
  <si>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</si>
  <si>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</si>
  <si>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</si>
  <si>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</si>
  <si>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</si>
  <si>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</si>
  <si>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</si>
  <si>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</si>
  <si>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</si>
  <si>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</si>
  <si>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</si>
  <si>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</si>
  <si>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</si>
  <si>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</si>
  <si>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</si>
  <si>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</si>
  <si>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</si>
  <si>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</si>
  <si>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</si>
  <si>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</si>
  <si>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</si>
  <si>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</si>
  <si>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</si>
  <si>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</si>
  <si>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</si>
  <si>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</si>
  <si>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</si>
  <si>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</si>
  <si>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</si>
  <si>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</si>
  <si>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</si>
  <si>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</si>
  <si>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</si>
  <si>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</si>
  <si>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</si>
  <si>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</si>
  <si>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</si>
  <si>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</si>
  <si>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</si>
  <si>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</si>
  <si>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</si>
  <si>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</si>
  <si>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</si>
  <si>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</si>
  <si>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</si>
  <si>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</si>
  <si>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</si>
  <si>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</si>
  <si>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</si>
  <si>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</si>
  <si>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</si>
  <si>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</si>
  <si>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</si>
  <si>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</si>
  <si>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</si>
  <si>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</si>
  <si>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</si>
  <si>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</si>
  <si>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</si>
  <si>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</si>
  <si>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</si>
  <si>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</si>
  <si>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</si>
  <si>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</si>
  <si>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</si>
  <si>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</si>
  <si>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</si>
  <si>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</si>
  <si>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</si>
  <si>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</si>
  <si>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</si>
  <si>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</si>
  <si>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</si>
  <si>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</si>
  <si>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</si>
  <si>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</si>
  <si>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</si>
  <si>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</si>
  <si>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</si>
  <si>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</si>
  <si>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</si>
  <si>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</si>
  <si>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</si>
  <si>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</si>
  <si>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</si>
  <si>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</si>
  <si>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</si>
  <si>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</si>
  <si>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</si>
  <si>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</si>
  <si>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</si>
  <si>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</si>
  <si>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</si>
  <si>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</si>
  <si>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</si>
  <si>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</si>
  <si>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</si>
  <si>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</si>
  <si>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</si>
  <si>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</si>
  <si>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</si>
  <si>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</si>
  <si>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</si>
  <si>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</si>
  <si>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</si>
  <si>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</si>
  <si>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</si>
  <si>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</si>
  <si>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</si>
  <si>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</si>
  <si>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</si>
  <si>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</si>
  <si>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</si>
  <si>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</si>
  <si>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</si>
  <si>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</si>
  <si>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</si>
  <si>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</si>
  <si>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</si>
  <si>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</si>
  <si>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</si>
  <si>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</si>
  <si>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</si>
  <si>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</si>
  <si>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</si>
  <si>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</si>
  <si>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</si>
  <si>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</si>
  <si>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</si>
  <si>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</si>
  <si>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</si>
  <si>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</si>
  <si>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</si>
  <si>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</si>
  <si>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</si>
  <si>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</si>
  <si>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</si>
  <si>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</si>
  <si>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</si>
  <si>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</si>
  <si>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</si>
  <si>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</si>
  <si>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</si>
  <si>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</si>
  <si>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</si>
  <si>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</si>
  <si>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</si>
  <si>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</si>
  <si>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</si>
  <si>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</si>
  <si>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</si>
  <si>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</si>
  <si>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</si>
  <si>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</si>
  <si>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</si>
  <si>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</si>
  <si>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</si>
  <si>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</si>
  <si>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</si>
  <si>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</si>
  <si>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</si>
  <si>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</si>
  <si>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</si>
  <si>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</si>
  <si>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</si>
  <si>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</si>
  <si>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</si>
  <si>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</si>
  <si>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</si>
  <si>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</si>
  <si>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</si>
  <si>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</si>
  <si>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</si>
  <si>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</si>
  <si>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</si>
  <si>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</si>
  <si>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</si>
  <si>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</si>
  <si>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</si>
  <si>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</si>
  <si>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</si>
  <si>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</si>
  <si>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</si>
  <si>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</si>
  <si>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</si>
  <si>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</si>
  <si>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</si>
  <si>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</si>
  <si>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</si>
  <si>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</si>
  <si>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</si>
  <si>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</si>
  <si>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</si>
  <si>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</si>
  <si>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</si>
  <si>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</si>
  <si>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</si>
  <si>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</si>
  <si>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</si>
  <si>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</si>
  <si>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</si>
  <si>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</si>
  <si>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</si>
  <si>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</si>
  <si>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</si>
  <si>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</si>
  <si>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</si>
  <si>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</si>
  <si>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</si>
  <si>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</si>
  <si>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</si>
  <si>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</si>
  <si>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</si>
  <si>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</si>
  <si>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</si>
  <si>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</si>
  <si>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</si>
  <si>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</si>
  <si>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</si>
  <si>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</si>
  <si>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</si>
  <si>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</si>
  <si>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</si>
  <si>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</si>
  <si>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</si>
  <si>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</si>
  <si>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</si>
  <si>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</si>
  <si>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</si>
  <si>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</si>
  <si>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</si>
  <si>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</si>
  <si>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</si>
  <si>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</si>
  <si>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</si>
  <si>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</si>
  <si>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</si>
  <si>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</si>
  <si>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</si>
  <si>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</si>
  <si>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</si>
  <si>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</si>
  <si>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</si>
  <si>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</si>
  <si>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</si>
  <si>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</si>
  <si>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</si>
  <si>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</si>
  <si>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</si>
  <si>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</si>
  <si>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</si>
  <si>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</si>
  <si>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</si>
  <si>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</si>
  <si>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</si>
  <si>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</si>
  <si>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</si>
  <si>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</si>
  <si>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</si>
  <si>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</si>
  <si>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</si>
  <si>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</si>
  <si>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</si>
  <si>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</si>
  <si>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</si>
  <si>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</si>
  <si>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</si>
  <si>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</si>
  <si>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</si>
  <si>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</si>
  <si>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</si>
  <si>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</si>
  <si>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</si>
  <si>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</si>
  <si>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</si>
  <si>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</si>
  <si>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</si>
  <si>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</si>
  <si>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</si>
  <si>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</si>
  <si>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</si>
  <si>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</si>
  <si>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</si>
  <si>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</si>
  <si>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</si>
  <si>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</si>
  <si>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</si>
  <si>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</si>
  <si>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</si>
  <si>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</si>
  <si>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</si>
  <si>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</si>
  <si>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</si>
  <si>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</si>
  <si>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</si>
  <si>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</si>
  <si>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</si>
  <si>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</si>
  <si>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</si>
  <si>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</si>
  <si>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</si>
  <si>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</si>
  <si>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</si>
  <si>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</si>
  <si>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</si>
  <si>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</si>
  <si>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</si>
  <si>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</si>
  <si>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</si>
  <si>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</si>
  <si>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</si>
  <si>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</si>
  <si>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</si>
  <si>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</si>
  <si>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</si>
  <si>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</si>
  <si>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</si>
  <si>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</si>
  <si>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</si>
  <si>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</si>
  <si>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</si>
  <si>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</si>
  <si>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</si>
  <si>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</si>
  <si>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</si>
  <si>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</si>
  <si>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</si>
  <si>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</si>
  <si>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</si>
  <si>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</si>
  <si>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</si>
  <si>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</si>
  <si>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</si>
  <si>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</si>
  <si>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</si>
  <si>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</si>
  <si>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</si>
  <si>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</si>
  <si>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</si>
  <si>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</si>
  <si>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</si>
  <si>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</si>
  <si>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</si>
  <si>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</si>
  <si>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</si>
  <si>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</si>
  <si>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</si>
  <si>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</si>
  <si>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</si>
  <si>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</si>
  <si>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</si>
  <si>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</si>
  <si>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</si>
  <si>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</si>
  <si>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</si>
  <si>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</si>
  <si>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</si>
  <si>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</si>
  <si>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</si>
  <si>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</si>
  <si>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</si>
  <si>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</si>
  <si>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</si>
  <si>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</si>
  <si>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</si>
  <si>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</si>
  <si>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</si>
  <si>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</si>
  <si>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</si>
  <si>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</si>
  <si>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</si>
  <si>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</si>
  <si>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</si>
  <si>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</si>
  <si>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</si>
  <si>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</si>
  <si>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</si>
  <si>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</si>
  <si>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</si>
  <si>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</si>
  <si>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</si>
  <si>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</si>
  <si>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</si>
  <si>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</si>
  <si>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</si>
  <si>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</si>
  <si>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</si>
  <si>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</si>
  <si>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</si>
  <si>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</si>
  <si>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</si>
  <si>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</si>
  <si>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</si>
  <si>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</si>
  <si>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</si>
  <si>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</si>
  <si>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</si>
  <si>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</si>
  <si>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</si>
  <si>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</si>
  <si>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</si>
  <si>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</si>
  <si>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</si>
  <si>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</si>
  <si>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</si>
  <si>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</si>
  <si>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</si>
  <si>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</si>
  <si>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</si>
  <si>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</si>
  <si>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</si>
  <si>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</si>
  <si>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</si>
  <si>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</si>
  <si>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</si>
  <si>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</si>
  <si>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</si>
  <si>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</si>
  <si>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</si>
  <si>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</si>
  <si>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</si>
  <si>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</si>
  <si>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</si>
  <si>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</si>
  <si>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</si>
  <si>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</si>
  <si>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</si>
  <si>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</si>
  <si>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</si>
  <si>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</si>
  <si>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</si>
  <si>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</si>
  <si>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</si>
  <si>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</si>
  <si>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</si>
  <si>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</si>
  <si>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</si>
  <si>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</si>
  <si>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</si>
  <si>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</si>
  <si>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</si>
  <si>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</si>
  <si>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</si>
  <si>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</si>
  <si>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</si>
  <si>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</si>
  <si>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</si>
  <si>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</si>
  <si>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</si>
  <si>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</si>
  <si>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</si>
  <si>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</si>
  <si>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</si>
  <si>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</si>
  <si>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</si>
  <si>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</si>
  <si>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</si>
  <si>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</si>
  <si>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</si>
  <si>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</si>
  <si>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</si>
  <si>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</si>
  <si>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</si>
  <si>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</si>
  <si>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</si>
  <si>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</si>
  <si>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</si>
  <si>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</si>
  <si>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</si>
  <si>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</si>
  <si>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</si>
  <si>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</si>
  <si>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</si>
  <si>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</si>
  <si>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</si>
  <si>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</si>
  <si>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</si>
  <si>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</si>
  <si>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</si>
  <si>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</si>
  <si>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</si>
  <si>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</si>
  <si>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</si>
  <si>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</si>
  <si>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</si>
  <si>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</si>
  <si>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</si>
  <si>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</si>
  <si>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</si>
  <si>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</si>
  <si>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</si>
  <si>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</si>
  <si>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</si>
  <si>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</si>
  <si>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</si>
  <si>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</si>
  <si>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</si>
  <si>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</si>
  <si>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</si>
  <si>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</si>
  <si>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</si>
  <si>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</si>
  <si>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</si>
  <si>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</si>
  <si>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</si>
  <si>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</si>
  <si>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</si>
  <si>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</si>
  <si>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</si>
  <si>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</si>
  <si>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</si>
  <si>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</si>
  <si>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</si>
  <si>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</si>
  <si>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</si>
  <si>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</si>
  <si>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</si>
  <si>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</si>
  <si>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</si>
  <si>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</si>
  <si>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</si>
  <si>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</si>
  <si>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</si>
  <si>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</si>
  <si>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</si>
  <si>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</si>
  <si>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</si>
  <si>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</si>
  <si>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</si>
  <si>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</si>
  <si>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</si>
  <si>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</si>
  <si>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</si>
  <si>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</si>
  <si>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</si>
  <si>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</si>
  <si>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</si>
  <si>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</si>
  <si>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</si>
  <si>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</si>
  <si>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</si>
  <si>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</si>
  <si>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</si>
  <si>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</si>
  <si>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</si>
  <si>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</si>
  <si>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</si>
  <si>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</si>
  <si>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</si>
  <si>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</si>
  <si>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</si>
  <si>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</si>
  <si>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</si>
  <si>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</si>
  <si>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</si>
  <si>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</si>
  <si>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</si>
  <si>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</si>
  <si>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</si>
  <si>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</si>
  <si>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</si>
  <si>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</si>
  <si>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</si>
  <si>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</si>
  <si>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</si>
  <si>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</si>
  <si>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</si>
  <si>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</si>
  <si>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</si>
  <si>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</si>
  <si>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</si>
  <si>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</si>
  <si>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</si>
  <si>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</si>
  <si>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</si>
  <si>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</si>
  <si>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</si>
  <si>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</si>
  <si>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</si>
  <si>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</si>
  <si>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</si>
  <si>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</si>
  <si>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</si>
  <si>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</si>
  <si>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</si>
  <si>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</si>
  <si>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</si>
  <si>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</si>
  <si>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</si>
  <si>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</si>
  <si>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</si>
  <si>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</si>
  <si>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</si>
  <si>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</si>
  <si>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</si>
  <si>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</si>
  <si>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</si>
  <si>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</si>
  <si>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</si>
  <si>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</si>
  <si>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</si>
  <si>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</si>
  <si>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</si>
  <si>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</si>
  <si>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</si>
  <si>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</si>
  <si>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</si>
  <si>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</si>
  <si>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</si>
  <si>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</si>
  <si>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</si>
  <si>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</si>
  <si>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</si>
  <si>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</si>
  <si>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</si>
  <si>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</si>
  <si>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</si>
  <si>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</si>
  <si>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</si>
  <si>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</si>
  <si>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</si>
  <si>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</si>
  <si>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</si>
  <si>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</si>
  <si>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</si>
  <si>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</si>
  <si>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</si>
  <si>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</si>
  <si>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</si>
  <si>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</si>
  <si>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</si>
  <si>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</si>
  <si>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</si>
  <si>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</si>
  <si>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</si>
  <si>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</si>
  <si>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</si>
  <si>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</si>
  <si>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</si>
  <si>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</si>
  <si>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</si>
  <si>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</si>
  <si>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</si>
  <si>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</si>
  <si>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</si>
  <si>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</si>
  <si>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</si>
  <si>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</si>
  <si>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</si>
  <si>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</si>
  <si>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</si>
  <si>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</si>
  <si>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</si>
  <si>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</si>
  <si>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</si>
  <si>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</si>
  <si>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</si>
  <si>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</si>
  <si>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</si>
  <si>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</si>
  <si>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</si>
  <si>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</si>
  <si>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</si>
  <si>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</si>
  <si>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</si>
  <si>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</si>
  <si>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</si>
  <si>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</si>
  <si>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</si>
  <si>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</si>
  <si>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</si>
  <si>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</si>
  <si>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</si>
  <si>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</si>
  <si>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</si>
  <si>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</si>
  <si>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</si>
  <si>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</si>
  <si>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</si>
  <si>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</si>
  <si>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</si>
  <si>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</si>
  <si>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</si>
  <si>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</si>
  <si>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</si>
  <si>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</si>
  <si>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</si>
  <si>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</si>
  <si>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</si>
  <si>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</si>
  <si>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</si>
  <si>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</si>
  <si>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</si>
  <si>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</si>
  <si>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</si>
  <si>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</si>
  <si>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</si>
  <si>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</si>
  <si>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</si>
  <si>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</si>
  <si>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</si>
  <si>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</si>
  <si>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</si>
  <si>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</si>
  <si>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</si>
  <si>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</si>
  <si>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</si>
  <si>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</si>
  <si>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</si>
  <si>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</si>
  <si>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</si>
  <si>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</si>
  <si>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</si>
  <si>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</si>
  <si>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</si>
  <si>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</si>
  <si>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</si>
  <si>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</si>
  <si>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</si>
  <si>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</si>
  <si>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</si>
  <si>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</si>
  <si>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</si>
  <si>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</si>
  <si>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</si>
  <si>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</si>
  <si>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</si>
  <si>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</si>
  <si>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</si>
  <si>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</si>
  <si>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</si>
  <si>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</si>
  <si>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</si>
  <si>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</si>
  <si>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</si>
  <si>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</si>
  <si>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</si>
  <si>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</si>
  <si>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</si>
  <si>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</si>
  <si>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</si>
  <si>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</si>
  <si>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</si>
  <si>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</si>
  <si>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</si>
  <si>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</si>
  <si>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</si>
  <si>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</si>
  <si>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</si>
  <si>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</si>
  <si>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</si>
  <si>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</si>
  <si>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</si>
  <si>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</si>
  <si>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</si>
  <si>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</si>
  <si>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</si>
  <si>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</si>
  <si>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</si>
  <si>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</si>
  <si>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</si>
  <si>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</si>
  <si>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</si>
  <si>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</si>
  <si>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</si>
  <si>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</si>
  <si>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</si>
  <si>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</si>
  <si>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</si>
  <si>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</si>
  <si>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</si>
  <si>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</si>
  <si>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</si>
  <si>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</si>
  <si>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</si>
  <si>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</si>
  <si>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</si>
  <si>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</si>
  <si>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</si>
  <si>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</si>
  <si>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</si>
  <si>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</si>
  <si>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</si>
  <si>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</si>
  <si>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</si>
  <si>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</si>
  <si>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</si>
  <si>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</si>
  <si>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</si>
  <si>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</si>
  <si>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</si>
  <si>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</si>
  <si>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</si>
  <si>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</si>
  <si>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</si>
  <si>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</si>
  <si>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</si>
  <si>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</si>
  <si>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</si>
  <si>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</si>
  <si>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</si>
  <si>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</si>
  <si>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</si>
  <si>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</si>
  <si>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</si>
  <si>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</si>
  <si>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</si>
  <si>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</si>
  <si>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</si>
  <si>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</si>
  <si>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</si>
  <si>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</si>
  <si>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</si>
  <si>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</si>
  <si>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</si>
  <si>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</si>
  <si>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</si>
  <si>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</si>
  <si>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</si>
  <si>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</si>
  <si>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</si>
  <si>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</si>
  <si>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</si>
  <si>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</si>
  <si>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</si>
  <si>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</si>
  <si>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</si>
  <si>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</si>
  <si>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</si>
  <si>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</si>
  <si>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</si>
  <si>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</si>
  <si>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</si>
  <si>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</si>
  <si>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</si>
  <si>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</si>
  <si>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</si>
  <si>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</si>
  <si>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</si>
  <si>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</si>
  <si>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</si>
  <si>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</si>
  <si>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</si>
  <si>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</si>
  <si>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</si>
  <si>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</si>
  <si>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</si>
  <si>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</si>
  <si>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</si>
  <si>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</si>
  <si>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</si>
  <si>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</si>
  <si>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</si>
  <si>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</si>
  <si>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</si>
  <si>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</si>
  <si>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</si>
  <si>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</si>
  <si>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</si>
  <si>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</si>
  <si>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</si>
  <si>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</si>
  <si>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</si>
  <si>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</si>
  <si>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</si>
  <si>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</si>
  <si>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</si>
  <si>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</si>
  <si>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</si>
  <si>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</si>
  <si>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</si>
  <si>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</si>
  <si>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</si>
  <si>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</si>
  <si>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</si>
  <si>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</si>
  <si>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</si>
  <si>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</si>
  <si>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</si>
  <si>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</si>
  <si>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</si>
  <si>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</si>
  <si>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</si>
  <si>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</si>
  <si>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</si>
  <si>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</si>
  <si>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</si>
  <si>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</si>
  <si>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</si>
  <si>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</si>
  <si>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</si>
  <si>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</si>
  <si>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</si>
  <si>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</si>
  <si>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</si>
  <si>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</si>
  <si>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</si>
  <si>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</si>
  <si>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</si>
  <si>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</si>
  <si>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</si>
  <si>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</si>
  <si>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</si>
  <si>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</si>
  <si>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</si>
  <si>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</si>
  <si>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</si>
  <si>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</si>
  <si>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</si>
  <si>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</si>
  <si>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</si>
  <si>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</si>
  <si>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</si>
  <si>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</si>
  <si>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</si>
  <si>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</si>
  <si>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</si>
  <si>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</si>
  <si>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</si>
  <si>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</si>
  <si>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</si>
  <si>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</si>
  <si>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</si>
  <si>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</si>
  <si>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</si>
  <si>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</si>
  <si>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</si>
  <si>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</si>
  <si>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</si>
  <si>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</si>
  <si>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</si>
  <si>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</si>
  <si>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</si>
  <si>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</si>
  <si>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</si>
  <si>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</si>
  <si>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</si>
  <si>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</si>
  <si>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</si>
  <si>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</si>
  <si>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</si>
  <si>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</si>
  <si>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</si>
  <si>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</si>
  <si>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</si>
  <si>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</si>
  <si>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</si>
  <si>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</si>
  <si>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</si>
  <si>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</si>
  <si>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</si>
  <si>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</si>
  <si>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</si>
  <si>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</si>
  <si>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</si>
  <si>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</si>
  <si>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</si>
  <si>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</si>
  <si>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</si>
  <si>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</si>
  <si>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</si>
  <si>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</si>
  <si>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</si>
  <si>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</si>
  <si>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</si>
  <si>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</si>
  <si>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</si>
  <si>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</si>
  <si>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</si>
  <si>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</si>
  <si>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</si>
  <si>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</si>
  <si>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</si>
  <si>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</si>
  <si>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</si>
  <si>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</si>
  <si>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</si>
  <si>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</si>
  <si>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</si>
  <si>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</si>
  <si>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</si>
  <si>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</si>
  <si>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</si>
  <si>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</si>
  <si>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</si>
  <si>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</si>
  <si>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</si>
  <si>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</si>
  <si>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</si>
  <si>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</si>
  <si>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</si>
  <si>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</si>
  <si>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</si>
  <si>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</si>
  <si>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</si>
  <si>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</si>
  <si>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</si>
  <si>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</si>
  <si>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</si>
  <si>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</si>
  <si>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</si>
  <si>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</si>
  <si>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</si>
  <si>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</si>
  <si>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</si>
  <si>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</si>
  <si>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</si>
  <si>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</si>
  <si>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</si>
  <si>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</si>
  <si>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</si>
  <si>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</si>
  <si>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</si>
  <si>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</si>
  <si>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</si>
  <si>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</si>
  <si>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</si>
  <si>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</si>
  <si>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</si>
  <si>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</si>
  <si>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</si>
  <si>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</si>
  <si>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</si>
  <si>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</si>
  <si>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</si>
  <si>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</si>
  <si>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</si>
  <si>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</si>
  <si>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</si>
  <si>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</si>
  <si>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</si>
  <si>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</si>
  <si>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</si>
  <si>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</si>
  <si>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</si>
  <si>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</si>
  <si>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</si>
  <si>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</si>
  <si>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</si>
  <si>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</si>
  <si>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</si>
  <si>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</si>
  <si>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</si>
  <si>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</si>
  <si>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</si>
  <si>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</si>
  <si>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</si>
  <si>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</si>
  <si>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</si>
  <si>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</si>
  <si>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</si>
  <si>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</si>
  <si>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</si>
  <si>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</si>
  <si>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</si>
  <si>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</si>
  <si>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</si>
  <si>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</si>
  <si>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</si>
  <si>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</si>
  <si>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</si>
  <si>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</si>
  <si>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</si>
  <si>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</si>
  <si>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</si>
  <si>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</si>
  <si>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</si>
  <si>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</si>
  <si>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</si>
  <si>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</si>
  <si>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</si>
  <si>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</si>
  <si>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</si>
  <si>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</si>
  <si>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</si>
  <si>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</si>
  <si>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</si>
  <si>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</si>
  <si>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</si>
  <si>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</si>
  <si>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</si>
  <si>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</si>
  <si>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</si>
  <si>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</si>
  <si>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</si>
  <si>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</si>
  <si>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</si>
  <si>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</si>
  <si>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</si>
  <si>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</si>
  <si>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</si>
  <si>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</si>
  <si>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</si>
  <si>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</si>
  <si>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</si>
  <si>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</si>
  <si>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</si>
  <si>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</si>
  <si>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</si>
  <si>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</si>
  <si>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</si>
  <si>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</si>
  <si>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</si>
  <si>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</si>
  <si>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</si>
  <si>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</si>
  <si>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</si>
  <si>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</si>
  <si>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</si>
  <si>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</si>
  <si>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</si>
  <si>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</si>
  <si>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</si>
  <si>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</si>
  <si>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</si>
  <si>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</si>
  <si>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</si>
  <si>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</si>
  <si>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</si>
  <si>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</si>
  <si>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</si>
  <si>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</si>
  <si>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</si>
  <si>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</si>
  <si>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</si>
  <si>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</si>
  <si>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</si>
  <si>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</si>
  <si>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</si>
  <si>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</si>
  <si>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</si>
  <si>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</si>
  <si>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</si>
  <si>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</si>
  <si>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</si>
  <si>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</si>
  <si>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</si>
  <si>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</si>
  <si>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</si>
  <si>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</si>
  <si>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</si>
  <si>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</si>
  <si>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</si>
  <si>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</si>
  <si>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</si>
  <si>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</si>
  <si>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</si>
  <si>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</si>
  <si>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</si>
  <si>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</si>
  <si>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</si>
  <si>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</si>
  <si>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</si>
  <si>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</si>
  <si>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</si>
  <si>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</si>
  <si>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</si>
  <si>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</si>
  <si>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</si>
  <si>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</si>
  <si>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</si>
  <si>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</si>
  <si>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</si>
  <si>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</si>
  <si>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</si>
  <si>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</si>
  <si>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</si>
  <si>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</si>
  <si>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</si>
  <si>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</si>
  <si>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</si>
  <si>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</si>
  <si>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</si>
  <si>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</si>
  <si>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</si>
  <si>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</si>
  <si>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</si>
  <si>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</si>
  <si>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</si>
  <si>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</si>
  <si>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</si>
  <si>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</si>
  <si>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</si>
  <si>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</si>
  <si>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</si>
  <si>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</si>
  <si>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</si>
  <si>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</si>
  <si>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</si>
  <si>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</si>
  <si>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</si>
  <si>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</si>
  <si>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</si>
  <si>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</si>
  <si>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</si>
  <si>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</si>
  <si>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</si>
  <si>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</si>
  <si>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</si>
  <si>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</si>
  <si>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</si>
  <si>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</si>
  <si>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</si>
  <si>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</si>
  <si>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</si>
  <si>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</si>
  <si>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</si>
  <si>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</si>
  <si>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</si>
  <si>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</si>
  <si>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</si>
  <si>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</si>
  <si>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</si>
  <si>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</si>
  <si>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</si>
  <si>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</si>
  <si>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</si>
  <si>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</si>
  <si>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</si>
  <si>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</si>
  <si>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</si>
  <si>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</si>
  <si>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</si>
  <si>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</si>
  <si>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</si>
  <si>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</si>
  <si>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</si>
  <si>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</si>
  <si>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</si>
  <si>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</si>
  <si>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</si>
  <si>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</si>
  <si>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</si>
  <si>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</si>
  <si>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</si>
  <si>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</si>
  <si>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</si>
  <si>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</si>
  <si>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</si>
  <si>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</si>
  <si>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</si>
  <si>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</si>
  <si>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</si>
  <si>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</si>
  <si>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</si>
  <si>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</si>
  <si>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</si>
  <si>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</si>
  <si>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</si>
  <si>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</si>
  <si>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</si>
  <si>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</si>
  <si>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</si>
  <si>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</si>
  <si>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</si>
  <si>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</si>
  <si>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</si>
  <si>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</si>
  <si>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</si>
  <si>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</si>
  <si>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</si>
  <si>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</si>
  <si>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</si>
  <si>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</si>
  <si>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</si>
  <si>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</si>
  <si>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</si>
  <si>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</si>
  <si>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</si>
  <si>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</si>
  <si>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</si>
  <si>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</si>
  <si>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</si>
  <si>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</si>
  <si>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</si>
  <si>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</si>
  <si>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</si>
  <si>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</si>
  <si>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</si>
  <si>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</si>
  <si>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</si>
  <si>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</si>
  <si>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</si>
  <si>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</si>
  <si>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</si>
  <si>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</si>
  <si>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</si>
  <si>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</si>
  <si>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</si>
  <si>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</si>
  <si>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</si>
  <si>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</si>
  <si>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</si>
  <si>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</si>
  <si>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</si>
  <si>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</si>
  <si>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</si>
  <si>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</si>
  <si>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</si>
  <si>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</si>
  <si>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</si>
  <si>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</si>
  <si>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</si>
  <si>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</si>
  <si>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</si>
  <si>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</si>
  <si>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</si>
  <si>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</si>
  <si>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</si>
  <si>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</si>
  <si>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</si>
  <si>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</si>
  <si>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</si>
  <si>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</si>
  <si>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</si>
  <si>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</si>
  <si>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</si>
  <si>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</si>
  <si>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</si>
  <si>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</si>
  <si>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</si>
  <si>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</si>
  <si>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</si>
  <si>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</si>
  <si>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</si>
  <si>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</si>
  <si>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</si>
  <si>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</si>
  <si>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</si>
  <si>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</si>
  <si>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</si>
  <si>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</si>
  <si>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</si>
  <si>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</si>
  <si>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</si>
  <si>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</si>
  <si>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</si>
  <si>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</si>
  <si>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</si>
  <si>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</si>
  <si>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</si>
  <si>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</si>
  <si>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</si>
  <si>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</si>
  <si>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</si>
  <si>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</si>
  <si>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</si>
  <si>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</si>
  <si>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</si>
  <si>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</si>
  <si>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</si>
  <si>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</si>
  <si>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</si>
  <si>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</si>
  <si>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</si>
  <si>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</si>
  <si>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</si>
  <si>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</si>
  <si>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</si>
  <si>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</si>
  <si>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</si>
  <si>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</si>
  <si>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</si>
  <si>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</si>
  <si>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</si>
  <si>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</si>
  <si>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</si>
  <si>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</si>
  <si>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</si>
  <si>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</si>
  <si>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</si>
  <si>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</si>
  <si>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</si>
  <si>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</si>
  <si>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</si>
  <si>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</si>
  <si>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</si>
  <si>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</si>
  <si>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</si>
  <si>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</si>
  <si>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</si>
  <si>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</si>
  <si>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</si>
  <si>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</si>
  <si>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</si>
  <si>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</si>
  <si>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</si>
  <si>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</si>
  <si>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</si>
  <si>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</si>
  <si>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</si>
  <si>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</si>
  <si>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</si>
  <si>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</si>
  <si>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</si>
  <si>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</si>
  <si>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</si>
  <si>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</si>
  <si>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</si>
  <si>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</si>
  <si>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</si>
  <si>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</si>
  <si>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</si>
  <si>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</si>
  <si>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</si>
  <si>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</si>
  <si>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</si>
  <si>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</si>
  <si>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</si>
  <si>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</si>
  <si>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</si>
  <si>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</si>
  <si>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</si>
  <si>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</si>
  <si>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</si>
  <si>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</si>
  <si>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</si>
  <si>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</si>
  <si>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</si>
  <si>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</si>
  <si>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</si>
  <si>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</si>
  <si>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</si>
  <si>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</si>
  <si>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</si>
  <si>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</si>
  <si>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</si>
  <si>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</si>
  <si>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</si>
  <si>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</si>
  <si>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</si>
  <si>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</si>
  <si>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</si>
  <si>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</si>
  <si>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</si>
  <si>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</si>
  <si>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</si>
  <si>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</si>
  <si>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</si>
  <si>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</si>
  <si>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</si>
  <si>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</si>
  <si>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</si>
  <si>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</si>
  <si>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</si>
  <si>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</si>
  <si>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</si>
  <si>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</si>
  <si>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</si>
  <si>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</si>
  <si>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</si>
  <si>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</si>
  <si>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</si>
  <si>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</si>
  <si>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</si>
  <si>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</si>
  <si>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</si>
  <si>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</si>
  <si>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</si>
  <si>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</si>
  <si>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</si>
  <si>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</si>
  <si>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</si>
  <si>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</si>
  <si>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</si>
  <si>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</si>
  <si>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</si>
  <si>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</si>
  <si>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</si>
  <si>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</si>
  <si>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</si>
  <si>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</si>
  <si>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</si>
  <si>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</si>
  <si>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</si>
  <si>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</si>
  <si>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</si>
  <si>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</si>
  <si>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</si>
  <si>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</si>
  <si>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</si>
  <si>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</si>
  <si>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</si>
  <si>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</si>
  <si>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</si>
  <si>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</si>
  <si>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</si>
  <si>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</si>
  <si>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</si>
  <si>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</si>
  <si>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</si>
  <si>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</si>
  <si>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</si>
  <si>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</si>
  <si>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</si>
  <si>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</si>
  <si>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</si>
  <si>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</si>
  <si>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</si>
  <si>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</si>
  <si>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</si>
  <si>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</si>
  <si>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</si>
  <si>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</si>
  <si>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</si>
  <si>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</si>
  <si>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</si>
  <si>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</si>
  <si>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</si>
  <si>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</si>
  <si>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</si>
  <si>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</si>
  <si>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</si>
  <si>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</si>
  <si>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</si>
  <si>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</si>
  <si>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</si>
  <si>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</si>
  <si>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</si>
  <si>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</si>
  <si>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</si>
  <si>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</si>
  <si>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</si>
  <si>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</si>
  <si>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</si>
  <si>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</si>
  <si>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</si>
  <si>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</si>
  <si>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</si>
  <si>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</si>
  <si>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</si>
  <si>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</si>
  <si>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</si>
  <si>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</si>
  <si>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</si>
  <si>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</si>
  <si>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</si>
  <si>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</si>
  <si>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</si>
  <si>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</si>
  <si>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</si>
  <si>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</si>
  <si>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</si>
  <si>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</si>
  <si>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</si>
  <si>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</si>
  <si>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</si>
  <si>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</si>
  <si>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</si>
  <si>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</si>
  <si>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</si>
  <si>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</si>
  <si>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</si>
  <si>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</si>
  <si>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</si>
  <si>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</si>
  <si>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</si>
  <si>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</si>
  <si>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</si>
  <si>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</si>
  <si>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</si>
  <si>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</si>
  <si>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</si>
  <si>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</si>
  <si>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</si>
  <si>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</si>
  <si>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</si>
  <si>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</si>
  <si>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</si>
  <si>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</si>
  <si>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</si>
  <si>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</si>
  <si>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</si>
  <si>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</si>
  <si>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</si>
  <si>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</si>
  <si>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</si>
  <si>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</si>
  <si>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</si>
  <si>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</si>
  <si>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</si>
  <si>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</si>
  <si>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</si>
  <si>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</si>
  <si>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</si>
  <si>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</si>
  <si>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</si>
  <si>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</si>
  <si>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</si>
  <si>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</si>
  <si>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</si>
  <si>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</si>
  <si>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</si>
  <si>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</si>
  <si>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</si>
  <si>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</si>
  <si>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</si>
  <si>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</si>
  <si>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</si>
  <si>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</si>
  <si>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</si>
  <si>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</si>
  <si>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</si>
  <si>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</si>
  <si>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</si>
  <si>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</si>
  <si>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</si>
  <si>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</si>
  <si>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</si>
  <si>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</si>
  <si>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</si>
  <si>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</si>
  <si>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</si>
  <si>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</si>
  <si>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</si>
  <si>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</si>
  <si>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</si>
  <si>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</si>
  <si>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</si>
  <si>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</si>
  <si>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</si>
  <si>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</si>
  <si>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</si>
  <si>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</si>
  <si>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</si>
  <si>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</si>
  <si>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</si>
  <si>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</si>
  <si>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</si>
  <si>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</si>
  <si>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</si>
  <si>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</si>
  <si>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</si>
  <si>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</si>
  <si>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</si>
  <si>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</si>
  <si>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</si>
  <si>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</si>
  <si>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</si>
  <si>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</si>
  <si>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</si>
  <si>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</si>
  <si>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</si>
  <si>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</si>
  <si>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</si>
  <si>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</si>
  <si>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</si>
  <si>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</si>
  <si>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</si>
  <si>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</si>
  <si>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</si>
  <si>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</si>
  <si>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</si>
  <si>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</si>
  <si>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</si>
  <si>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</si>
  <si>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</si>
  <si>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</si>
  <si>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</si>
  <si>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</si>
  <si>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</si>
  <si>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</si>
  <si>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</si>
  <si>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</si>
  <si>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</si>
  <si>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</si>
  <si>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</si>
  <si>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</si>
  <si>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</si>
  <si>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</si>
  <si>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</si>
  <si>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</si>
  <si>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</si>
  <si>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</si>
  <si>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</si>
  <si>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</si>
  <si>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</si>
  <si>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</si>
  <si>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</si>
  <si>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</si>
  <si>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</si>
  <si>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</si>
  <si>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</si>
  <si>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</si>
  <si>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</si>
  <si>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</si>
  <si>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</si>
  <si>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</si>
  <si>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</si>
  <si>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</si>
  <si>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</si>
  <si>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</si>
  <si>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</si>
  <si>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</si>
  <si>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</si>
  <si>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</si>
  <si>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</si>
  <si>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</si>
  <si>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</si>
  <si>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</si>
  <si>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</si>
  <si>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</si>
  <si>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</si>
  <si>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</si>
  <si>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</si>
  <si>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</si>
  <si>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</si>
  <si>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</si>
  <si>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</si>
  <si>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</si>
  <si>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</si>
  <si>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</si>
  <si>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</si>
  <si>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</si>
  <si>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</si>
  <si>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</si>
  <si>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</si>
  <si>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</si>
  <si>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</si>
  <si>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</si>
  <si>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</si>
  <si>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</si>
  <si>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</si>
  <si>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</si>
  <si>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</si>
  <si>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</si>
  <si>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</si>
  <si>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</si>
  <si>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</si>
  <si>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</si>
  <si>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</si>
  <si>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</si>
  <si>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</si>
  <si>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</si>
  <si>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</si>
  <si>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</si>
  <si>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</si>
  <si>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</si>
  <si>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</si>
  <si>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</si>
  <si>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</si>
  <si>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</si>
  <si>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</si>
  <si>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</si>
  <si>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</si>
  <si>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</si>
  <si>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</si>
  <si>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</si>
  <si>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</si>
  <si>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</si>
  <si>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</si>
  <si>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</si>
  <si>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</si>
  <si>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</si>
  <si>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</si>
  <si>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</si>
  <si>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</si>
  <si>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</si>
  <si>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</si>
  <si>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</si>
  <si>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</si>
  <si>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</si>
  <si>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</si>
  <si>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</si>
  <si>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</si>
  <si>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</si>
  <si>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</si>
  <si>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</si>
  <si>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</si>
  <si>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</si>
  <si>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</si>
  <si>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</si>
  <si>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</si>
  <si>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</si>
  <si>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</si>
  <si>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</si>
  <si>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</si>
  <si>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</si>
  <si>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</si>
  <si>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</si>
  <si>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</si>
  <si>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</si>
  <si>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</si>
  <si>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</si>
  <si>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</si>
  <si>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</si>
  <si>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</si>
  <si>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</si>
  <si>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</si>
  <si>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</si>
  <si>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</si>
  <si>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</si>
  <si>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</si>
  <si>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</si>
  <si>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</si>
  <si>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</si>
  <si>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</si>
  <si>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</si>
  <si>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</si>
  <si>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</si>
  <si>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</si>
  <si>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</si>
  <si>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</si>
  <si>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</si>
  <si>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</si>
  <si>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</si>
  <si>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</si>
  <si>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</si>
  <si>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</si>
  <si>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</si>
  <si>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</si>
  <si>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</si>
  <si>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</si>
  <si>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</si>
  <si>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</si>
  <si>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</si>
  <si>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</si>
  <si>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</si>
  <si>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</si>
  <si>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</si>
  <si>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</si>
  <si>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</si>
  <si>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</si>
  <si>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</si>
  <si>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</si>
  <si>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</si>
  <si>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</si>
  <si>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</si>
  <si>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</si>
  <si>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</si>
  <si>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</si>
  <si>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</si>
  <si>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</si>
  <si>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</si>
  <si>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</si>
  <si>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</si>
  <si>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</si>
  <si>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</si>
  <si>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</si>
  <si>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</si>
  <si>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</si>
  <si>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</si>
  <si>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</si>
  <si>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</si>
  <si>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</si>
  <si>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</si>
  <si>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</si>
  <si>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</si>
  <si>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</si>
  <si>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</si>
  <si>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</si>
  <si>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</si>
  <si>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</si>
  <si>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</si>
  <si>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</si>
  <si>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</si>
  <si>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</si>
  <si>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</si>
  <si>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</si>
  <si>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</si>
  <si>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</si>
  <si>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</si>
  <si>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</si>
  <si>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</si>
  <si>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</si>
  <si>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</si>
  <si>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</si>
  <si>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</si>
  <si>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</si>
  <si>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</si>
  <si>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</si>
  <si>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</si>
  <si>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</si>
  <si>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</si>
  <si>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</si>
  <si>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</si>
  <si>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</si>
  <si>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</si>
  <si>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</si>
  <si>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</si>
  <si>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</si>
  <si>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</si>
  <si>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</si>
  <si>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</si>
  <si>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</si>
  <si>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</si>
  <si>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</si>
  <si>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</si>
  <si>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</si>
  <si>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</si>
  <si>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</si>
  <si>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</si>
  <si>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</si>
  <si>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</si>
  <si>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</si>
  <si>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</si>
  <si>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</si>
  <si>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</si>
  <si>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</si>
  <si>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</si>
  <si>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</si>
  <si>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</si>
  <si>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</si>
  <si>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</si>
  <si>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</si>
  <si>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</si>
  <si>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</si>
  <si>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</si>
  <si>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</si>
  <si>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</si>
  <si>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</si>
  <si>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</si>
  <si>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</si>
  <si>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</si>
  <si>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</si>
  <si>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</si>
  <si>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</si>
  <si>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</si>
  <si>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</si>
  <si>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</si>
  <si>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</si>
  <si>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</si>
  <si>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</si>
  <si>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</si>
  <si>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</si>
  <si>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</si>
  <si>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</si>
  <si>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</si>
  <si>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</si>
  <si>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</si>
  <si>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</si>
  <si>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</si>
  <si>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</si>
  <si>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</si>
  <si>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</si>
  <si>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</si>
  <si>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</si>
  <si>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</si>
  <si>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</si>
  <si>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</si>
  <si>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</si>
  <si>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</si>
  <si>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</si>
  <si>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</si>
  <si>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</si>
  <si>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</si>
  <si>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</si>
  <si>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</si>
  <si>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</si>
  <si>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</si>
  <si>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</si>
  <si>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</si>
  <si>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</si>
  <si>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</si>
  <si>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</si>
  <si>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</si>
  <si>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</si>
  <si>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</si>
  <si>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</si>
  <si>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</si>
  <si>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</si>
  <si>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</si>
  <si>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</si>
  <si>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</si>
  <si>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</si>
  <si>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</si>
  <si>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</si>
  <si>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</si>
  <si>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</si>
  <si>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</si>
  <si>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</si>
  <si>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</si>
  <si>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</si>
  <si>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</si>
  <si>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</si>
  <si>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</si>
  <si>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</si>
  <si>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</si>
  <si>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</si>
  <si>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</si>
  <si>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</si>
  <si>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</si>
  <si>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</si>
  <si>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</si>
  <si>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</si>
  <si>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</si>
  <si>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</si>
  <si>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</si>
  <si>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</si>
  <si>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</si>
  <si>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</si>
  <si>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</si>
  <si>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</si>
  <si>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</si>
  <si>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</si>
  <si>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</si>
  <si>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</si>
  <si>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</si>
  <si>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</si>
  <si>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</si>
  <si>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</si>
  <si>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</si>
  <si>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</si>
  <si>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</si>
  <si>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</si>
  <si>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</si>
  <si>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</si>
  <si>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</si>
  <si>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</si>
  <si>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</si>
  <si>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</si>
  <si>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</si>
  <si>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</si>
  <si>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</si>
  <si>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</si>
  <si>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</si>
  <si>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</si>
  <si>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</si>
  <si>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</si>
  <si>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</si>
  <si>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</si>
  <si>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</si>
  <si>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</si>
  <si>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</si>
  <si>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</si>
  <si>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</si>
  <si>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</si>
  <si>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</si>
  <si>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</si>
  <si>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</si>
  <si>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</si>
  <si>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</si>
  <si>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</si>
  <si>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</si>
  <si>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</si>
  <si>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</si>
  <si>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</si>
  <si>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</si>
  <si>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</si>
  <si>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</si>
  <si>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</si>
  <si>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</si>
  <si>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</si>
  <si>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</si>
  <si>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</si>
  <si>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</si>
  <si>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</si>
  <si>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</si>
  <si>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</si>
  <si>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</si>
  <si>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</si>
  <si>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</si>
  <si>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</si>
  <si>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</si>
  <si>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</si>
  <si>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</si>
  <si>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</si>
  <si>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</si>
  <si>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</si>
  <si>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</si>
  <si>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</si>
  <si>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</si>
  <si>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</si>
  <si>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</si>
  <si>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</si>
  <si>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</si>
  <si>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</si>
  <si>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</si>
  <si>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</si>
  <si>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</si>
  <si>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</si>
  <si>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</si>
  <si>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</si>
  <si>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</si>
  <si>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</si>
  <si>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</si>
  <si>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</si>
  <si>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</si>
  <si>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</si>
  <si>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</si>
  <si>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</si>
  <si>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</si>
  <si>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</si>
  <si>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</si>
  <si>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</si>
  <si>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</si>
  <si>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</si>
  <si>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</si>
  <si>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</si>
  <si>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</si>
  <si>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</si>
  <si>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</si>
  <si>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</si>
  <si>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</si>
  <si>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</si>
  <si>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</si>
  <si>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</si>
  <si>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</si>
  <si>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</si>
  <si>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</si>
  <si>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</si>
  <si>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</si>
  <si>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</si>
  <si>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</si>
  <si>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</si>
  <si>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</si>
  <si>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</si>
  <si>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</si>
  <si>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</si>
  <si>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</si>
  <si>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</si>
  <si>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</si>
  <si>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</si>
  <si>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</si>
  <si>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</si>
  <si>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</si>
  <si>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</si>
  <si>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</si>
  <si>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</si>
  <si>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</si>
  <si>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</si>
  <si>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</si>
  <si>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</si>
  <si>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</si>
  <si>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</si>
  <si>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</si>
  <si>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</si>
  <si>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</si>
  <si>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</si>
  <si>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</si>
  <si>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</si>
  <si>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</si>
  <si>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</si>
  <si>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</si>
  <si>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</si>
  <si>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</si>
  <si>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</si>
  <si>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</si>
  <si>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</si>
  <si>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</si>
  <si>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</si>
  <si>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</si>
  <si>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</si>
  <si>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</si>
  <si>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</si>
  <si>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</si>
  <si>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</si>
  <si>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</si>
  <si>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</si>
  <si>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</si>
  <si>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</si>
  <si>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</si>
  <si>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</si>
  <si>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</si>
  <si>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</si>
  <si>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</si>
  <si>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</si>
  <si>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</si>
  <si>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</si>
  <si>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</si>
  <si>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</si>
  <si>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</si>
  <si>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</si>
  <si>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</si>
  <si>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</si>
  <si>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</si>
  <si>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</si>
  <si>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</si>
  <si>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</si>
  <si>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</si>
  <si>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</si>
  <si>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</si>
  <si>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</si>
  <si>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</si>
  <si>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</si>
  <si>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</si>
  <si>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</si>
  <si>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</si>
  <si>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</si>
  <si>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</si>
  <si>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</si>
  <si>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</si>
  <si>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</si>
  <si>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</si>
  <si>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</si>
  <si>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</si>
  <si>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</si>
  <si>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</si>
  <si>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</si>
  <si>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</si>
  <si>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</si>
  <si>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</si>
  <si>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</si>
  <si>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</si>
  <si>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</si>
  <si>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</si>
  <si>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</si>
  <si>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</si>
  <si>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</si>
  <si>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</si>
  <si>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</si>
  <si>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</si>
  <si>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</si>
  <si>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</si>
  <si>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</si>
  <si>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</si>
  <si>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</si>
  <si>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</si>
  <si>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</si>
  <si>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</si>
  <si>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</si>
  <si>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</si>
  <si>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</si>
  <si>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</si>
  <si>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</si>
  <si>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</si>
  <si>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</si>
  <si>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</si>
  <si>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</si>
  <si>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</si>
  <si>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</si>
  <si>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</si>
  <si>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</si>
  <si>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</si>
  <si>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</si>
  <si>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</si>
  <si>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</si>
  <si>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</si>
  <si>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</si>
  <si>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</si>
  <si>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</si>
  <si>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</si>
  <si>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</si>
  <si>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</si>
  <si>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</si>
  <si>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</si>
  <si>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</si>
  <si>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</si>
  <si>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</si>
  <si>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</si>
  <si>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</si>
  <si>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</si>
  <si>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</si>
  <si>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</si>
  <si>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</si>
  <si>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</si>
  <si>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</si>
  <si>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</si>
  <si>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</si>
  <si>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</si>
  <si>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</si>
  <si>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</si>
  <si>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</si>
  <si>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</si>
  <si>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</si>
  <si>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</si>
  <si>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</si>
  <si>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</si>
  <si>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</si>
  <si>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</si>
  <si>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</si>
  <si>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</si>
  <si>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</si>
  <si>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</si>
  <si>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</si>
  <si>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</si>
  <si>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</si>
  <si>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</si>
  <si>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</si>
  <si>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</si>
  <si>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</si>
  <si>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</si>
  <si>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</si>
  <si>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</si>
  <si>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</si>
  <si>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</si>
  <si>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</si>
  <si>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</si>
  <si>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</si>
  <si>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</si>
  <si>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</si>
  <si>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</si>
  <si>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</si>
  <si>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</si>
  <si>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</si>
  <si>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</si>
  <si>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</si>
  <si>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</si>
  <si>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</si>
  <si>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</si>
  <si>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</si>
  <si>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</si>
  <si>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</si>
  <si>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</si>
  <si>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</si>
  <si>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</si>
  <si>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</si>
  <si>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</si>
  <si>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</si>
  <si>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</si>
  <si>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</si>
  <si>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</si>
  <si>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</si>
  <si>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</si>
  <si>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</si>
  <si>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</si>
  <si>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</si>
  <si>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</si>
  <si>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</si>
  <si>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</si>
  <si>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</si>
  <si>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</si>
  <si>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</si>
  <si>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</si>
  <si>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</si>
  <si>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</si>
  <si>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</si>
  <si>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</si>
  <si>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</si>
  <si>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</si>
  <si>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</si>
  <si>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</si>
  <si>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</si>
  <si>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</si>
  <si>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</si>
  <si>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</si>
  <si>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</si>
  <si>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</si>
  <si>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</si>
  <si>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</si>
  <si>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</si>
  <si>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</si>
  <si>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</si>
  <si>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</si>
  <si>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</si>
  <si>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</si>
  <si>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</si>
  <si>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</si>
  <si>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</si>
  <si>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</si>
  <si>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</si>
  <si>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</si>
  <si>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</si>
  <si>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</si>
  <si>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</si>
  <si>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</si>
  <si>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</si>
  <si>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</si>
  <si>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</si>
  <si>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</si>
  <si>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</si>
  <si>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</si>
  <si>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</si>
  <si>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</si>
  <si>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</si>
  <si>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</si>
  <si>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</si>
  <si>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</si>
  <si>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</si>
  <si>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</si>
  <si>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</si>
  <si>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</si>
  <si>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</si>
  <si>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</si>
  <si>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</si>
  <si>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</si>
  <si>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</si>
  <si>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</si>
  <si>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</si>
  <si>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</si>
  <si>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</si>
  <si>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</si>
  <si>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</si>
  <si>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</si>
  <si>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</si>
  <si>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</si>
  <si>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</si>
  <si>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</si>
  <si>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</si>
  <si>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</si>
  <si>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</si>
  <si>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</si>
  <si>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</si>
  <si>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</si>
  <si>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</si>
  <si>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</si>
  <si>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</si>
  <si>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</si>
  <si>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</si>
  <si>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</si>
  <si>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</si>
  <si>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</si>
  <si>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</si>
  <si>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</si>
  <si>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</si>
  <si>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</si>
  <si>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</si>
  <si>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</si>
  <si>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</si>
  <si>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</si>
  <si>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</si>
  <si>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</si>
  <si>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</si>
  <si>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</si>
  <si>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</si>
  <si>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</si>
  <si>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</si>
  <si>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</si>
  <si>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</si>
  <si>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</si>
  <si>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</si>
  <si>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</si>
  <si>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</si>
  <si>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</si>
  <si>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</si>
  <si>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</si>
  <si>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</si>
  <si>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</si>
  <si>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</si>
  <si>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</si>
  <si>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</si>
  <si>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</si>
  <si>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</si>
  <si>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</si>
  <si>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</si>
  <si>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</si>
  <si>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</si>
  <si>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</si>
  <si>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</si>
  <si>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</si>
  <si>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</si>
  <si>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</si>
  <si>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</si>
  <si>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</si>
  <si>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</si>
  <si>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</si>
  <si>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</si>
  <si>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</si>
  <si>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</si>
  <si>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</si>
  <si>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</si>
  <si>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</si>
  <si>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</si>
  <si>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</si>
  <si>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</si>
  <si>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</si>
  <si>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</si>
  <si>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</si>
  <si>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</si>
  <si>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</si>
  <si>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</si>
  <si>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</si>
  <si>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</si>
  <si>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</si>
  <si>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</si>
  <si>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</si>
  <si>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</si>
  <si>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</si>
  <si>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</si>
  <si>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</si>
  <si>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</si>
  <si>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</si>
  <si>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</si>
  <si>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</si>
  <si>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</si>
  <si>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</si>
  <si>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</si>
  <si>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</si>
  <si>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</si>
  <si>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</si>
  <si>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</si>
  <si>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</si>
  <si>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</si>
  <si>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</si>
  <si>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</si>
  <si>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</si>
  <si>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</si>
  <si>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</si>
  <si>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</si>
  <si>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</si>
  <si>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</si>
  <si>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</si>
  <si>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</si>
  <si>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</si>
  <si>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</si>
  <si>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</si>
  <si>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</si>
  <si>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</si>
  <si>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</si>
  <si>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</si>
  <si>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</si>
  <si>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</si>
  <si>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</si>
  <si>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</si>
  <si>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</si>
  <si>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</si>
  <si>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</si>
  <si>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</si>
  <si>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</si>
  <si>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</si>
  <si>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</si>
  <si>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</si>
  <si>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</si>
  <si>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</si>
  <si>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</si>
  <si>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</si>
  <si>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</si>
  <si>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</si>
  <si>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</si>
  <si>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</si>
  <si>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</si>
  <si>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</si>
  <si>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</si>
  <si>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</si>
  <si>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</si>
  <si>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</si>
  <si>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</si>
  <si>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</si>
  <si>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</si>
  <si>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</si>
  <si>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</si>
  <si>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</si>
  <si>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</si>
  <si>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</si>
  <si>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</si>
  <si>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</si>
  <si>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</si>
  <si>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</si>
  <si>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</si>
  <si>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</si>
  <si>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</si>
  <si>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</si>
  <si>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</si>
  <si>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</si>
  <si>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</si>
  <si>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</si>
  <si>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</si>
  <si>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</si>
  <si>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</si>
  <si>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</si>
  <si>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</si>
  <si>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</si>
  <si>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</si>
  <si>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</si>
  <si>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</si>
  <si>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</si>
  <si>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</si>
  <si>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</si>
  <si>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</si>
  <si>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</si>
  <si>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</si>
  <si>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</si>
  <si>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</si>
  <si>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</si>
  <si>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</si>
  <si>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</si>
  <si>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</si>
  <si>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</si>
  <si>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</si>
  <si>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</si>
  <si>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</si>
  <si>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</si>
  <si>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</si>
  <si>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</si>
  <si>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</si>
  <si>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</si>
  <si>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</si>
  <si>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</si>
  <si>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</si>
  <si>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</si>
  <si>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</si>
  <si>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</si>
  <si>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</si>
  <si>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</si>
  <si>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</si>
  <si>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</si>
  <si>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</si>
  <si>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</si>
  <si>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</si>
  <si>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</si>
  <si>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</si>
  <si>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</si>
  <si>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</si>
  <si>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</si>
  <si>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</si>
  <si>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</si>
  <si>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</si>
  <si>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</si>
  <si>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</si>
  <si>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</si>
  <si>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</si>
  <si>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</si>
  <si>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</si>
  <si>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</si>
  <si>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</si>
  <si>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</si>
  <si>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</si>
  <si>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</si>
  <si>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</si>
  <si>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</si>
  <si>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</si>
  <si>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</si>
  <si>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</si>
  <si>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</si>
  <si>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</si>
  <si>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</si>
  <si>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</si>
  <si>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</si>
  <si>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</si>
  <si>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</si>
  <si>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</si>
  <si>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</si>
  <si>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</si>
  <si>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</si>
  <si>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</si>
  <si>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</si>
  <si>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</si>
  <si>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</si>
  <si>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</si>
  <si>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</si>
  <si>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</si>
  <si>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</si>
  <si>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</si>
  <si>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</si>
  <si>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</si>
  <si>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</si>
  <si>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</si>
  <si>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</si>
  <si>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</si>
  <si>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</si>
  <si>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</si>
  <si>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</si>
  <si>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</si>
  <si>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</si>
  <si>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</si>
  <si>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</si>
  <si>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</si>
  <si>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</si>
  <si>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</si>
  <si>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</si>
  <si>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</si>
  <si>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</si>
  <si>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</si>
  <si>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</si>
  <si>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</si>
  <si>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</si>
  <si>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</si>
  <si>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</si>
  <si>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</si>
  <si>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</si>
  <si>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</si>
  <si>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</si>
  <si>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</si>
  <si>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</si>
  <si>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</si>
  <si>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</si>
  <si>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</si>
  <si>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</si>
  <si>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</si>
  <si>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</si>
  <si>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</si>
  <si>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</si>
  <si>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</si>
  <si>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</si>
  <si>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</si>
  <si>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</si>
  <si>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</si>
  <si>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</si>
  <si>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</si>
  <si>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</si>
  <si>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</si>
  <si>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</si>
  <si>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</si>
  <si>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</si>
  <si>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</si>
  <si>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</si>
  <si>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</si>
  <si>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</si>
  <si>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</si>
  <si>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</si>
  <si>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</si>
  <si>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</si>
  <si>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</si>
  <si>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</si>
  <si>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</si>
  <si>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</si>
  <si>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</si>
  <si>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</si>
  <si>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</si>
  <si>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</si>
  <si>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</si>
  <si>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</si>
  <si>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</si>
  <si>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</si>
  <si>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</si>
  <si>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</si>
  <si>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</si>
  <si>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</si>
  <si>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</si>
  <si>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</si>
  <si>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</si>
  <si>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</si>
  <si>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</si>
  <si>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</si>
  <si>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</si>
  <si>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</si>
  <si>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</si>
  <si>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</si>
  <si>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</si>
  <si>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</si>
  <si>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</si>
  <si>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</si>
  <si>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</si>
  <si>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</si>
  <si>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</si>
  <si>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</si>
  <si>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</si>
  <si>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</si>
  <si>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</si>
  <si>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</si>
  <si>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</si>
  <si>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</si>
  <si>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</si>
  <si>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</si>
  <si>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</si>
  <si>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</si>
  <si>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</si>
  <si>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</si>
  <si>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</si>
  <si>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</si>
  <si>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</si>
  <si>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</si>
  <si>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</si>
  <si>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</si>
  <si>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</si>
  <si>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</si>
  <si>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</si>
  <si>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</si>
  <si>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</si>
  <si>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</si>
  <si>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</si>
  <si>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</si>
  <si>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</si>
  <si>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</si>
  <si>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</si>
  <si>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</si>
  <si>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</si>
  <si>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</si>
  <si>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</si>
  <si>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</si>
  <si>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</si>
  <si>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</si>
  <si>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</si>
  <si>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</si>
  <si>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</si>
  <si>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</si>
  <si>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</si>
  <si>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</si>
  <si>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</si>
  <si>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</si>
  <si>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</si>
  <si>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</si>
  <si>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</si>
  <si>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</si>
  <si>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</si>
  <si>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</si>
  <si>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</si>
  <si>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</si>
  <si>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</si>
  <si>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</si>
  <si>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</si>
  <si>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</si>
  <si>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</si>
  <si>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</si>
  <si>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</si>
  <si>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</si>
  <si>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</si>
  <si>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</si>
  <si>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</si>
  <si>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</si>
  <si>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</si>
  <si>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</si>
  <si>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</si>
  <si>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</si>
  <si>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</si>
  <si>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</si>
  <si>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</si>
  <si>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</si>
  <si>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</si>
  <si>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</si>
  <si>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</si>
  <si>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</si>
  <si>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</si>
  <si>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</si>
  <si>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</si>
  <si>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</si>
  <si>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</si>
  <si>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</si>
  <si>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</si>
  <si>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</si>
  <si>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</si>
  <si>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</si>
  <si>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</si>
  <si>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</si>
  <si>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</si>
  <si>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</si>
  <si>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</si>
  <si>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</si>
  <si>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</si>
  <si>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</si>
  <si>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</si>
  <si>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</si>
  <si>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</si>
  <si>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</si>
  <si>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</si>
  <si>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</si>
  <si>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</si>
  <si>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</si>
  <si>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</si>
  <si>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</si>
  <si>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</si>
  <si>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</si>
  <si>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</si>
  <si>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</si>
  <si>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</si>
  <si>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</si>
  <si>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</si>
  <si>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</si>
  <si>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</si>
  <si>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</si>
  <si>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</si>
  <si>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</si>
  <si>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</si>
  <si>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</si>
  <si>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</si>
  <si>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</si>
  <si>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</si>
  <si>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</si>
  <si>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</si>
  <si>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</si>
  <si>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</si>
  <si>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</si>
  <si>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</si>
  <si>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</si>
  <si>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</si>
  <si>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</si>
  <si>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</si>
  <si>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</si>
  <si>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</si>
  <si>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</si>
  <si>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</si>
  <si>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</si>
  <si>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</si>
  <si>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</si>
  <si>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</si>
  <si>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</si>
  <si>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</si>
  <si>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</si>
  <si>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</si>
  <si>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</si>
  <si>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</si>
  <si>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</si>
  <si>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</si>
  <si>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</si>
  <si>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</si>
  <si>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</si>
  <si>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</si>
  <si>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</si>
  <si>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</si>
  <si>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</si>
  <si>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</si>
  <si>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</si>
  <si>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</si>
  <si>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</si>
  <si>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</si>
  <si>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</si>
  <si>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</si>
  <si>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</si>
  <si>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</si>
  <si>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</si>
  <si>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</si>
  <si>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</si>
  <si>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</si>
  <si>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</si>
  <si>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</si>
  <si>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</si>
  <si>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</si>
  <si>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</si>
  <si>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</si>
  <si>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</si>
  <si>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</si>
  <si>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</si>
  <si>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</si>
  <si>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</si>
  <si>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</si>
  <si>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</si>
  <si>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</si>
  <si>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</si>
  <si>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</si>
  <si>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</si>
  <si>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</si>
  <si>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</si>
  <si>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</si>
  <si>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</si>
  <si>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</si>
  <si>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</si>
  <si>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</si>
  <si>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</si>
  <si>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</si>
  <si>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</si>
  <si>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</si>
  <si>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</si>
  <si>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</si>
  <si>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</si>
  <si>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</si>
  <si>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</si>
  <si>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</si>
  <si>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</si>
  <si>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</si>
  <si>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</si>
  <si>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</si>
  <si>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</si>
  <si>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</si>
  <si>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</si>
  <si>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</si>
  <si>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</si>
  <si>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</si>
  <si>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</si>
  <si>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</si>
  <si>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</si>
  <si>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</si>
  <si>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</si>
  <si>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</si>
  <si>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</si>
  <si>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</si>
  <si>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</si>
  <si>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</si>
  <si>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</si>
  <si>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</si>
  <si>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</si>
  <si>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</si>
  <si>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</si>
  <si>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</si>
  <si>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</si>
  <si>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</si>
  <si>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</si>
  <si>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</si>
  <si>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</si>
  <si>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</si>
  <si>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</si>
  <si>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</si>
  <si>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</si>
  <si>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</si>
  <si>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</si>
  <si>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</si>
  <si>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</si>
  <si>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</si>
  <si>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</si>
  <si>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</si>
  <si>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</si>
  <si>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</si>
  <si>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</si>
  <si>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</si>
  <si>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</si>
  <si>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</si>
  <si>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</si>
  <si>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</si>
  <si>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</si>
  <si>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</si>
  <si>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</si>
  <si>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</si>
  <si>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</si>
  <si>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</si>
  <si>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</si>
  <si>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</si>
  <si>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</si>
  <si>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</si>
  <si>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</si>
  <si>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</si>
  <si>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</si>
  <si>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</si>
  <si>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</si>
  <si>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</si>
  <si>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</si>
  <si>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</si>
  <si>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</si>
  <si>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</si>
  <si>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</si>
  <si>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</si>
  <si>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</si>
  <si>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</si>
  <si>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</si>
  <si>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</si>
  <si>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</si>
  <si>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</si>
  <si>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</si>
  <si>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</si>
  <si>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</si>
  <si>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</si>
  <si>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</si>
  <si>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</si>
  <si>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</si>
  <si>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</si>
  <si>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</si>
  <si>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</si>
  <si>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</si>
  <si>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</si>
  <si>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</si>
  <si>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</si>
  <si>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</si>
  <si>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</si>
  <si>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</si>
  <si>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</si>
  <si>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</si>
  <si>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</si>
  <si>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</si>
  <si>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</si>
  <si>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</si>
  <si>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</si>
  <si>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</si>
  <si>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</si>
  <si>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</si>
  <si>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</si>
  <si>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</si>
  <si>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</si>
  <si>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</si>
  <si>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</si>
  <si>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</si>
  <si>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</si>
  <si>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</si>
  <si>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</si>
  <si>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</si>
  <si>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</si>
  <si>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</si>
  <si>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</si>
  <si>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</si>
  <si>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</si>
  <si>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</si>
  <si>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</si>
  <si>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</si>
  <si>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</si>
  <si>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</si>
  <si>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</si>
  <si>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</si>
  <si>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</si>
  <si>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</si>
  <si>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</si>
  <si>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</si>
  <si>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</si>
  <si>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</si>
  <si>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</si>
  <si>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</si>
  <si>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</si>
  <si>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</si>
  <si>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</si>
  <si>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</si>
  <si>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</si>
  <si>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</si>
  <si>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</si>
  <si>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</si>
  <si>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</si>
  <si>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</si>
  <si>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</si>
  <si>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</si>
  <si>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</si>
  <si>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</si>
  <si>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</si>
  <si>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</si>
  <si>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</si>
  <si>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</si>
  <si>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</si>
  <si>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</si>
  <si>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</si>
  <si>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</si>
  <si>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</si>
  <si>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</si>
  <si>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</si>
  <si>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</si>
  <si>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</si>
  <si>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</si>
  <si>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</si>
  <si>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</si>
  <si>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</si>
  <si>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</si>
  <si>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</si>
  <si>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</si>
  <si>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</si>
  <si>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</si>
  <si>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</si>
  <si>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</si>
  <si>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</si>
  <si>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</si>
  <si>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</si>
  <si>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</si>
  <si>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</si>
  <si>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</si>
  <si>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</si>
  <si>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</si>
  <si>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</si>
  <si>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</si>
  <si>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</si>
  <si>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</si>
  <si>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</si>
  <si>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</si>
  <si>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</si>
  <si>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</si>
  <si>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</si>
  <si>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</si>
  <si>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</si>
  <si>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</si>
  <si>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</si>
  <si>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</si>
  <si>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</si>
  <si>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</si>
  <si>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</si>
  <si>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</si>
  <si>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</si>
  <si>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</si>
  <si>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</si>
  <si>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</si>
  <si>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</si>
  <si>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</si>
  <si>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</si>
  <si>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</si>
  <si>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</si>
  <si>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</si>
  <si>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</si>
  <si>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</si>
  <si>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</si>
  <si>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</si>
  <si>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</si>
  <si>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</si>
  <si>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</si>
  <si>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</si>
  <si>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</si>
  <si>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</si>
  <si>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</si>
  <si>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</si>
  <si>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</si>
  <si>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</si>
  <si>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</si>
  <si>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</si>
  <si>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</si>
  <si>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</si>
  <si>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</si>
  <si>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</si>
  <si>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</si>
  <si>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</si>
  <si>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</si>
  <si>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</si>
  <si>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</si>
  <si>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</si>
  <si>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</si>
  <si>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</si>
  <si>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</si>
  <si>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</si>
  <si>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</si>
  <si>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</si>
  <si>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</si>
  <si>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</si>
  <si>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</si>
  <si>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</si>
  <si>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</si>
  <si>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</si>
  <si>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</si>
  <si>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</si>
  <si>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</si>
  <si>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</si>
  <si>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</si>
  <si>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</si>
  <si>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</si>
  <si>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</si>
  <si>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</si>
  <si>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</si>
  <si>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</si>
  <si>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</si>
  <si>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</si>
  <si>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</si>
  <si>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</si>
  <si>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</si>
  <si>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</si>
  <si>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</si>
  <si>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</si>
  <si>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</si>
  <si>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</si>
  <si>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</si>
  <si>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</si>
  <si>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</si>
  <si>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</si>
  <si>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</si>
  <si>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</si>
  <si>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</si>
  <si>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</si>
  <si>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</si>
  <si>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</si>
  <si>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</si>
  <si>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</si>
  <si>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</si>
  <si>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</si>
  <si>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</si>
  <si>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</si>
  <si>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</si>
  <si>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</si>
  <si>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</si>
  <si>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</si>
  <si>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</si>
  <si>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</si>
  <si>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</si>
  <si>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</si>
  <si>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</si>
  <si>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</si>
  <si>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</si>
  <si>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</si>
  <si>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</si>
  <si>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</si>
  <si>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</si>
  <si>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</si>
  <si>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</si>
  <si>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</si>
  <si>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</si>
  <si>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</si>
  <si>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</si>
  <si>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</si>
  <si>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</si>
  <si>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</si>
  <si>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</si>
  <si>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</si>
  <si>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</si>
  <si>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</si>
  <si>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</si>
  <si>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</si>
  <si>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</si>
  <si>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</si>
  <si>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</si>
  <si>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</si>
  <si>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</si>
  <si>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</si>
  <si>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</si>
  <si>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</si>
  <si>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</si>
  <si>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</si>
  <si>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</si>
  <si>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</si>
  <si>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</si>
  <si>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</si>
  <si>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</si>
  <si>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</si>
  <si>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</si>
  <si>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</si>
  <si>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</si>
  <si>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</si>
  <si>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</si>
  <si>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</si>
  <si>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</si>
  <si>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</si>
  <si>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</si>
  <si>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</si>
  <si>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</si>
  <si>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</si>
  <si>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</si>
  <si>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</si>
  <si>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</si>
  <si>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</si>
  <si>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</si>
  <si>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</si>
  <si>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</si>
  <si>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</si>
  <si>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</si>
  <si>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</si>
  <si>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</si>
  <si>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</si>
  <si>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</si>
  <si>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</si>
  <si>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</si>
  <si>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</si>
  <si>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</si>
  <si>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</si>
  <si>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</si>
  <si>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</si>
  <si>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</si>
  <si>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</si>
  <si>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</si>
  <si>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</si>
  <si>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</si>
  <si>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</si>
  <si>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</si>
  <si>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</si>
  <si>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</si>
  <si>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</si>
  <si>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</si>
  <si>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</si>
  <si>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</si>
  <si>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</si>
  <si>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</si>
  <si>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</si>
  <si>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</si>
  <si>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</si>
  <si>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</si>
  <si>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</si>
  <si>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</si>
  <si>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</si>
  <si>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</si>
  <si>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</si>
  <si>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</si>
  <si>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</si>
  <si>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</si>
  <si>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</si>
  <si>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</si>
  <si>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</si>
  <si>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</si>
  <si>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</si>
  <si>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</si>
  <si>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</si>
  <si>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</si>
  <si>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</si>
  <si>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</si>
  <si>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</si>
  <si>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</si>
  <si>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</si>
  <si>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</si>
  <si>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</si>
  <si>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</si>
  <si>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</si>
  <si>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</si>
  <si>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</si>
  <si>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</si>
  <si>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</si>
  <si>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</si>
  <si>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</si>
  <si>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</si>
  <si>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</si>
  <si>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</si>
  <si>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</si>
  <si>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</si>
  <si>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</si>
  <si>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</si>
  <si>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</si>
  <si>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</si>
  <si>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</si>
  <si>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</si>
  <si>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</si>
  <si>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</si>
  <si>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</si>
  <si>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</si>
  <si>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</si>
  <si>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</si>
  <si>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</si>
  <si>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</si>
  <si>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</si>
  <si>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</si>
  <si>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</si>
  <si>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</si>
  <si>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</si>
  <si>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</si>
  <si>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</si>
  <si>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</si>
  <si>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</si>
  <si>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</si>
  <si>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</si>
  <si>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</si>
  <si>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</si>
  <si>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</si>
  <si>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</si>
  <si>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</si>
  <si>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</si>
  <si>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</si>
  <si>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</si>
  <si>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</si>
  <si>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</si>
  <si>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</si>
  <si>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</si>
  <si>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</si>
  <si>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</si>
  <si>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</si>
  <si>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</si>
  <si>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</si>
  <si>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</si>
  <si>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</si>
  <si>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</si>
  <si>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</si>
  <si>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</si>
  <si>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</si>
  <si>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</si>
  <si>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</si>
  <si>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</si>
  <si>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</si>
  <si>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</si>
  <si>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</si>
  <si>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</si>
  <si>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</si>
  <si>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</si>
  <si>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</si>
  <si>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</si>
  <si>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</si>
  <si>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</si>
  <si>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</si>
  <si>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</si>
  <si>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</si>
  <si>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</si>
  <si>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</si>
  <si>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</si>
  <si>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</si>
  <si>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</si>
  <si>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</si>
  <si>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</si>
  <si>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</si>
  <si>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</si>
  <si>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</si>
  <si>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</si>
  <si>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</si>
  <si>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</si>
  <si>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</si>
  <si>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</si>
  <si>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</si>
  <si>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</si>
  <si>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</si>
  <si>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</si>
  <si>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</si>
  <si>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</si>
  <si>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</si>
  <si>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</si>
  <si>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</si>
  <si>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</si>
  <si>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</si>
  <si>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</si>
  <si>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</si>
  <si>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</si>
  <si>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</si>
  <si>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</si>
  <si>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</si>
  <si>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</si>
  <si>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</si>
  <si>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</si>
  <si>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</si>
  <si>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</si>
  <si>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</si>
  <si>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</si>
  <si>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</si>
  <si>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</si>
  <si>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</si>
  <si>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</si>
  <si>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</si>
  <si>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</si>
  <si>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</si>
  <si>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</si>
  <si>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</si>
  <si>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</si>
  <si>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</si>
  <si>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</si>
  <si>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</si>
  <si>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</si>
  <si>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</si>
  <si>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</si>
  <si>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</si>
  <si>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</si>
  <si>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</si>
  <si>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</si>
  <si>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</si>
  <si>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</si>
  <si>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</si>
  <si>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</si>
  <si>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</si>
  <si>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</si>
  <si>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</si>
  <si>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</si>
  <si>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</si>
  <si>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</si>
  <si>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</si>
  <si>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</si>
  <si>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</si>
  <si>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</si>
  <si>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</si>
  <si>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</si>
  <si>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</si>
  <si>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</si>
  <si>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</si>
  <si>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</si>
  <si>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</si>
  <si>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</si>
  <si>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</si>
  <si>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</si>
  <si>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</si>
  <si>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</si>
  <si>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</si>
  <si>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</si>
  <si>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</si>
  <si>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</si>
  <si>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</si>
  <si>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</si>
  <si>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</si>
  <si>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</si>
  <si>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</si>
  <si>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</si>
  <si>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</si>
  <si>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</si>
  <si>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</si>
  <si>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</si>
  <si>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</si>
  <si>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</si>
  <si>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</si>
  <si>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</si>
  <si>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</si>
  <si>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</si>
  <si>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</si>
  <si>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</si>
  <si>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</si>
  <si>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</si>
  <si>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</si>
  <si>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</si>
  <si>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</si>
  <si>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</si>
  <si>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</si>
  <si>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</si>
  <si>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</si>
  <si>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</si>
  <si>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</si>
  <si>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</si>
  <si>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</si>
  <si>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</si>
  <si>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</si>
  <si>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</si>
  <si>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</si>
  <si>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</si>
  <si>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</si>
  <si>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</si>
  <si>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</si>
  <si>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</si>
  <si>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</si>
  <si>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</si>
  <si>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</si>
  <si>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</si>
  <si>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</si>
  <si>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</si>
  <si>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</si>
  <si>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</si>
  <si>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</si>
  <si>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</si>
  <si>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</si>
  <si>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</si>
  <si>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</si>
  <si>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</si>
  <si>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</si>
  <si>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</si>
  <si>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</si>
  <si>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</si>
  <si>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</si>
  <si>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</si>
  <si>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</si>
  <si>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</si>
  <si>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</si>
  <si>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</si>
  <si>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</si>
  <si>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</si>
  <si>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</si>
  <si>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</si>
  <si>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</si>
  <si>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</si>
  <si>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</si>
  <si>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</si>
  <si>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</si>
  <si>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</si>
  <si>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</si>
  <si>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</si>
  <si>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</si>
  <si>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</si>
  <si>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</si>
  <si>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</si>
  <si>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</si>
  <si>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</si>
  <si>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</si>
  <si>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</si>
  <si>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</si>
  <si>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</si>
  <si>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</si>
  <si>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</si>
  <si>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</si>
  <si>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</si>
  <si>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</si>
  <si>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</si>
  <si>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</si>
  <si>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</si>
  <si>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</si>
  <si>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</si>
  <si>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</si>
  <si>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</si>
  <si>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</si>
  <si>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</si>
  <si>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</si>
  <si>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</si>
  <si>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</si>
  <si>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</si>
  <si>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</si>
  <si>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</si>
  <si>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</si>
  <si>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</si>
  <si>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</si>
  <si>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</si>
  <si>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</si>
  <si>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</si>
  <si>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</si>
  <si>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</si>
  <si>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</si>
  <si>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</si>
  <si>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</si>
  <si>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</si>
  <si>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</si>
  <si>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</si>
  <si>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</si>
  <si>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</si>
  <si>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</si>
  <si>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</si>
  <si>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</si>
  <si>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</si>
  <si>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</si>
  <si>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</si>
  <si>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</si>
  <si>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</si>
  <si>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</si>
  <si>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</si>
  <si>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</si>
  <si>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</si>
  <si>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</si>
  <si>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</si>
  <si>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</si>
  <si>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</si>
  <si>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</si>
  <si>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</si>
  <si>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</si>
  <si>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</si>
  <si>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</si>
  <si>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</si>
  <si>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</si>
  <si>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</si>
  <si>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</si>
  <si>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</si>
  <si>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</si>
  <si>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</si>
  <si>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</si>
  <si>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</si>
  <si>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</si>
  <si>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</si>
  <si>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</si>
  <si>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</si>
  <si>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</si>
  <si>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</si>
  <si>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</si>
  <si>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</si>
  <si>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</si>
  <si>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</si>
  <si>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</si>
  <si>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</si>
  <si>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</si>
  <si>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</si>
  <si>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</si>
  <si>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</si>
  <si>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</si>
  <si>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</si>
  <si>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</si>
  <si>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</si>
  <si>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</si>
  <si>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</si>
  <si>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</si>
  <si>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</si>
  <si>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</si>
  <si>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</si>
  <si>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</si>
  <si>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</si>
  <si>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</si>
  <si>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</si>
  <si>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</si>
  <si>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</si>
  <si>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</si>
  <si>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</si>
  <si>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</si>
  <si>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</si>
  <si>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</si>
  <si>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</si>
  <si>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</si>
  <si>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</si>
  <si>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</si>
  <si>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</si>
  <si>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</si>
  <si>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</si>
  <si>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</si>
  <si>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</si>
  <si>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</si>
  <si>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</si>
  <si>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</si>
  <si>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</si>
  <si>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</si>
  <si>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</si>
  <si>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</si>
  <si>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</si>
  <si>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</si>
  <si>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</si>
  <si>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</si>
  <si>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</si>
  <si>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</si>
  <si>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</si>
  <si>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</si>
  <si>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</si>
  <si>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</si>
  <si>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</si>
  <si>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</si>
  <si>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</si>
  <si>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</si>
  <si>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</si>
  <si>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</si>
  <si>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</si>
  <si>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</si>
  <si>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</si>
  <si>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</si>
  <si>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</si>
  <si>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</si>
  <si>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</si>
  <si>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</si>
  <si>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</si>
  <si>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</si>
  <si>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</si>
  <si>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</si>
  <si>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</si>
  <si>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</si>
  <si>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</si>
  <si>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</si>
  <si>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</si>
  <si>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</si>
  <si>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</si>
  <si>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</si>
  <si>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</si>
  <si>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</si>
  <si>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</si>
  <si>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</si>
  <si>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</si>
  <si>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</si>
  <si>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</si>
  <si>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</si>
  <si>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</si>
  <si>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</si>
  <si>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</si>
  <si>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</si>
  <si>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</si>
  <si>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</si>
  <si>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</si>
  <si>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</si>
  <si>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</si>
  <si>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</si>
  <si>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</si>
  <si>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</si>
  <si>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</si>
  <si>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</si>
  <si>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</si>
  <si>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</si>
  <si>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</si>
  <si>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</si>
  <si>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</si>
  <si>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</si>
  <si>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</si>
  <si>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</si>
  <si>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</si>
  <si>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</si>
  <si>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</si>
  <si>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</si>
  <si>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</si>
  <si>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</si>
  <si>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</si>
  <si>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</si>
  <si>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</si>
  <si>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</si>
  <si>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</si>
  <si>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</si>
  <si>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</si>
  <si>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</si>
  <si>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</si>
  <si>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</si>
  <si>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</si>
  <si>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</si>
  <si>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</si>
  <si>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</si>
  <si>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</si>
  <si>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</si>
  <si>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</si>
  <si>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</si>
  <si>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</si>
  <si>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</si>
  <si>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</si>
  <si>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</si>
  <si>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</si>
  <si>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</si>
  <si>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</si>
  <si>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</si>
  <si>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</si>
  <si>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</si>
  <si>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</si>
  <si>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</si>
  <si>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</si>
  <si>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</si>
  <si>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</si>
  <si>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</si>
  <si>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</si>
  <si>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</si>
  <si>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</si>
  <si>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</si>
  <si>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</si>
  <si>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</si>
  <si>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</si>
  <si>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</si>
  <si>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</si>
  <si>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</si>
  <si>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</si>
  <si>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</si>
  <si>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</si>
  <si>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</si>
  <si>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</si>
  <si>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</si>
  <si>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</si>
  <si>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</si>
  <si>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</si>
  <si>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</si>
  <si>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</si>
  <si>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</si>
  <si>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</si>
  <si>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</si>
  <si>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</si>
  <si>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</si>
  <si>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</si>
  <si>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</si>
  <si>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</si>
  <si>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</si>
  <si>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</si>
  <si>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</si>
  <si>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</si>
  <si>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</si>
  <si>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</si>
  <si>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</si>
  <si>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</si>
  <si>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</si>
  <si>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</si>
  <si>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</si>
  <si>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</si>
  <si>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</si>
  <si>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</si>
  <si>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</si>
  <si>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</si>
  <si>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</si>
  <si>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</si>
  <si>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</si>
  <si>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</si>
  <si>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</si>
  <si>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</si>
  <si>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</si>
  <si>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</si>
  <si>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</si>
  <si>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</si>
  <si>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</si>
  <si>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</si>
  <si>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</si>
  <si>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</si>
  <si>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</si>
  <si>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</si>
  <si>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</si>
  <si>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</si>
  <si>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</si>
  <si>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</si>
  <si>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</si>
  <si>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</si>
  <si>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</si>
  <si>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</si>
  <si>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</si>
  <si>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</si>
  <si>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</si>
  <si>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</si>
  <si>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</si>
  <si>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</si>
  <si>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</si>
  <si>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</si>
  <si>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</si>
  <si>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</si>
  <si>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</si>
  <si>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</si>
  <si>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</si>
  <si>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</si>
  <si>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</si>
  <si>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</si>
  <si>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</si>
  <si>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</si>
  <si>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</si>
  <si>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</si>
  <si>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</si>
  <si>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</si>
  <si>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</si>
  <si>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</si>
  <si>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</si>
  <si>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</si>
  <si>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</si>
  <si>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</si>
  <si>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</si>
  <si>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</si>
  <si>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</si>
  <si>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</si>
  <si>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</si>
  <si>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</si>
  <si>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</si>
  <si>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</si>
  <si>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</si>
  <si>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</si>
  <si>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</si>
  <si>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</si>
  <si>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</si>
  <si>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</si>
  <si>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</si>
  <si>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</si>
  <si>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</si>
  <si>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</si>
  <si>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</si>
  <si>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</si>
  <si>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</si>
  <si>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</si>
  <si>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</si>
  <si>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</si>
  <si>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</si>
  <si>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</si>
  <si>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</si>
  <si>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</si>
  <si>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</si>
  <si>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</si>
  <si>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</si>
  <si>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</si>
  <si>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</si>
  <si>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</si>
  <si>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</si>
  <si>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</si>
  <si>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</si>
  <si>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</si>
  <si>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</si>
  <si>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</si>
  <si>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</si>
  <si>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</si>
  <si>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</si>
  <si>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</si>
  <si>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</si>
  <si>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</si>
  <si>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</si>
  <si>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</si>
  <si>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</si>
  <si>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</si>
  <si>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</si>
  <si>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</si>
  <si>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</si>
  <si>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</si>
  <si>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</si>
  <si>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</si>
  <si>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</si>
  <si>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</si>
  <si>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</si>
  <si>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</si>
  <si>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</si>
  <si>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</si>
  <si>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</si>
  <si>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</si>
  <si>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</si>
  <si>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</si>
  <si>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</si>
  <si>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</si>
  <si>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</si>
  <si>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</si>
  <si>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</si>
  <si>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</si>
  <si>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</si>
  <si>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</si>
  <si>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</si>
  <si>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</si>
  <si>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</si>
  <si>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</si>
  <si>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</si>
  <si>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</si>
  <si>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</si>
  <si>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</si>
  <si>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</si>
  <si>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</si>
  <si>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</si>
  <si>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</si>
  <si>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</si>
  <si>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</si>
  <si>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</si>
  <si>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</si>
  <si>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</si>
  <si>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</si>
  <si>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</si>
  <si>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</si>
  <si>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</si>
  <si>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</si>
  <si>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</si>
  <si>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</si>
  <si>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</si>
  <si>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</si>
  <si>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</si>
  <si>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</si>
  <si>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</si>
  <si>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</si>
  <si>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</si>
  <si>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</si>
  <si>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</si>
  <si>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</si>
  <si>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</si>
  <si>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</si>
  <si>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</si>
  <si>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</si>
  <si>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</si>
  <si>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</si>
  <si>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</si>
  <si>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</si>
  <si>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</si>
  <si>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</si>
  <si>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</si>
  <si>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</si>
  <si>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</si>
  <si>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</si>
  <si>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</si>
  <si>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</si>
  <si>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</si>
  <si>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</si>
  <si>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</si>
  <si>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</si>
  <si>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</si>
  <si>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</si>
  <si>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</si>
  <si>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</si>
  <si>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</si>
  <si>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</si>
  <si>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</si>
  <si>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</si>
  <si>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</si>
  <si>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</si>
  <si>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</si>
  <si>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</si>
  <si>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</si>
  <si>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</si>
  <si>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</si>
  <si>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</si>
  <si>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</si>
  <si>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</si>
  <si>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</si>
  <si>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</si>
  <si>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</si>
  <si>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</si>
  <si>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</si>
  <si>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</si>
  <si>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</si>
  <si>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</si>
  <si>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</si>
  <si>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</si>
  <si>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</si>
  <si>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</si>
  <si>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</si>
  <si>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</si>
  <si>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</si>
  <si>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</si>
  <si>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</si>
  <si>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</si>
  <si>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</si>
  <si>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</si>
  <si>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</si>
  <si>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</si>
  <si>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</si>
  <si>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</si>
  <si>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</si>
  <si>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</si>
  <si>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</si>
  <si>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</si>
  <si>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</si>
  <si>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</si>
  <si>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</si>
  <si>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</si>
  <si>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</si>
  <si>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</si>
  <si>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</si>
  <si>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</si>
  <si>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</si>
  <si>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</si>
  <si>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</si>
  <si>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</si>
  <si>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</si>
  <si>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</si>
  <si>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</si>
  <si>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</si>
  <si>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</si>
  <si>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</si>
  <si>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</si>
  <si>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</si>
  <si>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</si>
  <si>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</si>
  <si>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</si>
  <si>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</si>
  <si>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</si>
  <si>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</si>
  <si>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</si>
  <si>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</si>
  <si>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</si>
  <si>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</si>
  <si>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</si>
  <si>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</si>
  <si>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</si>
  <si>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</si>
  <si>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</si>
  <si>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</si>
  <si>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</si>
  <si>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</si>
  <si>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</si>
  <si>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</si>
  <si>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</si>
  <si>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</si>
  <si>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</si>
  <si>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</si>
  <si>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</si>
  <si>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</si>
  <si>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</si>
  <si>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</si>
  <si>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</si>
  <si>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</si>
  <si>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</si>
  <si>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</si>
  <si>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</si>
  <si>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</si>
  <si>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</si>
  <si>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</si>
  <si>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</si>
  <si>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</si>
  <si>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</si>
  <si>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</si>
  <si>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</si>
  <si>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</si>
  <si>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</si>
  <si>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</si>
  <si>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</si>
  <si>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</si>
  <si>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</si>
  <si>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</si>
  <si>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</si>
  <si>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</si>
  <si>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</si>
  <si>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</si>
  <si>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</si>
  <si>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</si>
  <si>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</si>
  <si>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</si>
  <si>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</si>
  <si>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</si>
  <si>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</si>
  <si>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</si>
  <si>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</si>
  <si>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</si>
  <si>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</si>
  <si>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</si>
  <si>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</si>
  <si>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</si>
  <si>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</si>
  <si>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</si>
  <si>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</si>
  <si>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</si>
  <si>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</si>
  <si>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</si>
  <si>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</si>
  <si>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</si>
  <si>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</si>
  <si>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</si>
  <si>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</si>
  <si>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</si>
  <si>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</si>
  <si>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</si>
  <si>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</si>
  <si>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</si>
  <si>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</si>
  <si>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</si>
  <si>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</si>
  <si>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</si>
  <si>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</si>
  <si>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</si>
  <si>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</si>
  <si>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</si>
  <si>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</si>
  <si>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</si>
  <si>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</si>
  <si>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</si>
  <si>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</si>
  <si>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</si>
  <si>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</si>
  <si>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</si>
  <si>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</si>
  <si>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</si>
  <si>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</si>
  <si>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</si>
  <si>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</si>
  <si>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</si>
  <si>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</si>
  <si>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</si>
  <si>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</si>
  <si>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</si>
  <si>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</si>
  <si>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</si>
  <si>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</si>
  <si>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</si>
  <si>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</si>
  <si>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</si>
  <si>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</si>
  <si>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</si>
  <si>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</si>
  <si>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</si>
  <si>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</si>
  <si>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</si>
  <si>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</si>
  <si>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</si>
  <si>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</si>
  <si>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</si>
  <si>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</si>
  <si>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</si>
  <si>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</si>
  <si>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</si>
  <si>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</si>
  <si>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</si>
  <si>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</si>
  <si>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</si>
  <si>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</si>
  <si>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</si>
  <si>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</si>
  <si>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</si>
  <si>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</si>
  <si>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</si>
  <si>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</si>
  <si>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</si>
  <si>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</si>
  <si>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</si>
  <si>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</si>
  <si>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</si>
  <si>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</si>
  <si>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</si>
  <si>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</si>
  <si>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</si>
  <si>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</si>
  <si>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</si>
  <si>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</si>
  <si>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</si>
  <si>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</si>
  <si>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</si>
  <si>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</si>
  <si>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</si>
  <si>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</si>
  <si>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</si>
  <si>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</si>
  <si>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</si>
  <si>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</si>
  <si>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</si>
  <si>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</si>
  <si>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</si>
  <si>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</si>
  <si>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</si>
  <si>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</si>
  <si>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</si>
  <si>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</si>
  <si>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</si>
  <si>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</si>
  <si>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</si>
  <si>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</si>
  <si>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</si>
  <si>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</si>
  <si>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</si>
  <si>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</si>
  <si>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</si>
  <si>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</si>
  <si>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</si>
  <si>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</si>
  <si>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</si>
  <si>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</si>
  <si>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</si>
  <si>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</si>
  <si>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</si>
  <si>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</si>
  <si>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</si>
  <si>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</si>
  <si>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</si>
  <si>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</si>
  <si>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</si>
  <si>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</si>
  <si>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</si>
  <si>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</si>
  <si>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</si>
  <si>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</si>
  <si>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</si>
  <si>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</si>
  <si>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</si>
  <si>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</si>
  <si>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</si>
  <si>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</si>
  <si>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</si>
  <si>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</si>
  <si>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</si>
  <si>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</si>
  <si>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</si>
  <si>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</si>
  <si>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</si>
  <si>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</si>
  <si>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</si>
  <si>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</si>
  <si>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</si>
  <si>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</si>
  <si>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</si>
  <si>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</si>
  <si>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</si>
  <si>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</si>
  <si>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</si>
  <si>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</si>
  <si>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</si>
  <si>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</si>
  <si>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</si>
  <si>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</si>
  <si>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</si>
  <si>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</si>
  <si>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</si>
  <si>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</si>
  <si>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</si>
  <si>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</si>
  <si>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</si>
  <si>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</si>
  <si>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</si>
  <si>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</si>
  <si>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</si>
  <si>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</si>
  <si>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</si>
  <si>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</si>
  <si>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</si>
  <si>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</si>
  <si>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</si>
  <si>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</si>
  <si>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</si>
  <si>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</si>
  <si>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</si>
  <si>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</si>
  <si>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</si>
  <si>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</si>
  <si>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</si>
  <si>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</si>
  <si>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</si>
  <si>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</si>
  <si>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</si>
  <si>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</si>
  <si>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</si>
  <si>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</si>
  <si>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</si>
  <si>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</si>
  <si>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</si>
  <si>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</si>
  <si>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</si>
  <si>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</si>
  <si>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</si>
  <si>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</si>
  <si>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</si>
  <si>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</si>
  <si>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</si>
  <si>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</si>
  <si>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</si>
  <si>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</si>
  <si>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</si>
  <si>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</si>
  <si>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</si>
  <si>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</si>
  <si>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</si>
  <si>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</si>
  <si>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</si>
  <si>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</si>
  <si>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</si>
  <si>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</si>
  <si>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</si>
  <si>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</si>
  <si>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</si>
  <si>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</si>
  <si>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</si>
  <si>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</si>
  <si>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</si>
  <si>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</si>
  <si>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</si>
  <si>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</si>
  <si>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</si>
  <si>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</si>
  <si>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</si>
  <si>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</si>
  <si>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</si>
  <si>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</si>
  <si>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</si>
  <si>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</si>
  <si>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</si>
  <si>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</si>
  <si>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</si>
  <si>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</si>
  <si>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</si>
  <si>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</si>
  <si>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</si>
  <si>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</si>
  <si>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</si>
  <si>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</si>
  <si>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</si>
  <si>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</si>
  <si>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</si>
  <si>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</si>
  <si>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</si>
  <si>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</si>
  <si>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</si>
  <si>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</si>
  <si>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</si>
  <si>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</si>
  <si>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</si>
  <si>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</si>
  <si>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</si>
  <si>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</si>
  <si>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</si>
  <si>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</si>
  <si>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</si>
  <si>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</si>
  <si>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</si>
  <si>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</si>
  <si>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</si>
  <si>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</si>
  <si>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</si>
  <si>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</si>
  <si>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</si>
  <si>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</si>
  <si>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</si>
  <si>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</si>
  <si>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</si>
  <si>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</si>
  <si>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</si>
  <si>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</si>
  <si>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</si>
  <si>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</si>
  <si>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</si>
  <si>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</si>
  <si>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</si>
  <si>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</si>
  <si>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</si>
  <si>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</si>
  <si>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</si>
  <si>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</si>
  <si>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</si>
  <si>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</si>
  <si>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</si>
  <si>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</si>
  <si>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</si>
  <si>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</si>
  <si>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</si>
  <si>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</si>
  <si>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</si>
  <si>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</si>
  <si>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</si>
  <si>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</si>
  <si>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</si>
  <si>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</si>
  <si>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</si>
  <si>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</si>
  <si>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</si>
  <si>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</si>
  <si>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</si>
  <si>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</si>
  <si>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</si>
  <si>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</si>
  <si>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</si>
  <si>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</si>
  <si>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</si>
  <si>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</si>
  <si>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</si>
  <si>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</si>
  <si>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</si>
  <si>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</si>
  <si>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</si>
  <si>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</si>
  <si>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</si>
  <si>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</si>
  <si>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</si>
  <si>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</si>
  <si>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</si>
  <si>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</si>
  <si>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</si>
  <si>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</si>
  <si>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</si>
  <si>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</si>
  <si>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</si>
  <si>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</si>
  <si>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</si>
  <si>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</si>
  <si>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</si>
  <si>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</si>
  <si>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</si>
  <si>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</si>
  <si>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</si>
  <si>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</si>
  <si>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</si>
  <si>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</si>
  <si>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</si>
  <si>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</si>
  <si>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</si>
  <si>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</si>
  <si>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</si>
  <si>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</si>
  <si>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</si>
  <si>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</si>
  <si>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</si>
  <si>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</si>
  <si>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</si>
  <si>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</si>
  <si>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</si>
  <si>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</si>
  <si>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</si>
  <si>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</si>
  <si>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</si>
  <si>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</si>
  <si>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</si>
  <si>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</si>
  <si>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</si>
  <si>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</si>
  <si>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</si>
  <si>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</si>
  <si>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</si>
  <si>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</si>
  <si>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</si>
  <si>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</si>
  <si>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</si>
  <si>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</si>
  <si>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</si>
  <si>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</si>
  <si>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</si>
  <si>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</si>
  <si>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</si>
  <si>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</si>
  <si>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</si>
  <si>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</si>
  <si>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</si>
  <si>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</si>
  <si>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</si>
  <si>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</si>
  <si>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</si>
  <si>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</si>
  <si>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</si>
  <si>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</si>
  <si>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</si>
  <si>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</si>
  <si>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</si>
  <si>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</si>
  <si>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</si>
  <si>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</si>
  <si>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</si>
  <si>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</si>
  <si>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</si>
  <si>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</si>
  <si>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</si>
  <si>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</si>
  <si>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</si>
  <si>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</si>
  <si>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</si>
  <si>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</si>
  <si>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</si>
  <si>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</si>
  <si>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</si>
  <si>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</si>
  <si>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</si>
  <si>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</si>
  <si>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</si>
  <si>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</si>
  <si>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</si>
  <si>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</si>
  <si>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</si>
  <si>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</si>
  <si>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</si>
  <si>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</si>
  <si>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</si>
  <si>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</si>
  <si>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</si>
  <si>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</si>
  <si>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</si>
  <si>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</si>
  <si>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</si>
  <si>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</si>
  <si>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</si>
  <si>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</si>
  <si>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</si>
  <si>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</si>
  <si>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</si>
  <si>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</si>
  <si>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</si>
  <si>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</si>
  <si>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</si>
  <si>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</si>
  <si>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</si>
  <si>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</si>
  <si>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</si>
  <si>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</si>
  <si>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</si>
  <si>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</si>
  <si>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</si>
  <si>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</si>
  <si>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</si>
  <si>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</si>
  <si>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</si>
  <si>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</si>
  <si>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</si>
  <si>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</si>
  <si>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</si>
  <si>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</si>
  <si>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</si>
  <si>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</si>
  <si>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</si>
  <si>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</si>
  <si>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</si>
  <si>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</si>
  <si>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</si>
  <si>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</si>
  <si>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</si>
  <si>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</si>
  <si>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</si>
  <si>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</si>
  <si>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</si>
  <si>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</si>
  <si>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</si>
  <si>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</si>
  <si>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</si>
  <si>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</si>
  <si>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</si>
  <si>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</si>
  <si>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</si>
  <si>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</si>
  <si>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</si>
  <si>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</si>
  <si>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</si>
  <si>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</si>
  <si>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</si>
  <si>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</si>
  <si>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</si>
  <si>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</si>
  <si>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</si>
  <si>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</si>
  <si>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</si>
  <si>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</si>
  <si>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</si>
  <si>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</si>
  <si>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</si>
  <si>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</si>
  <si>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</si>
  <si>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</si>
  <si>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</si>
  <si>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</si>
  <si>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</si>
  <si>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</si>
  <si>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</si>
  <si>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</si>
  <si>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</si>
  <si>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</si>
  <si>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</si>
  <si>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</si>
  <si>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</si>
  <si>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</si>
  <si>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</si>
  <si>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</si>
  <si>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</si>
  <si>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</si>
  <si>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</si>
  <si>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</si>
  <si>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</si>
  <si>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</si>
  <si>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</si>
  <si>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</si>
  <si>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</si>
  <si>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</si>
  <si>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</si>
  <si>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</si>
  <si>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</si>
  <si>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</si>
  <si>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</si>
  <si>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</si>
  <si>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</si>
  <si>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</si>
  <si>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</si>
  <si>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</si>
  <si>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</si>
  <si>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</si>
  <si>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</si>
  <si>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</si>
  <si>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</si>
  <si>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</si>
  <si>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</si>
  <si>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</si>
  <si>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</si>
  <si>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</si>
  <si>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</si>
  <si>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</si>
  <si>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</si>
  <si>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</si>
  <si>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</si>
  <si>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</si>
  <si>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</si>
  <si>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</si>
  <si>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</si>
  <si>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</si>
  <si>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</si>
  <si>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</si>
  <si>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</si>
  <si>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</si>
  <si>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</si>
  <si>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</si>
  <si>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</si>
  <si>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</si>
  <si>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</si>
  <si>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</si>
  <si>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</si>
  <si>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</si>
  <si>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</si>
  <si>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</si>
  <si>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</si>
  <si>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</si>
  <si>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</si>
  <si>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</si>
  <si>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</si>
  <si>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</si>
  <si>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</si>
  <si>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</si>
  <si>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</si>
  <si>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</si>
  <si>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</si>
  <si>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</si>
  <si>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</si>
  <si>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</si>
  <si>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</si>
  <si>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</si>
  <si>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</si>
  <si>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</si>
  <si>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</si>
  <si>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</si>
  <si>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</si>
  <si>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</si>
  <si>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</si>
  <si>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</si>
  <si>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</si>
  <si>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</si>
  <si>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</si>
  <si>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</si>
  <si>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</si>
  <si>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</si>
  <si>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</si>
  <si>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</si>
  <si>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</si>
  <si>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</si>
  <si>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</si>
  <si>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</si>
  <si>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</si>
  <si>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</si>
  <si>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</si>
  <si>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</si>
  <si>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</si>
  <si>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</si>
  <si>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</si>
  <si>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</si>
  <si>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</si>
  <si>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</si>
  <si>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</si>
  <si>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</si>
  <si>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</si>
  <si>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</si>
  <si>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</si>
  <si>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</si>
  <si>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</si>
  <si>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</si>
  <si>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</si>
  <si>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</si>
  <si>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</si>
  <si>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</si>
  <si>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</si>
  <si>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</si>
  <si>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</si>
  <si>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</si>
  <si>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</si>
  <si>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</si>
  <si>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</si>
  <si>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</si>
  <si>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</si>
  <si>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</si>
  <si>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</si>
  <si>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</si>
  <si>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</si>
  <si>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</si>
  <si>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</si>
  <si>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</si>
  <si>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</si>
  <si>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</si>
  <si>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</si>
  <si>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</si>
  <si>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</si>
  <si>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</si>
  <si>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</si>
  <si>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</si>
  <si>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</si>
  <si>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</si>
  <si>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</si>
  <si>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</si>
  <si>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</si>
  <si>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</si>
  <si>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</si>
  <si>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</si>
  <si>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</si>
  <si>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</si>
  <si>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</si>
  <si>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</si>
  <si>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</si>
  <si>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</si>
  <si>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</si>
  <si>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</si>
  <si>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</si>
  <si>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</si>
  <si>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</si>
  <si>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</si>
  <si>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</si>
  <si>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</si>
  <si>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</si>
  <si>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</si>
  <si>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</si>
  <si>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</si>
  <si>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</si>
  <si>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</si>
  <si>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</si>
  <si>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</si>
  <si>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</si>
  <si>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</si>
  <si>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</si>
  <si>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</si>
  <si>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</si>
  <si>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</si>
  <si>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</si>
  <si>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</si>
  <si>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</si>
  <si>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</si>
  <si>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</si>
  <si>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</si>
  <si>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</si>
  <si>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</si>
  <si>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</si>
  <si>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</si>
  <si>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</si>
  <si>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</si>
  <si>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</si>
  <si>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</si>
  <si>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</si>
  <si>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</si>
  <si>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</si>
  <si>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</si>
  <si>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</si>
  <si>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</si>
  <si>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</si>
  <si>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</si>
  <si>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</si>
  <si>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</si>
  <si>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</si>
  <si>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</si>
  <si>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</si>
  <si>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</si>
  <si>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</si>
  <si>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</si>
  <si>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</si>
  <si>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</si>
  <si>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</si>
  <si>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</si>
  <si>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</si>
  <si>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</si>
  <si>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</si>
  <si>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</si>
  <si>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</si>
  <si>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</si>
  <si>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</si>
  <si>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</si>
  <si>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</si>
  <si>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</si>
  <si>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</si>
  <si>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</si>
  <si>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</si>
  <si>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</si>
  <si>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</si>
  <si>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</si>
  <si>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</si>
  <si>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</si>
  <si>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</si>
  <si>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</si>
  <si>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</si>
  <si>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</si>
  <si>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</si>
  <si>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</si>
  <si>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</si>
  <si>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</si>
  <si>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</si>
  <si>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</si>
  <si>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</si>
  <si>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</si>
  <si>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</si>
  <si>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</si>
  <si>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</si>
  <si>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</si>
  <si>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</si>
  <si>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</si>
  <si>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</si>
  <si>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</si>
  <si>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</si>
  <si>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</si>
  <si>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</si>
  <si>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</si>
  <si>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</si>
  <si>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</si>
  <si>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</si>
  <si>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</si>
  <si>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</si>
  <si>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</si>
  <si>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</si>
  <si>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</si>
  <si>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</si>
  <si>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</si>
  <si>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</si>
  <si>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</si>
  <si>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</si>
  <si>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</si>
  <si>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</si>
  <si>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</si>
  <si>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</si>
  <si>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</si>
  <si>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</si>
  <si>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</si>
  <si>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</si>
  <si>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</si>
  <si>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</si>
  <si>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</si>
  <si>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</si>
  <si>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</si>
  <si>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</si>
  <si>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</si>
  <si>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</si>
  <si>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</si>
  <si>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</si>
  <si>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</si>
  <si>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</si>
  <si>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</si>
  <si>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</si>
  <si>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</si>
  <si>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</si>
  <si>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</si>
  <si>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</si>
  <si>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</si>
  <si>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</si>
  <si>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</si>
  <si>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</si>
  <si>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</si>
  <si>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</si>
  <si>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</si>
  <si>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</si>
  <si>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</si>
  <si>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</si>
  <si>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</si>
  <si>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</si>
  <si>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</si>
  <si>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</si>
  <si>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</si>
  <si>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</si>
  <si>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</si>
  <si>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</si>
  <si>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</si>
  <si>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</si>
  <si>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</si>
  <si>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</si>
  <si>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</si>
  <si>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</si>
  <si>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</si>
  <si>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</si>
  <si>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</si>
  <si>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</si>
  <si>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</si>
  <si>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</si>
  <si>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</si>
  <si>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</si>
  <si>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</si>
  <si>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</si>
  <si>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</si>
  <si>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</si>
  <si>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</si>
  <si>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</si>
  <si>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</si>
  <si>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</si>
  <si>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</si>
  <si>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</si>
  <si>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</si>
  <si>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</si>
  <si>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</si>
  <si>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</si>
  <si>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</si>
  <si>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</si>
  <si>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</si>
  <si>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</si>
  <si>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</si>
  <si>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</si>
  <si>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</si>
  <si>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</si>
  <si>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</si>
  <si>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</si>
  <si>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</si>
  <si>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</si>
  <si>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</si>
  <si>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</si>
  <si>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</si>
  <si>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</si>
  <si>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</si>
  <si>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</si>
  <si>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</si>
  <si>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</si>
  <si>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</si>
  <si>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</si>
  <si>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</si>
  <si>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</si>
  <si>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</si>
  <si>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</si>
  <si>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</si>
  <si>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</si>
  <si>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</si>
  <si>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</si>
  <si>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</si>
  <si>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</si>
  <si>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</si>
  <si>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</si>
  <si>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</si>
  <si>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</si>
  <si>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</si>
  <si>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</si>
  <si>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</si>
  <si>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</si>
  <si>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</si>
  <si>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</si>
  <si>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</si>
  <si>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</si>
  <si>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</si>
  <si>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</si>
  <si>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</si>
  <si>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</si>
  <si>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</si>
  <si>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</si>
  <si>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</si>
  <si>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</si>
  <si>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</si>
  <si>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</si>
  <si>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</si>
  <si>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</si>
  <si>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</si>
  <si>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</si>
  <si>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</si>
  <si>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</si>
  <si>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</si>
  <si>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</si>
  <si>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</si>
  <si>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</si>
  <si>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</si>
  <si>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</si>
  <si>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</si>
  <si>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</si>
  <si>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</si>
  <si>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</si>
  <si>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</si>
  <si>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</si>
  <si>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</si>
  <si>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</si>
  <si>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</si>
  <si>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</si>
  <si>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</si>
  <si>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</si>
  <si>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</si>
  <si>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</si>
  <si>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</si>
  <si>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</si>
  <si>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</si>
  <si>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</si>
  <si>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</si>
  <si>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</si>
  <si>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</si>
  <si>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</si>
  <si>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</si>
  <si>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</si>
  <si>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</si>
  <si>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</si>
  <si>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</si>
  <si>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</si>
  <si>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</si>
  <si>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</si>
  <si>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</si>
  <si>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</si>
  <si>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</si>
  <si>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</si>
  <si>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</si>
  <si>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</si>
  <si>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</si>
  <si>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</si>
  <si>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</si>
  <si>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</si>
  <si>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</si>
  <si>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</si>
  <si>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</si>
  <si>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</si>
  <si>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</si>
  <si>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</si>
  <si>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</si>
  <si>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</si>
  <si>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</si>
  <si>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</si>
  <si>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</si>
  <si>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</si>
  <si>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</si>
  <si>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</si>
  <si>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</si>
  <si>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</si>
  <si>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</si>
  <si>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</si>
  <si>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</si>
  <si>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</si>
  <si>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</si>
  <si>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</si>
  <si>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</si>
  <si>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</si>
  <si>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</si>
  <si>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</si>
  <si>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</si>
  <si>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</si>
  <si>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</si>
  <si>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</si>
  <si>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</si>
  <si>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</si>
  <si>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</si>
  <si>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</si>
  <si>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</si>
  <si>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</si>
  <si>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</si>
  <si>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</si>
  <si>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</si>
  <si>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</si>
  <si>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</si>
  <si>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</si>
  <si>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</si>
  <si>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</si>
  <si>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</si>
  <si>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</si>
  <si>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</si>
  <si>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</si>
  <si>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</si>
  <si>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</si>
  <si>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</si>
  <si>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</si>
  <si>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</si>
  <si>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</si>
  <si>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</si>
  <si>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</si>
  <si>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</si>
  <si>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</si>
  <si>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</si>
  <si>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</si>
  <si>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</si>
  <si>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</si>
  <si>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</si>
  <si>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</si>
  <si>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</si>
  <si>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</si>
  <si>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</si>
  <si>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</si>
  <si>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</si>
  <si>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</si>
  <si>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</si>
  <si>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</si>
  <si>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</si>
  <si>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</si>
  <si>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</si>
  <si>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</si>
  <si>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</si>
  <si>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</si>
  <si>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</si>
  <si>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</si>
  <si>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</si>
  <si>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</si>
  <si>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</si>
  <si>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</si>
  <si>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</si>
  <si>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</si>
  <si>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</si>
  <si>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</si>
  <si>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</si>
  <si>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</si>
  <si>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</si>
  <si>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</si>
  <si>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</si>
  <si>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</si>
  <si>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</si>
  <si>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</si>
  <si>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</si>
  <si>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</si>
  <si>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</si>
  <si>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</si>
  <si>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</si>
  <si>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</si>
  <si>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</si>
  <si>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</si>
  <si>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</si>
  <si>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</si>
  <si>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</si>
  <si>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</si>
  <si>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</si>
  <si>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</si>
  <si>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</si>
  <si>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</si>
  <si>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</si>
  <si>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</si>
  <si>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</si>
  <si>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</si>
  <si>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</si>
  <si>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</si>
  <si>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</si>
  <si>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</si>
  <si>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</si>
  <si>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</si>
  <si>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</si>
  <si>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</si>
  <si>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</si>
  <si>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</si>
  <si>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</si>
  <si>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</si>
  <si>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</si>
  <si>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</si>
  <si>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</si>
  <si>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</si>
  <si>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</si>
  <si>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</si>
  <si>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</si>
  <si>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</si>
  <si>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</si>
  <si>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</si>
  <si>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</si>
  <si>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</si>
  <si>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</si>
  <si>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</si>
  <si>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</si>
  <si>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</si>
  <si>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</si>
  <si>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</si>
  <si>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</si>
  <si>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</si>
  <si>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</si>
  <si>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</si>
  <si>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</si>
  <si>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</si>
  <si>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</si>
  <si>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</si>
  <si>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</si>
  <si>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</si>
  <si>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</si>
  <si>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</si>
  <si>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</si>
  <si>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</si>
  <si>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</si>
  <si>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</si>
  <si>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</si>
  <si>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</si>
  <si>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</si>
  <si>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</si>
  <si>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</si>
  <si>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</si>
  <si>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</si>
  <si>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</si>
  <si>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</si>
  <si>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</si>
  <si>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</si>
  <si>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</si>
  <si>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</si>
  <si>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</si>
  <si>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</si>
  <si>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</si>
  <si>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</si>
  <si>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</si>
  <si>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</si>
  <si>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</si>
  <si>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</si>
  <si>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</si>
  <si>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</si>
  <si>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</si>
  <si>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</si>
  <si>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</si>
  <si>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</si>
  <si>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</si>
  <si>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</si>
  <si>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</si>
  <si>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</si>
  <si>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</si>
  <si>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</si>
  <si>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</si>
  <si>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</si>
  <si>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</si>
  <si>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</si>
  <si>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</si>
  <si>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</si>
  <si>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</si>
  <si>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</si>
  <si>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</si>
  <si>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</si>
  <si>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</si>
  <si>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</si>
  <si>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</si>
  <si>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</si>
  <si>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</si>
  <si>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</si>
  <si>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</si>
  <si>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</si>
  <si>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</si>
  <si>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</si>
  <si>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</si>
  <si>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</si>
  <si>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</si>
  <si>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</si>
  <si>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</si>
  <si>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</si>
  <si>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</si>
  <si>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</si>
  <si>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</si>
  <si>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</si>
  <si>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</si>
  <si>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</si>
  <si>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</si>
  <si>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</si>
  <si>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</si>
  <si>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</si>
  <si>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</si>
  <si>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</si>
  <si>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</si>
  <si>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</si>
  <si>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</si>
  <si>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</si>
  <si>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</si>
  <si>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</si>
  <si>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</si>
  <si>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</si>
  <si>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</si>
  <si>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</si>
  <si>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</si>
  <si>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</si>
  <si>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</si>
  <si>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</si>
  <si>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</si>
  <si>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</si>
  <si>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</si>
  <si>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</si>
  <si>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</si>
  <si>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</si>
  <si>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</si>
  <si>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</si>
  <si>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</si>
  <si>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</si>
  <si>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</si>
  <si>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</si>
  <si>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</si>
  <si>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</si>
  <si>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</si>
  <si>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</si>
  <si>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</si>
  <si>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</si>
  <si>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</si>
  <si>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</si>
  <si>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</si>
  <si>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</si>
  <si>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</si>
  <si>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</si>
  <si>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</si>
  <si>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</si>
  <si>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</si>
  <si>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</si>
  <si>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</si>
  <si>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</si>
  <si>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</si>
  <si>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</si>
  <si>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</si>
  <si>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</si>
  <si>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</si>
  <si>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</si>
  <si>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</si>
  <si>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</si>
  <si>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</si>
  <si>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</si>
  <si>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</si>
  <si>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</si>
  <si>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</si>
  <si>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</si>
  <si>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</si>
  <si>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</si>
  <si>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</si>
  <si>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</si>
  <si>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</si>
  <si>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</si>
  <si>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</si>
  <si>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</si>
  <si>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</si>
  <si>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</si>
  <si>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</si>
  <si>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</si>
  <si>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</si>
  <si>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</si>
  <si>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</si>
  <si>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</si>
  <si>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</si>
  <si>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</si>
  <si>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</si>
  <si>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</si>
  <si>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</si>
  <si>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</si>
  <si>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</si>
  <si>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</si>
  <si>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</si>
  <si>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</si>
  <si>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</si>
  <si>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</si>
  <si>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</si>
  <si>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</si>
  <si>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</si>
  <si>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</si>
  <si>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</si>
  <si>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</si>
  <si>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</si>
  <si>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</si>
  <si>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</si>
  <si>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</si>
  <si>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</si>
  <si>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</si>
  <si>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</si>
  <si>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</si>
  <si>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</si>
  <si>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</si>
  <si>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</si>
  <si>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</si>
  <si>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</si>
  <si>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</si>
  <si>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</si>
  <si>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</si>
  <si>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</si>
  <si>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</si>
  <si>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</si>
  <si>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</si>
  <si>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</si>
  <si>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</si>
  <si>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</si>
  <si>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</si>
  <si>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</si>
  <si>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</si>
  <si>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</si>
  <si>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</si>
  <si>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</si>
  <si>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</si>
  <si>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</si>
  <si>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</si>
  <si>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</si>
  <si>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</si>
  <si>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</si>
  <si>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</si>
  <si>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</si>
  <si>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</si>
  <si>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</si>
  <si>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</si>
  <si>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</si>
  <si>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</si>
  <si>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</si>
  <si>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</si>
  <si>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</si>
  <si>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</si>
  <si>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</si>
  <si>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</si>
  <si>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</si>
  <si>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</si>
  <si>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</si>
  <si>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</si>
  <si>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</si>
  <si>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</si>
  <si>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</si>
  <si>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</si>
  <si>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</si>
  <si>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</si>
  <si>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</si>
  <si>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</si>
  <si>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</si>
  <si>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</si>
  <si>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</si>
  <si>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</si>
  <si>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</si>
  <si>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</si>
  <si>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</si>
  <si>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</si>
  <si>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</si>
  <si>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</si>
  <si>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</si>
  <si>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</si>
  <si>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</si>
  <si>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</si>
  <si>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</si>
  <si>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</si>
  <si>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</si>
  <si>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</si>
  <si>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</si>
  <si>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</si>
  <si>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</si>
  <si>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</si>
  <si>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</si>
  <si>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</si>
  <si>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</si>
  <si>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</si>
  <si>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</si>
  <si>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</si>
  <si>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</si>
  <si>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</si>
  <si>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</si>
  <si>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</si>
  <si>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</si>
  <si>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</si>
  <si>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</si>
  <si>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</si>
  <si>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</si>
  <si>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</si>
  <si>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</si>
  <si>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</si>
  <si>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</si>
  <si>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</si>
  <si>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</si>
  <si>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</si>
  <si>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</si>
  <si>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</si>
  <si>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</si>
  <si>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</si>
  <si>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</si>
  <si>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</si>
  <si>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</si>
  <si>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</si>
  <si>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</si>
  <si>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</si>
  <si>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</si>
  <si>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</si>
  <si>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</si>
  <si>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</si>
  <si>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</si>
  <si>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</si>
  <si>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</si>
  <si>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</si>
  <si>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</si>
  <si>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</si>
  <si>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</si>
  <si>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</si>
  <si>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</si>
  <si>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</si>
  <si>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</si>
  <si>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</si>
  <si>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</si>
  <si>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</si>
  <si>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</si>
  <si>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</si>
  <si>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</si>
  <si>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</si>
  <si>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</si>
  <si>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</si>
  <si>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</si>
  <si>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</si>
  <si>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</si>
  <si>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</si>
  <si>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</si>
  <si>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</si>
  <si>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</si>
  <si>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</si>
  <si>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</si>
  <si>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</si>
  <si>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</si>
  <si>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</si>
  <si>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</si>
  <si>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</si>
  <si>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</si>
  <si>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</si>
  <si>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</si>
  <si>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</si>
  <si>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</si>
  <si>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</si>
  <si>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</si>
  <si>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</si>
  <si>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</si>
  <si>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</si>
  <si>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</si>
  <si>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</si>
  <si>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</si>
  <si>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</si>
  <si>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</si>
  <si>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</si>
  <si>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</si>
  <si>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</si>
  <si>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</si>
  <si>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</si>
  <si>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</si>
  <si>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</si>
  <si>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</si>
  <si>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</si>
  <si>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</si>
  <si>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</si>
  <si>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</si>
  <si>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</si>
  <si>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</si>
  <si>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</si>
  <si>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</si>
  <si>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</si>
  <si>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</si>
  <si>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</si>
  <si>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</si>
  <si>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</si>
  <si>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</si>
  <si>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</si>
  <si>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</si>
  <si>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</si>
  <si>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</si>
  <si>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</si>
  <si>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</si>
  <si>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</si>
  <si>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</si>
  <si>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</si>
  <si>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</si>
  <si>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</si>
  <si>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</si>
  <si>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</si>
  <si>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</si>
  <si>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</si>
  <si>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</si>
  <si>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</si>
  <si>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</si>
  <si>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</si>
  <si>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</si>
  <si>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</si>
  <si>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</si>
  <si>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</si>
  <si>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</si>
  <si>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</si>
  <si>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</si>
  <si>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</si>
  <si>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</si>
  <si>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</si>
  <si>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</si>
  <si>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</si>
  <si>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</si>
  <si>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</si>
  <si>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</si>
  <si>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</si>
  <si>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</si>
  <si>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</si>
  <si>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</si>
  <si>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</si>
  <si>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</si>
  <si>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</si>
  <si>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</si>
  <si>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</si>
  <si>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</si>
  <si>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</si>
  <si>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</si>
  <si>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</si>
  <si>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</si>
  <si>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</si>
  <si>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</si>
  <si>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</si>
  <si>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</si>
  <si>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</si>
  <si>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</si>
  <si>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</si>
  <si>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</si>
  <si>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</si>
  <si>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</si>
  <si>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</si>
  <si>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</si>
  <si>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</si>
  <si>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</si>
  <si>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</si>
  <si>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</si>
  <si>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</si>
  <si>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</si>
  <si>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</si>
  <si>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</si>
  <si>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</si>
  <si>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</si>
  <si>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</si>
  <si>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</si>
  <si>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</si>
  <si>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</si>
  <si>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</si>
  <si>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</si>
  <si>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</si>
  <si>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</si>
  <si>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</si>
  <si>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</si>
  <si>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</si>
  <si>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</si>
  <si>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</si>
  <si>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</si>
  <si>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</si>
  <si>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</si>
  <si>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</si>
  <si>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</si>
  <si>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</si>
  <si>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</si>
  <si>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</si>
  <si>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</si>
  <si>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</si>
  <si>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</si>
  <si>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</si>
  <si>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</si>
  <si>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</si>
  <si>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</si>
  <si>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</si>
  <si>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</si>
  <si>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</si>
  <si>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</si>
  <si>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</si>
  <si>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</si>
  <si>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</si>
  <si>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</si>
  <si>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</si>
  <si>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</si>
  <si>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</si>
  <si>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</si>
  <si>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</si>
  <si>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</si>
  <si>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</si>
  <si>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</si>
  <si>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</si>
  <si>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</si>
  <si>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</si>
  <si>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</si>
  <si>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</si>
  <si>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</si>
  <si>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</si>
  <si>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</si>
  <si>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</si>
  <si>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</si>
  <si>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</si>
  <si>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</si>
  <si>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</si>
  <si>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</si>
  <si>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</si>
  <si>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</si>
  <si>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</si>
  <si>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</si>
  <si>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</si>
  <si>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</si>
  <si>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</si>
  <si>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</si>
  <si>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</si>
  <si>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</si>
  <si>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</si>
  <si>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</si>
  <si>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</si>
  <si>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</si>
  <si>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</si>
  <si>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</si>
  <si>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</si>
  <si>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</si>
  <si>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</si>
  <si>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</si>
  <si>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</si>
  <si>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</si>
  <si>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</si>
  <si>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</si>
  <si>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</si>
  <si>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</si>
  <si>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</si>
  <si>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</si>
  <si>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</si>
  <si>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</si>
  <si>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</si>
  <si>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</si>
  <si>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</si>
  <si>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</si>
  <si>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</si>
  <si>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</si>
  <si>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</si>
  <si>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</si>
  <si>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</si>
  <si>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</si>
  <si>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</si>
  <si>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</si>
  <si>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</si>
  <si>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</si>
  <si>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</si>
  <si>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</si>
  <si>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</si>
  <si>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</si>
  <si>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</si>
  <si>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</si>
  <si>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</si>
  <si>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</si>
  <si>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</si>
  <si>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</si>
  <si>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</si>
  <si>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</si>
  <si>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</si>
  <si>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</si>
  <si>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</si>
  <si>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</si>
  <si>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</si>
  <si>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</si>
  <si>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</si>
  <si>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</si>
  <si>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</si>
  <si>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</si>
  <si>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</si>
  <si>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</si>
  <si>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</si>
  <si>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</si>
  <si>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</si>
  <si>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</si>
  <si>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</si>
  <si>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</si>
  <si>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</si>
  <si>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</si>
  <si>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</si>
  <si>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</si>
  <si>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</si>
  <si>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</si>
  <si>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</si>
  <si>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</si>
  <si>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</si>
  <si>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</si>
  <si>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</si>
  <si>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</si>
  <si>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</si>
  <si>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</si>
  <si>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</si>
  <si>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</si>
  <si>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</si>
  <si>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</si>
  <si>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</si>
  <si>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</si>
  <si>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</si>
  <si>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</si>
  <si>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</si>
  <si>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</si>
  <si>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</si>
  <si>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</si>
  <si>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</si>
  <si>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</si>
  <si>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</si>
  <si>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</si>
  <si>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</si>
  <si>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</si>
  <si>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</si>
  <si>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</si>
  <si>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</si>
  <si>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</si>
  <si>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</si>
  <si>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</si>
  <si>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</si>
  <si>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</si>
  <si>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</si>
  <si>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</si>
  <si>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</si>
  <si>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</si>
  <si>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</si>
  <si>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</si>
  <si>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</si>
  <si>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</si>
  <si>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</si>
  <si>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</si>
  <si>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</si>
  <si>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</si>
  <si>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</si>
  <si>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</si>
  <si>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</si>
  <si>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</si>
  <si>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</si>
  <si>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</si>
  <si>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</si>
  <si>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</si>
  <si>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</si>
  <si>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</si>
  <si>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</si>
  <si>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</si>
  <si>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</si>
  <si>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</si>
  <si>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</si>
  <si>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</si>
  <si>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</si>
  <si>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</si>
  <si>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</si>
  <si>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</si>
  <si>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</si>
  <si>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</si>
  <si>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</si>
  <si>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</si>
  <si>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</si>
  <si>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</si>
  <si>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</si>
  <si>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</si>
  <si>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</si>
  <si>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</si>
  <si>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</si>
  <si>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</si>
  <si>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</si>
  <si>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</si>
  <si>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</si>
  <si>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</si>
  <si>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</si>
  <si>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</si>
  <si>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</si>
  <si>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</si>
  <si>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</si>
  <si>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</si>
  <si>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</si>
  <si>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</si>
  <si>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</si>
  <si>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</si>
  <si>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</si>
  <si>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</si>
  <si>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</si>
  <si>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</si>
  <si>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</si>
  <si>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</si>
  <si>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</si>
  <si>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</si>
  <si>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</si>
  <si>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</si>
  <si>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</si>
  <si>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</si>
  <si>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</si>
  <si>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</si>
  <si>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</si>
  <si>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</si>
  <si>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</si>
  <si>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</si>
  <si>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</si>
  <si>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</si>
  <si>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</si>
  <si>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</si>
  <si>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</si>
  <si>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</si>
  <si>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</si>
  <si>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</si>
  <si>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</si>
  <si>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</si>
  <si>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</si>
  <si>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</si>
  <si>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</si>
  <si>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</si>
  <si>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</si>
  <si>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</si>
  <si>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</si>
  <si>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</si>
  <si>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</si>
  <si>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</si>
  <si>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</si>
  <si>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</si>
  <si>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</si>
  <si>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</si>
  <si>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</si>
  <si>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</si>
  <si>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</si>
  <si>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</si>
  <si>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</si>
  <si>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</si>
  <si>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</si>
  <si>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</si>
  <si>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</si>
  <si>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</si>
  <si>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</si>
  <si>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</si>
  <si>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</si>
  <si>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</si>
  <si>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</si>
  <si>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</si>
  <si>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</si>
  <si>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</si>
  <si>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</si>
  <si>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</si>
  <si>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</si>
  <si>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</si>
  <si>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</si>
  <si>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</si>
  <si>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</si>
  <si>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</si>
  <si>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</si>
  <si>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</si>
  <si>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</si>
  <si>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</si>
  <si>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</si>
  <si>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</si>
  <si>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</si>
  <si>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</si>
  <si>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</si>
  <si>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</si>
  <si>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</si>
  <si>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</si>
  <si>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</si>
  <si>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</si>
  <si>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</si>
  <si>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</si>
  <si>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</si>
  <si>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</si>
  <si>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</si>
  <si>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</si>
  <si>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</si>
  <si>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</si>
  <si>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</si>
  <si>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</si>
  <si>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</si>
  <si>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</si>
  <si>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</si>
  <si>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</si>
  <si>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</si>
  <si>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</si>
  <si>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</si>
  <si>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</si>
  <si>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</si>
  <si>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</si>
  <si>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</si>
  <si>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</si>
  <si>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</si>
  <si>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</si>
  <si>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</si>
  <si>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</si>
  <si>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</si>
  <si>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</si>
  <si>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</si>
  <si>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</si>
  <si>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</si>
  <si>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</si>
  <si>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</si>
  <si>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</si>
  <si>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</si>
  <si>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</si>
  <si>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</si>
  <si>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</si>
  <si>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</si>
  <si>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</si>
  <si>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</si>
  <si>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</si>
  <si>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</si>
  <si>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</si>
  <si>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</si>
  <si>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</si>
  <si>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</si>
  <si>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</si>
  <si>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</si>
  <si>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</si>
  <si>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</si>
  <si>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</si>
  <si>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</si>
  <si>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</si>
  <si>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</si>
  <si>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</si>
  <si>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</si>
  <si>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</si>
  <si>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</si>
  <si>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</si>
  <si>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</si>
  <si>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</si>
  <si>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</si>
  <si>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</si>
  <si>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</si>
  <si>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</si>
  <si>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</si>
  <si>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</si>
  <si>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</si>
  <si>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</si>
  <si>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</si>
  <si>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</si>
  <si>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</si>
  <si>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</si>
  <si>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</si>
  <si>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</si>
  <si>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</si>
  <si>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</si>
  <si>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</si>
  <si>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</si>
  <si>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</si>
  <si>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</si>
  <si>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</si>
  <si>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</si>
  <si>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</si>
  <si>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</si>
  <si>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</si>
  <si>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</si>
  <si>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</si>
  <si>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</si>
  <si>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</si>
  <si>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</si>
  <si>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</si>
  <si>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</si>
  <si>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</si>
  <si>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</si>
  <si>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</si>
  <si>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</si>
  <si>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</si>
  <si>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</si>
  <si>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</si>
  <si>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</si>
  <si>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</si>
  <si>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</si>
  <si>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</si>
  <si>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</si>
  <si>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</si>
  <si>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</si>
  <si>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</si>
  <si>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</si>
  <si>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</si>
  <si>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</si>
  <si>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</si>
  <si>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</si>
  <si>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</si>
  <si>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</si>
  <si>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</si>
  <si>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</si>
  <si>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</si>
  <si>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</si>
  <si>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</si>
  <si>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</si>
  <si>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</si>
  <si>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</si>
  <si>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</si>
  <si>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</si>
  <si>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</si>
  <si>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</si>
  <si>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</si>
  <si>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</si>
  <si>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</si>
  <si>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</si>
  <si>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</si>
  <si>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</si>
  <si>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</si>
  <si>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</si>
  <si>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</si>
  <si>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</si>
  <si>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</si>
  <si>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</si>
  <si>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</si>
  <si>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</si>
  <si>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</si>
  <si>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</si>
  <si>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</si>
  <si>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</si>
  <si>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</si>
  <si>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</si>
  <si>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</si>
  <si>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</si>
  <si>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</si>
  <si>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</si>
  <si>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</si>
  <si>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</si>
  <si>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</si>
  <si>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</si>
  <si>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</si>
  <si>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</si>
  <si>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</si>
  <si>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</si>
  <si>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</si>
  <si>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</si>
  <si>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</si>
  <si>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</si>
  <si>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</si>
  <si>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</si>
  <si>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</si>
  <si>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</si>
  <si>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</si>
  <si>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</si>
  <si>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</si>
  <si>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</si>
  <si>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</si>
  <si>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</si>
  <si>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</si>
  <si>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</si>
  <si>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</si>
  <si>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</si>
  <si>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</si>
  <si>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</si>
  <si>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</si>
  <si>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</si>
  <si>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</si>
  <si>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</si>
  <si>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</si>
  <si>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</si>
  <si>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</si>
  <si>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</si>
  <si>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</si>
  <si>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</si>
  <si>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</si>
  <si>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</si>
  <si>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</si>
  <si>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</si>
  <si>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</si>
  <si>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</si>
  <si>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</si>
  <si>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</si>
  <si>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</si>
  <si>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</si>
  <si>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</si>
  <si>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</si>
  <si>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</si>
  <si>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</si>
  <si>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</si>
  <si>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</si>
  <si>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</si>
  <si>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</si>
  <si>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</si>
  <si>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</si>
  <si>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</si>
  <si>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</si>
  <si>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</si>
  <si>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</si>
  <si>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</si>
  <si>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</si>
  <si>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</si>
  <si>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</si>
  <si>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</si>
  <si>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</si>
  <si>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</si>
  <si>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</si>
  <si>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</si>
  <si>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</si>
  <si>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</si>
  <si>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</si>
  <si>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</si>
  <si>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</si>
  <si>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</si>
  <si>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</si>
  <si>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</si>
  <si>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</si>
  <si>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</si>
  <si>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</si>
  <si>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</si>
  <si>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</si>
  <si>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</si>
  <si>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</si>
  <si>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</si>
  <si>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</si>
  <si>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</si>
  <si>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</si>
  <si>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</si>
  <si>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</si>
  <si>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</si>
  <si>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</si>
  <si>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</si>
  <si>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</si>
  <si>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</si>
  <si>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</si>
  <si>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</si>
  <si>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</si>
  <si>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</si>
  <si>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</si>
  <si>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</si>
  <si>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</si>
  <si>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</si>
  <si>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</si>
  <si>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</si>
  <si>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</si>
  <si>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</si>
  <si>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</si>
  <si>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</si>
  <si>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</si>
  <si>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</si>
  <si>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</si>
  <si>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</si>
  <si>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</si>
  <si>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</si>
  <si>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</si>
  <si>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</si>
  <si>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</si>
  <si>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</si>
  <si>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</si>
  <si>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</si>
  <si>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</si>
  <si>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</si>
  <si>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</si>
  <si>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</si>
  <si>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</si>
  <si>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</si>
  <si>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</si>
  <si>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</si>
  <si>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</si>
  <si>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</si>
  <si>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</si>
  <si>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</si>
  <si>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</si>
  <si>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</si>
  <si>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</si>
  <si>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</si>
  <si>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</si>
  <si>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</si>
  <si>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</si>
  <si>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</si>
  <si>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</si>
  <si>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</si>
  <si>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</si>
  <si>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</si>
  <si>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</si>
  <si>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</si>
  <si>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</si>
  <si>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</si>
  <si>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</si>
  <si>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</si>
  <si>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</si>
  <si>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</si>
  <si>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</si>
  <si>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</si>
  <si>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</si>
  <si>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</si>
  <si>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</si>
  <si>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</si>
  <si>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</si>
  <si>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</si>
  <si>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</si>
  <si>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</si>
  <si>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</si>
  <si>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</si>
  <si>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</si>
  <si>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</si>
  <si>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</si>
  <si>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</si>
  <si>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</si>
  <si>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</si>
  <si>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</si>
  <si>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</si>
  <si>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</si>
  <si>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</si>
  <si>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</si>
  <si>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</si>
  <si>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</si>
  <si>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</si>
  <si>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</si>
  <si>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</si>
  <si>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</si>
  <si>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</si>
  <si>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</si>
  <si>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</si>
  <si>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</si>
  <si>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</si>
  <si>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</si>
  <si>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</si>
  <si>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</si>
  <si>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</si>
  <si>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</si>
  <si>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</si>
  <si>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</si>
  <si>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</si>
  <si>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</si>
  <si>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</si>
  <si>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</si>
  <si>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</si>
  <si>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</si>
  <si>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</si>
  <si>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</si>
  <si>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</si>
  <si>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</si>
  <si>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</si>
  <si>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</si>
  <si>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</si>
  <si>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</si>
  <si>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</si>
  <si>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</si>
  <si>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</si>
  <si>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</si>
  <si>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</si>
  <si>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</si>
  <si>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</si>
  <si>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</si>
  <si>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</si>
  <si>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</si>
  <si>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</si>
  <si>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</si>
  <si>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</si>
  <si>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</si>
  <si>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</si>
  <si>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</si>
  <si>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</si>
  <si>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</si>
  <si>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</si>
  <si>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</si>
  <si>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</si>
  <si>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</si>
  <si>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</si>
  <si>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</si>
  <si>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</si>
  <si>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</si>
  <si>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</si>
  <si>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</si>
  <si>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</si>
  <si>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</si>
  <si>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</si>
  <si>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</si>
  <si>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</si>
  <si>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</si>
  <si>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</si>
  <si>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</si>
  <si>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</si>
  <si>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</si>
  <si>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</si>
  <si>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</si>
  <si>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</si>
  <si>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</si>
  <si>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</si>
  <si>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</si>
  <si>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</si>
  <si>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</si>
  <si>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</si>
  <si>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</si>
  <si>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</si>
  <si>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</si>
  <si>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</si>
  <si>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</si>
  <si>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</si>
  <si>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</si>
  <si>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</si>
  <si>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</si>
  <si>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</si>
  <si>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</si>
  <si>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</si>
  <si>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</si>
  <si>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</si>
  <si>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</si>
  <si>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</si>
  <si>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</si>
  <si>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</si>
  <si>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</si>
  <si>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</si>
  <si>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</si>
  <si>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</si>
  <si>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</si>
  <si>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</si>
  <si>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</si>
  <si>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</si>
  <si>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</si>
  <si>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</si>
  <si>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</si>
  <si>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</si>
  <si>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</si>
  <si>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</si>
  <si>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</si>
  <si>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</si>
  <si>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</si>
  <si>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</si>
  <si>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</si>
  <si>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</si>
  <si>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</si>
  <si>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</si>
  <si>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</si>
  <si>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</si>
  <si>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</si>
  <si>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</si>
  <si>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</si>
  <si>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</si>
  <si>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</si>
  <si>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</si>
  <si>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</si>
  <si>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</si>
  <si>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</si>
  <si>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</si>
  <si>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</si>
  <si>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</si>
  <si>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</si>
  <si>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</si>
  <si>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</si>
  <si>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</si>
  <si>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</si>
  <si>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</si>
  <si>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</si>
  <si>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</si>
  <si>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</si>
  <si>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</si>
  <si>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</si>
  <si>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</si>
  <si>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</si>
  <si>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</si>
  <si>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</si>
  <si>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</si>
  <si>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</si>
  <si>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</si>
  <si>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</si>
  <si>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</si>
  <si>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</si>
  <si>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</si>
  <si>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</si>
  <si>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</si>
  <si>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</si>
  <si>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</si>
  <si>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</si>
  <si>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</si>
  <si>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</si>
  <si>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</si>
  <si>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</si>
  <si>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</si>
  <si>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</si>
  <si>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</si>
  <si>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</si>
  <si>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</si>
  <si>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</si>
  <si>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</si>
  <si>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</si>
  <si>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</si>
  <si>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</si>
  <si>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</si>
  <si>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</si>
  <si>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</si>
  <si>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</si>
  <si>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</si>
  <si>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</si>
  <si>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</si>
  <si>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</si>
  <si>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</si>
  <si>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</si>
  <si>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</si>
  <si>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</si>
  <si>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</si>
  <si>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</si>
  <si>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</si>
  <si>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</si>
  <si>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</si>
  <si>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</si>
  <si>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</si>
  <si>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</si>
  <si>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</si>
  <si>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</si>
  <si>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</si>
  <si>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</si>
  <si>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</si>
  <si>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</si>
  <si>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</si>
  <si>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</si>
  <si>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</si>
  <si>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</si>
  <si>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</si>
  <si>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</si>
  <si>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</si>
  <si>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</si>
  <si>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</si>
  <si>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</si>
  <si>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</si>
  <si>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</si>
  <si>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</si>
  <si>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</si>
  <si>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</si>
  <si>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</si>
  <si>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</si>
  <si>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</si>
  <si>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</si>
  <si>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</si>
  <si>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</si>
  <si>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</si>
  <si>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</si>
  <si>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</si>
  <si>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</si>
  <si>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</si>
  <si>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</si>
  <si>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</si>
  <si>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</si>
  <si>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</si>
  <si>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</si>
  <si>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</si>
  <si>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</si>
  <si>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</si>
  <si>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</si>
  <si>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</si>
  <si>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</si>
  <si>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</si>
  <si>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</si>
  <si>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</si>
  <si>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</si>
  <si>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</si>
  <si>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</si>
  <si>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</si>
  <si>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</si>
  <si>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</si>
  <si>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</si>
  <si>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</si>
  <si>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</si>
  <si>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</si>
  <si>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</si>
  <si>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</si>
  <si>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</si>
  <si>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</si>
  <si>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</si>
  <si>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</si>
  <si>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</si>
  <si>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</si>
  <si>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</si>
  <si>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</si>
  <si>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</si>
  <si>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</si>
  <si>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</si>
  <si>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</si>
  <si>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</si>
  <si>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</si>
  <si>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</si>
  <si>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</si>
  <si>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</si>
  <si>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</si>
  <si>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</si>
  <si>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</si>
  <si>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</si>
  <si>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</si>
  <si>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</si>
  <si>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</si>
  <si>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</si>
  <si>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</si>
  <si>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</si>
  <si>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</si>
  <si>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</si>
  <si>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</si>
  <si>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</si>
  <si>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</si>
  <si>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</si>
  <si>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</si>
  <si>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</si>
  <si>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</si>
  <si>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</si>
  <si>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</si>
  <si>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</si>
  <si>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</si>
  <si>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</si>
  <si>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</si>
  <si>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</si>
  <si>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</si>
  <si>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</si>
  <si>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</si>
  <si>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</si>
  <si>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</si>
  <si>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</si>
  <si>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</si>
  <si>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</si>
  <si>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</si>
  <si>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</si>
  <si>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</si>
  <si>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</si>
  <si>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</si>
  <si>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</si>
  <si>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</si>
  <si>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</si>
  <si>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</si>
  <si>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</si>
  <si>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</si>
  <si>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</si>
  <si>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</si>
  <si>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</si>
  <si>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</si>
  <si>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</si>
  <si>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</si>
  <si>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</si>
  <si>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</si>
  <si>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</si>
  <si>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</si>
  <si>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</si>
  <si>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</si>
  <si>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</si>
  <si>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</si>
  <si>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</si>
  <si>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</si>
  <si>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</si>
  <si>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</si>
  <si>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</si>
  <si>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</si>
  <si>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</si>
  <si>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</si>
  <si>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</si>
  <si>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</si>
  <si>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</si>
  <si>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</si>
  <si>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</si>
  <si>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</si>
  <si>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</si>
  <si>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</si>
  <si>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</si>
  <si>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</si>
  <si>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</si>
  <si>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</si>
  <si>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</si>
  <si>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</si>
  <si>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</si>
  <si>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</si>
  <si>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</si>
  <si>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</si>
  <si>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</si>
  <si>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</si>
  <si>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</si>
  <si>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</si>
  <si>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</si>
  <si>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</si>
  <si>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</si>
  <si>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</si>
  <si>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</si>
  <si>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</si>
  <si>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</si>
  <si>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</si>
  <si>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</si>
  <si>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</si>
  <si>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</si>
  <si>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</si>
  <si>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</si>
  <si>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</si>
  <si>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</si>
  <si>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</si>
  <si>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</si>
  <si>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</si>
  <si>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</si>
  <si>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</si>
  <si>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</si>
  <si>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</si>
  <si>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</si>
  <si>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</si>
  <si>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</si>
  <si>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</si>
  <si>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</si>
  <si>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</si>
  <si>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</si>
  <si>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</si>
  <si>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</si>
  <si>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</si>
  <si>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</si>
  <si>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</si>
  <si>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</si>
  <si>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</si>
  <si>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</si>
  <si>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</si>
  <si>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</si>
  <si>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</si>
  <si>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</si>
  <si>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</si>
  <si>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</si>
  <si>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</si>
  <si>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</si>
  <si>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</si>
  <si>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</si>
  <si>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</si>
  <si>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</si>
  <si>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</si>
  <si>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</si>
  <si>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</si>
  <si>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</si>
  <si>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</si>
  <si>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</si>
  <si>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</si>
  <si>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</si>
  <si>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</si>
  <si>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</si>
  <si>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</si>
  <si>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</si>
  <si>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</si>
  <si>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</si>
  <si>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</si>
  <si>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</si>
  <si>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</si>
  <si>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</si>
  <si>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</si>
  <si>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</si>
  <si>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</si>
  <si>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</si>
  <si>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</si>
  <si>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</si>
  <si>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</si>
  <si>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</si>
  <si>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</si>
  <si>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</si>
  <si>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</si>
  <si>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</si>
  <si>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</si>
  <si>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</si>
  <si>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</si>
  <si>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</si>
  <si>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</si>
  <si>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</si>
  <si>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</si>
  <si>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</si>
  <si>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</si>
  <si>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</si>
  <si>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</si>
  <si>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</si>
  <si>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</si>
  <si>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</si>
  <si>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</si>
  <si>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</si>
  <si>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</si>
  <si>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</si>
  <si>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</si>
  <si>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</si>
  <si>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</si>
  <si>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</si>
  <si>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</si>
  <si>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</si>
  <si>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</si>
  <si>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</si>
  <si>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</si>
  <si>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</si>
  <si>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</si>
  <si>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</si>
  <si>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</si>
  <si>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</si>
  <si>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</si>
  <si>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</si>
  <si>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</si>
  <si>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</si>
  <si>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</si>
  <si>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</si>
  <si>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</si>
  <si>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</si>
  <si>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</si>
  <si>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</si>
  <si>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</si>
  <si>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</si>
  <si>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</si>
  <si>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</si>
  <si>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</si>
  <si>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</si>
  <si>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</si>
  <si>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</si>
  <si>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</si>
  <si>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</si>
  <si>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</si>
  <si>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</si>
  <si>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</si>
  <si>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</si>
  <si>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</si>
  <si>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</si>
  <si>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</si>
  <si>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</si>
  <si>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</si>
  <si>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</si>
  <si>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</si>
  <si>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</si>
  <si>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</si>
  <si>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</si>
  <si>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</si>
  <si>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</si>
  <si>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</si>
  <si>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</si>
  <si>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</si>
  <si>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</si>
  <si>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</si>
  <si>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</si>
  <si>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</si>
  <si>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</si>
  <si>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</si>
  <si>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</si>
  <si>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</si>
  <si>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</si>
  <si>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</si>
  <si>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</si>
  <si>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</si>
  <si>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</si>
  <si>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</si>
  <si>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</si>
  <si>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</si>
  <si>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</si>
  <si>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</si>
  <si>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</si>
  <si>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</si>
  <si>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</si>
  <si>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</si>
  <si>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</si>
  <si>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</si>
  <si>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</si>
  <si>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</si>
  <si>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</si>
  <si>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</si>
  <si>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</si>
  <si>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</si>
  <si>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</si>
  <si>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</si>
  <si>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</si>
  <si>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</si>
  <si>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</si>
  <si>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</si>
  <si>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</si>
  <si>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</si>
  <si>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</si>
  <si>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</si>
  <si>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</si>
  <si>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</si>
  <si>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</si>
  <si>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</si>
  <si>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</si>
  <si>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</si>
  <si>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</si>
  <si>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</si>
  <si>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</si>
  <si>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</si>
  <si>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</si>
  <si>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</si>
  <si>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</si>
  <si>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</si>
  <si>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</si>
  <si>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</si>
  <si>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</si>
  <si>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</si>
  <si>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</si>
  <si>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</si>
  <si>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</si>
  <si>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</si>
  <si>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</si>
  <si>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</si>
  <si>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</si>
  <si>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</si>
  <si>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</si>
  <si>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</si>
  <si>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</si>
  <si>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</si>
  <si>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</si>
  <si>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</si>
  <si>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</si>
  <si>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</si>
  <si>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</si>
  <si>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</si>
  <si>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</si>
  <si>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</si>
  <si>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</si>
  <si>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</si>
  <si>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</si>
  <si>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</si>
  <si>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</si>
  <si>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</si>
  <si>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</si>
  <si>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</si>
  <si>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</si>
  <si>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</si>
  <si>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</si>
  <si>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</si>
  <si>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</si>
  <si>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</si>
  <si>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</si>
  <si>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</si>
  <si>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</si>
  <si>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</si>
  <si>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</si>
  <si>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</si>
  <si>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</si>
  <si>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</si>
  <si>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</si>
  <si>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</si>
  <si>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</si>
  <si>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</si>
  <si>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</si>
  <si>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</si>
  <si>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</si>
  <si>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</si>
  <si>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</si>
  <si>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</si>
  <si>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</si>
  <si>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</si>
  <si>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</si>
  <si>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</si>
  <si>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</si>
  <si>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</si>
  <si>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</si>
  <si>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</si>
  <si>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</si>
  <si>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</si>
  <si>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</si>
  <si>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</si>
  <si>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</si>
  <si>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</si>
  <si>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</si>
  <si>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</si>
  <si>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</si>
  <si>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</si>
  <si>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</si>
  <si>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</si>
  <si>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</si>
  <si>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</si>
  <si>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</si>
  <si>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</si>
  <si>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</si>
  <si>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</si>
  <si>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</si>
  <si>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</si>
  <si>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</si>
  <si>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</si>
  <si>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</si>
  <si>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</si>
  <si>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</si>
  <si>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</si>
  <si>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</si>
  <si>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</si>
  <si>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</si>
  <si>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</si>
  <si>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</si>
  <si>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</si>
  <si>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</si>
  <si>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</si>
  <si>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</si>
  <si>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</si>
  <si>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</si>
  <si>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</si>
  <si>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</si>
  <si>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</si>
  <si>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</si>
  <si>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</si>
  <si>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</si>
  <si>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</si>
  <si>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</si>
  <si>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</si>
  <si>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</si>
  <si>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</si>
  <si>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</si>
  <si>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</si>
  <si>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</si>
  <si>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</si>
  <si>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</si>
  <si>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</si>
  <si>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</si>
  <si>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</si>
  <si>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</si>
  <si>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</si>
  <si>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</si>
  <si>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</si>
  <si>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</si>
  <si>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</si>
  <si>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</si>
  <si>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</si>
  <si>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</si>
  <si>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</si>
  <si>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</si>
  <si>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</si>
  <si>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</si>
  <si>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</si>
  <si>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</si>
  <si>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</si>
  <si>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</si>
  <si>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</si>
  <si>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</si>
  <si>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</si>
  <si>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</si>
  <si>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</si>
  <si>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</si>
  <si>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</si>
  <si>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</si>
  <si>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</si>
  <si>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</si>
  <si>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</si>
  <si>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</si>
  <si>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</si>
  <si>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</si>
  <si>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</si>
  <si>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</si>
  <si>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</si>
  <si>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</si>
  <si>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</si>
  <si>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</si>
  <si>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</si>
  <si>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</si>
  <si>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</si>
  <si>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</si>
  <si>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</si>
  <si>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</si>
  <si>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</si>
  <si>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</si>
  <si>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</si>
  <si>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</si>
  <si>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</si>
  <si>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</si>
  <si>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</si>
  <si>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</si>
  <si>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</si>
  <si>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</si>
  <si>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</si>
  <si>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</si>
  <si>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</si>
  <si>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</si>
  <si>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</si>
  <si>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</si>
  <si>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</si>
  <si>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</si>
  <si>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</si>
  <si>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</si>
  <si>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</si>
  <si>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</si>
  <si>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</si>
  <si>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</si>
  <si>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</si>
  <si>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</si>
  <si>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</si>
  <si>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</si>
  <si>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</si>
  <si>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</si>
  <si>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</si>
  <si>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</si>
  <si>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</si>
  <si>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</si>
  <si>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</si>
  <si>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</si>
  <si>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</si>
  <si>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</si>
  <si>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</si>
  <si>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</si>
  <si>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</si>
  <si>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</si>
  <si>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</si>
  <si>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</si>
  <si>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</si>
  <si>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</si>
  <si>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</si>
  <si>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</si>
  <si>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</si>
  <si>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</si>
  <si>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</si>
  <si>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</si>
  <si>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</si>
  <si>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</si>
  <si>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</si>
  <si>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</si>
  <si>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</si>
  <si>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</si>
  <si>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</si>
  <si>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</si>
  <si>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</si>
  <si>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</si>
  <si>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</si>
  <si>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</si>
  <si>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</si>
  <si>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</si>
  <si>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</si>
  <si>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</si>
  <si>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</si>
  <si>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</si>
  <si>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</si>
  <si>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</si>
  <si>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</si>
  <si>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</si>
  <si>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</si>
  <si>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</si>
  <si>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</si>
  <si>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</si>
  <si>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</si>
  <si>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</si>
  <si>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</si>
  <si>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</si>
  <si>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</si>
  <si>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</si>
  <si>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</si>
  <si>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</si>
  <si>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</si>
  <si>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</si>
  <si>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</si>
  <si>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</si>
  <si>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</si>
  <si>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</si>
  <si>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</si>
  <si>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</si>
  <si>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</si>
  <si>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</si>
  <si>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</si>
  <si>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</si>
  <si>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</si>
  <si>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</si>
  <si>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</si>
  <si>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</si>
  <si>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</si>
  <si>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</si>
  <si>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</si>
  <si>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</si>
  <si>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</si>
  <si>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</si>
  <si>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</si>
  <si>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</si>
  <si>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</si>
  <si>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</si>
  <si>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</si>
  <si>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</si>
  <si>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</si>
  <si>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</si>
  <si>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</si>
  <si>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</si>
  <si>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</si>
  <si>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</si>
  <si>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</si>
  <si>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</si>
  <si>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</si>
  <si>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</si>
  <si>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</si>
  <si>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</si>
  <si>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</si>
  <si>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</si>
  <si>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</si>
  <si>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</si>
  <si>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</si>
  <si>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</si>
  <si>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</si>
  <si>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</si>
  <si>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</si>
  <si>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</si>
  <si>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</si>
  <si>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</si>
  <si>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</si>
  <si>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</si>
  <si>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</si>
  <si>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</si>
  <si>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</si>
  <si>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</si>
  <si>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</si>
  <si>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</si>
  <si>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</si>
  <si>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</si>
  <si>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</si>
  <si>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</si>
  <si>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</si>
  <si>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</si>
  <si>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</si>
  <si>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</si>
  <si>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</si>
  <si>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</si>
  <si>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</si>
  <si>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</si>
  <si>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</si>
  <si>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</si>
  <si>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</si>
  <si>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</si>
  <si>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</si>
  <si>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</si>
  <si>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</si>
  <si>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</si>
  <si>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</si>
  <si>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</si>
  <si>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</si>
  <si>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</si>
  <si>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</si>
  <si>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</si>
  <si>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</si>
  <si>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</si>
  <si>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</si>
  <si>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</si>
  <si>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</si>
  <si>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</si>
  <si>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</si>
  <si>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</si>
  <si>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</si>
  <si>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</si>
  <si>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</si>
  <si>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</si>
  <si>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</si>
  <si>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</si>
  <si>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</si>
  <si>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</si>
  <si>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</si>
  <si>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</si>
  <si>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</si>
  <si>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</si>
  <si>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</si>
  <si>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</si>
  <si>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</si>
  <si>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</si>
  <si>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</si>
  <si>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</si>
  <si>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</si>
  <si>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</si>
  <si>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</si>
  <si>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</si>
  <si>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</si>
  <si>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</si>
  <si>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</si>
  <si>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</si>
  <si>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</si>
  <si>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</si>
  <si>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</si>
  <si>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</si>
  <si>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</si>
  <si>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</si>
  <si>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</si>
  <si>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</si>
  <si>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</si>
  <si>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</si>
  <si>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</si>
  <si>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</si>
  <si>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</si>
  <si>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</si>
  <si>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</si>
  <si>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</si>
  <si>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</si>
  <si>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</si>
  <si>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</si>
  <si>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</si>
  <si>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</si>
  <si>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</si>
  <si>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</si>
  <si>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</si>
  <si>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</si>
  <si>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</si>
  <si>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</si>
  <si>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</si>
  <si>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</si>
  <si>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</si>
  <si>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</si>
  <si>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</si>
  <si>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</si>
  <si>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</si>
  <si>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</si>
  <si>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</si>
  <si>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</si>
  <si>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</si>
  <si>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</si>
  <si>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</si>
  <si>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</si>
  <si>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</si>
  <si>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</si>
  <si>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</si>
  <si>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</si>
  <si>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</si>
  <si>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</si>
  <si>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</si>
  <si>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</si>
  <si>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</si>
  <si>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</si>
  <si>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</si>
  <si>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</si>
  <si>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</si>
  <si>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</si>
  <si>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</si>
  <si>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</si>
  <si>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</si>
  <si>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</si>
  <si>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</si>
  <si>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</si>
  <si>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</si>
  <si>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</si>
  <si>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</si>
  <si>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</si>
  <si>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</si>
  <si>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</si>
  <si>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</si>
  <si>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</si>
  <si>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</si>
  <si>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</si>
  <si>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</si>
  <si>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</si>
  <si>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</si>
  <si>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</si>
  <si>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</si>
  <si>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</si>
  <si>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</si>
  <si>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</si>
  <si>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</si>
  <si>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</si>
  <si>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</si>
  <si>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</si>
  <si>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</si>
  <si>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</si>
  <si>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</si>
  <si>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</si>
  <si>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</si>
  <si>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</si>
  <si>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</si>
  <si>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</si>
  <si>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</si>
  <si>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</si>
  <si>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</si>
  <si>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</si>
  <si>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</si>
  <si>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</si>
  <si>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</si>
  <si>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</si>
  <si>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</si>
  <si>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</si>
  <si>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</si>
  <si>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</si>
  <si>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</si>
  <si>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</si>
  <si>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</si>
  <si>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</si>
  <si>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</si>
  <si>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</si>
  <si>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</si>
  <si>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</si>
  <si>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</si>
  <si>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</si>
  <si>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</si>
  <si>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</si>
  <si>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</si>
  <si>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</si>
  <si>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</si>
  <si>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</si>
  <si>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</si>
  <si>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</si>
  <si>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</si>
  <si>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</si>
  <si>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</si>
  <si>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</si>
  <si>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</si>
  <si>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</si>
  <si>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</si>
  <si>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</si>
  <si>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</si>
  <si>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</si>
  <si>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</si>
  <si>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</si>
  <si>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</si>
  <si>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</si>
  <si>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</si>
  <si>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</si>
  <si>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</si>
  <si>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</si>
  <si>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</si>
  <si>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</si>
  <si>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</si>
  <si>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</si>
  <si>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</si>
  <si>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</si>
  <si>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</si>
  <si>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</si>
  <si>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</si>
  <si>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</si>
  <si>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</si>
  <si>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</si>
  <si>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</si>
  <si>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</si>
  <si>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</si>
  <si>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</si>
  <si>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</si>
  <si>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</si>
  <si>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</si>
  <si>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</si>
  <si>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</si>
  <si>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</si>
  <si>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</si>
  <si>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</si>
  <si>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</si>
  <si>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</si>
  <si>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</si>
  <si>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</si>
  <si>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</si>
  <si>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</si>
  <si>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</si>
  <si>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</si>
  <si>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</si>
  <si>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</si>
  <si>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</si>
  <si>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</si>
  <si>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</si>
  <si>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</si>
  <si>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</si>
  <si>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</si>
  <si>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</si>
  <si>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</si>
  <si>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</si>
  <si>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</si>
  <si>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</si>
  <si>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</si>
  <si>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</si>
  <si>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</si>
  <si>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</si>
  <si>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</si>
  <si>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</si>
  <si>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</si>
  <si>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</si>
  <si>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</si>
  <si>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</si>
  <si>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</si>
  <si>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</si>
  <si>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</si>
  <si>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</si>
  <si>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</si>
  <si>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</si>
  <si>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</si>
  <si>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</si>
  <si>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</si>
  <si>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</si>
  <si>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</si>
  <si>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</si>
  <si>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</si>
  <si>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</si>
  <si>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</si>
  <si>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</si>
  <si>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</si>
  <si>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</si>
  <si>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</si>
  <si>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</si>
  <si>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</si>
  <si>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</si>
  <si>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</si>
  <si>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</si>
  <si>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</si>
  <si>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</si>
  <si>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</si>
  <si>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</si>
  <si>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</si>
  <si>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</si>
  <si>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</si>
  <si>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</si>
  <si>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</si>
  <si>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</si>
  <si>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</si>
  <si>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</si>
  <si>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</si>
  <si>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</si>
  <si>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</si>
  <si>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</si>
  <si>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</si>
  <si>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</si>
  <si>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</si>
  <si>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</si>
  <si>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</si>
  <si>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</si>
  <si>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</si>
  <si>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</si>
  <si>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</si>
  <si>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</si>
  <si>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</si>
  <si>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</si>
  <si>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</si>
  <si>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</si>
  <si>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</si>
  <si>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</si>
  <si>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</si>
  <si>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</si>
  <si>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</si>
  <si>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</si>
  <si>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</si>
  <si>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</si>
  <si>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</si>
  <si>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</si>
  <si>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</si>
  <si>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</si>
  <si>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</si>
  <si>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</si>
  <si>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</si>
  <si>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</si>
  <si>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</si>
  <si>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</si>
  <si>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</si>
  <si>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</si>
  <si>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</si>
  <si>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</si>
  <si>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</si>
  <si>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</si>
  <si>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</si>
  <si>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</si>
  <si>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</si>
  <si>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</si>
  <si>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</si>
  <si>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</si>
  <si>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</si>
  <si>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</si>
  <si>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</si>
  <si>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</si>
  <si>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</si>
  <si>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</si>
  <si>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</si>
  <si>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</si>
  <si>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</si>
  <si>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</si>
  <si>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</si>
  <si>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</si>
  <si>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</si>
  <si>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</si>
  <si>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</si>
  <si>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</si>
  <si>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</si>
  <si>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</si>
  <si>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</si>
  <si>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</si>
  <si>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</si>
  <si>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</si>
  <si>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</si>
  <si>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</si>
  <si>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</si>
  <si>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</si>
  <si>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</si>
  <si>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</si>
  <si>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</si>
  <si>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</si>
  <si>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</si>
  <si>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</si>
  <si>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</si>
  <si>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</si>
  <si>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</si>
  <si>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</si>
  <si>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</si>
  <si>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</si>
  <si>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</si>
  <si>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</si>
  <si>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</si>
  <si>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</si>
  <si>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</si>
  <si>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</si>
  <si>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</si>
  <si>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</si>
  <si>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</si>
  <si>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</si>
  <si>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</si>
  <si>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</si>
  <si>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</si>
  <si>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</si>
  <si>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</si>
  <si>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</si>
  <si>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</si>
  <si>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</si>
  <si>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</si>
  <si>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</si>
  <si>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</si>
  <si>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</si>
  <si>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</si>
  <si>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</si>
  <si>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</si>
  <si>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</si>
  <si>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</si>
  <si>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</si>
  <si>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</si>
  <si>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</si>
  <si>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</si>
  <si>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</si>
  <si>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</si>
  <si>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</si>
  <si>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</si>
  <si>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</si>
  <si>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</si>
  <si>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</si>
  <si>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</si>
  <si>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</si>
  <si>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</si>
  <si>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</si>
  <si>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</si>
  <si>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</si>
  <si>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</si>
  <si>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</si>
  <si>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</si>
  <si>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</si>
  <si>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</si>
  <si>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</si>
  <si>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</si>
  <si>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</si>
  <si>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</si>
  <si>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</si>
  <si>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</si>
  <si>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</si>
  <si>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</si>
  <si>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</si>
  <si>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</si>
  <si>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</si>
  <si>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</si>
  <si>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</si>
  <si>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</si>
  <si>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</si>
  <si>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</si>
  <si>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</si>
  <si>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</si>
  <si>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</si>
  <si>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</si>
  <si>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</si>
  <si>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</si>
  <si>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</si>
  <si>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</si>
  <si>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</si>
  <si>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</si>
  <si>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</si>
  <si>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</si>
  <si>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</si>
  <si>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</si>
  <si>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</si>
  <si>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</si>
  <si>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</si>
  <si>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</si>
  <si>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</si>
  <si>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</si>
  <si>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</si>
  <si>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</si>
  <si>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</si>
  <si>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</si>
  <si>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</si>
  <si>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</si>
  <si>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</si>
  <si>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</si>
  <si>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</si>
  <si>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</si>
  <si>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</si>
  <si>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</si>
  <si>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</si>
  <si>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</si>
  <si>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</si>
  <si>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</si>
  <si>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</si>
  <si>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</si>
  <si>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</si>
  <si>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</si>
  <si>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</si>
  <si>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</si>
  <si>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</si>
  <si>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</si>
  <si>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</si>
  <si>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</si>
  <si>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</si>
  <si>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</si>
  <si>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</si>
  <si>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</si>
  <si>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</si>
  <si>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</si>
  <si>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</si>
  <si>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</si>
  <si>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</si>
  <si>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</si>
  <si>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</si>
  <si>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</si>
  <si>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</si>
  <si>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</si>
  <si>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</si>
  <si>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</si>
  <si>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</si>
  <si>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</si>
  <si>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</si>
  <si>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</si>
  <si>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</si>
  <si>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</si>
  <si>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</si>
  <si>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</si>
  <si>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</si>
  <si>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</si>
  <si>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</si>
  <si>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</si>
  <si>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</si>
  <si>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</si>
  <si>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</si>
  <si>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</si>
  <si>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</si>
  <si>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</si>
  <si>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</si>
  <si>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</si>
  <si>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</si>
  <si>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</si>
  <si>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</si>
  <si>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</si>
  <si>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</si>
  <si>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</si>
  <si>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</si>
  <si>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</si>
  <si>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</si>
  <si>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</si>
  <si>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</si>
  <si>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</si>
  <si>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</si>
  <si>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</si>
  <si>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</si>
  <si>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</si>
  <si>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</si>
  <si>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</si>
  <si>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</si>
  <si>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</si>
  <si>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</si>
  <si>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</si>
  <si>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</si>
  <si>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</si>
  <si>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</si>
  <si>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</si>
  <si>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</si>
  <si>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</si>
  <si>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</si>
  <si>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</si>
  <si>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</si>
  <si>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</si>
  <si>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</si>
  <si>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</si>
  <si>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</si>
  <si>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</si>
  <si>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</si>
  <si>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</si>
  <si>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</si>
  <si>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</si>
  <si>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</si>
  <si>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</si>
  <si>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</si>
  <si>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</si>
  <si>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</si>
  <si>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</si>
  <si>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</si>
  <si>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</si>
  <si>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</si>
  <si>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</si>
  <si>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</si>
  <si>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</si>
  <si>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</si>
  <si>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</si>
  <si>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</si>
  <si>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</si>
  <si>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</si>
  <si>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</si>
  <si>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</si>
  <si>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</si>
  <si>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</si>
  <si>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</si>
  <si>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</si>
  <si>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</si>
  <si>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</si>
  <si>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</si>
  <si>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</si>
  <si>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</si>
  <si>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</si>
  <si>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</si>
  <si>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</si>
  <si>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</si>
  <si>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</si>
  <si>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</si>
  <si>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</si>
  <si>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</si>
  <si>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</si>
  <si>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</si>
  <si>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</si>
  <si>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</si>
  <si>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</si>
  <si>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</si>
  <si>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</si>
  <si>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</si>
  <si>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</si>
  <si>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</si>
  <si>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</si>
  <si>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</si>
  <si>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</si>
  <si>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</si>
  <si>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</si>
  <si>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</si>
  <si>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</si>
  <si>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</si>
  <si>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</si>
  <si>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</si>
  <si>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</si>
  <si>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</si>
  <si>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</si>
  <si>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</si>
  <si>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</si>
  <si>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</si>
  <si>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</si>
  <si>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</si>
  <si>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</si>
  <si>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</si>
  <si>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</si>
  <si>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</si>
  <si>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</si>
  <si>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</si>
  <si>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</si>
  <si>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</si>
  <si>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</si>
  <si>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</si>
  <si>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</si>
  <si>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</si>
  <si>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</si>
  <si>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</si>
  <si>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</si>
  <si>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</si>
  <si>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</si>
  <si>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</si>
  <si>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</si>
  <si>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</si>
  <si>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</si>
  <si>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</si>
  <si>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</si>
  <si>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</si>
  <si>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</si>
  <si>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</si>
  <si>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</si>
  <si>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</si>
  <si>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</si>
  <si>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</si>
  <si>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</si>
  <si>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</si>
  <si>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</si>
  <si>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</si>
  <si>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</si>
  <si>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</si>
  <si>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</si>
  <si>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</si>
  <si>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</si>
  <si>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</si>
  <si>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</si>
  <si>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</si>
  <si>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</si>
  <si>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</si>
  <si>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</si>
  <si>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</si>
  <si>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</si>
  <si>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</si>
  <si>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</si>
  <si>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</si>
  <si>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</si>
  <si>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</si>
  <si>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</si>
  <si>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</si>
  <si>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</si>
  <si>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</si>
  <si>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</si>
  <si>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</si>
  <si>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</si>
  <si>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</si>
  <si>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</si>
  <si>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</si>
  <si>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</si>
  <si>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</si>
  <si>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</si>
  <si>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</si>
  <si>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</si>
  <si>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</si>
  <si>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</si>
  <si>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</si>
  <si>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</si>
  <si>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</si>
  <si>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</si>
  <si>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</si>
  <si>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</si>
  <si>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</si>
  <si>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</si>
  <si>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</si>
  <si>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</si>
  <si>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</si>
  <si>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</si>
  <si>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</si>
  <si>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</si>
  <si>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</si>
  <si>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</si>
  <si>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</si>
  <si>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</si>
  <si>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</si>
  <si>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</si>
  <si>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</si>
  <si>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</si>
  <si>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</si>
  <si>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</si>
  <si>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</si>
  <si>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</si>
  <si>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</si>
  <si>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</si>
  <si>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</si>
  <si>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</si>
  <si>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</si>
  <si>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</si>
  <si>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</si>
  <si>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</si>
  <si>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</si>
  <si>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</si>
  <si>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</si>
  <si>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</si>
  <si>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</si>
  <si>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</si>
  <si>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</si>
  <si>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</si>
  <si>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</si>
  <si>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</si>
  <si>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</si>
  <si>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</si>
  <si>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</si>
  <si>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</si>
  <si>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</si>
  <si>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</si>
  <si>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</si>
  <si>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</si>
  <si>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</si>
  <si>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</si>
  <si>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</si>
  <si>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</si>
  <si>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</si>
  <si>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</si>
  <si>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</si>
  <si>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</si>
  <si>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</si>
  <si>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</si>
  <si>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</si>
  <si>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</si>
  <si>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</si>
  <si>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</si>
  <si>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</si>
  <si>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</si>
  <si>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</si>
  <si>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</si>
  <si>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</si>
  <si>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</si>
  <si>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</si>
  <si>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</si>
  <si>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</si>
  <si>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</si>
  <si>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</si>
  <si>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</si>
  <si>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</si>
  <si>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</si>
  <si>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</si>
  <si>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</si>
  <si>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</si>
  <si>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</si>
  <si>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</si>
  <si>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</si>
  <si>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</si>
  <si>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</si>
  <si>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</si>
  <si>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</si>
  <si>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</si>
  <si>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</si>
  <si>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</si>
  <si>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</si>
  <si>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</si>
  <si>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</si>
  <si>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</si>
  <si>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</si>
  <si>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</si>
  <si>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</si>
  <si>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</si>
  <si>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</si>
  <si>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</si>
  <si>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</si>
  <si>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</si>
  <si>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</si>
  <si>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</si>
  <si>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</si>
  <si>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</si>
  <si>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</si>
  <si>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</si>
  <si>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</si>
  <si>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</si>
  <si>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</si>
  <si>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</si>
  <si>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</si>
  <si>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</si>
  <si>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</si>
  <si>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</si>
  <si>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</si>
  <si>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</si>
  <si>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</si>
  <si>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</si>
  <si>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</si>
  <si>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</si>
  <si>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</si>
  <si>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</si>
  <si>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</si>
  <si>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</si>
  <si>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</si>
  <si>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</si>
  <si>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</si>
  <si>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</si>
  <si>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</si>
  <si>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</si>
  <si>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</si>
  <si>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</si>
  <si>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</si>
  <si>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</si>
  <si>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</si>
  <si>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</si>
  <si>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</si>
  <si>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</si>
  <si>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</si>
  <si>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</si>
  <si>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</si>
  <si>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</si>
  <si>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</si>
  <si>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</si>
  <si>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</si>
  <si>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</si>
  <si>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</si>
  <si>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</si>
  <si>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</si>
  <si>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</si>
  <si>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</si>
  <si>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</si>
  <si>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</si>
  <si>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</si>
  <si>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</si>
  <si>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</si>
  <si>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</si>
  <si>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</si>
  <si>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</si>
  <si>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</si>
  <si>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</si>
  <si>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</si>
  <si>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</si>
  <si>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</si>
  <si>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</si>
  <si>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</si>
  <si>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</si>
  <si>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</si>
  <si>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</si>
  <si>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</si>
  <si>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</si>
  <si>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</si>
  <si>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</si>
  <si>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</si>
  <si>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</si>
  <si>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</si>
  <si>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</si>
  <si>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</si>
  <si>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</si>
  <si>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</si>
  <si>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</si>
  <si>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</si>
  <si>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</si>
  <si>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</si>
  <si>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</si>
  <si>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</si>
  <si>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</si>
  <si>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</si>
  <si>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</si>
  <si>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</si>
  <si>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</si>
  <si>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</si>
  <si>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</si>
  <si>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</si>
  <si>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</si>
  <si>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</si>
  <si>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</si>
  <si>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</si>
  <si>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</si>
  <si>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</si>
  <si>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</si>
  <si>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</si>
  <si>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</si>
  <si>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</si>
  <si>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</si>
  <si>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</si>
  <si>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</si>
  <si>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</si>
  <si>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</si>
  <si>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</si>
  <si>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</si>
  <si>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</si>
  <si>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</si>
  <si>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</si>
  <si>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</si>
  <si>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</si>
  <si>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</si>
  <si>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</si>
  <si>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</si>
  <si>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</si>
  <si>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</si>
  <si>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</si>
  <si>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</si>
  <si>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</si>
  <si>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</si>
  <si>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</si>
  <si>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</si>
  <si>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</si>
  <si>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</si>
  <si>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</si>
  <si>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</si>
  <si>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</si>
  <si>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</si>
  <si>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</si>
  <si>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</si>
  <si>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</si>
  <si>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</si>
  <si>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</si>
  <si>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</si>
  <si>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</si>
  <si>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</si>
  <si>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</si>
  <si>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</si>
  <si>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</si>
  <si>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</si>
  <si>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</si>
  <si>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</si>
  <si>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</si>
  <si>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</si>
  <si>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</si>
  <si>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</si>
  <si>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</si>
  <si>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</si>
  <si>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</si>
  <si>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</si>
  <si>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</si>
  <si>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</si>
  <si>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</si>
  <si>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</si>
  <si>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</si>
  <si>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</si>
  <si>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</si>
  <si>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</si>
  <si>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</si>
  <si>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</si>
  <si>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</si>
  <si>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</si>
  <si>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</si>
  <si>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</si>
  <si>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</si>
  <si>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</si>
  <si>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</si>
  <si>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</si>
  <si>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</si>
  <si>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</si>
  <si>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</si>
  <si>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</si>
  <si>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</si>
  <si>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</si>
  <si>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</si>
  <si>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</si>
  <si>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</si>
  <si>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</si>
  <si>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</si>
  <si>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</si>
  <si>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</si>
  <si>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</si>
  <si>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</si>
  <si>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</si>
  <si>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</si>
  <si>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</si>
  <si>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</si>
  <si>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</si>
  <si>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</si>
  <si>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</si>
  <si>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</si>
  <si>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</si>
  <si>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</si>
  <si>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</si>
  <si>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</si>
  <si>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</si>
  <si>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</si>
  <si>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</si>
  <si>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</si>
  <si>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</si>
  <si>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</si>
  <si>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</si>
  <si>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</si>
  <si>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</si>
  <si>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</si>
  <si>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</si>
  <si>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</si>
  <si>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</si>
  <si>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</si>
  <si>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</si>
  <si>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</si>
  <si>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</si>
  <si>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</si>
  <si>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</si>
  <si>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</si>
  <si>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</si>
  <si>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</si>
  <si>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</si>
  <si>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</si>
  <si>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</si>
  <si>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</si>
  <si>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</si>
  <si>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</si>
  <si>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</si>
  <si>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</si>
  <si>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</si>
  <si>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</si>
  <si>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</si>
  <si>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</si>
  <si>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</si>
  <si>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</si>
  <si>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</si>
  <si>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</si>
  <si>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</si>
  <si>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</si>
  <si>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</si>
  <si>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</si>
  <si>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</si>
  <si>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</si>
  <si>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</si>
  <si>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</si>
  <si>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</si>
  <si>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</si>
  <si>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</si>
  <si>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</si>
  <si>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</si>
  <si>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</si>
  <si>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</si>
  <si>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</si>
  <si>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</si>
  <si>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</si>
  <si>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</si>
  <si>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</si>
  <si>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</si>
  <si>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</si>
  <si>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</si>
  <si>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</si>
  <si>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</si>
  <si>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</si>
  <si>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</si>
  <si>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</si>
  <si>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</si>
  <si>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</si>
  <si>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</si>
  <si>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</si>
  <si>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</si>
  <si>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</si>
  <si>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</si>
  <si>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</si>
  <si>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</si>
  <si>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</si>
  <si>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</si>
  <si>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</si>
  <si>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</si>
  <si>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</si>
  <si>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</si>
  <si>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</si>
  <si>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</si>
  <si>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</si>
  <si>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</si>
  <si>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</si>
  <si>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</si>
  <si>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</si>
  <si>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</si>
  <si>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</si>
  <si>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</si>
  <si>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</si>
  <si>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</si>
  <si>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</si>
  <si>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</si>
  <si>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</si>
  <si>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</si>
  <si>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</si>
  <si>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</si>
  <si>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</si>
  <si>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</si>
  <si>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</si>
  <si>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</si>
  <si>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</si>
  <si>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</si>
  <si>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</si>
  <si>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</si>
  <si>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</si>
  <si>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</si>
  <si>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</si>
  <si>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</si>
  <si>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</si>
  <si>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</si>
  <si>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</si>
  <si>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</si>
  <si>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</si>
  <si>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</si>
  <si>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</si>
  <si>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</si>
  <si>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</si>
  <si>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</si>
  <si>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</si>
  <si>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</si>
  <si>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</si>
  <si>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</si>
  <si>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</si>
  <si>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</si>
  <si>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</si>
  <si>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</si>
  <si>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</si>
  <si>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</si>
  <si>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</si>
  <si>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</si>
  <si>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</si>
  <si>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</si>
  <si>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</si>
  <si>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</si>
  <si>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</si>
  <si>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</si>
  <si>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</si>
  <si>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</si>
  <si>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</si>
  <si>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</si>
  <si>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</si>
  <si>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</si>
  <si>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</si>
  <si>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</si>
  <si>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</si>
  <si>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</si>
  <si>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</si>
  <si>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</si>
  <si>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</si>
  <si>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</si>
  <si>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</si>
  <si>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</si>
  <si>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</si>
  <si>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</si>
  <si>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</si>
  <si>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</si>
  <si>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</si>
  <si>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</si>
  <si>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</si>
  <si>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</si>
  <si>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</si>
  <si>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</si>
  <si>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</si>
  <si>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</si>
  <si>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</si>
  <si>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</si>
  <si>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</si>
  <si>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</si>
  <si>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</si>
  <si>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</si>
  <si>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</si>
  <si>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</si>
  <si>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</si>
  <si>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</si>
  <si>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</si>
  <si>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</si>
  <si>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</si>
  <si>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</si>
  <si>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</si>
  <si>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</si>
  <si>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</si>
  <si>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</si>
  <si>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</si>
  <si>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</si>
  <si>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</si>
  <si>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</si>
  <si>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</si>
  <si>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</si>
  <si>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</si>
  <si>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</si>
  <si>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</si>
  <si>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</si>
  <si>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</si>
  <si>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</si>
  <si>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</si>
  <si>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</si>
  <si>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</si>
  <si>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</si>
  <si>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</si>
  <si>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</si>
  <si>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</si>
  <si>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</si>
  <si>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</si>
  <si>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</si>
  <si>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</si>
  <si>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</si>
  <si>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</si>
  <si>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</si>
  <si>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</si>
  <si>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</si>
  <si>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</si>
  <si>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</si>
  <si>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</si>
  <si>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</si>
  <si>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</si>
  <si>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</si>
  <si>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</si>
  <si>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</si>
  <si>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</si>
  <si>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</si>
  <si>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</si>
  <si>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</si>
  <si>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</si>
  <si>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</si>
  <si>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</si>
  <si>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</si>
  <si>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</si>
  <si>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</si>
  <si>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</si>
  <si>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</si>
  <si>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</si>
  <si>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</si>
  <si>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</si>
  <si>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</si>
  <si>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</si>
  <si>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</si>
  <si>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</si>
  <si>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</si>
  <si>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</si>
  <si>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</si>
  <si>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</si>
  <si>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</si>
  <si>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</si>
  <si>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</si>
  <si>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</si>
  <si>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</si>
  <si>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</si>
  <si>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</si>
  <si>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</si>
  <si>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</si>
  <si>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</si>
  <si>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</si>
  <si>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</si>
  <si>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</si>
  <si>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</si>
  <si>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</si>
  <si>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</si>
  <si>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</si>
  <si>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</si>
  <si>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</si>
  <si>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</si>
  <si>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</si>
  <si>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</si>
  <si>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</si>
  <si>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</si>
  <si>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</si>
  <si>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</si>
  <si>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</si>
  <si>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</si>
  <si>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</si>
  <si>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</si>
  <si>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</si>
  <si>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</si>
  <si>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</si>
  <si>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</si>
  <si>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</si>
  <si>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</si>
  <si>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</si>
  <si>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</si>
  <si>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</si>
  <si>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</si>
  <si>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</si>
  <si>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</si>
  <si>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</si>
  <si>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</si>
  <si>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</si>
  <si>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</si>
  <si>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</si>
  <si>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</si>
  <si>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</si>
  <si>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</si>
  <si>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</si>
  <si>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</si>
  <si>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</si>
  <si>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</si>
  <si>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</si>
  <si>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</si>
  <si>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</si>
  <si>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</si>
  <si>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</si>
  <si>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</si>
  <si>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</si>
  <si>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</si>
  <si>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</si>
  <si>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</si>
  <si>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</si>
  <si>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</si>
  <si>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</si>
  <si>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</si>
  <si>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</si>
  <si>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</si>
  <si>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</si>
  <si>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</si>
  <si>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</si>
  <si>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</si>
  <si>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</si>
  <si>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</si>
  <si>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</si>
  <si>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</si>
  <si>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</si>
  <si>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</si>
  <si>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</si>
  <si>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</si>
  <si>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</si>
  <si>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</si>
  <si>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</si>
  <si>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</si>
  <si>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</si>
  <si>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</si>
  <si>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</si>
  <si>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</si>
  <si>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</si>
  <si>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</si>
  <si>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</si>
  <si>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</si>
  <si>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</si>
  <si>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</si>
  <si>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</si>
  <si>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</si>
  <si>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</si>
  <si>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</si>
  <si>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</si>
  <si>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</si>
  <si>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</si>
  <si>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</si>
  <si>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</si>
  <si>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</si>
  <si>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</si>
  <si>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</si>
  <si>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</si>
  <si>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</si>
  <si>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</si>
  <si>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</si>
  <si>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</si>
  <si>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</si>
  <si>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</si>
  <si>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</si>
  <si>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</si>
  <si>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</si>
  <si>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</si>
  <si>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</si>
  <si>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</si>
  <si>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</si>
  <si>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</si>
  <si>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</si>
  <si>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</si>
  <si>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</si>
  <si>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</si>
  <si>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</si>
  <si>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</si>
  <si>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</si>
  <si>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</si>
  <si>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</si>
  <si>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</si>
  <si>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</si>
  <si>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</si>
  <si>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</si>
  <si>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</si>
  <si>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</si>
  <si>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</si>
  <si>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</si>
  <si>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</si>
  <si>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</si>
  <si>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</si>
  <si>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</si>
  <si>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</si>
  <si>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</si>
  <si>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</si>
  <si>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</si>
  <si>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</si>
  <si>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</si>
  <si>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</si>
  <si>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</si>
  <si>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</si>
  <si>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</si>
  <si>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</si>
  <si>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</si>
  <si>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</si>
  <si>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</si>
  <si>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</si>
  <si>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</si>
  <si>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</si>
  <si>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</si>
  <si>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</si>
  <si>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</si>
  <si>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</si>
  <si>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</si>
  <si>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</si>
  <si>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</si>
  <si>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</si>
  <si>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</si>
  <si>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</si>
  <si>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</si>
  <si>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</si>
  <si>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</si>
  <si>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</si>
  <si>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</si>
  <si>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</si>
  <si>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</si>
  <si>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</si>
  <si>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</si>
  <si>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</si>
  <si>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</si>
  <si>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</si>
  <si>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</si>
  <si>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</si>
  <si>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</si>
  <si>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</si>
  <si>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</si>
  <si>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</si>
  <si>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</si>
  <si>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</si>
  <si>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</si>
  <si>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</si>
  <si>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</si>
  <si>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</si>
  <si>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</si>
  <si>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</si>
  <si>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</si>
  <si>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</si>
  <si>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</si>
  <si>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</si>
  <si>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</si>
  <si>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</si>
  <si>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</si>
  <si>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</si>
  <si>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</si>
  <si>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</si>
  <si>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</si>
  <si>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</si>
  <si>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</si>
  <si>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</si>
  <si>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</si>
  <si>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</si>
  <si>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</si>
  <si>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</si>
  <si>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</si>
  <si>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</si>
  <si>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</si>
  <si>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</si>
  <si>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</si>
  <si>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</si>
  <si>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</si>
  <si>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</si>
  <si>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</si>
  <si>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</si>
  <si>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</si>
  <si>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</si>
  <si>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</si>
  <si>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</si>
  <si>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</si>
  <si>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</si>
  <si>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</si>
  <si>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</si>
  <si>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</si>
  <si>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</si>
  <si>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</si>
  <si>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</si>
  <si>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</si>
  <si>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</si>
  <si>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</si>
  <si>
    <t>Tomaten-Würfel 19x19x19 mm (Art. 03557)</t>
  </si>
  <si>
    <t>Gorumet</t>
  </si>
  <si>
    <t>Wert pro Kilo</t>
  </si>
  <si>
    <t>Gesamtwert</t>
  </si>
  <si>
    <t>(Mehrere Elemente)</t>
  </si>
  <si>
    <t>Einsatz SW</t>
  </si>
  <si>
    <t>Aug</t>
  </si>
  <si>
    <t>Sep</t>
  </si>
  <si>
    <t>Okt</t>
  </si>
  <si>
    <t>Nov</t>
  </si>
  <si>
    <t>Gourmet</t>
  </si>
  <si>
    <t>Dez</t>
  </si>
  <si>
    <t>gratis erhalten</t>
  </si>
  <si>
    <t>Strudel</t>
  </si>
  <si>
    <t>Holland Muster BU4</t>
  </si>
  <si>
    <t>abgepumpt</t>
  </si>
  <si>
    <t>runter gefallen</t>
  </si>
  <si>
    <t>Div. Zipfel, ES ohne Verwendung</t>
  </si>
  <si>
    <t>HF-Wurst Vegan</t>
  </si>
  <si>
    <t>FK-Röllchen</t>
  </si>
  <si>
    <t>ABS/Blöcke</t>
  </si>
  <si>
    <t>Fett</t>
  </si>
  <si>
    <t>Offen vegan</t>
  </si>
  <si>
    <t>Vakuumierte Zipfel</t>
  </si>
  <si>
    <t>Offen geschält RW</t>
  </si>
  <si>
    <t>ERS Aldi Nord Hofburger Gouda 400g PT</t>
  </si>
  <si>
    <t>ERS Aldi Nord Hofburger Gouda 400g ES</t>
  </si>
  <si>
    <t>OFO Jermi KS ButterkäseEdamer Mono</t>
  </si>
  <si>
    <t>OFO Jermi KS GoudaBergkäse Mono</t>
  </si>
  <si>
    <t>Scheiben/Staub</t>
  </si>
  <si>
    <t>Verpackte Scheiben</t>
  </si>
  <si>
    <t>VOS 295</t>
  </si>
  <si>
    <t>ABS 295</t>
  </si>
  <si>
    <t>ABS 495</t>
  </si>
  <si>
    <t>Vegan 495</t>
  </si>
  <si>
    <t>Zipfel 295</t>
  </si>
  <si>
    <t>Endstücke 295</t>
  </si>
  <si>
    <t>VOS 495</t>
  </si>
  <si>
    <t>VOS 295 Diverses</t>
  </si>
  <si>
    <t>HF-Ware</t>
  </si>
  <si>
    <t>hf-Wurst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</si>
</sst>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0\ &quot;kg&quot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sz val="16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5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35" borderId="11" xfId="0" applyFont="1" applyFill="1" applyBorder="1" applyAlignment="1">
      <alignment horizontal="center" vertical="center"/>
    </xf>
    <xf numFmtId="1" fontId="0" fillId="35" borderId="10" xfId="0" applyNumberFormat="1" applyFont="1" applyFill="1" applyBorder="1" applyAlignment="1">
      <alignment horizontal="center" vertical="center"/>
    </xf>
    <xf numFmtId="169" fontId="0" fillId="35" borderId="10" xfId="0" applyNumberFormat="1" applyFont="1" applyFill="1" applyBorder="1" applyAlignment="1">
      <alignment horizontal="center" vertical="center"/>
    </xf>
    <xf numFmtId="169" fontId="0" fillId="35" borderId="21" xfId="0" applyNumberFormat="1" applyFont="1" applyFill="1" applyBorder="1" applyAlignment="1">
      <alignment horizontal="center" vertical="center"/>
    </xf>
    <xf numFmtId="14" fontId="0" fillId="35" borderId="10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8" fontId="0" fillId="0" borderId="0" xfId="42" applyNumberFormat="1" applyFont="1"/>
    <xf numFmtId="44" fontId="0" fillId="35" borderId="10" xfId="42" applyNumberFormat="1" applyFont="1" applyFill="1" applyBorder="1"/>
    <xf numFmtId="44" fontId="0" fillId="0" borderId="10" xfId="42" applyNumberFormat="1" applyFont="1" applyBorder="1"/>
    <xf numFmtId="0" fontId="26" fillId="37" borderId="10" xfId="0" applyFont="1" applyFill="1" applyBorder="1" applyAlignment="1">
      <alignment horizontal="center" vertical="center" wrapText="1"/>
    </xf>
    <xf numFmtId="44" fontId="0" fillId="0" borderId="15" xfId="42" applyNumberFormat="1" applyFont="1" applyBorder="1"/>
    <xf numFmtId="44" fontId="0" fillId="35" borderId="15" xfId="42" applyNumberFormat="1" applyFont="1" applyFill="1" applyBorder="1"/>
    <xf numFmtId="44" fontId="0" fillId="35" borderId="0" xfId="42" applyNumberFormat="1" applyFont="1" applyFill="1" applyBorder="1"/>
    <xf numFmtId="44" fontId="0" fillId="0" borderId="0" xfId="42" applyNumberFormat="1" applyFont="1" applyFill="1" applyBorder="1"/>
    <xf numFmtId="0" fontId="0" fillId="33" borderId="29" xfId="0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Font="1" applyFill="1" applyBorder="1" applyAlignment="1">
      <alignment vertical="center"/>
    </xf>
    <xf numFmtId="44" fontId="1" fillId="0" borderId="0" xfId="42" applyFont="1" applyFill="1" applyBorder="1" applyAlignment="1">
      <alignment vertical="center"/>
    </xf>
    <xf numFmtId="44" fontId="0" fillId="0" borderId="0" xfId="0" applyNumberFormat="1" applyFont="1" applyFill="1" applyBorder="1" applyAlignment="1">
      <alignment vertical="center"/>
    </xf>
    <xf numFmtId="44" fontId="0" fillId="0" borderId="0" xfId="42" applyFont="1" applyFill="1" applyBorder="1" applyAlignment="1">
      <alignment vertical="center"/>
    </xf>
    <xf numFmtId="44" fontId="0" fillId="0" borderId="0" xfId="42" applyFont="1" applyBorder="1" applyAlignment="1">
      <alignment horizontal="left"/>
    </xf>
    <xf numFmtId="0" fontId="0" fillId="0" borderId="30" xfId="0" applyFont="1" applyFill="1" applyBorder="1" applyAlignment="1">
      <alignment vertical="center"/>
    </xf>
    <xf numFmtId="0" fontId="0" fillId="35" borderId="26" xfId="0" applyFont="1" applyFill="1" applyBorder="1" applyAlignment="1">
      <alignment horizontal="center" vertical="center"/>
    </xf>
    <xf numFmtId="14" fontId="0" fillId="35" borderId="0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/>
    </xf>
    <xf numFmtId="0" fontId="0" fillId="0" borderId="0" xfId="0" applyFill="1"/>
    <xf numFmtId="1" fontId="0" fillId="0" borderId="0" xfId="0" applyNumberFormat="1"/>
    <xf numFmtId="17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108">
    <dxf>
      <numFmt numFmtId="1" formatCode="0"/>
    </dxf>
    <dxf>
      <numFmt numFmtId="170" formatCode="##,#00&quot;kg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" formatCode="0"/>
    </dxf>
    <dxf>
      <numFmt numFmtId="170" formatCode="##,#00&quot;kg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  <dxf>
      <numFmt numFmtId="170" formatCode="##,#00&quot;kg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34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connections" Target="connection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56679.700000000004</c:v>
                </c:pt>
                <c:pt idx="1">
                  <c:v>5395.1</c:v>
                </c:pt>
                <c:pt idx="2">
                  <c:v>56558.275999999983</c:v>
                </c:pt>
                <c:pt idx="3">
                  <c:v>20551.22</c:v>
                </c:pt>
                <c:pt idx="4">
                  <c:v>25227.680000000018</c:v>
                </c:pt>
                <c:pt idx="5">
                  <c:v>38216.5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32301.58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Reduktion'!$A$4:$A$27</c:f>
              <c:strCache>
                <c:ptCount val="23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ABS BLU-FOU-VAKU</c:v>
                </c:pt>
                <c:pt idx="8">
                  <c:v>ABS REBLOCH</c:v>
                </c:pt>
                <c:pt idx="9">
                  <c:v>ABS CAMBOZOLA-VAKU</c:v>
                </c:pt>
                <c:pt idx="10">
                  <c:v>ABS AT-ROTWEIN</c:v>
                </c:pt>
                <c:pt idx="11">
                  <c:v>ABS BERGFEUER-VAKU</c:v>
                </c:pt>
                <c:pt idx="12">
                  <c:v>ABS ALL-EMM-VAKU</c:v>
                </c:pt>
                <c:pt idx="13">
                  <c:v>ABS KELLERGEIST</c:v>
                </c:pt>
                <c:pt idx="14">
                  <c:v>VOS WAL-THEKE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ZIEGENR</c:v>
                </c:pt>
                <c:pt idx="18">
                  <c:v>ABS ZIEGE-GOU</c:v>
                </c:pt>
                <c:pt idx="19">
                  <c:v>ABS PECO-TRE-VAKU</c:v>
                </c:pt>
                <c:pt idx="20">
                  <c:v>ABS BRIE</c:v>
                </c:pt>
                <c:pt idx="21">
                  <c:v>Brie</c:v>
                </c:pt>
                <c:pt idx="22">
                  <c:v>ABS Crémeux</c:v>
                </c:pt>
              </c:strCache>
            </c:strRef>
          </c:cat>
          <c:val>
            <c:numRef>
              <c:f>'aktuelle Reduktion'!$B$4:$B$27</c:f>
              <c:numCache>
                <c:formatCode>##,#00"kg"</c:formatCode>
                <c:ptCount val="23"/>
                <c:pt idx="0">
                  <c:v>1741.6</c:v>
                </c:pt>
                <c:pt idx="1">
                  <c:v>999</c:v>
                </c:pt>
                <c:pt idx="2">
                  <c:v>810.5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455</c:v>
                </c:pt>
                <c:pt idx="7">
                  <c:v>325</c:v>
                </c:pt>
                <c:pt idx="8">
                  <c:v>320</c:v>
                </c:pt>
                <c:pt idx="9">
                  <c:v>297</c:v>
                </c:pt>
                <c:pt idx="10">
                  <c:v>277</c:v>
                </c:pt>
                <c:pt idx="11">
                  <c:v>269</c:v>
                </c:pt>
                <c:pt idx="12">
                  <c:v>255</c:v>
                </c:pt>
                <c:pt idx="13">
                  <c:v>247</c:v>
                </c:pt>
                <c:pt idx="14">
                  <c:v>199.2</c:v>
                </c:pt>
                <c:pt idx="15">
                  <c:v>166</c:v>
                </c:pt>
                <c:pt idx="16">
                  <c:v>154</c:v>
                </c:pt>
                <c:pt idx="17">
                  <c:v>123</c:v>
                </c:pt>
                <c:pt idx="18">
                  <c:v>113.4</c:v>
                </c:pt>
                <c:pt idx="19">
                  <c:v>101</c:v>
                </c:pt>
                <c:pt idx="20">
                  <c:v>95</c:v>
                </c:pt>
                <c:pt idx="21">
                  <c:v>63</c:v>
                </c:pt>
                <c:pt idx="2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[Lebensmittelabfall.xlsx]Zeitlicher Verlauf!PivotTable1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zeitlicher Verlauf Abfall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'Zeitlicher Verlauf'!$B$3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'Zeitlicher Verlauf'!$A$4:$A$9</c:f>
              <c:strCache>
                <c:ptCount val="5"/>
                <c:pt idx="0">
                  <c:v>Aug</c:v>
                </c:pt>
                <c:pt idx="1">
                  <c:v>Sep</c:v>
                </c:pt>
                <c:pt idx="2">
                  <c:v>Okt</c:v>
                </c:pt>
                <c:pt idx="3">
                  <c:v>Nov</c:v>
                </c:pt>
                <c:pt idx="4">
                  <c:v>Dez</c:v>
                </c:pt>
              </c:strCache>
            </c:strRef>
          </c:cat>
          <c:val>
            <c:numRef>
              <c:f>'Zeitlicher Verlauf'!$B$4:$B$9</c:f>
              <c:numCache>
                <c:formatCode>General</c:formatCode>
                <c:ptCount val="5"/>
                <c:pt idx="0">
                  <c:v>11147.699999999999</c:v>
                </c:pt>
                <c:pt idx="1">
                  <c:v>23230.399999999994</c:v>
                </c:pt>
                <c:pt idx="2">
                  <c:v>25332.18</c:v>
                </c:pt>
                <c:pt idx="3">
                  <c:v>16085.946000000004</c:v>
                </c:pt>
                <c:pt idx="4">
                  <c:v>8419.1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3-4CA2-B47A-6AA90073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7819616"/>
        <c:axId val="1317823552"/>
      </c:barChart>
      <c:catAx>
        <c:axId val="131781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7823552"/>
        <c:crosses val="autoZero"/>
        <c:auto val="1"/>
        <c:lblAlgn val="ctr"/>
        <c:lblOffset val="100"/>
        <c:noMultiLvlLbl val="0"/>
      </c:catAx>
      <c:valAx>
        <c:axId val="13178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781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[Lebensmittelabfall.xlsx]BU4!PivotTable1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Abfall BU2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'BU4'!$B$4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'BU4'!$A$5:$A$59</c:f>
              <c:multiLvlStrCache>
                <c:ptCount val="48"/>
                <c:lvl>
                  <c:pt idx="0">
                    <c:v>ABS APPEN</c:v>
                  </c:pt>
                  <c:pt idx="1">
                    <c:v>ABS AT-ROTWEIN</c:v>
                  </c:pt>
                  <c:pt idx="2">
                    <c:v>ABS BACK-BLÜT</c:v>
                  </c:pt>
                  <c:pt idx="3">
                    <c:v>ABS BIOLAND-RINGELB</c:v>
                  </c:pt>
                  <c:pt idx="4">
                    <c:v>ABS BLU-FOU</c:v>
                  </c:pt>
                  <c:pt idx="5">
                    <c:v>ABS BRIE</c:v>
                  </c:pt>
                  <c:pt idx="6">
                    <c:v>ABS BRIE-PAP</c:v>
                  </c:pt>
                  <c:pt idx="7">
                    <c:v>ABS BRUSCHETTA</c:v>
                  </c:pt>
                  <c:pt idx="8">
                    <c:v>ABS CAMBOZOLA</c:v>
                  </c:pt>
                  <c:pt idx="9">
                    <c:v>ABS CHILI-ROUVEEN</c:v>
                  </c:pt>
                  <c:pt idx="10">
                    <c:v>ABS Crémeux</c:v>
                  </c:pt>
                  <c:pt idx="11">
                    <c:v>ABS GOU HALAL</c:v>
                  </c:pt>
                  <c:pt idx="12">
                    <c:v>ABS GOU-ROYAL</c:v>
                  </c:pt>
                  <c:pt idx="13">
                    <c:v>ABS GRÜN-PESTO</c:v>
                  </c:pt>
                  <c:pt idx="14">
                    <c:v>ABS GRÜN-PFEFF</c:v>
                  </c:pt>
                  <c:pt idx="15">
                    <c:v>ABS GRUY</c:v>
                  </c:pt>
                  <c:pt idx="16">
                    <c:v>ABS HEUBL</c:v>
                  </c:pt>
                  <c:pt idx="17">
                    <c:v>ABS KELLERGEIST</c:v>
                  </c:pt>
                  <c:pt idx="18">
                    <c:v>ABS LE-ROSÉ</c:v>
                  </c:pt>
                  <c:pt idx="19">
                    <c:v>ABS MEDI-KRÄUK</c:v>
                  </c:pt>
                  <c:pt idx="20">
                    <c:v>ABS MUNSTER</c:v>
                  </c:pt>
                  <c:pt idx="21">
                    <c:v>ABS OLD-AMSTERDAM</c:v>
                  </c:pt>
                  <c:pt idx="22">
                    <c:v>ABS ORANG-PESTO</c:v>
                  </c:pt>
                  <c:pt idx="23">
                    <c:v>ABS PECO</c:v>
                  </c:pt>
                  <c:pt idx="24">
                    <c:v>ABS REBLOCH</c:v>
                  </c:pt>
                  <c:pt idx="25">
                    <c:v>ABS ROVIN</c:v>
                  </c:pt>
                  <c:pt idx="26">
                    <c:v>ABS SAINT ANDRÉ</c:v>
                  </c:pt>
                  <c:pt idx="27">
                    <c:v>ABS SCH-PAUL</c:v>
                  </c:pt>
                  <c:pt idx="28">
                    <c:v>ABS Simmentaler</c:v>
                  </c:pt>
                  <c:pt idx="29">
                    <c:v>ABS TI-AD</c:v>
                  </c:pt>
                  <c:pt idx="30">
                    <c:v>ABS Unser Blütenkäse</c:v>
                  </c:pt>
                  <c:pt idx="31">
                    <c:v>ABS Whisky-Nuts</c:v>
                  </c:pt>
                  <c:pt idx="32">
                    <c:v>ABS ZIEGE-GOU</c:v>
                  </c:pt>
                  <c:pt idx="33">
                    <c:v>ABS ZIEGENR</c:v>
                  </c:pt>
                  <c:pt idx="34">
                    <c:v>Walnus</c:v>
                  </c:pt>
                  <c:pt idx="35">
                    <c:v>Ziegengouda</c:v>
                  </c:pt>
                  <c:pt idx="36">
                    <c:v>ABS BERGFEUER-VAKU</c:v>
                  </c:pt>
                  <c:pt idx="37">
                    <c:v>ABS BLU-FOU-VAKU</c:v>
                  </c:pt>
                  <c:pt idx="38">
                    <c:v>ABS BUN-PF 50% L33 vaku</c:v>
                  </c:pt>
                  <c:pt idx="39">
                    <c:v>ABS CAMBOZOLA-VAKU</c:v>
                  </c:pt>
                  <c:pt idx="40">
                    <c:v>ABS JARLSBERG-VAKU</c:v>
                  </c:pt>
                  <c:pt idx="41">
                    <c:v>ABS PECO-TRE-VAKU</c:v>
                  </c:pt>
                  <c:pt idx="42">
                    <c:v>Diverses</c:v>
                  </c:pt>
                  <c:pt idx="43">
                    <c:v>VOS Schwarzer Pfeffer R</c:v>
                  </c:pt>
                  <c:pt idx="44">
                    <c:v>VOS SKZ EMM in Wurstfor</c:v>
                  </c:pt>
                  <c:pt idx="45">
                    <c:v>VOS WAL-THEKE</c:v>
                  </c:pt>
                  <c:pt idx="46">
                    <c:v>SKST ORANG-PFEFF 80G</c:v>
                  </c:pt>
                  <c:pt idx="47">
                    <c:v>Mediterraner Kräuterkäs</c:v>
                  </c:pt>
                </c:lvl>
                <c:lvl>
                  <c:pt idx="0">
                    <c:v>ABS 295</c:v>
                  </c:pt>
                  <c:pt idx="36">
                    <c:v>ABS 495</c:v>
                  </c:pt>
                  <c:pt idx="42">
                    <c:v>Diverses</c:v>
                  </c:pt>
                  <c:pt idx="43">
                    <c:v>VOS 295</c:v>
                  </c:pt>
                  <c:pt idx="46">
                    <c:v>HF-Ware</c:v>
                  </c:pt>
                  <c:pt idx="47">
                    <c:v>Rohware</c:v>
                  </c:pt>
                </c:lvl>
              </c:multiLvlStrCache>
            </c:multiLvlStrRef>
          </c:cat>
          <c:val>
            <c:numRef>
              <c:f>'BU4'!$B$5:$B$59</c:f>
              <c:numCache>
                <c:formatCode>0\ "kg"</c:formatCode>
                <c:ptCount val="48"/>
                <c:pt idx="0">
                  <c:v>3</c:v>
                </c:pt>
                <c:pt idx="1">
                  <c:v>289</c:v>
                </c:pt>
                <c:pt idx="2">
                  <c:v>452</c:v>
                </c:pt>
                <c:pt idx="3">
                  <c:v>24</c:v>
                </c:pt>
                <c:pt idx="4">
                  <c:v>636</c:v>
                </c:pt>
                <c:pt idx="5">
                  <c:v>106</c:v>
                </c:pt>
                <c:pt idx="6">
                  <c:v>154</c:v>
                </c:pt>
                <c:pt idx="7">
                  <c:v>701.31999999999994</c:v>
                </c:pt>
                <c:pt idx="8">
                  <c:v>803</c:v>
                </c:pt>
                <c:pt idx="9">
                  <c:v>234</c:v>
                </c:pt>
                <c:pt idx="10">
                  <c:v>72</c:v>
                </c:pt>
                <c:pt idx="11">
                  <c:v>45</c:v>
                </c:pt>
                <c:pt idx="12">
                  <c:v>424</c:v>
                </c:pt>
                <c:pt idx="13">
                  <c:v>322</c:v>
                </c:pt>
                <c:pt idx="14">
                  <c:v>34</c:v>
                </c:pt>
                <c:pt idx="15">
                  <c:v>1148</c:v>
                </c:pt>
                <c:pt idx="16">
                  <c:v>739</c:v>
                </c:pt>
                <c:pt idx="17">
                  <c:v>334</c:v>
                </c:pt>
                <c:pt idx="18">
                  <c:v>95</c:v>
                </c:pt>
                <c:pt idx="19">
                  <c:v>1572</c:v>
                </c:pt>
                <c:pt idx="20">
                  <c:v>86</c:v>
                </c:pt>
                <c:pt idx="21">
                  <c:v>1884</c:v>
                </c:pt>
                <c:pt idx="22">
                  <c:v>139</c:v>
                </c:pt>
                <c:pt idx="23">
                  <c:v>474</c:v>
                </c:pt>
                <c:pt idx="24">
                  <c:v>320</c:v>
                </c:pt>
                <c:pt idx="25">
                  <c:v>236</c:v>
                </c:pt>
                <c:pt idx="26">
                  <c:v>14</c:v>
                </c:pt>
                <c:pt idx="27">
                  <c:v>597</c:v>
                </c:pt>
                <c:pt idx="28">
                  <c:v>166</c:v>
                </c:pt>
                <c:pt idx="29">
                  <c:v>1061.4000000000001</c:v>
                </c:pt>
                <c:pt idx="30">
                  <c:v>921</c:v>
                </c:pt>
                <c:pt idx="31">
                  <c:v>235</c:v>
                </c:pt>
                <c:pt idx="32">
                  <c:v>311.39999999999998</c:v>
                </c:pt>
                <c:pt idx="33">
                  <c:v>123</c:v>
                </c:pt>
                <c:pt idx="34">
                  <c:v>13</c:v>
                </c:pt>
                <c:pt idx="35">
                  <c:v>55</c:v>
                </c:pt>
                <c:pt idx="36">
                  <c:v>269</c:v>
                </c:pt>
                <c:pt idx="37">
                  <c:v>961</c:v>
                </c:pt>
                <c:pt idx="38">
                  <c:v>13</c:v>
                </c:pt>
                <c:pt idx="39">
                  <c:v>973.5</c:v>
                </c:pt>
                <c:pt idx="40">
                  <c:v>888</c:v>
                </c:pt>
                <c:pt idx="41">
                  <c:v>101</c:v>
                </c:pt>
                <c:pt idx="42">
                  <c:v>1441.9</c:v>
                </c:pt>
                <c:pt idx="43">
                  <c:v>425</c:v>
                </c:pt>
                <c:pt idx="44">
                  <c:v>20</c:v>
                </c:pt>
                <c:pt idx="45">
                  <c:v>409.7</c:v>
                </c:pt>
                <c:pt idx="46">
                  <c:v>80</c:v>
                </c:pt>
                <c:pt idx="4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E-45B6-B1C3-9289CCC5A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067664"/>
        <c:axId val="605069304"/>
      </c:barChart>
      <c:catAx>
        <c:axId val="6050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9304"/>
        <c:crosses val="autoZero"/>
        <c:auto val="1"/>
        <c:lblAlgn val="ctr"/>
        <c:lblOffset val="100"/>
        <c:noMultiLvlLbl val="0"/>
      </c:catAx>
      <c:valAx>
        <c:axId val="60506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[Lebensmittelabfall.xlsx]BU2!PivotTable1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Abfall BU2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'BU2'!$B$4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'BU2'!$A$5:$A$11</c:f>
              <c:multiLvlStrCache>
                <c:ptCount val="3"/>
                <c:lvl>
                  <c:pt idx="0">
                    <c:v>Schimmel</c:v>
                  </c:pt>
                  <c:pt idx="1">
                    <c:v>Linienbezogen</c:v>
                  </c:pt>
                  <c:pt idx="2">
                    <c:v>Schimmel</c:v>
                  </c:pt>
                </c:lvl>
                <c:lvl>
                  <c:pt idx="0">
                    <c:v>Rohware</c:v>
                  </c:pt>
                  <c:pt idx="1">
                    <c:v>ABS 295</c:v>
                  </c:pt>
                  <c:pt idx="2">
                    <c:v>HF-Ware</c:v>
                  </c:pt>
                </c:lvl>
              </c:multiLvlStrCache>
            </c:multiLvlStrRef>
          </c:cat>
          <c:val>
            <c:numRef>
              <c:f>'BU2'!$B$5:$B$11</c:f>
              <c:numCache>
                <c:formatCode>General</c:formatCode>
                <c:ptCount val="3"/>
                <c:pt idx="0">
                  <c:v>1822.4</c:v>
                </c:pt>
                <c:pt idx="1">
                  <c:v>3162.3</c:v>
                </c:pt>
                <c:pt idx="2">
                  <c:v>410.4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B-4899-A0A8-0959E492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067664"/>
        <c:axId val="605069304"/>
      </c:barChart>
      <c:catAx>
        <c:axId val="6050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9304"/>
        <c:crosses val="autoZero"/>
        <c:auto val="1"/>
        <c:lblAlgn val="ctr"/>
        <c:lblOffset val="100"/>
        <c:noMultiLvlLbl val="0"/>
      </c:catAx>
      <c:valAx>
        <c:axId val="60506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1</xdr:row>
      <xdr:rowOff>133350</xdr:rowOff>
    </xdr:from>
    <xdr:to>
      <xdr:col>16</xdr:col>
      <xdr:colOff>409574</xdr:colOff>
      <xdr:row>33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F15E0CB-2161-42CA-B177-A7061C183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0</xdr:row>
      <xdr:rowOff>33336</xdr:rowOff>
    </xdr:from>
    <xdr:to>
      <xdr:col>18</xdr:col>
      <xdr:colOff>9525</xdr:colOff>
      <xdr:row>26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2FF4CDC-8BEB-4520-AB9C-4CB31ABE8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0</xdr:row>
      <xdr:rowOff>33336</xdr:rowOff>
    </xdr:from>
    <xdr:to>
      <xdr:col>18</xdr:col>
      <xdr:colOff>9525</xdr:colOff>
      <xdr:row>26</xdr:row>
      <xdr:rowOff>152399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4BDF12A2-9FD7-425C-8254-DF533A148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Artikel</v>
          </cell>
          <cell r="B3" t="str">
            <v>(Alle)</v>
          </cell>
        </row>
        <row r="4">
          <cell r="A4" t="str">
            <v>Status</v>
          </cell>
          <cell r="B4" t="str">
            <v>(Alle)</v>
          </cell>
        </row>
        <row r="6">
          <cell r="A6" t="str">
            <v>Zeilenbeschriftungen</v>
          </cell>
          <cell r="B6" t="str">
            <v>Artikelnr</v>
          </cell>
        </row>
        <row r="7">
          <cell r="A7" t="str">
            <v xml:space="preserve"> NKST SCH-PAUL 110G DEX</v>
          </cell>
          <cell r="B7">
            <v>48001058</v>
          </cell>
        </row>
        <row r="8">
          <cell r="A8" t="str">
            <v xml:space="preserve"> RÄU TORT-60 1KG</v>
          </cell>
          <cell r="B8">
            <v>32000098</v>
          </cell>
        </row>
        <row r="9">
          <cell r="A9" t="str">
            <v xml:space="preserve"> ZUB KNOB 1KG</v>
          </cell>
          <cell r="B9">
            <v>31000204</v>
          </cell>
        </row>
        <row r="10">
          <cell r="A10" t="str">
            <v>(A) NKST HEUBLUM 110G MKÄ</v>
          </cell>
          <cell r="B10">
            <v>58001022</v>
          </cell>
        </row>
        <row r="11">
          <cell r="A11" t="str">
            <v>(A-AT) NKST HEUBLUM 110G MKÄ</v>
          </cell>
          <cell r="B11">
            <v>58001016</v>
          </cell>
        </row>
        <row r="12">
          <cell r="A12" t="str">
            <v>(A-CY) NKST HEUBLUM 110G MIL</v>
          </cell>
          <cell r="B12">
            <v>58001135</v>
          </cell>
        </row>
        <row r="13">
          <cell r="A13" t="str">
            <v>(AH-AT) NKST WHISKY-N 110G MKÄ</v>
          </cell>
          <cell r="B13">
            <v>58000907</v>
          </cell>
        </row>
        <row r="14">
          <cell r="A14" t="str">
            <v>(AH-BG) NKST WHISKY-N 110G MIL</v>
          </cell>
          <cell r="B14">
            <v>58000992</v>
          </cell>
        </row>
        <row r="15">
          <cell r="A15" t="str">
            <v>(AH-CH)NKST WHISKEY-N 110G MIL</v>
          </cell>
          <cell r="B15">
            <v>58000977</v>
          </cell>
        </row>
        <row r="16">
          <cell r="A16" t="str">
            <v>(AH-CY) NKST WHISKY-N 110G MIL</v>
          </cell>
          <cell r="B16">
            <v>58000945</v>
          </cell>
        </row>
        <row r="17">
          <cell r="A17" t="str">
            <v>(AH-CZ) NKST WHISKY-N 110G MIL</v>
          </cell>
          <cell r="B17">
            <v>58000908</v>
          </cell>
        </row>
        <row r="18">
          <cell r="A18" t="str">
            <v>(AH-DK) NKST WHISKY-N 110G MIL</v>
          </cell>
          <cell r="B18">
            <v>58001039</v>
          </cell>
        </row>
        <row r="19">
          <cell r="A19" t="str">
            <v>(AH-ES) NKST WHISKY-N 110G MIL</v>
          </cell>
          <cell r="B19">
            <v>58000896</v>
          </cell>
        </row>
        <row r="20">
          <cell r="A20" t="str">
            <v>(AH-GR)NKST WHISKEY-N 110G MIL</v>
          </cell>
          <cell r="B20">
            <v>58000780</v>
          </cell>
        </row>
        <row r="21">
          <cell r="A21" t="str">
            <v>(AH-HU) NKST WHISKY-N 110G MIL</v>
          </cell>
          <cell r="B21">
            <v>58000906</v>
          </cell>
        </row>
        <row r="22">
          <cell r="A22" t="str">
            <v>(AH-IE) NKST WHISKY-N 110G MIL</v>
          </cell>
          <cell r="B22">
            <v>58000939</v>
          </cell>
        </row>
        <row r="23">
          <cell r="A23" t="str">
            <v>(AH-LT) NKST WHISKY-N 110G MIL</v>
          </cell>
          <cell r="B23">
            <v>58001035</v>
          </cell>
        </row>
        <row r="24">
          <cell r="A24" t="str">
            <v>(AH-NL) NKST WHISKY-N 110G MIL</v>
          </cell>
          <cell r="B24">
            <v>58000904</v>
          </cell>
        </row>
        <row r="25">
          <cell r="A25" t="str">
            <v>(AH-PT)NKST WHISKEY-N 110G MIL</v>
          </cell>
          <cell r="B25">
            <v>58000740</v>
          </cell>
        </row>
        <row r="26">
          <cell r="A26" t="str">
            <v>(AH-RO) NKST WHISKY-N 110G MIL</v>
          </cell>
          <cell r="B26">
            <v>58001049</v>
          </cell>
        </row>
        <row r="27">
          <cell r="A27" t="str">
            <v>(AH-RS) NKST WHISKY-N 110G MIL</v>
          </cell>
          <cell r="B27">
            <v>58001114</v>
          </cell>
        </row>
        <row r="28">
          <cell r="A28" t="str">
            <v>(AH-SI) NKST WHISKY-N 110G MIL</v>
          </cell>
          <cell r="B28">
            <v>58000685</v>
          </cell>
        </row>
        <row r="29">
          <cell r="A29" t="str">
            <v>(AH-SK) NKST WHISKY-N 110G MIL</v>
          </cell>
          <cell r="B29">
            <v>58001092</v>
          </cell>
        </row>
        <row r="30">
          <cell r="A30" t="str">
            <v>(AK) NKST CAMBOZOLA 120G MKÄ</v>
          </cell>
          <cell r="B30">
            <v>58001004</v>
          </cell>
        </row>
        <row r="31">
          <cell r="A31" t="str">
            <v>(AM) NKST KELLERGEIST 100G MKÄ</v>
          </cell>
          <cell r="B31">
            <v>58001009</v>
          </cell>
        </row>
        <row r="32">
          <cell r="A32" t="str">
            <v>(AM-CZ) NKST KELLERGE 100G MIL</v>
          </cell>
          <cell r="B32">
            <v>58001063</v>
          </cell>
        </row>
        <row r="33">
          <cell r="A33" t="str">
            <v>(AM-FI)NKST KELLERGEI 100G MIL</v>
          </cell>
          <cell r="B33">
            <v>58001084</v>
          </cell>
        </row>
        <row r="34">
          <cell r="A34" t="str">
            <v>(AN) NKST BRUSCHETTA 110G MKÄ</v>
          </cell>
          <cell r="B34">
            <v>58001010</v>
          </cell>
        </row>
        <row r="35">
          <cell r="A35" t="str">
            <v>(AN-CZ)NKST BRUSCHETT 110G MIL</v>
          </cell>
          <cell r="B35">
            <v>58001031</v>
          </cell>
        </row>
        <row r="36">
          <cell r="A36" t="str">
            <v>(AN-FI) NKST BRUSCHET 110G MIL</v>
          </cell>
          <cell r="B36">
            <v>58001046</v>
          </cell>
        </row>
        <row r="37">
          <cell r="A37" t="str">
            <v>(AN-HR) NKST BRUSCHET 110G MIL</v>
          </cell>
          <cell r="B37">
            <v>58001041</v>
          </cell>
        </row>
        <row r="38">
          <cell r="A38" t="str">
            <v>(AN-HU)NKST BRUSCHETT 110G MIL</v>
          </cell>
          <cell r="B38">
            <v>58001028</v>
          </cell>
        </row>
        <row r="39">
          <cell r="A39" t="str">
            <v>(AN-LT) NKST BRUSCHET 110G MIL</v>
          </cell>
          <cell r="B39">
            <v>58001077</v>
          </cell>
        </row>
        <row r="40">
          <cell r="A40" t="str">
            <v>(AN-RO) NKST BRUSCHE 110G MIL</v>
          </cell>
          <cell r="B40">
            <v>58001102</v>
          </cell>
        </row>
        <row r="41">
          <cell r="A41" t="str">
            <v>(AN-SK) NKST BRUSCHET 110G MIL</v>
          </cell>
          <cell r="B41">
            <v>58001093</v>
          </cell>
        </row>
        <row r="42">
          <cell r="A42" t="str">
            <v>(AP-CH) NKST OR-PESTO 110G MIL</v>
          </cell>
          <cell r="B42">
            <v>58001138</v>
          </cell>
        </row>
        <row r="43">
          <cell r="A43" t="str">
            <v>(AP-CZ)NKST ORAN-PEST 110G MIL</v>
          </cell>
          <cell r="B43">
            <v>58001033</v>
          </cell>
        </row>
        <row r="44">
          <cell r="A44" t="str">
            <v>(AP-DK)NKST ORAN-PEST 110G MIL</v>
          </cell>
          <cell r="B44">
            <v>58001034</v>
          </cell>
        </row>
        <row r="45">
          <cell r="A45" t="str">
            <v>(AP-HR) NKST ORA-PEST 110G MIL</v>
          </cell>
          <cell r="B45">
            <v>58001042</v>
          </cell>
        </row>
        <row r="46">
          <cell r="A46" t="str">
            <v>(AP-HU) NKST ORANG-PESTO 110G</v>
          </cell>
          <cell r="B46">
            <v>58001091</v>
          </cell>
        </row>
        <row r="47">
          <cell r="A47" t="str">
            <v>(AP-IE) NKST ORA-PEST 110G MIL</v>
          </cell>
          <cell r="B47">
            <v>58001110</v>
          </cell>
        </row>
        <row r="48">
          <cell r="A48" t="str">
            <v>(AP-RO)NKST ORAN-PEST 110G MIL</v>
          </cell>
          <cell r="B48">
            <v>58001050</v>
          </cell>
        </row>
        <row r="49">
          <cell r="A49" t="str">
            <v>(AP-RS) NKST ORA-PEST 110G MIL</v>
          </cell>
          <cell r="B49">
            <v>58001115</v>
          </cell>
        </row>
        <row r="50">
          <cell r="A50" t="str">
            <v>(AP-SI) NKST ORAN-PES 110G MIL</v>
          </cell>
          <cell r="B50">
            <v>58001047</v>
          </cell>
        </row>
        <row r="51">
          <cell r="A51" t="str">
            <v>(AP-SK)NKST ORAN-PEST 110G MIL</v>
          </cell>
          <cell r="B51">
            <v>58001094</v>
          </cell>
        </row>
        <row r="52">
          <cell r="A52" t="str">
            <v>(A-RS) NKST HEUBLUM 110G MIL</v>
          </cell>
          <cell r="B52">
            <v>58001113</v>
          </cell>
        </row>
        <row r="53">
          <cell r="A53" t="str">
            <v>(AT) NKST Le Rust MUNSTER 125G</v>
          </cell>
          <cell r="B53">
            <v>58001060</v>
          </cell>
        </row>
        <row r="54">
          <cell r="A54" t="str">
            <v>(AU) NKST OLD AMSTERDAM 100G</v>
          </cell>
          <cell r="B54">
            <v>58001059</v>
          </cell>
        </row>
        <row r="55">
          <cell r="A55" t="str">
            <v>(AU-ES) NKST OLD AMSTERDA 100G</v>
          </cell>
          <cell r="B55">
            <v>58001083</v>
          </cell>
        </row>
        <row r="56">
          <cell r="A56" t="str">
            <v>(AW) NKS-THEKE Allg EMMEN 150G</v>
          </cell>
          <cell r="B56">
            <v>58001070</v>
          </cell>
        </row>
        <row r="57">
          <cell r="A57" t="str">
            <v>(AX) NKS-THEKE Crem TIL 130G</v>
          </cell>
          <cell r="B57">
            <v>58001071</v>
          </cell>
        </row>
        <row r="58">
          <cell r="A58" t="str">
            <v>(B) NKST MED-KRÄUK 110G MKÄ DE</v>
          </cell>
          <cell r="B58">
            <v>58000831</v>
          </cell>
        </row>
        <row r="59">
          <cell r="A59" t="str">
            <v>(BA) NKST SIMMENTAL 120G</v>
          </cell>
          <cell r="B59">
            <v>58001131</v>
          </cell>
        </row>
        <row r="60">
          <cell r="A60" t="str">
            <v>(BA-AT) NKST SIMMENTAL 120G</v>
          </cell>
          <cell r="B60">
            <v>58001146</v>
          </cell>
        </row>
        <row r="61">
          <cell r="A61" t="str">
            <v>(BA-BG)NKST SIMMENTAL 120G MIL</v>
          </cell>
          <cell r="B61">
            <v>58001160</v>
          </cell>
        </row>
        <row r="62">
          <cell r="A62" t="str">
            <v>(BA-CZ) NKST SIMMENTA 120G MIL</v>
          </cell>
          <cell r="B62">
            <v>58001147</v>
          </cell>
        </row>
        <row r="63">
          <cell r="A63" t="str">
            <v>(BA-HR)NKST SIMMENTAL 120G MIL</v>
          </cell>
          <cell r="B63">
            <v>58001161</v>
          </cell>
        </row>
        <row r="64">
          <cell r="A64" t="str">
            <v>(BA-HU)NKST SIMMENTAL 120G MIL</v>
          </cell>
          <cell r="B64">
            <v>58001156</v>
          </cell>
        </row>
        <row r="65">
          <cell r="A65" t="str">
            <v>(BA-IE)NKST SIMMENTAL 120G MIL</v>
          </cell>
          <cell r="B65">
            <v>58001158</v>
          </cell>
        </row>
        <row r="66">
          <cell r="A66" t="str">
            <v>(BA-PT)NKST SIMMENTAL 120G MIL</v>
          </cell>
          <cell r="B66">
            <v>58001157</v>
          </cell>
        </row>
        <row r="67">
          <cell r="A67" t="str">
            <v>(BA-RO) NKST SIMMENTA 120G MIL</v>
          </cell>
          <cell r="B67">
            <v>58001141</v>
          </cell>
        </row>
        <row r="68">
          <cell r="A68" t="str">
            <v>(BA-SI)NKST SIMMENTAL 120G MIL</v>
          </cell>
          <cell r="B68">
            <v>58001159</v>
          </cell>
        </row>
        <row r="69">
          <cell r="A69" t="str">
            <v>(B-AT) NKST MED-KRÄUK 110G MKÄ</v>
          </cell>
          <cell r="B69">
            <v>58000758</v>
          </cell>
        </row>
        <row r="70">
          <cell r="A70" t="str">
            <v>(B-BG) NKST MED-KRÄUK 110G MIL</v>
          </cell>
          <cell r="B70">
            <v>58001080</v>
          </cell>
        </row>
        <row r="71">
          <cell r="A71" t="str">
            <v>(BC) NKST LE ROSÉ 120G</v>
          </cell>
          <cell r="B71">
            <v>58001163</v>
          </cell>
        </row>
        <row r="72">
          <cell r="A72" t="str">
            <v>(BC-AT) NKST LE ROSÉ 120G</v>
          </cell>
          <cell r="B72">
            <v>58001167</v>
          </cell>
        </row>
        <row r="73">
          <cell r="A73" t="str">
            <v>(BC-BG) NKST LE ROSÉ 120G MIL</v>
          </cell>
          <cell r="B73">
            <v>58001171</v>
          </cell>
        </row>
        <row r="74">
          <cell r="A74" t="str">
            <v>(B-CH) NKST MED-KRÄUK 110G MIL</v>
          </cell>
          <cell r="B74">
            <v>58001065</v>
          </cell>
        </row>
        <row r="75">
          <cell r="A75" t="str">
            <v>(BC-HR) NKST LE ROSÉ 120G MIL</v>
          </cell>
          <cell r="B75">
            <v>58001172</v>
          </cell>
        </row>
        <row r="76">
          <cell r="A76" t="str">
            <v>(BC-LT) NKST LE ROSÉ 110G MIL</v>
          </cell>
          <cell r="B76">
            <v>58001170</v>
          </cell>
        </row>
        <row r="77">
          <cell r="A77" t="str">
            <v>(BC-PT) NKST LE ROSÉ 110G MIL</v>
          </cell>
          <cell r="B77">
            <v>58001168</v>
          </cell>
        </row>
        <row r="78">
          <cell r="A78" t="str">
            <v>(BC-RO) NKST LE ROSÉ 120G MIL</v>
          </cell>
          <cell r="B78">
            <v>58001169</v>
          </cell>
        </row>
        <row r="79">
          <cell r="A79" t="str">
            <v>(B-CY) NKST MED-KRÄUK 110G MIL</v>
          </cell>
          <cell r="B79">
            <v>58000942</v>
          </cell>
        </row>
        <row r="80">
          <cell r="A80" t="str">
            <v>(B-CZ) NKST MED-KRÄUK 110G MIL</v>
          </cell>
          <cell r="B80">
            <v>58000636</v>
          </cell>
        </row>
        <row r="81">
          <cell r="A81" t="str">
            <v>(B-DK) NKST MED-KRÄUK 110G MIL</v>
          </cell>
          <cell r="B81">
            <v>58000721</v>
          </cell>
        </row>
        <row r="82">
          <cell r="A82" t="str">
            <v>(BE) NKS-THEKE BERGFEUER 130G</v>
          </cell>
          <cell r="B82">
            <v>58001144</v>
          </cell>
        </row>
        <row r="83">
          <cell r="A83" t="str">
            <v>(B-ES) NKST MED-KRÄUK 110G MIL</v>
          </cell>
          <cell r="B83">
            <v>58000888</v>
          </cell>
        </row>
        <row r="84">
          <cell r="A84" t="str">
            <v>(BF) NKS-THEKE Uri BergKÄ 130G</v>
          </cell>
          <cell r="B84">
            <v>58001155</v>
          </cell>
        </row>
        <row r="85">
          <cell r="A85" t="str">
            <v>(B-FI) NKST MED-KRÄUK 110G MIL</v>
          </cell>
          <cell r="B85">
            <v>58000706</v>
          </cell>
        </row>
        <row r="86">
          <cell r="A86" t="str">
            <v>(BG) NKST Grün PFEFFE 150G MKÄ</v>
          </cell>
          <cell r="B86">
            <v>58001162</v>
          </cell>
        </row>
        <row r="87">
          <cell r="A87" t="str">
            <v>(B-GR) NKST MED-KRÄUK 110G MIL</v>
          </cell>
          <cell r="B87">
            <v>58000776</v>
          </cell>
        </row>
        <row r="88">
          <cell r="A88" t="str">
            <v>(B-HR) NKST MED-KRÄUK 110G MIL</v>
          </cell>
          <cell r="B88">
            <v>58000668</v>
          </cell>
        </row>
        <row r="89">
          <cell r="A89" t="str">
            <v>(B-HU) NKST MED-KRÄUK 110G MIL</v>
          </cell>
          <cell r="B89">
            <v>58000655</v>
          </cell>
        </row>
        <row r="90">
          <cell r="A90" t="str">
            <v>(B-IE) NKST MED-KRÄUK 110G MIL</v>
          </cell>
          <cell r="B90">
            <v>58000746</v>
          </cell>
        </row>
        <row r="91">
          <cell r="A91" t="str">
            <v>(B-LT) NKST MED-KRÄUK 110G MIL</v>
          </cell>
          <cell r="B91">
            <v>58000961</v>
          </cell>
        </row>
        <row r="92">
          <cell r="A92" t="str">
            <v>(B-PT) NKST MED-KRÄUK 110G MIL</v>
          </cell>
          <cell r="B92">
            <v>58000733</v>
          </cell>
        </row>
        <row r="93">
          <cell r="A93" t="str">
            <v>(B-RO) NKST MED-KRÄUK 110G MIL</v>
          </cell>
          <cell r="B93">
            <v>58000951</v>
          </cell>
        </row>
        <row r="94">
          <cell r="A94" t="str">
            <v>(B-RS) NKST MED-KRÄUK 110G MIL</v>
          </cell>
          <cell r="B94">
            <v>58001116</v>
          </cell>
        </row>
        <row r="95">
          <cell r="A95" t="str">
            <v>(B-SE) NKST MED-KRÄUK 110G MIL</v>
          </cell>
          <cell r="B95">
            <v>58000694</v>
          </cell>
        </row>
        <row r="96">
          <cell r="A96" t="str">
            <v>(B-SI) NKST MED-KRÄUK 110G MIL</v>
          </cell>
          <cell r="B96">
            <v>58000681</v>
          </cell>
        </row>
        <row r="97">
          <cell r="A97" t="str">
            <v>(B-SK) NKST MED-KRÄUK 110G MIL</v>
          </cell>
          <cell r="B97">
            <v>58000999</v>
          </cell>
        </row>
        <row r="98">
          <cell r="A98" t="str">
            <v>(D) NKST BLÜT 100G MKÄ DE</v>
          </cell>
          <cell r="B98">
            <v>58000845</v>
          </cell>
        </row>
        <row r="99">
          <cell r="A99" t="str">
            <v>(D-BG) NKST BLÜT 100G MIL</v>
          </cell>
          <cell r="B99">
            <v>58001173</v>
          </cell>
        </row>
        <row r="100">
          <cell r="A100" t="str">
            <v>(D-PT) NKST BLÜT 100G MIL</v>
          </cell>
          <cell r="B100">
            <v>58000731</v>
          </cell>
        </row>
        <row r="101">
          <cell r="A101" t="str">
            <v>(D-RS) NKST BLÜT 100G MIL</v>
          </cell>
          <cell r="B101">
            <v>58001117</v>
          </cell>
        </row>
        <row r="102">
          <cell r="A102" t="str">
            <v>(D-SK) NKST BLÜT 100G MIL</v>
          </cell>
          <cell r="B102">
            <v>58001095</v>
          </cell>
        </row>
        <row r="103">
          <cell r="A103" t="str">
            <v>(E) NKST ZIEGE-GOU 110G MKÄ DE</v>
          </cell>
          <cell r="B103">
            <v>58000843</v>
          </cell>
        </row>
        <row r="104">
          <cell r="A104" t="str">
            <v>(E-AT) NKST ZIEGE-GOU 110G MKÄ</v>
          </cell>
          <cell r="B104">
            <v>58000762</v>
          </cell>
        </row>
        <row r="105">
          <cell r="A105" t="str">
            <v>(E-BG) NKST ZIEGE-GOU 110G MIL</v>
          </cell>
          <cell r="B105">
            <v>58000993</v>
          </cell>
        </row>
        <row r="106">
          <cell r="A106" t="str">
            <v>(E-CZ) NKST ZIEGE-GOU 110G MIL</v>
          </cell>
          <cell r="B106">
            <v>58000640</v>
          </cell>
        </row>
        <row r="107">
          <cell r="A107" t="str">
            <v>(E-DK) NKST ZIEGE-GOU 110G MIL</v>
          </cell>
          <cell r="B107">
            <v>58000724</v>
          </cell>
        </row>
        <row r="108">
          <cell r="A108" t="str">
            <v>(E-ES) NKST ZIEGE-GOU 110G MIL</v>
          </cell>
          <cell r="B108">
            <v>58000890</v>
          </cell>
        </row>
        <row r="109">
          <cell r="A109" t="str">
            <v>(E-FI) NKST ZIEGE-GOU 110G MIL</v>
          </cell>
          <cell r="B109">
            <v>58000710</v>
          </cell>
        </row>
        <row r="110">
          <cell r="A110" t="str">
            <v>(E-HU) NKST ZIEGE-GOU 110G MIL</v>
          </cell>
          <cell r="B110">
            <v>58001018</v>
          </cell>
        </row>
        <row r="111">
          <cell r="A111" t="str">
            <v>(E-IE) NKST ZIEGE-GOU 110G MIL</v>
          </cell>
          <cell r="B111">
            <v>58000748</v>
          </cell>
        </row>
        <row r="112">
          <cell r="A112" t="str">
            <v>(E-IT) NKST ZIEGE-GOU 110G MIL</v>
          </cell>
          <cell r="B112">
            <v>58000883</v>
          </cell>
        </row>
        <row r="113">
          <cell r="A113" t="str">
            <v>(E-PT) NKST ZIEGE-GOU 110G MIL</v>
          </cell>
          <cell r="B113">
            <v>58000737</v>
          </cell>
        </row>
        <row r="114">
          <cell r="A114" t="str">
            <v>(E-RO) NKST ZIEGE-GOU 110G MIL</v>
          </cell>
          <cell r="B114">
            <v>58000958</v>
          </cell>
        </row>
        <row r="115">
          <cell r="A115" t="str">
            <v>(E-RS) NKST ZIEG-GOU 110G MIL</v>
          </cell>
          <cell r="B115">
            <v>58001118</v>
          </cell>
        </row>
        <row r="116">
          <cell r="A116" t="str">
            <v>(E-SE) NKST ZIEGE-GOU 110G MIL</v>
          </cell>
          <cell r="B116">
            <v>58000698</v>
          </cell>
        </row>
        <row r="117">
          <cell r="A117" t="str">
            <v>(E-SI) NKST ZIEGE-GOU 110G MIL</v>
          </cell>
          <cell r="B117">
            <v>58000684</v>
          </cell>
        </row>
        <row r="118">
          <cell r="A118" t="str">
            <v>(E-SK) NKST ZIEGE-GOU 110G MIL</v>
          </cell>
          <cell r="B118">
            <v>58001096</v>
          </cell>
        </row>
        <row r="119">
          <cell r="A119" t="str">
            <v>(F) NKST GRUY 150G MKÄ</v>
          </cell>
          <cell r="B119">
            <v>58000826</v>
          </cell>
        </row>
        <row r="120">
          <cell r="A120" t="str">
            <v>(F-AT) NKST GRUY 150G MKÄ</v>
          </cell>
          <cell r="B120">
            <v>58000761</v>
          </cell>
        </row>
        <row r="121">
          <cell r="A121" t="str">
            <v>(F-CY) NKST GRUY 150G MIL</v>
          </cell>
          <cell r="B121">
            <v>58001112</v>
          </cell>
        </row>
        <row r="122">
          <cell r="A122" t="str">
            <v>(F-CZ) NKST GRUY 150G MIL</v>
          </cell>
          <cell r="B122">
            <v>58000639</v>
          </cell>
        </row>
        <row r="123">
          <cell r="A123" t="str">
            <v>(F-DK) NKST GRUY 150G MIL</v>
          </cell>
          <cell r="B123">
            <v>58000723</v>
          </cell>
        </row>
        <row r="124">
          <cell r="A124" t="str">
            <v>(F-ES) NKST GRUY 150G MIL</v>
          </cell>
          <cell r="B124">
            <v>58000891</v>
          </cell>
        </row>
        <row r="125">
          <cell r="A125" t="str">
            <v>(F-FI) NKST GRUY 150G MIL</v>
          </cell>
          <cell r="B125">
            <v>58000709</v>
          </cell>
        </row>
        <row r="126">
          <cell r="A126" t="str">
            <v>(F-HR) NKST GRUY 150G MIL</v>
          </cell>
          <cell r="B126">
            <v>58000671</v>
          </cell>
        </row>
        <row r="127">
          <cell r="A127" t="str">
            <v>(F-HU) NKST GRUY 150G MIL</v>
          </cell>
          <cell r="B127">
            <v>58000658</v>
          </cell>
        </row>
        <row r="128">
          <cell r="A128" t="str">
            <v>(F-IE) NKST GRUY 150G MIL</v>
          </cell>
          <cell r="B128">
            <v>58000747</v>
          </cell>
        </row>
        <row r="129">
          <cell r="A129" t="str">
            <v>(F-IT) NKST GRUY 150G MIL</v>
          </cell>
          <cell r="B129">
            <v>58000884</v>
          </cell>
        </row>
        <row r="130">
          <cell r="A130" t="str">
            <v>(F-NL) NKST GRUY 150G MIL</v>
          </cell>
          <cell r="B130">
            <v>58001069</v>
          </cell>
        </row>
        <row r="131">
          <cell r="A131" t="str">
            <v>(F-PL) NKST GRUY 150G MIL</v>
          </cell>
          <cell r="B131">
            <v>58000910</v>
          </cell>
        </row>
        <row r="132">
          <cell r="A132" t="str">
            <v>(F-PT) NKST GRUY 150G MIL</v>
          </cell>
          <cell r="B132">
            <v>58000736</v>
          </cell>
        </row>
        <row r="133">
          <cell r="A133" t="str">
            <v>(F-RO) NKST GRUY 150G MIL</v>
          </cell>
          <cell r="B133">
            <v>58000950</v>
          </cell>
        </row>
        <row r="134">
          <cell r="A134" t="str">
            <v>(F-RS) NKST GRUY 150G MIL</v>
          </cell>
          <cell r="B134">
            <v>58001119</v>
          </cell>
        </row>
        <row r="135">
          <cell r="A135" t="str">
            <v>(F-SE) NKST GRUY 150G MIL</v>
          </cell>
          <cell r="B135">
            <v>58000697</v>
          </cell>
        </row>
        <row r="136">
          <cell r="A136" t="str">
            <v>(F-SI) NKST GRUY 150G MIL</v>
          </cell>
          <cell r="B136">
            <v>58000683</v>
          </cell>
        </row>
        <row r="137">
          <cell r="A137" t="str">
            <v>(F-SK) NKST GRUY 150G MIL</v>
          </cell>
          <cell r="B137">
            <v>58001100</v>
          </cell>
        </row>
        <row r="138">
          <cell r="A138" t="str">
            <v>(H-AT) NKST PECO 100G MKÄ</v>
          </cell>
          <cell r="B138">
            <v>58000770</v>
          </cell>
        </row>
        <row r="139">
          <cell r="A139" t="str">
            <v>(H-CH) NKST PECO 100G MIL</v>
          </cell>
          <cell r="B139">
            <v>58001139</v>
          </cell>
        </row>
        <row r="140">
          <cell r="A140" t="str">
            <v>(H-CY) NKST PECO 100G MIL</v>
          </cell>
          <cell r="B140">
            <v>58000943</v>
          </cell>
        </row>
        <row r="141">
          <cell r="A141" t="str">
            <v>(H-CZ) NKST PECO 100G MIL</v>
          </cell>
          <cell r="B141">
            <v>58000648</v>
          </cell>
        </row>
        <row r="142">
          <cell r="A142" t="str">
            <v>(H-DK) NKST PECO 100G MIL</v>
          </cell>
          <cell r="B142">
            <v>58000726</v>
          </cell>
        </row>
        <row r="143">
          <cell r="A143" t="str">
            <v>(H-ES) NKST PECO 100G MIL</v>
          </cell>
          <cell r="B143">
            <v>58000892</v>
          </cell>
        </row>
        <row r="144">
          <cell r="A144" t="str">
            <v>(H-FI) NKST PECO 100G MIL</v>
          </cell>
          <cell r="B144">
            <v>58000713</v>
          </cell>
        </row>
        <row r="145">
          <cell r="A145" t="str">
            <v>(H-HU) NKST PECO 100G MIL</v>
          </cell>
          <cell r="B145">
            <v>58000662</v>
          </cell>
        </row>
        <row r="146">
          <cell r="A146" t="str">
            <v>(H-IE) NKST PECO 100G MIL</v>
          </cell>
          <cell r="B146">
            <v>58000751</v>
          </cell>
        </row>
        <row r="147">
          <cell r="A147" t="str">
            <v>(H-LT) NKST PECO 100G MIL</v>
          </cell>
          <cell r="B147">
            <v>58000962</v>
          </cell>
        </row>
        <row r="148">
          <cell r="A148" t="str">
            <v>(H-NL) NKST PECO 100G MIL</v>
          </cell>
          <cell r="B148">
            <v>58000863</v>
          </cell>
        </row>
        <row r="149">
          <cell r="A149" t="str">
            <v>(H-PL) NKST PECO 100G MIL</v>
          </cell>
          <cell r="B149">
            <v>58000856</v>
          </cell>
        </row>
        <row r="150">
          <cell r="A150" t="str">
            <v>(H-PT) NKST PECO 100G MIL</v>
          </cell>
          <cell r="B150">
            <v>58000743</v>
          </cell>
        </row>
        <row r="151">
          <cell r="A151" t="str">
            <v>(H-RO) NKST PECO 100G MIL</v>
          </cell>
          <cell r="B151">
            <v>58000952</v>
          </cell>
        </row>
        <row r="152">
          <cell r="A152" t="str">
            <v>(H-RS) NKST PECO 100G MIL</v>
          </cell>
          <cell r="B152">
            <v>58001120</v>
          </cell>
        </row>
        <row r="153">
          <cell r="A153" t="str">
            <v>(H-SI) NKST PECO 100G MIL</v>
          </cell>
          <cell r="B153">
            <v>58000686</v>
          </cell>
        </row>
        <row r="154">
          <cell r="A154" t="str">
            <v>(H-SK) NKST PECO 100G MIL</v>
          </cell>
          <cell r="B154">
            <v>58001000</v>
          </cell>
        </row>
        <row r="155">
          <cell r="A155" t="str">
            <v>(I) NKST BLU-FOU 110G MKÄ DE</v>
          </cell>
          <cell r="B155">
            <v>58000830</v>
          </cell>
        </row>
        <row r="156">
          <cell r="A156" t="str">
            <v>(I-AT) NKST BLU-FOU 110G MKÄ</v>
          </cell>
          <cell r="B156">
            <v>58000753</v>
          </cell>
        </row>
        <row r="157">
          <cell r="A157" t="str">
            <v>(I-BG) NKST BLU-FOU 110G MIL</v>
          </cell>
          <cell r="B157">
            <v>58000984</v>
          </cell>
        </row>
        <row r="158">
          <cell r="A158" t="str">
            <v>(I-CH) NKST BLU-FOU 110G MIL</v>
          </cell>
          <cell r="B158">
            <v>58000971</v>
          </cell>
        </row>
        <row r="159">
          <cell r="A159" t="str">
            <v>(I-CY) NKST BLU-FOU 110G MIL</v>
          </cell>
          <cell r="B159">
            <v>58000940</v>
          </cell>
        </row>
        <row r="160">
          <cell r="A160" t="str">
            <v>(I-CZ) NKST BLU-FO 110G MIL</v>
          </cell>
          <cell r="B160">
            <v>58000631</v>
          </cell>
        </row>
        <row r="161">
          <cell r="A161" t="str">
            <v>(I-DK) NKST BLU-FOU 110G MIL</v>
          </cell>
          <cell r="B161">
            <v>58000716</v>
          </cell>
        </row>
        <row r="162">
          <cell r="A162" t="str">
            <v>(I-ES) NKST BLU-FOU 110G MIL</v>
          </cell>
          <cell r="B162">
            <v>58000893</v>
          </cell>
        </row>
        <row r="163">
          <cell r="A163" t="str">
            <v>(I-FI) NKST BLU-FOU 110G MIL</v>
          </cell>
          <cell r="B163">
            <v>58000703</v>
          </cell>
        </row>
        <row r="164">
          <cell r="A164" t="str">
            <v>(I-GR) NKST BLU-FOU 110G MIL</v>
          </cell>
          <cell r="B164">
            <v>58000774</v>
          </cell>
        </row>
        <row r="165">
          <cell r="A165" t="str">
            <v>(I-HR) NKST BLU-FOU 110G MIL</v>
          </cell>
          <cell r="B165">
            <v>58000665</v>
          </cell>
        </row>
        <row r="166">
          <cell r="A166" t="str">
            <v>(I-HU) NKST BLU-FOU 110G MIL</v>
          </cell>
          <cell r="B166">
            <v>58001015</v>
          </cell>
        </row>
        <row r="167">
          <cell r="A167" t="str">
            <v>(I-IE) NKST BLU-FOU 110G MIL</v>
          </cell>
          <cell r="B167">
            <v>58001029</v>
          </cell>
        </row>
        <row r="168">
          <cell r="A168" t="str">
            <v>(I-IT) NKST BLU-FO 110G MIL</v>
          </cell>
          <cell r="B168">
            <v>58000885</v>
          </cell>
        </row>
        <row r="169">
          <cell r="A169" t="str">
            <v>(I-LT) NKST BLU-FOU 110G MIL</v>
          </cell>
          <cell r="B169">
            <v>58000960</v>
          </cell>
        </row>
        <row r="170">
          <cell r="A170" t="str">
            <v>(I-NL) NKST BLU-FOU 110G MIL</v>
          </cell>
          <cell r="B170">
            <v>58000859</v>
          </cell>
        </row>
        <row r="171">
          <cell r="A171" t="str">
            <v>(I-PT) NKST BLU-FOU 110G MIL</v>
          </cell>
          <cell r="B171">
            <v>58000730</v>
          </cell>
        </row>
        <row r="172">
          <cell r="A172" t="str">
            <v>(I-RO) NKST BLU-FOU 110G MIL</v>
          </cell>
          <cell r="B172">
            <v>58000947</v>
          </cell>
        </row>
        <row r="173">
          <cell r="A173" t="str">
            <v>(I-RS) NKST BLU-FOU 110G MIL</v>
          </cell>
          <cell r="B173">
            <v>58001121</v>
          </cell>
        </row>
        <row r="174">
          <cell r="A174" t="str">
            <v>(I-SE) NKST BLU-FOU 110G MIL</v>
          </cell>
          <cell r="B174">
            <v>58000689</v>
          </cell>
        </row>
        <row r="175">
          <cell r="A175" t="str">
            <v>(I-SI) NKST BLU-FOU 110G MIL</v>
          </cell>
          <cell r="B175">
            <v>58000678</v>
          </cell>
        </row>
        <row r="176">
          <cell r="A176" t="str">
            <v>(I-SK) NKST BLU-FOU 110G MIL</v>
          </cell>
          <cell r="B176">
            <v>58000996</v>
          </cell>
        </row>
        <row r="177">
          <cell r="A177" t="str">
            <v>(J) NKST REBLOCH 120G MKÄ DE</v>
          </cell>
          <cell r="B177">
            <v>58000841</v>
          </cell>
        </row>
        <row r="178">
          <cell r="A178" t="str">
            <v>(J-ES) NKST REBLOCH 120G MIL</v>
          </cell>
          <cell r="B178">
            <v>58000894</v>
          </cell>
        </row>
        <row r="179">
          <cell r="A179" t="str">
            <v>(J-FI) NKST REBLOCH 120G MIL</v>
          </cell>
          <cell r="B179">
            <v>58000711</v>
          </cell>
        </row>
        <row r="180">
          <cell r="A180" t="str">
            <v>(J-HU) NKST REBLOCH 120G MIL</v>
          </cell>
          <cell r="B180">
            <v>58001019</v>
          </cell>
        </row>
        <row r="181">
          <cell r="A181" t="str">
            <v>(J-PT) NKST REBLOCH 120G MIL</v>
          </cell>
          <cell r="B181">
            <v>58000738</v>
          </cell>
        </row>
        <row r="182">
          <cell r="A182" t="str">
            <v>(L) NKST BRIE 100G MKÄ</v>
          </cell>
          <cell r="B182">
            <v>58000849</v>
          </cell>
        </row>
        <row r="183">
          <cell r="A183" t="str">
            <v>(L-BG) NKST BRIE 100G MIL</v>
          </cell>
          <cell r="B183">
            <v>58001036</v>
          </cell>
        </row>
        <row r="184">
          <cell r="A184" t="str">
            <v>(L-DK) NKST BRIE 100G MIL</v>
          </cell>
          <cell r="B184">
            <v>58000719</v>
          </cell>
        </row>
        <row r="185">
          <cell r="A185" t="str">
            <v>(L-ES) NKST BRIE 100G MIL</v>
          </cell>
          <cell r="B185">
            <v>58000895</v>
          </cell>
        </row>
        <row r="186">
          <cell r="A186" t="str">
            <v>(L-FI) NKST BRIE 100G MIL</v>
          </cell>
          <cell r="B186">
            <v>58000705</v>
          </cell>
        </row>
        <row r="187">
          <cell r="A187" t="str">
            <v>(L-HU) NKST BRIE 100G MIL</v>
          </cell>
          <cell r="B187">
            <v>58000653</v>
          </cell>
        </row>
        <row r="188">
          <cell r="A188" t="str">
            <v>(L-IT) NKST BRIE 100G MIL</v>
          </cell>
          <cell r="B188">
            <v>58000887</v>
          </cell>
        </row>
        <row r="189">
          <cell r="A189" t="str">
            <v>(L-NL) NKST BRIE 100G MIL</v>
          </cell>
          <cell r="B189">
            <v>58000866</v>
          </cell>
        </row>
        <row r="190">
          <cell r="A190" t="str">
            <v>(L-PT) NKST BRIE 100G MIL</v>
          </cell>
          <cell r="B190">
            <v>58001082</v>
          </cell>
        </row>
        <row r="191">
          <cell r="A191" t="str">
            <v>(L-RS) NKST BRIE 100G MIL</v>
          </cell>
          <cell r="B191">
            <v>58001122</v>
          </cell>
        </row>
        <row r="192">
          <cell r="A192" t="str">
            <v>(L-SE) NKST BRIE 100G MIL</v>
          </cell>
          <cell r="B192">
            <v>58000692</v>
          </cell>
        </row>
        <row r="193">
          <cell r="A193" t="str">
            <v>(L-SK) NKST BRIE 100G MIL</v>
          </cell>
          <cell r="B193">
            <v>58000997</v>
          </cell>
        </row>
        <row r="194">
          <cell r="A194" t="str">
            <v>(N) SKST WAL 150G MKÄ DE</v>
          </cell>
          <cell r="B194">
            <v>57000623</v>
          </cell>
        </row>
        <row r="195">
          <cell r="A195" t="str">
            <v>(N-AT) SKST WAL 150G MKÄ</v>
          </cell>
          <cell r="B195">
            <v>57000609</v>
          </cell>
        </row>
        <row r="196">
          <cell r="A196" t="str">
            <v>(N-BG) SKST WAL 150G MIL</v>
          </cell>
          <cell r="B196">
            <v>57000665</v>
          </cell>
        </row>
        <row r="197">
          <cell r="A197" t="str">
            <v>(N-CH) SKST WAL 150G MIL</v>
          </cell>
          <cell r="B197">
            <v>57000657</v>
          </cell>
        </row>
        <row r="198">
          <cell r="A198" t="str">
            <v>(N-CY) SKST WAL 150G MIL</v>
          </cell>
          <cell r="B198">
            <v>57000653</v>
          </cell>
        </row>
        <row r="199">
          <cell r="A199" t="str">
            <v>(N-CZ) SKST WAL 150G MIL</v>
          </cell>
          <cell r="B199">
            <v>57000600</v>
          </cell>
        </row>
        <row r="200">
          <cell r="A200" t="str">
            <v>(N-DK) SKST WAL 150G MIL</v>
          </cell>
          <cell r="B200">
            <v>57000606</v>
          </cell>
        </row>
        <row r="201">
          <cell r="A201" t="str">
            <v>(N-ES) SKST WAL 150G MIL</v>
          </cell>
          <cell r="B201">
            <v>57000746</v>
          </cell>
        </row>
        <row r="202">
          <cell r="A202" t="str">
            <v>(N-GR) SKST WAL 150G MIL</v>
          </cell>
          <cell r="B202">
            <v>57000610</v>
          </cell>
        </row>
        <row r="203">
          <cell r="A203" t="str">
            <v>(N-HR) SKST WAL 150G MIL</v>
          </cell>
          <cell r="B203">
            <v>57000603</v>
          </cell>
        </row>
        <row r="204">
          <cell r="A204" t="str">
            <v>(N-HU) SKST WAL 150G MIL</v>
          </cell>
          <cell r="B204">
            <v>57000602</v>
          </cell>
        </row>
        <row r="205">
          <cell r="A205" t="str">
            <v>(N-IE) SKST WAL 150G MIL</v>
          </cell>
          <cell r="B205">
            <v>57000608</v>
          </cell>
        </row>
        <row r="206">
          <cell r="A206" t="str">
            <v>(N-LT) SKST WAL 150G MIL</v>
          </cell>
          <cell r="B206">
            <v>57000655</v>
          </cell>
        </row>
        <row r="207">
          <cell r="A207" t="str">
            <v>(N-PL) SKST WAL 150G MIL</v>
          </cell>
          <cell r="B207">
            <v>57000641</v>
          </cell>
        </row>
        <row r="208">
          <cell r="A208" t="str">
            <v>(N-PT) SKST WAL 150G MIL</v>
          </cell>
          <cell r="B208">
            <v>57000607</v>
          </cell>
        </row>
        <row r="209">
          <cell r="A209" t="str">
            <v>(N-RO) SKST WAL 150G MIL</v>
          </cell>
          <cell r="B209">
            <v>57000652</v>
          </cell>
        </row>
        <row r="210">
          <cell r="A210" t="str">
            <v>(N-RS) SKST WAL 150G MIL</v>
          </cell>
          <cell r="B210">
            <v>57000739</v>
          </cell>
        </row>
        <row r="211">
          <cell r="A211" t="str">
            <v>(N-SE) SKST WAL 150G MIL</v>
          </cell>
          <cell r="B211">
            <v>57000605</v>
          </cell>
        </row>
        <row r="212">
          <cell r="A212" t="str">
            <v>(N-SI) SKST WAL 150G MIL</v>
          </cell>
          <cell r="B212">
            <v>57000604</v>
          </cell>
        </row>
        <row r="213">
          <cell r="A213" t="str">
            <v>(N-SK) SKST WAL 150G MIL</v>
          </cell>
          <cell r="B213">
            <v>57000666</v>
          </cell>
        </row>
        <row r="214">
          <cell r="A214" t="str">
            <v>(Q)NKST ROTWEIN-AT 110G MKÄ</v>
          </cell>
          <cell r="B214">
            <v>58000927</v>
          </cell>
        </row>
        <row r="215">
          <cell r="A215" t="str">
            <v>(Q-AT) NKST ROTWEIN 110G MKÄ</v>
          </cell>
          <cell r="B215">
            <v>58000759</v>
          </cell>
        </row>
        <row r="216">
          <cell r="A216" t="str">
            <v>(Q-AT)NKST ROTWEIN-AT 110G MKÄ</v>
          </cell>
          <cell r="B216">
            <v>58000928</v>
          </cell>
        </row>
        <row r="217">
          <cell r="A217" t="str">
            <v>(Q-BG)NKST ROTWEIN AT 110G MIL</v>
          </cell>
          <cell r="B217">
            <v>58000987</v>
          </cell>
        </row>
        <row r="218">
          <cell r="A218" t="str">
            <v>(Q-CH)NKST ROTWEIN-AT 110G MIL</v>
          </cell>
          <cell r="B218">
            <v>58001140</v>
          </cell>
        </row>
        <row r="219">
          <cell r="A219" t="str">
            <v>(Q-CY)NKST ROTWEIN-AT 110G MIL</v>
          </cell>
          <cell r="B219">
            <v>58001136</v>
          </cell>
        </row>
        <row r="220">
          <cell r="A220" t="str">
            <v>(Q-CZ)NKST ROTWEIN-AT 110G MIL</v>
          </cell>
          <cell r="B220">
            <v>58000929</v>
          </cell>
        </row>
        <row r="221">
          <cell r="A221" t="str">
            <v>(Q-FI)NKST ROTWEIN-AT 110G MIL</v>
          </cell>
          <cell r="B221">
            <v>58000931</v>
          </cell>
        </row>
        <row r="222">
          <cell r="A222" t="str">
            <v>(Q-HR) NKST ROTWEIN 110G MIL</v>
          </cell>
          <cell r="B222">
            <v>58001040</v>
          </cell>
        </row>
        <row r="223">
          <cell r="A223" t="str">
            <v>(Q-IE)NKST ROTWEIN AT 110G MIL</v>
          </cell>
          <cell r="B223">
            <v>58001109</v>
          </cell>
        </row>
        <row r="224">
          <cell r="A224" t="str">
            <v>(Q-LT)NKST ROTWEIN-AT 110G MIL</v>
          </cell>
          <cell r="B224">
            <v>58000963</v>
          </cell>
        </row>
        <row r="225">
          <cell r="A225" t="str">
            <v>(Q-PT)NKST ROTWEIN-AT 110G MIL</v>
          </cell>
          <cell r="B225">
            <v>58000734</v>
          </cell>
        </row>
        <row r="226">
          <cell r="A226" t="str">
            <v>(Q-RO) NKST ROTWEIN 110G MIL</v>
          </cell>
          <cell r="B226">
            <v>58000954</v>
          </cell>
        </row>
        <row r="227">
          <cell r="A227" t="str">
            <v>(Q-RS)NKST ROTWEIN AT 110G MIL</v>
          </cell>
          <cell r="B227">
            <v>58001123</v>
          </cell>
        </row>
        <row r="228">
          <cell r="A228" t="str">
            <v>(Q-SK)NKST ROTWEIN-AT 110G MIL</v>
          </cell>
          <cell r="B228">
            <v>58001001</v>
          </cell>
        </row>
        <row r="229">
          <cell r="A229" t="str">
            <v>(RS) NKST BLÜT 100G MIL DE</v>
          </cell>
          <cell r="B229">
            <v>58001106</v>
          </cell>
        </row>
        <row r="230">
          <cell r="A230" t="str">
            <v>(U) SKST PF 150G MKÄ DE</v>
          </cell>
          <cell r="B230">
            <v>57000624</v>
          </cell>
        </row>
        <row r="231">
          <cell r="A231" t="str">
            <v>(U-AT) SKST PF 150G MKÄ</v>
          </cell>
          <cell r="B231">
            <v>57000611</v>
          </cell>
        </row>
        <row r="232">
          <cell r="A232" t="str">
            <v>(U-BG) SKST PF 150G MIL</v>
          </cell>
          <cell r="B232">
            <v>57000719</v>
          </cell>
        </row>
        <row r="233">
          <cell r="A233" t="str">
            <v>(U-CZ) SKST PF 150G MIL</v>
          </cell>
          <cell r="B233">
            <v>57000601</v>
          </cell>
        </row>
        <row r="234">
          <cell r="A234" t="str">
            <v>(U-FI) SKST PF-TORTE 150G MIL</v>
          </cell>
          <cell r="B234">
            <v>57000673</v>
          </cell>
        </row>
        <row r="235">
          <cell r="A235" t="str">
            <v>(U-HR) SKST PFEFF-KÄ 150G MIL</v>
          </cell>
          <cell r="B235">
            <v>57000685</v>
          </cell>
        </row>
        <row r="236">
          <cell r="A236" t="str">
            <v>(U-IE) SKST PF 150G MIL</v>
          </cell>
          <cell r="B236">
            <v>57000738</v>
          </cell>
        </row>
        <row r="237">
          <cell r="A237" t="str">
            <v>(U-PT) SKST PF 150G MIL</v>
          </cell>
          <cell r="B237">
            <v>57000757</v>
          </cell>
        </row>
        <row r="238">
          <cell r="A238" t="str">
            <v>(U-RO) SKST PF 150G MIL</v>
          </cell>
          <cell r="B238">
            <v>57000654</v>
          </cell>
        </row>
        <row r="239">
          <cell r="A239" t="str">
            <v>(U-RS) SKST PF 150G MIL</v>
          </cell>
          <cell r="B239">
            <v>57000741</v>
          </cell>
        </row>
        <row r="240">
          <cell r="A240" t="str">
            <v>(U-SI) SKST PFEFF-TOR 150G MIL</v>
          </cell>
          <cell r="B240">
            <v>57000686</v>
          </cell>
        </row>
        <row r="241">
          <cell r="A241" t="str">
            <v>(U-SK) SKST PF 150G MIL</v>
          </cell>
          <cell r="B241">
            <v>57000729</v>
          </cell>
        </row>
        <row r="242">
          <cell r="A242" t="str">
            <v>(V) NKST TI-AD 110G MKÄ</v>
          </cell>
          <cell r="B242">
            <v>58000835</v>
          </cell>
        </row>
        <row r="243">
          <cell r="A243" t="str">
            <v>(V-AT) NKST TI-AD 110G MKÄ</v>
          </cell>
          <cell r="B243">
            <v>58000760</v>
          </cell>
        </row>
        <row r="244">
          <cell r="A244" t="str">
            <v>(V-CH) NKST TI-AD 110G MIL</v>
          </cell>
          <cell r="B244">
            <v>58000974</v>
          </cell>
        </row>
        <row r="245">
          <cell r="A245" t="str">
            <v>(V-CY) NKST TI-AD 110G MIL</v>
          </cell>
          <cell r="B245">
            <v>58000944</v>
          </cell>
        </row>
        <row r="246">
          <cell r="A246" t="str">
            <v>(V-CZ) NKST TI-AD 110G MIL</v>
          </cell>
          <cell r="B246">
            <v>58000638</v>
          </cell>
        </row>
        <row r="247">
          <cell r="A247" t="str">
            <v>(V-DK) NKST TI-AD 110G MIL</v>
          </cell>
          <cell r="B247">
            <v>58000722</v>
          </cell>
        </row>
        <row r="248">
          <cell r="A248" t="str">
            <v>(V-ES) NKST TI-AD 110G MIL</v>
          </cell>
          <cell r="B248">
            <v>58000899</v>
          </cell>
        </row>
        <row r="249">
          <cell r="A249" t="str">
            <v>(V-FI) NKST TI-AD 110G MIL</v>
          </cell>
          <cell r="B249">
            <v>58000708</v>
          </cell>
        </row>
        <row r="250">
          <cell r="A250" t="str">
            <v>(V-HR) NKST TI-AD 110G MIL</v>
          </cell>
          <cell r="B250">
            <v>58000670</v>
          </cell>
        </row>
        <row r="251">
          <cell r="A251" t="str">
            <v>(V-NL) NKST TI-AD 110G MIL</v>
          </cell>
          <cell r="B251">
            <v>58000861</v>
          </cell>
        </row>
        <row r="252">
          <cell r="A252" t="str">
            <v>(V-PT) NKST TI-AD 110G MIL</v>
          </cell>
          <cell r="B252">
            <v>58000735</v>
          </cell>
        </row>
        <row r="253">
          <cell r="A253" t="str">
            <v>(V-RO) NKST TI-AD 110G MIL</v>
          </cell>
          <cell r="B253">
            <v>58000956</v>
          </cell>
        </row>
        <row r="254">
          <cell r="A254" t="str">
            <v>(V-RS) NKST TI-AD 110G MIL</v>
          </cell>
          <cell r="B254">
            <v>58001132</v>
          </cell>
        </row>
        <row r="255">
          <cell r="A255" t="str">
            <v>(V-SE) NKST TI-AD 110G MIL</v>
          </cell>
          <cell r="B255">
            <v>58000696</v>
          </cell>
        </row>
        <row r="256">
          <cell r="A256" t="str">
            <v>(V-SI) NKST TI-AD 110G MIL</v>
          </cell>
          <cell r="B256">
            <v>58000682</v>
          </cell>
        </row>
        <row r="257">
          <cell r="A257" t="str">
            <v>(V-SK) NKST TI-AD 110G MIL</v>
          </cell>
          <cell r="B257">
            <v>58001099</v>
          </cell>
        </row>
        <row r="258">
          <cell r="A258" t="str">
            <v>(W) NKST GRÜN-PESTO 110G MKÄ</v>
          </cell>
          <cell r="B258">
            <v>58000846</v>
          </cell>
        </row>
        <row r="259">
          <cell r="A259" t="str">
            <v>(W-AT) NKST GRÜN-PESTO 110G MK</v>
          </cell>
          <cell r="B259">
            <v>58000772</v>
          </cell>
        </row>
        <row r="260">
          <cell r="A260" t="str">
            <v>(W-BG)NKST GRÜN-PESTO 110G MIL</v>
          </cell>
          <cell r="B260">
            <v>58000985</v>
          </cell>
        </row>
        <row r="261">
          <cell r="A261" t="str">
            <v>(W-CH) NKST GRÜN-PESTO 110G MI</v>
          </cell>
          <cell r="B261">
            <v>58000972</v>
          </cell>
        </row>
        <row r="262">
          <cell r="A262" t="str">
            <v>(W-CY) NKST GRÜN-PEST 110G MIL</v>
          </cell>
          <cell r="B262">
            <v>58001137</v>
          </cell>
        </row>
        <row r="263">
          <cell r="A263" t="str">
            <v>(W-CZ)NKST GRÜN-PESTO 110G MIL</v>
          </cell>
          <cell r="B263">
            <v>58000651</v>
          </cell>
        </row>
        <row r="264">
          <cell r="A264" t="str">
            <v>(W-DK)NKST GRÜN-PESTO 110G MIL</v>
          </cell>
          <cell r="B264">
            <v>58000919</v>
          </cell>
        </row>
        <row r="265">
          <cell r="A265" t="str">
            <v>(W-FI) NKST GRÜN-PEST 110G MIL</v>
          </cell>
          <cell r="B265">
            <v>58001013</v>
          </cell>
        </row>
        <row r="266">
          <cell r="A266" t="str">
            <v>(W-HR)NKST GRÜN-PESTO 110G MIL</v>
          </cell>
          <cell r="B266">
            <v>58001045</v>
          </cell>
        </row>
        <row r="267">
          <cell r="A267" t="str">
            <v>(W-HU) NKST GRÜ-PESTO 110G MIL</v>
          </cell>
          <cell r="B267">
            <v>58001021</v>
          </cell>
        </row>
        <row r="268">
          <cell r="A268" t="str">
            <v>(W-IE) NKST GRÜN-PEST 110G MIL</v>
          </cell>
          <cell r="B268">
            <v>58001108</v>
          </cell>
        </row>
        <row r="269">
          <cell r="A269" t="str">
            <v>(W-NL)NKST GRÜN-PESTO 110G MIL</v>
          </cell>
          <cell r="B269">
            <v>58000920</v>
          </cell>
        </row>
        <row r="270">
          <cell r="A270" t="str">
            <v>(W-RO) NKST GRÜN-PEST 110G MIL</v>
          </cell>
          <cell r="B270">
            <v>58001052</v>
          </cell>
        </row>
        <row r="271">
          <cell r="A271" t="str">
            <v>(W-RS) NKST GRÜN-PEST 110G MIL</v>
          </cell>
          <cell r="B271">
            <v>58001133</v>
          </cell>
        </row>
        <row r="272">
          <cell r="A272" t="str">
            <v>(W-SE)NKST GRÜN-PESTO 110G MIL</v>
          </cell>
          <cell r="B272">
            <v>58001078</v>
          </cell>
        </row>
        <row r="273">
          <cell r="A273" t="str">
            <v>(W-SI) NKST GRÜN-PEST 110G MIL</v>
          </cell>
          <cell r="B273">
            <v>58001111</v>
          </cell>
        </row>
        <row r="274">
          <cell r="A274" t="str">
            <v>(W-SK) NKST GRÜN-PEST 110G MIL</v>
          </cell>
          <cell r="B274">
            <v>58000998</v>
          </cell>
        </row>
        <row r="275">
          <cell r="A275" t="str">
            <v>(X) NKST SCH-PAUL 150G MKÄ</v>
          </cell>
          <cell r="B275">
            <v>58000838</v>
          </cell>
        </row>
        <row r="276">
          <cell r="A276" t="str">
            <v>(X-AT) NKST SCH-PAUL 150G MKÄ</v>
          </cell>
          <cell r="B276">
            <v>58000765</v>
          </cell>
        </row>
        <row r="277">
          <cell r="A277" t="str">
            <v>(X-BG) NKST SCH-PAUL 110G MIL</v>
          </cell>
          <cell r="B277">
            <v>58000989</v>
          </cell>
        </row>
        <row r="278">
          <cell r="A278" t="str">
            <v>(X-PL) NKST SCH-PAUL 150G MIL</v>
          </cell>
          <cell r="B278">
            <v>58001081</v>
          </cell>
        </row>
        <row r="279">
          <cell r="A279" t="str">
            <v>(X-PT) NKST SCH-PAUL 150G MIL</v>
          </cell>
          <cell r="B279">
            <v>58000739</v>
          </cell>
        </row>
        <row r="280">
          <cell r="A280" t="str">
            <v>(X-RO) NKST SCH-PAUL 150G MIL</v>
          </cell>
          <cell r="B280">
            <v>58000955</v>
          </cell>
        </row>
        <row r="281">
          <cell r="A281" t="str">
            <v>(X-RS) NKST SCH-PAUL 150G MIL</v>
          </cell>
          <cell r="B281">
            <v>58001134</v>
          </cell>
        </row>
        <row r="282">
          <cell r="A282" t="str">
            <v>(X-SK) NKST SCH-PAUL 150G MIL</v>
          </cell>
          <cell r="B282">
            <v>58001101</v>
          </cell>
        </row>
        <row r="283">
          <cell r="A283" t="str">
            <v>(Y) NKST CREMEUX 110G MKÄ</v>
          </cell>
          <cell r="B283">
            <v>58000847</v>
          </cell>
        </row>
        <row r="284">
          <cell r="A284" t="str">
            <v>(Y-FI) NKST CREMEUX 110G MIL</v>
          </cell>
          <cell r="B284">
            <v>58001014</v>
          </cell>
        </row>
        <row r="285">
          <cell r="A285" t="str">
            <v>18126 RW NATUR 700G MON</v>
          </cell>
          <cell r="B285">
            <v>57000328</v>
          </cell>
        </row>
        <row r="286">
          <cell r="A286" t="str">
            <v>18127 RS SORT 200G VÖL</v>
          </cell>
          <cell r="B286">
            <v>57000327</v>
          </cell>
        </row>
        <row r="287">
          <cell r="A287" t="str">
            <v>18128 END RÄU 3KG</v>
          </cell>
          <cell r="B287">
            <v>59500001</v>
          </cell>
        </row>
        <row r="288">
          <cell r="A288" t="str">
            <v>18129 END LILIPUT-RÄU 4KG</v>
          </cell>
          <cell r="B288">
            <v>59500002</v>
          </cell>
        </row>
        <row r="289">
          <cell r="A289" t="str">
            <v>18199 RÄU-END RSTK 3KG MON</v>
          </cell>
          <cell r="B289">
            <v>59500008</v>
          </cell>
        </row>
        <row r="290">
          <cell r="A290" t="str">
            <v>18354 END RÄU SCHI 3KG</v>
          </cell>
          <cell r="B290">
            <v>59500039</v>
          </cell>
        </row>
        <row r="291">
          <cell r="A291" t="str">
            <v>4KÄPA * 10KG * *</v>
          </cell>
          <cell r="B291">
            <v>57000002</v>
          </cell>
        </row>
        <row r="292">
          <cell r="A292" t="str">
            <v>4KÄPA * 10KG JER DE</v>
          </cell>
          <cell r="B292">
            <v>31000151</v>
          </cell>
        </row>
        <row r="293">
          <cell r="A293" t="str">
            <v>4KÄPA BACKS 10KG ALH</v>
          </cell>
          <cell r="B293">
            <v>57000290</v>
          </cell>
        </row>
        <row r="294">
          <cell r="A294" t="str">
            <v>4KÄPA BACKS 10KG JER DE</v>
          </cell>
          <cell r="B294">
            <v>31000158</v>
          </cell>
        </row>
        <row r="295">
          <cell r="A295" t="str">
            <v>Abondance 48FIT 10K</v>
          </cell>
          <cell r="B295">
            <v>23000514</v>
          </cell>
        </row>
        <row r="296">
          <cell r="A296" t="str">
            <v>ABS 40-45% Konventionell</v>
          </cell>
          <cell r="B296">
            <v>29600002</v>
          </cell>
        </row>
        <row r="297">
          <cell r="A297" t="str">
            <v>ABS 40-45% OGT</v>
          </cell>
          <cell r="B297">
            <v>29600001</v>
          </cell>
        </row>
        <row r="298">
          <cell r="A298" t="str">
            <v>ABS 40-60% WSCH</v>
          </cell>
          <cell r="B298">
            <v>29600029</v>
          </cell>
        </row>
        <row r="299">
          <cell r="A299" t="str">
            <v>ABS 45-48% Konventionell</v>
          </cell>
          <cell r="B299">
            <v>29600004</v>
          </cell>
        </row>
        <row r="300">
          <cell r="A300" t="str">
            <v>ABS 45-48% OGT</v>
          </cell>
          <cell r="B300">
            <v>29600003</v>
          </cell>
        </row>
        <row r="301">
          <cell r="A301" t="str">
            <v>ABS ALL-EMM</v>
          </cell>
          <cell r="B301">
            <v>29501046</v>
          </cell>
        </row>
        <row r="302">
          <cell r="A302" t="str">
            <v>ABS ALL-EMM-VAKU</v>
          </cell>
          <cell r="B302">
            <v>49500190</v>
          </cell>
        </row>
        <row r="303">
          <cell r="A303" t="str">
            <v>ABS ALPKÄSE</v>
          </cell>
          <cell r="B303">
            <v>29501033</v>
          </cell>
        </row>
        <row r="304">
          <cell r="A304" t="str">
            <v>ABS APPEN</v>
          </cell>
          <cell r="B304">
            <v>29500909</v>
          </cell>
        </row>
        <row r="305">
          <cell r="A305" t="str">
            <v>ABS APPEN VAKU</v>
          </cell>
          <cell r="B305">
            <v>49500161</v>
          </cell>
        </row>
        <row r="306">
          <cell r="A306" t="str">
            <v>ABS APPEN-48</v>
          </cell>
          <cell r="B306">
            <v>59500050</v>
          </cell>
        </row>
        <row r="307">
          <cell r="A307" t="str">
            <v>ABS AT-ROTWEIN</v>
          </cell>
          <cell r="B307">
            <v>29501013</v>
          </cell>
        </row>
        <row r="308">
          <cell r="A308" t="str">
            <v>ABS BAJGER-48</v>
          </cell>
          <cell r="B308">
            <v>29500791</v>
          </cell>
        </row>
        <row r="309">
          <cell r="A309" t="str">
            <v>ABS BAJNAT-48</v>
          </cell>
          <cell r="B309">
            <v>29500790</v>
          </cell>
        </row>
        <row r="310">
          <cell r="A310" t="str">
            <v>ABS BÄRLAU-BRIE</v>
          </cell>
          <cell r="B310">
            <v>29501026</v>
          </cell>
        </row>
        <row r="311">
          <cell r="A311" t="str">
            <v>ABS BERGBAU-MAAS-VAKU</v>
          </cell>
          <cell r="B311">
            <v>49500173</v>
          </cell>
        </row>
        <row r="312">
          <cell r="A312" t="str">
            <v>ABS BERGFEUER</v>
          </cell>
          <cell r="B312">
            <v>29501102</v>
          </cell>
        </row>
        <row r="313">
          <cell r="A313" t="str">
            <v>ABS BERGFEUER-VAKU</v>
          </cell>
          <cell r="B313">
            <v>49500221</v>
          </cell>
        </row>
        <row r="314">
          <cell r="A314" t="str">
            <v>ABS BERGK</v>
          </cell>
          <cell r="B314">
            <v>59500028</v>
          </cell>
        </row>
        <row r="315">
          <cell r="A315" t="str">
            <v>ABS BERGK 3,3KG</v>
          </cell>
          <cell r="B315">
            <v>59500026</v>
          </cell>
        </row>
        <row r="316">
          <cell r="A316" t="str">
            <v>ABS BERGK BERGLANDMILCH</v>
          </cell>
          <cell r="B316">
            <v>29500967</v>
          </cell>
        </row>
        <row r="317">
          <cell r="A317" t="str">
            <v>ABS BERGK -M-RINDE VAKU</v>
          </cell>
          <cell r="B317">
            <v>49500040</v>
          </cell>
        </row>
        <row r="318">
          <cell r="A318" t="str">
            <v>ABS BERGK VAKU AMK</v>
          </cell>
          <cell r="B318">
            <v>49500033</v>
          </cell>
        </row>
        <row r="319">
          <cell r="A319" t="str">
            <v>ABS BERGK/GOU-VAKU GEMISCHT</v>
          </cell>
          <cell r="B319">
            <v>49500132</v>
          </cell>
        </row>
        <row r="320">
          <cell r="A320" t="str">
            <v>ABS BERGK-45</v>
          </cell>
          <cell r="B320">
            <v>29500737</v>
          </cell>
        </row>
        <row r="321">
          <cell r="A321" t="str">
            <v>ABS BERGK-45 AMK</v>
          </cell>
          <cell r="B321">
            <v>29500803</v>
          </cell>
        </row>
        <row r="322">
          <cell r="A322" t="str">
            <v>ABS BERGKÄ-GOU-MI-45-GEM</v>
          </cell>
          <cell r="B322">
            <v>29500822</v>
          </cell>
        </row>
        <row r="323">
          <cell r="A323" t="str">
            <v>ABS BERGKÄ-GOU-MI-48-GEM</v>
          </cell>
          <cell r="B323">
            <v>29501115</v>
          </cell>
        </row>
        <row r="324">
          <cell r="A324" t="str">
            <v>ABS BERGKÄ-GOU-MI-48-GEM-VAKU</v>
          </cell>
          <cell r="B324">
            <v>49500225</v>
          </cell>
        </row>
        <row r="325">
          <cell r="A325" t="str">
            <v>ABS BERGK-O-RINDE</v>
          </cell>
          <cell r="B325">
            <v>59500036</v>
          </cell>
        </row>
        <row r="326">
          <cell r="A326" t="str">
            <v>ABS BERG-KRÄUK 50% L33</v>
          </cell>
          <cell r="B326">
            <v>29501000</v>
          </cell>
        </row>
        <row r="327">
          <cell r="A327" t="str">
            <v>ABS BERG-KRÄUK 50% L33 VAKU</v>
          </cell>
          <cell r="B327">
            <v>49500165</v>
          </cell>
        </row>
        <row r="328">
          <cell r="A328" t="str">
            <v>ABS BERGK-RINDE</v>
          </cell>
          <cell r="B328">
            <v>59500035</v>
          </cell>
        </row>
        <row r="329">
          <cell r="A329" t="str">
            <v>ABS BERGK-VAKU</v>
          </cell>
          <cell r="B329">
            <v>59500025</v>
          </cell>
        </row>
        <row r="330">
          <cell r="A330" t="str">
            <v>ABS BERGK-VAKU BERGLANDMILCH</v>
          </cell>
          <cell r="B330">
            <v>49500127</v>
          </cell>
        </row>
        <row r="331">
          <cell r="A331" t="str">
            <v>ABS BERGLÄ-CARA-45-GEM</v>
          </cell>
          <cell r="B331">
            <v>29500802</v>
          </cell>
        </row>
        <row r="332">
          <cell r="A332" t="str">
            <v>ABS BERGLÄ-GER-VAKU</v>
          </cell>
          <cell r="B332">
            <v>49500059</v>
          </cell>
        </row>
        <row r="333">
          <cell r="A333" t="str">
            <v>ABS BERGLÄ-NATUR-45</v>
          </cell>
          <cell r="B333">
            <v>29500799</v>
          </cell>
        </row>
        <row r="334">
          <cell r="A334" t="str">
            <v>ABS BERGLÄ-RÄU-45</v>
          </cell>
          <cell r="B334">
            <v>29500800</v>
          </cell>
        </row>
        <row r="335">
          <cell r="A335" t="str">
            <v>ABS BERGLÄ-VAKU</v>
          </cell>
          <cell r="B335">
            <v>49500057</v>
          </cell>
        </row>
        <row r="336">
          <cell r="A336" t="str">
            <v>ABS BERGL-CARA-VAKU GEMISCHT</v>
          </cell>
          <cell r="B336">
            <v>49500130</v>
          </cell>
        </row>
        <row r="337">
          <cell r="A337" t="str">
            <v>ABS BIO GOU JER DE</v>
          </cell>
          <cell r="B337">
            <v>59500024</v>
          </cell>
        </row>
        <row r="338">
          <cell r="A338" t="str">
            <v>ABS BIO-BUTTERK L31</v>
          </cell>
          <cell r="B338">
            <v>29501109</v>
          </cell>
        </row>
        <row r="339">
          <cell r="A339" t="str">
            <v>ABS BIOD-RT-50</v>
          </cell>
          <cell r="B339">
            <v>29500748</v>
          </cell>
        </row>
        <row r="340">
          <cell r="A340" t="str">
            <v>ABS BIO-GOU L31</v>
          </cell>
          <cell r="B340">
            <v>29501108</v>
          </cell>
        </row>
        <row r="341">
          <cell r="A341" t="str">
            <v>ABS BIOLAND GOU</v>
          </cell>
          <cell r="B341">
            <v>59500020</v>
          </cell>
        </row>
        <row r="342">
          <cell r="A342" t="str">
            <v>ABS BIO-MAAS L31</v>
          </cell>
          <cell r="B342">
            <v>29501106</v>
          </cell>
        </row>
        <row r="343">
          <cell r="A343" t="str">
            <v>ABS BIO-TIL L31</v>
          </cell>
          <cell r="B343">
            <v>29501107</v>
          </cell>
        </row>
        <row r="344">
          <cell r="A344" t="str">
            <v>ABS BLU-FOU</v>
          </cell>
          <cell r="B344">
            <v>29500892</v>
          </cell>
        </row>
        <row r="345">
          <cell r="A345" t="str">
            <v>ABS BLU-FOU-VAKU</v>
          </cell>
          <cell r="B345">
            <v>49500196</v>
          </cell>
        </row>
        <row r="346">
          <cell r="A346" t="str">
            <v>ABS BLÜT</v>
          </cell>
          <cell r="B346">
            <v>29500910</v>
          </cell>
        </row>
        <row r="347">
          <cell r="A347" t="str">
            <v>ABS BRIE</v>
          </cell>
          <cell r="B347">
            <v>29500895</v>
          </cell>
        </row>
        <row r="348">
          <cell r="A348" t="str">
            <v>ABS BRUSCETTA-VAKU</v>
          </cell>
          <cell r="B348">
            <v>49500203</v>
          </cell>
        </row>
        <row r="349">
          <cell r="A349" t="str">
            <v>ABS BRUSCHETTA</v>
          </cell>
          <cell r="B349">
            <v>29501029</v>
          </cell>
        </row>
        <row r="350">
          <cell r="A350" t="str">
            <v>ABS BUN-PF 50% L33</v>
          </cell>
          <cell r="B350">
            <v>29501002</v>
          </cell>
        </row>
        <row r="351">
          <cell r="A351" t="str">
            <v>ABS BUN-PF 50% L33 VAKU</v>
          </cell>
          <cell r="B351">
            <v>49500166</v>
          </cell>
        </row>
        <row r="352">
          <cell r="A352" t="str">
            <v>ABS BUTTER-EDAM 45% GEMISCH</v>
          </cell>
          <cell r="B352">
            <v>29501034</v>
          </cell>
        </row>
        <row r="353">
          <cell r="A353" t="str">
            <v>ABS BUTTERK</v>
          </cell>
          <cell r="B353">
            <v>59500030</v>
          </cell>
        </row>
        <row r="354">
          <cell r="A354" t="str">
            <v>ABS BUTTERK VAKU</v>
          </cell>
          <cell r="B354">
            <v>49500212</v>
          </cell>
        </row>
        <row r="355">
          <cell r="A355" t="str">
            <v>ABS BUTTERK-45</v>
          </cell>
          <cell r="B355">
            <v>29500811</v>
          </cell>
        </row>
        <row r="356">
          <cell r="A356" t="str">
            <v>ABS BUTTERK-45 VAKU</v>
          </cell>
          <cell r="B356">
            <v>49500035</v>
          </cell>
        </row>
        <row r="357">
          <cell r="A357" t="str">
            <v>ABS BUTTERK-45-OGT</v>
          </cell>
          <cell r="B357">
            <v>29500823</v>
          </cell>
        </row>
        <row r="358">
          <cell r="A358" t="str">
            <v>ABS BUTTERK-48 AMK</v>
          </cell>
          <cell r="B358">
            <v>29500830</v>
          </cell>
        </row>
        <row r="359">
          <cell r="A359" t="str">
            <v>ABS BUTTERK-GER</v>
          </cell>
          <cell r="B359">
            <v>29500956</v>
          </cell>
        </row>
        <row r="360">
          <cell r="A360" t="str">
            <v>ABS BUTTERK-VAKU</v>
          </cell>
          <cell r="B360">
            <v>49500065</v>
          </cell>
        </row>
        <row r="361">
          <cell r="A361" t="str">
            <v>ABS CAMBOZOLA</v>
          </cell>
          <cell r="B361">
            <v>29501023</v>
          </cell>
        </row>
        <row r="362">
          <cell r="A362" t="str">
            <v>ABS CAMBOZOLA-VAKU</v>
          </cell>
          <cell r="B362">
            <v>49500194</v>
          </cell>
        </row>
        <row r="363">
          <cell r="A363" t="str">
            <v>ABS CARA-45</v>
          </cell>
          <cell r="B363">
            <v>29500801</v>
          </cell>
        </row>
        <row r="364">
          <cell r="A364" t="str">
            <v>ABS CARA-VAKU</v>
          </cell>
          <cell r="B364">
            <v>49500096</v>
          </cell>
        </row>
        <row r="365">
          <cell r="A365" t="str">
            <v>ABS CHED-PF-KRÄUK GEM</v>
          </cell>
          <cell r="B365">
            <v>29501003</v>
          </cell>
        </row>
        <row r="366">
          <cell r="A366" t="str">
            <v>ABS CHEDPF-KRÄUK-GEM-VAKU</v>
          </cell>
          <cell r="B366">
            <v>49500169</v>
          </cell>
        </row>
        <row r="367">
          <cell r="A367" t="str">
            <v>ABS CHED-ROT 48% L33</v>
          </cell>
          <cell r="B367">
            <v>29501001</v>
          </cell>
        </row>
        <row r="368">
          <cell r="A368" t="str">
            <v>ABS CHED-ROT MIT ß-CAROTIN</v>
          </cell>
          <cell r="B368">
            <v>29501032</v>
          </cell>
        </row>
        <row r="369">
          <cell r="A369" t="str">
            <v>ABS CHED-ROT-VAKU</v>
          </cell>
          <cell r="B369">
            <v>49500097</v>
          </cell>
        </row>
        <row r="370">
          <cell r="A370" t="str">
            <v>ABS CHED-RT</v>
          </cell>
          <cell r="B370">
            <v>29500776</v>
          </cell>
        </row>
        <row r="371">
          <cell r="A371" t="str">
            <v>ABS CHED-RT-48</v>
          </cell>
          <cell r="B371">
            <v>59500053</v>
          </cell>
        </row>
        <row r="372">
          <cell r="A372" t="str">
            <v>ABS CHED-RT-48 VAKU</v>
          </cell>
          <cell r="B372">
            <v>49500167</v>
          </cell>
        </row>
        <row r="373">
          <cell r="A373" t="str">
            <v>ABS CHILI Rouveen</v>
          </cell>
          <cell r="B373">
            <v>59500061</v>
          </cell>
        </row>
        <row r="374">
          <cell r="A374" t="str">
            <v>ABS CHILI-ROUVEEN</v>
          </cell>
          <cell r="B374">
            <v>29501041</v>
          </cell>
        </row>
        <row r="375">
          <cell r="A375" t="str">
            <v>ABS CHILI-ROUVEEN-VAKU</v>
          </cell>
          <cell r="B375">
            <v>49500202</v>
          </cell>
        </row>
        <row r="376">
          <cell r="A376" t="str">
            <v>ABS CREMIGER-TIL</v>
          </cell>
          <cell r="B376">
            <v>29501047</v>
          </cell>
        </row>
        <row r="377">
          <cell r="A377" t="str">
            <v>ABS CRE-TIL-VAKU</v>
          </cell>
          <cell r="B377">
            <v>49500191</v>
          </cell>
        </row>
        <row r="378">
          <cell r="A378" t="str">
            <v>ABS CRX</v>
          </cell>
          <cell r="B378">
            <v>29500957</v>
          </cell>
        </row>
        <row r="379">
          <cell r="A379" t="str">
            <v>ABS CRX-VAKU</v>
          </cell>
          <cell r="B379">
            <v>49500195</v>
          </cell>
        </row>
        <row r="380">
          <cell r="A380" t="str">
            <v>ABS EDAM</v>
          </cell>
          <cell r="B380">
            <v>29500926</v>
          </cell>
        </row>
        <row r="381">
          <cell r="A381" t="str">
            <v>ABS EDAM-40</v>
          </cell>
          <cell r="B381">
            <v>59500033</v>
          </cell>
        </row>
        <row r="382">
          <cell r="A382" t="str">
            <v>ABS EDAM-40FIT VAKU</v>
          </cell>
          <cell r="B382">
            <v>49500038</v>
          </cell>
        </row>
        <row r="383">
          <cell r="A383" t="str">
            <v>ABS EDAM-40-O-FA</v>
          </cell>
          <cell r="B383">
            <v>29500746</v>
          </cell>
        </row>
        <row r="384">
          <cell r="A384" t="str">
            <v>ABS EDAM-40-OGT</v>
          </cell>
          <cell r="B384">
            <v>29500817</v>
          </cell>
        </row>
        <row r="385">
          <cell r="A385" t="str">
            <v>ABS EDAM-40VAKU</v>
          </cell>
          <cell r="B385">
            <v>49500071</v>
          </cell>
        </row>
        <row r="386">
          <cell r="A386" t="str">
            <v>ABS EDAM-40-VAKU</v>
          </cell>
          <cell r="B386">
            <v>49500045</v>
          </cell>
        </row>
        <row r="387">
          <cell r="A387" t="str">
            <v>ABS EDAM-45</v>
          </cell>
          <cell r="B387">
            <v>29500740</v>
          </cell>
        </row>
        <row r="388">
          <cell r="A388" t="str">
            <v>ABS EDAM-45FIT VAKU</v>
          </cell>
          <cell r="B388">
            <v>49500037</v>
          </cell>
        </row>
        <row r="389">
          <cell r="A389" t="str">
            <v>ABS EDAM-45-OGT</v>
          </cell>
          <cell r="B389">
            <v>29500824</v>
          </cell>
        </row>
        <row r="390">
          <cell r="A390" t="str">
            <v>ABS EDAM-45-VAKU</v>
          </cell>
          <cell r="B390">
            <v>49500158</v>
          </cell>
        </row>
        <row r="391">
          <cell r="A391" t="str">
            <v>ABS EMM</v>
          </cell>
          <cell r="B391">
            <v>59500027</v>
          </cell>
        </row>
        <row r="392">
          <cell r="A392" t="str">
            <v>ABS EMM-45</v>
          </cell>
          <cell r="B392">
            <v>29500722</v>
          </cell>
        </row>
        <row r="393">
          <cell r="A393" t="str">
            <v>ABS EMM-45-OGT</v>
          </cell>
          <cell r="B393">
            <v>29500820</v>
          </cell>
        </row>
        <row r="394">
          <cell r="A394" t="str">
            <v>ABS EMM-VAKU</v>
          </cell>
          <cell r="B394">
            <v>49500048</v>
          </cell>
        </row>
        <row r="395">
          <cell r="A395" t="str">
            <v>ABS GARTENTROLL</v>
          </cell>
          <cell r="B395">
            <v>29501025</v>
          </cell>
        </row>
        <row r="396">
          <cell r="A396" t="str">
            <v>ABS GER-MAAS-45</v>
          </cell>
          <cell r="B396">
            <v>29500739</v>
          </cell>
        </row>
        <row r="397">
          <cell r="A397" t="str">
            <v>ABS GOU</v>
          </cell>
          <cell r="B397">
            <v>29500925</v>
          </cell>
        </row>
        <row r="398">
          <cell r="A398" t="str">
            <v>ABS GOU B-WARE</v>
          </cell>
          <cell r="B398">
            <v>29501018</v>
          </cell>
        </row>
        <row r="399">
          <cell r="A399" t="str">
            <v>ABS GOU JER DE VAKU</v>
          </cell>
          <cell r="B399">
            <v>49500018</v>
          </cell>
        </row>
        <row r="400">
          <cell r="A400" t="str">
            <v>ABS GOU VAKU</v>
          </cell>
          <cell r="B400">
            <v>49500211</v>
          </cell>
        </row>
        <row r="401">
          <cell r="A401" t="str">
            <v>ABS GOU VAKU-OGT</v>
          </cell>
          <cell r="B401">
            <v>49500034</v>
          </cell>
        </row>
        <row r="402">
          <cell r="A402" t="str">
            <v>ABS GOU-45</v>
          </cell>
          <cell r="B402">
            <v>59500042</v>
          </cell>
        </row>
        <row r="403">
          <cell r="A403" t="str">
            <v>ABS GOU-48</v>
          </cell>
          <cell r="B403">
            <v>29500729</v>
          </cell>
        </row>
        <row r="404">
          <cell r="A404" t="str">
            <v>ABS GOU-48 * BMI</v>
          </cell>
          <cell r="B404">
            <v>29500792</v>
          </cell>
        </row>
        <row r="405">
          <cell r="A405" t="str">
            <v>ABS GOU-48-BIO</v>
          </cell>
          <cell r="B405">
            <v>29500831</v>
          </cell>
        </row>
        <row r="406">
          <cell r="A406" t="str">
            <v>ABS GOU-48-OGT</v>
          </cell>
          <cell r="B406">
            <v>29500816</v>
          </cell>
        </row>
        <row r="407">
          <cell r="A407" t="str">
            <v>ABS GOU-MI-45</v>
          </cell>
          <cell r="B407">
            <v>29500726</v>
          </cell>
        </row>
        <row r="408">
          <cell r="A408" t="str">
            <v>ABS GOU-MI-45-OGT</v>
          </cell>
          <cell r="B408">
            <v>29500821</v>
          </cell>
        </row>
        <row r="409">
          <cell r="A409" t="str">
            <v>ABS GOU-MI-48-OGT</v>
          </cell>
          <cell r="B409">
            <v>29501114</v>
          </cell>
        </row>
        <row r="410">
          <cell r="A410" t="str">
            <v>ABS GOU-MI-48-OGT-VAKU</v>
          </cell>
          <cell r="B410">
            <v>49500224</v>
          </cell>
        </row>
        <row r="411">
          <cell r="A411" t="str">
            <v>ABS GOU-MI-VAKU</v>
          </cell>
          <cell r="B411">
            <v>49500056</v>
          </cell>
        </row>
        <row r="412">
          <cell r="A412" t="str">
            <v>ABS GOU-VAKU</v>
          </cell>
          <cell r="B412">
            <v>49500044</v>
          </cell>
        </row>
        <row r="413">
          <cell r="A413" t="str">
            <v>ABS GroßLoKä Geräuchert Konv.</v>
          </cell>
          <cell r="B413">
            <v>29600008</v>
          </cell>
        </row>
        <row r="414">
          <cell r="A414" t="str">
            <v>ABS GroßLoKä Geräuchert OGT</v>
          </cell>
          <cell r="B414">
            <v>29600007</v>
          </cell>
        </row>
        <row r="415">
          <cell r="A415" t="str">
            <v>ABS GroßLoKä Natur Konvent.</v>
          </cell>
          <cell r="B415">
            <v>29600006</v>
          </cell>
        </row>
        <row r="416">
          <cell r="A416" t="str">
            <v>ABS GroßLoKä Natur OGT</v>
          </cell>
          <cell r="B416">
            <v>29600005</v>
          </cell>
        </row>
        <row r="417">
          <cell r="A417" t="str">
            <v>ABS GRÜNES PESTO</v>
          </cell>
          <cell r="B417">
            <v>59500057</v>
          </cell>
        </row>
        <row r="418">
          <cell r="A418" t="str">
            <v>ABS GRÜN-PESTO</v>
          </cell>
          <cell r="B418">
            <v>29500952</v>
          </cell>
        </row>
        <row r="419">
          <cell r="A419" t="str">
            <v>ABS GRÜN-PESTO-VAKU</v>
          </cell>
          <cell r="B419">
            <v>49500199</v>
          </cell>
        </row>
        <row r="420">
          <cell r="A420" t="str">
            <v>ABS GRÜN-PFEFF</v>
          </cell>
          <cell r="B420">
            <v>29501105</v>
          </cell>
        </row>
        <row r="421">
          <cell r="A421" t="str">
            <v>ABS GRUY</v>
          </cell>
          <cell r="B421">
            <v>29500908</v>
          </cell>
        </row>
        <row r="422">
          <cell r="A422" t="str">
            <v>ABS GRUY-49</v>
          </cell>
          <cell r="B422">
            <v>59500049</v>
          </cell>
        </row>
        <row r="423">
          <cell r="A423" t="str">
            <v>ABS GRUY-VAKU</v>
          </cell>
          <cell r="B423">
            <v>49500160</v>
          </cell>
        </row>
        <row r="424">
          <cell r="A424" t="str">
            <v>ABS HAV-30-VAKU</v>
          </cell>
          <cell r="B424">
            <v>49500051</v>
          </cell>
        </row>
        <row r="425">
          <cell r="A425" t="str">
            <v>ABS HAV-55-VAKU</v>
          </cell>
          <cell r="B425">
            <v>49500050</v>
          </cell>
        </row>
        <row r="426">
          <cell r="A426" t="str">
            <v>ABS HAV-DILL-55</v>
          </cell>
          <cell r="B426">
            <v>29500724</v>
          </cell>
        </row>
        <row r="427">
          <cell r="A427" t="str">
            <v>ABS HAV-DILL-VAKU</v>
          </cell>
          <cell r="B427">
            <v>49500052</v>
          </cell>
        </row>
        <row r="428">
          <cell r="A428" t="str">
            <v>ABS HAV-NATUR-30</v>
          </cell>
          <cell r="B428">
            <v>29500734</v>
          </cell>
        </row>
        <row r="429">
          <cell r="A429" t="str">
            <v>ABS HAV-NATUR-55</v>
          </cell>
          <cell r="B429">
            <v>29500719</v>
          </cell>
        </row>
        <row r="430">
          <cell r="A430" t="str">
            <v>ABS HAV-PIK-55</v>
          </cell>
          <cell r="B430">
            <v>29500725</v>
          </cell>
        </row>
        <row r="431">
          <cell r="A431" t="str">
            <v>ABS HAV-PIK-VAKU</v>
          </cell>
          <cell r="B431">
            <v>49500053</v>
          </cell>
        </row>
        <row r="432">
          <cell r="A432" t="str">
            <v>ABS HEUBL</v>
          </cell>
          <cell r="B432">
            <v>29500885</v>
          </cell>
        </row>
        <row r="433">
          <cell r="A433" t="str">
            <v>ABS HOL-TIL-45</v>
          </cell>
          <cell r="B433">
            <v>29500814</v>
          </cell>
        </row>
        <row r="434">
          <cell r="A434" t="str">
            <v>ABS KELLERGEIST</v>
          </cell>
          <cell r="B434">
            <v>29501028</v>
          </cell>
        </row>
        <row r="435">
          <cell r="A435" t="str">
            <v>ABS KLO-BERGK</v>
          </cell>
          <cell r="B435">
            <v>29500755</v>
          </cell>
        </row>
        <row r="436">
          <cell r="A436" t="str">
            <v>ABS KLO-BERGK-O-RIND 15KG</v>
          </cell>
          <cell r="B436">
            <v>59500037</v>
          </cell>
        </row>
        <row r="437">
          <cell r="A437" t="str">
            <v>ABS LANDK B-KRÄU-50</v>
          </cell>
          <cell r="B437">
            <v>59500051</v>
          </cell>
        </row>
        <row r="438">
          <cell r="A438" t="str">
            <v>ABS LANDK BUN-PF-50</v>
          </cell>
          <cell r="B438">
            <v>59500052</v>
          </cell>
        </row>
        <row r="439">
          <cell r="A439" t="str">
            <v>ABS LANDK-GOU-VAKU</v>
          </cell>
          <cell r="B439">
            <v>49500061</v>
          </cell>
        </row>
        <row r="440">
          <cell r="A440" t="str">
            <v>ABS LANDK-NATUR-VAKU</v>
          </cell>
          <cell r="B440">
            <v>49500063</v>
          </cell>
        </row>
        <row r="441">
          <cell r="A441" t="str">
            <v>ABS LANDK-RÄU-VAKU</v>
          </cell>
          <cell r="B441">
            <v>49500062</v>
          </cell>
        </row>
        <row r="442">
          <cell r="A442" t="str">
            <v>ABS LAVENDELKÄSE</v>
          </cell>
          <cell r="B442">
            <v>59500059</v>
          </cell>
        </row>
        <row r="443">
          <cell r="A443" t="str">
            <v>ABS LAV-VAKU</v>
          </cell>
          <cell r="B443">
            <v>49500201</v>
          </cell>
        </row>
        <row r="444">
          <cell r="A444" t="str">
            <v>ABS LE-ROSÉ</v>
          </cell>
          <cell r="B444">
            <v>29501110</v>
          </cell>
        </row>
        <row r="445">
          <cell r="A445" t="str">
            <v>ABS MAAS</v>
          </cell>
          <cell r="B445">
            <v>29500907</v>
          </cell>
        </row>
        <row r="446">
          <cell r="A446" t="str">
            <v>ABS MAAS 30%</v>
          </cell>
          <cell r="B446">
            <v>29501037</v>
          </cell>
        </row>
        <row r="447">
          <cell r="A447" t="str">
            <v>ABS MAAS VAKU</v>
          </cell>
          <cell r="B447">
            <v>49500036</v>
          </cell>
        </row>
        <row r="448">
          <cell r="A448" t="str">
            <v>ABS MAAS-45</v>
          </cell>
          <cell r="B448">
            <v>29500723</v>
          </cell>
        </row>
        <row r="449">
          <cell r="A449" t="str">
            <v>ABS MAAS-45-BIO</v>
          </cell>
          <cell r="B449">
            <v>29500829</v>
          </cell>
        </row>
        <row r="450">
          <cell r="A450" t="str">
            <v>ABS MAAS-45-OGT</v>
          </cell>
          <cell r="B450">
            <v>29500804</v>
          </cell>
        </row>
        <row r="451">
          <cell r="A451" t="str">
            <v>ABS MAAS-VAKU</v>
          </cell>
          <cell r="B451">
            <v>49500049</v>
          </cell>
        </row>
        <row r="452">
          <cell r="A452" t="str">
            <v>ABS MED KRÄUTER</v>
          </cell>
          <cell r="B452">
            <v>59500055</v>
          </cell>
        </row>
        <row r="453">
          <cell r="A453" t="str">
            <v>ABS MEDI-KRÄUK</v>
          </cell>
          <cell r="B453">
            <v>29500886</v>
          </cell>
        </row>
        <row r="454">
          <cell r="A454" t="str">
            <v>ABS MEDI-KRÄUK-VAKU</v>
          </cell>
          <cell r="B454">
            <v>49500197</v>
          </cell>
        </row>
        <row r="455">
          <cell r="A455" t="str">
            <v>ABS MOZZ-46</v>
          </cell>
          <cell r="B455">
            <v>29500730</v>
          </cell>
        </row>
        <row r="456">
          <cell r="A456" t="str">
            <v>ABS MOZZ-VAKU</v>
          </cell>
          <cell r="B456">
            <v>49500054</v>
          </cell>
        </row>
        <row r="457">
          <cell r="A457" t="str">
            <v>ABS MUNSTER</v>
          </cell>
          <cell r="B457">
            <v>29501040</v>
          </cell>
        </row>
        <row r="458">
          <cell r="A458" t="str">
            <v>ABS NUSSBRUCH</v>
          </cell>
          <cell r="B458">
            <v>29500775</v>
          </cell>
        </row>
        <row r="459">
          <cell r="A459" t="str">
            <v>ABS OLD-AMSTERDAM</v>
          </cell>
          <cell r="B459">
            <v>29501039</v>
          </cell>
        </row>
        <row r="460">
          <cell r="A460" t="str">
            <v>ABS ORANGE-PESTO-VAKU</v>
          </cell>
          <cell r="B460">
            <v>49500198</v>
          </cell>
        </row>
        <row r="461">
          <cell r="A461" t="str">
            <v>ABS ORANG-PESTO</v>
          </cell>
          <cell r="B461">
            <v>29501030</v>
          </cell>
        </row>
        <row r="462">
          <cell r="A462" t="str">
            <v>ABS PAP-CHILI-BRIE</v>
          </cell>
          <cell r="B462">
            <v>29501101</v>
          </cell>
        </row>
        <row r="463">
          <cell r="A463" t="str">
            <v>ABS PECO</v>
          </cell>
          <cell r="B463">
            <v>29500891</v>
          </cell>
        </row>
        <row r="464">
          <cell r="A464" t="str">
            <v>ABS PECO-TRENTIN</v>
          </cell>
          <cell r="B464">
            <v>29501050</v>
          </cell>
        </row>
        <row r="465">
          <cell r="A465" t="str">
            <v>ABS PECO-TRE-VAKU</v>
          </cell>
          <cell r="B465">
            <v>49500174</v>
          </cell>
        </row>
        <row r="466">
          <cell r="A466" t="str">
            <v>ABS PESTO ORANGE</v>
          </cell>
          <cell r="B466">
            <v>59500056</v>
          </cell>
        </row>
        <row r="467">
          <cell r="A467" t="str">
            <v>ABS PFEFF-BRUCH</v>
          </cell>
          <cell r="B467">
            <v>29501017</v>
          </cell>
        </row>
        <row r="468">
          <cell r="A468" t="str">
            <v>ABS PROV-46-RÄU</v>
          </cell>
          <cell r="B468">
            <v>29500731</v>
          </cell>
        </row>
        <row r="469">
          <cell r="A469" t="str">
            <v>ABS PROVOLONE-TRE</v>
          </cell>
          <cell r="B469">
            <v>29501051</v>
          </cell>
        </row>
        <row r="470">
          <cell r="A470" t="str">
            <v>ABS PROVOLONE-TRE-VAKU</v>
          </cell>
          <cell r="B470">
            <v>49500175</v>
          </cell>
        </row>
        <row r="471">
          <cell r="A471" t="str">
            <v>ABS PROV-VAKU</v>
          </cell>
          <cell r="B471">
            <v>49500055</v>
          </cell>
        </row>
        <row r="472">
          <cell r="A472" t="str">
            <v>ABS RAHM VAKU</v>
          </cell>
          <cell r="B472">
            <v>49500043</v>
          </cell>
        </row>
        <row r="473">
          <cell r="A473" t="str">
            <v>ABS RAHMK-50ITM</v>
          </cell>
          <cell r="B473">
            <v>59500038</v>
          </cell>
        </row>
        <row r="474">
          <cell r="A474" t="str">
            <v>ABS REBLOCH</v>
          </cell>
          <cell r="B474">
            <v>29500893</v>
          </cell>
        </row>
        <row r="475">
          <cell r="A475" t="str">
            <v>ABS RINGELB</v>
          </cell>
          <cell r="B475">
            <v>29500953</v>
          </cell>
        </row>
        <row r="476">
          <cell r="A476" t="str">
            <v>ABS ROVIN</v>
          </cell>
          <cell r="B476">
            <v>29500900</v>
          </cell>
        </row>
        <row r="477">
          <cell r="A477" t="str">
            <v>ABS SCH-PAUL</v>
          </cell>
          <cell r="B477">
            <v>29500906</v>
          </cell>
        </row>
        <row r="478">
          <cell r="A478" t="str">
            <v>ABS SIMMENTALER</v>
          </cell>
          <cell r="B478">
            <v>29501099</v>
          </cell>
        </row>
        <row r="479">
          <cell r="A479" t="str">
            <v>ABS TI-AD</v>
          </cell>
          <cell r="B479">
            <v>29500904</v>
          </cell>
        </row>
        <row r="480">
          <cell r="A480" t="str">
            <v>ABS TIL VAKU</v>
          </cell>
          <cell r="B480">
            <v>49500210</v>
          </cell>
        </row>
        <row r="481">
          <cell r="A481" t="str">
            <v>ABS TIL-45</v>
          </cell>
          <cell r="B481">
            <v>59500034</v>
          </cell>
        </row>
        <row r="482">
          <cell r="A482" t="str">
            <v>ABS TIL-45FIT VAKU</v>
          </cell>
          <cell r="B482">
            <v>49500039</v>
          </cell>
        </row>
        <row r="483">
          <cell r="A483" t="str">
            <v>ABS TIL-45-OGT</v>
          </cell>
          <cell r="B483">
            <v>29500819</v>
          </cell>
        </row>
        <row r="484">
          <cell r="A484" t="str">
            <v>ABS URIGER BERGK</v>
          </cell>
          <cell r="B484">
            <v>29501103</v>
          </cell>
        </row>
        <row r="485">
          <cell r="A485" t="str">
            <v>ABS URIGER BERGK-VAKU</v>
          </cell>
          <cell r="B485">
            <v>49500223</v>
          </cell>
        </row>
        <row r="486">
          <cell r="A486" t="str">
            <v>ABS WALDFEE</v>
          </cell>
          <cell r="B486">
            <v>29501024</v>
          </cell>
        </row>
        <row r="487">
          <cell r="A487" t="str">
            <v>ABS WHISKY &amp; NUT</v>
          </cell>
          <cell r="B487">
            <v>59500058</v>
          </cell>
        </row>
        <row r="488">
          <cell r="A488" t="str">
            <v>ABS WHISKY-N</v>
          </cell>
          <cell r="B488">
            <v>29501009</v>
          </cell>
        </row>
        <row r="489">
          <cell r="A489" t="str">
            <v>ABS WHISKY-NUTS-VAKU</v>
          </cell>
          <cell r="B489">
            <v>49500200</v>
          </cell>
        </row>
        <row r="490">
          <cell r="A490" t="str">
            <v>ABS ZIEGE-GOU</v>
          </cell>
          <cell r="B490">
            <v>29500887</v>
          </cell>
        </row>
        <row r="491">
          <cell r="A491" t="str">
            <v>ABS ZIEGE-GOU-VAKU</v>
          </cell>
          <cell r="B491">
            <v>49500222</v>
          </cell>
        </row>
        <row r="492">
          <cell r="A492" t="str">
            <v>ABS ZIEGENR</v>
          </cell>
          <cell r="B492">
            <v>29500913</v>
          </cell>
        </row>
        <row r="493">
          <cell r="A493" t="str">
            <v>ABS-BERGBAU-MAAS</v>
          </cell>
          <cell r="B493">
            <v>29501035</v>
          </cell>
        </row>
        <row r="494">
          <cell r="A494" t="str">
            <v>Abschnitte BERGK 45FIT 15K OGT</v>
          </cell>
          <cell r="B494">
            <v>23000625</v>
          </cell>
        </row>
        <row r="495">
          <cell r="A495" t="str">
            <v>Agar Agar 700 25K</v>
          </cell>
          <cell r="B495">
            <v>24000582</v>
          </cell>
        </row>
        <row r="496">
          <cell r="A496" t="str">
            <v>Allgäuer-Adler 7KG</v>
          </cell>
          <cell r="B496">
            <v>23000564</v>
          </cell>
        </row>
        <row r="497">
          <cell r="A497" t="str">
            <v>Alpkäse Rupp</v>
          </cell>
          <cell r="B497">
            <v>23000600</v>
          </cell>
        </row>
        <row r="498">
          <cell r="A498" t="str">
            <v>AM 45TM NATUR 15KG JER</v>
          </cell>
          <cell r="B498">
            <v>50000204</v>
          </cell>
        </row>
        <row r="499">
          <cell r="A499" t="str">
            <v>AM ANANAS 15KG JER</v>
          </cell>
          <cell r="B499">
            <v>40000108</v>
          </cell>
        </row>
        <row r="500">
          <cell r="A500" t="str">
            <v>AM GB 15KG JER</v>
          </cell>
          <cell r="B500">
            <v>40000109</v>
          </cell>
        </row>
        <row r="501">
          <cell r="A501" t="str">
            <v>AM-ANANAS  15K</v>
          </cell>
          <cell r="B501">
            <v>23000510</v>
          </cell>
        </row>
        <row r="502">
          <cell r="A502" t="str">
            <v>AM-ANANAS FKR * 15K</v>
          </cell>
          <cell r="B502">
            <v>23000062</v>
          </cell>
        </row>
        <row r="503">
          <cell r="A503" t="str">
            <v>AM-NATUR 15K</v>
          </cell>
          <cell r="B503">
            <v>23000509</v>
          </cell>
        </row>
        <row r="504">
          <cell r="A504" t="str">
            <v>AM-NATUR England 45TM 15K</v>
          </cell>
          <cell r="B504">
            <v>23000063</v>
          </cell>
        </row>
        <row r="505">
          <cell r="A505" t="str">
            <v>AM-NATUR FKR 45TM 15K</v>
          </cell>
          <cell r="B505">
            <v>23000059</v>
          </cell>
        </row>
        <row r="506">
          <cell r="A506" t="str">
            <v>ANANAS Püree</v>
          </cell>
          <cell r="B506">
            <v>24000366</v>
          </cell>
        </row>
        <row r="507">
          <cell r="A507" t="str">
            <v>ANANAS Saftkonzentrat</v>
          </cell>
          <cell r="B507">
            <v>24000305</v>
          </cell>
        </row>
        <row r="508">
          <cell r="A508" t="str">
            <v>Ananas-Raspeln fein, im Saft</v>
          </cell>
          <cell r="B508">
            <v>24000653</v>
          </cell>
        </row>
        <row r="509">
          <cell r="A509" t="str">
            <v>Ananassaft-KONZ trüb 55-Br</v>
          </cell>
          <cell r="B509">
            <v>24000070</v>
          </cell>
        </row>
        <row r="510">
          <cell r="A510" t="str">
            <v>Annato A-320-WS</v>
          </cell>
          <cell r="B510">
            <v>24000285</v>
          </cell>
        </row>
        <row r="511">
          <cell r="A511" t="str">
            <v>ANS BIMÜ</v>
          </cell>
          <cell r="B511">
            <v>21000024</v>
          </cell>
        </row>
        <row r="512">
          <cell r="A512" t="str">
            <v>ANS BioFK-PUR 42-TM</v>
          </cell>
          <cell r="B512">
            <v>21000079</v>
          </cell>
        </row>
        <row r="513">
          <cell r="A513" t="str">
            <v>ANS CRFR</v>
          </cell>
          <cell r="B513">
            <v>21000025</v>
          </cell>
        </row>
        <row r="514">
          <cell r="A514" t="str">
            <v>ANS CRFR-f-FK</v>
          </cell>
          <cell r="B514">
            <v>21000060</v>
          </cell>
        </row>
        <row r="515">
          <cell r="A515" t="str">
            <v>ANS FC-BASIS 26-FETT-LAKTF</v>
          </cell>
          <cell r="B515">
            <v>21000051</v>
          </cell>
        </row>
        <row r="516">
          <cell r="A516" t="str">
            <v>ANS FC-BASIS-25-FETT</v>
          </cell>
          <cell r="B516">
            <v>21000071</v>
          </cell>
        </row>
        <row r="517">
          <cell r="A517" t="str">
            <v>ANS FC-BASIS-26-FETT</v>
          </cell>
          <cell r="B517">
            <v>21000002</v>
          </cell>
        </row>
        <row r="518">
          <cell r="A518" t="str">
            <v>ANS FC-BASIS-26-FETT-LAKTF</v>
          </cell>
          <cell r="B518">
            <v>21000004</v>
          </cell>
        </row>
        <row r="519">
          <cell r="A519" t="str">
            <v>ANS FC-ZAZ</v>
          </cell>
          <cell r="B519">
            <v>21000007</v>
          </cell>
        </row>
        <row r="520">
          <cell r="A520" t="str">
            <v>ANS FK-DELH-KRÄUT 34-TM</v>
          </cell>
          <cell r="B520">
            <v>21000029</v>
          </cell>
        </row>
        <row r="521">
          <cell r="A521" t="str">
            <v>ANS FK-PUR 34-TM</v>
          </cell>
          <cell r="B521">
            <v>21000008</v>
          </cell>
        </row>
        <row r="522">
          <cell r="A522" t="str">
            <v>ANS FK-PUR 50-TM</v>
          </cell>
          <cell r="B522">
            <v>21000027</v>
          </cell>
        </row>
        <row r="523">
          <cell r="A523" t="str">
            <v>ANS FK-PUR KON ASIA</v>
          </cell>
          <cell r="B523">
            <v>21000064</v>
          </cell>
        </row>
        <row r="524">
          <cell r="A524" t="str">
            <v>ANS FK-PUR-BIL</v>
          </cell>
          <cell r="B524">
            <v>21000053</v>
          </cell>
        </row>
        <row r="525">
          <cell r="A525" t="str">
            <v>ANS FK-PUR-LAKTF 42-TM</v>
          </cell>
          <cell r="B525">
            <v>21000034</v>
          </cell>
        </row>
        <row r="526">
          <cell r="A526" t="str">
            <v>ANS FK-PUR-LAKTF 50-TM</v>
          </cell>
          <cell r="B526">
            <v>21000035</v>
          </cell>
        </row>
        <row r="527">
          <cell r="A527" t="str">
            <v>ANS FK-ZUB-DEV 15-TM</v>
          </cell>
          <cell r="B527">
            <v>21000036</v>
          </cell>
        </row>
        <row r="528">
          <cell r="A528" t="str">
            <v>ANS FM MOZZ</v>
          </cell>
          <cell r="B528">
            <v>21000070</v>
          </cell>
        </row>
        <row r="529">
          <cell r="A529" t="str">
            <v>ANS GEWBU-KRÄUBU</v>
          </cell>
          <cell r="B529">
            <v>21000038</v>
          </cell>
        </row>
        <row r="530">
          <cell r="A530" t="str">
            <v>ANS JOGH 0,07-FETT</v>
          </cell>
          <cell r="B530">
            <v>21000054</v>
          </cell>
        </row>
        <row r="531">
          <cell r="A531" t="str">
            <v>ANS JOGH-LAKTF 3,5-FETT</v>
          </cell>
          <cell r="B531">
            <v>21000042</v>
          </cell>
        </row>
        <row r="532">
          <cell r="A532" t="str">
            <v>ANS JOGH-V-FEIN</v>
          </cell>
          <cell r="B532">
            <v>21000043</v>
          </cell>
        </row>
        <row r="533">
          <cell r="A533" t="str">
            <v>ANS MASC</v>
          </cell>
          <cell r="B533">
            <v>21000044</v>
          </cell>
        </row>
        <row r="534">
          <cell r="A534" t="str">
            <v>ANS MASC-FRUCHTK</v>
          </cell>
          <cell r="B534">
            <v>21000045</v>
          </cell>
        </row>
        <row r="535">
          <cell r="A535" t="str">
            <v>ANS MASC-UHT</v>
          </cell>
          <cell r="B535">
            <v>21000046</v>
          </cell>
        </row>
        <row r="536">
          <cell r="A536" t="str">
            <v>ANS MOU</v>
          </cell>
          <cell r="B536">
            <v>21000048</v>
          </cell>
        </row>
        <row r="537">
          <cell r="A537" t="str">
            <v>ANS MOU HOBLÜ</v>
          </cell>
          <cell r="B537">
            <v>21000062</v>
          </cell>
        </row>
        <row r="538">
          <cell r="A538" t="str">
            <v>ANS PANNA</v>
          </cell>
          <cell r="B538">
            <v>21000049</v>
          </cell>
        </row>
        <row r="539">
          <cell r="A539" t="str">
            <v>ANS TIRAM</v>
          </cell>
          <cell r="B539">
            <v>21000050</v>
          </cell>
        </row>
        <row r="540">
          <cell r="A540" t="str">
            <v>ANS VEG AUFSTRICH</v>
          </cell>
          <cell r="B540">
            <v>21500004</v>
          </cell>
        </row>
        <row r="541">
          <cell r="A541" t="str">
            <v>Apfelsaft naturtrüb</v>
          </cell>
          <cell r="B541">
            <v>24000138</v>
          </cell>
        </row>
        <row r="542">
          <cell r="A542" t="str">
            <v>ApfelsaftKONZ</v>
          </cell>
          <cell r="B542">
            <v>24000137</v>
          </cell>
        </row>
        <row r="543">
          <cell r="A543" t="str">
            <v>APF-Saft naurtr 5K</v>
          </cell>
          <cell r="B543">
            <v>24000574</v>
          </cell>
        </row>
        <row r="544">
          <cell r="A544" t="str">
            <v>APF-WÜRFEL Schale-Boskop 10KG</v>
          </cell>
          <cell r="B544">
            <v>24000218</v>
          </cell>
        </row>
        <row r="545">
          <cell r="A545" t="str">
            <v>Appenzeller kräftig würzig</v>
          </cell>
          <cell r="B545">
            <v>23000543</v>
          </cell>
        </row>
        <row r="546">
          <cell r="A546" t="str">
            <v>Aprikosen 5-7 mm, gehackt</v>
          </cell>
          <cell r="B546">
            <v>24000704</v>
          </cell>
        </row>
        <row r="547">
          <cell r="A547" t="str">
            <v>Aprikosen getr</v>
          </cell>
          <cell r="B547">
            <v>24000358</v>
          </cell>
        </row>
        <row r="548">
          <cell r="A548" t="str">
            <v>AROMA BLAUS</v>
          </cell>
          <cell r="B548">
            <v>24000312</v>
          </cell>
        </row>
        <row r="549">
          <cell r="A549" t="str">
            <v>AROMA Cheddar</v>
          </cell>
          <cell r="B549">
            <v>24000317</v>
          </cell>
        </row>
        <row r="550">
          <cell r="A550" t="str">
            <v>AROMA EMM</v>
          </cell>
          <cell r="B550">
            <v>24000315</v>
          </cell>
        </row>
        <row r="551">
          <cell r="A551" t="str">
            <v>AROMA Emmentaler EMG-92020</v>
          </cell>
          <cell r="B551">
            <v>24000690</v>
          </cell>
        </row>
        <row r="552">
          <cell r="A552" t="str">
            <v>AROMA GOU</v>
          </cell>
          <cell r="B552">
            <v>24000316</v>
          </cell>
        </row>
        <row r="553">
          <cell r="A553" t="str">
            <v>AROMA Gouda GOG - 92010</v>
          </cell>
          <cell r="B553">
            <v>24000674</v>
          </cell>
        </row>
        <row r="554">
          <cell r="A554" t="str">
            <v>AROMA Haselnuss</v>
          </cell>
          <cell r="B554">
            <v>24000310</v>
          </cell>
        </row>
        <row r="555">
          <cell r="A555" t="str">
            <v>AROMA ital. Hartkäse PCG-92030</v>
          </cell>
          <cell r="B555">
            <v>24000689</v>
          </cell>
        </row>
        <row r="556">
          <cell r="A556" t="str">
            <v>AROMA Manchego</v>
          </cell>
          <cell r="B556">
            <v>24000249</v>
          </cell>
        </row>
        <row r="557">
          <cell r="A557" t="str">
            <v>AROMA Pilz</v>
          </cell>
          <cell r="B557">
            <v>24000372</v>
          </cell>
        </row>
        <row r="558">
          <cell r="A558" t="str">
            <v>AROMA RÄULACHS</v>
          </cell>
          <cell r="B558">
            <v>24000246</v>
          </cell>
        </row>
        <row r="559">
          <cell r="A559" t="str">
            <v>AROMA Schabziger</v>
          </cell>
          <cell r="B559">
            <v>24000253</v>
          </cell>
        </row>
        <row r="560">
          <cell r="A560" t="str">
            <v>AROMA SCHW-PF</v>
          </cell>
          <cell r="B560">
            <v>24000247</v>
          </cell>
        </row>
        <row r="561">
          <cell r="A561" t="str">
            <v>AROMA SHRI</v>
          </cell>
          <cell r="B561">
            <v>24000250</v>
          </cell>
        </row>
        <row r="562">
          <cell r="A562" t="str">
            <v>AROMA WAL</v>
          </cell>
          <cell r="B562">
            <v>24000311</v>
          </cell>
        </row>
        <row r="563">
          <cell r="A563" t="str">
            <v>AROMA WAL Liquid</v>
          </cell>
          <cell r="B563">
            <v>24000636</v>
          </cell>
        </row>
        <row r="564">
          <cell r="A564" t="str">
            <v>AROMA WAL-Kirsch</v>
          </cell>
          <cell r="B564">
            <v>24000248</v>
          </cell>
        </row>
        <row r="565">
          <cell r="A565" t="str">
            <v>AROMA Ziegenkäsee</v>
          </cell>
          <cell r="B565">
            <v>24000306</v>
          </cell>
        </row>
        <row r="566">
          <cell r="A566" t="str">
            <v>AromaTyp ital.Hartkäse PCG3901</v>
          </cell>
          <cell r="B566">
            <v>24000618</v>
          </cell>
        </row>
        <row r="567">
          <cell r="A567" t="str">
            <v>Ascorbinsäure E-300</v>
          </cell>
          <cell r="B567">
            <v>24000426</v>
          </cell>
        </row>
        <row r="568">
          <cell r="A568" t="str">
            <v>A-SELEKT 180G MKÄ DE</v>
          </cell>
          <cell r="B568">
            <v>58000609</v>
          </cell>
        </row>
        <row r="569">
          <cell r="A569" t="str">
            <v>Auwiesen Landkäse Bergkräuter</v>
          </cell>
          <cell r="B569">
            <v>23000571</v>
          </cell>
        </row>
        <row r="570">
          <cell r="A570" t="str">
            <v>Auwiesen Landkäse bunter Pfeff</v>
          </cell>
          <cell r="B570">
            <v>23000572</v>
          </cell>
        </row>
        <row r="571">
          <cell r="A571" t="str">
            <v>Backsteiner-Blütkäse 50FIT</v>
          </cell>
          <cell r="B571">
            <v>23000533</v>
          </cell>
        </row>
        <row r="572">
          <cell r="A572" t="str">
            <v>BAJ * 48FIT 3KG</v>
          </cell>
          <cell r="B572">
            <v>23000179</v>
          </cell>
        </row>
        <row r="573">
          <cell r="A573" t="str">
            <v>Bärlauchbrie</v>
          </cell>
          <cell r="B573">
            <v>23000590</v>
          </cell>
        </row>
        <row r="574">
          <cell r="A574" t="str">
            <v>Bauernkäse 50FIT 7K</v>
          </cell>
          <cell r="B574">
            <v>23000528</v>
          </cell>
        </row>
        <row r="575">
          <cell r="A575" t="str">
            <v>Bauernstolz</v>
          </cell>
          <cell r="B575">
            <v>23000636</v>
          </cell>
        </row>
        <row r="576">
          <cell r="A576" t="str">
            <v>Bekaplus C-101</v>
          </cell>
          <cell r="B576">
            <v>24000441</v>
          </cell>
        </row>
        <row r="577">
          <cell r="A577" t="str">
            <v>Bekaplus TS-3</v>
          </cell>
          <cell r="B577">
            <v>24000432</v>
          </cell>
        </row>
        <row r="578">
          <cell r="A578" t="str">
            <v>BERGK * 45FIT 15K Bio</v>
          </cell>
          <cell r="B578">
            <v>23000177</v>
          </cell>
        </row>
        <row r="579">
          <cell r="A579" t="str">
            <v>BERGK * 45FIT 15K OGT</v>
          </cell>
          <cell r="B579">
            <v>23000205</v>
          </cell>
        </row>
        <row r="580">
          <cell r="A580" t="str">
            <v>BERGK * 45FIT 15K VLOG</v>
          </cell>
          <cell r="B580">
            <v>23000206</v>
          </cell>
        </row>
        <row r="581">
          <cell r="A581" t="str">
            <v>BERGK GERIE 1KG</v>
          </cell>
          <cell r="B581">
            <v>58000486</v>
          </cell>
        </row>
        <row r="582">
          <cell r="A582" t="str">
            <v>BERGK GERIE 5KG</v>
          </cell>
          <cell r="B582">
            <v>59000041</v>
          </cell>
        </row>
        <row r="583">
          <cell r="A583" t="str">
            <v>BERGK GEW 5KG</v>
          </cell>
          <cell r="B583">
            <v>59000032</v>
          </cell>
        </row>
        <row r="584">
          <cell r="A584" t="str">
            <v>BERGK GEW 5KG JER DE</v>
          </cell>
          <cell r="B584">
            <v>58000550</v>
          </cell>
        </row>
        <row r="585">
          <cell r="A585" t="str">
            <v>BERGK GW 5KG</v>
          </cell>
          <cell r="B585">
            <v>58000485</v>
          </cell>
        </row>
        <row r="586">
          <cell r="A586" t="str">
            <v>BERGK HM 45FIT 50K</v>
          </cell>
          <cell r="B586">
            <v>23000180</v>
          </cell>
        </row>
        <row r="587">
          <cell r="A587" t="str">
            <v>BERGK HM 50FIT 55K aus Rohmilc</v>
          </cell>
          <cell r="B587">
            <v>23000170</v>
          </cell>
        </row>
        <row r="588">
          <cell r="A588" t="str">
            <v>BERGK HM 50FIT 55K past. Milch</v>
          </cell>
          <cell r="B588">
            <v>23000604</v>
          </cell>
        </row>
        <row r="589">
          <cell r="A589" t="str">
            <v>BERGLÄ * 45FIT 60K</v>
          </cell>
          <cell r="B589">
            <v>23000200</v>
          </cell>
        </row>
        <row r="590">
          <cell r="A590" t="str">
            <v>BEU 140X1350MM-BOD</v>
          </cell>
          <cell r="B590">
            <v>71000156</v>
          </cell>
        </row>
        <row r="591">
          <cell r="A591" t="str">
            <v>BEU 155X200MM USA KETTE</v>
          </cell>
          <cell r="B591">
            <v>71000426</v>
          </cell>
        </row>
        <row r="592">
          <cell r="A592" t="str">
            <v>BEU 155X400MM GRUY USA 2 KETTE</v>
          </cell>
          <cell r="B592">
            <v>71000439</v>
          </cell>
        </row>
        <row r="593">
          <cell r="A593" t="str">
            <v>BEU 250X1200MM-BAR</v>
          </cell>
          <cell r="B593">
            <v>71000146</v>
          </cell>
        </row>
        <row r="594">
          <cell r="A594" t="str">
            <v>BEU 375X520MM-65μ</v>
          </cell>
          <cell r="B594">
            <v>71000001</v>
          </cell>
        </row>
        <row r="595">
          <cell r="A595" t="str">
            <v>BEU 4kg Verschluss BLAU</v>
          </cell>
          <cell r="B595">
            <v>71000596</v>
          </cell>
        </row>
        <row r="596">
          <cell r="A596" t="str">
            <v>BEU 4kg Verschluss ORANGE</v>
          </cell>
          <cell r="B596">
            <v>71000595</v>
          </cell>
        </row>
        <row r="597">
          <cell r="A597" t="str">
            <v>BEU 500X  700MM</v>
          </cell>
          <cell r="B597">
            <v>71000270</v>
          </cell>
        </row>
        <row r="598">
          <cell r="A598" t="str">
            <v>BEU 500X200MM-BOD-RUND</v>
          </cell>
          <cell r="B598">
            <v>71000147</v>
          </cell>
        </row>
        <row r="599">
          <cell r="A599" t="str">
            <v>BEU 500X700MM trans BL</v>
          </cell>
          <cell r="B599">
            <v>71000428</v>
          </cell>
        </row>
        <row r="600">
          <cell r="A600" t="str">
            <v>BEU 50μ-MetPet 10L Einzel</v>
          </cell>
          <cell r="B600">
            <v>71000179</v>
          </cell>
        </row>
        <row r="601">
          <cell r="A601" t="str">
            <v>BEU 50μMetPet 10L Kettenbeutel</v>
          </cell>
          <cell r="B601">
            <v>71000491</v>
          </cell>
        </row>
        <row r="602">
          <cell r="A602" t="str">
            <v>BEU 65μ HELLBLAU10L Kette</v>
          </cell>
          <cell r="B602">
            <v>71000550</v>
          </cell>
        </row>
        <row r="603">
          <cell r="A603" t="str">
            <v>BEU 750X0,1MM</v>
          </cell>
          <cell r="B603">
            <v>71000148</v>
          </cell>
        </row>
        <row r="604">
          <cell r="A604" t="str">
            <v>BEU BLAU-390X600X 0,05MM</v>
          </cell>
          <cell r="B604">
            <v>71000276</v>
          </cell>
        </row>
        <row r="605">
          <cell r="A605" t="str">
            <v>BEU blau-transp</v>
          </cell>
          <cell r="B605">
            <v>71000359</v>
          </cell>
        </row>
        <row r="606">
          <cell r="A606" t="str">
            <v>BEU Bodennaht-180X 180MM</v>
          </cell>
          <cell r="B606">
            <v>71000272</v>
          </cell>
        </row>
        <row r="607">
          <cell r="A607" t="str">
            <v>BEU Bodennaht-510X 180MM  </v>
          </cell>
          <cell r="B607">
            <v>71000336</v>
          </cell>
        </row>
        <row r="608">
          <cell r="A608" t="str">
            <v>BEU Bodenn-RUND-425X 180MM</v>
          </cell>
          <cell r="B608">
            <v>71000268</v>
          </cell>
        </row>
        <row r="609">
          <cell r="A609" t="str">
            <v>BEU GELB-390X600X 0,05MM</v>
          </cell>
          <cell r="B609">
            <v>71000274</v>
          </cell>
        </row>
        <row r="610">
          <cell r="A610" t="str">
            <v>BEU HD-PE-60µ-350X 700MM</v>
          </cell>
          <cell r="B610">
            <v>71000004</v>
          </cell>
        </row>
        <row r="611">
          <cell r="A611" t="str">
            <v>BEU Labor 200X320MM 25μ</v>
          </cell>
          <cell r="B611">
            <v>71000353</v>
          </cell>
        </row>
        <row r="612">
          <cell r="A612" t="str">
            <v>BEU RICC TRANSP 590x400MM</v>
          </cell>
          <cell r="B612">
            <v>71000503</v>
          </cell>
        </row>
        <row r="613">
          <cell r="A613" t="str">
            <v>BEU ROT-390X600X 0,05MM</v>
          </cell>
          <cell r="B613">
            <v>71000275</v>
          </cell>
        </row>
        <row r="614">
          <cell r="A614" t="str">
            <v>BEU Seitennaht-300X 180MM</v>
          </cell>
          <cell r="B614">
            <v>71000267</v>
          </cell>
        </row>
        <row r="615">
          <cell r="A615" t="str">
            <v>BEU transp-390X600X 0,05MM</v>
          </cell>
          <cell r="B615">
            <v>71000277</v>
          </cell>
        </row>
        <row r="616">
          <cell r="A616" t="str">
            <v>BEU transp-500X600X 0,05MM</v>
          </cell>
          <cell r="B616">
            <v>71000556</v>
          </cell>
        </row>
        <row r="617">
          <cell r="A617" t="str">
            <v>BEU Wachs-395X200MM 5LB</v>
          </cell>
          <cell r="B617">
            <v>71000214</v>
          </cell>
        </row>
        <row r="618">
          <cell r="A618" t="str">
            <v>BEU-FONDUE * 400G JER V2</v>
          </cell>
          <cell r="B618">
            <v>71000483</v>
          </cell>
        </row>
        <row r="619">
          <cell r="A619" t="str">
            <v>BEU-FONDUE * 400G WH</v>
          </cell>
          <cell r="B619">
            <v>71000418</v>
          </cell>
        </row>
        <row r="620">
          <cell r="A620" t="str">
            <v>BEU-FONDUE alk-frei 400G</v>
          </cell>
          <cell r="B620">
            <v>71000305</v>
          </cell>
        </row>
        <row r="621">
          <cell r="A621" t="str">
            <v>BEU-FONDUE weißwein 400G PEN</v>
          </cell>
          <cell r="B621">
            <v>71000400</v>
          </cell>
        </row>
        <row r="622">
          <cell r="A622" t="str">
            <v>BEU-RBROT * 3K AMM V2</v>
          </cell>
          <cell r="B622">
            <v>71000551</v>
          </cell>
        </row>
        <row r="623">
          <cell r="A623" t="str">
            <v>BEU-RTORT * 1K</v>
          </cell>
          <cell r="B623">
            <v>71000269</v>
          </cell>
        </row>
        <row r="624">
          <cell r="A624" t="str">
            <v>BEU-SK-WUR GER 8,1K</v>
          </cell>
          <cell r="B624">
            <v>71000265</v>
          </cell>
        </row>
        <row r="625">
          <cell r="A625" t="str">
            <v>BEU-SK-WUR GER 8,1K 200x1300mm</v>
          </cell>
          <cell r="B625">
            <v>71000579</v>
          </cell>
        </row>
        <row r="626">
          <cell r="A626" t="str">
            <v>BF GOU 1,5KG AMM GB</v>
          </cell>
          <cell r="B626">
            <v>58000559</v>
          </cell>
        </row>
        <row r="627">
          <cell r="A627" t="str">
            <v>BF MAAS 1,5KG AMM GB</v>
          </cell>
          <cell r="B627">
            <v>48000499</v>
          </cell>
        </row>
        <row r="628">
          <cell r="A628" t="str">
            <v>Bierkäse</v>
          </cell>
          <cell r="B628">
            <v>23000592</v>
          </cell>
        </row>
        <row r="629">
          <cell r="A629" t="str">
            <v>BIMÜ BIMÜ Mand-Spek 125G K-B</v>
          </cell>
          <cell r="B629">
            <v>46000031</v>
          </cell>
        </row>
        <row r="630">
          <cell r="A630" t="str">
            <v>BIMÜ CLAS 125G K-B</v>
          </cell>
          <cell r="B630">
            <v>46000028</v>
          </cell>
        </row>
        <row r="631">
          <cell r="A631" t="str">
            <v>BIMÜ CLAS 125G WH DE</v>
          </cell>
          <cell r="B631">
            <v>46000019</v>
          </cell>
        </row>
        <row r="632">
          <cell r="A632" t="str">
            <v>BIMÜ CLASS 125G AS</v>
          </cell>
          <cell r="B632">
            <v>46000025</v>
          </cell>
        </row>
        <row r="633">
          <cell r="A633" t="str">
            <v>BIMÜ Erdb-Rhab 125G K-B</v>
          </cell>
          <cell r="B633">
            <v>46000030</v>
          </cell>
        </row>
        <row r="634">
          <cell r="A634" t="str">
            <v>BIMÜ HIMB 125G AS</v>
          </cell>
          <cell r="B634">
            <v>46000026</v>
          </cell>
        </row>
        <row r="635">
          <cell r="A635" t="str">
            <v>BIMÜ HIMB 125G K-B</v>
          </cell>
          <cell r="B635">
            <v>46000029</v>
          </cell>
        </row>
        <row r="636">
          <cell r="A636" t="str">
            <v>BIMÜ MIKO 125G AS DE</v>
          </cell>
          <cell r="B636">
            <v>56000039</v>
          </cell>
        </row>
        <row r="637">
          <cell r="A637" t="str">
            <v>BIMÜ MIKO 125G K-B DE</v>
          </cell>
          <cell r="B637">
            <v>56000029</v>
          </cell>
        </row>
        <row r="638">
          <cell r="A638" t="str">
            <v>BIMÜ WALDB 125G AS</v>
          </cell>
          <cell r="B638">
            <v>46000027</v>
          </cell>
        </row>
        <row r="639">
          <cell r="A639" t="str">
            <v>Bio Agar-Agar</v>
          </cell>
          <cell r="B639">
            <v>24000062</v>
          </cell>
        </row>
        <row r="640">
          <cell r="A640" t="str">
            <v>Bio Amaretto-Liqueur 20,3%</v>
          </cell>
          <cell r="B640">
            <v>24000165</v>
          </cell>
        </row>
        <row r="641">
          <cell r="A641" t="str">
            <v>Bio Apfeldicksaft</v>
          </cell>
          <cell r="B641">
            <v>24000139</v>
          </cell>
        </row>
        <row r="642">
          <cell r="A642" t="str">
            <v>Bio Apfelpüree</v>
          </cell>
          <cell r="B642">
            <v>24000665</v>
          </cell>
        </row>
        <row r="643">
          <cell r="A643" t="str">
            <v>Bio Bananenpüree</v>
          </cell>
          <cell r="B643">
            <v>24000647</v>
          </cell>
        </row>
        <row r="644">
          <cell r="A644" t="str">
            <v>Bio Bärlauch TK 4 - 8 mm</v>
          </cell>
          <cell r="B644">
            <v>24000111</v>
          </cell>
        </row>
        <row r="645">
          <cell r="A645" t="str">
            <v>Bio Birnen-Zubereitung</v>
          </cell>
          <cell r="B645">
            <v>24000655</v>
          </cell>
        </row>
        <row r="646">
          <cell r="A646" t="str">
            <v>Bio ConPro WBM 700</v>
          </cell>
          <cell r="B646">
            <v>24000164</v>
          </cell>
        </row>
        <row r="647">
          <cell r="A647" t="str">
            <v>Bio Dwersteg Eier-Liqueur</v>
          </cell>
          <cell r="B647">
            <v>24000161</v>
          </cell>
        </row>
        <row r="648">
          <cell r="A648" t="str">
            <v>Bio Espresso</v>
          </cell>
          <cell r="B648">
            <v>24000160</v>
          </cell>
        </row>
        <row r="649">
          <cell r="A649" t="str">
            <v>Bio Farbstoff Fiesta Pink</v>
          </cell>
          <cell r="B649">
            <v>24000703</v>
          </cell>
        </row>
        <row r="650">
          <cell r="A650" t="str">
            <v>BIO FK DOPPELR-34TM EIM 10KG</v>
          </cell>
          <cell r="B650">
            <v>50000251</v>
          </cell>
        </row>
        <row r="651">
          <cell r="A651" t="str">
            <v>BIO FK DOPPELR-42TM EIM 10KG</v>
          </cell>
          <cell r="B651">
            <v>40000194</v>
          </cell>
        </row>
        <row r="652">
          <cell r="A652" t="str">
            <v>Bio Frühlingszwiebeln TK</v>
          </cell>
          <cell r="B652">
            <v>24000702</v>
          </cell>
        </row>
        <row r="653">
          <cell r="A653" t="str">
            <v>Bio Gurken Stifte m.Schale 5mm</v>
          </cell>
          <cell r="B653">
            <v>24000117</v>
          </cell>
        </row>
        <row r="654">
          <cell r="A654" t="str">
            <v>Bio Haselnusskrokant 2-4 mm</v>
          </cell>
          <cell r="B654">
            <v>24000145</v>
          </cell>
        </row>
        <row r="655">
          <cell r="A655" t="str">
            <v>Bio Himbeergrieß TK</v>
          </cell>
          <cell r="B655">
            <v>24000142</v>
          </cell>
        </row>
        <row r="656">
          <cell r="A656" t="str">
            <v>Bio Johannisbrotkernmehl 008</v>
          </cell>
          <cell r="B656">
            <v>24000100</v>
          </cell>
        </row>
        <row r="657">
          <cell r="A657" t="str">
            <v>Bio Kakaopulver alkal 10-12%</v>
          </cell>
          <cell r="B657">
            <v>24000175</v>
          </cell>
        </row>
        <row r="658">
          <cell r="A658" t="str">
            <v>Bio Kartoffelstärke</v>
          </cell>
          <cell r="B658">
            <v>24000191</v>
          </cell>
        </row>
        <row r="659">
          <cell r="A659" t="str">
            <v>Bio Knoblauch gehackt</v>
          </cell>
          <cell r="B659">
            <v>24000187</v>
          </cell>
        </row>
        <row r="660">
          <cell r="A660" t="str">
            <v>Bio Knoblauchgranulat</v>
          </cell>
          <cell r="B660">
            <v>24000016</v>
          </cell>
        </row>
        <row r="661">
          <cell r="A661" t="str">
            <v>Bio Knoblauchpulver</v>
          </cell>
          <cell r="B661">
            <v>24000012</v>
          </cell>
        </row>
        <row r="662">
          <cell r="A662" t="str">
            <v>Bio Kreta-Zubereitung</v>
          </cell>
          <cell r="B662">
            <v>24000113</v>
          </cell>
        </row>
        <row r="663">
          <cell r="A663" t="str">
            <v>Bio Lauch grün-weiß 1-3mm</v>
          </cell>
          <cell r="B663">
            <v>24000215</v>
          </cell>
        </row>
        <row r="664">
          <cell r="A664" t="str">
            <v>Bio Lauchgranul grün-weiß 10mm</v>
          </cell>
          <cell r="B664">
            <v>24000217</v>
          </cell>
        </row>
        <row r="665">
          <cell r="A665" t="str">
            <v>BIO MAAS-45 a. Bio Bergb.Milch</v>
          </cell>
          <cell r="B665">
            <v>23000605</v>
          </cell>
        </row>
        <row r="666">
          <cell r="A666" t="str">
            <v>BIO MAGM * HAN E/ V</v>
          </cell>
          <cell r="B666">
            <v>11500030</v>
          </cell>
        </row>
        <row r="667">
          <cell r="A667" t="str">
            <v>BIO MAGM * HAN Eiweiß</v>
          </cell>
          <cell r="B667">
            <v>11500033</v>
          </cell>
        </row>
        <row r="668">
          <cell r="A668" t="str">
            <v>BIO MAGM * HAN Fett</v>
          </cell>
          <cell r="B668">
            <v>11500032</v>
          </cell>
        </row>
        <row r="669">
          <cell r="A669" t="str">
            <v>BIO MAGM * HAN Menge</v>
          </cell>
          <cell r="B669">
            <v>11500031</v>
          </cell>
        </row>
        <row r="670">
          <cell r="A670" t="str">
            <v>BIO MAGM PAST E/ V</v>
          </cell>
          <cell r="B670">
            <v>11500010</v>
          </cell>
        </row>
        <row r="671">
          <cell r="A671" t="str">
            <v>BIO MAGM PAST Eiweiß</v>
          </cell>
          <cell r="B671">
            <v>11500063</v>
          </cell>
        </row>
        <row r="672">
          <cell r="A672" t="str">
            <v>BIO MAGM PAST Fett</v>
          </cell>
          <cell r="B672">
            <v>11500062</v>
          </cell>
        </row>
        <row r="673">
          <cell r="A673" t="str">
            <v>BIO MAGM PAST Menge</v>
          </cell>
          <cell r="B673">
            <v>11500061</v>
          </cell>
        </row>
        <row r="674">
          <cell r="A674" t="str">
            <v>Bio Maisstärke</v>
          </cell>
          <cell r="B674">
            <v>24000106</v>
          </cell>
        </row>
        <row r="675">
          <cell r="A675" t="str">
            <v>Bio Malabar Pfeffer schwarz</v>
          </cell>
          <cell r="B675">
            <v>24000687</v>
          </cell>
        </row>
        <row r="676">
          <cell r="A676" t="str">
            <v>Bio Mango-Curry WM</v>
          </cell>
          <cell r="B676">
            <v>24000667</v>
          </cell>
        </row>
        <row r="677">
          <cell r="A677" t="str">
            <v>Bio Mangopüree, TK</v>
          </cell>
          <cell r="B677">
            <v>24000233</v>
          </cell>
        </row>
        <row r="678">
          <cell r="A678" t="str">
            <v>Bio Milchprotein PL-85</v>
          </cell>
          <cell r="B678">
            <v>24000060</v>
          </cell>
        </row>
        <row r="679">
          <cell r="A679" t="str">
            <v>Bio Mischung 'Wiesenkräuter'</v>
          </cell>
          <cell r="B679">
            <v>24000034</v>
          </cell>
        </row>
        <row r="680">
          <cell r="A680" t="str">
            <v>Bio Mutti Tomaten Polpa</v>
          </cell>
          <cell r="B680">
            <v>24000679</v>
          </cell>
        </row>
        <row r="681">
          <cell r="A681" t="str">
            <v>Bio Natürl. Grapefruit Aroma</v>
          </cell>
          <cell r="B681">
            <v>24000681</v>
          </cell>
        </row>
        <row r="682">
          <cell r="A682" t="str">
            <v>Bio Natürlich. Mandelaroma kbA</v>
          </cell>
          <cell r="B682">
            <v>24000688</v>
          </cell>
        </row>
        <row r="683">
          <cell r="A683" t="str">
            <v>Bio Natürliches Limetten Aroma</v>
          </cell>
          <cell r="B683">
            <v>24000682</v>
          </cell>
        </row>
        <row r="684">
          <cell r="A684" t="str">
            <v>Bio Olivenöl nativ extra</v>
          </cell>
          <cell r="B684">
            <v>24000133</v>
          </cell>
        </row>
        <row r="685">
          <cell r="A685" t="str">
            <v>Bio Orangeat gewürfelt</v>
          </cell>
          <cell r="B685">
            <v>24000683</v>
          </cell>
        </row>
        <row r="686">
          <cell r="A686" t="str">
            <v>Bio Orangeat Paste 75°Bx</v>
          </cell>
          <cell r="B686">
            <v>24000684</v>
          </cell>
        </row>
        <row r="687">
          <cell r="A687" t="str">
            <v>Bio Paprika CO2-to extract</v>
          </cell>
          <cell r="B687">
            <v>24000639</v>
          </cell>
        </row>
        <row r="688">
          <cell r="A688" t="str">
            <v>Bio Paprikawürfel rot TK</v>
          </cell>
          <cell r="B688">
            <v>24000120</v>
          </cell>
        </row>
        <row r="689">
          <cell r="A689" t="str">
            <v>Bio Paprikazubereitung</v>
          </cell>
          <cell r="B689">
            <v>24000105</v>
          </cell>
        </row>
        <row r="690">
          <cell r="A690" t="str">
            <v>Bio Parmigiano Reggiano</v>
          </cell>
          <cell r="B690">
            <v>24000232</v>
          </cell>
        </row>
        <row r="691">
          <cell r="A691" t="str">
            <v>Bio Petersilie geschnitten 2mm</v>
          </cell>
          <cell r="B691">
            <v>24000189</v>
          </cell>
        </row>
        <row r="692">
          <cell r="A692" t="str">
            <v>Bio Petersilie TK, geschnitten</v>
          </cell>
          <cell r="B692">
            <v>24000195</v>
          </cell>
        </row>
        <row r="693">
          <cell r="A693" t="str">
            <v>Bio Pfeffer weiß gemahlen</v>
          </cell>
          <cell r="B693">
            <v>24000097</v>
          </cell>
        </row>
        <row r="694">
          <cell r="A694" t="str">
            <v>Bio Ricotta 40% F.i.T. homog.</v>
          </cell>
          <cell r="B694">
            <v>24000686</v>
          </cell>
        </row>
        <row r="695">
          <cell r="A695" t="str">
            <v>Bio Rohrohrzucker, extra light</v>
          </cell>
          <cell r="B695">
            <v>24000103</v>
          </cell>
        </row>
        <row r="696">
          <cell r="A696" t="str">
            <v>Bio Rosmarin geschnitten kbA</v>
          </cell>
          <cell r="B696">
            <v>24000669</v>
          </cell>
        </row>
        <row r="697">
          <cell r="A697" t="str">
            <v>Bio Rote Beetepüree</v>
          </cell>
          <cell r="B697">
            <v>24000664</v>
          </cell>
        </row>
        <row r="698">
          <cell r="A698" t="str">
            <v>Bio Rote Bete Pulver</v>
          </cell>
          <cell r="B698">
            <v>24000666</v>
          </cell>
        </row>
        <row r="699">
          <cell r="A699" t="str">
            <v>BIO SAH Einkauf/ Verkauf</v>
          </cell>
          <cell r="B699">
            <v>13000010</v>
          </cell>
        </row>
        <row r="700">
          <cell r="A700" t="str">
            <v>BIO SAH Eiweiß</v>
          </cell>
          <cell r="B700">
            <v>13000013</v>
          </cell>
        </row>
        <row r="701">
          <cell r="A701" t="str">
            <v>BIO SAH Fett</v>
          </cell>
          <cell r="B701">
            <v>13000012</v>
          </cell>
        </row>
        <row r="702">
          <cell r="A702" t="str">
            <v>Bio SAH Inland E/ V</v>
          </cell>
          <cell r="B702">
            <v>13000020</v>
          </cell>
        </row>
        <row r="703">
          <cell r="A703" t="str">
            <v>BIO SAH Korrektur</v>
          </cell>
          <cell r="B703">
            <v>13000019</v>
          </cell>
        </row>
        <row r="704">
          <cell r="A704" t="str">
            <v>Bio SAH Korrektur BIL</v>
          </cell>
          <cell r="B704">
            <v>13000029</v>
          </cell>
        </row>
        <row r="705">
          <cell r="A705" t="str">
            <v>BIO SAH Menge</v>
          </cell>
          <cell r="B705">
            <v>13000011</v>
          </cell>
        </row>
        <row r="706">
          <cell r="A706" t="str">
            <v>Bio Schnittlauch TK 2-5mm</v>
          </cell>
          <cell r="B706">
            <v>24000095</v>
          </cell>
        </row>
        <row r="707">
          <cell r="A707" t="str">
            <v>Bio Sellerieknolle gem.</v>
          </cell>
          <cell r="B707">
            <v>24000098</v>
          </cell>
        </row>
        <row r="708">
          <cell r="A708" t="str">
            <v>Bio Speisegelatine, gemahlen</v>
          </cell>
          <cell r="B708">
            <v>24000210</v>
          </cell>
        </row>
        <row r="709">
          <cell r="A709" t="str">
            <v>Bio Tellicherry Pfeffer schw.</v>
          </cell>
          <cell r="B709">
            <v>24000700</v>
          </cell>
        </row>
        <row r="710">
          <cell r="A710" t="str">
            <v>Bio Thymian gerebelt kbA</v>
          </cell>
          <cell r="B710">
            <v>24000668</v>
          </cell>
        </row>
        <row r="711">
          <cell r="A711" t="str">
            <v>Bio TK Apfelwürfel 6x6 mm</v>
          </cell>
          <cell r="B711">
            <v>24000644</v>
          </cell>
        </row>
        <row r="712">
          <cell r="A712" t="str">
            <v>Bio TK Himbeerpüree</v>
          </cell>
          <cell r="B712">
            <v>24000213</v>
          </cell>
        </row>
        <row r="713">
          <cell r="A713" t="str">
            <v>BIO TK LEMON-CELLS 190KG</v>
          </cell>
          <cell r="B713">
            <v>24000570</v>
          </cell>
        </row>
        <row r="714">
          <cell r="A714" t="str">
            <v>Bio Tomaten getrocknet 3mm</v>
          </cell>
          <cell r="B714">
            <v>24000226</v>
          </cell>
        </row>
        <row r="715">
          <cell r="A715" t="str">
            <v>Bio Tomaten Wüfel 10mm</v>
          </cell>
          <cell r="B715">
            <v>24000118</v>
          </cell>
        </row>
        <row r="716">
          <cell r="A716" t="str">
            <v>Bio Toscana-Zubereitung</v>
          </cell>
          <cell r="B716">
            <v>24000112</v>
          </cell>
        </row>
        <row r="717">
          <cell r="A717" t="str">
            <v>Bio Vanille-extrait-Bourbon</v>
          </cell>
          <cell r="B717">
            <v>24000176</v>
          </cell>
        </row>
        <row r="718">
          <cell r="A718" t="str">
            <v>Bio Zartbitterschokolade Chips</v>
          </cell>
          <cell r="B718">
            <v>24000185</v>
          </cell>
        </row>
        <row r="719">
          <cell r="A719" t="str">
            <v>Bio Zartbitterschokolade fl.</v>
          </cell>
          <cell r="B719">
            <v>24000698</v>
          </cell>
        </row>
        <row r="720">
          <cell r="A720" t="str">
            <v>Bio Zartbitterschokolade Tropf</v>
          </cell>
          <cell r="B720">
            <v>24000660</v>
          </cell>
        </row>
        <row r="721">
          <cell r="A721" t="str">
            <v>Bio ZB Bärlauch</v>
          </cell>
          <cell r="B721">
            <v>24000108</v>
          </cell>
        </row>
        <row r="722">
          <cell r="A722" t="str">
            <v>Bio Zimt gemahlen</v>
          </cell>
          <cell r="B722">
            <v>24000632</v>
          </cell>
        </row>
        <row r="723">
          <cell r="A723" t="str">
            <v>Bio Zimtblüte, gemahlen</v>
          </cell>
          <cell r="B723">
            <v>24000656</v>
          </cell>
        </row>
        <row r="724">
          <cell r="A724" t="str">
            <v>Bio Zwiebelwürfel TK 6 mm</v>
          </cell>
          <cell r="B724">
            <v>24000135</v>
          </cell>
        </row>
        <row r="725">
          <cell r="A725" t="str">
            <v>BIOD-GE * 45FIT 65K</v>
          </cell>
          <cell r="B725">
            <v>23000172</v>
          </cell>
        </row>
        <row r="726">
          <cell r="A726" t="str">
            <v>BIOD-N * 45FIT 65K</v>
          </cell>
          <cell r="B726">
            <v>23000171</v>
          </cell>
        </row>
        <row r="727">
          <cell r="A727" t="str">
            <v>BIOD-RT * 45FIT 15K</v>
          </cell>
          <cell r="B727">
            <v>23000173</v>
          </cell>
        </row>
        <row r="728">
          <cell r="A728" t="str">
            <v>Bio-Feta natur, 50% Fett i.Tr.</v>
          </cell>
          <cell r="B728">
            <v>24000116</v>
          </cell>
        </row>
        <row r="729">
          <cell r="A729" t="str">
            <v>BioFK pur 160G MIL RS oval</v>
          </cell>
          <cell r="B729">
            <v>40000225</v>
          </cell>
        </row>
        <row r="730">
          <cell r="A730" t="str">
            <v>BioFK WK  160G MIL RS oval</v>
          </cell>
          <cell r="B730">
            <v>40000226</v>
          </cell>
        </row>
        <row r="731">
          <cell r="A731" t="str">
            <v>Bioland Apfelwürfel m. Schale</v>
          </cell>
          <cell r="B731">
            <v>24000150</v>
          </cell>
        </row>
        <row r="732">
          <cell r="A732" t="str">
            <v>Bioland Kartoffelstärke</v>
          </cell>
          <cell r="B732">
            <v>24000723</v>
          </cell>
        </row>
        <row r="733">
          <cell r="A733" t="str">
            <v>Bioland Magermilchpulver, sprü</v>
          </cell>
          <cell r="B733">
            <v>24000621</v>
          </cell>
        </row>
        <row r="734">
          <cell r="A734" t="str">
            <v>BIOLAND MAGM PAST E/ V</v>
          </cell>
          <cell r="B734">
            <v>11500050</v>
          </cell>
        </row>
        <row r="735">
          <cell r="A735" t="str">
            <v>BIOLAND MAGM PAST Eiweiß</v>
          </cell>
          <cell r="B735">
            <v>11500053</v>
          </cell>
        </row>
        <row r="736">
          <cell r="A736" t="str">
            <v>BIOLAND MAGM PAST Fett</v>
          </cell>
          <cell r="B736">
            <v>11500052</v>
          </cell>
        </row>
        <row r="737">
          <cell r="A737" t="str">
            <v>BIOLAND MAGM PAST Menge</v>
          </cell>
          <cell r="B737">
            <v>11500051</v>
          </cell>
        </row>
        <row r="738">
          <cell r="A738" t="str">
            <v>Bioland Meerrettich</v>
          </cell>
          <cell r="B738">
            <v>24000646</v>
          </cell>
        </row>
        <row r="739">
          <cell r="A739" t="str">
            <v>Bioland Möhren Würfel 6mm</v>
          </cell>
          <cell r="B739">
            <v>24000630</v>
          </cell>
        </row>
        <row r="740">
          <cell r="A740" t="str">
            <v>Bioland Radieschen Würfel 5mm</v>
          </cell>
          <cell r="B740">
            <v>24000230</v>
          </cell>
        </row>
        <row r="741">
          <cell r="A741" t="str">
            <v>BIOLAND Rohmilch Eiweiß</v>
          </cell>
          <cell r="B741">
            <v>11000013</v>
          </cell>
        </row>
        <row r="742">
          <cell r="A742" t="str">
            <v>Bioland Rübenzucker weiß</v>
          </cell>
          <cell r="B742">
            <v>24000102</v>
          </cell>
        </row>
        <row r="743">
          <cell r="A743" t="str">
            <v>Bioland Süßrahmbutter 10KG</v>
          </cell>
          <cell r="B743">
            <v>24000186</v>
          </cell>
        </row>
        <row r="744">
          <cell r="A744" t="str">
            <v>Bioland TK Sauerkirschen</v>
          </cell>
          <cell r="B744">
            <v>24000623</v>
          </cell>
        </row>
        <row r="745">
          <cell r="A745" t="str">
            <v>Bioland Zwetschenwürfel 10x10</v>
          </cell>
          <cell r="B745">
            <v>24000654</v>
          </cell>
        </row>
        <row r="746">
          <cell r="A746" t="str">
            <v>Bioland-Biskuit Scheiben, getr</v>
          </cell>
          <cell r="B746">
            <v>24000162</v>
          </cell>
        </row>
        <row r="747">
          <cell r="A747" t="str">
            <v>BIO-SK-PASTE 10KG DE</v>
          </cell>
          <cell r="B747">
            <v>57000647</v>
          </cell>
        </row>
        <row r="748">
          <cell r="A748" t="str">
            <v>Bio-Tomatenmark</v>
          </cell>
          <cell r="B748">
            <v>24000124</v>
          </cell>
        </row>
        <row r="749">
          <cell r="A749" t="str">
            <v>Bio-Zwiebelgranulat 1-3mm</v>
          </cell>
          <cell r="B749">
            <v>24000101</v>
          </cell>
        </row>
        <row r="750">
          <cell r="A750" t="str">
            <v>BLO 4KÄSE 10KG JER DE</v>
          </cell>
          <cell r="B750">
            <v>31000157</v>
          </cell>
        </row>
        <row r="751">
          <cell r="A751" t="str">
            <v>BLO Bergk 45FIT 15K OGT</v>
          </cell>
          <cell r="B751">
            <v>59000043</v>
          </cell>
        </row>
        <row r="752">
          <cell r="A752" t="str">
            <v>BLO FRUCHT 5KG mit ganzen Früc</v>
          </cell>
          <cell r="B752">
            <v>31000217</v>
          </cell>
        </row>
        <row r="753">
          <cell r="A753" t="str">
            <v>BLO FRUCHT 5KG mit geh. Frücht</v>
          </cell>
          <cell r="B753">
            <v>31000234</v>
          </cell>
        </row>
        <row r="754">
          <cell r="A754" t="str">
            <v>BLO GOU-48FIT 15KG</v>
          </cell>
          <cell r="B754">
            <v>58000135</v>
          </cell>
        </row>
        <row r="755">
          <cell r="A755" t="str">
            <v>BLOCK FORMEN AUSLEGEN MIT</v>
          </cell>
          <cell r="B755">
            <v>23500294</v>
          </cell>
        </row>
        <row r="756">
          <cell r="A756" t="str">
            <v>BLOCK FORMEN AUSLEGEN OHNE</v>
          </cell>
          <cell r="B756">
            <v>23500507</v>
          </cell>
        </row>
        <row r="757">
          <cell r="A757" t="str">
            <v>BluFou 55FIT 2K Mikro Lab</v>
          </cell>
          <cell r="B757">
            <v>23000587</v>
          </cell>
        </row>
        <row r="758">
          <cell r="A758" t="str">
            <v>BOCKS-Pulver</v>
          </cell>
          <cell r="B758">
            <v>24000287</v>
          </cell>
        </row>
        <row r="759">
          <cell r="A759" t="str">
            <v>BOCKS-Samen</v>
          </cell>
          <cell r="B759">
            <v>24000334</v>
          </cell>
        </row>
        <row r="760">
          <cell r="A760" t="str">
            <v>Brandy-Nuss 48FIT 5K</v>
          </cell>
          <cell r="B760">
            <v>23000519</v>
          </cell>
        </row>
        <row r="761">
          <cell r="A761" t="str">
            <v>Branntweinessig</v>
          </cell>
          <cell r="B761">
            <v>24000107</v>
          </cell>
        </row>
        <row r="762">
          <cell r="A762" t="str">
            <v>BREADSTICKS 5OIL 5KG</v>
          </cell>
          <cell r="B762">
            <v>24000571</v>
          </cell>
        </row>
        <row r="763">
          <cell r="A763" t="str">
            <v>Brie-de-Nangis 45FIT 1K</v>
          </cell>
          <cell r="B763">
            <v>23000515</v>
          </cell>
        </row>
        <row r="764">
          <cell r="A764" t="str">
            <v>BROM-Saft-KONZ * 65,2-</v>
          </cell>
          <cell r="B764">
            <v>24000151</v>
          </cell>
        </row>
        <row r="765">
          <cell r="A765" t="str">
            <v>Bruschetta</v>
          </cell>
          <cell r="B765">
            <v>23000589</v>
          </cell>
        </row>
        <row r="766">
          <cell r="A766" t="str">
            <v>Budal-Milk 705</v>
          </cell>
          <cell r="B766">
            <v>24000221</v>
          </cell>
        </row>
        <row r="767">
          <cell r="A767" t="str">
            <v>Butter Flavor DM-570-404-4</v>
          </cell>
          <cell r="B767">
            <v>24000708</v>
          </cell>
        </row>
        <row r="768">
          <cell r="A768" t="str">
            <v>Butter Flavour 1144</v>
          </cell>
          <cell r="B768">
            <v>24000710</v>
          </cell>
        </row>
        <row r="769">
          <cell r="A769" t="str">
            <v>Butter mildges 82FET 25K</v>
          </cell>
          <cell r="B769">
            <v>24000239</v>
          </cell>
        </row>
        <row r="770">
          <cell r="A770" t="str">
            <v>Butter Molke 82FET</v>
          </cell>
          <cell r="B770">
            <v>24000237</v>
          </cell>
        </row>
        <row r="771">
          <cell r="A771" t="str">
            <v>Butter Süßrahm 82FET 25K</v>
          </cell>
          <cell r="B771">
            <v>24000236</v>
          </cell>
        </row>
        <row r="772">
          <cell r="A772" t="str">
            <v>BUTTERK * 400G MIL DE</v>
          </cell>
          <cell r="B772">
            <v>48000043</v>
          </cell>
        </row>
        <row r="773">
          <cell r="A773" t="str">
            <v>BUTTERK * 45FIT 15K</v>
          </cell>
          <cell r="B773">
            <v>23000102</v>
          </cell>
        </row>
        <row r="774">
          <cell r="A774" t="str">
            <v>BUTTERK * 45FIT VLOG</v>
          </cell>
          <cell r="B774">
            <v>23000188</v>
          </cell>
        </row>
        <row r="775">
          <cell r="A775" t="str">
            <v>BUTTERK 45FIT</v>
          </cell>
          <cell r="B775">
            <v>23000535</v>
          </cell>
        </row>
        <row r="776">
          <cell r="A776" t="str">
            <v>BUTTERK 45FIT BIO</v>
          </cell>
          <cell r="B776">
            <v>23000618</v>
          </cell>
        </row>
        <row r="777">
          <cell r="A777" t="str">
            <v>BUTTERK AMM 45FIT 15K</v>
          </cell>
          <cell r="B777">
            <v>23000135</v>
          </cell>
        </row>
        <row r="778">
          <cell r="A778" t="str">
            <v>BUTTERK Lidl 45FIT 15K</v>
          </cell>
          <cell r="B778">
            <v>23000183</v>
          </cell>
        </row>
        <row r="779">
          <cell r="A779" t="str">
            <v>BUTTERK Lidl 45FIT VLOG</v>
          </cell>
          <cell r="B779">
            <v>23000204</v>
          </cell>
        </row>
        <row r="780">
          <cell r="A780" t="str">
            <v>BUTTERK-45 BIO</v>
          </cell>
          <cell r="B780">
            <v>23000492</v>
          </cell>
        </row>
        <row r="781">
          <cell r="A781" t="str">
            <v>BUTTERK-45-FIT REW-PEN</v>
          </cell>
          <cell r="B781">
            <v>23000494</v>
          </cell>
        </row>
        <row r="782">
          <cell r="A782" t="str">
            <v>B-Ware</v>
          </cell>
          <cell r="B782">
            <v>29500960</v>
          </cell>
        </row>
        <row r="783">
          <cell r="A783" t="str">
            <v>B-Ware FM FK Pur 34%</v>
          </cell>
          <cell r="B783">
            <v>29501098</v>
          </cell>
        </row>
        <row r="784">
          <cell r="A784" t="str">
            <v>B-Ware FM Frischkäse pur</v>
          </cell>
          <cell r="B784">
            <v>21000077</v>
          </cell>
        </row>
        <row r="785">
          <cell r="A785" t="str">
            <v>B-Ware UHT MASC</v>
          </cell>
          <cell r="B785">
            <v>29500998</v>
          </cell>
        </row>
        <row r="786">
          <cell r="A786" t="str">
            <v>BZC 200G AFEST 2SP</v>
          </cell>
          <cell r="B786">
            <v>57000689</v>
          </cell>
        </row>
        <row r="787">
          <cell r="A787" t="str">
            <v>BZC 200G AFEST 3SP</v>
          </cell>
          <cell r="B787">
            <v>57000690</v>
          </cell>
        </row>
        <row r="788">
          <cell r="A788" t="str">
            <v>BZC 200G AFEST DE</v>
          </cell>
          <cell r="B788">
            <v>57000688</v>
          </cell>
        </row>
        <row r="789">
          <cell r="A789" t="str">
            <v>BZC 200G AFEST HR</v>
          </cell>
          <cell r="B789">
            <v>57000692</v>
          </cell>
        </row>
        <row r="790">
          <cell r="A790" t="str">
            <v>BZC 200G AFEST PT</v>
          </cell>
          <cell r="B790">
            <v>57000694</v>
          </cell>
        </row>
        <row r="791">
          <cell r="A791" t="str">
            <v>BZC 200G AFEST SE</v>
          </cell>
          <cell r="B791">
            <v>57000693</v>
          </cell>
        </row>
        <row r="792">
          <cell r="A792" t="str">
            <v>BZC BERGK 200G AFEST CZ/HR</v>
          </cell>
          <cell r="B792">
            <v>47001023</v>
          </cell>
        </row>
        <row r="793">
          <cell r="A793" t="str">
            <v>BZC BERGK 200G AFEST DE/AT</v>
          </cell>
          <cell r="B793">
            <v>47001020</v>
          </cell>
        </row>
        <row r="794">
          <cell r="A794" t="str">
            <v>BZC BERGK 200G AFEST GB/IE/SE</v>
          </cell>
          <cell r="B794">
            <v>47001022</v>
          </cell>
        </row>
        <row r="795">
          <cell r="A795" t="str">
            <v>BZC BERGK 200G AFEST NL/PT</v>
          </cell>
          <cell r="B795">
            <v>47001021</v>
          </cell>
        </row>
        <row r="796">
          <cell r="A796" t="str">
            <v>BZC BERGK 200G ALM DE</v>
          </cell>
          <cell r="B796">
            <v>47000317</v>
          </cell>
        </row>
        <row r="797">
          <cell r="A797" t="str">
            <v>BZC MIKO 200G</v>
          </cell>
          <cell r="B797">
            <v>57000395</v>
          </cell>
        </row>
        <row r="798">
          <cell r="A798" t="str">
            <v>BZC RÖSTZW 200G AFEST CZ/HR</v>
          </cell>
          <cell r="B798">
            <v>47001031</v>
          </cell>
        </row>
        <row r="799">
          <cell r="A799" t="str">
            <v>BZC RÖSTZW 200G AFEST DE/AT</v>
          </cell>
          <cell r="B799">
            <v>47001028</v>
          </cell>
        </row>
        <row r="800">
          <cell r="A800" t="str">
            <v>BZC RÖSTZW 200G AFEST GB/IE/SE</v>
          </cell>
          <cell r="B800">
            <v>47001030</v>
          </cell>
        </row>
        <row r="801">
          <cell r="A801" t="str">
            <v>BZC RÖSTZW 200G AFEST NL/PT</v>
          </cell>
          <cell r="B801">
            <v>47001029</v>
          </cell>
        </row>
        <row r="802">
          <cell r="A802" t="str">
            <v>BZC RÖSTZW 200G ALM DE</v>
          </cell>
          <cell r="B802">
            <v>47000319</v>
          </cell>
        </row>
        <row r="803">
          <cell r="A803" t="str">
            <v>BZC SALA 200G AFEST CZ/HR</v>
          </cell>
          <cell r="B803">
            <v>47001027</v>
          </cell>
        </row>
        <row r="804">
          <cell r="A804" t="str">
            <v>BZC SALA 200G AFEST DE/AT</v>
          </cell>
          <cell r="B804">
            <v>47001024</v>
          </cell>
        </row>
        <row r="805">
          <cell r="A805" t="str">
            <v>BZC SALA 200G AFEST GB/IE/SE</v>
          </cell>
          <cell r="B805">
            <v>47001026</v>
          </cell>
        </row>
        <row r="806">
          <cell r="A806" t="str">
            <v>BZC SALA 200G AFEST NL/PT</v>
          </cell>
          <cell r="B806">
            <v>47001025</v>
          </cell>
        </row>
        <row r="807">
          <cell r="A807" t="str">
            <v>BZC SALA 200G ALM DE</v>
          </cell>
          <cell r="B807">
            <v>47000318</v>
          </cell>
        </row>
        <row r="808">
          <cell r="A808" t="str">
            <v>BZC SORT 200g ALM DE</v>
          </cell>
          <cell r="B808">
            <v>57000644</v>
          </cell>
        </row>
        <row r="809">
          <cell r="A809" t="str">
            <v>BZC SORTIERT 200G ALP DE</v>
          </cell>
          <cell r="B809">
            <v>57000323</v>
          </cell>
        </row>
        <row r="810">
          <cell r="A810" t="str">
            <v>Cagliata * 30FIT 15K</v>
          </cell>
          <cell r="B810">
            <v>23000058</v>
          </cell>
        </row>
        <row r="811">
          <cell r="A811" t="str">
            <v>Calcium-Chloride * 94-97</v>
          </cell>
          <cell r="B811">
            <v>24000455</v>
          </cell>
        </row>
        <row r="812">
          <cell r="A812" t="str">
            <v>CAM B-Ware * 25K</v>
          </cell>
          <cell r="B812">
            <v>23000037</v>
          </cell>
        </row>
        <row r="813">
          <cell r="A813" t="str">
            <v>CAM B-Ware 50FIT *</v>
          </cell>
          <cell r="B813">
            <v>23000043</v>
          </cell>
        </row>
        <row r="814">
          <cell r="A814" t="str">
            <v>CAM B-Ware 55FIT *</v>
          </cell>
          <cell r="B814">
            <v>23000044</v>
          </cell>
        </row>
        <row r="815">
          <cell r="A815" t="str">
            <v>Cambozola</v>
          </cell>
          <cell r="B815">
            <v>23000594</v>
          </cell>
        </row>
        <row r="816">
          <cell r="A816" t="str">
            <v>CARA * 45FIT 60K</v>
          </cell>
          <cell r="B816">
            <v>23000201</v>
          </cell>
        </row>
        <row r="817">
          <cell r="A817" t="str">
            <v>Carotine ERKA Typ 402- natur</v>
          </cell>
          <cell r="B817">
            <v>24000619</v>
          </cell>
        </row>
        <row r="818">
          <cell r="A818" t="str">
            <v>Cashewkerne gehackt</v>
          </cell>
          <cell r="B818">
            <v>24000309</v>
          </cell>
        </row>
        <row r="819">
          <cell r="A819" t="str">
            <v>Cayenne-PF GEM</v>
          </cell>
          <cell r="B819">
            <v>24000293</v>
          </cell>
        </row>
        <row r="820">
          <cell r="A820" t="str">
            <v>Ceddar rot</v>
          </cell>
          <cell r="B820">
            <v>23000574</v>
          </cell>
        </row>
        <row r="821">
          <cell r="A821" t="str">
            <v>CF KRÄU DIT 10KG JER DE</v>
          </cell>
          <cell r="B821">
            <v>31000147</v>
          </cell>
        </row>
        <row r="822">
          <cell r="A822" t="str">
            <v>CHAMP WOLFEN 6mm</v>
          </cell>
          <cell r="B822">
            <v>23500385</v>
          </cell>
        </row>
        <row r="823">
          <cell r="A823" t="str">
            <v>Champignons geschnitten</v>
          </cell>
          <cell r="B823">
            <v>24000258</v>
          </cell>
        </row>
        <row r="824">
          <cell r="A824" t="str">
            <v>Champignons geschnitten KG</v>
          </cell>
          <cell r="B824">
            <v>24000640</v>
          </cell>
        </row>
        <row r="825">
          <cell r="A825" t="str">
            <v>CHED Fass 50FIT 180</v>
          </cell>
          <cell r="B825">
            <v>23000060</v>
          </cell>
        </row>
        <row r="826">
          <cell r="A826" t="str">
            <v>CHED jung 50FIT 20K</v>
          </cell>
          <cell r="B826">
            <v>23000020</v>
          </cell>
        </row>
        <row r="827">
          <cell r="A827" t="str">
            <v>CHED jung 50FIT 20K Merkmale</v>
          </cell>
          <cell r="B827">
            <v>23500479</v>
          </cell>
        </row>
        <row r="828">
          <cell r="A828" t="str">
            <v>CHED jung 50FIT 20K nicht zert</v>
          </cell>
          <cell r="B828">
            <v>23000022</v>
          </cell>
        </row>
        <row r="829">
          <cell r="A829" t="str">
            <v>CHED jung 50FIT 20K zert</v>
          </cell>
          <cell r="B829">
            <v>23000021</v>
          </cell>
        </row>
        <row r="830">
          <cell r="A830" t="str">
            <v>CHED NZ 64TM 20</v>
          </cell>
          <cell r="B830">
            <v>23000055</v>
          </cell>
        </row>
        <row r="831">
          <cell r="A831" t="str">
            <v>CHED ROT 50FIT 20K</v>
          </cell>
          <cell r="B831">
            <v>23000120</v>
          </cell>
        </row>
        <row r="832">
          <cell r="A832" t="str">
            <v>CHED weiss 50FIT HALAL</v>
          </cell>
          <cell r="B832">
            <v>23000551</v>
          </cell>
        </row>
        <row r="833">
          <cell r="A833" t="str">
            <v>CHED-CREME CL 10KG</v>
          </cell>
          <cell r="B833">
            <v>57000008</v>
          </cell>
        </row>
        <row r="834">
          <cell r="A834" t="str">
            <v>CHED-CREME CL-O-FA 10KG</v>
          </cell>
          <cell r="B834">
            <v>57000006</v>
          </cell>
        </row>
        <row r="835">
          <cell r="A835" t="str">
            <v>Cheddar rot mit Annatto</v>
          </cell>
          <cell r="B835">
            <v>23000573</v>
          </cell>
        </row>
        <row r="836">
          <cell r="A836" t="str">
            <v>Cheddar rot mit ß-Carotine</v>
          </cell>
          <cell r="B836">
            <v>23000599</v>
          </cell>
        </row>
        <row r="837">
          <cell r="A837" t="str">
            <v>CHED-WE ABS-vakuum 50FIT *</v>
          </cell>
          <cell r="B837">
            <v>23000049</v>
          </cell>
        </row>
        <row r="838">
          <cell r="A838" t="str">
            <v>CHED-WE GEREIFT 50FIT 20K</v>
          </cell>
          <cell r="B838">
            <v>23000051</v>
          </cell>
        </row>
        <row r="839">
          <cell r="A839" t="str">
            <v>CheeseMaker CF30</v>
          </cell>
          <cell r="B839">
            <v>24000693</v>
          </cell>
        </row>
        <row r="840">
          <cell r="A840" t="str">
            <v>CheeseMaker CF75</v>
          </cell>
          <cell r="B840">
            <v>24000672</v>
          </cell>
        </row>
        <row r="841">
          <cell r="A841" t="str">
            <v>CHILI GEM</v>
          </cell>
          <cell r="B841">
            <v>24000054</v>
          </cell>
        </row>
        <row r="842">
          <cell r="A842" t="str">
            <v>CHILI geschro-KERE</v>
          </cell>
          <cell r="B842">
            <v>24000386</v>
          </cell>
        </row>
        <row r="843">
          <cell r="A843" t="str">
            <v>Chili Käse aus EU Milch</v>
          </cell>
          <cell r="B843">
            <v>23000632</v>
          </cell>
        </row>
        <row r="844">
          <cell r="A844" t="str">
            <v>CHILI Marinade</v>
          </cell>
          <cell r="B844">
            <v>24000380</v>
          </cell>
        </row>
        <row r="845">
          <cell r="A845" t="str">
            <v>Chili Rouveen</v>
          </cell>
          <cell r="B845">
            <v>23000602</v>
          </cell>
        </row>
        <row r="846">
          <cell r="A846" t="str">
            <v>CHILI-Extrakt 9kg</v>
          </cell>
          <cell r="B846">
            <v>24000575</v>
          </cell>
        </row>
        <row r="847">
          <cell r="A847" t="str">
            <v>Chilis geschrotet, fein</v>
          </cell>
          <cell r="B847">
            <v>24000701</v>
          </cell>
        </row>
        <row r="848">
          <cell r="A848" t="str">
            <v>Chillies GEM</v>
          </cell>
          <cell r="B848">
            <v>24000308</v>
          </cell>
        </row>
        <row r="849">
          <cell r="A849" t="str">
            <v>CN BUN-PF 150G VAL BE</v>
          </cell>
          <cell r="B849">
            <v>47000320</v>
          </cell>
        </row>
        <row r="850">
          <cell r="A850" t="str">
            <v>CN BUN-PF 250G AN DE</v>
          </cell>
          <cell r="B850">
            <v>47000259</v>
          </cell>
        </row>
        <row r="851">
          <cell r="A851" t="str">
            <v>CN BU-PF 250G ALD PL</v>
          </cell>
          <cell r="B851">
            <v>47000941</v>
          </cell>
        </row>
        <row r="852">
          <cell r="A852" t="str">
            <v>CN CHAM 250G ALD PL</v>
          </cell>
          <cell r="B852">
            <v>47000943</v>
          </cell>
        </row>
        <row r="853">
          <cell r="A853" t="str">
            <v>CN CHAMP 250G</v>
          </cell>
          <cell r="B853">
            <v>57000052</v>
          </cell>
        </row>
        <row r="854">
          <cell r="A854" t="str">
            <v>CN CHAMP 250G ALD HU</v>
          </cell>
          <cell r="B854">
            <v>47000339</v>
          </cell>
        </row>
        <row r="855">
          <cell r="A855" t="str">
            <v>CN CHAMP 250G AN DE</v>
          </cell>
          <cell r="B855">
            <v>47000260</v>
          </cell>
        </row>
        <row r="856">
          <cell r="A856" t="str">
            <v>CN CHAMP 250G JER DE</v>
          </cell>
          <cell r="B856">
            <v>47000625</v>
          </cell>
        </row>
        <row r="857">
          <cell r="A857" t="str">
            <v>CN KRÄU 150G VAL BE</v>
          </cell>
          <cell r="B857">
            <v>47000952</v>
          </cell>
        </row>
        <row r="858">
          <cell r="A858" t="str">
            <v>CN KRÄU 250G</v>
          </cell>
          <cell r="B858">
            <v>57000056</v>
          </cell>
        </row>
        <row r="859">
          <cell r="A859" t="str">
            <v>CN KRÄU 250G AN DE</v>
          </cell>
          <cell r="B859">
            <v>47000262</v>
          </cell>
        </row>
        <row r="860">
          <cell r="A860" t="str">
            <v>CN KRÄU 250G JER DE</v>
          </cell>
          <cell r="B860">
            <v>47000627</v>
          </cell>
        </row>
        <row r="861">
          <cell r="A861" t="str">
            <v>CN LACHS 150G VAL BE</v>
          </cell>
          <cell r="B861">
            <v>47000951</v>
          </cell>
        </row>
        <row r="862">
          <cell r="A862" t="str">
            <v>CN LACHS 250G</v>
          </cell>
          <cell r="B862">
            <v>57000059</v>
          </cell>
        </row>
        <row r="863">
          <cell r="A863" t="str">
            <v>CN LACHS 250G ALD HU</v>
          </cell>
          <cell r="B863">
            <v>47000340</v>
          </cell>
        </row>
        <row r="864">
          <cell r="A864" t="str">
            <v>CN LACHS 250G ALD PL</v>
          </cell>
          <cell r="B864">
            <v>47000942</v>
          </cell>
        </row>
        <row r="865">
          <cell r="A865" t="str">
            <v>CN LACHS 250G AN DE</v>
          </cell>
          <cell r="B865">
            <v>47000261</v>
          </cell>
        </row>
        <row r="866">
          <cell r="A866" t="str">
            <v>CN LACHS 250G JER DE</v>
          </cell>
          <cell r="B866">
            <v>47000626</v>
          </cell>
        </row>
        <row r="867">
          <cell r="A867" t="str">
            <v>CN LACHS 250G PT JER</v>
          </cell>
          <cell r="B867">
            <v>47000178</v>
          </cell>
        </row>
        <row r="868">
          <cell r="A868" t="str">
            <v>CN MEX 250G</v>
          </cell>
          <cell r="B868">
            <v>57000063</v>
          </cell>
        </row>
        <row r="869">
          <cell r="A869" t="str">
            <v>CN MEX 250G AN DE</v>
          </cell>
          <cell r="B869">
            <v>47000263</v>
          </cell>
        </row>
        <row r="870">
          <cell r="A870" t="str">
            <v>CN MEX 250G JER DE</v>
          </cell>
          <cell r="B870">
            <v>47000628</v>
          </cell>
        </row>
        <row r="871">
          <cell r="A871" t="str">
            <v>CN SCHI 150G VAL BE</v>
          </cell>
          <cell r="B871">
            <v>47000302</v>
          </cell>
        </row>
        <row r="872">
          <cell r="A872" t="str">
            <v>CN SCHI 250G</v>
          </cell>
          <cell r="B872">
            <v>57000065</v>
          </cell>
        </row>
        <row r="873">
          <cell r="A873" t="str">
            <v>CN SCHI 250G A DK</v>
          </cell>
          <cell r="B873">
            <v>47000985</v>
          </cell>
        </row>
        <row r="874">
          <cell r="A874" t="str">
            <v>CN SCHW-SCHI 250G AN DE</v>
          </cell>
          <cell r="B874">
            <v>47000264</v>
          </cell>
        </row>
        <row r="875">
          <cell r="A875" t="str">
            <v>CN SCHW-SCHI 250G JER DE</v>
          </cell>
          <cell r="B875">
            <v>47000629</v>
          </cell>
        </row>
        <row r="876">
          <cell r="A876" t="str">
            <v>CN SCHW-SCHI250G PT JER</v>
          </cell>
          <cell r="B876">
            <v>47000179</v>
          </cell>
        </row>
        <row r="877">
          <cell r="A877" t="str">
            <v>CN SHRIMPS 150G DK GEIA</v>
          </cell>
          <cell r="B877">
            <v>47000986</v>
          </cell>
        </row>
        <row r="878">
          <cell r="A878" t="str">
            <v>CN SHRIMPS 250G A DK</v>
          </cell>
          <cell r="B878">
            <v>47000984</v>
          </cell>
        </row>
        <row r="879">
          <cell r="A879" t="str">
            <v>CN SORT 250G ALP HU</v>
          </cell>
          <cell r="B879">
            <v>57000570</v>
          </cell>
        </row>
        <row r="880">
          <cell r="A880" t="str">
            <v>CN SORT 250G JERMI</v>
          </cell>
          <cell r="B880">
            <v>57000029</v>
          </cell>
        </row>
        <row r="881">
          <cell r="A881" t="str">
            <v>CN SORTIERT 150G VAL BE</v>
          </cell>
          <cell r="B881">
            <v>57000656</v>
          </cell>
        </row>
        <row r="882">
          <cell r="A882" t="str">
            <v>CN SORTIERT 250G LIS DE</v>
          </cell>
          <cell r="B882">
            <v>57000593</v>
          </cell>
        </row>
        <row r="883">
          <cell r="A883" t="str">
            <v>CN SORTIERT 250G LIS PT</v>
          </cell>
          <cell r="B883">
            <v>57000046</v>
          </cell>
        </row>
        <row r="884">
          <cell r="A884" t="str">
            <v>CN S-SCHI 250GALD HU</v>
          </cell>
          <cell r="B884">
            <v>47000341</v>
          </cell>
        </row>
        <row r="885">
          <cell r="A885" t="str">
            <v>CN SWEE-THAI 250G AD DE</v>
          </cell>
          <cell r="B885">
            <v>47000154</v>
          </cell>
        </row>
        <row r="886">
          <cell r="A886" t="str">
            <v>CN SW-THAI 250G ALD PL</v>
          </cell>
          <cell r="B886">
            <v>47000944</v>
          </cell>
        </row>
        <row r="887">
          <cell r="A887" t="str">
            <v>CN WL-RUC 250G AD DE</v>
          </cell>
          <cell r="B887">
            <v>47000155</v>
          </cell>
        </row>
        <row r="888">
          <cell r="A888" t="str">
            <v>Cocosfett</v>
          </cell>
          <cell r="B888">
            <v>24000676</v>
          </cell>
        </row>
        <row r="889">
          <cell r="A889" t="str">
            <v>ConAcid MCE flüssig</v>
          </cell>
          <cell r="B889">
            <v>24000596</v>
          </cell>
        </row>
        <row r="890">
          <cell r="A890" t="str">
            <v>ConGrano WMS-100</v>
          </cell>
          <cell r="B890">
            <v>24000072</v>
          </cell>
        </row>
        <row r="891">
          <cell r="A891" t="str">
            <v>ConGrano-SSU-100 Maisstärke</v>
          </cell>
          <cell r="B891">
            <v>24000066</v>
          </cell>
        </row>
        <row r="892">
          <cell r="A892" t="str">
            <v>ConGum G</v>
          </cell>
          <cell r="B892">
            <v>24000460</v>
          </cell>
        </row>
        <row r="893">
          <cell r="A893" t="str">
            <v>ConPound BFK</v>
          </cell>
          <cell r="B893">
            <v>24000402</v>
          </cell>
        </row>
        <row r="894">
          <cell r="A894" t="str">
            <v>ConPound QFC-100</v>
          </cell>
          <cell r="B894">
            <v>24000398</v>
          </cell>
        </row>
        <row r="895">
          <cell r="A895" t="str">
            <v>ConPound-DPA-290</v>
          </cell>
          <cell r="B895">
            <v>24000207</v>
          </cell>
        </row>
        <row r="896">
          <cell r="A896" t="str">
            <v>ConPound-DPC-290</v>
          </cell>
          <cell r="B896">
            <v>24000201</v>
          </cell>
        </row>
        <row r="897">
          <cell r="A897" t="str">
            <v>ConPound-FKJ-100</v>
          </cell>
          <cell r="B897">
            <v>24000069</v>
          </cell>
        </row>
        <row r="898">
          <cell r="A898" t="str">
            <v>ConPound-STP-105</v>
          </cell>
          <cell r="B898">
            <v>24000214</v>
          </cell>
        </row>
        <row r="899">
          <cell r="A899" t="str">
            <v>ConPound-STW-200</v>
          </cell>
          <cell r="B899">
            <v>24000194</v>
          </cell>
        </row>
        <row r="900">
          <cell r="A900" t="str">
            <v>CREME KRÄU 1,5KG OMI DE</v>
          </cell>
          <cell r="B900">
            <v>44000035</v>
          </cell>
        </row>
        <row r="901">
          <cell r="A901" t="str">
            <v>Cremeux</v>
          </cell>
          <cell r="B901">
            <v>23000563</v>
          </cell>
        </row>
        <row r="902">
          <cell r="A902" t="str">
            <v>Cremiger Tilsiter</v>
          </cell>
          <cell r="B902">
            <v>23000612</v>
          </cell>
        </row>
        <row r="903">
          <cell r="A903" t="str">
            <v>CRFR * 10KG</v>
          </cell>
          <cell r="B903">
            <v>40000114</v>
          </cell>
        </row>
        <row r="904">
          <cell r="A904" t="str">
            <v>CRFR * 10KG BEN</v>
          </cell>
          <cell r="B904">
            <v>50000016</v>
          </cell>
        </row>
        <row r="905">
          <cell r="A905" t="str">
            <v>CURRY-MANGO DIP 175G WH DE</v>
          </cell>
          <cell r="B905">
            <v>46000032</v>
          </cell>
        </row>
        <row r="906">
          <cell r="A906" t="str">
            <v>Datteln 5-7mm, gehackt</v>
          </cell>
          <cell r="B906">
            <v>24000705</v>
          </cell>
        </row>
        <row r="907">
          <cell r="A907" t="str">
            <v>Datteln entsteint-getr</v>
          </cell>
          <cell r="B907">
            <v>24000359</v>
          </cell>
        </row>
        <row r="908">
          <cell r="A908" t="str">
            <v>DE K-BRETT 495G AFEST DE</v>
          </cell>
          <cell r="B908">
            <v>58001053</v>
          </cell>
        </row>
        <row r="909">
          <cell r="A909" t="str">
            <v>DE K-BRETT 495G AFEST FI</v>
          </cell>
          <cell r="B909">
            <v>58001055</v>
          </cell>
        </row>
        <row r="910">
          <cell r="A910" t="str">
            <v>DE K-BRETT 495G DEX DE</v>
          </cell>
          <cell r="B910">
            <v>58001054</v>
          </cell>
        </row>
        <row r="911">
          <cell r="A911" t="str">
            <v>Dekor-PAP-Mix AW</v>
          </cell>
          <cell r="B911">
            <v>24000336</v>
          </cell>
        </row>
        <row r="912">
          <cell r="A912" t="str">
            <v>Dekor-PF-Mix AW</v>
          </cell>
          <cell r="B912">
            <v>24000335</v>
          </cell>
        </row>
        <row r="913">
          <cell r="A913" t="str">
            <v>Deluxe HartKÄplatte THEKE 300G</v>
          </cell>
          <cell r="B913">
            <v>58001176</v>
          </cell>
        </row>
        <row r="914">
          <cell r="A914" t="str">
            <v>Delvo-Fresh-MY-241-DSF</v>
          </cell>
          <cell r="B914">
            <v>24000049</v>
          </cell>
        </row>
        <row r="915">
          <cell r="A915" t="str">
            <v>Dextrose</v>
          </cell>
          <cell r="B915">
            <v>24000675</v>
          </cell>
        </row>
        <row r="916">
          <cell r="A916" t="str">
            <v>DILL FD</v>
          </cell>
          <cell r="B916">
            <v>24000272</v>
          </cell>
        </row>
        <row r="917">
          <cell r="A917" t="str">
            <v>Dinkelflocken</v>
          </cell>
          <cell r="B917">
            <v>24000147</v>
          </cell>
        </row>
        <row r="918">
          <cell r="A918" t="str">
            <v>Dorfkäs "Scharfer Paul"</v>
          </cell>
          <cell r="B918">
            <v>23000631</v>
          </cell>
        </row>
        <row r="919">
          <cell r="A919" t="str">
            <v>Duniform AFM Film PP 185x250mm</v>
          </cell>
          <cell r="B919">
            <v>71000594</v>
          </cell>
        </row>
        <row r="920">
          <cell r="A920" t="str">
            <v>EBA- Aldi NKSTK BERGK 200G ALN</v>
          </cell>
          <cell r="B920">
            <v>70001753</v>
          </cell>
        </row>
        <row r="921">
          <cell r="A921" t="str">
            <v>EBA- Aldi NKSTK EMM 200G AN</v>
          </cell>
          <cell r="B921">
            <v>70001752</v>
          </cell>
        </row>
        <row r="922">
          <cell r="A922" t="str">
            <v>EBA- Aldi NKSTK GOU-MI 200G</v>
          </cell>
          <cell r="B922">
            <v>70001754</v>
          </cell>
        </row>
        <row r="923">
          <cell r="A923" t="str">
            <v>EBA- LID MIL BOX MITKÄSE GR/CY</v>
          </cell>
          <cell r="B923">
            <v>70002383</v>
          </cell>
        </row>
        <row r="924">
          <cell r="A924" t="str">
            <v>EBA-LIDL MIL KÄSEBOX 300g DE/A</v>
          </cell>
          <cell r="B924">
            <v>70002379</v>
          </cell>
        </row>
        <row r="925">
          <cell r="A925" t="str">
            <v>EBA-NKSTK EMM 200G ALN</v>
          </cell>
          <cell r="B925">
            <v>70000765</v>
          </cell>
        </row>
        <row r="926">
          <cell r="A926" t="str">
            <v>EDAM * 30FIT 15K</v>
          </cell>
          <cell r="B926">
            <v>23000193</v>
          </cell>
        </row>
        <row r="927">
          <cell r="A927" t="str">
            <v>EDAM * 40FIT 15K</v>
          </cell>
          <cell r="B927">
            <v>23000101</v>
          </cell>
        </row>
        <row r="928">
          <cell r="A928" t="str">
            <v>EDAM * 40FIT VLOG</v>
          </cell>
          <cell r="B928">
            <v>23000191</v>
          </cell>
        </row>
        <row r="929">
          <cell r="A929" t="str">
            <v>EDAM * 45FIT 15K</v>
          </cell>
          <cell r="B929">
            <v>23000118</v>
          </cell>
        </row>
        <row r="930">
          <cell r="A930" t="str">
            <v>EDAM * 45FIT VLOG</v>
          </cell>
          <cell r="B930">
            <v>23000198</v>
          </cell>
        </row>
        <row r="931">
          <cell r="A931" t="str">
            <v>EDAM ABS-vakuum 45FIT *</v>
          </cell>
          <cell r="B931">
            <v>23000047</v>
          </cell>
        </row>
        <row r="932">
          <cell r="A932" t="str">
            <v>EDAM AMM 40FIT 15K</v>
          </cell>
          <cell r="B932">
            <v>23000130</v>
          </cell>
        </row>
        <row r="933">
          <cell r="A933" t="str">
            <v>Edelpilz Paladin 50FIT 2,5</v>
          </cell>
          <cell r="B933">
            <v>23000025</v>
          </cell>
        </row>
        <row r="934">
          <cell r="A934" t="str">
            <v>Edelpilzkäse ABS 50-60 *</v>
          </cell>
          <cell r="B934">
            <v>23000034</v>
          </cell>
        </row>
        <row r="935">
          <cell r="A935" t="str">
            <v>EEL-FC KRÄU 1,5KG WH</v>
          </cell>
          <cell r="B935">
            <v>70001389</v>
          </cell>
        </row>
        <row r="936">
          <cell r="A936" t="str">
            <v>EEL-FC SAHNE 1,5KG WH</v>
          </cell>
          <cell r="B936">
            <v>70001390</v>
          </cell>
        </row>
        <row r="937">
          <cell r="A937" t="str">
            <v>EEL-RW CHILI-BlackForest HU</v>
          </cell>
          <cell r="B937">
            <v>70000198</v>
          </cell>
        </row>
        <row r="938">
          <cell r="A938" t="str">
            <v>EEL-RW NATUR-BlackForest HU</v>
          </cell>
          <cell r="B938">
            <v>70000197</v>
          </cell>
        </row>
        <row r="939">
          <cell r="A939" t="str">
            <v>EEL-RW SCHI-BlackForest HU</v>
          </cell>
          <cell r="B939">
            <v>70000196</v>
          </cell>
        </row>
        <row r="940">
          <cell r="A940" t="str">
            <v>EKT GER-GRUY 2,5LB ATA</v>
          </cell>
          <cell r="B940">
            <v>70001414</v>
          </cell>
        </row>
        <row r="941">
          <cell r="A941" t="str">
            <v>EKT-RW RS-4X2,7K-5X 200G QBI</v>
          </cell>
          <cell r="B941">
            <v>70001085</v>
          </cell>
        </row>
        <row r="942">
          <cell r="A942" t="str">
            <v>El-Rosmarino</v>
          </cell>
          <cell r="B942">
            <v>23000565</v>
          </cell>
        </row>
        <row r="943">
          <cell r="A943" t="str">
            <v>EMM * 45FIT 15K</v>
          </cell>
          <cell r="B943">
            <v>23000117</v>
          </cell>
        </row>
        <row r="944">
          <cell r="A944" t="str">
            <v>EMM * 45FIT 80K</v>
          </cell>
          <cell r="B944">
            <v>23000140</v>
          </cell>
        </row>
        <row r="945">
          <cell r="A945" t="str">
            <v>EMM * 45FIT 80K Bio</v>
          </cell>
          <cell r="B945">
            <v>23000168</v>
          </cell>
        </row>
        <row r="946">
          <cell r="A946" t="str">
            <v>EMM * 45FIT 80K OGT</v>
          </cell>
          <cell r="B946">
            <v>23000202</v>
          </cell>
        </row>
        <row r="947">
          <cell r="A947" t="str">
            <v>EMM 45FIT HALAL</v>
          </cell>
          <cell r="B947">
            <v>23000550</v>
          </cell>
        </row>
        <row r="948">
          <cell r="A948" t="str">
            <v>EMM GEW-LAKTF-10X10MM 5KG</v>
          </cell>
          <cell r="B948">
            <v>59000035</v>
          </cell>
        </row>
        <row r="949">
          <cell r="A949" t="str">
            <v>EMM GEW-LAKTF-5X5MM 5KG</v>
          </cell>
          <cell r="B949">
            <v>59000034</v>
          </cell>
        </row>
        <row r="950">
          <cell r="A950" t="str">
            <v>EMM HM 45FIT 50K</v>
          </cell>
          <cell r="B950">
            <v>23000181</v>
          </cell>
        </row>
        <row r="951">
          <cell r="A951" t="str">
            <v>EMM HM 45FIT 55K aus Rohmilch</v>
          </cell>
          <cell r="B951">
            <v>23000169</v>
          </cell>
        </row>
        <row r="952">
          <cell r="A952" t="str">
            <v>EMM HM 45FIT 55K pasteu. Milch</v>
          </cell>
          <cell r="B952">
            <v>23000603</v>
          </cell>
        </row>
        <row r="953">
          <cell r="A953" t="str">
            <v>EMM MIX-GEW-10-10-10 5KG</v>
          </cell>
          <cell r="B953">
            <v>57000560</v>
          </cell>
        </row>
        <row r="954">
          <cell r="A954" t="str">
            <v>EMM W-45-LOCH</v>
          </cell>
          <cell r="B954">
            <v>23000500</v>
          </cell>
        </row>
        <row r="955">
          <cell r="A955" t="str">
            <v>Emmentaler 45% Abschnitte</v>
          </cell>
          <cell r="B955">
            <v>23000555</v>
          </cell>
        </row>
        <row r="956">
          <cell r="A956" t="str">
            <v>Emmentaler Filets</v>
          </cell>
          <cell r="B956">
            <v>23000611</v>
          </cell>
        </row>
        <row r="957">
          <cell r="A957" t="str">
            <v>END NATUR 3KG</v>
          </cell>
          <cell r="B957">
            <v>49500101</v>
          </cell>
        </row>
        <row r="958">
          <cell r="A958" t="str">
            <v>END SCHI 3KG</v>
          </cell>
          <cell r="B958">
            <v>49500100</v>
          </cell>
        </row>
        <row r="959">
          <cell r="A959" t="str">
            <v>ENE 100X47MM</v>
          </cell>
          <cell r="B959">
            <v>70002199</v>
          </cell>
        </row>
        <row r="960">
          <cell r="A960" t="str">
            <v>ENE 50MM-RUND-BL</v>
          </cell>
          <cell r="B960">
            <v>70000710</v>
          </cell>
        </row>
        <row r="961">
          <cell r="A961" t="str">
            <v>ENE 50MM-RUND-GELB</v>
          </cell>
          <cell r="B961">
            <v>70000707</v>
          </cell>
        </row>
        <row r="962">
          <cell r="A962" t="str">
            <v>ENE 50MM-RUND-GRÜN</v>
          </cell>
          <cell r="B962">
            <v>70000773</v>
          </cell>
        </row>
        <row r="963">
          <cell r="A963" t="str">
            <v>ENE 50MM-RUND-ORANGE</v>
          </cell>
          <cell r="B963">
            <v>70000709</v>
          </cell>
        </row>
        <row r="964">
          <cell r="A964" t="str">
            <v>ENE 50MM-RUND-ROT</v>
          </cell>
          <cell r="B964">
            <v>70000708</v>
          </cell>
        </row>
        <row r="965">
          <cell r="A965" t="str">
            <v>ENE 58X58MM</v>
          </cell>
          <cell r="B965">
            <v>70002198</v>
          </cell>
        </row>
        <row r="966">
          <cell r="A966" t="str">
            <v>ENE 60x30mm PE transp K76</v>
          </cell>
          <cell r="B966">
            <v>70001368</v>
          </cell>
        </row>
        <row r="967">
          <cell r="A967" t="str">
            <v>ENE BLAU THERMO-TOP-K76 100x60</v>
          </cell>
          <cell r="B967">
            <v>70001662</v>
          </cell>
        </row>
        <row r="968">
          <cell r="A968" t="str">
            <v>ENE BLAU-THERMO-TOP-K76 95x150</v>
          </cell>
          <cell r="B968">
            <v>70002059</v>
          </cell>
        </row>
        <row r="969">
          <cell r="A969" t="str">
            <v>ENE Easy Open 19mmx45mm</v>
          </cell>
          <cell r="B969">
            <v>70002150</v>
          </cell>
        </row>
        <row r="970">
          <cell r="A970" t="str">
            <v>ENE Easy Open 19x45 Fuß vorau</v>
          </cell>
          <cell r="B970">
            <v>70002500</v>
          </cell>
        </row>
        <row r="971">
          <cell r="A971" t="str">
            <v>ENE Easy Open 25mmx40mm</v>
          </cell>
          <cell r="B971">
            <v>70002149</v>
          </cell>
        </row>
        <row r="972">
          <cell r="A972" t="str">
            <v>ENE Easy Open Schrumpf weiß</v>
          </cell>
          <cell r="B972">
            <v>70001274</v>
          </cell>
        </row>
        <row r="973">
          <cell r="A973" t="str">
            <v>ENE gelb-THERMO-TOP-K76 100x60</v>
          </cell>
          <cell r="B973">
            <v>70001204</v>
          </cell>
        </row>
        <row r="974">
          <cell r="A974" t="str">
            <v>ENE GRÜN-rund-50MM</v>
          </cell>
          <cell r="B974">
            <v>70000026</v>
          </cell>
        </row>
        <row r="975">
          <cell r="A975" t="str">
            <v>ENE LILA-THERMO-TOP-K76 95x150</v>
          </cell>
          <cell r="B975">
            <v>70001671</v>
          </cell>
        </row>
        <row r="976">
          <cell r="A976" t="str">
            <v>ENE ORANGE-rund-50MM</v>
          </cell>
          <cell r="B976">
            <v>70000025</v>
          </cell>
        </row>
        <row r="977">
          <cell r="A977" t="str">
            <v>ENE ROT-THERMO-TOP-K76 95x150</v>
          </cell>
          <cell r="B977">
            <v>70002058</v>
          </cell>
        </row>
        <row r="978">
          <cell r="A978" t="str">
            <v>ENE Thermo 50x50 m.P. Fuß vora</v>
          </cell>
          <cell r="B978">
            <v>70002501</v>
          </cell>
        </row>
        <row r="979">
          <cell r="A979" t="str">
            <v>ENE Thermo Top 70x15</v>
          </cell>
          <cell r="B979">
            <v>70001415</v>
          </cell>
        </row>
        <row r="980">
          <cell r="A980" t="str">
            <v>ENE Thermo-Top 100x100 H&amp;W</v>
          </cell>
          <cell r="B980">
            <v>70002518</v>
          </cell>
        </row>
        <row r="981">
          <cell r="A981" t="str">
            <v>ENE Thermo-Top 100x100 HartKÄ</v>
          </cell>
          <cell r="B981">
            <v>70002519</v>
          </cell>
        </row>
        <row r="982">
          <cell r="A982" t="str">
            <v>ENE Thermo-Top 50x50 m.L. 25%</v>
          </cell>
          <cell r="B982">
            <v>70002151</v>
          </cell>
        </row>
        <row r="983">
          <cell r="A983" t="str">
            <v>ENE ThermoTop-100X60MM</v>
          </cell>
          <cell r="B983">
            <v>70000003</v>
          </cell>
        </row>
        <row r="984">
          <cell r="A984" t="str">
            <v>ENE Thermo-Top-100X60MM ROT RA</v>
          </cell>
          <cell r="B984">
            <v>70000699</v>
          </cell>
        </row>
        <row r="985">
          <cell r="A985" t="str">
            <v>ENE ThermoTop-100X60MM-SCHW</v>
          </cell>
          <cell r="B985">
            <v>70000004</v>
          </cell>
        </row>
        <row r="986">
          <cell r="A986" t="str">
            <v>ENE Thermo-Top-100X80MM</v>
          </cell>
          <cell r="B986">
            <v>70000697</v>
          </cell>
        </row>
        <row r="987">
          <cell r="A987" t="str">
            <v>ENE Thermo-Top-106X120MM</v>
          </cell>
          <cell r="B987">
            <v>70000694</v>
          </cell>
        </row>
        <row r="988">
          <cell r="A988" t="str">
            <v>ENE ThermoTop-148X210MM</v>
          </cell>
          <cell r="B988">
            <v>70000022</v>
          </cell>
        </row>
        <row r="989">
          <cell r="A989" t="str">
            <v>ENE Thermo-Top-148X210MM</v>
          </cell>
          <cell r="B989">
            <v>70000692</v>
          </cell>
        </row>
        <row r="990">
          <cell r="A990" t="str">
            <v>ENE ThermoTop-2-8°C-68X 61MM</v>
          </cell>
          <cell r="B990">
            <v>70000027</v>
          </cell>
        </row>
        <row r="991">
          <cell r="A991" t="str">
            <v>ENE Thermo-Top-30X30MM</v>
          </cell>
          <cell r="B991">
            <v>70000702</v>
          </cell>
        </row>
        <row r="992">
          <cell r="A992" t="str">
            <v>ENE ThermoTop-40X12MM</v>
          </cell>
          <cell r="B992">
            <v>70001194</v>
          </cell>
        </row>
        <row r="993">
          <cell r="A993" t="str">
            <v>ENE Thermo-Top-44X72MM</v>
          </cell>
          <cell r="B993">
            <v>70000696</v>
          </cell>
        </row>
        <row r="994">
          <cell r="A994" t="str">
            <v>ENE Thermo-Top-50X20MM Labor</v>
          </cell>
          <cell r="B994">
            <v>70000704</v>
          </cell>
        </row>
        <row r="995">
          <cell r="A995" t="str">
            <v>ENE Thermo-Top-53MM-RUND-CN</v>
          </cell>
          <cell r="B995">
            <v>70000706</v>
          </cell>
        </row>
        <row r="996">
          <cell r="A996" t="str">
            <v>ENE Thermo-Top-60X100MM</v>
          </cell>
          <cell r="B996">
            <v>70000701</v>
          </cell>
        </row>
        <row r="997">
          <cell r="A997" t="str">
            <v>ENE Thermo-Top-60X40MM LABOR</v>
          </cell>
          <cell r="B997">
            <v>70000705</v>
          </cell>
        </row>
        <row r="998">
          <cell r="A998" t="str">
            <v>ENE Thermo-Top-60X60MM</v>
          </cell>
          <cell r="B998">
            <v>70000695</v>
          </cell>
        </row>
        <row r="999">
          <cell r="A999" t="str">
            <v>ENE ThermoTop-70X15MM</v>
          </cell>
          <cell r="B999">
            <v>70000001</v>
          </cell>
        </row>
        <row r="1000">
          <cell r="A1000" t="str">
            <v>ENE ThermoTop-70X30MM</v>
          </cell>
          <cell r="B1000">
            <v>70000002</v>
          </cell>
        </row>
        <row r="1001">
          <cell r="A1001" t="str">
            <v>ENE Thermo-Top-70X30MM</v>
          </cell>
          <cell r="B1001">
            <v>70000698</v>
          </cell>
        </row>
        <row r="1002">
          <cell r="A1002" t="str">
            <v>ENE ThermoTop-90X43 K76</v>
          </cell>
          <cell r="B1002">
            <v>70001086</v>
          </cell>
        </row>
        <row r="1003">
          <cell r="A1003" t="str">
            <v>ENE Thermo-Top-95X150MM</v>
          </cell>
          <cell r="B1003">
            <v>70000693</v>
          </cell>
        </row>
        <row r="1004">
          <cell r="A1004" t="str">
            <v>ENE THERMO-TOP-K76 100x60</v>
          </cell>
          <cell r="B1004">
            <v>70000863</v>
          </cell>
        </row>
        <row r="1005">
          <cell r="A1005" t="str">
            <v>ENE THERMO-TOP-K76 100x60 32cm</v>
          </cell>
          <cell r="B1005">
            <v>70001832</v>
          </cell>
        </row>
        <row r="1006">
          <cell r="A1006" t="str">
            <v>ENE Thermo-Top-K76 50x50</v>
          </cell>
          <cell r="B1006">
            <v>70001234</v>
          </cell>
        </row>
        <row r="1007">
          <cell r="A1007" t="str">
            <v>ENE Thermo-Top-K76 50x50 m.L.</v>
          </cell>
          <cell r="B1007">
            <v>70001692</v>
          </cell>
        </row>
        <row r="1008">
          <cell r="A1008" t="str">
            <v>ENE Thermo-Top-K76 50x50 m.P.</v>
          </cell>
          <cell r="B1008">
            <v>70002289</v>
          </cell>
        </row>
        <row r="1009">
          <cell r="A1009" t="str">
            <v>ENE WEIß-MHD-26X12MM</v>
          </cell>
          <cell r="B1009">
            <v>70000021</v>
          </cell>
        </row>
        <row r="1010">
          <cell r="A1010" t="str">
            <v>ENE-K40 Thermo-Top-100X60MM</v>
          </cell>
          <cell r="B1010">
            <v>70000691</v>
          </cell>
        </row>
        <row r="1011">
          <cell r="A1011" t="str">
            <v>ENE-K76 Thermo-Top-100X60MM</v>
          </cell>
          <cell r="B1011">
            <v>70002275</v>
          </cell>
        </row>
        <row r="1012">
          <cell r="A1012" t="str">
            <v>EPA Lidl Milbona Fruchtkäse 15</v>
          </cell>
          <cell r="B1012">
            <v>72000451</v>
          </cell>
        </row>
        <row r="1013">
          <cell r="A1013" t="str">
            <v>EPA Lidl Milbona Nusskäse 150g</v>
          </cell>
          <cell r="B1013">
            <v>72000453</v>
          </cell>
        </row>
        <row r="1014">
          <cell r="A1014" t="str">
            <v>EPA-BOCCO 130G</v>
          </cell>
          <cell r="B1014">
            <v>72000587</v>
          </cell>
        </row>
        <row r="1015">
          <cell r="A1015" t="str">
            <v>EPA-BURA 200G</v>
          </cell>
          <cell r="B1015">
            <v>72000586</v>
          </cell>
        </row>
        <row r="1016">
          <cell r="A1016" t="str">
            <v>EPA-CILEG 110G/160G</v>
          </cell>
          <cell r="B1016">
            <v>72000585</v>
          </cell>
        </row>
        <row r="1017">
          <cell r="A1017" t="str">
            <v>EPA-GRILLF TOM-BAS 200G LID</v>
          </cell>
          <cell r="B1017">
            <v>72000156</v>
          </cell>
        </row>
        <row r="1018">
          <cell r="A1018" t="str">
            <v>EPA-GRILLSP MEDITERA 160G ALN</v>
          </cell>
          <cell r="B1018">
            <v>72000366</v>
          </cell>
        </row>
        <row r="1019">
          <cell r="A1019" t="str">
            <v>EPA-GRILLSP MEDITERA 160G JER</v>
          </cell>
          <cell r="B1019">
            <v>72000368</v>
          </cell>
        </row>
        <row r="1020">
          <cell r="A1020" t="str">
            <v>EPA-GRILLSP PIKANT 160G ALN</v>
          </cell>
          <cell r="B1020">
            <v>72000365</v>
          </cell>
        </row>
        <row r="1021">
          <cell r="A1021" t="str">
            <v>EPA-GRILLSP PIKANT 160G JER</v>
          </cell>
          <cell r="B1021">
            <v>72000367</v>
          </cell>
        </row>
        <row r="1022">
          <cell r="A1022" t="str">
            <v>EPA-GRILLT CHILI 240G EUR GB</v>
          </cell>
          <cell r="B1022">
            <v>72000590</v>
          </cell>
        </row>
        <row r="1023">
          <cell r="A1023" t="str">
            <v>EPA-GRILLT NATUR 240G EUR GB</v>
          </cell>
          <cell r="B1023">
            <v>72000589</v>
          </cell>
        </row>
        <row r="1024">
          <cell r="A1024" t="str">
            <v>EPA-MOU  Amarena 80G WH</v>
          </cell>
          <cell r="B1024">
            <v>72000445</v>
          </cell>
        </row>
        <row r="1025">
          <cell r="A1025" t="str">
            <v>EPA-MOU  Noir 80G WH</v>
          </cell>
          <cell r="B1025">
            <v>72000458</v>
          </cell>
        </row>
        <row r="1026">
          <cell r="A1026" t="str">
            <v>EPA-MOU AMARENA  80G WH</v>
          </cell>
          <cell r="B1026">
            <v>72000605</v>
          </cell>
        </row>
        <row r="1027">
          <cell r="A1027" t="str">
            <v>EPA-MOU Bioland ZITRUS 80G WH</v>
          </cell>
          <cell r="B1027">
            <v>72000596</v>
          </cell>
        </row>
        <row r="1028">
          <cell r="A1028" t="str">
            <v>EPA-MOU Bioland Zwe-Zi 80G WH7</v>
          </cell>
          <cell r="B1028">
            <v>72000557</v>
          </cell>
        </row>
        <row r="1029">
          <cell r="A1029" t="str">
            <v>EPA-MOU ESPR 80G WH</v>
          </cell>
          <cell r="B1029">
            <v>72000019</v>
          </cell>
        </row>
        <row r="1030">
          <cell r="A1030" t="str">
            <v>EPA-MOU Holunder 80G WH</v>
          </cell>
          <cell r="B1030">
            <v>72000461</v>
          </cell>
        </row>
        <row r="1031">
          <cell r="A1031" t="str">
            <v>EPA-MOU MARZ-WAL 80G WH</v>
          </cell>
          <cell r="B1031">
            <v>72000017</v>
          </cell>
        </row>
        <row r="1032">
          <cell r="A1032" t="str">
            <v>EPA-MOU NOIR 80G</v>
          </cell>
          <cell r="B1032">
            <v>72000015</v>
          </cell>
        </row>
        <row r="1033">
          <cell r="A1033" t="str">
            <v>EPA-MOU NOIR 80G WH</v>
          </cell>
          <cell r="B1033">
            <v>72000005</v>
          </cell>
        </row>
        <row r="1034">
          <cell r="A1034" t="str">
            <v>EPA-MOU ZIT-MOU-APRI * WH</v>
          </cell>
          <cell r="B1034">
            <v>72000026</v>
          </cell>
        </row>
        <row r="1035">
          <cell r="A1035" t="str">
            <v>EPA-MOU ZIT-MOU-ERDB * WH</v>
          </cell>
          <cell r="B1035">
            <v>72000027</v>
          </cell>
        </row>
        <row r="1036">
          <cell r="A1036" t="str">
            <v>EPA-MOUSSE HOL80G WH</v>
          </cell>
          <cell r="B1036">
            <v>72000465</v>
          </cell>
        </row>
        <row r="1037">
          <cell r="A1037" t="str">
            <v>EPA-NKST NUSSK MIL 150G DK/SE</v>
          </cell>
          <cell r="B1037">
            <v>72000450</v>
          </cell>
        </row>
        <row r="1038">
          <cell r="A1038" t="str">
            <v>EPA-PANNA HIMB * AS</v>
          </cell>
          <cell r="B1038">
            <v>72000028</v>
          </cell>
        </row>
        <row r="1039">
          <cell r="A1039" t="str">
            <v>EPA-PANNA HIMB 130G WH</v>
          </cell>
          <cell r="B1039">
            <v>72000004</v>
          </cell>
        </row>
        <row r="1040">
          <cell r="A1040" t="str">
            <v>EPA-PANNA HIMB NET</v>
          </cell>
          <cell r="B1040">
            <v>72000436</v>
          </cell>
        </row>
        <row r="1041">
          <cell r="A1041" t="str">
            <v>EPA-PANNA Himbeere 80G WH</v>
          </cell>
          <cell r="B1041">
            <v>72000462</v>
          </cell>
        </row>
        <row r="1042">
          <cell r="A1042" t="str">
            <v>EPA-PANNA KARA NET</v>
          </cell>
          <cell r="B1042">
            <v>72000438</v>
          </cell>
        </row>
        <row r="1043">
          <cell r="A1043" t="str">
            <v>EPA-PANNA MANGO 130G NET</v>
          </cell>
          <cell r="B1043">
            <v>72000043</v>
          </cell>
        </row>
        <row r="1044">
          <cell r="A1044" t="str">
            <v>EPA-PANNA MANGO NET</v>
          </cell>
          <cell r="B1044">
            <v>72000437</v>
          </cell>
        </row>
        <row r="1045">
          <cell r="A1045" t="str">
            <v>EPA-SKSTK FRUCHT 150G MIL</v>
          </cell>
          <cell r="B1045">
            <v>72000184</v>
          </cell>
        </row>
        <row r="1046">
          <cell r="A1046" t="str">
            <v>EPA-SKSTK FRUCHT 150G MIL 3P</v>
          </cell>
          <cell r="B1046">
            <v>72000401</v>
          </cell>
        </row>
        <row r="1047">
          <cell r="A1047" t="str">
            <v>EPA-SKSTK FRUCHT150G MIL CH V2</v>
          </cell>
          <cell r="B1047">
            <v>72000571</v>
          </cell>
        </row>
        <row r="1048">
          <cell r="A1048" t="str">
            <v>EPA-SKSTK NUSS 150G MIL</v>
          </cell>
          <cell r="B1048">
            <v>72000183</v>
          </cell>
        </row>
        <row r="1049">
          <cell r="A1049" t="str">
            <v>EPA-SKSTK NUSS 150G MIL CH V2</v>
          </cell>
          <cell r="B1049">
            <v>72000570</v>
          </cell>
        </row>
        <row r="1050">
          <cell r="A1050" t="str">
            <v>EPA-SOUFFLE SCHOKO 100G WH</v>
          </cell>
          <cell r="B1050">
            <v>72000049</v>
          </cell>
        </row>
        <row r="1051">
          <cell r="A1051" t="str">
            <v>EPA-TIR CLAS 100G WH</v>
          </cell>
          <cell r="B1051">
            <v>72000006</v>
          </cell>
        </row>
        <row r="1052">
          <cell r="A1052" t="str">
            <v>EPA-TIR CLASS 100G WH</v>
          </cell>
          <cell r="B1052">
            <v>72000046</v>
          </cell>
        </row>
        <row r="1053">
          <cell r="A1053" t="str">
            <v>EPA-TIR CLASSIC 100G WH</v>
          </cell>
          <cell r="B1053">
            <v>72000023</v>
          </cell>
        </row>
        <row r="1054">
          <cell r="A1054" t="str">
            <v>Erdbeeren</v>
          </cell>
          <cell r="B1054">
            <v>24000156</v>
          </cell>
        </row>
        <row r="1055">
          <cell r="A1055" t="str">
            <v>ERS Allgäu Käseselekt LID</v>
          </cell>
          <cell r="B1055">
            <v>70001924</v>
          </cell>
        </row>
        <row r="1056">
          <cell r="A1056" t="str">
            <v>ERS AllgBrotZeitPl 180G JER</v>
          </cell>
          <cell r="B1056">
            <v>70001281</v>
          </cell>
        </row>
        <row r="1057">
          <cell r="A1057" t="str">
            <v>ERS BZC LID BERGK RSTZW. CZ/HR</v>
          </cell>
          <cell r="B1057">
            <v>70002426</v>
          </cell>
        </row>
        <row r="1058">
          <cell r="A1058" t="str">
            <v>ERS BZC LID BERGK RSTZW. DE/AT</v>
          </cell>
          <cell r="B1058">
            <v>70002417</v>
          </cell>
        </row>
        <row r="1059">
          <cell r="A1059" t="str">
            <v>ERS BZC LID BERGK RSTZW. GB/IE</v>
          </cell>
          <cell r="B1059">
            <v>70002423</v>
          </cell>
        </row>
        <row r="1060">
          <cell r="A1060" t="str">
            <v>ERS BZC LID BERGK RSTZW. NL/PT</v>
          </cell>
          <cell r="B1060">
            <v>70002420</v>
          </cell>
        </row>
        <row r="1061">
          <cell r="A1061" t="str">
            <v>ERS BZC LID BERGK. CZ/HR</v>
          </cell>
          <cell r="B1061">
            <v>70002425</v>
          </cell>
        </row>
        <row r="1062">
          <cell r="A1062" t="str">
            <v>ERS BZC LID BERGK. DE/AT</v>
          </cell>
          <cell r="B1062">
            <v>70002416</v>
          </cell>
        </row>
        <row r="1063">
          <cell r="A1063" t="str">
            <v>ERS BZC LID BERGK. GB/IE/SE</v>
          </cell>
          <cell r="B1063">
            <v>70002422</v>
          </cell>
        </row>
        <row r="1064">
          <cell r="A1064" t="str">
            <v>ERS BZC LID BERGK. NL/PT</v>
          </cell>
          <cell r="B1064">
            <v>70002419</v>
          </cell>
        </row>
        <row r="1065">
          <cell r="A1065" t="str">
            <v>ERS BZC LID BERGK.SALAMI CZ/HR</v>
          </cell>
          <cell r="B1065">
            <v>70002427</v>
          </cell>
        </row>
        <row r="1066">
          <cell r="A1066" t="str">
            <v>ERS BZC LID BERGK.SALAMI DE/AT</v>
          </cell>
          <cell r="B1066">
            <v>70002418</v>
          </cell>
        </row>
        <row r="1067">
          <cell r="A1067" t="str">
            <v>ERS BZC LID BERGK.SALAMI GB/IE</v>
          </cell>
          <cell r="B1067">
            <v>70002424</v>
          </cell>
        </row>
        <row r="1068">
          <cell r="A1068" t="str">
            <v>ERS BZC LID BERGK.SALAMI NL/PT</v>
          </cell>
          <cell r="B1068">
            <v>70002421</v>
          </cell>
        </row>
        <row r="1069">
          <cell r="A1069" t="str">
            <v>ERS CHILI 150G LIDL BE V3</v>
          </cell>
          <cell r="B1069">
            <v>70002351</v>
          </cell>
        </row>
        <row r="1070">
          <cell r="A1070" t="str">
            <v>ERS CLASSIC 150G LIDL BE V2</v>
          </cell>
          <cell r="B1070">
            <v>70001938</v>
          </cell>
        </row>
        <row r="1071">
          <cell r="A1071" t="str">
            <v>ERS- Enjoy RS 200g GAC GB V2</v>
          </cell>
          <cell r="B1071">
            <v>70002228</v>
          </cell>
        </row>
        <row r="1072">
          <cell r="A1072" t="str">
            <v>ERS FKR KNOBKRÄ 100G ASA GB V2</v>
          </cell>
          <cell r="B1072">
            <v>70002234</v>
          </cell>
        </row>
        <row r="1073">
          <cell r="A1073" t="str">
            <v>ERS Gouda Lidl DE 400g OGT V4</v>
          </cell>
          <cell r="B1073">
            <v>70002477</v>
          </cell>
        </row>
        <row r="1074">
          <cell r="A1074" t="str">
            <v>ERS Gouda Lidl ES 400g</v>
          </cell>
          <cell r="B1074">
            <v>70002214</v>
          </cell>
        </row>
        <row r="1075">
          <cell r="A1075" t="str">
            <v>ERS HAM 150G LIDL BE V3</v>
          </cell>
          <cell r="B1075">
            <v>70002350</v>
          </cell>
        </row>
        <row r="1076">
          <cell r="A1076" t="str">
            <v>ERS LID BROTBOX  GRS NATU GR/C</v>
          </cell>
          <cell r="B1076">
            <v>70002386</v>
          </cell>
        </row>
        <row r="1077">
          <cell r="A1077" t="str">
            <v>ERS LID BROTBOX  TILSITER GR/C</v>
          </cell>
          <cell r="B1077">
            <v>70002385</v>
          </cell>
        </row>
        <row r="1078">
          <cell r="A1078" t="str">
            <v>ERS Markant JT RS Natur V2</v>
          </cell>
          <cell r="B1078">
            <v>70002232</v>
          </cell>
        </row>
        <row r="1079">
          <cell r="A1079" t="str">
            <v>ERS Markant JT RS SCHI 150G V2</v>
          </cell>
          <cell r="B1079">
            <v>70002233</v>
          </cell>
        </row>
        <row r="1080">
          <cell r="A1080" t="str">
            <v>ERS NATUR 150G LID FI/SE V2</v>
          </cell>
          <cell r="B1080">
            <v>70001941</v>
          </cell>
        </row>
        <row r="1081">
          <cell r="A1081" t="str">
            <v>ERS-BROTBOX KÄSE GOUDA DE/AT</v>
          </cell>
          <cell r="B1081">
            <v>70002381</v>
          </cell>
        </row>
        <row r="1082">
          <cell r="A1082" t="str">
            <v>ERS-BROTBOX KÄSE GOUDA GR/C</v>
          </cell>
          <cell r="B1082">
            <v>70002384</v>
          </cell>
        </row>
        <row r="1083">
          <cell r="A1083" t="str">
            <v>ERS-BROTBOX KÄSE GRS NATUR DE/</v>
          </cell>
          <cell r="B1083">
            <v>70002382</v>
          </cell>
        </row>
        <row r="1084">
          <cell r="A1084" t="str">
            <v>ERS-BROTBOX KÄSE TILSITER DE/A</v>
          </cell>
          <cell r="B1084">
            <v>70002380</v>
          </cell>
        </row>
        <row r="1085">
          <cell r="A1085" t="str">
            <v>ERS-CN * 150G VBL</v>
          </cell>
          <cell r="B1085">
            <v>70000718</v>
          </cell>
        </row>
        <row r="1086">
          <cell r="A1086" t="str">
            <v>ERS-FK ANANAS 125G ER ES</v>
          </cell>
          <cell r="B1086">
            <v>70002097</v>
          </cell>
        </row>
        <row r="1087">
          <cell r="A1087" t="str">
            <v>ERS-FK KRÄUTER 125G MIL</v>
          </cell>
          <cell r="B1087">
            <v>70002266</v>
          </cell>
        </row>
        <row r="1088">
          <cell r="A1088" t="str">
            <v>ERS-FK PAP 125G LID</v>
          </cell>
          <cell r="B1088">
            <v>70001260</v>
          </cell>
        </row>
        <row r="1089">
          <cell r="A1089" t="str">
            <v>ERS-FK PAP 125G LID V2</v>
          </cell>
          <cell r="B1089">
            <v>70002440</v>
          </cell>
        </row>
        <row r="1090">
          <cell r="A1090" t="str">
            <v>ERS-FK SCHNITTL 125G JER ES</v>
          </cell>
          <cell r="B1090">
            <v>70002096</v>
          </cell>
        </row>
        <row r="1091">
          <cell r="A1091" t="str">
            <v>ERS-FK SCHNITTL 125G LID</v>
          </cell>
          <cell r="B1091">
            <v>70001258</v>
          </cell>
        </row>
        <row r="1092">
          <cell r="A1092" t="str">
            <v>ERS-FK SCHNITTL 125G LID V2</v>
          </cell>
          <cell r="B1092">
            <v>70002429</v>
          </cell>
        </row>
        <row r="1093">
          <cell r="A1093" t="str">
            <v>ERS-FK TALER C&amp;F APRIKO-MANDEL</v>
          </cell>
          <cell r="B1093">
            <v>70002491</v>
          </cell>
        </row>
        <row r="1094">
          <cell r="A1094" t="str">
            <v>ERS-FK TALER C&amp;F MELONGE-MANGO</v>
          </cell>
          <cell r="B1094">
            <v>70002492</v>
          </cell>
        </row>
        <row r="1095">
          <cell r="A1095" t="str">
            <v>ERS-FK TALER C&amp;F SCHNITT-KNOBL</v>
          </cell>
          <cell r="B1095">
            <v>70002490</v>
          </cell>
        </row>
        <row r="1096">
          <cell r="A1096" t="str">
            <v>ERS-FK TOM-BAS 125G LID</v>
          </cell>
          <cell r="B1096">
            <v>70001262</v>
          </cell>
        </row>
        <row r="1097">
          <cell r="A1097" t="str">
            <v>ERS-FK TOM-BAS 125G LID V2</v>
          </cell>
          <cell r="B1097">
            <v>70002290</v>
          </cell>
        </row>
        <row r="1098">
          <cell r="A1098" t="str">
            <v>ERS-FKR ANANAS 100G</v>
          </cell>
          <cell r="B1098">
            <v>70000125</v>
          </cell>
        </row>
        <row r="1099">
          <cell r="A1099" t="str">
            <v>ERS-FKR ANANAS 100G GEI DK</v>
          </cell>
          <cell r="B1099">
            <v>70001725</v>
          </cell>
        </row>
        <row r="1100">
          <cell r="A1100" t="str">
            <v>ERS-FKR ANANAS 100G ICE</v>
          </cell>
          <cell r="B1100">
            <v>70001668</v>
          </cell>
        </row>
        <row r="1101">
          <cell r="A1101" t="str">
            <v>ERS-FKR ANANAS 100G MOR GB</v>
          </cell>
          <cell r="B1101">
            <v>70000066</v>
          </cell>
        </row>
        <row r="1102">
          <cell r="A1102" t="str">
            <v>ERS-FKR ANANAS 90G GEI DK</v>
          </cell>
          <cell r="B1102">
            <v>70002442</v>
          </cell>
        </row>
        <row r="1103">
          <cell r="A1103" t="str">
            <v>ERS-FKR ANANASMAN 100G MARK V2</v>
          </cell>
          <cell r="B1103">
            <v>70002111</v>
          </cell>
        </row>
        <row r="1104">
          <cell r="A1104" t="str">
            <v>ERS-FKR ANANAS-MAND 100G MI ES</v>
          </cell>
          <cell r="B1104">
            <v>70002476</v>
          </cell>
        </row>
        <row r="1105">
          <cell r="A1105" t="str">
            <v>ERS-FKR KRÄU 100G</v>
          </cell>
          <cell r="B1105">
            <v>70000122</v>
          </cell>
        </row>
        <row r="1106">
          <cell r="A1106" t="str">
            <v>ERS-FKR KRÄU 100G GEI DK</v>
          </cell>
          <cell r="B1106">
            <v>70001726</v>
          </cell>
        </row>
        <row r="1107">
          <cell r="A1107" t="str">
            <v>ERS-FKR KRÄU 100G ICE</v>
          </cell>
          <cell r="B1107">
            <v>70001282</v>
          </cell>
        </row>
        <row r="1108">
          <cell r="A1108" t="str">
            <v>ERS-FKR KRÄU 90G GEI DK</v>
          </cell>
          <cell r="B1108">
            <v>70002443</v>
          </cell>
        </row>
        <row r="1109">
          <cell r="A1109" t="str">
            <v>ERS-FKR Kräuter 100G MARK V2</v>
          </cell>
          <cell r="B1109">
            <v>70002109</v>
          </cell>
        </row>
        <row r="1110">
          <cell r="A1110" t="str">
            <v>ERS-FKR LACHS 100G</v>
          </cell>
          <cell r="B1110">
            <v>70000126</v>
          </cell>
        </row>
        <row r="1111">
          <cell r="A1111" t="str">
            <v>ERS-FKR LACHS 100G ICE</v>
          </cell>
          <cell r="B1111">
            <v>70001284</v>
          </cell>
        </row>
        <row r="1112">
          <cell r="A1112" t="str">
            <v>ERS-FKR LACHS 100G MARK</v>
          </cell>
          <cell r="B1112">
            <v>70001499</v>
          </cell>
        </row>
        <row r="1113">
          <cell r="A1113" t="str">
            <v>ERS-FKR PAP 100G</v>
          </cell>
          <cell r="B1113">
            <v>70000124</v>
          </cell>
        </row>
        <row r="1114">
          <cell r="A1114" t="str">
            <v>ERS-FKR PAP 100G GEI DK</v>
          </cell>
          <cell r="B1114">
            <v>70001724</v>
          </cell>
        </row>
        <row r="1115">
          <cell r="A1115" t="str">
            <v>ERS-FKR PAP 90G GEI DK</v>
          </cell>
          <cell r="B1115">
            <v>70002441</v>
          </cell>
        </row>
        <row r="1116">
          <cell r="A1116" t="str">
            <v>ERS-FKR PF 100G</v>
          </cell>
          <cell r="B1116">
            <v>70000123</v>
          </cell>
        </row>
        <row r="1117">
          <cell r="A1117" t="str">
            <v>ERS-FKR PF 100G ASA GB</v>
          </cell>
          <cell r="B1117">
            <v>70000102</v>
          </cell>
        </row>
        <row r="1118">
          <cell r="A1118" t="str">
            <v>ERS-FKR PF 100G MARK V2</v>
          </cell>
          <cell r="B1118">
            <v>70002110</v>
          </cell>
        </row>
        <row r="1119">
          <cell r="A1119" t="str">
            <v>ERS-FKR PF 100G MIL ES</v>
          </cell>
          <cell r="B1119">
            <v>70002475</v>
          </cell>
        </row>
        <row r="1120">
          <cell r="A1120" t="str">
            <v>ERS-FKR SCHNITTL 100G MIL ES</v>
          </cell>
          <cell r="B1120">
            <v>70002474</v>
          </cell>
        </row>
        <row r="1121">
          <cell r="A1121" t="str">
            <v>ERS-GER-GRUY Hickory 8OZ ATA</v>
          </cell>
          <cell r="B1121">
            <v>70001271</v>
          </cell>
        </row>
        <row r="1122">
          <cell r="A1122" t="str">
            <v>ERS-GRS CHI 150G LID GR/CY  V3</v>
          </cell>
          <cell r="B1122">
            <v>70002292</v>
          </cell>
        </row>
        <row r="1123">
          <cell r="A1123" t="str">
            <v>ERS-GRS CHI 150G LID HU/RO V3</v>
          </cell>
          <cell r="B1123">
            <v>70002339</v>
          </cell>
        </row>
        <row r="1124">
          <cell r="A1124" t="str">
            <v>ERS-GRS CHI 150G LID NL V2</v>
          </cell>
          <cell r="B1124">
            <v>70002297</v>
          </cell>
        </row>
        <row r="1125">
          <cell r="A1125" t="str">
            <v>ERS-GRS CHI 150G LID SK/HR V2</v>
          </cell>
          <cell r="B1125">
            <v>70002296</v>
          </cell>
        </row>
        <row r="1126">
          <cell r="A1126" t="str">
            <v>ERS-GRS CHIL 150G MIL  SL V3</v>
          </cell>
          <cell r="B1126">
            <v>70002294</v>
          </cell>
        </row>
        <row r="1127">
          <cell r="A1127" t="str">
            <v>ERS-GRS CLASSIC 200G LID GB V3</v>
          </cell>
          <cell r="B1127">
            <v>70002330</v>
          </cell>
        </row>
        <row r="1128">
          <cell r="A1128" t="str">
            <v>ERS-GRS HAM 150G LID GR/CY V3</v>
          </cell>
          <cell r="B1128">
            <v>70002291</v>
          </cell>
        </row>
        <row r="1129">
          <cell r="A1129" t="str">
            <v>ERS-GRS NAT 150G LID HU/RU V2</v>
          </cell>
          <cell r="B1129">
            <v>70002352</v>
          </cell>
        </row>
        <row r="1130">
          <cell r="A1130" t="str">
            <v>ERS-GRS NAT 150G MIL GR/CY V2</v>
          </cell>
          <cell r="B1130">
            <v>70001945</v>
          </cell>
        </row>
        <row r="1131">
          <cell r="A1131" t="str">
            <v>ERS-GRS NATUR  150G</v>
          </cell>
          <cell r="B1131">
            <v>70001423</v>
          </cell>
        </row>
        <row r="1132">
          <cell r="A1132" t="str">
            <v>ERS-GRS NATUR 150G LID OGT V2</v>
          </cell>
          <cell r="B1132">
            <v>70002344</v>
          </cell>
        </row>
        <row r="1133">
          <cell r="A1133" t="str">
            <v>ERS-GRS NATUR 150G LID SK/HR</v>
          </cell>
          <cell r="B1133">
            <v>70002005</v>
          </cell>
        </row>
        <row r="1134">
          <cell r="A1134" t="str">
            <v>ERS-GRS NATUR 150G LID SL V2</v>
          </cell>
          <cell r="B1134">
            <v>70001948</v>
          </cell>
        </row>
        <row r="1135">
          <cell r="A1135" t="str">
            <v>ERS-GRS NATUR 150G LIDL NL</v>
          </cell>
          <cell r="B1135">
            <v>70001935</v>
          </cell>
        </row>
        <row r="1136">
          <cell r="A1136" t="str">
            <v>ERS-GRS PAP 150G LID DE V2</v>
          </cell>
          <cell r="B1136">
            <v>70002337</v>
          </cell>
        </row>
        <row r="1137">
          <cell r="A1137" t="str">
            <v>ERS-GRS PAP-CHI 150G</v>
          </cell>
          <cell r="B1137">
            <v>70001425</v>
          </cell>
        </row>
        <row r="1138">
          <cell r="A1138" t="str">
            <v>ERS-GRS PAP-CHI 200G LID GB V3</v>
          </cell>
          <cell r="B1138">
            <v>70002332</v>
          </cell>
        </row>
        <row r="1139">
          <cell r="A1139" t="str">
            <v>ERS-GRS SCHI 150G</v>
          </cell>
          <cell r="B1139">
            <v>70001424</v>
          </cell>
        </row>
        <row r="1140">
          <cell r="A1140" t="str">
            <v>ERS-GRS SCHI 150G LID DE V2</v>
          </cell>
          <cell r="B1140">
            <v>70002336</v>
          </cell>
        </row>
        <row r="1141">
          <cell r="A1141" t="str">
            <v>ERS-GRS SCHI 150G LID HU/RO V3</v>
          </cell>
          <cell r="B1141">
            <v>70002338</v>
          </cell>
        </row>
        <row r="1142">
          <cell r="A1142" t="str">
            <v>ERS-GRS SCHI 150G LID SK/HR V2</v>
          </cell>
          <cell r="B1142">
            <v>70002295</v>
          </cell>
        </row>
        <row r="1143">
          <cell r="A1143" t="str">
            <v>ERS-GRS SCHI 150G MIL SL V3</v>
          </cell>
          <cell r="B1143">
            <v>70002293</v>
          </cell>
        </row>
        <row r="1144">
          <cell r="A1144" t="str">
            <v>ERS-GRS SCHI 200G LID GB V3</v>
          </cell>
          <cell r="B1144">
            <v>70002331</v>
          </cell>
        </row>
        <row r="1145">
          <cell r="A1145" t="str">
            <v>ERS-KC KRÄU 150G BIC</v>
          </cell>
          <cell r="B1145">
            <v>70000565</v>
          </cell>
        </row>
        <row r="1146">
          <cell r="A1146" t="str">
            <v>ERS-KC NATUR 150G BIC GB</v>
          </cell>
          <cell r="B1146">
            <v>70000659</v>
          </cell>
        </row>
        <row r="1147">
          <cell r="A1147" t="str">
            <v>ERS-KP KÄVielfalt 200G LID V2</v>
          </cell>
          <cell r="B1147">
            <v>70002098</v>
          </cell>
        </row>
        <row r="1148">
          <cell r="A1148" t="str">
            <v>ERS-KS BE/GO 220G MIL DE/AT V2</v>
          </cell>
          <cell r="B1148">
            <v>70002002</v>
          </cell>
        </row>
        <row r="1149">
          <cell r="A1149" t="str">
            <v>ERS-KS BE-GO 220G MIL CH</v>
          </cell>
          <cell r="B1149">
            <v>70002019</v>
          </cell>
        </row>
        <row r="1150">
          <cell r="A1150" t="str">
            <v>ERS-KS BE-GO 220G MIL CH/IT V2</v>
          </cell>
          <cell r="B1150">
            <v>70002463</v>
          </cell>
        </row>
        <row r="1151">
          <cell r="A1151" t="str">
            <v>ERS-KS BE-GO 220G MIL DE/FR/IT</v>
          </cell>
          <cell r="B1151">
            <v>70001815</v>
          </cell>
        </row>
        <row r="1152">
          <cell r="A1152" t="str">
            <v>ERS-KS BE-GO 220G MIL DK/FI/SE</v>
          </cell>
          <cell r="B1152">
            <v>70001509</v>
          </cell>
        </row>
        <row r="1153">
          <cell r="A1153" t="str">
            <v>ERS-KS BE-GO 220G MIL FI/SE</v>
          </cell>
          <cell r="B1153">
            <v>70002469</v>
          </cell>
        </row>
        <row r="1154">
          <cell r="A1154" t="str">
            <v>ERS-KS BE-GO 220G MIL HU/RS</v>
          </cell>
          <cell r="B1154">
            <v>70002494</v>
          </cell>
        </row>
        <row r="1155">
          <cell r="A1155" t="str">
            <v>ERS-KS BE-GO 220G MIL Party SK</v>
          </cell>
          <cell r="B1155">
            <v>70002025</v>
          </cell>
        </row>
        <row r="1156">
          <cell r="A1156" t="str">
            <v>ERS-KS BE-GO 220G MIL RO</v>
          </cell>
          <cell r="B1156">
            <v>70002021</v>
          </cell>
        </row>
        <row r="1157">
          <cell r="A1157" t="str">
            <v>ERS-KS BE-GO 220G MIL RO/LT V2</v>
          </cell>
          <cell r="B1157">
            <v>70002465</v>
          </cell>
        </row>
        <row r="1158">
          <cell r="A1158" t="str">
            <v>ERS-KS BE-GO 220G MIL RS/HR</v>
          </cell>
          <cell r="B1158">
            <v>70001817</v>
          </cell>
        </row>
        <row r="1159">
          <cell r="A1159" t="str">
            <v>ERS-KS BE-GO220G MIL Par SK V2</v>
          </cell>
          <cell r="B1159">
            <v>70002467</v>
          </cell>
        </row>
        <row r="1160">
          <cell r="A1160" t="str">
            <v>ERS-KS BERGK/GOU 220G KAU</v>
          </cell>
          <cell r="B1160">
            <v>70001275</v>
          </cell>
        </row>
        <row r="1161">
          <cell r="A1161" t="str">
            <v>ERS-KS BERGK-GOU 220G MIL SE</v>
          </cell>
          <cell r="B1161">
            <v>70001157</v>
          </cell>
        </row>
        <row r="1162">
          <cell r="A1162" t="str">
            <v>ERS-KS BU-ED 220G MIL CH</v>
          </cell>
          <cell r="B1162">
            <v>70002020</v>
          </cell>
        </row>
        <row r="1163">
          <cell r="A1163" t="str">
            <v>ERS-KS BU-ED 220G MIL CH/IT V2</v>
          </cell>
          <cell r="B1163">
            <v>70002464</v>
          </cell>
        </row>
        <row r="1164">
          <cell r="A1164" t="str">
            <v>ERS-KS BU-ED 220G MIL DE/AT V2</v>
          </cell>
          <cell r="B1164">
            <v>70002003</v>
          </cell>
        </row>
        <row r="1165">
          <cell r="A1165" t="str">
            <v>ERS-KS BU-ED 220G MIL DE/FR/IT</v>
          </cell>
          <cell r="B1165">
            <v>70001816</v>
          </cell>
        </row>
        <row r="1166">
          <cell r="A1166" t="str">
            <v>ERS-KS BU-ED 220G MIL DK/FI/SE</v>
          </cell>
          <cell r="B1166">
            <v>70001508</v>
          </cell>
        </row>
        <row r="1167">
          <cell r="A1167" t="str">
            <v>ERS-KS BU-ED 220G MIL FI/SE</v>
          </cell>
          <cell r="B1167">
            <v>70002470</v>
          </cell>
        </row>
        <row r="1168">
          <cell r="A1168" t="str">
            <v>ERS-KS BU-ED 220G MIL HU/RS</v>
          </cell>
          <cell r="B1168">
            <v>70002493</v>
          </cell>
        </row>
        <row r="1169">
          <cell r="A1169" t="str">
            <v>ERS-KS BUED 220G MIL Par SK V2</v>
          </cell>
          <cell r="B1169">
            <v>70002468</v>
          </cell>
        </row>
        <row r="1170">
          <cell r="A1170" t="str">
            <v>ERS-KS BU-ED 220G MIL Party RO</v>
          </cell>
          <cell r="B1170">
            <v>70002024</v>
          </cell>
        </row>
        <row r="1171">
          <cell r="A1171" t="str">
            <v>ERS-KS BU-ED 220G MIL Party SK</v>
          </cell>
          <cell r="B1171">
            <v>70002026</v>
          </cell>
        </row>
        <row r="1172">
          <cell r="A1172" t="str">
            <v>ERS-KS BU-ED 220G MIL RS/HR</v>
          </cell>
          <cell r="B1172">
            <v>70001818</v>
          </cell>
        </row>
        <row r="1173">
          <cell r="A1173" t="str">
            <v>ERS-KS BU-ED 220GMIL Par RO V2</v>
          </cell>
          <cell r="B1173">
            <v>70002466</v>
          </cell>
        </row>
        <row r="1174">
          <cell r="A1174" t="str">
            <v>ERS-KS BUT-EDAM 220G MIL ES V2</v>
          </cell>
          <cell r="B1174">
            <v>70002141</v>
          </cell>
        </row>
        <row r="1175">
          <cell r="A1175" t="str">
            <v>ERS-KS BUTTER-EDAM 220G LEK V2</v>
          </cell>
          <cell r="B1175">
            <v>70002240</v>
          </cell>
        </row>
        <row r="1176">
          <cell r="A1176" t="str">
            <v>ERS-KS BUTTER-EDAM 220G MIL HU</v>
          </cell>
          <cell r="B1176">
            <v>70000120</v>
          </cell>
        </row>
        <row r="1177">
          <cell r="A1177" t="str">
            <v>ERS-KS BUTTER-EDAM 220G MIL LT</v>
          </cell>
          <cell r="B1177">
            <v>70000118</v>
          </cell>
        </row>
        <row r="1178">
          <cell r="A1178" t="str">
            <v>ERS-KS BUTTERK/EDAM 220G GUL</v>
          </cell>
          <cell r="B1178">
            <v>70001719</v>
          </cell>
        </row>
        <row r="1179">
          <cell r="A1179" t="str">
            <v>ERS-KS BUTTERK/EDAM 220G KAU</v>
          </cell>
          <cell r="B1179">
            <v>70001276</v>
          </cell>
        </row>
        <row r="1180">
          <cell r="A1180" t="str">
            <v>ERS-KS BUTTERK/EDAM 220G MIL</v>
          </cell>
          <cell r="B1180">
            <v>70001820</v>
          </cell>
        </row>
        <row r="1181">
          <cell r="A1181" t="str">
            <v>ERS-KS BUTTERK-EDAM 220G NE V2</v>
          </cell>
          <cell r="B1181">
            <v>70002285</v>
          </cell>
        </row>
        <row r="1182">
          <cell r="A1182" t="str">
            <v>ERS-KS CAM PROC MBL 100G KOR</v>
          </cell>
          <cell r="B1182">
            <v>70002209</v>
          </cell>
        </row>
        <row r="1183">
          <cell r="A1183" t="str">
            <v>ERS-KS CHED MBL 100G KOR CU</v>
          </cell>
          <cell r="B1183">
            <v>70002486</v>
          </cell>
        </row>
        <row r="1184">
          <cell r="A1184" t="str">
            <v>ERS-KS CHED PROC MBL 100G KOR</v>
          </cell>
          <cell r="B1184">
            <v>70002205</v>
          </cell>
        </row>
        <row r="1185">
          <cell r="A1185" t="str">
            <v>ERS-KS CHED PROC MBL 220G KOR</v>
          </cell>
          <cell r="B1185">
            <v>70002203</v>
          </cell>
        </row>
        <row r="1186">
          <cell r="A1186" t="str">
            <v>ERS-KS EMM PROC MBL 100G KOR</v>
          </cell>
          <cell r="B1186">
            <v>70002208</v>
          </cell>
        </row>
        <row r="1187">
          <cell r="A1187" t="str">
            <v>ERS-KS EMM PROC MBL 220G KOR</v>
          </cell>
          <cell r="B1187">
            <v>70002207</v>
          </cell>
        </row>
        <row r="1188">
          <cell r="A1188" t="str">
            <v>ERS-KS EMMENTA MBL 100G KOR CU</v>
          </cell>
          <cell r="B1188">
            <v>70002487</v>
          </cell>
        </row>
        <row r="1189">
          <cell r="A1189" t="str">
            <v>ERS-KS GOU PROC MBL 100G KOR</v>
          </cell>
          <cell r="B1189">
            <v>70002206</v>
          </cell>
        </row>
        <row r="1190">
          <cell r="A1190" t="str">
            <v>ERS-KS GOU PROC MBL 220G KOR</v>
          </cell>
          <cell r="B1190">
            <v>70002204</v>
          </cell>
        </row>
        <row r="1191">
          <cell r="A1191" t="str">
            <v>ERS-KS GOU/BERGK 220G MIL</v>
          </cell>
          <cell r="B1191">
            <v>70001819</v>
          </cell>
        </row>
        <row r="1192">
          <cell r="A1192" t="str">
            <v>ERS-KS GOU-BERG 220G MIL ES V2</v>
          </cell>
          <cell r="B1192">
            <v>70002142</v>
          </cell>
        </row>
        <row r="1193">
          <cell r="A1193" t="str">
            <v>ERS-KS GOU-BERGK 220G LEK V2</v>
          </cell>
          <cell r="B1193">
            <v>70002287</v>
          </cell>
        </row>
        <row r="1194">
          <cell r="A1194" t="str">
            <v>ERS-KS GOU-BERGK 220G MIL HU</v>
          </cell>
          <cell r="B1194">
            <v>70000121</v>
          </cell>
        </row>
        <row r="1195">
          <cell r="A1195" t="str">
            <v>ERS-KS GOU-BERGK 220G MIL LT</v>
          </cell>
          <cell r="B1195">
            <v>70000119</v>
          </cell>
        </row>
        <row r="1196">
          <cell r="A1196" t="str">
            <v>ERS-KS GOU-BERGK 220G NET V2</v>
          </cell>
          <cell r="B1196">
            <v>70002286</v>
          </cell>
        </row>
        <row r="1197">
          <cell r="A1197" t="str">
            <v>ERS-KS GOU-BUTTERK 220G GEI</v>
          </cell>
          <cell r="B1197">
            <v>70001829</v>
          </cell>
        </row>
        <row r="1198">
          <cell r="A1198" t="str">
            <v>ERS-KS GOU-BUTTERK 220G GEI V2</v>
          </cell>
          <cell r="B1198">
            <v>70002346</v>
          </cell>
        </row>
        <row r="1199">
          <cell r="A1199" t="str">
            <v>ERS-KS GOU-EDAM 220G GEI</v>
          </cell>
          <cell r="B1199">
            <v>70001828</v>
          </cell>
        </row>
        <row r="1200">
          <cell r="A1200" t="str">
            <v>ERS-KS GOU-EDAM 220G GEI V2</v>
          </cell>
          <cell r="B1200">
            <v>70002345</v>
          </cell>
        </row>
        <row r="1201">
          <cell r="A1201" t="str">
            <v>ERS-KSP CAM 36G JER</v>
          </cell>
          <cell r="B1201">
            <v>70000233</v>
          </cell>
        </row>
        <row r="1202">
          <cell r="A1202" t="str">
            <v>ERS-KSP CHED 100G JER</v>
          </cell>
          <cell r="B1202">
            <v>70000235</v>
          </cell>
        </row>
        <row r="1203">
          <cell r="A1203" t="str">
            <v>ERS-KSP CHED 36G JER</v>
          </cell>
          <cell r="B1203">
            <v>70000234</v>
          </cell>
        </row>
        <row r="1204">
          <cell r="A1204" t="str">
            <v>ERS-KSP EDAM 100G JER</v>
          </cell>
          <cell r="B1204">
            <v>70000236</v>
          </cell>
        </row>
        <row r="1205">
          <cell r="A1205" t="str">
            <v>ERS-KSP EMM 100G JER</v>
          </cell>
          <cell r="B1205">
            <v>70000239</v>
          </cell>
        </row>
        <row r="1206">
          <cell r="A1206" t="str">
            <v>ERS-KSP EMM 36G JER</v>
          </cell>
          <cell r="B1206">
            <v>70000238</v>
          </cell>
        </row>
        <row r="1207">
          <cell r="A1207" t="str">
            <v>ERS-KSP GOU 100G JER</v>
          </cell>
          <cell r="B1207">
            <v>70000241</v>
          </cell>
        </row>
        <row r="1208">
          <cell r="A1208" t="str">
            <v>ERS-KSP GOU 36G JER</v>
          </cell>
          <cell r="B1208">
            <v>70000240</v>
          </cell>
        </row>
        <row r="1209">
          <cell r="A1209" t="str">
            <v>ERS-LIDL VEG Schei Mild 150 V2</v>
          </cell>
          <cell r="B1209">
            <v>70002415</v>
          </cell>
        </row>
        <row r="1210">
          <cell r="A1210" t="str">
            <v>ERS-LIDL VEG Schei Würz 150 V2</v>
          </cell>
          <cell r="B1210">
            <v>70002414</v>
          </cell>
        </row>
        <row r="1211">
          <cell r="A1211" t="str">
            <v>ERS-MASC * 250G GRO</v>
          </cell>
          <cell r="B1211">
            <v>70000020</v>
          </cell>
        </row>
        <row r="1212">
          <cell r="A1212" t="str">
            <v>ERS-MASC UHT 250G WH CN</v>
          </cell>
          <cell r="B1212">
            <v>70000024</v>
          </cell>
        </row>
        <row r="1213">
          <cell r="A1213" t="str">
            <v>ERS-MOC ANANAS 125G MIL</v>
          </cell>
          <cell r="B1213">
            <v>70001350</v>
          </cell>
        </row>
        <row r="1214">
          <cell r="A1214" t="str">
            <v>ERS-MOC PAP 125G LID</v>
          </cell>
          <cell r="B1214">
            <v>70001884</v>
          </cell>
        </row>
        <row r="1215">
          <cell r="A1215" t="str">
            <v>ERS-MOC SCHNITTL 125G LID</v>
          </cell>
          <cell r="B1215">
            <v>70001886</v>
          </cell>
        </row>
        <row r="1216">
          <cell r="A1216" t="str">
            <v>ERS-NKS BERGBAUERN 150G GUTBIO</v>
          </cell>
          <cell r="B1216">
            <v>70002217</v>
          </cell>
        </row>
        <row r="1217">
          <cell r="A1217" t="str">
            <v>ERS-NKS BUTTERK 200G AHOFK GUB</v>
          </cell>
          <cell r="B1217">
            <v>70001813</v>
          </cell>
        </row>
        <row r="1218">
          <cell r="A1218" t="str">
            <v>ERS-NKS BUTTERK 300G ORG</v>
          </cell>
          <cell r="B1218">
            <v>70001237</v>
          </cell>
        </row>
        <row r="1219">
          <cell r="A1219" t="str">
            <v>ERS-NKS BUTTERK 300G ORG AT</v>
          </cell>
          <cell r="B1219">
            <v>70002378</v>
          </cell>
        </row>
        <row r="1220">
          <cell r="A1220" t="str">
            <v>ERS-NKS BUTTERK 300G ORG HR/SI</v>
          </cell>
          <cell r="B1220">
            <v>70002373</v>
          </cell>
        </row>
        <row r="1221">
          <cell r="A1221" t="str">
            <v>ERS-NKS BUTTERK 300G ORG RO</v>
          </cell>
          <cell r="B1221">
            <v>70002372</v>
          </cell>
        </row>
        <row r="1222">
          <cell r="A1222" t="str">
            <v>ERS-NKS BUTTERK 400G HOF V2</v>
          </cell>
          <cell r="B1222">
            <v>70002298</v>
          </cell>
        </row>
        <row r="1223">
          <cell r="A1223" t="str">
            <v>ERS-NKS BUTTERK 400G K-C</v>
          </cell>
          <cell r="B1223">
            <v>70001146</v>
          </cell>
        </row>
        <row r="1224">
          <cell r="A1224" t="str">
            <v>ERS-NKS BUTTERK 400G LEK V2</v>
          </cell>
          <cell r="B1224">
            <v>70002283</v>
          </cell>
        </row>
        <row r="1225">
          <cell r="A1225" t="str">
            <v>ERS-NKS BUTTERK 400G LIN</v>
          </cell>
          <cell r="B1225">
            <v>70001198</v>
          </cell>
        </row>
        <row r="1226">
          <cell r="A1226" t="str">
            <v>ERS-NKS BUTTERK 400G REW</v>
          </cell>
          <cell r="B1226">
            <v>70001872</v>
          </cell>
        </row>
        <row r="1227">
          <cell r="A1227" t="str">
            <v>ERS-NKS BUTTERKÄSE 400G LID</v>
          </cell>
          <cell r="B1227">
            <v>70002404</v>
          </cell>
        </row>
        <row r="1228">
          <cell r="A1228" t="str">
            <v>ERS-NKS BUTTK 300G ORG GB/IE/N</v>
          </cell>
          <cell r="B1228">
            <v>70002374</v>
          </cell>
        </row>
        <row r="1229">
          <cell r="A1229" t="str">
            <v>ERS-NKS CHED 150G TRE</v>
          </cell>
          <cell r="B1229">
            <v>70000178</v>
          </cell>
        </row>
        <row r="1230">
          <cell r="A1230" t="str">
            <v>ERS-NKS EDAM  C&amp;F 150G</v>
          </cell>
          <cell r="B1230">
            <v>70001422</v>
          </cell>
        </row>
        <row r="1231">
          <cell r="A1231" t="str">
            <v>ERS-NKS EDAM 150G AMM</v>
          </cell>
          <cell r="B1231">
            <v>70000859</v>
          </cell>
        </row>
        <row r="1232">
          <cell r="A1232" t="str">
            <v>ERS-NKS EDAM 150G JER</v>
          </cell>
          <cell r="B1232">
            <v>70000148</v>
          </cell>
        </row>
        <row r="1233">
          <cell r="A1233" t="str">
            <v>ERS-NKS EDAM 150G TRE</v>
          </cell>
          <cell r="B1233">
            <v>70000171</v>
          </cell>
        </row>
        <row r="1234">
          <cell r="A1234" t="str">
            <v>ERS-NKS EDAM 150G TRE IT V2</v>
          </cell>
          <cell r="B1234">
            <v>70002255</v>
          </cell>
        </row>
        <row r="1235">
          <cell r="A1235" t="str">
            <v>ERS-NKS EDAM 200G ALD ES/PT</v>
          </cell>
          <cell r="B1235">
            <v>70002015</v>
          </cell>
        </row>
        <row r="1236">
          <cell r="A1236" t="str">
            <v>ERS-NKS EDAM 200G JER</v>
          </cell>
          <cell r="B1236">
            <v>70000153</v>
          </cell>
        </row>
        <row r="1237">
          <cell r="A1237" t="str">
            <v>ERS-NKS EDAM 200G TRE IT V2</v>
          </cell>
          <cell r="B1237">
            <v>70002090</v>
          </cell>
        </row>
        <row r="1238">
          <cell r="A1238" t="str">
            <v>ERS-NKS EDAM 400G HOF V2</v>
          </cell>
          <cell r="B1238">
            <v>70002299</v>
          </cell>
        </row>
        <row r="1239">
          <cell r="A1239" t="str">
            <v>ERS-NKS EDAM 400G K-C</v>
          </cell>
          <cell r="B1239">
            <v>70001147</v>
          </cell>
        </row>
        <row r="1240">
          <cell r="A1240" t="str">
            <v>ERS-NKS EDAM 400G LEK V2</v>
          </cell>
          <cell r="B1240">
            <v>70002282</v>
          </cell>
        </row>
        <row r="1241">
          <cell r="A1241" t="str">
            <v>ERS-NKS Edamer 400G MIL</v>
          </cell>
          <cell r="B1241">
            <v>70002388</v>
          </cell>
        </row>
        <row r="1242">
          <cell r="A1242" t="str">
            <v>ERS-NKS EMM 150G CDM</v>
          </cell>
          <cell r="B1242">
            <v>70000182</v>
          </cell>
        </row>
        <row r="1243">
          <cell r="A1243" t="str">
            <v>ERS-NKS EMM 150G CNF KOR</v>
          </cell>
          <cell r="B1243">
            <v>70002201</v>
          </cell>
        </row>
        <row r="1244">
          <cell r="A1244" t="str">
            <v>ERS-NKS EMM 150G JER</v>
          </cell>
          <cell r="B1244">
            <v>70000150</v>
          </cell>
        </row>
        <row r="1245">
          <cell r="A1245" t="str">
            <v>ERS-NKS EMM 150G TRE</v>
          </cell>
          <cell r="B1245">
            <v>70000172</v>
          </cell>
        </row>
        <row r="1246">
          <cell r="A1246" t="str">
            <v>ERS-NKS EMM 150G TRE IT V2</v>
          </cell>
          <cell r="B1246">
            <v>70002256</v>
          </cell>
        </row>
        <row r="1247">
          <cell r="A1247" t="str">
            <v>ERS-NKS EMM 200G ALD ES/PT</v>
          </cell>
          <cell r="B1247">
            <v>70002017</v>
          </cell>
        </row>
        <row r="1248">
          <cell r="A1248" t="str">
            <v>ERS-NKS GOU 150G JER</v>
          </cell>
          <cell r="B1248">
            <v>70000149</v>
          </cell>
        </row>
        <row r="1249">
          <cell r="A1249" t="str">
            <v>ERS-NKS GOU 150G TRE</v>
          </cell>
          <cell r="B1249">
            <v>70000173</v>
          </cell>
        </row>
        <row r="1250">
          <cell r="A1250" t="str">
            <v>ERS-NKS GOU 150G TRE IT V2</v>
          </cell>
          <cell r="B1250">
            <v>70002257</v>
          </cell>
        </row>
        <row r="1251">
          <cell r="A1251" t="str">
            <v>ERS-NKS GOU 200G AHOFK GUB</v>
          </cell>
          <cell r="B1251">
            <v>70001811</v>
          </cell>
        </row>
        <row r="1252">
          <cell r="A1252" t="str">
            <v>ERS-NKS GOU 200G BMI V2</v>
          </cell>
          <cell r="B1252">
            <v>70002071</v>
          </cell>
        </row>
        <row r="1253">
          <cell r="A1253" t="str">
            <v>ERS-NKS GOU 200G COP DE</v>
          </cell>
          <cell r="B1253">
            <v>70002158</v>
          </cell>
        </row>
        <row r="1254">
          <cell r="A1254" t="str">
            <v>ERS-NKS GOU 200G JER</v>
          </cell>
          <cell r="B1254">
            <v>70000152</v>
          </cell>
        </row>
        <row r="1255">
          <cell r="A1255" t="str">
            <v>ERS-NKS GOU 200G TRE IT V2</v>
          </cell>
          <cell r="B1255">
            <v>70002088</v>
          </cell>
        </row>
        <row r="1256">
          <cell r="A1256" t="str">
            <v>ERS-NKS GOU 300G ORG</v>
          </cell>
          <cell r="B1256">
            <v>70001235</v>
          </cell>
        </row>
        <row r="1257">
          <cell r="A1257" t="str">
            <v>ERS-NKS GOU 300G ORG AT</v>
          </cell>
          <cell r="B1257">
            <v>70002377</v>
          </cell>
        </row>
        <row r="1258">
          <cell r="A1258" t="str">
            <v>ERS-NKS GOU 300G ORG GB/IE/NL</v>
          </cell>
          <cell r="B1258">
            <v>70002365</v>
          </cell>
        </row>
        <row r="1259">
          <cell r="A1259" t="str">
            <v>ERS-NKS GOU 300G ORG RO</v>
          </cell>
          <cell r="B1259">
            <v>70002363</v>
          </cell>
        </row>
        <row r="1260">
          <cell r="A1260" t="str">
            <v>ERS-NKS GOU 300G ORG SI/HR</v>
          </cell>
          <cell r="B1260">
            <v>70002364</v>
          </cell>
        </row>
        <row r="1261">
          <cell r="A1261" t="str">
            <v>ERS-NKS GOU 400G BE/NL MIL V2</v>
          </cell>
          <cell r="B1261">
            <v>70002213</v>
          </cell>
        </row>
        <row r="1262">
          <cell r="A1262" t="str">
            <v>ERS-NKS GOU 400G FI MIL</v>
          </cell>
          <cell r="B1262">
            <v>70002403</v>
          </cell>
        </row>
        <row r="1263">
          <cell r="A1263" t="str">
            <v>ERS-NKS GOU 400G HOF</v>
          </cell>
          <cell r="B1263">
            <v>70001239</v>
          </cell>
        </row>
        <row r="1264">
          <cell r="A1264" t="str">
            <v>ERS-NKS GOU 400G HOF (JERMI)V2</v>
          </cell>
          <cell r="B1264">
            <v>70002301</v>
          </cell>
        </row>
        <row r="1265">
          <cell r="A1265" t="str">
            <v>ERS-NKS GOU 400G HOF ES</v>
          </cell>
          <cell r="B1265">
            <v>70001728</v>
          </cell>
        </row>
        <row r="1266">
          <cell r="A1266" t="str">
            <v>ERS-NKS GOU 400G HOF ES V2</v>
          </cell>
          <cell r="B1266">
            <v>70002444</v>
          </cell>
        </row>
        <row r="1267">
          <cell r="A1267" t="str">
            <v>ERS-NKS GOU 400G HOF PT</v>
          </cell>
          <cell r="B1267">
            <v>70001729</v>
          </cell>
        </row>
        <row r="1268">
          <cell r="A1268" t="str">
            <v>ERS-NKS GOU 400G HOF PT V2</v>
          </cell>
          <cell r="B1268">
            <v>70002445</v>
          </cell>
        </row>
        <row r="1269">
          <cell r="A1269" t="str">
            <v>ERS-NKS GOU 400G K-C</v>
          </cell>
          <cell r="B1269">
            <v>70001144</v>
          </cell>
        </row>
        <row r="1270">
          <cell r="A1270" t="str">
            <v>ERS-NKS GOU 400G LEK V2</v>
          </cell>
          <cell r="B1270">
            <v>70002284</v>
          </cell>
        </row>
        <row r="1271">
          <cell r="A1271" t="str">
            <v>ERS-NKS GOU 400G LIN</v>
          </cell>
          <cell r="B1271">
            <v>70001859</v>
          </cell>
        </row>
        <row r="1272">
          <cell r="A1272" t="str">
            <v>ERS-NKS GOU 400G REW</v>
          </cell>
          <cell r="B1272">
            <v>70001868</v>
          </cell>
        </row>
        <row r="1273">
          <cell r="A1273" t="str">
            <v>ERS-NKS GOU150G CNF KOR</v>
          </cell>
          <cell r="B1273">
            <v>70002200</v>
          </cell>
        </row>
        <row r="1274">
          <cell r="A1274" t="str">
            <v>ERS-NKS GOUD 400G HOF (MOA) V2</v>
          </cell>
          <cell r="B1274">
            <v>70002302</v>
          </cell>
        </row>
        <row r="1275">
          <cell r="A1275" t="str">
            <v>ERS-NKS Gouda Simple200g FR V2</v>
          </cell>
          <cell r="B1275">
            <v>70002356</v>
          </cell>
        </row>
        <row r="1276">
          <cell r="A1276" t="str">
            <v>ERS-NKS HAV 200G ALD ES V2</v>
          </cell>
          <cell r="B1276">
            <v>70001957</v>
          </cell>
        </row>
        <row r="1277">
          <cell r="A1277" t="str">
            <v>ERS-NKS HAV-DILL 200G ALD ES</v>
          </cell>
          <cell r="B1277">
            <v>70001959</v>
          </cell>
        </row>
        <row r="1278">
          <cell r="A1278" t="str">
            <v>ERS-NKS HAV-LIGHT 200G ALD ES</v>
          </cell>
          <cell r="B1278">
            <v>70001958</v>
          </cell>
        </row>
        <row r="1279">
          <cell r="A1279" t="str">
            <v>ERS-NKS LANDK 200G BMI V3</v>
          </cell>
          <cell r="B1279">
            <v>70002454</v>
          </cell>
        </row>
        <row r="1280">
          <cell r="A1280" t="str">
            <v>ERS-NKS MAAS 200G ALD ES/PT</v>
          </cell>
          <cell r="B1280">
            <v>70002018</v>
          </cell>
        </row>
        <row r="1281">
          <cell r="A1281" t="str">
            <v>ERS-NKS MAAS 200G COP DE</v>
          </cell>
          <cell r="B1281">
            <v>70002159</v>
          </cell>
        </row>
        <row r="1282">
          <cell r="A1282" t="str">
            <v>ERS-NKS Maas 200G Simple FR V2</v>
          </cell>
          <cell r="B1282">
            <v>70002357</v>
          </cell>
        </row>
        <row r="1283">
          <cell r="A1283" t="str">
            <v>ERS-NKS MAAS 300G</v>
          </cell>
          <cell r="B1283">
            <v>70001869</v>
          </cell>
        </row>
        <row r="1284">
          <cell r="A1284" t="str">
            <v>ERS-NKS MAAS 300G HOF</v>
          </cell>
          <cell r="B1284">
            <v>70001925</v>
          </cell>
        </row>
        <row r="1285">
          <cell r="A1285" t="str">
            <v>ERS-NKS MAAS 300G HOF V2</v>
          </cell>
          <cell r="B1285">
            <v>70002325</v>
          </cell>
        </row>
        <row r="1286">
          <cell r="A1286" t="str">
            <v>ERS-NKS MAAS 300G LIN</v>
          </cell>
          <cell r="B1286">
            <v>70001860</v>
          </cell>
        </row>
        <row r="1287">
          <cell r="A1287" t="str">
            <v>ERS-NKS MAAS 300G ORG</v>
          </cell>
          <cell r="B1287">
            <v>70001238</v>
          </cell>
        </row>
        <row r="1288">
          <cell r="A1288" t="str">
            <v>ERS-NKS MAAS 300G ORG AT</v>
          </cell>
          <cell r="B1288">
            <v>70002375</v>
          </cell>
        </row>
        <row r="1289">
          <cell r="A1289" t="str">
            <v>ERS-NKS MAAS 300G ORG HR/SI</v>
          </cell>
          <cell r="B1289">
            <v>70002367</v>
          </cell>
        </row>
        <row r="1290">
          <cell r="A1290" t="str">
            <v>ERS-NKS MAAS 300G ORG NL</v>
          </cell>
          <cell r="B1290">
            <v>70002368</v>
          </cell>
        </row>
        <row r="1291">
          <cell r="A1291" t="str">
            <v>ERS-NKS MAAS 300G ORG RO</v>
          </cell>
          <cell r="B1291">
            <v>70002366</v>
          </cell>
        </row>
        <row r="1292">
          <cell r="A1292" t="str">
            <v>ERS-NKS MAAS light 200G COP DE</v>
          </cell>
          <cell r="B1292">
            <v>70002160</v>
          </cell>
        </row>
        <row r="1293">
          <cell r="A1293" t="str">
            <v>ERS-NKS MAAS Swiss Ammerl 150G</v>
          </cell>
          <cell r="B1293">
            <v>70001433</v>
          </cell>
        </row>
        <row r="1294">
          <cell r="A1294" t="str">
            <v>ERS-NKS MAASD 200G AHOFK GUB</v>
          </cell>
          <cell r="B1294">
            <v>70001812</v>
          </cell>
        </row>
        <row r="1295">
          <cell r="A1295" t="str">
            <v>ERS-NKS MOZZ 150G CDM</v>
          </cell>
          <cell r="B1295">
            <v>70000183</v>
          </cell>
        </row>
        <row r="1296">
          <cell r="A1296" t="str">
            <v>ERS-NKS MOZZ 150G JER</v>
          </cell>
          <cell r="B1296">
            <v>70000151</v>
          </cell>
        </row>
        <row r="1297">
          <cell r="A1297" t="str">
            <v>ERS-NKS MOZZ 150G TRE</v>
          </cell>
          <cell r="B1297">
            <v>70000343</v>
          </cell>
        </row>
        <row r="1298">
          <cell r="A1298" t="str">
            <v>ERS-NKS MOZZ 200G ALD ES/PT</v>
          </cell>
          <cell r="B1298">
            <v>70002016</v>
          </cell>
        </row>
        <row r="1299">
          <cell r="A1299" t="str">
            <v>ERS-NKS PEC 120G TRE IT</v>
          </cell>
          <cell r="B1299">
            <v>70002264</v>
          </cell>
        </row>
        <row r="1300">
          <cell r="A1300" t="str">
            <v>ERS-NKS PROV 120G TRE IT</v>
          </cell>
          <cell r="B1300">
            <v>70002263</v>
          </cell>
        </row>
        <row r="1301">
          <cell r="A1301" t="str">
            <v>ERS-NKS PROV 150G CDM</v>
          </cell>
          <cell r="B1301">
            <v>70000184</v>
          </cell>
        </row>
        <row r="1302">
          <cell r="A1302" t="str">
            <v>ERS-NKS PROV 150G JER</v>
          </cell>
          <cell r="B1302">
            <v>70000147</v>
          </cell>
        </row>
        <row r="1303">
          <cell r="A1303" t="str">
            <v>ERS-NKS PROV 150G TRE</v>
          </cell>
          <cell r="B1303">
            <v>70000175</v>
          </cell>
        </row>
        <row r="1304">
          <cell r="A1304" t="str">
            <v>ERS-NKS PROV 150G TRE IT V2</v>
          </cell>
          <cell r="B1304">
            <v>70002258</v>
          </cell>
        </row>
        <row r="1305">
          <cell r="A1305" t="str">
            <v>ERS-NKS PROV 200G JER</v>
          </cell>
          <cell r="B1305">
            <v>70000155</v>
          </cell>
        </row>
        <row r="1306">
          <cell r="A1306" t="str">
            <v>ERS-NKS PROV 200G TRE IT V2</v>
          </cell>
          <cell r="B1306">
            <v>70002092</v>
          </cell>
        </row>
        <row r="1307">
          <cell r="A1307" t="str">
            <v>ERS-NKS Simpl Butterk200g F V2</v>
          </cell>
          <cell r="B1307">
            <v>70002358</v>
          </cell>
        </row>
        <row r="1308">
          <cell r="A1308" t="str">
            <v>ERS-NKS Swiss-Cheese 150G AMM</v>
          </cell>
          <cell r="B1308">
            <v>70000858</v>
          </cell>
        </row>
        <row r="1309">
          <cell r="A1309" t="str">
            <v>ERS-NKS TIL 150G TRE</v>
          </cell>
          <cell r="B1309">
            <v>70000176</v>
          </cell>
        </row>
        <row r="1310">
          <cell r="A1310" t="str">
            <v>ERS-NKS TIL 300G ORG AT</v>
          </cell>
          <cell r="B1310">
            <v>70002376</v>
          </cell>
        </row>
        <row r="1311">
          <cell r="A1311" t="str">
            <v>ERS-NKS TIL 300G ORG GB/IE/NL</v>
          </cell>
          <cell r="B1311">
            <v>70002371</v>
          </cell>
        </row>
        <row r="1312">
          <cell r="A1312" t="str">
            <v>ERS-NKS TIL 300G ORG HR/SI</v>
          </cell>
          <cell r="B1312">
            <v>70002370</v>
          </cell>
        </row>
        <row r="1313">
          <cell r="A1313" t="str">
            <v>ERS-NKS TIL 300G ORG RO</v>
          </cell>
          <cell r="B1313">
            <v>70002369</v>
          </cell>
        </row>
        <row r="1314">
          <cell r="A1314" t="str">
            <v>ERS-NKS TIL 400G HOF V2</v>
          </cell>
          <cell r="B1314">
            <v>70002300</v>
          </cell>
        </row>
        <row r="1315">
          <cell r="A1315" t="str">
            <v>ERS-NKS TIL 400G K-C</v>
          </cell>
          <cell r="B1315">
            <v>70001145</v>
          </cell>
        </row>
        <row r="1316">
          <cell r="A1316" t="str">
            <v>ERS-NKS TIL 400G LEK V2</v>
          </cell>
          <cell r="B1316">
            <v>70002281</v>
          </cell>
        </row>
        <row r="1317">
          <cell r="A1317" t="str">
            <v>ERS-NKS Tilsiter 400G MIL V4</v>
          </cell>
          <cell r="B1317">
            <v>70002482</v>
          </cell>
        </row>
        <row r="1318">
          <cell r="A1318" t="str">
            <v>ERS-RS * 160G ICE GB</v>
          </cell>
          <cell r="B1318">
            <v>70000600</v>
          </cell>
        </row>
        <row r="1319">
          <cell r="A1319" t="str">
            <v>ERS-RS * 160G Leis</v>
          </cell>
          <cell r="B1319">
            <v>70002252</v>
          </cell>
        </row>
        <row r="1320">
          <cell r="A1320" t="str">
            <v>ERS-RS * 180G ASA GB</v>
          </cell>
          <cell r="B1320">
            <v>70001735</v>
          </cell>
        </row>
        <row r="1321">
          <cell r="A1321" t="str">
            <v>ERS-RS * 180G ASA GB V2</v>
          </cell>
          <cell r="B1321">
            <v>70002260</v>
          </cell>
        </row>
        <row r="1322">
          <cell r="A1322" t="str">
            <v>ERS-RS * 180G MOR GB</v>
          </cell>
          <cell r="B1322">
            <v>70001715</v>
          </cell>
        </row>
        <row r="1323">
          <cell r="A1323" t="str">
            <v>ERS-RS 200G CNF KOR</v>
          </cell>
          <cell r="B1323">
            <v>70002202</v>
          </cell>
        </row>
        <row r="1324">
          <cell r="A1324" t="str">
            <v>ERS-RS 200G MON</v>
          </cell>
          <cell r="B1324">
            <v>70001352</v>
          </cell>
        </row>
        <row r="1325">
          <cell r="A1325" t="str">
            <v>ERS-RS 200G MON V2</v>
          </cell>
          <cell r="B1325">
            <v>70002130</v>
          </cell>
        </row>
        <row r="1326">
          <cell r="A1326" t="str">
            <v>ERS-RS CHILI 150G KAU</v>
          </cell>
          <cell r="B1326">
            <v>70002169</v>
          </cell>
        </row>
        <row r="1327">
          <cell r="A1327" t="str">
            <v>ERS-RS CHILI 150G LEK V2</v>
          </cell>
          <cell r="B1327">
            <v>70002157</v>
          </cell>
        </row>
        <row r="1328">
          <cell r="A1328" t="str">
            <v>ERS-RS CHILI 150G MEI</v>
          </cell>
          <cell r="B1328">
            <v>70002105</v>
          </cell>
        </row>
        <row r="1329">
          <cell r="A1329" t="str">
            <v>ERS-RS CHILI 200G JER</v>
          </cell>
          <cell r="B1329">
            <v>70000843</v>
          </cell>
        </row>
        <row r="1330">
          <cell r="A1330" t="str">
            <v>ERS-RS CHILI 250G HOF V2</v>
          </cell>
          <cell r="B1330">
            <v>70002315</v>
          </cell>
        </row>
        <row r="1331">
          <cell r="A1331" t="str">
            <v>ERS-RS CLASS 250G NET</v>
          </cell>
          <cell r="B1331">
            <v>70001497</v>
          </cell>
        </row>
        <row r="1332">
          <cell r="A1332" t="str">
            <v>ERS-RS GARTK 150G ALP SCHWEIZ</v>
          </cell>
          <cell r="B1332">
            <v>70002343</v>
          </cell>
        </row>
        <row r="1333">
          <cell r="A1333" t="str">
            <v>ERS-RS GARTK 150G HOF V2</v>
          </cell>
          <cell r="B1333">
            <v>70002320</v>
          </cell>
        </row>
        <row r="1334">
          <cell r="A1334" t="str">
            <v>ERS-RS MILD 175G ASA GB V2</v>
          </cell>
          <cell r="B1334">
            <v>70002242</v>
          </cell>
        </row>
        <row r="1335">
          <cell r="A1335" t="str">
            <v>ERS-RS NATUR 150G ALP SCHWEIZ</v>
          </cell>
          <cell r="B1335">
            <v>70002340</v>
          </cell>
        </row>
        <row r="1336">
          <cell r="A1336" t="str">
            <v>ERS-RS NATUR 150G COP V2</v>
          </cell>
          <cell r="B1336">
            <v>70002184</v>
          </cell>
        </row>
        <row r="1337">
          <cell r="A1337" t="str">
            <v>ERS-RS NATUR 150G HOF V2</v>
          </cell>
          <cell r="B1337">
            <v>70002317</v>
          </cell>
        </row>
        <row r="1338">
          <cell r="A1338" t="str">
            <v>ERS-RS NATUR 150G KAU</v>
          </cell>
          <cell r="B1338">
            <v>70002167</v>
          </cell>
        </row>
        <row r="1339">
          <cell r="A1339" t="str">
            <v>ERS-RS NATUR 150G LEK V2</v>
          </cell>
          <cell r="B1339">
            <v>70002155</v>
          </cell>
        </row>
        <row r="1340">
          <cell r="A1340" t="str">
            <v>ERS-RS NATUR 150G MEI</v>
          </cell>
          <cell r="B1340">
            <v>70002104</v>
          </cell>
        </row>
        <row r="1341">
          <cell r="A1341" t="str">
            <v>ERS-RS NATUR 2,7K QBI GR</v>
          </cell>
          <cell r="B1341">
            <v>70001078</v>
          </cell>
        </row>
        <row r="1342">
          <cell r="A1342" t="str">
            <v>ERS-RS NATUR 200G JER V2</v>
          </cell>
          <cell r="B1342">
            <v>70002328</v>
          </cell>
        </row>
        <row r="1343">
          <cell r="A1343" t="str">
            <v>ERS-RS NATUR 250G HOF V2</v>
          </cell>
          <cell r="B1343">
            <v>70002311</v>
          </cell>
        </row>
        <row r="1344">
          <cell r="A1344" t="str">
            <v>ERS-RS NATUR 250G JER V2</v>
          </cell>
          <cell r="B1344">
            <v>70002329</v>
          </cell>
        </row>
        <row r="1345">
          <cell r="A1345" t="str">
            <v>ERS-RS NUSS 250G HOF V2</v>
          </cell>
          <cell r="B1345">
            <v>70002312</v>
          </cell>
        </row>
        <row r="1346">
          <cell r="A1346" t="str">
            <v>ERS-RS PAP-CH150G ALP SCHWEIZ</v>
          </cell>
          <cell r="B1346">
            <v>70002342</v>
          </cell>
        </row>
        <row r="1347">
          <cell r="A1347" t="str">
            <v>ERS-RS PAP-CHILI 150G HOF V2</v>
          </cell>
          <cell r="B1347">
            <v>70002319</v>
          </cell>
        </row>
        <row r="1348">
          <cell r="A1348" t="str">
            <v>ERS-RS SCHI 150G ALP</v>
          </cell>
          <cell r="B1348">
            <v>70001494</v>
          </cell>
        </row>
        <row r="1349">
          <cell r="A1349" t="str">
            <v>ERS-RS SCHI 150G ALP SCHWEIZ</v>
          </cell>
          <cell r="B1349">
            <v>70002341</v>
          </cell>
        </row>
        <row r="1350">
          <cell r="A1350" t="str">
            <v>ERS-RS SCHI 150G HOF V2</v>
          </cell>
          <cell r="B1350">
            <v>70002318</v>
          </cell>
        </row>
        <row r="1351">
          <cell r="A1351" t="str">
            <v>ERS-RS SCHI 150G KAU</v>
          </cell>
          <cell r="B1351">
            <v>70002168</v>
          </cell>
        </row>
        <row r="1352">
          <cell r="A1352" t="str">
            <v>ERS-RS SCHI 150G LEK V2</v>
          </cell>
          <cell r="B1352">
            <v>70002156</v>
          </cell>
        </row>
        <row r="1353">
          <cell r="A1353" t="str">
            <v>ERS-RS SCHI 150G MEI</v>
          </cell>
          <cell r="B1353">
            <v>70002103</v>
          </cell>
        </row>
        <row r="1354">
          <cell r="A1354" t="str">
            <v>ERS-RS SCHI 2,7K QBI GR</v>
          </cell>
          <cell r="B1354">
            <v>70001079</v>
          </cell>
        </row>
        <row r="1355">
          <cell r="A1355" t="str">
            <v>ERS-RS SCHI 200G JER V2</v>
          </cell>
          <cell r="B1355">
            <v>70002327</v>
          </cell>
        </row>
        <row r="1356">
          <cell r="A1356" t="str">
            <v>ERS-RS SCHI 250G HOF V2</v>
          </cell>
          <cell r="B1356">
            <v>70002313</v>
          </cell>
        </row>
        <row r="1357">
          <cell r="A1357" t="str">
            <v>ERS-RS SCHI 250G JER</v>
          </cell>
          <cell r="B1357">
            <v>70000845</v>
          </cell>
        </row>
        <row r="1358">
          <cell r="A1358" t="str">
            <v>ERS-RS SCHI 250G JER V2</v>
          </cell>
          <cell r="B1358">
            <v>70002326</v>
          </cell>
        </row>
        <row r="1359">
          <cell r="A1359" t="str">
            <v>ERS-RS SCHI 250G NET</v>
          </cell>
          <cell r="B1359">
            <v>70001498</v>
          </cell>
        </row>
        <row r="1360">
          <cell r="A1360" t="str">
            <v>ERS-RSTK * 150G COP GB</v>
          </cell>
          <cell r="B1360">
            <v>70001823</v>
          </cell>
        </row>
        <row r="1361">
          <cell r="A1361" t="str">
            <v>ERS-RSTK * 250G MOR GB</v>
          </cell>
          <cell r="B1361">
            <v>70001211</v>
          </cell>
        </row>
        <row r="1362">
          <cell r="A1362" t="str">
            <v>ERS-RSTK * 300G LID GB</v>
          </cell>
          <cell r="B1362">
            <v>70001030</v>
          </cell>
        </row>
        <row r="1363">
          <cell r="A1363" t="str">
            <v>ERS-RSTK 100G CNF KOR</v>
          </cell>
          <cell r="B1363">
            <v>70002211</v>
          </cell>
        </row>
        <row r="1364">
          <cell r="A1364" t="str">
            <v>ERS-RSTK 150G CNF KOR</v>
          </cell>
          <cell r="B1364">
            <v>70002210</v>
          </cell>
        </row>
        <row r="1365">
          <cell r="A1365" t="str">
            <v>ERS-RSTK NATUR 150G COP GB</v>
          </cell>
          <cell r="B1365">
            <v>70002136</v>
          </cell>
        </row>
        <row r="1366">
          <cell r="A1366" t="str">
            <v>ERS-RSTK NATUR 300G MON V2</v>
          </cell>
          <cell r="B1366">
            <v>70002334</v>
          </cell>
        </row>
        <row r="1367">
          <cell r="A1367" t="str">
            <v>ERS-SKSTK CHED 150G BIC GB</v>
          </cell>
          <cell r="B1367">
            <v>70000658</v>
          </cell>
        </row>
        <row r="1368">
          <cell r="A1368" t="str">
            <v>ERS-SKSTK WAL150G LID AT-IE V2</v>
          </cell>
          <cell r="B1368">
            <v>70002178</v>
          </cell>
        </row>
        <row r="1369">
          <cell r="A1369" t="str">
            <v>ERS-SKSTK WAL150G LID BE-NL V3</v>
          </cell>
          <cell r="B1369">
            <v>70002461</v>
          </cell>
        </row>
        <row r="1370">
          <cell r="A1370" t="str">
            <v>ERS-SKSTK WAL150G LID LT</v>
          </cell>
          <cell r="B1370">
            <v>70002433</v>
          </cell>
        </row>
        <row r="1371">
          <cell r="A1371" t="str">
            <v>ERS-THEKE NKS 150G LIDL</v>
          </cell>
          <cell r="B1371">
            <v>70002276</v>
          </cell>
        </row>
        <row r="1372">
          <cell r="A1372" t="str">
            <v>ERS-THEKE NKS BERGFEUER</v>
          </cell>
          <cell r="B1372">
            <v>70002488</v>
          </cell>
        </row>
        <row r="1373">
          <cell r="A1373" t="str">
            <v>ERS-THEKE NKS Crem TIL 130G</v>
          </cell>
          <cell r="B1373">
            <v>70002457</v>
          </cell>
        </row>
        <row r="1374">
          <cell r="A1374" t="str">
            <v>ERS-THEKE NKS Uriger BergKÄ</v>
          </cell>
          <cell r="B1374">
            <v>70002489</v>
          </cell>
        </row>
        <row r="1375">
          <cell r="A1375" t="str">
            <v>ESE-CN MEX 250G LIS</v>
          </cell>
          <cell r="B1375">
            <v>70000668</v>
          </cell>
        </row>
        <row r="1376">
          <cell r="A1376" t="str">
            <v>ESE-MOZZ CREMA 100G</v>
          </cell>
          <cell r="B1376">
            <v>70002196</v>
          </cell>
        </row>
        <row r="1377">
          <cell r="A1377" t="str">
            <v>ETIKETT MHD BROTBOX</v>
          </cell>
          <cell r="B1377">
            <v>70002431</v>
          </cell>
        </row>
        <row r="1378">
          <cell r="A1378" t="str">
            <v>EU Bio Bergkäse zum Reiben</v>
          </cell>
          <cell r="B1378">
            <v>23000558</v>
          </cell>
        </row>
        <row r="1379">
          <cell r="A1379" t="str">
            <v>EU Bio Zitronensaft</v>
          </cell>
          <cell r="B1379">
            <v>24000393</v>
          </cell>
        </row>
        <row r="1380">
          <cell r="A1380" t="str">
            <v>EVS ATA GB</v>
          </cell>
          <cell r="B1380">
            <v>70001285</v>
          </cell>
        </row>
        <row r="1381">
          <cell r="A1381" t="str">
            <v>EVS Campoverdi Natur</v>
          </cell>
          <cell r="B1381">
            <v>70001421</v>
          </cell>
        </row>
        <row r="1382">
          <cell r="A1382" t="str">
            <v>EVS CHILI 150G Int. V2</v>
          </cell>
          <cell r="B1382">
            <v>70001929</v>
          </cell>
        </row>
        <row r="1383">
          <cell r="A1383" t="str">
            <v>EVS- EnjoyRS NATUR 200G GAC GB</v>
          </cell>
          <cell r="B1383">
            <v>70001871</v>
          </cell>
        </row>
        <row r="1384">
          <cell r="A1384" t="str">
            <v>EVS FKR KNOBKRÄ 100G ASA GB V2</v>
          </cell>
          <cell r="B1384">
            <v>70002235</v>
          </cell>
        </row>
        <row r="1385">
          <cell r="A1385" t="str">
            <v>EVS FK-Stücke 125G APR MAN GB</v>
          </cell>
          <cell r="B1385">
            <v>70002410</v>
          </cell>
        </row>
        <row r="1386">
          <cell r="A1386" t="str">
            <v>EVS FK-Stücke 125G MEL MAN GB</v>
          </cell>
          <cell r="B1386">
            <v>70002409</v>
          </cell>
        </row>
        <row r="1387">
          <cell r="A1387" t="str">
            <v>EVS FK-Stücke 125G SCHN KNO GB</v>
          </cell>
          <cell r="B1387">
            <v>70002408</v>
          </cell>
        </row>
        <row r="1388">
          <cell r="A1388" t="str">
            <v>EVS KS GOU-BUKÄ 220G GEI DK V2</v>
          </cell>
          <cell r="B1388">
            <v>70002278</v>
          </cell>
        </row>
        <row r="1389">
          <cell r="A1389" t="str">
            <v>EVS Lidl SCHI 150g V2</v>
          </cell>
          <cell r="B1389">
            <v>70001928</v>
          </cell>
        </row>
        <row r="1390">
          <cell r="A1390" t="str">
            <v>EVS MAAS Smoked AMM 1,5K</v>
          </cell>
          <cell r="B1390">
            <v>70001244</v>
          </cell>
        </row>
        <row r="1391">
          <cell r="A1391" t="str">
            <v>EVS Markant JT RS Natur V2</v>
          </cell>
          <cell r="B1391">
            <v>70002230</v>
          </cell>
        </row>
        <row r="1392">
          <cell r="A1392" t="str">
            <v>EVS Markant JT RS Schinken V2</v>
          </cell>
          <cell r="B1392">
            <v>70002231</v>
          </cell>
        </row>
        <row r="1393">
          <cell r="A1393" t="str">
            <v>EVS Repack Label BFO</v>
          </cell>
          <cell r="B1393">
            <v>70001369</v>
          </cell>
        </row>
        <row r="1394">
          <cell r="A1394" t="str">
            <v>EVS-BROT GOU-GER 1,5K AMM</v>
          </cell>
          <cell r="B1394">
            <v>70001010</v>
          </cell>
        </row>
        <row r="1395">
          <cell r="A1395" t="str">
            <v>EVS-DELUXE Deutsches Käsebrett</v>
          </cell>
          <cell r="B1395">
            <v>70002227</v>
          </cell>
        </row>
        <row r="1396">
          <cell r="A1396" t="str">
            <v>EVS-END * * MONOLITH 4kg V2</v>
          </cell>
          <cell r="B1396">
            <v>70002267</v>
          </cell>
        </row>
        <row r="1397">
          <cell r="A1397" t="str">
            <v>EVS-END NATUR B-QUALI 3K MONO</v>
          </cell>
          <cell r="B1397">
            <v>70002147</v>
          </cell>
        </row>
        <row r="1398">
          <cell r="A1398" t="str">
            <v>EVS-END Rezept-Aldi 3K MONO V2</v>
          </cell>
          <cell r="B1398">
            <v>70002008</v>
          </cell>
        </row>
        <row r="1399">
          <cell r="A1399" t="str">
            <v>EVS-END Rezept-Lidl 3K MONO V2</v>
          </cell>
          <cell r="B1399">
            <v>70002195</v>
          </cell>
        </row>
        <row r="1400">
          <cell r="A1400" t="str">
            <v>EVS-END SCHINKEN 3K MONO</v>
          </cell>
          <cell r="B1400">
            <v>70002148</v>
          </cell>
        </row>
        <row r="1401">
          <cell r="A1401" t="str">
            <v>EVS-FC FLAM 3K GUS</v>
          </cell>
          <cell r="B1401">
            <v>70000014</v>
          </cell>
        </row>
        <row r="1402">
          <cell r="A1402" t="str">
            <v>EVS-FC KRÄU 1,5K OMI</v>
          </cell>
          <cell r="B1402">
            <v>70001734</v>
          </cell>
        </row>
        <row r="1403">
          <cell r="A1403" t="str">
            <v>EVS-FC KRÄU 5K WH</v>
          </cell>
          <cell r="B1403">
            <v>70000009</v>
          </cell>
        </row>
        <row r="1404">
          <cell r="A1404" t="str">
            <v>EVS-FC PAP 1,5K OMI</v>
          </cell>
          <cell r="B1404">
            <v>70000013</v>
          </cell>
        </row>
        <row r="1405">
          <cell r="A1405" t="str">
            <v>EVS-FC SAH 5K WH</v>
          </cell>
          <cell r="B1405">
            <v>70000010</v>
          </cell>
        </row>
        <row r="1406">
          <cell r="A1406" t="str">
            <v>EVS-FK ANANAS 125G JER ES</v>
          </cell>
          <cell r="B1406">
            <v>70002095</v>
          </cell>
        </row>
        <row r="1407">
          <cell r="A1407" t="str">
            <v>EVS-FK Block 2K Grand'OR V2</v>
          </cell>
          <cell r="B1407">
            <v>70002248</v>
          </cell>
        </row>
        <row r="1408">
          <cell r="A1408" t="str">
            <v>EVS-FK BLOCK 2K GRO</v>
          </cell>
          <cell r="B1408">
            <v>70000781</v>
          </cell>
        </row>
        <row r="1409">
          <cell r="A1409" t="str">
            <v>EVS-FK KRÄUTER 125G LID</v>
          </cell>
          <cell r="B1409">
            <v>70002265</v>
          </cell>
        </row>
        <row r="1410">
          <cell r="A1410" t="str">
            <v>EVS-FK PAP 125G LID</v>
          </cell>
          <cell r="B1410">
            <v>70001259</v>
          </cell>
        </row>
        <row r="1411">
          <cell r="A1411" t="str">
            <v>EVS-FK PAP 125G LID V2</v>
          </cell>
          <cell r="B1411">
            <v>70002439</v>
          </cell>
        </row>
        <row r="1412">
          <cell r="A1412" t="str">
            <v>EVS-FK SCHNITTL 125G JER ES</v>
          </cell>
          <cell r="B1412">
            <v>70002094</v>
          </cell>
        </row>
        <row r="1413">
          <cell r="A1413" t="str">
            <v>EVS-FK SCHNITTL 125G LID</v>
          </cell>
          <cell r="B1413">
            <v>70001257</v>
          </cell>
        </row>
        <row r="1414">
          <cell r="A1414" t="str">
            <v>EVS-FK SCHNITTL 125G LID V2</v>
          </cell>
          <cell r="B1414">
            <v>70002428</v>
          </cell>
        </row>
        <row r="1415">
          <cell r="A1415" t="str">
            <v>EVS-FK TOM-BAS 125G LID</v>
          </cell>
          <cell r="B1415">
            <v>70001261</v>
          </cell>
        </row>
        <row r="1416">
          <cell r="A1416" t="str">
            <v>EVS-FK TOM-BAS 125G LID V2</v>
          </cell>
          <cell r="B1416">
            <v>70002437</v>
          </cell>
        </row>
        <row r="1417">
          <cell r="A1417" t="str">
            <v>EVS-FKB Vandersterre-Land 2K</v>
          </cell>
          <cell r="B1417">
            <v>70001151</v>
          </cell>
        </row>
        <row r="1418">
          <cell r="A1418" t="str">
            <v>EVS-FKBlock Vandersterre 2KG</v>
          </cell>
          <cell r="B1418">
            <v>70001370</v>
          </cell>
        </row>
        <row r="1419">
          <cell r="A1419" t="str">
            <v>EVS-FKR ANA-MAN 100G MARK V2</v>
          </cell>
          <cell r="B1419">
            <v>70002108</v>
          </cell>
        </row>
        <row r="1420">
          <cell r="A1420" t="str">
            <v>EVS-FKR ANANAS 100G</v>
          </cell>
          <cell r="B1420">
            <v>70000043</v>
          </cell>
        </row>
        <row r="1421">
          <cell r="A1421" t="str">
            <v>EVS-FKR ANANAS 100G GEI DK</v>
          </cell>
          <cell r="B1421">
            <v>70000108</v>
          </cell>
        </row>
        <row r="1422">
          <cell r="A1422" t="str">
            <v>EVS-FKR ANANASMAND 100G MIL ES</v>
          </cell>
          <cell r="B1422">
            <v>70002473</v>
          </cell>
        </row>
        <row r="1423">
          <cell r="A1423" t="str">
            <v>EVS-FKR ANAN-MAND 100G MOR</v>
          </cell>
          <cell r="B1423">
            <v>70000800</v>
          </cell>
        </row>
        <row r="1424">
          <cell r="A1424" t="str">
            <v>EVS-FKR KRÄU 100G</v>
          </cell>
          <cell r="B1424">
            <v>70000028</v>
          </cell>
        </row>
        <row r="1425">
          <cell r="A1425" t="str">
            <v>EVS-FKR KRÄU 100G * GB</v>
          </cell>
          <cell r="B1425">
            <v>70000044</v>
          </cell>
        </row>
        <row r="1426">
          <cell r="A1426" t="str">
            <v>EVS-FKR KRÄU 100G GEI DK</v>
          </cell>
          <cell r="B1426">
            <v>70000109</v>
          </cell>
        </row>
        <row r="1427">
          <cell r="A1427" t="str">
            <v>EVS-FKR KRÄU 100G MARK V2</v>
          </cell>
          <cell r="B1427">
            <v>70002106</v>
          </cell>
        </row>
        <row r="1428">
          <cell r="A1428" t="str">
            <v>EVS-FKR LACHS 100G</v>
          </cell>
          <cell r="B1428">
            <v>70000045</v>
          </cell>
        </row>
        <row r="1429">
          <cell r="A1429" t="str">
            <v>EVS-FKR LACHS 100G MARK</v>
          </cell>
          <cell r="B1429">
            <v>70001500</v>
          </cell>
        </row>
        <row r="1430">
          <cell r="A1430" t="str">
            <v>EVS-FKR PAP 100G</v>
          </cell>
          <cell r="B1430">
            <v>70000030</v>
          </cell>
        </row>
        <row r="1431">
          <cell r="A1431" t="str">
            <v>EVS-FKR PAP 100G GEI DK</v>
          </cell>
          <cell r="B1431">
            <v>70000110</v>
          </cell>
        </row>
        <row r="1432">
          <cell r="A1432" t="str">
            <v>EVS-FKR PF 100G</v>
          </cell>
          <cell r="B1432">
            <v>70000029</v>
          </cell>
        </row>
        <row r="1433">
          <cell r="A1433" t="str">
            <v>EVS-FKR PF 100G ASA GB</v>
          </cell>
          <cell r="B1433">
            <v>70000097</v>
          </cell>
        </row>
        <row r="1434">
          <cell r="A1434" t="str">
            <v>EVS-FKR PF 100G MIL ES</v>
          </cell>
          <cell r="B1434">
            <v>70002472</v>
          </cell>
        </row>
        <row r="1435">
          <cell r="A1435" t="str">
            <v>EVS-FKR PFEFF 100G MARK V2</v>
          </cell>
          <cell r="B1435">
            <v>70002107</v>
          </cell>
        </row>
        <row r="1436">
          <cell r="A1436" t="str">
            <v>EVS-FKR SCHNITTL 100G MIL ES</v>
          </cell>
          <cell r="B1436">
            <v>70002471</v>
          </cell>
        </row>
        <row r="1437">
          <cell r="A1437" t="str">
            <v>EVS-GER-GRUY Hickory 8OZ ATA</v>
          </cell>
          <cell r="B1437">
            <v>70001270</v>
          </cell>
        </row>
        <row r="1438">
          <cell r="A1438" t="str">
            <v>EVS-GRS  GOU-Dutch-Mill-Da 6LB</v>
          </cell>
          <cell r="B1438">
            <v>70000687</v>
          </cell>
        </row>
        <row r="1439">
          <cell r="A1439" t="str">
            <v>EVS-GRS CHILLI 150G LIDL NL</v>
          </cell>
          <cell r="B1439">
            <v>70001936</v>
          </cell>
        </row>
        <row r="1440">
          <cell r="A1440" t="str">
            <v>EVS-GRS CLASSIC 150G MIL INT</v>
          </cell>
          <cell r="B1440">
            <v>70000381</v>
          </cell>
        </row>
        <row r="1441">
          <cell r="A1441" t="str">
            <v>EVS-GRS CLASSIC 150G MIL V2</v>
          </cell>
          <cell r="B1441">
            <v>70001927</v>
          </cell>
        </row>
        <row r="1442">
          <cell r="A1442" t="str">
            <v>EVS-GRS Dutch-Mill-Dance</v>
          </cell>
          <cell r="B1442">
            <v>70000686</v>
          </cell>
        </row>
        <row r="1443">
          <cell r="A1443" t="str">
            <v>EVS-GRS NATUR 150G LID</v>
          </cell>
          <cell r="B1443">
            <v>70001108</v>
          </cell>
        </row>
        <row r="1444">
          <cell r="A1444" t="str">
            <v>EVS-GRS NATUR 150G LID NL</v>
          </cell>
          <cell r="B1444">
            <v>70001934</v>
          </cell>
        </row>
        <row r="1445">
          <cell r="A1445" t="str">
            <v>EVS-GRS PAP-CHILI 150G LID</v>
          </cell>
          <cell r="B1445">
            <v>70001110</v>
          </cell>
        </row>
        <row r="1446">
          <cell r="A1446" t="str">
            <v>EVS-GRS PF-CHILI 150G MIL INT</v>
          </cell>
          <cell r="B1446">
            <v>70000383</v>
          </cell>
        </row>
        <row r="1447">
          <cell r="A1447" t="str">
            <v>EVS-GRS SCHI 150G LID</v>
          </cell>
          <cell r="B1447">
            <v>70001109</v>
          </cell>
        </row>
        <row r="1448">
          <cell r="A1448" t="str">
            <v>EVS-GRS SCHI 150G MIL INT</v>
          </cell>
          <cell r="B1448">
            <v>70000382</v>
          </cell>
        </row>
        <row r="1449">
          <cell r="A1449" t="str">
            <v>EVS-KP KÄVielfalt 200G LID</v>
          </cell>
          <cell r="B1449">
            <v>70001698</v>
          </cell>
        </row>
        <row r="1450">
          <cell r="A1450" t="str">
            <v>EVS-KS GOU-EDAM 220G GEI DK V2</v>
          </cell>
          <cell r="B1450">
            <v>70002277</v>
          </cell>
        </row>
        <row r="1451">
          <cell r="A1451" t="str">
            <v>EVS-KSP CAM 100G JER</v>
          </cell>
          <cell r="B1451">
            <v>70000222</v>
          </cell>
        </row>
        <row r="1452">
          <cell r="A1452" t="str">
            <v>EVS-KSP CAM 36G WH</v>
          </cell>
          <cell r="B1452">
            <v>70000223</v>
          </cell>
        </row>
        <row r="1453">
          <cell r="A1453" t="str">
            <v>EVS-KSP CHED 100G JER</v>
          </cell>
          <cell r="B1453">
            <v>70000225</v>
          </cell>
        </row>
        <row r="1454">
          <cell r="A1454" t="str">
            <v>EVS-KSP CHED 36G WH</v>
          </cell>
          <cell r="B1454">
            <v>70000224</v>
          </cell>
        </row>
        <row r="1455">
          <cell r="A1455" t="str">
            <v>EVS-KSP EDAM 100G JER</v>
          </cell>
          <cell r="B1455">
            <v>70000226</v>
          </cell>
        </row>
        <row r="1456">
          <cell r="A1456" t="str">
            <v>EVS-KSP EDAM 36G WH</v>
          </cell>
          <cell r="B1456">
            <v>70000227</v>
          </cell>
        </row>
        <row r="1457">
          <cell r="A1457" t="str">
            <v>EVS-KSP EMM 100G JER</v>
          </cell>
          <cell r="B1457">
            <v>70000229</v>
          </cell>
        </row>
        <row r="1458">
          <cell r="A1458" t="str">
            <v>EVS-KSP EMM 36G WH</v>
          </cell>
          <cell r="B1458">
            <v>70000228</v>
          </cell>
        </row>
        <row r="1459">
          <cell r="A1459" t="str">
            <v>EVS-KSP GOU 100G JER</v>
          </cell>
          <cell r="B1459">
            <v>70000230</v>
          </cell>
        </row>
        <row r="1460">
          <cell r="A1460" t="str">
            <v>EVS-KSP GOU 36G WH</v>
          </cell>
          <cell r="B1460">
            <v>70000231</v>
          </cell>
        </row>
        <row r="1461">
          <cell r="A1461" t="str">
            <v>EVS-MASC * 250G GRO</v>
          </cell>
          <cell r="B1461">
            <v>70000019</v>
          </cell>
        </row>
        <row r="1462">
          <cell r="A1462" t="str">
            <v>EVS-MASC * 3K WH</v>
          </cell>
          <cell r="B1462">
            <v>70000005</v>
          </cell>
        </row>
        <row r="1463">
          <cell r="A1463" t="str">
            <v>EVS-MASC 3KG WH</v>
          </cell>
          <cell r="B1463">
            <v>70001388</v>
          </cell>
        </row>
        <row r="1464">
          <cell r="A1464" t="str">
            <v>EVS-MASC UHT 250G WH CN</v>
          </cell>
          <cell r="B1464">
            <v>70000023</v>
          </cell>
        </row>
        <row r="1465">
          <cell r="A1465" t="str">
            <v>EVS-MOC ANANAS 125G MIL</v>
          </cell>
          <cell r="B1465">
            <v>70001351</v>
          </cell>
        </row>
        <row r="1466">
          <cell r="A1466" t="str">
            <v>EVS-MOC PAP 125G LID</v>
          </cell>
          <cell r="B1466">
            <v>70001883</v>
          </cell>
        </row>
        <row r="1467">
          <cell r="A1467" t="str">
            <v>EVS-MOC SCHNITTL 125G LID</v>
          </cell>
          <cell r="B1467">
            <v>70001885</v>
          </cell>
        </row>
        <row r="1468">
          <cell r="A1468" t="str">
            <v>EVS-MOC TOM-BAS 125G LID</v>
          </cell>
          <cell r="B1468">
            <v>70001890</v>
          </cell>
        </row>
        <row r="1469">
          <cell r="A1469" t="str">
            <v>EVS-NKS * 150G</v>
          </cell>
          <cell r="B1469">
            <v>70000802</v>
          </cell>
        </row>
        <row r="1470">
          <cell r="A1470" t="str">
            <v>EVS-NKS CHED 150G TRE</v>
          </cell>
          <cell r="B1470">
            <v>70000177</v>
          </cell>
        </row>
        <row r="1471">
          <cell r="A1471" t="str">
            <v>EVS-NKS CHED-RT * JER</v>
          </cell>
          <cell r="B1471">
            <v>70000435</v>
          </cell>
        </row>
        <row r="1472">
          <cell r="A1472" t="str">
            <v>EVS-NKS EDAM 150G AMM</v>
          </cell>
          <cell r="B1472">
            <v>70000648</v>
          </cell>
        </row>
        <row r="1473">
          <cell r="A1473" t="str">
            <v>EVS-NKS EDAM 200G ALD 2P</v>
          </cell>
          <cell r="B1473">
            <v>70000159</v>
          </cell>
        </row>
        <row r="1474">
          <cell r="A1474" t="str">
            <v>EVS-NKS EDAM 200G JER</v>
          </cell>
          <cell r="B1474">
            <v>70000918</v>
          </cell>
        </row>
        <row r="1475">
          <cell r="A1475" t="str">
            <v>EVS-NKS EDAM 200G TRE IT V2</v>
          </cell>
          <cell r="B1475">
            <v>70002091</v>
          </cell>
        </row>
        <row r="1476">
          <cell r="A1476" t="str">
            <v>EVS-NKS EDAM-125- 200G TRE</v>
          </cell>
          <cell r="B1476">
            <v>70000927</v>
          </cell>
        </row>
        <row r="1477">
          <cell r="A1477" t="str">
            <v>EVS-NKS EMM 150G CDM</v>
          </cell>
          <cell r="B1477">
            <v>70000179</v>
          </cell>
        </row>
        <row r="1478">
          <cell r="A1478" t="str">
            <v>EVS-NKS EMM 200G ALD 2P</v>
          </cell>
          <cell r="B1478">
            <v>70000954</v>
          </cell>
        </row>
        <row r="1479">
          <cell r="A1479" t="str">
            <v>EVS-NKS EMM 200G JER</v>
          </cell>
          <cell r="B1479">
            <v>70000919</v>
          </cell>
        </row>
        <row r="1480">
          <cell r="A1480" t="str">
            <v>EVS-NKS EMM-125- 200G TRE</v>
          </cell>
          <cell r="B1480">
            <v>70000926</v>
          </cell>
        </row>
        <row r="1481">
          <cell r="A1481" t="str">
            <v>ÊVS-NKS GOU M A China 250G</v>
          </cell>
          <cell r="B1481">
            <v>70001420</v>
          </cell>
        </row>
        <row r="1482">
          <cell r="A1482" t="str">
            <v>EVS-NKS GOU-125- 200G JER</v>
          </cell>
          <cell r="B1482">
            <v>70000921</v>
          </cell>
        </row>
        <row r="1483">
          <cell r="A1483" t="str">
            <v>EVS-NKS GOU-125- 200G TRE</v>
          </cell>
          <cell r="B1483">
            <v>70000925</v>
          </cell>
        </row>
        <row r="1484">
          <cell r="A1484" t="str">
            <v>EVS-NKS GOU-200G TRE IT V2</v>
          </cell>
          <cell r="B1484">
            <v>70002089</v>
          </cell>
        </row>
        <row r="1485">
          <cell r="A1485" t="str">
            <v>EVS-NKS Grandamer 1500G AMM</v>
          </cell>
          <cell r="B1485">
            <v>70002122</v>
          </cell>
        </row>
        <row r="1486">
          <cell r="A1486" t="str">
            <v>EVS-NKS HAV 200G ALD ES V2</v>
          </cell>
          <cell r="B1486">
            <v>70001970</v>
          </cell>
        </row>
        <row r="1487">
          <cell r="A1487" t="str">
            <v>EVS-NKS HAV-DIL 200G ALD ES V2</v>
          </cell>
          <cell r="B1487">
            <v>70001972</v>
          </cell>
        </row>
        <row r="1488">
          <cell r="A1488" t="str">
            <v>EVS-NKS HAV-LIGHT 200G ALD ES</v>
          </cell>
          <cell r="B1488">
            <v>70001971</v>
          </cell>
        </row>
        <row r="1489">
          <cell r="A1489" t="str">
            <v>EVS-NKS MAAS 150G AMM</v>
          </cell>
          <cell r="B1489">
            <v>70001493</v>
          </cell>
        </row>
        <row r="1490">
          <cell r="A1490" t="str">
            <v>EVS-NKS MAAS 200G ALD 2P</v>
          </cell>
          <cell r="B1490">
            <v>70000953</v>
          </cell>
        </row>
        <row r="1491">
          <cell r="A1491" t="str">
            <v>EVS-NKS MOZZ 150G CDM</v>
          </cell>
          <cell r="B1491">
            <v>70000180</v>
          </cell>
        </row>
        <row r="1492">
          <cell r="A1492" t="str">
            <v>EVS-NKS MOZZ 150G JER</v>
          </cell>
          <cell r="B1492">
            <v>70000798</v>
          </cell>
        </row>
        <row r="1493">
          <cell r="A1493" t="str">
            <v>EVS-NKS MOZZ 200G ALD 2P</v>
          </cell>
          <cell r="B1493">
            <v>70000158</v>
          </cell>
        </row>
        <row r="1494">
          <cell r="A1494" t="str">
            <v>EVS-NKS MOZZ-125G- 200G TRE</v>
          </cell>
          <cell r="B1494">
            <v>70000799</v>
          </cell>
        </row>
        <row r="1495">
          <cell r="A1495" t="str">
            <v>EVS-NKS PEC 120G TRE IT</v>
          </cell>
          <cell r="B1495">
            <v>70002262</v>
          </cell>
        </row>
        <row r="1496">
          <cell r="A1496" t="str">
            <v>EVS-NKS PROV * TRE</v>
          </cell>
          <cell r="B1496">
            <v>70000928</v>
          </cell>
        </row>
        <row r="1497">
          <cell r="A1497" t="str">
            <v>EVS-NKS PROV 120G TRE IT</v>
          </cell>
          <cell r="B1497">
            <v>70002261</v>
          </cell>
        </row>
        <row r="1498">
          <cell r="A1498" t="str">
            <v>EVS-NKS PROV 150G CDM</v>
          </cell>
          <cell r="B1498">
            <v>70000181</v>
          </cell>
        </row>
        <row r="1499">
          <cell r="A1499" t="str">
            <v>EVS-NKS PROV-125- 200G JER</v>
          </cell>
          <cell r="B1499">
            <v>70000923</v>
          </cell>
        </row>
        <row r="1500">
          <cell r="A1500" t="str">
            <v>EVS-NKS PROV-200G TRE IT V2</v>
          </cell>
          <cell r="B1500">
            <v>70002093</v>
          </cell>
        </row>
        <row r="1501">
          <cell r="A1501" t="str">
            <v>EVS-NKS Swiss-Cheese 1;5KG AMM</v>
          </cell>
          <cell r="B1501">
            <v>70001215</v>
          </cell>
        </row>
        <row r="1502">
          <cell r="A1502" t="str">
            <v>EVS-NKS Swiss-Cheese 150G AMM</v>
          </cell>
          <cell r="B1502">
            <v>70000857</v>
          </cell>
        </row>
        <row r="1503">
          <cell r="A1503" t="str">
            <v>EVS-NKS TIL-125- 200G TRE</v>
          </cell>
          <cell r="B1503">
            <v>70000924</v>
          </cell>
        </row>
        <row r="1504">
          <cell r="A1504" t="str">
            <v>EVS-NKS TIL-125G- 200G JER</v>
          </cell>
          <cell r="B1504">
            <v>70000801</v>
          </cell>
        </row>
        <row r="1505">
          <cell r="A1505" t="str">
            <v>EVS-NKS TILS 150G AMM</v>
          </cell>
          <cell r="B1505">
            <v>70001496</v>
          </cell>
        </row>
        <row r="1506">
          <cell r="A1506" t="str">
            <v>EVS-NKST 200G BERK BFO</v>
          </cell>
          <cell r="B1506">
            <v>70002101</v>
          </cell>
        </row>
        <row r="1507">
          <cell r="A1507" t="str">
            <v>EVS-NKST 200G EDAM BFO</v>
          </cell>
          <cell r="B1507">
            <v>70002100</v>
          </cell>
        </row>
        <row r="1508">
          <cell r="A1508" t="str">
            <v>EVS-NKST 200G GOU BFO</v>
          </cell>
          <cell r="B1508">
            <v>70002099</v>
          </cell>
        </row>
        <row r="1509">
          <cell r="A1509" t="str">
            <v>EVS-NKST 200G HAV-PIK BFO</v>
          </cell>
          <cell r="B1509">
            <v>70002102</v>
          </cell>
        </row>
        <row r="1510">
          <cell r="A1510" t="str">
            <v>EVS-ROUL Aufleg-Käseria * JER</v>
          </cell>
          <cell r="B1510">
            <v>70000993</v>
          </cell>
        </row>
        <row r="1511">
          <cell r="A1511" t="str">
            <v>EVS-ROUL WAL-500- 1k CON</v>
          </cell>
          <cell r="B1511">
            <v>70000506</v>
          </cell>
        </row>
        <row r="1512">
          <cell r="A1512" t="str">
            <v>EVS-ROUL WAL-500G- 1K CON</v>
          </cell>
          <cell r="B1512">
            <v>70000643</v>
          </cell>
        </row>
        <row r="1513">
          <cell r="A1513" t="str">
            <v>EVS-RS * 160G ICE GB</v>
          </cell>
          <cell r="B1513">
            <v>70001824</v>
          </cell>
        </row>
        <row r="1514">
          <cell r="A1514" t="str">
            <v>EVS-RS * 160G ICE GB ohne PF</v>
          </cell>
          <cell r="B1514">
            <v>70002153</v>
          </cell>
        </row>
        <row r="1515">
          <cell r="A1515" t="str">
            <v>EVS-RS CHILI * BFO</v>
          </cell>
          <cell r="B1515">
            <v>70000986</v>
          </cell>
        </row>
        <row r="1516">
          <cell r="A1516" t="str">
            <v>EVS-RS CHILI 150G LEK DLG V2</v>
          </cell>
          <cell r="B1516">
            <v>70002239</v>
          </cell>
        </row>
        <row r="1517">
          <cell r="A1517" t="str">
            <v>EVS-RS CHILI 150G MEI</v>
          </cell>
          <cell r="B1517">
            <v>70001104</v>
          </cell>
        </row>
        <row r="1518">
          <cell r="A1518" t="str">
            <v>EVS-RS MILD 175G ASA GB V2</v>
          </cell>
          <cell r="B1518">
            <v>70002241</v>
          </cell>
        </row>
        <row r="1519">
          <cell r="A1519" t="str">
            <v>EVS-RS NAT 680G ATA GB</v>
          </cell>
          <cell r="B1519">
            <v>70002430</v>
          </cell>
        </row>
        <row r="1520">
          <cell r="A1520" t="str">
            <v>EVS-RS NATUR * BFO</v>
          </cell>
          <cell r="B1520">
            <v>70000988</v>
          </cell>
        </row>
        <row r="1521">
          <cell r="A1521" t="str">
            <v>EVS-RS NATUR 150G LEK DLG V2</v>
          </cell>
          <cell r="B1521">
            <v>70002237</v>
          </cell>
        </row>
        <row r="1522">
          <cell r="A1522" t="str">
            <v>EVS-RS NATUR 150G MEI</v>
          </cell>
          <cell r="B1522">
            <v>70001102</v>
          </cell>
        </row>
        <row r="1523">
          <cell r="A1523" t="str">
            <v>EVS-RS SCHI * BFO</v>
          </cell>
          <cell r="B1523">
            <v>70000987</v>
          </cell>
        </row>
        <row r="1524">
          <cell r="A1524" t="str">
            <v>EVS-RS SCHI 150G LEK DLG V2</v>
          </cell>
          <cell r="B1524">
            <v>70002238</v>
          </cell>
        </row>
        <row r="1525">
          <cell r="A1525" t="str">
            <v>EVS-RS SCHI 150G MEI</v>
          </cell>
          <cell r="B1525">
            <v>70001103</v>
          </cell>
        </row>
        <row r="1526">
          <cell r="A1526" t="str">
            <v>EVS-RSTK * * JER</v>
          </cell>
          <cell r="B1526">
            <v>70000594</v>
          </cell>
        </row>
        <row r="1527">
          <cell r="A1527" t="str">
            <v>EVS-RSTK * 150G COP GB</v>
          </cell>
          <cell r="B1527">
            <v>70000629</v>
          </cell>
        </row>
        <row r="1528">
          <cell r="A1528" t="str">
            <v>EVS-RSTK * 300G LID GB</v>
          </cell>
          <cell r="B1528">
            <v>70001025</v>
          </cell>
        </row>
        <row r="1529">
          <cell r="A1529" t="str">
            <v>EVS-RSTK 400G LEIS V2</v>
          </cell>
          <cell r="B1529">
            <v>70002288</v>
          </cell>
        </row>
        <row r="1530">
          <cell r="A1530" t="str">
            <v>EVS-RSTK GOU 6LB ATA</v>
          </cell>
          <cell r="B1530">
            <v>70000499</v>
          </cell>
        </row>
        <row r="1531">
          <cell r="A1531" t="str">
            <v>EVS-RSTK GOU-MAAS * ATA</v>
          </cell>
          <cell r="B1531">
            <v>70001220</v>
          </cell>
        </row>
        <row r="1532">
          <cell r="A1532" t="str">
            <v>EVS-RSTK MAAS 6LB ATA</v>
          </cell>
          <cell r="B1532">
            <v>70000498</v>
          </cell>
        </row>
        <row r="1533">
          <cell r="A1533" t="str">
            <v>EVS-RSTK NATUR 150G COP GB</v>
          </cell>
          <cell r="B1533">
            <v>70002135</v>
          </cell>
        </row>
        <row r="1534">
          <cell r="A1534" t="str">
            <v>EVS-RSTK NATUR 300G MON</v>
          </cell>
          <cell r="B1534">
            <v>70001831</v>
          </cell>
        </row>
        <row r="1535">
          <cell r="A1535" t="str">
            <v>EVS-RSTK NATUR 300G MON V2</v>
          </cell>
          <cell r="B1535">
            <v>70002321</v>
          </cell>
        </row>
        <row r="1536">
          <cell r="A1536" t="str">
            <v>EVS-RTÖRT * 125G JER GB</v>
          </cell>
          <cell r="B1536">
            <v>70000641</v>
          </cell>
        </row>
        <row r="1537">
          <cell r="A1537" t="str">
            <v>EVS-RTORT * 1K MOR</v>
          </cell>
          <cell r="B1537">
            <v>70000572</v>
          </cell>
        </row>
        <row r="1538">
          <cell r="A1538" t="str">
            <v>EVS-RW * 700G MONO</v>
          </cell>
          <cell r="B1538">
            <v>70001716</v>
          </cell>
        </row>
        <row r="1539">
          <cell r="A1539" t="str">
            <v>EVS-RW Bav-Smoked-Chili 2K  </v>
          </cell>
          <cell r="B1539">
            <v>70001216</v>
          </cell>
        </row>
        <row r="1540">
          <cell r="A1540" t="str">
            <v>EVS-RW Bav-Smoked-NATUR 2K</v>
          </cell>
          <cell r="B1540">
            <v>70001035</v>
          </cell>
        </row>
        <row r="1541">
          <cell r="A1541" t="str">
            <v>EVS-RW Bav-Smoked-SCHI 2K  </v>
          </cell>
          <cell r="B1541">
            <v>70001217</v>
          </cell>
        </row>
        <row r="1542">
          <cell r="A1542" t="str">
            <v>EVS-RW CHIL 2K JER</v>
          </cell>
          <cell r="B1542">
            <v>70001221</v>
          </cell>
        </row>
        <row r="1543">
          <cell r="A1543" t="str">
            <v>EVS-RW NATUR 1K JER</v>
          </cell>
          <cell r="B1543">
            <v>70001136</v>
          </cell>
        </row>
        <row r="1544">
          <cell r="A1544" t="str">
            <v>EVS-RW NATUR 1K JER V2</v>
          </cell>
          <cell r="B1544">
            <v>70002359</v>
          </cell>
        </row>
        <row r="1545">
          <cell r="A1545" t="str">
            <v>EVS-RW NATUR 2,7K QBI GR</v>
          </cell>
          <cell r="B1545">
            <v>70001073</v>
          </cell>
        </row>
        <row r="1546">
          <cell r="A1546" t="str">
            <v>EVS-RW NATUR 2000G JER IL V2</v>
          </cell>
          <cell r="B1546">
            <v>70002411</v>
          </cell>
        </row>
        <row r="1547">
          <cell r="A1547" t="str">
            <v>EVS-RW NATUR 200G C&amp;F KOR</v>
          </cell>
          <cell r="B1547">
            <v>70002212</v>
          </cell>
        </row>
        <row r="1548">
          <cell r="A1548" t="str">
            <v>EVS-RW NATUR 2K JER V2</v>
          </cell>
          <cell r="B1548">
            <v>70002249</v>
          </cell>
        </row>
        <row r="1549">
          <cell r="A1549" t="str">
            <v>EVS-RW SCHI 1K JER V2</v>
          </cell>
          <cell r="B1549">
            <v>70002335</v>
          </cell>
        </row>
        <row r="1550">
          <cell r="A1550" t="str">
            <v>EVS-RW SCHI 2,7K QBI GR</v>
          </cell>
          <cell r="B1550">
            <v>70001074</v>
          </cell>
        </row>
        <row r="1551">
          <cell r="A1551" t="str">
            <v>EVS-RW SCHI 2000G JER</v>
          </cell>
          <cell r="B1551">
            <v>70000642</v>
          </cell>
        </row>
        <row r="1552">
          <cell r="A1552" t="str">
            <v>EVS-RW SCHI 2000G JER V2</v>
          </cell>
          <cell r="B1552">
            <v>70002360</v>
          </cell>
        </row>
        <row r="1553">
          <cell r="A1553" t="str">
            <v>EVS-RW SCHI 2K *</v>
          </cell>
          <cell r="B1553">
            <v>70000497</v>
          </cell>
        </row>
        <row r="1554">
          <cell r="A1554" t="str">
            <v>EVS-SKKS CAM 100G MBL</v>
          </cell>
          <cell r="B1554">
            <v>70000219</v>
          </cell>
        </row>
        <row r="1555">
          <cell r="A1555" t="str">
            <v>EVS-SKKS CHED 100G MBL</v>
          </cell>
          <cell r="B1555">
            <v>70000220</v>
          </cell>
        </row>
        <row r="1556">
          <cell r="A1556" t="str">
            <v>EVS-SKKS EMM 100G MBL</v>
          </cell>
          <cell r="B1556">
            <v>70000221</v>
          </cell>
        </row>
        <row r="1557">
          <cell r="A1557" t="str">
            <v>EVS-SKKS GOU 100G MBL</v>
          </cell>
          <cell r="B1557">
            <v>70000218</v>
          </cell>
        </row>
        <row r="1558">
          <cell r="A1558" t="str">
            <v>EVS-SKSTK WAL150G LID AT-IE V2</v>
          </cell>
          <cell r="B1558">
            <v>70002177</v>
          </cell>
        </row>
        <row r="1559">
          <cell r="A1559" t="str">
            <v>EVS-SKSTK WAL150G LID BE-NL V3</v>
          </cell>
          <cell r="B1559">
            <v>70002460</v>
          </cell>
        </row>
        <row r="1560">
          <cell r="A1560" t="str">
            <v>EVS-SKSTK WAL150G LID LT</v>
          </cell>
          <cell r="B1560">
            <v>70002432</v>
          </cell>
        </row>
        <row r="1561">
          <cell r="A1561" t="str">
            <v>EVS-SKZ CAM 220G MBL</v>
          </cell>
          <cell r="B1561">
            <v>70000299</v>
          </cell>
        </row>
        <row r="1562">
          <cell r="A1562" t="str">
            <v>EVS-SKZ CHED 220G MBL</v>
          </cell>
          <cell r="B1562">
            <v>70000298</v>
          </cell>
        </row>
        <row r="1563">
          <cell r="A1563" t="str">
            <v>EVS-SKZ EDAM 220G MBL</v>
          </cell>
          <cell r="B1563">
            <v>70000347</v>
          </cell>
        </row>
        <row r="1564">
          <cell r="A1564" t="str">
            <v>EVS-SKZ EMM 220G MBL</v>
          </cell>
          <cell r="B1564">
            <v>70000295</v>
          </cell>
        </row>
        <row r="1565">
          <cell r="A1565" t="str">
            <v>EVS-SKZ GER 220G MBL</v>
          </cell>
          <cell r="B1565">
            <v>70000296</v>
          </cell>
        </row>
        <row r="1566">
          <cell r="A1566" t="str">
            <v>EVS-SKZ GOU 220G MBL</v>
          </cell>
          <cell r="B1566">
            <v>70000297</v>
          </cell>
        </row>
        <row r="1567">
          <cell r="A1567" t="str">
            <v>EVS-THE NKS Cre TIL Pikto 130G</v>
          </cell>
          <cell r="B1567">
            <v>70002453</v>
          </cell>
        </row>
        <row r="1568">
          <cell r="A1568" t="str">
            <v>EVS-THEK Feine Weihplatte 300G</v>
          </cell>
          <cell r="B1568">
            <v>70002517</v>
          </cell>
        </row>
        <row r="1569">
          <cell r="A1569" t="str">
            <v>EVS-THEK Winterl KÄplatte 300G</v>
          </cell>
          <cell r="B1569">
            <v>70002516</v>
          </cell>
        </row>
        <row r="1570">
          <cell r="A1570" t="str">
            <v>EVS-THEKE Appenzeller digi</v>
          </cell>
          <cell r="B1570">
            <v>70001454</v>
          </cell>
        </row>
        <row r="1571">
          <cell r="A1571" t="str">
            <v>EVS-THEKE Bauernstolz Weihplat</v>
          </cell>
          <cell r="B1571">
            <v>70002507</v>
          </cell>
        </row>
        <row r="1572">
          <cell r="A1572" t="str">
            <v>EVS-THEKE Bergfeuer Weihplatte</v>
          </cell>
          <cell r="B1572">
            <v>70002510</v>
          </cell>
        </row>
        <row r="1573">
          <cell r="A1573" t="str">
            <v>EVS-THEKE Blanko transparent</v>
          </cell>
          <cell r="B1573">
            <v>70002137</v>
          </cell>
        </row>
        <row r="1574">
          <cell r="A1574" t="str">
            <v>EVS-THEKE Blanko weiß</v>
          </cell>
          <cell r="B1574">
            <v>70002236</v>
          </cell>
        </row>
        <row r="1575">
          <cell r="A1575" t="str">
            <v>EVS-THEKE BluFou</v>
          </cell>
          <cell r="B1575">
            <v>70002479</v>
          </cell>
        </row>
        <row r="1576">
          <cell r="A1576" t="str">
            <v>EVS-THEKE BluFou CH</v>
          </cell>
          <cell r="B1576">
            <v>70002079</v>
          </cell>
        </row>
        <row r="1577">
          <cell r="A1577" t="str">
            <v>EVS-THEKE BluFou digi CZ V2</v>
          </cell>
          <cell r="B1577">
            <v>70001676</v>
          </cell>
        </row>
        <row r="1578">
          <cell r="A1578" t="str">
            <v>EVS-THEKE BluFou digi DK V2</v>
          </cell>
          <cell r="B1578">
            <v>70001678</v>
          </cell>
        </row>
        <row r="1579">
          <cell r="A1579" t="str">
            <v>EVS-THEKE BluFou digi NL V2</v>
          </cell>
          <cell r="B1579">
            <v>70001675</v>
          </cell>
        </row>
        <row r="1580">
          <cell r="A1580" t="str">
            <v>EVS-THEKE BluFou digi PT V2</v>
          </cell>
          <cell r="B1580">
            <v>70001682</v>
          </cell>
        </row>
        <row r="1581">
          <cell r="A1581" t="str">
            <v>EVS-THEKE BluFou ES</v>
          </cell>
          <cell r="B1581">
            <v>70001849</v>
          </cell>
        </row>
        <row r="1582">
          <cell r="A1582" t="str">
            <v>EVS-THEKE BluFou HU</v>
          </cell>
          <cell r="B1582">
            <v>70002126</v>
          </cell>
        </row>
        <row r="1583">
          <cell r="A1583" t="str">
            <v>EVS-THEKE BluFou INT</v>
          </cell>
          <cell r="B1583">
            <v>70001677</v>
          </cell>
        </row>
        <row r="1584">
          <cell r="A1584" t="str">
            <v>EVS-THEKE BluFou IT</v>
          </cell>
          <cell r="B1584">
            <v>70001843</v>
          </cell>
        </row>
        <row r="1585">
          <cell r="A1585" t="str">
            <v>EVS-THEKE BluFou LT</v>
          </cell>
          <cell r="B1585">
            <v>70002047</v>
          </cell>
        </row>
        <row r="1586">
          <cell r="A1586" t="str">
            <v>EVS-THEKE BluFou RO</v>
          </cell>
          <cell r="B1586">
            <v>70002033</v>
          </cell>
        </row>
        <row r="1587">
          <cell r="A1587" t="str">
            <v>EVS-THEKE Brie de Nangis DE/AT</v>
          </cell>
          <cell r="B1587">
            <v>70002183</v>
          </cell>
        </row>
        <row r="1588">
          <cell r="A1588" t="str">
            <v>EVS-THEKE Brie de Nangis HU</v>
          </cell>
          <cell r="B1588">
            <v>70002259</v>
          </cell>
        </row>
        <row r="1589">
          <cell r="A1589" t="str">
            <v>EVS-THEKE Brie de Nangis PT</v>
          </cell>
          <cell r="B1589">
            <v>70002274</v>
          </cell>
        </row>
        <row r="1590">
          <cell r="A1590" t="str">
            <v>EVS-THEKE Brie digi DK</v>
          </cell>
          <cell r="B1590">
            <v>70001625</v>
          </cell>
        </row>
        <row r="1591">
          <cell r="A1591" t="str">
            <v>EVS-THEKE Brie digi NL</v>
          </cell>
          <cell r="B1591">
            <v>70001520</v>
          </cell>
        </row>
        <row r="1592">
          <cell r="A1592" t="str">
            <v>EVS-THEKE BrieDeNang ES</v>
          </cell>
          <cell r="B1592">
            <v>70001855</v>
          </cell>
        </row>
        <row r="1593">
          <cell r="A1593" t="str">
            <v>EVS-THEKE BrieDeNang IT</v>
          </cell>
          <cell r="B1593">
            <v>70001847</v>
          </cell>
        </row>
        <row r="1594">
          <cell r="A1594" t="str">
            <v>EVS-THEKE BrieDeNangis INT</v>
          </cell>
          <cell r="B1594">
            <v>70002397</v>
          </cell>
        </row>
        <row r="1595">
          <cell r="A1595" t="str">
            <v>EVS-THEKE Bruschetta</v>
          </cell>
          <cell r="B1595">
            <v>70001920</v>
          </cell>
        </row>
        <row r="1596">
          <cell r="A1596" t="str">
            <v>EVS-THEKE Bruschetta CZ</v>
          </cell>
          <cell r="B1596">
            <v>70002179</v>
          </cell>
        </row>
        <row r="1597">
          <cell r="A1597" t="str">
            <v>EVS-THEKE Bruschetta FI</v>
          </cell>
          <cell r="B1597">
            <v>70002189</v>
          </cell>
        </row>
        <row r="1598">
          <cell r="A1598" t="str">
            <v>EVS-THEKE Bruschetta HR</v>
          </cell>
          <cell r="B1598">
            <v>70002223</v>
          </cell>
        </row>
        <row r="1599">
          <cell r="A1599" t="str">
            <v>EVS-THEKE Bruschetta HU</v>
          </cell>
          <cell r="B1599">
            <v>70002174</v>
          </cell>
        </row>
        <row r="1600">
          <cell r="A1600" t="str">
            <v>EVS-THEKE Bruschetta INT</v>
          </cell>
          <cell r="B1600">
            <v>70002395</v>
          </cell>
        </row>
        <row r="1601">
          <cell r="A1601" t="str">
            <v>EVS-THEKE Bruschetta LT</v>
          </cell>
          <cell r="B1601">
            <v>70002303</v>
          </cell>
        </row>
        <row r="1602">
          <cell r="A1602" t="str">
            <v>EVS-THEKE Cambozola Tropfenfor</v>
          </cell>
          <cell r="B1602">
            <v>70002162</v>
          </cell>
        </row>
        <row r="1603">
          <cell r="A1603" t="str">
            <v>EVS-THEKE Cremeux DE/AT</v>
          </cell>
          <cell r="B1603">
            <v>70001502</v>
          </cell>
        </row>
        <row r="1604">
          <cell r="A1604" t="str">
            <v>EVS-THEKE Cremeux FI</v>
          </cell>
          <cell r="B1604">
            <v>70002131</v>
          </cell>
        </row>
        <row r="1605">
          <cell r="A1605" t="str">
            <v>EVS-THEKE Fruchtkäse CH</v>
          </cell>
          <cell r="B1605">
            <v>70002446</v>
          </cell>
        </row>
        <row r="1606">
          <cell r="A1606" t="str">
            <v>EVS-THEKE Grüner Pfeffer Hof-M</v>
          </cell>
          <cell r="B1606">
            <v>70002478</v>
          </cell>
        </row>
        <row r="1607">
          <cell r="A1607" t="str">
            <v>EVS-THEKE Grünes Pesto HR</v>
          </cell>
          <cell r="B1607">
            <v>70002225</v>
          </cell>
        </row>
        <row r="1608">
          <cell r="A1608" t="str">
            <v>EVS-THEKE GrünesPesto</v>
          </cell>
          <cell r="B1608">
            <v>70001955</v>
          </cell>
        </row>
        <row r="1609">
          <cell r="A1609" t="str">
            <v>EVS-THEKE GrünesPesto CH</v>
          </cell>
          <cell r="B1609">
            <v>70002084</v>
          </cell>
        </row>
        <row r="1610">
          <cell r="A1610" t="str">
            <v>EVS-THEKE GrünesPesto CZ</v>
          </cell>
          <cell r="B1610">
            <v>70001764</v>
          </cell>
        </row>
        <row r="1611">
          <cell r="A1611" t="str">
            <v>EVS-THEKE GrünesPesto DK</v>
          </cell>
          <cell r="B1611">
            <v>70001774</v>
          </cell>
        </row>
        <row r="1612">
          <cell r="A1612" t="str">
            <v>EVS-THEKE GrünesPesto HU</v>
          </cell>
          <cell r="B1612">
            <v>70002128</v>
          </cell>
        </row>
        <row r="1613">
          <cell r="A1613" t="str">
            <v>EVS-THEKE GrünesPesto INT</v>
          </cell>
          <cell r="B1613">
            <v>70002396</v>
          </cell>
        </row>
        <row r="1614">
          <cell r="A1614" t="str">
            <v>EVS-THEKE GrünesPesto NL</v>
          </cell>
          <cell r="B1614">
            <v>70001795</v>
          </cell>
        </row>
        <row r="1615">
          <cell r="A1615" t="str">
            <v>EVS-THEKE GrünesPesto RO</v>
          </cell>
          <cell r="B1615">
            <v>70002279</v>
          </cell>
        </row>
        <row r="1616">
          <cell r="A1616" t="str">
            <v>EVS-THEKE GrünesPesto RS</v>
          </cell>
          <cell r="B1616">
            <v>70002316</v>
          </cell>
        </row>
        <row r="1617">
          <cell r="A1617" t="str">
            <v>EVS-THEKE GrünesPesto SI</v>
          </cell>
          <cell r="B1617">
            <v>70002436</v>
          </cell>
        </row>
        <row r="1618">
          <cell r="A1618" t="str">
            <v>EVS-THEKE Gruyere</v>
          </cell>
          <cell r="B1618">
            <v>70001476</v>
          </cell>
        </row>
        <row r="1619">
          <cell r="A1619" t="str">
            <v>EVS-THEKE Gruyere ES</v>
          </cell>
          <cell r="B1619">
            <v>70001852</v>
          </cell>
        </row>
        <row r="1620">
          <cell r="A1620" t="str">
            <v>EVS-THEKE Gruyere NL</v>
          </cell>
          <cell r="B1620">
            <v>70002243</v>
          </cell>
        </row>
        <row r="1621">
          <cell r="A1621" t="str">
            <v>EVS-THEKE Gruyere PL</v>
          </cell>
          <cell r="B1621">
            <v>70001796</v>
          </cell>
        </row>
        <row r="1622">
          <cell r="A1622" t="str">
            <v>EVS-THEKE Gruyere RO</v>
          </cell>
          <cell r="B1622">
            <v>70002038</v>
          </cell>
        </row>
        <row r="1623">
          <cell r="A1623" t="str">
            <v>EVS-THEKE Gruyere RS</v>
          </cell>
          <cell r="B1623">
            <v>70002314</v>
          </cell>
        </row>
        <row r="1624">
          <cell r="A1624" t="str">
            <v>EVS-THEKE HeublumenKÄ</v>
          </cell>
          <cell r="B1624">
            <v>70001899</v>
          </cell>
        </row>
        <row r="1625">
          <cell r="A1625" t="str">
            <v>EVS-THEKE HeublumenKÄ INT</v>
          </cell>
          <cell r="B1625">
            <v>70002413</v>
          </cell>
        </row>
        <row r="1626">
          <cell r="A1626" t="str">
            <v>EVS-THEKE HeublumenKÄ RS</v>
          </cell>
          <cell r="B1626">
            <v>70002324</v>
          </cell>
        </row>
        <row r="1627">
          <cell r="A1627" t="str">
            <v>EVS-THEKE Kellergeist CZ</v>
          </cell>
          <cell r="B1627">
            <v>70002229</v>
          </cell>
        </row>
        <row r="1628">
          <cell r="A1628" t="str">
            <v>EVS-THEKE Kellergeist FI</v>
          </cell>
          <cell r="B1628">
            <v>70002361</v>
          </cell>
        </row>
        <row r="1629">
          <cell r="A1629" t="str">
            <v>EVS-THEKE Kellergeist_v2</v>
          </cell>
          <cell r="B1629">
            <v>70002197</v>
          </cell>
        </row>
        <row r="1630">
          <cell r="A1630" t="str">
            <v>EVS-THEKE LavendelKÄ NL</v>
          </cell>
          <cell r="B1630">
            <v>70001863</v>
          </cell>
        </row>
        <row r="1631">
          <cell r="A1631" t="str">
            <v>EVS-THEKE LavendelKÄ PL</v>
          </cell>
          <cell r="B1631">
            <v>70001862</v>
          </cell>
        </row>
        <row r="1632">
          <cell r="A1632" t="str">
            <v>EVS-THEKE LavendelKÄ RO</v>
          </cell>
          <cell r="B1632">
            <v>70002041</v>
          </cell>
        </row>
        <row r="1633">
          <cell r="A1633" t="str">
            <v>EVS-THEKE Le Baron Weihnplatte</v>
          </cell>
          <cell r="B1633">
            <v>70002512</v>
          </cell>
        </row>
        <row r="1634">
          <cell r="A1634" t="str">
            <v>EVS-THEKE Le Rosé</v>
          </cell>
          <cell r="B1634">
            <v>70002481</v>
          </cell>
        </row>
        <row r="1635">
          <cell r="A1635" t="str">
            <v>EVS-THEKE Le Rosé INT</v>
          </cell>
          <cell r="B1635">
            <v>70002499</v>
          </cell>
        </row>
        <row r="1636">
          <cell r="A1636" t="str">
            <v>EVS-THEKE LeGruyere digi CZ</v>
          </cell>
          <cell r="B1636">
            <v>70001539</v>
          </cell>
        </row>
        <row r="1637">
          <cell r="A1637" t="str">
            <v>EVS-THEKE LeGruyere digi HR</v>
          </cell>
          <cell r="B1637">
            <v>70001574</v>
          </cell>
        </row>
        <row r="1638">
          <cell r="A1638" t="str">
            <v>EVS-THEKE LeGruyere digi HU</v>
          </cell>
          <cell r="B1638">
            <v>70001560</v>
          </cell>
        </row>
        <row r="1639">
          <cell r="A1639" t="str">
            <v>EVS-THEKE LeGruyere digi SL</v>
          </cell>
          <cell r="B1639">
            <v>70001587</v>
          </cell>
        </row>
        <row r="1640">
          <cell r="A1640" t="str">
            <v>EVS-THEKE LeGruyere IT</v>
          </cell>
          <cell r="B1640">
            <v>70001844</v>
          </cell>
        </row>
        <row r="1641">
          <cell r="A1641" t="str">
            <v>EVS-THEKE LeGuyere digi DK</v>
          </cell>
          <cell r="B1641">
            <v>70001629</v>
          </cell>
        </row>
        <row r="1642">
          <cell r="A1642" t="str">
            <v>EVS-THEKE LeGuyere digi PT</v>
          </cell>
          <cell r="B1642">
            <v>70001643</v>
          </cell>
        </row>
        <row r="1643">
          <cell r="A1643" t="str">
            <v>EVS-THEKE LeGuyere INT</v>
          </cell>
          <cell r="B1643">
            <v>70001655</v>
          </cell>
        </row>
        <row r="1644">
          <cell r="A1644" t="str">
            <v>EVS-THEKE MediKRÄU CH</v>
          </cell>
          <cell r="B1644">
            <v>70002190</v>
          </cell>
        </row>
        <row r="1645">
          <cell r="A1645" t="str">
            <v>EVS-THEKE MediKRÄU CZ</v>
          </cell>
          <cell r="B1645">
            <v>70001762</v>
          </cell>
        </row>
        <row r="1646">
          <cell r="A1646" t="str">
            <v>EVS-THEKE MediKRÄU DE/AT</v>
          </cell>
          <cell r="B1646">
            <v>70001990</v>
          </cell>
        </row>
        <row r="1647">
          <cell r="A1647" t="str">
            <v>EVS-THEKE MediKRÄU DK</v>
          </cell>
          <cell r="B1647">
            <v>70001771</v>
          </cell>
        </row>
        <row r="1648">
          <cell r="A1648" t="str">
            <v>EVS-THEKE MediKRÄU HR</v>
          </cell>
          <cell r="B1648">
            <v>70001785</v>
          </cell>
        </row>
        <row r="1649">
          <cell r="A1649" t="str">
            <v>EVS-THEKE MediKRÄU HU</v>
          </cell>
          <cell r="B1649">
            <v>70001788</v>
          </cell>
        </row>
        <row r="1650">
          <cell r="A1650" t="str">
            <v>EVS-THEKE MediKRÄU INT</v>
          </cell>
          <cell r="B1650">
            <v>70001778</v>
          </cell>
        </row>
        <row r="1651">
          <cell r="A1651" t="str">
            <v>EVS-THEKE MediKRÄU LT</v>
          </cell>
          <cell r="B1651">
            <v>70002044</v>
          </cell>
        </row>
        <row r="1652">
          <cell r="A1652" t="str">
            <v>EVS-THEKE MediKRÄU PT</v>
          </cell>
          <cell r="B1652">
            <v>70001799</v>
          </cell>
        </row>
        <row r="1653">
          <cell r="A1653" t="str">
            <v>EVS-THEKE MediKRÄU RO</v>
          </cell>
          <cell r="B1653">
            <v>70002029</v>
          </cell>
        </row>
        <row r="1654">
          <cell r="A1654" t="str">
            <v>EVS-THEKE MediKRÄU RS</v>
          </cell>
          <cell r="B1654">
            <v>70002323</v>
          </cell>
        </row>
        <row r="1655">
          <cell r="A1655" t="str">
            <v>EVS-THEKE MediKräuKÄ digi SL</v>
          </cell>
          <cell r="B1655">
            <v>70001585</v>
          </cell>
        </row>
        <row r="1656">
          <cell r="A1656" t="str">
            <v>EVS-THEKE MeditKräuKÄ ES</v>
          </cell>
          <cell r="B1656">
            <v>70001858</v>
          </cell>
        </row>
        <row r="1657">
          <cell r="A1657" t="str">
            <v>EVS-THEKE Munster Lisbeth</v>
          </cell>
          <cell r="B1657">
            <v>70002194</v>
          </cell>
        </row>
        <row r="1658">
          <cell r="A1658" t="str">
            <v>EVS-THEKE NKS Allg EMMEN 150G</v>
          </cell>
          <cell r="B1658">
            <v>70002269</v>
          </cell>
        </row>
        <row r="1659">
          <cell r="A1659" t="str">
            <v>EVS-THEKE NKS BERGFE Pikt 130G</v>
          </cell>
          <cell r="B1659">
            <v>70002451</v>
          </cell>
        </row>
        <row r="1660">
          <cell r="A1660" t="str">
            <v>EVS-THEKE NKS BergKÄ Pikt 130G</v>
          </cell>
          <cell r="B1660">
            <v>70002462</v>
          </cell>
        </row>
        <row r="1661">
          <cell r="A1661" t="str">
            <v>EVS-THEKE NKS Crem TIL 130G</v>
          </cell>
          <cell r="B1661">
            <v>70002270</v>
          </cell>
        </row>
        <row r="1662">
          <cell r="A1662" t="str">
            <v>EVS-THEKE NKS GOU Royal 150G</v>
          </cell>
          <cell r="B1662">
            <v>70002271</v>
          </cell>
        </row>
        <row r="1663">
          <cell r="A1663" t="str">
            <v>EVS-THEKE Old Amsterdam</v>
          </cell>
          <cell r="B1663">
            <v>70002216</v>
          </cell>
        </row>
        <row r="1664">
          <cell r="A1664" t="str">
            <v>EVS-THEKE Old Amsterdam INT</v>
          </cell>
          <cell r="B1664">
            <v>70002353</v>
          </cell>
        </row>
        <row r="1665">
          <cell r="A1665" t="str">
            <v>EVS-THEKE Orangenes Pesto</v>
          </cell>
          <cell r="B1665">
            <v>70001911</v>
          </cell>
        </row>
        <row r="1666">
          <cell r="A1666" t="str">
            <v>EVS-THEKE Orangenes Pesto CH</v>
          </cell>
          <cell r="B1666">
            <v>70002389</v>
          </cell>
        </row>
        <row r="1667">
          <cell r="A1667" t="str">
            <v>EVS-THEKE Orangenes Pesto CZ</v>
          </cell>
          <cell r="B1667">
            <v>70002180</v>
          </cell>
        </row>
        <row r="1668">
          <cell r="A1668" t="str">
            <v>EVS-THEKE Orangenes Pesto DK</v>
          </cell>
          <cell r="B1668">
            <v>70002185</v>
          </cell>
        </row>
        <row r="1669">
          <cell r="A1669" t="str">
            <v>EVS-THEKE Orangenes Pesto INT</v>
          </cell>
          <cell r="B1669">
            <v>70002394</v>
          </cell>
        </row>
        <row r="1670">
          <cell r="A1670" t="str">
            <v>EVS-THEKE Orangenes Pesto RO</v>
          </cell>
          <cell r="B1670">
            <v>70002280</v>
          </cell>
        </row>
        <row r="1671">
          <cell r="A1671" t="str">
            <v>EVS-THEKE Orangenes Pesto SL</v>
          </cell>
          <cell r="B1671">
            <v>70002186</v>
          </cell>
        </row>
        <row r="1672">
          <cell r="A1672" t="str">
            <v>EVS-THEKE Oranges Pesto HR</v>
          </cell>
          <cell r="B1672">
            <v>70002224</v>
          </cell>
        </row>
        <row r="1673">
          <cell r="A1673" t="str">
            <v>EVS-THEKE OrPfef-Torte Weihpla</v>
          </cell>
          <cell r="B1673">
            <v>70002506</v>
          </cell>
        </row>
        <row r="1674">
          <cell r="A1674" t="str">
            <v>EVS-THEKE Paprika Chili</v>
          </cell>
          <cell r="B1674">
            <v>70002458</v>
          </cell>
        </row>
        <row r="1675">
          <cell r="A1675" t="str">
            <v>EVS-THEKE Paprika Chili Brie</v>
          </cell>
          <cell r="B1675">
            <v>70002448</v>
          </cell>
        </row>
        <row r="1676">
          <cell r="A1676" t="str">
            <v>EVS-THEKE Pecorino CH</v>
          </cell>
          <cell r="B1676">
            <v>70002450</v>
          </cell>
        </row>
        <row r="1677">
          <cell r="A1677" t="str">
            <v>EVS-THEKE Pecorino digi CZ</v>
          </cell>
          <cell r="B1677">
            <v>70001548</v>
          </cell>
        </row>
        <row r="1678">
          <cell r="A1678" t="str">
            <v>EVS-THEKE Pecorino digi DK</v>
          </cell>
          <cell r="B1678">
            <v>70001632</v>
          </cell>
        </row>
        <row r="1679">
          <cell r="A1679" t="str">
            <v>EVS-THEKE Pecorino digi HU</v>
          </cell>
          <cell r="B1679">
            <v>70001564</v>
          </cell>
        </row>
        <row r="1680">
          <cell r="A1680" t="str">
            <v>EVS-THEKE Pecorino digi NL</v>
          </cell>
          <cell r="B1680">
            <v>70001524</v>
          </cell>
        </row>
        <row r="1681">
          <cell r="A1681" t="str">
            <v>EVS-THEKE Pecorino digi PL</v>
          </cell>
          <cell r="B1681">
            <v>70001516</v>
          </cell>
        </row>
        <row r="1682">
          <cell r="A1682" t="str">
            <v>EVS-THEKE Pecorino digi PT</v>
          </cell>
          <cell r="B1682">
            <v>70001650</v>
          </cell>
        </row>
        <row r="1683">
          <cell r="A1683" t="str">
            <v>EVS-THEKE Pecorino digi SL</v>
          </cell>
          <cell r="B1683">
            <v>70001590</v>
          </cell>
        </row>
        <row r="1684">
          <cell r="A1684" t="str">
            <v>EVS-THEKE Pecorino ES</v>
          </cell>
          <cell r="B1684">
            <v>70001851</v>
          </cell>
        </row>
        <row r="1685">
          <cell r="A1685" t="str">
            <v>EVS-THEKE Pecorino flex</v>
          </cell>
          <cell r="B1685">
            <v>70001660</v>
          </cell>
        </row>
        <row r="1686">
          <cell r="A1686" t="str">
            <v>EVS-THEKE Pecorino INT</v>
          </cell>
          <cell r="B1686">
            <v>70001618</v>
          </cell>
        </row>
        <row r="1687">
          <cell r="A1687" t="str">
            <v>EVS-THEKE Pecorino LT</v>
          </cell>
          <cell r="B1687">
            <v>70002048</v>
          </cell>
        </row>
        <row r="1688">
          <cell r="A1688" t="str">
            <v>EVS-THEKE Pecorino RO</v>
          </cell>
          <cell r="B1688">
            <v>70002031</v>
          </cell>
        </row>
        <row r="1689">
          <cell r="A1689" t="str">
            <v>EVS-THEKE Pecorino RS</v>
          </cell>
          <cell r="B1689">
            <v>70002306</v>
          </cell>
        </row>
        <row r="1690">
          <cell r="A1690" t="str">
            <v>EVS-THEKE PfefferTorte CZ</v>
          </cell>
          <cell r="B1690">
            <v>70001760</v>
          </cell>
        </row>
        <row r="1691">
          <cell r="A1691" t="str">
            <v>EVS-THEKE Pfeffer-Torte IE</v>
          </cell>
          <cell r="B1691">
            <v>70002447</v>
          </cell>
        </row>
        <row r="1692">
          <cell r="A1692" t="str">
            <v>EVS-THEKE Pfeffer-Torte INT</v>
          </cell>
          <cell r="B1692">
            <v>70002391</v>
          </cell>
        </row>
        <row r="1693">
          <cell r="A1693" t="str">
            <v>EVS-THEKE PfeffTorte</v>
          </cell>
          <cell r="B1693">
            <v>70001952</v>
          </cell>
        </row>
        <row r="1694">
          <cell r="A1694" t="str">
            <v>EVS-THEKE PfeffTorte RO</v>
          </cell>
          <cell r="B1694">
            <v>70002042</v>
          </cell>
        </row>
        <row r="1695">
          <cell r="A1695" t="str">
            <v>EVS-THEKE PfeffTorte RS</v>
          </cell>
          <cell r="B1695">
            <v>70002305</v>
          </cell>
        </row>
        <row r="1696">
          <cell r="A1696" t="str">
            <v>EVS-THEKE PfeffTorte SL</v>
          </cell>
          <cell r="B1696">
            <v>70002188</v>
          </cell>
        </row>
        <row r="1697">
          <cell r="A1697" t="str">
            <v>EVS-THEKE Rahmlaib Weihnplatte</v>
          </cell>
          <cell r="B1697">
            <v>70002505</v>
          </cell>
        </row>
        <row r="1698">
          <cell r="A1698" t="str">
            <v>EVS-THEKE Reblochon</v>
          </cell>
          <cell r="B1698">
            <v>70001451</v>
          </cell>
        </row>
        <row r="1699">
          <cell r="A1699" t="str">
            <v>EVS-THEKE Reblochon digi PT</v>
          </cell>
          <cell r="B1699">
            <v>70001645</v>
          </cell>
        </row>
        <row r="1700">
          <cell r="A1700" t="str">
            <v>EVS-THEKE Reblochon ES</v>
          </cell>
          <cell r="B1700">
            <v>70001853</v>
          </cell>
        </row>
        <row r="1701">
          <cell r="A1701" t="str">
            <v>EVS-THEKE Reblochon INT</v>
          </cell>
          <cell r="B1701">
            <v>70001616</v>
          </cell>
        </row>
        <row r="1702">
          <cell r="A1702" t="str">
            <v>EVS-THEKE Reblochon IT</v>
          </cell>
          <cell r="B1702">
            <v>70001845</v>
          </cell>
        </row>
        <row r="1703">
          <cell r="A1703" t="str">
            <v>EVS-THEKE RotweinKÄ CH</v>
          </cell>
          <cell r="B1703">
            <v>70002412</v>
          </cell>
        </row>
        <row r="1704">
          <cell r="A1704" t="str">
            <v>EVS-THEKE RotweinKÄ CZ</v>
          </cell>
          <cell r="B1704">
            <v>70001921</v>
          </cell>
        </row>
        <row r="1705">
          <cell r="A1705" t="str">
            <v>EVS-THEKE RotweinKÄ DE/AT</v>
          </cell>
          <cell r="B1705">
            <v>70001892</v>
          </cell>
        </row>
        <row r="1706">
          <cell r="A1706" t="str">
            <v>EVS-THEKE RotweinKÄ INT</v>
          </cell>
          <cell r="B1706">
            <v>70002145</v>
          </cell>
        </row>
        <row r="1707">
          <cell r="A1707" t="str">
            <v>EVS-THEKE RotweinKÄ LT</v>
          </cell>
          <cell r="B1707">
            <v>70002049</v>
          </cell>
        </row>
        <row r="1708">
          <cell r="A1708" t="str">
            <v>EVS-THEKE RotweinKÄ PT</v>
          </cell>
          <cell r="B1708">
            <v>70002052</v>
          </cell>
        </row>
        <row r="1709">
          <cell r="A1709" t="str">
            <v>EVS-THEKE RotweinKÄ RO</v>
          </cell>
          <cell r="B1709">
            <v>70002027</v>
          </cell>
        </row>
        <row r="1710">
          <cell r="A1710" t="str">
            <v>EVS-THEKE RotweinKÄ RS</v>
          </cell>
          <cell r="B1710">
            <v>70002308</v>
          </cell>
        </row>
        <row r="1711">
          <cell r="A1711" t="str">
            <v>EVS-THEKE Rotwild Weihnaplatte</v>
          </cell>
          <cell r="B1711">
            <v>70002508</v>
          </cell>
        </row>
        <row r="1712">
          <cell r="A1712" t="str">
            <v>EVS-THEKE Scharfer Paul INT</v>
          </cell>
          <cell r="B1712">
            <v>70002392</v>
          </cell>
        </row>
        <row r="1713">
          <cell r="A1713" t="str">
            <v>EVS-THEKE Scharfer Paul PL</v>
          </cell>
          <cell r="B1713">
            <v>70002355</v>
          </cell>
        </row>
        <row r="1714">
          <cell r="A1714" t="str">
            <v>EVS-THEKE ScharferPaul flex</v>
          </cell>
          <cell r="B1714">
            <v>70001484</v>
          </cell>
        </row>
        <row r="1715">
          <cell r="A1715" t="str">
            <v>EVS-THEKE ScharferPaul RO</v>
          </cell>
          <cell r="B1715">
            <v>70002032</v>
          </cell>
        </row>
        <row r="1716">
          <cell r="A1716" t="str">
            <v>EVS-THEKE ScharferPaul RS</v>
          </cell>
          <cell r="B1716">
            <v>70002310</v>
          </cell>
        </row>
        <row r="1717">
          <cell r="A1717" t="str">
            <v>EVS-THEKE ScharfPeter digi PT</v>
          </cell>
          <cell r="B1717">
            <v>70001646</v>
          </cell>
        </row>
        <row r="1718">
          <cell r="A1718" t="str">
            <v>EVS-THEKE Simmental</v>
          </cell>
          <cell r="B1718">
            <v>70002434</v>
          </cell>
        </row>
        <row r="1719">
          <cell r="A1719" t="str">
            <v>EVS-THEKE Simmental INT</v>
          </cell>
          <cell r="B1719">
            <v>70002449</v>
          </cell>
        </row>
        <row r="1720">
          <cell r="A1720" t="str">
            <v>EVS-THEKE Simmental Weihplatte</v>
          </cell>
          <cell r="B1720">
            <v>70002509</v>
          </cell>
        </row>
        <row r="1721">
          <cell r="A1721" t="str">
            <v>EVS-THEKE Tiroler digi DK</v>
          </cell>
          <cell r="B1721">
            <v>70001628</v>
          </cell>
        </row>
        <row r="1722">
          <cell r="A1722" t="str">
            <v>EVS-THEKE Tiroler digi NL</v>
          </cell>
          <cell r="B1722">
            <v>70001522</v>
          </cell>
        </row>
        <row r="1723">
          <cell r="A1723" t="str">
            <v>EVS-THEKE Tiroler digi PT</v>
          </cell>
          <cell r="B1723">
            <v>70001642</v>
          </cell>
        </row>
        <row r="1724">
          <cell r="A1724" t="str">
            <v>EVS-THEKE TirolerAdler CH</v>
          </cell>
          <cell r="B1724">
            <v>70002083</v>
          </cell>
        </row>
        <row r="1725">
          <cell r="A1725" t="str">
            <v>EVS-THEKE TirolerAdler DE/AT</v>
          </cell>
          <cell r="B1725">
            <v>70001461</v>
          </cell>
        </row>
        <row r="1726">
          <cell r="A1726" t="str">
            <v>EVS-THEKE TirolerAdler digi CZ</v>
          </cell>
          <cell r="B1726">
            <v>70001538</v>
          </cell>
        </row>
        <row r="1727">
          <cell r="A1727" t="str">
            <v>EVS-THEKE TirolerAdler digi HR</v>
          </cell>
          <cell r="B1727">
            <v>70001573</v>
          </cell>
        </row>
        <row r="1728">
          <cell r="A1728" t="str">
            <v>EVS-THEKE TirolerAdler digi SL</v>
          </cell>
          <cell r="B1728">
            <v>70001586</v>
          </cell>
        </row>
        <row r="1729">
          <cell r="A1729" t="str">
            <v>EVS-THEKE TirolerAdler ES</v>
          </cell>
          <cell r="B1729">
            <v>70001850</v>
          </cell>
        </row>
        <row r="1730">
          <cell r="A1730" t="str">
            <v>EVS-THEKE TirolerAdler INT</v>
          </cell>
          <cell r="B1730">
            <v>70001601</v>
          </cell>
        </row>
        <row r="1731">
          <cell r="A1731" t="str">
            <v>EVS-THEKE TirolerAdler RO</v>
          </cell>
          <cell r="B1731">
            <v>70002030</v>
          </cell>
        </row>
        <row r="1732">
          <cell r="A1732" t="str">
            <v>EVS-THEKE TirolerAdler RS</v>
          </cell>
          <cell r="B1732">
            <v>70002309</v>
          </cell>
        </row>
        <row r="1733">
          <cell r="A1733" t="str">
            <v>EVS-Theke transp ATA</v>
          </cell>
          <cell r="B1733">
            <v>70001293</v>
          </cell>
        </row>
        <row r="1734">
          <cell r="A1734" t="str">
            <v>EVS-THEKE Trüffel Weihnaplatte</v>
          </cell>
          <cell r="B1734">
            <v>70002511</v>
          </cell>
        </row>
        <row r="1735">
          <cell r="A1735" t="str">
            <v>EVS-THEKE UnsBlütenKÄ PT</v>
          </cell>
          <cell r="B1735">
            <v>70002051</v>
          </cell>
        </row>
        <row r="1736">
          <cell r="A1736" t="str">
            <v>EVS-THEKE Unser BlütenKÄ DE/AT</v>
          </cell>
          <cell r="B1736">
            <v>70001683</v>
          </cell>
        </row>
        <row r="1737">
          <cell r="A1737" t="str">
            <v>EVS-THEKE Unser BlütenKÄ INT</v>
          </cell>
          <cell r="B1737">
            <v>70002393</v>
          </cell>
        </row>
        <row r="1738">
          <cell r="A1738" t="str">
            <v>EVS-THEKE Unser BlütenKÄ RS</v>
          </cell>
          <cell r="B1738">
            <v>70002322</v>
          </cell>
        </row>
        <row r="1739">
          <cell r="A1739" t="str">
            <v>EVS-THEKE WalnussKÄ</v>
          </cell>
          <cell r="B1739">
            <v>70001956</v>
          </cell>
        </row>
        <row r="1740">
          <cell r="A1740" t="str">
            <v>EVS-THEKE WalnussKÄ CH</v>
          </cell>
          <cell r="B1740">
            <v>70002082</v>
          </cell>
        </row>
        <row r="1741">
          <cell r="A1741" t="str">
            <v>EVS-THEKE WalnussKÄ CZ</v>
          </cell>
          <cell r="B1741">
            <v>70001759</v>
          </cell>
        </row>
        <row r="1742">
          <cell r="A1742" t="str">
            <v>EVS-THEKE WalnussKÄ digi Sl</v>
          </cell>
          <cell r="B1742">
            <v>70001580</v>
          </cell>
        </row>
        <row r="1743">
          <cell r="A1743" t="str">
            <v>EVS-THEKE WalnussKÄ DK</v>
          </cell>
          <cell r="B1743">
            <v>70001770</v>
          </cell>
        </row>
        <row r="1744">
          <cell r="A1744" t="str">
            <v>EVS-THEKE WalnussKÄ ES</v>
          </cell>
          <cell r="B1744">
            <v>70002459</v>
          </cell>
        </row>
        <row r="1745">
          <cell r="A1745" t="str">
            <v>EVS-THEKE WalnussKÄ HR</v>
          </cell>
          <cell r="B1745">
            <v>70001783</v>
          </cell>
        </row>
        <row r="1746">
          <cell r="A1746" t="str">
            <v>EVS-THEKE WalnussKÄ HU</v>
          </cell>
          <cell r="B1746">
            <v>70001786</v>
          </cell>
        </row>
        <row r="1747">
          <cell r="A1747" t="str">
            <v>EVS-THEKE WalnussKÄ INT</v>
          </cell>
          <cell r="B1747">
            <v>70002166</v>
          </cell>
        </row>
        <row r="1748">
          <cell r="A1748" t="str">
            <v>EVS-THEKE WalnussKÄ LT</v>
          </cell>
          <cell r="B1748">
            <v>70002043</v>
          </cell>
        </row>
        <row r="1749">
          <cell r="A1749" t="str">
            <v>EVS-THEKE WalnussKÄ PL</v>
          </cell>
          <cell r="B1749">
            <v>70001798</v>
          </cell>
        </row>
        <row r="1750">
          <cell r="A1750" t="str">
            <v>EVS-THEKE WalnussKÄ PT</v>
          </cell>
          <cell r="B1750">
            <v>70001801</v>
          </cell>
        </row>
        <row r="1751">
          <cell r="A1751" t="str">
            <v>EVS-THEKE WalnussKÄ RO</v>
          </cell>
          <cell r="B1751">
            <v>70002028</v>
          </cell>
        </row>
        <row r="1752">
          <cell r="A1752" t="str">
            <v>EVS-THEKE WalnussKÄ RS</v>
          </cell>
          <cell r="B1752">
            <v>70002304</v>
          </cell>
        </row>
        <row r="1753">
          <cell r="A1753" t="str">
            <v>EVS-THEKE Whisky&amp;Nut CH</v>
          </cell>
          <cell r="B1753">
            <v>70002080</v>
          </cell>
        </row>
        <row r="1754">
          <cell r="A1754" t="str">
            <v>EVS-THEKE Whisky&amp;Nut CZ</v>
          </cell>
          <cell r="B1754">
            <v>70001741</v>
          </cell>
        </row>
        <row r="1755">
          <cell r="A1755" t="str">
            <v>EVS-THEKE Whisky&amp;Nut DE/AT</v>
          </cell>
          <cell r="B1755">
            <v>70001738</v>
          </cell>
        </row>
        <row r="1756">
          <cell r="A1756" t="str">
            <v>EVS-THEKE Whisky&amp;Nut DK</v>
          </cell>
          <cell r="B1756">
            <v>70002273</v>
          </cell>
        </row>
        <row r="1757">
          <cell r="A1757" t="str">
            <v>EVS-THEKE Whisky&amp;Nut ES</v>
          </cell>
          <cell r="B1757">
            <v>70001857</v>
          </cell>
        </row>
        <row r="1758">
          <cell r="A1758" t="str">
            <v>EVS-THEKE Whisky&amp;Nut HU</v>
          </cell>
          <cell r="B1758">
            <v>70001743</v>
          </cell>
        </row>
        <row r="1759">
          <cell r="A1759" t="str">
            <v>EVS-THEKE Whisky&amp;Nut INT</v>
          </cell>
          <cell r="B1759">
            <v>70002001</v>
          </cell>
        </row>
        <row r="1760">
          <cell r="A1760" t="str">
            <v>EVS-THEKE Whisky&amp;Nut LT</v>
          </cell>
          <cell r="B1760">
            <v>70002181</v>
          </cell>
        </row>
        <row r="1761">
          <cell r="A1761" t="str">
            <v>EVS-THEKE Whisky&amp;Nut NL</v>
          </cell>
          <cell r="B1761">
            <v>70001740</v>
          </cell>
        </row>
        <row r="1762">
          <cell r="A1762" t="str">
            <v>EVS-THEKE Whisky&amp;Nut PT</v>
          </cell>
          <cell r="B1762">
            <v>70001745</v>
          </cell>
        </row>
        <row r="1763">
          <cell r="A1763" t="str">
            <v>EVS-THEKE Whisky&amp;Nut RO</v>
          </cell>
          <cell r="B1763">
            <v>70002251</v>
          </cell>
        </row>
        <row r="1764">
          <cell r="A1764" t="str">
            <v>EVS-THEKE Whisky&amp;Nut RS</v>
          </cell>
          <cell r="B1764">
            <v>70002307</v>
          </cell>
        </row>
        <row r="1765">
          <cell r="A1765" t="str">
            <v>EVS-THEKE Whisky&amp;Nut SL</v>
          </cell>
          <cell r="B1765">
            <v>70001994</v>
          </cell>
        </row>
        <row r="1766">
          <cell r="A1766" t="str">
            <v>EVS-THEKE ZiegenGOU</v>
          </cell>
          <cell r="B1766">
            <v>70001483</v>
          </cell>
        </row>
        <row r="1767">
          <cell r="A1767" t="str">
            <v>EVS-THEKE ZiegenGOU digi CZ</v>
          </cell>
          <cell r="B1767">
            <v>70001540</v>
          </cell>
        </row>
        <row r="1768">
          <cell r="A1768" t="str">
            <v>EVS-THEKE ZiegenGOU digi SL</v>
          </cell>
          <cell r="B1768">
            <v>70001588</v>
          </cell>
        </row>
        <row r="1769">
          <cell r="A1769" t="str">
            <v>EVS-THEKE ZiegenGOU ES</v>
          </cell>
          <cell r="B1769">
            <v>70001854</v>
          </cell>
        </row>
        <row r="1770">
          <cell r="A1770" t="str">
            <v>EVS-THEKE ZiegenGOU HU</v>
          </cell>
          <cell r="B1770">
            <v>70002129</v>
          </cell>
        </row>
        <row r="1771">
          <cell r="A1771" t="str">
            <v>EVS-THEKE ZiegenGOU INT</v>
          </cell>
          <cell r="B1771">
            <v>70001603</v>
          </cell>
        </row>
        <row r="1772">
          <cell r="A1772" t="str">
            <v>EVS-THEKE ZiegenGOU IT</v>
          </cell>
          <cell r="B1772">
            <v>70001846</v>
          </cell>
        </row>
        <row r="1773">
          <cell r="A1773" t="str">
            <v>EVS-THEKE ZiegenGOU RO</v>
          </cell>
          <cell r="B1773">
            <v>70002037</v>
          </cell>
        </row>
        <row r="1774">
          <cell r="A1774" t="str">
            <v>EVS-THEKE Ziegengouda digi DK</v>
          </cell>
          <cell r="B1774">
            <v>70001630</v>
          </cell>
        </row>
        <row r="1775">
          <cell r="A1775" t="str">
            <v>EVS-THEKE Ziegengouda digi PT</v>
          </cell>
          <cell r="B1775">
            <v>70001644</v>
          </cell>
        </row>
        <row r="1776">
          <cell r="A1776" t="str">
            <v>EVS-THEKE ZiegenKÄtaler</v>
          </cell>
          <cell r="B1776">
            <v>70002480</v>
          </cell>
        </row>
        <row r="1777">
          <cell r="A1777" t="str">
            <v>EVS-THEKE Ziegenroll ES</v>
          </cell>
          <cell r="B1777">
            <v>70001856</v>
          </cell>
        </row>
        <row r="1778">
          <cell r="A1778" t="str">
            <v>EVS-THEKE Ziegenroll IT</v>
          </cell>
          <cell r="B1778">
            <v>70001848</v>
          </cell>
        </row>
        <row r="1779">
          <cell r="A1779" t="str">
            <v>EVS-THEKE Ziegenrolle FI</v>
          </cell>
          <cell r="B1779">
            <v>70001776</v>
          </cell>
        </row>
        <row r="1780">
          <cell r="A1780" t="str">
            <v>EVS-THEKE Ziegenrolle PL</v>
          </cell>
          <cell r="B1780">
            <v>70001797</v>
          </cell>
        </row>
        <row r="1781">
          <cell r="A1781" t="str">
            <v>EVS-TORT Käseria 1K JER</v>
          </cell>
          <cell r="B1781">
            <v>70000985</v>
          </cell>
        </row>
        <row r="1782">
          <cell r="A1782" t="str">
            <v>EVS-TORT LACHS 1K</v>
          </cell>
          <cell r="B1782">
            <v>70000992</v>
          </cell>
        </row>
        <row r="1783">
          <cell r="A1783" t="str">
            <v>EVS-TORT LACHS 2K JER</v>
          </cell>
          <cell r="B1783">
            <v>70000980</v>
          </cell>
        </row>
        <row r="1784">
          <cell r="A1784" t="str">
            <v>EVS-TORT NUSS 1K</v>
          </cell>
          <cell r="B1784">
            <v>70000996</v>
          </cell>
        </row>
        <row r="1785">
          <cell r="A1785" t="str">
            <v>EVS-TORT PF-GRÜN 2K JER</v>
          </cell>
          <cell r="B1785">
            <v>70000981</v>
          </cell>
        </row>
        <row r="1786">
          <cell r="A1786" t="str">
            <v>EVS-TORT PF-OldGermany 2K</v>
          </cell>
          <cell r="B1786">
            <v>70000913</v>
          </cell>
        </row>
        <row r="1787">
          <cell r="A1787" t="str">
            <v>EVS-TORT PF-SCHW 1K</v>
          </cell>
          <cell r="B1787">
            <v>70000995</v>
          </cell>
        </row>
        <row r="1788">
          <cell r="A1788" t="str">
            <v>EVS-TORT WALN  2K JER</v>
          </cell>
          <cell r="B1788">
            <v>70000983</v>
          </cell>
        </row>
        <row r="1789">
          <cell r="A1789" t="str">
            <v>EVS-TORT WALN-OldGermany 2K</v>
          </cell>
          <cell r="B1789">
            <v>70000914</v>
          </cell>
        </row>
        <row r="1790">
          <cell r="A1790" t="str">
            <v>falsch</v>
          </cell>
          <cell r="B1790">
            <v>23000566</v>
          </cell>
        </row>
        <row r="1791">
          <cell r="A1791" t="str">
            <v>FC BÄRL-KNOB 150G WH DE</v>
          </cell>
          <cell r="B1791">
            <v>44000029</v>
          </cell>
        </row>
        <row r="1792">
          <cell r="A1792" t="str">
            <v>FC GARTG 1,5KG WH DE</v>
          </cell>
          <cell r="B1792">
            <v>44000042</v>
          </cell>
        </row>
        <row r="1793">
          <cell r="A1793" t="str">
            <v>FC GARTG 150G WH DE</v>
          </cell>
          <cell r="B1793">
            <v>44000030</v>
          </cell>
        </row>
        <row r="1794">
          <cell r="A1794" t="str">
            <v>FC KRÄU 1,5KG WH DE</v>
          </cell>
          <cell r="B1794">
            <v>44000034</v>
          </cell>
        </row>
        <row r="1795">
          <cell r="A1795" t="str">
            <v>FC KRÄU 150G AS DE</v>
          </cell>
          <cell r="B1795">
            <v>44000050</v>
          </cell>
        </row>
        <row r="1796">
          <cell r="A1796" t="str">
            <v>FC KRÄU 150G WH DE</v>
          </cell>
          <cell r="B1796">
            <v>44000026</v>
          </cell>
        </row>
        <row r="1797">
          <cell r="A1797" t="str">
            <v>FC KRÄU 150G WH FR</v>
          </cell>
          <cell r="B1797">
            <v>54000017</v>
          </cell>
        </row>
        <row r="1798">
          <cell r="A1798" t="str">
            <v>FC KRETA 125G WH DE</v>
          </cell>
          <cell r="B1798">
            <v>44000031</v>
          </cell>
        </row>
        <row r="1799">
          <cell r="A1799" t="str">
            <v>FC MEER 150G AS DE</v>
          </cell>
          <cell r="B1799">
            <v>44000048</v>
          </cell>
        </row>
        <row r="1800">
          <cell r="A1800" t="str">
            <v>FC MEER 150G WH DE</v>
          </cell>
          <cell r="B1800">
            <v>44000028</v>
          </cell>
        </row>
        <row r="1801">
          <cell r="A1801" t="str">
            <v>FC MEER 150G WH FR</v>
          </cell>
          <cell r="B1801">
            <v>54000019</v>
          </cell>
        </row>
        <row r="1802">
          <cell r="A1802" t="str">
            <v>FC MINUSL 125G OMI DE</v>
          </cell>
          <cell r="B1802">
            <v>44000036</v>
          </cell>
        </row>
        <row r="1803">
          <cell r="A1803" t="str">
            <v>FC PAP 150G AS DE</v>
          </cell>
          <cell r="B1803">
            <v>44000049</v>
          </cell>
        </row>
        <row r="1804">
          <cell r="A1804" t="str">
            <v>FC PAP 150G WH DE</v>
          </cell>
          <cell r="B1804">
            <v>44000027</v>
          </cell>
        </row>
        <row r="1805">
          <cell r="A1805" t="str">
            <v>FC PAP 150G WH FR</v>
          </cell>
          <cell r="B1805">
            <v>44000046</v>
          </cell>
        </row>
        <row r="1806">
          <cell r="A1806" t="str">
            <v>FC SAH 1,5KG  WH DE</v>
          </cell>
          <cell r="B1806">
            <v>44000024</v>
          </cell>
        </row>
        <row r="1807">
          <cell r="A1807" t="str">
            <v>FC SAH 1,5KG WH DE</v>
          </cell>
          <cell r="B1807">
            <v>54000027</v>
          </cell>
        </row>
        <row r="1808">
          <cell r="A1808" t="str">
            <v>FC SAH 150G WH DE</v>
          </cell>
          <cell r="B1808">
            <v>44000023</v>
          </cell>
        </row>
        <row r="1809">
          <cell r="A1809" t="str">
            <v>FC SIZIL 125G WH DE</v>
          </cell>
          <cell r="B1809">
            <v>44000033</v>
          </cell>
        </row>
        <row r="1810">
          <cell r="A1810" t="str">
            <v>FC TOSK 125G WH DE</v>
          </cell>
          <cell r="B1810">
            <v>44000032</v>
          </cell>
        </row>
        <row r="1811">
          <cell r="A1811" t="str">
            <v>FC-KRÄU LAKTF 150G HEI</v>
          </cell>
          <cell r="B1811">
            <v>44000038</v>
          </cell>
        </row>
        <row r="1812">
          <cell r="A1812" t="str">
            <v>FD-DVS YC-380</v>
          </cell>
          <cell r="B1812">
            <v>24000720</v>
          </cell>
        </row>
        <row r="1813">
          <cell r="A1813" t="str">
            <v>FD-DVS-R-704</v>
          </cell>
          <cell r="B1813">
            <v>24000020</v>
          </cell>
        </row>
        <row r="1814">
          <cell r="A1814" t="str">
            <v>FD-DVS-YC-370</v>
          </cell>
          <cell r="B1814">
            <v>24000024</v>
          </cell>
        </row>
        <row r="1815">
          <cell r="A1815" t="str">
            <v>FD-DVS-YC-X11</v>
          </cell>
          <cell r="B1815">
            <v>24000023</v>
          </cell>
        </row>
        <row r="1816">
          <cell r="A1816" t="str">
            <v>F-DVS FreshQ DA 1</v>
          </cell>
          <cell r="B1816">
            <v>24000696</v>
          </cell>
        </row>
        <row r="1817">
          <cell r="A1817" t="str">
            <v>F-DVS nu-trish BY-01 DA</v>
          </cell>
          <cell r="B1817">
            <v>24000695</v>
          </cell>
        </row>
        <row r="1818">
          <cell r="A1818" t="str">
            <v>F-DVS XT-208</v>
          </cell>
          <cell r="B1818">
            <v>24000661</v>
          </cell>
        </row>
        <row r="1819">
          <cell r="A1819" t="str">
            <v>F-DVS YoFlex YF-L02 DA</v>
          </cell>
          <cell r="B1819">
            <v>24000678</v>
          </cell>
        </row>
        <row r="1820">
          <cell r="A1820" t="str">
            <v>F-DVS-Flora-Danica</v>
          </cell>
          <cell r="B1820">
            <v>24000052</v>
          </cell>
        </row>
        <row r="1821">
          <cell r="A1821" t="str">
            <v>F-DVS-XT-313</v>
          </cell>
          <cell r="B1821">
            <v>24000021</v>
          </cell>
        </row>
        <row r="1822">
          <cell r="A1822" t="str">
            <v>F-DVS-YF-L706</v>
          </cell>
          <cell r="B1822">
            <v>24000022</v>
          </cell>
        </row>
        <row r="1823">
          <cell r="A1823" t="str">
            <v>Feigen getr</v>
          </cell>
          <cell r="B1823">
            <v>24000637</v>
          </cell>
        </row>
        <row r="1824">
          <cell r="A1824" t="str">
            <v>Feigen getr.</v>
          </cell>
          <cell r="B1824">
            <v>24000649</v>
          </cell>
        </row>
        <row r="1825">
          <cell r="A1825" t="str">
            <v>FeigenKÄ Rohling 4,5KG</v>
          </cell>
          <cell r="B1825">
            <v>23000562</v>
          </cell>
        </row>
        <row r="1826">
          <cell r="A1826" t="str">
            <v>Feigenkäse 45FIT 2,5K</v>
          </cell>
          <cell r="B1826">
            <v>23000517</v>
          </cell>
        </row>
        <row r="1827">
          <cell r="A1827" t="str">
            <v>Feigenspread</v>
          </cell>
          <cell r="B1827">
            <v>24000633</v>
          </cell>
        </row>
        <row r="1828">
          <cell r="A1828" t="str">
            <v>FIL BEC TOP KARAMPA 110G GUB</v>
          </cell>
          <cell r="B1828">
            <v>36000055</v>
          </cell>
        </row>
        <row r="1829">
          <cell r="A1829" t="str">
            <v>FIL BEC TOP MANGPA 110G GUB</v>
          </cell>
          <cell r="B1829">
            <v>36000054</v>
          </cell>
        </row>
        <row r="1830">
          <cell r="A1830" t="str">
            <v>FIL-BEC TOP HIM-PAN*NET</v>
          </cell>
          <cell r="B1830">
            <v>41000020</v>
          </cell>
        </row>
        <row r="1831">
          <cell r="A1831" t="str">
            <v>FIL-BEC TOP KAR-PAN*NET</v>
          </cell>
          <cell r="B1831">
            <v>41000021</v>
          </cell>
        </row>
        <row r="1832">
          <cell r="A1832" t="str">
            <v>FIL-BEC TOP MANG-PAN * NET</v>
          </cell>
          <cell r="B1832">
            <v>41000022</v>
          </cell>
        </row>
        <row r="1833">
          <cell r="A1833" t="str">
            <v>FILBECTOP HIMPAN-O-EPA 130G WH</v>
          </cell>
          <cell r="B1833">
            <v>35000010</v>
          </cell>
        </row>
        <row r="1834">
          <cell r="A1834" t="str">
            <v>FK * 42TM 20K</v>
          </cell>
          <cell r="B1834">
            <v>23000050</v>
          </cell>
        </row>
        <row r="1835">
          <cell r="A1835" t="str">
            <v>FK * 50TM 20K</v>
          </cell>
          <cell r="B1835">
            <v>23000064</v>
          </cell>
        </row>
        <row r="1836">
          <cell r="A1836" t="str">
            <v>FK 10KG JF CN</v>
          </cell>
          <cell r="B1836">
            <v>40000206</v>
          </cell>
        </row>
        <row r="1837">
          <cell r="A1837" t="str">
            <v>FK 10KG OLI CN</v>
          </cell>
          <cell r="B1837">
            <v>40000207</v>
          </cell>
        </row>
        <row r="1838">
          <cell r="A1838" t="str">
            <v>FK 10KG OLI CN Multivac</v>
          </cell>
          <cell r="B1838">
            <v>40000224</v>
          </cell>
        </row>
        <row r="1839">
          <cell r="A1839" t="str">
            <v>FK 10KG OLI CN51000037</v>
          </cell>
          <cell r="B1839">
            <v>50000291</v>
          </cell>
        </row>
        <row r="1840">
          <cell r="A1840" t="str">
            <v>FK 10KG QA CHINA</v>
          </cell>
          <cell r="B1840">
            <v>40000214</v>
          </cell>
        </row>
        <row r="1841">
          <cell r="A1841" t="str">
            <v>FK 15TM * DEV</v>
          </cell>
          <cell r="B1841">
            <v>40000121</v>
          </cell>
        </row>
        <row r="1842">
          <cell r="A1842" t="str">
            <v>FK 160G MIL DK</v>
          </cell>
          <cell r="B1842">
            <v>50000166</v>
          </cell>
        </row>
        <row r="1843">
          <cell r="A1843" t="str">
            <v>FK 42TM * 20KG JER</v>
          </cell>
          <cell r="B1843">
            <v>50000271</v>
          </cell>
        </row>
        <row r="1844">
          <cell r="A1844" t="str">
            <v>FK 42TM DOPPELR 10KG</v>
          </cell>
          <cell r="B1844">
            <v>50000017</v>
          </cell>
        </row>
        <row r="1845">
          <cell r="A1845" t="str">
            <v>FK 42TM-JOBRME 10KG</v>
          </cell>
          <cell r="B1845">
            <v>40000012</v>
          </cell>
        </row>
        <row r="1846">
          <cell r="A1846" t="str">
            <v>FK 45TM AM 15KG JER</v>
          </cell>
          <cell r="B1846">
            <v>40000107</v>
          </cell>
        </row>
        <row r="1847">
          <cell r="A1847" t="str">
            <v>FK 50TM 20K</v>
          </cell>
          <cell r="B1847">
            <v>23000511</v>
          </cell>
        </row>
        <row r="1848">
          <cell r="A1848" t="str">
            <v>FK 50TM 20KG JER</v>
          </cell>
          <cell r="B1848">
            <v>40000104</v>
          </cell>
        </row>
        <row r="1849">
          <cell r="A1849" t="str">
            <v>FK 50TM 25K</v>
          </cell>
          <cell r="B1849">
            <v>23000559</v>
          </cell>
        </row>
        <row r="1850">
          <cell r="A1850" t="str">
            <v>FK 50TM LACF 10KG</v>
          </cell>
          <cell r="B1850">
            <v>40000105</v>
          </cell>
        </row>
        <row r="1851">
          <cell r="A1851" t="str">
            <v>FK 50TM LACF 20KG JER</v>
          </cell>
          <cell r="B1851">
            <v>40000106</v>
          </cell>
        </row>
        <row r="1852">
          <cell r="A1852" t="str">
            <v>FK BACKS-46TM 10KG</v>
          </cell>
          <cell r="B1852">
            <v>40000016</v>
          </cell>
        </row>
        <row r="1853">
          <cell r="A1853" t="str">
            <v>FK BACKST 10KG</v>
          </cell>
          <cell r="B1853">
            <v>50000022</v>
          </cell>
        </row>
        <row r="1854">
          <cell r="A1854" t="str">
            <v>FK BACKST-46TM 10KG</v>
          </cell>
          <cell r="B1854">
            <v>40000006</v>
          </cell>
        </row>
        <row r="1855">
          <cell r="A1855" t="str">
            <v>FK BLO * 2000G</v>
          </cell>
          <cell r="B1855">
            <v>40000201</v>
          </cell>
        </row>
        <row r="1856">
          <cell r="A1856" t="str">
            <v>FK BLO-60FIT 2KG</v>
          </cell>
          <cell r="B1856">
            <v>50000053</v>
          </cell>
        </row>
        <row r="1857">
          <cell r="A1857" t="str">
            <v>FK BLO-60FIT 2KG 2S</v>
          </cell>
          <cell r="B1857">
            <v>50000052</v>
          </cell>
        </row>
        <row r="1858">
          <cell r="A1858" t="str">
            <v>FK BLO-60FIT 2KG BG</v>
          </cell>
          <cell r="B1858">
            <v>50000268</v>
          </cell>
        </row>
        <row r="1859">
          <cell r="A1859" t="str">
            <v>FK BLO-60FIT 2KG GB</v>
          </cell>
          <cell r="B1859">
            <v>50000055</v>
          </cell>
        </row>
        <row r="1860">
          <cell r="A1860" t="str">
            <v>FK BLO-60FIT 2KG OLI CN</v>
          </cell>
          <cell r="B1860">
            <v>40000208</v>
          </cell>
        </row>
        <row r="1861">
          <cell r="A1861" t="str">
            <v>FK BLO-60FIT 2KG QA 2S</v>
          </cell>
          <cell r="B1861">
            <v>50000062</v>
          </cell>
        </row>
        <row r="1862">
          <cell r="A1862" t="str">
            <v>FK BLO-60FIT 2KG QA MO</v>
          </cell>
          <cell r="B1862">
            <v>50000262</v>
          </cell>
        </row>
        <row r="1863">
          <cell r="A1863" t="str">
            <v>FK BLO-60FIT-2KG OLI CN</v>
          </cell>
          <cell r="B1863">
            <v>50000282</v>
          </cell>
        </row>
        <row r="1864">
          <cell r="A1864" t="str">
            <v>FK BLO-60FIT-6X 2KG</v>
          </cell>
          <cell r="B1864">
            <v>50000202</v>
          </cell>
        </row>
        <row r="1865">
          <cell r="A1865" t="str">
            <v>FK BLO-60FIT-6X 2KG 2S MY</v>
          </cell>
          <cell r="B1865">
            <v>50000201</v>
          </cell>
        </row>
        <row r="1866">
          <cell r="A1866" t="str">
            <v>FK BLO-60FIT-6X 2KG LAN EN</v>
          </cell>
          <cell r="B1866">
            <v>50000200</v>
          </cell>
        </row>
        <row r="1867">
          <cell r="A1867" t="str">
            <v>FK BLO-60FIT-6X 2KG PB</v>
          </cell>
          <cell r="B1867">
            <v>50000063</v>
          </cell>
        </row>
        <row r="1868">
          <cell r="A1868" t="str">
            <v>FK BLO-60FIT-6X2KG OLI CN Mult</v>
          </cell>
          <cell r="B1868">
            <v>40000227</v>
          </cell>
        </row>
        <row r="1869">
          <cell r="A1869" t="str">
            <v>FK BLO-60FIT-6X2KG PB IN</v>
          </cell>
          <cell r="B1869">
            <v>50000253</v>
          </cell>
        </row>
        <row r="1870">
          <cell r="A1870" t="str">
            <v>FK BLO-FODDIE 2KG</v>
          </cell>
          <cell r="B1870">
            <v>50000058</v>
          </cell>
        </row>
        <row r="1871">
          <cell r="A1871" t="str">
            <v>FK BLO-PAYSAN 2KG</v>
          </cell>
          <cell r="B1871">
            <v>50000050</v>
          </cell>
        </row>
        <row r="1872">
          <cell r="A1872" t="str">
            <v>FK CC-BLO-6X 2KG GRO</v>
          </cell>
          <cell r="B1872">
            <v>50000054</v>
          </cell>
        </row>
        <row r="1873">
          <cell r="A1873" t="str">
            <v>FK CC-BLO-6X 2KG GRO ES</v>
          </cell>
          <cell r="B1873">
            <v>50000056</v>
          </cell>
        </row>
        <row r="1874">
          <cell r="A1874" t="str">
            <v>FK CC-BLO-6X 2KG GRO GB</v>
          </cell>
          <cell r="B1874">
            <v>50000051</v>
          </cell>
        </row>
        <row r="1875">
          <cell r="A1875" t="str">
            <v>FK CF EIM 5KG WH DE</v>
          </cell>
          <cell r="B1875">
            <v>40000187</v>
          </cell>
        </row>
        <row r="1876">
          <cell r="A1876" t="str">
            <v>FK DOPPELR 10KG</v>
          </cell>
          <cell r="B1876">
            <v>40000113</v>
          </cell>
        </row>
        <row r="1877">
          <cell r="A1877" t="str">
            <v>FK DOPPELR 20KG</v>
          </cell>
          <cell r="B1877">
            <v>40000192</v>
          </cell>
        </row>
        <row r="1878">
          <cell r="A1878" t="str">
            <v>FK DOPPELR-42TM 10KG</v>
          </cell>
          <cell r="B1878">
            <v>50000021</v>
          </cell>
        </row>
        <row r="1879">
          <cell r="A1879" t="str">
            <v>FK EIM-BACKS-42TM 10KG</v>
          </cell>
          <cell r="B1879">
            <v>40000013</v>
          </cell>
        </row>
        <row r="1880">
          <cell r="A1880" t="str">
            <v>FK GM-38TM 10KG</v>
          </cell>
          <cell r="B1880">
            <v>40000173</v>
          </cell>
        </row>
        <row r="1881">
          <cell r="A1881" t="str">
            <v>FK HARD 10KG</v>
          </cell>
          <cell r="B1881">
            <v>40000117</v>
          </cell>
        </row>
        <row r="1882">
          <cell r="A1882" t="str">
            <v>FK HARD GEL 10kg</v>
          </cell>
          <cell r="B1882">
            <v>40000198</v>
          </cell>
        </row>
        <row r="1883">
          <cell r="A1883" t="str">
            <v>FK HF 160G MIL CZ</v>
          </cell>
          <cell r="B1883">
            <v>40000195</v>
          </cell>
        </row>
        <row r="1884">
          <cell r="A1884" t="str">
            <v>FK HMEZAD-100G- 150G</v>
          </cell>
          <cell r="B1884">
            <v>40000011</v>
          </cell>
        </row>
        <row r="1885">
          <cell r="A1885" t="str">
            <v>FK KRÄU 150G CAR NL</v>
          </cell>
          <cell r="B1885">
            <v>40000197</v>
          </cell>
        </row>
        <row r="1886">
          <cell r="A1886" t="str">
            <v>FK KRÄU 150G DEH</v>
          </cell>
          <cell r="B1886">
            <v>40000097</v>
          </cell>
        </row>
        <row r="1887">
          <cell r="A1887" t="str">
            <v>FK KRÄU-PAP 150 G ØGO DK</v>
          </cell>
          <cell r="B1887">
            <v>40000189</v>
          </cell>
        </row>
        <row r="1888">
          <cell r="A1888" t="str">
            <v>FK KRÄUTER 160G K-B DE</v>
          </cell>
          <cell r="B1888">
            <v>50000241</v>
          </cell>
        </row>
        <row r="1889">
          <cell r="A1889" t="str">
            <v>FK KRÄUT-O-KNOB 10KG</v>
          </cell>
          <cell r="B1889">
            <v>31000159</v>
          </cell>
        </row>
        <row r="1890">
          <cell r="A1890" t="str">
            <v>FK LAKF 50FIT 20K</v>
          </cell>
          <cell r="B1890">
            <v>23000054</v>
          </cell>
        </row>
        <row r="1891">
          <cell r="A1891" t="str">
            <v>FK MIKO 160G GO DE</v>
          </cell>
          <cell r="B1891">
            <v>50000178</v>
          </cell>
        </row>
        <row r="1892">
          <cell r="A1892" t="str">
            <v>FK MIKO 160G K-B DE</v>
          </cell>
          <cell r="B1892">
            <v>50000214</v>
          </cell>
        </row>
        <row r="1893">
          <cell r="A1893" t="str">
            <v>FK MIKO 160G MIL BE</v>
          </cell>
          <cell r="B1893">
            <v>50000191</v>
          </cell>
        </row>
        <row r="1894">
          <cell r="A1894" t="str">
            <v>FK MIKO 160G MIL BG</v>
          </cell>
          <cell r="B1894">
            <v>50000186</v>
          </cell>
        </row>
        <row r="1895">
          <cell r="A1895" t="str">
            <v>FK MIKO 160G MIL CY</v>
          </cell>
          <cell r="B1895">
            <v>50000289</v>
          </cell>
        </row>
        <row r="1896">
          <cell r="A1896" t="str">
            <v>FK MIKO 160G MIL CZ</v>
          </cell>
          <cell r="B1896">
            <v>50000189</v>
          </cell>
        </row>
        <row r="1897">
          <cell r="A1897" t="str">
            <v>FK MIKO 160G MIL HR</v>
          </cell>
          <cell r="B1897">
            <v>50000187</v>
          </cell>
        </row>
        <row r="1898">
          <cell r="A1898" t="str">
            <v>FK MIKO 160G MIL HU</v>
          </cell>
          <cell r="B1898">
            <v>40000162</v>
          </cell>
        </row>
        <row r="1899">
          <cell r="A1899" t="str">
            <v>FK MIKO 160G MIL IT</v>
          </cell>
          <cell r="B1899">
            <v>50000190</v>
          </cell>
        </row>
        <row r="1900">
          <cell r="A1900" t="str">
            <v>FK MIKO 160G MIL LT</v>
          </cell>
          <cell r="B1900">
            <v>40000163</v>
          </cell>
        </row>
        <row r="1901">
          <cell r="A1901" t="str">
            <v>FK MIKO 160G MIL PT</v>
          </cell>
          <cell r="B1901">
            <v>50000182</v>
          </cell>
        </row>
        <row r="1902">
          <cell r="A1902" t="str">
            <v>FK MIKO 160G MIL RO</v>
          </cell>
          <cell r="B1902">
            <v>50000185</v>
          </cell>
        </row>
        <row r="1903">
          <cell r="A1903" t="str">
            <v>FK MIKO 160G MIL RS</v>
          </cell>
          <cell r="B1903">
            <v>50000249</v>
          </cell>
        </row>
        <row r="1904">
          <cell r="A1904" t="str">
            <v>FK MIKO 160G MIL SI</v>
          </cell>
          <cell r="B1904">
            <v>50000188</v>
          </cell>
        </row>
        <row r="1905">
          <cell r="A1905" t="str">
            <v>FK MIX 160G GUB</v>
          </cell>
          <cell r="B1905">
            <v>50000296</v>
          </cell>
        </row>
        <row r="1906">
          <cell r="A1906" t="str">
            <v>FK MIX 160G MIL DE</v>
          </cell>
          <cell r="B1906">
            <v>50000247</v>
          </cell>
        </row>
        <row r="1907">
          <cell r="A1907" t="str">
            <v>FK NAT 200G BAV</v>
          </cell>
          <cell r="B1907">
            <v>50000143</v>
          </cell>
        </row>
        <row r="1908">
          <cell r="A1908" t="str">
            <v>FK NATUR 150G AH DE</v>
          </cell>
          <cell r="B1908">
            <v>40000154</v>
          </cell>
        </row>
        <row r="1909">
          <cell r="A1909" t="str">
            <v>FK NATUR 150G CAR NL</v>
          </cell>
          <cell r="B1909">
            <v>40000196</v>
          </cell>
        </row>
        <row r="1910">
          <cell r="A1910" t="str">
            <v>FK NATUR 150G DEH</v>
          </cell>
          <cell r="B1910">
            <v>40000129</v>
          </cell>
        </row>
        <row r="1911">
          <cell r="A1911" t="str">
            <v>FK NATUR 150G EXQ DE</v>
          </cell>
          <cell r="B1911">
            <v>40000095</v>
          </cell>
        </row>
        <row r="1912">
          <cell r="A1912" t="str">
            <v>FK NATUR 150G NAL DE</v>
          </cell>
          <cell r="B1912">
            <v>50000206</v>
          </cell>
        </row>
        <row r="1913">
          <cell r="A1913" t="str">
            <v>FK NATUR 160G K-B DE</v>
          </cell>
          <cell r="B1913">
            <v>50000240</v>
          </cell>
        </row>
        <row r="1914">
          <cell r="A1914" t="str">
            <v>FK NATUR-AUSLOB 150G EXQ DE</v>
          </cell>
          <cell r="B1914">
            <v>40000176</v>
          </cell>
        </row>
        <row r="1915">
          <cell r="A1915" t="str">
            <v>FK NUR KOPIE</v>
          </cell>
          <cell r="B1915">
            <v>50000267</v>
          </cell>
        </row>
        <row r="1916">
          <cell r="A1916" t="str">
            <v>FK PUR 150G ÄNG SE</v>
          </cell>
          <cell r="B1916">
            <v>50000236</v>
          </cell>
        </row>
        <row r="1917">
          <cell r="A1917" t="str">
            <v>FK PUR 150G ÄNG SWE</v>
          </cell>
          <cell r="B1917">
            <v>40000185</v>
          </cell>
        </row>
        <row r="1918">
          <cell r="A1918" t="str">
            <v>FK PUR 150G ØGO DK</v>
          </cell>
          <cell r="B1918">
            <v>40000148</v>
          </cell>
        </row>
        <row r="1919">
          <cell r="A1919" t="str">
            <v>FK PUR 150G WH DE</v>
          </cell>
          <cell r="B1919">
            <v>40000094</v>
          </cell>
        </row>
        <row r="1920">
          <cell r="A1920" t="str">
            <v>FK PUR 160G GUB DE</v>
          </cell>
          <cell r="B1920">
            <v>40000002</v>
          </cell>
        </row>
        <row r="1921">
          <cell r="A1921" t="str">
            <v>FK PUR 160G GUB DK</v>
          </cell>
          <cell r="B1921">
            <v>40000132</v>
          </cell>
        </row>
        <row r="1922">
          <cell r="A1922" t="str">
            <v>FK PUR 160G K-B DE</v>
          </cell>
          <cell r="B1922">
            <v>40000153</v>
          </cell>
        </row>
        <row r="1923">
          <cell r="A1923" t="str">
            <v>FK PUR 160G MIL CH</v>
          </cell>
          <cell r="B1923">
            <v>50000225</v>
          </cell>
        </row>
        <row r="1924">
          <cell r="A1924" t="str">
            <v>FK PUR 160G MIL CZ</v>
          </cell>
          <cell r="B1924">
            <v>50000245</v>
          </cell>
        </row>
        <row r="1925">
          <cell r="A1925" t="str">
            <v>FK PUR 160G MIL DE</v>
          </cell>
          <cell r="B1925">
            <v>40000122</v>
          </cell>
        </row>
        <row r="1926">
          <cell r="A1926" t="str">
            <v>FK PUR 160G MIL ES</v>
          </cell>
          <cell r="B1926">
            <v>40000158</v>
          </cell>
        </row>
        <row r="1927">
          <cell r="A1927" t="str">
            <v>FK PUR 160G MIL ES/CS</v>
          </cell>
          <cell r="B1927">
            <v>50000218</v>
          </cell>
        </row>
        <row r="1928">
          <cell r="A1928" t="str">
            <v>FK PUR 160G MIL ES/PT</v>
          </cell>
          <cell r="B1928">
            <v>50000300</v>
          </cell>
        </row>
        <row r="1929">
          <cell r="A1929" t="str">
            <v>FK PUR 160G MIL HU</v>
          </cell>
          <cell r="B1929">
            <v>50000224</v>
          </cell>
        </row>
        <row r="1930">
          <cell r="A1930" t="str">
            <v>FK PUR 160G MIL LT</v>
          </cell>
          <cell r="B1930">
            <v>50000217</v>
          </cell>
        </row>
        <row r="1931">
          <cell r="A1931" t="str">
            <v>FK PUR 160G MIL PL</v>
          </cell>
          <cell r="B1931">
            <v>50000227</v>
          </cell>
        </row>
        <row r="1932">
          <cell r="A1932" t="str">
            <v>FK PUR 160G MIL PT</v>
          </cell>
          <cell r="B1932">
            <v>58001105</v>
          </cell>
        </row>
        <row r="1933">
          <cell r="A1933" t="str">
            <v>FK PUR 160G MIL SE</v>
          </cell>
          <cell r="B1933">
            <v>40000178</v>
          </cell>
        </row>
        <row r="1934">
          <cell r="A1934" t="str">
            <v>FK PUR 160G MIL SK</v>
          </cell>
          <cell r="B1934">
            <v>50000226</v>
          </cell>
        </row>
        <row r="1935">
          <cell r="A1935" t="str">
            <v>FK PUR 3KG WH DE</v>
          </cell>
          <cell r="B1935">
            <v>40000130</v>
          </cell>
        </row>
        <row r="1936">
          <cell r="A1936" t="str">
            <v>FK PUR MIKO 160G GO DE</v>
          </cell>
          <cell r="B1936">
            <v>40000159</v>
          </cell>
        </row>
        <row r="1937">
          <cell r="A1937" t="str">
            <v>FK PUR-RUND 160G MIL DE</v>
          </cell>
          <cell r="B1937">
            <v>40000140</v>
          </cell>
        </row>
        <row r="1938">
          <cell r="A1938" t="str">
            <v>FK Taler 125G APR-MAN</v>
          </cell>
          <cell r="B1938">
            <v>40000222</v>
          </cell>
        </row>
        <row r="1939">
          <cell r="A1939" t="str">
            <v>FK Taler 125G MEL-MANG</v>
          </cell>
          <cell r="B1939">
            <v>40000223</v>
          </cell>
        </row>
        <row r="1940">
          <cell r="A1940" t="str">
            <v>FK Taler 125G SCHN-KNOB</v>
          </cell>
          <cell r="B1940">
            <v>40000221</v>
          </cell>
        </row>
        <row r="1941">
          <cell r="A1941" t="str">
            <v>FK TOSK 160G GUB  DE</v>
          </cell>
          <cell r="B1941">
            <v>40000212</v>
          </cell>
        </row>
        <row r="1942">
          <cell r="A1942" t="str">
            <v>FK TOSK 160G MIL DE</v>
          </cell>
          <cell r="B1942">
            <v>40000193</v>
          </cell>
        </row>
        <row r="1943">
          <cell r="A1943" t="str">
            <v>FK WIESENK 150G ÄNG DK</v>
          </cell>
          <cell r="B1943">
            <v>40000181</v>
          </cell>
        </row>
        <row r="1944">
          <cell r="A1944" t="str">
            <v>FK WIESENK 150G ÄNG SE</v>
          </cell>
          <cell r="B1944">
            <v>50000237</v>
          </cell>
        </row>
        <row r="1945">
          <cell r="A1945" t="str">
            <v>FK WIESENK 150G ÄNG SWE</v>
          </cell>
          <cell r="B1945">
            <v>40000186</v>
          </cell>
        </row>
        <row r="1946">
          <cell r="A1946" t="str">
            <v>FK WIESENK 150G ØGO DK</v>
          </cell>
          <cell r="B1946">
            <v>40000149</v>
          </cell>
        </row>
        <row r="1947">
          <cell r="A1947" t="str">
            <v>FK WIESENK 160G GUB DE</v>
          </cell>
          <cell r="B1947">
            <v>40000003</v>
          </cell>
        </row>
        <row r="1948">
          <cell r="A1948" t="str">
            <v>FK WIESENK 160G GUB DK</v>
          </cell>
          <cell r="B1948">
            <v>40000133</v>
          </cell>
        </row>
        <row r="1949">
          <cell r="A1949" t="str">
            <v>FK WIESENK MIKO 160G GO DE</v>
          </cell>
          <cell r="B1949">
            <v>40000160</v>
          </cell>
        </row>
        <row r="1950">
          <cell r="A1950" t="str">
            <v>FK WIESENK-RUND 160G MIL DE</v>
          </cell>
          <cell r="B1950">
            <v>40000139</v>
          </cell>
        </row>
        <row r="1951">
          <cell r="A1951" t="str">
            <v>FK WIESKRÄ 160G K-B DE</v>
          </cell>
          <cell r="B1951">
            <v>40000152</v>
          </cell>
        </row>
        <row r="1952">
          <cell r="A1952" t="str">
            <v>FK WIESKRÄ 160G MIL</v>
          </cell>
          <cell r="B1952">
            <v>40000175</v>
          </cell>
        </row>
        <row r="1953">
          <cell r="A1953" t="str">
            <v>FK WIESKRÄ 160G MIL DE</v>
          </cell>
          <cell r="B1953">
            <v>40000123</v>
          </cell>
        </row>
        <row r="1954">
          <cell r="A1954" t="str">
            <v>FKA ANANAS 125G JER ES</v>
          </cell>
          <cell r="B1954">
            <v>40000200</v>
          </cell>
        </row>
        <row r="1955">
          <cell r="A1955" t="str">
            <v>FKA ANANAS 125G MIL DE</v>
          </cell>
          <cell r="B1955">
            <v>40000164</v>
          </cell>
        </row>
        <row r="1956">
          <cell r="A1956" t="str">
            <v>FKA KRÄU 125G MIL DE</v>
          </cell>
          <cell r="B1956">
            <v>40000216</v>
          </cell>
        </row>
        <row r="1957">
          <cell r="A1957" t="str">
            <v>FKA MIKO 125G MILDE</v>
          </cell>
          <cell r="B1957">
            <v>50000223</v>
          </cell>
        </row>
        <row r="1958">
          <cell r="A1958" t="str">
            <v>FKA PAP 125G MIL DE</v>
          </cell>
          <cell r="B1958">
            <v>40000146</v>
          </cell>
        </row>
        <row r="1959">
          <cell r="A1959" t="str">
            <v>FKA SCHNITTL 125G JER ES</v>
          </cell>
          <cell r="B1959">
            <v>40000199</v>
          </cell>
        </row>
        <row r="1960">
          <cell r="A1960" t="str">
            <v>FKA SCHNITTL 125G MIL DE</v>
          </cell>
          <cell r="B1960">
            <v>40000145</v>
          </cell>
        </row>
        <row r="1961">
          <cell r="A1961" t="str">
            <v>FKA TOM-BAS 125G MIL DE</v>
          </cell>
          <cell r="B1961">
            <v>40000147</v>
          </cell>
        </row>
        <row r="1962">
          <cell r="A1962" t="str">
            <v>FK-CF Rework</v>
          </cell>
          <cell r="B1962">
            <v>23500502</v>
          </cell>
        </row>
        <row r="1963">
          <cell r="A1963" t="str">
            <v>FK-Domino 6x20G</v>
          </cell>
          <cell r="B1963">
            <v>40000137</v>
          </cell>
        </row>
        <row r="1964">
          <cell r="A1964" t="str">
            <v>FK-Domino Mini Muuh</v>
          </cell>
          <cell r="B1964">
            <v>59000027</v>
          </cell>
        </row>
        <row r="1965">
          <cell r="A1965" t="str">
            <v>FKR ANA-MAN 100G GEI DK</v>
          </cell>
          <cell r="B1965">
            <v>50000292</v>
          </cell>
        </row>
        <row r="1966">
          <cell r="A1966" t="str">
            <v>FKR ANA-MAN 100G HU</v>
          </cell>
          <cell r="B1966">
            <v>40000202</v>
          </cell>
        </row>
        <row r="1967">
          <cell r="A1967" t="str">
            <v>FKR ANA-MAN 100G JER ES</v>
          </cell>
          <cell r="B1967">
            <v>50000107</v>
          </cell>
        </row>
        <row r="1968">
          <cell r="A1968" t="str">
            <v>FKR ANA-MAN 100G MOR GB</v>
          </cell>
          <cell r="B1968">
            <v>40000059</v>
          </cell>
        </row>
        <row r="1969">
          <cell r="A1969" t="str">
            <v>FKR ANAN 100G GEI DK</v>
          </cell>
          <cell r="B1969">
            <v>40000091</v>
          </cell>
        </row>
        <row r="1970">
          <cell r="A1970" t="str">
            <v>FKR ANANAS 100G TEO ES</v>
          </cell>
          <cell r="B1970">
            <v>40000070</v>
          </cell>
        </row>
        <row r="1971">
          <cell r="A1971" t="str">
            <v>FKR ANANAS-MAND 100G ICE AKTIO</v>
          </cell>
          <cell r="B1971">
            <v>40000191</v>
          </cell>
        </row>
        <row r="1972">
          <cell r="A1972" t="str">
            <v>FKR ANANAS-MAND 100G JER GB</v>
          </cell>
          <cell r="B1972">
            <v>50000244</v>
          </cell>
        </row>
        <row r="1973">
          <cell r="A1973" t="str">
            <v>FKR KRÄU 100G ASA</v>
          </cell>
          <cell r="B1973">
            <v>50000103</v>
          </cell>
        </row>
        <row r="1974">
          <cell r="A1974" t="str">
            <v>FKR KRÄU 100G ASA GB</v>
          </cell>
          <cell r="B1974">
            <v>40000089</v>
          </cell>
        </row>
        <row r="1975">
          <cell r="A1975" t="str">
            <v>FKR KRÄU 100G GEI DK</v>
          </cell>
          <cell r="B1975">
            <v>40000092</v>
          </cell>
        </row>
        <row r="1976">
          <cell r="A1976" t="str">
            <v>FKR KRÄU 100G HU</v>
          </cell>
          <cell r="B1976">
            <v>40000203</v>
          </cell>
        </row>
        <row r="1977">
          <cell r="A1977" t="str">
            <v>FKR KRÄU 100G ICE</v>
          </cell>
          <cell r="B1977">
            <v>40000141</v>
          </cell>
        </row>
        <row r="1978">
          <cell r="A1978" t="str">
            <v>FKR KRÄU 100G JER ES</v>
          </cell>
          <cell r="B1978">
            <v>50000102</v>
          </cell>
        </row>
        <row r="1979">
          <cell r="A1979" t="str">
            <v>FKR KRÄU 100G TEO ES</v>
          </cell>
          <cell r="B1979">
            <v>40000068</v>
          </cell>
        </row>
        <row r="1980">
          <cell r="A1980" t="str">
            <v>FKR LACHS 100G ICE</v>
          </cell>
          <cell r="B1980">
            <v>40000142</v>
          </cell>
        </row>
        <row r="1981">
          <cell r="A1981" t="str">
            <v>FKR LACHS 100G JER DE</v>
          </cell>
          <cell r="B1981">
            <v>50000093</v>
          </cell>
        </row>
        <row r="1982">
          <cell r="A1982" t="str">
            <v>FKR LACHS 100G JER ES</v>
          </cell>
          <cell r="B1982">
            <v>40000069</v>
          </cell>
        </row>
        <row r="1983">
          <cell r="A1983" t="str">
            <v>FKR PAP 100G GEI DK</v>
          </cell>
          <cell r="B1983">
            <v>40000093</v>
          </cell>
        </row>
        <row r="1984">
          <cell r="A1984" t="str">
            <v>FKR PAP 100G TEO ES</v>
          </cell>
          <cell r="B1984">
            <v>40000073</v>
          </cell>
        </row>
        <row r="1985">
          <cell r="A1985" t="str">
            <v>FKR PAP-CHILI 100G GEI DK</v>
          </cell>
          <cell r="B1985">
            <v>50000294</v>
          </cell>
        </row>
        <row r="1986">
          <cell r="A1986" t="str">
            <v>FKR PAP-CHILI 100G JER ES</v>
          </cell>
          <cell r="B1986">
            <v>50000110</v>
          </cell>
        </row>
        <row r="1987">
          <cell r="A1987" t="str">
            <v>FKR SORTIERT 100G GEI</v>
          </cell>
          <cell r="B1987">
            <v>50000235</v>
          </cell>
        </row>
        <row r="1988">
          <cell r="A1988" t="str">
            <v>FKR WLACHS 100G HU</v>
          </cell>
          <cell r="B1988">
            <v>40000204</v>
          </cell>
        </row>
        <row r="1989">
          <cell r="A1989" t="str">
            <v>FKZ BACKS 10KG ZUCKER</v>
          </cell>
          <cell r="B1989">
            <v>31000222</v>
          </cell>
        </row>
        <row r="1990">
          <cell r="A1990" t="str">
            <v>FKZ BEU 10KG</v>
          </cell>
          <cell r="B1990">
            <v>50000064</v>
          </cell>
        </row>
        <row r="1991">
          <cell r="A1991" t="str">
            <v>FKZ BEU 10KG KOAM</v>
          </cell>
          <cell r="B1991">
            <v>40000157</v>
          </cell>
        </row>
        <row r="1992">
          <cell r="A1992" t="str">
            <v>FKZ BIO-NATUR 10KG JER DE</v>
          </cell>
          <cell r="B1992">
            <v>31000149</v>
          </cell>
        </row>
        <row r="1993">
          <cell r="A1993" t="str">
            <v>FKZ CF-KRÄUTER D 10KG</v>
          </cell>
          <cell r="B1993">
            <v>50000065</v>
          </cell>
        </row>
        <row r="1994">
          <cell r="A1994" t="str">
            <v>FKZ EIM 5KG WH DE</v>
          </cell>
          <cell r="B1994">
            <v>40000120</v>
          </cell>
        </row>
        <row r="1995">
          <cell r="A1995" t="str">
            <v>FKZ EIM DELTA-FOOD 1KG</v>
          </cell>
          <cell r="B1995">
            <v>40000116</v>
          </cell>
        </row>
        <row r="1996">
          <cell r="A1996" t="str">
            <v>FKZ LAKF-SCHNITT 10KG JER DE</v>
          </cell>
          <cell r="B1996">
            <v>31000155</v>
          </cell>
        </row>
        <row r="1997">
          <cell r="A1997" t="str">
            <v>FKZ LAKF-SCHNITTL 10KG JER DE</v>
          </cell>
          <cell r="B1997">
            <v>31000229</v>
          </cell>
        </row>
        <row r="1998">
          <cell r="A1998" t="str">
            <v>FKZ MASC  500G WH CN</v>
          </cell>
          <cell r="B1998">
            <v>40000144</v>
          </cell>
        </row>
        <row r="1999">
          <cell r="A1999" t="str">
            <v>FKZ MASC 10KG JF CN</v>
          </cell>
          <cell r="B1999">
            <v>50000287</v>
          </cell>
        </row>
        <row r="2000">
          <cell r="A2000" t="str">
            <v>FKZ MASC 10KG OLI CN</v>
          </cell>
          <cell r="B2000">
            <v>50000232</v>
          </cell>
        </row>
        <row r="2001">
          <cell r="A2001" t="str">
            <v>FKZ MASC 250G</v>
          </cell>
          <cell r="B2001">
            <v>50000280</v>
          </cell>
        </row>
        <row r="2002">
          <cell r="A2002" t="str">
            <v>FKZ MASC 250G CZ SPA</v>
          </cell>
          <cell r="B2002">
            <v>40000213</v>
          </cell>
        </row>
        <row r="2003">
          <cell r="A2003" t="str">
            <v>FKZ MASC 500G OLI CN</v>
          </cell>
          <cell r="B2003">
            <v>40000143</v>
          </cell>
        </row>
        <row r="2004">
          <cell r="A2004" t="str">
            <v>FKZ MASC 500G REDM EN</v>
          </cell>
          <cell r="B2004">
            <v>50000234</v>
          </cell>
        </row>
        <row r="2005">
          <cell r="A2005" t="str">
            <v>FKZ MASC 500G WH CN</v>
          </cell>
          <cell r="B2005">
            <v>40000156</v>
          </cell>
        </row>
        <row r="2006">
          <cell r="A2006" t="str">
            <v>FKZ MASC BEC 250G WH CN</v>
          </cell>
          <cell r="B2006">
            <v>50000231</v>
          </cell>
        </row>
        <row r="2007">
          <cell r="A2007" t="str">
            <v>FKZ QUANTUM 200G JER GB</v>
          </cell>
          <cell r="B2007">
            <v>40000072</v>
          </cell>
        </row>
        <row r="2008">
          <cell r="A2008" t="str">
            <v>FKZ ZU 10KG JER DE</v>
          </cell>
          <cell r="B2008">
            <v>50000203</v>
          </cell>
        </row>
        <row r="2009">
          <cell r="A2009" t="str">
            <v>FK-ZIEGE LAKF 25FET 15K</v>
          </cell>
          <cell r="B2009">
            <v>23000061</v>
          </cell>
        </row>
        <row r="2010">
          <cell r="A2010" t="str">
            <v>Flojel 60</v>
          </cell>
          <cell r="B2010">
            <v>24000444</v>
          </cell>
        </row>
        <row r="2011">
          <cell r="A2011" t="str">
            <v>Flüssig-Eigelb pasteurisiert</v>
          </cell>
          <cell r="B2011">
            <v>24000228</v>
          </cell>
        </row>
        <row r="2012">
          <cell r="A2012" t="str">
            <v>Flüssig-Vollei pasteurisiert</v>
          </cell>
          <cell r="B2012">
            <v>24000229</v>
          </cell>
        </row>
        <row r="2013">
          <cell r="A2013" t="str">
            <v>FM BIMÜ</v>
          </cell>
          <cell r="B2013">
            <v>23500172</v>
          </cell>
        </row>
        <row r="2014">
          <cell r="A2014" t="str">
            <v>FM BIMÜ BIMÜ Mand-Spek</v>
          </cell>
          <cell r="B2014">
            <v>23500505</v>
          </cell>
        </row>
        <row r="2015">
          <cell r="A2015" t="str">
            <v>FM BIMÜ CLASS</v>
          </cell>
          <cell r="B2015">
            <v>23500455</v>
          </cell>
        </row>
        <row r="2016">
          <cell r="A2016" t="str">
            <v>FM BIMÜ Erdb-Rhab</v>
          </cell>
          <cell r="B2016">
            <v>23500503</v>
          </cell>
        </row>
        <row r="2017">
          <cell r="A2017" t="str">
            <v>FM BIMÜ HIMB</v>
          </cell>
          <cell r="B2017">
            <v>23500454</v>
          </cell>
        </row>
        <row r="2018">
          <cell r="A2018" t="str">
            <v>FM BIMÜ WALDB</v>
          </cell>
          <cell r="B2018">
            <v>23500453</v>
          </cell>
        </row>
        <row r="2019">
          <cell r="A2019" t="str">
            <v>FM BioFK-PUR 42-TM</v>
          </cell>
          <cell r="B2019">
            <v>21000078</v>
          </cell>
        </row>
        <row r="2020">
          <cell r="A2020" t="str">
            <v>FM DIP-CURRY-MANGO</v>
          </cell>
          <cell r="B2020">
            <v>21000072</v>
          </cell>
        </row>
        <row r="2021">
          <cell r="A2021" t="str">
            <v>FM DIP-RO-BE-MEER</v>
          </cell>
          <cell r="B2021">
            <v>21000074</v>
          </cell>
        </row>
        <row r="2022">
          <cell r="A2022" t="str">
            <v>FM DIP-TOM-BAS-FETA</v>
          </cell>
          <cell r="B2022">
            <v>21000073</v>
          </cell>
        </row>
        <row r="2023">
          <cell r="A2023" t="str">
            <v>FM ESPR-AMARETTO</v>
          </cell>
          <cell r="B2023">
            <v>23500200</v>
          </cell>
        </row>
        <row r="2024">
          <cell r="A2024" t="str">
            <v>FM FC-BÄR-KNOBL</v>
          </cell>
          <cell r="B2024">
            <v>21000009</v>
          </cell>
        </row>
        <row r="2025">
          <cell r="A2025" t="str">
            <v>FM FC-GARTG</v>
          </cell>
          <cell r="B2025">
            <v>21000018</v>
          </cell>
        </row>
        <row r="2026">
          <cell r="A2026" t="str">
            <v>FM FC-KRÄU</v>
          </cell>
          <cell r="B2026">
            <v>21000017</v>
          </cell>
        </row>
        <row r="2027">
          <cell r="A2027" t="str">
            <v>FM FC-KRÄU-LAKTF</v>
          </cell>
          <cell r="B2027">
            <v>21000011</v>
          </cell>
        </row>
        <row r="2028">
          <cell r="A2028" t="str">
            <v>FM FC-KRETA</v>
          </cell>
          <cell r="B2028">
            <v>21000020</v>
          </cell>
        </row>
        <row r="2029">
          <cell r="A2029" t="str">
            <v>FM FC-MEER</v>
          </cell>
          <cell r="B2029">
            <v>21000010</v>
          </cell>
        </row>
        <row r="2030">
          <cell r="A2030" t="str">
            <v>FM FC-MEER-LAKTF</v>
          </cell>
          <cell r="B2030">
            <v>21000023</v>
          </cell>
        </row>
        <row r="2031">
          <cell r="A2031" t="str">
            <v>FM FC-PAP</v>
          </cell>
          <cell r="B2031">
            <v>21000016</v>
          </cell>
        </row>
        <row r="2032">
          <cell r="A2032" t="str">
            <v>FM FC-SAH</v>
          </cell>
          <cell r="B2032">
            <v>21000003</v>
          </cell>
        </row>
        <row r="2033">
          <cell r="A2033" t="str">
            <v>FM FC-SAH-LAKTF</v>
          </cell>
          <cell r="B2033">
            <v>21000005</v>
          </cell>
        </row>
        <row r="2034">
          <cell r="A2034" t="str">
            <v>FM FC-SIZIL</v>
          </cell>
          <cell r="B2034">
            <v>21000019</v>
          </cell>
        </row>
        <row r="2035">
          <cell r="A2035" t="str">
            <v>FM FC-TOSK</v>
          </cell>
          <cell r="B2035">
            <v>21000021</v>
          </cell>
        </row>
        <row r="2036">
          <cell r="A2036" t="str">
            <v>FM FC-ZAZ</v>
          </cell>
          <cell r="B2036">
            <v>21000012</v>
          </cell>
        </row>
        <row r="2037">
          <cell r="A2037" t="str">
            <v>FM FK KRÄU-PAP 34-TM</v>
          </cell>
          <cell r="B2037">
            <v>21000059</v>
          </cell>
        </row>
        <row r="2038">
          <cell r="A2038" t="str">
            <v>FM FKA-ANANAS</v>
          </cell>
          <cell r="B2038">
            <v>23500467</v>
          </cell>
        </row>
        <row r="2039">
          <cell r="A2039" t="str">
            <v>FM FKA-KRÄUTER</v>
          </cell>
          <cell r="B2039">
            <v>23500545</v>
          </cell>
        </row>
        <row r="2040">
          <cell r="A2040" t="str">
            <v>FM FK-AM-ANANAS 45-TM</v>
          </cell>
          <cell r="B2040">
            <v>23500174</v>
          </cell>
        </row>
        <row r="2041">
          <cell r="A2041" t="str">
            <v>FM FK-AM-PUR-ENGL 45-TM</v>
          </cell>
          <cell r="B2041">
            <v>23500175</v>
          </cell>
        </row>
        <row r="2042">
          <cell r="A2042" t="str">
            <v>FM FKA-PAP</v>
          </cell>
          <cell r="B2042">
            <v>23500398</v>
          </cell>
        </row>
        <row r="2043">
          <cell r="A2043" t="str">
            <v>FM FKA-SCHNITTL</v>
          </cell>
          <cell r="B2043">
            <v>23500397</v>
          </cell>
        </row>
        <row r="2044">
          <cell r="A2044" t="str">
            <v>FM FK-ASIA-BLOCK 47-TM</v>
          </cell>
          <cell r="B2044">
            <v>23500176</v>
          </cell>
        </row>
        <row r="2045">
          <cell r="A2045" t="str">
            <v>FM FK-ASIA-BLOCK 47-TM 0,1 JBK</v>
          </cell>
          <cell r="B2045">
            <v>23500522</v>
          </cell>
        </row>
        <row r="2046">
          <cell r="A2046" t="str">
            <v>FM FKA-TOM-BAS</v>
          </cell>
          <cell r="B2046">
            <v>23500399</v>
          </cell>
        </row>
        <row r="2047">
          <cell r="A2047" t="str">
            <v>FM FK-CF EIM 5KG</v>
          </cell>
          <cell r="B2047">
            <v>23500484</v>
          </cell>
        </row>
        <row r="2048">
          <cell r="A2048" t="str">
            <v>FM FK-DELHAIZE-KRÄU 34-TM</v>
          </cell>
          <cell r="B2048">
            <v>21000013</v>
          </cell>
        </row>
        <row r="2049">
          <cell r="A2049" t="str">
            <v>FM FK-DELTA 34-TM</v>
          </cell>
          <cell r="B2049">
            <v>23500177</v>
          </cell>
        </row>
        <row r="2050">
          <cell r="A2050" t="str">
            <v>FM FK-GM-38TM</v>
          </cell>
          <cell r="B2050">
            <v>21000055</v>
          </cell>
        </row>
        <row r="2051">
          <cell r="A2051" t="str">
            <v>FM FK-HARD-47-TM</v>
          </cell>
          <cell r="B2051">
            <v>23500178</v>
          </cell>
        </row>
        <row r="2052">
          <cell r="A2052" t="str">
            <v>FM FK-HARD-47-TM mR</v>
          </cell>
          <cell r="B2052">
            <v>23500516</v>
          </cell>
        </row>
        <row r="2053">
          <cell r="A2053" t="str">
            <v>FM FK-M-JBKM 46-TM</v>
          </cell>
          <cell r="B2053">
            <v>23500179</v>
          </cell>
        </row>
        <row r="2054">
          <cell r="A2054" t="str">
            <v>FM FK-PUR 34-TM</v>
          </cell>
          <cell r="B2054">
            <v>21000014</v>
          </cell>
        </row>
        <row r="2055">
          <cell r="A2055" t="str">
            <v>FM FK-PUR-50TM</v>
          </cell>
          <cell r="B2055">
            <v>23500245</v>
          </cell>
        </row>
        <row r="2056">
          <cell r="A2056" t="str">
            <v>FM FK-PUR-BACKST 46-TM</v>
          </cell>
          <cell r="B2056">
            <v>23500180</v>
          </cell>
        </row>
        <row r="2057">
          <cell r="A2057" t="str">
            <v>FM FK-PUR-BIL</v>
          </cell>
          <cell r="B2057">
            <v>23500252</v>
          </cell>
        </row>
        <row r="2058">
          <cell r="A2058" t="str">
            <v>FM FK-PUR-LAKTFR 42-TM</v>
          </cell>
          <cell r="B2058">
            <v>23500181</v>
          </cell>
        </row>
        <row r="2059">
          <cell r="A2059" t="str">
            <v>FM FK-PUR-LAKTFR 50-TM</v>
          </cell>
          <cell r="B2059">
            <v>23500182</v>
          </cell>
        </row>
        <row r="2060">
          <cell r="A2060" t="str">
            <v>FM FK-PUR-ZUB 34-TM</v>
          </cell>
          <cell r="B2060">
            <v>23500183</v>
          </cell>
        </row>
        <row r="2061">
          <cell r="A2061" t="str">
            <v>FM FK-TOSK 34-TM</v>
          </cell>
          <cell r="B2061">
            <v>21000061</v>
          </cell>
        </row>
        <row r="2062">
          <cell r="A2062" t="str">
            <v>FM FK-WIESENK 34-TM</v>
          </cell>
          <cell r="B2062">
            <v>21000015</v>
          </cell>
        </row>
        <row r="2063">
          <cell r="A2063" t="str">
            <v>FM FKZ-KOAM</v>
          </cell>
          <cell r="B2063">
            <v>23500447</v>
          </cell>
        </row>
        <row r="2064">
          <cell r="A2064" t="str">
            <v>FM FK-ZUB-DEV 15-TM</v>
          </cell>
          <cell r="B2064">
            <v>23500184</v>
          </cell>
        </row>
        <row r="2065">
          <cell r="A2065" t="str">
            <v>FM FK-ZUBER-MIRO 40-TM</v>
          </cell>
          <cell r="B2065">
            <v>23500185</v>
          </cell>
        </row>
        <row r="2066">
          <cell r="A2066" t="str">
            <v>FM GEWBUTT-KRÄUBUTT</v>
          </cell>
          <cell r="B2066">
            <v>23500186</v>
          </cell>
        </row>
        <row r="2067">
          <cell r="A2067" t="str">
            <v>FM JOGH 0,3-FETT</v>
          </cell>
          <cell r="B2067">
            <v>23500187</v>
          </cell>
        </row>
        <row r="2068">
          <cell r="A2068" t="str">
            <v>FM JOGH-V-FEIN</v>
          </cell>
          <cell r="B2068">
            <v>23500189</v>
          </cell>
        </row>
        <row r="2069">
          <cell r="A2069" t="str">
            <v>FM MASC</v>
          </cell>
          <cell r="B2069">
            <v>23500190</v>
          </cell>
        </row>
        <row r="2070">
          <cell r="A2070" t="str">
            <v>FM MASC-FRUCHTK</v>
          </cell>
          <cell r="B2070">
            <v>23500191</v>
          </cell>
        </row>
        <row r="2071">
          <cell r="A2071" t="str">
            <v>FM MASC-UHT</v>
          </cell>
          <cell r="B2071">
            <v>23500192</v>
          </cell>
        </row>
        <row r="2072">
          <cell r="A2072" t="str">
            <v>FM MOU</v>
          </cell>
          <cell r="B2072">
            <v>23500194</v>
          </cell>
        </row>
        <row r="2073">
          <cell r="A2073" t="str">
            <v>FM MOU HOBLÜ</v>
          </cell>
          <cell r="B2073">
            <v>23500481</v>
          </cell>
        </row>
        <row r="2074">
          <cell r="A2074" t="str">
            <v>FM MOU OZI</v>
          </cell>
          <cell r="B2074">
            <v>23500463</v>
          </cell>
        </row>
        <row r="2075">
          <cell r="A2075" t="str">
            <v>FM MOZZ</v>
          </cell>
          <cell r="B2075">
            <v>21000066</v>
          </cell>
        </row>
        <row r="2076">
          <cell r="A2076" t="str">
            <v>FM MOZZ BURRATA</v>
          </cell>
          <cell r="B2076">
            <v>21000065</v>
          </cell>
        </row>
        <row r="2077">
          <cell r="A2077" t="str">
            <v>FM MOZZ CREMA</v>
          </cell>
          <cell r="B2077">
            <v>21000068</v>
          </cell>
        </row>
        <row r="2078">
          <cell r="A2078" t="str">
            <v>FM MOZZ SCAMO</v>
          </cell>
          <cell r="B2078">
            <v>21000069</v>
          </cell>
        </row>
        <row r="2079">
          <cell r="A2079" t="str">
            <v>FM PANNA</v>
          </cell>
          <cell r="B2079">
            <v>23500195</v>
          </cell>
        </row>
        <row r="2080">
          <cell r="A2080" t="str">
            <v>FM PAP-ENTKEI</v>
          </cell>
          <cell r="B2080">
            <v>23500400</v>
          </cell>
        </row>
        <row r="2081">
          <cell r="A2081" t="str">
            <v>FM RICOTTA</v>
          </cell>
          <cell r="B2081">
            <v>21000067</v>
          </cell>
        </row>
        <row r="2082">
          <cell r="A2082" t="str">
            <v>FM SAH 26% Fett 10 KG</v>
          </cell>
          <cell r="B2082">
            <v>23500537</v>
          </cell>
        </row>
        <row r="2083">
          <cell r="A2083" t="str">
            <v>FM SCHNITTL-ENTKEI</v>
          </cell>
          <cell r="B2083">
            <v>23500401</v>
          </cell>
        </row>
        <row r="2084">
          <cell r="A2084" t="str">
            <v>FM TIRAM</v>
          </cell>
          <cell r="B2084">
            <v>23500196</v>
          </cell>
        </row>
        <row r="2085">
          <cell r="A2085" t="str">
            <v>FM VEG AUFSTRICH KRÄU</v>
          </cell>
          <cell r="B2085">
            <v>21500003</v>
          </cell>
        </row>
        <row r="2086">
          <cell r="A2086" t="str">
            <v>FM VEG AUFSTRICH PAP</v>
          </cell>
          <cell r="B2086">
            <v>21500002</v>
          </cell>
        </row>
        <row r="2087">
          <cell r="A2087" t="str">
            <v>FM VEG-AUFSTRICH NAT</v>
          </cell>
          <cell r="B2087">
            <v>21500001</v>
          </cell>
        </row>
        <row r="2088">
          <cell r="A2088" t="str">
            <v>Folie für Hordenwagen SW</v>
          </cell>
          <cell r="B2088">
            <v>71000518</v>
          </cell>
        </row>
        <row r="2089">
          <cell r="A2089" t="str">
            <v>FÖRD * 48FIT 15K</v>
          </cell>
          <cell r="B2089">
            <v>23000165</v>
          </cell>
        </row>
        <row r="2090">
          <cell r="A2090" t="str">
            <v>FORM FRUCHT NUSS AUSLEGEN</v>
          </cell>
          <cell r="B2090">
            <v>23500348</v>
          </cell>
        </row>
        <row r="2091">
          <cell r="A2091" t="str">
            <v>FREI</v>
          </cell>
          <cell r="B2091">
            <v>48001087</v>
          </cell>
        </row>
        <row r="2092">
          <cell r="A2092" t="str">
            <v>Friesblond Block</v>
          </cell>
          <cell r="B2092">
            <v>23000610</v>
          </cell>
        </row>
        <row r="2093">
          <cell r="A2093" t="str">
            <v>FRUCHTK * 150G LID DE</v>
          </cell>
          <cell r="B2093">
            <v>42000051</v>
          </cell>
        </row>
        <row r="2094">
          <cell r="A2094" t="str">
            <v>FRUCHTK * 150G LID LT</v>
          </cell>
          <cell r="B2094">
            <v>42000045</v>
          </cell>
        </row>
        <row r="2095">
          <cell r="A2095" t="str">
            <v>FRUCHTK * 150G LID SE/IT</v>
          </cell>
          <cell r="B2095">
            <v>42000020</v>
          </cell>
        </row>
        <row r="2096">
          <cell r="A2096" t="str">
            <v>Gartentroll</v>
          </cell>
          <cell r="B2096">
            <v>23000596</v>
          </cell>
        </row>
        <row r="2097">
          <cell r="A2097" t="str">
            <v>Gekochte Makkaroni TK</v>
          </cell>
          <cell r="B2097">
            <v>24000717</v>
          </cell>
        </row>
        <row r="2098">
          <cell r="A2098" t="str">
            <v>Gelatine 260-Bloom-140-mesh</v>
          </cell>
          <cell r="B2098">
            <v>24000440</v>
          </cell>
        </row>
        <row r="2099">
          <cell r="A2099" t="str">
            <v>GELITA Instant-Gelatine 25KG</v>
          </cell>
          <cell r="B2099">
            <v>24000057</v>
          </cell>
        </row>
        <row r="2100">
          <cell r="A2100" t="str">
            <v>Gew.extrakt-ZWIEB SLR100</v>
          </cell>
          <cell r="B2100">
            <v>24000339</v>
          </cell>
        </row>
        <row r="2101">
          <cell r="A2101" t="str">
            <v>GORG B-Ware * *</v>
          </cell>
          <cell r="B2101">
            <v>23000052</v>
          </cell>
        </row>
        <row r="2102">
          <cell r="A2102" t="str">
            <v>GOU * 30FIT 15K</v>
          </cell>
          <cell r="B2102">
            <v>23000194</v>
          </cell>
        </row>
        <row r="2103">
          <cell r="A2103" t="str">
            <v>GOU * 48FIT 15K</v>
          </cell>
          <cell r="B2103">
            <v>23000100</v>
          </cell>
        </row>
        <row r="2104">
          <cell r="A2104" t="str">
            <v>GOU * 48FIT 3KG</v>
          </cell>
          <cell r="B2104">
            <v>23000178</v>
          </cell>
        </row>
        <row r="2105">
          <cell r="A2105" t="str">
            <v>GOU 48FIT BIO</v>
          </cell>
          <cell r="B2105">
            <v>23000617</v>
          </cell>
        </row>
        <row r="2106">
          <cell r="A2106" t="str">
            <v>Gou 48FIT HALAL</v>
          </cell>
          <cell r="B2106">
            <v>23000548</v>
          </cell>
        </row>
        <row r="2107">
          <cell r="A2107" t="str">
            <v>GOU 48FIT VLOG</v>
          </cell>
          <cell r="B2107">
            <v>23000209</v>
          </cell>
        </row>
        <row r="2108">
          <cell r="A2108" t="str">
            <v>GOU 50FIT BIO</v>
          </cell>
          <cell r="B2108">
            <v>23000552</v>
          </cell>
        </row>
        <row r="2109">
          <cell r="A2109" t="str">
            <v>GOU ABS-vakuum 48FIT *</v>
          </cell>
          <cell r="B2109">
            <v>23000067</v>
          </cell>
        </row>
        <row r="2110">
          <cell r="A2110" t="str">
            <v>GOU Aldi 48FIT VLOG</v>
          </cell>
          <cell r="B2110">
            <v>23000199</v>
          </cell>
        </row>
        <row r="2111">
          <cell r="A2111" t="str">
            <v>GOU AMM 48FIT 15K</v>
          </cell>
          <cell r="B2111">
            <v>23000129</v>
          </cell>
        </row>
        <row r="2112">
          <cell r="A2112" t="str">
            <v>GOU B-Ware 48FIT 15K</v>
          </cell>
          <cell r="B2112">
            <v>23000053</v>
          </cell>
        </row>
        <row r="2113">
          <cell r="A2113" t="str">
            <v>GOU GEW 5KG</v>
          </cell>
          <cell r="B2113">
            <v>59000036</v>
          </cell>
        </row>
        <row r="2114">
          <cell r="A2114" t="str">
            <v>GOU Lidl 48FIT</v>
          </cell>
          <cell r="B2114">
            <v>23000508</v>
          </cell>
        </row>
        <row r="2115">
          <cell r="A2115" t="str">
            <v>GOU Lidl 48FIT 15K</v>
          </cell>
          <cell r="B2115">
            <v>23000182</v>
          </cell>
        </row>
        <row r="2116">
          <cell r="A2116" t="str">
            <v>GOU Lidl 48FIT VLOG</v>
          </cell>
          <cell r="B2116">
            <v>23000203</v>
          </cell>
        </row>
        <row r="2117">
          <cell r="A2117" t="str">
            <v>GOU NAT-GER 48FIT 15K</v>
          </cell>
          <cell r="B2117">
            <v>23000176</v>
          </cell>
        </row>
        <row r="2118">
          <cell r="A2118" t="str">
            <v>GOU pikant48FIT rund</v>
          </cell>
          <cell r="B2118">
            <v>23000538</v>
          </cell>
        </row>
        <row r="2119">
          <cell r="A2119" t="str">
            <v>GOU REW-PEN 48FIT VLOG</v>
          </cell>
          <cell r="B2119">
            <v>23000207</v>
          </cell>
        </row>
        <row r="2120">
          <cell r="A2120" t="str">
            <v>GOU-48 BLO-BIO 80KG</v>
          </cell>
          <cell r="B2120">
            <v>23000493</v>
          </cell>
        </row>
        <row r="2121">
          <cell r="A2121" t="str">
            <v>GOU-ALT-HO NAT-GER 48FIT 15K</v>
          </cell>
          <cell r="B2121">
            <v>23000139</v>
          </cell>
        </row>
        <row r="2122">
          <cell r="A2122" t="str">
            <v>GOUD-48-FIT 190G</v>
          </cell>
          <cell r="B2122">
            <v>23000499</v>
          </cell>
        </row>
        <row r="2123">
          <cell r="A2123" t="str">
            <v>GOUDA 48FIT VLOG</v>
          </cell>
          <cell r="B2123">
            <v>23000627</v>
          </cell>
        </row>
        <row r="2124">
          <cell r="A2124" t="str">
            <v>GOU-MA-RÄU AMM 45FIT 15K</v>
          </cell>
          <cell r="B2124">
            <v>23000128</v>
          </cell>
        </row>
        <row r="2125">
          <cell r="A2125" t="str">
            <v>GOU-MI * 45FIT VLOG</v>
          </cell>
          <cell r="B2125">
            <v>23000192</v>
          </cell>
        </row>
        <row r="2126">
          <cell r="A2126" t="str">
            <v>GOU-MI-HO NAT-GER 48FIT 15K</v>
          </cell>
          <cell r="B2126">
            <v>23000138</v>
          </cell>
        </row>
        <row r="2127">
          <cell r="A2127" t="str">
            <v>GOU-RÄU AMM 48FIT 15K</v>
          </cell>
          <cell r="B2127">
            <v>23000126</v>
          </cell>
        </row>
        <row r="2128">
          <cell r="A2128" t="str">
            <v>GRILLK * 45FIT 2KG</v>
          </cell>
          <cell r="B2128">
            <v>23000163</v>
          </cell>
        </row>
        <row r="2129">
          <cell r="A2129" t="str">
            <v>GROSSL GERIE-45FIT 5KG</v>
          </cell>
          <cell r="B2129">
            <v>59000033</v>
          </cell>
        </row>
        <row r="2130">
          <cell r="A2130" t="str">
            <v>GRS CHILI-NAT 150G BE</v>
          </cell>
          <cell r="B2130">
            <v>47001004</v>
          </cell>
        </row>
        <row r="2131">
          <cell r="A2131" t="str">
            <v>GRS CHILI-NAT 150G GR</v>
          </cell>
          <cell r="B2131">
            <v>47001002</v>
          </cell>
        </row>
        <row r="2132">
          <cell r="A2132" t="str">
            <v>GRS CHILI-NAT 150G HU</v>
          </cell>
          <cell r="B2132">
            <v>47001000</v>
          </cell>
        </row>
        <row r="2133">
          <cell r="A2133" t="str">
            <v>GRS CHILI-NAT 150G K-C</v>
          </cell>
          <cell r="B2133">
            <v>47000998</v>
          </cell>
        </row>
        <row r="2134">
          <cell r="A2134" t="str">
            <v>GRS CHILI-NAT 150G LID NL</v>
          </cell>
          <cell r="B2134">
            <v>47000970</v>
          </cell>
        </row>
        <row r="2135">
          <cell r="A2135" t="str">
            <v>GRS CHILI-NAT 150G LIDL DE</v>
          </cell>
          <cell r="B2135">
            <v>47000996</v>
          </cell>
        </row>
        <row r="2136">
          <cell r="A2136" t="str">
            <v>GRS CHILI-NAT 150G NL</v>
          </cell>
          <cell r="B2136">
            <v>47001009</v>
          </cell>
        </row>
        <row r="2137">
          <cell r="A2137" t="str">
            <v>GRS CHILI-NAT 150G NORMA</v>
          </cell>
          <cell r="B2137">
            <v>47000993</v>
          </cell>
        </row>
        <row r="2138">
          <cell r="A2138" t="str">
            <v>GRS CHILI-NAT 150G SI</v>
          </cell>
          <cell r="B2138">
            <v>47001006</v>
          </cell>
        </row>
        <row r="2139">
          <cell r="A2139" t="str">
            <v>GRS CHILI-NAT 150G SK-HR</v>
          </cell>
          <cell r="B2139">
            <v>47001008</v>
          </cell>
        </row>
        <row r="2140">
          <cell r="A2140" t="str">
            <v>GRS MIKO 150G MIL DE</v>
          </cell>
          <cell r="B2140">
            <v>57000493</v>
          </cell>
        </row>
        <row r="2141">
          <cell r="A2141" t="str">
            <v>GRS MIKO 150G MIL FI</v>
          </cell>
          <cell r="B2141">
            <v>57000496</v>
          </cell>
        </row>
        <row r="2142">
          <cell r="A2142" t="str">
            <v>GRS MIKO 150G MIL GR</v>
          </cell>
          <cell r="B2142">
            <v>57000581</v>
          </cell>
        </row>
        <row r="2143">
          <cell r="A2143" t="str">
            <v>GRS MIKO 150G MIL HU</v>
          </cell>
          <cell r="B2143">
            <v>57000580</v>
          </cell>
        </row>
        <row r="2144">
          <cell r="A2144" t="str">
            <v>GRS MIKO 150G MIL NL</v>
          </cell>
          <cell r="B2144">
            <v>57000645</v>
          </cell>
        </row>
        <row r="2145">
          <cell r="A2145" t="str">
            <v>GRS MIKO 150G MIL SI</v>
          </cell>
          <cell r="B2145">
            <v>57000582</v>
          </cell>
        </row>
        <row r="2146">
          <cell r="A2146" t="str">
            <v>GRS NATUR 100G DE/AT BBOX</v>
          </cell>
          <cell r="B2146">
            <v>47001012</v>
          </cell>
        </row>
        <row r="2147">
          <cell r="A2147" t="str">
            <v>GRS NATUR 100G MIL GR BBOX</v>
          </cell>
          <cell r="B2147">
            <v>47001013</v>
          </cell>
        </row>
        <row r="2148">
          <cell r="A2148" t="str">
            <v>GRS NATUR 150G JTAG</v>
          </cell>
          <cell r="B2148">
            <v>47000897</v>
          </cell>
        </row>
        <row r="2149">
          <cell r="A2149" t="str">
            <v>GRS NATUR 150G LID BE</v>
          </cell>
          <cell r="B2149">
            <v>47000107</v>
          </cell>
        </row>
        <row r="2150">
          <cell r="A2150" t="str">
            <v>GRS NATUR 150G LID FI-SE</v>
          </cell>
          <cell r="B2150">
            <v>47000081</v>
          </cell>
        </row>
        <row r="2151">
          <cell r="A2151" t="str">
            <v>GRS NATUR 150G LID GR</v>
          </cell>
          <cell r="B2151">
            <v>47000104</v>
          </cell>
        </row>
        <row r="2152">
          <cell r="A2152" t="str">
            <v>GRS NATUR 150G LID HU-RO</v>
          </cell>
          <cell r="B2152">
            <v>47000082</v>
          </cell>
        </row>
        <row r="2153">
          <cell r="A2153" t="str">
            <v>GRS NATUR 150G LID NL</v>
          </cell>
          <cell r="B2153">
            <v>47000948</v>
          </cell>
        </row>
        <row r="2154">
          <cell r="A2154" t="str">
            <v>GRS NATUR 150G LID SI</v>
          </cell>
          <cell r="B2154">
            <v>47000603</v>
          </cell>
        </row>
        <row r="2155">
          <cell r="A2155" t="str">
            <v>GRS NATUR 150G MIL DE</v>
          </cell>
          <cell r="B2155">
            <v>47000597</v>
          </cell>
        </row>
        <row r="2156">
          <cell r="A2156" t="str">
            <v>GRS NATUR 150G NOR DE</v>
          </cell>
          <cell r="B2156">
            <v>47000594</v>
          </cell>
        </row>
        <row r="2157">
          <cell r="A2157" t="str">
            <v>GRS NATUR 150G SK/HR</v>
          </cell>
          <cell r="B2157">
            <v>47000957</v>
          </cell>
        </row>
        <row r="2158">
          <cell r="A2158" t="str">
            <v>GRS PAP-CHILI 150G LID SL</v>
          </cell>
          <cell r="B2158">
            <v>47000605</v>
          </cell>
        </row>
        <row r="2159">
          <cell r="A2159" t="str">
            <v>GRS PUR 150G K-C</v>
          </cell>
          <cell r="B2159">
            <v>47000652</v>
          </cell>
        </row>
        <row r="2160">
          <cell r="A2160" t="str">
            <v>GRS SCHI 150G LID SL</v>
          </cell>
          <cell r="B2160">
            <v>47000604</v>
          </cell>
        </row>
        <row r="2161">
          <cell r="A2161" t="str">
            <v>GRS SCHI-NAT 150G BE</v>
          </cell>
          <cell r="B2161">
            <v>47001003</v>
          </cell>
        </row>
        <row r="2162">
          <cell r="A2162" t="str">
            <v>GRS SCHI-NAT 150G GR</v>
          </cell>
          <cell r="B2162">
            <v>47001001</v>
          </cell>
        </row>
        <row r="2163">
          <cell r="A2163" t="str">
            <v>GRS SCHI-NAT 150G HU</v>
          </cell>
          <cell r="B2163">
            <v>47000999</v>
          </cell>
        </row>
        <row r="2164">
          <cell r="A2164" t="str">
            <v>GRS SCHI-NAT 150G JTAG</v>
          </cell>
          <cell r="B2164">
            <v>47000994</v>
          </cell>
        </row>
        <row r="2165">
          <cell r="A2165" t="str">
            <v>GRS SCHI-NAT 150G K-C</v>
          </cell>
          <cell r="B2165">
            <v>47000997</v>
          </cell>
        </row>
        <row r="2166">
          <cell r="A2166" t="str">
            <v>GRS SCHI-NAT 150G LIDL DE</v>
          </cell>
          <cell r="B2166">
            <v>47000995</v>
          </cell>
        </row>
        <row r="2167">
          <cell r="A2167" t="str">
            <v>GRS SCHI-NAT 150G NORMA</v>
          </cell>
          <cell r="B2167">
            <v>47000992</v>
          </cell>
        </row>
        <row r="2168">
          <cell r="A2168" t="str">
            <v>GRS SCHI-NAT 150G SI</v>
          </cell>
          <cell r="B2168">
            <v>47001005</v>
          </cell>
        </row>
        <row r="2169">
          <cell r="A2169" t="str">
            <v>GRS SCHI-NAT 150G SK-HR</v>
          </cell>
          <cell r="B2169">
            <v>47001007</v>
          </cell>
        </row>
        <row r="2170">
          <cell r="A2170" t="str">
            <v>GRS SORT 150G MIL BE</v>
          </cell>
          <cell r="B2170">
            <v>57000371</v>
          </cell>
        </row>
        <row r="2171">
          <cell r="A2171" t="str">
            <v>GRS SORT 150G MIL SK/HR</v>
          </cell>
          <cell r="B2171">
            <v>57000648</v>
          </cell>
        </row>
        <row r="2172">
          <cell r="A2172" t="str">
            <v>Grüner Pfeffer Käse</v>
          </cell>
          <cell r="B2172">
            <v>23000635</v>
          </cell>
        </row>
        <row r="2173">
          <cell r="A2173" t="str">
            <v>Grünes-Pesto SCHNITTKÄ 4,5KG</v>
          </cell>
          <cell r="B2173">
            <v>23000586</v>
          </cell>
        </row>
        <row r="2174">
          <cell r="A2174" t="str">
            <v>Gruyere AOP Reserve</v>
          </cell>
          <cell r="B2174">
            <v>23000542</v>
          </cell>
        </row>
        <row r="2175">
          <cell r="A2175" t="str">
            <v>Gruyere AOPReserve ganzer Laib</v>
          </cell>
          <cell r="B2175">
            <v>23000578</v>
          </cell>
        </row>
        <row r="2176">
          <cell r="A2176" t="str">
            <v>GRW GARTK 7,2KG</v>
          </cell>
          <cell r="B2176">
            <v>32000061</v>
          </cell>
        </row>
        <row r="2177">
          <cell r="A2177" t="str">
            <v>GRW NATUR 7,2KG</v>
          </cell>
          <cell r="B2177">
            <v>32000049</v>
          </cell>
        </row>
        <row r="2178">
          <cell r="A2178" t="str">
            <v>Guarkernmehl</v>
          </cell>
          <cell r="B2178">
            <v>24000088</v>
          </cell>
        </row>
        <row r="2179">
          <cell r="A2179" t="str">
            <v>Haferflocken</v>
          </cell>
          <cell r="B2179">
            <v>24000148</v>
          </cell>
        </row>
        <row r="2180">
          <cell r="A2180" t="str">
            <v>HALLOU ABS-vakuum 43FIT 5kg</v>
          </cell>
          <cell r="B2180">
            <v>23000076</v>
          </cell>
        </row>
        <row r="2181">
          <cell r="A2181" t="str">
            <v>HALLOU Sirtakis 43FIT 1KG</v>
          </cell>
          <cell r="B2181">
            <v>23000164</v>
          </cell>
        </row>
        <row r="2182">
          <cell r="A2182" t="str">
            <v>HANNILASE-XP-200</v>
          </cell>
          <cell r="B2182">
            <v>24000015</v>
          </cell>
        </row>
        <row r="2183">
          <cell r="A2183" t="str">
            <v>HASEL-CASHEW-NÜSSE ABWIEGEN</v>
          </cell>
          <cell r="B2183">
            <v>23500289</v>
          </cell>
        </row>
        <row r="2184">
          <cell r="A2184" t="str">
            <v>Haselnüsse ganz, geröstet</v>
          </cell>
          <cell r="B2184">
            <v>24000364</v>
          </cell>
        </row>
        <row r="2185">
          <cell r="A2185" t="str">
            <v>Haselnüsse gehack-ger 2-4MM</v>
          </cell>
          <cell r="B2185">
            <v>24000290</v>
          </cell>
        </row>
        <row r="2186">
          <cell r="A2186" t="str">
            <v>Haselnüsse GEM-geröst 2MM</v>
          </cell>
          <cell r="B2186">
            <v>24000144</v>
          </cell>
        </row>
        <row r="2187">
          <cell r="A2187" t="str">
            <v>HAV * 30FIT 14K</v>
          </cell>
          <cell r="B2187">
            <v>23000104</v>
          </cell>
        </row>
        <row r="2188">
          <cell r="A2188" t="str">
            <v>HAV * 55FIT 14K</v>
          </cell>
          <cell r="B2188">
            <v>23000105</v>
          </cell>
        </row>
        <row r="2189">
          <cell r="A2189" t="str">
            <v>HAV AMM 45FIT 15K</v>
          </cell>
          <cell r="B2189">
            <v>23000136</v>
          </cell>
        </row>
        <row r="2190">
          <cell r="A2190" t="str">
            <v>HAV DILL 55FIT 14K</v>
          </cell>
          <cell r="B2190">
            <v>23000107</v>
          </cell>
        </row>
        <row r="2191">
          <cell r="A2191" t="str">
            <v>HAV PIK 55FIT 14K</v>
          </cell>
          <cell r="B2191">
            <v>23000106</v>
          </cell>
        </row>
        <row r="2192">
          <cell r="A2192" t="str">
            <v>Heublumenkäse 50FIT 7K</v>
          </cell>
          <cell r="B2192">
            <v>23000527</v>
          </cell>
        </row>
        <row r="2193">
          <cell r="A2193" t="str">
            <v>Heublumenkäse Reissler</v>
          </cell>
          <cell r="B2193">
            <v>23000588</v>
          </cell>
        </row>
        <row r="2194">
          <cell r="A2194" t="str">
            <v>HF-FC BÄRL-KNOB 150G WH DE</v>
          </cell>
          <cell r="B2194">
            <v>36000049</v>
          </cell>
        </row>
        <row r="2195">
          <cell r="A2195" t="str">
            <v>HF-FC GARTG 150G WH DE</v>
          </cell>
          <cell r="B2195">
            <v>36000050</v>
          </cell>
        </row>
        <row r="2196">
          <cell r="A2196" t="str">
            <v>HF-FC KRÄU 150G WH DE</v>
          </cell>
          <cell r="B2196">
            <v>36000047</v>
          </cell>
        </row>
        <row r="2197">
          <cell r="A2197" t="str">
            <v>HF-FC KRETA 125G WH DE</v>
          </cell>
          <cell r="B2197">
            <v>36000037</v>
          </cell>
        </row>
        <row r="2198">
          <cell r="A2198" t="str">
            <v>HF-FC MEER 150G WH DE</v>
          </cell>
          <cell r="B2198">
            <v>36000041</v>
          </cell>
        </row>
        <row r="2199">
          <cell r="A2199" t="str">
            <v>HF-FC MINUSL 125G OMI DE</v>
          </cell>
          <cell r="B2199">
            <v>36000035</v>
          </cell>
        </row>
        <row r="2200">
          <cell r="A2200" t="str">
            <v>HF-FC PAP 150G WH DE</v>
          </cell>
          <cell r="B2200">
            <v>36000040</v>
          </cell>
        </row>
        <row r="2201">
          <cell r="A2201" t="str">
            <v>HF-FC PUR-LAKTF 125G HEI</v>
          </cell>
          <cell r="B2201">
            <v>36000036</v>
          </cell>
        </row>
        <row r="2202">
          <cell r="A2202" t="str">
            <v>HF-FC SAH 150G WH DE</v>
          </cell>
          <cell r="B2202">
            <v>36000046</v>
          </cell>
        </row>
        <row r="2203">
          <cell r="A2203" t="str">
            <v>HF-FC SIZIL 125G WH DE</v>
          </cell>
          <cell r="B2203">
            <v>36000039</v>
          </cell>
        </row>
        <row r="2204">
          <cell r="A2204" t="str">
            <v>HF-FC TOSK 125G WH DE</v>
          </cell>
          <cell r="B2204">
            <v>36000038</v>
          </cell>
        </row>
        <row r="2205">
          <cell r="A2205" t="str">
            <v>HF-FC-KRÄU KAKTF 150G HEI</v>
          </cell>
          <cell r="B2205">
            <v>36000033</v>
          </cell>
        </row>
        <row r="2206">
          <cell r="A2206" t="str">
            <v>HF-FC-MEER LAKTF 150G HEI</v>
          </cell>
          <cell r="B2206">
            <v>36000034</v>
          </cell>
        </row>
        <row r="2207">
          <cell r="A2207" t="str">
            <v>HF-FILBECTOP HIMPA-O-EPA130GWH</v>
          </cell>
          <cell r="B2207">
            <v>36000010</v>
          </cell>
        </row>
        <row r="2208">
          <cell r="A2208" t="str">
            <v>HF-FILBECTOP MA-PAN-O-EPA * AN</v>
          </cell>
          <cell r="B2208">
            <v>36000013</v>
          </cell>
        </row>
        <row r="2209">
          <cell r="A2209" t="str">
            <v>HF-FIL-TOP HIM-SOS-PAN</v>
          </cell>
          <cell r="B2209">
            <v>36000007</v>
          </cell>
        </row>
        <row r="2210">
          <cell r="A2210" t="str">
            <v>HF-FK PUR 160G BIS DE</v>
          </cell>
          <cell r="B2210">
            <v>36000029</v>
          </cell>
        </row>
        <row r="2211">
          <cell r="A2211" t="str">
            <v>HF-FK PUR 160G MIL DE</v>
          </cell>
          <cell r="B2211">
            <v>36000043</v>
          </cell>
        </row>
        <row r="2212">
          <cell r="A2212" t="str">
            <v>HF-FK PUR GUB 160G DK</v>
          </cell>
          <cell r="B2212">
            <v>36000025</v>
          </cell>
        </row>
        <row r="2213">
          <cell r="A2213" t="str">
            <v>HF-FK WIESENK 160G BIS DE</v>
          </cell>
          <cell r="B2213">
            <v>36000030</v>
          </cell>
        </row>
        <row r="2214">
          <cell r="A2214" t="str">
            <v>HF-FK WIESENK 160G GUB DE</v>
          </cell>
          <cell r="B2214">
            <v>36000028</v>
          </cell>
        </row>
        <row r="2215">
          <cell r="A2215" t="str">
            <v>HF-FK WIESENK 160G GUB DK</v>
          </cell>
          <cell r="B2215">
            <v>36000026</v>
          </cell>
        </row>
        <row r="2216">
          <cell r="A2216" t="str">
            <v>HF-PANA * 100G WH</v>
          </cell>
          <cell r="B2216">
            <v>36000017</v>
          </cell>
        </row>
        <row r="2217">
          <cell r="A2217" t="str">
            <v>HF-ZAZ * 175G LCB FR</v>
          </cell>
          <cell r="B2217">
            <v>36000031</v>
          </cell>
        </row>
        <row r="2218">
          <cell r="A2218" t="str">
            <v>HF-ZAZ * 175G WH DE</v>
          </cell>
          <cell r="B2218">
            <v>36000032</v>
          </cell>
        </row>
        <row r="2219">
          <cell r="A2219" t="str">
            <v>HIMB-Liqueur * 20,3</v>
          </cell>
          <cell r="B2219">
            <v>24000166</v>
          </cell>
        </row>
        <row r="2220">
          <cell r="A2220" t="str">
            <v>Hirtenkäse * 50FIT 140</v>
          </cell>
          <cell r="B2220">
            <v>23000094</v>
          </cell>
        </row>
        <row r="2221">
          <cell r="A2221" t="str">
            <v>Hirtenkäse ABS-vak. 47FIT OGT</v>
          </cell>
          <cell r="B2221">
            <v>23000553</v>
          </cell>
        </row>
        <row r="2222">
          <cell r="A2222" t="str">
            <v>HIRTK * 45FIT 140</v>
          </cell>
          <cell r="B2222">
            <v>23000167</v>
          </cell>
        </row>
        <row r="2223">
          <cell r="A2223" t="str">
            <v>IF ANANAS OGT 10KG</v>
          </cell>
          <cell r="B2223">
            <v>31000187</v>
          </cell>
        </row>
        <row r="2224">
          <cell r="A2224" t="str">
            <v>IF PAP OGT 10KG</v>
          </cell>
          <cell r="B2224">
            <v>31000188</v>
          </cell>
        </row>
        <row r="2225">
          <cell r="A2225" t="str">
            <v>IF PF OGT 10KG</v>
          </cell>
          <cell r="B2225">
            <v>31000186</v>
          </cell>
        </row>
        <row r="2226">
          <cell r="A2226" t="str">
            <v>IF SCHNITTL OGT 10KG</v>
          </cell>
          <cell r="B2226">
            <v>31000185</v>
          </cell>
        </row>
        <row r="2227">
          <cell r="A2227" t="str">
            <v>IF WLACHS-OGT 10KG</v>
          </cell>
          <cell r="B2227">
            <v>31000184</v>
          </cell>
        </row>
        <row r="2228">
          <cell r="A2228" t="str">
            <v>Intenso-Pur Ohne-Dextrose</v>
          </cell>
          <cell r="B2228">
            <v>24000342</v>
          </cell>
        </row>
        <row r="2229">
          <cell r="A2229" t="str">
            <v>Ital. Hartkäse gerieben ca. 68</v>
          </cell>
          <cell r="B2229">
            <v>23000556</v>
          </cell>
        </row>
        <row r="2230">
          <cell r="A2230" t="str">
            <v>ITAL-KRÄU KOCHEN</v>
          </cell>
          <cell r="B2230">
            <v>23500418</v>
          </cell>
        </row>
        <row r="2231">
          <cell r="A2231" t="str">
            <v>IT-KRÄU-Mischung</v>
          </cell>
          <cell r="B2231">
            <v>24000266</v>
          </cell>
        </row>
        <row r="2232">
          <cell r="A2232" t="str">
            <v>JAL GRÜN WOLFEN 10MM</v>
          </cell>
          <cell r="B2232">
            <v>23500306</v>
          </cell>
        </row>
        <row r="2233">
          <cell r="A2233" t="str">
            <v>JAL-Ringe GRÜN</v>
          </cell>
          <cell r="B2233">
            <v>24000357</v>
          </cell>
        </row>
        <row r="2234">
          <cell r="A2234" t="str">
            <v>JAL-Ringe ROT</v>
          </cell>
          <cell r="B2234">
            <v>24000314</v>
          </cell>
        </row>
        <row r="2235">
          <cell r="A2235" t="str">
            <v>JAL-ROT WOLFEN LOCH 10MMM</v>
          </cell>
          <cell r="B2235">
            <v>23500307</v>
          </cell>
        </row>
        <row r="2236">
          <cell r="A2236" t="str">
            <v>Jarlsberg Rundlaib</v>
          </cell>
          <cell r="B2236">
            <v>23000609</v>
          </cell>
        </row>
        <row r="2237">
          <cell r="A2237" t="str">
            <v>JOGH LAC</v>
          </cell>
          <cell r="B2237">
            <v>56000025</v>
          </cell>
        </row>
        <row r="2238">
          <cell r="A2238" t="str">
            <v>JOGH LACF</v>
          </cell>
          <cell r="B2238">
            <v>46000001</v>
          </cell>
        </row>
        <row r="2239">
          <cell r="A2239" t="str">
            <v>JOHA B-50</v>
          </cell>
          <cell r="B2239">
            <v>24000414</v>
          </cell>
        </row>
        <row r="2240">
          <cell r="A2240" t="str">
            <v>JOHA C-neu</v>
          </cell>
          <cell r="B2240">
            <v>24000406</v>
          </cell>
        </row>
        <row r="2241">
          <cell r="A2241" t="str">
            <v>JOHA C-spezial</v>
          </cell>
          <cell r="B2241">
            <v>24000407</v>
          </cell>
        </row>
        <row r="2242">
          <cell r="A2242" t="str">
            <v>JOHA HBS</v>
          </cell>
          <cell r="B2242">
            <v>24000409</v>
          </cell>
        </row>
        <row r="2243">
          <cell r="A2243" t="str">
            <v>JOHA PZ-35</v>
          </cell>
          <cell r="B2243">
            <v>24000438</v>
          </cell>
        </row>
        <row r="2244">
          <cell r="A2244" t="str">
            <v>JOHA PZ-7</v>
          </cell>
          <cell r="B2244">
            <v>24000413</v>
          </cell>
        </row>
        <row r="2245">
          <cell r="A2245" t="str">
            <v>JOHA S-197</v>
          </cell>
          <cell r="B2245">
            <v>24000412</v>
          </cell>
        </row>
        <row r="2246">
          <cell r="A2246" t="str">
            <v>JOHA S-230</v>
          </cell>
          <cell r="B2246">
            <v>24000439</v>
          </cell>
        </row>
        <row r="2247">
          <cell r="A2247" t="str">
            <v>JOHA S-4-SS</v>
          </cell>
          <cell r="B2247">
            <v>24000410</v>
          </cell>
        </row>
        <row r="2248">
          <cell r="A2248" t="str">
            <v>JOHA S-85</v>
          </cell>
          <cell r="B2248">
            <v>24000411</v>
          </cell>
        </row>
        <row r="2249">
          <cell r="A2249" t="str">
            <v>JOHA S-9</v>
          </cell>
          <cell r="B2249">
            <v>24000450</v>
          </cell>
        </row>
        <row r="2250">
          <cell r="A2250" t="str">
            <v>JOHA S-90</v>
          </cell>
          <cell r="B2250">
            <v>24000405</v>
          </cell>
        </row>
        <row r="2251">
          <cell r="A2251" t="str">
            <v>JOHA S-9-D</v>
          </cell>
          <cell r="B2251">
            <v>24000430</v>
          </cell>
        </row>
        <row r="2252">
          <cell r="A2252" t="str">
            <v>JOHA SE</v>
          </cell>
          <cell r="B2252">
            <v>24000449</v>
          </cell>
        </row>
        <row r="2253">
          <cell r="A2253" t="str">
            <v>JOHA SK-55</v>
          </cell>
          <cell r="B2253">
            <v>24000445</v>
          </cell>
        </row>
        <row r="2254">
          <cell r="A2254" t="str">
            <v>JOHA T-neu</v>
          </cell>
          <cell r="B2254">
            <v>24000408</v>
          </cell>
        </row>
        <row r="2255">
          <cell r="A2255" t="str">
            <v>Johannisbrotkernmehl E-410</v>
          </cell>
          <cell r="B2255">
            <v>24000417</v>
          </cell>
        </row>
        <row r="2256">
          <cell r="A2256" t="str">
            <v>Johannisbrotkernmehl Typ40T</v>
          </cell>
          <cell r="B2256">
            <v>24000050</v>
          </cell>
        </row>
        <row r="2257">
          <cell r="A2257" t="str">
            <v>JVF BIRNE 10KG WH DE</v>
          </cell>
          <cell r="B2257">
            <v>56000043</v>
          </cell>
        </row>
        <row r="2258">
          <cell r="A2258" t="str">
            <v>JVF BIRNE 400G WH DE</v>
          </cell>
          <cell r="B2258">
            <v>46000022</v>
          </cell>
        </row>
        <row r="2259">
          <cell r="A2259" t="str">
            <v>JVF BLUTO 10KG WH DE</v>
          </cell>
          <cell r="B2259">
            <v>56000044</v>
          </cell>
        </row>
        <row r="2260">
          <cell r="A2260" t="str">
            <v>JVF BLUTO 400G WH DE</v>
          </cell>
          <cell r="B2260">
            <v>46000024</v>
          </cell>
        </row>
        <row r="2261">
          <cell r="A2261" t="str">
            <v>JVF BROMB 10KG WH DE</v>
          </cell>
          <cell r="B2261">
            <v>56000041</v>
          </cell>
        </row>
        <row r="2262">
          <cell r="A2262" t="str">
            <v>JVF BROMB 400G WH DE</v>
          </cell>
          <cell r="B2262">
            <v>46000020</v>
          </cell>
        </row>
        <row r="2263">
          <cell r="A2263" t="str">
            <v>JVF HIMB 10KG WH DE</v>
          </cell>
          <cell r="B2263">
            <v>56000042</v>
          </cell>
        </row>
        <row r="2264">
          <cell r="A2264" t="str">
            <v>JVF HIMB 400G WH DE</v>
          </cell>
          <cell r="B2264">
            <v>46000021</v>
          </cell>
        </row>
        <row r="2265">
          <cell r="A2265" t="str">
            <v>JVF ZIT 400G WH DE</v>
          </cell>
          <cell r="B2265">
            <v>46000023</v>
          </cell>
        </row>
        <row r="2266">
          <cell r="A2266" t="str">
            <v>JVF-MIPH MIX 3KG WH DE</v>
          </cell>
          <cell r="B2266">
            <v>46000009</v>
          </cell>
        </row>
        <row r="2267">
          <cell r="A2267" t="str">
            <v>KÄ-Bockshornklee 50FIT 4-5K</v>
          </cell>
          <cell r="B2267">
            <v>23000539</v>
          </cell>
        </row>
        <row r="2268">
          <cell r="A2268" t="str">
            <v>KÄFO * 400G JER DE</v>
          </cell>
          <cell r="B2268">
            <v>48000442</v>
          </cell>
        </row>
        <row r="2269">
          <cell r="A2269" t="str">
            <v>KÄFO * 400G WH DE</v>
          </cell>
          <cell r="B2269">
            <v>48000317</v>
          </cell>
        </row>
        <row r="2270">
          <cell r="A2270" t="str">
            <v>KÄFO 400G BM PENNY DE</v>
          </cell>
          <cell r="B2270">
            <v>48000887</v>
          </cell>
        </row>
        <row r="2271">
          <cell r="A2271" t="str">
            <v>KÄFO APF-SAFT 400G WH DE</v>
          </cell>
          <cell r="B2271">
            <v>48000318</v>
          </cell>
        </row>
        <row r="2272">
          <cell r="A2272" t="str">
            <v>KÄFO WEIßBIER 400G WH DE</v>
          </cell>
          <cell r="B2272">
            <v>48000319</v>
          </cell>
        </row>
        <row r="2273">
          <cell r="A2273" t="str">
            <v>KÄFO WEIßWEIN 400G BESTM DE</v>
          </cell>
          <cell r="B2273">
            <v>58000607</v>
          </cell>
        </row>
        <row r="2274">
          <cell r="A2274" t="str">
            <v>Kakaopulver-UTZ alkal 10-12</v>
          </cell>
          <cell r="B2274">
            <v>24000193</v>
          </cell>
        </row>
        <row r="2275">
          <cell r="A2275" t="str">
            <v>Kaliumsorbat GRANUL</v>
          </cell>
          <cell r="B2275">
            <v>24000083</v>
          </cell>
        </row>
        <row r="2276">
          <cell r="A2276" t="str">
            <v>Kaliumsorbat Granulat</v>
          </cell>
          <cell r="B2276">
            <v>24000456</v>
          </cell>
        </row>
        <row r="2277">
          <cell r="A2277" t="str">
            <v>KÄPA CHED-CL 10KG JER DE</v>
          </cell>
          <cell r="B2277">
            <v>31000150</v>
          </cell>
        </row>
        <row r="2278">
          <cell r="A2278" t="str">
            <v>KÄPA CHED-ROT 10KG JER DE</v>
          </cell>
          <cell r="B2278">
            <v>31000225</v>
          </cell>
        </row>
        <row r="2279">
          <cell r="A2279" t="str">
            <v>KÄPA EMM 10KG</v>
          </cell>
          <cell r="B2279">
            <v>57000701</v>
          </cell>
        </row>
        <row r="2280">
          <cell r="A2280" t="str">
            <v>KÄPA EMM 10KG JÜTRO</v>
          </cell>
          <cell r="B2280">
            <v>57000250</v>
          </cell>
        </row>
        <row r="2281">
          <cell r="A2281" t="str">
            <v>KÄPA GOU 10KG JÜ</v>
          </cell>
          <cell r="B2281">
            <v>57000275</v>
          </cell>
        </row>
        <row r="2282">
          <cell r="A2282" t="str">
            <v>KÄPA MAC N CHEESE 10KG</v>
          </cell>
          <cell r="B2282">
            <v>31000240</v>
          </cell>
        </row>
        <row r="2283">
          <cell r="A2283" t="str">
            <v>KARAM-Zucker * * Eim</v>
          </cell>
          <cell r="B2283">
            <v>24000225</v>
          </cell>
        </row>
        <row r="2284">
          <cell r="A2284" t="str">
            <v>KARAM-Zuckersirup</v>
          </cell>
          <cell r="B2284">
            <v>24000227</v>
          </cell>
        </row>
        <row r="2285">
          <cell r="A2285" t="str">
            <v>Kartoffelstärke</v>
          </cell>
          <cell r="B2285">
            <v>24000421</v>
          </cell>
        </row>
        <row r="2286">
          <cell r="A2286" t="str">
            <v>KÄSAU CHED 33% 4KG DE NSF</v>
          </cell>
          <cell r="B2286">
            <v>57000759</v>
          </cell>
        </row>
        <row r="2287">
          <cell r="A2287" t="str">
            <v>Käse ABS-vakuum 20-30</v>
          </cell>
          <cell r="B2287">
            <v>23000045</v>
          </cell>
        </row>
        <row r="2288">
          <cell r="A2288" t="str">
            <v>KÄSEBOX 300G MIL DE</v>
          </cell>
          <cell r="B2288">
            <v>58001056</v>
          </cell>
        </row>
        <row r="2289">
          <cell r="A2289" t="str">
            <v>KÄSEBOX 300G MIL GR</v>
          </cell>
          <cell r="B2289">
            <v>58001057</v>
          </cell>
        </row>
        <row r="2290">
          <cell r="A2290" t="str">
            <v>KaTech NDG 1205.65</v>
          </cell>
          <cell r="B2290">
            <v>24000715</v>
          </cell>
        </row>
        <row r="2291">
          <cell r="A2291" t="str">
            <v>KaTech NDG 20.115</v>
          </cell>
          <cell r="B2291">
            <v>24000650</v>
          </cell>
        </row>
        <row r="2292">
          <cell r="A2292" t="str">
            <v>KaTech NDG 95.610</v>
          </cell>
          <cell r="B2292">
            <v>24000651</v>
          </cell>
        </row>
        <row r="2293">
          <cell r="A2293" t="str">
            <v>KaTech-NDG-2053.129</v>
          </cell>
          <cell r="B2293">
            <v>24000707</v>
          </cell>
        </row>
        <row r="2294">
          <cell r="A2294" t="str">
            <v>KaTech-NDG-2647.7</v>
          </cell>
          <cell r="B2294">
            <v>24000677</v>
          </cell>
        </row>
        <row r="2295">
          <cell r="A2295" t="str">
            <v>KaTech-NDG-973.28</v>
          </cell>
          <cell r="B2295">
            <v>24000094</v>
          </cell>
        </row>
        <row r="2296">
          <cell r="A2296" t="str">
            <v>KC BERGK 125G CZ</v>
          </cell>
          <cell r="B2296">
            <v>47000962</v>
          </cell>
        </row>
        <row r="2297">
          <cell r="A2297" t="str">
            <v>KC BERGK 125G CZ SPA</v>
          </cell>
          <cell r="B2297">
            <v>57000651</v>
          </cell>
        </row>
        <row r="2298">
          <cell r="A2298" t="str">
            <v>KC BLAUS 125G CZ SPA</v>
          </cell>
          <cell r="B2298">
            <v>57000649</v>
          </cell>
        </row>
        <row r="2299">
          <cell r="A2299" t="str">
            <v>KC CAM 125G CZ</v>
          </cell>
          <cell r="B2299">
            <v>47000961</v>
          </cell>
        </row>
        <row r="2300">
          <cell r="A2300" t="str">
            <v>KC CAM 125G CZ SPA</v>
          </cell>
          <cell r="B2300">
            <v>57000650</v>
          </cell>
        </row>
        <row r="2301">
          <cell r="A2301" t="str">
            <v>KC EDELPILZ 125G CZ</v>
          </cell>
          <cell r="B2301">
            <v>47000960</v>
          </cell>
        </row>
        <row r="2302">
          <cell r="A2302" t="str">
            <v>KC KNOB 175G ALD</v>
          </cell>
          <cell r="B2302">
            <v>47000846</v>
          </cell>
        </row>
        <row r="2303">
          <cell r="A2303" t="str">
            <v>KC SALA 175G ALD</v>
          </cell>
          <cell r="B2303">
            <v>47000845</v>
          </cell>
        </row>
        <row r="2304">
          <cell r="A2304" t="str">
            <v>KC TOM-BAS 175G ALD</v>
          </cell>
          <cell r="B2304">
            <v>47000844</v>
          </cell>
        </row>
        <row r="2305">
          <cell r="A2305" t="str">
            <v>KC WÜRZ-HARTKÄSE 175G ALD</v>
          </cell>
          <cell r="B2305">
            <v>47000843</v>
          </cell>
        </row>
        <row r="2306">
          <cell r="A2306" t="str">
            <v>KC-INT CAM 150G ALD BE</v>
          </cell>
          <cell r="B2306">
            <v>47000296</v>
          </cell>
        </row>
        <row r="2307">
          <cell r="A2307" t="str">
            <v>KC-INT EMM 150G ALD BE</v>
          </cell>
          <cell r="B2307">
            <v>47000295</v>
          </cell>
        </row>
        <row r="2308">
          <cell r="A2308" t="str">
            <v>KC-IT MIKO 175G FR</v>
          </cell>
          <cell r="B2308">
            <v>57000638</v>
          </cell>
        </row>
        <row r="2309">
          <cell r="A2309" t="str">
            <v>Kellergeist</v>
          </cell>
          <cell r="B2309">
            <v>23000591</v>
          </cell>
        </row>
        <row r="2310">
          <cell r="A2310" t="str">
            <v>Kellerkäs "Kellergeist"</v>
          </cell>
          <cell r="B2310">
            <v>23000628</v>
          </cell>
        </row>
        <row r="2311">
          <cell r="A2311" t="str">
            <v>KESSELM-EIWEIß 0,08-FETT OGT</v>
          </cell>
          <cell r="B2311">
            <v>15000103</v>
          </cell>
        </row>
        <row r="2312">
          <cell r="A2312" t="str">
            <v>KESSELM-EIWEIß 10-FETT BIL</v>
          </cell>
          <cell r="B2312">
            <v>15000023</v>
          </cell>
        </row>
        <row r="2313">
          <cell r="A2313" t="str">
            <v>KESSELM-EIWEIß 3,8-FETT BIL</v>
          </cell>
          <cell r="B2313">
            <v>15000003</v>
          </cell>
        </row>
        <row r="2314">
          <cell r="A2314" t="str">
            <v>KESSELM-EIWEIß 3,8-FETT OGT</v>
          </cell>
          <cell r="B2314">
            <v>15000113</v>
          </cell>
        </row>
        <row r="2315">
          <cell r="A2315" t="str">
            <v>KESSELM-EIWEIß 8-FETT BIL</v>
          </cell>
          <cell r="B2315">
            <v>15000013</v>
          </cell>
        </row>
        <row r="2316">
          <cell r="A2316" t="str">
            <v>KESSELM-FETT 0,08-FETT OGT</v>
          </cell>
          <cell r="B2316">
            <v>15000102</v>
          </cell>
        </row>
        <row r="2317">
          <cell r="A2317" t="str">
            <v>KESSELM-FETT 10-FETT BIL</v>
          </cell>
          <cell r="B2317">
            <v>15000022</v>
          </cell>
        </row>
        <row r="2318">
          <cell r="A2318" t="str">
            <v>KESSELM-FETT 3,8-FETT  BIL</v>
          </cell>
          <cell r="B2318">
            <v>15000002</v>
          </cell>
        </row>
        <row r="2319">
          <cell r="A2319" t="str">
            <v>KESSELM-FETT 3,8-FETT OGT</v>
          </cell>
          <cell r="B2319">
            <v>15000112</v>
          </cell>
        </row>
        <row r="2320">
          <cell r="A2320" t="str">
            <v>KESSELM-FETT 8-FETT BIL</v>
          </cell>
          <cell r="B2320">
            <v>15000012</v>
          </cell>
        </row>
        <row r="2321">
          <cell r="A2321" t="str">
            <v>KESSELM-MENGE 0,08-FETT OGT</v>
          </cell>
          <cell r="B2321">
            <v>15000101</v>
          </cell>
        </row>
        <row r="2322">
          <cell r="A2322" t="str">
            <v>KESSELM-MENGE 10-FETT BIL</v>
          </cell>
          <cell r="B2322">
            <v>15000021</v>
          </cell>
        </row>
        <row r="2323">
          <cell r="A2323" t="str">
            <v>KESSELM-MENGE 3,8-FETT BIL</v>
          </cell>
          <cell r="B2323">
            <v>15000001</v>
          </cell>
        </row>
        <row r="2324">
          <cell r="A2324" t="str">
            <v>KESSELM-MENGE 3,8-FETT OGT</v>
          </cell>
          <cell r="B2324">
            <v>15000111</v>
          </cell>
        </row>
        <row r="2325">
          <cell r="A2325" t="str">
            <v>KESSELM-MENGE 8-FETT  BIL</v>
          </cell>
          <cell r="B2325">
            <v>15000011</v>
          </cell>
        </row>
        <row r="2326">
          <cell r="A2326" t="str">
            <v>KF BACKST 10KG</v>
          </cell>
          <cell r="B2326">
            <v>40000112</v>
          </cell>
        </row>
        <row r="2327">
          <cell r="A2327" t="str">
            <v>KIDS MIKO * MIL DE</v>
          </cell>
          <cell r="B2327">
            <v>58000586</v>
          </cell>
        </row>
        <row r="2328">
          <cell r="A2328" t="str">
            <v>Kindertaler 7x20G</v>
          </cell>
          <cell r="B2328">
            <v>47000810</v>
          </cell>
        </row>
        <row r="2329">
          <cell r="A2329" t="str">
            <v>Kirsche * 40</v>
          </cell>
          <cell r="B2329">
            <v>24000171</v>
          </cell>
        </row>
        <row r="2330">
          <cell r="A2330" t="str">
            <v>KIRSCH-PAP DOSEN ÖFFNEN</v>
          </cell>
          <cell r="B2330">
            <v>23500422</v>
          </cell>
        </row>
        <row r="2331">
          <cell r="A2331" t="str">
            <v>KIRSCH-PAP GEWOLFT</v>
          </cell>
          <cell r="B2331">
            <v>23500424</v>
          </cell>
        </row>
        <row r="2332">
          <cell r="A2332" t="str">
            <v>KirschPAP ROT-Streifen</v>
          </cell>
          <cell r="B2332">
            <v>24000338</v>
          </cell>
        </row>
        <row r="2333">
          <cell r="A2333" t="str">
            <v>KLO-BERGK * 45FIT 15K</v>
          </cell>
          <cell r="B2333">
            <v>23000175</v>
          </cell>
        </row>
        <row r="2334">
          <cell r="A2334" t="str">
            <v>KNOB minced</v>
          </cell>
          <cell r="B2334">
            <v>24000468</v>
          </cell>
        </row>
        <row r="2335">
          <cell r="A2335" t="str">
            <v>KNOB Würzung 1K</v>
          </cell>
          <cell r="B2335">
            <v>24000609</v>
          </cell>
        </row>
        <row r="2336">
          <cell r="A2336" t="str">
            <v>KNOB-GRANUL</v>
          </cell>
          <cell r="B2336">
            <v>24000041</v>
          </cell>
        </row>
        <row r="2337">
          <cell r="A2337" t="str">
            <v>Knoblauch extra</v>
          </cell>
          <cell r="B2337">
            <v>24000614</v>
          </cell>
        </row>
        <row r="2338">
          <cell r="A2338" t="str">
            <v>Knoblauchgranulat 2-3mm</v>
          </cell>
          <cell r="B2338">
            <v>24000481</v>
          </cell>
        </row>
        <row r="2339">
          <cell r="A2339" t="str">
            <v>Knoblauch-Kräuter ZB, OGT</v>
          </cell>
          <cell r="B2339">
            <v>24000709</v>
          </cell>
        </row>
        <row r="2340">
          <cell r="A2340" t="str">
            <v>KNOB-Pulver</v>
          </cell>
          <cell r="B2340">
            <v>24000264</v>
          </cell>
        </row>
        <row r="2341">
          <cell r="A2341" t="str">
            <v>KNOB-Pulver 1K</v>
          </cell>
          <cell r="B2341">
            <v>24000589</v>
          </cell>
        </row>
        <row r="2342">
          <cell r="A2342" t="str">
            <v>Knospe-Cayenne-PF ROT-GEM</v>
          </cell>
          <cell r="B2342">
            <v>24000056</v>
          </cell>
        </row>
        <row r="2343">
          <cell r="A2343" t="str">
            <v>Knuspermüsli Joghurt-Zitrone</v>
          </cell>
          <cell r="B2343">
            <v>24000206</v>
          </cell>
        </row>
        <row r="2344">
          <cell r="A2344" t="str">
            <v>Knuspermüsli SCHOKO-Zartbit</v>
          </cell>
          <cell r="B2344">
            <v>24000205</v>
          </cell>
        </row>
        <row r="2345">
          <cell r="A2345" t="str">
            <v>Knuspermüsli-Mandel-Nuss</v>
          </cell>
          <cell r="B2345">
            <v>24000204</v>
          </cell>
        </row>
        <row r="2346">
          <cell r="A2346" t="str">
            <v>KochSCHI JERStange 10CM</v>
          </cell>
          <cell r="B2346">
            <v>25000001</v>
          </cell>
        </row>
        <row r="2347">
          <cell r="A2347" t="str">
            <v>Koch-SCHI JERStange 10CM</v>
          </cell>
          <cell r="B2347">
            <v>25000008</v>
          </cell>
        </row>
        <row r="2348">
          <cell r="A2348" t="str">
            <v>KochSCHI Tesco-Stange 10CM</v>
          </cell>
          <cell r="B2348">
            <v>25000002</v>
          </cell>
        </row>
        <row r="2349">
          <cell r="A2349" t="str">
            <v>Kokosöl raffiniert</v>
          </cell>
          <cell r="B2349">
            <v>24000671</v>
          </cell>
        </row>
        <row r="2350">
          <cell r="A2350" t="str">
            <v>KONDENSAT</v>
          </cell>
          <cell r="B2350">
            <v>24000497</v>
          </cell>
        </row>
        <row r="2351">
          <cell r="A2351" t="str">
            <v>KONZ LACH 10KG JER DE</v>
          </cell>
          <cell r="B2351">
            <v>24000494</v>
          </cell>
        </row>
        <row r="2352">
          <cell r="A2352" t="str">
            <v>KONZ WAL 10KG JER JP</v>
          </cell>
          <cell r="B2352">
            <v>24000493</v>
          </cell>
        </row>
        <row r="2353">
          <cell r="A2353" t="str">
            <v>KP 180G JER</v>
          </cell>
          <cell r="B2353">
            <v>48000886</v>
          </cell>
        </row>
        <row r="2354">
          <cell r="A2354" t="str">
            <v>KP ALLGÄU 180G</v>
          </cell>
          <cell r="B2354">
            <v>58000572</v>
          </cell>
        </row>
        <row r="2355">
          <cell r="A2355" t="str">
            <v>KRÄU Marinade</v>
          </cell>
          <cell r="B2355">
            <v>24000373</v>
          </cell>
        </row>
        <row r="2356">
          <cell r="A2356" t="str">
            <v>KRÄU-der-Provence fd</v>
          </cell>
          <cell r="B2356">
            <v>24000086</v>
          </cell>
        </row>
        <row r="2357">
          <cell r="A2357" t="str">
            <v>KRÄU-Fee</v>
          </cell>
          <cell r="B2357">
            <v>24000298</v>
          </cell>
        </row>
        <row r="2358">
          <cell r="A2358" t="str">
            <v>KRÄU-Meersalz Marinade</v>
          </cell>
          <cell r="B2358">
            <v>24000376</v>
          </cell>
        </row>
        <row r="2359">
          <cell r="A2359" t="str">
            <v>KRÄU-Mischung JER-getr</v>
          </cell>
          <cell r="B2359">
            <v>24000259</v>
          </cell>
        </row>
        <row r="2360">
          <cell r="A2360" t="str">
            <v>KRÄU-PAP Marinade</v>
          </cell>
          <cell r="B2360">
            <v>24000349</v>
          </cell>
        </row>
        <row r="2361">
          <cell r="A2361" t="str">
            <v>KRBU * 10KG WH DE</v>
          </cell>
          <cell r="B2361">
            <v>44000051</v>
          </cell>
        </row>
        <row r="2362">
          <cell r="A2362" t="str">
            <v>KRBU * 80G WH DE</v>
          </cell>
          <cell r="B2362">
            <v>44000044</v>
          </cell>
        </row>
        <row r="2363">
          <cell r="A2363" t="str">
            <v>KS BERGK/GOU 220G PARTY FI</v>
          </cell>
          <cell r="B2363">
            <v>48001193</v>
          </cell>
        </row>
        <row r="2364">
          <cell r="A2364" t="str">
            <v>KS BERGK-GOU 220G</v>
          </cell>
          <cell r="B2364">
            <v>58000016</v>
          </cell>
        </row>
        <row r="2365">
          <cell r="A2365" t="str">
            <v>KS BERGK-GOU 220G K-C DE</v>
          </cell>
          <cell r="B2365">
            <v>48000455</v>
          </cell>
        </row>
        <row r="2366">
          <cell r="A2366" t="str">
            <v>KS BERGK-GOU 220G LEK DE</v>
          </cell>
          <cell r="B2366">
            <v>48000057</v>
          </cell>
        </row>
        <row r="2367">
          <cell r="A2367" t="str">
            <v>KS BERGK-GOU 220G LID CH</v>
          </cell>
          <cell r="B2367">
            <v>48000063</v>
          </cell>
        </row>
        <row r="2368">
          <cell r="A2368" t="str">
            <v>KS BERGK-GOU 220G LID DE</v>
          </cell>
          <cell r="B2368">
            <v>48000080</v>
          </cell>
        </row>
        <row r="2369">
          <cell r="A2369" t="str">
            <v>KS BERGK-GOU 220G LID DK</v>
          </cell>
          <cell r="B2369">
            <v>48000060</v>
          </cell>
        </row>
        <row r="2370">
          <cell r="A2370" t="str">
            <v>KS BERGK-GOU 220G NET FRIJA</v>
          </cell>
          <cell r="B2370">
            <v>48001017</v>
          </cell>
        </row>
        <row r="2371">
          <cell r="A2371" t="str">
            <v>KS BERGK-GOU 220G PARTY CH-IT</v>
          </cell>
          <cell r="B2371">
            <v>48000989</v>
          </cell>
        </row>
        <row r="2372">
          <cell r="A2372" t="str">
            <v>KS BERGK-GOU 220G PARTY HU/RS</v>
          </cell>
          <cell r="B2372">
            <v>48001190</v>
          </cell>
        </row>
        <row r="2373">
          <cell r="A2373" t="str">
            <v>KS BERGK-GOU 220G PARTY LT-RO</v>
          </cell>
          <cell r="B2373">
            <v>48000991</v>
          </cell>
        </row>
        <row r="2374">
          <cell r="A2374" t="str">
            <v>KS BERGK-GOU 220G PARTY SI-SK</v>
          </cell>
          <cell r="B2374">
            <v>48000993</v>
          </cell>
        </row>
        <row r="2375">
          <cell r="A2375" t="str">
            <v>KS BUTTE/EDAM 220G PARTY FI</v>
          </cell>
          <cell r="B2375">
            <v>48001192</v>
          </cell>
        </row>
        <row r="2376">
          <cell r="A2376" t="str">
            <v>KS BUTTE/EDAM 220G PARTY HU/RS</v>
          </cell>
          <cell r="B2376">
            <v>48001191</v>
          </cell>
        </row>
        <row r="2377">
          <cell r="A2377" t="str">
            <v>KS BUTTER-EDAM 220G HU</v>
          </cell>
          <cell r="B2377">
            <v>48001051</v>
          </cell>
        </row>
        <row r="2378">
          <cell r="A2378" t="str">
            <v>KS BUTTER-EDAM 220G PARTY CH-I</v>
          </cell>
          <cell r="B2378">
            <v>48000990</v>
          </cell>
        </row>
        <row r="2379">
          <cell r="A2379" t="str">
            <v>KS BUTTER-EDAM 220G PARTY LT-R</v>
          </cell>
          <cell r="B2379">
            <v>48000992</v>
          </cell>
        </row>
        <row r="2380">
          <cell r="A2380" t="str">
            <v>KS BUTTER-EDAM 220G PARTY SI-S</v>
          </cell>
          <cell r="B2380">
            <v>48000994</v>
          </cell>
        </row>
        <row r="2381">
          <cell r="A2381" t="str">
            <v>KS BUTTERK-EDAM 220G</v>
          </cell>
          <cell r="B2381">
            <v>58000018</v>
          </cell>
        </row>
        <row r="2382">
          <cell r="A2382" t="str">
            <v>KS BUTTERK-EDAM 220G K-C DE</v>
          </cell>
          <cell r="B2382">
            <v>48000456</v>
          </cell>
        </row>
        <row r="2383">
          <cell r="A2383" t="str">
            <v>KS BUTTERK-EDAM 220G LEK DE</v>
          </cell>
          <cell r="B2383">
            <v>48000058</v>
          </cell>
        </row>
        <row r="2384">
          <cell r="A2384" t="str">
            <v>KS BUTTERK-EDAM 220G LID CH</v>
          </cell>
          <cell r="B2384">
            <v>48000064</v>
          </cell>
        </row>
        <row r="2385">
          <cell r="A2385" t="str">
            <v>KS BUTTERK-EDAM 220G LID DE</v>
          </cell>
          <cell r="B2385">
            <v>48000082</v>
          </cell>
        </row>
        <row r="2386">
          <cell r="A2386" t="str">
            <v>KS BUTTERK-EDAM 220G LID DK</v>
          </cell>
          <cell r="B2386">
            <v>48000061</v>
          </cell>
        </row>
        <row r="2387">
          <cell r="A2387" t="str">
            <v>KS BUTTERK-EDAM 220G NET FRIJA</v>
          </cell>
          <cell r="B2387">
            <v>48001016</v>
          </cell>
        </row>
        <row r="2388">
          <cell r="A2388" t="str">
            <v>KS BUTTERK-GOU 220G GEI</v>
          </cell>
          <cell r="B2388">
            <v>48000337</v>
          </cell>
        </row>
        <row r="2389">
          <cell r="A2389" t="str">
            <v>KS EDAM-GOU 220G GEI</v>
          </cell>
          <cell r="B2389">
            <v>48000338</v>
          </cell>
        </row>
        <row r="2390">
          <cell r="A2390" t="str">
            <v>KS FRIJA MIKO 220G</v>
          </cell>
          <cell r="B2390">
            <v>58000881</v>
          </cell>
        </row>
        <row r="2391">
          <cell r="A2391" t="str">
            <v>KS GOU-BERGK 220G HU</v>
          </cell>
          <cell r="B2391">
            <v>48001052</v>
          </cell>
        </row>
        <row r="2392">
          <cell r="A2392" t="str">
            <v>KS GOU-PROC 36G  WH</v>
          </cell>
          <cell r="B2392">
            <v>47000874</v>
          </cell>
        </row>
        <row r="2393">
          <cell r="A2393" t="str">
            <v>KS MIKO 220G LEK DE</v>
          </cell>
          <cell r="B2393">
            <v>58000588</v>
          </cell>
        </row>
        <row r="2394">
          <cell r="A2394" t="str">
            <v>KS MIKO 220G MIL HR/RS</v>
          </cell>
          <cell r="B2394">
            <v>58000783</v>
          </cell>
        </row>
        <row r="2395">
          <cell r="A2395" t="str">
            <v>KS MIKO 220G MIL LT</v>
          </cell>
          <cell r="B2395">
            <v>58000581</v>
          </cell>
        </row>
        <row r="2396">
          <cell r="A2396" t="str">
            <v>KS MIKO 220G MIL RO</v>
          </cell>
          <cell r="B2396">
            <v>58000580</v>
          </cell>
        </row>
        <row r="2397">
          <cell r="A2397" t="str">
            <v>KS MIKO 220G MIL SI</v>
          </cell>
          <cell r="B2397">
            <v>58000579</v>
          </cell>
        </row>
        <row r="2398">
          <cell r="A2398" t="str">
            <v>KS PREM-CAM 220G</v>
          </cell>
          <cell r="B2398">
            <v>47000818</v>
          </cell>
        </row>
        <row r="2399">
          <cell r="A2399" t="str">
            <v>KS PREM-CHED 220G</v>
          </cell>
          <cell r="B2399">
            <v>47000821</v>
          </cell>
        </row>
        <row r="2400">
          <cell r="A2400" t="str">
            <v>KS PREM-GOU 220G</v>
          </cell>
          <cell r="B2400">
            <v>47000829</v>
          </cell>
        </row>
        <row r="2401">
          <cell r="A2401" t="str">
            <v>KS SORT 220G GUL DE</v>
          </cell>
          <cell r="B2401">
            <v>58000571</v>
          </cell>
        </row>
        <row r="2402">
          <cell r="A2402" t="str">
            <v>KS SORT 220G MIL DK</v>
          </cell>
          <cell r="B2402">
            <v>58000573</v>
          </cell>
        </row>
        <row r="2403">
          <cell r="A2403" t="str">
            <v>KS SORT 220G MIL SE</v>
          </cell>
          <cell r="B2403">
            <v>58000552</v>
          </cell>
        </row>
        <row r="2404">
          <cell r="A2404" t="str">
            <v>KS SORT 220G PARTY 2SP</v>
          </cell>
          <cell r="B2404">
            <v>58000934</v>
          </cell>
        </row>
        <row r="2405">
          <cell r="A2405" t="str">
            <v>KS SORT 220G PARTY 3SP</v>
          </cell>
          <cell r="B2405">
            <v>58000935</v>
          </cell>
        </row>
        <row r="2406">
          <cell r="A2406" t="str">
            <v>KS SORT 220G PARTY DE</v>
          </cell>
          <cell r="B2406">
            <v>58000937</v>
          </cell>
        </row>
        <row r="2407">
          <cell r="A2407" t="str">
            <v>KS SORT 220G PARTY FI</v>
          </cell>
          <cell r="B2407">
            <v>58001149</v>
          </cell>
        </row>
        <row r="2408">
          <cell r="A2408" t="str">
            <v>KS SORTIERT 220G MIL AT</v>
          </cell>
          <cell r="B2408">
            <v>58000818</v>
          </cell>
        </row>
        <row r="2409">
          <cell r="A2409" t="str">
            <v>KS SORTIERT 220G MIL AT-CH</v>
          </cell>
          <cell r="B2409">
            <v>58000052</v>
          </cell>
        </row>
        <row r="2410">
          <cell r="A2410" t="str">
            <v>KS SORTIERT 220G MIL CH</v>
          </cell>
          <cell r="B2410">
            <v>58000813</v>
          </cell>
        </row>
        <row r="2411">
          <cell r="A2411" t="str">
            <v>KS SORTIERT 220G MIL CS</v>
          </cell>
          <cell r="B2411">
            <v>58000815</v>
          </cell>
        </row>
        <row r="2412">
          <cell r="A2412" t="str">
            <v>KS SORTIERT 220G MIL CYP</v>
          </cell>
          <cell r="B2412">
            <v>58000054</v>
          </cell>
        </row>
        <row r="2413">
          <cell r="A2413" t="str">
            <v>KS SORTIERT 220G MIL DE</v>
          </cell>
          <cell r="B2413">
            <v>58000610</v>
          </cell>
        </row>
        <row r="2414">
          <cell r="A2414" t="str">
            <v>KS SORTIERT 220G MIL ES</v>
          </cell>
          <cell r="B2414">
            <v>58000059</v>
          </cell>
        </row>
        <row r="2415">
          <cell r="A2415" t="str">
            <v>KS SORTIERT 220G MIL HU</v>
          </cell>
          <cell r="B2415">
            <v>58000049</v>
          </cell>
        </row>
        <row r="2416">
          <cell r="A2416" t="str">
            <v>KS SORTIERT 220G MIL IT</v>
          </cell>
          <cell r="B2416">
            <v>58000053</v>
          </cell>
        </row>
        <row r="2417">
          <cell r="A2417" t="str">
            <v>KS SORTIERT 220G MIL SK</v>
          </cell>
          <cell r="B2417">
            <v>58000048</v>
          </cell>
        </row>
        <row r="2418">
          <cell r="A2418" t="str">
            <v>KS-PREM CAM 100G</v>
          </cell>
          <cell r="B2418">
            <v>47000819</v>
          </cell>
        </row>
        <row r="2419">
          <cell r="A2419" t="str">
            <v>KS-PREM CHED 100G</v>
          </cell>
          <cell r="B2419">
            <v>47000815</v>
          </cell>
        </row>
        <row r="2420">
          <cell r="A2420" t="str">
            <v>KS-PREM EMM 100G</v>
          </cell>
          <cell r="B2420">
            <v>47000813</v>
          </cell>
        </row>
        <row r="2421">
          <cell r="A2421" t="str">
            <v>KS-PREM GOU 100G</v>
          </cell>
          <cell r="B2421">
            <v>47000828</v>
          </cell>
        </row>
        <row r="2422">
          <cell r="A2422" t="str">
            <v>K-VIELFALT 200G MKÄ DE</v>
          </cell>
          <cell r="B2422">
            <v>58000873</v>
          </cell>
        </row>
        <row r="2423">
          <cell r="A2423" t="str">
            <v>KW CAM-PROC 100G WH CN</v>
          </cell>
          <cell r="B2423">
            <v>57000567</v>
          </cell>
        </row>
        <row r="2424">
          <cell r="A2424" t="str">
            <v>KW CAM-PROC 36G WH</v>
          </cell>
          <cell r="B2424">
            <v>47000870</v>
          </cell>
        </row>
        <row r="2425">
          <cell r="A2425" t="str">
            <v>KW CAM-PROC 36G WH CN</v>
          </cell>
          <cell r="B2425">
            <v>57000549</v>
          </cell>
        </row>
        <row r="2426">
          <cell r="A2426" t="str">
            <v>KW CHED-PROC 100G WH CN</v>
          </cell>
          <cell r="B2426">
            <v>57000566</v>
          </cell>
        </row>
        <row r="2427">
          <cell r="A2427" t="str">
            <v>KW CHED-PROC 36G WH</v>
          </cell>
          <cell r="B2427">
            <v>47000871</v>
          </cell>
        </row>
        <row r="2428">
          <cell r="A2428" t="str">
            <v>KW CHED-PROC 36G WH CN</v>
          </cell>
          <cell r="B2428">
            <v>57000550</v>
          </cell>
        </row>
        <row r="2429">
          <cell r="A2429" t="str">
            <v>KW EDAM-PROC 100G WH CN</v>
          </cell>
          <cell r="B2429">
            <v>57000563</v>
          </cell>
        </row>
        <row r="2430">
          <cell r="A2430" t="str">
            <v>KW EDAM-PROC 36G WH</v>
          </cell>
          <cell r="B2430">
            <v>47000872</v>
          </cell>
        </row>
        <row r="2431">
          <cell r="A2431" t="str">
            <v>KW EDAM-PROC 36G WH CN</v>
          </cell>
          <cell r="B2431">
            <v>57000551</v>
          </cell>
        </row>
        <row r="2432">
          <cell r="A2432" t="str">
            <v>KW EMM-PROC 100G WH CN</v>
          </cell>
          <cell r="B2432">
            <v>57000565</v>
          </cell>
        </row>
        <row r="2433">
          <cell r="A2433" t="str">
            <v>KW EMM-PROC 36G WH CN</v>
          </cell>
          <cell r="B2433">
            <v>57000552</v>
          </cell>
        </row>
        <row r="2434">
          <cell r="A2434" t="str">
            <v>KW GOU-PROC 100G WH CN</v>
          </cell>
          <cell r="B2434">
            <v>57000564</v>
          </cell>
        </row>
        <row r="2435">
          <cell r="A2435" t="str">
            <v>KW GOU-PROC 36G WH CN</v>
          </cell>
          <cell r="B2435">
            <v>57000553</v>
          </cell>
        </row>
        <row r="2436">
          <cell r="A2436" t="str">
            <v>KW PREM-EMM 220G</v>
          </cell>
          <cell r="B2436">
            <v>47000830</v>
          </cell>
        </row>
        <row r="2437">
          <cell r="A2437" t="str">
            <v>KW-PREM CAM 100G CFO</v>
          </cell>
          <cell r="B2437">
            <v>57000449</v>
          </cell>
        </row>
        <row r="2438">
          <cell r="A2438" t="str">
            <v>KW-PREM CAM 100G CFO AF</v>
          </cell>
          <cell r="B2438">
            <v>57000630</v>
          </cell>
        </row>
        <row r="2439">
          <cell r="A2439" t="str">
            <v>KW-PREM CAM 220G CFO</v>
          </cell>
          <cell r="B2439">
            <v>57000525</v>
          </cell>
        </row>
        <row r="2440">
          <cell r="A2440" t="str">
            <v>KW-PREM CHED 100G</v>
          </cell>
          <cell r="B2440">
            <v>57000523</v>
          </cell>
        </row>
        <row r="2441">
          <cell r="A2441" t="str">
            <v>KW-PREM CHED 100G CFO</v>
          </cell>
          <cell r="B2441">
            <v>57000444</v>
          </cell>
        </row>
        <row r="2442">
          <cell r="A2442" t="str">
            <v>KW-PREM CHED 100G CFO AF</v>
          </cell>
          <cell r="B2442">
            <v>57000629</v>
          </cell>
        </row>
        <row r="2443">
          <cell r="A2443" t="str">
            <v>KW-PREM CHED 220G CFO</v>
          </cell>
          <cell r="B2443">
            <v>57000528</v>
          </cell>
        </row>
        <row r="2444">
          <cell r="A2444" t="str">
            <v>KW-PREM EMM 100G</v>
          </cell>
          <cell r="B2444">
            <v>47000831</v>
          </cell>
        </row>
        <row r="2445">
          <cell r="A2445" t="str">
            <v>KW-PREM EMM 100G CFO</v>
          </cell>
          <cell r="B2445">
            <v>57000443</v>
          </cell>
        </row>
        <row r="2446">
          <cell r="A2446" t="str">
            <v>KW-PREM EMM 100G CFO AF</v>
          </cell>
          <cell r="B2446">
            <v>57000616</v>
          </cell>
        </row>
        <row r="2447">
          <cell r="A2447" t="str">
            <v>KW-PREM EMM 220G CFO</v>
          </cell>
          <cell r="B2447">
            <v>57000446</v>
          </cell>
        </row>
        <row r="2448">
          <cell r="A2448" t="str">
            <v>KW-PREM GOU 100G CFO</v>
          </cell>
          <cell r="B2448">
            <v>57000442</v>
          </cell>
        </row>
        <row r="2449">
          <cell r="A2449" t="str">
            <v>KW-PREM GOU 100G CFO AF</v>
          </cell>
          <cell r="B2449">
            <v>57000615</v>
          </cell>
        </row>
        <row r="2450">
          <cell r="A2450" t="str">
            <v>KW-PREM GOU 220G CFO</v>
          </cell>
          <cell r="B2450">
            <v>57000445</v>
          </cell>
        </row>
        <row r="2451">
          <cell r="A2451" t="str">
            <v>LACHS-Schwänze KaltGERÄU</v>
          </cell>
          <cell r="B2451">
            <v>24000240</v>
          </cell>
        </row>
        <row r="2452">
          <cell r="A2452" t="str">
            <v>Lauch-GRANUL GRÜN-WEIß 1-3MM</v>
          </cell>
          <cell r="B2452">
            <v>24000099</v>
          </cell>
        </row>
        <row r="2453">
          <cell r="A2453" t="str">
            <v>Lavendelkäse</v>
          </cell>
          <cell r="B2453">
            <v>23000576</v>
          </cell>
        </row>
        <row r="2454">
          <cell r="A2454" t="str">
            <v>Le Baron</v>
          </cell>
          <cell r="B2454">
            <v>23000641</v>
          </cell>
        </row>
        <row r="2455">
          <cell r="A2455" t="str">
            <v>Le Rose</v>
          </cell>
          <cell r="B2455">
            <v>23000642</v>
          </cell>
        </row>
        <row r="2456">
          <cell r="A2456" t="str">
            <v>Liquid KRÄU</v>
          </cell>
          <cell r="B2456">
            <v>24000256</v>
          </cell>
        </row>
        <row r="2457">
          <cell r="A2457" t="str">
            <v>Liquid RUC</v>
          </cell>
          <cell r="B2457">
            <v>24000345</v>
          </cell>
        </row>
        <row r="2458">
          <cell r="A2458" t="str">
            <v>LOR-B</v>
          </cell>
          <cell r="B2458">
            <v>24000469</v>
          </cell>
        </row>
        <row r="2459">
          <cell r="A2459" t="str">
            <v>LOR-B ganz</v>
          </cell>
          <cell r="B2459">
            <v>24000368</v>
          </cell>
        </row>
        <row r="2460">
          <cell r="A2460" t="str">
            <v>Los-Cameros 55FIT 6,6K</v>
          </cell>
          <cell r="B2460">
            <v>23000525</v>
          </cell>
        </row>
        <row r="2461">
          <cell r="A2461" t="str">
            <v>MA EDAM-40 150G</v>
          </cell>
          <cell r="B2461">
            <v>58000476</v>
          </cell>
        </row>
        <row r="2462">
          <cell r="A2462" t="str">
            <v>MA GOU-48 150G</v>
          </cell>
          <cell r="B2462">
            <v>58000475</v>
          </cell>
        </row>
        <row r="2463">
          <cell r="A2463" t="str">
            <v>MA MAAS-CH-45-BR 1,5KG USA</v>
          </cell>
          <cell r="B2463">
            <v>48000465</v>
          </cell>
        </row>
        <row r="2464">
          <cell r="A2464" t="str">
            <v>MA RÄU-BUTTERK-BR-45 3KG</v>
          </cell>
          <cell r="B2464">
            <v>48000460</v>
          </cell>
        </row>
        <row r="2465">
          <cell r="A2465" t="str">
            <v>MA RÄU-GOU-BR-45 1,5KG USA</v>
          </cell>
          <cell r="B2465">
            <v>32100095</v>
          </cell>
        </row>
        <row r="2466">
          <cell r="A2466" t="str">
            <v>MA RÄU-GOU-BR-48 1,5KG</v>
          </cell>
          <cell r="B2466">
            <v>32100096</v>
          </cell>
        </row>
        <row r="2467">
          <cell r="A2467" t="str">
            <v>MA RÄU-GOU-BR-48 1,5KG ES</v>
          </cell>
          <cell r="B2467">
            <v>48000464</v>
          </cell>
        </row>
        <row r="2468">
          <cell r="A2468" t="str">
            <v>MA RÄU-GOU-BR-48 1,5KG USA</v>
          </cell>
          <cell r="B2468">
            <v>48000463</v>
          </cell>
        </row>
        <row r="2469">
          <cell r="A2469" t="str">
            <v>MA RÄU-GOU-BR-48 3KG</v>
          </cell>
          <cell r="B2469">
            <v>48000459</v>
          </cell>
        </row>
        <row r="2470">
          <cell r="A2470" t="str">
            <v>MAAS * 30FIT</v>
          </cell>
          <cell r="B2470">
            <v>23000598</v>
          </cell>
        </row>
        <row r="2471">
          <cell r="A2471" t="str">
            <v>MAAS * 45FIT 15K</v>
          </cell>
          <cell r="B2471">
            <v>23000116</v>
          </cell>
        </row>
        <row r="2472">
          <cell r="A2472" t="str">
            <v>MAAS * 45FIT VLOG</v>
          </cell>
          <cell r="B2472">
            <v>23000196</v>
          </cell>
        </row>
        <row r="2473">
          <cell r="A2473" t="str">
            <v>MAAS 45FIT</v>
          </cell>
          <cell r="B2473">
            <v>23000537</v>
          </cell>
        </row>
        <row r="2474">
          <cell r="A2474" t="str">
            <v>MAAS 45FIT BIO</v>
          </cell>
          <cell r="B2474">
            <v>23000546</v>
          </cell>
        </row>
        <row r="2475">
          <cell r="A2475" t="str">
            <v>MAAS 45FIT HALAL</v>
          </cell>
          <cell r="B2475">
            <v>23000549</v>
          </cell>
        </row>
        <row r="2476">
          <cell r="A2476" t="str">
            <v>MAAS 48FIT BIO</v>
          </cell>
          <cell r="B2476">
            <v>23000620</v>
          </cell>
        </row>
        <row r="2477">
          <cell r="A2477" t="str">
            <v>MAAS AMM 45FIT 15K</v>
          </cell>
          <cell r="B2477">
            <v>23000132</v>
          </cell>
        </row>
        <row r="2478">
          <cell r="A2478" t="str">
            <v>MAAS GEW 5KG</v>
          </cell>
          <cell r="B2478">
            <v>58000396</v>
          </cell>
        </row>
        <row r="2479">
          <cell r="A2479" t="str">
            <v>MAAS KSB 45FIT 15K</v>
          </cell>
          <cell r="B2479">
            <v>23000195</v>
          </cell>
        </row>
        <row r="2480">
          <cell r="A2480" t="str">
            <v>MAAS REW-PEN 45FIT VLOG</v>
          </cell>
          <cell r="B2480">
            <v>23000208</v>
          </cell>
        </row>
        <row r="2481">
          <cell r="A2481" t="str">
            <v>MAAS-45 6WOCHEN ALD VLOG</v>
          </cell>
          <cell r="B2481">
            <v>23000490</v>
          </cell>
        </row>
        <row r="2482">
          <cell r="A2482" t="str">
            <v>MAAS-45-BLO 80KG BIO</v>
          </cell>
          <cell r="B2482">
            <v>23000491</v>
          </cell>
        </row>
        <row r="2483">
          <cell r="A2483" t="str">
            <v>Magerkäse * 15%FI 20K</v>
          </cell>
          <cell r="B2483">
            <v>23000097</v>
          </cell>
        </row>
        <row r="2484">
          <cell r="A2484" t="str">
            <v>Magerquark * * 10K</v>
          </cell>
          <cell r="B2484">
            <v>23000029</v>
          </cell>
        </row>
        <row r="2485">
          <cell r="A2485" t="str">
            <v>MAGM JOGH</v>
          </cell>
          <cell r="B2485">
            <v>56000026</v>
          </cell>
        </row>
        <row r="2486">
          <cell r="A2486" t="str">
            <v>MAGM JOGH *</v>
          </cell>
          <cell r="B2486">
            <v>46000002</v>
          </cell>
        </row>
        <row r="2487">
          <cell r="A2487" t="str">
            <v>MAGM OGT nach VLOG HANDEL</v>
          </cell>
          <cell r="B2487">
            <v>59000040</v>
          </cell>
        </row>
        <row r="2488">
          <cell r="A2488" t="str">
            <v>MAGM PAST E/ V- KON</v>
          </cell>
          <cell r="B2488">
            <v>11500000</v>
          </cell>
        </row>
        <row r="2489">
          <cell r="A2489" t="str">
            <v>MAGM PAST E/ V Korrektur-OGT</v>
          </cell>
          <cell r="B2489">
            <v>11500009</v>
          </cell>
        </row>
        <row r="2490">
          <cell r="A2490" t="str">
            <v>MAGM PAST Einkauf/ Verkauf-OGT</v>
          </cell>
          <cell r="B2490">
            <v>11500040</v>
          </cell>
        </row>
        <row r="2491">
          <cell r="A2491" t="str">
            <v>MAGM PAST Eiweiß_OGT</v>
          </cell>
          <cell r="B2491">
            <v>11500043</v>
          </cell>
        </row>
        <row r="2492">
          <cell r="A2492" t="str">
            <v>MAGM PAST Fett-OGT</v>
          </cell>
          <cell r="B2492">
            <v>11500042</v>
          </cell>
        </row>
        <row r="2493">
          <cell r="A2493" t="str">
            <v>MAGM PAST Menge-OGT</v>
          </cell>
          <cell r="B2493">
            <v>11500041</v>
          </cell>
        </row>
        <row r="2494">
          <cell r="A2494" t="str">
            <v>MAGM-EIWEIß</v>
          </cell>
          <cell r="B2494">
            <v>11500013</v>
          </cell>
        </row>
        <row r="2495">
          <cell r="A2495" t="str">
            <v>MAGM-EIWEIß-OGT</v>
          </cell>
          <cell r="B2495">
            <v>11500003</v>
          </cell>
        </row>
        <row r="2496">
          <cell r="A2496" t="str">
            <v>MAGM-FETT</v>
          </cell>
          <cell r="B2496">
            <v>11500012</v>
          </cell>
        </row>
        <row r="2497">
          <cell r="A2497" t="str">
            <v>MAGM-FETT-OGT</v>
          </cell>
          <cell r="B2497">
            <v>11500002</v>
          </cell>
        </row>
        <row r="2498">
          <cell r="A2498" t="str">
            <v>MAGM-MENGE</v>
          </cell>
          <cell r="B2498">
            <v>11500011</v>
          </cell>
        </row>
        <row r="2499">
          <cell r="A2499" t="str">
            <v>MAGM-MENGE-OGT</v>
          </cell>
          <cell r="B2499">
            <v>11500001</v>
          </cell>
        </row>
        <row r="2500">
          <cell r="A2500" t="str">
            <v>Maisstärke</v>
          </cell>
          <cell r="B2500">
            <v>24000219</v>
          </cell>
        </row>
        <row r="2501">
          <cell r="A2501" t="str">
            <v>Maltodextrin</v>
          </cell>
          <cell r="B2501">
            <v>24000712</v>
          </cell>
        </row>
        <row r="2502">
          <cell r="A2502" t="str">
            <v>Maltodextrin geräuchert</v>
          </cell>
          <cell r="B2502">
            <v>24000370</v>
          </cell>
        </row>
        <row r="2503">
          <cell r="A2503" t="str">
            <v>Manchego 50FIT</v>
          </cell>
          <cell r="B2503">
            <v>24000114</v>
          </cell>
        </row>
        <row r="2504">
          <cell r="A2504" t="str">
            <v>Manchego PDO</v>
          </cell>
          <cell r="B2504">
            <v>23000544</v>
          </cell>
        </row>
        <row r="2505">
          <cell r="A2505" t="str">
            <v>Manchego vakuum 50FIT 3KG</v>
          </cell>
          <cell r="B2505">
            <v>23000056</v>
          </cell>
        </row>
        <row r="2506">
          <cell r="A2506" t="str">
            <v>Mandarinen im eigenen Saft</v>
          </cell>
          <cell r="B2506">
            <v>24000153</v>
          </cell>
        </row>
        <row r="2507">
          <cell r="A2507" t="str">
            <v>Mandeln * 2-5MM</v>
          </cell>
          <cell r="B2507">
            <v>24000284</v>
          </cell>
        </row>
        <row r="2508">
          <cell r="A2508" t="str">
            <v>Mandeln, 2-3 mm geh., blanchie</v>
          </cell>
          <cell r="B2508">
            <v>24000617</v>
          </cell>
        </row>
        <row r="2509">
          <cell r="A2509" t="str">
            <v>Mandeln, 2-4 mm geh., blanchie</v>
          </cell>
          <cell r="B2509">
            <v>24000348</v>
          </cell>
        </row>
        <row r="2510">
          <cell r="A2510" t="str">
            <v>Mandeln, gehobelt, kbA</v>
          </cell>
          <cell r="B2510">
            <v>24000658</v>
          </cell>
        </row>
        <row r="2511">
          <cell r="A2511" t="str">
            <v>Mandelprotein ConPro VMA 100</v>
          </cell>
          <cell r="B2511">
            <v>24000692</v>
          </cell>
        </row>
        <row r="2512">
          <cell r="A2512" t="str">
            <v>MASC * 10KG</v>
          </cell>
          <cell r="B2512">
            <v>40000119</v>
          </cell>
        </row>
        <row r="2513">
          <cell r="A2513" t="str">
            <v>MASC * 10kg OLI</v>
          </cell>
          <cell r="B2513">
            <v>40000174</v>
          </cell>
        </row>
        <row r="2514">
          <cell r="A2514" t="str">
            <v>MASC * 250G LCB FR</v>
          </cell>
          <cell r="B2514">
            <v>40000177</v>
          </cell>
        </row>
        <row r="2515">
          <cell r="A2515" t="str">
            <v>MASC * 250G WH DE</v>
          </cell>
          <cell r="B2515">
            <v>40000127</v>
          </cell>
        </row>
        <row r="2516">
          <cell r="A2516" t="str">
            <v>MASC * 3KG WH DE</v>
          </cell>
          <cell r="B2516">
            <v>40000131</v>
          </cell>
        </row>
        <row r="2517">
          <cell r="A2517" t="str">
            <v>MASC 10KG JF CN</v>
          </cell>
          <cell r="B2517">
            <v>40000205</v>
          </cell>
        </row>
        <row r="2518">
          <cell r="A2518" t="str">
            <v>MASC 250G CN</v>
          </cell>
          <cell r="B2518">
            <v>40000128</v>
          </cell>
        </row>
        <row r="2519">
          <cell r="A2519" t="str">
            <v>MASC 500G REDM EN</v>
          </cell>
          <cell r="B2519">
            <v>40000183</v>
          </cell>
        </row>
        <row r="2520">
          <cell r="A2520" t="str">
            <v>MASC 80FIT-UNILAC 250G</v>
          </cell>
          <cell r="B2520">
            <v>40000134</v>
          </cell>
        </row>
        <row r="2521">
          <cell r="A2521" t="str">
            <v>MASC 80FIT-UNILAC 250G GRO</v>
          </cell>
          <cell r="B2521">
            <v>50000038</v>
          </cell>
        </row>
        <row r="2522">
          <cell r="A2522" t="str">
            <v>MASC BLO 2KG</v>
          </cell>
          <cell r="B2522">
            <v>40000136</v>
          </cell>
        </row>
        <row r="2523">
          <cell r="A2523" t="str">
            <v>MASC FRUCHTK * 10K</v>
          </cell>
          <cell r="B2523">
            <v>23000072</v>
          </cell>
        </row>
        <row r="2524">
          <cell r="A2524" t="str">
            <v>MASC FRUCHTK 10KG</v>
          </cell>
          <cell r="B2524">
            <v>50000026</v>
          </cell>
        </row>
        <row r="2525">
          <cell r="A2525" t="str">
            <v>Masking Flavor 554190 T</v>
          </cell>
          <cell r="B2525">
            <v>24000711</v>
          </cell>
        </row>
        <row r="2526">
          <cell r="A2526" t="str">
            <v>MAXILACT-LGI-5000</v>
          </cell>
          <cell r="B2526">
            <v>24000013</v>
          </cell>
        </row>
        <row r="2527">
          <cell r="A2527" t="str">
            <v>Med-Kräu-Käse 50FIT 4-5K</v>
          </cell>
          <cell r="B2527">
            <v>23000532</v>
          </cell>
        </row>
        <row r="2528">
          <cell r="A2528" t="str">
            <v>Meersalz</v>
          </cell>
          <cell r="B2528">
            <v>24000014</v>
          </cell>
        </row>
        <row r="2529">
          <cell r="A2529" t="str">
            <v>Merino 50FIT 4,5K</v>
          </cell>
          <cell r="B2529">
            <v>23000518</v>
          </cell>
        </row>
        <row r="2530">
          <cell r="A2530" t="str">
            <v>Methylcellulose MCE-15</v>
          </cell>
          <cell r="B2530">
            <v>24000422</v>
          </cell>
        </row>
        <row r="2531">
          <cell r="A2531" t="str">
            <v>MILBONA Käse-Maus Scheiben</v>
          </cell>
          <cell r="B2531">
            <v>23000554</v>
          </cell>
        </row>
        <row r="2532">
          <cell r="A2532" t="str">
            <v>Milbona Käse-Scheiben</v>
          </cell>
          <cell r="B2532">
            <v>59000030</v>
          </cell>
        </row>
        <row r="2533">
          <cell r="A2533" t="str">
            <v>MILBONA Käsevielfalt 200g</v>
          </cell>
          <cell r="B2533">
            <v>58000878</v>
          </cell>
        </row>
        <row r="2534">
          <cell r="A2534" t="str">
            <v>Milchprotein-MPC-85</v>
          </cell>
          <cell r="B2534">
            <v>24000061</v>
          </cell>
        </row>
        <row r="2535">
          <cell r="A2535" t="str">
            <v>Milchsäure * 80</v>
          </cell>
          <cell r="B2535">
            <v>24000090</v>
          </cell>
        </row>
        <row r="2536">
          <cell r="A2536" t="str">
            <v>Milchsäure 80%</v>
          </cell>
          <cell r="B2536">
            <v>24000423</v>
          </cell>
        </row>
        <row r="2537">
          <cell r="A2537" t="str">
            <v>Mimolette 40FIT 15K</v>
          </cell>
          <cell r="B2537">
            <v>23000513</v>
          </cell>
        </row>
        <row r="2538">
          <cell r="A2538" t="str">
            <v>MKST PRINZ-DK 110G DK</v>
          </cell>
          <cell r="B2538">
            <v>48000742</v>
          </cell>
        </row>
        <row r="2539">
          <cell r="A2539" t="str">
            <v>MMP</v>
          </cell>
          <cell r="B2539">
            <v>24000058</v>
          </cell>
        </row>
        <row r="2540">
          <cell r="A2540" t="str">
            <v>MMP sprühgetr * 25K</v>
          </cell>
          <cell r="B2540">
            <v>24000543</v>
          </cell>
        </row>
        <row r="2541">
          <cell r="A2541" t="str">
            <v>MMP sprühgetr.</v>
          </cell>
          <cell r="B2541">
            <v>24000059</v>
          </cell>
        </row>
        <row r="2542">
          <cell r="A2542" t="str">
            <v>Möhrenwürfel * 5x5MM</v>
          </cell>
          <cell r="B2542">
            <v>24000231</v>
          </cell>
        </row>
        <row r="2543">
          <cell r="A2543" t="str">
            <v>Möhrenwürfel * 6x6mm</v>
          </cell>
          <cell r="B2543">
            <v>24000641</v>
          </cell>
        </row>
        <row r="2544">
          <cell r="A2544" t="str">
            <v>MOU AMA 80G WH DE</v>
          </cell>
          <cell r="B2544">
            <v>41000018</v>
          </cell>
        </row>
        <row r="2545">
          <cell r="A2545" t="str">
            <v>MOU HOBLÜ 80G WH DE</v>
          </cell>
          <cell r="B2545">
            <v>41000023</v>
          </cell>
        </row>
        <row r="2546">
          <cell r="A2546" t="str">
            <v>MOU HOBLÜ 80G WH FR</v>
          </cell>
          <cell r="B2546">
            <v>51000038</v>
          </cell>
        </row>
        <row r="2547">
          <cell r="A2547" t="str">
            <v>MOU NOIR 80G WH DE</v>
          </cell>
          <cell r="B2547">
            <v>41000014</v>
          </cell>
        </row>
        <row r="2548">
          <cell r="A2548" t="str">
            <v>MOU NOIR 80G WH FR</v>
          </cell>
          <cell r="B2548">
            <v>51000011</v>
          </cell>
        </row>
        <row r="2549">
          <cell r="A2549" t="str">
            <v>MOU OZI 80G WH DE</v>
          </cell>
          <cell r="B2549">
            <v>36000052</v>
          </cell>
        </row>
        <row r="2550">
          <cell r="A2550" t="str">
            <v>MOU ZITRUS 80G WH DE</v>
          </cell>
          <cell r="B2550">
            <v>41000028</v>
          </cell>
        </row>
        <row r="2551">
          <cell r="A2551" t="str">
            <v>MOU ZWE-ZI 80G WH DE</v>
          </cell>
          <cell r="B2551">
            <v>41000027</v>
          </cell>
        </row>
        <row r="2552">
          <cell r="A2552" t="str">
            <v>MOUSSE NOIR 80G LCB FR</v>
          </cell>
          <cell r="B2552">
            <v>51000002</v>
          </cell>
        </row>
        <row r="2553">
          <cell r="A2553" t="str">
            <v>MOZZ 10cm Stangen</v>
          </cell>
          <cell r="B2553">
            <v>23000159</v>
          </cell>
        </row>
        <row r="2554">
          <cell r="A2554" t="str">
            <v>MOZZ 4*125G</v>
          </cell>
          <cell r="B2554">
            <v>50500029</v>
          </cell>
        </row>
        <row r="2555">
          <cell r="A2555" t="str">
            <v>MOZZ BOCCO 1000</v>
          </cell>
          <cell r="B2555">
            <v>40500005</v>
          </cell>
        </row>
        <row r="2556">
          <cell r="A2556" t="str">
            <v>MOZZ BOCCO 1000G  8x125G* DE</v>
          </cell>
          <cell r="B2556">
            <v>50500005</v>
          </cell>
        </row>
        <row r="2557">
          <cell r="A2557" t="str">
            <v>MOZZ BOCCO 1000G 20x50G * DE</v>
          </cell>
          <cell r="B2557">
            <v>50500019</v>
          </cell>
        </row>
        <row r="2558">
          <cell r="A2558" t="str">
            <v>MOZZ BOCCO 1000G 33x30G* DE</v>
          </cell>
          <cell r="B2558">
            <v>50500020</v>
          </cell>
        </row>
        <row r="2559">
          <cell r="A2559" t="str">
            <v>MOZZ BOCCO 125G</v>
          </cell>
          <cell r="B2559">
            <v>40500004</v>
          </cell>
        </row>
        <row r="2560">
          <cell r="A2560" t="str">
            <v>MOZZ BOCCO 125G * DE</v>
          </cell>
          <cell r="B2560">
            <v>40500007</v>
          </cell>
        </row>
        <row r="2561">
          <cell r="A2561" t="str">
            <v>MOZZ BOCCO 33x30g* DE</v>
          </cell>
          <cell r="B2561">
            <v>40500006</v>
          </cell>
        </row>
        <row r="2562">
          <cell r="A2562" t="str">
            <v>MOZZ BURA 1000G * DE</v>
          </cell>
          <cell r="B2562">
            <v>40500003</v>
          </cell>
        </row>
        <row r="2563">
          <cell r="A2563" t="str">
            <v>MOZZ BURA 200G * DE</v>
          </cell>
          <cell r="B2563">
            <v>40500001</v>
          </cell>
        </row>
        <row r="2564">
          <cell r="A2564" t="str">
            <v>MOZZ B-Ware 40FIT 15K</v>
          </cell>
          <cell r="B2564">
            <v>23000024</v>
          </cell>
        </row>
        <row r="2565">
          <cell r="A2565" t="str">
            <v>MOZZ B-Ware 40FIT tier. Lab</v>
          </cell>
          <cell r="B2565">
            <v>23000616</v>
          </cell>
        </row>
        <row r="2566">
          <cell r="A2566" t="str">
            <v>MOZZ CILIEG 1000g</v>
          </cell>
          <cell r="B2566">
            <v>50500018</v>
          </cell>
        </row>
        <row r="2567">
          <cell r="A2567" t="str">
            <v>MOZZ CILIEG 110G * DE</v>
          </cell>
          <cell r="B2567">
            <v>40500012</v>
          </cell>
        </row>
        <row r="2568">
          <cell r="A2568" t="str">
            <v>MOZZ CILIEG 160 * DE</v>
          </cell>
          <cell r="B2568">
            <v>40500013</v>
          </cell>
        </row>
        <row r="2569">
          <cell r="A2569" t="str">
            <v>MOZZ CILIEG 160G * DE</v>
          </cell>
          <cell r="B2569">
            <v>50500017</v>
          </cell>
        </row>
        <row r="2570">
          <cell r="A2570" t="str">
            <v>MOZZ CREMA 100G * DE</v>
          </cell>
          <cell r="B2570">
            <v>40500011</v>
          </cell>
        </row>
        <row r="2571">
          <cell r="A2571" t="str">
            <v>MOZZ CREMA 1500G * DE</v>
          </cell>
          <cell r="B2571">
            <v>40500008</v>
          </cell>
        </row>
        <row r="2572">
          <cell r="A2572" t="str">
            <v>MOZZ CREMA 200G * DE</v>
          </cell>
          <cell r="B2572">
            <v>40500010</v>
          </cell>
        </row>
        <row r="2573">
          <cell r="A2573" t="str">
            <v>MOZZ CREMA 250G * DE</v>
          </cell>
          <cell r="B2573">
            <v>40500009</v>
          </cell>
        </row>
        <row r="2574">
          <cell r="A2574" t="str">
            <v>MOZZ GEW 5KG</v>
          </cell>
          <cell r="B2574">
            <v>59000037</v>
          </cell>
        </row>
        <row r="2575">
          <cell r="A2575" t="str">
            <v>MOZZ KUGEL 134G GASTRO</v>
          </cell>
          <cell r="B2575">
            <v>40500018</v>
          </cell>
        </row>
        <row r="2576">
          <cell r="A2576" t="str">
            <v>MOZZ NODINI 1000G * DE</v>
          </cell>
          <cell r="B2576">
            <v>50500024</v>
          </cell>
        </row>
        <row r="2577">
          <cell r="A2577" t="str">
            <v>MOZZ RÄU-10cm 48FIT 5,4</v>
          </cell>
          <cell r="B2577">
            <v>23000157</v>
          </cell>
        </row>
        <row r="2578">
          <cell r="A2578" t="str">
            <v>MOZZ ROLLE 500G * DE</v>
          </cell>
          <cell r="B2578">
            <v>40500014</v>
          </cell>
        </row>
        <row r="2579">
          <cell r="A2579" t="str">
            <v>MOZZ SCAMO 3KG * DE</v>
          </cell>
          <cell r="B2579">
            <v>40500015</v>
          </cell>
        </row>
        <row r="2580">
          <cell r="A2580" t="str">
            <v>MOZZ SCHEIBEN 1000G * DE</v>
          </cell>
          <cell r="B2580">
            <v>40500017</v>
          </cell>
        </row>
        <row r="2581">
          <cell r="A2581" t="str">
            <v>MOZZ SCHEIBEN 500G * DE</v>
          </cell>
          <cell r="B2581">
            <v>40500016</v>
          </cell>
        </row>
        <row r="2582">
          <cell r="A2582" t="str">
            <v>MOZZ ZOPF * DE</v>
          </cell>
          <cell r="B2582">
            <v>50500025</v>
          </cell>
        </row>
        <row r="2583">
          <cell r="A2583" t="str">
            <v>MP JVF-ALLE- SORTEN</v>
          </cell>
          <cell r="B2583">
            <v>29500990</v>
          </cell>
        </row>
        <row r="2584">
          <cell r="A2584" t="str">
            <v>MP JVF-ALLE- SORTEN 10KG</v>
          </cell>
          <cell r="B2584">
            <v>56000045</v>
          </cell>
        </row>
        <row r="2585">
          <cell r="A2585" t="str">
            <v>MPC 80 * 25K</v>
          </cell>
          <cell r="B2585">
            <v>24000549</v>
          </cell>
        </row>
        <row r="2586">
          <cell r="A2586" t="str">
            <v>MPC 85 * 20K</v>
          </cell>
          <cell r="B2586">
            <v>24000546</v>
          </cell>
        </row>
        <row r="2587">
          <cell r="A2587" t="str">
            <v>MPC 85 * 25K</v>
          </cell>
          <cell r="B2587">
            <v>24000554</v>
          </cell>
        </row>
        <row r="2588">
          <cell r="A2588" t="str">
            <v>Munster</v>
          </cell>
          <cell r="B2588">
            <v>23000601</v>
          </cell>
        </row>
        <row r="2589">
          <cell r="A2589" t="str">
            <v>Muskatnuss GEM</v>
          </cell>
          <cell r="B2589">
            <v>24000322</v>
          </cell>
        </row>
        <row r="2590">
          <cell r="A2590" t="str">
            <v>Muskatnüsse GEM</v>
          </cell>
          <cell r="B2590">
            <v>24000110</v>
          </cell>
        </row>
        <row r="2591">
          <cell r="A2591" t="str">
            <v>Müsli-Apfel-Pflaume geröstet</v>
          </cell>
          <cell r="B2591">
            <v>24000202</v>
          </cell>
        </row>
        <row r="2592">
          <cell r="A2592" t="str">
            <v>Müsli-Erdbeere-HIMB geröstet</v>
          </cell>
          <cell r="B2592">
            <v>24000203</v>
          </cell>
        </row>
        <row r="2593">
          <cell r="A2593" t="str">
            <v>Muster Naturkäse (Fertigware)</v>
          </cell>
          <cell r="B2593">
            <v>58001089</v>
          </cell>
        </row>
        <row r="2594">
          <cell r="A2594" t="str">
            <v>Na.Kasein. walz.getr. konvent.</v>
          </cell>
          <cell r="B2594">
            <v>24000541</v>
          </cell>
        </row>
        <row r="2595">
          <cell r="A2595" t="str">
            <v>Nacho Spices</v>
          </cell>
          <cell r="B2595">
            <v>24000643</v>
          </cell>
        </row>
        <row r="2596">
          <cell r="A2596" t="str">
            <v>Na-Kasein. walz.getr., OGT</v>
          </cell>
          <cell r="B2596">
            <v>24000555</v>
          </cell>
        </row>
        <row r="2597">
          <cell r="A2597" t="str">
            <v>Na-Kaseinat walzengetr * 25K</v>
          </cell>
          <cell r="B2597">
            <v>24000552</v>
          </cell>
        </row>
        <row r="2598">
          <cell r="A2598" t="str">
            <v>Na-Kaseinat-EM7 * * 25K</v>
          </cell>
          <cell r="B2598">
            <v>24000551</v>
          </cell>
        </row>
        <row r="2599">
          <cell r="A2599" t="str">
            <v>Natriumkaseinat</v>
          </cell>
          <cell r="B2599">
            <v>24000031</v>
          </cell>
        </row>
        <row r="2600">
          <cell r="A2600" t="str">
            <v>NBC-Yellow C-220-WSS</v>
          </cell>
          <cell r="B2600">
            <v>24000448</v>
          </cell>
        </row>
        <row r="2601">
          <cell r="A2601" t="str">
            <v>N-Cremier-Stärke</v>
          </cell>
          <cell r="B2601">
            <v>24000470</v>
          </cell>
        </row>
        <row r="2602">
          <cell r="A2602" t="str">
            <v>NK BUTTERK 3KG BROT</v>
          </cell>
          <cell r="B2602">
            <v>32000094</v>
          </cell>
        </row>
        <row r="2603">
          <cell r="A2603" t="str">
            <v>NK GOU 3KG BROT</v>
          </cell>
          <cell r="B2603">
            <v>32000093</v>
          </cell>
        </row>
        <row r="2604">
          <cell r="A2604" t="str">
            <v>NK GOU 3X3KG</v>
          </cell>
          <cell r="B2604">
            <v>48000476</v>
          </cell>
        </row>
        <row r="2605">
          <cell r="A2605" t="str">
            <v>NK GOU 48 FIT 1,5KG BROT</v>
          </cell>
          <cell r="B2605">
            <v>32000096</v>
          </cell>
        </row>
        <row r="2606">
          <cell r="A2606" t="str">
            <v>NK GOU BLO</v>
          </cell>
          <cell r="B2606">
            <v>58000597</v>
          </cell>
        </row>
        <row r="2607">
          <cell r="A2607" t="str">
            <v>NK GOU PLATTEN</v>
          </cell>
          <cell r="B2607">
            <v>23500439</v>
          </cell>
        </row>
        <row r="2608">
          <cell r="A2608" t="str">
            <v>NK GOU-MI 45 FIT 1,5KG BROT</v>
          </cell>
          <cell r="B2608">
            <v>32000095</v>
          </cell>
        </row>
        <row r="2609">
          <cell r="A2609" t="str">
            <v>NK SWISS-CHEESE 1,5KG BROT</v>
          </cell>
          <cell r="B2609">
            <v>32000097</v>
          </cell>
        </row>
        <row r="2610">
          <cell r="A2610" t="str">
            <v>NKS ALL-EMM 140-150G LID</v>
          </cell>
          <cell r="B2610">
            <v>48001069</v>
          </cell>
        </row>
        <row r="2611">
          <cell r="A2611" t="str">
            <v>NKS ALLG-KÄSESELECT 180G MKÄ</v>
          </cell>
          <cell r="B2611">
            <v>48000470</v>
          </cell>
        </row>
        <row r="2612">
          <cell r="A2612" t="str">
            <v>NKS BERGFEUER 130G DE</v>
          </cell>
          <cell r="B2612">
            <v>48001176</v>
          </cell>
        </row>
        <row r="2613">
          <cell r="A2613" t="str">
            <v>NKS BIO-BERGBAU 150G AS</v>
          </cell>
          <cell r="B2613">
            <v>48001064</v>
          </cell>
        </row>
        <row r="2614">
          <cell r="A2614" t="str">
            <v>NKS BIO-BUTTER 300G MIL AT</v>
          </cell>
          <cell r="B2614">
            <v>48001105</v>
          </cell>
        </row>
        <row r="2615">
          <cell r="A2615" t="str">
            <v>NKS BIO-BUTTER 300G MIL HR/SI</v>
          </cell>
          <cell r="B2615">
            <v>48001103</v>
          </cell>
        </row>
        <row r="2616">
          <cell r="A2616" t="str">
            <v>NKS BIO-BUTTER 300G MIL NL</v>
          </cell>
          <cell r="B2616">
            <v>48001104</v>
          </cell>
        </row>
        <row r="2617">
          <cell r="A2617" t="str">
            <v>NKS BIO-BUTTER 300G RO</v>
          </cell>
          <cell r="B2617">
            <v>48001102</v>
          </cell>
        </row>
        <row r="2618">
          <cell r="A2618" t="str">
            <v>NKS BIO-BUTTERK 300G LID DE</v>
          </cell>
          <cell r="B2618">
            <v>48000135</v>
          </cell>
        </row>
        <row r="2619">
          <cell r="A2619" t="str">
            <v>NKS BIO-BUTTERK 300G LID GB/IE</v>
          </cell>
          <cell r="B2619">
            <v>48001140</v>
          </cell>
        </row>
        <row r="2620">
          <cell r="A2620" t="str">
            <v>NKS BIO-GOU  300G MIL AT</v>
          </cell>
          <cell r="B2620">
            <v>48001101</v>
          </cell>
        </row>
        <row r="2621">
          <cell r="A2621" t="str">
            <v>NKS BIO-GOU 300G LID DE</v>
          </cell>
          <cell r="B2621">
            <v>48000134</v>
          </cell>
        </row>
        <row r="2622">
          <cell r="A2622" t="str">
            <v>NKS BIO-GOU 300G LID GB/IE</v>
          </cell>
          <cell r="B2622">
            <v>48001139</v>
          </cell>
        </row>
        <row r="2623">
          <cell r="A2623" t="str">
            <v>NKS BIO-GOU 300G MIL HR/SI</v>
          </cell>
          <cell r="B2623">
            <v>48001099</v>
          </cell>
        </row>
        <row r="2624">
          <cell r="A2624" t="str">
            <v>NKS BIO-GOU 300G MIL NL</v>
          </cell>
          <cell r="B2624">
            <v>48001100</v>
          </cell>
        </row>
        <row r="2625">
          <cell r="A2625" t="str">
            <v>NKS BIO-GOU 300G MIL RO</v>
          </cell>
          <cell r="B2625">
            <v>48001098</v>
          </cell>
        </row>
        <row r="2626">
          <cell r="A2626" t="str">
            <v>NKS BIO-MAAS 300G LID GB/IE</v>
          </cell>
          <cell r="B2626">
            <v>48001137</v>
          </cell>
        </row>
        <row r="2627">
          <cell r="A2627" t="str">
            <v>NKS BIO-MAAS 300G MIL AT</v>
          </cell>
          <cell r="B2627">
            <v>48001093</v>
          </cell>
        </row>
        <row r="2628">
          <cell r="A2628" t="str">
            <v>NKS BIO-MAAS 300G MIL DE</v>
          </cell>
          <cell r="B2628">
            <v>48000382</v>
          </cell>
        </row>
        <row r="2629">
          <cell r="A2629" t="str">
            <v>NKS BIO-MAAS 300G MIL HR/SI</v>
          </cell>
          <cell r="B2629">
            <v>48001091</v>
          </cell>
        </row>
        <row r="2630">
          <cell r="A2630" t="str">
            <v>NKS BIO-MAAS 300G MIL NL</v>
          </cell>
          <cell r="B2630">
            <v>48001092</v>
          </cell>
        </row>
        <row r="2631">
          <cell r="A2631" t="str">
            <v>NKS BIO-MAAS 300G MIL RO</v>
          </cell>
          <cell r="B2631">
            <v>48001090</v>
          </cell>
        </row>
        <row r="2632">
          <cell r="A2632" t="str">
            <v>NKS BIO-TIL 300G LID GB/IE</v>
          </cell>
          <cell r="B2632">
            <v>48001138</v>
          </cell>
        </row>
        <row r="2633">
          <cell r="A2633" t="str">
            <v>NKS BIO-TIL 300G MIL AT</v>
          </cell>
          <cell r="B2633">
            <v>48001097</v>
          </cell>
        </row>
        <row r="2634">
          <cell r="A2634" t="str">
            <v>NKS BIO-TIL 300G MIL HR/SI</v>
          </cell>
          <cell r="B2634">
            <v>48001095</v>
          </cell>
        </row>
        <row r="2635">
          <cell r="A2635" t="str">
            <v>NKS BIO-TIL 300G MIL NL</v>
          </cell>
          <cell r="B2635">
            <v>48001096</v>
          </cell>
        </row>
        <row r="2636">
          <cell r="A2636" t="str">
            <v>NKS BIO-TIL 300G MIL RO</v>
          </cell>
          <cell r="B2636">
            <v>48001094</v>
          </cell>
        </row>
        <row r="2637">
          <cell r="A2637" t="str">
            <v>NKS BUTTER 200G SIM FR</v>
          </cell>
          <cell r="B2637">
            <v>48001056</v>
          </cell>
        </row>
        <row r="2638">
          <cell r="A2638" t="str">
            <v>NKS BUTTERK 150G K-C DE</v>
          </cell>
          <cell r="B2638">
            <v>58000534</v>
          </cell>
        </row>
        <row r="2639">
          <cell r="A2639" t="str">
            <v>NKS BUTTERK 200G A PL</v>
          </cell>
          <cell r="B2639">
            <v>48000956</v>
          </cell>
        </row>
        <row r="2640">
          <cell r="A2640" t="str">
            <v>NKS BUTTERK 200G AN</v>
          </cell>
          <cell r="B2640">
            <v>48000952</v>
          </cell>
        </row>
        <row r="2641">
          <cell r="A2641" t="str">
            <v>NKS BUTTERK 400G ALDI HOF</v>
          </cell>
          <cell r="B2641">
            <v>48001145</v>
          </cell>
        </row>
        <row r="2642">
          <cell r="A2642" t="str">
            <v>NKS BUTTERK 400G AN</v>
          </cell>
          <cell r="B2642">
            <v>48000166</v>
          </cell>
        </row>
        <row r="2643">
          <cell r="A2643" t="str">
            <v>NKS BUTTERK 400G AS</v>
          </cell>
          <cell r="B2643">
            <v>48000479</v>
          </cell>
        </row>
        <row r="2644">
          <cell r="A2644" t="str">
            <v>NKS BUTTERK 400G HU</v>
          </cell>
          <cell r="B2644">
            <v>48000940</v>
          </cell>
        </row>
        <row r="2645">
          <cell r="A2645" t="str">
            <v>NKS BUTTERK 400G K-K</v>
          </cell>
          <cell r="B2645">
            <v>48001198</v>
          </cell>
        </row>
        <row r="2646">
          <cell r="A2646" t="str">
            <v>NKS BUTTERK 400G LEK</v>
          </cell>
          <cell r="B2646">
            <v>48000045</v>
          </cell>
        </row>
        <row r="2647">
          <cell r="A2647" t="str">
            <v>NKS BUTTERK 400G LIDL</v>
          </cell>
          <cell r="B2647">
            <v>48001135</v>
          </cell>
        </row>
        <row r="2648">
          <cell r="A2648" t="str">
            <v>NKS BUTTERK 400G LIN</v>
          </cell>
          <cell r="B2648">
            <v>58000469</v>
          </cell>
        </row>
        <row r="2649">
          <cell r="A2649" t="str">
            <v>NKS BUTTK 400G MIL DE</v>
          </cell>
          <cell r="B2649">
            <v>58001104</v>
          </cell>
        </row>
        <row r="2650">
          <cell r="A2650" t="str">
            <v>NKS BUTTK MAO 400G LID DE</v>
          </cell>
          <cell r="B2650">
            <v>58000237</v>
          </cell>
        </row>
        <row r="2651">
          <cell r="A2651" t="str">
            <v>NKS CHED 150G</v>
          </cell>
          <cell r="B2651">
            <v>58000231</v>
          </cell>
        </row>
        <row r="2652">
          <cell r="A2652" t="str">
            <v>NKS CHED 150G CFO</v>
          </cell>
          <cell r="B2652">
            <v>48000298</v>
          </cell>
        </row>
        <row r="2653">
          <cell r="A2653" t="str">
            <v>NKS CHED-RT 150G TRE</v>
          </cell>
          <cell r="B2653">
            <v>48000297</v>
          </cell>
        </row>
        <row r="2654">
          <cell r="A2654" t="str">
            <v>NKS CHED-RT 150G TRE IT</v>
          </cell>
          <cell r="B2654">
            <v>58000230</v>
          </cell>
        </row>
        <row r="2655">
          <cell r="A2655" t="str">
            <v>NKS EDAM 150G * 4S</v>
          </cell>
          <cell r="B2655">
            <v>58000069</v>
          </cell>
        </row>
        <row r="2656">
          <cell r="A2656" t="str">
            <v>NKS EDAM 150G * 4SP</v>
          </cell>
          <cell r="B2656">
            <v>48000246</v>
          </cell>
        </row>
        <row r="2657">
          <cell r="A2657" t="str">
            <v>NKS EDAM 150G * CY</v>
          </cell>
          <cell r="B2657">
            <v>58000071</v>
          </cell>
        </row>
        <row r="2658">
          <cell r="A2658" t="str">
            <v>NKS EDAM 150G * SR</v>
          </cell>
          <cell r="B2658">
            <v>58000070</v>
          </cell>
        </row>
        <row r="2659">
          <cell r="A2659" t="str">
            <v>NKS EDAM 150G * XK</v>
          </cell>
          <cell r="B2659">
            <v>58000074</v>
          </cell>
        </row>
        <row r="2660">
          <cell r="A2660" t="str">
            <v>NKS EDAM 150G ABI</v>
          </cell>
          <cell r="B2660">
            <v>48000447</v>
          </cell>
        </row>
        <row r="2661">
          <cell r="A2661" t="str">
            <v>NKS EDAM 150G CFO</v>
          </cell>
          <cell r="B2661">
            <v>48000448</v>
          </cell>
        </row>
        <row r="2662">
          <cell r="A2662" t="str">
            <v>NKS EDAM 150G CY</v>
          </cell>
          <cell r="B2662">
            <v>48000446</v>
          </cell>
        </row>
        <row r="2663">
          <cell r="A2663" t="str">
            <v>NKS EDAM 150G JER KR</v>
          </cell>
          <cell r="B2663">
            <v>48000247</v>
          </cell>
        </row>
        <row r="2664">
          <cell r="A2664" t="str">
            <v>NKS EDAM 150G K-C 3SP</v>
          </cell>
          <cell r="B2664">
            <v>58000591</v>
          </cell>
        </row>
        <row r="2665">
          <cell r="A2665" t="str">
            <v>NKS EDAM 150G MA</v>
          </cell>
          <cell r="B2665">
            <v>58000254</v>
          </cell>
        </row>
        <row r="2666">
          <cell r="A2666" t="str">
            <v>NKS EDAM 150g SR</v>
          </cell>
          <cell r="B2666">
            <v>48000445</v>
          </cell>
        </row>
        <row r="2667">
          <cell r="A2667" t="str">
            <v>NKS EDAM 150G TRE</v>
          </cell>
          <cell r="B2667">
            <v>48000245</v>
          </cell>
        </row>
        <row r="2668">
          <cell r="A2668" t="str">
            <v>NKS EDAM 150G TRE IT</v>
          </cell>
          <cell r="B2668">
            <v>58000068</v>
          </cell>
        </row>
        <row r="2669">
          <cell r="A2669" t="str">
            <v>NKS EDAM 150G XK</v>
          </cell>
          <cell r="B2669">
            <v>48000449</v>
          </cell>
        </row>
        <row r="2670">
          <cell r="A2670" t="str">
            <v>NKS EDAM 200G 2P</v>
          </cell>
          <cell r="B2670">
            <v>48000170</v>
          </cell>
        </row>
        <row r="2671">
          <cell r="A2671" t="str">
            <v>NKS EDAM 200G JER 4P</v>
          </cell>
          <cell r="B2671">
            <v>48000172</v>
          </cell>
        </row>
        <row r="2672">
          <cell r="A2672" t="str">
            <v>NKS EDAM 300G K-C 3SP</v>
          </cell>
          <cell r="B2672">
            <v>58000595</v>
          </cell>
        </row>
        <row r="2673">
          <cell r="A2673" t="str">
            <v>NKS EDAM 400G ALDI HOF</v>
          </cell>
          <cell r="B2673">
            <v>48001144</v>
          </cell>
        </row>
        <row r="2674">
          <cell r="A2674" t="str">
            <v>NKS EDAM 400G AN</v>
          </cell>
          <cell r="B2674">
            <v>48000174</v>
          </cell>
        </row>
        <row r="2675">
          <cell r="A2675" t="str">
            <v>NKS EDAM 400G AS</v>
          </cell>
          <cell r="B2675">
            <v>48000478</v>
          </cell>
        </row>
        <row r="2676">
          <cell r="A2676" t="str">
            <v>NKS EDAM 400G HU</v>
          </cell>
          <cell r="B2676">
            <v>48000939</v>
          </cell>
        </row>
        <row r="2677">
          <cell r="A2677" t="str">
            <v>NKS EDAM 400G LEK</v>
          </cell>
          <cell r="B2677">
            <v>48000044</v>
          </cell>
        </row>
        <row r="2678">
          <cell r="A2678" t="str">
            <v>NKS EDAM-40 150G FOB</v>
          </cell>
          <cell r="B2678">
            <v>58000455</v>
          </cell>
        </row>
        <row r="2679">
          <cell r="A2679" t="str">
            <v>NKS EDAM-40-BEIJING 250G AMM</v>
          </cell>
          <cell r="B2679">
            <v>58000190</v>
          </cell>
        </row>
        <row r="2680">
          <cell r="A2680" t="str">
            <v>NKS EDAM-40FIT-10X 150G DEL</v>
          </cell>
          <cell r="B2680">
            <v>58000171</v>
          </cell>
        </row>
        <row r="2681">
          <cell r="A2681" t="str">
            <v>NKS EMM 150G * 4S</v>
          </cell>
          <cell r="B2681">
            <v>58000089</v>
          </cell>
        </row>
        <row r="2682">
          <cell r="A2682" t="str">
            <v>NKS EMM 150G * 4SP</v>
          </cell>
          <cell r="B2682">
            <v>48000379</v>
          </cell>
        </row>
        <row r="2683">
          <cell r="A2683" t="str">
            <v>NKS EMM 150G * CY</v>
          </cell>
          <cell r="B2683">
            <v>58000090</v>
          </cell>
        </row>
        <row r="2684">
          <cell r="A2684" t="str">
            <v>NKS EMM 150G * KR</v>
          </cell>
          <cell r="B2684">
            <v>48000261</v>
          </cell>
        </row>
        <row r="2685">
          <cell r="A2685" t="str">
            <v>NKS EMM 150G * LY</v>
          </cell>
          <cell r="B2685">
            <v>48000260</v>
          </cell>
        </row>
        <row r="2686">
          <cell r="A2686" t="str">
            <v>NKS EMM 150G * SR</v>
          </cell>
          <cell r="B2686">
            <v>48000258</v>
          </cell>
        </row>
        <row r="2687">
          <cell r="A2687" t="str">
            <v>NKS EMM 150G * XK</v>
          </cell>
          <cell r="B2687">
            <v>48000259</v>
          </cell>
        </row>
        <row r="2688">
          <cell r="A2688" t="str">
            <v>NKS EMM 150G * ZYP</v>
          </cell>
          <cell r="B2688">
            <v>48000257</v>
          </cell>
        </row>
        <row r="2689">
          <cell r="A2689" t="str">
            <v>NKS EMM 150G CDM</v>
          </cell>
          <cell r="B2689">
            <v>48000309</v>
          </cell>
        </row>
        <row r="2690">
          <cell r="A2690" t="str">
            <v>NKS EMM 150G CDM IT</v>
          </cell>
          <cell r="B2690">
            <v>58000339</v>
          </cell>
        </row>
        <row r="2691">
          <cell r="A2691" t="str">
            <v>NKS EMM 150G JER KR</v>
          </cell>
          <cell r="B2691">
            <v>58000449</v>
          </cell>
        </row>
        <row r="2692">
          <cell r="A2692" t="str">
            <v>NKS EMM 150G JER KR AF</v>
          </cell>
          <cell r="B2692">
            <v>58000817</v>
          </cell>
        </row>
        <row r="2693">
          <cell r="A2693" t="str">
            <v>NKS EMM 150G TRE</v>
          </cell>
          <cell r="B2693">
            <v>48000255</v>
          </cell>
        </row>
        <row r="2694">
          <cell r="A2694" t="str">
            <v>NKS EMM 150G TRE IT</v>
          </cell>
          <cell r="B2694">
            <v>58000088</v>
          </cell>
        </row>
        <row r="2695">
          <cell r="A2695" t="str">
            <v>NKS EMM 200G 2P</v>
          </cell>
          <cell r="B2695">
            <v>48000178</v>
          </cell>
        </row>
        <row r="2696">
          <cell r="A2696" t="str">
            <v>NKS EMM 360g</v>
          </cell>
          <cell r="B2696">
            <v>58001145</v>
          </cell>
        </row>
        <row r="2697">
          <cell r="A2697" t="str">
            <v>NKS EMM 360G DE</v>
          </cell>
          <cell r="B2697">
            <v>48001173</v>
          </cell>
        </row>
        <row r="2698">
          <cell r="A2698" t="str">
            <v>NKS EMM 45 FIT CFO</v>
          </cell>
          <cell r="B2698">
            <v>48000453</v>
          </cell>
        </row>
        <row r="2699">
          <cell r="A2699" t="str">
            <v>NKS ES HAV-SORT 200G</v>
          </cell>
          <cell r="B2699">
            <v>58000179</v>
          </cell>
        </row>
        <row r="2700">
          <cell r="A2700" t="str">
            <v>NKS GAUD-48 150G FOB</v>
          </cell>
          <cell r="B2700">
            <v>58000456</v>
          </cell>
        </row>
        <row r="2701">
          <cell r="A2701" t="str">
            <v>NKS GOU 100G MIL DE/AT BBOX</v>
          </cell>
          <cell r="B2701">
            <v>48001106</v>
          </cell>
        </row>
        <row r="2702">
          <cell r="A2702" t="str">
            <v>NKS GOU 100G MIL GR BBOX</v>
          </cell>
          <cell r="B2702">
            <v>48001107</v>
          </cell>
        </row>
        <row r="2703">
          <cell r="A2703" t="str">
            <v>NKS GOU 150G * 2SP</v>
          </cell>
          <cell r="B2703">
            <v>48000251</v>
          </cell>
        </row>
        <row r="2704">
          <cell r="A2704" t="str">
            <v>NKS GOU 150G * 4S</v>
          </cell>
          <cell r="B2704">
            <v>58000079</v>
          </cell>
        </row>
        <row r="2705">
          <cell r="A2705" t="str">
            <v>NKS GOU 150G * ABI</v>
          </cell>
          <cell r="B2705">
            <v>48000252</v>
          </cell>
        </row>
        <row r="2706">
          <cell r="A2706" t="str">
            <v>NKS GOU 150G * CY</v>
          </cell>
          <cell r="B2706">
            <v>58000081</v>
          </cell>
        </row>
        <row r="2707">
          <cell r="A2707" t="str">
            <v>NKS GOU 150G * SA</v>
          </cell>
          <cell r="B2707">
            <v>58000085</v>
          </cell>
        </row>
        <row r="2708">
          <cell r="A2708" t="str">
            <v>NKS GOU 150G * XK</v>
          </cell>
          <cell r="B2708">
            <v>58000084</v>
          </cell>
        </row>
        <row r="2709">
          <cell r="A2709" t="str">
            <v>NKS GOU 150G 4P</v>
          </cell>
          <cell r="B2709">
            <v>48000250</v>
          </cell>
        </row>
        <row r="2710">
          <cell r="A2710" t="str">
            <v>NKS GOU 150G JER KR</v>
          </cell>
          <cell r="B2710">
            <v>58000448</v>
          </cell>
        </row>
        <row r="2711">
          <cell r="A2711" t="str">
            <v>NKS GOU 150G JER KR AF</v>
          </cell>
          <cell r="B2711">
            <v>58000867</v>
          </cell>
        </row>
        <row r="2712">
          <cell r="A2712" t="str">
            <v>NKS GOU 150G K-C 3SP</v>
          </cell>
          <cell r="B2712">
            <v>58000589</v>
          </cell>
        </row>
        <row r="2713">
          <cell r="A2713" t="str">
            <v>NKS GOU 150G K-C DE</v>
          </cell>
          <cell r="B2713">
            <v>58000535</v>
          </cell>
        </row>
        <row r="2714">
          <cell r="A2714" t="str">
            <v>NKS GOU 150G MA</v>
          </cell>
          <cell r="B2714">
            <v>58000259</v>
          </cell>
        </row>
        <row r="2715">
          <cell r="A2715" t="str">
            <v>NKS GOU 150G SR</v>
          </cell>
          <cell r="B2715">
            <v>58000080</v>
          </cell>
        </row>
        <row r="2716">
          <cell r="A2716" t="str">
            <v>NKS GOU 150G TRE</v>
          </cell>
          <cell r="B2716">
            <v>48000249</v>
          </cell>
        </row>
        <row r="2717">
          <cell r="A2717" t="str">
            <v>NKS GOU 150G TRE IT</v>
          </cell>
          <cell r="B2717">
            <v>58000078</v>
          </cell>
        </row>
        <row r="2718">
          <cell r="A2718" t="str">
            <v>NKS GOU 2,4KG JER DE</v>
          </cell>
          <cell r="B2718">
            <v>58000498</v>
          </cell>
        </row>
        <row r="2719">
          <cell r="A2719" t="str">
            <v>NKS GOU 200G 4P</v>
          </cell>
          <cell r="B2719">
            <v>48000182</v>
          </cell>
        </row>
        <row r="2720">
          <cell r="A2720" t="str">
            <v>NKS GOU 200G A PL</v>
          </cell>
          <cell r="B2720">
            <v>48000958</v>
          </cell>
        </row>
        <row r="2721">
          <cell r="A2721" t="str">
            <v>NKS GOU 200G AN</v>
          </cell>
          <cell r="B2721">
            <v>48000954</v>
          </cell>
        </row>
        <row r="2722">
          <cell r="A2722" t="str">
            <v>NKS GOU 200G SIM FR</v>
          </cell>
          <cell r="B2722">
            <v>48001054</v>
          </cell>
        </row>
        <row r="2723">
          <cell r="A2723" t="str">
            <v>NKS GOU 200G ZÜG CH</v>
          </cell>
          <cell r="B2723">
            <v>48001045</v>
          </cell>
        </row>
        <row r="2724">
          <cell r="A2724" t="str">
            <v>NKS GOU 300G K-C 3SP</v>
          </cell>
          <cell r="B2724">
            <v>58000593</v>
          </cell>
        </row>
        <row r="2725">
          <cell r="A2725" t="str">
            <v>NKS GOU 400G ALD ES</v>
          </cell>
          <cell r="B2725">
            <v>48000235</v>
          </cell>
        </row>
        <row r="2726">
          <cell r="A2726" t="str">
            <v>NKS GOU 400G ALD PT</v>
          </cell>
          <cell r="B2726">
            <v>48000234</v>
          </cell>
        </row>
        <row r="2727">
          <cell r="A2727" t="str">
            <v>NKS GOU 400G ALDI HOF</v>
          </cell>
          <cell r="B2727">
            <v>48001143</v>
          </cell>
        </row>
        <row r="2728">
          <cell r="A2728" t="str">
            <v>NKS GOU 400G AN</v>
          </cell>
          <cell r="B2728">
            <v>48000236</v>
          </cell>
        </row>
        <row r="2729">
          <cell r="A2729" t="str">
            <v>NKS GOU 400G AS</v>
          </cell>
          <cell r="B2729">
            <v>48000477</v>
          </cell>
        </row>
        <row r="2730">
          <cell r="A2730" t="str">
            <v>NKS GOU 400G HOF DE</v>
          </cell>
          <cell r="B2730">
            <v>58000458</v>
          </cell>
        </row>
        <row r="2731">
          <cell r="A2731" t="str">
            <v>NKS GOU 400G HOF VLOG DE</v>
          </cell>
          <cell r="B2731">
            <v>58001126</v>
          </cell>
        </row>
        <row r="2732">
          <cell r="A2732" t="str">
            <v>NKS GOU 400G HU</v>
          </cell>
          <cell r="B2732">
            <v>48000938</v>
          </cell>
        </row>
        <row r="2733">
          <cell r="A2733" t="str">
            <v>NKS GOU 400G LEK DE</v>
          </cell>
          <cell r="B2733">
            <v>58000380</v>
          </cell>
        </row>
        <row r="2734">
          <cell r="A2734" t="str">
            <v>NKS GOU 400G LIDL ES/PT</v>
          </cell>
          <cell r="B2734">
            <v>48001057</v>
          </cell>
        </row>
        <row r="2735">
          <cell r="A2735" t="str">
            <v>NKS GOU 400G MIL BE</v>
          </cell>
          <cell r="B2735">
            <v>48000473</v>
          </cell>
        </row>
        <row r="2736">
          <cell r="A2736" t="str">
            <v>NKS GOU 400G MIL DE</v>
          </cell>
          <cell r="B2736">
            <v>48000042</v>
          </cell>
        </row>
        <row r="2737">
          <cell r="A2737" t="str">
            <v>NKS GOU 400G MIL ES/PT</v>
          </cell>
          <cell r="B2737">
            <v>58001058</v>
          </cell>
        </row>
        <row r="2738">
          <cell r="A2738" t="str">
            <v>NKS GOU 400G MIL FI</v>
          </cell>
          <cell r="B2738">
            <v>58001103</v>
          </cell>
        </row>
        <row r="2739">
          <cell r="A2739" t="str">
            <v>NKS GOU 400G NOR DE</v>
          </cell>
          <cell r="B2739">
            <v>48000049</v>
          </cell>
        </row>
        <row r="2740">
          <cell r="A2740" t="str">
            <v>NKS GOU 48 FIT CFO</v>
          </cell>
          <cell r="B2740">
            <v>48000452</v>
          </cell>
        </row>
        <row r="2741">
          <cell r="A2741" t="str">
            <v>NKS GOU 48 FIT CY</v>
          </cell>
          <cell r="B2741">
            <v>48000451</v>
          </cell>
        </row>
        <row r="2742">
          <cell r="A2742" t="str">
            <v>NKS GOU 48 FIT SR</v>
          </cell>
          <cell r="B2742">
            <v>48000450</v>
          </cell>
        </row>
        <row r="2743">
          <cell r="A2743" t="str">
            <v>NKS GOU MAO 400G HOF DE</v>
          </cell>
          <cell r="B2743">
            <v>58000300</v>
          </cell>
        </row>
        <row r="2744">
          <cell r="A2744" t="str">
            <v>NKS GOU MAO 400G HOF ES</v>
          </cell>
          <cell r="B2744">
            <v>58000297</v>
          </cell>
        </row>
        <row r="2745">
          <cell r="A2745" t="str">
            <v>NKS GOU MAO 400G HOF PT</v>
          </cell>
          <cell r="B2745">
            <v>58000299</v>
          </cell>
        </row>
        <row r="2746">
          <cell r="A2746" t="str">
            <v>NKS GOU MAO 400G MIL DE</v>
          </cell>
          <cell r="B2746">
            <v>58000235</v>
          </cell>
        </row>
        <row r="2747">
          <cell r="A2747" t="str">
            <v>NKS GOU-1120004 400G AN DE</v>
          </cell>
          <cell r="B2747">
            <v>48000105</v>
          </cell>
        </row>
        <row r="2748">
          <cell r="A2748" t="str">
            <v>NKS GOU-48-BEIJING 250G AMM</v>
          </cell>
          <cell r="B2748">
            <v>58000188</v>
          </cell>
        </row>
        <row r="2749">
          <cell r="A2749" t="str">
            <v>NKS GOU-48-CHUNGLONG 250G AMM</v>
          </cell>
          <cell r="B2749">
            <v>58000187</v>
          </cell>
        </row>
        <row r="2750">
          <cell r="A2750" t="str">
            <v>NKS GOU-48FIT 400G LIN</v>
          </cell>
          <cell r="B2750">
            <v>58000400</v>
          </cell>
        </row>
        <row r="2751">
          <cell r="A2751" t="str">
            <v>NKS GOU-48FIT 400G REW DE</v>
          </cell>
          <cell r="B2751">
            <v>58000401</v>
          </cell>
        </row>
        <row r="2752">
          <cell r="A2752" t="str">
            <v>NKS GOU-48FIT-10X 150G DEL</v>
          </cell>
          <cell r="B2752">
            <v>58000173</v>
          </cell>
        </row>
        <row r="2753">
          <cell r="A2753" t="str">
            <v>NKS GOUDA 400G LIDL FI</v>
          </cell>
          <cell r="B2753">
            <v>48001136</v>
          </cell>
        </row>
        <row r="2754">
          <cell r="A2754" t="str">
            <v>NKS GUT BIO BERGBAU 150G MAAS</v>
          </cell>
          <cell r="B2754">
            <v>58001064</v>
          </cell>
        </row>
        <row r="2755">
          <cell r="A2755" t="str">
            <v>NKS HAV 150G CY</v>
          </cell>
          <cell r="B2755">
            <v>58000120</v>
          </cell>
        </row>
        <row r="2756">
          <cell r="A2756" t="str">
            <v>NKS HAV-50 200G ES</v>
          </cell>
          <cell r="B2756">
            <v>48000193</v>
          </cell>
        </row>
        <row r="2757">
          <cell r="A2757" t="str">
            <v>NKS HAVA 150G * ZY</v>
          </cell>
          <cell r="B2757">
            <v>48000283</v>
          </cell>
        </row>
        <row r="2758">
          <cell r="A2758" t="str">
            <v>NKS HAV-DILL 200G ES</v>
          </cell>
          <cell r="B2758">
            <v>48000194</v>
          </cell>
        </row>
        <row r="2759">
          <cell r="A2759" t="str">
            <v>NKS HAV-LIGHT 200G ES</v>
          </cell>
          <cell r="B2759">
            <v>48000196</v>
          </cell>
        </row>
        <row r="2760">
          <cell r="A2760" t="str">
            <v>NKS KP KÄSEVIELFALT 200G</v>
          </cell>
          <cell r="B2760">
            <v>48001048</v>
          </cell>
        </row>
        <row r="2761">
          <cell r="A2761" t="str">
            <v>NKS LANDK-GOU 200G BMI DE</v>
          </cell>
          <cell r="B2761">
            <v>48000118</v>
          </cell>
        </row>
        <row r="2762">
          <cell r="A2762" t="str">
            <v>NKS LANDK-NATUR 200G BMI DE</v>
          </cell>
          <cell r="B2762">
            <v>48000116</v>
          </cell>
        </row>
        <row r="2763">
          <cell r="A2763" t="str">
            <v>NKS LANDK-RÄU 200G BMI DE</v>
          </cell>
          <cell r="B2763">
            <v>48000117</v>
          </cell>
        </row>
        <row r="2764">
          <cell r="A2764" t="str">
            <v>NKS MAAS 150G</v>
          </cell>
          <cell r="B2764">
            <v>58000119</v>
          </cell>
        </row>
        <row r="2765">
          <cell r="A2765" t="str">
            <v>NKS MAAS 150G ATT</v>
          </cell>
          <cell r="B2765">
            <v>48000282</v>
          </cell>
        </row>
        <row r="2766">
          <cell r="A2766" t="str">
            <v>NKS MAAS 200G 2P</v>
          </cell>
          <cell r="B2766">
            <v>48000203</v>
          </cell>
        </row>
        <row r="2767">
          <cell r="A2767" t="str">
            <v>NKS MAAS 200G A PL</v>
          </cell>
          <cell r="B2767">
            <v>48000957</v>
          </cell>
        </row>
        <row r="2768">
          <cell r="A2768" t="str">
            <v>NKS MAAS 200G AN</v>
          </cell>
          <cell r="B2768">
            <v>48000953</v>
          </cell>
        </row>
        <row r="2769">
          <cell r="A2769" t="str">
            <v>NKS MAAS 200G SIM FR</v>
          </cell>
          <cell r="B2769">
            <v>48001055</v>
          </cell>
        </row>
        <row r="2770">
          <cell r="A2770" t="str">
            <v>NKS MAAS 200G ZÜG CH</v>
          </cell>
          <cell r="B2770">
            <v>48001046</v>
          </cell>
        </row>
        <row r="2771">
          <cell r="A2771" t="str">
            <v>NKS MAAS 300G AN</v>
          </cell>
          <cell r="B2771">
            <v>48000237</v>
          </cell>
        </row>
        <row r="2772">
          <cell r="A2772" t="str">
            <v>NKS MAAS 300G LIN</v>
          </cell>
          <cell r="B2772">
            <v>58000403</v>
          </cell>
        </row>
        <row r="2773">
          <cell r="A2773" t="str">
            <v>NKS MAAS LIGHT 200G ZÜG CH</v>
          </cell>
          <cell r="B2773">
            <v>58000968</v>
          </cell>
        </row>
        <row r="2774">
          <cell r="A2774" t="str">
            <v>NKS MAAS-45 150G FOB</v>
          </cell>
          <cell r="B2774">
            <v>58000457</v>
          </cell>
        </row>
        <row r="2775">
          <cell r="A2775" t="str">
            <v>NKS MAAS-45 250G AMM</v>
          </cell>
          <cell r="B2775">
            <v>58000189</v>
          </cell>
        </row>
        <row r="2776">
          <cell r="A2776" t="str">
            <v>NKS MAAS-45 300G HOF</v>
          </cell>
          <cell r="B2776">
            <v>58000917</v>
          </cell>
        </row>
        <row r="2777">
          <cell r="A2777" t="str">
            <v>NKS MAAS-45FIT 300G REW DE</v>
          </cell>
          <cell r="B2777">
            <v>58000405</v>
          </cell>
        </row>
        <row r="2778">
          <cell r="A2778" t="str">
            <v>NKS MAAS-45FIT-10X 150G DEL</v>
          </cell>
          <cell r="B2778">
            <v>58000175</v>
          </cell>
        </row>
        <row r="2779">
          <cell r="A2779" t="str">
            <v>NKS MAAS-LIGHT 200G ZÜG CH</v>
          </cell>
          <cell r="B2779">
            <v>48001047</v>
          </cell>
        </row>
        <row r="2780">
          <cell r="A2780" t="str">
            <v>NKS MIKO 200G ALD 2S</v>
          </cell>
          <cell r="B2780">
            <v>58000137</v>
          </cell>
        </row>
        <row r="2781">
          <cell r="A2781" t="str">
            <v>NKS MIKO 200G BB FR</v>
          </cell>
          <cell r="B2781">
            <v>58001030</v>
          </cell>
        </row>
        <row r="2782">
          <cell r="A2782" t="str">
            <v>NKS MIKO 200G BIB DE</v>
          </cell>
          <cell r="B2782">
            <v>58000548</v>
          </cell>
        </row>
        <row r="2783">
          <cell r="A2783" t="str">
            <v>NKS MIKO 200G GUB PL</v>
          </cell>
          <cell r="B2783">
            <v>58000926</v>
          </cell>
        </row>
        <row r="2784">
          <cell r="A2784" t="str">
            <v>NKS MIKO 200G GUB VLOG DE</v>
          </cell>
          <cell r="B2784">
            <v>58000901</v>
          </cell>
        </row>
        <row r="2785">
          <cell r="A2785" t="str">
            <v>NKS MIKO 200G IT</v>
          </cell>
          <cell r="B2785">
            <v>58000155</v>
          </cell>
        </row>
        <row r="2786">
          <cell r="A2786" t="str">
            <v>NKS MIKO 300G MIL 2SP</v>
          </cell>
          <cell r="B2786">
            <v>58001088</v>
          </cell>
        </row>
        <row r="2787">
          <cell r="A2787" t="str">
            <v>NKS MIKO 300G MIL AT</v>
          </cell>
          <cell r="B2787">
            <v>58001086</v>
          </cell>
        </row>
        <row r="2788">
          <cell r="A2788" t="str">
            <v>NKS MIKO 300G MIL IE</v>
          </cell>
          <cell r="B2788">
            <v>58001098</v>
          </cell>
        </row>
        <row r="2789">
          <cell r="A2789" t="str">
            <v>NKS MIKO 300G MIL NL</v>
          </cell>
          <cell r="B2789">
            <v>58001087</v>
          </cell>
        </row>
        <row r="2790">
          <cell r="A2790" t="str">
            <v>NKS MIKO 300G MIL RO</v>
          </cell>
          <cell r="B2790">
            <v>58001085</v>
          </cell>
        </row>
        <row r="2791">
          <cell r="A2791" t="str">
            <v>NKS MIKO 400G ALP HU</v>
          </cell>
          <cell r="B2791">
            <v>58000909</v>
          </cell>
        </row>
        <row r="2792">
          <cell r="A2792" t="str">
            <v>NKS MIKO 400G HOF DE</v>
          </cell>
          <cell r="B2792">
            <v>58000459</v>
          </cell>
        </row>
        <row r="2793">
          <cell r="A2793" t="str">
            <v>NKS MIKO 400G HOF VLOG DE</v>
          </cell>
          <cell r="B2793">
            <v>58001127</v>
          </cell>
        </row>
        <row r="2794">
          <cell r="A2794" t="str">
            <v>NKS MIKO 400G LEK DE</v>
          </cell>
          <cell r="B2794">
            <v>58000346</v>
          </cell>
        </row>
        <row r="2795">
          <cell r="A2795" t="str">
            <v>NKS MIKO ED BU 400G ALP VLOGDE</v>
          </cell>
          <cell r="B2795">
            <v>58000921</v>
          </cell>
        </row>
        <row r="2796">
          <cell r="A2796" t="str">
            <v>NKS MIKO ED BU 400G HOF VLOGDE</v>
          </cell>
          <cell r="B2796">
            <v>58001124</v>
          </cell>
        </row>
        <row r="2797">
          <cell r="A2797" t="str">
            <v>NKS MIKO GO TI 400G ALP VLOGDE</v>
          </cell>
          <cell r="B2797">
            <v>58000922</v>
          </cell>
        </row>
        <row r="2798">
          <cell r="A2798" t="str">
            <v>NKS MIKO GO TI 400G HOF VLOGDE</v>
          </cell>
          <cell r="B2798">
            <v>58001125</v>
          </cell>
        </row>
        <row r="2799">
          <cell r="A2799" t="str">
            <v>NKS MOZZ 150G * 4S</v>
          </cell>
          <cell r="B2799">
            <v>58000105</v>
          </cell>
        </row>
        <row r="2800">
          <cell r="A2800" t="str">
            <v>NKS MOZZ 150G * 4SP</v>
          </cell>
          <cell r="B2800">
            <v>48000268</v>
          </cell>
        </row>
        <row r="2801">
          <cell r="A2801" t="str">
            <v>NKS MOZZ 150G * CY</v>
          </cell>
          <cell r="B2801">
            <v>58000107</v>
          </cell>
        </row>
        <row r="2802">
          <cell r="A2802" t="str">
            <v>NKS MOZZ 150G * LY</v>
          </cell>
          <cell r="B2802">
            <v>48000271</v>
          </cell>
        </row>
        <row r="2803">
          <cell r="A2803" t="str">
            <v>NKS MOZZ 150G * SA</v>
          </cell>
          <cell r="B2803">
            <v>58000110</v>
          </cell>
        </row>
        <row r="2804">
          <cell r="A2804" t="str">
            <v>NKS MOZZ 150G * SR</v>
          </cell>
          <cell r="B2804">
            <v>48000275</v>
          </cell>
        </row>
        <row r="2805">
          <cell r="A2805" t="str">
            <v>NKS MOZZ 150G * XK</v>
          </cell>
          <cell r="B2805">
            <v>48000273</v>
          </cell>
        </row>
        <row r="2806">
          <cell r="A2806" t="str">
            <v>NKS MOZZ 150G * ZY</v>
          </cell>
          <cell r="B2806">
            <v>48000269</v>
          </cell>
        </row>
        <row r="2807">
          <cell r="A2807" t="str">
            <v>NKS MOZZ 150G 4P</v>
          </cell>
          <cell r="B2807">
            <v>48000209</v>
          </cell>
        </row>
        <row r="2808">
          <cell r="A2808" t="str">
            <v>NKS MOZZ 150G CDM IT</v>
          </cell>
          <cell r="B2808">
            <v>58000337</v>
          </cell>
        </row>
        <row r="2809">
          <cell r="A2809" t="str">
            <v>NKS MOZZ 150G TRE</v>
          </cell>
          <cell r="B2809">
            <v>48000272</v>
          </cell>
        </row>
        <row r="2810">
          <cell r="A2810" t="str">
            <v>NKS MOZZ 150G TRE 4S</v>
          </cell>
          <cell r="B2810">
            <v>58000112</v>
          </cell>
        </row>
        <row r="2811">
          <cell r="A2811" t="str">
            <v>NKS MOZZ 200G 2P</v>
          </cell>
          <cell r="B2811">
            <v>48000210</v>
          </cell>
        </row>
        <row r="2812">
          <cell r="A2812" t="str">
            <v>NKS MOZZ150G CDM</v>
          </cell>
          <cell r="B2812">
            <v>48000307</v>
          </cell>
        </row>
        <row r="2813">
          <cell r="A2813" t="str">
            <v>NKS PECO 120G TRE</v>
          </cell>
          <cell r="B2813">
            <v>48001073</v>
          </cell>
        </row>
        <row r="2814">
          <cell r="A2814" t="str">
            <v>NKS PECO 120G TRE IT</v>
          </cell>
          <cell r="B2814">
            <v>58001066</v>
          </cell>
        </row>
        <row r="2815">
          <cell r="A2815" t="str">
            <v>NKS PROV 150G * 4S</v>
          </cell>
          <cell r="B2815">
            <v>58000563</v>
          </cell>
        </row>
        <row r="2816">
          <cell r="A2816" t="str">
            <v>NKS PROV 150G * 4SP</v>
          </cell>
          <cell r="B2816">
            <v>48000277</v>
          </cell>
        </row>
        <row r="2817">
          <cell r="A2817" t="str">
            <v>NKS PROV 150G * LY</v>
          </cell>
          <cell r="B2817">
            <v>48000279</v>
          </cell>
        </row>
        <row r="2818">
          <cell r="A2818" t="str">
            <v>NKS PROV 150G * SA</v>
          </cell>
          <cell r="B2818">
            <v>58000564</v>
          </cell>
        </row>
        <row r="2819">
          <cell r="A2819" t="str">
            <v>NKS PROV 150G * SR</v>
          </cell>
          <cell r="B2819">
            <v>48000280</v>
          </cell>
        </row>
        <row r="2820">
          <cell r="A2820" t="str">
            <v>NKS PROV 150G CDM</v>
          </cell>
          <cell r="B2820">
            <v>48000308</v>
          </cell>
        </row>
        <row r="2821">
          <cell r="A2821" t="str">
            <v>NKS PROV 150G CDM IT</v>
          </cell>
          <cell r="B2821">
            <v>58000338</v>
          </cell>
        </row>
        <row r="2822">
          <cell r="A2822" t="str">
            <v>NKS PROV 150G TRE</v>
          </cell>
          <cell r="B2822">
            <v>48000276</v>
          </cell>
        </row>
        <row r="2823">
          <cell r="A2823" t="str">
            <v>NKS PROV RÄU 200G JER IT</v>
          </cell>
          <cell r="B2823">
            <v>48000093</v>
          </cell>
        </row>
        <row r="2824">
          <cell r="A2824" t="str">
            <v>NKS PROVOLONE 120G TRE</v>
          </cell>
          <cell r="B2824">
            <v>48001074</v>
          </cell>
        </row>
        <row r="2825">
          <cell r="A2825" t="str">
            <v>NKS PROVOLONE 120g TRE IT</v>
          </cell>
          <cell r="B2825">
            <v>58001067</v>
          </cell>
        </row>
        <row r="2826">
          <cell r="A2826" t="str">
            <v>NKS PROV-RÄU 150G 4P</v>
          </cell>
          <cell r="B2826">
            <v>48000212</v>
          </cell>
        </row>
        <row r="2827">
          <cell r="A2827" t="str">
            <v>NKS PROV-RÄU 150G TRE 4S</v>
          </cell>
          <cell r="B2827">
            <v>48000894</v>
          </cell>
        </row>
        <row r="2828">
          <cell r="A2828" t="str">
            <v>NKS PROV-RÄU 150G TRE IT</v>
          </cell>
          <cell r="B2828">
            <v>58000116</v>
          </cell>
        </row>
        <row r="2829">
          <cell r="A2829" t="str">
            <v>NKS SWISS 150G MA</v>
          </cell>
          <cell r="B2829">
            <v>58000264</v>
          </cell>
        </row>
        <row r="2830">
          <cell r="A2830" t="str">
            <v>NKS TIL 100G MIL DE/AT BBOX</v>
          </cell>
          <cell r="B2830">
            <v>48001108</v>
          </cell>
        </row>
        <row r="2831">
          <cell r="A2831" t="str">
            <v>NKS TIL 100G MIL GR BBOX</v>
          </cell>
          <cell r="B2831">
            <v>48001109</v>
          </cell>
        </row>
        <row r="2832">
          <cell r="A2832" t="str">
            <v>NKS TIL 130G LIDl</v>
          </cell>
          <cell r="B2832">
            <v>48001070</v>
          </cell>
        </row>
        <row r="2833">
          <cell r="A2833" t="str">
            <v>NKS TIL 150G</v>
          </cell>
          <cell r="B2833">
            <v>48000264</v>
          </cell>
        </row>
        <row r="2834">
          <cell r="A2834" t="str">
            <v>NKS TIL 150G * 4S</v>
          </cell>
          <cell r="B2834">
            <v>58000099</v>
          </cell>
        </row>
        <row r="2835">
          <cell r="A2835" t="str">
            <v>NKS TIL 150G * CY</v>
          </cell>
          <cell r="B2835">
            <v>58000101</v>
          </cell>
        </row>
        <row r="2836">
          <cell r="A2836" t="str">
            <v>NKS TIL 150G * LY</v>
          </cell>
          <cell r="B2836">
            <v>48000267</v>
          </cell>
        </row>
        <row r="2837">
          <cell r="A2837" t="str">
            <v>NKS TIL 150G * SA</v>
          </cell>
          <cell r="B2837">
            <v>58000103</v>
          </cell>
        </row>
        <row r="2838">
          <cell r="A2838" t="str">
            <v>NKS TIL 150G * SR</v>
          </cell>
          <cell r="B2838">
            <v>48000265</v>
          </cell>
        </row>
        <row r="2839">
          <cell r="A2839" t="str">
            <v>NKS TIL 150G * ZY</v>
          </cell>
          <cell r="B2839">
            <v>48000266</v>
          </cell>
        </row>
        <row r="2840">
          <cell r="A2840" t="str">
            <v>NKS TIL 150G K-C DE</v>
          </cell>
          <cell r="B2840">
            <v>58000533</v>
          </cell>
        </row>
        <row r="2841">
          <cell r="A2841" t="str">
            <v>NKS TIL 150G TRE</v>
          </cell>
          <cell r="B2841">
            <v>48000263</v>
          </cell>
        </row>
        <row r="2842">
          <cell r="A2842" t="str">
            <v>NKS TIL 360g</v>
          </cell>
          <cell r="B2842">
            <v>58001075</v>
          </cell>
        </row>
        <row r="2843">
          <cell r="A2843" t="str">
            <v>NKS TIL 360G DE</v>
          </cell>
          <cell r="B2843">
            <v>48001077</v>
          </cell>
        </row>
        <row r="2844">
          <cell r="A2844" t="str">
            <v>NKS TIL 400G ALDI HOF</v>
          </cell>
          <cell r="B2844">
            <v>48001146</v>
          </cell>
        </row>
        <row r="2845">
          <cell r="A2845" t="str">
            <v>NKS TIL 400G AN</v>
          </cell>
          <cell r="B2845">
            <v>48000220</v>
          </cell>
        </row>
        <row r="2846">
          <cell r="A2846" t="str">
            <v>NKS TIL 400G AS</v>
          </cell>
          <cell r="B2846">
            <v>48000480</v>
          </cell>
        </row>
        <row r="2847">
          <cell r="A2847" t="str">
            <v>NKS TIL 400G HU</v>
          </cell>
          <cell r="B2847">
            <v>48000941</v>
          </cell>
        </row>
        <row r="2848">
          <cell r="A2848" t="str">
            <v>NKS TIL 400G K-K</v>
          </cell>
          <cell r="B2848">
            <v>48001197</v>
          </cell>
        </row>
        <row r="2849">
          <cell r="A2849" t="str">
            <v>NKS TIL 400G LEK</v>
          </cell>
          <cell r="B2849">
            <v>48000046</v>
          </cell>
        </row>
        <row r="2850">
          <cell r="A2850" t="str">
            <v>NKS TIL 400G LIDL</v>
          </cell>
          <cell r="B2850">
            <v>48001119</v>
          </cell>
        </row>
        <row r="2851">
          <cell r="A2851" t="str">
            <v>NKS TIL 400G MIL DE</v>
          </cell>
          <cell r="B2851">
            <v>48000474</v>
          </cell>
        </row>
        <row r="2852">
          <cell r="A2852" t="str">
            <v>NKS TIL MAO 400G MIL DE</v>
          </cell>
          <cell r="B2852">
            <v>58001097</v>
          </cell>
        </row>
        <row r="2853">
          <cell r="A2853" t="str">
            <v>NKS TIL-45FIT 150G TRE IT</v>
          </cell>
          <cell r="B2853">
            <v>58000098</v>
          </cell>
        </row>
        <row r="2854">
          <cell r="A2854" t="str">
            <v>NKS URIGER BERGK 130G</v>
          </cell>
          <cell r="B2854">
            <v>48001177</v>
          </cell>
        </row>
        <row r="2855">
          <cell r="A2855" t="str">
            <v>NKST ALPKÄSE 100G</v>
          </cell>
          <cell r="B2855">
            <v>48001049</v>
          </cell>
        </row>
        <row r="2856">
          <cell r="A2856" t="str">
            <v>NKST APPEN 100G 2S</v>
          </cell>
          <cell r="B2856">
            <v>48000857</v>
          </cell>
        </row>
        <row r="2857">
          <cell r="A2857" t="str">
            <v>NKST AT-ROTWEIN 110G BG</v>
          </cell>
          <cell r="B2857">
            <v>48001001</v>
          </cell>
        </row>
        <row r="2858">
          <cell r="A2858" t="str">
            <v>NKST AT-ROTWEIN 110G CZ</v>
          </cell>
          <cell r="B2858">
            <v>48000961</v>
          </cell>
        </row>
        <row r="2859">
          <cell r="A2859" t="str">
            <v>NKST AT-ROTWEIN 110G DE</v>
          </cell>
          <cell r="B2859">
            <v>48000959</v>
          </cell>
        </row>
        <row r="2860">
          <cell r="A2860" t="str">
            <v>NKST AT-ROTWEIN 110G LT</v>
          </cell>
          <cell r="B2860">
            <v>48000867</v>
          </cell>
        </row>
        <row r="2861">
          <cell r="A2861" t="str">
            <v>NKST AT-ROTWEIN 110G PT</v>
          </cell>
          <cell r="B2861">
            <v>48000748</v>
          </cell>
        </row>
        <row r="2862">
          <cell r="A2862" t="str">
            <v>NKST AT-ROTWEIN 110G RO</v>
          </cell>
          <cell r="B2862">
            <v>48000988</v>
          </cell>
        </row>
        <row r="2863">
          <cell r="A2863" t="str">
            <v>NKST AT-ROTWEIN 110G SK</v>
          </cell>
          <cell r="B2863">
            <v>48001015</v>
          </cell>
        </row>
        <row r="2864">
          <cell r="A2864" t="str">
            <v>NKST BACK-BLÜT 110G AT</v>
          </cell>
          <cell r="B2864">
            <v>48000799</v>
          </cell>
        </row>
        <row r="2865">
          <cell r="A2865" t="str">
            <v>NKST BAUERNSTOLZ 70G</v>
          </cell>
          <cell r="B2865">
            <v>48001201</v>
          </cell>
        </row>
        <row r="2866">
          <cell r="A2866" t="str">
            <v>NKST BERGFEUER 75G</v>
          </cell>
          <cell r="B2866">
            <v>48001204</v>
          </cell>
        </row>
        <row r="2867">
          <cell r="A2867" t="str">
            <v>NKST BLUFOU  110G NL</v>
          </cell>
          <cell r="B2867">
            <v>48000535</v>
          </cell>
        </row>
        <row r="2868">
          <cell r="A2868" t="str">
            <v>NKST BLUFOU 110G AT</v>
          </cell>
          <cell r="B2868">
            <v>48000797</v>
          </cell>
        </row>
        <row r="2869">
          <cell r="A2869" t="str">
            <v>NKST BLU-FOU 110G BG</v>
          </cell>
          <cell r="B2869">
            <v>48000998</v>
          </cell>
        </row>
        <row r="2870">
          <cell r="A2870" t="str">
            <v>NKST BLU-FOU 110G CH</v>
          </cell>
          <cell r="B2870">
            <v>48000971</v>
          </cell>
        </row>
        <row r="2871">
          <cell r="A2871" t="str">
            <v>NKST BLUFOU 110G CZ</v>
          </cell>
          <cell r="B2871">
            <v>48000561</v>
          </cell>
        </row>
        <row r="2872">
          <cell r="A2872" t="str">
            <v>NKST BLUFOU 110G DK</v>
          </cell>
          <cell r="B2872">
            <v>48000730</v>
          </cell>
        </row>
        <row r="2873">
          <cell r="A2873" t="str">
            <v>NKST BLU-FOU 110G ES</v>
          </cell>
          <cell r="B2873">
            <v>48000912</v>
          </cell>
        </row>
        <row r="2874">
          <cell r="A2874" t="str">
            <v>NKST BLUFOU 110G FI</v>
          </cell>
          <cell r="B2874">
            <v>48000690</v>
          </cell>
        </row>
        <row r="2875">
          <cell r="A2875" t="str">
            <v>NKST BLUFOU 110G GR/CY</v>
          </cell>
          <cell r="B2875">
            <v>48000852</v>
          </cell>
        </row>
        <row r="2876">
          <cell r="A2876" t="str">
            <v>NKST BLUFOU 110G HR</v>
          </cell>
          <cell r="B2876">
            <v>48000628</v>
          </cell>
        </row>
        <row r="2877">
          <cell r="A2877" t="str">
            <v>NKST BLU-FOU 110G HU</v>
          </cell>
          <cell r="B2877">
            <v>48001030</v>
          </cell>
        </row>
        <row r="2878">
          <cell r="A2878" t="str">
            <v>NKST BLU-FOU 110G IE</v>
          </cell>
          <cell r="B2878">
            <v>48001081</v>
          </cell>
        </row>
        <row r="2879">
          <cell r="A2879" t="str">
            <v>NKST BLU-FOU 110G IT</v>
          </cell>
          <cell r="B2879">
            <v>48000906</v>
          </cell>
        </row>
        <row r="2880">
          <cell r="A2880" t="str">
            <v>NKST BLUFOU 110G LID DE</v>
          </cell>
          <cell r="B2880">
            <v>48000405</v>
          </cell>
        </row>
        <row r="2881">
          <cell r="A2881" t="str">
            <v>NKST BLUFOU 110G LT</v>
          </cell>
          <cell r="B2881">
            <v>48000862</v>
          </cell>
        </row>
        <row r="2882">
          <cell r="A2882" t="str">
            <v>NKST BLUFOU 110G PT</v>
          </cell>
          <cell r="B2882">
            <v>48000744</v>
          </cell>
        </row>
        <row r="2883">
          <cell r="A2883" t="str">
            <v>NKST BLU-FOU 110G RO</v>
          </cell>
          <cell r="B2883">
            <v>48000975</v>
          </cell>
        </row>
        <row r="2884">
          <cell r="A2884" t="str">
            <v>NKST BLU-FOU 110G RS</v>
          </cell>
          <cell r="B2884">
            <v>48001147</v>
          </cell>
        </row>
        <row r="2885">
          <cell r="A2885" t="str">
            <v>NKST BLUFOU 110G SE</v>
          </cell>
          <cell r="B2885">
            <v>48000676</v>
          </cell>
        </row>
        <row r="2886">
          <cell r="A2886" t="str">
            <v>NKST BLUFOU 110G SI</v>
          </cell>
          <cell r="B2886">
            <v>48000641</v>
          </cell>
        </row>
        <row r="2887">
          <cell r="A2887" t="str">
            <v>NKST BLU-FOU 110G SK</v>
          </cell>
          <cell r="B2887">
            <v>48001010</v>
          </cell>
        </row>
        <row r="2888">
          <cell r="A2888" t="str">
            <v>NKST BLÜT 100G BG</v>
          </cell>
          <cell r="B2888">
            <v>48001196</v>
          </cell>
        </row>
        <row r="2889">
          <cell r="A2889" t="str">
            <v>NKST BLÜT 100G LID DE</v>
          </cell>
          <cell r="B2889">
            <v>48000422</v>
          </cell>
        </row>
        <row r="2890">
          <cell r="A2890" t="str">
            <v>NKST BLÜT 100G PT</v>
          </cell>
          <cell r="B2890">
            <v>48000745</v>
          </cell>
        </row>
        <row r="2891">
          <cell r="A2891" t="str">
            <v>NKST BLÜT 100G RS</v>
          </cell>
          <cell r="B2891">
            <v>48001156</v>
          </cell>
        </row>
        <row r="2892">
          <cell r="A2892" t="str">
            <v>NKST BLÜT 100G SK</v>
          </cell>
          <cell r="B2892">
            <v>48001128</v>
          </cell>
        </row>
        <row r="2893">
          <cell r="A2893" t="str">
            <v>NKST BRIE 100G BG</v>
          </cell>
          <cell r="B2893">
            <v>48001050</v>
          </cell>
        </row>
        <row r="2894">
          <cell r="A2894" t="str">
            <v>NKST BRIE 100G DK</v>
          </cell>
          <cell r="B2894">
            <v>48000733</v>
          </cell>
        </row>
        <row r="2895">
          <cell r="A2895" t="str">
            <v>NKST BRIE 100G ES</v>
          </cell>
          <cell r="B2895">
            <v>48000920</v>
          </cell>
        </row>
        <row r="2896">
          <cell r="A2896" t="str">
            <v>NKST BRIE 100G FI</v>
          </cell>
          <cell r="B2896">
            <v>48000692</v>
          </cell>
        </row>
        <row r="2897">
          <cell r="A2897" t="str">
            <v>NKST BRIE 100G HU</v>
          </cell>
          <cell r="B2897">
            <v>48000583</v>
          </cell>
        </row>
        <row r="2898">
          <cell r="A2898" t="str">
            <v>NKST BRIE 100G IT</v>
          </cell>
          <cell r="B2898">
            <v>48000910</v>
          </cell>
        </row>
        <row r="2899">
          <cell r="A2899" t="str">
            <v>NKST BRIE 100G LID DE</v>
          </cell>
          <cell r="B2899">
            <v>48000408</v>
          </cell>
        </row>
        <row r="2900">
          <cell r="A2900" t="str">
            <v>NKST BRIE 100G NL</v>
          </cell>
          <cell r="B2900">
            <v>48000537</v>
          </cell>
        </row>
        <row r="2901">
          <cell r="A2901" t="str">
            <v>NKST BRIE 100G PT</v>
          </cell>
          <cell r="B2901">
            <v>48001112</v>
          </cell>
        </row>
        <row r="2902">
          <cell r="A2902" t="str">
            <v>NKST BRIE 100G RS</v>
          </cell>
          <cell r="B2902">
            <v>48001157</v>
          </cell>
        </row>
        <row r="2903">
          <cell r="A2903" t="str">
            <v>NKST BRIE 100G SE</v>
          </cell>
          <cell r="B2903">
            <v>48000679</v>
          </cell>
        </row>
        <row r="2904">
          <cell r="A2904" t="str">
            <v>NKST BRIE 100G SK</v>
          </cell>
          <cell r="B2904">
            <v>48001011</v>
          </cell>
        </row>
        <row r="2905">
          <cell r="A2905" t="str">
            <v>NKST BRIE-PAP 150G DE</v>
          </cell>
          <cell r="B2905">
            <v>48001175</v>
          </cell>
        </row>
        <row r="2906">
          <cell r="A2906" t="str">
            <v>NKST BRUSCHETTA 110G CZ</v>
          </cell>
          <cell r="B2906">
            <v>48001123</v>
          </cell>
        </row>
        <row r="2907">
          <cell r="A2907" t="str">
            <v>NKST BRUSCHETTA 110G DE</v>
          </cell>
          <cell r="B2907">
            <v>48001025</v>
          </cell>
        </row>
        <row r="2908">
          <cell r="A2908" t="str">
            <v>NKST BRUSCHETTA 110G FI</v>
          </cell>
          <cell r="B2908">
            <v>48001142</v>
          </cell>
        </row>
        <row r="2909">
          <cell r="A2909" t="str">
            <v>NKST BRUSCHETTA 110G HR</v>
          </cell>
          <cell r="B2909">
            <v>48001115</v>
          </cell>
        </row>
        <row r="2910">
          <cell r="A2910" t="str">
            <v>NKST BRUSCHETTA 110G HU</v>
          </cell>
          <cell r="B2910">
            <v>48001161</v>
          </cell>
        </row>
        <row r="2911">
          <cell r="A2911" t="str">
            <v>NKST BRUSCHETTA 110G LT</v>
          </cell>
          <cell r="B2911">
            <v>48001083</v>
          </cell>
        </row>
        <row r="2912">
          <cell r="A2912" t="str">
            <v>NKST BRUSCHETTA 110G RO</v>
          </cell>
          <cell r="B2912">
            <v>48001169</v>
          </cell>
        </row>
        <row r="2913">
          <cell r="A2913" t="str">
            <v>NKST BRUSCHETTA 110G SK</v>
          </cell>
          <cell r="B2913">
            <v>48001127</v>
          </cell>
        </row>
        <row r="2914">
          <cell r="A2914" t="str">
            <v>NKST CAMBO 120G DE</v>
          </cell>
          <cell r="B2914">
            <v>48001019</v>
          </cell>
        </row>
        <row r="2915">
          <cell r="A2915" t="str">
            <v>NKST CREMEUX 100g</v>
          </cell>
          <cell r="B2915">
            <v>48000496</v>
          </cell>
        </row>
        <row r="2916">
          <cell r="A2916" t="str">
            <v>NKST CREMEUX 110G FI</v>
          </cell>
          <cell r="B2916">
            <v>48001029</v>
          </cell>
        </row>
        <row r="2917">
          <cell r="A2917" t="str">
            <v>NKST EDAM 200G BFO ITC</v>
          </cell>
          <cell r="B2917">
            <v>58000981</v>
          </cell>
        </row>
        <row r="2918">
          <cell r="A2918" t="str">
            <v>NKST EDAM 200G ITC BA</v>
          </cell>
          <cell r="B2918">
            <v>48000996</v>
          </cell>
        </row>
        <row r="2919">
          <cell r="A2919" t="str">
            <v>NKST EMM 200G JER DE</v>
          </cell>
          <cell r="B2919">
            <v>58000134</v>
          </cell>
        </row>
        <row r="2920">
          <cell r="A2920" t="str">
            <v>NKST FEIG 100G AT</v>
          </cell>
          <cell r="B2920">
            <v>48000801</v>
          </cell>
        </row>
        <row r="2921">
          <cell r="A2921" t="str">
            <v>NKST FEIG 100G LID DE</v>
          </cell>
          <cell r="B2921">
            <v>48000409</v>
          </cell>
        </row>
        <row r="2922">
          <cell r="A2922" t="str">
            <v>NKST GOU 200G BFO ITC</v>
          </cell>
          <cell r="B2922">
            <v>58000980</v>
          </cell>
        </row>
        <row r="2923">
          <cell r="A2923" t="str">
            <v>NKST GOU 200G ICA BA</v>
          </cell>
          <cell r="B2923">
            <v>48000995</v>
          </cell>
        </row>
        <row r="2924">
          <cell r="A2924" t="str">
            <v>NKST GRÜNES-PESTO 110G CH</v>
          </cell>
          <cell r="B2924">
            <v>48000972</v>
          </cell>
        </row>
        <row r="2925">
          <cell r="A2925" t="str">
            <v>NKST GRÜN-PESTO 110G  DK</v>
          </cell>
          <cell r="B2925">
            <v>48000942</v>
          </cell>
        </row>
        <row r="2926">
          <cell r="A2926" t="str">
            <v>NKST GRÜN-PESTO 110G AT</v>
          </cell>
          <cell r="B2926">
            <v>48000816</v>
          </cell>
        </row>
        <row r="2927">
          <cell r="A2927" t="str">
            <v>NKST GRÜN-PESTO 110G BG</v>
          </cell>
          <cell r="B2927">
            <v>48000999</v>
          </cell>
        </row>
        <row r="2928">
          <cell r="A2928" t="str">
            <v>NKST GRÜN-PESTO 110G CY</v>
          </cell>
          <cell r="B2928">
            <v>48001181</v>
          </cell>
        </row>
        <row r="2929">
          <cell r="A2929" t="str">
            <v>NKST GRÜN-PESTO 110G CZ</v>
          </cell>
          <cell r="B2929">
            <v>48000581</v>
          </cell>
        </row>
        <row r="2930">
          <cell r="A2930" t="str">
            <v>NKST GRÜN-PESTO 110G FI</v>
          </cell>
          <cell r="B2930">
            <v>48001028</v>
          </cell>
        </row>
        <row r="2931">
          <cell r="A2931" t="str">
            <v>NKST GRÜN-PESTO 110G HR</v>
          </cell>
          <cell r="B2931">
            <v>48001118</v>
          </cell>
        </row>
        <row r="2932">
          <cell r="A2932" t="str">
            <v>NKST GRÜN-PESTO 110G HU</v>
          </cell>
          <cell r="B2932">
            <v>48001034</v>
          </cell>
        </row>
        <row r="2933">
          <cell r="A2933" t="str">
            <v>NKST GRÜN-PESTO 110G IE</v>
          </cell>
          <cell r="B2933">
            <v>48001165</v>
          </cell>
        </row>
        <row r="2934">
          <cell r="A2934" t="str">
            <v>NKST GRÜN-PESTO 110G LID DE</v>
          </cell>
          <cell r="B2934">
            <v>48000489</v>
          </cell>
        </row>
        <row r="2935">
          <cell r="A2935" t="str">
            <v>NKST GRÜN-PESTO 110G NL</v>
          </cell>
          <cell r="B2935">
            <v>48000948</v>
          </cell>
        </row>
        <row r="2936">
          <cell r="A2936" t="str">
            <v>NKST GRÜN-PESTO 110G RO</v>
          </cell>
          <cell r="B2936">
            <v>48001079</v>
          </cell>
        </row>
        <row r="2937">
          <cell r="A2937" t="str">
            <v>NKST GRÜN-PESTO 110G RS</v>
          </cell>
          <cell r="B2937">
            <v>48001159</v>
          </cell>
        </row>
        <row r="2938">
          <cell r="A2938" t="str">
            <v>NKST GRÜN-PESTO 110G SE</v>
          </cell>
          <cell r="B2938">
            <v>48001111</v>
          </cell>
        </row>
        <row r="2939">
          <cell r="A2939" t="str">
            <v>NKST GRÜN-PESTO 110G SI</v>
          </cell>
          <cell r="B2939">
            <v>48001182</v>
          </cell>
        </row>
        <row r="2940">
          <cell r="A2940" t="str">
            <v>NKST GRÜN-PESTO 110G SK</v>
          </cell>
          <cell r="B2940">
            <v>48001012</v>
          </cell>
        </row>
        <row r="2941">
          <cell r="A2941" t="str">
            <v>NKST GRÜN-PFEFF 150G</v>
          </cell>
          <cell r="B2941">
            <v>48001183</v>
          </cell>
        </row>
        <row r="2942">
          <cell r="A2942" t="str">
            <v>NKST GRUY 150G AT</v>
          </cell>
          <cell r="B2942">
            <v>48000805</v>
          </cell>
        </row>
        <row r="2943">
          <cell r="A2943" t="str">
            <v>NKST GRUY 150G CY</v>
          </cell>
          <cell r="B2943">
            <v>48001179</v>
          </cell>
        </row>
        <row r="2944">
          <cell r="A2944" t="str">
            <v>NKST GRUY 150G CZ</v>
          </cell>
          <cell r="B2944">
            <v>48000569</v>
          </cell>
        </row>
        <row r="2945">
          <cell r="A2945" t="str">
            <v>NKST GRUY 150G DK</v>
          </cell>
          <cell r="B2945">
            <v>48000737</v>
          </cell>
        </row>
        <row r="2946">
          <cell r="A2946" t="str">
            <v>NKST GRUY 150G ES</v>
          </cell>
          <cell r="B2946">
            <v>48000911</v>
          </cell>
        </row>
        <row r="2947">
          <cell r="A2947" t="str">
            <v>NKST GRUY 150G FI</v>
          </cell>
          <cell r="B2947">
            <v>48000696</v>
          </cell>
        </row>
        <row r="2948">
          <cell r="A2948" t="str">
            <v>NKST GRUY 150G HR</v>
          </cell>
          <cell r="B2948">
            <v>48000634</v>
          </cell>
        </row>
        <row r="2949">
          <cell r="A2949" t="str">
            <v>NKST GRUY 150G HU</v>
          </cell>
          <cell r="B2949">
            <v>48000588</v>
          </cell>
        </row>
        <row r="2950">
          <cell r="A2950" t="str">
            <v>NKST GRUY 150G IE</v>
          </cell>
          <cell r="B2950">
            <v>48000791</v>
          </cell>
        </row>
        <row r="2951">
          <cell r="A2951" t="str">
            <v>NKST GRUY 150G IT</v>
          </cell>
          <cell r="B2951">
            <v>48000905</v>
          </cell>
        </row>
        <row r="2952">
          <cell r="A2952" t="str">
            <v>NKST GRUY 150G LID DE</v>
          </cell>
          <cell r="B2952">
            <v>48000420</v>
          </cell>
        </row>
        <row r="2953">
          <cell r="A2953" t="str">
            <v>NKST GRUY 150G NL</v>
          </cell>
          <cell r="B2953">
            <v>48001084</v>
          </cell>
        </row>
        <row r="2954">
          <cell r="A2954" t="str">
            <v>NKST GRUY 150G PL</v>
          </cell>
          <cell r="B2954">
            <v>48000930</v>
          </cell>
        </row>
        <row r="2955">
          <cell r="A2955" t="str">
            <v>NKST GRUY 150G PT</v>
          </cell>
          <cell r="B2955">
            <v>48000750</v>
          </cell>
        </row>
        <row r="2956">
          <cell r="A2956" t="str">
            <v>NKST GRUY 150G RO</v>
          </cell>
          <cell r="B2956">
            <v>48000980</v>
          </cell>
        </row>
        <row r="2957">
          <cell r="A2957" t="str">
            <v>NKST GRUY 150G RS</v>
          </cell>
          <cell r="B2957">
            <v>48001148</v>
          </cell>
        </row>
        <row r="2958">
          <cell r="A2958" t="str">
            <v>NKST GRUY 150G SE</v>
          </cell>
          <cell r="B2958">
            <v>48000684</v>
          </cell>
        </row>
        <row r="2959">
          <cell r="A2959" t="str">
            <v>NKST GRUY 150G SI</v>
          </cell>
          <cell r="B2959">
            <v>48000646</v>
          </cell>
        </row>
        <row r="2960">
          <cell r="A2960" t="str">
            <v>NKST GRUY 150G SK</v>
          </cell>
          <cell r="B2960">
            <v>48001132</v>
          </cell>
        </row>
        <row r="2961">
          <cell r="A2961" t="str">
            <v>NKST HAV PIK 200G ITC BA</v>
          </cell>
          <cell r="B2961">
            <v>48000997</v>
          </cell>
        </row>
        <row r="2962">
          <cell r="A2962" t="str">
            <v>NKST HAV-PIK 200G BFO ITC</v>
          </cell>
          <cell r="B2962">
            <v>58000983</v>
          </cell>
        </row>
        <row r="2963">
          <cell r="A2963" t="str">
            <v>NKST HEUBL 110G AT</v>
          </cell>
          <cell r="B2963">
            <v>48001018</v>
          </cell>
        </row>
        <row r="2964">
          <cell r="A2964" t="str">
            <v>NKST HEUBL 110G CY</v>
          </cell>
          <cell r="B2964">
            <v>48001178</v>
          </cell>
        </row>
        <row r="2965">
          <cell r="A2965" t="str">
            <v>NKST HEUBL 110G RS</v>
          </cell>
          <cell r="B2965">
            <v>48001155</v>
          </cell>
        </row>
        <row r="2966">
          <cell r="A2966" t="str">
            <v>NKST HEUBLUM 110G DEX</v>
          </cell>
          <cell r="B2966">
            <v>48001059</v>
          </cell>
        </row>
        <row r="2967">
          <cell r="A2967" t="str">
            <v>NKST HEUBLUM 110G LID DE</v>
          </cell>
          <cell r="B2967">
            <v>48000398</v>
          </cell>
        </row>
        <row r="2968">
          <cell r="A2968" t="str">
            <v>NKST HEUBLUM 110G SI</v>
          </cell>
          <cell r="B2968">
            <v>48000640</v>
          </cell>
        </row>
        <row r="2969">
          <cell r="A2969" t="str">
            <v>NKST KELLERGEIST 100G CZ</v>
          </cell>
          <cell r="B2969">
            <v>48001126</v>
          </cell>
        </row>
        <row r="2970">
          <cell r="A2970" t="str">
            <v>NKST KELLERGEIST 100G DE</v>
          </cell>
          <cell r="B2970">
            <v>48001024</v>
          </cell>
        </row>
        <row r="2971">
          <cell r="A2971" t="str">
            <v>NKST KELLERGEIST 100G FI</v>
          </cell>
          <cell r="B2971">
            <v>48001110</v>
          </cell>
        </row>
        <row r="2972">
          <cell r="A2972" t="str">
            <v>NKST LAV 110G CZ</v>
          </cell>
          <cell r="B2972">
            <v>48000900</v>
          </cell>
        </row>
        <row r="2973">
          <cell r="A2973" t="str">
            <v>NKST LE BARON 75G</v>
          </cell>
          <cell r="B2973">
            <v>48001206</v>
          </cell>
        </row>
        <row r="2974">
          <cell r="A2974" t="str">
            <v>NKST LE ROSE 120G RO</v>
          </cell>
          <cell r="B2974">
            <v>48001120</v>
          </cell>
        </row>
        <row r="2975">
          <cell r="A2975" t="str">
            <v>NKST LE-ROSÉ 120G AT</v>
          </cell>
          <cell r="B2975">
            <v>48001199</v>
          </cell>
        </row>
        <row r="2976">
          <cell r="A2976" t="str">
            <v>NKST LE-ROSE 120G BG</v>
          </cell>
          <cell r="B2976">
            <v>48001194</v>
          </cell>
        </row>
        <row r="2977">
          <cell r="A2977" t="str">
            <v>NKST LE-ROSE 120G DE</v>
          </cell>
          <cell r="B2977">
            <v>48001185</v>
          </cell>
        </row>
        <row r="2978">
          <cell r="A2978" t="str">
            <v>NKST MEDI-KRÄUK 110G BG</v>
          </cell>
          <cell r="B2978">
            <v>48001089</v>
          </cell>
        </row>
        <row r="2979">
          <cell r="A2979" t="str">
            <v>NKST MEDI-KRÄUK 110G CH</v>
          </cell>
          <cell r="B2979">
            <v>48001075</v>
          </cell>
        </row>
        <row r="2980">
          <cell r="A2980" t="str">
            <v>NKST MEDI-KRÄUK 110G ES</v>
          </cell>
          <cell r="B2980">
            <v>48000913</v>
          </cell>
        </row>
        <row r="2981">
          <cell r="A2981" t="str">
            <v>NKST MEDI-KRÄUK 110G RO</v>
          </cell>
          <cell r="B2981">
            <v>48000978</v>
          </cell>
        </row>
        <row r="2982">
          <cell r="A2982" t="str">
            <v>NKST MEDI-KRÄUK 110G RS</v>
          </cell>
          <cell r="B2982">
            <v>48001149</v>
          </cell>
        </row>
        <row r="2983">
          <cell r="A2983" t="str">
            <v>NKST MED-KRÄUK 110G AT</v>
          </cell>
          <cell r="B2983">
            <v>48000802</v>
          </cell>
        </row>
        <row r="2984">
          <cell r="A2984" t="str">
            <v>NKST MED-KRÄUK 110G CZ</v>
          </cell>
          <cell r="B2984">
            <v>48000566</v>
          </cell>
        </row>
        <row r="2985">
          <cell r="A2985" t="str">
            <v>NKST MED-KRÄUK 110G DK</v>
          </cell>
          <cell r="B2985">
            <v>48000735</v>
          </cell>
        </row>
        <row r="2986">
          <cell r="A2986" t="str">
            <v>NKST MED-KRÄUK 110G FI</v>
          </cell>
          <cell r="B2986">
            <v>48000693</v>
          </cell>
        </row>
        <row r="2987">
          <cell r="A2987" t="str">
            <v>NKST MED-KRÄUK 110G GR/CY</v>
          </cell>
          <cell r="B2987">
            <v>48000854</v>
          </cell>
        </row>
        <row r="2988">
          <cell r="A2988" t="str">
            <v>NKST MED-KRÄUK 110G HR</v>
          </cell>
          <cell r="B2988">
            <v>48000631</v>
          </cell>
        </row>
        <row r="2989">
          <cell r="A2989" t="str">
            <v>NKST MED-KRÄUK 110G HU</v>
          </cell>
          <cell r="B2989">
            <v>48000585</v>
          </cell>
        </row>
        <row r="2990">
          <cell r="A2990" t="str">
            <v>NKST MED-KRÄUK 110G IE</v>
          </cell>
          <cell r="B2990">
            <v>48000790</v>
          </cell>
        </row>
        <row r="2991">
          <cell r="A2991" t="str">
            <v>NKST MED-KRÄUK 110G LID DE</v>
          </cell>
          <cell r="B2991">
            <v>48000399</v>
          </cell>
        </row>
        <row r="2992">
          <cell r="A2992" t="str">
            <v>NKST MED-KRÄUK 110G LT</v>
          </cell>
          <cell r="B2992">
            <v>48000863</v>
          </cell>
        </row>
        <row r="2993">
          <cell r="A2993" t="str">
            <v>NKST MED-KRÄUK 110G PT</v>
          </cell>
          <cell r="B2993">
            <v>48000747</v>
          </cell>
        </row>
        <row r="2994">
          <cell r="A2994" t="str">
            <v>NKST MED-KRÄUK 110G SE</v>
          </cell>
          <cell r="B2994">
            <v>48000681</v>
          </cell>
        </row>
        <row r="2995">
          <cell r="A2995" t="str">
            <v>NKST MED-KRÄUK 110G SI</v>
          </cell>
          <cell r="B2995">
            <v>48000644</v>
          </cell>
        </row>
        <row r="2996">
          <cell r="A2996" t="str">
            <v>NKST MED-KRÄUTK 110G SK</v>
          </cell>
          <cell r="B2996">
            <v>48001013</v>
          </cell>
        </row>
        <row r="2997">
          <cell r="A2997" t="str">
            <v>NKST MIKO 200G GO DE</v>
          </cell>
          <cell r="B2997">
            <v>58000524</v>
          </cell>
        </row>
        <row r="2998">
          <cell r="A2998" t="str">
            <v>NKST MIKO 200G GUB DE</v>
          </cell>
          <cell r="B2998">
            <v>58000203</v>
          </cell>
        </row>
        <row r="2999">
          <cell r="A2999" t="str">
            <v>NKST MUNSTER 125G DE</v>
          </cell>
          <cell r="B2999">
            <v>48001062</v>
          </cell>
        </row>
        <row r="3000">
          <cell r="A3000" t="str">
            <v>NKST OLD-AMS 100G DE</v>
          </cell>
          <cell r="B3000">
            <v>48001061</v>
          </cell>
        </row>
        <row r="3001">
          <cell r="A3001" t="str">
            <v>NKST OLD-AMS 100G ES</v>
          </cell>
          <cell r="B3001">
            <v>48001141</v>
          </cell>
        </row>
        <row r="3002">
          <cell r="A3002" t="str">
            <v>NKST ORANG-PESTO 110G CH</v>
          </cell>
          <cell r="B3002">
            <v>48001166</v>
          </cell>
        </row>
        <row r="3003">
          <cell r="A3003" t="str">
            <v>NKST ORANG-PESTO 110G CZ</v>
          </cell>
          <cell r="B3003">
            <v>48001124</v>
          </cell>
        </row>
        <row r="3004">
          <cell r="A3004" t="str">
            <v>NKST ORANG-PESTO 110G DK</v>
          </cell>
          <cell r="B3004">
            <v>48001114</v>
          </cell>
        </row>
        <row r="3005">
          <cell r="A3005" t="str">
            <v>NKST ORANG-PESTO 110G IE</v>
          </cell>
          <cell r="B3005">
            <v>48001163</v>
          </cell>
        </row>
        <row r="3006">
          <cell r="A3006" t="str">
            <v>NKST ORANG-PESTO 110G RO</v>
          </cell>
          <cell r="B3006">
            <v>48001080</v>
          </cell>
        </row>
        <row r="3007">
          <cell r="A3007" t="str">
            <v>NKST ORANG-PESTO 110G SI</v>
          </cell>
          <cell r="B3007">
            <v>48001086</v>
          </cell>
        </row>
        <row r="3008">
          <cell r="A3008" t="str">
            <v>NKST ORANG-PESTO 110G SK</v>
          </cell>
          <cell r="B3008">
            <v>48001133</v>
          </cell>
        </row>
        <row r="3009">
          <cell r="A3009" t="str">
            <v>NKST ORAN-PESTO 110G HU</v>
          </cell>
          <cell r="B3009">
            <v>48001162</v>
          </cell>
        </row>
        <row r="3010">
          <cell r="A3010" t="str">
            <v>NKST ORAN-PESTO 110G RS</v>
          </cell>
          <cell r="B3010">
            <v>48001154</v>
          </cell>
        </row>
        <row r="3011">
          <cell r="A3011" t="str">
            <v>NKST PECO 100G AT</v>
          </cell>
          <cell r="B3011">
            <v>48000814</v>
          </cell>
        </row>
        <row r="3012">
          <cell r="A3012" t="str">
            <v>NKST PECO 100G CZ</v>
          </cell>
          <cell r="B3012">
            <v>48000578</v>
          </cell>
        </row>
        <row r="3013">
          <cell r="A3013" t="str">
            <v>NKST PECO 100G DK</v>
          </cell>
          <cell r="B3013">
            <v>48000740</v>
          </cell>
        </row>
        <row r="3014">
          <cell r="A3014" t="str">
            <v>NKST PECO 100G ES</v>
          </cell>
          <cell r="B3014">
            <v>48000916</v>
          </cell>
        </row>
        <row r="3015">
          <cell r="A3015" t="str">
            <v>NKST PECO 100G FI</v>
          </cell>
          <cell r="B3015">
            <v>48000700</v>
          </cell>
        </row>
        <row r="3016">
          <cell r="A3016" t="str">
            <v>NKST PECO 100G GR/CY</v>
          </cell>
          <cell r="B3016">
            <v>48000859</v>
          </cell>
        </row>
        <row r="3017">
          <cell r="A3017" t="str">
            <v>NKST PECO 100G HU</v>
          </cell>
          <cell r="B3017">
            <v>48000592</v>
          </cell>
        </row>
        <row r="3018">
          <cell r="A3018" t="str">
            <v>NKST PECO 100G IE</v>
          </cell>
          <cell r="B3018">
            <v>48000795</v>
          </cell>
        </row>
        <row r="3019">
          <cell r="A3019" t="str">
            <v>NKST PECO 100G LT</v>
          </cell>
          <cell r="B3019">
            <v>48000866</v>
          </cell>
        </row>
        <row r="3020">
          <cell r="A3020" t="str">
            <v>NKST PECO 100G NL</v>
          </cell>
          <cell r="B3020">
            <v>48000541</v>
          </cell>
        </row>
        <row r="3021">
          <cell r="A3021" t="str">
            <v>NKST PECO 100G PL</v>
          </cell>
          <cell r="B3021">
            <v>48000534</v>
          </cell>
        </row>
        <row r="3022">
          <cell r="A3022" t="str">
            <v>NKST PECO 100G PT</v>
          </cell>
          <cell r="B3022">
            <v>48000757</v>
          </cell>
        </row>
        <row r="3023">
          <cell r="A3023" t="str">
            <v>NKST PECO 100G RO</v>
          </cell>
          <cell r="B3023">
            <v>48000985</v>
          </cell>
        </row>
        <row r="3024">
          <cell r="A3024" t="str">
            <v>NKST PECO 100G RS</v>
          </cell>
          <cell r="B3024">
            <v>48001150</v>
          </cell>
        </row>
        <row r="3025">
          <cell r="A3025" t="str">
            <v>NKST PECO 100G SI</v>
          </cell>
          <cell r="B3025">
            <v>48000649</v>
          </cell>
        </row>
        <row r="3026">
          <cell r="A3026" t="str">
            <v>NKST PECO 100G SK</v>
          </cell>
          <cell r="B3026">
            <v>48001014</v>
          </cell>
        </row>
        <row r="3027">
          <cell r="A3027" t="str">
            <v>NKST RAHM 80G</v>
          </cell>
          <cell r="B3027">
            <v>48001200</v>
          </cell>
        </row>
        <row r="3028">
          <cell r="A3028" t="str">
            <v>NKST REBLOCH 110G ES</v>
          </cell>
          <cell r="B3028">
            <v>48000917</v>
          </cell>
        </row>
        <row r="3029">
          <cell r="A3029" t="str">
            <v>NKST REBLOCH 110G FI</v>
          </cell>
          <cell r="B3029">
            <v>48000698</v>
          </cell>
        </row>
        <row r="3030">
          <cell r="A3030" t="str">
            <v>NKST REBLOCH 110G HU</v>
          </cell>
          <cell r="B3030">
            <v>48001032</v>
          </cell>
        </row>
        <row r="3031">
          <cell r="A3031" t="str">
            <v>NKST REBLOCH 110G IT</v>
          </cell>
          <cell r="B3031">
            <v>48000908</v>
          </cell>
        </row>
        <row r="3032">
          <cell r="A3032" t="str">
            <v>NKST REBLOCH 110G LID DE</v>
          </cell>
          <cell r="B3032">
            <v>48000406</v>
          </cell>
        </row>
        <row r="3033">
          <cell r="A3033" t="str">
            <v>NKST REBLOCH 110G PT</v>
          </cell>
          <cell r="B3033">
            <v>48000752</v>
          </cell>
        </row>
        <row r="3034">
          <cell r="A3034" t="str">
            <v>NKST RELOCH 110G AT</v>
          </cell>
          <cell r="B3034">
            <v>48000807</v>
          </cell>
        </row>
        <row r="3035">
          <cell r="A3035" t="str">
            <v>NKST ROTWEIN-AT 110G AT</v>
          </cell>
          <cell r="B3035">
            <v>48000960</v>
          </cell>
        </row>
        <row r="3036">
          <cell r="A3036" t="str">
            <v>NKST ROTWEIN-AT 110G CH</v>
          </cell>
          <cell r="B3036">
            <v>48001167</v>
          </cell>
        </row>
        <row r="3037">
          <cell r="A3037" t="str">
            <v>NKST ROTWEIN-AT 110G CY</v>
          </cell>
          <cell r="B3037">
            <v>48001180</v>
          </cell>
        </row>
        <row r="3038">
          <cell r="A3038" t="str">
            <v>NKST ROTWEIN-AT 110G FI</v>
          </cell>
          <cell r="B3038">
            <v>48000964</v>
          </cell>
        </row>
        <row r="3039">
          <cell r="A3039" t="str">
            <v>NKST ROTWEIN-AT 110G IE</v>
          </cell>
          <cell r="B3039">
            <v>48001164</v>
          </cell>
        </row>
        <row r="3040">
          <cell r="A3040" t="str">
            <v>NKST ROTWEIN-AT 110G RS</v>
          </cell>
          <cell r="B3040">
            <v>48001158</v>
          </cell>
        </row>
        <row r="3041">
          <cell r="A3041" t="str">
            <v>NKST ROTWILD 70G</v>
          </cell>
          <cell r="B3041">
            <v>48001202</v>
          </cell>
        </row>
        <row r="3042">
          <cell r="A3042" t="str">
            <v>NKST ROVIN 125G DEX</v>
          </cell>
          <cell r="B3042">
            <v>48001060</v>
          </cell>
        </row>
        <row r="3043">
          <cell r="A3043" t="str">
            <v>NKST SCH-PAUL 150G AT</v>
          </cell>
          <cell r="B3043">
            <v>48000809</v>
          </cell>
        </row>
        <row r="3044">
          <cell r="A3044" t="str">
            <v>NKST SCH-PAUL 150G LID DE</v>
          </cell>
          <cell r="B3044">
            <v>48000419</v>
          </cell>
        </row>
        <row r="3045">
          <cell r="A3045" t="str">
            <v>NKST SCH-PAUL 150G PL</v>
          </cell>
          <cell r="B3045">
            <v>48001168</v>
          </cell>
        </row>
        <row r="3046">
          <cell r="A3046" t="str">
            <v>NKST SCH-PAUL 150G PT</v>
          </cell>
          <cell r="B3046">
            <v>48000753</v>
          </cell>
        </row>
        <row r="3047">
          <cell r="A3047" t="str">
            <v>NKST SCH-PAUL 150G RO</v>
          </cell>
          <cell r="B3047">
            <v>48000984</v>
          </cell>
        </row>
        <row r="3048">
          <cell r="A3048" t="str">
            <v>NKST SCH-PAUL 150G RS</v>
          </cell>
          <cell r="B3048">
            <v>48001160</v>
          </cell>
        </row>
        <row r="3049">
          <cell r="A3049" t="str">
            <v>NKST SCH-PAUL 150G SK</v>
          </cell>
          <cell r="B3049">
            <v>48001131</v>
          </cell>
        </row>
        <row r="3050">
          <cell r="A3050" t="str">
            <v>NKST SIMMEN 120G AT</v>
          </cell>
          <cell r="B3050">
            <v>48001171</v>
          </cell>
        </row>
        <row r="3051">
          <cell r="A3051" t="str">
            <v>NKST SIMMEN 120G BG</v>
          </cell>
          <cell r="B3051">
            <v>48001195</v>
          </cell>
        </row>
        <row r="3052">
          <cell r="A3052" t="str">
            <v>NKST SIMMEN 120G CZ</v>
          </cell>
          <cell r="B3052">
            <v>48001186</v>
          </cell>
        </row>
        <row r="3053">
          <cell r="A3053" t="str">
            <v>NKST SIMMEN 120G DE</v>
          </cell>
          <cell r="B3053">
            <v>48001170</v>
          </cell>
        </row>
        <row r="3054">
          <cell r="A3054" t="str">
            <v>NKST SIMMEN 120G HR</v>
          </cell>
          <cell r="B3054">
            <v>48001189</v>
          </cell>
        </row>
        <row r="3055">
          <cell r="A3055" t="str">
            <v>NKST SIMMEN 120G HU</v>
          </cell>
          <cell r="B3055">
            <v>48001187</v>
          </cell>
        </row>
        <row r="3056">
          <cell r="A3056" t="str">
            <v>NKST SIMMEN 120G IE</v>
          </cell>
          <cell r="B3056">
            <v>48001188</v>
          </cell>
        </row>
        <row r="3057">
          <cell r="A3057" t="str">
            <v>NKST SIMMEN 120G RO</v>
          </cell>
          <cell r="B3057">
            <v>48001172</v>
          </cell>
        </row>
        <row r="3058">
          <cell r="A3058" t="str">
            <v>NKST SIMMEN 120G SI</v>
          </cell>
          <cell r="B3058">
            <v>48001184</v>
          </cell>
        </row>
        <row r="3059">
          <cell r="A3059" t="str">
            <v>NKST SIMMEN 80G</v>
          </cell>
          <cell r="B3059">
            <v>48001203</v>
          </cell>
        </row>
        <row r="3060">
          <cell r="A3060" t="str">
            <v>NKST TI-AD 110G AT</v>
          </cell>
          <cell r="B3060">
            <v>48000804</v>
          </cell>
        </row>
        <row r="3061">
          <cell r="A3061" t="str">
            <v>NKST TI-AD 110G CH</v>
          </cell>
          <cell r="B3061">
            <v>48001068</v>
          </cell>
        </row>
        <row r="3062">
          <cell r="A3062" t="str">
            <v>NKST TI-AD 110G CY</v>
          </cell>
          <cell r="B3062">
            <v>48000855</v>
          </cell>
        </row>
        <row r="3063">
          <cell r="A3063" t="str">
            <v>NKST TI-AD 110G CZ</v>
          </cell>
          <cell r="B3063">
            <v>48000568</v>
          </cell>
        </row>
        <row r="3064">
          <cell r="A3064" t="str">
            <v>NKST TI-AD 110G DK</v>
          </cell>
          <cell r="B3064">
            <v>48000736</v>
          </cell>
        </row>
        <row r="3065">
          <cell r="A3065" t="str">
            <v>NKST TI-AD 110G ES</v>
          </cell>
          <cell r="B3065">
            <v>48000915</v>
          </cell>
        </row>
        <row r="3066">
          <cell r="A3066" t="str">
            <v>NKST TI-AD 110G FI</v>
          </cell>
          <cell r="B3066">
            <v>48000695</v>
          </cell>
        </row>
        <row r="3067">
          <cell r="A3067" t="str">
            <v>NKST TI-AD 110G HR</v>
          </cell>
          <cell r="B3067">
            <v>48000633</v>
          </cell>
        </row>
        <row r="3068">
          <cell r="A3068" t="str">
            <v>NKST TI-AD 110G LID DE</v>
          </cell>
          <cell r="B3068">
            <v>48000417</v>
          </cell>
        </row>
        <row r="3069">
          <cell r="A3069" t="str">
            <v>NKST TI-AD 110G NL</v>
          </cell>
          <cell r="B3069">
            <v>48000539</v>
          </cell>
        </row>
        <row r="3070">
          <cell r="A3070" t="str">
            <v>NKST TI-AD 110G PT</v>
          </cell>
          <cell r="B3070">
            <v>48000749</v>
          </cell>
        </row>
        <row r="3071">
          <cell r="A3071" t="str">
            <v>NKST TI-AD 110G RO</v>
          </cell>
          <cell r="B3071">
            <v>48000979</v>
          </cell>
        </row>
        <row r="3072">
          <cell r="A3072" t="str">
            <v>NKST TI-AD 110G RS</v>
          </cell>
          <cell r="B3072">
            <v>48001151</v>
          </cell>
        </row>
        <row r="3073">
          <cell r="A3073" t="str">
            <v>NKST TI-AD 110G SE</v>
          </cell>
          <cell r="B3073">
            <v>48000683</v>
          </cell>
        </row>
        <row r="3074">
          <cell r="A3074" t="str">
            <v>NKST TI-AD 110G SI</v>
          </cell>
          <cell r="B3074">
            <v>48000645</v>
          </cell>
        </row>
        <row r="3075">
          <cell r="A3075" t="str">
            <v>NKST TI-AD 110G SK</v>
          </cell>
          <cell r="B3075">
            <v>48001129</v>
          </cell>
        </row>
        <row r="3076">
          <cell r="A3076" t="str">
            <v>NKST TRÜFFEL 70G</v>
          </cell>
          <cell r="B3076">
            <v>48001205</v>
          </cell>
        </row>
        <row r="3077">
          <cell r="A3077" t="str">
            <v>NKST WHISKY-N 110G AT</v>
          </cell>
          <cell r="B3077">
            <v>48000929</v>
          </cell>
        </row>
        <row r="3078">
          <cell r="A3078" t="str">
            <v>NKST WHISKY-N 110G BG</v>
          </cell>
          <cell r="B3078">
            <v>48001006</v>
          </cell>
        </row>
        <row r="3079">
          <cell r="A3079" t="str">
            <v>NKST WHISKY-N 110G CH</v>
          </cell>
          <cell r="B3079">
            <v>48001038</v>
          </cell>
        </row>
        <row r="3080">
          <cell r="A3080" t="str">
            <v>NKST WHISKY-N 110G CZ</v>
          </cell>
          <cell r="B3080">
            <v>48000924</v>
          </cell>
        </row>
        <row r="3081">
          <cell r="A3081" t="str">
            <v>NKST WHISKY-N 110G DK</v>
          </cell>
          <cell r="B3081">
            <v>48001085</v>
          </cell>
        </row>
        <row r="3082">
          <cell r="A3082" t="str">
            <v>NKST WHISKY-N 110G ES</v>
          </cell>
          <cell r="B3082">
            <v>48000918</v>
          </cell>
        </row>
        <row r="3083">
          <cell r="A3083" t="str">
            <v>NKST WHISKY-N 110G GR/CY</v>
          </cell>
          <cell r="B3083">
            <v>48000967</v>
          </cell>
        </row>
        <row r="3084">
          <cell r="A3084" t="str">
            <v>NKST WHISKY-N 110G HU</v>
          </cell>
          <cell r="B3084">
            <v>48000926</v>
          </cell>
        </row>
        <row r="3085">
          <cell r="A3085" t="str">
            <v>NKST WHISKY-N 110G IE</v>
          </cell>
          <cell r="B3085">
            <v>48000794</v>
          </cell>
        </row>
        <row r="3086">
          <cell r="A3086" t="str">
            <v>NKST WHISKY-N 110G LT</v>
          </cell>
          <cell r="B3086">
            <v>48001082</v>
          </cell>
        </row>
        <row r="3087">
          <cell r="A3087" t="str">
            <v>NKST WHISKY-N 110G NL</v>
          </cell>
          <cell r="B3087">
            <v>48000923</v>
          </cell>
        </row>
        <row r="3088">
          <cell r="A3088" t="str">
            <v>NKST WHISKY-N 110G PT</v>
          </cell>
          <cell r="B3088">
            <v>48000928</v>
          </cell>
        </row>
        <row r="3089">
          <cell r="A3089" t="str">
            <v>NKST WHISKY-N 110G RO</v>
          </cell>
          <cell r="B3089">
            <v>48001066</v>
          </cell>
        </row>
        <row r="3090">
          <cell r="A3090" t="str">
            <v>NKST WHISKY-N 110G RS</v>
          </cell>
          <cell r="B3090">
            <v>48001152</v>
          </cell>
        </row>
        <row r="3091">
          <cell r="A3091" t="str">
            <v>NKST WHISKY-N 110G SI</v>
          </cell>
          <cell r="B3091">
            <v>48000970</v>
          </cell>
        </row>
        <row r="3092">
          <cell r="A3092" t="str">
            <v>NKST WHISKY-N 110G SK</v>
          </cell>
          <cell r="B3092">
            <v>48001134</v>
          </cell>
        </row>
        <row r="3093">
          <cell r="A3093" t="str">
            <v>NKST ZIEGE-GOU 110G 2S</v>
          </cell>
          <cell r="B3093">
            <v>48000856</v>
          </cell>
        </row>
        <row r="3094">
          <cell r="A3094" t="str">
            <v>NKST ZIEGE-GOU 110G AT</v>
          </cell>
          <cell r="B3094">
            <v>48000806</v>
          </cell>
        </row>
        <row r="3095">
          <cell r="A3095" t="str">
            <v>NKST ZIEGE-GOU 110G BG</v>
          </cell>
          <cell r="B3095">
            <v>48001007</v>
          </cell>
        </row>
        <row r="3096">
          <cell r="A3096" t="str">
            <v>NKST ZIEGE-GOU 110G CZ</v>
          </cell>
          <cell r="B3096">
            <v>48000570</v>
          </cell>
        </row>
        <row r="3097">
          <cell r="A3097" t="str">
            <v>NKST ZIEGE-GOU 110G DK</v>
          </cell>
          <cell r="B3097">
            <v>48000738</v>
          </cell>
        </row>
        <row r="3098">
          <cell r="A3098" t="str">
            <v>NKST ZIEGE-GOU 110G ES</v>
          </cell>
          <cell r="B3098">
            <v>48000919</v>
          </cell>
        </row>
        <row r="3099">
          <cell r="A3099" t="str">
            <v>NKST ZIEGE-GOU 110G FI</v>
          </cell>
          <cell r="B3099">
            <v>48000697</v>
          </cell>
        </row>
        <row r="3100">
          <cell r="A3100" t="str">
            <v>NKST ZIEGE-GOU 110G HU</v>
          </cell>
          <cell r="B3100">
            <v>48001031</v>
          </cell>
        </row>
        <row r="3101">
          <cell r="A3101" t="str">
            <v>NKST ZIEGE-GOU 110G IE</v>
          </cell>
          <cell r="B3101">
            <v>48000792</v>
          </cell>
        </row>
        <row r="3102">
          <cell r="A3102" t="str">
            <v>NKST ZIEGE-GOU 110G IT</v>
          </cell>
          <cell r="B3102">
            <v>48000909</v>
          </cell>
        </row>
        <row r="3103">
          <cell r="A3103" t="str">
            <v>NKST ZIEGE-GOU 110G LID DE</v>
          </cell>
          <cell r="B3103">
            <v>48000401</v>
          </cell>
        </row>
        <row r="3104">
          <cell r="A3104" t="str">
            <v>NKST ZIEGE-GOU 110G PT</v>
          </cell>
          <cell r="B3104">
            <v>48000751</v>
          </cell>
        </row>
        <row r="3105">
          <cell r="A3105" t="str">
            <v>NKST ZIEGE-GOU 110G RO</v>
          </cell>
          <cell r="B3105">
            <v>48000981</v>
          </cell>
        </row>
        <row r="3106">
          <cell r="A3106" t="str">
            <v>NKST ZIEGE-GOU 110G RS</v>
          </cell>
          <cell r="B3106">
            <v>48001153</v>
          </cell>
        </row>
        <row r="3107">
          <cell r="A3107" t="str">
            <v>NKST ZIEGE-GOU 110G SE</v>
          </cell>
          <cell r="B3107">
            <v>48000685</v>
          </cell>
        </row>
        <row r="3108">
          <cell r="A3108" t="str">
            <v>NKST ZIEGE-GOU 110G SI</v>
          </cell>
          <cell r="B3108">
            <v>48000647</v>
          </cell>
        </row>
        <row r="3109">
          <cell r="A3109" t="str">
            <v>NKST ZIEGE-GOU 110G SK</v>
          </cell>
          <cell r="B3109">
            <v>48001130</v>
          </cell>
        </row>
        <row r="3110">
          <cell r="A3110" t="str">
            <v>NKST ZIEGE-R  150G IT</v>
          </cell>
          <cell r="B3110">
            <v>48000907</v>
          </cell>
        </row>
        <row r="3111">
          <cell r="A3111" t="str">
            <v>NKST ZIEGE-R  150G PL</v>
          </cell>
          <cell r="B3111">
            <v>48000533</v>
          </cell>
        </row>
        <row r="3112">
          <cell r="A3112" t="str">
            <v>NKST ZIEGE-R 150G ES</v>
          </cell>
          <cell r="B3112">
            <v>48000914</v>
          </cell>
        </row>
        <row r="3113">
          <cell r="A3113" t="str">
            <v>NKST ZIEGE-R 150G FI</v>
          </cell>
          <cell r="B3113">
            <v>48000701</v>
          </cell>
        </row>
        <row r="3114">
          <cell r="A3114" t="str">
            <v>NKST ZIEGE-R 150G LID DE</v>
          </cell>
          <cell r="B3114">
            <v>48000466</v>
          </cell>
        </row>
        <row r="3115">
          <cell r="A3115" t="str">
            <v>Novation Prima-300</v>
          </cell>
          <cell r="B3115">
            <v>24000431</v>
          </cell>
        </row>
        <row r="3116">
          <cell r="A3116" t="str">
            <v>Novation-Indulge-1720</v>
          </cell>
          <cell r="B3116">
            <v>24000079</v>
          </cell>
        </row>
        <row r="3117">
          <cell r="A3117" t="str">
            <v>NUR ZUM KOPIEREN</v>
          </cell>
          <cell r="B3117">
            <v>50000265</v>
          </cell>
        </row>
        <row r="3118">
          <cell r="A3118" t="str">
            <v>NUSSK * 150G LID DE</v>
          </cell>
          <cell r="B3118">
            <v>42000052</v>
          </cell>
        </row>
        <row r="3119">
          <cell r="A3119" t="str">
            <v>NUSSK * 150G LID LT</v>
          </cell>
          <cell r="B3119">
            <v>42000046</v>
          </cell>
        </row>
        <row r="3120">
          <cell r="A3120" t="str">
            <v>NUSSK * 150G LID SE/IT</v>
          </cell>
          <cell r="B3120">
            <v>42000019</v>
          </cell>
        </row>
        <row r="3121">
          <cell r="A3121" t="str">
            <v>NUSSK-FRUCHTK MIKO 150G</v>
          </cell>
          <cell r="B3121">
            <v>52000039</v>
          </cell>
        </row>
        <row r="3122">
          <cell r="A3122" t="str">
            <v>NUSSK-FRUCHTK MIKO 150G 2SP</v>
          </cell>
          <cell r="B3122">
            <v>52000038</v>
          </cell>
        </row>
        <row r="3123">
          <cell r="A3123" t="str">
            <v>NUSSK-FRUCHTK MIKO 150G MIL DE</v>
          </cell>
          <cell r="B3123">
            <v>52000044</v>
          </cell>
        </row>
        <row r="3124">
          <cell r="A3124" t="str">
            <v>Nutrilac CH-5260 * 15K</v>
          </cell>
          <cell r="B3124">
            <v>24000545</v>
          </cell>
        </row>
        <row r="3125">
          <cell r="A3125" t="str">
            <v>Nutrilac RM-7020 * 15K</v>
          </cell>
          <cell r="B3125">
            <v>24000544</v>
          </cell>
        </row>
        <row r="3126">
          <cell r="A3126" t="str">
            <v>Oberfolienetikett</v>
          </cell>
          <cell r="B3126">
            <v>70001723</v>
          </cell>
        </row>
        <row r="3127">
          <cell r="A3127" t="str">
            <v>OFO 1,5K 260MM</v>
          </cell>
          <cell r="B3127">
            <v>71000005</v>
          </cell>
        </row>
        <row r="3128">
          <cell r="A3128" t="str">
            <v>OFO 10L EIM blau 350mm</v>
          </cell>
          <cell r="B3128">
            <v>71000408</v>
          </cell>
        </row>
        <row r="3129">
          <cell r="A3129" t="str">
            <v>OFO 12-60μ-5EVOH 321MM</v>
          </cell>
          <cell r="B3129">
            <v>71000248</v>
          </cell>
        </row>
        <row r="3130">
          <cell r="A3130" t="str">
            <v>OFO 20-60μ-5μBAR 535MM</v>
          </cell>
          <cell r="B3130">
            <v>71000251</v>
          </cell>
        </row>
        <row r="3131">
          <cell r="A3131" t="str">
            <v>OFO 285mm, 250/50 A-PET/PE Pee</v>
          </cell>
          <cell r="B3131">
            <v>71000406</v>
          </cell>
        </row>
        <row r="3132">
          <cell r="A3132" t="str">
            <v>OFO 285mm, 300/50 A-PET/PE Pee</v>
          </cell>
          <cell r="B3132">
            <v>71000466</v>
          </cell>
        </row>
        <row r="3133">
          <cell r="A3133" t="str">
            <v>OFO 36-50μ-5μE 420MM L7-9</v>
          </cell>
          <cell r="B3133">
            <v>71000204</v>
          </cell>
        </row>
        <row r="3134">
          <cell r="A3134" t="str">
            <v>OFO 36-60μ 590MM</v>
          </cell>
          <cell r="B3134">
            <v>71000244</v>
          </cell>
        </row>
        <row r="3135">
          <cell r="A3135" t="str">
            <v>OFO 36-60μ 590MM EVOH</v>
          </cell>
          <cell r="B3135">
            <v>71000250</v>
          </cell>
        </row>
        <row r="3136">
          <cell r="A3136" t="str">
            <v>OFO 60μ-BAR 385MM L34</v>
          </cell>
          <cell r="B3136">
            <v>71000185</v>
          </cell>
        </row>
        <row r="3137">
          <cell r="A3137" t="str">
            <v>OFO 90μ 420MM</v>
          </cell>
          <cell r="B3137">
            <v>71000467</v>
          </cell>
        </row>
        <row r="3138">
          <cell r="A3138" t="str">
            <v>OFO BL-90μ 420MM</v>
          </cell>
          <cell r="B3138">
            <v>71000051</v>
          </cell>
        </row>
        <row r="3139">
          <cell r="A3139" t="str">
            <v>OFO EDAMER 200G TRENTIN</v>
          </cell>
          <cell r="B3139">
            <v>71000585</v>
          </cell>
        </row>
        <row r="3140">
          <cell r="A3140" t="str">
            <v>OFO GOUDA 200g TRENTIN</v>
          </cell>
          <cell r="B3140">
            <v>71000586</v>
          </cell>
        </row>
        <row r="3141">
          <cell r="A3141" t="str">
            <v>OFO MDT 19 Micron 570MMx2000m</v>
          </cell>
          <cell r="B3141">
            <v>71000492</v>
          </cell>
        </row>
        <row r="3142">
          <cell r="A3142" t="str">
            <v>OFO MOZZ 175x225MM</v>
          </cell>
          <cell r="B3142">
            <v>71000502</v>
          </cell>
        </row>
        <row r="3143">
          <cell r="A3143" t="str">
            <v>OFO MULTIVAC  70μ 420MM</v>
          </cell>
          <cell r="B3143">
            <v>71000569</v>
          </cell>
        </row>
        <row r="3144">
          <cell r="A3144" t="str">
            <v>OFO PROVOLA 200G TRENTIN</v>
          </cell>
          <cell r="B3144">
            <v>71000584</v>
          </cell>
        </row>
        <row r="3145">
          <cell r="A3145" t="str">
            <v>OFO Shrink MHT 12MY 350MM</v>
          </cell>
          <cell r="B3145">
            <v>71000494</v>
          </cell>
        </row>
        <row r="3146">
          <cell r="A3146" t="str">
            <v>OFO Shrink MHT 15MY 570MM</v>
          </cell>
          <cell r="B3146">
            <v>71000587</v>
          </cell>
        </row>
        <row r="3147">
          <cell r="A3147" t="str">
            <v>OFO Torten 150μ, Linie 3</v>
          </cell>
          <cell r="B3147">
            <v>71000486</v>
          </cell>
        </row>
        <row r="3148">
          <cell r="A3148" t="str">
            <v>OFO-BROTBOX MIT KÄSE 3 x 100g</v>
          </cell>
          <cell r="B3148">
            <v>71000549</v>
          </cell>
        </row>
        <row r="3149">
          <cell r="A3149" t="str">
            <v>OFO-EIM BL 10K</v>
          </cell>
          <cell r="B3149">
            <v>71000002</v>
          </cell>
        </row>
        <row r="3150">
          <cell r="A3150" t="str">
            <v>OFO-FK ANANAS 125G MIL</v>
          </cell>
          <cell r="B3150">
            <v>71000386</v>
          </cell>
        </row>
        <row r="3151">
          <cell r="A3151" t="str">
            <v>OFO-FK KRÄUTER 125G MIL</v>
          </cell>
          <cell r="B3151">
            <v>71000515</v>
          </cell>
        </row>
        <row r="3152">
          <cell r="A3152" t="str">
            <v>OFO-FK neutral 390mm</v>
          </cell>
          <cell r="B3152">
            <v>71000387</v>
          </cell>
        </row>
        <row r="3153">
          <cell r="A3153" t="str">
            <v>OFO-FK PAP 125G LID</v>
          </cell>
          <cell r="B3153">
            <v>71000349</v>
          </cell>
        </row>
        <row r="3154">
          <cell r="A3154" t="str">
            <v>OFO-FK SCHNITTL 125G LID</v>
          </cell>
          <cell r="B3154">
            <v>71000348</v>
          </cell>
        </row>
        <row r="3155">
          <cell r="A3155" t="str">
            <v>OFO-FK TOM-BAS 125G LID</v>
          </cell>
          <cell r="B3155">
            <v>71000350</v>
          </cell>
        </row>
        <row r="3156">
          <cell r="A3156" t="str">
            <v>OFO-FK TOM-BAS 125G LID V2</v>
          </cell>
          <cell r="B3156">
            <v>71000567</v>
          </cell>
        </row>
        <row r="3157">
          <cell r="A3157" t="str">
            <v>OFO-GRS * 150G MIL GB</v>
          </cell>
          <cell r="B3157">
            <v>71000163</v>
          </cell>
        </row>
        <row r="3158">
          <cell r="A3158" t="str">
            <v>OFO-GRS JAL 200G MIL GB</v>
          </cell>
          <cell r="B3158">
            <v>71000463</v>
          </cell>
        </row>
        <row r="3159">
          <cell r="A3159" t="str">
            <v>OFO-GRS NATUR 200G MIL GB</v>
          </cell>
          <cell r="B3159">
            <v>71000465</v>
          </cell>
        </row>
        <row r="3160">
          <cell r="A3160" t="str">
            <v>OFO-GRS SCHI 200G MIL GB</v>
          </cell>
          <cell r="B3160">
            <v>71000464</v>
          </cell>
        </row>
        <row r="3161">
          <cell r="A3161" t="str">
            <v>OFO-KP * 150G JER</v>
          </cell>
          <cell r="B3161">
            <v>71000108</v>
          </cell>
        </row>
        <row r="3162">
          <cell r="A3162" t="str">
            <v>OFO-KP * 150G MKÄ</v>
          </cell>
          <cell r="B3162">
            <v>71000035</v>
          </cell>
        </row>
        <row r="3163">
          <cell r="A3163" t="str">
            <v>OFO-KP * 150G MKÄ Alt. Folie</v>
          </cell>
          <cell r="B3163">
            <v>71000558</v>
          </cell>
        </row>
        <row r="3164">
          <cell r="A3164" t="str">
            <v>OFO-KP MIL Allg. KP 180G</v>
          </cell>
          <cell r="B3164">
            <v>71000504</v>
          </cell>
        </row>
        <row r="3165">
          <cell r="A3165" t="str">
            <v>OFO-KP MIL Käsevielfalt 200G</v>
          </cell>
          <cell r="B3165">
            <v>71000505</v>
          </cell>
        </row>
        <row r="3166">
          <cell r="A3166" t="str">
            <v>OFO-KS BERGK/GOU 220G KAU</v>
          </cell>
          <cell r="B3166">
            <v>71000362</v>
          </cell>
        </row>
        <row r="3167">
          <cell r="A3167" t="str">
            <v>OFO-KS BUT/EDA MIL 220g Int V2</v>
          </cell>
          <cell r="B3167">
            <v>71000476</v>
          </cell>
        </row>
        <row r="3168">
          <cell r="A3168" t="str">
            <v>OFO-KS BUT/EDA MIL 220g Int V3</v>
          </cell>
          <cell r="B3168">
            <v>71000578</v>
          </cell>
        </row>
        <row r="3169">
          <cell r="A3169" t="str">
            <v>OFO-KS BUT-EDA 220G LEK DLG V2</v>
          </cell>
          <cell r="B3169">
            <v>71000510</v>
          </cell>
        </row>
        <row r="3170">
          <cell r="A3170" t="str">
            <v>OFO-KS BUTTERK/EDAM 220G KAU</v>
          </cell>
          <cell r="B3170">
            <v>71000363</v>
          </cell>
        </row>
        <row r="3171">
          <cell r="A3171" t="str">
            <v>OFO-KS BUTTERK/EDAM 220G MIL</v>
          </cell>
          <cell r="B3171">
            <v>71000396</v>
          </cell>
        </row>
        <row r="3172">
          <cell r="A3172" t="str">
            <v>OFO-KS BUTTERK/EDAM MIL AUSL</v>
          </cell>
          <cell r="B3172">
            <v>71000394</v>
          </cell>
        </row>
        <row r="3173">
          <cell r="A3173" t="str">
            <v>OFO-KS BUTTERK-EDAM mono JER</v>
          </cell>
          <cell r="B3173">
            <v>71000365</v>
          </cell>
        </row>
        <row r="3174">
          <cell r="A3174" t="str">
            <v>OFO-KS BUTTERK-EDAM Netto V2</v>
          </cell>
          <cell r="B3174">
            <v>71000516</v>
          </cell>
        </row>
        <row r="3175">
          <cell r="A3175" t="str">
            <v>OFO-KS GOU/BEG MIL Int 220g V2</v>
          </cell>
          <cell r="B3175">
            <v>71000475</v>
          </cell>
        </row>
        <row r="3176">
          <cell r="A3176" t="str">
            <v>OFO-KS GOU/BEG MIL Int 220g V3</v>
          </cell>
          <cell r="B3176">
            <v>71000577</v>
          </cell>
        </row>
        <row r="3177">
          <cell r="A3177" t="str">
            <v>OFO-KS GOU/BERGK 220G MIL</v>
          </cell>
          <cell r="B3177">
            <v>71000395</v>
          </cell>
        </row>
        <row r="3178">
          <cell r="A3178" t="str">
            <v>OFO-KS GOU/BERGK MIL AUSL</v>
          </cell>
          <cell r="B3178">
            <v>71000393</v>
          </cell>
        </row>
        <row r="3179">
          <cell r="A3179" t="str">
            <v>OFO-KS GOU-BER 220G LEK DLG V2</v>
          </cell>
          <cell r="B3179">
            <v>71000511</v>
          </cell>
        </row>
        <row r="3180">
          <cell r="A3180" t="str">
            <v>OFO-KS GOU-BERGK 220g Netto V2</v>
          </cell>
          <cell r="B3180">
            <v>71000517</v>
          </cell>
        </row>
        <row r="3181">
          <cell r="A3181" t="str">
            <v>OFO-KS GOU-BERGK mono JER</v>
          </cell>
          <cell r="B3181">
            <v>71000366</v>
          </cell>
        </row>
        <row r="3182">
          <cell r="A3182" t="str">
            <v>OFO-LIDL VEG Schei Würz 150g</v>
          </cell>
          <cell r="B3182">
            <v>71000514</v>
          </cell>
        </row>
        <row r="3183">
          <cell r="A3183" t="str">
            <v>OFO-LIDL VEG Scheiben Mild 150</v>
          </cell>
          <cell r="B3183">
            <v>71000513</v>
          </cell>
        </row>
        <row r="3184">
          <cell r="A3184" t="str">
            <v>OFO-MOC ANANAS 125G MIL</v>
          </cell>
          <cell r="B3184">
            <v>71000460</v>
          </cell>
        </row>
        <row r="3185">
          <cell r="A3185" t="str">
            <v>OFO-MOC TOM-BAS 125G LID</v>
          </cell>
          <cell r="B3185">
            <v>71000461</v>
          </cell>
        </row>
        <row r="3186">
          <cell r="A3186" t="str">
            <v>OFO-NKS 400G TRANS</v>
          </cell>
          <cell r="B3186">
            <v>71000498</v>
          </cell>
        </row>
        <row r="3187">
          <cell r="A3187" t="str">
            <v>OFO-NKS BERGBAUERN 150G GUTBIO</v>
          </cell>
          <cell r="B3187">
            <v>71000497</v>
          </cell>
        </row>
        <row r="3188">
          <cell r="A3188" t="str">
            <v>OFO-NKS BL-Rahmen 590MM AMM</v>
          </cell>
          <cell r="B3188">
            <v>71000263</v>
          </cell>
        </row>
        <row r="3189">
          <cell r="A3189" t="str">
            <v>OFO-NKS BUTTER 400G LEK DLG V2</v>
          </cell>
          <cell r="B3189">
            <v>71000508</v>
          </cell>
        </row>
        <row r="3190">
          <cell r="A3190" t="str">
            <v>OFO-NKS BUTTERK 200G AHOFK GUB</v>
          </cell>
          <cell r="B3190">
            <v>71000454</v>
          </cell>
        </row>
        <row r="3191">
          <cell r="A3191" t="str">
            <v>OFO-NKS BUTTERK 300G ORG</v>
          </cell>
          <cell r="B3191">
            <v>71000341</v>
          </cell>
        </row>
        <row r="3192">
          <cell r="A3192" t="str">
            <v>OFO-NKS BUTTERK 300G ORG GB/IE</v>
          </cell>
          <cell r="B3192">
            <v>71000544</v>
          </cell>
        </row>
        <row r="3193">
          <cell r="A3193" t="str">
            <v>OFO-NKS BUTTERK 300G ORG INT</v>
          </cell>
          <cell r="B3193">
            <v>71000542</v>
          </cell>
        </row>
        <row r="3194">
          <cell r="A3194" t="str">
            <v>OFO-NKS BUTTERK 400G HOF V2</v>
          </cell>
          <cell r="B3194">
            <v>71000519</v>
          </cell>
        </row>
        <row r="3195">
          <cell r="A3195" t="str">
            <v>OFO-NKS BUTTERK 400G K-C</v>
          </cell>
          <cell r="B3195">
            <v>71000288</v>
          </cell>
        </row>
        <row r="3196">
          <cell r="A3196" t="str">
            <v>OFO-NKS BUTTERK 400G LIN</v>
          </cell>
          <cell r="B3196">
            <v>71000283</v>
          </cell>
        </row>
        <row r="3197">
          <cell r="A3197" t="str">
            <v>OFO-NKS BUTTERK 400G MIL V3</v>
          </cell>
          <cell r="B3197">
            <v>71000499</v>
          </cell>
        </row>
        <row r="3198">
          <cell r="A3198" t="str">
            <v>OFO-NKS BUTTERK 400G REW</v>
          </cell>
          <cell r="B3198">
            <v>71000458</v>
          </cell>
        </row>
        <row r="3199">
          <cell r="A3199" t="str">
            <v>OFO-NKS CHED-RT 150G TRE IT</v>
          </cell>
          <cell r="B3199">
            <v>71000563</v>
          </cell>
        </row>
        <row r="3200">
          <cell r="A3200" t="str">
            <v>OFO-NKS EDAM 150G TRE IT</v>
          </cell>
          <cell r="B3200">
            <v>71000559</v>
          </cell>
        </row>
        <row r="3201">
          <cell r="A3201" t="str">
            <v>OFO-NKS Edam 200g ES / PT</v>
          </cell>
          <cell r="B3201">
            <v>71000581</v>
          </cell>
        </row>
        <row r="3202">
          <cell r="A3202" t="str">
            <v>OFO-NKS EDAM 400G HOF V2</v>
          </cell>
          <cell r="B3202">
            <v>71000520</v>
          </cell>
        </row>
        <row r="3203">
          <cell r="A3203" t="str">
            <v>OFO-NKS EDAM 400G K-C</v>
          </cell>
          <cell r="B3203">
            <v>71000289</v>
          </cell>
        </row>
        <row r="3204">
          <cell r="A3204" t="str">
            <v>OFO-NKS EDAM 400G LEK DLG V2</v>
          </cell>
          <cell r="B3204">
            <v>71000507</v>
          </cell>
        </row>
        <row r="3205">
          <cell r="A3205" t="str">
            <v>OFO-NKS EDAM 400G MIL</v>
          </cell>
          <cell r="B3205">
            <v>71000552</v>
          </cell>
        </row>
        <row r="3206">
          <cell r="A3206" t="str">
            <v>OFO-NKS EMM 150G TRE IT</v>
          </cell>
          <cell r="B3206">
            <v>71000560</v>
          </cell>
        </row>
        <row r="3207">
          <cell r="A3207" t="str">
            <v>OFO-NKS Emmental 200g ES / PT</v>
          </cell>
          <cell r="B3207">
            <v>71000582</v>
          </cell>
        </row>
        <row r="3208">
          <cell r="A3208" t="str">
            <v>OFO-NKS GOU 150G TRE IT</v>
          </cell>
          <cell r="B3208">
            <v>71000561</v>
          </cell>
        </row>
        <row r="3209">
          <cell r="A3209" t="str">
            <v>OFO-NKS GOU 200 G COP DE V2</v>
          </cell>
          <cell r="B3209">
            <v>71000571</v>
          </cell>
        </row>
        <row r="3210">
          <cell r="A3210" t="str">
            <v>OFO-NKS GOU 200G AHOFK GUB</v>
          </cell>
          <cell r="B3210">
            <v>71000452</v>
          </cell>
        </row>
        <row r="3211">
          <cell r="A3211" t="str">
            <v>OFO-NKS GOU 200G BMI</v>
          </cell>
          <cell r="B3211">
            <v>71000140</v>
          </cell>
        </row>
        <row r="3212">
          <cell r="A3212" t="str">
            <v>OFO-NKS GOU 300G ORG</v>
          </cell>
          <cell r="B3212">
            <v>71000339</v>
          </cell>
        </row>
        <row r="3213">
          <cell r="A3213" t="str">
            <v>OFO-NKS GOU 300G ORG GB/IE/NL</v>
          </cell>
          <cell r="B3213">
            <v>71000541</v>
          </cell>
        </row>
        <row r="3214">
          <cell r="A3214" t="str">
            <v>OFO-NKS GOU 300G ORG INT</v>
          </cell>
          <cell r="B3214">
            <v>71000539</v>
          </cell>
        </row>
        <row r="3215">
          <cell r="A3215" t="str">
            <v>OFO-NKS GOU 400G BE/NL MIL V2</v>
          </cell>
          <cell r="B3215">
            <v>71000495</v>
          </cell>
        </row>
        <row r="3216">
          <cell r="A3216" t="str">
            <v>OFO-NKS GOU 400G INT MIL</v>
          </cell>
          <cell r="B3216">
            <v>71000557</v>
          </cell>
        </row>
        <row r="3217">
          <cell r="A3217" t="str">
            <v>OFO-NKS GOU 400G K-C</v>
          </cell>
          <cell r="B3217">
            <v>71000286</v>
          </cell>
        </row>
        <row r="3218">
          <cell r="A3218" t="str">
            <v>OFO-NKS GOU 400G LEK m. DLG V2</v>
          </cell>
          <cell r="B3218">
            <v>71000509</v>
          </cell>
        </row>
        <row r="3219">
          <cell r="A3219" t="str">
            <v>OFO-NKS GOU 400G MIL ES</v>
          </cell>
          <cell r="B3219">
            <v>71000496</v>
          </cell>
        </row>
        <row r="3220">
          <cell r="A3220" t="str">
            <v>OFO-NKS GOU 400G MIL V4</v>
          </cell>
          <cell r="B3220">
            <v>71000576</v>
          </cell>
        </row>
        <row r="3221">
          <cell r="A3221" t="str">
            <v>OFO-NKS GOU 400G PEN</v>
          </cell>
          <cell r="B3221">
            <v>71000309</v>
          </cell>
        </row>
        <row r="3222">
          <cell r="A3222" t="str">
            <v>OFO-NKS GOU 400G REW</v>
          </cell>
          <cell r="B3222">
            <v>71000456</v>
          </cell>
        </row>
        <row r="3223">
          <cell r="A3223" t="str">
            <v>OFO-NKS GOU AN 400G ES PT V2</v>
          </cell>
          <cell r="B3223">
            <v>71000568</v>
          </cell>
        </row>
        <row r="3224">
          <cell r="A3224" t="str">
            <v>OFO-NKS GOU AN 400G ES PT V3</v>
          </cell>
          <cell r="B3224">
            <v>71000575</v>
          </cell>
        </row>
        <row r="3225">
          <cell r="A3225" t="str">
            <v>OFO-NKS GOU mono 400G HOF V2</v>
          </cell>
          <cell r="B3225">
            <v>71000522</v>
          </cell>
        </row>
        <row r="3226">
          <cell r="A3226" t="str">
            <v>OFO-NKS Gouda 200g Züger CHE</v>
          </cell>
          <cell r="B3226">
            <v>71000478</v>
          </cell>
        </row>
        <row r="3227">
          <cell r="A3227" t="str">
            <v>OFO-NKS GOUDA MOA 400G HOF</v>
          </cell>
          <cell r="B3227">
            <v>71000532</v>
          </cell>
        </row>
        <row r="3228">
          <cell r="A3228" t="str">
            <v>OFO-NKS Kuhweide * JER EVOH</v>
          </cell>
          <cell r="B3228">
            <v>71000574</v>
          </cell>
        </row>
        <row r="3229">
          <cell r="A3229" t="str">
            <v>OFO-NKS MAAS 200G COP DE V2</v>
          </cell>
          <cell r="B3229">
            <v>71000572</v>
          </cell>
        </row>
        <row r="3230">
          <cell r="A3230" t="str">
            <v>OFO-NKS MAAS 300G HOF</v>
          </cell>
          <cell r="B3230">
            <v>71000468</v>
          </cell>
        </row>
        <row r="3231">
          <cell r="A3231" t="str">
            <v>OFO-NKS MAAS 300G HOF V2</v>
          </cell>
          <cell r="B3231">
            <v>71000531</v>
          </cell>
        </row>
        <row r="3232">
          <cell r="A3232" t="str">
            <v>OFO-NKS MAAS 300G ORG</v>
          </cell>
          <cell r="B3232">
            <v>71000342</v>
          </cell>
        </row>
        <row r="3233">
          <cell r="A3233" t="str">
            <v>OFO-NKS MAAS 300G ORG GB/IE/NL</v>
          </cell>
          <cell r="B3233">
            <v>71000535</v>
          </cell>
        </row>
        <row r="3234">
          <cell r="A3234" t="str">
            <v>OFO-NKS MAAS 300G ORG INT</v>
          </cell>
          <cell r="B3234">
            <v>71000533</v>
          </cell>
        </row>
        <row r="3235">
          <cell r="A3235" t="str">
            <v>OFO-NKS MAAS 300G REW</v>
          </cell>
          <cell r="B3235">
            <v>71000457</v>
          </cell>
        </row>
        <row r="3236">
          <cell r="A3236" t="str">
            <v>OFO-NKS Maas light 200g Züger</v>
          </cell>
          <cell r="B3236">
            <v>71000480</v>
          </cell>
        </row>
        <row r="3237">
          <cell r="A3237" t="str">
            <v>OFO-NKS MAASD 200G AHOFK GUB</v>
          </cell>
          <cell r="B3237">
            <v>71000453</v>
          </cell>
        </row>
        <row r="3238">
          <cell r="A3238" t="str">
            <v>OFO-NKS Maasdam 200g ES / PT</v>
          </cell>
          <cell r="B3238">
            <v>71000583</v>
          </cell>
        </row>
        <row r="3239">
          <cell r="A3239" t="str">
            <v>OFO-NKS Maasdamer 200g Züger</v>
          </cell>
          <cell r="B3239">
            <v>71000479</v>
          </cell>
        </row>
        <row r="3240">
          <cell r="A3240" t="str">
            <v>OFO-NKS MAASlig 200G COP DE V2</v>
          </cell>
          <cell r="B3240">
            <v>71000573</v>
          </cell>
        </row>
        <row r="3241">
          <cell r="A3241" t="str">
            <v>OFO-NKS MOZZ 150G TRE IT</v>
          </cell>
          <cell r="B3241">
            <v>71000565</v>
          </cell>
        </row>
        <row r="3242">
          <cell r="A3242" t="str">
            <v>OFO-NKS NATUR 200G BMI</v>
          </cell>
          <cell r="B3242">
            <v>71000138</v>
          </cell>
        </row>
        <row r="3243">
          <cell r="A3243" t="str">
            <v>OFO-NKS PROV AFF 150G TRE IT</v>
          </cell>
          <cell r="B3243">
            <v>71000564</v>
          </cell>
        </row>
        <row r="3244">
          <cell r="A3244" t="str">
            <v>OFO-NKS PROV DOLCE 150G TRE IT</v>
          </cell>
          <cell r="B3244">
            <v>71000566</v>
          </cell>
        </row>
        <row r="3245">
          <cell r="A3245" t="str">
            <v>OFO-NKS Theke 150G LID</v>
          </cell>
          <cell r="B3245">
            <v>71000493</v>
          </cell>
        </row>
        <row r="3246">
          <cell r="A3246" t="str">
            <v>OFO-NKS TIL 150G TRE IT</v>
          </cell>
          <cell r="B3246">
            <v>71000562</v>
          </cell>
        </row>
        <row r="3247">
          <cell r="A3247" t="str">
            <v>OFO-NKS TIL 300G ORG GB/IE/NL</v>
          </cell>
          <cell r="B3247">
            <v>71000538</v>
          </cell>
        </row>
        <row r="3248">
          <cell r="A3248" t="str">
            <v>OFO-NKS TIL 300G ORG INT</v>
          </cell>
          <cell r="B3248">
            <v>71000536</v>
          </cell>
        </row>
        <row r="3249">
          <cell r="A3249" t="str">
            <v>OFO-NKS TIL 400G HOF V2</v>
          </cell>
          <cell r="B3249">
            <v>71000521</v>
          </cell>
        </row>
        <row r="3250">
          <cell r="A3250" t="str">
            <v>OFO-NKS TIL 400G K-C</v>
          </cell>
          <cell r="B3250">
            <v>71000287</v>
          </cell>
        </row>
        <row r="3251">
          <cell r="A3251" t="str">
            <v>OFO-NKS TIL 400G LEK DLG V2</v>
          </cell>
          <cell r="B3251">
            <v>71000506</v>
          </cell>
        </row>
        <row r="3252">
          <cell r="A3252" t="str">
            <v>OFO-NKS TIL 400G MIL V4</v>
          </cell>
          <cell r="B3252">
            <v>71000580</v>
          </cell>
        </row>
        <row r="3253">
          <cell r="A3253" t="str">
            <v>OFO-NKSTK * 200G</v>
          </cell>
          <cell r="B3253">
            <v>71000211</v>
          </cell>
        </row>
        <row r="3254">
          <cell r="A3254" t="str">
            <v>OFO-RS * 150G LEK</v>
          </cell>
          <cell r="B3254">
            <v>71000186</v>
          </cell>
        </row>
        <row r="3255">
          <cell r="A3255" t="str">
            <v>OFO-RS * 160G Leis</v>
          </cell>
          <cell r="B3255">
            <v>71000512</v>
          </cell>
        </row>
        <row r="3256">
          <cell r="A3256" t="str">
            <v>OFO-RS * 180G ASA GB</v>
          </cell>
          <cell r="B3256">
            <v>71000455</v>
          </cell>
        </row>
        <row r="3257">
          <cell r="A3257" t="str">
            <v>OFO-RS * 180G MOR</v>
          </cell>
          <cell r="B3257">
            <v>71000459</v>
          </cell>
        </row>
        <row r="3258">
          <cell r="A3258" t="str">
            <v>OFO-RS * 200G MON</v>
          </cell>
          <cell r="B3258">
            <v>71000253</v>
          </cell>
        </row>
        <row r="3259">
          <cell r="A3259" t="str">
            <v>OFO-RS * 200G MON V2</v>
          </cell>
          <cell r="B3259">
            <v>71000484</v>
          </cell>
        </row>
        <row r="3260">
          <cell r="A3260" t="str">
            <v>OFO-RS CHILI 150G KAU</v>
          </cell>
          <cell r="B3260">
            <v>71000391</v>
          </cell>
        </row>
        <row r="3261">
          <cell r="A3261" t="str">
            <v>OFO-RS CHILI 250G HOF V2</v>
          </cell>
          <cell r="B3261">
            <v>71000526</v>
          </cell>
        </row>
        <row r="3262">
          <cell r="A3262" t="str">
            <v>OFO-RS GARTK 150G HOF V2</v>
          </cell>
          <cell r="B3262">
            <v>71000530</v>
          </cell>
        </row>
        <row r="3263">
          <cell r="A3263" t="str">
            <v>OFO-RS KLAPPPACK * MEI</v>
          </cell>
          <cell r="B3263">
            <v>71000166</v>
          </cell>
        </row>
        <row r="3264">
          <cell r="A3264" t="str">
            <v>OFO-RS NATUR 150G COP GB</v>
          </cell>
          <cell r="B3264">
            <v>71000192</v>
          </cell>
        </row>
        <row r="3265">
          <cell r="A3265" t="str">
            <v>OFO-RS NATUR 150G HOF V2</v>
          </cell>
          <cell r="B3265">
            <v>71000527</v>
          </cell>
        </row>
        <row r="3266">
          <cell r="A3266" t="str">
            <v>OFO-RS NATUR 150G KAU</v>
          </cell>
          <cell r="B3266">
            <v>71000389</v>
          </cell>
        </row>
        <row r="3267">
          <cell r="A3267" t="str">
            <v>OFO-RS NATUR 200G JER</v>
          </cell>
          <cell r="B3267">
            <v>71000258</v>
          </cell>
        </row>
        <row r="3268">
          <cell r="A3268" t="str">
            <v>OFO-RS NATUR 250G GUL</v>
          </cell>
          <cell r="B3268">
            <v>71000420</v>
          </cell>
        </row>
        <row r="3269">
          <cell r="A3269" t="str">
            <v>OFO-RS NATUR 250G HOF V2</v>
          </cell>
          <cell r="B3269">
            <v>71000523</v>
          </cell>
        </row>
        <row r="3270">
          <cell r="A3270" t="str">
            <v>OFO-RS NUSS 250G HOF V2</v>
          </cell>
          <cell r="B3270">
            <v>71000524</v>
          </cell>
        </row>
        <row r="3271">
          <cell r="A3271" t="str">
            <v>OFO-RS PAP-CHILI 150G HOF V2</v>
          </cell>
          <cell r="B3271">
            <v>71000529</v>
          </cell>
        </row>
        <row r="3272">
          <cell r="A3272" t="str">
            <v>OFO-RS SCHI 150G KAU</v>
          </cell>
          <cell r="B3272">
            <v>71000390</v>
          </cell>
        </row>
        <row r="3273">
          <cell r="A3273" t="str">
            <v>OFO-RS SCHI 200G JER</v>
          </cell>
          <cell r="B3273">
            <v>71000259</v>
          </cell>
        </row>
        <row r="3274">
          <cell r="A3274" t="str">
            <v>OFO-RS SCHI 250G GUL</v>
          </cell>
          <cell r="B3274">
            <v>71000421</v>
          </cell>
        </row>
        <row r="3275">
          <cell r="A3275" t="str">
            <v>OFO-RS SCHI 250G HOF V2</v>
          </cell>
          <cell r="B3275">
            <v>71000525</v>
          </cell>
        </row>
        <row r="3276">
          <cell r="A3276" t="str">
            <v>OFO-RS SCHINKEN 150G HOF V2</v>
          </cell>
          <cell r="B3276">
            <v>71000528</v>
          </cell>
        </row>
        <row r="3277">
          <cell r="A3277" t="str">
            <v>OFO-Theke BDF S10 380MM</v>
          </cell>
          <cell r="B3277">
            <v>71000379</v>
          </cell>
        </row>
        <row r="3278">
          <cell r="A3278" t="str">
            <v>OGT MAGM * HAN E/ V</v>
          </cell>
          <cell r="B3278">
            <v>11500020</v>
          </cell>
        </row>
        <row r="3279">
          <cell r="A3279" t="str">
            <v>OGT MAGM * HAN Eiweiß</v>
          </cell>
          <cell r="B3279">
            <v>11500023</v>
          </cell>
        </row>
        <row r="3280">
          <cell r="A3280" t="str">
            <v>OGT MAGM * HAN Fett</v>
          </cell>
          <cell r="B3280">
            <v>11500022</v>
          </cell>
        </row>
        <row r="3281">
          <cell r="A3281" t="str">
            <v>OGT MAGM * HAN Korrektur</v>
          </cell>
          <cell r="B3281">
            <v>11500029</v>
          </cell>
        </row>
        <row r="3282">
          <cell r="A3282" t="str">
            <v>OGT MAGM * HAN Menge</v>
          </cell>
          <cell r="B3282">
            <v>11500021</v>
          </cell>
        </row>
        <row r="3283">
          <cell r="A3283" t="str">
            <v>Old Amsterdam</v>
          </cell>
          <cell r="B3283">
            <v>23000608</v>
          </cell>
        </row>
        <row r="3284">
          <cell r="A3284" t="str">
            <v>Old Amsterdam - Rundlaib</v>
          </cell>
          <cell r="B3284">
            <v>23000626</v>
          </cell>
        </row>
        <row r="3285">
          <cell r="A3285" t="str">
            <v>Ole-aus-DK 45FIT 6,5K</v>
          </cell>
          <cell r="B3285">
            <v>23000524</v>
          </cell>
        </row>
        <row r="3286">
          <cell r="A3286" t="str">
            <v>Oliven-GRÜN * EIM 6,5</v>
          </cell>
          <cell r="B3286">
            <v>24000381</v>
          </cell>
        </row>
        <row r="3287">
          <cell r="A3287" t="str">
            <v>Oliven-GRÜN autokl * 2,2</v>
          </cell>
          <cell r="B3287">
            <v>24000375</v>
          </cell>
        </row>
        <row r="3288">
          <cell r="A3288" t="str">
            <v>opti-ren Plus 15000</v>
          </cell>
          <cell r="B3288">
            <v>24000662</v>
          </cell>
        </row>
        <row r="3289">
          <cell r="A3289" t="str">
            <v>Orangenliqueur</v>
          </cell>
          <cell r="B3289">
            <v>24000172</v>
          </cell>
        </row>
        <row r="3290">
          <cell r="A3290" t="str">
            <v>Orangenpfeffer</v>
          </cell>
          <cell r="B3290">
            <v>24000721</v>
          </cell>
        </row>
        <row r="3291">
          <cell r="A3291" t="str">
            <v>ORANGE-Saft-KONZ 65Brix 20K</v>
          </cell>
          <cell r="B3291">
            <v>24000585</v>
          </cell>
        </row>
        <row r="3292">
          <cell r="A3292" t="str">
            <v>ORANG-PFEFF-TORT 2000G</v>
          </cell>
          <cell r="B3292">
            <v>47001070</v>
          </cell>
        </row>
        <row r="3293">
          <cell r="A3293" t="str">
            <v>Oregano gerebelt</v>
          </cell>
          <cell r="B3293">
            <v>24000323</v>
          </cell>
        </row>
        <row r="3294">
          <cell r="A3294" t="str">
            <v>Organic blood oran. juice con.</v>
          </cell>
          <cell r="B3294">
            <v>24000624</v>
          </cell>
        </row>
        <row r="3295">
          <cell r="A3295" t="str">
            <v>Organic lime juice concentrate</v>
          </cell>
          <cell r="B3295">
            <v>24000625</v>
          </cell>
        </row>
        <row r="3296">
          <cell r="A3296" t="str">
            <v>ORGA-Yuzu-Juice 100ML</v>
          </cell>
          <cell r="B3296">
            <v>24000576</v>
          </cell>
        </row>
        <row r="3297">
          <cell r="A3297" t="str">
            <v>PANNA HIMB 130G MBL</v>
          </cell>
          <cell r="B3297">
            <v>51000017</v>
          </cell>
        </row>
        <row r="3298">
          <cell r="A3298" t="str">
            <v>PANNA HIMB 130G WH DE</v>
          </cell>
          <cell r="B3298">
            <v>41000019</v>
          </cell>
        </row>
        <row r="3299">
          <cell r="A3299" t="str">
            <v>PANNA-HIMB 110G GUB PT+ES</v>
          </cell>
          <cell r="B3299">
            <v>41000026</v>
          </cell>
        </row>
        <row r="3300">
          <cell r="A3300" t="str">
            <v>PAP edelsüß</v>
          </cell>
          <cell r="B3300">
            <v>24000271</v>
          </cell>
        </row>
        <row r="3301">
          <cell r="A3301" t="str">
            <v>PAP-CHILI-ZUB 10K</v>
          </cell>
          <cell r="B3301">
            <v>24000593</v>
          </cell>
        </row>
        <row r="3302">
          <cell r="A3302" t="str">
            <v>PAP-edelsüß ungarisch</v>
          </cell>
          <cell r="B3302">
            <v>24000130</v>
          </cell>
        </row>
        <row r="3303">
          <cell r="A3303" t="str">
            <v>PAP-Extrakt straight</v>
          </cell>
          <cell r="B3303">
            <v>24000340</v>
          </cell>
        </row>
        <row r="3304">
          <cell r="A3304" t="str">
            <v>PAP-GELB gegrillt * 1,5</v>
          </cell>
          <cell r="B3304">
            <v>24000377</v>
          </cell>
        </row>
        <row r="3305">
          <cell r="A3305" t="str">
            <v>PAP-Mark 1fach 18-20</v>
          </cell>
          <cell r="B3305">
            <v>24000337</v>
          </cell>
        </row>
        <row r="3306">
          <cell r="A3306" t="str">
            <v>PAP-MARK DOSEN ÖFFNEN</v>
          </cell>
          <cell r="B3306">
            <v>23500421</v>
          </cell>
        </row>
        <row r="3307">
          <cell r="A3307" t="str">
            <v>PAP-Mix</v>
          </cell>
          <cell r="B3307">
            <v>24000261</v>
          </cell>
        </row>
        <row r="3308">
          <cell r="A3308" t="str">
            <v>PAP-MIX AUSWASCHEN</v>
          </cell>
          <cell r="B3308">
            <v>23500449</v>
          </cell>
        </row>
        <row r="3309">
          <cell r="A3309" t="str">
            <v>PAP-MIX DOSEN ÖFFNEN</v>
          </cell>
          <cell r="B3309">
            <v>23500356</v>
          </cell>
        </row>
        <row r="3310">
          <cell r="A3310" t="str">
            <v>PAP-Paste scharf</v>
          </cell>
          <cell r="B3310">
            <v>24000332</v>
          </cell>
        </row>
        <row r="3311">
          <cell r="A3311" t="str">
            <v>Paprika Chili Brie</v>
          </cell>
          <cell r="B3311">
            <v>23000630</v>
          </cell>
        </row>
        <row r="3312">
          <cell r="A3312" t="str">
            <v>Paprikazubereitung, vegan</v>
          </cell>
          <cell r="B3312">
            <v>24000694</v>
          </cell>
        </row>
        <row r="3313">
          <cell r="A3313" t="str">
            <v>PAP-ROT gegrillt * 1,5</v>
          </cell>
          <cell r="B3313">
            <v>24000384</v>
          </cell>
        </row>
        <row r="3314">
          <cell r="A3314" t="str">
            <v>PAP-Streifen ROT</v>
          </cell>
          <cell r="B3314">
            <v>24000390</v>
          </cell>
        </row>
        <row r="3315">
          <cell r="A3315" t="str">
            <v>PAP-Würfel gelb 10x10</v>
          </cell>
          <cell r="B3315">
            <v>24000132</v>
          </cell>
        </row>
        <row r="3316">
          <cell r="A3316" t="str">
            <v>PAP-Würfel rot 10x10</v>
          </cell>
          <cell r="B3316">
            <v>24000612</v>
          </cell>
        </row>
        <row r="3317">
          <cell r="A3317" t="str">
            <v>PAP-Würzung KERE</v>
          </cell>
          <cell r="B3317">
            <v>24000294</v>
          </cell>
        </row>
        <row r="3318">
          <cell r="A3318" t="str">
            <v>PASTE CHED 10KG JÜ</v>
          </cell>
          <cell r="B3318">
            <v>57000259</v>
          </cell>
        </row>
        <row r="3319">
          <cell r="A3319" t="str">
            <v>PASTE CHED 10KG ROT M-GW</v>
          </cell>
          <cell r="B3319">
            <v>57000633</v>
          </cell>
        </row>
        <row r="3320">
          <cell r="A3320" t="str">
            <v>PASTE GORG 10KG</v>
          </cell>
          <cell r="B3320">
            <v>57000702</v>
          </cell>
        </row>
        <row r="3321">
          <cell r="A3321" t="str">
            <v>PASTE GORG 10KG JÜ</v>
          </cell>
          <cell r="B3321">
            <v>57000258</v>
          </cell>
        </row>
        <row r="3322">
          <cell r="A3322" t="str">
            <v>Pecorino 5m</v>
          </cell>
          <cell r="B3322">
            <v>23000615</v>
          </cell>
        </row>
        <row r="3323">
          <cell r="A3323" t="str">
            <v>Pecorino Perfetto</v>
          </cell>
          <cell r="B3323">
            <v>23000613</v>
          </cell>
        </row>
        <row r="3324">
          <cell r="A3324" t="str">
            <v>Pecorio-Prezioso 54FIT 3,5K</v>
          </cell>
          <cell r="B3324">
            <v>23000521</v>
          </cell>
        </row>
        <row r="3325">
          <cell r="A3325" t="str">
            <v>Pecorio-Prezioso Lacesa</v>
          </cell>
          <cell r="B3325">
            <v>23000607</v>
          </cell>
        </row>
        <row r="3326">
          <cell r="A3326" t="str">
            <v>Pektin nicht-amidiert</v>
          </cell>
          <cell r="B3326">
            <v>24000199</v>
          </cell>
        </row>
        <row r="3327">
          <cell r="A3327" t="str">
            <v>Pesto orange</v>
          </cell>
          <cell r="B3327">
            <v>23000593</v>
          </cell>
        </row>
        <row r="3328">
          <cell r="A3328" t="str">
            <v>Petersilie FD</v>
          </cell>
          <cell r="B3328">
            <v>24000279</v>
          </cell>
        </row>
        <row r="3329">
          <cell r="A3329" t="str">
            <v>Petersilie gerebelt</v>
          </cell>
          <cell r="B3329">
            <v>24000367</v>
          </cell>
        </row>
        <row r="3330">
          <cell r="A3330" t="str">
            <v>Petersilie getr.</v>
          </cell>
          <cell r="B3330">
            <v>24000076</v>
          </cell>
        </row>
        <row r="3331">
          <cell r="A3331" t="str">
            <v>Pfeffer weiß, gem., keimred.</v>
          </cell>
          <cell r="B3331">
            <v>24000038</v>
          </cell>
        </row>
        <row r="3332">
          <cell r="A3332" t="str">
            <v>Pfefferonenringe GRÜN</v>
          </cell>
          <cell r="B3332">
            <v>24000243</v>
          </cell>
        </row>
        <row r="3333">
          <cell r="A3333" t="str">
            <v>Pfefferonenringe GRÜN mild</v>
          </cell>
          <cell r="B3333">
            <v>24000645</v>
          </cell>
        </row>
        <row r="3334">
          <cell r="A3334" t="str">
            <v>PFEFF-TORT 2000G</v>
          </cell>
          <cell r="B3334">
            <v>47000895</v>
          </cell>
        </row>
        <row r="3335">
          <cell r="A3335" t="str">
            <v>PFEF-RING WOLFEN LOCH-10MM</v>
          </cell>
          <cell r="B3335">
            <v>23500290</v>
          </cell>
        </row>
        <row r="3336">
          <cell r="A3336" t="str">
            <v>PF-KORN-DOSE GRÜN ÖFFNEN</v>
          </cell>
          <cell r="B3336">
            <v>23500288</v>
          </cell>
        </row>
        <row r="3337">
          <cell r="A3337" t="str">
            <v>PF-Körner GRÜN</v>
          </cell>
          <cell r="B3337">
            <v>24000262</v>
          </cell>
        </row>
        <row r="3338">
          <cell r="A3338" t="str">
            <v>PF-KORN-GRÜN GEWOLFT 4MM</v>
          </cell>
          <cell r="B3338">
            <v>23500287</v>
          </cell>
        </row>
        <row r="3339">
          <cell r="A3339" t="str">
            <v>PF-SCHW GEM</v>
          </cell>
          <cell r="B3339">
            <v>24000109</v>
          </cell>
        </row>
        <row r="3340">
          <cell r="A3340" t="str">
            <v>PF-SCHW Mischung</v>
          </cell>
          <cell r="B3340">
            <v>24000379</v>
          </cell>
        </row>
        <row r="3341">
          <cell r="A3341" t="str">
            <v>PF-WEIß</v>
          </cell>
          <cell r="B3341">
            <v>24000304</v>
          </cell>
        </row>
        <row r="3342">
          <cell r="A3342" t="str">
            <v>PF-WEIß GEM-KERE</v>
          </cell>
          <cell r="B3342">
            <v>24000387</v>
          </cell>
        </row>
        <row r="3343">
          <cell r="A3343" t="str">
            <v>PIRI ROT-Stiel * 1,8</v>
          </cell>
          <cell r="B3343">
            <v>24000369</v>
          </cell>
        </row>
        <row r="3344">
          <cell r="A3344" t="str">
            <v>Porreeflocken</v>
          </cell>
          <cell r="B3344">
            <v>24000328</v>
          </cell>
        </row>
        <row r="3345">
          <cell r="A3345" t="str">
            <v>Prinz von Österreich</v>
          </cell>
          <cell r="B3345">
            <v>23000570</v>
          </cell>
        </row>
        <row r="3346">
          <cell r="A3346" t="str">
            <v>Prinz-von-DK 45FIT 6,8K</v>
          </cell>
          <cell r="B3346">
            <v>23000523</v>
          </cell>
        </row>
        <row r="3347">
          <cell r="A3347" t="str">
            <v>Pro-Gel 800</v>
          </cell>
          <cell r="B3347">
            <v>24000434</v>
          </cell>
        </row>
        <row r="3348">
          <cell r="A3348" t="str">
            <v>Pro-GEL-800</v>
          </cell>
          <cell r="B3348">
            <v>24000089</v>
          </cell>
        </row>
        <row r="3349">
          <cell r="A3349" t="str">
            <v>Provolono Dolce</v>
          </cell>
          <cell r="B3349">
            <v>23000614</v>
          </cell>
        </row>
        <row r="3350">
          <cell r="A3350" t="str">
            <v>QS-Einzelfutterm. * WH E/ V</v>
          </cell>
          <cell r="B3350">
            <v>12000000</v>
          </cell>
        </row>
        <row r="3351">
          <cell r="A3351" t="str">
            <v>QS-Einzelfutterm. * WH Menge</v>
          </cell>
          <cell r="B3351">
            <v>12000001</v>
          </cell>
        </row>
        <row r="3352">
          <cell r="A3352" t="str">
            <v>QS-Einzelfutterm. * WH Tr.m.</v>
          </cell>
          <cell r="B3352">
            <v>12000004</v>
          </cell>
        </row>
        <row r="3353">
          <cell r="A3353" t="str">
            <v>Radieschen ohne-GRÜN</v>
          </cell>
          <cell r="B3353">
            <v>24000394</v>
          </cell>
        </row>
        <row r="3354">
          <cell r="A3354" t="str">
            <v>RAHM-EIWEIß BIL</v>
          </cell>
          <cell r="B3354">
            <v>13000023</v>
          </cell>
        </row>
        <row r="3355">
          <cell r="A3355" t="str">
            <v>RAHM-EIWEIß OGT</v>
          </cell>
          <cell r="B3355">
            <v>13000003</v>
          </cell>
        </row>
        <row r="3356">
          <cell r="A3356" t="str">
            <v>RAHM-FETT BIL</v>
          </cell>
          <cell r="B3356">
            <v>13000022</v>
          </cell>
        </row>
        <row r="3357">
          <cell r="A3357" t="str">
            <v>RAHM-FETT OGT</v>
          </cell>
          <cell r="B3357">
            <v>13000002</v>
          </cell>
        </row>
        <row r="3358">
          <cell r="A3358" t="str">
            <v>RAHM-MENGE BIL</v>
          </cell>
          <cell r="B3358">
            <v>13000021</v>
          </cell>
        </row>
        <row r="3359">
          <cell r="A3359" t="str">
            <v>RAHM-MENGE OGT</v>
          </cell>
          <cell r="B3359">
            <v>13000001</v>
          </cell>
        </row>
        <row r="3360">
          <cell r="A3360" t="str">
            <v>Rapsöl kaltgepresst</v>
          </cell>
          <cell r="B3360">
            <v>24000457</v>
          </cell>
        </row>
        <row r="3361">
          <cell r="A3361" t="str">
            <v>Rapsöl raff-extrahiert</v>
          </cell>
          <cell r="B3361">
            <v>24000453</v>
          </cell>
        </row>
        <row r="3362">
          <cell r="A3362" t="str">
            <v>Ratatouille Gemüse</v>
          </cell>
          <cell r="B3362">
            <v>24000355</v>
          </cell>
        </row>
        <row r="3363">
          <cell r="A3363" t="str">
            <v>RÄU BUTTERK 3KG AMM</v>
          </cell>
          <cell r="B3363">
            <v>58000167</v>
          </cell>
        </row>
        <row r="3364">
          <cell r="A3364" t="str">
            <v>RÄU CHIL-END 4KG SPA CZ</v>
          </cell>
          <cell r="B3364">
            <v>49500021</v>
          </cell>
        </row>
        <row r="3365">
          <cell r="A3365" t="str">
            <v>RÄU END 3KG</v>
          </cell>
          <cell r="B3365">
            <v>49500014</v>
          </cell>
        </row>
        <row r="3366">
          <cell r="A3366" t="str">
            <v>RÄU END 3KG LID</v>
          </cell>
          <cell r="B3366">
            <v>49500016</v>
          </cell>
        </row>
        <row r="3367">
          <cell r="A3367" t="str">
            <v>RÄU END 3KG SPA CZ</v>
          </cell>
          <cell r="B3367">
            <v>49500019</v>
          </cell>
        </row>
        <row r="3368">
          <cell r="A3368" t="str">
            <v>RÄU END 4KG LILIPUT</v>
          </cell>
          <cell r="B3368">
            <v>49500015</v>
          </cell>
        </row>
        <row r="3369">
          <cell r="A3369" t="str">
            <v>RÄU END NATUR 3KG SPA CZ</v>
          </cell>
          <cell r="B3369">
            <v>59500021</v>
          </cell>
        </row>
        <row r="3370">
          <cell r="A3370" t="str">
            <v>RÄU END NATUR 4KG SPA CZ</v>
          </cell>
          <cell r="B3370">
            <v>59500070</v>
          </cell>
        </row>
        <row r="3371">
          <cell r="A3371" t="str">
            <v>RÄU GOU-48 3KG AMM</v>
          </cell>
          <cell r="B3371">
            <v>58000166</v>
          </cell>
        </row>
        <row r="3372">
          <cell r="A3372" t="str">
            <v>RÄU GOU-48-BROT 1,5KG AMM</v>
          </cell>
          <cell r="B3372">
            <v>58000183</v>
          </cell>
        </row>
        <row r="3373">
          <cell r="A3373" t="str">
            <v>RÄU GOU-48-BROT 1,5KG AMM ES</v>
          </cell>
          <cell r="B3373">
            <v>58000185</v>
          </cell>
        </row>
        <row r="3374">
          <cell r="A3374" t="str">
            <v>RÄU MI-GOU-45-BR 1,5KG AMM</v>
          </cell>
          <cell r="B3374">
            <v>58000181</v>
          </cell>
        </row>
        <row r="3375">
          <cell r="A3375" t="str">
            <v>RÄU SCHI-END 4KG SPA CZ</v>
          </cell>
          <cell r="B3375">
            <v>49500020</v>
          </cell>
        </row>
        <row r="3376">
          <cell r="A3376" t="str">
            <v>RÄU SWISS 1,5 KG AMM</v>
          </cell>
          <cell r="B3376">
            <v>58000192</v>
          </cell>
        </row>
        <row r="3377">
          <cell r="A3377" t="str">
            <v>RÄU-END GRW-KRÄU 200G ZIPFEL</v>
          </cell>
          <cell r="B3377">
            <v>49500215</v>
          </cell>
        </row>
        <row r="3378">
          <cell r="A3378" t="str">
            <v>RÄU-END GRW-KRÄU 320G ENDSTÜCK</v>
          </cell>
          <cell r="B3378">
            <v>49500218</v>
          </cell>
        </row>
        <row r="3379">
          <cell r="A3379" t="str">
            <v>RÄU-END GRW-NATUR ENDSTÜCK</v>
          </cell>
          <cell r="B3379">
            <v>49500187</v>
          </cell>
        </row>
        <row r="3380">
          <cell r="A3380" t="str">
            <v>RÄU-END GRW-NATUR ZIPFEL</v>
          </cell>
          <cell r="B3380">
            <v>49500181</v>
          </cell>
        </row>
        <row r="3381">
          <cell r="A3381" t="str">
            <v>RÄU-END GRW-SCHI-NAT ENDSTÜCK</v>
          </cell>
          <cell r="B3381">
            <v>49500188</v>
          </cell>
        </row>
        <row r="3382">
          <cell r="A3382" t="str">
            <v>RÄU-END GRW-SCHI-NAT ZIPFEL</v>
          </cell>
          <cell r="B3382">
            <v>49500182</v>
          </cell>
        </row>
        <row r="3383">
          <cell r="A3383" t="str">
            <v>RÄU-END NATUR ENDSTÜCK</v>
          </cell>
          <cell r="B3383">
            <v>49500184</v>
          </cell>
        </row>
        <row r="3384">
          <cell r="A3384" t="str">
            <v>RÄU-END NATUR ZIPFEL</v>
          </cell>
          <cell r="B3384">
            <v>49500178</v>
          </cell>
        </row>
        <row r="3385">
          <cell r="A3385" t="str">
            <v>RÄU-END NATUR-NAT ENDSTÜCK</v>
          </cell>
          <cell r="B3385">
            <v>49500189</v>
          </cell>
        </row>
        <row r="3386">
          <cell r="A3386" t="str">
            <v>RÄU-END NATUR-NAT ZIPFEL</v>
          </cell>
          <cell r="B3386">
            <v>49500183</v>
          </cell>
        </row>
        <row r="3387">
          <cell r="A3387" t="str">
            <v>RÄU-END RW-CHILI 200G ZIPFEL</v>
          </cell>
          <cell r="B3387">
            <v>49500213</v>
          </cell>
        </row>
        <row r="3388">
          <cell r="A3388" t="str">
            <v>RÄU-END RW-CHILI 320G ENDSTÜCK</v>
          </cell>
          <cell r="B3388">
            <v>49500216</v>
          </cell>
        </row>
        <row r="3389">
          <cell r="A3389" t="str">
            <v>RÄU-END RW-NUSS 200G ZIPFEL</v>
          </cell>
          <cell r="B3389">
            <v>49500214</v>
          </cell>
        </row>
        <row r="3390">
          <cell r="A3390" t="str">
            <v>RÄU-END RW-NUSS 320G ENDSTÜCK</v>
          </cell>
          <cell r="B3390">
            <v>49500217</v>
          </cell>
        </row>
        <row r="3391">
          <cell r="A3391" t="str">
            <v>RÄU-END SCHI ENDSTÜCK</v>
          </cell>
          <cell r="B3391">
            <v>49500185</v>
          </cell>
        </row>
        <row r="3392">
          <cell r="A3392" t="str">
            <v>RÄU-END SCHI ZIPFEL</v>
          </cell>
          <cell r="B3392">
            <v>49500179</v>
          </cell>
        </row>
        <row r="3393">
          <cell r="A3393" t="str">
            <v>RÄU-END SCHI-RÄU-45ITM</v>
          </cell>
          <cell r="B3393">
            <v>49500022</v>
          </cell>
        </row>
        <row r="3394">
          <cell r="A3394" t="str">
            <v>RÄU-END SCHI-RÄU-45ITM 10KG</v>
          </cell>
          <cell r="B3394">
            <v>59500004</v>
          </cell>
        </row>
        <row r="3395">
          <cell r="A3395" t="str">
            <v>RÄU-TÖRT 2,4KG</v>
          </cell>
          <cell r="B3395">
            <v>31000165</v>
          </cell>
        </row>
        <row r="3396">
          <cell r="A3396" t="str">
            <v>RÄU-TÖRT-NATUR 125G</v>
          </cell>
          <cell r="B3396">
            <v>32000090</v>
          </cell>
        </row>
        <row r="3397">
          <cell r="A3397" t="str">
            <v>Reblochon</v>
          </cell>
          <cell r="B3397">
            <v>23000644</v>
          </cell>
        </row>
        <row r="3398">
          <cell r="A3398" t="str">
            <v>Reblochon 45FIT 450G</v>
          </cell>
          <cell r="B3398">
            <v>23000516</v>
          </cell>
        </row>
        <row r="3399">
          <cell r="A3399" t="str">
            <v>Reisstärke Remy ODR 6</v>
          </cell>
          <cell r="B3399">
            <v>24000029</v>
          </cell>
        </row>
        <row r="3400">
          <cell r="A3400" t="str">
            <v>REZ  RW-ZIEGE</v>
          </cell>
          <cell r="B3400">
            <v>35000353</v>
          </cell>
        </row>
        <row r="3401">
          <cell r="A3401" t="str">
            <v>REZ  SOPO (Spastup)</v>
          </cell>
          <cell r="B3401">
            <v>35000348</v>
          </cell>
        </row>
        <row r="3402">
          <cell r="A3402" t="str">
            <v>REZ 45-HOMANN</v>
          </cell>
          <cell r="B3402">
            <v>35000211</v>
          </cell>
        </row>
        <row r="3403">
          <cell r="A3403" t="str">
            <v>REZ 4KÄ-BLO-45</v>
          </cell>
          <cell r="B3403">
            <v>35000212</v>
          </cell>
        </row>
        <row r="3404">
          <cell r="A3404" t="str">
            <v>REZ 4KÄPA</v>
          </cell>
          <cell r="B3404">
            <v>35000214</v>
          </cell>
        </row>
        <row r="3405">
          <cell r="A3405" t="str">
            <v>REZ 4KÄPA-BACKS * ALH</v>
          </cell>
          <cell r="B3405">
            <v>35000213</v>
          </cell>
        </row>
        <row r="3406">
          <cell r="A3406" t="str">
            <v>REZ 4KÄPA-BACKST ALH</v>
          </cell>
          <cell r="B3406">
            <v>35000293</v>
          </cell>
        </row>
        <row r="3407">
          <cell r="A3407" t="str">
            <v>REZ BIO-PA</v>
          </cell>
          <cell r="B3407">
            <v>35000335</v>
          </cell>
        </row>
        <row r="3408">
          <cell r="A3408" t="str">
            <v>REZ BLO 5LB USA</v>
          </cell>
          <cell r="B3408">
            <v>35000161</v>
          </cell>
        </row>
        <row r="3409">
          <cell r="A3409" t="str">
            <v>REZ BZC-GRÜ-PF-50</v>
          </cell>
          <cell r="B3409">
            <v>35000299</v>
          </cell>
        </row>
        <row r="3410">
          <cell r="A3410" t="str">
            <v>REZ BZC-NATUR-50</v>
          </cell>
          <cell r="B3410">
            <v>35000215</v>
          </cell>
        </row>
        <row r="3411">
          <cell r="A3411" t="str">
            <v>REZ BZC-PAP-50</v>
          </cell>
          <cell r="B3411">
            <v>35000216</v>
          </cell>
        </row>
        <row r="3412">
          <cell r="A3412" t="str">
            <v>REZ BZC-RÖSTZW-50</v>
          </cell>
          <cell r="B3412">
            <v>35000217</v>
          </cell>
        </row>
        <row r="3413">
          <cell r="A3413" t="str">
            <v>REZ BZC-SALA-50</v>
          </cell>
          <cell r="B3413">
            <v>35000218</v>
          </cell>
        </row>
        <row r="3414">
          <cell r="A3414" t="str">
            <v>REZ CF KRÄU DIT DE</v>
          </cell>
          <cell r="B3414">
            <v>35000288</v>
          </cell>
        </row>
        <row r="3415">
          <cell r="A3415" t="str">
            <v>REZ CF NEUTR-BACHST</v>
          </cell>
          <cell r="B3415">
            <v>35000289</v>
          </cell>
        </row>
        <row r="3416">
          <cell r="A3416" t="str">
            <v>REZ CF-NEUTR-BACKS-PLUS-SIM</v>
          </cell>
          <cell r="B3416">
            <v>35000221</v>
          </cell>
        </row>
        <row r="3417">
          <cell r="A3417" t="str">
            <v>REZ CHED-PA Jütro</v>
          </cell>
          <cell r="B3417">
            <v>35000295</v>
          </cell>
        </row>
        <row r="3418">
          <cell r="A3418" t="str">
            <v>REZ CL-CHED-PA</v>
          </cell>
          <cell r="B3418">
            <v>35000222</v>
          </cell>
        </row>
        <row r="3419">
          <cell r="A3419" t="str">
            <v>REZ CN-BUN-PF</v>
          </cell>
          <cell r="B3419">
            <v>35000227</v>
          </cell>
        </row>
        <row r="3420">
          <cell r="A3420" t="str">
            <v>REZ CN-CHAMP-60-UHT</v>
          </cell>
          <cell r="B3420">
            <v>35000223</v>
          </cell>
        </row>
        <row r="3421">
          <cell r="A3421" t="str">
            <v>REZ CN-KRÄU-UHT</v>
          </cell>
          <cell r="B3421">
            <v>35000224</v>
          </cell>
        </row>
        <row r="3422">
          <cell r="A3422" t="str">
            <v>REZ CN-LACHS-60-UHT</v>
          </cell>
          <cell r="B3422">
            <v>35000225</v>
          </cell>
        </row>
        <row r="3423">
          <cell r="A3423" t="str">
            <v>REZ CN-MEX-60-UHT</v>
          </cell>
          <cell r="B3423">
            <v>35000226</v>
          </cell>
        </row>
        <row r="3424">
          <cell r="A3424" t="str">
            <v>REZ CN-RUC-WAL</v>
          </cell>
          <cell r="B3424">
            <v>35000228</v>
          </cell>
        </row>
        <row r="3425">
          <cell r="A3425" t="str">
            <v>REZ CN-SCHINKEN DK</v>
          </cell>
          <cell r="B3425">
            <v>35000344</v>
          </cell>
        </row>
        <row r="3426">
          <cell r="A3426" t="str">
            <v>REZ CN-SCHRI-60-UHT</v>
          </cell>
          <cell r="B3426">
            <v>35000231</v>
          </cell>
        </row>
        <row r="3427">
          <cell r="A3427" t="str">
            <v>REZ CN-SCHW-SCHI-60-UHT</v>
          </cell>
          <cell r="B3427">
            <v>35000230</v>
          </cell>
        </row>
        <row r="3428">
          <cell r="A3428" t="str">
            <v>REZ CN-SHRIMPS DK ALDI</v>
          </cell>
          <cell r="B3428">
            <v>35000343</v>
          </cell>
        </row>
        <row r="3429">
          <cell r="A3429" t="str">
            <v>REZ CN-SHRIMPS GEIA DK</v>
          </cell>
          <cell r="B3429">
            <v>35000346</v>
          </cell>
        </row>
        <row r="3430">
          <cell r="A3430" t="str">
            <v>REZ CN-SWEE-THAI</v>
          </cell>
          <cell r="B3430">
            <v>35000232</v>
          </cell>
        </row>
        <row r="3431">
          <cell r="A3431" t="str">
            <v>REZ CRCH</v>
          </cell>
          <cell r="B3431">
            <v>35000290</v>
          </cell>
        </row>
        <row r="3432">
          <cell r="A3432" t="str">
            <v>REZ DIP KÄSE</v>
          </cell>
          <cell r="B3432">
            <v>35000287</v>
          </cell>
        </row>
        <row r="3433">
          <cell r="A3433" t="str">
            <v>REZ DIP-HIRTK</v>
          </cell>
          <cell r="B3433">
            <v>35000300</v>
          </cell>
        </row>
        <row r="3434">
          <cell r="A3434" t="str">
            <v>REZ EMM-45</v>
          </cell>
          <cell r="B3434">
            <v>35000291</v>
          </cell>
        </row>
        <row r="3435">
          <cell r="A3435" t="str">
            <v>REZ EMM-PA-JÜTRO</v>
          </cell>
          <cell r="B3435">
            <v>35000233</v>
          </cell>
        </row>
        <row r="3436">
          <cell r="A3436" t="str">
            <v>REZ FK APR-MAN</v>
          </cell>
          <cell r="B3436">
            <v>35000359</v>
          </cell>
        </row>
        <row r="3437">
          <cell r="A3437" t="str">
            <v>REZ FK MEL-MANG</v>
          </cell>
          <cell r="B3437">
            <v>35000360</v>
          </cell>
        </row>
        <row r="3438">
          <cell r="A3438" t="str">
            <v>REZ FK SCHN-KNOB</v>
          </cell>
          <cell r="B3438">
            <v>35000358</v>
          </cell>
        </row>
        <row r="3439">
          <cell r="A3439" t="str">
            <v>REZ FK-HARD</v>
          </cell>
          <cell r="B3439">
            <v>35000190</v>
          </cell>
        </row>
        <row r="3440">
          <cell r="A3440" t="str">
            <v>REZ FKR-ANANAS</v>
          </cell>
          <cell r="B3440">
            <v>35000192</v>
          </cell>
        </row>
        <row r="3441">
          <cell r="A3441" t="str">
            <v>REZ FKR-MSC-WLACHS</v>
          </cell>
          <cell r="B3441">
            <v>35000193</v>
          </cell>
        </row>
        <row r="3442">
          <cell r="A3442" t="str">
            <v>REZ FKR-PAP</v>
          </cell>
          <cell r="B3442">
            <v>35000194</v>
          </cell>
        </row>
        <row r="3443">
          <cell r="A3443" t="str">
            <v>REZ FKR-PF</v>
          </cell>
          <cell r="B3443">
            <v>35000195</v>
          </cell>
        </row>
        <row r="3444">
          <cell r="A3444" t="str">
            <v>REZ FKR-SCHNITTL</v>
          </cell>
          <cell r="B3444">
            <v>35000196</v>
          </cell>
        </row>
        <row r="3445">
          <cell r="A3445" t="str">
            <v>REZ FKZ LAKF-SCHNITTL 10KG JER</v>
          </cell>
          <cell r="B3445">
            <v>35000336</v>
          </cell>
        </row>
        <row r="3446">
          <cell r="A3446" t="str">
            <v>REZ FKZ-BACKS ZUCKER</v>
          </cell>
          <cell r="B3446">
            <v>35000286</v>
          </cell>
        </row>
        <row r="3447">
          <cell r="A3447" t="str">
            <v>REZ FK-ZIEGE-LAKF</v>
          </cell>
          <cell r="B3447">
            <v>35000198</v>
          </cell>
        </row>
        <row r="3448">
          <cell r="A3448" t="str">
            <v>REZ FKZ-KRÄU o Knob</v>
          </cell>
          <cell r="B3448">
            <v>35000199</v>
          </cell>
        </row>
        <row r="3449">
          <cell r="A3449" t="str">
            <v>REZ FKZ-MASC 250G CZ SPA</v>
          </cell>
          <cell r="B3449">
            <v>35000345</v>
          </cell>
        </row>
        <row r="3450">
          <cell r="A3450" t="str">
            <v>REZ FKZ-REICHOLD</v>
          </cell>
          <cell r="B3450">
            <v>35000200</v>
          </cell>
        </row>
        <row r="3451">
          <cell r="A3451" t="str">
            <v>REZ FKZ-SCHNITL-LAKF</v>
          </cell>
          <cell r="B3451">
            <v>35000201</v>
          </cell>
        </row>
        <row r="3452">
          <cell r="A3452" t="str">
            <v>REZ FKZ-SCHNITTL-KRÄU</v>
          </cell>
          <cell r="B3452">
            <v>35000202</v>
          </cell>
        </row>
        <row r="3453">
          <cell r="A3453" t="str">
            <v>REZ FRUCHTK-APRI-MAND</v>
          </cell>
          <cell r="B3453">
            <v>35000355</v>
          </cell>
        </row>
        <row r="3454">
          <cell r="A3454" t="str">
            <v>REZ FRUCHTK-MELONE-MANGO</v>
          </cell>
          <cell r="B3454">
            <v>35000356</v>
          </cell>
        </row>
        <row r="3455">
          <cell r="A3455" t="str">
            <v>REZ FRUCHTK-SCHNITTL-KNOB</v>
          </cell>
          <cell r="B3455">
            <v>35000357</v>
          </cell>
        </row>
        <row r="3456">
          <cell r="A3456" t="str">
            <v>REZ GORG-PA-JÜTRO</v>
          </cell>
          <cell r="B3456">
            <v>35000234</v>
          </cell>
        </row>
        <row r="3457">
          <cell r="A3457" t="str">
            <v>REZ GOU-PA-JÜTRO</v>
          </cell>
          <cell r="B3457">
            <v>35000235</v>
          </cell>
        </row>
        <row r="3458">
          <cell r="A3458" t="str">
            <v>REZ GRW KRÄU</v>
          </cell>
          <cell r="B3458">
            <v>35000177</v>
          </cell>
        </row>
        <row r="3459">
          <cell r="A3459" t="str">
            <v>REZ GRW natur-86-89</v>
          </cell>
          <cell r="B3459">
            <v>35000282</v>
          </cell>
        </row>
        <row r="3460">
          <cell r="A3460" t="str">
            <v>REZ GRW-CHILI NEU</v>
          </cell>
          <cell r="B3460">
            <v>35000351</v>
          </cell>
        </row>
        <row r="3461">
          <cell r="A3461" t="str">
            <v>REZ GRW-SCHI NEU</v>
          </cell>
          <cell r="B3461">
            <v>35000350</v>
          </cell>
        </row>
        <row r="3462">
          <cell r="A3462" t="str">
            <v>REZ KÄFO</v>
          </cell>
          <cell r="B3462">
            <v>35000303</v>
          </cell>
        </row>
        <row r="3463">
          <cell r="A3463" t="str">
            <v>REZ KÄPA CHED-ROT</v>
          </cell>
          <cell r="B3463">
            <v>35000333</v>
          </cell>
        </row>
        <row r="3464">
          <cell r="A3464" t="str">
            <v>REZ KÄPA MAC N CHEESE</v>
          </cell>
          <cell r="B3464">
            <v>35000363</v>
          </cell>
        </row>
        <row r="3465">
          <cell r="A3465" t="str">
            <v>REZ KÄPA-CHED GELB ALH</v>
          </cell>
          <cell r="B3465">
            <v>35000361</v>
          </cell>
        </row>
        <row r="3466">
          <cell r="A3466" t="str">
            <v>REZ KC BERGK</v>
          </cell>
          <cell r="B3466">
            <v>35000339</v>
          </cell>
        </row>
        <row r="3467">
          <cell r="A3467" t="str">
            <v>REZ KC CAM</v>
          </cell>
          <cell r="B3467">
            <v>35000338</v>
          </cell>
        </row>
        <row r="3468">
          <cell r="A3468" t="str">
            <v>REZ KC-CAM</v>
          </cell>
          <cell r="B3468">
            <v>35000239</v>
          </cell>
        </row>
        <row r="3469">
          <cell r="A3469" t="str">
            <v>REZ KC-EDELPILZ-INT</v>
          </cell>
          <cell r="B3469">
            <v>35000241</v>
          </cell>
        </row>
        <row r="3470">
          <cell r="A3470" t="str">
            <v>REZ KC-EMM-INT</v>
          </cell>
          <cell r="B3470">
            <v>35000242</v>
          </cell>
        </row>
        <row r="3471">
          <cell r="A3471" t="str">
            <v>REZ KC-KNOB</v>
          </cell>
          <cell r="B3471">
            <v>35000324</v>
          </cell>
        </row>
        <row r="3472">
          <cell r="A3472" t="str">
            <v>REZ KC-SALA</v>
          </cell>
          <cell r="B3472">
            <v>35000323</v>
          </cell>
        </row>
        <row r="3473">
          <cell r="A3473" t="str">
            <v>REZ KC-SEMI</v>
          </cell>
          <cell r="B3473">
            <v>35000243</v>
          </cell>
        </row>
        <row r="3474">
          <cell r="A3474" t="str">
            <v>REZ KC-TOM-BAS</v>
          </cell>
          <cell r="B3474">
            <v>35000322</v>
          </cell>
        </row>
        <row r="3475">
          <cell r="A3475" t="str">
            <v>REZ KC-WÜRZ-HARTK</v>
          </cell>
          <cell r="B3475">
            <v>35000321</v>
          </cell>
        </row>
        <row r="3476">
          <cell r="A3476" t="str">
            <v>REZ KC-ZIEGE-INT</v>
          </cell>
          <cell r="B3476">
            <v>35000244</v>
          </cell>
        </row>
        <row r="3477">
          <cell r="A3477" t="str">
            <v>REZ KS-CAM-PREM</v>
          </cell>
          <cell r="B3477">
            <v>35000275</v>
          </cell>
        </row>
        <row r="3478">
          <cell r="A3478" t="str">
            <v>REZ KS-CHEDD-PREM-50</v>
          </cell>
          <cell r="B3478">
            <v>35000276</v>
          </cell>
        </row>
        <row r="3479">
          <cell r="A3479" t="str">
            <v>REZ KS-EDAM-PREM-40</v>
          </cell>
          <cell r="B3479">
            <v>35000277</v>
          </cell>
        </row>
        <row r="3480">
          <cell r="A3480" t="str">
            <v>REZ KS-EMM-PREM-45</v>
          </cell>
          <cell r="B3480">
            <v>35000278</v>
          </cell>
        </row>
        <row r="3481">
          <cell r="A3481" t="str">
            <v>REZ KS-GOU-PREM-48</v>
          </cell>
          <cell r="B3481">
            <v>35000279</v>
          </cell>
        </row>
        <row r="3482">
          <cell r="A3482" t="str">
            <v>REZ KZU-BLAUS</v>
          </cell>
          <cell r="B3482">
            <v>35000245</v>
          </cell>
        </row>
        <row r="3483">
          <cell r="A3483" t="str">
            <v>REZ LACHS-KONZ</v>
          </cell>
          <cell r="B3483">
            <v>35000164</v>
          </cell>
        </row>
        <row r="3484">
          <cell r="A3484" t="str">
            <v>REZ MOU-NOIR * WH DE</v>
          </cell>
          <cell r="B3484">
            <v>21000001</v>
          </cell>
        </row>
        <row r="3485">
          <cell r="A3485" t="str">
            <v>REZ MOZZ-IT-KRÄU</v>
          </cell>
          <cell r="B3485">
            <v>35000247</v>
          </cell>
        </row>
        <row r="3486">
          <cell r="A3486" t="str">
            <v>REZ RACL-PAST-BACKS</v>
          </cell>
          <cell r="B3486">
            <v>35000310</v>
          </cell>
        </row>
        <row r="3487">
          <cell r="A3487" t="str">
            <v>REZ ROUL-LACHS</v>
          </cell>
          <cell r="B3487">
            <v>35000203</v>
          </cell>
        </row>
        <row r="3488">
          <cell r="A3488" t="str">
            <v>REZ RTORT-KALT</v>
          </cell>
          <cell r="B3488">
            <v>35000252</v>
          </cell>
        </row>
        <row r="3489">
          <cell r="A3489" t="str">
            <v>REZ RTÖRT-KALT</v>
          </cell>
          <cell r="B3489">
            <v>35000253</v>
          </cell>
        </row>
        <row r="3490">
          <cell r="A3490" t="str">
            <v>REZ RW * AN</v>
          </cell>
          <cell r="B3490">
            <v>35000313</v>
          </cell>
        </row>
        <row r="3491">
          <cell r="A3491" t="str">
            <v>REZ RW * TES</v>
          </cell>
          <cell r="B3491">
            <v>35000166</v>
          </cell>
        </row>
        <row r="3492">
          <cell r="A3492" t="str">
            <v>REZ RW * USA</v>
          </cell>
          <cell r="B3492">
            <v>35000167</v>
          </cell>
        </row>
        <row r="3493">
          <cell r="A3493" t="str">
            <v>REZ RW BUN-PF</v>
          </cell>
          <cell r="B3493">
            <v>35000349</v>
          </cell>
        </row>
        <row r="3494">
          <cell r="A3494" t="str">
            <v>REZ RW JERMI</v>
          </cell>
          <cell r="B3494">
            <v>35000168</v>
          </cell>
        </row>
        <row r="3495">
          <cell r="A3495" t="str">
            <v>REZ RW NATUR 228G C&amp;F</v>
          </cell>
          <cell r="B3495">
            <v>35000331</v>
          </cell>
        </row>
        <row r="3496">
          <cell r="A3496" t="str">
            <v>REZ RW NATUR AMM</v>
          </cell>
          <cell r="B3496">
            <v>35000341</v>
          </cell>
        </row>
        <row r="3497">
          <cell r="A3497" t="str">
            <v>REZ RW-AMMERLAND * USA</v>
          </cell>
          <cell r="B3497">
            <v>35000170</v>
          </cell>
        </row>
        <row r="3498">
          <cell r="A3498" t="str">
            <v>REZ RW-AUS-VS-BERGK-O-RINDE</v>
          </cell>
          <cell r="B3498">
            <v>35000171</v>
          </cell>
        </row>
        <row r="3499">
          <cell r="A3499" t="str">
            <v>REZ RW-AUS-VS-RÄUSPICKER</v>
          </cell>
          <cell r="B3499">
            <v>35000172</v>
          </cell>
        </row>
        <row r="3500">
          <cell r="A3500" t="str">
            <v>REZ RW-CHILI * AN</v>
          </cell>
          <cell r="B3500">
            <v>35000315</v>
          </cell>
        </row>
        <row r="3501">
          <cell r="A3501" t="str">
            <v>REZ RW-CHILI-VIEL-VS</v>
          </cell>
          <cell r="B3501">
            <v>35000174</v>
          </cell>
        </row>
        <row r="3502">
          <cell r="A3502" t="str">
            <v>REZ RW-EXTRA-NA</v>
          </cell>
          <cell r="B3502">
            <v>35000179</v>
          </cell>
        </row>
        <row r="3503">
          <cell r="A3503" t="str">
            <v>REZ RW-GOU-O-SORB * USA</v>
          </cell>
          <cell r="B3503">
            <v>35000175</v>
          </cell>
        </row>
        <row r="3504">
          <cell r="A3504" t="str">
            <v>REZ RW-JALA-NAT</v>
          </cell>
          <cell r="B3504">
            <v>35000176</v>
          </cell>
        </row>
        <row r="3505">
          <cell r="A3505" t="str">
            <v>REZ RW-NUSS * AN</v>
          </cell>
          <cell r="B3505">
            <v>35000316</v>
          </cell>
        </row>
        <row r="3506">
          <cell r="A3506" t="str">
            <v>REZ RW-O-SORB * USA</v>
          </cell>
          <cell r="B3506">
            <v>35000181</v>
          </cell>
        </row>
        <row r="3507">
          <cell r="A3507" t="str">
            <v>REZ RW-PFLANZENF * SHT IL</v>
          </cell>
          <cell r="B3507">
            <v>35000183</v>
          </cell>
        </row>
        <row r="3508">
          <cell r="A3508" t="str">
            <v>REZ RW-SCHI * AN</v>
          </cell>
          <cell r="B3508">
            <v>35000314</v>
          </cell>
        </row>
        <row r="3509">
          <cell r="A3509" t="str">
            <v>REZ RW-SCHI * JER</v>
          </cell>
          <cell r="B3509">
            <v>35000184</v>
          </cell>
        </row>
        <row r="3510">
          <cell r="A3510" t="str">
            <v>REZ RW-SCHI-NAT * TES</v>
          </cell>
          <cell r="B3510">
            <v>35000186</v>
          </cell>
        </row>
        <row r="3511">
          <cell r="A3511" t="str">
            <v>REZ RW-SCHI-VIEL-VS</v>
          </cell>
          <cell r="B3511">
            <v>35000188</v>
          </cell>
        </row>
        <row r="3512">
          <cell r="A3512" t="str">
            <v>REZ SKZ AMMERLAND BLO</v>
          </cell>
          <cell r="B3512">
            <v>35000319</v>
          </cell>
        </row>
        <row r="3513">
          <cell r="A3513" t="str">
            <v>REZ SKZ EMM 3,9KG</v>
          </cell>
          <cell r="B3513">
            <v>35000334</v>
          </cell>
        </row>
        <row r="3514">
          <cell r="A3514" t="str">
            <v>REZ SKZ EMM-PASTE ALH 18073-09</v>
          </cell>
          <cell r="B3514">
            <v>35000342</v>
          </cell>
        </row>
        <row r="3515">
          <cell r="A3515" t="str">
            <v>REZ SKZ PFEF</v>
          </cell>
          <cell r="B3515">
            <v>35000294</v>
          </cell>
        </row>
        <row r="3516">
          <cell r="A3516" t="str">
            <v>REZ SKZ SCHW-SCHI</v>
          </cell>
          <cell r="B3516">
            <v>35000332</v>
          </cell>
        </row>
        <row r="3517">
          <cell r="A3517" t="str">
            <v>REZ SKZ-33-STREICHF-MILD</v>
          </cell>
          <cell r="B3517">
            <v>35000298</v>
          </cell>
        </row>
        <row r="3518">
          <cell r="A3518" t="str">
            <v>REZ SKZ-40 * PON</v>
          </cell>
          <cell r="B3518">
            <v>35000255</v>
          </cell>
        </row>
        <row r="3519">
          <cell r="A3519" t="str">
            <v>REZ SKZ-45 * MFL</v>
          </cell>
          <cell r="B3519">
            <v>35000256</v>
          </cell>
        </row>
        <row r="3520">
          <cell r="A3520" t="str">
            <v>REZ SKZ-CHED-RT</v>
          </cell>
          <cell r="B3520">
            <v>35000257</v>
          </cell>
        </row>
        <row r="3521">
          <cell r="A3521" t="str">
            <v>REZ SKZ-CHED-WE</v>
          </cell>
          <cell r="B3521">
            <v>35000258</v>
          </cell>
        </row>
        <row r="3522">
          <cell r="A3522" t="str">
            <v>REZ SKZ-EMM</v>
          </cell>
          <cell r="B3522">
            <v>35000259</v>
          </cell>
        </row>
        <row r="3523">
          <cell r="A3523" t="str">
            <v>REZ SKZ-EMM-PASTE KFK</v>
          </cell>
          <cell r="B3523">
            <v>35000347</v>
          </cell>
        </row>
        <row r="3524">
          <cell r="A3524" t="str">
            <v>REZ SKZ-FREIBERGER-40</v>
          </cell>
          <cell r="B3524">
            <v>35000260</v>
          </cell>
        </row>
        <row r="3525">
          <cell r="A3525" t="str">
            <v>REZ SKZ-GORG-PASTE</v>
          </cell>
          <cell r="B3525">
            <v>35000354</v>
          </cell>
        </row>
        <row r="3526">
          <cell r="A3526" t="str">
            <v>REZ SKZ-GOU</v>
          </cell>
          <cell r="B3526">
            <v>35000327</v>
          </cell>
        </row>
        <row r="3527">
          <cell r="A3527" t="str">
            <v>REZ SKZ-MOZZ-40-KAL47</v>
          </cell>
          <cell r="B3527">
            <v>35000261</v>
          </cell>
        </row>
        <row r="3528">
          <cell r="A3528" t="str">
            <v>REZ SKZ-SEROUSLY-STRONG</v>
          </cell>
          <cell r="B3528">
            <v>35000297</v>
          </cell>
        </row>
        <row r="3529">
          <cell r="A3529" t="str">
            <v>REZ TORT-C-DEBLU</v>
          </cell>
          <cell r="B3529">
            <v>35000263</v>
          </cell>
        </row>
        <row r="3530">
          <cell r="A3530" t="str">
            <v>REZ TORT-GR-PF</v>
          </cell>
          <cell r="B3530">
            <v>35000264</v>
          </cell>
        </row>
        <row r="3531">
          <cell r="A3531" t="str">
            <v>REZ TORT-KRÄU</v>
          </cell>
          <cell r="B3531">
            <v>35000265</v>
          </cell>
        </row>
        <row r="3532">
          <cell r="A3532" t="str">
            <v>REZ TORT-LACHS</v>
          </cell>
          <cell r="B3532">
            <v>35000266</v>
          </cell>
        </row>
        <row r="3533">
          <cell r="A3533" t="str">
            <v>REZ TORT-RO-SCHW-PF</v>
          </cell>
          <cell r="B3533">
            <v>35000267</v>
          </cell>
        </row>
        <row r="3534">
          <cell r="A3534" t="str">
            <v>REZ TORT-WAL</v>
          </cell>
          <cell r="B3534">
            <v>35000268</v>
          </cell>
        </row>
        <row r="3535">
          <cell r="A3535" t="str">
            <v>REZ VEG KRÄUT-AUFSTRICH</v>
          </cell>
          <cell r="B3535">
            <v>35900005</v>
          </cell>
        </row>
        <row r="3536">
          <cell r="A3536" t="str">
            <v>REZ VEG NATUR-AUFSTRICH</v>
          </cell>
          <cell r="B3536">
            <v>35900004</v>
          </cell>
        </row>
        <row r="3537">
          <cell r="A3537" t="str">
            <v>REZ VEG PAP-AUFSTRICH</v>
          </cell>
          <cell r="B3537">
            <v>35900006</v>
          </cell>
        </row>
        <row r="3538">
          <cell r="A3538" t="str">
            <v>REZ VEG SW NATUR</v>
          </cell>
          <cell r="B3538">
            <v>35900001</v>
          </cell>
        </row>
        <row r="3539">
          <cell r="A3539" t="str">
            <v>REZ VEG-SCH MILD</v>
          </cell>
          <cell r="B3539">
            <v>35900002</v>
          </cell>
        </row>
        <row r="3540">
          <cell r="A3540" t="str">
            <v>REZ VEG-SCH WÜRZIG</v>
          </cell>
          <cell r="B3540">
            <v>35900003</v>
          </cell>
        </row>
        <row r="3541">
          <cell r="A3541" t="str">
            <v>REZ VS-BOCKS 125G</v>
          </cell>
          <cell r="B3541">
            <v>35000270</v>
          </cell>
        </row>
        <row r="3542">
          <cell r="A3542" t="str">
            <v>REZ VS-GARTENK</v>
          </cell>
          <cell r="B3542">
            <v>35000271</v>
          </cell>
        </row>
        <row r="3543">
          <cell r="A3543" t="str">
            <v>REZ VS-GOU 125G</v>
          </cell>
          <cell r="B3543">
            <v>35000272</v>
          </cell>
        </row>
        <row r="3544">
          <cell r="A3544" t="str">
            <v>REZ VS-LIGHT-SCHITTL-125G</v>
          </cell>
          <cell r="B3544">
            <v>35000292</v>
          </cell>
        </row>
        <row r="3545">
          <cell r="A3545" t="str">
            <v>REZ VS-PAP-CHILI 125G</v>
          </cell>
          <cell r="B3545">
            <v>35000273</v>
          </cell>
        </row>
        <row r="3546">
          <cell r="A3546" t="str">
            <v>REZ WAL-KONZ</v>
          </cell>
          <cell r="B3546">
            <v>35000209</v>
          </cell>
        </row>
        <row r="3547">
          <cell r="A3547" t="str">
            <v>REZ WAL-K-STANGE</v>
          </cell>
          <cell r="B3547">
            <v>35000210</v>
          </cell>
        </row>
        <row r="3548">
          <cell r="A3548" t="str">
            <v>REZ WAL-ROUL</v>
          </cell>
          <cell r="B3548">
            <v>35000207</v>
          </cell>
        </row>
        <row r="3549">
          <cell r="A3549" t="str">
            <v>REZ WAL-WUR * DEX</v>
          </cell>
          <cell r="B3549">
            <v>35000208</v>
          </cell>
        </row>
        <row r="3550">
          <cell r="A3550" t="str">
            <v>REZ WUR BLAUSCH 8,1 KG</v>
          </cell>
          <cell r="B3550">
            <v>35000352</v>
          </cell>
        </row>
        <row r="3551">
          <cell r="A3551" t="str">
            <v>REZ WUR BLAUSCH NEUE REZ</v>
          </cell>
          <cell r="B3551">
            <v>35000362</v>
          </cell>
        </row>
        <row r="3552">
          <cell r="A3552" t="str">
            <v>REZ WUR-HOMANN-45</v>
          </cell>
          <cell r="B3552">
            <v>35000274</v>
          </cell>
        </row>
        <row r="3553">
          <cell r="A3553" t="str">
            <v>RICOTTA 1500G * DE</v>
          </cell>
          <cell r="B3553">
            <v>40000210</v>
          </cell>
        </row>
        <row r="3554">
          <cell r="A3554" t="str">
            <v>RICOTTA 500G * DE</v>
          </cell>
          <cell r="B3554">
            <v>40000209</v>
          </cell>
        </row>
        <row r="3555">
          <cell r="A3555" t="str">
            <v>RIE BAJGER-48</v>
          </cell>
          <cell r="B3555">
            <v>23500441</v>
          </cell>
        </row>
        <row r="3556">
          <cell r="A3556" t="str">
            <v>RIE BAJNT-48</v>
          </cell>
          <cell r="B3556">
            <v>23500083</v>
          </cell>
        </row>
        <row r="3557">
          <cell r="A3557" t="str">
            <v>RIE BERGL-45-NATUR</v>
          </cell>
          <cell r="B3557">
            <v>23500090</v>
          </cell>
        </row>
        <row r="3558">
          <cell r="A3558" t="str">
            <v>RIE BIO-MAAS L31</v>
          </cell>
          <cell r="B3558">
            <v>23500547</v>
          </cell>
        </row>
        <row r="3559">
          <cell r="A3559" t="str">
            <v>RIE BUTTERK BIOLAND L31</v>
          </cell>
          <cell r="B3559">
            <v>23500532</v>
          </cell>
        </row>
        <row r="3560">
          <cell r="A3560" t="str">
            <v>RIE BUTTERK-45-L15</v>
          </cell>
          <cell r="B3560">
            <v>23500105</v>
          </cell>
        </row>
        <row r="3561">
          <cell r="A3561" t="str">
            <v>RIE BUTTERK-45-OGT</v>
          </cell>
          <cell r="B3561">
            <v>23500103</v>
          </cell>
        </row>
        <row r="3562">
          <cell r="A3562" t="str">
            <v>RIE CARA-45</v>
          </cell>
          <cell r="B3562">
            <v>23500091</v>
          </cell>
        </row>
        <row r="3563">
          <cell r="A3563" t="str">
            <v>RIE CHED-RT L33</v>
          </cell>
          <cell r="B3563">
            <v>23500491</v>
          </cell>
        </row>
        <row r="3564">
          <cell r="A3564" t="str">
            <v>RIE CHED-RT L33 NEUE RW</v>
          </cell>
          <cell r="B3564">
            <v>23500524</v>
          </cell>
        </row>
        <row r="3565">
          <cell r="A3565" t="str">
            <v>RIE CHED-RT-50</v>
          </cell>
          <cell r="B3565">
            <v>23500108</v>
          </cell>
        </row>
        <row r="3566">
          <cell r="A3566" t="str">
            <v>RIE EDA-40</v>
          </cell>
          <cell r="B3566">
            <v>23500273</v>
          </cell>
        </row>
        <row r="3567">
          <cell r="A3567" t="str">
            <v>RIE EDAM L22</v>
          </cell>
          <cell r="B3567">
            <v>23500513</v>
          </cell>
        </row>
        <row r="3568">
          <cell r="A3568" t="str">
            <v>RIE EMM 45 FIT</v>
          </cell>
          <cell r="B3568">
            <v>23500437</v>
          </cell>
        </row>
        <row r="3569">
          <cell r="A3569" t="str">
            <v>RIE EMM-45</v>
          </cell>
          <cell r="B3569">
            <v>23500121</v>
          </cell>
        </row>
        <row r="3570">
          <cell r="A3570" t="str">
            <v>RIE EMM-45 85KG BLO</v>
          </cell>
          <cell r="B3570">
            <v>23500277</v>
          </cell>
        </row>
        <row r="3571">
          <cell r="A3571" t="str">
            <v>RIE EMM-45-B-WARE 75KG-BLO</v>
          </cell>
          <cell r="B3571">
            <v>23500276</v>
          </cell>
        </row>
        <row r="3572">
          <cell r="A3572" t="str">
            <v>RIE EMM-LAIB-QUADRAT</v>
          </cell>
          <cell r="B3572">
            <v>23500034</v>
          </cell>
        </row>
        <row r="3573">
          <cell r="A3573" t="str">
            <v>RIE GOU BBOX</v>
          </cell>
          <cell r="B3573">
            <v>23500548</v>
          </cell>
        </row>
        <row r="3574">
          <cell r="A3574" t="str">
            <v>RIE GOU BIOLAND L31</v>
          </cell>
          <cell r="B3574">
            <v>23500531</v>
          </cell>
        </row>
        <row r="3575">
          <cell r="A3575" t="str">
            <v>RIE GOU L15</v>
          </cell>
          <cell r="B3575">
            <v>23500106</v>
          </cell>
        </row>
        <row r="3576">
          <cell r="A3576" t="str">
            <v>RIE GOU L22</v>
          </cell>
          <cell r="B3576">
            <v>23500512</v>
          </cell>
        </row>
        <row r="3577">
          <cell r="A3577" t="str">
            <v>RIE GOU-48</v>
          </cell>
          <cell r="B3577">
            <v>23500099</v>
          </cell>
        </row>
        <row r="3578">
          <cell r="A3578" t="str">
            <v>RIE GOU-48 * BMI</v>
          </cell>
          <cell r="B3578">
            <v>23500084</v>
          </cell>
        </row>
        <row r="3579">
          <cell r="A3579" t="str">
            <v>RIE GOU-48-FRUCHTK-OGT</v>
          </cell>
          <cell r="B3579">
            <v>23500101</v>
          </cell>
        </row>
        <row r="3580">
          <cell r="A3580" t="str">
            <v>RIE GOU-48-FRUCKTK 190G</v>
          </cell>
          <cell r="B3580">
            <v>23500102</v>
          </cell>
        </row>
        <row r="3581">
          <cell r="A3581" t="str">
            <v>RIE GOU-LAIB-QUADRAT</v>
          </cell>
          <cell r="B3581">
            <v>23500032</v>
          </cell>
        </row>
        <row r="3582">
          <cell r="A3582" t="str">
            <v>RIE GOU-RÄU 3KG</v>
          </cell>
          <cell r="B3582">
            <v>58000574</v>
          </cell>
        </row>
        <row r="3583">
          <cell r="A3583" t="str">
            <v>RIE HAV PIK L22</v>
          </cell>
          <cell r="B3583">
            <v>23500514</v>
          </cell>
        </row>
        <row r="3584">
          <cell r="A3584" t="str">
            <v>RIE HAV-DILL-55-LAIB</v>
          </cell>
          <cell r="B3584">
            <v>23500029</v>
          </cell>
        </row>
        <row r="3585">
          <cell r="A3585" t="str">
            <v>RIE HAV-NATUR-30-LAIB</v>
          </cell>
          <cell r="B3585">
            <v>23500014</v>
          </cell>
        </row>
        <row r="3586">
          <cell r="A3586" t="str">
            <v>RIE HAV-NATUR-55</v>
          </cell>
          <cell r="B3586">
            <v>23500015</v>
          </cell>
        </row>
        <row r="3587">
          <cell r="A3587" t="str">
            <v>RIE MAAS BIOLAND L31</v>
          </cell>
          <cell r="B3587">
            <v>23500533</v>
          </cell>
        </row>
        <row r="3588">
          <cell r="A3588" t="str">
            <v>RIE MAAS-30</v>
          </cell>
          <cell r="B3588">
            <v>23500525</v>
          </cell>
        </row>
        <row r="3589">
          <cell r="A3589" t="str">
            <v>RIE MAAS-45-L15</v>
          </cell>
          <cell r="B3589">
            <v>23500104</v>
          </cell>
        </row>
        <row r="3590">
          <cell r="A3590" t="str">
            <v>RIE MAAS-45-LAIB-QUAD</v>
          </cell>
          <cell r="B3590">
            <v>23500269</v>
          </cell>
        </row>
        <row r="3591">
          <cell r="A3591" t="str">
            <v>RIE MAASDAMER</v>
          </cell>
          <cell r="B3591">
            <v>23500426</v>
          </cell>
        </row>
        <row r="3592">
          <cell r="A3592" t="str">
            <v>RIE MAAS-LAIB-QUADRAT</v>
          </cell>
          <cell r="B3592">
            <v>23500036</v>
          </cell>
        </row>
        <row r="3593">
          <cell r="A3593" t="str">
            <v>RIE RÄU-BAJ-48</v>
          </cell>
          <cell r="B3593">
            <v>32000086</v>
          </cell>
        </row>
        <row r="3594">
          <cell r="A3594" t="str">
            <v>RIE RÄU-BERGL-45</v>
          </cell>
          <cell r="B3594">
            <v>32000087</v>
          </cell>
        </row>
        <row r="3595">
          <cell r="A3595" t="str">
            <v>RIE RÄU-GOU 3X3KG</v>
          </cell>
          <cell r="B3595">
            <v>32000084</v>
          </cell>
        </row>
        <row r="3596">
          <cell r="A3596" t="str">
            <v>RIE SKZ FÜR 8OZ</v>
          </cell>
          <cell r="B3596">
            <v>23500501</v>
          </cell>
        </row>
        <row r="3597">
          <cell r="A3597" t="str">
            <v>RIE SKZ-GOU 45X45MM</v>
          </cell>
          <cell r="B3597">
            <v>23500233</v>
          </cell>
        </row>
        <row r="3598">
          <cell r="A3598" t="str">
            <v>RIE SKZ-GOU-45X90MM * MFL</v>
          </cell>
          <cell r="B3598">
            <v>23500026</v>
          </cell>
        </row>
        <row r="3599">
          <cell r="A3599" t="str">
            <v>RIE SKZ-GOU-65X40MM * MFL</v>
          </cell>
          <cell r="B3599">
            <v>23500093</v>
          </cell>
        </row>
        <row r="3600">
          <cell r="A3600" t="str">
            <v>RIE TIL</v>
          </cell>
          <cell r="B3600">
            <v>23500035</v>
          </cell>
        </row>
        <row r="3601">
          <cell r="A3601" t="str">
            <v>RIE TIL BBOX</v>
          </cell>
          <cell r="B3601">
            <v>23500549</v>
          </cell>
        </row>
        <row r="3602">
          <cell r="A3602" t="str">
            <v>RIE URIGER-BERGK</v>
          </cell>
          <cell r="B3602">
            <v>23500551</v>
          </cell>
        </row>
        <row r="3603">
          <cell r="A3603" t="str">
            <v>RingelblumenKÄ 7KG</v>
          </cell>
          <cell r="B3603">
            <v>23000561</v>
          </cell>
        </row>
        <row r="3604">
          <cell r="A3604" t="str">
            <v>RingelblumenKÄ 7KG Bioland</v>
          </cell>
          <cell r="B3604">
            <v>23000569</v>
          </cell>
        </row>
        <row r="3605">
          <cell r="A3605" t="str">
            <v>RO-BE-MEER DIP 175G WH DE</v>
          </cell>
          <cell r="B3605">
            <v>46000034</v>
          </cell>
        </row>
        <row r="3606">
          <cell r="A3606" t="str">
            <v>Roggenflocken</v>
          </cell>
          <cell r="B3606">
            <v>24000146</v>
          </cell>
        </row>
        <row r="3607">
          <cell r="A3607" t="str">
            <v>ROHM Einkauf/ Verkauf-BIO</v>
          </cell>
          <cell r="B3607">
            <v>11000020</v>
          </cell>
        </row>
        <row r="3608">
          <cell r="A3608" t="str">
            <v>ROHM Einkauf/ Verkauf-BIOLAND</v>
          </cell>
          <cell r="B3608">
            <v>11000010</v>
          </cell>
        </row>
        <row r="3609">
          <cell r="A3609" t="str">
            <v>ROHM Einkauf/ Verkaufc OGT</v>
          </cell>
          <cell r="B3609">
            <v>11000000</v>
          </cell>
        </row>
        <row r="3610">
          <cell r="A3610" t="str">
            <v>ROHM Einkauf/ Verkauf-OGT</v>
          </cell>
          <cell r="B3610">
            <v>11000050</v>
          </cell>
        </row>
        <row r="3611">
          <cell r="A3611" t="str">
            <v>ROHM Fett-BIOLAND</v>
          </cell>
          <cell r="B3611">
            <v>11000012</v>
          </cell>
        </row>
        <row r="3612">
          <cell r="A3612" t="str">
            <v>ROHM Korrektur-BIO</v>
          </cell>
          <cell r="B3612">
            <v>11000029</v>
          </cell>
        </row>
        <row r="3613">
          <cell r="A3613" t="str">
            <v>ROHM Korrektur-Bioland</v>
          </cell>
          <cell r="B3613">
            <v>11000019</v>
          </cell>
        </row>
        <row r="3614">
          <cell r="A3614" t="str">
            <v>ROHM Korrektur-OGT</v>
          </cell>
          <cell r="B3614">
            <v>11000009</v>
          </cell>
        </row>
        <row r="3615">
          <cell r="A3615" t="str">
            <v>ROHM Menge-BIOLAND</v>
          </cell>
          <cell r="B3615">
            <v>11000011</v>
          </cell>
        </row>
        <row r="3616">
          <cell r="A3616" t="str">
            <v>ROHM OGT nach VLOG HANDEL</v>
          </cell>
          <cell r="B3616">
            <v>59000039</v>
          </cell>
        </row>
        <row r="3617">
          <cell r="A3617" t="str">
            <v>ROHM-EIWEIß-BIO</v>
          </cell>
          <cell r="B3617">
            <v>11000023</v>
          </cell>
        </row>
        <row r="3618">
          <cell r="A3618" t="str">
            <v>ROHM-EIWEIß-OGT</v>
          </cell>
          <cell r="B3618">
            <v>11000003</v>
          </cell>
        </row>
        <row r="3619">
          <cell r="A3619" t="str">
            <v>ROHM-FETT-BIO</v>
          </cell>
          <cell r="B3619">
            <v>11000022</v>
          </cell>
        </row>
        <row r="3620">
          <cell r="A3620" t="str">
            <v>ROHM-FETT-OGT</v>
          </cell>
          <cell r="B3620">
            <v>11000002</v>
          </cell>
        </row>
        <row r="3621">
          <cell r="A3621" t="str">
            <v>ROHM-MENGE-BIO</v>
          </cell>
          <cell r="B3621">
            <v>11000021</v>
          </cell>
        </row>
        <row r="3622">
          <cell r="A3622" t="str">
            <v>ROHM-MENGE-OGT</v>
          </cell>
          <cell r="B3622">
            <v>11000001</v>
          </cell>
        </row>
        <row r="3623">
          <cell r="A3623" t="str">
            <v>Rohstoff Käse</v>
          </cell>
          <cell r="B3623">
            <v>23000633</v>
          </cell>
        </row>
        <row r="3624">
          <cell r="A3624" t="str">
            <v>Rosmarin geschnitten</v>
          </cell>
          <cell r="B3624">
            <v>24000461</v>
          </cell>
        </row>
        <row r="3625">
          <cell r="A3625" t="str">
            <v>RÖSTZW ohne Palmöl</v>
          </cell>
          <cell r="B3625">
            <v>24000331</v>
          </cell>
        </row>
        <row r="3626">
          <cell r="A3626" t="str">
            <v>Rotweinkäse HKL</v>
          </cell>
          <cell r="B3626">
            <v>23000595</v>
          </cell>
        </row>
        <row r="3627">
          <cell r="A3627" t="str">
            <v>Rotweinkäse OML</v>
          </cell>
          <cell r="B3627">
            <v>23000585</v>
          </cell>
        </row>
        <row r="3628">
          <cell r="A3628" t="str">
            <v>Rotwild</v>
          </cell>
          <cell r="B3628">
            <v>23000637</v>
          </cell>
        </row>
        <row r="3629">
          <cell r="A3629" t="str">
            <v>ROUL LACHS 1KG PIB</v>
          </cell>
          <cell r="B3629">
            <v>57000498</v>
          </cell>
        </row>
        <row r="3630">
          <cell r="A3630" t="str">
            <v>ROUL LACHS 500G JER DE</v>
          </cell>
          <cell r="B3630">
            <v>57000160</v>
          </cell>
        </row>
        <row r="3631">
          <cell r="A3631" t="str">
            <v>ROUL LACHS 500G PIB</v>
          </cell>
          <cell r="B3631">
            <v>57000161</v>
          </cell>
        </row>
        <row r="3632">
          <cell r="A3632" t="str">
            <v>ROUL SCHW-PF 500G JER DE</v>
          </cell>
          <cell r="B3632">
            <v>57000162</v>
          </cell>
        </row>
        <row r="3633">
          <cell r="A3633" t="str">
            <v>ROUL SCHW-PF 500G PIB</v>
          </cell>
          <cell r="B3633">
            <v>57000163</v>
          </cell>
        </row>
        <row r="3634">
          <cell r="A3634" t="str">
            <v>ROUL WAL 1KG</v>
          </cell>
          <cell r="B3634">
            <v>47000661</v>
          </cell>
        </row>
        <row r="3635">
          <cell r="A3635" t="str">
            <v>ROUL WAL 1KG ATT</v>
          </cell>
          <cell r="B3635">
            <v>47000664</v>
          </cell>
        </row>
        <row r="3636">
          <cell r="A3636" t="str">
            <v>ROUL WAL 1KG CTN</v>
          </cell>
          <cell r="B3636">
            <v>57000170</v>
          </cell>
        </row>
        <row r="3637">
          <cell r="A3637" t="str">
            <v>ROUL WAL 1KG JER DE</v>
          </cell>
          <cell r="B3637">
            <v>57000164</v>
          </cell>
        </row>
        <row r="3638">
          <cell r="A3638" t="str">
            <v>ROUL WAL 1KG MOD</v>
          </cell>
          <cell r="B3638">
            <v>47000666</v>
          </cell>
        </row>
        <row r="3639">
          <cell r="A3639" t="str">
            <v>ROUL WAL 1KG PIB</v>
          </cell>
          <cell r="B3639">
            <v>47000663</v>
          </cell>
        </row>
        <row r="3640">
          <cell r="A3640" t="str">
            <v>ROUL WAL 1KG TRE</v>
          </cell>
          <cell r="B3640">
            <v>47000662</v>
          </cell>
        </row>
        <row r="3641">
          <cell r="A3641" t="str">
            <v>ROUL WAL 500G</v>
          </cell>
          <cell r="B3641">
            <v>47000659</v>
          </cell>
        </row>
        <row r="3642">
          <cell r="A3642" t="str">
            <v>ROUL WAL 500G JER DE</v>
          </cell>
          <cell r="B3642">
            <v>57000171</v>
          </cell>
        </row>
        <row r="3643">
          <cell r="A3643" t="str">
            <v>ROUL WAL-DAR 4,2KG</v>
          </cell>
          <cell r="B3643">
            <v>31000142</v>
          </cell>
        </row>
        <row r="3644">
          <cell r="A3644" t="str">
            <v>Roviner 50FIT 7K</v>
          </cell>
          <cell r="B3644">
            <v>23000529</v>
          </cell>
        </row>
        <row r="3645">
          <cell r="A3645" t="str">
            <v>RS * 150G JTAG DE</v>
          </cell>
          <cell r="B3645">
            <v>57000538</v>
          </cell>
        </row>
        <row r="3646">
          <cell r="A3646" t="str">
            <v>RS * 180G ASDA</v>
          </cell>
          <cell r="B3646">
            <v>47000719</v>
          </cell>
        </row>
        <row r="3647">
          <cell r="A3647" t="str">
            <v>RS 200G JER CFO AF</v>
          </cell>
          <cell r="B3647">
            <v>57000617</v>
          </cell>
        </row>
        <row r="3648">
          <cell r="A3648" t="str">
            <v>RS 200G JER DE CHE</v>
          </cell>
          <cell r="B3648">
            <v>57000632</v>
          </cell>
        </row>
        <row r="3649">
          <cell r="A3649" t="str">
            <v>RS BUN-PF 675G DE</v>
          </cell>
          <cell r="B3649">
            <v>47000989</v>
          </cell>
        </row>
        <row r="3650">
          <cell r="A3650" t="str">
            <v>RS CHILI 150G MEI</v>
          </cell>
          <cell r="B3650">
            <v>47000825</v>
          </cell>
        </row>
        <row r="3651">
          <cell r="A3651" t="str">
            <v>RS CHILI 250G ALDI PT</v>
          </cell>
          <cell r="B3651">
            <v>47001042</v>
          </cell>
        </row>
        <row r="3652">
          <cell r="A3652" t="str">
            <v>RS CHILI 250G HOF ALDI</v>
          </cell>
          <cell r="B3652">
            <v>47001036</v>
          </cell>
        </row>
        <row r="3653">
          <cell r="A3653" t="str">
            <v>RS JAL-NAT 200G LID IE</v>
          </cell>
          <cell r="B3653">
            <v>47000120</v>
          </cell>
        </row>
        <row r="3654">
          <cell r="A3654" t="str">
            <v>RS MIKO 150G LEC</v>
          </cell>
          <cell r="B3654">
            <v>57000456</v>
          </cell>
        </row>
        <row r="3655">
          <cell r="A3655" t="str">
            <v>RS MIKO 150G MEI DE</v>
          </cell>
          <cell r="B3655">
            <v>57000492</v>
          </cell>
        </row>
        <row r="3656">
          <cell r="A3656" t="str">
            <v>RS MIKO 250G HOF DE</v>
          </cell>
          <cell r="B3656">
            <v>57000733</v>
          </cell>
        </row>
        <row r="3657">
          <cell r="A3657" t="str">
            <v>RS MIKO 250G HOF PT</v>
          </cell>
          <cell r="B3657">
            <v>57000740</v>
          </cell>
        </row>
        <row r="3658">
          <cell r="A3658" t="str">
            <v>RS mit buntem Pfeffer 675g</v>
          </cell>
          <cell r="B3658">
            <v>57000711</v>
          </cell>
        </row>
        <row r="3659">
          <cell r="A3659" t="str">
            <v>RS NAT 160G ICE GB</v>
          </cell>
          <cell r="B3659">
            <v>57000636</v>
          </cell>
        </row>
        <row r="3660">
          <cell r="A3660" t="str">
            <v>RS NATUR 150G COP</v>
          </cell>
          <cell r="B3660">
            <v>57000333</v>
          </cell>
        </row>
        <row r="3661">
          <cell r="A3661" t="str">
            <v>RS NATUR 150G MEI</v>
          </cell>
          <cell r="B3661">
            <v>47000823</v>
          </cell>
        </row>
        <row r="3662">
          <cell r="A3662" t="str">
            <v>RS NATUR 160G ICE GB</v>
          </cell>
          <cell r="B3662">
            <v>57000687</v>
          </cell>
        </row>
        <row r="3663">
          <cell r="A3663" t="str">
            <v>RS Natur 160G LEIS</v>
          </cell>
          <cell r="B3663">
            <v>57000709</v>
          </cell>
        </row>
        <row r="3664">
          <cell r="A3664" t="str">
            <v>RS NATUR 200G</v>
          </cell>
          <cell r="B3664">
            <v>57000232</v>
          </cell>
        </row>
        <row r="3665">
          <cell r="A3665" t="str">
            <v>RS NATUR 200G CFO</v>
          </cell>
          <cell r="B3665">
            <v>47000718</v>
          </cell>
        </row>
        <row r="3666">
          <cell r="A3666" t="str">
            <v>RS NATUR 200G CHE</v>
          </cell>
          <cell r="B3666">
            <v>47000939</v>
          </cell>
        </row>
        <row r="3667">
          <cell r="A3667" t="str">
            <v>RS NATUR 200G CY</v>
          </cell>
          <cell r="B3667">
            <v>57000233</v>
          </cell>
        </row>
        <row r="3668">
          <cell r="A3668" t="str">
            <v>RS NATUR 200G JER KR CFO</v>
          </cell>
          <cell r="B3668">
            <v>57000439</v>
          </cell>
        </row>
        <row r="3669">
          <cell r="A3669" t="str">
            <v>RS NATUR 200G MIC</v>
          </cell>
          <cell r="B3669">
            <v>47000716</v>
          </cell>
        </row>
        <row r="3670">
          <cell r="A3670" t="str">
            <v>RS NATUR 200G MON DE</v>
          </cell>
          <cell r="B3670">
            <v>47000064</v>
          </cell>
        </row>
        <row r="3671">
          <cell r="A3671" t="str">
            <v>RS NATUR 250G</v>
          </cell>
          <cell r="B3671">
            <v>57000238</v>
          </cell>
        </row>
        <row r="3672">
          <cell r="A3672" t="str">
            <v>RS NATUR 250G ALDI PT</v>
          </cell>
          <cell r="B3672">
            <v>47001040</v>
          </cell>
        </row>
        <row r="3673">
          <cell r="A3673" t="str">
            <v>RS NATUR 250G GUL</v>
          </cell>
          <cell r="B3673">
            <v>47000901</v>
          </cell>
        </row>
        <row r="3674">
          <cell r="A3674" t="str">
            <v>RS NATUR 250G GUL DE</v>
          </cell>
          <cell r="B3674">
            <v>57000590</v>
          </cell>
        </row>
        <row r="3675">
          <cell r="A3675" t="str">
            <v>RS NATUR 250G HOF ALDI</v>
          </cell>
          <cell r="B3675">
            <v>47001034</v>
          </cell>
        </row>
        <row r="3676">
          <cell r="A3676" t="str">
            <v>RS NATUR 250G Jermi</v>
          </cell>
          <cell r="B3676">
            <v>57000541</v>
          </cell>
        </row>
        <row r="3677">
          <cell r="A3677" t="str">
            <v>RS NATUR-EXTRA-NAT 180G ASA</v>
          </cell>
          <cell r="B3677">
            <v>57000584</v>
          </cell>
        </row>
        <row r="3678">
          <cell r="A3678" t="str">
            <v>RS NATUR-EXTRA-NAT 200G LID IE</v>
          </cell>
          <cell r="B3678">
            <v>47000118</v>
          </cell>
        </row>
        <row r="3679">
          <cell r="A3679" t="str">
            <v>RS NATUR-NAT 150G COP GB</v>
          </cell>
          <cell r="B3679">
            <v>47000071</v>
          </cell>
        </row>
        <row r="3680">
          <cell r="A3680" t="str">
            <v>RS NATUR-NAT 160G ICE</v>
          </cell>
          <cell r="B3680">
            <v>47000946</v>
          </cell>
        </row>
        <row r="3681">
          <cell r="A3681" t="str">
            <v>RS NATUR-NAT 160G LEIS</v>
          </cell>
          <cell r="B3681">
            <v>47000987</v>
          </cell>
        </row>
        <row r="3682">
          <cell r="A3682" t="str">
            <v>RS NATUR-NAT 180G MOR</v>
          </cell>
          <cell r="B3682">
            <v>47000945</v>
          </cell>
        </row>
        <row r="3683">
          <cell r="A3683" t="str">
            <v>RS NATUR-NAT 180G MOR GB</v>
          </cell>
          <cell r="B3683">
            <v>57000637</v>
          </cell>
        </row>
        <row r="3684">
          <cell r="A3684" t="str">
            <v>RS NATUR-NAT 200G ENJ GB</v>
          </cell>
          <cell r="B3684">
            <v>57000640</v>
          </cell>
        </row>
        <row r="3685">
          <cell r="A3685" t="str">
            <v>RS NATUR-NAT 200G GA</v>
          </cell>
          <cell r="B3685">
            <v>47000950</v>
          </cell>
        </row>
        <row r="3686">
          <cell r="A3686" t="str">
            <v>RS NUSS 250G ALDI PT</v>
          </cell>
          <cell r="B3686">
            <v>47001043</v>
          </cell>
        </row>
        <row r="3687">
          <cell r="A3687" t="str">
            <v>RS NUSS 250G HOF ALDI</v>
          </cell>
          <cell r="B3687">
            <v>47001037</v>
          </cell>
        </row>
        <row r="3688">
          <cell r="A3688" t="str">
            <v>RS PAP-CHIL 150G K-C DE</v>
          </cell>
          <cell r="B3688">
            <v>57000489</v>
          </cell>
        </row>
        <row r="3689">
          <cell r="A3689" t="str">
            <v>RS PAP-CHILI 150G JER</v>
          </cell>
          <cell r="B3689">
            <v>57000462</v>
          </cell>
        </row>
        <row r="3690">
          <cell r="A3690" t="str">
            <v>RS PUR 150G K-C DE</v>
          </cell>
          <cell r="B3690">
            <v>57000491</v>
          </cell>
        </row>
        <row r="3691">
          <cell r="A3691" t="str">
            <v>RS RÄU 250G JER DE</v>
          </cell>
          <cell r="B3691">
            <v>47000122</v>
          </cell>
        </row>
        <row r="3692">
          <cell r="A3692" t="str">
            <v>RS RÄU-NATUR 200G JER DE</v>
          </cell>
          <cell r="B3692">
            <v>47000111</v>
          </cell>
        </row>
        <row r="3693">
          <cell r="A3693" t="str">
            <v>RS SCHI 150G JTAG DE</v>
          </cell>
          <cell r="B3693">
            <v>57000539</v>
          </cell>
        </row>
        <row r="3694">
          <cell r="A3694" t="str">
            <v>RS SCHI 150G K-C DE</v>
          </cell>
          <cell r="B3694">
            <v>57000490</v>
          </cell>
        </row>
        <row r="3695">
          <cell r="A3695" t="str">
            <v>RS SCHI 150G MEI</v>
          </cell>
          <cell r="B3695">
            <v>47000824</v>
          </cell>
        </row>
        <row r="3696">
          <cell r="A3696" t="str">
            <v>RS SCHI 200G</v>
          </cell>
          <cell r="B3696">
            <v>57000230</v>
          </cell>
        </row>
        <row r="3697">
          <cell r="A3697" t="str">
            <v>RS SCHI 200G JER DE</v>
          </cell>
          <cell r="B3697">
            <v>47000112</v>
          </cell>
        </row>
        <row r="3698">
          <cell r="A3698" t="str">
            <v>RS SCHI 250G</v>
          </cell>
          <cell r="B3698">
            <v>57000237</v>
          </cell>
        </row>
        <row r="3699">
          <cell r="A3699" t="str">
            <v>RS SCHI 250G ALDI PT</v>
          </cell>
          <cell r="B3699">
            <v>47001041</v>
          </cell>
        </row>
        <row r="3700">
          <cell r="A3700" t="str">
            <v>RS SCHI 250G GUL</v>
          </cell>
          <cell r="B3700">
            <v>47000902</v>
          </cell>
        </row>
        <row r="3701">
          <cell r="A3701" t="str">
            <v>RS SCHI 250G GUL DE</v>
          </cell>
          <cell r="B3701">
            <v>57000591</v>
          </cell>
        </row>
        <row r="3702">
          <cell r="A3702" t="str">
            <v>RS SCHI 250G HOF ALDI</v>
          </cell>
          <cell r="B3702">
            <v>47001035</v>
          </cell>
        </row>
        <row r="3703">
          <cell r="A3703" t="str">
            <v>RS SCHI 250G JER DE</v>
          </cell>
          <cell r="B3703">
            <v>47000121</v>
          </cell>
        </row>
        <row r="3704">
          <cell r="A3704" t="str">
            <v>RS SCHI-NAT 200G LID IE</v>
          </cell>
          <cell r="B3704">
            <v>47000119</v>
          </cell>
        </row>
        <row r="3705">
          <cell r="A3705" t="str">
            <v>RS SORT 150G HOF DE</v>
          </cell>
          <cell r="B3705">
            <v>57000728</v>
          </cell>
        </row>
        <row r="3706">
          <cell r="A3706" t="str">
            <v>RS SORT 200G MIL GB</v>
          </cell>
          <cell r="B3706">
            <v>57000428</v>
          </cell>
        </row>
        <row r="3707">
          <cell r="A3707" t="str">
            <v>RS SORT 250G JER DE</v>
          </cell>
          <cell r="B3707">
            <v>57000537</v>
          </cell>
        </row>
        <row r="3708">
          <cell r="A3708" t="str">
            <v>RS SORT-NAT 180G ASA</v>
          </cell>
          <cell r="B3708">
            <v>57000625</v>
          </cell>
        </row>
        <row r="3709">
          <cell r="A3709" t="str">
            <v>RS SORT-NAT 200G MOR</v>
          </cell>
          <cell r="B3709">
            <v>57000310</v>
          </cell>
        </row>
        <row r="3710">
          <cell r="A3710" t="str">
            <v>RST NATUR-EXTRA 300G MONO</v>
          </cell>
          <cell r="B3710">
            <v>47000888</v>
          </cell>
        </row>
        <row r="3711">
          <cell r="A3711" t="str">
            <v>RSTK  NATUR 150G</v>
          </cell>
          <cell r="B3711">
            <v>47000703</v>
          </cell>
        </row>
        <row r="3712">
          <cell r="A3712" t="str">
            <v>RSTK 100G CFO</v>
          </cell>
          <cell r="B3712">
            <v>57000447</v>
          </cell>
        </row>
        <row r="3713">
          <cell r="A3713" t="str">
            <v>RSTK 100G CFO AF</v>
          </cell>
          <cell r="B3713">
            <v>57000631</v>
          </cell>
        </row>
        <row r="3714">
          <cell r="A3714" t="str">
            <v>RSTK 150G CFO</v>
          </cell>
          <cell r="B3714">
            <v>57000448</v>
          </cell>
        </row>
        <row r="3715">
          <cell r="A3715" t="str">
            <v>RSTK 150G JER CFO AF</v>
          </cell>
          <cell r="B3715">
            <v>57000618</v>
          </cell>
        </row>
        <row r="3716">
          <cell r="A3716" t="str">
            <v>RSTK CHILI 150G</v>
          </cell>
          <cell r="B3716">
            <v>47000704</v>
          </cell>
        </row>
        <row r="3717">
          <cell r="A3717" t="str">
            <v>RSTK NATUR 100G CFO</v>
          </cell>
          <cell r="B3717">
            <v>47000707</v>
          </cell>
        </row>
        <row r="3718">
          <cell r="A3718" t="str">
            <v>RSTK NATUR 150G CFO</v>
          </cell>
          <cell r="B3718">
            <v>47000708</v>
          </cell>
        </row>
        <row r="3719">
          <cell r="A3719" t="str">
            <v>RSTK NATUR 150G COP</v>
          </cell>
          <cell r="B3719">
            <v>47000710</v>
          </cell>
        </row>
        <row r="3720">
          <cell r="A3720" t="str">
            <v>RSTK NATUR 150G COP WEIH</v>
          </cell>
          <cell r="B3720">
            <v>47000938</v>
          </cell>
        </row>
        <row r="3721">
          <cell r="A3721" t="str">
            <v>RSTK NATUR 150G COP XMAS</v>
          </cell>
          <cell r="B3721">
            <v>57000626</v>
          </cell>
        </row>
        <row r="3722">
          <cell r="A3722" t="str">
            <v>RSTK NATUR 175G ASDA</v>
          </cell>
          <cell r="B3722">
            <v>47000706</v>
          </cell>
        </row>
        <row r="3723">
          <cell r="A3723" t="str">
            <v>RSTK NATUR-NAT 175G ASA</v>
          </cell>
          <cell r="B3723">
            <v>57000384</v>
          </cell>
        </row>
        <row r="3724">
          <cell r="A3724" t="str">
            <v>RTÖRT * 125G CHE</v>
          </cell>
          <cell r="B3724">
            <v>47000700</v>
          </cell>
        </row>
        <row r="3725">
          <cell r="A3725" t="str">
            <v>RudinVegaCasing 7501</v>
          </cell>
          <cell r="B3725">
            <v>24000454</v>
          </cell>
        </row>
        <row r="3726">
          <cell r="A3726" t="str">
            <v>RW 2,72KG AMT CO</v>
          </cell>
          <cell r="B3726">
            <v>47001065</v>
          </cell>
        </row>
        <row r="3727">
          <cell r="A3727" t="str">
            <v>RW 2,72KG JER SOPO</v>
          </cell>
          <cell r="B3727">
            <v>57000714</v>
          </cell>
        </row>
        <row r="3728">
          <cell r="A3728" t="str">
            <v>RW 2,72KG PARTNERLOG</v>
          </cell>
          <cell r="B3728">
            <v>47000991</v>
          </cell>
        </row>
        <row r="3729">
          <cell r="A3729" t="str">
            <v>RW 8,1KG JER SOPO BLUE</v>
          </cell>
          <cell r="B3729">
            <v>57000732</v>
          </cell>
        </row>
        <row r="3730">
          <cell r="A3730" t="str">
            <v>RW 8,1KG JER SOPO CHEDD-ROT</v>
          </cell>
          <cell r="B3730">
            <v>57000710</v>
          </cell>
        </row>
        <row r="3731">
          <cell r="A3731" t="str">
            <v>RW 8,1KG SPASTUP</v>
          </cell>
          <cell r="B3731">
            <v>47000988</v>
          </cell>
        </row>
        <row r="3732">
          <cell r="A3732" t="str">
            <v>RW BERGK 2,7KG GEM</v>
          </cell>
          <cell r="B3732">
            <v>47000746</v>
          </cell>
        </row>
        <row r="3733">
          <cell r="A3733" t="str">
            <v>RW BERGK 9,1KG</v>
          </cell>
          <cell r="B3733">
            <v>32000059</v>
          </cell>
        </row>
        <row r="3734">
          <cell r="A3734" t="str">
            <v>RW BFO 1KG WHL</v>
          </cell>
          <cell r="B3734">
            <v>47000800</v>
          </cell>
        </row>
        <row r="3735">
          <cell r="A3735" t="str">
            <v>RW BLAUSCH 8,1KG SOPO</v>
          </cell>
          <cell r="B3735">
            <v>47001033</v>
          </cell>
        </row>
        <row r="3736">
          <cell r="A3736" t="str">
            <v>RW BLAUSCH 8,1KG SOPO EINZEL</v>
          </cell>
          <cell r="B3736">
            <v>32100108</v>
          </cell>
        </row>
        <row r="3737">
          <cell r="A3737" t="str">
            <v>RW BLAUSCH 8,7KG SOPO</v>
          </cell>
          <cell r="B3737">
            <v>32000108</v>
          </cell>
        </row>
        <row r="3738">
          <cell r="A3738" t="str">
            <v>RW BUN-PF 9,3KG</v>
          </cell>
          <cell r="B3738">
            <v>32000104</v>
          </cell>
        </row>
        <row r="3739">
          <cell r="A3739" t="str">
            <v>RW CHIL 2KG</v>
          </cell>
          <cell r="B3739">
            <v>47000839</v>
          </cell>
        </row>
        <row r="3740">
          <cell r="A3740" t="str">
            <v>RW CHILI 10,0KG AN</v>
          </cell>
          <cell r="B3740">
            <v>32000069</v>
          </cell>
        </row>
        <row r="3741">
          <cell r="A3741" t="str">
            <v>RW CHILI 1KG BFO MER</v>
          </cell>
          <cell r="B3741">
            <v>47000793</v>
          </cell>
        </row>
        <row r="3742">
          <cell r="A3742" t="str">
            <v>RW CHILI 1KG DIS</v>
          </cell>
          <cell r="B3742">
            <v>47000792</v>
          </cell>
        </row>
        <row r="3743">
          <cell r="A3743" t="str">
            <v>RW CHILI 1KG EINZEL</v>
          </cell>
          <cell r="B3743">
            <v>32100081</v>
          </cell>
        </row>
        <row r="3744">
          <cell r="A3744" t="str">
            <v>RW CHILI 1KG HME</v>
          </cell>
          <cell r="B3744">
            <v>47000720</v>
          </cell>
        </row>
        <row r="3745">
          <cell r="A3745" t="str">
            <v>RW CHILI 1KG SL</v>
          </cell>
          <cell r="B3745">
            <v>57000011</v>
          </cell>
        </row>
        <row r="3746">
          <cell r="A3746" t="str">
            <v>RW CHILI 2,72K BFO GB</v>
          </cell>
          <cell r="B3746">
            <v>57000268</v>
          </cell>
        </row>
        <row r="3747">
          <cell r="A3747" t="str">
            <v>RW CHILI 2,72K BFO GR</v>
          </cell>
          <cell r="B3747">
            <v>57000271</v>
          </cell>
        </row>
        <row r="3748">
          <cell r="A3748" t="str">
            <v>RW CHILI 2,72K BFO HU</v>
          </cell>
          <cell r="B3748">
            <v>57000270</v>
          </cell>
        </row>
        <row r="3749">
          <cell r="A3749" t="str">
            <v>RW CHILI 2,72K BFO ITC BA</v>
          </cell>
          <cell r="B3749">
            <v>57000627</v>
          </cell>
        </row>
        <row r="3750">
          <cell r="A3750" t="str">
            <v>RW CHILI 2,72K BFO TGE</v>
          </cell>
          <cell r="B3750">
            <v>57000684</v>
          </cell>
        </row>
        <row r="3751">
          <cell r="A3751" t="str">
            <v>RW CHILI 2,72K BFO UA</v>
          </cell>
          <cell r="B3751">
            <v>57000272</v>
          </cell>
        </row>
        <row r="3752">
          <cell r="A3752" t="str">
            <v>RW CHILI 2,72KG BFO ABI</v>
          </cell>
          <cell r="B3752">
            <v>47000940</v>
          </cell>
        </row>
        <row r="3753">
          <cell r="A3753" t="str">
            <v>RW CHILI 2,72KG BFO ATT</v>
          </cell>
          <cell r="B3753">
            <v>47000772</v>
          </cell>
        </row>
        <row r="3754">
          <cell r="A3754" t="str">
            <v>RW CHILI 2,72KG BFO HU</v>
          </cell>
          <cell r="B3754">
            <v>47000774</v>
          </cell>
        </row>
        <row r="3755">
          <cell r="A3755" t="str">
            <v>RW CHILI 2,72KG BFO QBI</v>
          </cell>
          <cell r="B3755">
            <v>47000775</v>
          </cell>
        </row>
        <row r="3756">
          <cell r="A3756" t="str">
            <v>RW CHILI 2,72KG BFO REG</v>
          </cell>
          <cell r="B3756">
            <v>47000776</v>
          </cell>
        </row>
        <row r="3757">
          <cell r="A3757" t="str">
            <v>RW CHILI 2,72KG HME</v>
          </cell>
          <cell r="B3757">
            <v>47000773</v>
          </cell>
        </row>
        <row r="3758">
          <cell r="A3758" t="str">
            <v>RW CHILI 2,72KG HME SL</v>
          </cell>
          <cell r="B3758">
            <v>57000269</v>
          </cell>
        </row>
        <row r="3759">
          <cell r="A3759" t="str">
            <v>RW CHILI 2KG * 2S</v>
          </cell>
          <cell r="B3759">
            <v>57000015</v>
          </cell>
        </row>
        <row r="3760">
          <cell r="A3760" t="str">
            <v>RW CHILI 2KG ABI</v>
          </cell>
          <cell r="B3760">
            <v>57000014</v>
          </cell>
        </row>
        <row r="3761">
          <cell r="A3761" t="str">
            <v>RW CHILI 2KG EMP ES</v>
          </cell>
          <cell r="B3761">
            <v>57000510</v>
          </cell>
        </row>
        <row r="3762">
          <cell r="A3762" t="str">
            <v>RW CHILI 6,7KG AN</v>
          </cell>
          <cell r="B3762">
            <v>32000081</v>
          </cell>
        </row>
        <row r="3763">
          <cell r="A3763" t="str">
            <v>RW CHILI 8,1KG BFO TEG HU</v>
          </cell>
          <cell r="B3763">
            <v>57000669</v>
          </cell>
        </row>
        <row r="3764">
          <cell r="A3764" t="str">
            <v>RW CHILI-ALD GESCHÄLT</v>
          </cell>
          <cell r="B3764">
            <v>23500374</v>
          </cell>
        </row>
        <row r="3765">
          <cell r="A3765" t="str">
            <v>RW CHILI-VS GESCHÄLT</v>
          </cell>
          <cell r="B3765">
            <v>23500372</v>
          </cell>
        </row>
        <row r="3766">
          <cell r="A3766" t="str">
            <v>RW EX-NAT-FUTURA 6,1KG</v>
          </cell>
          <cell r="B3766">
            <v>32000053</v>
          </cell>
        </row>
        <row r="3767">
          <cell r="A3767" t="str">
            <v>RW EXTRA-NAT-FUTURA 5,4KG EINZ</v>
          </cell>
          <cell r="B3767">
            <v>32100053</v>
          </cell>
        </row>
        <row r="3768">
          <cell r="A3768" t="str">
            <v>RW FÜR-RST 6KG JER DE</v>
          </cell>
          <cell r="B3768">
            <v>32000042</v>
          </cell>
        </row>
        <row r="3769">
          <cell r="A3769" t="str">
            <v>RW GARTK-GRS GESCHÄLT</v>
          </cell>
          <cell r="B3769">
            <v>23500380</v>
          </cell>
        </row>
        <row r="3770">
          <cell r="A3770" t="str">
            <v>RW GOU-O-SORB 6LB DM</v>
          </cell>
          <cell r="B3770">
            <v>57000154</v>
          </cell>
        </row>
        <row r="3771">
          <cell r="A3771" t="str">
            <v>RW GOU-O-SORB 6LB MID USA</v>
          </cell>
          <cell r="B3771">
            <v>47000745</v>
          </cell>
        </row>
        <row r="3772">
          <cell r="A3772" t="str">
            <v>RW GOU-O-SORB-RÄU 6LB Einzel</v>
          </cell>
          <cell r="B3772">
            <v>32100021</v>
          </cell>
        </row>
        <row r="3773">
          <cell r="A3773" t="str">
            <v>RW GOU-RÄU-O-SORB 9,1KG  GB</v>
          </cell>
          <cell r="B3773">
            <v>32000021</v>
          </cell>
        </row>
        <row r="3774">
          <cell r="A3774" t="str">
            <v>RW GOU-STAUB 8,1KG CO AMM EINZ</v>
          </cell>
          <cell r="B3774">
            <v>32100102</v>
          </cell>
        </row>
        <row r="3775">
          <cell r="A3775" t="str">
            <v>RW GOU-STAUB 8,7KG CO AMM</v>
          </cell>
          <cell r="B3775">
            <v>32000102</v>
          </cell>
        </row>
        <row r="3776">
          <cell r="A3776" t="str">
            <v>RW GOU-STAUB 9,1KG AMM</v>
          </cell>
          <cell r="B3776">
            <v>32000110</v>
          </cell>
        </row>
        <row r="3777">
          <cell r="A3777" t="str">
            <v>RW GOU-STAUBK 6LB Einzel</v>
          </cell>
          <cell r="B3777">
            <v>32100013</v>
          </cell>
        </row>
        <row r="3778">
          <cell r="A3778" t="str">
            <v>RW GOU-STAUBK 9,1KG</v>
          </cell>
          <cell r="B3778">
            <v>32000013</v>
          </cell>
        </row>
        <row r="3779">
          <cell r="A3779" t="str">
            <v>RW GRS-CHILI-NAT GESCHÄLT</v>
          </cell>
          <cell r="B3779">
            <v>23500544</v>
          </cell>
        </row>
        <row r="3780">
          <cell r="A3780" t="str">
            <v>RW GRS-SCHI-NAT GESCHÄLT</v>
          </cell>
          <cell r="B3780">
            <v>23500543</v>
          </cell>
        </row>
        <row r="3781">
          <cell r="A3781" t="str">
            <v>RW JALA-NAT 9,3KG JER DE</v>
          </cell>
          <cell r="B3781">
            <v>32000066</v>
          </cell>
        </row>
        <row r="3782">
          <cell r="A3782" t="str">
            <v>RW JALA-NAT GESCHÄLT</v>
          </cell>
          <cell r="B3782">
            <v>23500375</v>
          </cell>
        </row>
        <row r="3783">
          <cell r="A3783" t="str">
            <v>RW MAAS 2,72 * USA</v>
          </cell>
          <cell r="B3783">
            <v>47000807</v>
          </cell>
        </row>
        <row r="3784">
          <cell r="A3784" t="str">
            <v>RW MAAS 2,725KG AMM US</v>
          </cell>
          <cell r="B3784">
            <v>47000875</v>
          </cell>
        </row>
        <row r="3785">
          <cell r="A3785" t="str">
            <v>RW MAAS 6LB * USA</v>
          </cell>
          <cell r="B3785">
            <v>47000729</v>
          </cell>
        </row>
        <row r="3786">
          <cell r="A3786" t="str">
            <v>RW MAAS 6LB DM</v>
          </cell>
          <cell r="B3786">
            <v>57000153</v>
          </cell>
        </row>
        <row r="3787">
          <cell r="A3787" t="str">
            <v>RW MAAS 6LB MID USA</v>
          </cell>
          <cell r="B3787">
            <v>47000744</v>
          </cell>
        </row>
        <row r="3788">
          <cell r="A3788" t="str">
            <v>RW NAT 2,72KG BFO GR</v>
          </cell>
          <cell r="B3788">
            <v>57000540</v>
          </cell>
        </row>
        <row r="3789">
          <cell r="A3789" t="str">
            <v>RW NATUR 10,0KG AN</v>
          </cell>
          <cell r="B3789">
            <v>32000067</v>
          </cell>
        </row>
        <row r="3790">
          <cell r="A3790" t="str">
            <v>RW NATUR 1KG 3S SI/GB/LT</v>
          </cell>
          <cell r="B3790">
            <v>57000140</v>
          </cell>
        </row>
        <row r="3791">
          <cell r="A3791" t="str">
            <v>RW NATUR 1KG BFO MER</v>
          </cell>
          <cell r="B3791">
            <v>57000303</v>
          </cell>
        </row>
        <row r="3792">
          <cell r="A3792" t="str">
            <v>RW NATUR 1KG BFO WHL</v>
          </cell>
          <cell r="B3792">
            <v>57000326</v>
          </cell>
        </row>
        <row r="3793">
          <cell r="A3793" t="str">
            <v>RW NATUR 1KG DIS</v>
          </cell>
          <cell r="B3793">
            <v>47000788</v>
          </cell>
        </row>
        <row r="3794">
          <cell r="A3794" t="str">
            <v>RW NATUR 1KG EINZEL</v>
          </cell>
          <cell r="B3794">
            <v>32200029</v>
          </cell>
        </row>
        <row r="3795">
          <cell r="A3795" t="str">
            <v>RW NATUR 1KG JER</v>
          </cell>
          <cell r="B3795">
            <v>47000733</v>
          </cell>
        </row>
        <row r="3796">
          <cell r="A3796" t="str">
            <v>RW NATUR 1KG MER</v>
          </cell>
          <cell r="B3796">
            <v>47000789</v>
          </cell>
        </row>
        <row r="3797">
          <cell r="A3797" t="str">
            <v>RW NATUR 2,72K BFO DE</v>
          </cell>
          <cell r="B3797">
            <v>57000277</v>
          </cell>
        </row>
        <row r="3798">
          <cell r="A3798" t="str">
            <v>RW NATUR 2,72K BFO GB</v>
          </cell>
          <cell r="B3798">
            <v>57000280</v>
          </cell>
        </row>
        <row r="3799">
          <cell r="A3799" t="str">
            <v>RW NATUR 2,72K BFO HU</v>
          </cell>
          <cell r="B3799">
            <v>57000284</v>
          </cell>
        </row>
        <row r="3800">
          <cell r="A3800" t="str">
            <v>RW NATUR 2,72K BFO TGE</v>
          </cell>
          <cell r="B3800">
            <v>57000682</v>
          </cell>
        </row>
        <row r="3801">
          <cell r="A3801" t="str">
            <v>RW NATUR 2,72K GB</v>
          </cell>
          <cell r="B3801">
            <v>57000381</v>
          </cell>
        </row>
        <row r="3802">
          <cell r="A3802" t="str">
            <v>RW NATUR 2,72K HME SL</v>
          </cell>
          <cell r="B3802">
            <v>57000279</v>
          </cell>
        </row>
        <row r="3803">
          <cell r="A3803" t="str">
            <v>RW NATuR 2,72KG ATT</v>
          </cell>
          <cell r="B3803">
            <v>47000780</v>
          </cell>
        </row>
        <row r="3804">
          <cell r="A3804" t="str">
            <v>RW NATUR 2,72KG BFO 2SP</v>
          </cell>
          <cell r="B3804">
            <v>47000778</v>
          </cell>
        </row>
        <row r="3805">
          <cell r="A3805" t="str">
            <v>RW NATUR 2,72KG BFO ABI</v>
          </cell>
          <cell r="B3805">
            <v>57000286</v>
          </cell>
        </row>
        <row r="3806">
          <cell r="A3806" t="str">
            <v>RW NATUR 2,72KG BFO BG</v>
          </cell>
          <cell r="B3806">
            <v>57000557</v>
          </cell>
        </row>
        <row r="3807">
          <cell r="A3807" t="str">
            <v>RW NATUR 2,72KG BFO HU</v>
          </cell>
          <cell r="B3807">
            <v>47000783</v>
          </cell>
        </row>
        <row r="3808">
          <cell r="A3808" t="str">
            <v>RW NATUR 2,72KG BFO QBI</v>
          </cell>
          <cell r="B3808">
            <v>47000784</v>
          </cell>
        </row>
        <row r="3809">
          <cell r="A3809" t="str">
            <v>RW NATUR 2,72KG BFO UA</v>
          </cell>
          <cell r="B3809">
            <v>57000287</v>
          </cell>
        </row>
        <row r="3810">
          <cell r="A3810" t="str">
            <v>RW NATUR 2,72KG BG</v>
          </cell>
          <cell r="B3810">
            <v>47000867</v>
          </cell>
        </row>
        <row r="3811">
          <cell r="A3811" t="str">
            <v>RW NATUR 2,72KG HME</v>
          </cell>
          <cell r="B3811">
            <v>47000779</v>
          </cell>
        </row>
        <row r="3812">
          <cell r="A3812" t="str">
            <v>RW NATUR 2,72KG ITC</v>
          </cell>
          <cell r="B3812">
            <v>47000782</v>
          </cell>
        </row>
        <row r="3813">
          <cell r="A3813" t="str">
            <v>RW NATUR 2,72KG ITC BA</v>
          </cell>
          <cell r="B3813">
            <v>57000283</v>
          </cell>
        </row>
        <row r="3814">
          <cell r="A3814" t="str">
            <v>RW NATUR 2,72KG MIC</v>
          </cell>
          <cell r="B3814">
            <v>47000781</v>
          </cell>
        </row>
        <row r="3815">
          <cell r="A3815" t="str">
            <v>RW NATUR 2,72KG MIC CY</v>
          </cell>
          <cell r="B3815">
            <v>57000281</v>
          </cell>
        </row>
        <row r="3816">
          <cell r="A3816" t="str">
            <v>RW NATUR 2,7KG GEM</v>
          </cell>
          <cell r="B3816">
            <v>57000156</v>
          </cell>
        </row>
        <row r="3817">
          <cell r="A3817" t="str">
            <v>RW NATUR 200G C&amp;F</v>
          </cell>
          <cell r="B3817">
            <v>47000900</v>
          </cell>
        </row>
        <row r="3818">
          <cell r="A3818" t="str">
            <v>RW NATUR 200g CFO AF</v>
          </cell>
          <cell r="B3818">
            <v>57000758</v>
          </cell>
        </row>
        <row r="3819">
          <cell r="A3819" t="str">
            <v>RW NATUR 200g CFO KR</v>
          </cell>
          <cell r="B3819">
            <v>57000585</v>
          </cell>
        </row>
        <row r="3820">
          <cell r="A3820" t="str">
            <v>RW NATUR 228G</v>
          </cell>
          <cell r="B3820">
            <v>32000083</v>
          </cell>
        </row>
        <row r="3821">
          <cell r="A3821" t="str">
            <v>RW NATUR 2KG * 4S</v>
          </cell>
          <cell r="B3821">
            <v>57000148</v>
          </cell>
        </row>
        <row r="3822">
          <cell r="A3822" t="str">
            <v>RW NATUR 2KG 6S</v>
          </cell>
          <cell r="B3822">
            <v>57000143</v>
          </cell>
        </row>
        <row r="3823">
          <cell r="A3823" t="str">
            <v>RW NATUR 2KG ABI</v>
          </cell>
          <cell r="B3823">
            <v>47000739</v>
          </cell>
        </row>
        <row r="3824">
          <cell r="A3824" t="str">
            <v>RW NATUR 2KG ATT</v>
          </cell>
          <cell r="B3824">
            <v>47000738</v>
          </cell>
        </row>
        <row r="3825">
          <cell r="A3825" t="str">
            <v>RW NATUR 2KG Einze</v>
          </cell>
          <cell r="B3825">
            <v>32100029</v>
          </cell>
        </row>
        <row r="3826">
          <cell r="A3826" t="str">
            <v>RW NATUR 2KG EMP</v>
          </cell>
          <cell r="B3826">
            <v>47000742</v>
          </cell>
        </row>
        <row r="3827">
          <cell r="A3827" t="str">
            <v>RW NATUR 2KG EMP ES</v>
          </cell>
          <cell r="B3827">
            <v>57000474</v>
          </cell>
        </row>
        <row r="3828">
          <cell r="A3828" t="str">
            <v>RW NATUR 2KG GAC</v>
          </cell>
          <cell r="B3828">
            <v>47000777</v>
          </cell>
        </row>
        <row r="3829">
          <cell r="A3829" t="str">
            <v>RW NATUR 2KG HME SL</v>
          </cell>
          <cell r="B3829">
            <v>57000142</v>
          </cell>
        </row>
        <row r="3830">
          <cell r="A3830" t="str">
            <v>RW NATUR 2KG JER</v>
          </cell>
          <cell r="B3830">
            <v>47000735</v>
          </cell>
        </row>
        <row r="3831">
          <cell r="A3831" t="str">
            <v>RW NATUR 2KG PSL</v>
          </cell>
          <cell r="B3831">
            <v>47000737</v>
          </cell>
        </row>
        <row r="3832">
          <cell r="A3832" t="str">
            <v>RW NATUR 400G</v>
          </cell>
          <cell r="B3832">
            <v>57000373</v>
          </cell>
        </row>
        <row r="3833">
          <cell r="A3833" t="str">
            <v>RW NATUR 400G Einzel</v>
          </cell>
          <cell r="B3833">
            <v>32100042</v>
          </cell>
        </row>
        <row r="3834">
          <cell r="A3834" t="str">
            <v>RW NATUR 400G LEIS</v>
          </cell>
          <cell r="B3834">
            <v>47000806</v>
          </cell>
        </row>
        <row r="3835">
          <cell r="A3835" t="str">
            <v>RW NATUR 6,7KG JER DE</v>
          </cell>
          <cell r="B3835">
            <v>32000029</v>
          </cell>
        </row>
        <row r="3836">
          <cell r="A3836" t="str">
            <v>RW NATUR 6LB BFO AMT</v>
          </cell>
          <cell r="B3836">
            <v>57000569</v>
          </cell>
        </row>
        <row r="3837">
          <cell r="A3837" t="str">
            <v>RW NATUR 6LB GB-USA Einzel</v>
          </cell>
          <cell r="B3837">
            <v>32100020</v>
          </cell>
        </row>
        <row r="3838">
          <cell r="A3838" t="str">
            <v>RW NATUR 6LB SAP</v>
          </cell>
          <cell r="B3838">
            <v>57000134</v>
          </cell>
        </row>
        <row r="3839">
          <cell r="A3839" t="str">
            <v>RW NATUR 700G MON</v>
          </cell>
          <cell r="B3839">
            <v>47000801</v>
          </cell>
        </row>
        <row r="3840">
          <cell r="A3840" t="str">
            <v>RW NATUR 8,1KG</v>
          </cell>
          <cell r="B3840">
            <v>57000248</v>
          </cell>
        </row>
        <row r="3841">
          <cell r="A3841" t="str">
            <v>RW NATUR 8,1KG AMT CO</v>
          </cell>
          <cell r="B3841">
            <v>57000681</v>
          </cell>
        </row>
        <row r="3842">
          <cell r="A3842" t="str">
            <v>RW NATUR 8,1KG BFO TEG HU</v>
          </cell>
          <cell r="B3842">
            <v>57000667</v>
          </cell>
        </row>
        <row r="3843">
          <cell r="A3843" t="str">
            <v>RW NATUR 8,1KG Einzel</v>
          </cell>
          <cell r="B3843">
            <v>32100037</v>
          </cell>
        </row>
        <row r="3844">
          <cell r="A3844" t="str">
            <v>RW NATUR 8,4KG JER DE</v>
          </cell>
          <cell r="B3844">
            <v>32000037</v>
          </cell>
        </row>
        <row r="3845">
          <cell r="A3845" t="str">
            <v>RW NATUR GESCHÄLT</v>
          </cell>
          <cell r="B3845">
            <v>23500357</v>
          </cell>
        </row>
        <row r="3846">
          <cell r="A3846" t="str">
            <v>RW NATUR-ALD GESCHÄLT</v>
          </cell>
          <cell r="B3846">
            <v>23500368</v>
          </cell>
        </row>
        <row r="3847">
          <cell r="A3847" t="str">
            <v>RW NATUR-BERGK GESCHÄLT</v>
          </cell>
          <cell r="B3847">
            <v>23500365</v>
          </cell>
        </row>
        <row r="3848">
          <cell r="A3848" t="str">
            <v>RW NATUR-EX-NAT 5,6KG</v>
          </cell>
          <cell r="B3848">
            <v>47000963</v>
          </cell>
        </row>
        <row r="3849">
          <cell r="A3849" t="str">
            <v>RW NATUR-GOU-O-SORB GESCHÄLT</v>
          </cell>
          <cell r="B3849">
            <v>23500366</v>
          </cell>
        </row>
        <row r="3850">
          <cell r="A3850" t="str">
            <v>RW NATUR-GRS GESCHÄLT</v>
          </cell>
          <cell r="B3850">
            <v>23500367</v>
          </cell>
        </row>
        <row r="3851">
          <cell r="A3851" t="str">
            <v>RW NATUR-NAT 2KG Einzel</v>
          </cell>
          <cell r="B3851">
            <v>32100028</v>
          </cell>
        </row>
        <row r="3852">
          <cell r="A3852" t="str">
            <v>RW NATUR-NAT 6,7KG JER DE</v>
          </cell>
          <cell r="B3852">
            <v>32000028</v>
          </cell>
        </row>
        <row r="3853">
          <cell r="A3853" t="str">
            <v>RW NATUR-NAT 9,3KG JER DE</v>
          </cell>
          <cell r="B3853">
            <v>32000027</v>
          </cell>
        </row>
        <row r="3854">
          <cell r="A3854" t="str">
            <v>RW NATUR-NAT GESCHÄLT</v>
          </cell>
          <cell r="B3854">
            <v>23500369</v>
          </cell>
        </row>
        <row r="3855">
          <cell r="A3855" t="str">
            <v>RW NATUR-NAT-EXTRA GESCHÄLT</v>
          </cell>
          <cell r="B3855">
            <v>23500370</v>
          </cell>
        </row>
        <row r="3856">
          <cell r="A3856" t="str">
            <v>RW NATUR-RAND 700G Einzel</v>
          </cell>
          <cell r="B3856">
            <v>32100064</v>
          </cell>
        </row>
        <row r="3857">
          <cell r="A3857" t="str">
            <v>RW NATUR-RAND 780G JER DE</v>
          </cell>
          <cell r="B3857">
            <v>32000064</v>
          </cell>
        </row>
        <row r="3858">
          <cell r="A3858" t="str">
            <v>RW NATUR-SPICKER GESCHÄLT</v>
          </cell>
          <cell r="B3858">
            <v>23500364</v>
          </cell>
        </row>
        <row r="3859">
          <cell r="A3859" t="str">
            <v>RW NATUR-STAUB GESCHÄLT</v>
          </cell>
          <cell r="B3859">
            <v>23500529</v>
          </cell>
        </row>
        <row r="3860">
          <cell r="A3860" t="str">
            <v>RW NATUR-USA GESCHÄLT</v>
          </cell>
          <cell r="B3860">
            <v>23500358</v>
          </cell>
        </row>
        <row r="3861">
          <cell r="A3861" t="str">
            <v>RW NUSS 10,0KG AN</v>
          </cell>
          <cell r="B3861">
            <v>32000070</v>
          </cell>
        </row>
        <row r="3862">
          <cell r="A3862" t="str">
            <v>RW NUSS GESCHÄLT</v>
          </cell>
          <cell r="B3862">
            <v>23500381</v>
          </cell>
        </row>
        <row r="3863">
          <cell r="A3863" t="str">
            <v>RW PFLAN-FETT 2G SHT</v>
          </cell>
          <cell r="B3863">
            <v>47000808</v>
          </cell>
        </row>
        <row r="3864">
          <cell r="A3864" t="str">
            <v>RW PFLAN-FETT 6,7KG</v>
          </cell>
          <cell r="B3864">
            <v>32000054</v>
          </cell>
        </row>
        <row r="3865">
          <cell r="A3865" t="str">
            <v>RW PFLANZF 2KG</v>
          </cell>
          <cell r="B3865">
            <v>57000382</v>
          </cell>
        </row>
        <row r="3866">
          <cell r="A3866" t="str">
            <v>RW RÄU 8,1KG BED</v>
          </cell>
          <cell r="B3866">
            <v>47000760</v>
          </cell>
        </row>
        <row r="3867">
          <cell r="A3867" t="str">
            <v>RW RÄU 9,1 KG JER GB</v>
          </cell>
          <cell r="B3867">
            <v>32000020</v>
          </cell>
        </row>
        <row r="3868">
          <cell r="A3868" t="str">
            <v>RW ROT-CHEDD 8,1KG SOPO EINZEL</v>
          </cell>
          <cell r="B3868">
            <v>32100103</v>
          </cell>
        </row>
        <row r="3869">
          <cell r="A3869" t="str">
            <v>RW ROT-CHEDD 8,7KG SOPO</v>
          </cell>
          <cell r="B3869">
            <v>32000103</v>
          </cell>
        </row>
        <row r="3870">
          <cell r="A3870" t="str">
            <v>RW ROT-CHEDD 9,1KG SOPO</v>
          </cell>
          <cell r="B3870">
            <v>32000105</v>
          </cell>
        </row>
        <row r="3871">
          <cell r="A3871" t="str">
            <v>RW RW-CHILI GESCHÄLT</v>
          </cell>
          <cell r="B3871">
            <v>23500546</v>
          </cell>
        </row>
        <row r="3872">
          <cell r="A3872" t="str">
            <v>RW SCHI 10,0KG AN</v>
          </cell>
          <cell r="B3872">
            <v>32000068</v>
          </cell>
        </row>
        <row r="3873">
          <cell r="A3873" t="str">
            <v>RW SCHI 1KG 2S</v>
          </cell>
          <cell r="B3873">
            <v>57000175</v>
          </cell>
        </row>
        <row r="3874">
          <cell r="A3874" t="str">
            <v>RW SCHI 1KG BFO MER</v>
          </cell>
          <cell r="B3874">
            <v>47000796</v>
          </cell>
        </row>
        <row r="3875">
          <cell r="A3875" t="str">
            <v>RW SCHI 1KG DIS</v>
          </cell>
          <cell r="B3875">
            <v>47000795</v>
          </cell>
        </row>
        <row r="3876">
          <cell r="A3876" t="str">
            <v>RW SCHI 1KG Einzel</v>
          </cell>
          <cell r="B3876">
            <v>32100022</v>
          </cell>
        </row>
        <row r="3877">
          <cell r="A3877" t="str">
            <v>RW SCHI 1KG HME</v>
          </cell>
          <cell r="B3877">
            <v>47000748</v>
          </cell>
        </row>
        <row r="3878">
          <cell r="A3878" t="str">
            <v>RW SCHI 1KG JER</v>
          </cell>
          <cell r="B3878">
            <v>47000747</v>
          </cell>
        </row>
        <row r="3879">
          <cell r="A3879" t="str">
            <v>RW SCHI 2,72K BFO DE</v>
          </cell>
          <cell r="B3879">
            <v>57000260</v>
          </cell>
        </row>
        <row r="3880">
          <cell r="A3880" t="str">
            <v>RW SCHI 2,72K BFO GB</v>
          </cell>
          <cell r="B3880">
            <v>57000262</v>
          </cell>
        </row>
        <row r="3881">
          <cell r="A3881" t="str">
            <v>RW SCHI 2,72K BFO GR</v>
          </cell>
          <cell r="B3881">
            <v>57000266</v>
          </cell>
        </row>
        <row r="3882">
          <cell r="A3882" t="str">
            <v>RW SCHI 2,72K BFO HU</v>
          </cell>
          <cell r="B3882">
            <v>57000263</v>
          </cell>
        </row>
        <row r="3883">
          <cell r="A3883" t="str">
            <v>RW SCHI 2,72K BFO TGE</v>
          </cell>
          <cell r="B3883">
            <v>57000683</v>
          </cell>
        </row>
        <row r="3884">
          <cell r="A3884" t="str">
            <v>RW SCHI 2,72K BFO UA</v>
          </cell>
          <cell r="B3884">
            <v>57000265</v>
          </cell>
        </row>
        <row r="3885">
          <cell r="A3885" t="str">
            <v>RW SCHI 2,72KG BFO 2SP</v>
          </cell>
          <cell r="B3885">
            <v>47000763</v>
          </cell>
        </row>
        <row r="3886">
          <cell r="A3886" t="str">
            <v>RW SCHI 2,72KG BFO ABI</v>
          </cell>
          <cell r="B3886">
            <v>57000662</v>
          </cell>
        </row>
        <row r="3887">
          <cell r="A3887" t="str">
            <v>RW SCHI 2,72KG BFO ATT</v>
          </cell>
          <cell r="B3887">
            <v>47000765</v>
          </cell>
        </row>
        <row r="3888">
          <cell r="A3888" t="str">
            <v>RW SCHI 2,72KG BFO BG</v>
          </cell>
          <cell r="B3888">
            <v>57000556</v>
          </cell>
        </row>
        <row r="3889">
          <cell r="A3889" t="str">
            <v>RW SCHI 2,72KG BFO HU</v>
          </cell>
          <cell r="B3889">
            <v>47000766</v>
          </cell>
        </row>
        <row r="3890">
          <cell r="A3890" t="str">
            <v>RW SCHI 2,72KG BFO QBI</v>
          </cell>
          <cell r="B3890">
            <v>47000770</v>
          </cell>
        </row>
        <row r="3891">
          <cell r="A3891" t="str">
            <v>RW SCHI 2,72KG BFO REG</v>
          </cell>
          <cell r="B3891">
            <v>47000769</v>
          </cell>
        </row>
        <row r="3892">
          <cell r="A3892" t="str">
            <v>RW SCHI 2,72KG BG</v>
          </cell>
          <cell r="B3892">
            <v>47000868</v>
          </cell>
        </row>
        <row r="3893">
          <cell r="A3893" t="str">
            <v>RW SCHI 2,72KG HME</v>
          </cell>
          <cell r="B3893">
            <v>47000764</v>
          </cell>
        </row>
        <row r="3894">
          <cell r="A3894" t="str">
            <v>RW SCHI 2,72KG HME SL</v>
          </cell>
          <cell r="B3894">
            <v>57000261</v>
          </cell>
        </row>
        <row r="3895">
          <cell r="A3895" t="str">
            <v>RW SCHI 2,7KG GEM GR</v>
          </cell>
          <cell r="B3895">
            <v>57000264</v>
          </cell>
        </row>
        <row r="3896">
          <cell r="A3896" t="str">
            <v>RW SCHI 2,7KG QBI</v>
          </cell>
          <cell r="B3896">
            <v>47000768</v>
          </cell>
        </row>
        <row r="3897">
          <cell r="A3897" t="str">
            <v>RW SCHI 2KG</v>
          </cell>
          <cell r="B3897">
            <v>47000749</v>
          </cell>
        </row>
        <row r="3898">
          <cell r="A3898" t="str">
            <v>RW SCHI 2KG 2P</v>
          </cell>
          <cell r="B3898">
            <v>57000178</v>
          </cell>
        </row>
        <row r="3899">
          <cell r="A3899" t="str">
            <v>RW SCHI 2KG 2P ATT-PIB</v>
          </cell>
          <cell r="B3899">
            <v>57000179</v>
          </cell>
        </row>
        <row r="3900">
          <cell r="A3900" t="str">
            <v>RW SCHI 2KG ABI</v>
          </cell>
          <cell r="B3900">
            <v>47000753</v>
          </cell>
        </row>
        <row r="3901">
          <cell r="A3901" t="str">
            <v>RW SCHI 2KG ATT</v>
          </cell>
          <cell r="B3901">
            <v>47000752</v>
          </cell>
        </row>
        <row r="3902">
          <cell r="A3902" t="str">
            <v>RW SCHI 2KG EMP</v>
          </cell>
          <cell r="B3902">
            <v>47000756</v>
          </cell>
        </row>
        <row r="3903">
          <cell r="A3903" t="str">
            <v>RW SCHI 2KG EMP ES</v>
          </cell>
          <cell r="B3903">
            <v>57000475</v>
          </cell>
        </row>
        <row r="3904">
          <cell r="A3904" t="str">
            <v>RW SCHI 2KG HME</v>
          </cell>
          <cell r="B3904">
            <v>47000755</v>
          </cell>
        </row>
        <row r="3905">
          <cell r="A3905" t="str">
            <v>RW SCHI 2KG JER</v>
          </cell>
          <cell r="B3905">
            <v>57000176</v>
          </cell>
        </row>
        <row r="3906">
          <cell r="A3906" t="str">
            <v>RW SCHI 2KG SIF</v>
          </cell>
          <cell r="B3906">
            <v>47000754</v>
          </cell>
        </row>
        <row r="3907">
          <cell r="A3907" t="str">
            <v>RW SCHI 2KG VLO NL</v>
          </cell>
          <cell r="B3907">
            <v>47000751</v>
          </cell>
        </row>
        <row r="3908">
          <cell r="A3908" t="str">
            <v>RW SCHI 8,1KG</v>
          </cell>
          <cell r="B3908">
            <v>57000184</v>
          </cell>
        </row>
        <row r="3909">
          <cell r="A3909" t="str">
            <v>RW SCHI 8,1KG BED</v>
          </cell>
          <cell r="B3909">
            <v>47000757</v>
          </cell>
        </row>
        <row r="3910">
          <cell r="A3910" t="str">
            <v>RW SCHI 8,1KG BFO TEG HU</v>
          </cell>
          <cell r="B3910">
            <v>57000668</v>
          </cell>
        </row>
        <row r="3911">
          <cell r="A3911" t="str">
            <v>RW SCHI 8,1KG Einzel</v>
          </cell>
          <cell r="B3911">
            <v>32100036</v>
          </cell>
        </row>
        <row r="3912">
          <cell r="A3912" t="str">
            <v>RW SCHI 8,1KG GST</v>
          </cell>
          <cell r="B3912">
            <v>47000907</v>
          </cell>
        </row>
        <row r="3913">
          <cell r="A3913" t="str">
            <v>RW SCHI 8,1KG MIV 2P</v>
          </cell>
          <cell r="B3913">
            <v>57000427</v>
          </cell>
        </row>
        <row r="3914">
          <cell r="A3914" t="str">
            <v>RW SCHI 8,1KG NL</v>
          </cell>
          <cell r="B3914">
            <v>57000676</v>
          </cell>
        </row>
        <row r="3915">
          <cell r="A3915" t="str">
            <v>RW SCHI 8,1KG VLO</v>
          </cell>
          <cell r="B3915">
            <v>47000906</v>
          </cell>
        </row>
        <row r="3916">
          <cell r="A3916" t="str">
            <v>RW SCHI GESCHÄLT</v>
          </cell>
          <cell r="B3916">
            <v>23500362</v>
          </cell>
        </row>
        <row r="3917">
          <cell r="A3917" t="str">
            <v>RW SCHI-ALD GESCHÄLT</v>
          </cell>
          <cell r="B3917">
            <v>23500378</v>
          </cell>
        </row>
        <row r="3918">
          <cell r="A3918" t="str">
            <v>RW SCHI-NAT 9,3KG ALD GB</v>
          </cell>
          <cell r="B3918">
            <v>32000065</v>
          </cell>
        </row>
        <row r="3919">
          <cell r="A3919" t="str">
            <v>RW SCHI-NAT GESCHÄLT</v>
          </cell>
          <cell r="B3919">
            <v>23500379</v>
          </cell>
        </row>
        <row r="3920">
          <cell r="A3920" t="str">
            <v>RW SCHI-RÄU 6,7KG JER DE</v>
          </cell>
          <cell r="B3920">
            <v>32000022</v>
          </cell>
        </row>
        <row r="3921">
          <cell r="A3921" t="str">
            <v>RW SCHI-RÄU 8,4KG JER DE</v>
          </cell>
          <cell r="B3921">
            <v>32000036</v>
          </cell>
        </row>
        <row r="3922">
          <cell r="A3922" t="str">
            <v>RW SCHI-VS GESCHÄLT</v>
          </cell>
          <cell r="B3922">
            <v>23500376</v>
          </cell>
        </row>
        <row r="3923">
          <cell r="A3923" t="str">
            <v>RW SORT 2,72KG BFO LB</v>
          </cell>
          <cell r="B3923">
            <v>47000835</v>
          </cell>
        </row>
        <row r="3924">
          <cell r="A3924" t="str">
            <v>RW SORT 2,72KG BFO UA</v>
          </cell>
          <cell r="B3924">
            <v>47000836</v>
          </cell>
        </row>
        <row r="3925">
          <cell r="A3925" t="str">
            <v>RW SORT-EX-NAT 9,3KG</v>
          </cell>
          <cell r="B3925">
            <v>32000012</v>
          </cell>
        </row>
        <row r="3926">
          <cell r="A3926" t="str">
            <v>RW SORT-NAT 2KG JER GB</v>
          </cell>
          <cell r="B3926">
            <v>57000274</v>
          </cell>
        </row>
        <row r="3927">
          <cell r="A3927" t="str">
            <v>RW VS SCHI 2,72KG Einzelstück</v>
          </cell>
          <cell r="B3927">
            <v>32100034</v>
          </cell>
        </row>
        <row r="3928">
          <cell r="A3928" t="str">
            <v>RW VS-CHILI 1KG Einzelstück</v>
          </cell>
          <cell r="B3928">
            <v>32100035</v>
          </cell>
        </row>
        <row r="3929">
          <cell r="A3929" t="str">
            <v>RW VS-CHILI 2,72KG Einzelstück</v>
          </cell>
          <cell r="B3929">
            <v>32100033</v>
          </cell>
        </row>
        <row r="3930">
          <cell r="A3930" t="str">
            <v>RW VS-CHILI 2,72KG ITC</v>
          </cell>
          <cell r="B3930">
            <v>47000936</v>
          </cell>
        </row>
        <row r="3931">
          <cell r="A3931" t="str">
            <v>RW VS-CHILI 2,72KG TGE</v>
          </cell>
          <cell r="B3931">
            <v>47000982</v>
          </cell>
        </row>
        <row r="3932">
          <cell r="A3932" t="str">
            <v>RW VS-CHILI 6,7KG</v>
          </cell>
          <cell r="B3932">
            <v>32000035</v>
          </cell>
        </row>
        <row r="3933">
          <cell r="A3933" t="str">
            <v>RW VS-CHILI 8,1KG BFO HU</v>
          </cell>
          <cell r="B3933">
            <v>47000975</v>
          </cell>
        </row>
        <row r="3934">
          <cell r="A3934" t="str">
            <v>RW VS-CHILI 8,1KG BFO TGE HU</v>
          </cell>
          <cell r="B3934">
            <v>57000679</v>
          </cell>
        </row>
        <row r="3935">
          <cell r="A3935" t="str">
            <v>RW VS-CHILI 8,1KG CO</v>
          </cell>
          <cell r="B3935">
            <v>47000978</v>
          </cell>
        </row>
        <row r="3936">
          <cell r="A3936" t="str">
            <v>RW VS-CHILI 8,1KG EINZEL</v>
          </cell>
          <cell r="B3936">
            <v>32100101</v>
          </cell>
        </row>
        <row r="3937">
          <cell r="A3937" t="str">
            <v>RW VS-CHILI 8,7KG</v>
          </cell>
          <cell r="B3937">
            <v>32000101</v>
          </cell>
        </row>
        <row r="3938">
          <cell r="A3938" t="str">
            <v>RW VS-CHILI 9,1KG JER DE</v>
          </cell>
          <cell r="B3938">
            <v>32000033</v>
          </cell>
        </row>
        <row r="3939">
          <cell r="A3939" t="str">
            <v>RW VS-NATUR 1KG Einzelstück</v>
          </cell>
          <cell r="B3939">
            <v>32100039</v>
          </cell>
        </row>
        <row r="3940">
          <cell r="A3940" t="str">
            <v>RW VS-NATUR 2,72KG Einzelstüc</v>
          </cell>
          <cell r="B3940">
            <v>32100041</v>
          </cell>
        </row>
        <row r="3941">
          <cell r="A3941" t="str">
            <v>RW VS-NATUR 2,72KG TGE</v>
          </cell>
          <cell r="B3941">
            <v>47000980</v>
          </cell>
        </row>
        <row r="3942">
          <cell r="A3942" t="str">
            <v>RW VS-NATUR 8,1KG</v>
          </cell>
          <cell r="B3942">
            <v>32100099</v>
          </cell>
        </row>
        <row r="3943">
          <cell r="A3943" t="str">
            <v>RW VS-NATUR 8,1KG BFO HU</v>
          </cell>
          <cell r="B3943">
            <v>47000973</v>
          </cell>
        </row>
        <row r="3944">
          <cell r="A3944" t="str">
            <v>RW VS-NATUR 8,1KG BFO TGE HU</v>
          </cell>
          <cell r="B3944">
            <v>57000677</v>
          </cell>
        </row>
        <row r="3945">
          <cell r="A3945" t="str">
            <v>RW VS-NATUR 8,1KG CO</v>
          </cell>
          <cell r="B3945">
            <v>47000976</v>
          </cell>
        </row>
        <row r="3946">
          <cell r="A3946" t="str">
            <v>RW VS-NATUR 8,7KG</v>
          </cell>
          <cell r="B3946">
            <v>32000099</v>
          </cell>
        </row>
        <row r="3947">
          <cell r="A3947" t="str">
            <v>RW VS-NATUR-RAND 6,7KG</v>
          </cell>
          <cell r="B3947">
            <v>32000039</v>
          </cell>
        </row>
        <row r="3948">
          <cell r="A3948" t="str">
            <v>RW VS-NATUR-RAND 9,1KG JER DE</v>
          </cell>
          <cell r="B3948">
            <v>32000041</v>
          </cell>
        </row>
        <row r="3949">
          <cell r="A3949" t="str">
            <v>RW VS-SCHI 1KG Einzelstück</v>
          </cell>
          <cell r="B3949">
            <v>32100038</v>
          </cell>
        </row>
        <row r="3950">
          <cell r="A3950" t="str">
            <v>RW VS-SCHI 2,72KG ABI</v>
          </cell>
          <cell r="B3950">
            <v>47000967</v>
          </cell>
        </row>
        <row r="3951">
          <cell r="A3951" t="str">
            <v>RW VS-SCHI 2,72KG TGE</v>
          </cell>
          <cell r="B3951">
            <v>47000981</v>
          </cell>
        </row>
        <row r="3952">
          <cell r="A3952" t="str">
            <v>RW VS-SCHI 6,7KG JER</v>
          </cell>
          <cell r="B3952">
            <v>32000038</v>
          </cell>
        </row>
        <row r="3953">
          <cell r="A3953" t="str">
            <v>RW VS-SCHI 8,1KG BFO HU</v>
          </cell>
          <cell r="B3953">
            <v>47000974</v>
          </cell>
        </row>
        <row r="3954">
          <cell r="A3954" t="str">
            <v>RW VS-SCHI 8,1KG BFO TGE HU</v>
          </cell>
          <cell r="B3954">
            <v>57000678</v>
          </cell>
        </row>
        <row r="3955">
          <cell r="A3955" t="str">
            <v>RW VS-SCHI 8,1KG CO</v>
          </cell>
          <cell r="B3955">
            <v>47000977</v>
          </cell>
        </row>
        <row r="3956">
          <cell r="A3956" t="str">
            <v>RW VS-SCHI 8,1KG EINZEL</v>
          </cell>
          <cell r="B3956">
            <v>32100100</v>
          </cell>
        </row>
        <row r="3957">
          <cell r="A3957" t="str">
            <v>RW VS-SCHI 8,7KG</v>
          </cell>
          <cell r="B3957">
            <v>32000100</v>
          </cell>
        </row>
        <row r="3958">
          <cell r="A3958" t="str">
            <v>RW VS-SCHI 9,1KG JER DE</v>
          </cell>
          <cell r="B3958">
            <v>32000034</v>
          </cell>
        </row>
        <row r="3959">
          <cell r="A3959" t="str">
            <v>RW ZIEGE 2,72KG</v>
          </cell>
          <cell r="B3959">
            <v>57000744</v>
          </cell>
        </row>
        <row r="3960">
          <cell r="A3960" t="str">
            <v>RW ZIEGE 2,72KG SOPO</v>
          </cell>
          <cell r="B3960">
            <v>47001064</v>
          </cell>
        </row>
        <row r="3961">
          <cell r="A3961" t="str">
            <v>RW ZIEGE 9,1KG</v>
          </cell>
          <cell r="B3961">
            <v>32000109</v>
          </cell>
        </row>
        <row r="3962">
          <cell r="A3962" t="str">
            <v>SAH 26% Fett 10 KG</v>
          </cell>
          <cell r="B3962">
            <v>40000211</v>
          </cell>
        </row>
        <row r="3963">
          <cell r="A3963" t="str">
            <v>SAH OGT n. VLOG E/V Korrektur</v>
          </cell>
          <cell r="B3963">
            <v>13000009</v>
          </cell>
        </row>
        <row r="3964">
          <cell r="A3964" t="str">
            <v>SAH OGT nach VEinkauf/ Verkauf</v>
          </cell>
          <cell r="B3964">
            <v>13000000</v>
          </cell>
        </row>
        <row r="3965">
          <cell r="A3965" t="str">
            <v>SAH-EIWEIß 11,5-FETT BIL</v>
          </cell>
          <cell r="B3965">
            <v>15000033</v>
          </cell>
        </row>
        <row r="3966">
          <cell r="A3966" t="str">
            <v>SAH-EIWEIß 14-FETT OGT</v>
          </cell>
          <cell r="B3966">
            <v>15000123</v>
          </cell>
        </row>
        <row r="3967">
          <cell r="A3967" t="str">
            <v>SAH-EIWEIß 17-FETT BIL</v>
          </cell>
          <cell r="B3967">
            <v>15000043</v>
          </cell>
        </row>
        <row r="3968">
          <cell r="A3968" t="str">
            <v>SAH-EIWEIß 25-FETT BIL</v>
          </cell>
          <cell r="B3968">
            <v>15000053</v>
          </cell>
        </row>
        <row r="3969">
          <cell r="A3969" t="str">
            <v>SAH-EIWEIß 26-FETT BIL</v>
          </cell>
          <cell r="B3969">
            <v>15000063</v>
          </cell>
        </row>
        <row r="3970">
          <cell r="A3970" t="str">
            <v>SAH-EIWEIß 26-FETT OGT</v>
          </cell>
          <cell r="B3970">
            <v>15000133</v>
          </cell>
        </row>
        <row r="3971">
          <cell r="A3971" t="str">
            <v>SAH-EIWEIß 27-FETT OGT</v>
          </cell>
          <cell r="B3971">
            <v>15000143</v>
          </cell>
        </row>
        <row r="3972">
          <cell r="A3972" t="str">
            <v>SAH-EIWEIß 30-FETT BIL</v>
          </cell>
          <cell r="B3972">
            <v>15000073</v>
          </cell>
        </row>
        <row r="3973">
          <cell r="A3973" t="str">
            <v>SAH-EIWEIß 30-FETT OGT</v>
          </cell>
          <cell r="B3973">
            <v>15000153</v>
          </cell>
        </row>
        <row r="3974">
          <cell r="A3974" t="str">
            <v>SAH-EIWEIß 34-FETT BIL</v>
          </cell>
          <cell r="B3974">
            <v>15000083</v>
          </cell>
        </row>
        <row r="3975">
          <cell r="A3975" t="str">
            <v>SAH-EIWEIß 37-FETT OGT</v>
          </cell>
          <cell r="B3975">
            <v>15000166</v>
          </cell>
        </row>
        <row r="3976">
          <cell r="A3976" t="str">
            <v>SAH-EIWEIß 42-FETT BIL</v>
          </cell>
          <cell r="B3976">
            <v>15000093</v>
          </cell>
        </row>
        <row r="3977">
          <cell r="A3977" t="str">
            <v>SAH-EIWEIß 43-FETT OGT</v>
          </cell>
          <cell r="B3977">
            <v>15000163</v>
          </cell>
        </row>
        <row r="3978">
          <cell r="A3978" t="str">
            <v>SAH-FETT 11,5-FETT BIL</v>
          </cell>
          <cell r="B3978">
            <v>15000032</v>
          </cell>
        </row>
        <row r="3979">
          <cell r="A3979" t="str">
            <v>SAH-FETT 14-FETT OGT</v>
          </cell>
          <cell r="B3979">
            <v>15000122</v>
          </cell>
        </row>
        <row r="3980">
          <cell r="A3980" t="str">
            <v>SAH-FETT 17-FETT BIL</v>
          </cell>
          <cell r="B3980">
            <v>15000042</v>
          </cell>
        </row>
        <row r="3981">
          <cell r="A3981" t="str">
            <v>SAH-FETT 25-FETT BIL</v>
          </cell>
          <cell r="B3981">
            <v>15000052</v>
          </cell>
        </row>
        <row r="3982">
          <cell r="A3982" t="str">
            <v>SAH-FETT 26-FETT BIL</v>
          </cell>
          <cell r="B3982">
            <v>15000062</v>
          </cell>
        </row>
        <row r="3983">
          <cell r="A3983" t="str">
            <v>SAH-FETT 26-FETT OGT</v>
          </cell>
          <cell r="B3983">
            <v>15000132</v>
          </cell>
        </row>
        <row r="3984">
          <cell r="A3984" t="str">
            <v>SAH-FETT 27-FETT OGT</v>
          </cell>
          <cell r="B3984">
            <v>15000142</v>
          </cell>
        </row>
        <row r="3985">
          <cell r="A3985" t="str">
            <v>SAH-FETT 30-FETT BIL</v>
          </cell>
          <cell r="B3985">
            <v>15000072</v>
          </cell>
        </row>
        <row r="3986">
          <cell r="A3986" t="str">
            <v>SAH-FETT 30-FETT OGT</v>
          </cell>
          <cell r="B3986">
            <v>15000152</v>
          </cell>
        </row>
        <row r="3987">
          <cell r="A3987" t="str">
            <v>SAH-FETT 34-FETT BIL</v>
          </cell>
          <cell r="B3987">
            <v>15000082</v>
          </cell>
        </row>
        <row r="3988">
          <cell r="A3988" t="str">
            <v>SAH-FETT 37-FETT OGT</v>
          </cell>
          <cell r="B3988">
            <v>15000165</v>
          </cell>
        </row>
        <row r="3989">
          <cell r="A3989" t="str">
            <v>SAH-FETT 42-FETT</v>
          </cell>
          <cell r="B3989">
            <v>15000092</v>
          </cell>
        </row>
        <row r="3990">
          <cell r="A3990" t="str">
            <v>SAH-FETT 43-FETT OGT</v>
          </cell>
          <cell r="B3990">
            <v>15000162</v>
          </cell>
        </row>
        <row r="3991">
          <cell r="A3991" t="str">
            <v>SAH-MENGE 11,5-FETT BIL</v>
          </cell>
          <cell r="B3991">
            <v>15000031</v>
          </cell>
        </row>
        <row r="3992">
          <cell r="A3992" t="str">
            <v>SAH-MENGE 14-FETT OGT</v>
          </cell>
          <cell r="B3992">
            <v>15000121</v>
          </cell>
        </row>
        <row r="3993">
          <cell r="A3993" t="str">
            <v>SAH-MENGE 17-FETT BIL</v>
          </cell>
          <cell r="B3993">
            <v>15000041</v>
          </cell>
        </row>
        <row r="3994">
          <cell r="A3994" t="str">
            <v>SAH-MENGE 25-FETT BIL</v>
          </cell>
          <cell r="B3994">
            <v>15000051</v>
          </cell>
        </row>
        <row r="3995">
          <cell r="A3995" t="str">
            <v>SAH-MENGE 26-FETT BIL</v>
          </cell>
          <cell r="B3995">
            <v>15000061</v>
          </cell>
        </row>
        <row r="3996">
          <cell r="A3996" t="str">
            <v>SAH-MENGE 26-FETT OGT</v>
          </cell>
          <cell r="B3996">
            <v>15000131</v>
          </cell>
        </row>
        <row r="3997">
          <cell r="A3997" t="str">
            <v>SAH-MENGE 27-FETT OGT</v>
          </cell>
          <cell r="B3997">
            <v>15000141</v>
          </cell>
        </row>
        <row r="3998">
          <cell r="A3998" t="str">
            <v>SAH-MENGE 30-FETT BIL</v>
          </cell>
          <cell r="B3998">
            <v>15000071</v>
          </cell>
        </row>
        <row r="3999">
          <cell r="A3999" t="str">
            <v>SAH-MENGE 30-FETT OGT</v>
          </cell>
          <cell r="B3999">
            <v>15000151</v>
          </cell>
        </row>
        <row r="4000">
          <cell r="A4000" t="str">
            <v>SAH-MENGE 34-FETT BIL</v>
          </cell>
          <cell r="B4000">
            <v>15000081</v>
          </cell>
        </row>
        <row r="4001">
          <cell r="A4001" t="str">
            <v>SAH-MENGE 37-FETT OGT</v>
          </cell>
          <cell r="B4001">
            <v>15000164</v>
          </cell>
        </row>
        <row r="4002">
          <cell r="A4002" t="str">
            <v>SAH-MENGE 42-FETT BIL</v>
          </cell>
          <cell r="B4002">
            <v>15000091</v>
          </cell>
        </row>
        <row r="4003">
          <cell r="A4003" t="str">
            <v>SAH-MENGE 43-FETT OGT</v>
          </cell>
          <cell r="B4003">
            <v>15000161</v>
          </cell>
        </row>
        <row r="4004">
          <cell r="A4004" t="str">
            <v>SAHNE 11,5 FETT BIL</v>
          </cell>
          <cell r="B4004">
            <v>13000034</v>
          </cell>
        </row>
        <row r="4005">
          <cell r="A4005" t="str">
            <v>SAHNE 25 FETT BIL</v>
          </cell>
          <cell r="B4005">
            <v>13000035</v>
          </cell>
        </row>
        <row r="4006">
          <cell r="A4006" t="str">
            <v>Sahnepulver 42% Fett, 25 kg</v>
          </cell>
          <cell r="B4006">
            <v>24000548</v>
          </cell>
        </row>
        <row r="4007">
          <cell r="A4007" t="str">
            <v>SALA EXTRA 20FET</v>
          </cell>
          <cell r="B4007">
            <v>25000004</v>
          </cell>
        </row>
        <row r="4008">
          <cell r="A4008" t="str">
            <v>SALA EXTRA 30FET</v>
          </cell>
          <cell r="B4008">
            <v>25000009</v>
          </cell>
        </row>
        <row r="4009">
          <cell r="A4009" t="str">
            <v>Salz</v>
          </cell>
          <cell r="B4009">
            <v>24000200</v>
          </cell>
        </row>
        <row r="4010">
          <cell r="A4010" t="str">
            <v>SALZLAKE MOZZ</v>
          </cell>
          <cell r="B4010">
            <v>23500526</v>
          </cell>
        </row>
        <row r="4011">
          <cell r="A4011" t="str">
            <v>SAMS * 45FIT 8KG</v>
          </cell>
          <cell r="B4011">
            <v>23000174</v>
          </cell>
        </row>
        <row r="4012">
          <cell r="A4012" t="str">
            <v>Sauerrahmbutter * * 10K</v>
          </cell>
          <cell r="B4012">
            <v>24000192</v>
          </cell>
        </row>
        <row r="4013">
          <cell r="A4013" t="str">
            <v>SCHACHTELN FALTEN-BEKLEBEN</v>
          </cell>
          <cell r="B4013">
            <v>23500293</v>
          </cell>
        </row>
        <row r="4014">
          <cell r="A4014" t="str">
            <v>Schärdinger Rahmlaib</v>
          </cell>
          <cell r="B4014">
            <v>23000639</v>
          </cell>
        </row>
        <row r="4015">
          <cell r="A4015" t="str">
            <v>Scharfer-Paul 57FIT 6,5K</v>
          </cell>
          <cell r="B4015">
            <v>23000522</v>
          </cell>
        </row>
        <row r="4016">
          <cell r="A4016" t="str">
            <v>SCHI SCHNEIDEN 10x10x10</v>
          </cell>
          <cell r="B4016">
            <v>23500292</v>
          </cell>
        </row>
        <row r="4017">
          <cell r="A4017" t="str">
            <v>SCHI SCHNEIDEN 10x10x10MM</v>
          </cell>
          <cell r="B4017">
            <v>23500354</v>
          </cell>
        </row>
        <row r="4018">
          <cell r="A4018" t="str">
            <v>SCHI SCHNEIDEN 3x3x3MM</v>
          </cell>
          <cell r="B4018">
            <v>23500355</v>
          </cell>
        </row>
        <row r="4019">
          <cell r="A4019" t="str">
            <v>SCHI SCHNEIDEN 5x5x5</v>
          </cell>
          <cell r="B4019">
            <v>23500302</v>
          </cell>
        </row>
        <row r="4020">
          <cell r="A4020" t="str">
            <v>Schmelzkäse (Fertigware)</v>
          </cell>
          <cell r="B4020">
            <v>57000742</v>
          </cell>
        </row>
        <row r="4021">
          <cell r="A4021" t="str">
            <v>SCHNITTL</v>
          </cell>
          <cell r="B4021">
            <v>24000190</v>
          </cell>
        </row>
        <row r="4022">
          <cell r="A4022" t="str">
            <v>SCHNITTLAUCH ganz, frisch</v>
          </cell>
          <cell r="B4022">
            <v>24000313</v>
          </cell>
        </row>
        <row r="4023">
          <cell r="A4023" t="str">
            <v>Schnittlauch ZB vegan</v>
          </cell>
          <cell r="B4023">
            <v>24000697</v>
          </cell>
        </row>
        <row r="4024">
          <cell r="A4024" t="str">
            <v>Schnittlauch ZB vegan - neu</v>
          </cell>
          <cell r="B4024">
            <v>24000719</v>
          </cell>
        </row>
        <row r="4025">
          <cell r="A4025" t="str">
            <v>SCHNITTL-Röllchen 0,5K</v>
          </cell>
          <cell r="B4025">
            <v>24000604</v>
          </cell>
        </row>
        <row r="4026">
          <cell r="A4026" t="str">
            <v>SCHNITTL-Röllchen FD</v>
          </cell>
          <cell r="B4026">
            <v>24000307</v>
          </cell>
        </row>
        <row r="4027">
          <cell r="A4027" t="str">
            <v>SCHNITTL-Röllchen FD-CN</v>
          </cell>
          <cell r="B4027">
            <v>24000670</v>
          </cell>
        </row>
        <row r="4028">
          <cell r="A4028" t="str">
            <v>SCHNITTL-Röllchen FD-ind</v>
          </cell>
          <cell r="B4028">
            <v>24000363</v>
          </cell>
        </row>
        <row r="4029">
          <cell r="A4029" t="str">
            <v>SCHNITTL-ZUB 400K</v>
          </cell>
          <cell r="B4029">
            <v>24000594</v>
          </cell>
        </row>
        <row r="4030">
          <cell r="A4030" t="str">
            <v>Schwarzw-SCHI gewürfelt</v>
          </cell>
          <cell r="B4030">
            <v>25000005</v>
          </cell>
        </row>
        <row r="4031">
          <cell r="A4031" t="str">
            <v>SCHW-PF GEM-KERE</v>
          </cell>
          <cell r="B4031">
            <v>24000267</v>
          </cell>
        </row>
        <row r="4032">
          <cell r="A4032" t="str">
            <v>SCHW-PFEFF RÖSTEN</v>
          </cell>
          <cell r="B4032">
            <v>23500396</v>
          </cell>
        </row>
        <row r="4033">
          <cell r="A4033" t="str">
            <v>Sellerieknollenpulver</v>
          </cell>
          <cell r="B4033">
            <v>24000039</v>
          </cell>
        </row>
        <row r="4034">
          <cell r="A4034" t="str">
            <v>Shade Mandarin</v>
          </cell>
          <cell r="B4034">
            <v>24000691</v>
          </cell>
        </row>
        <row r="4035">
          <cell r="A4035" t="str">
            <v>Shea Butter</v>
          </cell>
          <cell r="B4035">
            <v>24000716</v>
          </cell>
        </row>
        <row r="4036">
          <cell r="A4036" t="str">
            <v>Simmentaler 7-8Monate</v>
          </cell>
          <cell r="B4036">
            <v>23000638</v>
          </cell>
        </row>
        <row r="4037">
          <cell r="A4037" t="str">
            <v>Simmenthaler 5-6Mon</v>
          </cell>
          <cell r="B4037">
            <v>23000629</v>
          </cell>
        </row>
        <row r="4038">
          <cell r="A4038" t="str">
            <v>SK-BLO-O-SORB 5LB JER US</v>
          </cell>
          <cell r="B4038">
            <v>31000145</v>
          </cell>
        </row>
        <row r="4039">
          <cell r="A4039" t="str">
            <v>SKST ORANG-PFEFF 80G</v>
          </cell>
          <cell r="B4039">
            <v>47001071</v>
          </cell>
        </row>
        <row r="4040">
          <cell r="A4040" t="str">
            <v>SKST PEFF 150G CZ</v>
          </cell>
          <cell r="B4040">
            <v>47000911</v>
          </cell>
        </row>
        <row r="4041">
          <cell r="A4041" t="str">
            <v>SKST PFEFF 120G DEX</v>
          </cell>
          <cell r="B4041">
            <v>47000983</v>
          </cell>
        </row>
        <row r="4042">
          <cell r="A4042" t="str">
            <v>SKST PFEFF 150G AT</v>
          </cell>
          <cell r="B4042">
            <v>47000927</v>
          </cell>
        </row>
        <row r="4043">
          <cell r="A4043" t="str">
            <v>SKST PFEFF 150g BG</v>
          </cell>
          <cell r="B4043">
            <v>47001011</v>
          </cell>
        </row>
        <row r="4044">
          <cell r="A4044" t="str">
            <v>SKST PFEFF 150G FI</v>
          </cell>
          <cell r="B4044">
            <v>47000979</v>
          </cell>
        </row>
        <row r="4045">
          <cell r="A4045" t="str">
            <v>SKST PFEFF 150G HR</v>
          </cell>
          <cell r="B4045">
            <v>47001015</v>
          </cell>
        </row>
        <row r="4046">
          <cell r="A4046" t="str">
            <v>SKST PFEFF 150G IE</v>
          </cell>
          <cell r="B4046">
            <v>47001044</v>
          </cell>
        </row>
        <row r="4047">
          <cell r="A4047" t="str">
            <v>SKST PFEFF 150g RO</v>
          </cell>
          <cell r="B4047">
            <v>47000966</v>
          </cell>
        </row>
        <row r="4048">
          <cell r="A4048" t="str">
            <v>SKST PFEFF 150G RS</v>
          </cell>
          <cell r="B4048">
            <v>47001039</v>
          </cell>
        </row>
        <row r="4049">
          <cell r="A4049" t="str">
            <v>SKST PFEFF 150g SI</v>
          </cell>
          <cell r="B4049">
            <v>47000990</v>
          </cell>
        </row>
        <row r="4050">
          <cell r="A4050" t="str">
            <v>SKST PFEFF 150G SK</v>
          </cell>
          <cell r="B4050">
            <v>47001032</v>
          </cell>
        </row>
        <row r="4051">
          <cell r="A4051" t="str">
            <v>SKST PFEFF-TORT 150G DE</v>
          </cell>
          <cell r="B4051">
            <v>47000896</v>
          </cell>
        </row>
        <row r="4052">
          <cell r="A4052" t="str">
            <v>SKST WAL 120G RS</v>
          </cell>
          <cell r="B4052">
            <v>47001038</v>
          </cell>
        </row>
        <row r="4053">
          <cell r="A4053" t="str">
            <v>SKST WAL 150G AT</v>
          </cell>
          <cell r="B4053">
            <v>47001053</v>
          </cell>
        </row>
        <row r="4054">
          <cell r="A4054" t="str">
            <v>SKST WAL 150G BG</v>
          </cell>
          <cell r="B4054">
            <v>47001060</v>
          </cell>
        </row>
        <row r="4055">
          <cell r="A4055" t="str">
            <v>SKST WAL 150G CH</v>
          </cell>
          <cell r="B4055">
            <v>47001057</v>
          </cell>
        </row>
        <row r="4056">
          <cell r="A4056" t="str">
            <v>SKST WAL 150G CY</v>
          </cell>
          <cell r="B4056">
            <v>47001058</v>
          </cell>
        </row>
        <row r="4057">
          <cell r="A4057" t="str">
            <v>SKST WAL 150G CZ</v>
          </cell>
          <cell r="B4057">
            <v>47001045</v>
          </cell>
        </row>
        <row r="4058">
          <cell r="A4058" t="str">
            <v>SKST WAL 150G DK</v>
          </cell>
          <cell r="B4058">
            <v>47001050</v>
          </cell>
        </row>
        <row r="4059">
          <cell r="A4059" t="str">
            <v>SKST WAL 150G ES</v>
          </cell>
          <cell r="B4059">
            <v>47001067</v>
          </cell>
        </row>
        <row r="4060">
          <cell r="A4060" t="str">
            <v>SKST WAL 150G GR</v>
          </cell>
          <cell r="B4060">
            <v>47001054</v>
          </cell>
        </row>
        <row r="4061">
          <cell r="A4061" t="str">
            <v>SKST WAL 150G HR</v>
          </cell>
          <cell r="B4061">
            <v>47001047</v>
          </cell>
        </row>
        <row r="4062">
          <cell r="A4062" t="str">
            <v>SKST WAL 150G HU</v>
          </cell>
          <cell r="B4062">
            <v>47001046</v>
          </cell>
        </row>
        <row r="4063">
          <cell r="A4063" t="str">
            <v>SKST WAL 150G IE</v>
          </cell>
          <cell r="B4063">
            <v>47001052</v>
          </cell>
        </row>
        <row r="4064">
          <cell r="A4064" t="str">
            <v>SKST WAL 150G MKÄ DE</v>
          </cell>
          <cell r="B4064">
            <v>47001010</v>
          </cell>
        </row>
        <row r="4065">
          <cell r="A4065" t="str">
            <v>SKST WAL 150G PL</v>
          </cell>
          <cell r="B4065">
            <v>47001056</v>
          </cell>
        </row>
        <row r="4066">
          <cell r="A4066" t="str">
            <v>SKST WAL 150G PT</v>
          </cell>
          <cell r="B4066">
            <v>47001051</v>
          </cell>
        </row>
        <row r="4067">
          <cell r="A4067" t="str">
            <v>SKST WAL 150G RO</v>
          </cell>
          <cell r="B4067">
            <v>47001059</v>
          </cell>
        </row>
        <row r="4068">
          <cell r="A4068" t="str">
            <v>SKST WAL 150G RS</v>
          </cell>
          <cell r="B4068">
            <v>47001062</v>
          </cell>
        </row>
        <row r="4069">
          <cell r="A4069" t="str">
            <v>SKST WAL 150G SE</v>
          </cell>
          <cell r="B4069">
            <v>47001049</v>
          </cell>
        </row>
        <row r="4070">
          <cell r="A4070" t="str">
            <v>SKST WAL 150G SI</v>
          </cell>
          <cell r="B4070">
            <v>47001048</v>
          </cell>
        </row>
        <row r="4071">
          <cell r="A4071" t="str">
            <v>SKST WAL 150G SK</v>
          </cell>
          <cell r="B4071">
            <v>47001061</v>
          </cell>
        </row>
        <row r="4072">
          <cell r="A4072" t="str">
            <v>SKZ 17,9KG AMM FÜR 8OZ</v>
          </cell>
          <cell r="B4072">
            <v>31000227</v>
          </cell>
        </row>
        <row r="4073">
          <cell r="A4073" t="str">
            <v>SKZ 18,5KG AMM f.  2,5LB</v>
          </cell>
          <cell r="B4073">
            <v>31000223</v>
          </cell>
        </row>
        <row r="4074">
          <cell r="A4074" t="str">
            <v>SKZ 2,5LB</v>
          </cell>
          <cell r="B4074">
            <v>32000092</v>
          </cell>
        </row>
        <row r="4075">
          <cell r="A4075" t="str">
            <v>SKZ 2,5LB EINZEL</v>
          </cell>
          <cell r="B4075">
            <v>32100092</v>
          </cell>
        </row>
        <row r="4076">
          <cell r="A4076" t="str">
            <v>SKZ 40FIT 15KG PON DE</v>
          </cell>
          <cell r="B4076">
            <v>47000175</v>
          </cell>
        </row>
        <row r="4077">
          <cell r="A4077" t="str">
            <v>SKZ 8OZ</v>
          </cell>
          <cell r="B4077">
            <v>32000091</v>
          </cell>
        </row>
        <row r="4078">
          <cell r="A4078" t="str">
            <v>SKZ 8OZ EINZEL</v>
          </cell>
          <cell r="B4078">
            <v>32100091</v>
          </cell>
        </row>
        <row r="4079">
          <cell r="A4079" t="str">
            <v>SKZ BLAUS 100G SPA CZ</v>
          </cell>
          <cell r="B4079">
            <v>57000598</v>
          </cell>
        </row>
        <row r="4080">
          <cell r="A4080" t="str">
            <v>SKZ BLO 2,5LB</v>
          </cell>
          <cell r="B4080">
            <v>57000599</v>
          </cell>
        </row>
        <row r="4081">
          <cell r="A4081" t="str">
            <v>SKZ BLO 8OZ</v>
          </cell>
          <cell r="B4081">
            <v>57000482</v>
          </cell>
        </row>
        <row r="4082">
          <cell r="A4082" t="str">
            <v>SKZ BLO-40FIT 50x15KG</v>
          </cell>
          <cell r="B4082">
            <v>57000643</v>
          </cell>
        </row>
        <row r="4083">
          <cell r="A4083" t="str">
            <v>SKZ BLO-WE-O-SORBI 5LB</v>
          </cell>
          <cell r="B4083">
            <v>57000289</v>
          </cell>
        </row>
        <row r="4084">
          <cell r="A4084" t="str">
            <v>SKZ CAM-GEW-SORB 18KG</v>
          </cell>
          <cell r="B4084">
            <v>31000177</v>
          </cell>
        </row>
        <row r="4085">
          <cell r="A4085" t="str">
            <v>SKZ CAM-PROC 100G WH</v>
          </cell>
          <cell r="B4085">
            <v>47000886</v>
          </cell>
        </row>
        <row r="4086">
          <cell r="A4086" t="str">
            <v>SKZ CHED 10KG JER DE</v>
          </cell>
          <cell r="B4086">
            <v>31000152</v>
          </cell>
        </row>
        <row r="4087">
          <cell r="A4087" t="str">
            <v>SKZ CHED-PROC 100G WH</v>
          </cell>
          <cell r="B4087">
            <v>47000885</v>
          </cell>
        </row>
        <row r="4088">
          <cell r="A4088" t="str">
            <v>SKZ CHED-ROT-GEW 5KG * CN</v>
          </cell>
          <cell r="B4088">
            <v>57000576</v>
          </cell>
        </row>
        <row r="4089">
          <cell r="A4089" t="str">
            <v>SKZ CHED-WE 20KG</v>
          </cell>
          <cell r="B4089">
            <v>31000182</v>
          </cell>
        </row>
        <row r="4090">
          <cell r="A4090" t="str">
            <v>SKZ CHED-WE-GEW 5KG * CN</v>
          </cell>
          <cell r="B4090">
            <v>57000387</v>
          </cell>
        </row>
        <row r="4091">
          <cell r="A4091" t="str">
            <v>SKZ CHE-GEW-SORB 18KG MBL</v>
          </cell>
          <cell r="B4091">
            <v>31000175</v>
          </cell>
        </row>
        <row r="4092">
          <cell r="A4092" t="str">
            <v>SKZ EDA-GEW-SORB 18KG MBL</v>
          </cell>
          <cell r="B4092">
            <v>31000176</v>
          </cell>
        </row>
        <row r="4093">
          <cell r="A4093" t="str">
            <v>SKZ EDAM-PROC 100G WH</v>
          </cell>
          <cell r="B4093">
            <v>47000881</v>
          </cell>
        </row>
        <row r="4094">
          <cell r="A4094" t="str">
            <v>SKZ EMM 18KG JER DE</v>
          </cell>
          <cell r="B4094">
            <v>31000183</v>
          </cell>
        </row>
        <row r="4095">
          <cell r="A4095" t="str">
            <v>SKZ EMM 3,9KG</v>
          </cell>
          <cell r="B4095">
            <v>31000226</v>
          </cell>
        </row>
        <row r="4096">
          <cell r="A4096" t="str">
            <v>SKZ EMM WUR 3,9KG</v>
          </cell>
          <cell r="B4096">
            <v>57000642</v>
          </cell>
        </row>
        <row r="4097">
          <cell r="A4097" t="str">
            <v>SKZ EMM-45FIT 18KG</v>
          </cell>
          <cell r="B4097">
            <v>57000187</v>
          </cell>
        </row>
        <row r="4098">
          <cell r="A4098" t="str">
            <v>SKZ EMM-GEW 5KG</v>
          </cell>
          <cell r="B4098">
            <v>59000038</v>
          </cell>
        </row>
        <row r="4099">
          <cell r="A4099" t="str">
            <v>SKZ EMM-GEW-SORB 18KG MBL</v>
          </cell>
          <cell r="B4099">
            <v>31000174</v>
          </cell>
        </row>
        <row r="4100">
          <cell r="A4100" t="str">
            <v>SKZ EMM-PASTE 10KG</v>
          </cell>
          <cell r="B4100">
            <v>31000232</v>
          </cell>
        </row>
        <row r="4101">
          <cell r="A4101" t="str">
            <v>SKZ EMM-PASTE 10KG ALH</v>
          </cell>
          <cell r="B4101">
            <v>31000231</v>
          </cell>
        </row>
        <row r="4102">
          <cell r="A4102" t="str">
            <v>SKZ EMM-PASTE 10KG JÜTRO</v>
          </cell>
          <cell r="B4102">
            <v>31000156</v>
          </cell>
        </row>
        <row r="4103">
          <cell r="A4103" t="str">
            <v>SKZ EMM-PROC 100G WH</v>
          </cell>
          <cell r="B4103">
            <v>47000884</v>
          </cell>
        </row>
        <row r="4104">
          <cell r="A4104" t="str">
            <v>SKZ FREIB-BLO 15KG 40FIT</v>
          </cell>
          <cell r="B4104">
            <v>47000174</v>
          </cell>
        </row>
        <row r="4105">
          <cell r="A4105" t="str">
            <v>SKZ GORG-68 10KG JER DE</v>
          </cell>
          <cell r="B4105">
            <v>31000153</v>
          </cell>
        </row>
        <row r="4106">
          <cell r="A4106" t="str">
            <v>SKZ GOU 3,9KG</v>
          </cell>
          <cell r="B4106">
            <v>31000207</v>
          </cell>
        </row>
        <row r="4107">
          <cell r="A4107" t="str">
            <v>SKZ GOU WUR 98MM 3,9KG</v>
          </cell>
          <cell r="B4107">
            <v>57000544</v>
          </cell>
        </row>
        <row r="4108">
          <cell r="A4108" t="str">
            <v>SKZ GOU-40 10KG JER DE</v>
          </cell>
          <cell r="B4108">
            <v>31000154</v>
          </cell>
        </row>
        <row r="4109">
          <cell r="A4109" t="str">
            <v>SKZ GOU-GEW-SORB 18KG MBL</v>
          </cell>
          <cell r="B4109">
            <v>31000173</v>
          </cell>
        </row>
        <row r="4110">
          <cell r="A4110" t="str">
            <v>SKZ GOU-PROC 100G WH</v>
          </cell>
          <cell r="B4110">
            <v>47000883</v>
          </cell>
        </row>
        <row r="4111">
          <cell r="A4111" t="str">
            <v>SKZ GOU-SCHEIBEN 2,5KG</v>
          </cell>
          <cell r="B4111">
            <v>57000470</v>
          </cell>
        </row>
        <row r="4112">
          <cell r="A4112" t="str">
            <v>SKZ HIRT-KC 150G CZ SPASTUP</v>
          </cell>
          <cell r="B4112">
            <v>47000968</v>
          </cell>
        </row>
        <row r="4113">
          <cell r="A4113" t="str">
            <v>SKZ KÄPA-CHED GELB 10KG ALH</v>
          </cell>
          <cell r="B4113">
            <v>31000239</v>
          </cell>
        </row>
        <row r="4114">
          <cell r="A4114" t="str">
            <v>SKZ KW-PREM CHED 100G CFO</v>
          </cell>
          <cell r="B4114">
            <v>47001068</v>
          </cell>
        </row>
        <row r="4115">
          <cell r="A4115" t="str">
            <v>SKZ KW-PREM EMM 100G CFO</v>
          </cell>
          <cell r="B4115">
            <v>47001066</v>
          </cell>
        </row>
        <row r="4116">
          <cell r="A4116" t="str">
            <v>SKZ Mac N Cheese</v>
          </cell>
          <cell r="B4116">
            <v>57000752</v>
          </cell>
        </row>
        <row r="4117">
          <cell r="A4117" t="str">
            <v>SKZ MOZZ 880G</v>
          </cell>
          <cell r="B4117">
            <v>47000889</v>
          </cell>
        </row>
        <row r="4118">
          <cell r="A4118" t="str">
            <v>SKZ MOZZ-IT-KRÄU 17KG</v>
          </cell>
          <cell r="B4118">
            <v>57000297</v>
          </cell>
        </row>
        <row r="4119">
          <cell r="A4119" t="str">
            <v>SKZ NACHO-DIP 150G SPA</v>
          </cell>
          <cell r="B4119">
            <v>57000663</v>
          </cell>
        </row>
        <row r="4120">
          <cell r="A4120" t="str">
            <v>SKZ PF 10KG</v>
          </cell>
          <cell r="B4120">
            <v>31000161</v>
          </cell>
        </row>
        <row r="4121">
          <cell r="A4121" t="str">
            <v>SKZ PF 10KG DRO</v>
          </cell>
          <cell r="B4121">
            <v>57000003</v>
          </cell>
        </row>
        <row r="4122">
          <cell r="A4122" t="str">
            <v>SKZ RACL-BACKS-50 10KG</v>
          </cell>
          <cell r="B4122">
            <v>31000164</v>
          </cell>
        </row>
        <row r="4123">
          <cell r="A4123" t="str">
            <v>SKZ RACL-PAST-BACKS 10KG</v>
          </cell>
          <cell r="B4123">
            <v>57000471</v>
          </cell>
        </row>
        <row r="4124">
          <cell r="A4124" t="str">
            <v>SKZ SCHEIBLETTE CHED 10KG</v>
          </cell>
          <cell r="B4124">
            <v>57000750</v>
          </cell>
        </row>
        <row r="4125">
          <cell r="A4125" t="str">
            <v>SKZ SCHI 250G MIL DK</v>
          </cell>
          <cell r="B4125">
            <v>57000675</v>
          </cell>
        </row>
        <row r="4126">
          <cell r="A4126" t="str">
            <v>SKZ SCHW-SCHI 10KG</v>
          </cell>
          <cell r="B4126">
            <v>31000224</v>
          </cell>
        </row>
        <row r="4127">
          <cell r="A4127" t="str">
            <v>SKZ SHRI 150G GEI DK</v>
          </cell>
          <cell r="B4127">
            <v>57000708</v>
          </cell>
        </row>
        <row r="4128">
          <cell r="A4128" t="str">
            <v>SKZ SHRI 250g MIL DK</v>
          </cell>
          <cell r="B4128">
            <v>57000674</v>
          </cell>
        </row>
        <row r="4129">
          <cell r="A4129" t="str">
            <v>SKZ WAL-WURST 10KG</v>
          </cell>
          <cell r="B4129">
            <v>31000208</v>
          </cell>
        </row>
        <row r="4130">
          <cell r="A4130" t="str">
            <v>SKZ-40FIT 10KG PONNATH</v>
          </cell>
          <cell r="B4130">
            <v>47001069</v>
          </cell>
        </row>
        <row r="4131">
          <cell r="A4131" t="str">
            <v>SKZ-40FIT 10KG PR</v>
          </cell>
          <cell r="B4131">
            <v>47001073</v>
          </cell>
        </row>
        <row r="4132">
          <cell r="A4132" t="str">
            <v>SKZ-BIO-PASTE 10KG DE</v>
          </cell>
          <cell r="B4132">
            <v>31000228</v>
          </cell>
        </row>
        <row r="4133">
          <cell r="A4133" t="str">
            <v>SKZ-EMM-PASTE 10KG KFK</v>
          </cell>
          <cell r="B4133">
            <v>31000233</v>
          </cell>
        </row>
        <row r="4134">
          <cell r="A4134" t="str">
            <v>SKZ-GORG-PASTE 10KG</v>
          </cell>
          <cell r="B4134">
            <v>31000235</v>
          </cell>
        </row>
        <row r="4135">
          <cell r="A4135" t="str">
            <v>Smokal-Rauchwürzer</v>
          </cell>
          <cell r="B4135">
            <v>24000274</v>
          </cell>
        </row>
        <row r="4136">
          <cell r="A4136" t="str">
            <v>SMP sprühgetr * 25K</v>
          </cell>
          <cell r="B4136">
            <v>24000598</v>
          </cell>
        </row>
        <row r="4137">
          <cell r="A4137" t="str">
            <v>SMP sprühgetr * 700</v>
          </cell>
          <cell r="B4137">
            <v>24000539</v>
          </cell>
        </row>
        <row r="4138">
          <cell r="A4138" t="str">
            <v>Snack-Stripes * 84G MIL DE</v>
          </cell>
          <cell r="B4138">
            <v>59000028</v>
          </cell>
        </row>
        <row r="4139">
          <cell r="A4139" t="str">
            <v>Sonnengetrocknete Tomaten in Ö</v>
          </cell>
          <cell r="B4139">
            <v>24000616</v>
          </cell>
        </row>
        <row r="4140">
          <cell r="A4140" t="str">
            <v>Sorbinsäure E-200</v>
          </cell>
          <cell r="B4140">
            <v>24000121</v>
          </cell>
        </row>
        <row r="4141">
          <cell r="A4141" t="str">
            <v>Sorbinsäure E-200-FCC</v>
          </cell>
          <cell r="B4141">
            <v>24000425</v>
          </cell>
        </row>
        <row r="4142">
          <cell r="A4142" t="str">
            <v>Speck&amp;RÖSTZW Gew.mischung</v>
          </cell>
          <cell r="B4142">
            <v>24000324</v>
          </cell>
        </row>
        <row r="4143">
          <cell r="A4143" t="str">
            <v>Speisegelatin 260Bloom 140ms</v>
          </cell>
          <cell r="B4143">
            <v>24000220</v>
          </cell>
        </row>
        <row r="4144">
          <cell r="A4144" t="str">
            <v>Speisegelatine 260Bloom 18mesh</v>
          </cell>
          <cell r="B4144">
            <v>24000657</v>
          </cell>
        </row>
        <row r="4145">
          <cell r="A4145" t="str">
            <v>Speisequark Magerstufe</v>
          </cell>
          <cell r="B4145">
            <v>24000067</v>
          </cell>
        </row>
        <row r="4146">
          <cell r="A4146" t="str">
            <v>Speisesalz</v>
          </cell>
          <cell r="B4146">
            <v>24000420</v>
          </cell>
        </row>
        <row r="4147">
          <cell r="A4147" t="str">
            <v>Spekulatiusgewürz</v>
          </cell>
          <cell r="B4147">
            <v>24000155</v>
          </cell>
        </row>
        <row r="4148">
          <cell r="A4148" t="str">
            <v>Spekulatiusgewürz Ceylon-Zimt</v>
          </cell>
          <cell r="B4148">
            <v>24000638</v>
          </cell>
        </row>
        <row r="4149">
          <cell r="A4149" t="str">
            <v>SPREAD ORANGE 30G MBL</v>
          </cell>
          <cell r="B4149">
            <v>59000013</v>
          </cell>
        </row>
        <row r="4150">
          <cell r="A4150" t="str">
            <v>SPREAD QUINCE 240G MBL</v>
          </cell>
          <cell r="B4150">
            <v>59000022</v>
          </cell>
        </row>
        <row r="4151">
          <cell r="A4151" t="str">
            <v>SPREAD QUINCE 240G WH</v>
          </cell>
          <cell r="B4151">
            <v>59000025</v>
          </cell>
        </row>
        <row r="4152">
          <cell r="A4152" t="str">
            <v>SPREAD QUINCE 30G MBL</v>
          </cell>
          <cell r="B4152">
            <v>59000012</v>
          </cell>
        </row>
        <row r="4153">
          <cell r="A4153" t="str">
            <v>SPREAD VIJGEN 240G MBL</v>
          </cell>
          <cell r="B4153">
            <v>59000001</v>
          </cell>
        </row>
        <row r="4154">
          <cell r="A4154" t="str">
            <v>SPREAD VIJGEN 240G WH</v>
          </cell>
          <cell r="B4154">
            <v>59000021</v>
          </cell>
        </row>
        <row r="4155">
          <cell r="A4155" t="str">
            <v>SPREAD VIJGEN 30G MBL</v>
          </cell>
          <cell r="B4155">
            <v>59000009</v>
          </cell>
        </row>
        <row r="4156">
          <cell r="A4156" t="str">
            <v>SPREAD VIJGEN 30G WH</v>
          </cell>
          <cell r="B4156">
            <v>59000024</v>
          </cell>
        </row>
        <row r="4157">
          <cell r="A4157" t="str">
            <v>SPREAD VIJGEN-ORANGE 240G WH</v>
          </cell>
          <cell r="B4157">
            <v>59000023</v>
          </cell>
        </row>
        <row r="4158">
          <cell r="A4158" t="str">
            <v>SPREAD V-SINAASA 240G MBL</v>
          </cell>
          <cell r="B4158">
            <v>59000002</v>
          </cell>
        </row>
        <row r="4159">
          <cell r="A4159" t="str">
            <v>St André</v>
          </cell>
          <cell r="B4159">
            <v>23000606</v>
          </cell>
        </row>
        <row r="4160">
          <cell r="A4160" t="str">
            <v>STAM AM-ANANAS</v>
          </cell>
          <cell r="B4160">
            <v>23500241</v>
          </cell>
        </row>
        <row r="4161">
          <cell r="A4161" t="str">
            <v>STAM AM-ENGLAND</v>
          </cell>
          <cell r="B4161">
            <v>23500240</v>
          </cell>
        </row>
        <row r="4162">
          <cell r="A4162" t="str">
            <v>STAM -ANS CRFR-f-FK</v>
          </cell>
          <cell r="B4162">
            <v>23500488</v>
          </cell>
        </row>
        <row r="4163">
          <cell r="A4163" t="str">
            <v>STAM ASIA-BLO</v>
          </cell>
          <cell r="B4163">
            <v>23500242</v>
          </cell>
        </row>
        <row r="4164">
          <cell r="A4164" t="str">
            <v>STAM ASIA-BLO 0,1JBKM</v>
          </cell>
          <cell r="B4164">
            <v>23500520</v>
          </cell>
        </row>
        <row r="4165">
          <cell r="A4165" t="str">
            <v>STAM DELTA-34-TM</v>
          </cell>
          <cell r="B4165">
            <v>23500243</v>
          </cell>
        </row>
        <row r="4166">
          <cell r="A4166" t="str">
            <v>STAM FK-GM-38TM</v>
          </cell>
          <cell r="B4166">
            <v>23500403</v>
          </cell>
        </row>
        <row r="4167">
          <cell r="A4167" t="str">
            <v>STAM FK-HARD</v>
          </cell>
          <cell r="B4167">
            <v>23500246</v>
          </cell>
        </row>
        <row r="4168">
          <cell r="A4168" t="str">
            <v>STAM FK-HARD mR</v>
          </cell>
          <cell r="B4168">
            <v>23500517</v>
          </cell>
        </row>
        <row r="4169">
          <cell r="A4169" t="str">
            <v>STAM FK-PUR-BACKST 46-TM</v>
          </cell>
          <cell r="B4169">
            <v>23500251</v>
          </cell>
        </row>
        <row r="4170">
          <cell r="A4170" t="str">
            <v>STAM FKZ-EIM</v>
          </cell>
          <cell r="B4170">
            <v>23500244</v>
          </cell>
        </row>
        <row r="4171">
          <cell r="A4171" t="str">
            <v>STAM FKZ-KOAM</v>
          </cell>
          <cell r="B4171">
            <v>23500445</v>
          </cell>
        </row>
        <row r="4172">
          <cell r="A4172" t="str">
            <v>STAM FM FK-GM-38TM</v>
          </cell>
          <cell r="B4172">
            <v>23500470</v>
          </cell>
        </row>
        <row r="4173">
          <cell r="A4173" t="str">
            <v>STAUBK * * 15K</v>
          </cell>
          <cell r="B4173">
            <v>23000026</v>
          </cell>
        </row>
        <row r="4174">
          <cell r="A4174" t="str">
            <v>Steinpilz-Compound</v>
          </cell>
          <cell r="B4174">
            <v>24000077</v>
          </cell>
        </row>
        <row r="4175">
          <cell r="A4175" t="str">
            <v>St-Galler-Rahmkäse 56FIT 7K</v>
          </cell>
          <cell r="B4175">
            <v>23000531</v>
          </cell>
        </row>
        <row r="4176">
          <cell r="A4176" t="str">
            <v>STREICHR BÄR-KNOBL 150G BIS DE</v>
          </cell>
          <cell r="B4176">
            <v>36000045</v>
          </cell>
        </row>
        <row r="4177">
          <cell r="A4177" t="str">
            <v>STREICHR KRÄU 150G MIL BE</v>
          </cell>
          <cell r="B4177">
            <v>44000053</v>
          </cell>
        </row>
        <row r="4178">
          <cell r="A4178" t="str">
            <v>STREICHR KRÄU 150G MIL DE</v>
          </cell>
          <cell r="B4178">
            <v>44000040</v>
          </cell>
        </row>
        <row r="4179">
          <cell r="A4179" t="str">
            <v>STREICHR KRÄU 150G MIL GB/IE</v>
          </cell>
          <cell r="B4179">
            <v>44000054</v>
          </cell>
        </row>
        <row r="4180">
          <cell r="A4180" t="str">
            <v>STREICHR KRÄU 150G MIL LT</v>
          </cell>
          <cell r="B4180">
            <v>44000052</v>
          </cell>
        </row>
        <row r="4181">
          <cell r="A4181" t="str">
            <v>STREICHR MEER 150G BIS DE</v>
          </cell>
          <cell r="B4181">
            <v>36000044</v>
          </cell>
        </row>
        <row r="4182">
          <cell r="A4182" t="str">
            <v>STREICHR MIKO 150G MIL BE/ES</v>
          </cell>
          <cell r="B4182">
            <v>54000049</v>
          </cell>
        </row>
        <row r="4183">
          <cell r="A4183" t="str">
            <v>STREICHR MIKO 150G MIL CY/LT</v>
          </cell>
          <cell r="B4183">
            <v>54000054</v>
          </cell>
        </row>
        <row r="4184">
          <cell r="A4184" t="str">
            <v>STREICHR MIKO 150G MIL GB/IE</v>
          </cell>
          <cell r="B4184">
            <v>54000045</v>
          </cell>
        </row>
        <row r="4185">
          <cell r="A4185" t="str">
            <v>STREICHR PAP 150G MIL  BE</v>
          </cell>
          <cell r="B4185">
            <v>44000056</v>
          </cell>
        </row>
        <row r="4186">
          <cell r="A4186" t="str">
            <v>STREICHR PAP 150G MIL  GB/IE</v>
          </cell>
          <cell r="B4186">
            <v>44000057</v>
          </cell>
        </row>
        <row r="4187">
          <cell r="A4187" t="str">
            <v>STREICHR PAP 150G MIL  LT</v>
          </cell>
          <cell r="B4187">
            <v>44000055</v>
          </cell>
        </row>
        <row r="4188">
          <cell r="A4188" t="str">
            <v>Tamora Smoke</v>
          </cell>
          <cell r="B4188">
            <v>24000443</v>
          </cell>
        </row>
        <row r="4189">
          <cell r="A4189" t="str">
            <v>Tapiokastärke</v>
          </cell>
          <cell r="B4189">
            <v>24000724</v>
          </cell>
        </row>
        <row r="4190">
          <cell r="A4190" t="str">
            <v>Tapioka-Stärke Novation-9330</v>
          </cell>
          <cell r="B4190">
            <v>24000033</v>
          </cell>
        </row>
        <row r="4191">
          <cell r="A4191" t="str">
            <v>Thymian gerebelt</v>
          </cell>
          <cell r="B4191">
            <v>24000129</v>
          </cell>
        </row>
        <row r="4192">
          <cell r="A4192" t="str">
            <v>TIL * 45FIT 15K</v>
          </cell>
          <cell r="B4192">
            <v>23000103</v>
          </cell>
        </row>
        <row r="4193">
          <cell r="A4193" t="str">
            <v>TIL * 45FIT VLOG</v>
          </cell>
          <cell r="B4193">
            <v>23000189</v>
          </cell>
        </row>
        <row r="4194">
          <cell r="A4194" t="str">
            <v>TIL 45FIT 15K</v>
          </cell>
          <cell r="B4194">
            <v>23000536</v>
          </cell>
        </row>
        <row r="4195">
          <cell r="A4195" t="str">
            <v>TIL 45FIT 15K BIO</v>
          </cell>
          <cell r="B4195">
            <v>23000619</v>
          </cell>
        </row>
        <row r="4196">
          <cell r="A4196" t="str">
            <v>TIL AMM 45FIT 15K</v>
          </cell>
          <cell r="B4196">
            <v>23000131</v>
          </cell>
        </row>
        <row r="4197">
          <cell r="A4197" t="str">
            <v>TIL Lidl 45FIT 15K</v>
          </cell>
          <cell r="B4197">
            <v>23000184</v>
          </cell>
        </row>
        <row r="4198">
          <cell r="A4198" t="str">
            <v>TIL-HOL * 45FIT 3,6</v>
          </cell>
          <cell r="B4198">
            <v>23000166</v>
          </cell>
        </row>
        <row r="4199">
          <cell r="A4199" t="str">
            <v>TIR CLAS 100G WH DE</v>
          </cell>
          <cell r="B4199">
            <v>41000013</v>
          </cell>
        </row>
        <row r="4200">
          <cell r="A4200" t="str">
            <v>TIR CLASS 100G LCB FR</v>
          </cell>
          <cell r="B4200">
            <v>51000001</v>
          </cell>
        </row>
        <row r="4201">
          <cell r="A4201" t="str">
            <v>Tiroler-Adler 45FIT 7K</v>
          </cell>
          <cell r="B4201">
            <v>23000534</v>
          </cell>
        </row>
        <row r="4202">
          <cell r="A4202" t="str">
            <v>TK Bioland Holunderblüten Extr</v>
          </cell>
          <cell r="B4202">
            <v>24000626</v>
          </cell>
        </row>
        <row r="4203">
          <cell r="A4203" t="str">
            <v>TK Knoblauch-Kräuter ZB</v>
          </cell>
          <cell r="B4203">
            <v>24000699</v>
          </cell>
        </row>
        <row r="4204">
          <cell r="A4204" t="str">
            <v>TK-APF-Würfel 10x10mm 6K</v>
          </cell>
          <cell r="B4204">
            <v>24000584</v>
          </cell>
        </row>
        <row r="4205">
          <cell r="A4205" t="str">
            <v>TK-Basilikum</v>
          </cell>
          <cell r="B4205">
            <v>24000276</v>
          </cell>
        </row>
        <row r="4206">
          <cell r="A4206" t="str">
            <v>TK-Basilikum geschnit 1-6MM</v>
          </cell>
          <cell r="B4206">
            <v>24000096</v>
          </cell>
        </row>
        <row r="4207">
          <cell r="A4207" t="str">
            <v>TK-BROM Thornfree</v>
          </cell>
          <cell r="B4207">
            <v>24000198</v>
          </cell>
        </row>
        <row r="4208">
          <cell r="A4208" t="str">
            <v>TK-BROM Wildsammlung</v>
          </cell>
          <cell r="B4208">
            <v>24000197</v>
          </cell>
        </row>
        <row r="4209">
          <cell r="A4209" t="str">
            <v>TK-Dill I.Q.F</v>
          </cell>
          <cell r="B4209">
            <v>24000122</v>
          </cell>
        </row>
        <row r="4210">
          <cell r="A4210" t="str">
            <v>TK-Garnelen bits &amp; pieces</v>
          </cell>
          <cell r="B4210">
            <v>24000685</v>
          </cell>
        </row>
        <row r="4211">
          <cell r="A4211" t="str">
            <v>TK-Garnelen gek-geschält</v>
          </cell>
          <cell r="B4211">
            <v>24000241</v>
          </cell>
        </row>
        <row r="4212">
          <cell r="A4212" t="str">
            <v>TK-GARNELEN SCHNEIDEN</v>
          </cell>
          <cell r="B4212">
            <v>23500386</v>
          </cell>
        </row>
        <row r="4213">
          <cell r="A4213" t="str">
            <v>TK-Heidelbeeren</v>
          </cell>
          <cell r="B4213">
            <v>24000140</v>
          </cell>
        </row>
        <row r="4214">
          <cell r="A4214" t="str">
            <v>TK-HIMB ganz</v>
          </cell>
          <cell r="B4214">
            <v>24000196</v>
          </cell>
        </row>
        <row r="4215">
          <cell r="A4215" t="str">
            <v>TK-HIMB-Pellets</v>
          </cell>
          <cell r="B4215">
            <v>24000048</v>
          </cell>
        </row>
        <row r="4216">
          <cell r="A4216" t="str">
            <v>TK-HIMB-Pellets Willamette</v>
          </cell>
          <cell r="B4216">
            <v>24000208</v>
          </cell>
        </row>
        <row r="4217">
          <cell r="A4217" t="str">
            <v>TK-Mangopüree * * 9KG</v>
          </cell>
          <cell r="B4217">
            <v>24000222</v>
          </cell>
        </row>
        <row r="4218">
          <cell r="A4218" t="str">
            <v>TK-Rosmarien</v>
          </cell>
          <cell r="B4218">
            <v>24000075</v>
          </cell>
        </row>
        <row r="4219">
          <cell r="A4219" t="str">
            <v>TK-SCHNITTL geschnitten</v>
          </cell>
          <cell r="B4219">
            <v>24000043</v>
          </cell>
        </row>
        <row r="4220">
          <cell r="A4220" t="str">
            <v>TK-WLACHS-ABS KaltGERÄU</v>
          </cell>
          <cell r="B4220">
            <v>24000242</v>
          </cell>
        </row>
        <row r="4221">
          <cell r="A4221" t="str">
            <v>TK-ZWIEB-Würfel 6x6mm</v>
          </cell>
          <cell r="B4221">
            <v>24000587</v>
          </cell>
        </row>
        <row r="4222">
          <cell r="A4222" t="str">
            <v>TK-ZWIEB-Würfel rot 10x10</v>
          </cell>
          <cell r="B4222">
            <v>24000211</v>
          </cell>
        </row>
        <row r="4223">
          <cell r="A4223" t="str">
            <v>TK-ZWIEB-Würfel WEIß 6x6MM</v>
          </cell>
          <cell r="B4223">
            <v>24000042</v>
          </cell>
        </row>
        <row r="4224">
          <cell r="A4224" t="str">
            <v>TOM passiert 10KG JER</v>
          </cell>
          <cell r="B4224">
            <v>24000091</v>
          </cell>
        </row>
        <row r="4225">
          <cell r="A4225" t="str">
            <v>Tomate-Basilikum-ZB 2.0 OGT</v>
          </cell>
          <cell r="B4225">
            <v>24000718</v>
          </cell>
        </row>
        <row r="4226">
          <cell r="A4226" t="str">
            <v>Tomaten getr-Öl * 2,6</v>
          </cell>
          <cell r="B4226">
            <v>24000374</v>
          </cell>
        </row>
        <row r="4227">
          <cell r="A4227" t="str">
            <v>Tomatenmark 36/38%</v>
          </cell>
          <cell r="B4227">
            <v>24000577</v>
          </cell>
        </row>
        <row r="4228">
          <cell r="A4228" t="str">
            <v>Tomatenmark 36/38% in Dosen</v>
          </cell>
          <cell r="B4228">
            <v>24000591</v>
          </cell>
        </row>
        <row r="4229">
          <cell r="A4229" t="str">
            <v>Tomatenmark 3-fach 36-38</v>
          </cell>
          <cell r="B4229">
            <v>24000275</v>
          </cell>
        </row>
        <row r="4230">
          <cell r="A4230" t="str">
            <v>TomatenPAP Streifen * 5KG</v>
          </cell>
          <cell r="B4230">
            <v>24000260</v>
          </cell>
        </row>
        <row r="4231">
          <cell r="A4231" t="str">
            <v>Tomaten-PAP-Streifen 5,6 KG</v>
          </cell>
          <cell r="B4231">
            <v>24000579</v>
          </cell>
        </row>
        <row r="4232">
          <cell r="A4232" t="str">
            <v>TOM-BAS Würzung 1K</v>
          </cell>
          <cell r="B4232">
            <v>24000607</v>
          </cell>
        </row>
        <row r="4233">
          <cell r="A4233" t="str">
            <v>TOM-BAS-ZUB 10K</v>
          </cell>
          <cell r="B4233">
            <v>24000592</v>
          </cell>
        </row>
        <row r="4234">
          <cell r="A4234" t="str">
            <v>TOM-MARK DOSEN ÖFFNEN</v>
          </cell>
          <cell r="B4234">
            <v>23500423</v>
          </cell>
        </row>
        <row r="4235">
          <cell r="A4235" t="str">
            <v>TOM-PAP WOLFEN LOCH-10MM</v>
          </cell>
          <cell r="B4235">
            <v>23500291</v>
          </cell>
        </row>
        <row r="4236">
          <cell r="A4236" t="str">
            <v>TOM-RICOTTA DIP 175G WH DE</v>
          </cell>
          <cell r="B4236">
            <v>46000033</v>
          </cell>
        </row>
        <row r="4237">
          <cell r="A4237" t="str">
            <v>TORT GRÜN-PF 2KG</v>
          </cell>
          <cell r="B4237">
            <v>57000508</v>
          </cell>
        </row>
        <row r="4238">
          <cell r="A4238" t="str">
            <v>TORT GRÜN-PF 2KG ABI</v>
          </cell>
          <cell r="B4238">
            <v>57000531</v>
          </cell>
        </row>
        <row r="4239">
          <cell r="A4239" t="str">
            <v>TORT GRÜN-PF 2KG JER 2P</v>
          </cell>
          <cell r="B4239">
            <v>57000072</v>
          </cell>
        </row>
        <row r="4240">
          <cell r="A4240" t="str">
            <v>TORT GRÜN-PF 2KG JER DE</v>
          </cell>
          <cell r="B4240">
            <v>47000200</v>
          </cell>
        </row>
        <row r="4241">
          <cell r="A4241" t="str">
            <v>TORT GRÜN-PF 2KG OLD</v>
          </cell>
          <cell r="B4241">
            <v>57000070</v>
          </cell>
        </row>
        <row r="4242">
          <cell r="A4242" t="str">
            <v>TORT LACHS 1KG</v>
          </cell>
          <cell r="B4242">
            <v>47000686</v>
          </cell>
        </row>
        <row r="4243">
          <cell r="A4243" t="str">
            <v>TORT LACHS 1KG GRL</v>
          </cell>
          <cell r="B4243">
            <v>47000691</v>
          </cell>
        </row>
        <row r="4244">
          <cell r="A4244" t="str">
            <v>TORT LACHS 1KG HME</v>
          </cell>
          <cell r="B4244">
            <v>47000687</v>
          </cell>
        </row>
        <row r="4245">
          <cell r="A4245" t="str">
            <v>TORT LACHS 1KG JER DE</v>
          </cell>
          <cell r="B4245">
            <v>57000097</v>
          </cell>
        </row>
        <row r="4246">
          <cell r="A4246" t="str">
            <v>TORT LACHS 1KG MIC</v>
          </cell>
          <cell r="B4246">
            <v>47000689</v>
          </cell>
        </row>
        <row r="4247">
          <cell r="A4247" t="str">
            <v>TORT LACHS 1KG MICH</v>
          </cell>
          <cell r="B4247">
            <v>57000100</v>
          </cell>
        </row>
        <row r="4248">
          <cell r="A4248" t="str">
            <v>TORT LACHS 1KG PAL</v>
          </cell>
          <cell r="B4248">
            <v>47000688</v>
          </cell>
        </row>
        <row r="4249">
          <cell r="A4249" t="str">
            <v>TORT LACHS 1KG PIB</v>
          </cell>
          <cell r="B4249">
            <v>47000690</v>
          </cell>
        </row>
        <row r="4250">
          <cell r="A4250" t="str">
            <v>TORT LACHS 1KG PSL</v>
          </cell>
          <cell r="B4250">
            <v>57000099</v>
          </cell>
        </row>
        <row r="4251">
          <cell r="A4251" t="str">
            <v>TORT LACHS 1KG RO</v>
          </cell>
          <cell r="B4251">
            <v>57000102</v>
          </cell>
        </row>
        <row r="4252">
          <cell r="A4252" t="str">
            <v>TORT LACHS 1KG SL/NL</v>
          </cell>
          <cell r="B4252">
            <v>57000098</v>
          </cell>
        </row>
        <row r="4253">
          <cell r="A4253" t="str">
            <v>TORT LACHS 2,03K JER(1,63)</v>
          </cell>
          <cell r="B4253">
            <v>31000166</v>
          </cell>
        </row>
        <row r="4254">
          <cell r="A4254" t="str">
            <v>TORT LACHS 2KG</v>
          </cell>
          <cell r="B4254">
            <v>57000506</v>
          </cell>
        </row>
        <row r="4255">
          <cell r="A4255" t="str">
            <v>TORT LACHS 2KG ABI</v>
          </cell>
          <cell r="B4255">
            <v>57000532</v>
          </cell>
        </row>
        <row r="4256">
          <cell r="A4256" t="str">
            <v>TORT LACHS 2KG JER 2P</v>
          </cell>
          <cell r="B4256">
            <v>57000093</v>
          </cell>
        </row>
        <row r="4257">
          <cell r="A4257" t="str">
            <v>TORT LACHS 2KG JER DE</v>
          </cell>
          <cell r="B4257">
            <v>47000185</v>
          </cell>
        </row>
        <row r="4258">
          <cell r="A4258" t="str">
            <v>TORT PF 1KG</v>
          </cell>
          <cell r="B4258">
            <v>47000692</v>
          </cell>
        </row>
        <row r="4259">
          <cell r="A4259" t="str">
            <v>TORT PF 1KG JER DE</v>
          </cell>
          <cell r="B4259">
            <v>57000116</v>
          </cell>
        </row>
        <row r="4260">
          <cell r="A4260" t="str">
            <v>TORT PF 1KG MIC</v>
          </cell>
          <cell r="B4260">
            <v>47000694</v>
          </cell>
        </row>
        <row r="4261">
          <cell r="A4261" t="str">
            <v>TORT PF 1KG MICH</v>
          </cell>
          <cell r="B4261">
            <v>57000118</v>
          </cell>
        </row>
        <row r="4262">
          <cell r="A4262" t="str">
            <v>TORT PF 1KG PSL</v>
          </cell>
          <cell r="B4262">
            <v>47000693</v>
          </cell>
        </row>
        <row r="4263">
          <cell r="A4263" t="str">
            <v>TORT RÄU 1KG ABIACO</v>
          </cell>
          <cell r="B4263">
            <v>47000727</v>
          </cell>
        </row>
        <row r="4264">
          <cell r="A4264" t="str">
            <v>TORT RÄU 1KG CHE</v>
          </cell>
          <cell r="B4264">
            <v>47000725</v>
          </cell>
        </row>
        <row r="4265">
          <cell r="A4265" t="str">
            <v>TORT RAUCH 2,1KG JER DE</v>
          </cell>
          <cell r="B4265">
            <v>31000206</v>
          </cell>
        </row>
        <row r="4266">
          <cell r="A4266" t="str">
            <v>TORT RÄU-KÄSE 1KG CHE</v>
          </cell>
          <cell r="B4266">
            <v>57000129</v>
          </cell>
        </row>
        <row r="4267">
          <cell r="A4267" t="str">
            <v>TORT SCHW-PF 2KG JER DE</v>
          </cell>
          <cell r="B4267">
            <v>31000170</v>
          </cell>
        </row>
        <row r="4268">
          <cell r="A4268" t="str">
            <v>TÖRT SORT-KALT 125G CFO</v>
          </cell>
          <cell r="B4268">
            <v>57000075</v>
          </cell>
        </row>
        <row r="4269">
          <cell r="A4269" t="str">
            <v>TÖRT SORT-KALT 125G CHE</v>
          </cell>
          <cell r="B4269">
            <v>57000074</v>
          </cell>
        </row>
        <row r="4270">
          <cell r="A4270" t="str">
            <v>TORT WAL 1,93KG JER (1,58)</v>
          </cell>
          <cell r="B4270">
            <v>31000169</v>
          </cell>
        </row>
        <row r="4271">
          <cell r="A4271" t="str">
            <v>TORT WAL 1KG</v>
          </cell>
          <cell r="B4271">
            <v>47000695</v>
          </cell>
        </row>
        <row r="4272">
          <cell r="A4272" t="str">
            <v>TORT WAL 1KG IT-RO</v>
          </cell>
          <cell r="B4272">
            <v>57000218</v>
          </cell>
        </row>
        <row r="4273">
          <cell r="A4273" t="str">
            <v>TORT WAL 1KG JER</v>
          </cell>
          <cell r="B4273">
            <v>57000213</v>
          </cell>
        </row>
        <row r="4274">
          <cell r="A4274" t="str">
            <v>TORT WAL 1KG MIC</v>
          </cell>
          <cell r="B4274">
            <v>47000698</v>
          </cell>
        </row>
        <row r="4275">
          <cell r="A4275" t="str">
            <v>TORT WAL 1KG MICH</v>
          </cell>
          <cell r="B4275">
            <v>57000217</v>
          </cell>
        </row>
        <row r="4276">
          <cell r="A4276" t="str">
            <v>TORT WAL 1KG PIB</v>
          </cell>
          <cell r="B4276">
            <v>47000697</v>
          </cell>
        </row>
        <row r="4277">
          <cell r="A4277" t="str">
            <v>TORT WAL 1KG PSL</v>
          </cell>
          <cell r="B4277">
            <v>47000696</v>
          </cell>
        </row>
        <row r="4278">
          <cell r="A4278" t="str">
            <v>TORT WAL 2160G</v>
          </cell>
          <cell r="B4278">
            <v>47000849</v>
          </cell>
        </row>
        <row r="4279">
          <cell r="A4279" t="str">
            <v>TORT WAL 2KG</v>
          </cell>
          <cell r="B4279">
            <v>57000190</v>
          </cell>
        </row>
        <row r="4280">
          <cell r="A4280" t="str">
            <v>TORT WAL 2KG ABI</v>
          </cell>
          <cell r="B4280">
            <v>57000533</v>
          </cell>
        </row>
        <row r="4281">
          <cell r="A4281" t="str">
            <v>TORT WAL 2KG IL</v>
          </cell>
          <cell r="B4281">
            <v>57000499</v>
          </cell>
        </row>
        <row r="4282">
          <cell r="A4282" t="str">
            <v>TORT WAL 2KG JER DE</v>
          </cell>
          <cell r="B4282">
            <v>47000198</v>
          </cell>
        </row>
        <row r="4283">
          <cell r="A4283" t="str">
            <v>TORT WAL 2KG OLD</v>
          </cell>
          <cell r="B4283">
            <v>57000197</v>
          </cell>
        </row>
        <row r="4284">
          <cell r="A4284" t="str">
            <v>Tri-Natrium-Citrat E-331</v>
          </cell>
          <cell r="B4284">
            <v>24000416</v>
          </cell>
        </row>
        <row r="4285">
          <cell r="A4285" t="str">
            <v>Trüffelbrie</v>
          </cell>
          <cell r="B4285">
            <v>23000640</v>
          </cell>
        </row>
        <row r="4286">
          <cell r="A4286" t="str">
            <v>UDY Schild-unbedruckt</v>
          </cell>
          <cell r="B4286">
            <v>72000225</v>
          </cell>
        </row>
        <row r="4287">
          <cell r="A4287" t="str">
            <v>UDY-CN Haube-Halbfaltkiste</v>
          </cell>
          <cell r="B4287">
            <v>72000361</v>
          </cell>
        </row>
        <row r="4288">
          <cell r="A4288" t="str">
            <v>UDY-CN Schild</v>
          </cell>
          <cell r="B4288">
            <v>72000360</v>
          </cell>
        </row>
        <row r="4289">
          <cell r="A4289" t="str">
            <v>UDY-CN Sockelverstärk-Steg</v>
          </cell>
          <cell r="B4289">
            <v>72000359</v>
          </cell>
        </row>
        <row r="4290">
          <cell r="A4290" t="str">
            <v>UFO 230-40μ 520mm</v>
          </cell>
          <cell r="B4290">
            <v>71000434</v>
          </cell>
        </row>
        <row r="4291">
          <cell r="A4291" t="str">
            <v>UFO 230-50μ 423MM</v>
          </cell>
          <cell r="B4291">
            <v>71000262</v>
          </cell>
        </row>
        <row r="4292">
          <cell r="A4292" t="str">
            <v>UFO 240-40μ 562mm</v>
          </cell>
          <cell r="B4292">
            <v>71000013</v>
          </cell>
        </row>
        <row r="4293">
          <cell r="A4293" t="str">
            <v>UFO 240-40μ 591mm</v>
          </cell>
          <cell r="B4293">
            <v>71000012</v>
          </cell>
        </row>
        <row r="4294">
          <cell r="A4294" t="str">
            <v>UFO 240μ 562mm</v>
          </cell>
          <cell r="B4294">
            <v>71000041</v>
          </cell>
        </row>
        <row r="4295">
          <cell r="A4295" t="str">
            <v>UFO 240μ 591mm</v>
          </cell>
          <cell r="B4295">
            <v>71000042</v>
          </cell>
        </row>
        <row r="4296">
          <cell r="A4296" t="str">
            <v>UFO 250-50-5EVOH 591mm</v>
          </cell>
          <cell r="B4296">
            <v>71000205</v>
          </cell>
        </row>
        <row r="4297">
          <cell r="A4297" t="str">
            <v>UFO 290μ 422MM</v>
          </cell>
          <cell r="B4297">
            <v>71000490</v>
          </cell>
        </row>
        <row r="4298">
          <cell r="A4298" t="str">
            <v>UFO 290μ-EVOH 321mm</v>
          </cell>
          <cell r="B4298">
            <v>71000142</v>
          </cell>
        </row>
        <row r="4299">
          <cell r="A4299" t="str">
            <v>UFO 300-50μ-5EVOH 482MM</v>
          </cell>
          <cell r="B4299">
            <v>71000299</v>
          </cell>
        </row>
        <row r="4300">
          <cell r="A4300" t="str">
            <v>UFO 300-50μ-5EVOH 537M</v>
          </cell>
          <cell r="B4300">
            <v>71000294</v>
          </cell>
        </row>
        <row r="4301">
          <cell r="A4301" t="str">
            <v>UFO 330-50μ-5EVOH 423mm</v>
          </cell>
          <cell r="B4301">
            <v>71000155</v>
          </cell>
        </row>
        <row r="4302">
          <cell r="A4302" t="str">
            <v>UFO 340-50μ-10EVOH 537M</v>
          </cell>
          <cell r="B4302">
            <v>71000293</v>
          </cell>
        </row>
        <row r="4303">
          <cell r="A4303" t="str">
            <v>UFO 423mm 330/50, 5myEVOH</v>
          </cell>
          <cell r="B4303">
            <v>71000388</v>
          </cell>
        </row>
        <row r="4304">
          <cell r="A4304" t="str">
            <v>UFO 450-50μ-5μ 392mm</v>
          </cell>
          <cell r="B4304">
            <v>71000354</v>
          </cell>
        </row>
        <row r="4305">
          <cell r="A4305" t="str">
            <v>UFO 500-50μ 423mm L10</v>
          </cell>
          <cell r="B4305">
            <v>71000432</v>
          </cell>
        </row>
        <row r="4306">
          <cell r="A4306" t="str">
            <v>UFO 550-100μ-18EVOH 321mm</v>
          </cell>
          <cell r="B4306">
            <v>71000150</v>
          </cell>
        </row>
        <row r="4307">
          <cell r="A4307" t="str">
            <v>UFO 562mm 220 Mono APET</v>
          </cell>
          <cell r="B4307">
            <v>71000401</v>
          </cell>
        </row>
        <row r="4308">
          <cell r="A4308" t="str">
            <v>UFO BL-290μ 422MM</v>
          </cell>
          <cell r="B4308">
            <v>71000213</v>
          </cell>
        </row>
        <row r="4309">
          <cell r="A4309" t="str">
            <v>UFO MULTIVAC 230μ 423MM</v>
          </cell>
          <cell r="B4309">
            <v>71000570</v>
          </cell>
        </row>
        <row r="4310">
          <cell r="A4310" t="str">
            <v>UHT Sahne 23 % Fett</v>
          </cell>
          <cell r="B4310">
            <v>24000663</v>
          </cell>
        </row>
        <row r="4311">
          <cell r="A4311" t="str">
            <v>UKB- Aldi NKSTK 12X 200G</v>
          </cell>
          <cell r="B4311">
            <v>72000533</v>
          </cell>
        </row>
        <row r="4312">
          <cell r="A4312" t="str">
            <v>UKB BIMÜ K-B MIKO</v>
          </cell>
          <cell r="B4312">
            <v>72000542</v>
          </cell>
        </row>
        <row r="4313">
          <cell r="A4313" t="str">
            <v>UKB FK 16 x 125 g JER</v>
          </cell>
          <cell r="B4313">
            <v>72000564</v>
          </cell>
        </row>
        <row r="4314">
          <cell r="A4314" t="str">
            <v>UKB GOU BUTTERK 12x400G LID</v>
          </cell>
          <cell r="B4314">
            <v>72000429</v>
          </cell>
        </row>
        <row r="4315">
          <cell r="A4315" t="str">
            <v>UKB Lidl Mil KS &amp; GRS V2</v>
          </cell>
          <cell r="B4315">
            <v>72000555</v>
          </cell>
        </row>
        <row r="4316">
          <cell r="A4316" t="str">
            <v>UKB Lidl Milbona Frischkäse Au</v>
          </cell>
          <cell r="B4316">
            <v>72000443</v>
          </cell>
        </row>
        <row r="4317">
          <cell r="A4317" t="str">
            <v>UKB Penny Best Moments Käsefon</v>
          </cell>
          <cell r="B4317">
            <v>72000444</v>
          </cell>
        </row>
        <row r="4318">
          <cell r="A4318" t="str">
            <v>UKB SCHW-Steg-Hoch 6ST WH</v>
          </cell>
          <cell r="B4318">
            <v>72000033</v>
          </cell>
        </row>
        <row r="4319">
          <cell r="A4319" t="str">
            <v>UKB Steg-hoch-BECX 6ST</v>
          </cell>
          <cell r="B4319">
            <v>72000024</v>
          </cell>
        </row>
        <row r="4320">
          <cell r="A4320" t="str">
            <v>UKB Theke Automatik bedruckt</v>
          </cell>
          <cell r="B4320">
            <v>72000584</v>
          </cell>
        </row>
        <row r="4321">
          <cell r="A4321" t="str">
            <v>UKB Theke Automatik unbedruckt</v>
          </cell>
          <cell r="B4321">
            <v>72000580</v>
          </cell>
        </row>
        <row r="4322">
          <cell r="A4322" t="str">
            <v>UKB Theke MKÄ</v>
          </cell>
          <cell r="B4322">
            <v>72000424</v>
          </cell>
        </row>
        <row r="4323">
          <cell r="A4323" t="str">
            <v>UKB WH weiß Handversion</v>
          </cell>
          <cell r="B4323">
            <v>72000513</v>
          </cell>
        </row>
        <row r="4324">
          <cell r="A4324" t="str">
            <v>UKB-BZC 12X 200G PEN V2</v>
          </cell>
          <cell r="B4324">
            <v>72000548</v>
          </cell>
        </row>
        <row r="4325">
          <cell r="A4325" t="str">
            <v>UKB-BZC 24X 200G PEN</v>
          </cell>
          <cell r="B4325">
            <v>72000167</v>
          </cell>
        </row>
        <row r="4326">
          <cell r="A4326" t="str">
            <v>UKB-CN 12X250G ALD DK</v>
          </cell>
          <cell r="B4326">
            <v>72000569</v>
          </cell>
        </row>
        <row r="4327">
          <cell r="A4327" t="str">
            <v>UKB-CN 22X 150G ALD FR</v>
          </cell>
          <cell r="B4327">
            <v>72000064</v>
          </cell>
        </row>
        <row r="4328">
          <cell r="A4328" t="str">
            <v>UKB-CN 24X 250G ALP</v>
          </cell>
          <cell r="B4328">
            <v>72000327</v>
          </cell>
        </row>
        <row r="4329">
          <cell r="A4329" t="str">
            <v>UKB-CN 24X 250G JER</v>
          </cell>
          <cell r="B4329">
            <v>72000326</v>
          </cell>
        </row>
        <row r="4330">
          <cell r="A4330" t="str">
            <v>UKB-CN 24X 250G LIS</v>
          </cell>
          <cell r="B4330">
            <v>72000333</v>
          </cell>
        </row>
        <row r="4331">
          <cell r="A4331" t="str">
            <v>UKB-CN 24X250G MIL</v>
          </cell>
          <cell r="B4331">
            <v>72000471</v>
          </cell>
        </row>
        <row r="4332">
          <cell r="A4332" t="str">
            <v>UKB-DESS MIKO Hand AS</v>
          </cell>
          <cell r="B4332">
            <v>72000543</v>
          </cell>
        </row>
        <row r="4333">
          <cell r="A4333" t="str">
            <v>UKB-DESS SORT * WH</v>
          </cell>
          <cell r="B4333">
            <v>72000029</v>
          </cell>
        </row>
        <row r="4334">
          <cell r="A4334" t="str">
            <v>UKB-DIP 16X4X 30G MIL 2P</v>
          </cell>
          <cell r="B4334">
            <v>72000375</v>
          </cell>
        </row>
        <row r="4335">
          <cell r="A4335" t="str">
            <v>UKB-DSST 2X3-Doppelp 100G LID</v>
          </cell>
          <cell r="B4335">
            <v>72000001</v>
          </cell>
        </row>
        <row r="4336">
          <cell r="A4336" t="str">
            <v>UKB-FC 12X 150G NOR</v>
          </cell>
          <cell r="B4336">
            <v>72000245</v>
          </cell>
        </row>
        <row r="4337">
          <cell r="A4337" t="str">
            <v>UKB-FETA 6X 175G WH</v>
          </cell>
          <cell r="B4337">
            <v>72000189</v>
          </cell>
        </row>
        <row r="4338">
          <cell r="A4338" t="str">
            <v>UKB-FK  12X 160G AN</v>
          </cell>
          <cell r="B4338">
            <v>72000534</v>
          </cell>
        </row>
        <row r="4339">
          <cell r="A4339" t="str">
            <v>UKB-FK  16X125g MIL V2</v>
          </cell>
          <cell r="B4339">
            <v>72000552</v>
          </cell>
        </row>
        <row r="4340">
          <cell r="A4340" t="str">
            <v>UKB-FK 125G MIL</v>
          </cell>
          <cell r="B4340">
            <v>72000417</v>
          </cell>
        </row>
        <row r="4341">
          <cell r="A4341" t="str">
            <v>UKB-FK 12X 160G ALD DK</v>
          </cell>
          <cell r="B4341">
            <v>72000556</v>
          </cell>
        </row>
        <row r="4342">
          <cell r="A4342" t="str">
            <v>UKB-FK 12X 160G GUB</v>
          </cell>
          <cell r="B4342">
            <v>72000234</v>
          </cell>
        </row>
        <row r="4343">
          <cell r="A4343" t="str">
            <v>UKB-FK 12x 160G MIL</v>
          </cell>
          <cell r="B4343">
            <v>72000377</v>
          </cell>
        </row>
        <row r="4344">
          <cell r="A4344" t="str">
            <v>UKB-FK 6X 100G JER</v>
          </cell>
          <cell r="B4344">
            <v>72000097</v>
          </cell>
        </row>
        <row r="4345">
          <cell r="A4345" t="str">
            <v>UKB-FK 6X 160G</v>
          </cell>
          <cell r="B4345">
            <v>72000527</v>
          </cell>
        </row>
        <row r="4346">
          <cell r="A4346" t="str">
            <v>UKB-FK 6X 160G K-Bio</v>
          </cell>
          <cell r="B4346">
            <v>72000521</v>
          </cell>
        </row>
        <row r="4347">
          <cell r="A4347" t="str">
            <v>UKB-FK BioOrgan 12X160G MIL V2</v>
          </cell>
          <cell r="B4347">
            <v>72000553</v>
          </cell>
        </row>
        <row r="4348">
          <cell r="A4348" t="str">
            <v>UKB-FK Go Bio 12x160G NET V2</v>
          </cell>
          <cell r="B4348">
            <v>72000607</v>
          </cell>
        </row>
        <row r="4349">
          <cell r="A4349" t="str">
            <v>UKB-FK HAND-6X 160G WH</v>
          </cell>
          <cell r="B4349">
            <v>72000012</v>
          </cell>
        </row>
        <row r="4350">
          <cell r="A4350" t="str">
            <v>UKB-FK naturella 150G KAR</v>
          </cell>
          <cell r="B4350">
            <v>72000020</v>
          </cell>
        </row>
        <row r="4351">
          <cell r="A4351" t="str">
            <v>UKB-FKR 9X100G MIL</v>
          </cell>
          <cell r="B4351">
            <v>72000475</v>
          </cell>
        </row>
        <row r="4352">
          <cell r="A4352" t="str">
            <v>UKB-FKR GAC 100G ICE</v>
          </cell>
          <cell r="B4352">
            <v>72000414</v>
          </cell>
        </row>
        <row r="4353">
          <cell r="A4353" t="str">
            <v>UKB-FKR MONO-6X 100G MOR</v>
          </cell>
          <cell r="B4353">
            <v>72000369</v>
          </cell>
        </row>
        <row r="4354">
          <cell r="A4354" t="str">
            <v>UKB-FKR MONO-6X 100G MOR V2</v>
          </cell>
          <cell r="B4354">
            <v>72000601</v>
          </cell>
        </row>
        <row r="4355">
          <cell r="A4355" t="str">
            <v>UKB-FKR MONOK 100G MARK</v>
          </cell>
          <cell r="B4355">
            <v>72000442</v>
          </cell>
        </row>
        <row r="4356">
          <cell r="A4356" t="str">
            <v>UKB-FONDUE 4X 400G JER</v>
          </cell>
          <cell r="B4356">
            <v>72000205</v>
          </cell>
        </row>
        <row r="4357">
          <cell r="A4357" t="str">
            <v>UKB-Grilldip 12X 150G PEN</v>
          </cell>
          <cell r="B4357">
            <v>72000357</v>
          </cell>
        </row>
        <row r="4358">
          <cell r="A4358" t="str">
            <v>UKB-GRS 150G MEI</v>
          </cell>
          <cell r="B4358">
            <v>72000080</v>
          </cell>
        </row>
        <row r="4359">
          <cell r="A4359" t="str">
            <v>UKB-GRS 150G MEI V2</v>
          </cell>
          <cell r="B4359">
            <v>72000588</v>
          </cell>
        </row>
        <row r="4360">
          <cell r="A4360" t="str">
            <v>UKB-GRS MIL14x150G</v>
          </cell>
          <cell r="B4360">
            <v>72000455</v>
          </cell>
        </row>
        <row r="4361">
          <cell r="A4361" t="str">
            <v>UKB-GRS SCHW 150G</v>
          </cell>
          <cell r="B4361">
            <v>72000115</v>
          </cell>
        </row>
        <row r="4362">
          <cell r="A4362" t="str">
            <v>UKB-INT-KC 24X 150G JER</v>
          </cell>
          <cell r="B4362">
            <v>72000325</v>
          </cell>
        </row>
        <row r="4363">
          <cell r="A4363" t="str">
            <v>UKB-IT-KÄCR 20X175G</v>
          </cell>
          <cell r="B4363">
            <v>72000416</v>
          </cell>
        </row>
        <row r="4364">
          <cell r="A4364" t="str">
            <v>UKB-JVF SCHW-6X 400G</v>
          </cell>
          <cell r="B4364">
            <v>72000037</v>
          </cell>
        </row>
        <row r="4365">
          <cell r="A4365" t="str">
            <v>UKB-KÄFO  4x400G JER</v>
          </cell>
          <cell r="B4365">
            <v>72000394</v>
          </cell>
        </row>
        <row r="4366">
          <cell r="A4366" t="str">
            <v>UKB-KÄFO  8x400G ALDI</v>
          </cell>
          <cell r="B4366">
            <v>72000520</v>
          </cell>
        </row>
        <row r="4367">
          <cell r="A4367" t="str">
            <v>UKB-KÄVariaton 12x200G AS</v>
          </cell>
          <cell r="B4367">
            <v>72000418</v>
          </cell>
        </row>
        <row r="4368">
          <cell r="A4368" t="str">
            <v>UKB-KC 24X 125G ALD ES</v>
          </cell>
          <cell r="B4368">
            <v>72000113</v>
          </cell>
        </row>
        <row r="4369">
          <cell r="A4369" t="str">
            <v>UKB-KIDS</v>
          </cell>
          <cell r="B4369">
            <v>72000476</v>
          </cell>
        </row>
        <row r="4370">
          <cell r="A4370" t="str">
            <v>UKB-KP 8X 150G JER</v>
          </cell>
          <cell r="B4370">
            <v>72000201</v>
          </cell>
        </row>
        <row r="4371">
          <cell r="A4371" t="str">
            <v>UKB-KP 8X 150G Lek</v>
          </cell>
          <cell r="B4371">
            <v>72000211</v>
          </cell>
        </row>
        <row r="4372">
          <cell r="A4372" t="str">
            <v>UKB-KS 16X 220G LEK mit DLG V2</v>
          </cell>
          <cell r="B4372">
            <v>72000600</v>
          </cell>
        </row>
        <row r="4373">
          <cell r="A4373" t="str">
            <v>UKB-KS 16x220g GUL OGT</v>
          </cell>
          <cell r="B4373">
            <v>72000546</v>
          </cell>
        </row>
        <row r="4374">
          <cell r="A4374" t="str">
            <v>UKB-KS 220G MIL Int Party</v>
          </cell>
          <cell r="B4374">
            <v>72000560</v>
          </cell>
        </row>
        <row r="4375">
          <cell r="A4375" t="str">
            <v>UKB-KS BL-18X 125G JER</v>
          </cell>
          <cell r="B4375">
            <v>72000282</v>
          </cell>
        </row>
        <row r="4376">
          <cell r="A4376" t="str">
            <v>UKB-KS BL-18X 220G JER</v>
          </cell>
          <cell r="B4376">
            <v>72000545</v>
          </cell>
        </row>
        <row r="4377">
          <cell r="A4377" t="str">
            <v>UKB-KS FRIJA 16x220G</v>
          </cell>
          <cell r="B4377">
            <v>72000549</v>
          </cell>
        </row>
        <row r="4378">
          <cell r="A4378" t="str">
            <v>UKB-Lidl MIL KIDS Kolli V2</v>
          </cell>
          <cell r="B4378">
            <v>72000554</v>
          </cell>
        </row>
        <row r="4379">
          <cell r="A4379" t="str">
            <v>UKB-LIDL VEG Aufst. 12x150g</v>
          </cell>
          <cell r="B4379">
            <v>72000603</v>
          </cell>
        </row>
        <row r="4380">
          <cell r="A4380" t="str">
            <v>UKB-LIDL VEG Scheiben 24x150g</v>
          </cell>
          <cell r="B4380">
            <v>72000604</v>
          </cell>
        </row>
        <row r="4381">
          <cell r="A4381" t="str">
            <v>UKB-MASC 6X 250G BIOLAND</v>
          </cell>
          <cell r="B4381">
            <v>72000018</v>
          </cell>
        </row>
        <row r="4382">
          <cell r="A4382" t="str">
            <v>UKB-MASC SCHW-6X110mmBEC WH</v>
          </cell>
          <cell r="B4382">
            <v>72000008</v>
          </cell>
        </row>
        <row r="4383">
          <cell r="A4383" t="str">
            <v>UKB-NKS 11X 150G K-C</v>
          </cell>
          <cell r="B4383">
            <v>72000374</v>
          </cell>
        </row>
        <row r="4384">
          <cell r="A4384" t="str">
            <v>UKB-NKS 12X200G Simp FR</v>
          </cell>
          <cell r="B4384">
            <v>72000558</v>
          </cell>
        </row>
        <row r="4385">
          <cell r="A4385" t="str">
            <v>UKB-NKS 15-27X150G- 300G JER</v>
          </cell>
          <cell r="B4385">
            <v>72000226</v>
          </cell>
        </row>
        <row r="4386">
          <cell r="A4386" t="str">
            <v>UKB-NKS 16X 400G HOF ES</v>
          </cell>
          <cell r="B4386">
            <v>72000095</v>
          </cell>
        </row>
        <row r="4387">
          <cell r="A4387" t="str">
            <v>UKB-NKS 16X 400G HOF UMZUG</v>
          </cell>
          <cell r="B4387">
            <v>72000525</v>
          </cell>
        </row>
        <row r="4388">
          <cell r="A4388" t="str">
            <v>UKB-NKS 16X400G LIN</v>
          </cell>
          <cell r="B4388">
            <v>72000470</v>
          </cell>
        </row>
        <row r="4389">
          <cell r="A4389" t="str">
            <v>UKB-NKS 18 X 200G TRE V2</v>
          </cell>
          <cell r="B4389">
            <v>72000563</v>
          </cell>
        </row>
        <row r="4390">
          <cell r="A4390" t="str">
            <v>UKB-NKS 24X 200G GUB</v>
          </cell>
          <cell r="B4390">
            <v>72000227</v>
          </cell>
        </row>
        <row r="4391">
          <cell r="A4391" t="str">
            <v>UKB-NKS 24X 400G HOF</v>
          </cell>
          <cell r="B4391">
            <v>72000295</v>
          </cell>
        </row>
        <row r="4392">
          <cell r="A4392" t="str">
            <v>UKB-NKS 24X 400G K-C</v>
          </cell>
          <cell r="B4392">
            <v>72000373</v>
          </cell>
        </row>
        <row r="4393">
          <cell r="A4393" t="str">
            <v>UKB-NKS 24X 400G LEK DLG V2</v>
          </cell>
          <cell r="B4393">
            <v>72000598</v>
          </cell>
        </row>
        <row r="4394">
          <cell r="A4394" t="str">
            <v>UKB-NKS 24X400g MIL</v>
          </cell>
          <cell r="B4394">
            <v>72000551</v>
          </cell>
        </row>
        <row r="4395">
          <cell r="A4395" t="str">
            <v>UKB-NKS 27X300G MIKO ORG</v>
          </cell>
          <cell r="B4395">
            <v>72000412</v>
          </cell>
        </row>
        <row r="4396">
          <cell r="A4396" t="str">
            <v>UKB-NKS 6X 1K JER</v>
          </cell>
          <cell r="B4396">
            <v>72000278</v>
          </cell>
        </row>
        <row r="4397">
          <cell r="A4397" t="str">
            <v>UKB-NKS 8X 150G LID</v>
          </cell>
          <cell r="B4397">
            <v>72000175</v>
          </cell>
        </row>
        <row r="4398">
          <cell r="A4398" t="str">
            <v>UKB-NKS BUTTERK-12X 400G REW</v>
          </cell>
          <cell r="B4398">
            <v>72000541</v>
          </cell>
        </row>
        <row r="4399">
          <cell r="A4399" t="str">
            <v>UKB-NKS GOU 400G LIN</v>
          </cell>
          <cell r="B4399">
            <v>72000127</v>
          </cell>
        </row>
        <row r="4400">
          <cell r="A4400" t="str">
            <v>UKB-NKS GOU-16 400G LEK DLG V2</v>
          </cell>
          <cell r="B4400">
            <v>72000599</v>
          </cell>
        </row>
        <row r="4401">
          <cell r="A4401" t="str">
            <v>UKB-NKS GOU-16X 300G REW</v>
          </cell>
          <cell r="B4401">
            <v>72000125</v>
          </cell>
        </row>
        <row r="4402">
          <cell r="A4402" t="str">
            <v>UKB-NKS GOU-16X 400G HOF</v>
          </cell>
          <cell r="B4402">
            <v>72000135</v>
          </cell>
        </row>
        <row r="4403">
          <cell r="A4403" t="str">
            <v>UKB-NKS GOU-16X 400G LEK</v>
          </cell>
          <cell r="B4403">
            <v>72000130</v>
          </cell>
        </row>
        <row r="4404">
          <cell r="A4404" t="str">
            <v>UKB-NKS GOU-16X 400G REW</v>
          </cell>
          <cell r="B4404">
            <v>72000539</v>
          </cell>
        </row>
        <row r="4405">
          <cell r="A4405" t="str">
            <v>UKB-NKS LANDK 24x200G BMI</v>
          </cell>
          <cell r="B4405">
            <v>72000397</v>
          </cell>
        </row>
        <row r="4406">
          <cell r="A4406" t="str">
            <v>UKB-NKS MAAS 300G HOF</v>
          </cell>
          <cell r="B4406">
            <v>72000547</v>
          </cell>
        </row>
        <row r="4407">
          <cell r="A4407" t="str">
            <v>UKB-NKS MAAS-20X 300G LIN</v>
          </cell>
          <cell r="B4407">
            <v>72000126</v>
          </cell>
        </row>
        <row r="4408">
          <cell r="A4408" t="str">
            <v>UKB-NKS MAAS-20X 300G REW</v>
          </cell>
          <cell r="B4408">
            <v>72000540</v>
          </cell>
        </row>
        <row r="4409">
          <cell r="A4409" t="str">
            <v>UKB-NKS O-FA-6X 1K JER</v>
          </cell>
          <cell r="B4409">
            <v>72000141</v>
          </cell>
        </row>
        <row r="4410">
          <cell r="A4410" t="str">
            <v>UKB-NKS Theke 150G LID</v>
          </cell>
          <cell r="B4410">
            <v>72000592</v>
          </cell>
        </row>
        <row r="4411">
          <cell r="A4411" t="str">
            <v>UKB-NKS WEIß  * JER</v>
          </cell>
          <cell r="B4411">
            <v>72000256</v>
          </cell>
        </row>
        <row r="4412">
          <cell r="A4412" t="str">
            <v>UKB-NKSTK 12X 200G AN</v>
          </cell>
          <cell r="B4412">
            <v>72000228</v>
          </cell>
        </row>
        <row r="4413">
          <cell r="A4413" t="str">
            <v>UKB-NKSTK 12X 200G LID</v>
          </cell>
          <cell r="B4413">
            <v>72000240</v>
          </cell>
        </row>
        <row r="4414">
          <cell r="A4414" t="str">
            <v>UKB-NKSTK 12X 200G NET</v>
          </cell>
          <cell r="B4414">
            <v>72000249</v>
          </cell>
        </row>
        <row r="4415">
          <cell r="A4415" t="str">
            <v>UKB-NKSTK WEIß-6X 200G</v>
          </cell>
          <cell r="B4415">
            <v>72000242</v>
          </cell>
        </row>
        <row r="4416">
          <cell r="A4416" t="str">
            <v>UKB-OFENS 12X  150G JER</v>
          </cell>
          <cell r="B4416">
            <v>72000356</v>
          </cell>
        </row>
        <row r="4417">
          <cell r="A4417" t="str">
            <v>UKB-PANNA * 110G GUB</v>
          </cell>
          <cell r="B4417">
            <v>72000362</v>
          </cell>
        </row>
        <row r="4418">
          <cell r="A4418" t="str">
            <v>UKB-PANNA NET</v>
          </cell>
          <cell r="B4418">
            <v>72000432</v>
          </cell>
        </row>
        <row r="4419">
          <cell r="A4419" t="str">
            <v>UKB-PANNA PREM 6ST NET</v>
          </cell>
          <cell r="B4419">
            <v>72000042</v>
          </cell>
        </row>
        <row r="4420">
          <cell r="A4420" t="str">
            <v>UKB-RS  20x150G JER</v>
          </cell>
          <cell r="B4420">
            <v>72000398</v>
          </cell>
        </row>
        <row r="4421">
          <cell r="A4421" t="str">
            <v>UKB-RS 24X 250G JER</v>
          </cell>
          <cell r="B4421">
            <v>72000153</v>
          </cell>
        </row>
        <row r="4422">
          <cell r="A4422" t="str">
            <v>UKB-RS 30X 200G MIL GB/IR V2</v>
          </cell>
          <cell r="B4422">
            <v>72000559</v>
          </cell>
        </row>
        <row r="4423">
          <cell r="A4423" t="str">
            <v>UKB-RS 8x150G K-C</v>
          </cell>
          <cell r="B4423">
            <v>72000433</v>
          </cell>
        </row>
        <row r="4424">
          <cell r="A4424" t="str">
            <v>UKB-RS 8x150G K-C V2</v>
          </cell>
          <cell r="B4424">
            <v>72000573</v>
          </cell>
        </row>
        <row r="4425">
          <cell r="A4425" t="str">
            <v>UKB-RS NET 10x250G V2</v>
          </cell>
          <cell r="B4425">
            <v>72000606</v>
          </cell>
        </row>
        <row r="4426">
          <cell r="A4426" t="str">
            <v>UKB-RS SORT 150G LEK</v>
          </cell>
          <cell r="B4426">
            <v>72000186</v>
          </cell>
        </row>
        <row r="4427">
          <cell r="A4427" t="str">
            <v>UKB-RS SORT 150G LEK DLG</v>
          </cell>
          <cell r="B4427">
            <v>72000532</v>
          </cell>
        </row>
        <row r="4428">
          <cell r="A4428" t="str">
            <v>UKB-RS SORT 150G LEK DLG V2</v>
          </cell>
          <cell r="B4428">
            <v>72000594</v>
          </cell>
        </row>
        <row r="4429">
          <cell r="A4429" t="str">
            <v>UKB-RSTK Premium-12X 150G</v>
          </cell>
          <cell r="B4429">
            <v>72000291</v>
          </cell>
        </row>
        <row r="4430">
          <cell r="A4430" t="str">
            <v>UKB-SKSTK NUSS 150G MIL</v>
          </cell>
          <cell r="B4430">
            <v>72000239</v>
          </cell>
        </row>
        <row r="4431">
          <cell r="A4431" t="str">
            <v>UKB-SKSTK NUSS-FRU 150G MIL V2</v>
          </cell>
          <cell r="B4431">
            <v>72000561</v>
          </cell>
        </row>
        <row r="4432">
          <cell r="A4432" t="str">
            <v>UKB-SKSTK NUSS-FRUCH 150G MIL</v>
          </cell>
          <cell r="B4432">
            <v>72000243</v>
          </cell>
        </row>
        <row r="4433">
          <cell r="A4433" t="str">
            <v>UKB-SKSTK WAL-12x 150G LID</v>
          </cell>
          <cell r="B4433">
            <v>72000380</v>
          </cell>
        </row>
        <row r="4434">
          <cell r="A4434" t="str">
            <v>UKB-STREICHR 12X 150G LID</v>
          </cell>
          <cell r="B4434">
            <v>72000536</v>
          </cell>
        </row>
        <row r="4435">
          <cell r="A4435" t="str">
            <v>UKB-WALRI 6X 150G EQU</v>
          </cell>
          <cell r="B4435">
            <v>72000120</v>
          </cell>
        </row>
        <row r="4436">
          <cell r="A4436" t="str">
            <v>UKD Lidl GRS 14x150g</v>
          </cell>
          <cell r="B4436">
            <v>72000073</v>
          </cell>
        </row>
        <row r="4437">
          <cell r="A4437" t="str">
            <v>UKD Theke Automatik</v>
          </cell>
          <cell r="B4437">
            <v>72000581</v>
          </cell>
        </row>
        <row r="4438">
          <cell r="A4438" t="str">
            <v>UKD Theke MKÄ</v>
          </cell>
          <cell r="B4438">
            <v>72000425</v>
          </cell>
        </row>
        <row r="4439">
          <cell r="A4439" t="str">
            <v>UKD-BZC O-FA 200G ALP</v>
          </cell>
          <cell r="B4439">
            <v>72000191</v>
          </cell>
        </row>
        <row r="4440">
          <cell r="A4440" t="str">
            <v>UKD-CN 22X 150G ALD FR</v>
          </cell>
          <cell r="B4440">
            <v>72000065</v>
          </cell>
        </row>
        <row r="4441">
          <cell r="A4441" t="str">
            <v>UKD-CN 24X 250G</v>
          </cell>
          <cell r="B4441">
            <v>72000349</v>
          </cell>
        </row>
        <row r="4442">
          <cell r="A4442" t="str">
            <v>UKD-CREME braun 12x125/150G</v>
          </cell>
          <cell r="B4442">
            <v>72000399</v>
          </cell>
        </row>
        <row r="4443">
          <cell r="A4443" t="str">
            <v>UKD-DIP SayChees-16X4X 30G  2P</v>
          </cell>
          <cell r="B4443">
            <v>72000376</v>
          </cell>
        </row>
        <row r="4444">
          <cell r="A4444" t="str">
            <v>UKD-DSST 2X3-Doppelp 100G LID</v>
          </cell>
          <cell r="B4444">
            <v>72000002</v>
          </cell>
        </row>
        <row r="4445">
          <cell r="A4445" t="str">
            <v>UKD-FETA 6X 175G WH</v>
          </cell>
          <cell r="B4445">
            <v>72000188</v>
          </cell>
        </row>
        <row r="4446">
          <cell r="A4446" t="str">
            <v>UKD-FK BR-12x 160G</v>
          </cell>
          <cell r="B4446">
            <v>72000378</v>
          </cell>
        </row>
        <row r="4447">
          <cell r="A4447" t="str">
            <v>UKD-FK MONO-6X 100G</v>
          </cell>
          <cell r="B4447">
            <v>72000098</v>
          </cell>
        </row>
        <row r="4448">
          <cell r="A4448" t="str">
            <v>UKD-FK SORT-9X 100G</v>
          </cell>
          <cell r="B4448">
            <v>72000100</v>
          </cell>
        </row>
        <row r="4449">
          <cell r="A4449" t="str">
            <v>UKD-FONDUE 4X 400G JER</v>
          </cell>
          <cell r="B4449">
            <v>72000206</v>
          </cell>
        </row>
        <row r="4450">
          <cell r="A4450" t="str">
            <v>UKD-GRS 24X 150G LID</v>
          </cell>
          <cell r="B4450">
            <v>72000284</v>
          </cell>
        </row>
        <row r="4451">
          <cell r="A4451" t="str">
            <v>UKD-GRS 30X 200G MIL GB</v>
          </cell>
          <cell r="B4451">
            <v>72000134</v>
          </cell>
        </row>
        <row r="4452">
          <cell r="A4452" t="str">
            <v>UKD-KÄVariaton 12x200G AS</v>
          </cell>
          <cell r="B4452">
            <v>72000419</v>
          </cell>
        </row>
        <row r="4453">
          <cell r="A4453" t="str">
            <v>UKD-KC 24X 150G ALD ES</v>
          </cell>
          <cell r="B4453">
            <v>72000273</v>
          </cell>
        </row>
        <row r="4454">
          <cell r="A4454" t="str">
            <v>UKD-KC BR-12X 150G</v>
          </cell>
          <cell r="B4454">
            <v>72000230</v>
          </cell>
        </row>
        <row r="4455">
          <cell r="A4455" t="str">
            <v>UKD-KIDS MIX</v>
          </cell>
          <cell r="B4455">
            <v>72000102</v>
          </cell>
        </row>
        <row r="4456">
          <cell r="A4456" t="str">
            <v>UKD-KP 8X 150G LEK</v>
          </cell>
          <cell r="B4456">
            <v>72000212</v>
          </cell>
        </row>
        <row r="4457">
          <cell r="A4457" t="str">
            <v>UKD-KS 18X 220G JER</v>
          </cell>
          <cell r="B4457">
            <v>72000148</v>
          </cell>
        </row>
        <row r="4458">
          <cell r="A4458" t="str">
            <v>UKD-KS WEIß-18X 125G JER</v>
          </cell>
          <cell r="B4458">
            <v>72000280</v>
          </cell>
        </row>
        <row r="4459">
          <cell r="A4459" t="str">
            <v>UKD-NKS * 150G LID</v>
          </cell>
          <cell r="B4459">
            <v>72000150</v>
          </cell>
        </row>
        <row r="4460">
          <cell r="A4460" t="str">
            <v>UKD-NKS * 400G MIL</v>
          </cell>
          <cell r="B4460">
            <v>72000252</v>
          </cell>
        </row>
        <row r="4461">
          <cell r="A4461" t="str">
            <v>UKD-NKS 16X 400G HOF</v>
          </cell>
          <cell r="B4461">
            <v>72000105</v>
          </cell>
        </row>
        <row r="4462">
          <cell r="A4462" t="str">
            <v>UKD-NKS 24X 200G BMI</v>
          </cell>
          <cell r="B4462">
            <v>72000089</v>
          </cell>
        </row>
        <row r="4463">
          <cell r="A4463" t="str">
            <v>UKD-NKS 24X 400G</v>
          </cell>
          <cell r="B4463">
            <v>72000092</v>
          </cell>
        </row>
        <row r="4464">
          <cell r="A4464" t="str">
            <v>UKD-NKS 24X 400G MIL</v>
          </cell>
          <cell r="B4464">
            <v>72000085</v>
          </cell>
        </row>
        <row r="4465">
          <cell r="A4465" t="str">
            <v>UKD-NKS 24X 75G HOF</v>
          </cell>
          <cell r="B4465">
            <v>72000070</v>
          </cell>
        </row>
        <row r="4466">
          <cell r="A4466" t="str">
            <v>UKD-NKS 6X 1K JER GB</v>
          </cell>
          <cell r="B4466">
            <v>72000279</v>
          </cell>
        </row>
        <row r="4467">
          <cell r="A4467" t="str">
            <v>UKD-NKS BR-10X 200G JER</v>
          </cell>
          <cell r="B4467">
            <v>72000086</v>
          </cell>
        </row>
        <row r="4468">
          <cell r="A4468" t="str">
            <v>UKD-NKS BUTTERK-12X 400G REW</v>
          </cell>
          <cell r="B4468">
            <v>72000403</v>
          </cell>
        </row>
        <row r="4469">
          <cell r="A4469" t="str">
            <v>UKD-NKS Theke 150G LID</v>
          </cell>
          <cell r="B4469">
            <v>72000593</v>
          </cell>
        </row>
        <row r="4470">
          <cell r="A4470" t="str">
            <v>UKD-NKSTK 12X 200G AN</v>
          </cell>
          <cell r="B4470">
            <v>72000229</v>
          </cell>
        </row>
        <row r="4471">
          <cell r="A4471" t="str">
            <v>UKD-NKSTK 12X 200G NET</v>
          </cell>
          <cell r="B4471">
            <v>72000250</v>
          </cell>
        </row>
        <row r="4472">
          <cell r="A4472" t="str">
            <v>UKD-NKSTK 12X175- 200G GUB FR</v>
          </cell>
          <cell r="B4472">
            <v>72000246</v>
          </cell>
        </row>
        <row r="4473">
          <cell r="A4473" t="str">
            <v>UKD-RS * 150G ALP</v>
          </cell>
          <cell r="B4473">
            <v>72000163</v>
          </cell>
        </row>
        <row r="4474">
          <cell r="A4474" t="str">
            <v>UKD-RS 24X 250G</v>
          </cell>
          <cell r="B4474">
            <v>72000143</v>
          </cell>
        </row>
        <row r="4475">
          <cell r="A4475" t="str">
            <v>UKD-RS 2X12X 250G ALD NL</v>
          </cell>
          <cell r="B4475">
            <v>72000297</v>
          </cell>
        </row>
        <row r="4476">
          <cell r="A4476" t="str">
            <v>UKD-RS 30X 200G ALD GB</v>
          </cell>
          <cell r="B4476">
            <v>72000281</v>
          </cell>
        </row>
        <row r="4477">
          <cell r="A4477" t="str">
            <v>UKD-RS 8X 150G K-C</v>
          </cell>
          <cell r="B4477">
            <v>72000193</v>
          </cell>
        </row>
        <row r="4478">
          <cell r="A4478" t="str">
            <v>UKD-SKSTK NUSS-FRUCH 150G MIL</v>
          </cell>
          <cell r="B4478">
            <v>72000244</v>
          </cell>
        </row>
        <row r="4479">
          <cell r="A4479" t="str">
            <v>UKD-SKTÖRT 6X 150G</v>
          </cell>
          <cell r="B4479">
            <v>72000121</v>
          </cell>
        </row>
        <row r="4480">
          <cell r="A4480" t="str">
            <v>UKD-WALN-K 12X  150G LID</v>
          </cell>
          <cell r="B4480">
            <v>72000353</v>
          </cell>
        </row>
        <row r="4481">
          <cell r="A4481" t="str">
            <v>UKE Zuschnitt-402X140MM-Stoppe</v>
          </cell>
          <cell r="B4481">
            <v>72000383</v>
          </cell>
        </row>
        <row r="4482">
          <cell r="A4482" t="str">
            <v>UKE-CN Froschsteg * JER</v>
          </cell>
          <cell r="B4482">
            <v>72000348</v>
          </cell>
        </row>
        <row r="4483">
          <cell r="A4483" t="str">
            <v>UKE-KB Creme Fraiche 8X150G WH</v>
          </cell>
          <cell r="B4483">
            <v>72000469</v>
          </cell>
        </row>
        <row r="4484">
          <cell r="A4484" t="str">
            <v>UKE-KC 24X 150G ALD ES</v>
          </cell>
          <cell r="B4484">
            <v>72000270</v>
          </cell>
        </row>
        <row r="4485">
          <cell r="A4485" t="str">
            <v>UKE-KS 18X 220G JER</v>
          </cell>
          <cell r="B4485">
            <v>72000060</v>
          </cell>
        </row>
        <row r="4486">
          <cell r="A4486" t="str">
            <v>UKE-MASC 6x 500G Foodgears CN</v>
          </cell>
          <cell r="B4486">
            <v>72000382</v>
          </cell>
        </row>
        <row r="4487">
          <cell r="A4487" t="str">
            <v>UKE-MASC 6x500G CH</v>
          </cell>
          <cell r="B4487">
            <v>72000439</v>
          </cell>
        </row>
        <row r="4488">
          <cell r="A4488" t="str">
            <v>UKE-NKS 24X 200G BMI</v>
          </cell>
          <cell r="B4488">
            <v>72000090</v>
          </cell>
        </row>
        <row r="4489">
          <cell r="A4489" t="str">
            <v>UKE-NKS 24X 75G HOF</v>
          </cell>
          <cell r="B4489">
            <v>72000071</v>
          </cell>
        </row>
        <row r="4490">
          <cell r="A4490" t="str">
            <v>UKE-RS * 150G ALP</v>
          </cell>
          <cell r="B4490">
            <v>72000162</v>
          </cell>
        </row>
        <row r="4491">
          <cell r="A4491" t="str">
            <v>UKE-RW 4X 6LB JER</v>
          </cell>
          <cell r="B4491">
            <v>72000347</v>
          </cell>
        </row>
        <row r="4492">
          <cell r="A4492" t="str">
            <v>UKE-SAHDU 6X 200G</v>
          </cell>
          <cell r="B4492">
            <v>72000003</v>
          </cell>
        </row>
        <row r="4493">
          <cell r="A4493" t="str">
            <v>UKK Allgäu-BERGK</v>
          </cell>
          <cell r="B4493">
            <v>72000276</v>
          </cell>
        </row>
        <row r="4494">
          <cell r="A4494" t="str">
            <v>UKK mitBeipackbecher 1,5K OMI</v>
          </cell>
          <cell r="B4494">
            <v>72000031</v>
          </cell>
        </row>
        <row r="4495">
          <cell r="A4495" t="str">
            <v>UKK ohneBeipackbecher 1,5K WH</v>
          </cell>
          <cell r="B4495">
            <v>72000032</v>
          </cell>
        </row>
        <row r="4496">
          <cell r="A4496" t="str">
            <v>UKK-BLO 6X 5LB JER</v>
          </cell>
          <cell r="B4496">
            <v>72000172</v>
          </cell>
        </row>
        <row r="4497">
          <cell r="A4497" t="str">
            <v>UKK-FK 6X 2K JER</v>
          </cell>
          <cell r="B4497">
            <v>72000051</v>
          </cell>
        </row>
        <row r="4498">
          <cell r="A4498" t="str">
            <v>UKK-KS 12STK-6X 100G</v>
          </cell>
          <cell r="B4498">
            <v>72000053</v>
          </cell>
        </row>
        <row r="4499">
          <cell r="A4499" t="str">
            <v>UKK-MASC 6x 500G Foodgears CN</v>
          </cell>
          <cell r="B4499">
            <v>72000381</v>
          </cell>
        </row>
        <row r="4500">
          <cell r="A4500" t="str">
            <v>UKK-MASC TEST 1X 10K WH</v>
          </cell>
          <cell r="B4500">
            <v>72000522</v>
          </cell>
        </row>
        <row r="4501">
          <cell r="A4501" t="str">
            <v>UKK-NKS Klappack-12- 150G JER</v>
          </cell>
          <cell r="B4501">
            <v>72000137</v>
          </cell>
        </row>
        <row r="4502">
          <cell r="A4502" t="str">
            <v>UKK-ROUL 4X 500G JER</v>
          </cell>
          <cell r="B4502">
            <v>72000306</v>
          </cell>
        </row>
        <row r="4503">
          <cell r="A4503" t="str">
            <v>UKK-RS 295X217x 101MM AMM</v>
          </cell>
          <cell r="B4503">
            <v>72000336</v>
          </cell>
        </row>
        <row r="4504">
          <cell r="A4504" t="str">
            <v>UKK-RS 8x160G ICE</v>
          </cell>
          <cell r="B4504">
            <v>72000565</v>
          </cell>
        </row>
        <row r="4505">
          <cell r="A4505" t="str">
            <v>UKK-RS BR-12X 160G</v>
          </cell>
          <cell r="B4505">
            <v>72000331</v>
          </cell>
        </row>
        <row r="4506">
          <cell r="A4506" t="str">
            <v>UKK-RS SK-24X125G-COOP12X 180G</v>
          </cell>
          <cell r="B4506">
            <v>72000265</v>
          </cell>
        </row>
        <row r="4507">
          <cell r="A4507" t="str">
            <v>UKK-RSTK 96X 75G JER</v>
          </cell>
          <cell r="B4507">
            <v>72000307</v>
          </cell>
        </row>
        <row r="4508">
          <cell r="A4508" t="str">
            <v>UKK-RW 1K- 2K JER</v>
          </cell>
          <cell r="B4508">
            <v>72000136</v>
          </cell>
        </row>
        <row r="4509">
          <cell r="A4509" t="str">
            <v>UKK-RW 1X 8,8K JER</v>
          </cell>
          <cell r="B4509">
            <v>72000346</v>
          </cell>
        </row>
        <row r="4510">
          <cell r="A4510" t="str">
            <v>UKK-RW 4X 6LB JER</v>
          </cell>
          <cell r="B4510">
            <v>72000222</v>
          </cell>
        </row>
        <row r="4511">
          <cell r="A4511" t="str">
            <v>UKK-TK IM-400-258X 186MM</v>
          </cell>
          <cell r="B4511">
            <v>72000054</v>
          </cell>
        </row>
        <row r="4512">
          <cell r="A4512" t="str">
            <v>UKK-TORT 1X 1K JER</v>
          </cell>
          <cell r="B4512">
            <v>72000138</v>
          </cell>
        </row>
        <row r="4513">
          <cell r="A4513" t="str">
            <v>UKK-TORT BR-2X 1K JER</v>
          </cell>
          <cell r="B4513">
            <v>72000174</v>
          </cell>
        </row>
        <row r="4514">
          <cell r="A4514" t="str">
            <v>UKK-TORT WEIß-2X 2K JER</v>
          </cell>
          <cell r="B4514">
            <v>72000313</v>
          </cell>
        </row>
        <row r="4515">
          <cell r="A4515" t="str">
            <v>UKK-WUR MOZZ-14X 960G JER</v>
          </cell>
          <cell r="B4515">
            <v>72000315</v>
          </cell>
        </row>
        <row r="4516">
          <cell r="A4516" t="str">
            <v>UKS O-FA-6X 1K</v>
          </cell>
          <cell r="B4516">
            <v>72000025</v>
          </cell>
        </row>
        <row r="4517">
          <cell r="A4517" t="str">
            <v>UKS-BLO 1X 5LB JER</v>
          </cell>
          <cell r="B4517">
            <v>72000171</v>
          </cell>
        </row>
        <row r="4518">
          <cell r="A4518" t="str">
            <v>UKS-CN 6X250G-10G 150G JER</v>
          </cell>
          <cell r="B4518">
            <v>72000316</v>
          </cell>
        </row>
        <row r="4519">
          <cell r="A4519" t="str">
            <v>UKS-FK BLO-WEIß-1X 2K JER</v>
          </cell>
          <cell r="B4519">
            <v>72000275</v>
          </cell>
        </row>
        <row r="4520">
          <cell r="A4520" t="str">
            <v>UKS-FK SALGR 6x150G</v>
          </cell>
          <cell r="B4520">
            <v>72000447</v>
          </cell>
        </row>
        <row r="4521">
          <cell r="A4521" t="str">
            <v>UKS-FK unbedr 150G COP DK</v>
          </cell>
          <cell r="B4521">
            <v>72000448</v>
          </cell>
        </row>
        <row r="4522">
          <cell r="A4522" t="str">
            <v>UKS-FK WEIß-1X 2K JER</v>
          </cell>
          <cell r="B4522">
            <v>72000050</v>
          </cell>
        </row>
        <row r="4523">
          <cell r="A4523" t="str">
            <v>UKS-KC 10X 150G AND</v>
          </cell>
          <cell r="B4523">
            <v>72000337</v>
          </cell>
        </row>
        <row r="4524">
          <cell r="A4524" t="str">
            <v>UKS-KS 10x220G KAU V2</v>
          </cell>
          <cell r="B4524">
            <v>72000572</v>
          </cell>
        </row>
        <row r="4525">
          <cell r="A4525" t="str">
            <v>UKS-KS 6X 100G JER</v>
          </cell>
          <cell r="B4525">
            <v>72000077</v>
          </cell>
        </row>
        <row r="4526">
          <cell r="A4526" t="str">
            <v>UKS-KS 8X 220G JER</v>
          </cell>
          <cell r="B4526">
            <v>72000255</v>
          </cell>
        </row>
        <row r="4527">
          <cell r="A4527" t="str">
            <v>UKS-KS GRAU-10-12X 220G JER</v>
          </cell>
          <cell r="B4527">
            <v>72000277</v>
          </cell>
        </row>
        <row r="4528">
          <cell r="A4528" t="str">
            <v>UKS-KS WEIß-10X 36G</v>
          </cell>
          <cell r="B4528">
            <v>72000103</v>
          </cell>
        </row>
        <row r="4529">
          <cell r="A4529" t="str">
            <v>UKS-KT 6X 140G JER</v>
          </cell>
          <cell r="B4529">
            <v>72000254</v>
          </cell>
        </row>
        <row r="4530">
          <cell r="A4530" t="str">
            <v>UKS-MASC 6x500G WH CH</v>
          </cell>
          <cell r="B4530">
            <v>72000420</v>
          </cell>
        </row>
        <row r="4531">
          <cell r="A4531" t="str">
            <v>UKS-MASC Redman 6x500G Sing</v>
          </cell>
          <cell r="B4531">
            <v>72000466</v>
          </cell>
        </row>
        <row r="4532">
          <cell r="A4532" t="str">
            <v>UKS-NKS * 150G AMM CN</v>
          </cell>
          <cell r="B4532">
            <v>72000257</v>
          </cell>
        </row>
        <row r="4533">
          <cell r="A4533" t="str">
            <v>UKS-NKS 11X200G- 250G JER</v>
          </cell>
          <cell r="B4533">
            <v>72000055</v>
          </cell>
        </row>
        <row r="4534">
          <cell r="A4534" t="str">
            <v>UKS-NKS Klapppack-8X 160G BMI</v>
          </cell>
          <cell r="B4534">
            <v>72000106</v>
          </cell>
        </row>
        <row r="4535">
          <cell r="A4535" t="str">
            <v>UKS-OFENS 12X  150G JER</v>
          </cell>
          <cell r="B4535">
            <v>72000355</v>
          </cell>
        </row>
        <row r="4536">
          <cell r="A4536" t="str">
            <v>UKS-RS MARK Jeden Tag RS 180 g</v>
          </cell>
          <cell r="B4536">
            <v>72000457</v>
          </cell>
        </row>
        <row r="4537">
          <cell r="A4537" t="str">
            <v>UKS-RST 2,5LB ATA</v>
          </cell>
          <cell r="B4537">
            <v>72000472</v>
          </cell>
        </row>
        <row r="4538">
          <cell r="A4538" t="str">
            <v>UKS-RSTK 12X150G- 175G</v>
          </cell>
          <cell r="B4538">
            <v>72000344</v>
          </cell>
        </row>
        <row r="4539">
          <cell r="A4539" t="str">
            <v>UKS-RSTK Boar´s Head 8OZ</v>
          </cell>
          <cell r="B4539">
            <v>72000423</v>
          </cell>
        </row>
        <row r="4540">
          <cell r="A4540" t="str">
            <v>UKS-SKZ 125- 200G JER</v>
          </cell>
          <cell r="B4540">
            <v>72000322</v>
          </cell>
        </row>
        <row r="4541">
          <cell r="A4541" t="str">
            <v>UKZ BR 6ST WH</v>
          </cell>
          <cell r="B4541">
            <v>72000048</v>
          </cell>
        </row>
        <row r="4542">
          <cell r="A4542" t="str">
            <v>UKZ ROT * OMI</v>
          </cell>
          <cell r="B4542">
            <v>72000038</v>
          </cell>
        </row>
        <row r="4543">
          <cell r="A4543" t="str">
            <v>UKZ RS-FKS 150-500G BL JER</v>
          </cell>
          <cell r="B4543">
            <v>72000251</v>
          </cell>
        </row>
        <row r="4544">
          <cell r="A4544" t="str">
            <v>UKZ SCHW 6ST WH</v>
          </cell>
          <cell r="B4544">
            <v>72000034</v>
          </cell>
        </row>
        <row r="4545">
          <cell r="A4545" t="str">
            <v>UKZ SCHW-Hand 6ST WH</v>
          </cell>
          <cell r="B4545">
            <v>72000385</v>
          </cell>
        </row>
        <row r="4546">
          <cell r="A4546" t="str">
            <v>UKZ WEISS Hand 6ST</v>
          </cell>
          <cell r="B4546">
            <v>72000514</v>
          </cell>
        </row>
        <row r="4547">
          <cell r="A4547" t="str">
            <v>UKZ WEISS-transport 6ST WH</v>
          </cell>
          <cell r="B4547">
            <v>72000386</v>
          </cell>
        </row>
        <row r="4548">
          <cell r="A4548" t="str">
            <v>UKZ-NKS 11X150- 200G JER</v>
          </cell>
          <cell r="B4548">
            <v>72000140</v>
          </cell>
        </row>
        <row r="4549">
          <cell r="A4549" t="str">
            <v>UKZ-RS * 180G ASA</v>
          </cell>
          <cell r="B4549">
            <v>72000104</v>
          </cell>
        </row>
        <row r="4550">
          <cell r="A4550" t="str">
            <v>UKZ-RS * 180G ASDA</v>
          </cell>
          <cell r="B4550">
            <v>72000544</v>
          </cell>
        </row>
        <row r="4551">
          <cell r="A4551" t="str">
            <v>UKZ-RS 5X 250G K-C</v>
          </cell>
          <cell r="B4551">
            <v>72000151</v>
          </cell>
        </row>
        <row r="4552">
          <cell r="A4552" t="str">
            <v>UKZ-RS 6/8X 180G MOR V2</v>
          </cell>
          <cell r="B4552">
            <v>72000602</v>
          </cell>
        </row>
        <row r="4553">
          <cell r="A4553" t="str">
            <v>UKZ-RS 6X 180G ASA</v>
          </cell>
          <cell r="B4553">
            <v>72000056</v>
          </cell>
        </row>
        <row r="4554">
          <cell r="A4554" t="str">
            <v>UKZ-RS BL-150G- 500G JER</v>
          </cell>
          <cell r="B4554">
            <v>72000342</v>
          </cell>
        </row>
        <row r="4555">
          <cell r="A4555" t="str">
            <v>Unser Blütenkäse</v>
          </cell>
          <cell r="B4555">
            <v>23000541</v>
          </cell>
        </row>
        <row r="4556">
          <cell r="A4556" t="str">
            <v>UPZ Palettenkennz-DIN-A4</v>
          </cell>
          <cell r="B4556">
            <v>72000009</v>
          </cell>
        </row>
        <row r="4557">
          <cell r="A4557" t="str">
            <v>UPZ-CN 24-40X150G- 250G</v>
          </cell>
          <cell r="B4557">
            <v>72000319</v>
          </cell>
        </row>
        <row r="4558">
          <cell r="A4558" t="str">
            <v>Uriger Bergkäse</v>
          </cell>
          <cell r="B4558">
            <v>23000634</v>
          </cell>
        </row>
        <row r="4559">
          <cell r="A4559" t="str">
            <v>VEG AUFSTRICH 150G VEM DE</v>
          </cell>
          <cell r="B4559">
            <v>50900001</v>
          </cell>
        </row>
        <row r="4560">
          <cell r="A4560" t="str">
            <v>VEG AUFSTRICH KRÄ 170G DE DELI</v>
          </cell>
          <cell r="B4560">
            <v>50900003</v>
          </cell>
        </row>
        <row r="4561">
          <cell r="A4561" t="str">
            <v>VEG AUFSTRICH KRÄU 150G VEM DE</v>
          </cell>
          <cell r="B4561">
            <v>40900003</v>
          </cell>
        </row>
        <row r="4562">
          <cell r="A4562" t="str">
            <v>VEG AUFSTRICH KRÄU 170G DE</v>
          </cell>
          <cell r="B4562">
            <v>40900005</v>
          </cell>
        </row>
        <row r="4563">
          <cell r="A4563" t="str">
            <v>VEG AUFSTRICH NAT 150G VEM DE</v>
          </cell>
          <cell r="B4563">
            <v>40900001</v>
          </cell>
        </row>
        <row r="4564">
          <cell r="A4564" t="str">
            <v>VEG AUFSTRICH NAT 170G DE</v>
          </cell>
          <cell r="B4564">
            <v>40900004</v>
          </cell>
        </row>
        <row r="4565">
          <cell r="A4565" t="str">
            <v>VEG AUFSTRICH NAT 170G DE DELI</v>
          </cell>
          <cell r="B4565">
            <v>50900002</v>
          </cell>
        </row>
        <row r="4566">
          <cell r="A4566" t="str">
            <v>VEG AUFSTRICH PAP 150G VEM DE</v>
          </cell>
          <cell r="B4566">
            <v>40900002</v>
          </cell>
        </row>
        <row r="4567">
          <cell r="A4567" t="str">
            <v>VEG AUFSTRICH PAP 170G DE</v>
          </cell>
          <cell r="B4567">
            <v>40900006</v>
          </cell>
        </row>
        <row r="4568">
          <cell r="A4568" t="str">
            <v>VEG SCH 150G VEM DE</v>
          </cell>
          <cell r="B4568">
            <v>57900002</v>
          </cell>
        </row>
        <row r="4569">
          <cell r="A4569" t="str">
            <v>VEG SW NATUR 3,9KG DE</v>
          </cell>
          <cell r="B4569">
            <v>47900001</v>
          </cell>
        </row>
        <row r="4570">
          <cell r="A4570" t="str">
            <v>VEG-SCH MILD 150G VEM</v>
          </cell>
          <cell r="B4570">
            <v>47900002</v>
          </cell>
        </row>
        <row r="4571">
          <cell r="A4571" t="str">
            <v>VEG-SCH MILD 7,2KG</v>
          </cell>
          <cell r="B4571">
            <v>31900001</v>
          </cell>
        </row>
        <row r="4572">
          <cell r="A4572" t="str">
            <v>VEG-SCH WÜRZIG  7,2KG</v>
          </cell>
          <cell r="B4572">
            <v>31900002</v>
          </cell>
        </row>
        <row r="4573">
          <cell r="A4573" t="str">
            <v>VEG-SCH WÜRZIG 150G VEM</v>
          </cell>
          <cell r="B4573">
            <v>47900003</v>
          </cell>
        </row>
        <row r="4574">
          <cell r="A4574" t="str">
            <v>VOR BERG-KRÄUK L33</v>
          </cell>
          <cell r="B4574">
            <v>23500490</v>
          </cell>
        </row>
        <row r="4575">
          <cell r="A4575" t="str">
            <v>VOR BUN-PF L33</v>
          </cell>
          <cell r="B4575">
            <v>23500492</v>
          </cell>
        </row>
        <row r="4576">
          <cell r="A4576" t="str">
            <v>VOR BZC SALA SCHNEIDEN 3x3x3mm</v>
          </cell>
          <cell r="B4576">
            <v>23500462</v>
          </cell>
        </row>
        <row r="4577">
          <cell r="A4577" t="str">
            <v>VOR LACHS SCHNEIDEN 5 GATTER</v>
          </cell>
          <cell r="B4577">
            <v>23500391</v>
          </cell>
        </row>
        <row r="4578">
          <cell r="A4578" t="str">
            <v>VOR LACHS SCHNEIDEN 7,8 MESSER</v>
          </cell>
          <cell r="B4578">
            <v>23500392</v>
          </cell>
        </row>
        <row r="4579">
          <cell r="A4579" t="str">
            <v>VOR LACHS WOLFEN 13MM</v>
          </cell>
          <cell r="B4579">
            <v>23500248</v>
          </cell>
        </row>
        <row r="4580">
          <cell r="A4580" t="str">
            <v>VOR MANDELN RÖSTEN</v>
          </cell>
          <cell r="B4580">
            <v>23500394</v>
          </cell>
        </row>
        <row r="4581">
          <cell r="A4581" t="str">
            <v>VOR MOZZ</v>
          </cell>
          <cell r="B4581">
            <v>23500303</v>
          </cell>
        </row>
        <row r="4582">
          <cell r="A4582" t="str">
            <v>VOR PROV</v>
          </cell>
          <cell r="B4582">
            <v>23500304</v>
          </cell>
        </row>
        <row r="4583">
          <cell r="A4583" t="str">
            <v>VOR SCHNITTLAUCH SCHNEIDEN</v>
          </cell>
          <cell r="B4583">
            <v>23500395</v>
          </cell>
        </row>
        <row r="4584">
          <cell r="A4584" t="str">
            <v>VOR WHISKY-N</v>
          </cell>
          <cell r="B4584">
            <v>23500500</v>
          </cell>
        </row>
        <row r="4585">
          <cell r="A4585" t="str">
            <v>VOR WLACHS SCHNEIDEN 10/4 MM</v>
          </cell>
          <cell r="B4585">
            <v>23500393</v>
          </cell>
        </row>
        <row r="4586">
          <cell r="A4586" t="str">
            <v>Vorbereitet Rohwaren/Zutaten</v>
          </cell>
          <cell r="B4586">
            <v>23500001</v>
          </cell>
        </row>
        <row r="4587">
          <cell r="A4587" t="str">
            <v>VOS 4KÄPA-7330003</v>
          </cell>
          <cell r="B4587">
            <v>29500579</v>
          </cell>
        </row>
        <row r="4588">
          <cell r="A4588" t="str">
            <v>VOS 4KÄPA-7330020</v>
          </cell>
          <cell r="B4588">
            <v>29500574</v>
          </cell>
        </row>
        <row r="4589">
          <cell r="A4589" t="str">
            <v>VOS 4KÄPA-7330022</v>
          </cell>
          <cell r="B4589">
            <v>29500549</v>
          </cell>
        </row>
        <row r="4590">
          <cell r="A4590" t="str">
            <v>VOS BERGK-BEU 10KG</v>
          </cell>
          <cell r="B4590">
            <v>29500477</v>
          </cell>
        </row>
        <row r="4591">
          <cell r="A4591" t="str">
            <v>VOS BLO-O-SORB 5LB * US</v>
          </cell>
          <cell r="B4591">
            <v>29500562</v>
          </cell>
        </row>
        <row r="4592">
          <cell r="A4592" t="str">
            <v>VOS BZC-BERGK</v>
          </cell>
          <cell r="B4592">
            <v>29500563</v>
          </cell>
        </row>
        <row r="4593">
          <cell r="A4593" t="str">
            <v>VOS BZC-RÖSTZW</v>
          </cell>
          <cell r="B4593">
            <v>29500552</v>
          </cell>
        </row>
        <row r="4594">
          <cell r="A4594" t="str">
            <v>VOS BZC-SALAMI</v>
          </cell>
          <cell r="B4594">
            <v>29500845</v>
          </cell>
        </row>
        <row r="4595">
          <cell r="A4595" t="str">
            <v>VOS CHED-PASTE</v>
          </cell>
          <cell r="B4595">
            <v>29500578</v>
          </cell>
        </row>
        <row r="4596">
          <cell r="A4596" t="str">
            <v>VOS CHED-PASTE-O-FA</v>
          </cell>
          <cell r="B4596">
            <v>29500548</v>
          </cell>
        </row>
        <row r="4597">
          <cell r="A4597" t="str">
            <v>VOS CN-BUN-PF</v>
          </cell>
          <cell r="B4597">
            <v>29500523</v>
          </cell>
        </row>
        <row r="4598">
          <cell r="A4598" t="str">
            <v>VOS CN-CHAMP</v>
          </cell>
          <cell r="B4598">
            <v>29500841</v>
          </cell>
        </row>
        <row r="4599">
          <cell r="A4599" t="str">
            <v>VOS CN-KRÄU</v>
          </cell>
          <cell r="B4599">
            <v>29500521</v>
          </cell>
        </row>
        <row r="4600">
          <cell r="A4600" t="str">
            <v>VOS CN-LACHS</v>
          </cell>
          <cell r="B4600">
            <v>29500520</v>
          </cell>
        </row>
        <row r="4601">
          <cell r="A4601" t="str">
            <v>VOS CN-MEX</v>
          </cell>
          <cell r="B4601">
            <v>29500842</v>
          </cell>
        </row>
        <row r="4602">
          <cell r="A4602" t="str">
            <v>VOS CN-SCHINKEN DK</v>
          </cell>
          <cell r="B4602">
            <v>29501043</v>
          </cell>
        </row>
        <row r="4603">
          <cell r="A4603" t="str">
            <v>VOS CN-SCHW-SCHI</v>
          </cell>
          <cell r="B4603">
            <v>29500588</v>
          </cell>
        </row>
        <row r="4604">
          <cell r="A4604" t="str">
            <v>VOS CN-SHRIMPS DK</v>
          </cell>
          <cell r="B4604">
            <v>29501042</v>
          </cell>
        </row>
        <row r="4605">
          <cell r="A4605" t="str">
            <v>VOS CN-SHRIMPS GEIA DK</v>
          </cell>
          <cell r="B4605">
            <v>29501044</v>
          </cell>
        </row>
        <row r="4606">
          <cell r="A4606" t="str">
            <v>VOS CN-SWEET-CHILI</v>
          </cell>
          <cell r="B4606">
            <v>29500592</v>
          </cell>
        </row>
        <row r="4607">
          <cell r="A4607" t="str">
            <v>VOS CN-WAL-RUC</v>
          </cell>
          <cell r="B4607">
            <v>29500618</v>
          </cell>
        </row>
        <row r="4608">
          <cell r="A4608" t="str">
            <v>VOS FK APR-MAN</v>
          </cell>
          <cell r="B4608">
            <v>29501112</v>
          </cell>
        </row>
        <row r="4609">
          <cell r="A4609" t="str">
            <v>VOS FK MEL-MANG</v>
          </cell>
          <cell r="B4609">
            <v>29501113</v>
          </cell>
        </row>
        <row r="4610">
          <cell r="A4610" t="str">
            <v>VOS FK SCHN-KNOB</v>
          </cell>
          <cell r="B4610">
            <v>29501111</v>
          </cell>
        </row>
        <row r="4611">
          <cell r="A4611" t="str">
            <v>VOS FKZ LAKF-SCHNITTL</v>
          </cell>
          <cell r="B4611">
            <v>29501012</v>
          </cell>
        </row>
        <row r="4612">
          <cell r="A4612" t="str">
            <v>VOS FKZ ZU</v>
          </cell>
          <cell r="B4612">
            <v>29500877</v>
          </cell>
        </row>
        <row r="4613">
          <cell r="A4613" t="str">
            <v>VOS FKZ-FINESSE</v>
          </cell>
          <cell r="B4613">
            <v>29500607</v>
          </cell>
        </row>
        <row r="4614">
          <cell r="A4614" t="str">
            <v>VOS FKZ-KRÄU</v>
          </cell>
          <cell r="B4614">
            <v>29500582</v>
          </cell>
        </row>
        <row r="4615">
          <cell r="A4615" t="str">
            <v>VOS FKZ-KRÄU * DIT</v>
          </cell>
          <cell r="B4615">
            <v>29500608</v>
          </cell>
        </row>
        <row r="4616">
          <cell r="A4616" t="str">
            <v>VOS FKZ-LAKTF-SCHNITTL</v>
          </cell>
          <cell r="B4616">
            <v>29500569</v>
          </cell>
        </row>
        <row r="4617">
          <cell r="A4617" t="str">
            <v>VOS FRUCHT-BLO</v>
          </cell>
          <cell r="B4617">
            <v>29500594</v>
          </cell>
        </row>
        <row r="4618">
          <cell r="A4618" t="str">
            <v>VOS GORG-PASTE-68</v>
          </cell>
          <cell r="B4618">
            <v>29500577</v>
          </cell>
        </row>
        <row r="4619">
          <cell r="A4619" t="str">
            <v>VOS GOU-PASTE-40</v>
          </cell>
          <cell r="B4619">
            <v>29500576</v>
          </cell>
        </row>
        <row r="4620">
          <cell r="A4620" t="str">
            <v>VOS GOU-STAUBK * * US</v>
          </cell>
          <cell r="B4620">
            <v>29500617</v>
          </cell>
        </row>
        <row r="4621">
          <cell r="A4621" t="str">
            <v>VOS GRÜN-PF-TORT 2KG</v>
          </cell>
          <cell r="B4621">
            <v>29500534</v>
          </cell>
        </row>
        <row r="4622">
          <cell r="A4622" t="str">
            <v>VOS GRW-CHILI-NAT ENDSTÜCK</v>
          </cell>
          <cell r="B4622">
            <v>29501079</v>
          </cell>
        </row>
        <row r="4623">
          <cell r="A4623" t="str">
            <v>VOS GRW-CHILI-NAT NEUE REZ</v>
          </cell>
          <cell r="B4623">
            <v>29501059</v>
          </cell>
        </row>
        <row r="4624">
          <cell r="A4624" t="str">
            <v>VOS GRW-CHILI-NAT ZIPFEL</v>
          </cell>
          <cell r="B4624">
            <v>29501078</v>
          </cell>
        </row>
        <row r="4625">
          <cell r="A4625" t="str">
            <v>VOS GRW-CHILI-NAT-VAKU</v>
          </cell>
          <cell r="B4625">
            <v>49500205</v>
          </cell>
        </row>
        <row r="4626">
          <cell r="A4626" t="str">
            <v>VOS GRW-CHILI-NAT-VAKU-GESCHÄL</v>
          </cell>
          <cell r="B4626">
            <v>49500207</v>
          </cell>
        </row>
        <row r="4627">
          <cell r="A4627" t="str">
            <v>VOS GRW-GARTK-45</v>
          </cell>
          <cell r="B4627">
            <v>29500620</v>
          </cell>
        </row>
        <row r="4628">
          <cell r="A4628" t="str">
            <v>VOS GRW-KRÄU-ENDSTÜCK</v>
          </cell>
          <cell r="B4628">
            <v>29501077</v>
          </cell>
        </row>
        <row r="4629">
          <cell r="A4629" t="str">
            <v>VOS GRW-KRÄU-GESCHÄ-VAKU</v>
          </cell>
          <cell r="B4629">
            <v>49500113</v>
          </cell>
        </row>
        <row r="4630">
          <cell r="A4630" t="str">
            <v>VOS GRW-KRÄU-VAKU</v>
          </cell>
          <cell r="B4630">
            <v>49500084</v>
          </cell>
        </row>
        <row r="4631">
          <cell r="A4631" t="str">
            <v>VOS GRW-KRÄU-ZIPFEL</v>
          </cell>
          <cell r="B4631">
            <v>29501074</v>
          </cell>
        </row>
        <row r="4632">
          <cell r="A4632" t="str">
            <v>VOS GRW-NATUR ENDSTÜCK</v>
          </cell>
          <cell r="B4632">
            <v>29501069</v>
          </cell>
        </row>
        <row r="4633">
          <cell r="A4633" t="str">
            <v>VOS GRW-NATUR ZIPFEL</v>
          </cell>
          <cell r="B4633">
            <v>29501063</v>
          </cell>
        </row>
        <row r="4634">
          <cell r="A4634" t="str">
            <v>VOS GRW-NATUR-45</v>
          </cell>
          <cell r="B4634">
            <v>29500622</v>
          </cell>
        </row>
        <row r="4635">
          <cell r="A4635" t="str">
            <v>VOS GRW-NATUR-GESCHÄ-VAKU</v>
          </cell>
          <cell r="B4635">
            <v>49500110</v>
          </cell>
        </row>
        <row r="4636">
          <cell r="A4636" t="str">
            <v>VOS GRW-NATUR-VAKU</v>
          </cell>
          <cell r="B4636">
            <v>49500143</v>
          </cell>
        </row>
        <row r="4637">
          <cell r="A4637" t="str">
            <v>VOS GRW-SCHI-NAT ENDSTÜCK</v>
          </cell>
          <cell r="B4637">
            <v>29501070</v>
          </cell>
        </row>
        <row r="4638">
          <cell r="A4638" t="str">
            <v>VOS GRW-SCHI-NAT NEUE REZ</v>
          </cell>
          <cell r="B4638">
            <v>29501058</v>
          </cell>
        </row>
        <row r="4639">
          <cell r="A4639" t="str">
            <v>VOS GRW-SCHI-NAT ZIPFEL</v>
          </cell>
          <cell r="B4639">
            <v>29501064</v>
          </cell>
        </row>
        <row r="4640">
          <cell r="A4640" t="str">
            <v>VOS GRW-SCHI-NAT-VAKU</v>
          </cell>
          <cell r="B4640">
            <v>49500204</v>
          </cell>
        </row>
        <row r="4641">
          <cell r="A4641" t="str">
            <v>VOS GRW-SCHI-NAT-VAKU-GESCHÄLT</v>
          </cell>
          <cell r="B4641">
            <v>49500206</v>
          </cell>
        </row>
        <row r="4642">
          <cell r="A4642" t="str">
            <v>VOS IF-FKR-WLACHS</v>
          </cell>
          <cell r="B4642">
            <v>29500591</v>
          </cell>
        </row>
        <row r="4643">
          <cell r="A4643" t="str">
            <v>VOS INT-KC-CAM</v>
          </cell>
          <cell r="B4643">
            <v>29500847</v>
          </cell>
        </row>
        <row r="4644">
          <cell r="A4644" t="str">
            <v>VOS INT-KC-EMM</v>
          </cell>
          <cell r="B4644">
            <v>29500584</v>
          </cell>
        </row>
        <row r="4645">
          <cell r="A4645" t="str">
            <v>VOS KÄFO * WH</v>
          </cell>
          <cell r="B4645">
            <v>29500624</v>
          </cell>
        </row>
        <row r="4646">
          <cell r="A4646" t="str">
            <v>VOS KÄPA CHED-ROT</v>
          </cell>
          <cell r="B4646">
            <v>29501004</v>
          </cell>
        </row>
        <row r="4647">
          <cell r="A4647" t="str">
            <v>VOS KÄPA CHED-ROT-PASTE</v>
          </cell>
          <cell r="B4647">
            <v>29500996</v>
          </cell>
        </row>
        <row r="4648">
          <cell r="A4648" t="str">
            <v>VOS KÄPA MAC N CHEESE</v>
          </cell>
          <cell r="B4648">
            <v>29501117</v>
          </cell>
        </row>
        <row r="4649">
          <cell r="A4649" t="str">
            <v>VOS KÄPA-CHED GELB ALH</v>
          </cell>
          <cell r="B4649">
            <v>29501116</v>
          </cell>
        </row>
        <row r="4650">
          <cell r="A4650" t="str">
            <v>VOS KC BERGK CZ</v>
          </cell>
          <cell r="B4650">
            <v>29501016</v>
          </cell>
        </row>
        <row r="4651">
          <cell r="A4651" t="str">
            <v>VOS KC CAM CZ</v>
          </cell>
          <cell r="B4651">
            <v>29501015</v>
          </cell>
        </row>
        <row r="4652">
          <cell r="A4652" t="str">
            <v>VOS KC EDELPILZ CZ</v>
          </cell>
          <cell r="B4652">
            <v>29501014</v>
          </cell>
        </row>
        <row r="4653">
          <cell r="A4653" t="str">
            <v>VOS KNOB</v>
          </cell>
          <cell r="B4653">
            <v>29500883</v>
          </cell>
        </row>
        <row r="4654">
          <cell r="A4654" t="str">
            <v>VOS KZU-MOZZ-IT-KRÄU</v>
          </cell>
          <cell r="B4654">
            <v>29500553</v>
          </cell>
        </row>
        <row r="4655">
          <cell r="A4655" t="str">
            <v>VOS KZU-MOZZ-WURST 3,9KG</v>
          </cell>
          <cell r="B4655">
            <v>29500538</v>
          </cell>
        </row>
        <row r="4656">
          <cell r="A4656" t="str">
            <v>VOS LACHS-KONZ-VAKU</v>
          </cell>
          <cell r="B4656">
            <v>49500155</v>
          </cell>
        </row>
        <row r="4657">
          <cell r="A4657" t="str">
            <v>VOS LACHS-VAKU</v>
          </cell>
          <cell r="B4657">
            <v>49500134</v>
          </cell>
        </row>
        <row r="4658">
          <cell r="A4658" t="str">
            <v>VOS MAAS-30%-VAKU</v>
          </cell>
          <cell r="B4658">
            <v>49500172</v>
          </cell>
        </row>
        <row r="4659">
          <cell r="A4659" t="str">
            <v>VOS MIT LACHSKONZENTRAT 10KG</v>
          </cell>
          <cell r="B4659">
            <v>29500532</v>
          </cell>
        </row>
        <row r="4660">
          <cell r="A4660" t="str">
            <v>VOS MIT WAL-KONZENTRAT 10KG</v>
          </cell>
          <cell r="B4660">
            <v>29500531</v>
          </cell>
        </row>
        <row r="4661">
          <cell r="A4661" t="str">
            <v>VOS QUANTUM</v>
          </cell>
          <cell r="B4661">
            <v>29500884</v>
          </cell>
        </row>
        <row r="4662">
          <cell r="A4662" t="str">
            <v>VOS RAHM</v>
          </cell>
          <cell r="B4662">
            <v>29500478</v>
          </cell>
        </row>
        <row r="4663">
          <cell r="A4663" t="str">
            <v>VOS RÄU-CHILI-WURST</v>
          </cell>
          <cell r="B4663">
            <v>29500527</v>
          </cell>
        </row>
        <row r="4664">
          <cell r="A4664" t="str">
            <v>VOS RÄU-EXTRA-NAT</v>
          </cell>
          <cell r="B4664">
            <v>29500613</v>
          </cell>
        </row>
        <row r="4665">
          <cell r="A4665" t="str">
            <v>VOS RÄU-GOU-O-SORB * * US</v>
          </cell>
          <cell r="B4665">
            <v>29500493</v>
          </cell>
        </row>
        <row r="4666">
          <cell r="A4666" t="str">
            <v>VOS RÄU-MAAS * * US</v>
          </cell>
          <cell r="B4666">
            <v>29500494</v>
          </cell>
        </row>
        <row r="4667">
          <cell r="A4667" t="str">
            <v>VOS RÄU-NATUR</v>
          </cell>
          <cell r="B4667">
            <v>29500489</v>
          </cell>
        </row>
        <row r="4668">
          <cell r="A4668" t="str">
            <v>VOS RÄU-NATUR-NAT</v>
          </cell>
          <cell r="B4668">
            <v>29500498</v>
          </cell>
        </row>
        <row r="4669">
          <cell r="A4669" t="str">
            <v>VOS RÄU-RAND-WURST</v>
          </cell>
          <cell r="B4669">
            <v>29500565</v>
          </cell>
        </row>
        <row r="4670">
          <cell r="A4670" t="str">
            <v>VOS RÄU-SCHI</v>
          </cell>
          <cell r="B4670">
            <v>29500490</v>
          </cell>
        </row>
        <row r="4671">
          <cell r="A4671" t="str">
            <v>VOS RÄU-SCHI-WURST</v>
          </cell>
          <cell r="B4671">
            <v>29500528</v>
          </cell>
        </row>
        <row r="4672">
          <cell r="A4672" t="str">
            <v>VOS RÄU-TORT</v>
          </cell>
          <cell r="B4672">
            <v>29500537</v>
          </cell>
        </row>
        <row r="4673">
          <cell r="A4673" t="str">
            <v>VOS RÄU-TÖRT-GERÄUCHERT-VAKU</v>
          </cell>
          <cell r="B4673">
            <v>49500162</v>
          </cell>
        </row>
        <row r="4674">
          <cell r="A4674" t="str">
            <v>VOS RÄU-TÖRT-GERAUCHT</v>
          </cell>
          <cell r="B4674">
            <v>29501006</v>
          </cell>
        </row>
        <row r="4675">
          <cell r="A4675" t="str">
            <v>VOS RÄU-TÖRT-UNGERÄUCHERT</v>
          </cell>
          <cell r="B4675">
            <v>29500615</v>
          </cell>
        </row>
        <row r="4676">
          <cell r="A4676" t="str">
            <v>VOS RÄU-TÖRT-UNGERÄUCHERT-VAKU</v>
          </cell>
          <cell r="B4676">
            <v>49500137</v>
          </cell>
        </row>
        <row r="4677">
          <cell r="A4677" t="str">
            <v>VOS RW-BERGK</v>
          </cell>
          <cell r="B4677">
            <v>29500614</v>
          </cell>
        </row>
        <row r="4678">
          <cell r="A4678" t="str">
            <v>VOS RW-BERGK ENDSTÜCK</v>
          </cell>
          <cell r="B4678">
            <v>29501096</v>
          </cell>
        </row>
        <row r="4679">
          <cell r="A4679" t="str">
            <v>VOS RW-BERGK ZIPFEL</v>
          </cell>
          <cell r="B4679">
            <v>29501092</v>
          </cell>
        </row>
        <row r="4680">
          <cell r="A4680" t="str">
            <v>VOS RW-BUN-PF</v>
          </cell>
          <cell r="B4680">
            <v>29501055</v>
          </cell>
        </row>
        <row r="4681">
          <cell r="A4681" t="str">
            <v>VOS RW-CHILI</v>
          </cell>
          <cell r="B4681">
            <v>29500860</v>
          </cell>
        </row>
        <row r="4682">
          <cell r="A4682" t="str">
            <v>VOS RW-CHILI ZIPFEL/END</v>
          </cell>
          <cell r="B4682">
            <v>49500219</v>
          </cell>
        </row>
        <row r="4683">
          <cell r="A4683" t="str">
            <v>VOS RW-CHILI ZIPFEL/END-GESCHÄ</v>
          </cell>
          <cell r="B4683">
            <v>49500220</v>
          </cell>
        </row>
        <row r="4684">
          <cell r="A4684" t="str">
            <v>VOS RW-CHILI-ENDSTÜCK</v>
          </cell>
          <cell r="B4684">
            <v>29501075</v>
          </cell>
        </row>
        <row r="4685">
          <cell r="A4685" t="str">
            <v>VOS RW-CHILI-GESCHÄ-VAKU</v>
          </cell>
          <cell r="B4685">
            <v>49500116</v>
          </cell>
        </row>
        <row r="4686">
          <cell r="A4686" t="str">
            <v>VOS RW-CHILI-VAKU</v>
          </cell>
          <cell r="B4686">
            <v>49500087</v>
          </cell>
        </row>
        <row r="4687">
          <cell r="A4687" t="str">
            <v>VOS RW-CHILI-VS-VAKU</v>
          </cell>
          <cell r="B4687">
            <v>49500095</v>
          </cell>
        </row>
        <row r="4688">
          <cell r="A4688" t="str">
            <v>VOS RW-CHILI-ZIPFEL</v>
          </cell>
          <cell r="B4688">
            <v>29501072</v>
          </cell>
        </row>
        <row r="4689">
          <cell r="A4689" t="str">
            <v>VOS RW-GOU-O-RORB-VAKU</v>
          </cell>
          <cell r="B4689">
            <v>49500142</v>
          </cell>
        </row>
        <row r="4690">
          <cell r="A4690" t="str">
            <v>VOS RW-GOU-O-SORB ENDSTÜCK</v>
          </cell>
          <cell r="B4690">
            <v>29501095</v>
          </cell>
        </row>
        <row r="4691">
          <cell r="A4691" t="str">
            <v>VOS RW-GOU-O-SORB ZIPFEL</v>
          </cell>
          <cell r="B4691">
            <v>29501091</v>
          </cell>
        </row>
        <row r="4692">
          <cell r="A4692" t="str">
            <v>VOS RW-JALA-NAT ENDSTÜCK</v>
          </cell>
          <cell r="B4692">
            <v>29501081</v>
          </cell>
        </row>
        <row r="4693">
          <cell r="A4693" t="str">
            <v>VOS RW-JALA-NAT ZIPFEL</v>
          </cell>
          <cell r="B4693">
            <v>29501080</v>
          </cell>
        </row>
        <row r="4694">
          <cell r="A4694" t="str">
            <v>VOS RW-JALA-NAT-GESCHÄ-VAKU</v>
          </cell>
          <cell r="B4694">
            <v>49500120</v>
          </cell>
        </row>
        <row r="4695">
          <cell r="A4695" t="str">
            <v>VOS RW-JAL-NAT-VAKU</v>
          </cell>
          <cell r="B4695">
            <v>49500091</v>
          </cell>
        </row>
        <row r="4696">
          <cell r="A4696" t="str">
            <v>VOS RW-MAAS ENDSTÜCK</v>
          </cell>
          <cell r="B4696">
            <v>29501094</v>
          </cell>
        </row>
        <row r="4697">
          <cell r="A4697" t="str">
            <v>VOS RW-MAAS ZIPFEL</v>
          </cell>
          <cell r="B4697">
            <v>29501090</v>
          </cell>
        </row>
        <row r="4698">
          <cell r="A4698" t="str">
            <v>VOS RW-MAASDAM-GESCHÄLT-VAKU</v>
          </cell>
          <cell r="B4698">
            <v>49500105</v>
          </cell>
        </row>
        <row r="4699">
          <cell r="A4699" t="str">
            <v>VOS RW-MAAS-VAKU</v>
          </cell>
          <cell r="B4699">
            <v>49500075</v>
          </cell>
        </row>
        <row r="4700">
          <cell r="A4700" t="str">
            <v>VOS RW-NATUR</v>
          </cell>
          <cell r="B4700">
            <v>29500858</v>
          </cell>
        </row>
        <row r="4701">
          <cell r="A4701" t="str">
            <v>VOS RW-NATUR AMM CO</v>
          </cell>
          <cell r="B4701">
            <v>29501022</v>
          </cell>
        </row>
        <row r="4702">
          <cell r="A4702" t="str">
            <v>VOS RW-NATUR ENDSTÜCK</v>
          </cell>
          <cell r="B4702">
            <v>29501066</v>
          </cell>
        </row>
        <row r="4703">
          <cell r="A4703" t="str">
            <v>VOS RW-NATUR ZIPFEL</v>
          </cell>
          <cell r="B4703">
            <v>29501060</v>
          </cell>
        </row>
        <row r="4704">
          <cell r="A4704" t="str">
            <v>VOS RW-NATUR-BERGK-GESCHÄ-VAKU</v>
          </cell>
          <cell r="B4704">
            <v>49500107</v>
          </cell>
        </row>
        <row r="4705">
          <cell r="A4705" t="str">
            <v>VOS RW-NATUR-BERGK-VAKU</v>
          </cell>
          <cell r="B4705">
            <v>49500078</v>
          </cell>
        </row>
        <row r="4706">
          <cell r="A4706" t="str">
            <v>VOS RW-NATUR-EX-NAT GESCHÄ-VAK</v>
          </cell>
          <cell r="B4706">
            <v>49500121</v>
          </cell>
        </row>
        <row r="4707">
          <cell r="A4707" t="str">
            <v>VOS RW-NATUR-EXTRA ENDSTÜCK</v>
          </cell>
          <cell r="B4707">
            <v>29501083</v>
          </cell>
        </row>
        <row r="4708">
          <cell r="A4708" t="str">
            <v>VOS RW-NATUR-EXTRA ZIPFEL</v>
          </cell>
          <cell r="B4708">
            <v>29501082</v>
          </cell>
        </row>
        <row r="4709">
          <cell r="A4709" t="str">
            <v>VOS RW-NATUR-EXTRA-VAKU</v>
          </cell>
          <cell r="B4709">
            <v>49500147</v>
          </cell>
        </row>
        <row r="4710">
          <cell r="A4710" t="str">
            <v>VOS RW-NATUR-GESCHÄLT-VAKU</v>
          </cell>
          <cell r="B4710">
            <v>49500103</v>
          </cell>
        </row>
        <row r="4711">
          <cell r="A4711" t="str">
            <v>VOS RW-NATUR-GESCHÄ-VAKU</v>
          </cell>
          <cell r="B4711">
            <v>49500114</v>
          </cell>
        </row>
        <row r="4712">
          <cell r="A4712" t="str">
            <v>VOS RW-NATUR-NAT ENDSTÜCK</v>
          </cell>
          <cell r="B4712">
            <v>29501071</v>
          </cell>
        </row>
        <row r="4713">
          <cell r="A4713" t="str">
            <v>VOS RW-NATUR-NAT ZIPFEL</v>
          </cell>
          <cell r="B4713">
            <v>29501065</v>
          </cell>
        </row>
        <row r="4714">
          <cell r="A4714" t="str">
            <v>VOS RW-NATUR-NAT-GESCHÄ-VAKU</v>
          </cell>
          <cell r="B4714">
            <v>49500118</v>
          </cell>
        </row>
        <row r="4715">
          <cell r="A4715" t="str">
            <v>VOS RW-NATUR-NAT-VAKU</v>
          </cell>
          <cell r="B4715">
            <v>49500089</v>
          </cell>
        </row>
        <row r="4716">
          <cell r="A4716" t="str">
            <v>VOS RW-NATUR-STAUBK-GESCH-VAKU</v>
          </cell>
          <cell r="B4716">
            <v>49500171</v>
          </cell>
        </row>
        <row r="4717">
          <cell r="A4717" t="str">
            <v>VOS RW-NATUR-STAUBK-VAKU</v>
          </cell>
          <cell r="B4717">
            <v>49500079</v>
          </cell>
        </row>
        <row r="4718">
          <cell r="A4718" t="str">
            <v>VOS RW-NATUR-VAKU</v>
          </cell>
          <cell r="B4718">
            <v>49500073</v>
          </cell>
        </row>
        <row r="4719">
          <cell r="A4719" t="str">
            <v>VOS RW-NATUR-VS-VAKU</v>
          </cell>
          <cell r="B4719">
            <v>49500093</v>
          </cell>
        </row>
        <row r="4720">
          <cell r="A4720" t="str">
            <v>VOS RW-NUSS</v>
          </cell>
          <cell r="B4720">
            <v>29500861</v>
          </cell>
        </row>
        <row r="4721">
          <cell r="A4721" t="str">
            <v>VOS RW-NUSS-ENDSTÜCK</v>
          </cell>
          <cell r="B4721">
            <v>29501076</v>
          </cell>
        </row>
        <row r="4722">
          <cell r="A4722" t="str">
            <v>VOS RW-NUSS-GESCHÄ-VAKU</v>
          </cell>
          <cell r="B4722">
            <v>49500117</v>
          </cell>
        </row>
        <row r="4723">
          <cell r="A4723" t="str">
            <v>VOS RW-NUSS-VAKU</v>
          </cell>
          <cell r="B4723">
            <v>49500088</v>
          </cell>
        </row>
        <row r="4724">
          <cell r="A4724" t="str">
            <v>VOS RW-NUSS-ZIPFEL</v>
          </cell>
          <cell r="B4724">
            <v>29501073</v>
          </cell>
        </row>
        <row r="4725">
          <cell r="A4725" t="str">
            <v>VOS RW-ROT-CHEDD 8,1KG SOPO</v>
          </cell>
          <cell r="B4725">
            <v>29501053</v>
          </cell>
        </row>
        <row r="4726">
          <cell r="A4726" t="str">
            <v>VOS RW-RST</v>
          </cell>
          <cell r="B4726">
            <v>29500500</v>
          </cell>
        </row>
        <row r="4727">
          <cell r="A4727" t="str">
            <v>VOS RW-SCHI</v>
          </cell>
          <cell r="B4727">
            <v>29500859</v>
          </cell>
        </row>
        <row r="4728">
          <cell r="A4728" t="str">
            <v>VOS RW-SCHI ENDSTÜCK</v>
          </cell>
          <cell r="B4728">
            <v>29501067</v>
          </cell>
        </row>
        <row r="4729">
          <cell r="A4729" t="str">
            <v>VOS RW-SCHI ZIPFEL</v>
          </cell>
          <cell r="B4729">
            <v>29501061</v>
          </cell>
        </row>
        <row r="4730">
          <cell r="A4730" t="str">
            <v>VOS RW-SCHI-GESCHÄLT-VAKU</v>
          </cell>
          <cell r="B4730">
            <v>49500104</v>
          </cell>
        </row>
        <row r="4731">
          <cell r="A4731" t="str">
            <v>VOS RW-SCHI-GESCHÄ-VAKU</v>
          </cell>
          <cell r="B4731">
            <v>49500115</v>
          </cell>
        </row>
        <row r="4732">
          <cell r="A4732" t="str">
            <v>VOS RW-SCHI-NAT ENDSTÜCK</v>
          </cell>
          <cell r="B4732">
            <v>29501085</v>
          </cell>
        </row>
        <row r="4733">
          <cell r="A4733" t="str">
            <v>VOS RW-SCHI-NAT ZIPFEL</v>
          </cell>
          <cell r="B4733">
            <v>29501084</v>
          </cell>
        </row>
        <row r="4734">
          <cell r="A4734" t="str">
            <v>VOS RW-SCHI-NAT-GESCHÄ-VAKU</v>
          </cell>
          <cell r="B4734">
            <v>49500119</v>
          </cell>
        </row>
        <row r="4735">
          <cell r="A4735" t="str">
            <v>VOS RW-SCHI-NAT-VAKU</v>
          </cell>
          <cell r="B4735">
            <v>49500090</v>
          </cell>
        </row>
        <row r="4736">
          <cell r="A4736" t="str">
            <v>VOS RW-SCHI-VAKU</v>
          </cell>
          <cell r="B4736">
            <v>49500074</v>
          </cell>
        </row>
        <row r="4737">
          <cell r="A4737" t="str">
            <v>VOS RW-SCHI-VS-VAKU</v>
          </cell>
          <cell r="B4737">
            <v>49500094</v>
          </cell>
        </row>
        <row r="4738">
          <cell r="A4738" t="str">
            <v>VOS RW-STAUBK ENDSTÜCK</v>
          </cell>
          <cell r="B4738">
            <v>29501097</v>
          </cell>
        </row>
        <row r="4739">
          <cell r="A4739" t="str">
            <v>VOS RW-STAUBK ZIPFEL</v>
          </cell>
          <cell r="B4739">
            <v>29501093</v>
          </cell>
        </row>
        <row r="4740">
          <cell r="A4740" t="str">
            <v>VOS RW-VS-CHILI-GESCHÄ-VAKU</v>
          </cell>
          <cell r="B4740">
            <v>49500124</v>
          </cell>
        </row>
        <row r="4741">
          <cell r="A4741" t="str">
            <v>VOS RW-VS-NATUR ENDSTÜCK</v>
          </cell>
          <cell r="B4741">
            <v>29501068</v>
          </cell>
        </row>
        <row r="4742">
          <cell r="A4742" t="str">
            <v>VOS RW-VS-NATUR-GESCHÄ-VAKU</v>
          </cell>
          <cell r="B4742">
            <v>49500122</v>
          </cell>
        </row>
        <row r="4743">
          <cell r="A4743" t="str">
            <v>VOS RW-VS-SCHI-GESCHÄ-VAKU</v>
          </cell>
          <cell r="B4743">
            <v>49500123</v>
          </cell>
        </row>
        <row r="4744">
          <cell r="A4744" t="str">
            <v>VOS SALA</v>
          </cell>
          <cell r="B4744">
            <v>29500882</v>
          </cell>
        </row>
        <row r="4745">
          <cell r="A4745" t="str">
            <v>VOS SCHI-RÄU-NAT * ADL</v>
          </cell>
          <cell r="B4745">
            <v>29500529</v>
          </cell>
        </row>
        <row r="4746">
          <cell r="A4746" t="str">
            <v>VOS SCHW-PFEFF-VAKU</v>
          </cell>
          <cell r="B4746">
            <v>49500133</v>
          </cell>
        </row>
        <row r="4747">
          <cell r="A4747" t="str">
            <v>VOS SCHW-PF-ROUL-TORT</v>
          </cell>
          <cell r="B4747">
            <v>29500482</v>
          </cell>
        </row>
        <row r="4748">
          <cell r="A4748" t="str">
            <v>VOS SKZ AMM GER</v>
          </cell>
          <cell r="B4748">
            <v>29500963</v>
          </cell>
        </row>
        <row r="4749">
          <cell r="A4749" t="str">
            <v>VOS SKZ AMMERLAND</v>
          </cell>
          <cell r="B4749">
            <v>29500879</v>
          </cell>
        </row>
        <row r="4750">
          <cell r="A4750" t="str">
            <v>VOS SKZ AMM-VAKU</v>
          </cell>
          <cell r="B4750">
            <v>49500125</v>
          </cell>
        </row>
        <row r="4751">
          <cell r="A4751" t="str">
            <v>VOS SKZ CAM-VAKU</v>
          </cell>
          <cell r="B4751">
            <v>49500151</v>
          </cell>
        </row>
        <row r="4752">
          <cell r="A4752" t="str">
            <v>VOS SKZ CHED-VAKU</v>
          </cell>
          <cell r="B4752">
            <v>49500150</v>
          </cell>
        </row>
        <row r="4753">
          <cell r="A4753" t="str">
            <v>VOS SKZ EDAM-VAKU</v>
          </cell>
          <cell r="B4753">
            <v>49500152</v>
          </cell>
        </row>
        <row r="4754">
          <cell r="A4754" t="str">
            <v>VOS SKZ EMM</v>
          </cell>
          <cell r="B4754">
            <v>29501010</v>
          </cell>
        </row>
        <row r="4755">
          <cell r="A4755" t="str">
            <v>VOS SKZ EMM-PASTE</v>
          </cell>
          <cell r="B4755">
            <v>29501038</v>
          </cell>
        </row>
        <row r="4756">
          <cell r="A4756" t="str">
            <v>VOS SKZ EMM-VAKU</v>
          </cell>
          <cell r="B4756">
            <v>49500149</v>
          </cell>
        </row>
        <row r="4757">
          <cell r="A4757" t="str">
            <v>VOS SKZ GOU-VAKU</v>
          </cell>
          <cell r="B4757">
            <v>49500148</v>
          </cell>
        </row>
        <row r="4758">
          <cell r="A4758" t="str">
            <v>VOS SKZ MF-GOU-VAKU</v>
          </cell>
          <cell r="B4758">
            <v>49500102</v>
          </cell>
        </row>
        <row r="4759">
          <cell r="A4759" t="str">
            <v>VOS SKZ-BIO-PASTE</v>
          </cell>
          <cell r="B4759">
            <v>29501011</v>
          </cell>
        </row>
        <row r="4760">
          <cell r="A4760" t="str">
            <v>VOS SKZ-CAM-SORB</v>
          </cell>
          <cell r="B4760">
            <v>29500605</v>
          </cell>
        </row>
        <row r="4761">
          <cell r="A4761" t="str">
            <v>VOS SKZ-CHED-PREM-SORB</v>
          </cell>
          <cell r="B4761">
            <v>29500602</v>
          </cell>
        </row>
        <row r="4762">
          <cell r="A4762" t="str">
            <v>VOS SKZ-CHED-WE</v>
          </cell>
          <cell r="B4762">
            <v>29500502</v>
          </cell>
        </row>
        <row r="4763">
          <cell r="A4763" t="str">
            <v>VOS SKZ-EDAM-PREM-SORB</v>
          </cell>
          <cell r="B4763">
            <v>29500601</v>
          </cell>
        </row>
        <row r="4764">
          <cell r="A4764" t="str">
            <v>VOS SKZ-EMM 18KG</v>
          </cell>
          <cell r="B4764">
            <v>29500533</v>
          </cell>
        </row>
        <row r="4765">
          <cell r="A4765" t="str">
            <v>VOS SKZ-EMM-PASTE</v>
          </cell>
          <cell r="B4765">
            <v>29500570</v>
          </cell>
        </row>
        <row r="4766">
          <cell r="A4766" t="str">
            <v>VOS SKZ-EMM-PASTE KFK</v>
          </cell>
          <cell r="B4766">
            <v>29501045</v>
          </cell>
        </row>
        <row r="4767">
          <cell r="A4767" t="str">
            <v>VOS SKZ-EMM-PREM-SORB</v>
          </cell>
          <cell r="B4767">
            <v>29500599</v>
          </cell>
        </row>
        <row r="4768">
          <cell r="A4768" t="str">
            <v>VOS SKZ-FREIBERGER 15KG</v>
          </cell>
          <cell r="B4768">
            <v>29500515</v>
          </cell>
        </row>
        <row r="4769">
          <cell r="A4769" t="str">
            <v>VOS SKZ-GORG-PASTE</v>
          </cell>
          <cell r="B4769">
            <v>29501104</v>
          </cell>
        </row>
        <row r="4770">
          <cell r="A4770" t="str">
            <v>VOS SKZ-GOU</v>
          </cell>
          <cell r="B4770">
            <v>29500918</v>
          </cell>
        </row>
        <row r="4771">
          <cell r="A4771" t="str">
            <v>VOS SKZ-GOU-PREM-SORB</v>
          </cell>
          <cell r="B4771">
            <v>29500598</v>
          </cell>
        </row>
        <row r="4772">
          <cell r="A4772" t="str">
            <v>VOS SKZ-MOZZ-40-WURST</v>
          </cell>
          <cell r="B4772">
            <v>29500539</v>
          </cell>
        </row>
        <row r="4773">
          <cell r="A4773" t="str">
            <v>VOS SKZ-PF</v>
          </cell>
          <cell r="B4773">
            <v>29500616</v>
          </cell>
        </row>
        <row r="4774">
          <cell r="A4774" t="str">
            <v>VOS SKZ-PON 15KG</v>
          </cell>
          <cell r="B4774">
            <v>29500514</v>
          </cell>
        </row>
        <row r="4775">
          <cell r="A4775" t="str">
            <v>VOS SKZ-RACL-50-BACKS</v>
          </cell>
          <cell r="B4775">
            <v>29500857</v>
          </cell>
        </row>
        <row r="4776">
          <cell r="A4776" t="str">
            <v>VOS SKZ-SCHW-SCHI</v>
          </cell>
          <cell r="B4776">
            <v>29500964</v>
          </cell>
        </row>
        <row r="4777">
          <cell r="A4777" t="str">
            <v>VOS SKZ-WAL-TRAUM * LID</v>
          </cell>
          <cell r="B4777">
            <v>29500568</v>
          </cell>
        </row>
        <row r="4778">
          <cell r="A4778" t="str">
            <v>VOS SKZ-WAL-TRAUM-VAKU</v>
          </cell>
          <cell r="B4778">
            <v>49500136</v>
          </cell>
        </row>
        <row r="4779">
          <cell r="A4779" t="str">
            <v>VOS TOM-BAS</v>
          </cell>
          <cell r="B4779">
            <v>29500881</v>
          </cell>
        </row>
        <row r="4780">
          <cell r="A4780" t="str">
            <v>VOS TORT-LACHS-NEUTRAL</v>
          </cell>
          <cell r="B4780">
            <v>29500587</v>
          </cell>
        </row>
        <row r="4781">
          <cell r="A4781" t="str">
            <v>VOS UGRW CHILI-NAT NEUE REZ</v>
          </cell>
          <cell r="B4781">
            <v>29501057</v>
          </cell>
        </row>
        <row r="4782">
          <cell r="A4782" t="str">
            <v>VOS UGRW SCHI-NAT NEUE REZ</v>
          </cell>
          <cell r="B4782">
            <v>29501056</v>
          </cell>
        </row>
        <row r="4783">
          <cell r="A4783" t="str">
            <v>VOS URW BUN-PF</v>
          </cell>
          <cell r="B4783">
            <v>29501054</v>
          </cell>
        </row>
        <row r="4784">
          <cell r="A4784" t="str">
            <v>VOS URW NATUR AMM CO</v>
          </cell>
          <cell r="B4784">
            <v>29501021</v>
          </cell>
        </row>
        <row r="4785">
          <cell r="A4785" t="str">
            <v>VOS URW-CHILI</v>
          </cell>
          <cell r="B4785">
            <v>29500942</v>
          </cell>
        </row>
        <row r="4786">
          <cell r="A4786" t="str">
            <v>VOS URW-GOU-O-SORB</v>
          </cell>
          <cell r="B4786">
            <v>29500932</v>
          </cell>
        </row>
        <row r="4787">
          <cell r="A4787" t="str">
            <v>VOS URW-GRS-KRÄU</v>
          </cell>
          <cell r="B4787">
            <v>29500939</v>
          </cell>
        </row>
        <row r="4788">
          <cell r="A4788" t="str">
            <v>VOS URW-GRS-NATUR</v>
          </cell>
          <cell r="B4788">
            <v>29500936</v>
          </cell>
        </row>
        <row r="4789">
          <cell r="A4789" t="str">
            <v>VOS URW-JALA-NAT</v>
          </cell>
          <cell r="B4789">
            <v>29500946</v>
          </cell>
        </row>
        <row r="4790">
          <cell r="A4790" t="str">
            <v>VOS URW-MAAS</v>
          </cell>
          <cell r="B4790">
            <v>29500931</v>
          </cell>
        </row>
        <row r="4791">
          <cell r="A4791" t="str">
            <v>VOS URW-NATUR</v>
          </cell>
          <cell r="B4791">
            <v>29500929</v>
          </cell>
        </row>
        <row r="4792">
          <cell r="A4792" t="str">
            <v>VOS URW-NATUR-EXTRA</v>
          </cell>
          <cell r="B4792">
            <v>29500947</v>
          </cell>
        </row>
        <row r="4793">
          <cell r="A4793" t="str">
            <v>VOS URW-NATUR-MIT-BERGK</v>
          </cell>
          <cell r="B4793">
            <v>29500933</v>
          </cell>
        </row>
        <row r="4794">
          <cell r="A4794" t="str">
            <v>VOS URW-NATUR-NAT</v>
          </cell>
          <cell r="B4794">
            <v>29500944</v>
          </cell>
        </row>
        <row r="4795">
          <cell r="A4795" t="str">
            <v>VOS URW-NATUR-STAUBK</v>
          </cell>
          <cell r="B4795">
            <v>29500934</v>
          </cell>
        </row>
        <row r="4796">
          <cell r="A4796" t="str">
            <v>VOS URW-NUSS</v>
          </cell>
          <cell r="B4796">
            <v>29500943</v>
          </cell>
        </row>
        <row r="4797">
          <cell r="A4797" t="str">
            <v>VOS URW-SCHI</v>
          </cell>
          <cell r="B4797">
            <v>29500930</v>
          </cell>
        </row>
        <row r="4798">
          <cell r="A4798" t="str">
            <v>VOS URW-SCHI-NAT</v>
          </cell>
          <cell r="B4798">
            <v>29500945</v>
          </cell>
        </row>
        <row r="4799">
          <cell r="A4799" t="str">
            <v>VOS URW-SPASTUP-35000348</v>
          </cell>
          <cell r="B4799">
            <v>29501052</v>
          </cell>
        </row>
        <row r="4800">
          <cell r="A4800" t="str">
            <v>VOS URW-VS-CHILI</v>
          </cell>
          <cell r="B4800">
            <v>29500950</v>
          </cell>
        </row>
        <row r="4801">
          <cell r="A4801" t="str">
            <v>VOS URW-VS-SCHI</v>
          </cell>
          <cell r="B4801">
            <v>29500949</v>
          </cell>
        </row>
        <row r="4802">
          <cell r="A4802" t="str">
            <v>VOS URW-VS-SPICKER-NATUR</v>
          </cell>
          <cell r="B4802">
            <v>29500948</v>
          </cell>
        </row>
        <row r="4803">
          <cell r="A4803" t="str">
            <v>VOS VEG KRÄUT-AUFSTRICH</v>
          </cell>
          <cell r="B4803">
            <v>29900005</v>
          </cell>
        </row>
        <row r="4804">
          <cell r="A4804" t="str">
            <v>VOS VEG NAT</v>
          </cell>
          <cell r="B4804">
            <v>29900001</v>
          </cell>
        </row>
        <row r="4805">
          <cell r="A4805" t="str">
            <v>VOS VEG NATUR-AUFSTRICH</v>
          </cell>
          <cell r="B4805">
            <v>29900004</v>
          </cell>
        </row>
        <row r="4806">
          <cell r="A4806" t="str">
            <v>VOS VEG PAP-AUFSTRICH</v>
          </cell>
          <cell r="B4806">
            <v>29900006</v>
          </cell>
        </row>
        <row r="4807">
          <cell r="A4807" t="str">
            <v>VOS VEG-SCH MILD</v>
          </cell>
          <cell r="B4807">
            <v>29900002</v>
          </cell>
        </row>
        <row r="4808">
          <cell r="A4808" t="str">
            <v>VOS VEG-SCH WÜRZIG</v>
          </cell>
          <cell r="B4808">
            <v>29900003</v>
          </cell>
        </row>
        <row r="4809">
          <cell r="A4809" t="str">
            <v>VOS VEG-SCH-MILD-VAKU</v>
          </cell>
          <cell r="B4809">
            <v>49900001</v>
          </cell>
        </row>
        <row r="4810">
          <cell r="A4810" t="str">
            <v>VOS VEG-SCH-WÜRZIG-VAKU</v>
          </cell>
          <cell r="B4810">
            <v>49900002</v>
          </cell>
        </row>
        <row r="4811">
          <cell r="A4811" t="str">
            <v>VOS VS-CHILI ENDSTÜCK</v>
          </cell>
          <cell r="B4811">
            <v>29501089</v>
          </cell>
        </row>
        <row r="4812">
          <cell r="A4812" t="str">
            <v>VOS VS-CHILI ZIPFEL</v>
          </cell>
          <cell r="B4812">
            <v>29501087</v>
          </cell>
        </row>
        <row r="4813">
          <cell r="A4813" t="str">
            <v>VOS VS-NATUR ZIPFEL</v>
          </cell>
          <cell r="B4813">
            <v>29501062</v>
          </cell>
        </row>
        <row r="4814">
          <cell r="A4814" t="str">
            <v>VOS VS-SCHI ENDSTÜCK</v>
          </cell>
          <cell r="B4814">
            <v>29501088</v>
          </cell>
        </row>
        <row r="4815">
          <cell r="A4815" t="str">
            <v>VOS VS-SCHI ZIPFEL</v>
          </cell>
          <cell r="B4815">
            <v>29501086</v>
          </cell>
        </row>
        <row r="4816">
          <cell r="A4816" t="str">
            <v>VOS WAL-BLO</v>
          </cell>
          <cell r="B4816">
            <v>29500593</v>
          </cell>
        </row>
        <row r="4817">
          <cell r="A4817" t="str">
            <v>VOS WAL-KONZ-VAKU</v>
          </cell>
          <cell r="B4817">
            <v>49500159</v>
          </cell>
        </row>
        <row r="4818">
          <cell r="A4818" t="str">
            <v>VOS WALNUSS-BLÖCKE</v>
          </cell>
          <cell r="B4818">
            <v>49500164</v>
          </cell>
        </row>
        <row r="4819">
          <cell r="A4819" t="str">
            <v>VOS WALNUSSTORTE NEUTRAL-VAKU</v>
          </cell>
          <cell r="B4819">
            <v>49500163</v>
          </cell>
        </row>
        <row r="4820">
          <cell r="A4820" t="str">
            <v>VOS WALNUSS-VAKU</v>
          </cell>
          <cell r="B4820">
            <v>49500135</v>
          </cell>
        </row>
        <row r="4821">
          <cell r="A4821" t="str">
            <v>VOS WAL-ROUL</v>
          </cell>
          <cell r="B4821">
            <v>29500481</v>
          </cell>
        </row>
        <row r="4822">
          <cell r="A4822" t="str">
            <v>VOS WAL-THEKE</v>
          </cell>
          <cell r="B4822">
            <v>29501020</v>
          </cell>
        </row>
        <row r="4823">
          <cell r="A4823" t="str">
            <v>VOS WAL-THEKE-VAKU</v>
          </cell>
          <cell r="B4823">
            <v>49500168</v>
          </cell>
        </row>
        <row r="4824">
          <cell r="A4824" t="str">
            <v>VOS WAL-TORT-NEUTRAL</v>
          </cell>
          <cell r="B4824">
            <v>29500586</v>
          </cell>
        </row>
        <row r="4825">
          <cell r="A4825" t="str">
            <v>VOS WURST-JALA-NAT</v>
          </cell>
          <cell r="B4825">
            <v>29500606</v>
          </cell>
        </row>
        <row r="4826">
          <cell r="A4826" t="str">
            <v>VOS WÜRZ-HARTK</v>
          </cell>
          <cell r="B4826">
            <v>29500880</v>
          </cell>
        </row>
        <row r="4827">
          <cell r="A4827" t="str">
            <v>VOS-ABS ENTSORGUNG</v>
          </cell>
          <cell r="B4827">
            <v>29500917</v>
          </cell>
        </row>
        <row r="4828">
          <cell r="A4828" t="str">
            <v>VOS-IF ANANAS</v>
          </cell>
          <cell r="B4828">
            <v>29500924</v>
          </cell>
        </row>
        <row r="4829">
          <cell r="A4829" t="str">
            <v>VOS-IF PAP</v>
          </cell>
          <cell r="B4829">
            <v>29500923</v>
          </cell>
        </row>
        <row r="4830">
          <cell r="A4830" t="str">
            <v>VOS-IF PFEFF</v>
          </cell>
          <cell r="B4830">
            <v>29500922</v>
          </cell>
        </row>
        <row r="4831">
          <cell r="A4831" t="str">
            <v>VOS-IF SCHNITT</v>
          </cell>
          <cell r="B4831">
            <v>29500921</v>
          </cell>
        </row>
        <row r="4832">
          <cell r="A4832" t="str">
            <v>VOS-IF WLACHS</v>
          </cell>
          <cell r="B4832">
            <v>29500920</v>
          </cell>
        </row>
        <row r="4833">
          <cell r="A4833" t="str">
            <v>VOS-RW GOU-O-SORB-GESCHÄ-VAKU</v>
          </cell>
          <cell r="B4833">
            <v>49500106</v>
          </cell>
        </row>
        <row r="4834">
          <cell r="A4834" t="str">
            <v>VS Chili geschält</v>
          </cell>
          <cell r="B4834">
            <v>29600027</v>
          </cell>
        </row>
        <row r="4835">
          <cell r="A4835" t="str">
            <v>VS Chili mit Rinde</v>
          </cell>
          <cell r="B4835">
            <v>29600028</v>
          </cell>
        </row>
        <row r="4836">
          <cell r="A4836" t="str">
            <v>VS GRS Chili mit Rinde OGT</v>
          </cell>
          <cell r="B4836">
            <v>29600013</v>
          </cell>
        </row>
        <row r="4837">
          <cell r="A4837" t="str">
            <v>VS GRS Chili ohne Rinde OGT</v>
          </cell>
          <cell r="B4837">
            <v>29600012</v>
          </cell>
        </row>
        <row r="4838">
          <cell r="A4838" t="str">
            <v>VS GRS Natur OGT</v>
          </cell>
          <cell r="B4838">
            <v>29600009</v>
          </cell>
        </row>
        <row r="4839">
          <cell r="A4839" t="str">
            <v>VS GRS Schinken mit Rinde OGT</v>
          </cell>
          <cell r="B4839">
            <v>29600011</v>
          </cell>
        </row>
        <row r="4840">
          <cell r="A4840" t="str">
            <v>VS GRS Schinken ohne Rinde OGT</v>
          </cell>
          <cell r="B4840">
            <v>29600010</v>
          </cell>
        </row>
        <row r="4841">
          <cell r="A4841" t="str">
            <v>VS Natur geschält</v>
          </cell>
          <cell r="B4841">
            <v>29600023</v>
          </cell>
        </row>
        <row r="4842">
          <cell r="A4842" t="str">
            <v>VS Natur mit Rinde</v>
          </cell>
          <cell r="B4842">
            <v>29600024</v>
          </cell>
        </row>
        <row r="4843">
          <cell r="A4843" t="str">
            <v>VS RW Chili mit Rinde OGT</v>
          </cell>
          <cell r="B4843">
            <v>29600022</v>
          </cell>
        </row>
        <row r="4844">
          <cell r="A4844" t="str">
            <v>VS RW Chili ohne Rinde OGT</v>
          </cell>
          <cell r="B4844">
            <v>29600021</v>
          </cell>
        </row>
        <row r="4845">
          <cell r="A4845" t="str">
            <v>VS RW Natur ohne Rinde Konv.</v>
          </cell>
          <cell r="B4845">
            <v>29600015</v>
          </cell>
        </row>
        <row r="4846">
          <cell r="A4846" t="str">
            <v>VS RW Natur ohne Rinde OGT</v>
          </cell>
          <cell r="B4846">
            <v>29600018</v>
          </cell>
        </row>
        <row r="4847">
          <cell r="A4847" t="str">
            <v>VS RW Schinken mit Rinde Konv.</v>
          </cell>
          <cell r="B4847">
            <v>29600017</v>
          </cell>
        </row>
        <row r="4848">
          <cell r="A4848" t="str">
            <v>VS RW Schinken mit Rinde OGT</v>
          </cell>
          <cell r="B4848">
            <v>29600020</v>
          </cell>
        </row>
        <row r="4849">
          <cell r="A4849" t="str">
            <v>VS RW Schinken ohne Rinde Konv</v>
          </cell>
          <cell r="B4849">
            <v>29600016</v>
          </cell>
        </row>
        <row r="4850">
          <cell r="A4850" t="str">
            <v>VS RW Schinken ohne Rinde OGT</v>
          </cell>
          <cell r="B4850">
            <v>29600019</v>
          </cell>
        </row>
        <row r="4851">
          <cell r="A4851" t="str">
            <v>VS Schinken geschält</v>
          </cell>
          <cell r="B4851">
            <v>29600025</v>
          </cell>
        </row>
        <row r="4852">
          <cell r="A4852" t="str">
            <v>VS Schinken mit Rinde</v>
          </cell>
          <cell r="B4852">
            <v>29600026</v>
          </cell>
        </row>
        <row r="4853">
          <cell r="A4853" t="str">
            <v>VS SKZ Premium Würfel</v>
          </cell>
          <cell r="B4853">
            <v>29600030</v>
          </cell>
        </row>
        <row r="4854">
          <cell r="A4854" t="str">
            <v>VS-END CHILI 200G ZIPFEL SPAST</v>
          </cell>
          <cell r="B4854">
            <v>49500027</v>
          </cell>
        </row>
        <row r="4855">
          <cell r="A4855" t="str">
            <v>VS-END CHILI 320G ENDSTÜCK SPA</v>
          </cell>
          <cell r="B4855">
            <v>49500028</v>
          </cell>
        </row>
        <row r="4856">
          <cell r="A4856" t="str">
            <v>VS-END NATUR 200G ZIPFEL SPAST</v>
          </cell>
          <cell r="B4856">
            <v>49500023</v>
          </cell>
        </row>
        <row r="4857">
          <cell r="A4857" t="str">
            <v>VS-END NATUR 320G ENDSTÜCK SPA</v>
          </cell>
          <cell r="B4857">
            <v>49500024</v>
          </cell>
        </row>
        <row r="4858">
          <cell r="A4858" t="str">
            <v>VS-END SCHI 200G ZIPFEL SPASTU</v>
          </cell>
          <cell r="B4858">
            <v>49500025</v>
          </cell>
        </row>
        <row r="4859">
          <cell r="A4859" t="str">
            <v>VS-END SCHI 320G ENDSTÜCK SPAS</v>
          </cell>
          <cell r="B4859">
            <v>49500026</v>
          </cell>
        </row>
        <row r="4860">
          <cell r="A4860" t="str">
            <v>WAL-Bruch EXTRA-LIGHT</v>
          </cell>
          <cell r="B4860">
            <v>24000268</v>
          </cell>
        </row>
        <row r="4861">
          <cell r="A4861" t="str">
            <v>Waldfee</v>
          </cell>
          <cell r="B4861">
            <v>23000597</v>
          </cell>
        </row>
        <row r="4862">
          <cell r="A4862" t="str">
            <v>WAL-Hälften EXT-LIGHT-med</v>
          </cell>
          <cell r="B4862">
            <v>24000269</v>
          </cell>
        </row>
        <row r="4863">
          <cell r="A4863" t="str">
            <v>WAL-K  150G LIM-ED DK</v>
          </cell>
          <cell r="B4863">
            <v>52000031</v>
          </cell>
        </row>
        <row r="4864">
          <cell r="A4864" t="str">
            <v>WALK * 150G LIM-ED IE</v>
          </cell>
          <cell r="B4864">
            <v>42000057</v>
          </cell>
        </row>
        <row r="4865">
          <cell r="A4865" t="str">
            <v>WALK * 150G LIM-ED LT</v>
          </cell>
          <cell r="B4865">
            <v>42000075</v>
          </cell>
        </row>
        <row r="4866">
          <cell r="A4866" t="str">
            <v>WAL-K 150G LIM-ED DE</v>
          </cell>
          <cell r="B4866">
            <v>57000620</v>
          </cell>
        </row>
        <row r="4867">
          <cell r="A4867" t="str">
            <v>WAL-K 150G LIM-ED GR</v>
          </cell>
          <cell r="B4867">
            <v>57000589</v>
          </cell>
        </row>
        <row r="4868">
          <cell r="A4868" t="str">
            <v>WAL-K 150G LIM-ED IE</v>
          </cell>
          <cell r="B4868">
            <v>57000587</v>
          </cell>
        </row>
        <row r="4869">
          <cell r="A4869" t="str">
            <v>WAL-K 150G LIM-ED NL</v>
          </cell>
          <cell r="B4869">
            <v>57000619</v>
          </cell>
        </row>
        <row r="4870">
          <cell r="A4870" t="str">
            <v>WAL-K 150G LIM-ED PT</v>
          </cell>
          <cell r="B4870">
            <v>57000621</v>
          </cell>
        </row>
        <row r="4871">
          <cell r="A4871" t="str">
            <v>WAL-K 150G LIM-ED SI</v>
          </cell>
          <cell r="B4871">
            <v>57000588</v>
          </cell>
        </row>
        <row r="4872">
          <cell r="A4872" t="str">
            <v>WAL-K 150G LIM-LT</v>
          </cell>
          <cell r="B4872">
            <v>57000622</v>
          </cell>
        </row>
        <row r="4873">
          <cell r="A4873" t="str">
            <v>WALK LIMIT 150G LID 2SP</v>
          </cell>
          <cell r="B4873">
            <v>42000060</v>
          </cell>
        </row>
        <row r="4874">
          <cell r="A4874" t="str">
            <v>WALK LIMIT 150G LID AT</v>
          </cell>
          <cell r="B4874">
            <v>42000059</v>
          </cell>
        </row>
        <row r="4875">
          <cell r="A4875" t="str">
            <v>WALK STANGE 4KG JER DE</v>
          </cell>
          <cell r="B4875">
            <v>31000218</v>
          </cell>
        </row>
        <row r="4876">
          <cell r="A4876" t="str">
            <v>WALNUSS EINWEICHEN</v>
          </cell>
          <cell r="B4876">
            <v>23500284</v>
          </cell>
        </row>
        <row r="4877">
          <cell r="A4877" t="str">
            <v>WALNUSS GEWOLFT 10MM</v>
          </cell>
          <cell r="B4877">
            <v>23500285</v>
          </cell>
        </row>
        <row r="4878">
          <cell r="A4878" t="str">
            <v>WALNUSS GEWOLFT 13MM</v>
          </cell>
          <cell r="B4878">
            <v>23500286</v>
          </cell>
        </row>
        <row r="4879">
          <cell r="A4879" t="str">
            <v>Walnüsse small, handgeknackt</v>
          </cell>
          <cell r="B4879">
            <v>24000282</v>
          </cell>
        </row>
        <row r="4880">
          <cell r="A4880" t="str">
            <v>Walnüsse small, maschinengekn.</v>
          </cell>
          <cell r="B4880">
            <v>24000706</v>
          </cell>
        </row>
        <row r="4881">
          <cell r="A4881" t="str">
            <v>WALRI 150G EX BG</v>
          </cell>
          <cell r="B4881">
            <v>52000035</v>
          </cell>
        </row>
        <row r="4882">
          <cell r="A4882" t="str">
            <v>WALRI 150G EX CZ</v>
          </cell>
          <cell r="B4882">
            <v>52000043</v>
          </cell>
        </row>
        <row r="4883">
          <cell r="A4883" t="str">
            <v>WALRI 150G EX DE</v>
          </cell>
          <cell r="B4883">
            <v>52000042</v>
          </cell>
        </row>
        <row r="4884">
          <cell r="A4884" t="str">
            <v>WALRI 150G EX HR</v>
          </cell>
          <cell r="B4884">
            <v>52000030</v>
          </cell>
        </row>
        <row r="4885">
          <cell r="A4885" t="str">
            <v>WALRI 150G EX RO</v>
          </cell>
          <cell r="B4885">
            <v>52000028</v>
          </cell>
        </row>
        <row r="4886">
          <cell r="A4886" t="str">
            <v>WALRI 150G EX SK</v>
          </cell>
          <cell r="B4886">
            <v>52000029</v>
          </cell>
        </row>
        <row r="4887">
          <cell r="A4887" t="str">
            <v>WASSER</v>
          </cell>
          <cell r="B4887">
            <v>24000498</v>
          </cell>
        </row>
        <row r="4888">
          <cell r="A4888" t="str">
            <v>WASSER DESTILLIERT</v>
          </cell>
          <cell r="B4888">
            <v>24000597</v>
          </cell>
        </row>
        <row r="4889">
          <cell r="A4889" t="str">
            <v>Weißbier naturtr 20K</v>
          </cell>
          <cell r="B4889">
            <v>24000573</v>
          </cell>
        </row>
        <row r="4890">
          <cell r="A4890" t="str">
            <v>Weißwein</v>
          </cell>
          <cell r="B4890">
            <v>24000392</v>
          </cell>
        </row>
        <row r="4891">
          <cell r="A4891" t="str">
            <v>Weißwein 1000L</v>
          </cell>
          <cell r="B4891">
            <v>24000578</v>
          </cell>
        </row>
        <row r="4892">
          <cell r="A4892" t="str">
            <v>Weizenflocken</v>
          </cell>
          <cell r="B4892">
            <v>24000149</v>
          </cell>
        </row>
        <row r="4893">
          <cell r="A4893" t="str">
            <v>Werksmilch Einkauf/ Verkauf</v>
          </cell>
          <cell r="B4893">
            <v>11000030</v>
          </cell>
        </row>
        <row r="4894">
          <cell r="A4894" t="str">
            <v>Werksmilch Eiweiß</v>
          </cell>
          <cell r="B4894">
            <v>11000033</v>
          </cell>
        </row>
        <row r="4895">
          <cell r="A4895" t="str">
            <v>Werksmilch Fett</v>
          </cell>
          <cell r="B4895">
            <v>11000032</v>
          </cell>
        </row>
        <row r="4896">
          <cell r="A4896" t="str">
            <v>Werksmilch Korrektur-KON</v>
          </cell>
          <cell r="B4896">
            <v>11000039</v>
          </cell>
        </row>
        <row r="4897">
          <cell r="A4897" t="str">
            <v>Werksmilch Menge</v>
          </cell>
          <cell r="B4897">
            <v>11000031</v>
          </cell>
        </row>
        <row r="4898">
          <cell r="A4898" t="str">
            <v>Whiskey &amp; Nut</v>
          </cell>
          <cell r="B4898">
            <v>23000580</v>
          </cell>
        </row>
        <row r="4899">
          <cell r="A4899" t="str">
            <v>WM-PF</v>
          </cell>
          <cell r="B4899">
            <v>24000299</v>
          </cell>
        </row>
        <row r="4900">
          <cell r="A4900" t="str">
            <v>WM-SCHNITTL</v>
          </cell>
          <cell r="B4900">
            <v>24000303</v>
          </cell>
        </row>
        <row r="4901">
          <cell r="A4901" t="str">
            <v>WPC-80 25K</v>
          </cell>
          <cell r="B4901">
            <v>24000583</v>
          </cell>
        </row>
        <row r="4902">
          <cell r="A4902" t="str">
            <v>WUR KÄSE-ZUB-100MM 3,9KG</v>
          </cell>
          <cell r="B4902">
            <v>57000571</v>
          </cell>
        </row>
        <row r="4903">
          <cell r="A4903" t="str">
            <v>Zartbitter-Kuvertüre-Drops</v>
          </cell>
          <cell r="B4903">
            <v>24000173</v>
          </cell>
        </row>
        <row r="4904">
          <cell r="A4904" t="str">
            <v>ZAZ * 175G LCB FR</v>
          </cell>
          <cell r="B4904">
            <v>46000016</v>
          </cell>
        </row>
        <row r="4905">
          <cell r="A4905" t="str">
            <v>ZAZ * 175G WH DE</v>
          </cell>
          <cell r="B4905">
            <v>46000015</v>
          </cell>
        </row>
        <row r="4906">
          <cell r="A4906" t="str">
            <v>ZB WUR BUN-PF 1 KG</v>
          </cell>
          <cell r="B4906">
            <v>23500111</v>
          </cell>
        </row>
        <row r="4907">
          <cell r="A4907" t="str">
            <v>ZB WÜR MEX 1,3KG</v>
          </cell>
          <cell r="B4907">
            <v>23500110</v>
          </cell>
        </row>
        <row r="4908">
          <cell r="A4908" t="str">
            <v>ZB WUR-KRÄU 1KG</v>
          </cell>
          <cell r="B4908">
            <v>23500112</v>
          </cell>
        </row>
        <row r="4909">
          <cell r="A4909" t="str">
            <v>ZB WUR-PAP 1,1KG</v>
          </cell>
          <cell r="B4909">
            <v>23500114</v>
          </cell>
        </row>
        <row r="4910">
          <cell r="A4910" t="str">
            <v>ZB WUR-RÖSTZW 1,1KG</v>
          </cell>
          <cell r="B4910">
            <v>23500113</v>
          </cell>
        </row>
        <row r="4911">
          <cell r="A4911" t="str">
            <v>ZFO 50μ-MILK 80MM</v>
          </cell>
          <cell r="B4911">
            <v>71000203</v>
          </cell>
        </row>
        <row r="4912">
          <cell r="A4912" t="str">
            <v>ZFO 65μ-MILK 80MM</v>
          </cell>
          <cell r="B4912">
            <v>71000202</v>
          </cell>
        </row>
        <row r="4913">
          <cell r="A4913" t="str">
            <v>Ziegengouda</v>
          </cell>
          <cell r="B4913">
            <v>23000643</v>
          </cell>
        </row>
        <row r="4914">
          <cell r="A4914" t="str">
            <v>Ziegengouda 4-5K</v>
          </cell>
          <cell r="B4914">
            <v>23000530</v>
          </cell>
        </row>
        <row r="4915">
          <cell r="A4915" t="str">
            <v>Ziegenkäse ABS-vakuum * 15K</v>
          </cell>
          <cell r="B4915">
            <v>23000027</v>
          </cell>
        </row>
        <row r="4916">
          <cell r="A4916" t="str">
            <v>Ziegenrolle 1kg</v>
          </cell>
          <cell r="B4916">
            <v>23000582</v>
          </cell>
        </row>
        <row r="4917">
          <cell r="A4917" t="str">
            <v>Ziegenrolle Bettine 2kg</v>
          </cell>
          <cell r="B4917">
            <v>23000584</v>
          </cell>
        </row>
        <row r="4918">
          <cell r="A4918" t="str">
            <v>Ziegenrolle Soignon</v>
          </cell>
          <cell r="B4918">
            <v>23000545</v>
          </cell>
        </row>
        <row r="4919">
          <cell r="A4919" t="str">
            <v>ZIEG-RAHM AUSLAND E/ V</v>
          </cell>
          <cell r="B4919">
            <v>13000030</v>
          </cell>
        </row>
        <row r="4920">
          <cell r="A4920" t="str">
            <v>ZIEG-RAHM AUSLAND Eiweiß</v>
          </cell>
          <cell r="B4920">
            <v>13000033</v>
          </cell>
        </row>
        <row r="4921">
          <cell r="A4921" t="str">
            <v>ZIEG-RAHM AUSLAND Fett</v>
          </cell>
          <cell r="B4921">
            <v>13000032</v>
          </cell>
        </row>
        <row r="4922">
          <cell r="A4922" t="str">
            <v>ZIEG-RAHM AUSLAND Menge</v>
          </cell>
          <cell r="B4922">
            <v>13000031</v>
          </cell>
        </row>
        <row r="4923">
          <cell r="A4923" t="str">
            <v>Zitronensaft-KONZ</v>
          </cell>
          <cell r="B4923">
            <v>24000382</v>
          </cell>
        </row>
        <row r="4924">
          <cell r="A4924" t="str">
            <v>Zitronensaft-KONZ 20KG</v>
          </cell>
          <cell r="B4924">
            <v>24000581</v>
          </cell>
        </row>
        <row r="4925">
          <cell r="A4925" t="str">
            <v>Zitronensäure E330</v>
          </cell>
          <cell r="B4925">
            <v>24000032</v>
          </cell>
        </row>
        <row r="4926">
          <cell r="A4926" t="str">
            <v>Zitronensäure E-330</v>
          </cell>
          <cell r="B4926">
            <v>24000415</v>
          </cell>
        </row>
        <row r="4927">
          <cell r="A4927" t="str">
            <v>ZIT-Saft 10L</v>
          </cell>
          <cell r="B4927">
            <v>24000580</v>
          </cell>
        </row>
        <row r="4928">
          <cell r="A4928" t="str">
            <v>ZUB BIRN-JOGH</v>
          </cell>
          <cell r="B4928">
            <v>23500415</v>
          </cell>
        </row>
        <row r="4929">
          <cell r="A4929" t="str">
            <v>ZUB BLUTO-JOGH</v>
          </cell>
          <cell r="B4929">
            <v>23500414</v>
          </cell>
        </row>
        <row r="4930">
          <cell r="A4930" t="str">
            <v>ZUB BLUTORANGE CON</v>
          </cell>
          <cell r="B4930">
            <v>24000569</v>
          </cell>
        </row>
        <row r="4931">
          <cell r="A4931" t="str">
            <v>ZUB BROMBEERE CON</v>
          </cell>
          <cell r="B4931">
            <v>24000603</v>
          </cell>
        </row>
        <row r="4932">
          <cell r="A4932" t="str">
            <v>ZUB BROM-JOGH</v>
          </cell>
          <cell r="B4932">
            <v>23500456</v>
          </cell>
        </row>
        <row r="4933">
          <cell r="A4933" t="str">
            <v>ZUB BZC-PAP 1,1KG</v>
          </cell>
          <cell r="B4933">
            <v>24000565</v>
          </cell>
        </row>
        <row r="4934">
          <cell r="A4934" t="str">
            <v>ZUB FK-KRÄU 1,0KG</v>
          </cell>
          <cell r="B4934">
            <v>23500350</v>
          </cell>
        </row>
        <row r="4935">
          <cell r="A4935" t="str">
            <v>ZUB FK-KRÄU 1,0KG BIC</v>
          </cell>
          <cell r="B4935">
            <v>24000566</v>
          </cell>
        </row>
        <row r="4936">
          <cell r="A4936" t="str">
            <v>ZUB HIMB-JOGH</v>
          </cell>
          <cell r="B4936">
            <v>23500197</v>
          </cell>
        </row>
        <row r="4937">
          <cell r="A4937" t="str">
            <v>ZUB KAFFEE-AMARETTO</v>
          </cell>
          <cell r="B4937">
            <v>24000002</v>
          </cell>
        </row>
        <row r="4938">
          <cell r="A4938" t="str">
            <v>ZUB KIR-AMAR NEU</v>
          </cell>
          <cell r="B4938">
            <v>23500539</v>
          </cell>
        </row>
        <row r="4939">
          <cell r="A4939" t="str">
            <v>ZUB KNOB 1,KG</v>
          </cell>
          <cell r="B4939">
            <v>23500353</v>
          </cell>
        </row>
        <row r="4940">
          <cell r="A4940" t="str">
            <v>ZUB KNOB 1KG</v>
          </cell>
          <cell r="B4940">
            <v>24000601</v>
          </cell>
        </row>
        <row r="4941">
          <cell r="A4941" t="str">
            <v>ZUB KRÄU 1KG</v>
          </cell>
          <cell r="B4941">
            <v>24000561</v>
          </cell>
        </row>
        <row r="4942">
          <cell r="A4942" t="str">
            <v>ZUB MEX 1,3KG</v>
          </cell>
          <cell r="B4942">
            <v>24000562</v>
          </cell>
        </row>
        <row r="4943">
          <cell r="A4943" t="str">
            <v>ZUB MOZZ 880G CA SWE</v>
          </cell>
          <cell r="B4943">
            <v>57000568</v>
          </cell>
        </row>
        <row r="4944">
          <cell r="A4944" t="str">
            <v>ZUB MOZZ 960G</v>
          </cell>
          <cell r="B4944">
            <v>57000573</v>
          </cell>
        </row>
        <row r="4945">
          <cell r="A4945" t="str">
            <v>ZUB MOZZ-KRÄU 17KG JER DE</v>
          </cell>
          <cell r="B4945">
            <v>31000209</v>
          </cell>
        </row>
        <row r="4946">
          <cell r="A4946" t="str">
            <v>ZUB PF 1 KG</v>
          </cell>
          <cell r="B4946">
            <v>24000563</v>
          </cell>
        </row>
        <row r="4947">
          <cell r="A4947" t="str">
            <v>ZUB RÖSTZW 1,1KG</v>
          </cell>
          <cell r="B4947">
            <v>24000564</v>
          </cell>
        </row>
        <row r="4948">
          <cell r="A4948" t="str">
            <v>ZUB SALA 1KG</v>
          </cell>
          <cell r="B4948">
            <v>23500352</v>
          </cell>
        </row>
        <row r="4949">
          <cell r="A4949" t="str">
            <v>ZUB TOM-BAS 1KG</v>
          </cell>
          <cell r="B4949">
            <v>23500351</v>
          </cell>
        </row>
        <row r="4950">
          <cell r="A4950" t="str">
            <v>ZUB WAL-RUCOLA 1250G</v>
          </cell>
          <cell r="B4950">
            <v>23500349</v>
          </cell>
        </row>
        <row r="4951">
          <cell r="A4951" t="str">
            <v>ZUB ZITRFRUCHT</v>
          </cell>
          <cell r="B4951">
            <v>23500528</v>
          </cell>
        </row>
        <row r="4952">
          <cell r="A4952" t="str">
            <v>ZUB ZITR-JOGH</v>
          </cell>
          <cell r="B4952">
            <v>23500198</v>
          </cell>
        </row>
        <row r="4953">
          <cell r="A4953" t="str">
            <v>ZUB ZWE-ZI</v>
          </cell>
          <cell r="B4953">
            <v>23500510</v>
          </cell>
        </row>
        <row r="4954">
          <cell r="A4954" t="str">
            <v>ZUB-Alpenchili</v>
          </cell>
          <cell r="B4954">
            <v>24000055</v>
          </cell>
        </row>
        <row r="4955">
          <cell r="A4955" t="str">
            <v>ZUB-Aprikosen</v>
          </cell>
          <cell r="B4955">
            <v>24000169</v>
          </cell>
        </row>
        <row r="4956">
          <cell r="A4956" t="str">
            <v>ZUB-BIRN</v>
          </cell>
          <cell r="B4956">
            <v>24000180</v>
          </cell>
        </row>
        <row r="4957">
          <cell r="A4957" t="str">
            <v>ZUB-Birnen</v>
          </cell>
          <cell r="B4957">
            <v>24000216</v>
          </cell>
        </row>
        <row r="4958">
          <cell r="A4958" t="str">
            <v>ZUB-Blutorangen</v>
          </cell>
          <cell r="B4958">
            <v>24000183</v>
          </cell>
        </row>
        <row r="4959">
          <cell r="A4959" t="str">
            <v>ZUB-BROM</v>
          </cell>
          <cell r="B4959">
            <v>24000181</v>
          </cell>
        </row>
        <row r="4960">
          <cell r="A4960" t="str">
            <v>ZUB-CON HIMB * WH DE</v>
          </cell>
          <cell r="B4960">
            <v>24000001</v>
          </cell>
        </row>
        <row r="4961">
          <cell r="A4961" t="str">
            <v>ZUB-CON ORANGEN-ZIMT</v>
          </cell>
          <cell r="B4961">
            <v>24000572</v>
          </cell>
        </row>
        <row r="4962">
          <cell r="A4962" t="str">
            <v>ZUB-Erdbeer-HIMB</v>
          </cell>
          <cell r="B4962">
            <v>24000209</v>
          </cell>
        </row>
        <row r="4963">
          <cell r="A4963" t="str">
            <v>Zubereitung Kräuter</v>
          </cell>
          <cell r="B4963">
            <v>24000713</v>
          </cell>
        </row>
        <row r="4964">
          <cell r="A4964" t="str">
            <v>Zubereitung Tomate/Paprika</v>
          </cell>
          <cell r="B4964">
            <v>24000714</v>
          </cell>
        </row>
        <row r="4965">
          <cell r="A4965" t="str">
            <v>ZUB-Kaffee UHT</v>
          </cell>
          <cell r="B4965">
            <v>24000184</v>
          </cell>
        </row>
        <row r="4966">
          <cell r="A4966" t="str">
            <v>ZUB-KRÄU FK</v>
          </cell>
          <cell r="B4966">
            <v>24000270</v>
          </cell>
        </row>
        <row r="4967">
          <cell r="A4967" t="str">
            <v>ZUB-KRÄU-KNOB</v>
          </cell>
          <cell r="B4967">
            <v>24000025</v>
          </cell>
        </row>
        <row r="4968">
          <cell r="A4968" t="str">
            <v>ZUB-PAP</v>
          </cell>
          <cell r="B4968">
            <v>24000397</v>
          </cell>
        </row>
        <row r="4969">
          <cell r="A4969" t="str">
            <v>ZUB-Rhabarber</v>
          </cell>
          <cell r="B4969">
            <v>24000648</v>
          </cell>
        </row>
        <row r="4970">
          <cell r="A4970" t="str">
            <v>ZUB-Sweet-Thai-Chili</v>
          </cell>
          <cell r="B4970">
            <v>24000344</v>
          </cell>
        </row>
        <row r="4971">
          <cell r="A4971" t="str">
            <v>ZUB-WAL-MARZ</v>
          </cell>
          <cell r="B4971">
            <v>24000182</v>
          </cell>
        </row>
        <row r="4972">
          <cell r="A4972" t="str">
            <v>ZUB-Zitrone</v>
          </cell>
          <cell r="B4972">
            <v>24000159</v>
          </cell>
        </row>
        <row r="4973">
          <cell r="A4973" t="str">
            <v>Zucchini gegrillt * 1,5</v>
          </cell>
          <cell r="B4973">
            <v>24000383</v>
          </cell>
        </row>
        <row r="4974">
          <cell r="A4974" t="str">
            <v>Zucker</v>
          </cell>
          <cell r="B4974">
            <v>24000065</v>
          </cell>
        </row>
        <row r="4975">
          <cell r="A4975" t="str">
            <v>Zucker 25K</v>
          </cell>
          <cell r="B4975">
            <v>24000595</v>
          </cell>
        </row>
        <row r="4976">
          <cell r="A4976" t="str">
            <v>Zucker fein</v>
          </cell>
          <cell r="B4976">
            <v>24000427</v>
          </cell>
        </row>
        <row r="4977">
          <cell r="A4977" t="str">
            <v>Zuckerkulör E-150-C</v>
          </cell>
          <cell r="B4977">
            <v>24000419</v>
          </cell>
        </row>
        <row r="4978">
          <cell r="A4978" t="str">
            <v>ZUT -ANS BIMÜ</v>
          </cell>
          <cell r="B4978">
            <v>23500145</v>
          </cell>
        </row>
        <row r="4979">
          <cell r="A4979" t="str">
            <v>ZUT -ANS CRFR</v>
          </cell>
          <cell r="B4979">
            <v>23500471</v>
          </cell>
        </row>
        <row r="4980">
          <cell r="A4980" t="str">
            <v>ZUT -ANS CRFR LACF</v>
          </cell>
          <cell r="B4980">
            <v>23500146</v>
          </cell>
        </row>
        <row r="4981">
          <cell r="A4981" t="str">
            <v>ZUT -ANS FC-BASIS 25-FETT</v>
          </cell>
          <cell r="B4981">
            <v>23500530</v>
          </cell>
        </row>
        <row r="4982">
          <cell r="A4982" t="str">
            <v>ZUT -ANS FK-DELH-KRÄUT 34-TM</v>
          </cell>
          <cell r="B4982">
            <v>23500150</v>
          </cell>
        </row>
        <row r="4983">
          <cell r="A4983" t="str">
            <v>ZUT -ANS FK-PUR 50-TM</v>
          </cell>
          <cell r="B4983">
            <v>23500148</v>
          </cell>
        </row>
        <row r="4984">
          <cell r="A4984" t="str">
            <v>ZUT -ANS FK-PUR KON ASIA</v>
          </cell>
          <cell r="B4984">
            <v>23500523</v>
          </cell>
        </row>
        <row r="4985">
          <cell r="A4985" t="str">
            <v>ZUT -ANS FK-PUR-LAKTF 42-TM</v>
          </cell>
          <cell r="B4985">
            <v>23500155</v>
          </cell>
        </row>
        <row r="4986">
          <cell r="A4986" t="str">
            <v>ZUT -ANS FK-PUR-LAKTF 50-TM</v>
          </cell>
          <cell r="B4986">
            <v>23500156</v>
          </cell>
        </row>
        <row r="4987">
          <cell r="A4987" t="str">
            <v>ZUT -ANS JOGH 0,3- FETT</v>
          </cell>
          <cell r="B4987">
            <v>23500162</v>
          </cell>
        </row>
        <row r="4988">
          <cell r="A4988" t="str">
            <v>ZUT -ANS JOGH-LAKTF 3,5-FETT</v>
          </cell>
          <cell r="B4988">
            <v>23500163</v>
          </cell>
        </row>
        <row r="4989">
          <cell r="A4989" t="str">
            <v>ZUT -ANS JOGH-V-FEIN</v>
          </cell>
          <cell r="B4989">
            <v>23500164</v>
          </cell>
        </row>
        <row r="4990">
          <cell r="A4990" t="str">
            <v>ZUT -ANS MASC</v>
          </cell>
          <cell r="B4990">
            <v>23500165</v>
          </cell>
        </row>
        <row r="4991">
          <cell r="A4991" t="str">
            <v>ZUT -ANS PANNA KONV</v>
          </cell>
          <cell r="B4991">
            <v>23500473</v>
          </cell>
        </row>
        <row r="4992">
          <cell r="A4992" t="str">
            <v>ZUT -ANS TIRAM</v>
          </cell>
          <cell r="B4992">
            <v>23500171</v>
          </cell>
        </row>
        <row r="4993">
          <cell r="A4993" t="str">
            <v>ZUT-ANS FC-BASIS-26-FETT</v>
          </cell>
          <cell r="B4993">
            <v>23500115</v>
          </cell>
        </row>
        <row r="4994">
          <cell r="A4994" t="str">
            <v>ZUT-ANS FC-BASIS-26-FETT-LAKTF</v>
          </cell>
          <cell r="B4994">
            <v>23500117</v>
          </cell>
        </row>
        <row r="4995">
          <cell r="A4995" t="str">
            <v>ZUT-ANS FC-ZAZ</v>
          </cell>
          <cell r="B4995">
            <v>23500119</v>
          </cell>
        </row>
        <row r="4996">
          <cell r="A4996" t="str">
            <v>ZUT-ANS FK PUR 34-TM</v>
          </cell>
          <cell r="B4996">
            <v>23500120</v>
          </cell>
        </row>
        <row r="4997">
          <cell r="A4997" t="str">
            <v>ZUT-ANS VEG-AUFSTRICH</v>
          </cell>
          <cell r="B4997">
            <v>23900001</v>
          </cell>
        </row>
        <row r="4998">
          <cell r="A4998" t="str">
            <v>ZUT-BIMÜ CLASS</v>
          </cell>
          <cell r="B4998">
            <v>23500452</v>
          </cell>
        </row>
        <row r="4999">
          <cell r="A4999" t="str">
            <v>ZUT-FM BIMÜ</v>
          </cell>
          <cell r="B4999">
            <v>23500201</v>
          </cell>
        </row>
        <row r="5000">
          <cell r="A5000" t="str">
            <v>ZUT-FM BIMÜ BIMÜ Mand-Spek</v>
          </cell>
          <cell r="B5000">
            <v>23500506</v>
          </cell>
        </row>
        <row r="5001">
          <cell r="A5001" t="str">
            <v>ZUT-FM BIMÜ Erdb-Rhab</v>
          </cell>
          <cell r="B5001">
            <v>23500504</v>
          </cell>
        </row>
        <row r="5002">
          <cell r="A5002" t="str">
            <v>ZUT-FM BIMÜ HIMB</v>
          </cell>
          <cell r="B5002">
            <v>23500451</v>
          </cell>
        </row>
        <row r="5003">
          <cell r="A5003" t="str">
            <v>ZUT-FM BIMÜ WALDB</v>
          </cell>
          <cell r="B5003">
            <v>23500450</v>
          </cell>
        </row>
        <row r="5004">
          <cell r="A5004" t="str">
            <v>ZUT-FM DIP-CURRY-MANGO</v>
          </cell>
          <cell r="B5004">
            <v>23500534</v>
          </cell>
        </row>
        <row r="5005">
          <cell r="A5005" t="str">
            <v>ZUT-FM DIP-RO-BE-MEER</v>
          </cell>
          <cell r="B5005">
            <v>23500536</v>
          </cell>
        </row>
        <row r="5006">
          <cell r="A5006" t="str">
            <v>ZUT-FM DIP-TOM-BAS-FETA</v>
          </cell>
          <cell r="B5006">
            <v>23500535</v>
          </cell>
        </row>
        <row r="5007">
          <cell r="A5007" t="str">
            <v>ZUT-FM ESPR-AMARETTO</v>
          </cell>
          <cell r="B5007">
            <v>23500229</v>
          </cell>
        </row>
        <row r="5008">
          <cell r="A5008" t="str">
            <v>ZUT-FM FC SAH</v>
          </cell>
          <cell r="B5008">
            <v>23500116</v>
          </cell>
        </row>
        <row r="5009">
          <cell r="A5009" t="str">
            <v>ZUT-FM FC-BÄR-KNOBL</v>
          </cell>
          <cell r="B5009">
            <v>23500130</v>
          </cell>
        </row>
        <row r="5010">
          <cell r="A5010" t="str">
            <v>ZUT-FM FC-GARTG</v>
          </cell>
          <cell r="B5010">
            <v>23500139</v>
          </cell>
        </row>
        <row r="5011">
          <cell r="A5011" t="str">
            <v>ZUT-FM FC-KRÄU</v>
          </cell>
          <cell r="B5011">
            <v>23500138</v>
          </cell>
        </row>
        <row r="5012">
          <cell r="A5012" t="str">
            <v>ZUT-FM FC-KRÄU-KAKTF</v>
          </cell>
          <cell r="B5012">
            <v>23500132</v>
          </cell>
        </row>
        <row r="5013">
          <cell r="A5013" t="str">
            <v>ZUT-FM FC-KRÄU-LAKTF</v>
          </cell>
          <cell r="B5013">
            <v>23500143</v>
          </cell>
        </row>
        <row r="5014">
          <cell r="A5014" t="str">
            <v>ZUT-FM FC-KRETA</v>
          </cell>
          <cell r="B5014">
            <v>23500141</v>
          </cell>
        </row>
        <row r="5015">
          <cell r="A5015" t="str">
            <v>ZUT-FM FC-MEER</v>
          </cell>
          <cell r="B5015">
            <v>23500131</v>
          </cell>
        </row>
        <row r="5016">
          <cell r="A5016" t="str">
            <v>ZUT-FM FC-MEER-LAKTF</v>
          </cell>
          <cell r="B5016">
            <v>23500144</v>
          </cell>
        </row>
        <row r="5017">
          <cell r="A5017" t="str">
            <v>ZUT-FM FC-PAP</v>
          </cell>
          <cell r="B5017">
            <v>23500137</v>
          </cell>
        </row>
        <row r="5018">
          <cell r="A5018" t="str">
            <v>ZUT-FM FC-SIZIL</v>
          </cell>
          <cell r="B5018">
            <v>23500140</v>
          </cell>
        </row>
        <row r="5019">
          <cell r="A5019" t="str">
            <v>ZUT-FM FC-TOSK</v>
          </cell>
          <cell r="B5019">
            <v>23500142</v>
          </cell>
        </row>
        <row r="5020">
          <cell r="A5020" t="str">
            <v>ZUT-FM FC-ZAZ</v>
          </cell>
          <cell r="B5020">
            <v>23500133</v>
          </cell>
        </row>
        <row r="5021">
          <cell r="A5021" t="str">
            <v>ZUT-FM FK KRÄU-PAP 34-TM</v>
          </cell>
          <cell r="B5021">
            <v>23500483</v>
          </cell>
        </row>
        <row r="5022">
          <cell r="A5022" t="str">
            <v>ZUT-FM FKA-ANANAS</v>
          </cell>
          <cell r="B5022">
            <v>23500468</v>
          </cell>
        </row>
        <row r="5023">
          <cell r="A5023" t="str">
            <v>ZUT-FM FK-AM-ANANAS 45-TM</v>
          </cell>
          <cell r="B5023">
            <v>23500203</v>
          </cell>
        </row>
        <row r="5024">
          <cell r="A5024" t="str">
            <v>ZUT-FM FK-AM-PUR-ENGL 45-TM</v>
          </cell>
          <cell r="B5024">
            <v>23500204</v>
          </cell>
        </row>
        <row r="5025">
          <cell r="A5025" t="str">
            <v>ZUT-FM FKA-PAP</v>
          </cell>
          <cell r="B5025">
            <v>23500406</v>
          </cell>
        </row>
        <row r="5026">
          <cell r="A5026" t="str">
            <v>ZUT-FM FKA-SCHNITTL</v>
          </cell>
          <cell r="B5026">
            <v>23500405</v>
          </cell>
        </row>
        <row r="5027">
          <cell r="A5027" t="str">
            <v>ZUT-FM FK-ASIA-BLOCK 47-TM</v>
          </cell>
          <cell r="B5027">
            <v>23500205</v>
          </cell>
        </row>
        <row r="5028">
          <cell r="A5028" t="str">
            <v>ZUT-FM FKA-TOM-BAS</v>
          </cell>
          <cell r="B5028">
            <v>23500407</v>
          </cell>
        </row>
        <row r="5029">
          <cell r="A5029" t="str">
            <v>ZUT-FM FK-CF EIM 5KG</v>
          </cell>
          <cell r="B5029">
            <v>23500538</v>
          </cell>
        </row>
        <row r="5030">
          <cell r="A5030" t="str">
            <v>ZUT-FM FK-DELHAIZE-KRÄU 34-TM</v>
          </cell>
          <cell r="B5030">
            <v>23500134</v>
          </cell>
        </row>
        <row r="5031">
          <cell r="A5031" t="str">
            <v>ZUT-FM FK-DELTA 34-TM</v>
          </cell>
          <cell r="B5031">
            <v>23500206</v>
          </cell>
        </row>
        <row r="5032">
          <cell r="A5032" t="str">
            <v>ZUT-FM FK-GM-38-TM</v>
          </cell>
          <cell r="B5032">
            <v>23500410</v>
          </cell>
        </row>
        <row r="5033">
          <cell r="A5033" t="str">
            <v>ZUT-FM FK-HARD-47-TM</v>
          </cell>
          <cell r="B5033">
            <v>23500207</v>
          </cell>
        </row>
        <row r="5034">
          <cell r="A5034" t="str">
            <v>ZUT-FM FK-M-JBKM 46-TM</v>
          </cell>
          <cell r="B5034">
            <v>23500208</v>
          </cell>
        </row>
        <row r="5035">
          <cell r="A5035" t="str">
            <v>ZUT-FM FK-PUR 34-TM</v>
          </cell>
          <cell r="B5035">
            <v>23500135</v>
          </cell>
        </row>
        <row r="5036">
          <cell r="A5036" t="str">
            <v>ZUT-FM FK-PUR-ZUB 34-TM</v>
          </cell>
          <cell r="B5036">
            <v>23500212</v>
          </cell>
        </row>
        <row r="5037">
          <cell r="A5037" t="str">
            <v>ZUT-FM FK-TOSK 34-TM</v>
          </cell>
          <cell r="B5037">
            <v>23500489</v>
          </cell>
        </row>
        <row r="5038">
          <cell r="A5038" t="str">
            <v>ZUT-FM FK-WIESENK 34-TM</v>
          </cell>
          <cell r="B5038">
            <v>23500136</v>
          </cell>
        </row>
        <row r="5039">
          <cell r="A5039" t="str">
            <v>ZUT-FM FK-ZUB-DEV 15-TM</v>
          </cell>
          <cell r="B5039">
            <v>23500213</v>
          </cell>
        </row>
        <row r="5040">
          <cell r="A5040" t="str">
            <v>ZUT-FM FK-ZUBER-MIRO 40-TM</v>
          </cell>
          <cell r="B5040">
            <v>23500214</v>
          </cell>
        </row>
        <row r="5041">
          <cell r="A5041" t="str">
            <v>ZUT-FM GEWBUTT-KRÄUBUTT</v>
          </cell>
          <cell r="B5041">
            <v>23500215</v>
          </cell>
        </row>
        <row r="5042">
          <cell r="A5042" t="str">
            <v>ZUT-FM MASC</v>
          </cell>
          <cell r="B5042">
            <v>23500219</v>
          </cell>
        </row>
        <row r="5043">
          <cell r="A5043" t="str">
            <v>ZUT-FM MASC-FRUCHTK</v>
          </cell>
          <cell r="B5043">
            <v>23500220</v>
          </cell>
        </row>
        <row r="5044">
          <cell r="A5044" t="str">
            <v>ZUT-FM MASC-UHT</v>
          </cell>
          <cell r="B5044">
            <v>23500221</v>
          </cell>
        </row>
        <row r="5045">
          <cell r="A5045" t="str">
            <v>ZUT-FM MOU</v>
          </cell>
          <cell r="B5045">
            <v>23500223</v>
          </cell>
        </row>
        <row r="5046">
          <cell r="A5046" t="str">
            <v>ZUT-FM MOU HOBLÜ</v>
          </cell>
          <cell r="B5046">
            <v>23500499</v>
          </cell>
        </row>
        <row r="5047">
          <cell r="A5047" t="str">
            <v>ZUT-FM MOU OZI</v>
          </cell>
          <cell r="B5047">
            <v>23500464</v>
          </cell>
        </row>
        <row r="5048">
          <cell r="A5048" t="str">
            <v>ZUT-FM PANNA</v>
          </cell>
          <cell r="B5048">
            <v>23500224</v>
          </cell>
        </row>
        <row r="5049">
          <cell r="A5049" t="str">
            <v>ZUT-FM PAP-ENTKEI</v>
          </cell>
          <cell r="B5049">
            <v>23500408</v>
          </cell>
        </row>
        <row r="5050">
          <cell r="A5050" t="str">
            <v>ZUT-FM VEG AUFSTRICH KRÄU</v>
          </cell>
          <cell r="B5050">
            <v>23900003</v>
          </cell>
        </row>
        <row r="5051">
          <cell r="A5051" t="str">
            <v>ZUT-FM VEG AUFSTRICH PAP</v>
          </cell>
          <cell r="B5051">
            <v>23900002</v>
          </cell>
        </row>
        <row r="5052">
          <cell r="A5052" t="str">
            <v>ZUT-FM ZIMTBL AUTOKLAVIERT</v>
          </cell>
          <cell r="B5052">
            <v>24000680</v>
          </cell>
        </row>
        <row r="5053">
          <cell r="A5053" t="str">
            <v>ZUT-FM ZIMTBL.</v>
          </cell>
          <cell r="B5053">
            <v>23500527</v>
          </cell>
        </row>
        <row r="5054">
          <cell r="A5054" t="str">
            <v>ZUT-FM ZUB BLUTO-JOGH</v>
          </cell>
          <cell r="B5054">
            <v>23500458</v>
          </cell>
        </row>
        <row r="5055">
          <cell r="A5055" t="str">
            <v>ZUT-FM ZUB BROM-JOGH</v>
          </cell>
          <cell r="B5055">
            <v>23500457</v>
          </cell>
        </row>
        <row r="5056">
          <cell r="A5056" t="str">
            <v>ZUT-FM ZUB HIMB-JOGH</v>
          </cell>
          <cell r="B5056">
            <v>23500461</v>
          </cell>
        </row>
        <row r="5057">
          <cell r="A5057" t="str">
            <v>ZUT-STAM AM-ANANAS</v>
          </cell>
          <cell r="B5057">
            <v>23500236</v>
          </cell>
        </row>
        <row r="5058">
          <cell r="A5058" t="str">
            <v>ZUT-STAM AM-ENGLAND</v>
          </cell>
          <cell r="B5058">
            <v>23500235</v>
          </cell>
        </row>
        <row r="5059">
          <cell r="A5059" t="str">
            <v>ZUT-STAM ASIA-BLO</v>
          </cell>
          <cell r="B5059">
            <v>23500237</v>
          </cell>
        </row>
        <row r="5060">
          <cell r="A5060" t="str">
            <v>ZUT-STAM ASIA-BLO 0,1JBKM</v>
          </cell>
          <cell r="B5060">
            <v>23500521</v>
          </cell>
        </row>
        <row r="5061">
          <cell r="A5061" t="str">
            <v>ZUT-STAM FK-DELTA</v>
          </cell>
          <cell r="B5061">
            <v>23500238</v>
          </cell>
        </row>
        <row r="5062">
          <cell r="A5062" t="str">
            <v>ZUT-STAM FK-GM-38-TM</v>
          </cell>
          <cell r="B5062">
            <v>23500411</v>
          </cell>
        </row>
        <row r="5063">
          <cell r="A5063" t="str">
            <v>ZUT-STAM FK-HARD</v>
          </cell>
          <cell r="B5063">
            <v>23500254</v>
          </cell>
        </row>
        <row r="5064">
          <cell r="A5064" t="str">
            <v>ZUT-STAM FK-HARD mR</v>
          </cell>
          <cell r="B5064">
            <v>23500518</v>
          </cell>
        </row>
        <row r="5065">
          <cell r="A5065" t="str">
            <v>ZUT-STAM FK-PUR-BACKS 46-TM</v>
          </cell>
          <cell r="B5065">
            <v>23500253</v>
          </cell>
        </row>
        <row r="5066">
          <cell r="A5066" t="str">
            <v>ZUT-STAM FKZ-EIM</v>
          </cell>
          <cell r="B5066">
            <v>23500239</v>
          </cell>
        </row>
        <row r="5067">
          <cell r="A5067" t="str">
            <v>ZUT-STAM FKZ-KOAM</v>
          </cell>
          <cell r="B5067">
            <v>23500446</v>
          </cell>
        </row>
        <row r="5068">
          <cell r="A5068" t="str">
            <v>ZUT-STAM FM FK-GM-38TM</v>
          </cell>
          <cell r="B5068">
            <v>23500469</v>
          </cell>
        </row>
        <row r="5069">
          <cell r="A5069" t="str">
            <v>ZUT-ZUB HIMB-JOGH</v>
          </cell>
          <cell r="B5069">
            <v>23500226</v>
          </cell>
        </row>
        <row r="5070">
          <cell r="A5070" t="str">
            <v>ZUT-ZUB KIR-AMAR NEU</v>
          </cell>
          <cell r="B5070">
            <v>23500540</v>
          </cell>
        </row>
        <row r="5071">
          <cell r="A5071" t="str">
            <v>ZUT-ZUB ZITR-JOGH</v>
          </cell>
          <cell r="B5071">
            <v>23500227</v>
          </cell>
        </row>
        <row r="5072">
          <cell r="A5072" t="str">
            <v>ZUT-ZUB ZWE-ZI</v>
          </cell>
          <cell r="B5072">
            <v>23500511</v>
          </cell>
        </row>
        <row r="5073">
          <cell r="A5073" t="str">
            <v>ZUT-ZUB-CON HIMB * WH DE</v>
          </cell>
          <cell r="B5073">
            <v>23500234</v>
          </cell>
        </row>
        <row r="5074">
          <cell r="A5074" t="str">
            <v>ZUT-ZUB-CON MANGO</v>
          </cell>
          <cell r="B5074">
            <v>23500465</v>
          </cell>
        </row>
        <row r="5075">
          <cell r="A5075" t="str">
            <v>ZWIE KNOB Würzung 1K</v>
          </cell>
          <cell r="B5075">
            <v>24000608</v>
          </cell>
        </row>
        <row r="5076">
          <cell r="A5076" t="str">
            <v>ZWIEB Paste</v>
          </cell>
          <cell r="B5076">
            <v>24000257</v>
          </cell>
        </row>
        <row r="5077">
          <cell r="A5077" t="str">
            <v>Zwiebelpaste OGT</v>
          </cell>
          <cell r="B5077">
            <v>24000605</v>
          </cell>
        </row>
        <row r="5078">
          <cell r="A5078" t="str">
            <v>ZWIEB-Gewürzextrakt SLR100 30K</v>
          </cell>
          <cell r="B5078">
            <v>24000586</v>
          </cell>
        </row>
        <row r="5079">
          <cell r="A5079" t="str">
            <v>ZWIEB-Grieß * 1-2MM</v>
          </cell>
          <cell r="B5079">
            <v>24000040</v>
          </cell>
        </row>
        <row r="5080">
          <cell r="A5080" t="str">
            <v>ZWIEB-Pulver</v>
          </cell>
          <cell r="B5080">
            <v>24000263</v>
          </cell>
        </row>
        <row r="5081">
          <cell r="A5081" t="str">
            <v>ZWIEB-Pulver 1K</v>
          </cell>
          <cell r="B5081">
            <v>24000588</v>
          </cell>
        </row>
        <row r="5082">
          <cell r="A5082" t="str">
            <v>ZWIEB-Würfel * 5x5MM</v>
          </cell>
          <cell r="B5082">
            <v>24000188</v>
          </cell>
        </row>
        <row r="5083">
          <cell r="A5083" t="str">
            <v>ZWIEB-Würfel rot 10x10</v>
          </cell>
          <cell r="B5083">
            <v>24000115</v>
          </cell>
        </row>
        <row r="5084">
          <cell r="A5084" t="str">
            <v>Pfeffer Schwarz Grieß</v>
          </cell>
          <cell r="B5084">
            <v>24000265</v>
          </cell>
        </row>
        <row r="5085">
          <cell r="A5085" t="str">
            <v>Paprikazubereitung neu, vegan</v>
          </cell>
          <cell r="B5085">
            <v>24000725</v>
          </cell>
        </row>
        <row r="5086">
          <cell r="A5086" t="str">
            <v>Paprika Oleoresin 40.000 FE</v>
          </cell>
          <cell r="B5086">
            <v>24000726</v>
          </cell>
        </row>
        <row r="5087">
          <cell r="A5087" t="str">
            <v>Blütenmischung</v>
          </cell>
          <cell r="B5087">
            <v>24000727</v>
          </cell>
        </row>
        <row r="5088">
          <cell r="A5088" t="str">
            <v>Summer Deko Zwiebel</v>
          </cell>
          <cell r="B5088">
            <v>24000728</v>
          </cell>
        </row>
        <row r="5089">
          <cell r="A5089" t="str">
            <v>VOS SKZ PFEFF</v>
          </cell>
          <cell r="B5089">
            <v>29501118</v>
          </cell>
        </row>
        <row r="5090">
          <cell r="A5090" t="str">
            <v>SKZ PFEFF 2,5KG WURST</v>
          </cell>
          <cell r="B5090">
            <v>31000241</v>
          </cell>
        </row>
        <row r="5091">
          <cell r="A5091" t="str">
            <v>REZ SKZ PFEFF 2,5KG WURST</v>
          </cell>
          <cell r="B5091">
            <v>35000364</v>
          </cell>
        </row>
        <row r="5092">
          <cell r="A5092" t="str">
            <v>GRS NATUR 150G ALDI</v>
          </cell>
          <cell r="B5092">
            <v>47001016</v>
          </cell>
        </row>
        <row r="5093">
          <cell r="A5093" t="str">
            <v>GRS SCHI-NAT 150G ALDI</v>
          </cell>
          <cell r="B5093">
            <v>47001017</v>
          </cell>
        </row>
        <row r="5094">
          <cell r="A5094" t="str">
            <v>GRS CHILI-NAT 150G ALDI</v>
          </cell>
          <cell r="B5094">
            <v>47001018</v>
          </cell>
        </row>
        <row r="5095">
          <cell r="A5095" t="str">
            <v>GRS GARTK 150G ALDI</v>
          </cell>
          <cell r="B5095">
            <v>47001019</v>
          </cell>
        </row>
        <row r="5096">
          <cell r="A5096" t="str">
            <v>NKST LE-ROSE 120G HR</v>
          </cell>
          <cell r="B5096">
            <v>48001121</v>
          </cell>
        </row>
        <row r="5097">
          <cell r="A5097" t="str">
            <v>NKST Deluxe HartKÄplatte THEKE</v>
          </cell>
          <cell r="B5097">
            <v>48001207</v>
          </cell>
        </row>
        <row r="5098">
          <cell r="A5098" t="str">
            <v>NKST Deluxe KÄplatte THEK 300G</v>
          </cell>
          <cell r="B5098">
            <v>48001208</v>
          </cell>
        </row>
        <row r="5099">
          <cell r="A5099" t="str">
            <v>SKZ PF 2,5KG AMT CO</v>
          </cell>
          <cell r="B5099">
            <v>57000751</v>
          </cell>
        </row>
        <row r="5100">
          <cell r="A5100" t="str">
            <v>Deluxe KÄplatte THEKE 3,00 KG</v>
          </cell>
          <cell r="B5100">
            <v>58001177</v>
          </cell>
        </row>
        <row r="5101">
          <cell r="A5101" t="str">
            <v>UKB-NKS 24X 400G HOF E-B-T V2</v>
          </cell>
          <cell r="B5101">
            <v>72000609</v>
          </cell>
        </row>
        <row r="5102">
          <cell r="A5102" t="str">
            <v>UKB-NKS 16X 400G HOF V2</v>
          </cell>
          <cell r="B5102">
            <v>72000610</v>
          </cell>
        </row>
        <row r="5103">
          <cell r="A5103" t="str">
            <v>UKB-NKS 24X 400G HOF Gou-TilV2</v>
          </cell>
          <cell r="B5103">
            <v>72000611</v>
          </cell>
        </row>
        <row r="5104">
          <cell r="A5104" t="str">
            <v>UKB-NKS 24X 400G HOF But-EdaV2</v>
          </cell>
          <cell r="B5104">
            <v>72000612</v>
          </cell>
        </row>
        <row r="5105">
          <cell r="A5105" t="str">
            <v>UKB-RS 24X 250G HOFB V2</v>
          </cell>
          <cell r="B5105">
            <v>72000613</v>
          </cell>
        </row>
        <row r="5106">
          <cell r="A5106" t="str">
            <v>UKB-RS 150G HOFB V2</v>
          </cell>
          <cell r="B5106">
            <v>72000614</v>
          </cell>
        </row>
        <row r="5107">
          <cell r="A5107" t="str">
            <v>UKK-RW 2x8,1 kg</v>
          </cell>
          <cell r="B5107">
            <v>72000615</v>
          </cell>
        </row>
        <row r="5108">
          <cell r="A5108" t="str">
            <v>UKB-NKS Bio 27 x300g MIL</v>
          </cell>
          <cell r="B5108">
            <v>72000618</v>
          </cell>
        </row>
        <row r="5109">
          <cell r="A5109" t="str">
            <v>UKB-Käsebox 9x300g MIL</v>
          </cell>
          <cell r="B5109">
            <v>72000619</v>
          </cell>
        </row>
        <row r="5110">
          <cell r="A5110" t="str">
            <v>UKB-BZC 24X 200G LIDL</v>
          </cell>
          <cell r="B5110">
            <v>72000620</v>
          </cell>
        </row>
        <row r="5111">
          <cell r="A5111" t="str">
            <v>UKZ GRILLT 6x240G EUR GB</v>
          </cell>
          <cell r="B5111">
            <v>72000624</v>
          </cell>
        </row>
        <row r="5112">
          <cell r="A5112" t="str">
            <v>EPA-SKSTK NUSS 150G MIL LT V2</v>
          </cell>
          <cell r="B5112">
            <v>72000625</v>
          </cell>
        </row>
        <row r="5113">
          <cell r="A5113" t="str">
            <v>EPA-SKSTK NUSS 150G MIL IT/SE</v>
          </cell>
          <cell r="B5113">
            <v>72000626</v>
          </cell>
        </row>
        <row r="5114">
          <cell r="A5114" t="str">
            <v>EPA-SKSTK NUSS 150G MIL DE V2</v>
          </cell>
          <cell r="B5114">
            <v>72000627</v>
          </cell>
        </row>
        <row r="5115">
          <cell r="A5115" t="str">
            <v>EPA-SKSTK FRUCHT150G LT V2</v>
          </cell>
          <cell r="B5115">
            <v>72000628</v>
          </cell>
        </row>
        <row r="5116">
          <cell r="A5116" t="str">
            <v>EPA-SKSTK FRUCHT150G MIL IT/SE</v>
          </cell>
          <cell r="B5116">
            <v>72000629</v>
          </cell>
        </row>
        <row r="5117">
          <cell r="A5117" t="str">
            <v>EPA-SKSTK FRUCHT150G MIL DE V2</v>
          </cell>
          <cell r="B5117">
            <v>72000630</v>
          </cell>
        </row>
        <row r="5118">
          <cell r="A5118" t="str">
            <v>UKB-LIDL VEG Aufst. 12x150g V2</v>
          </cell>
          <cell r="B5118">
            <v>72000631</v>
          </cell>
        </row>
        <row r="5119">
          <cell r="A5119" t="str">
            <v>UKZ BUNGE 5x170G VEG</v>
          </cell>
          <cell r="B5119">
            <v>72000632</v>
          </cell>
        </row>
        <row r="5120">
          <cell r="A5120" t="str">
            <v>UKZ ATA RS 6x680G UNBEDR</v>
          </cell>
          <cell r="B5120">
            <v>72000633</v>
          </cell>
        </row>
        <row r="5121">
          <cell r="A5121" t="str">
            <v>UKB-LIDL VEG Scheib 24x150g V2</v>
          </cell>
          <cell r="B5121">
            <v>72000635</v>
          </cell>
        </row>
        <row r="5122">
          <cell r="A5122" t="str">
            <v>UKD LIDL VEG SCHEI  22x150g V2</v>
          </cell>
          <cell r="B5122">
            <v>72000636</v>
          </cell>
        </row>
        <row r="5123">
          <cell r="A5123" t="str">
            <v>UKK MULTIVAC 1X 10KG WH</v>
          </cell>
          <cell r="B5123">
            <v>72000637</v>
          </cell>
        </row>
        <row r="5124">
          <cell r="A5124" t="str">
            <v>UKK-RW 2x5,6 kg</v>
          </cell>
          <cell r="B5124">
            <v>72000638</v>
          </cell>
        </row>
        <row r="5125">
          <cell r="A5125" t="str">
            <v>UKB KÄSETHEKE Käseplatte 300g</v>
          </cell>
          <cell r="B5125">
            <v>72000641</v>
          </cell>
        </row>
        <row r="5126">
          <cell r="A5126" t="str">
            <v>UKD KÄSETHEKE Käseplatte 300g</v>
          </cell>
          <cell r="B5126">
            <v>72000642</v>
          </cell>
        </row>
        <row r="5127">
          <cell r="A5127" t="str">
            <v>DEC-FC KRÄU-101MM 150G OMI</v>
          </cell>
          <cell r="B5127">
            <v>73000001</v>
          </cell>
        </row>
        <row r="5128">
          <cell r="A5128" t="str">
            <v>DEC-FC PAP-101MM 150G OMI</v>
          </cell>
          <cell r="B5128">
            <v>73000002</v>
          </cell>
        </row>
        <row r="5129">
          <cell r="A5129" t="str">
            <v>BEC-FC NATUR 150G LID</v>
          </cell>
          <cell r="B5129">
            <v>73000003</v>
          </cell>
        </row>
        <row r="5130">
          <cell r="A5130" t="str">
            <v>BEC-FC PAP 150G LID</v>
          </cell>
          <cell r="B5130">
            <v>73000004</v>
          </cell>
        </row>
        <row r="5131">
          <cell r="A5131" t="str">
            <v>BEC-FC KRÄU 150G LID</v>
          </cell>
          <cell r="B5131">
            <v>73000005</v>
          </cell>
        </row>
        <row r="5132">
          <cell r="A5132" t="str">
            <v>BEC-FC MEERR 150G LID</v>
          </cell>
          <cell r="B5132">
            <v>73000006</v>
          </cell>
        </row>
        <row r="5133">
          <cell r="A5133" t="str">
            <v>BEC-FC BÄRL 150G LID</v>
          </cell>
          <cell r="B5133">
            <v>73000007</v>
          </cell>
        </row>
        <row r="5134">
          <cell r="A5134" t="str">
            <v>BEC-DUETT SCHOKO 120G WH</v>
          </cell>
          <cell r="B5134">
            <v>73000008</v>
          </cell>
        </row>
        <row r="5135">
          <cell r="A5135" t="str">
            <v>BEC-DUETT ZARTBITTER 120G WH</v>
          </cell>
          <cell r="B5135">
            <v>73000009</v>
          </cell>
        </row>
        <row r="5136">
          <cell r="A5136" t="str">
            <v>DEC PP-transparent 95MM</v>
          </cell>
          <cell r="B5136">
            <v>73000010</v>
          </cell>
        </row>
        <row r="5137">
          <cell r="A5137" t="str">
            <v>BEC-KRBU STEINP-ESTRAG 80G WH</v>
          </cell>
          <cell r="B5137">
            <v>73000011</v>
          </cell>
        </row>
        <row r="5138">
          <cell r="A5138" t="str">
            <v>BEC-KRBU CHILI 80G WH</v>
          </cell>
          <cell r="B5138">
            <v>73000012</v>
          </cell>
        </row>
        <row r="5139">
          <cell r="A5139" t="str">
            <v>BEC-KRBU ROSM-KNOB 80G WH</v>
          </cell>
          <cell r="B5139">
            <v>73000013</v>
          </cell>
        </row>
        <row r="5140">
          <cell r="A5140" t="str">
            <v>BEC-KRBU * 80G WH</v>
          </cell>
          <cell r="B5140">
            <v>73000014</v>
          </cell>
        </row>
        <row r="5141">
          <cell r="A5141" t="str">
            <v>DEC-FC KRÄU 150G OMI</v>
          </cell>
          <cell r="B5141">
            <v>73000015</v>
          </cell>
        </row>
        <row r="5142">
          <cell r="A5142" t="str">
            <v>DEC-FC PAP 150G OMI</v>
          </cell>
          <cell r="B5142">
            <v>73000016</v>
          </cell>
        </row>
        <row r="5143">
          <cell r="A5143" t="str">
            <v>BEC-FC KRÄU-L 125G OMI</v>
          </cell>
          <cell r="B5143">
            <v>73000484</v>
          </cell>
        </row>
        <row r="5144">
          <cell r="A5144" t="str">
            <v>BEC-FC NATUR 150G DEH</v>
          </cell>
          <cell r="B5144">
            <v>73000023</v>
          </cell>
        </row>
        <row r="5145">
          <cell r="A5145" t="str">
            <v>BEC-FC KRÄU 150G DEH</v>
          </cell>
          <cell r="B5145">
            <v>73000024</v>
          </cell>
        </row>
        <row r="5146">
          <cell r="A5146" t="str">
            <v>BEC-FC NATUR 150G KAR</v>
          </cell>
          <cell r="B5146">
            <v>73000047</v>
          </cell>
        </row>
        <row r="5147">
          <cell r="A5147" t="str">
            <v>BEC-FK NATUR 160G DEH</v>
          </cell>
          <cell r="B5147">
            <v>73000029</v>
          </cell>
        </row>
        <row r="5148">
          <cell r="A5148" t="str">
            <v>DEC-FK NATUR 160G DEH</v>
          </cell>
          <cell r="B5148">
            <v>73000030</v>
          </cell>
        </row>
        <row r="5149">
          <cell r="A5149" t="str">
            <v>BEC-FK KRÄU 160G DEH</v>
          </cell>
          <cell r="B5149">
            <v>73000031</v>
          </cell>
        </row>
        <row r="5150">
          <cell r="A5150" t="str">
            <v>DEC-FK KRÄU 160G DEH</v>
          </cell>
          <cell r="B5150">
            <v>73000032</v>
          </cell>
        </row>
        <row r="5151">
          <cell r="A5151" t="str">
            <v>BEC-MASC * 250G WH</v>
          </cell>
          <cell r="B5151">
            <v>73000033</v>
          </cell>
        </row>
        <row r="5152">
          <cell r="A5152" t="str">
            <v>DEC-MASC * 250G WH</v>
          </cell>
          <cell r="B5152">
            <v>73000034</v>
          </cell>
        </row>
        <row r="5153">
          <cell r="A5153" t="str">
            <v>BEC-FC KRÄU 150G HEI</v>
          </cell>
          <cell r="B5153">
            <v>73000035</v>
          </cell>
        </row>
        <row r="5154">
          <cell r="A5154" t="str">
            <v>BEC-FC MEERR 150G HEI</v>
          </cell>
          <cell r="B5154">
            <v>73000036</v>
          </cell>
        </row>
        <row r="5155">
          <cell r="A5155" t="str">
            <v>BEC-FC PUR 125G HEI</v>
          </cell>
          <cell r="B5155">
            <v>73000037</v>
          </cell>
        </row>
        <row r="5156">
          <cell r="A5156" t="str">
            <v>BEC-FC PUR 150G WH</v>
          </cell>
          <cell r="B5156">
            <v>73000038</v>
          </cell>
        </row>
        <row r="5157">
          <cell r="A5157" t="str">
            <v>BEC-FK WEIß 1,5K</v>
          </cell>
          <cell r="B5157">
            <v>73000039</v>
          </cell>
        </row>
        <row r="5158">
          <cell r="A5158" t="str">
            <v>DEC-FK * 1,5K</v>
          </cell>
          <cell r="B5158">
            <v>73000040</v>
          </cell>
        </row>
        <row r="5159">
          <cell r="A5159" t="str">
            <v>BEC-FC KRÄU 150G NOR</v>
          </cell>
          <cell r="B5159">
            <v>73000041</v>
          </cell>
        </row>
        <row r="5160">
          <cell r="A5160" t="str">
            <v>BEC-FC PAP 150G NOR</v>
          </cell>
          <cell r="B5160">
            <v>73000042</v>
          </cell>
        </row>
        <row r="5161">
          <cell r="A5161" t="str">
            <v>BEC-FC BÄRL 150G NOR</v>
          </cell>
          <cell r="B5161">
            <v>73000043</v>
          </cell>
        </row>
        <row r="5162">
          <cell r="A5162" t="str">
            <v>BEC-FC MEERR 150G NOR</v>
          </cell>
          <cell r="B5162">
            <v>73000044</v>
          </cell>
        </row>
        <row r="5163">
          <cell r="A5163" t="str">
            <v>BEC-FC KRETA 125G WH</v>
          </cell>
          <cell r="B5163">
            <v>73000045</v>
          </cell>
        </row>
        <row r="5164">
          <cell r="A5164" t="str">
            <v>BEC-FC TOSK 125G WH</v>
          </cell>
          <cell r="B5164">
            <v>73000046</v>
          </cell>
        </row>
        <row r="5165">
          <cell r="A5165" t="str">
            <v>BEC-MASC UHT 250G WH CN</v>
          </cell>
          <cell r="B5165">
            <v>73000048</v>
          </cell>
        </row>
        <row r="5166">
          <cell r="A5166" t="str">
            <v>DEC-MASC UHT 250G WH CN</v>
          </cell>
          <cell r="B5166">
            <v>73000049</v>
          </cell>
        </row>
        <row r="5167">
          <cell r="A5167" t="str">
            <v>BEC-FK NATUR 160G ALD DK</v>
          </cell>
          <cell r="B5167">
            <v>73000050</v>
          </cell>
        </row>
        <row r="5168">
          <cell r="A5168" t="str">
            <v>BEC-FK KRÄU 160G ALD DK</v>
          </cell>
          <cell r="B5168">
            <v>73000051</v>
          </cell>
        </row>
        <row r="5169">
          <cell r="A5169" t="str">
            <v>EIM-MASC GROKU 3K</v>
          </cell>
          <cell r="B5169">
            <v>73000052</v>
          </cell>
        </row>
        <row r="5170">
          <cell r="A5170" t="str">
            <v>DEC EIM-Superfoss 10L</v>
          </cell>
          <cell r="B5170">
            <v>73000053</v>
          </cell>
        </row>
        <row r="5171">
          <cell r="A5171" t="str">
            <v>EIM Superfoss 10L</v>
          </cell>
          <cell r="B5171">
            <v>73000054</v>
          </cell>
        </row>
        <row r="5172">
          <cell r="A5172" t="str">
            <v>EIM Superfoss 3L</v>
          </cell>
          <cell r="B5172">
            <v>73000055</v>
          </cell>
        </row>
        <row r="5173">
          <cell r="A5173" t="str">
            <v>BEC-JVF BIRN 400G</v>
          </cell>
          <cell r="B5173">
            <v>73000056</v>
          </cell>
        </row>
        <row r="5174">
          <cell r="A5174" t="str">
            <v>BEC-JVF BROM 400G</v>
          </cell>
          <cell r="B5174">
            <v>73000057</v>
          </cell>
        </row>
        <row r="5175">
          <cell r="A5175" t="str">
            <v>BEC-JVF HIMB 400G</v>
          </cell>
          <cell r="B5175">
            <v>73000058</v>
          </cell>
        </row>
        <row r="5176">
          <cell r="A5176" t="str">
            <v>BEC-JVF BLUTO 400G</v>
          </cell>
          <cell r="B5176">
            <v>73000059</v>
          </cell>
        </row>
        <row r="5177">
          <cell r="A5177" t="str">
            <v>BEC-MÜSLIJ HIMB 130G WH</v>
          </cell>
          <cell r="B5177">
            <v>73000061</v>
          </cell>
        </row>
        <row r="5178">
          <cell r="A5178" t="str">
            <v>BEC-MÜSLIJ NATUR 130G WH</v>
          </cell>
          <cell r="B5178">
            <v>73000062</v>
          </cell>
        </row>
        <row r="5179">
          <cell r="A5179" t="str">
            <v>BEC-MÜSLIJ BIRN 130G WH</v>
          </cell>
          <cell r="B5179">
            <v>73000063</v>
          </cell>
        </row>
        <row r="5180">
          <cell r="A5180" t="str">
            <v>BEC-MÜSLIJ PFL 130G WH</v>
          </cell>
          <cell r="B5180">
            <v>73000064</v>
          </cell>
        </row>
        <row r="5181">
          <cell r="A5181" t="str">
            <v>BEC-MÜSLIJ ZIT 130G WH</v>
          </cell>
          <cell r="B5181">
            <v>73000065</v>
          </cell>
        </row>
        <row r="5182">
          <cell r="A5182" t="str">
            <v>DEC-FC KRÄU 150G DEH</v>
          </cell>
          <cell r="B5182">
            <v>73000505</v>
          </cell>
        </row>
        <row r="5183">
          <cell r="A5183" t="str">
            <v>BEC-FC ANDAL 125G WH</v>
          </cell>
          <cell r="B5183">
            <v>73000070</v>
          </cell>
        </row>
        <row r="5184">
          <cell r="A5184" t="str">
            <v>DEC-FK NATUR-ROT 150G KAR</v>
          </cell>
          <cell r="B5184">
            <v>73000071</v>
          </cell>
        </row>
        <row r="5185">
          <cell r="A5185" t="str">
            <v>EIM DeltaEasy 1K</v>
          </cell>
          <cell r="B5185">
            <v>73000072</v>
          </cell>
        </row>
        <row r="5186">
          <cell r="A5186" t="str">
            <v>DEC-EIM DeltaEasy 1K</v>
          </cell>
          <cell r="B5186">
            <v>73000073</v>
          </cell>
        </row>
        <row r="5187">
          <cell r="A5187" t="str">
            <v>BEC PP-kl-Tulpe-40,5MM 95MM</v>
          </cell>
          <cell r="B5187">
            <v>73000074</v>
          </cell>
        </row>
        <row r="5188">
          <cell r="A5188" t="str">
            <v>TOP OPS-HÖHE-9MM 95MM</v>
          </cell>
          <cell r="B5188">
            <v>73000076</v>
          </cell>
        </row>
        <row r="5189">
          <cell r="A5189" t="str">
            <v>DEC-FK NATUR 150G WH</v>
          </cell>
          <cell r="B5189">
            <v>73000077</v>
          </cell>
        </row>
        <row r="5190">
          <cell r="A5190" t="str">
            <v>BEC-FK NATUR 160G NOR</v>
          </cell>
          <cell r="B5190">
            <v>73000078</v>
          </cell>
        </row>
        <row r="5191">
          <cell r="A5191" t="str">
            <v>BEC-FK KRÄU 160G NOR</v>
          </cell>
          <cell r="B5191">
            <v>73000079</v>
          </cell>
        </row>
        <row r="5192">
          <cell r="A5192" t="str">
            <v>BEC-FK NATUR 150G WH</v>
          </cell>
          <cell r="B5192">
            <v>73000080</v>
          </cell>
        </row>
        <row r="5193">
          <cell r="A5193" t="str">
            <v>BEC-FC transp-gerillt 150G</v>
          </cell>
          <cell r="B5193">
            <v>73000081</v>
          </cell>
        </row>
        <row r="5194">
          <cell r="A5194" t="str">
            <v>BEC-FC ROT 1,5K OMI</v>
          </cell>
          <cell r="B5194">
            <v>73000082</v>
          </cell>
        </row>
        <row r="5195">
          <cell r="A5195" t="str">
            <v>DEC PP-transparent 101MM</v>
          </cell>
          <cell r="B5195">
            <v>73000083</v>
          </cell>
        </row>
        <row r="5196">
          <cell r="A5196" t="str">
            <v>BEC SCHW-Horn-Verkostung</v>
          </cell>
          <cell r="B5196">
            <v>73000084</v>
          </cell>
        </row>
        <row r="5197">
          <cell r="A5197" t="str">
            <v>DEC-MASC * 250G GRO</v>
          </cell>
          <cell r="B5197">
            <v>73000086</v>
          </cell>
        </row>
        <row r="5198">
          <cell r="A5198" t="str">
            <v>BEC-FC ZAZ 175G WH</v>
          </cell>
          <cell r="B5198">
            <v>73000087</v>
          </cell>
        </row>
        <row r="5199">
          <cell r="A5199" t="str">
            <v>BEC BL 200MM OMI</v>
          </cell>
          <cell r="B5199">
            <v>73000088</v>
          </cell>
        </row>
        <row r="5200">
          <cell r="A5200" t="str">
            <v>BEC-FC KRÄU 150G WH</v>
          </cell>
          <cell r="B5200">
            <v>73000089</v>
          </cell>
        </row>
        <row r="5201">
          <cell r="A5201" t="str">
            <v>BEC-FC SAH 150G WH</v>
          </cell>
          <cell r="B5201">
            <v>73000090</v>
          </cell>
        </row>
        <row r="5202">
          <cell r="A5202" t="str">
            <v>BEC-FC MEERR 150G WH</v>
          </cell>
          <cell r="B5202">
            <v>73000091</v>
          </cell>
        </row>
        <row r="5203">
          <cell r="A5203" t="str">
            <v>BEC-FC PAP 150G WH</v>
          </cell>
          <cell r="B5203">
            <v>73000092</v>
          </cell>
        </row>
        <row r="5204">
          <cell r="A5204" t="str">
            <v>BEC-FC BÄRL-KNOB 150G WH</v>
          </cell>
          <cell r="B5204">
            <v>73000093</v>
          </cell>
        </row>
        <row r="5205">
          <cell r="A5205" t="str">
            <v>BEC-BIMÜ CLAS 125G WH</v>
          </cell>
          <cell r="B5205">
            <v>73000532</v>
          </cell>
        </row>
        <row r="5206">
          <cell r="A5206" t="str">
            <v>BEC Beipack-1,5K 43MM OMI</v>
          </cell>
          <cell r="B5206">
            <v>73000095</v>
          </cell>
        </row>
        <row r="5207">
          <cell r="A5207" t="str">
            <v>BEC-FC KRÄU 125G OMI</v>
          </cell>
          <cell r="B5207">
            <v>73000096</v>
          </cell>
        </row>
        <row r="5208">
          <cell r="A5208" t="str">
            <v>BEC-FK PUR 160G GUB</v>
          </cell>
          <cell r="B5208">
            <v>73000099</v>
          </cell>
        </row>
        <row r="5209">
          <cell r="A5209" t="str">
            <v>BEC-FK KRÄU 160G GUB</v>
          </cell>
          <cell r="B5209">
            <v>73000100</v>
          </cell>
        </row>
        <row r="5210">
          <cell r="A5210" t="str">
            <v>BEC-TIR 150G WH</v>
          </cell>
          <cell r="B5210">
            <v>73000564</v>
          </cell>
        </row>
        <row r="5211">
          <cell r="A5211" t="str">
            <v>BEC-FC PAP 150G PEN</v>
          </cell>
          <cell r="B5211">
            <v>73000102</v>
          </cell>
        </row>
        <row r="5212">
          <cell r="A5212" t="str">
            <v>BEC-FC KRÄU 150G PEN</v>
          </cell>
          <cell r="B5212">
            <v>73000103</v>
          </cell>
        </row>
        <row r="5213">
          <cell r="A5213" t="str">
            <v>BEC-FC KRÄU-L 150G HEI</v>
          </cell>
          <cell r="B5213">
            <v>73000104</v>
          </cell>
        </row>
        <row r="5214">
          <cell r="A5214" t="str">
            <v>BEC-FC MEERR-L 150G HEI</v>
          </cell>
          <cell r="B5214">
            <v>73000106</v>
          </cell>
        </row>
        <row r="5215">
          <cell r="A5215" t="str">
            <v>BEC-FC BÄRL-KRÄU 150G WH</v>
          </cell>
          <cell r="B5215">
            <v>73000108</v>
          </cell>
        </row>
        <row r="5216">
          <cell r="A5216" t="str">
            <v>BEC-FK PUR 160G ORGA</v>
          </cell>
          <cell r="B5216">
            <v>73000113</v>
          </cell>
        </row>
        <row r="5217">
          <cell r="A5217" t="str">
            <v>DEC-FK PUR 160G ORGA</v>
          </cell>
          <cell r="B5217">
            <v>73000114</v>
          </cell>
        </row>
        <row r="5218">
          <cell r="A5218" t="str">
            <v>BEC-FK KRÄU 160G ORGA</v>
          </cell>
          <cell r="B5218">
            <v>73000115</v>
          </cell>
        </row>
        <row r="5219">
          <cell r="A5219" t="str">
            <v>DEC-FK KRÄU 160G ORGA</v>
          </cell>
          <cell r="B5219">
            <v>73000116</v>
          </cell>
        </row>
        <row r="5220">
          <cell r="A5220" t="str">
            <v>DEC-KRBU PS-transparent 75MM</v>
          </cell>
          <cell r="B5220">
            <v>73000117</v>
          </cell>
        </row>
        <row r="5221">
          <cell r="A5221" t="str">
            <v>BEC-FK PUR 160G ORGA GB</v>
          </cell>
          <cell r="B5221">
            <v>73000118</v>
          </cell>
        </row>
        <row r="5222">
          <cell r="A5222" t="str">
            <v>BEC-BIMÜ Winterzauber 125G WH</v>
          </cell>
          <cell r="B5222">
            <v>73000119</v>
          </cell>
        </row>
        <row r="5223">
          <cell r="A5223" t="str">
            <v>BEC-FC GARTG 150G WH</v>
          </cell>
          <cell r="B5223">
            <v>73000120</v>
          </cell>
        </row>
        <row r="5224">
          <cell r="A5224" t="str">
            <v>BEC-FC SIZIL 125G WH</v>
          </cell>
          <cell r="B5224">
            <v>73000563</v>
          </cell>
        </row>
        <row r="5225">
          <cell r="A5225" t="str">
            <v>BEC-rechteckig WEIß 5KG</v>
          </cell>
          <cell r="B5225">
            <v>73000125</v>
          </cell>
        </row>
        <row r="5226">
          <cell r="A5226" t="str">
            <v>BEC-MOC Portionsschale * JER</v>
          </cell>
          <cell r="B5226">
            <v>73000126</v>
          </cell>
        </row>
        <row r="5227">
          <cell r="A5227" t="str">
            <v>KBE PET-klar-gerillt 180μ</v>
          </cell>
          <cell r="B5227">
            <v>73000127</v>
          </cell>
        </row>
        <row r="5228">
          <cell r="A5228" t="str">
            <v>KBE-GRS SCHW-gerillt 180μ</v>
          </cell>
          <cell r="B5228">
            <v>73000128</v>
          </cell>
        </row>
        <row r="5229">
          <cell r="A5229" t="str">
            <v>UT-FKR WEIß-280μ-Stopper</v>
          </cell>
          <cell r="B5229">
            <v>73000129</v>
          </cell>
        </row>
        <row r="5230">
          <cell r="A5230" t="str">
            <v>KBE-KP transparent 300μ</v>
          </cell>
          <cell r="B5230">
            <v>73000131</v>
          </cell>
        </row>
        <row r="5231">
          <cell r="A5231" t="str">
            <v>KBE-ROUL WEIß 1K</v>
          </cell>
          <cell r="B5231">
            <v>73000132</v>
          </cell>
        </row>
        <row r="5232">
          <cell r="A5232" t="str">
            <v>DEC-CN SCHI 250G LIS</v>
          </cell>
          <cell r="B5232">
            <v>73000134</v>
          </cell>
        </row>
        <row r="5233">
          <cell r="A5233" t="str">
            <v>DEC-KC KRÄU 150G BIC</v>
          </cell>
          <cell r="B5233">
            <v>73000135</v>
          </cell>
        </row>
        <row r="5234">
          <cell r="A5234" t="str">
            <v>BEC-CN CHAMP 250G LIS</v>
          </cell>
          <cell r="B5234">
            <v>73000347</v>
          </cell>
        </row>
        <row r="5235">
          <cell r="A5235" t="str">
            <v>BEC-CN PF 250G LIS</v>
          </cell>
          <cell r="B5235">
            <v>73000348</v>
          </cell>
        </row>
        <row r="5236">
          <cell r="A5236" t="str">
            <v>BEC-CN KRÄU 250G LIS</v>
          </cell>
          <cell r="B5236">
            <v>73000349</v>
          </cell>
        </row>
        <row r="5237">
          <cell r="A5237" t="str">
            <v>BEC-CN LACHS 250G LIS</v>
          </cell>
          <cell r="B5237">
            <v>73000350</v>
          </cell>
        </row>
        <row r="5238">
          <cell r="A5238" t="str">
            <v>BEC-CN SWEE-THAI 250G LIS</v>
          </cell>
          <cell r="B5238">
            <v>73000352</v>
          </cell>
        </row>
        <row r="5239">
          <cell r="A5239" t="str">
            <v>BEC-CN SWEE-THAI 250G ALP</v>
          </cell>
          <cell r="B5239">
            <v>73000386</v>
          </cell>
        </row>
        <row r="5240">
          <cell r="A5240" t="str">
            <v>DEC-CN SWEE-THAI 250G LIS</v>
          </cell>
          <cell r="B5240">
            <v>73000144</v>
          </cell>
        </row>
        <row r="5241">
          <cell r="A5241" t="str">
            <v>DEC-CN RUC-WAL 250G LIS</v>
          </cell>
          <cell r="B5241">
            <v>73000145</v>
          </cell>
        </row>
        <row r="5242">
          <cell r="A5242" t="str">
            <v>BEC WEIß-D110MM-90μ 250G JER</v>
          </cell>
          <cell r="B5242">
            <v>73000147</v>
          </cell>
        </row>
        <row r="5243">
          <cell r="A5243" t="str">
            <v>BEC WEIß-D110MM-90μ 200G JER</v>
          </cell>
          <cell r="B5243">
            <v>73000148</v>
          </cell>
        </row>
        <row r="5244">
          <cell r="A5244" t="str">
            <v>BEC-CN CHAMP 250G ALP</v>
          </cell>
          <cell r="B5244">
            <v>73000381</v>
          </cell>
        </row>
        <row r="5245">
          <cell r="A5245" t="str">
            <v>BEC-CN KRÄU 250G ALP</v>
          </cell>
          <cell r="B5245">
            <v>73000382</v>
          </cell>
        </row>
        <row r="5246">
          <cell r="A5246" t="str">
            <v>BEC-CN LACHS 250G ALP</v>
          </cell>
          <cell r="B5246">
            <v>73000383</v>
          </cell>
        </row>
        <row r="5247">
          <cell r="A5247" t="str">
            <v>KBE-GRILLKP transparent 300μ</v>
          </cell>
          <cell r="B5247">
            <v>73000154</v>
          </cell>
        </row>
        <row r="5248">
          <cell r="A5248" t="str">
            <v>BEC-KC INT-CAM 150G VAL</v>
          </cell>
          <cell r="B5248">
            <v>73000516</v>
          </cell>
        </row>
        <row r="5249">
          <cell r="A5249" t="str">
            <v>BEC-KC INT-EMM 150G VAL</v>
          </cell>
          <cell r="B5249">
            <v>73000157</v>
          </cell>
        </row>
        <row r="5250">
          <cell r="A5250" t="str">
            <v>BEC-KC 125- 150G JER</v>
          </cell>
          <cell r="B5250">
            <v>73000162</v>
          </cell>
        </row>
        <row r="5251">
          <cell r="A5251" t="str">
            <v>BEC-KC SCHW 150G JER</v>
          </cell>
          <cell r="B5251">
            <v>73000164</v>
          </cell>
        </row>
        <row r="5252">
          <cell r="A5252" t="str">
            <v>BEC-FC WEIß 1,5K WH</v>
          </cell>
          <cell r="B5252">
            <v>73000165</v>
          </cell>
        </row>
        <row r="5253">
          <cell r="A5253" t="str">
            <v>DEC-FKZ Bavarian 200G QUA</v>
          </cell>
          <cell r="B5253">
            <v>73000200</v>
          </cell>
        </row>
        <row r="5254">
          <cell r="A5254" t="str">
            <v>DEC-CN LACHS 250G ALP</v>
          </cell>
          <cell r="B5254">
            <v>73000378</v>
          </cell>
        </row>
        <row r="5255">
          <cell r="A5255" t="str">
            <v>KBE-SKIN SCHW 500μ</v>
          </cell>
          <cell r="B5255">
            <v>73000209</v>
          </cell>
        </row>
        <row r="5256">
          <cell r="A5256" t="str">
            <v>DEC-KC CHED 150G BIC GB</v>
          </cell>
          <cell r="B5256">
            <v>73000213</v>
          </cell>
        </row>
        <row r="5257">
          <cell r="A5257" t="str">
            <v>DEC-KC NATUR 150G BIC GB</v>
          </cell>
          <cell r="B5257">
            <v>73000214</v>
          </cell>
        </row>
        <row r="5258">
          <cell r="A5258" t="str">
            <v>BEC-CN KRÄU 250G JER</v>
          </cell>
          <cell r="B5258">
            <v>73000218</v>
          </cell>
        </row>
        <row r="5259">
          <cell r="A5259" t="str">
            <v>BEC-CN LACHS 250G JER</v>
          </cell>
          <cell r="B5259">
            <v>73000219</v>
          </cell>
        </row>
        <row r="5260">
          <cell r="A5260" t="str">
            <v>BEC-CN MEX 250G JER</v>
          </cell>
          <cell r="B5260">
            <v>73000220</v>
          </cell>
        </row>
        <row r="5261">
          <cell r="A5261" t="str">
            <v>BEC-CN SCHI 250G JER</v>
          </cell>
          <cell r="B5261">
            <v>73000221</v>
          </cell>
        </row>
        <row r="5262">
          <cell r="A5262" t="str">
            <v>BEC-CN CHAMP 250G JER</v>
          </cell>
          <cell r="B5262">
            <v>73000222</v>
          </cell>
        </row>
        <row r="5263">
          <cell r="A5263" t="str">
            <v>DEC-KC Nachos 150G GEI DK</v>
          </cell>
          <cell r="B5263">
            <v>73000225</v>
          </cell>
        </row>
        <row r="5264">
          <cell r="A5264" t="str">
            <v>UT-PREM 3X3-BAR</v>
          </cell>
          <cell r="B5264">
            <v>73000231</v>
          </cell>
        </row>
        <row r="5265">
          <cell r="A5265" t="str">
            <v>OT-PREM 3X3-BAR</v>
          </cell>
          <cell r="B5265">
            <v>73000232</v>
          </cell>
        </row>
        <row r="5266">
          <cell r="A5266" t="str">
            <v>OT-PREM 4X4-BAR</v>
          </cell>
          <cell r="B5266">
            <v>73000233</v>
          </cell>
        </row>
        <row r="5267">
          <cell r="A5267" t="str">
            <v>OT-NKSTK neutral-600μ</v>
          </cell>
          <cell r="B5267">
            <v>73000234</v>
          </cell>
        </row>
        <row r="5268">
          <cell r="A5268" t="str">
            <v>OT-TÖRT 400μ-BAR</v>
          </cell>
          <cell r="B5268">
            <v>73000238</v>
          </cell>
        </row>
        <row r="5269">
          <cell r="A5269" t="str">
            <v>UT-NKSTK SCHW-400μ-BAR</v>
          </cell>
          <cell r="B5269">
            <v>73000239</v>
          </cell>
        </row>
        <row r="5270">
          <cell r="A5270" t="str">
            <v>BEC GR-TULP 150ML</v>
          </cell>
          <cell r="B5270">
            <v>73000241</v>
          </cell>
        </row>
        <row r="5271">
          <cell r="A5271" t="str">
            <v>OT-FKR Versteifungsrippen 400μ</v>
          </cell>
          <cell r="B5271">
            <v>73000243</v>
          </cell>
        </row>
        <row r="5272">
          <cell r="A5272" t="str">
            <v>DEC * 150G</v>
          </cell>
          <cell r="B5272">
            <v>73000244</v>
          </cell>
        </row>
        <row r="5273">
          <cell r="A5273" t="str">
            <v>DEC-CN LACHS 250G LIS</v>
          </cell>
          <cell r="B5273">
            <v>73000245</v>
          </cell>
        </row>
        <row r="5274">
          <cell r="A5274" t="str">
            <v>DEC-CN KRÄU  250G LIS</v>
          </cell>
          <cell r="B5274">
            <v>73000246</v>
          </cell>
        </row>
        <row r="5275">
          <cell r="A5275" t="str">
            <v>DEC-CN CHAMP 250G LIS</v>
          </cell>
          <cell r="B5275">
            <v>73000247</v>
          </cell>
        </row>
        <row r="5276">
          <cell r="A5276" t="str">
            <v>DEC-CN PF 250G LIS</v>
          </cell>
          <cell r="B5276">
            <v>73000248</v>
          </cell>
        </row>
        <row r="5277">
          <cell r="A5277" t="str">
            <v>DEC-CN CHAMP 250G JER</v>
          </cell>
          <cell r="B5277">
            <v>73000254</v>
          </cell>
        </row>
        <row r="5278">
          <cell r="A5278" t="str">
            <v>DEC-CN LACHS 250G JER</v>
          </cell>
          <cell r="B5278">
            <v>73000255</v>
          </cell>
        </row>
        <row r="5279">
          <cell r="A5279" t="str">
            <v>DEC-CN MEX 250G JER</v>
          </cell>
          <cell r="B5279">
            <v>73000256</v>
          </cell>
        </row>
        <row r="5280">
          <cell r="A5280" t="str">
            <v>DEC-CN SCHW-SCHI 250G JER</v>
          </cell>
          <cell r="B5280">
            <v>73000257</v>
          </cell>
        </row>
        <row r="5281">
          <cell r="A5281" t="str">
            <v>BEC-CN CHAMP 250G ALD NL</v>
          </cell>
          <cell r="B5281">
            <v>73000258</v>
          </cell>
        </row>
        <row r="5282">
          <cell r="A5282" t="str">
            <v>BEC-CN LACHS 250G ALD NL</v>
          </cell>
          <cell r="B5282">
            <v>73000259</v>
          </cell>
        </row>
        <row r="5283">
          <cell r="A5283" t="str">
            <v>BEC-CN SCHW.SCHI 250G ALD NL</v>
          </cell>
          <cell r="B5283">
            <v>73000260</v>
          </cell>
        </row>
        <row r="5284">
          <cell r="A5284" t="str">
            <v>DEC-CN CHAMP 250G ALD NL</v>
          </cell>
          <cell r="B5284">
            <v>73000261</v>
          </cell>
        </row>
        <row r="5285">
          <cell r="A5285" t="str">
            <v>DEC-CN LACHS 250G ALD NL</v>
          </cell>
          <cell r="B5285">
            <v>73000262</v>
          </cell>
        </row>
        <row r="5286">
          <cell r="A5286" t="str">
            <v>DEC-CN SCHW-SCHI 250G ALD NL</v>
          </cell>
          <cell r="B5286">
            <v>73000263</v>
          </cell>
        </row>
        <row r="5287">
          <cell r="A5287" t="str">
            <v>DEC-SK  150G</v>
          </cell>
          <cell r="B5287">
            <v>73000266</v>
          </cell>
        </row>
        <row r="5288">
          <cell r="A5288" t="str">
            <v>BEC-OFENS  150G</v>
          </cell>
          <cell r="B5288">
            <v>73000268</v>
          </cell>
        </row>
        <row r="5289">
          <cell r="A5289" t="str">
            <v>DEC-KC EMM 150G ALD ES</v>
          </cell>
          <cell r="B5289">
            <v>73000279</v>
          </cell>
        </row>
        <row r="5290">
          <cell r="A5290" t="str">
            <v>DEC-CN CHAMP 250G ALP</v>
          </cell>
          <cell r="B5290">
            <v>73000282</v>
          </cell>
        </row>
        <row r="5291">
          <cell r="A5291" t="str">
            <v>DEC-CN Pimento 250G ALP</v>
          </cell>
          <cell r="B5291">
            <v>73000283</v>
          </cell>
        </row>
        <row r="5292">
          <cell r="A5292" t="str">
            <v>DEC-CN KRÄU 250G ALP</v>
          </cell>
          <cell r="B5292">
            <v>73000284</v>
          </cell>
        </row>
        <row r="5293">
          <cell r="A5293" t="str">
            <v>DEC-CN KRÄU 250G JER</v>
          </cell>
          <cell r="B5293">
            <v>73000287</v>
          </cell>
        </row>
        <row r="5294">
          <cell r="A5294" t="str">
            <v>BEC-CN KRÄU 250G ALD NL</v>
          </cell>
          <cell r="B5294">
            <v>73000288</v>
          </cell>
        </row>
        <row r="5295">
          <cell r="A5295" t="str">
            <v>BEC-CN MEX 250G ALD NL</v>
          </cell>
          <cell r="B5295">
            <v>73000289</v>
          </cell>
        </row>
        <row r="5296">
          <cell r="A5296" t="str">
            <v>DEC-CN KRÄU 250G ALD NL</v>
          </cell>
          <cell r="B5296">
            <v>73000290</v>
          </cell>
        </row>
        <row r="5297">
          <cell r="A5297" t="str">
            <v>DEC-CN MEX 250G ALD NL</v>
          </cell>
          <cell r="B5297">
            <v>73000291</v>
          </cell>
        </row>
        <row r="5298">
          <cell r="A5298" t="str">
            <v>DEC-KC KRUI-ROT 150G BIC</v>
          </cell>
          <cell r="B5298">
            <v>73000292</v>
          </cell>
        </row>
        <row r="5299">
          <cell r="A5299" t="str">
            <v>DEC-KC KRUI-SILB 150G BIC</v>
          </cell>
          <cell r="B5299">
            <v>73000293</v>
          </cell>
        </row>
        <row r="5300">
          <cell r="A5300" t="str">
            <v>DEC-KC KRUI-SCHWARZ 150G BIC</v>
          </cell>
          <cell r="B5300">
            <v>73000294</v>
          </cell>
        </row>
        <row r="5301">
          <cell r="A5301" t="str">
            <v>DEC-CN LACHS 250G ALD PT</v>
          </cell>
          <cell r="B5301">
            <v>73000295</v>
          </cell>
        </row>
        <row r="5302">
          <cell r="A5302" t="str">
            <v>DEC-CN SCH-SCHI 250G ALD PT</v>
          </cell>
          <cell r="B5302">
            <v>73000296</v>
          </cell>
        </row>
        <row r="5303">
          <cell r="A5303" t="str">
            <v>BEC-OFENS APF-MEER 150G JER</v>
          </cell>
          <cell r="B5303">
            <v>73000297</v>
          </cell>
        </row>
        <row r="5304">
          <cell r="A5304" t="str">
            <v>DEC-KC KRUI-CountDow 150G BIC</v>
          </cell>
          <cell r="B5304">
            <v>73000298</v>
          </cell>
        </row>
        <row r="5305">
          <cell r="A5305" t="str">
            <v>DEC-KC KRUI-Denim 150G BIC</v>
          </cell>
          <cell r="B5305">
            <v>73000299</v>
          </cell>
        </row>
        <row r="5306">
          <cell r="A5306" t="str">
            <v>DEC-KC EMM 150G VAL</v>
          </cell>
          <cell r="B5306">
            <v>73000304</v>
          </cell>
        </row>
        <row r="5307">
          <cell r="A5307" t="str">
            <v>DEC-KC CAM 150G VAL</v>
          </cell>
          <cell r="B5307">
            <v>73000305</v>
          </cell>
        </row>
        <row r="5308">
          <cell r="A5308" t="str">
            <v>DEC-KC ZIEGE  150G ALD ES</v>
          </cell>
          <cell r="B5308">
            <v>73000310</v>
          </cell>
        </row>
        <row r="5309">
          <cell r="A5309" t="str">
            <v>KBE-ROUL * 500G JER</v>
          </cell>
          <cell r="B5309">
            <v>73000314</v>
          </cell>
        </row>
        <row r="5310">
          <cell r="A5310" t="str">
            <v>KBE-RS 6X180G- 200G JER</v>
          </cell>
          <cell r="B5310">
            <v>73000315</v>
          </cell>
        </row>
        <row r="5311">
          <cell r="A5311" t="str">
            <v>KBE 12X 150G</v>
          </cell>
          <cell r="B5311">
            <v>73000316</v>
          </cell>
        </row>
        <row r="5312">
          <cell r="A5312" t="str">
            <v>BEC-CN CAMP 250G MIL</v>
          </cell>
          <cell r="B5312">
            <v>73000322</v>
          </cell>
        </row>
        <row r="5313">
          <cell r="A5313" t="str">
            <v>DEC transp-rechteck-500G-1KG</v>
          </cell>
          <cell r="B5313">
            <v>73000323</v>
          </cell>
        </row>
        <row r="5314">
          <cell r="A5314" t="str">
            <v>DEC PET-transparent 95MM</v>
          </cell>
          <cell r="B5314">
            <v>73000328</v>
          </cell>
        </row>
        <row r="5315">
          <cell r="A5315" t="str">
            <v>OT-WAL-K 150G JER</v>
          </cell>
          <cell r="B5315">
            <v>73000329</v>
          </cell>
        </row>
        <row r="5316">
          <cell r="A5316" t="str">
            <v>BEC-CN KRÄU 250G MIL</v>
          </cell>
          <cell r="B5316">
            <v>73000330</v>
          </cell>
        </row>
        <row r="5317">
          <cell r="A5317" t="str">
            <v>BEC-CN MEX 250G MIL</v>
          </cell>
          <cell r="B5317">
            <v>73000332</v>
          </cell>
        </row>
        <row r="5318">
          <cell r="A5318" t="str">
            <v>BEC-CN RUC-WAL 250G MIL</v>
          </cell>
          <cell r="B5318">
            <v>73000333</v>
          </cell>
        </row>
        <row r="5319">
          <cell r="A5319" t="str">
            <v>BEC-CN SCHI 250G MIL</v>
          </cell>
          <cell r="B5319">
            <v>73000334</v>
          </cell>
        </row>
        <row r="5320">
          <cell r="A5320" t="str">
            <v>BEC-CN SCHI 250G MIL GB</v>
          </cell>
          <cell r="B5320">
            <v>73000335</v>
          </cell>
        </row>
        <row r="5321">
          <cell r="A5321" t="str">
            <v>BEC-CN SWEE-THAI 250G MIL</v>
          </cell>
          <cell r="B5321">
            <v>73000336</v>
          </cell>
        </row>
        <row r="5322">
          <cell r="A5322" t="str">
            <v>DEC-CN KRÄU 250G MIL</v>
          </cell>
          <cell r="B5322">
            <v>73000337</v>
          </cell>
        </row>
        <row r="5323">
          <cell r="A5323" t="str">
            <v>DEC-CN CHAMP 250G MIL</v>
          </cell>
          <cell r="B5323">
            <v>73000338</v>
          </cell>
        </row>
        <row r="5324">
          <cell r="A5324" t="str">
            <v>DEC-CN LACHS 250G MIL</v>
          </cell>
          <cell r="B5324">
            <v>73000339</v>
          </cell>
        </row>
        <row r="5325">
          <cell r="A5325" t="str">
            <v>DEC-CN MEX 250G MIL</v>
          </cell>
          <cell r="B5325">
            <v>73000340</v>
          </cell>
        </row>
        <row r="5326">
          <cell r="A5326" t="str">
            <v>DEC-CN SCHI 250G MIL GB</v>
          </cell>
          <cell r="B5326">
            <v>73000343</v>
          </cell>
        </row>
        <row r="5327">
          <cell r="A5327" t="str">
            <v>UT-WAL-K 150G JER</v>
          </cell>
          <cell r="B5327">
            <v>73000345</v>
          </cell>
        </row>
        <row r="5328">
          <cell r="A5328" t="str">
            <v>UT-PREM 4X4-BAR</v>
          </cell>
          <cell r="B5328">
            <v>73000346</v>
          </cell>
        </row>
        <row r="5329">
          <cell r="A5329" t="str">
            <v>DEC-IT-KÄCR PARM 175G AN</v>
          </cell>
          <cell r="B5329">
            <v>73000354</v>
          </cell>
        </row>
        <row r="5330">
          <cell r="A5330" t="str">
            <v>DEC-IT-KÄCR TOM-BAS 175G AN</v>
          </cell>
          <cell r="B5330">
            <v>73000355</v>
          </cell>
        </row>
        <row r="5331">
          <cell r="A5331" t="str">
            <v>DEC-IT-KÄCR SALA 175G AN</v>
          </cell>
          <cell r="B5331">
            <v>73000356</v>
          </cell>
        </row>
        <row r="5332">
          <cell r="A5332" t="str">
            <v>DEC-IT-KÄCR KNOB 175G AN</v>
          </cell>
          <cell r="B5332">
            <v>73000357</v>
          </cell>
        </row>
        <row r="5333">
          <cell r="A5333" t="str">
            <v>BEC-IT-KÄCR PARM 175G AN</v>
          </cell>
          <cell r="B5333">
            <v>73000358</v>
          </cell>
        </row>
        <row r="5334">
          <cell r="A5334" t="str">
            <v>BEC-IT-KÄCR TOM-BAS 175G AN</v>
          </cell>
          <cell r="B5334">
            <v>73000359</v>
          </cell>
        </row>
        <row r="5335">
          <cell r="A5335" t="str">
            <v>BEC-IT-KÄCR SALA 175G AN</v>
          </cell>
          <cell r="B5335">
            <v>73000360</v>
          </cell>
        </row>
        <row r="5336">
          <cell r="A5336" t="str">
            <v>BEC-IT-KÄCR KNOB 175G AN</v>
          </cell>
          <cell r="B5336">
            <v>73000361</v>
          </cell>
        </row>
        <row r="5337">
          <cell r="A5337" t="str">
            <v>BEC-CN SCHW-SCHI 250G LIS</v>
          </cell>
          <cell r="B5337">
            <v>73000362</v>
          </cell>
        </row>
        <row r="5338">
          <cell r="A5338" t="str">
            <v>DEC-EIM Groku 3k 5k</v>
          </cell>
          <cell r="B5338">
            <v>73000363</v>
          </cell>
        </row>
        <row r="5339">
          <cell r="A5339" t="str">
            <v>BEC grTulpe transp 150ml</v>
          </cell>
          <cell r="B5339">
            <v>73000364</v>
          </cell>
        </row>
        <row r="5340">
          <cell r="A5340" t="str">
            <v>DEC-FC transp 150G Omira</v>
          </cell>
          <cell r="B5340">
            <v>73000367</v>
          </cell>
        </row>
        <row r="5341">
          <cell r="A5341" t="str">
            <v>BEC-FC SAHcreme 150G WH</v>
          </cell>
          <cell r="B5341">
            <v>73000368</v>
          </cell>
        </row>
        <row r="5342">
          <cell r="A5342" t="str">
            <v>BEC-FK PUR 160G MIL LT</v>
          </cell>
          <cell r="B5342">
            <v>73000371</v>
          </cell>
        </row>
        <row r="5343">
          <cell r="A5343" t="str">
            <v>DEC-FK PUR 160G MIL 3P</v>
          </cell>
          <cell r="B5343">
            <v>73000372</v>
          </cell>
        </row>
        <row r="5344">
          <cell r="A5344" t="str">
            <v>DEC-CN BUN-PF 250G ALP</v>
          </cell>
          <cell r="B5344">
            <v>73000376</v>
          </cell>
        </row>
        <row r="5345">
          <cell r="A5345" t="str">
            <v>DEC-CN SCHW-SCHI 250G ALP</v>
          </cell>
          <cell r="B5345">
            <v>73000380</v>
          </cell>
        </row>
        <row r="5346">
          <cell r="A5346" t="str">
            <v>BEC-CN SCHW-SCHI 250G ALP</v>
          </cell>
          <cell r="B5346">
            <v>73000384</v>
          </cell>
        </row>
        <row r="5347">
          <cell r="A5347" t="str">
            <v>BEC-CN BUN-PF 250G ALP</v>
          </cell>
          <cell r="B5347">
            <v>73000385</v>
          </cell>
        </row>
        <row r="5348">
          <cell r="A5348" t="str">
            <v>DEC-BIC CHED Western 150G</v>
          </cell>
          <cell r="B5348">
            <v>73000387</v>
          </cell>
        </row>
        <row r="5349">
          <cell r="A5349" t="str">
            <v>EIM Superfoss 30L</v>
          </cell>
          <cell r="B5349">
            <v>73000388</v>
          </cell>
        </row>
        <row r="5350">
          <cell r="A5350" t="str">
            <v>BEC-FK PUR GoÖko 160G NET</v>
          </cell>
          <cell r="B5350">
            <v>73000389</v>
          </cell>
        </row>
        <row r="5351">
          <cell r="A5351" t="str">
            <v>BEC-FK WIESKRÄ GoÖko 160G NET</v>
          </cell>
          <cell r="B5351">
            <v>73000529</v>
          </cell>
        </row>
        <row r="5352">
          <cell r="A5352" t="str">
            <v>EPL-FK PUR GoÖko 160G NET</v>
          </cell>
          <cell r="B5352">
            <v>73000391</v>
          </cell>
        </row>
        <row r="5353">
          <cell r="A5353" t="str">
            <v>EPL-FK WIESKRÄ GoÖko 160G NET</v>
          </cell>
          <cell r="B5353">
            <v>73000392</v>
          </cell>
        </row>
        <row r="5354">
          <cell r="A5354" t="str">
            <v>BEC-FK WIESKRÄ INT 160G MIL</v>
          </cell>
          <cell r="B5354">
            <v>73000395</v>
          </cell>
        </row>
        <row r="5355">
          <cell r="A5355" t="str">
            <v>BEC-FK PUR 160G MIL</v>
          </cell>
          <cell r="B5355">
            <v>73000396</v>
          </cell>
        </row>
        <row r="5356">
          <cell r="A5356" t="str">
            <v>BEC-FK WIESKRÄ 160G MIL</v>
          </cell>
          <cell r="B5356">
            <v>73000397</v>
          </cell>
        </row>
        <row r="5357">
          <cell r="A5357" t="str">
            <v>DEC-FK PUR 160G MIL</v>
          </cell>
          <cell r="B5357">
            <v>73000398</v>
          </cell>
        </row>
        <row r="5358">
          <cell r="A5358" t="str">
            <v>DEC-FK WIESKRÄ 160G MIL</v>
          </cell>
          <cell r="B5358">
            <v>73000399</v>
          </cell>
        </row>
        <row r="5359">
          <cell r="A5359" t="str">
            <v>BEC-FK WIESKRÄ 160G OKOL</v>
          </cell>
          <cell r="B5359">
            <v>73000400</v>
          </cell>
        </row>
        <row r="5360">
          <cell r="A5360" t="str">
            <v>BEC-KC CAM 125G VAL ES</v>
          </cell>
          <cell r="B5360">
            <v>73000401</v>
          </cell>
        </row>
        <row r="5361">
          <cell r="A5361" t="str">
            <v>BEC-KC BLUECHE 125G VAL ES</v>
          </cell>
          <cell r="B5361">
            <v>73000404</v>
          </cell>
        </row>
        <row r="5362">
          <cell r="A5362" t="str">
            <v>DEC-MASC Redman 500G</v>
          </cell>
          <cell r="B5362">
            <v>73000405</v>
          </cell>
        </row>
        <row r="5363">
          <cell r="A5363" t="str">
            <v>BEC-MASC Redman 500G</v>
          </cell>
          <cell r="B5363">
            <v>73000406</v>
          </cell>
        </row>
        <row r="5364">
          <cell r="A5364" t="str">
            <v>BEC-FK PUR 160G K-B</v>
          </cell>
          <cell r="B5364">
            <v>73000407</v>
          </cell>
        </row>
        <row r="5365">
          <cell r="A5365" t="str">
            <v>BEC-FK WIESKRÄ 160G K-B</v>
          </cell>
          <cell r="B5365">
            <v>73000408</v>
          </cell>
        </row>
        <row r="5366">
          <cell r="A5366" t="str">
            <v>DEC-FK Wiesenkräuter 160G K-B</v>
          </cell>
          <cell r="B5366">
            <v>73000409</v>
          </cell>
        </row>
        <row r="5367">
          <cell r="A5367" t="str">
            <v>DEC-FK PUR 160G K-B</v>
          </cell>
          <cell r="B5367">
            <v>73000410</v>
          </cell>
        </row>
        <row r="5368">
          <cell r="A5368" t="str">
            <v>DEC-FK NATUR 150G DEH</v>
          </cell>
          <cell r="B5368">
            <v>73000411</v>
          </cell>
        </row>
        <row r="5369">
          <cell r="A5369" t="str">
            <v>BEC-FK NATUR 150G DEH</v>
          </cell>
          <cell r="B5369">
            <v>73000412</v>
          </cell>
        </row>
        <row r="5370">
          <cell r="A5370" t="str">
            <v>BEC-BIMÜ Waldbeere AS 125G</v>
          </cell>
          <cell r="B5370">
            <v>73000421</v>
          </cell>
        </row>
        <row r="5371">
          <cell r="A5371" t="str">
            <v>BEC-BIMÜ Himbeere AS 125G</v>
          </cell>
          <cell r="B5371">
            <v>73000422</v>
          </cell>
        </row>
        <row r="5372">
          <cell r="A5372" t="str">
            <v>BEC-BIMÜ Classic AS 125G</v>
          </cell>
          <cell r="B5372">
            <v>73000423</v>
          </cell>
        </row>
        <row r="5373">
          <cell r="A5373" t="str">
            <v>BEC-FK PUR 150G COOP</v>
          </cell>
          <cell r="B5373">
            <v>73000424</v>
          </cell>
        </row>
        <row r="5374">
          <cell r="A5374" t="str">
            <v>BEC-FK WIESENKRÄU 150G COOP</v>
          </cell>
          <cell r="B5374">
            <v>73000425</v>
          </cell>
        </row>
        <row r="5375">
          <cell r="A5375" t="str">
            <v>EIM 1KG</v>
          </cell>
          <cell r="B5375">
            <v>73000426</v>
          </cell>
        </row>
        <row r="5376">
          <cell r="A5376" t="str">
            <v>DEC 1KG</v>
          </cell>
          <cell r="B5376">
            <v>73000427</v>
          </cell>
        </row>
        <row r="5377">
          <cell r="A5377" t="str">
            <v>DEC superfoss siegelf 3/5L</v>
          </cell>
          <cell r="B5377">
            <v>73000428</v>
          </cell>
        </row>
        <row r="5378">
          <cell r="A5378" t="str">
            <v>EIM superfoss siegelf 5L</v>
          </cell>
          <cell r="B5378">
            <v>73000429</v>
          </cell>
        </row>
        <row r="5379">
          <cell r="A5379" t="str">
            <v>BEC-FK WIESENKRÄU Int 160G</v>
          </cell>
          <cell r="B5379">
            <v>73000430</v>
          </cell>
        </row>
        <row r="5380">
          <cell r="A5380" t="str">
            <v>BEC-FK WIESENKRÄU 160G MIL</v>
          </cell>
          <cell r="B5380">
            <v>73000473</v>
          </cell>
        </row>
        <row r="5381">
          <cell r="A5381" t="str">
            <v>BEC-FK PUR 160G LID ES</v>
          </cell>
          <cell r="B5381">
            <v>73000476</v>
          </cell>
        </row>
        <row r="5382">
          <cell r="A5382" t="str">
            <v>DEC-FK PUR 160G LID ES</v>
          </cell>
          <cell r="B5382">
            <v>73000477</v>
          </cell>
        </row>
        <row r="5383">
          <cell r="A5383" t="str">
            <v>EIM Groku 10,7L</v>
          </cell>
          <cell r="B5383">
            <v>73000478</v>
          </cell>
        </row>
        <row r="5384">
          <cell r="A5384" t="str">
            <v>DEC Groku 10,7L</v>
          </cell>
          <cell r="B5384">
            <v>73000479</v>
          </cell>
        </row>
        <row r="5385">
          <cell r="A5385" t="str">
            <v>KBE-KP transparent 250μ</v>
          </cell>
          <cell r="B5385">
            <v>73000480</v>
          </cell>
        </row>
        <row r="5386">
          <cell r="A5386" t="str">
            <v>BEC unbedr 110cm 525ml</v>
          </cell>
          <cell r="B5386">
            <v>73000481</v>
          </cell>
        </row>
        <row r="5387">
          <cell r="A5387" t="str">
            <v>UT-FKR TRANSP-280μ-Stopper</v>
          </cell>
          <cell r="B5387">
            <v>73000485</v>
          </cell>
        </row>
        <row r="5388">
          <cell r="A5388" t="str">
            <v>DEC SUPERFOSS 30 L</v>
          </cell>
          <cell r="B5388">
            <v>73000487</v>
          </cell>
        </row>
        <row r="5389">
          <cell r="A5389" t="str">
            <v>DEC Superfoss 30L</v>
          </cell>
          <cell r="B5389">
            <v>73000488</v>
          </cell>
        </row>
        <row r="5390">
          <cell r="A5390" t="str">
            <v>BEC-FK PAP SALGR DK</v>
          </cell>
          <cell r="B5390">
            <v>73000489</v>
          </cell>
        </row>
        <row r="5391">
          <cell r="A5391" t="str">
            <v>DEC-EIM Groku 10L</v>
          </cell>
          <cell r="B5391">
            <v>73000494</v>
          </cell>
        </row>
        <row r="5392">
          <cell r="A5392" t="str">
            <v>DEC-EIM Groku 5L</v>
          </cell>
          <cell r="B5392">
            <v>73000495</v>
          </cell>
        </row>
        <row r="5393">
          <cell r="A5393" t="str">
            <v>DEC-FK TOSKANA 160G MIL</v>
          </cell>
          <cell r="B5393">
            <v>73000496</v>
          </cell>
        </row>
        <row r="5394">
          <cell r="A5394" t="str">
            <v>BEC-FK TOSKANA 160G MIL</v>
          </cell>
          <cell r="B5394">
            <v>73000497</v>
          </cell>
        </row>
        <row r="5395">
          <cell r="A5395" t="str">
            <v>BEC-FK PUR 160G MIL 2P CZ/LT</v>
          </cell>
          <cell r="B5395">
            <v>73000498</v>
          </cell>
        </row>
        <row r="5396">
          <cell r="A5396" t="str">
            <v>DEC-MASC Foodgears 500G CH</v>
          </cell>
          <cell r="B5396">
            <v>73000500</v>
          </cell>
        </row>
        <row r="5397">
          <cell r="A5397" t="str">
            <v>BEC-MASC * 500G UHT GB</v>
          </cell>
          <cell r="B5397">
            <v>73000506</v>
          </cell>
        </row>
        <row r="5398">
          <cell r="A5398" t="str">
            <v>DEC-MASC * 500G UHT GB</v>
          </cell>
          <cell r="B5398">
            <v>73000507</v>
          </cell>
        </row>
        <row r="5399">
          <cell r="A5399" t="str">
            <v>BEC-FK PUR 150G Carrefour</v>
          </cell>
          <cell r="B5399">
            <v>73000508</v>
          </cell>
        </row>
        <row r="5400">
          <cell r="A5400" t="str">
            <v>DEC-FK PUR 150G Carrefour</v>
          </cell>
          <cell r="B5400">
            <v>73000509</v>
          </cell>
        </row>
        <row r="5401">
          <cell r="A5401" t="str">
            <v>DEC-FK WIEKRÄU 150G Carrefour</v>
          </cell>
          <cell r="B5401">
            <v>73000510</v>
          </cell>
        </row>
        <row r="5402">
          <cell r="A5402" t="str">
            <v>BEC-FK WIEKRÄU 150G Carrefour</v>
          </cell>
          <cell r="B5402">
            <v>73000511</v>
          </cell>
        </row>
        <row r="5403">
          <cell r="A5403" t="str">
            <v>DEC-IT-KÄCR PARM 175G AN Weiss</v>
          </cell>
          <cell r="B5403">
            <v>73000513</v>
          </cell>
        </row>
        <row r="5404">
          <cell r="A5404" t="str">
            <v>DEC KÄCreme SALA 175G AN Weiss</v>
          </cell>
          <cell r="B5404">
            <v>73000514</v>
          </cell>
        </row>
        <row r="5405">
          <cell r="A5405" t="str">
            <v>DEC-IT-KÄCR KNOB 175G AN Weiss</v>
          </cell>
          <cell r="B5405">
            <v>73000515</v>
          </cell>
        </row>
        <row r="5406">
          <cell r="A5406" t="str">
            <v>DEC-KC INT-CAM 150G VAL</v>
          </cell>
          <cell r="B5406">
            <v>73000517</v>
          </cell>
        </row>
        <row r="5407">
          <cell r="A5407" t="str">
            <v>BEC-BIMÜ Himbeere K-B 125G</v>
          </cell>
          <cell r="B5407">
            <v>73000521</v>
          </cell>
        </row>
        <row r="5408">
          <cell r="A5408" t="str">
            <v>BEC-BIMÜ Erdb-Rhab K-B 125G</v>
          </cell>
          <cell r="B5408">
            <v>73000522</v>
          </cell>
        </row>
        <row r="5409">
          <cell r="A5409" t="str">
            <v>BEC-BIMÜ Classic K-B 125G</v>
          </cell>
          <cell r="B5409">
            <v>73000523</v>
          </cell>
        </row>
        <row r="5410">
          <cell r="A5410" t="str">
            <v>BEC-BIMÜ Mand-Spek K-B 125G</v>
          </cell>
          <cell r="B5410">
            <v>73000524</v>
          </cell>
        </row>
        <row r="5411">
          <cell r="A5411" t="str">
            <v>UT Käseglocke neutral 650μ</v>
          </cell>
          <cell r="B5411">
            <v>73000525</v>
          </cell>
        </row>
        <row r="5412">
          <cell r="A5412" t="str">
            <v>BEC-FK WIESKR Geia 150g  DK V2</v>
          </cell>
          <cell r="B5412">
            <v>73000530</v>
          </cell>
        </row>
        <row r="5413">
          <cell r="A5413" t="str">
            <v>BEC-FK NATUR Geia 150g  DK</v>
          </cell>
          <cell r="B5413">
            <v>73000531</v>
          </cell>
        </row>
        <row r="5414">
          <cell r="A5414" t="str">
            <v>BEC-CN CHAMP 250G LIS V2</v>
          </cell>
          <cell r="B5414">
            <v>73000533</v>
          </cell>
        </row>
        <row r="5415">
          <cell r="A5415" t="str">
            <v>BEC-CN KRÄU 250G LIS V2</v>
          </cell>
          <cell r="B5415">
            <v>73000534</v>
          </cell>
        </row>
        <row r="5416">
          <cell r="A5416" t="str">
            <v>BEC-CN Aldi Lachs 250g V2</v>
          </cell>
          <cell r="B5416">
            <v>73000535</v>
          </cell>
        </row>
        <row r="5417">
          <cell r="A5417" t="str">
            <v>BEC-CN SCHW-SCHI 250G LIS V2</v>
          </cell>
          <cell r="B5417">
            <v>73000536</v>
          </cell>
        </row>
        <row r="5418">
          <cell r="A5418" t="str">
            <v>BEC-CN bunter PF 250G LIS V2</v>
          </cell>
          <cell r="B5418">
            <v>73000537</v>
          </cell>
        </row>
        <row r="5419">
          <cell r="A5419" t="str">
            <v>BEC-CN SWEE-THAI 250G LIS V2</v>
          </cell>
          <cell r="B5419">
            <v>73000538</v>
          </cell>
        </row>
        <row r="5420">
          <cell r="A5420" t="str">
            <v>BEC-MASC Foodgears 500G CH V2</v>
          </cell>
          <cell r="B5420">
            <v>73000547</v>
          </cell>
        </row>
        <row r="5421">
          <cell r="A5421" t="str">
            <v>BEC-MASC * 250G WH V2</v>
          </cell>
          <cell r="B5421">
            <v>73000548</v>
          </cell>
        </row>
        <row r="5422">
          <cell r="A5422" t="str">
            <v>DEC-MASC * 250G B-Ware GB</v>
          </cell>
          <cell r="B5422">
            <v>73000551</v>
          </cell>
        </row>
        <row r="5423">
          <cell r="A5423" t="str">
            <v>DEC-CN SCHI 250G MILSANI</v>
          </cell>
          <cell r="B5423">
            <v>73000552</v>
          </cell>
        </row>
        <row r="5424">
          <cell r="A5424" t="str">
            <v>DEC-CN GARNELEN 250G MILSANI</v>
          </cell>
          <cell r="B5424">
            <v>73000553</v>
          </cell>
        </row>
        <row r="5425">
          <cell r="A5425" t="str">
            <v>BEC-CN SCHINKEN 250G MILSANI</v>
          </cell>
          <cell r="B5425">
            <v>73000554</v>
          </cell>
        </row>
        <row r="5426">
          <cell r="A5426" t="str">
            <v>BEC-CN GARNELEN 250G MILSANI</v>
          </cell>
          <cell r="B5426">
            <v>73000555</v>
          </cell>
        </row>
        <row r="5427">
          <cell r="A5427" t="str">
            <v>BEC-MASC * 250G  blanco</v>
          </cell>
          <cell r="B5427">
            <v>73000557</v>
          </cell>
        </row>
        <row r="5428">
          <cell r="A5428" t="str">
            <v>BEC-RO-BE-MEE DIP 175G WH</v>
          </cell>
          <cell r="B5428">
            <v>73000559</v>
          </cell>
        </row>
        <row r="5429">
          <cell r="A5429" t="str">
            <v>BEC-CURRY MANGO DIP 175G WH</v>
          </cell>
          <cell r="B5429">
            <v>73000560</v>
          </cell>
        </row>
        <row r="5430">
          <cell r="A5430" t="str">
            <v>BEC-TOM-RICOTTA DIP 175G WH</v>
          </cell>
          <cell r="B5430">
            <v>73000561</v>
          </cell>
        </row>
        <row r="5431">
          <cell r="A5431" t="str">
            <v>BEC-ZAZ 175G WH</v>
          </cell>
          <cell r="B5431">
            <v>73000562</v>
          </cell>
        </row>
        <row r="5432">
          <cell r="A5432" t="str">
            <v>BEC-MOZ PP-transparent 180ML</v>
          </cell>
          <cell r="B5432">
            <v>73000565</v>
          </cell>
        </row>
        <row r="5433">
          <cell r="A5433" t="str">
            <v>DEC-MOZ PP-transparent 95mm</v>
          </cell>
          <cell r="B5433">
            <v>73000566</v>
          </cell>
        </row>
        <row r="5434">
          <cell r="A5434" t="str">
            <v>BEC-MOZ PP-transparent 280ML</v>
          </cell>
          <cell r="B5434">
            <v>73000567</v>
          </cell>
        </row>
        <row r="5435">
          <cell r="A5435" t="str">
            <v>BEC-MOZ PP-transparent 520ML</v>
          </cell>
          <cell r="B5435">
            <v>73000568</v>
          </cell>
        </row>
        <row r="5436">
          <cell r="A5436" t="str">
            <v>BEC-MOZ PP-WEISS 1,5KG</v>
          </cell>
          <cell r="B5436">
            <v>73000569</v>
          </cell>
        </row>
        <row r="5437">
          <cell r="A5437" t="str">
            <v>DEC-MOZ PP-transparent 225mm</v>
          </cell>
          <cell r="B5437">
            <v>73000570</v>
          </cell>
        </row>
        <row r="5438">
          <cell r="A5438" t="str">
            <v>KBE-KP Palmblatt</v>
          </cell>
          <cell r="B5438">
            <v>73000571</v>
          </cell>
        </row>
        <row r="5439">
          <cell r="A5439" t="str">
            <v>KBE-ROUL TRANSPARENT 1K</v>
          </cell>
          <cell r="B5439">
            <v>73000574</v>
          </cell>
        </row>
        <row r="5440">
          <cell r="A5440" t="str">
            <v>BEC-LIDL VEG Aufstr Natur 150g</v>
          </cell>
          <cell r="B5440">
            <v>73000581</v>
          </cell>
        </row>
        <row r="5441">
          <cell r="A5441" t="str">
            <v>BEC-LIDL VEG Aufstr Kräu 150g</v>
          </cell>
          <cell r="B5441">
            <v>73000582</v>
          </cell>
        </row>
        <row r="5442">
          <cell r="A5442" t="str">
            <v>BEC-LIDL VEG Aufstr Papri 150g</v>
          </cell>
          <cell r="B5442">
            <v>73000583</v>
          </cell>
        </row>
        <row r="5443">
          <cell r="A5443" t="str">
            <v>BEC-FK PUR Go Bio 160G NET V3</v>
          </cell>
          <cell r="B5443">
            <v>73000585</v>
          </cell>
        </row>
        <row r="5444">
          <cell r="A5444" t="str">
            <v>BEC-FK WIESKRÄ Go Bio 160G V3</v>
          </cell>
          <cell r="B5444">
            <v>73000586</v>
          </cell>
        </row>
        <row r="5445">
          <cell r="A5445" t="str">
            <v>EPL-FK PUR Go Bio 160G NET V2</v>
          </cell>
          <cell r="B5445">
            <v>73000587</v>
          </cell>
        </row>
        <row r="5446">
          <cell r="A5446" t="str">
            <v>EPL-FK KRÄut GoBio 160G NET V2</v>
          </cell>
          <cell r="B5446">
            <v>73000588</v>
          </cell>
        </row>
        <row r="5447">
          <cell r="A5447" t="str">
            <v>BEC GEI CN Schrimps 150g DK</v>
          </cell>
          <cell r="B5447">
            <v>73000589</v>
          </cell>
        </row>
        <row r="5448">
          <cell r="A5448" t="str">
            <v>BEC-FC BÄRL-KNOBL 150G WH</v>
          </cell>
          <cell r="B5448">
            <v>73000603</v>
          </cell>
        </row>
        <row r="5449">
          <cell r="A5449" t="str">
            <v>BEC-FC SAHNE 150G WH</v>
          </cell>
          <cell r="B5449">
            <v>73000606</v>
          </cell>
        </row>
        <row r="5450">
          <cell r="A5450" t="str">
            <v>BEC-FC PAP 150G LID GR/CY/LT</v>
          </cell>
          <cell r="B5450">
            <v>73000609</v>
          </cell>
        </row>
        <row r="5451">
          <cell r="A5451" t="str">
            <v>BEC-FC KRÄU 150G LID GR/CY/LT</v>
          </cell>
          <cell r="B5451">
            <v>73000610</v>
          </cell>
        </row>
        <row r="5452">
          <cell r="A5452" t="str">
            <v>BEC-FC PAP 150G LID NL/BE/ES</v>
          </cell>
          <cell r="B5452">
            <v>73000611</v>
          </cell>
        </row>
        <row r="5453">
          <cell r="A5453" t="str">
            <v>BEC-FC KRÄU 150G LID NL/BE/ES</v>
          </cell>
          <cell r="B5453">
            <v>73000612</v>
          </cell>
        </row>
        <row r="5454">
          <cell r="A5454" t="str">
            <v>BEC-FC PAP 150G LID GB/IE</v>
          </cell>
          <cell r="B5454">
            <v>73000613</v>
          </cell>
        </row>
        <row r="5455">
          <cell r="A5455" t="str">
            <v>BEC-FC KRÄU 150G LID GB/IE</v>
          </cell>
          <cell r="B5455">
            <v>73000614</v>
          </cell>
        </row>
        <row r="5456">
          <cell r="A5456" t="str">
            <v>OT-KÄSEBOX 300g MIL GELB</v>
          </cell>
          <cell r="B5456">
            <v>73000615</v>
          </cell>
        </row>
        <row r="5457">
          <cell r="A5457" t="str">
            <v>UT KÄSEBOX MIL 300g</v>
          </cell>
          <cell r="B5457">
            <v>73000616</v>
          </cell>
        </row>
        <row r="5458">
          <cell r="A5458" t="str">
            <v>BEC-FC PAP 150G LID CY/LT V-La</v>
          </cell>
          <cell r="B5458">
            <v>73000618</v>
          </cell>
        </row>
        <row r="5459">
          <cell r="A5459" t="str">
            <v>BEC-FC KRÄU 150G LID CY/LT V-L</v>
          </cell>
          <cell r="B5459">
            <v>73000619</v>
          </cell>
        </row>
        <row r="5460">
          <cell r="A5460" t="str">
            <v>BEC-FC PAP 150G LID BE/ES V-La</v>
          </cell>
          <cell r="B5460">
            <v>73000620</v>
          </cell>
        </row>
        <row r="5461">
          <cell r="A5461" t="str">
            <v>BEC-FC KRÄU 150G LID BE/ES V-L</v>
          </cell>
          <cell r="B5461">
            <v>73000621</v>
          </cell>
        </row>
        <row r="5462">
          <cell r="A5462" t="str">
            <v>BEC-FC PAP 150G LID GB/IE V-La</v>
          </cell>
          <cell r="B5462">
            <v>73000622</v>
          </cell>
        </row>
        <row r="5463">
          <cell r="A5463" t="str">
            <v>BEC-FC KRÄU 150G LID GB/IE V-L</v>
          </cell>
          <cell r="B5463">
            <v>73000623</v>
          </cell>
        </row>
        <row r="5464">
          <cell r="A5464" t="str">
            <v>BEC-FK PUR 160G MIL RS/CZ</v>
          </cell>
          <cell r="B5464">
            <v>73000624</v>
          </cell>
        </row>
        <row r="5465">
          <cell r="A5465" t="str">
            <v>BEC-FK Kräuter 160G MIL RS/CZ</v>
          </cell>
          <cell r="B5465">
            <v>73000625</v>
          </cell>
        </row>
        <row r="5466">
          <cell r="A5466" t="str">
            <v>DEC-FK PUR 160G MIL 3P RS/CZ</v>
          </cell>
          <cell r="B5466">
            <v>73000626</v>
          </cell>
        </row>
        <row r="5467">
          <cell r="A5467" t="str">
            <v>DEC-FK Kräuter 160G MIL 3P RS/</v>
          </cell>
          <cell r="B5467">
            <v>73000627</v>
          </cell>
        </row>
        <row r="5468">
          <cell r="A5468" t="str">
            <v>BEC-LIDL VEG Aufs Kräu 150g V2</v>
          </cell>
          <cell r="B5468">
            <v>73000629</v>
          </cell>
        </row>
        <row r="5469">
          <cell r="A5469" t="str">
            <v>BEC-LIDL VEG Auf Pap 150g V2</v>
          </cell>
          <cell r="B5469">
            <v>73000630</v>
          </cell>
        </row>
        <row r="5470">
          <cell r="A5470" t="str">
            <v>BEC BUNGE KRÄU OVAL 170G DE</v>
          </cell>
          <cell r="B5470">
            <v>73000633</v>
          </cell>
        </row>
        <row r="5471">
          <cell r="A5471" t="str">
            <v>BEC BUNGE PAP OVAL 170G DE</v>
          </cell>
          <cell r="B5471">
            <v>73000634</v>
          </cell>
        </row>
        <row r="5472">
          <cell r="A5472" t="str">
            <v>BEC BUNGE NAT OVAL 170G DE</v>
          </cell>
          <cell r="B5472">
            <v>73000635</v>
          </cell>
        </row>
        <row r="5473">
          <cell r="A5473" t="str">
            <v>DEC BUNGE KRÄU OVAL 170G DE</v>
          </cell>
          <cell r="B5473">
            <v>73000636</v>
          </cell>
        </row>
        <row r="5474">
          <cell r="A5474" t="str">
            <v>DEC BUNGE PAP OVAL 170G DE</v>
          </cell>
          <cell r="B5474">
            <v>73000637</v>
          </cell>
        </row>
        <row r="5475">
          <cell r="A5475" t="str">
            <v>DEC BUNGE NAT OVAL 170G DE</v>
          </cell>
          <cell r="B5475">
            <v>73000638</v>
          </cell>
        </row>
        <row r="5476">
          <cell r="A5476" t="str">
            <v>BEC-FK PUR 160G MIL V2</v>
          </cell>
          <cell r="B5476">
            <v>73000656</v>
          </cell>
        </row>
        <row r="5477">
          <cell r="A5477" t="str">
            <v>EIMER 1,2L</v>
          </cell>
          <cell r="B5477">
            <v>73000658</v>
          </cell>
        </row>
        <row r="5478">
          <cell r="A5478" t="str">
            <v>DEC RUNDEIMER 1,2L</v>
          </cell>
          <cell r="B5478">
            <v>73000660</v>
          </cell>
        </row>
        <row r="5479">
          <cell r="A5479" t="str">
            <v>UT-WAL-K 150G JER Transparent</v>
          </cell>
          <cell r="B5479">
            <v>73000661</v>
          </cell>
        </row>
        <row r="5480">
          <cell r="A5480" t="str">
            <v>KBE-KP HOLZSCHALE</v>
          </cell>
          <cell r="B5480">
            <v>73000665</v>
          </cell>
        </row>
        <row r="5481">
          <cell r="A5481" t="str">
            <v>Tray PP schwarz 227x178x40</v>
          </cell>
          <cell r="B5481">
            <v>73000666</v>
          </cell>
        </row>
        <row r="5482">
          <cell r="A5482" t="str">
            <v>EPL-FC NATUR 150G LID</v>
          </cell>
          <cell r="B5482">
            <v>74000004</v>
          </cell>
        </row>
        <row r="5483">
          <cell r="A5483" t="str">
            <v>EPL-FC PAP 150G LID</v>
          </cell>
          <cell r="B5483">
            <v>74000005</v>
          </cell>
        </row>
        <row r="5484">
          <cell r="A5484" t="str">
            <v>EPL-FC KRÄU 150G LID</v>
          </cell>
          <cell r="B5484">
            <v>74000006</v>
          </cell>
        </row>
        <row r="5485">
          <cell r="A5485" t="str">
            <v>EPL-FC MEERR 150G LID</v>
          </cell>
          <cell r="B5485">
            <v>74000007</v>
          </cell>
        </row>
        <row r="5486">
          <cell r="A5486" t="str">
            <v>EPL-FC BÄRL 150G LID</v>
          </cell>
          <cell r="B5486">
            <v>74000008</v>
          </cell>
        </row>
        <row r="5487">
          <cell r="A5487" t="str">
            <v>EPL SILB-WÜRMCH-38μ 95,5MM</v>
          </cell>
          <cell r="B5487">
            <v>74000010</v>
          </cell>
        </row>
        <row r="5488">
          <cell r="A5488" t="str">
            <v>EPL-KRBU STEINP-ESTRAG 80G WH</v>
          </cell>
          <cell r="B5488">
            <v>74000011</v>
          </cell>
        </row>
        <row r="5489">
          <cell r="A5489" t="str">
            <v>EPL-KRBU CHILI 80G WH</v>
          </cell>
          <cell r="B5489">
            <v>74000012</v>
          </cell>
        </row>
        <row r="5490">
          <cell r="A5490" t="str">
            <v>EPL-KRBU ROSM-KNOB 80G WH</v>
          </cell>
          <cell r="B5490">
            <v>74000013</v>
          </cell>
        </row>
        <row r="5491">
          <cell r="A5491" t="str">
            <v>EPL-FC KRÄU-L 150G HEI</v>
          </cell>
          <cell r="B5491">
            <v>74000014</v>
          </cell>
        </row>
        <row r="5492">
          <cell r="A5492" t="str">
            <v>EPL-FC MEERR-L 150G HEI</v>
          </cell>
          <cell r="B5492">
            <v>74000015</v>
          </cell>
        </row>
        <row r="5493">
          <cell r="A5493" t="str">
            <v>EPL-FC neutr-132,66X 91,66MM</v>
          </cell>
          <cell r="B5493">
            <v>74000016</v>
          </cell>
        </row>
        <row r="5494">
          <cell r="A5494" t="str">
            <v>EPL-FK neutral-132,6 91,6 mm</v>
          </cell>
          <cell r="B5494">
            <v>74000017</v>
          </cell>
        </row>
        <row r="5495">
          <cell r="A5495" t="str">
            <v>EPL-FC KRÄU 150G NOR</v>
          </cell>
          <cell r="B5495">
            <v>74000018</v>
          </cell>
        </row>
        <row r="5496">
          <cell r="A5496" t="str">
            <v>EPL-FC PAP 150G NOR</v>
          </cell>
          <cell r="B5496">
            <v>74000019</v>
          </cell>
        </row>
        <row r="5497">
          <cell r="A5497" t="str">
            <v>EPL-FC BÄRL 150G NOR</v>
          </cell>
          <cell r="B5497">
            <v>74000020</v>
          </cell>
        </row>
        <row r="5498">
          <cell r="A5498" t="str">
            <v>EPL-FC MEERR 150G NOR</v>
          </cell>
          <cell r="B5498">
            <v>74000021</v>
          </cell>
        </row>
        <row r="5499">
          <cell r="A5499" t="str">
            <v>EPL-FK NATUR 160G ALD DK</v>
          </cell>
          <cell r="B5499">
            <v>74000022</v>
          </cell>
        </row>
        <row r="5500">
          <cell r="A5500" t="str">
            <v>EPL-FK KRÄU 160G ALD DK</v>
          </cell>
          <cell r="B5500">
            <v>74000023</v>
          </cell>
        </row>
        <row r="5501">
          <cell r="A5501" t="str">
            <v>EPL-JVF BIRN 400G WH</v>
          </cell>
          <cell r="B5501">
            <v>74000024</v>
          </cell>
        </row>
        <row r="5502">
          <cell r="A5502" t="str">
            <v>EPL-JVF BROM 400G WH</v>
          </cell>
          <cell r="B5502">
            <v>74000025</v>
          </cell>
        </row>
        <row r="5503">
          <cell r="A5503" t="str">
            <v>EPL-JVF HIMB 400G WH</v>
          </cell>
          <cell r="B5503">
            <v>74000026</v>
          </cell>
        </row>
        <row r="5504">
          <cell r="A5504" t="str">
            <v>EPL-JVF BLUTO 400G WH</v>
          </cell>
          <cell r="B5504">
            <v>74000027</v>
          </cell>
        </row>
        <row r="5505">
          <cell r="A5505" t="str">
            <v>EPL-MÜSLI weicher-Kern * WH</v>
          </cell>
          <cell r="B5505">
            <v>74000029</v>
          </cell>
        </row>
        <row r="5506">
          <cell r="A5506" t="str">
            <v>EPL-MÜSLI Cremig * WH</v>
          </cell>
          <cell r="B5506">
            <v>74000030</v>
          </cell>
        </row>
        <row r="5507">
          <cell r="A5507" t="str">
            <v>EPL-FC MEERR 150G WH</v>
          </cell>
          <cell r="B5507">
            <v>74000031</v>
          </cell>
        </row>
        <row r="5508">
          <cell r="A5508" t="str">
            <v>EPL-FC TOSK 125G WH</v>
          </cell>
          <cell r="B5508">
            <v>74000032</v>
          </cell>
        </row>
        <row r="5509">
          <cell r="A5509" t="str">
            <v>EPL-FC KRETA 125G WH</v>
          </cell>
          <cell r="B5509">
            <v>74000033</v>
          </cell>
        </row>
        <row r="5510">
          <cell r="A5510" t="str">
            <v>EPL-FC ANDAL 125G WH</v>
          </cell>
          <cell r="B5510">
            <v>74000034</v>
          </cell>
        </row>
        <row r="5511">
          <cell r="A5511" t="str">
            <v>EPL vielSpaß-35μ 95,5MM AS</v>
          </cell>
          <cell r="B5511">
            <v>74000035</v>
          </cell>
        </row>
        <row r="5512">
          <cell r="A5512" t="str">
            <v>EPL-TOPCUP PET-transp 95,5MM</v>
          </cell>
          <cell r="B5512">
            <v>74000036</v>
          </cell>
        </row>
        <row r="5513">
          <cell r="A5513" t="str">
            <v>EPL-FK NATUR 160G NOR</v>
          </cell>
          <cell r="B5513">
            <v>74000038</v>
          </cell>
        </row>
        <row r="5514">
          <cell r="A5514" t="str">
            <v>EPL-FK KRÄU 160G NOR</v>
          </cell>
          <cell r="B5514">
            <v>74000039</v>
          </cell>
        </row>
        <row r="5515">
          <cell r="A5515" t="str">
            <v>EPL-FC SAHN 95,5MM WH</v>
          </cell>
          <cell r="B5515">
            <v>74000040</v>
          </cell>
        </row>
        <row r="5516">
          <cell r="A5516" t="str">
            <v>EPL-FC BÄRL-KNOB 95,5MM WH</v>
          </cell>
          <cell r="B5516">
            <v>74000041</v>
          </cell>
        </row>
        <row r="5517">
          <cell r="A5517" t="str">
            <v>EPL-FC KRÄU 95,5MM WH</v>
          </cell>
          <cell r="B5517">
            <v>74000042</v>
          </cell>
        </row>
        <row r="5518">
          <cell r="A5518" t="str">
            <v>EPL-FC PAP 95,5MM WH</v>
          </cell>
          <cell r="B5518">
            <v>74000043</v>
          </cell>
        </row>
        <row r="5519">
          <cell r="A5519" t="str">
            <v>EPL-BIMÜ CLASS-35μ 95,5MM</v>
          </cell>
          <cell r="B5519">
            <v>74000044</v>
          </cell>
        </row>
        <row r="5520">
          <cell r="A5520" t="str">
            <v>EPL PP-transp-36μ 93,5MM</v>
          </cell>
          <cell r="B5520">
            <v>74000045</v>
          </cell>
        </row>
        <row r="5521">
          <cell r="A5521" t="str">
            <v>EPL PET-ohneLasche-50μ 180MM</v>
          </cell>
          <cell r="B5521">
            <v>74000047</v>
          </cell>
        </row>
        <row r="5522">
          <cell r="A5522" t="str">
            <v>EPL PET-mitLasche-50μ 198MM</v>
          </cell>
          <cell r="B5522">
            <v>74000048</v>
          </cell>
        </row>
        <row r="5523">
          <cell r="A5523" t="str">
            <v>EPL-FC KRÄU 150G WH</v>
          </cell>
          <cell r="B5523">
            <v>74000049</v>
          </cell>
        </row>
        <row r="5524">
          <cell r="A5524" t="str">
            <v>EPL-FC SAH 150G WH</v>
          </cell>
          <cell r="B5524">
            <v>74000050</v>
          </cell>
        </row>
        <row r="5525">
          <cell r="A5525" t="str">
            <v>EPL-FC PAP 150G WH</v>
          </cell>
          <cell r="B5525">
            <v>74000052</v>
          </cell>
        </row>
        <row r="5526">
          <cell r="A5526" t="str">
            <v>EPL-FC BÄRL-KNOB 150G WH</v>
          </cell>
          <cell r="B5526">
            <v>74000053</v>
          </cell>
        </row>
        <row r="5527">
          <cell r="A5527" t="str">
            <v>EPL-FC ZAZ 125G WH</v>
          </cell>
          <cell r="B5527">
            <v>74000058</v>
          </cell>
        </row>
        <row r="5528">
          <cell r="A5528" t="str">
            <v>EPL-FC LACHS 125G WH</v>
          </cell>
          <cell r="B5528">
            <v>74000059</v>
          </cell>
        </row>
        <row r="5529">
          <cell r="A5529" t="str">
            <v>EPL-FC PUR-L 125G HEI</v>
          </cell>
          <cell r="B5529">
            <v>74000060</v>
          </cell>
        </row>
        <row r="5530">
          <cell r="A5530" t="str">
            <v>EPL-FC KRÄU 125G OMI</v>
          </cell>
          <cell r="B5530">
            <v>74000061</v>
          </cell>
        </row>
        <row r="5531">
          <cell r="A5531" t="str">
            <v>EPL SILB-WÜRMCH-37μ 111MM</v>
          </cell>
          <cell r="B5531">
            <v>74000062</v>
          </cell>
        </row>
        <row r="5532">
          <cell r="A5532" t="str">
            <v>EPL-FC PUR-L-38μ 125G HEI</v>
          </cell>
          <cell r="B5532">
            <v>74000063</v>
          </cell>
        </row>
        <row r="5533">
          <cell r="A5533" t="str">
            <v>EPL SCHW-Horn-35μ 95,5MM WH</v>
          </cell>
          <cell r="B5533">
            <v>74000064</v>
          </cell>
        </row>
        <row r="5534">
          <cell r="A5534" t="str">
            <v>EPL-BIMÜ CLAS-35μ 125G WH</v>
          </cell>
          <cell r="B5534">
            <v>74000067</v>
          </cell>
        </row>
        <row r="5535">
          <cell r="A5535" t="str">
            <v>EPL-KRBU 30μ 80G WH</v>
          </cell>
          <cell r="B5535">
            <v>74000068</v>
          </cell>
        </row>
        <row r="5536">
          <cell r="A5536" t="str">
            <v>EPL-KRBU 30μ 75,5MM WH</v>
          </cell>
          <cell r="B5536">
            <v>74000069</v>
          </cell>
        </row>
        <row r="5537">
          <cell r="A5537" t="str">
            <v>EPL-FK PUR 160G ORGA GB</v>
          </cell>
          <cell r="B5537">
            <v>74000070</v>
          </cell>
        </row>
        <row r="5538">
          <cell r="A5538" t="str">
            <v>EPL-FC GARTG-35μ 95,5MM WH</v>
          </cell>
          <cell r="B5538">
            <v>74000071</v>
          </cell>
        </row>
        <row r="5539">
          <cell r="A5539" t="str">
            <v>EPL-FC SIZIL-35μ 95,5MM WH</v>
          </cell>
          <cell r="B5539">
            <v>74000072</v>
          </cell>
        </row>
        <row r="5540">
          <cell r="A5540" t="str">
            <v>EPL-FK PUR 160G GUB</v>
          </cell>
          <cell r="B5540">
            <v>74000115</v>
          </cell>
        </row>
        <row r="5541">
          <cell r="A5541" t="str">
            <v>EPL-FK KRÄU 160G GUB</v>
          </cell>
          <cell r="B5541">
            <v>74000074</v>
          </cell>
        </row>
        <row r="5542">
          <cell r="A5542" t="str">
            <v>EPL UN 95,5mm</v>
          </cell>
          <cell r="B5542">
            <v>74000075</v>
          </cell>
        </row>
        <row r="5543">
          <cell r="A5543" t="str">
            <v>EPL-KC BRIE 150G ALD</v>
          </cell>
          <cell r="B5543">
            <v>74000076</v>
          </cell>
        </row>
        <row r="5544">
          <cell r="A5544" t="str">
            <v>EPL-KC CAM 150G ALD</v>
          </cell>
          <cell r="B5544">
            <v>74000077</v>
          </cell>
        </row>
        <row r="5545">
          <cell r="A5545" t="str">
            <v>EPL-BZC SALA 200G JER</v>
          </cell>
          <cell r="B5545">
            <v>74000081</v>
          </cell>
        </row>
        <row r="5546">
          <cell r="A5546" t="str">
            <v>EPL-CN BUN-PF 150G ALD</v>
          </cell>
          <cell r="B5546">
            <v>74000135</v>
          </cell>
        </row>
        <row r="5547">
          <cell r="A5547" t="str">
            <v>EPL-BZC BERGK 200G PEN</v>
          </cell>
          <cell r="B5547">
            <v>74000083</v>
          </cell>
        </row>
        <row r="5548">
          <cell r="A5548" t="str">
            <v>EPL-BZC SALA 200G PEN</v>
          </cell>
          <cell r="B5548">
            <v>74000084</v>
          </cell>
        </row>
        <row r="5549">
          <cell r="A5549" t="str">
            <v>EPL-BZC RÖSTZW 200G PEN</v>
          </cell>
          <cell r="B5549">
            <v>74000085</v>
          </cell>
        </row>
        <row r="5550">
          <cell r="A5550" t="str">
            <v>EPL-CN Standard 110mm JER</v>
          </cell>
          <cell r="B5550">
            <v>74000093</v>
          </cell>
        </row>
        <row r="5551">
          <cell r="A5551" t="str">
            <v>EPL-FK WIESKRÄ 150G COOP DK</v>
          </cell>
          <cell r="B5551">
            <v>74000096</v>
          </cell>
        </row>
        <row r="5552">
          <cell r="A5552" t="str">
            <v>EPL-FK WIESKRÄ SALGR DK</v>
          </cell>
          <cell r="B5552">
            <v>74000100</v>
          </cell>
        </row>
        <row r="5553">
          <cell r="A5553" t="str">
            <v>EPL-FK PUR SALGR DK</v>
          </cell>
          <cell r="B5553">
            <v>74000101</v>
          </cell>
        </row>
        <row r="5554">
          <cell r="A5554" t="str">
            <v>EPL-BIMÜ Himbeere AS 125G</v>
          </cell>
          <cell r="B5554">
            <v>74000122</v>
          </cell>
        </row>
        <row r="5555">
          <cell r="A5555" t="str">
            <v>EPL-BIMÜ Classic AS 125G</v>
          </cell>
          <cell r="B5555">
            <v>74000121</v>
          </cell>
        </row>
        <row r="5556">
          <cell r="A5556" t="str">
            <v>EPL-BIMÜ Waldbeere AS 125G</v>
          </cell>
          <cell r="B5556">
            <v>74000123</v>
          </cell>
        </row>
        <row r="5557">
          <cell r="A5557" t="str">
            <v>EPL-FK PUR 150G COOP</v>
          </cell>
          <cell r="B5557">
            <v>74000105</v>
          </cell>
        </row>
        <row r="5558">
          <cell r="A5558" t="str">
            <v>EPL-FK WIESENKRÄU 150G COOP</v>
          </cell>
          <cell r="B5558">
            <v>74000106</v>
          </cell>
        </row>
        <row r="5559">
          <cell r="A5559" t="str">
            <v>EPL-FK 37µ oval</v>
          </cell>
          <cell r="B5559">
            <v>74000107</v>
          </cell>
        </row>
        <row r="5560">
          <cell r="A5560" t="str">
            <v>EPL-FK PAP SALGR DK</v>
          </cell>
          <cell r="B5560">
            <v>74000108</v>
          </cell>
        </row>
        <row r="5561">
          <cell r="A5561" t="str">
            <v>EPL-MASC 500G 111mm</v>
          </cell>
          <cell r="B5561">
            <v>74000109</v>
          </cell>
        </row>
        <row r="5562">
          <cell r="A5562" t="str">
            <v>EPL-MASC Coex 37μ 111MM</v>
          </cell>
          <cell r="B5562">
            <v>74000113</v>
          </cell>
        </row>
        <row r="5563">
          <cell r="A5563" t="str">
            <v>EPL-FK WIESENKRÄU 160G MIL INT</v>
          </cell>
          <cell r="B5563">
            <v>74000114</v>
          </cell>
        </row>
        <row r="5564">
          <cell r="A5564" t="str">
            <v>EPL-BIMÜ Himbeere K-B 125G</v>
          </cell>
          <cell r="B5564">
            <v>74000117</v>
          </cell>
        </row>
        <row r="5565">
          <cell r="A5565" t="str">
            <v>EPL-BIMÜ Erdb-Rhab K-B 125G</v>
          </cell>
          <cell r="B5565">
            <v>74000118</v>
          </cell>
        </row>
        <row r="5566">
          <cell r="A5566" t="str">
            <v>EPL-BIMÜ Mand-Spek K-B 125G</v>
          </cell>
          <cell r="B5566">
            <v>74000119</v>
          </cell>
        </row>
        <row r="5567">
          <cell r="A5567" t="str">
            <v>EPL-BIMÜ Classic K-B 125G</v>
          </cell>
          <cell r="B5567">
            <v>74000120</v>
          </cell>
        </row>
        <row r="5568">
          <cell r="A5568" t="str">
            <v>EPL-BZC BERGK 200G PEN V2</v>
          </cell>
          <cell r="B5568">
            <v>74000124</v>
          </cell>
        </row>
        <row r="5569">
          <cell r="A5569" t="str">
            <v>EPL-BZC RÖSTZW 200G PEN V2</v>
          </cell>
          <cell r="B5569">
            <v>74000125</v>
          </cell>
        </row>
        <row r="5570">
          <cell r="A5570" t="str">
            <v>EPL-BZC SALA 200G PEN V2</v>
          </cell>
          <cell r="B5570">
            <v>74000126</v>
          </cell>
        </row>
        <row r="5571">
          <cell r="A5571" t="str">
            <v>EPL-CN SCHI 150G ALD BE V2</v>
          </cell>
          <cell r="B5571">
            <v>74000127</v>
          </cell>
        </row>
        <row r="5572">
          <cell r="A5572" t="str">
            <v>EPL-CN Lachs 150G ALD BE</v>
          </cell>
          <cell r="B5572">
            <v>74000128</v>
          </cell>
        </row>
        <row r="5573">
          <cell r="A5573" t="str">
            <v>EPL-CN Kräuter 150G ALD BE</v>
          </cell>
          <cell r="B5573">
            <v>74000129</v>
          </cell>
        </row>
        <row r="5574">
          <cell r="A5574" t="str">
            <v>EPL-FK WIESKRÄ SALGR DK V2</v>
          </cell>
          <cell r="B5574">
            <v>74000130</v>
          </cell>
        </row>
        <row r="5575">
          <cell r="A5575" t="str">
            <v>EPL-ZAZ 175G WH</v>
          </cell>
          <cell r="B5575">
            <v>74000140</v>
          </cell>
        </row>
        <row r="5576">
          <cell r="A5576" t="str">
            <v>EPL-RO-BE-MEER DIP 175G WH</v>
          </cell>
          <cell r="B5576">
            <v>74000137</v>
          </cell>
        </row>
        <row r="5577">
          <cell r="A5577" t="str">
            <v>EPL-CURRY-MANGO DIP 175G WH</v>
          </cell>
          <cell r="B5577">
            <v>74000138</v>
          </cell>
        </row>
        <row r="5578">
          <cell r="A5578" t="str">
            <v>EPL-TOM-RICOTTA DIP 175G WH</v>
          </cell>
          <cell r="B5578">
            <v>74000139</v>
          </cell>
        </row>
        <row r="5579">
          <cell r="A5579" t="str">
            <v>EPL-LIDL VEG Aufstr Natur 150g</v>
          </cell>
          <cell r="B5579">
            <v>74000145</v>
          </cell>
        </row>
        <row r="5580">
          <cell r="A5580" t="str">
            <v>EPL-LIDL VEG Aufstr Kräut 150g</v>
          </cell>
          <cell r="B5580">
            <v>74000146</v>
          </cell>
        </row>
        <row r="5581">
          <cell r="A5581" t="str">
            <v>EPL-LIDL VEG Aufstr. Papr 150g</v>
          </cell>
          <cell r="B5581">
            <v>74000147</v>
          </cell>
        </row>
        <row r="5582">
          <cell r="A5582" t="str">
            <v>EPL GEI CN Schrimps 150g DK</v>
          </cell>
          <cell r="B5582">
            <v>74000148</v>
          </cell>
        </row>
        <row r="5583">
          <cell r="A5583" t="str">
            <v>EPL-FC PAP 150G LID INT</v>
          </cell>
          <cell r="B5583">
            <v>74000151</v>
          </cell>
        </row>
        <row r="5584">
          <cell r="A5584" t="str">
            <v>EPL-FC KRÄU 150G LID INT</v>
          </cell>
          <cell r="B5584">
            <v>74000152</v>
          </cell>
        </row>
        <row r="5585">
          <cell r="A5585" t="str">
            <v>EPL-FC PAP 150G LID GB/IE</v>
          </cell>
          <cell r="B5585">
            <v>74000155</v>
          </cell>
        </row>
        <row r="5586">
          <cell r="A5586" t="str">
            <v>EPL-FC KRÄU 150G LID GB/IE</v>
          </cell>
          <cell r="B5586">
            <v>74000156</v>
          </cell>
        </row>
        <row r="5587">
          <cell r="A5587" t="str">
            <v>EPL-BZC BERGK 200G LID DE/AT</v>
          </cell>
          <cell r="B5587">
            <v>74000157</v>
          </cell>
        </row>
        <row r="5588">
          <cell r="A5588" t="str">
            <v>EPL-BZC RÖSTZW 200G LID DE/AT</v>
          </cell>
          <cell r="B5588">
            <v>74000158</v>
          </cell>
        </row>
        <row r="5589">
          <cell r="A5589" t="str">
            <v>EPL-BZC SALA 200G LID DE/AT</v>
          </cell>
          <cell r="B5589">
            <v>74000159</v>
          </cell>
        </row>
        <row r="5590">
          <cell r="A5590" t="str">
            <v>EPL-BZC BERGK 200G LID INT</v>
          </cell>
          <cell r="B5590">
            <v>74000160</v>
          </cell>
        </row>
        <row r="5591">
          <cell r="A5591" t="str">
            <v>EPL-BZC RÖSTZW 200G LID INT</v>
          </cell>
          <cell r="B5591">
            <v>74000161</v>
          </cell>
        </row>
        <row r="5592">
          <cell r="A5592" t="str">
            <v>EPL-BZC SALA 200G LID INT</v>
          </cell>
          <cell r="B5592">
            <v>74000162</v>
          </cell>
        </row>
        <row r="5593">
          <cell r="A5593" t="str">
            <v>EPL BUNGE OVAL 170G DE</v>
          </cell>
          <cell r="B5593">
            <v>74000175</v>
          </cell>
        </row>
        <row r="5594">
          <cell r="A5594" t="str">
            <v>EPL-LIDL VEG Aufstr Natur V2</v>
          </cell>
          <cell r="B5594">
            <v>74000176</v>
          </cell>
        </row>
        <row r="5595">
          <cell r="A5595" t="str">
            <v>EPL-LIDL VEG Aufstr Papr V2</v>
          </cell>
          <cell r="B5595">
            <v>74000177</v>
          </cell>
        </row>
        <row r="5596">
          <cell r="A5596" t="str">
            <v>DAR-Kaliber120 O-FA</v>
          </cell>
          <cell r="B5596">
            <v>75000001</v>
          </cell>
        </row>
        <row r="5597">
          <cell r="A5597" t="str">
            <v>DCL S87-35</v>
          </cell>
          <cell r="B5597">
            <v>75000002</v>
          </cell>
        </row>
        <row r="5598">
          <cell r="A5598" t="str">
            <v>DAR-Kaliber91 O-FA</v>
          </cell>
          <cell r="B5598">
            <v>75000006</v>
          </cell>
        </row>
        <row r="5599">
          <cell r="A5599" t="str">
            <v>DAR-Kaliber100 SCHW</v>
          </cell>
          <cell r="B5599">
            <v>75000007</v>
          </cell>
        </row>
        <row r="5600">
          <cell r="A5600" t="str">
            <v>DGS ROT-GS20-S3</v>
          </cell>
          <cell r="B5600">
            <v>75000009</v>
          </cell>
        </row>
        <row r="5601">
          <cell r="A5601" t="str">
            <v>DCL 18/14-6x2,5-CI</v>
          </cell>
          <cell r="B5601">
            <v>75000010</v>
          </cell>
        </row>
        <row r="5602">
          <cell r="A5602" t="str">
            <v>DAR-Kaliber80 O-FA</v>
          </cell>
          <cell r="B5602">
            <v>75000011</v>
          </cell>
        </row>
        <row r="5603">
          <cell r="A5603" t="str">
            <v>DAR-Kaliber70 NaloSafe-BR</v>
          </cell>
          <cell r="B5603">
            <v>75000012</v>
          </cell>
        </row>
        <row r="5604">
          <cell r="A5604" t="str">
            <v>DAR-Kaliber90 NaloFaser-O-FA</v>
          </cell>
          <cell r="B5604">
            <v>75000013</v>
          </cell>
        </row>
        <row r="5605">
          <cell r="A5605" t="str">
            <v>DAR-Kaliber105 NaloBar-BR</v>
          </cell>
          <cell r="B5605">
            <v>75000014</v>
          </cell>
        </row>
        <row r="5606">
          <cell r="A5606" t="str">
            <v>DAR-Kaliber53 NaloBar-BR</v>
          </cell>
          <cell r="B5606">
            <v>75000015</v>
          </cell>
        </row>
        <row r="5607">
          <cell r="A5607" t="str">
            <v>DAR-Kaliber70 NaloFaser-O-FA</v>
          </cell>
          <cell r="B5607">
            <v>75000016</v>
          </cell>
        </row>
        <row r="5608">
          <cell r="A5608" t="str">
            <v>DGS BEIGE-PERFEX-3030</v>
          </cell>
          <cell r="B5608">
            <v>75000017</v>
          </cell>
        </row>
        <row r="5609">
          <cell r="A5609" t="str">
            <v>DCL CLIP 18/12 7x2,5 CL</v>
          </cell>
          <cell r="B5609">
            <v>75000018</v>
          </cell>
        </row>
        <row r="5610">
          <cell r="A5610" t="str">
            <v>DAR-Kaliber100 NaloBar-BR</v>
          </cell>
          <cell r="B5610">
            <v>75000019</v>
          </cell>
        </row>
        <row r="5611">
          <cell r="A5611" t="str">
            <v>DCL S87-40GH</v>
          </cell>
          <cell r="B5611">
            <v>75000020</v>
          </cell>
        </row>
        <row r="5612">
          <cell r="A5612" t="str">
            <v>DAR-Kaliber80 NaloBar-BR</v>
          </cell>
          <cell r="B5612">
            <v>75000021</v>
          </cell>
        </row>
        <row r="5613">
          <cell r="A5613" t="str">
            <v>DAR-Kaliber47 NaloBar-SCHW</v>
          </cell>
          <cell r="B5613">
            <v>75000022</v>
          </cell>
        </row>
        <row r="5614">
          <cell r="A5614" t="str">
            <v>DAR-Kaliber90 NaloFaser-BL</v>
          </cell>
          <cell r="B5614">
            <v>75000026</v>
          </cell>
        </row>
        <row r="5615">
          <cell r="A5615" t="str">
            <v>DAR-Kaliber155 Farbe-SMOKE</v>
          </cell>
          <cell r="B5615">
            <v>75000027</v>
          </cell>
        </row>
        <row r="5616">
          <cell r="A5616" t="str">
            <v>DAR-Kaliber90 O-FA</v>
          </cell>
          <cell r="B5616">
            <v>75000028</v>
          </cell>
        </row>
        <row r="5617">
          <cell r="A5617" t="str">
            <v>DAR-Kaliber75 NaloFaser-O-FA</v>
          </cell>
          <cell r="B5617">
            <v>75000029</v>
          </cell>
        </row>
        <row r="5618">
          <cell r="A5618" t="str">
            <v>DCL 18-12-7X 2,5</v>
          </cell>
          <cell r="B5618">
            <v>75000030</v>
          </cell>
        </row>
        <row r="5619">
          <cell r="A5619" t="str">
            <v>DCL 18-10-5X 2,5</v>
          </cell>
          <cell r="B5619">
            <v>75000031</v>
          </cell>
        </row>
        <row r="5620">
          <cell r="A5620" t="str">
            <v>DGS GS22-23</v>
          </cell>
          <cell r="B5620">
            <v>75000032</v>
          </cell>
        </row>
        <row r="5621">
          <cell r="A5621" t="str">
            <v>DAR-Kaliber110-115 Zuschnitt</v>
          </cell>
          <cell r="B5621">
            <v>75000033</v>
          </cell>
        </row>
        <row r="5622">
          <cell r="A5622" t="str">
            <v>DCL-Clip 15/07-5x1,5</v>
          </cell>
          <cell r="B5622">
            <v>75000034</v>
          </cell>
        </row>
        <row r="5623">
          <cell r="A5623" t="str">
            <v>DAR NaloFaser PV Kal. 80 farbl</v>
          </cell>
          <cell r="B5623">
            <v>75000035</v>
          </cell>
        </row>
        <row r="5624">
          <cell r="A5624" t="str">
            <v>DAR NaloFaser N farbl Kalib 38</v>
          </cell>
          <cell r="B5624">
            <v>75000036</v>
          </cell>
        </row>
        <row r="5625">
          <cell r="A5625" t="str">
            <v>DGS TT weiß</v>
          </cell>
          <cell r="B5625">
            <v>75000037</v>
          </cell>
        </row>
        <row r="5626">
          <cell r="A5626" t="str">
            <v>DGS PERFEX 3030 weiß</v>
          </cell>
          <cell r="B5626">
            <v>75000038</v>
          </cell>
        </row>
        <row r="5627">
          <cell r="A5627" t="str">
            <v>DCL S 8744 GH RILLE</v>
          </cell>
          <cell r="B5627">
            <v>75000040</v>
          </cell>
        </row>
        <row r="5628">
          <cell r="A5628" t="str">
            <v>DGS GS 25 S4K L33 natur</v>
          </cell>
          <cell r="B5628">
            <v>75000041</v>
          </cell>
        </row>
        <row r="5629">
          <cell r="A5629" t="str">
            <v>DAR Faser farblos Kalib 38 V2</v>
          </cell>
          <cell r="B5629">
            <v>75000042</v>
          </cell>
        </row>
        <row r="5630">
          <cell r="A5630" t="str">
            <v>DAR-Kaliber110 TRANSP Rolle</v>
          </cell>
          <cell r="B5630">
            <v>75000043</v>
          </cell>
        </row>
        <row r="5631">
          <cell r="A5631" t="str">
            <v>DAR-Kaliber110x115 BLAU Clip</v>
          </cell>
          <cell r="B5631">
            <v>75000044</v>
          </cell>
        </row>
        <row r="5632">
          <cell r="A5632" t="str">
            <v>DCL rot 44 x 2,44 x 3,2 mm</v>
          </cell>
          <cell r="B5632">
            <v>75000045</v>
          </cell>
        </row>
        <row r="5633">
          <cell r="A5633" t="str">
            <v>DAR-Kaliber110x115 Veg mild</v>
          </cell>
          <cell r="B5633">
            <v>75000046</v>
          </cell>
        </row>
        <row r="5634">
          <cell r="A5634" t="str">
            <v>DAR-Kaliber110x115 veg würzig</v>
          </cell>
          <cell r="B5634">
            <v>75000047</v>
          </cell>
        </row>
        <row r="5635">
          <cell r="A5635" t="str">
            <v>HSP Birke-1spitz-2,2X 66MM</v>
          </cell>
          <cell r="B5635">
            <v>76000003</v>
          </cell>
        </row>
        <row r="5636">
          <cell r="A5636" t="str">
            <v>HSP Buche-1spitz-3,2X 135MM</v>
          </cell>
          <cell r="B5636">
            <v>76000004</v>
          </cell>
        </row>
        <row r="5637">
          <cell r="A5637" t="str">
            <v>HSP Buche-1spitz-3,2X 180MM</v>
          </cell>
          <cell r="B5637">
            <v>76000005</v>
          </cell>
        </row>
        <row r="5638">
          <cell r="A5638" t="str">
            <v>DBS OT 150MM</v>
          </cell>
          <cell r="B5638">
            <v>76000006</v>
          </cell>
        </row>
        <row r="5639">
          <cell r="A5639" t="str">
            <v>DBS UT 370MM</v>
          </cell>
          <cell r="B5639">
            <v>76000007</v>
          </cell>
        </row>
        <row r="5640">
          <cell r="A5640" t="str">
            <v>DBS UT 305MM</v>
          </cell>
          <cell r="B5640">
            <v>76000008</v>
          </cell>
        </row>
        <row r="5641">
          <cell r="A5641" t="str">
            <v>DBS OT-UT 250MM</v>
          </cell>
          <cell r="B5641">
            <v>76000009</v>
          </cell>
        </row>
        <row r="5642">
          <cell r="A5642" t="str">
            <v>DBS Zuschnitt-575X795MM 29μ</v>
          </cell>
          <cell r="B5642">
            <v>76000010</v>
          </cell>
        </row>
        <row r="5643">
          <cell r="A5643" t="str">
            <v>DBS Zuschnitt-345X530MM 29μ</v>
          </cell>
          <cell r="B5643">
            <v>76000011</v>
          </cell>
        </row>
        <row r="5644">
          <cell r="A5644" t="str">
            <v>ALU-Schale</v>
          </cell>
          <cell r="B5644">
            <v>76000012</v>
          </cell>
        </row>
        <row r="5645">
          <cell r="A5645" t="str">
            <v>LUF Luftpolster</v>
          </cell>
          <cell r="B5645">
            <v>76000013</v>
          </cell>
        </row>
        <row r="5646">
          <cell r="A5646" t="str">
            <v>FRACHTKOSTEN</v>
          </cell>
          <cell r="B5646">
            <v>83000002</v>
          </cell>
        </row>
        <row r="5647">
          <cell r="A5647" t="str">
            <v>FRACHTKOSTEN EU</v>
          </cell>
          <cell r="B5647">
            <v>83000005</v>
          </cell>
        </row>
        <row r="5648">
          <cell r="A5648" t="str">
            <v>FRACHTKOSTEN INLAND-7</v>
          </cell>
          <cell r="B5648">
            <v>83000006</v>
          </cell>
        </row>
        <row r="5649">
          <cell r="A5649" t="str">
            <v>FRACHTKOSTEN DRITTLAND</v>
          </cell>
          <cell r="B5649">
            <v>83000007</v>
          </cell>
        </row>
        <row r="5650">
          <cell r="A5650" t="str">
            <v>PBEU-KARAM-Zucker * * 3G</v>
          </cell>
          <cell r="B5650">
            <v>83000008</v>
          </cell>
        </row>
        <row r="5651">
          <cell r="A5651" t="str">
            <v>PBEU-Kakaopulver * 1G</v>
          </cell>
          <cell r="B5651">
            <v>83000010</v>
          </cell>
        </row>
        <row r="5652">
          <cell r="A5652" t="str">
            <v>TREUEBONUS</v>
          </cell>
          <cell r="B5652">
            <v>83000011</v>
          </cell>
        </row>
        <row r="5653">
          <cell r="A5653" t="str">
            <v>RÜCKVERGÜTUNG</v>
          </cell>
          <cell r="B5653">
            <v>83000012</v>
          </cell>
        </row>
        <row r="5654">
          <cell r="A5654" t="str">
            <v>ENTSORGUNGSKOSTEN</v>
          </cell>
          <cell r="B5654">
            <v>83000013</v>
          </cell>
        </row>
        <row r="5655">
          <cell r="A5655" t="str">
            <v>Trockenreinigung-5016</v>
          </cell>
          <cell r="B5655">
            <v>5016</v>
          </cell>
        </row>
        <row r="5656">
          <cell r="A5656" t="str">
            <v>PSM-STRETCH HAND-23µ 100MM</v>
          </cell>
          <cell r="B5656">
            <v>91000004</v>
          </cell>
        </row>
        <row r="5657">
          <cell r="A5657" t="str">
            <v>STY-TORT 1X 2K JER</v>
          </cell>
          <cell r="B5657">
            <v>91000006</v>
          </cell>
        </row>
        <row r="5658">
          <cell r="A5658" t="str">
            <v>PSM 800X150X13MM</v>
          </cell>
          <cell r="B5658">
            <v>91000009</v>
          </cell>
        </row>
        <row r="5659">
          <cell r="A5659" t="str">
            <v>LT PAL EUR</v>
          </cell>
          <cell r="B5659">
            <v>91000010</v>
          </cell>
        </row>
        <row r="5660">
          <cell r="A5660" t="str">
            <v>PSM FOIL-1200X1600-25μ</v>
          </cell>
          <cell r="B5660">
            <v>91000011</v>
          </cell>
        </row>
        <row r="5661">
          <cell r="A5661" t="str">
            <v>WAN GRAU GR JER</v>
          </cell>
          <cell r="B5661">
            <v>91000019</v>
          </cell>
        </row>
        <row r="5662">
          <cell r="A5662" t="str">
            <v>LT PAL IPPC 90x112CM</v>
          </cell>
          <cell r="B5662">
            <v>91000020</v>
          </cell>
        </row>
        <row r="5663">
          <cell r="A5663" t="str">
            <v>PSM Haube-850X1400X0,080MM</v>
          </cell>
          <cell r="B5663">
            <v>91000021</v>
          </cell>
        </row>
        <row r="5664">
          <cell r="A5664" t="str">
            <v>PSM PL-HANDSTRETCH</v>
          </cell>
          <cell r="B5664">
            <v>91000022</v>
          </cell>
        </row>
        <row r="5665">
          <cell r="A5665" t="str">
            <v>WAN GRAU KL JER</v>
          </cell>
          <cell r="B5665">
            <v>91000023</v>
          </cell>
        </row>
        <row r="5666">
          <cell r="A5666" t="str">
            <v>CON LEER 1000L</v>
          </cell>
          <cell r="B5666">
            <v>91000024</v>
          </cell>
        </row>
        <row r="5667">
          <cell r="A5667" t="str">
            <v>PUK RW-1126X865X 1280mm</v>
          </cell>
          <cell r="B5667">
            <v>91000025</v>
          </cell>
        </row>
        <row r="5668">
          <cell r="A5668" t="str">
            <v>PUK 1180X775X 1070mm</v>
          </cell>
          <cell r="B5668">
            <v>91000026</v>
          </cell>
        </row>
        <row r="5669">
          <cell r="A5669" t="str">
            <v>PSM WAN-Zwischenl-330X 530MM</v>
          </cell>
          <cell r="B5669">
            <v>91000027</v>
          </cell>
        </row>
        <row r="5670">
          <cell r="A5670" t="str">
            <v>GES RÄUCHER</v>
          </cell>
          <cell r="B5670">
            <v>91000028</v>
          </cell>
        </row>
        <row r="5671">
          <cell r="A5671" t="str">
            <v>GES 49XEdelstahlform FN</v>
          </cell>
          <cell r="B5671">
            <v>91000029</v>
          </cell>
        </row>
        <row r="5672">
          <cell r="A5672" t="str">
            <v>FORM FRUCHT-NUSS</v>
          </cell>
          <cell r="B5672">
            <v>91000030</v>
          </cell>
        </row>
        <row r="5673">
          <cell r="A5673" t="str">
            <v>GES RÄU-TORT-L15-L33</v>
          </cell>
          <cell r="B5673">
            <v>91000031</v>
          </cell>
        </row>
        <row r="5674">
          <cell r="A5674" t="str">
            <v>WAN E2 ROT</v>
          </cell>
          <cell r="B5674">
            <v>91000032</v>
          </cell>
        </row>
        <row r="5675">
          <cell r="A5675" t="str">
            <v>GES 28XForm weiß</v>
          </cell>
          <cell r="B5675">
            <v>91000033</v>
          </cell>
        </row>
        <row r="5676">
          <cell r="A5676" t="str">
            <v>WAN WEIß-BLO 15-20KG</v>
          </cell>
          <cell r="B5676">
            <v>91000034</v>
          </cell>
        </row>
        <row r="5677">
          <cell r="A5677" t="str">
            <v>LT PAL H1</v>
          </cell>
          <cell r="B5677">
            <v>91000036</v>
          </cell>
        </row>
        <row r="5678">
          <cell r="A5678" t="str">
            <v>REIFEKISTE</v>
          </cell>
          <cell r="B5678">
            <v>91000037</v>
          </cell>
        </row>
        <row r="5679">
          <cell r="A5679" t="str">
            <v>PSM PP-Automatenpackband blau</v>
          </cell>
          <cell r="B5679">
            <v>91000038</v>
          </cell>
        </row>
        <row r="5680">
          <cell r="A5680" t="str">
            <v>WAN BLAU SCHMELZE</v>
          </cell>
          <cell r="B5680">
            <v>91000039</v>
          </cell>
        </row>
        <row r="5681">
          <cell r="A5681" t="str">
            <v>LT Masse BLK</v>
          </cell>
          <cell r="B5681">
            <v>91000040</v>
          </cell>
        </row>
        <row r="5682">
          <cell r="A5682" t="str">
            <v>LT PAL CHEP</v>
          </cell>
          <cell r="B5682">
            <v>91000041</v>
          </cell>
        </row>
        <row r="5683">
          <cell r="A5683" t="str">
            <v>LT PAL DDP</v>
          </cell>
          <cell r="B5683">
            <v>91000042</v>
          </cell>
        </row>
        <row r="5684">
          <cell r="A5684" t="str">
            <v>LT FASS</v>
          </cell>
          <cell r="B5684">
            <v>91000043</v>
          </cell>
        </row>
        <row r="5685">
          <cell r="A5685" t="str">
            <v>LT PAL Einweg</v>
          </cell>
          <cell r="B5685">
            <v>91000044</v>
          </cell>
        </row>
        <row r="5686">
          <cell r="A5686" t="str">
            <v>LT GESTELL</v>
          </cell>
          <cell r="B5686">
            <v>91000045</v>
          </cell>
        </row>
        <row r="5687">
          <cell r="A5687" t="str">
            <v>LT IBC Behälter</v>
          </cell>
          <cell r="B5687">
            <v>91000046</v>
          </cell>
        </row>
        <row r="5688">
          <cell r="A5688" t="str">
            <v>LT PAL Industrie</v>
          </cell>
          <cell r="B5688">
            <v>91000047</v>
          </cell>
        </row>
        <row r="5689">
          <cell r="A5689" t="str">
            <v>LT Luftfracht Verpackung</v>
          </cell>
          <cell r="B5689">
            <v>91000048</v>
          </cell>
        </row>
        <row r="5690">
          <cell r="A5690" t="str">
            <v>LT Holzreifekiste</v>
          </cell>
          <cell r="B5690">
            <v>91000049</v>
          </cell>
        </row>
        <row r="5691">
          <cell r="A5691" t="str">
            <v>IPPC-LSL Palette 800 x 1200 mm</v>
          </cell>
          <cell r="B5691">
            <v>91000050</v>
          </cell>
        </row>
        <row r="5692">
          <cell r="A5692" t="str">
            <v>LT PAL IPPC 92X112CM</v>
          </cell>
          <cell r="B5692">
            <v>91000051</v>
          </cell>
        </row>
        <row r="5693">
          <cell r="A5693" t="str">
            <v>IPPC-Palette 10000 x 1200 mm</v>
          </cell>
          <cell r="B5693">
            <v>91000052</v>
          </cell>
        </row>
        <row r="5694">
          <cell r="A5694" t="str">
            <v>IPPC 920 x 1120 mm Stark</v>
          </cell>
          <cell r="B5694">
            <v>91000053</v>
          </cell>
        </row>
        <row r="5695">
          <cell r="A5695" t="str">
            <v>GES SPEZIALITÄTEN</v>
          </cell>
          <cell r="B5695">
            <v>91000055</v>
          </cell>
        </row>
        <row r="5696">
          <cell r="A5696" t="str">
            <v>GES VESPER</v>
          </cell>
          <cell r="B5696">
            <v>91000056</v>
          </cell>
        </row>
        <row r="5697">
          <cell r="A5697" t="str">
            <v>KUTTERWAGEN</v>
          </cell>
          <cell r="B5697">
            <v>91000057</v>
          </cell>
        </row>
        <row r="5698">
          <cell r="A5698" t="str">
            <v>ROLLWAGEN</v>
          </cell>
          <cell r="B5698">
            <v>91000058</v>
          </cell>
        </row>
        <row r="5699">
          <cell r="A5699" t="str">
            <v>TON WEIß MIT DECKEL</v>
          </cell>
          <cell r="B5699">
            <v>91000059</v>
          </cell>
        </row>
        <row r="5700">
          <cell r="A5700" t="str">
            <v>EINLEGETEIL BLOCK FORMEN</v>
          </cell>
          <cell r="B5700">
            <v>91000060</v>
          </cell>
        </row>
        <row r="5701">
          <cell r="A5701" t="str">
            <v>KISTE WEIß NÜSSE</v>
          </cell>
          <cell r="B5701">
            <v>91000061</v>
          </cell>
        </row>
        <row r="5702">
          <cell r="A5702" t="str">
            <v>WAN VOS-VOR 1200x800MM</v>
          </cell>
          <cell r="B5702">
            <v>91000062</v>
          </cell>
        </row>
        <row r="5703">
          <cell r="A5703" t="str">
            <v>GST 7,4KG DOSEN</v>
          </cell>
          <cell r="B5703">
            <v>91000063</v>
          </cell>
        </row>
        <row r="5704">
          <cell r="A5704" t="str">
            <v>DOSEN  7,4KG BLO</v>
          </cell>
          <cell r="B5704">
            <v>91000064</v>
          </cell>
        </row>
        <row r="5705">
          <cell r="A5705" t="str">
            <v>WAN ABS GR</v>
          </cell>
          <cell r="B5705">
            <v>91000065</v>
          </cell>
        </row>
        <row r="5706">
          <cell r="A5706" t="str">
            <v>LUF Rolle für Maschine</v>
          </cell>
          <cell r="B5706">
            <v>91000066</v>
          </cell>
        </row>
        <row r="5707">
          <cell r="A5707" t="str">
            <v>PAL EWP 1</v>
          </cell>
          <cell r="B5707">
            <v>91000067</v>
          </cell>
        </row>
        <row r="5708">
          <cell r="A5708" t="str">
            <v>PSM KANTENSCHUTZ</v>
          </cell>
          <cell r="B5708">
            <v>91000068</v>
          </cell>
        </row>
        <row r="5709">
          <cell r="A5709" t="str">
            <v>STY Isolierbox 7,3L</v>
          </cell>
          <cell r="B5709">
            <v>91000069</v>
          </cell>
        </row>
        <row r="5710">
          <cell r="A5710" t="str">
            <v>STY Isolierbox 10,5L</v>
          </cell>
          <cell r="B5710">
            <v>91000070</v>
          </cell>
        </row>
        <row r="5711">
          <cell r="A5711" t="str">
            <v>STY Isolierbox 19L</v>
          </cell>
          <cell r="B5711">
            <v>91000071</v>
          </cell>
        </row>
        <row r="5712">
          <cell r="A5712" t="str">
            <v>STY Isolierbox 30L</v>
          </cell>
          <cell r="B5712">
            <v>91000072</v>
          </cell>
        </row>
        <row r="5713">
          <cell r="A5713" t="str">
            <v>STY Isolierbox 45L</v>
          </cell>
          <cell r="B5713">
            <v>91000073</v>
          </cell>
        </row>
        <row r="5714">
          <cell r="A5714" t="str">
            <v>OPEN GES Riemen</v>
          </cell>
          <cell r="B5714">
            <v>91000075</v>
          </cell>
        </row>
        <row r="5715">
          <cell r="A5715" t="str">
            <v>OPEN GSB</v>
          </cell>
          <cell r="B5715">
            <v>91000076</v>
          </cell>
        </row>
        <row r="5716">
          <cell r="A5716" t="str">
            <v>OPEN LT PAL IPPC 96X112CM</v>
          </cell>
          <cell r="B5716">
            <v>91000077</v>
          </cell>
        </row>
        <row r="5717">
          <cell r="A5717" t="str">
            <v>OPEN Tisch</v>
          </cell>
          <cell r="B5717">
            <v>91000079</v>
          </cell>
        </row>
        <row r="5718">
          <cell r="A5718" t="str">
            <v>LT PAL HHP</v>
          </cell>
          <cell r="B5718">
            <v>91000081</v>
          </cell>
        </row>
        <row r="5719">
          <cell r="A5719" t="str">
            <v>IPPC-Palette 850 x 1120</v>
          </cell>
          <cell r="B5719">
            <v>91000082</v>
          </cell>
        </row>
        <row r="5720">
          <cell r="A5720" t="str">
            <v>DOSEN  1,5KG AUTOKLAV</v>
          </cell>
          <cell r="B5720">
            <v>91000083</v>
          </cell>
        </row>
        <row r="5721">
          <cell r="A5721" t="str">
            <v>PSM HHP E-Welle 525X780MM</v>
          </cell>
          <cell r="B5721">
            <v>91000084</v>
          </cell>
        </row>
        <row r="5722">
          <cell r="A5722" t="str">
            <v>PSM Zwischenlag 1050X780MM EUR</v>
          </cell>
          <cell r="B5722">
            <v>91000085</v>
          </cell>
        </row>
        <row r="5723">
          <cell r="A5723" t="str">
            <v>PSM-STRETCH AUTO-16µ</v>
          </cell>
          <cell r="B5723">
            <v>91000086</v>
          </cell>
        </row>
        <row r="5724">
          <cell r="A5724" t="str">
            <v>GES 49XEdelstahldosen VEG SCHE</v>
          </cell>
          <cell r="B5724">
            <v>91000088</v>
          </cell>
        </row>
        <row r="5725">
          <cell r="A5725" t="str">
            <v>IPPC EPAL Europalette 800x1200</v>
          </cell>
          <cell r="B5725">
            <v>91000090</v>
          </cell>
        </row>
        <row r="5726">
          <cell r="A5726" t="str">
            <v>IPPC-Palette 900 x 1120 mm</v>
          </cell>
          <cell r="B5726">
            <v>91000091</v>
          </cell>
        </row>
        <row r="5727">
          <cell r="A5727" t="str">
            <v>Natronlauge 50 220L</v>
          </cell>
          <cell r="B5727">
            <v>92000002</v>
          </cell>
        </row>
        <row r="5728">
          <cell r="A5728" t="str">
            <v>Phosphorsäure 83</v>
          </cell>
          <cell r="B5728">
            <v>92000003</v>
          </cell>
        </row>
        <row r="5729">
          <cell r="A5729" t="str">
            <v>Salpetersäure 53 220L</v>
          </cell>
          <cell r="B5729">
            <v>92000004</v>
          </cell>
        </row>
        <row r="5730">
          <cell r="A5730" t="str">
            <v>DI Oxofoam 20L</v>
          </cell>
          <cell r="B5730">
            <v>92000005</v>
          </cell>
        </row>
        <row r="5731">
          <cell r="A5731" t="str">
            <v>DI Oxofoam-VF5L-D 600L</v>
          </cell>
          <cell r="B5731">
            <v>92000006</v>
          </cell>
        </row>
        <row r="5732">
          <cell r="A5732" t="str">
            <v>DI Aciclean-VK39-W45 200L</v>
          </cell>
          <cell r="B5732">
            <v>92000007</v>
          </cell>
        </row>
        <row r="5733">
          <cell r="A5733" t="str">
            <v>Actival * 10L</v>
          </cell>
          <cell r="B5733">
            <v>92000008</v>
          </cell>
        </row>
        <row r="5734">
          <cell r="A5734" t="str">
            <v>Divodes FG-VT-29-20L-W127</v>
          </cell>
          <cell r="B5734">
            <v>92000009</v>
          </cell>
        </row>
        <row r="5735">
          <cell r="A5735" t="str">
            <v>DI Aciclean-VK39-W45 20L</v>
          </cell>
          <cell r="B5735">
            <v>92000010</v>
          </cell>
        </row>
        <row r="5736">
          <cell r="A5736" t="str">
            <v>Tasi-Sani Clonet-6x 750ML</v>
          </cell>
          <cell r="B5736">
            <v>92000011</v>
          </cell>
        </row>
        <row r="5737">
          <cell r="A5737" t="str">
            <v>Natriumsulfitlösung 10</v>
          </cell>
          <cell r="B5737">
            <v>92000012</v>
          </cell>
        </row>
        <row r="5738">
          <cell r="A5738" t="str">
            <v>Morados SOL-202 30KG</v>
          </cell>
          <cell r="B5738">
            <v>92000013</v>
          </cell>
        </row>
        <row r="5739">
          <cell r="A5739" t="str">
            <v>Natronlauge 50-Tank</v>
          </cell>
          <cell r="B5739">
            <v>92000034</v>
          </cell>
        </row>
        <row r="5740">
          <cell r="A5740" t="str">
            <v>DI Booster-VB31-W2 20L</v>
          </cell>
          <cell r="B5740">
            <v>92000015</v>
          </cell>
        </row>
        <row r="5741">
          <cell r="A5741" t="str">
            <v>DI Diovosan-Activ-VT5-W2 20L</v>
          </cell>
          <cell r="B5741">
            <v>92000016</v>
          </cell>
        </row>
        <row r="5742">
          <cell r="A5742" t="str">
            <v>DI Ultraclean-VK3-W1003 20L</v>
          </cell>
          <cell r="B5742">
            <v>92000017</v>
          </cell>
        </row>
        <row r="5743">
          <cell r="A5743" t="str">
            <v>DI Highstar-VC77-W2 200L</v>
          </cell>
          <cell r="B5743">
            <v>92000018</v>
          </cell>
        </row>
        <row r="5744">
          <cell r="A5744" t="str">
            <v>DI Kompleet-VB67-W2 200L</v>
          </cell>
          <cell r="B5744">
            <v>92000019</v>
          </cell>
        </row>
        <row r="5745">
          <cell r="A5745" t="str">
            <v>DI Super-Dilac-VA4 600L</v>
          </cell>
          <cell r="B5745">
            <v>92000020</v>
          </cell>
        </row>
        <row r="5746">
          <cell r="A5746" t="str">
            <v>DI Acifoam-VF10-W362 20L</v>
          </cell>
          <cell r="B5746">
            <v>92000021</v>
          </cell>
        </row>
        <row r="5747">
          <cell r="A5747" t="str">
            <v>Soft-Care Wash-H2-W2 10L</v>
          </cell>
          <cell r="B5747">
            <v>92000022</v>
          </cell>
        </row>
        <row r="5748">
          <cell r="A5748" t="str">
            <v>DI Aciclean-VK39-W1098 20L</v>
          </cell>
          <cell r="B5748">
            <v>92000023</v>
          </cell>
        </row>
        <row r="5749">
          <cell r="A5749" t="str">
            <v>DI Oxofoam-VF5L-A-D 20L</v>
          </cell>
          <cell r="B5749">
            <v>92000024</v>
          </cell>
        </row>
        <row r="5750">
          <cell r="A5750" t="str">
            <v>Suredis VT-1-NV 20L</v>
          </cell>
          <cell r="B5750">
            <v>92000025</v>
          </cell>
        </row>
        <row r="5751">
          <cell r="A5751" t="str">
            <v>Morados EL-84 35KG</v>
          </cell>
          <cell r="B5751">
            <v>92000026</v>
          </cell>
        </row>
        <row r="5752">
          <cell r="A5752" t="str">
            <v>Tasi-Sprint-Glas 6x 750ML</v>
          </cell>
          <cell r="B5752">
            <v>92000027</v>
          </cell>
        </row>
        <row r="5753">
          <cell r="A5753" t="str">
            <v>Brenntafloc AS-4</v>
          </cell>
          <cell r="B5753">
            <v>92000028</v>
          </cell>
        </row>
        <row r="5754">
          <cell r="A5754" t="str">
            <v>Soft-Care DesR-Spray-H5</v>
          </cell>
          <cell r="B5754">
            <v>92000029</v>
          </cell>
        </row>
        <row r="5755">
          <cell r="A5755" t="str">
            <v>Sani-Clonet</v>
          </cell>
          <cell r="B5755">
            <v>92000030</v>
          </cell>
        </row>
        <row r="5756">
          <cell r="A5756" t="str">
            <v>Sulfit Nachfüll-A-B</v>
          </cell>
          <cell r="B5756">
            <v>92000031</v>
          </cell>
        </row>
        <row r="5757">
          <cell r="A5757" t="str">
            <v>Zetag 8165</v>
          </cell>
          <cell r="B5757">
            <v>92000032</v>
          </cell>
        </row>
        <row r="5758">
          <cell r="A5758" t="str">
            <v>Wasserstoffp CON-35-Biozid 1TO</v>
          </cell>
          <cell r="B5758">
            <v>92000033</v>
          </cell>
        </row>
        <row r="5759">
          <cell r="A5759" t="str">
            <v>Salpetersäure 53-Technik</v>
          </cell>
          <cell r="B5759">
            <v>92000035</v>
          </cell>
        </row>
        <row r="5760">
          <cell r="A5760" t="str">
            <v>Natronlauge 50-Tank 220l</v>
          </cell>
          <cell r="B5760">
            <v>92000036</v>
          </cell>
        </row>
        <row r="5761">
          <cell r="A5761" t="str">
            <v>Salpetersäue 53-Tank 220l</v>
          </cell>
          <cell r="B5761">
            <v>92000037</v>
          </cell>
        </row>
        <row r="5762">
          <cell r="A5762" t="str">
            <v>Salpetersäure 53 1000L</v>
          </cell>
          <cell r="B5762">
            <v>92000038</v>
          </cell>
        </row>
        <row r="5763">
          <cell r="A5763" t="str">
            <v>Zetag 8160</v>
          </cell>
          <cell r="B5763">
            <v>92100001</v>
          </cell>
        </row>
        <row r="5764">
          <cell r="A5764" t="str">
            <v>Ferrifloc</v>
          </cell>
          <cell r="B5764">
            <v>92100002</v>
          </cell>
        </row>
        <row r="5765">
          <cell r="A5765" t="str">
            <v>Zetag 8125</v>
          </cell>
          <cell r="B5765">
            <v>92100003</v>
          </cell>
        </row>
        <row r="5766">
          <cell r="A5766" t="str">
            <v>Siedetablettensalz</v>
          </cell>
          <cell r="B5766">
            <v>92100004</v>
          </cell>
        </row>
        <row r="5767">
          <cell r="A5767" t="str">
            <v>Nitri-Handschuh BL-AQL-1.5 S</v>
          </cell>
          <cell r="B5767">
            <v>92300001</v>
          </cell>
        </row>
        <row r="5768">
          <cell r="A5768" t="str">
            <v>Nitri-Handschuh BL-AQL-1.5 L</v>
          </cell>
          <cell r="B5768">
            <v>92300002</v>
          </cell>
        </row>
        <row r="5769">
          <cell r="A5769" t="str">
            <v>E-Handtuch NATUR-DACOR-1Lage</v>
          </cell>
          <cell r="B5769">
            <v>92300003</v>
          </cell>
        </row>
        <row r="5770">
          <cell r="A5770" t="str">
            <v>WC-Tissue TOP-8-3Lage</v>
          </cell>
          <cell r="B5770">
            <v>92300004</v>
          </cell>
        </row>
        <row r="5771">
          <cell r="A5771" t="str">
            <v>Papierrollen Typ-L20-Airflex</v>
          </cell>
          <cell r="B5771">
            <v>92300005</v>
          </cell>
        </row>
        <row r="5772">
          <cell r="A5772" t="str">
            <v>Multitex-Rolle BL-Extrem</v>
          </cell>
          <cell r="B5772">
            <v>92300006</v>
          </cell>
        </row>
        <row r="5773">
          <cell r="A5773" t="str">
            <v>Nitri-Handschuh BL-AQL-1.5 XL</v>
          </cell>
          <cell r="B5773">
            <v>92300007</v>
          </cell>
        </row>
        <row r="5774">
          <cell r="A5774" t="str">
            <v>KLP Technomelt EM 132-22 KAKAO</v>
          </cell>
          <cell r="B5774">
            <v>92300009</v>
          </cell>
        </row>
        <row r="5775">
          <cell r="A5775" t="str">
            <v>Kantholz-Buche 1000X80X80MM</v>
          </cell>
          <cell r="B5775">
            <v>92300011</v>
          </cell>
        </row>
        <row r="5776">
          <cell r="A5776" t="str">
            <v>TTB-KP 55-1100m L34/36</v>
          </cell>
          <cell r="B5776">
            <v>92300012</v>
          </cell>
        </row>
        <row r="5777">
          <cell r="A5777" t="str">
            <v>KLP Technomelt-Supra-100-22</v>
          </cell>
          <cell r="B5777">
            <v>92300013</v>
          </cell>
        </row>
        <row r="5778">
          <cell r="A5778" t="str">
            <v>TTB 110-700m</v>
          </cell>
          <cell r="B5778">
            <v>92300016</v>
          </cell>
        </row>
        <row r="5779">
          <cell r="A5779" t="str">
            <v>VBM Müllsack Druck transp 120L</v>
          </cell>
          <cell r="B5779">
            <v>92300019</v>
          </cell>
        </row>
        <row r="5780">
          <cell r="A5780" t="str">
            <v>VBM Müllsack gelb 120L</v>
          </cell>
          <cell r="B5780">
            <v>92300020</v>
          </cell>
        </row>
        <row r="5781">
          <cell r="A5781" t="str">
            <v>VBM Müllsack weiß transl 60L</v>
          </cell>
          <cell r="B5781">
            <v>92300021</v>
          </cell>
        </row>
        <row r="5782">
          <cell r="A5782" t="str">
            <v>EWK Besuchjack PP GrL</v>
          </cell>
          <cell r="B5782">
            <v>92300022</v>
          </cell>
        </row>
        <row r="5783">
          <cell r="A5783" t="str">
            <v>EWK Besuchjack PP GrXl</v>
          </cell>
          <cell r="B5783">
            <v>92300023</v>
          </cell>
        </row>
        <row r="5784">
          <cell r="A5784" t="str">
            <v>EWK Besuchjack PP GrXXL</v>
          </cell>
          <cell r="B5784">
            <v>92300024</v>
          </cell>
        </row>
        <row r="5785">
          <cell r="A5785" t="str">
            <v>EWK Besuchhos PP GrL</v>
          </cell>
          <cell r="B5785">
            <v>92300025</v>
          </cell>
        </row>
        <row r="5786">
          <cell r="A5786" t="str">
            <v>EWK Besuchhos PP GrXL</v>
          </cell>
          <cell r="B5786">
            <v>92300026</v>
          </cell>
        </row>
        <row r="5787">
          <cell r="A5787" t="str">
            <v>EWK Besuchhos PP GrXXL</v>
          </cell>
          <cell r="B5787">
            <v>92300027</v>
          </cell>
        </row>
        <row r="5788">
          <cell r="A5788" t="str">
            <v>Kantholz  Hickory 1000X80X40MM</v>
          </cell>
          <cell r="B5788">
            <v>92300029</v>
          </cell>
        </row>
        <row r="5789">
          <cell r="A5789" t="str">
            <v>500-243ANA-ROU</v>
          </cell>
          <cell r="B5789">
            <v>50000243</v>
          </cell>
        </row>
        <row r="5790">
          <cell r="A5790" t="str">
            <v>auskratzen-2020</v>
          </cell>
          <cell r="B5790">
            <v>2020</v>
          </cell>
        </row>
        <row r="5791">
          <cell r="A5791" t="str">
            <v>auskratzen-2030</v>
          </cell>
          <cell r="B5791">
            <v>2030</v>
          </cell>
        </row>
        <row r="5792">
          <cell r="A5792" t="str">
            <v>auskratzen-3010</v>
          </cell>
          <cell r="B5792">
            <v>3010</v>
          </cell>
        </row>
        <row r="5793">
          <cell r="A5793" t="str">
            <v>auskratzen-3020</v>
          </cell>
          <cell r="B5793">
            <v>3020</v>
          </cell>
        </row>
        <row r="5794">
          <cell r="A5794" t="str">
            <v>auskratzen-3030</v>
          </cell>
          <cell r="B5794">
            <v>3030</v>
          </cell>
        </row>
        <row r="5795">
          <cell r="A5795" t="str">
            <v>auskratzen-3040</v>
          </cell>
          <cell r="B5795">
            <v>3040</v>
          </cell>
        </row>
        <row r="5796">
          <cell r="A5796" t="str">
            <v>Becherwechsel 10min Ampack</v>
          </cell>
          <cell r="B5796">
            <v>103400</v>
          </cell>
        </row>
        <row r="5797">
          <cell r="A5797" t="str">
            <v>Becherwechsel 15min Waldner/LL</v>
          </cell>
          <cell r="B5797">
            <v>154100</v>
          </cell>
        </row>
        <row r="5798">
          <cell r="A5798" t="str">
            <v>Becherwechsel 15min Waldner RL</v>
          </cell>
          <cell r="B5798">
            <v>154200</v>
          </cell>
        </row>
        <row r="5799">
          <cell r="A5799" t="str">
            <v>Becherwechsel 15min Multivac M</v>
          </cell>
          <cell r="B5799">
            <v>156300</v>
          </cell>
        </row>
        <row r="5800">
          <cell r="A5800" t="str">
            <v>Lagerplatz besetzt</v>
          </cell>
        </row>
        <row r="5801">
          <cell r="A5801" t="str">
            <v>Beschwerde</v>
          </cell>
        </row>
        <row r="5802">
          <cell r="A5802" t="str">
            <v>Datumwechsel 10min Ampack</v>
          </cell>
          <cell r="B5802">
            <v>103400</v>
          </cell>
        </row>
        <row r="5803">
          <cell r="A5803" t="str">
            <v>Datumwechsel 10min Waldner/LL</v>
          </cell>
          <cell r="B5803">
            <v>104100</v>
          </cell>
        </row>
        <row r="5804">
          <cell r="A5804" t="str">
            <v>Datumwechsel 10min Waldner RL</v>
          </cell>
          <cell r="B5804">
            <v>104200</v>
          </cell>
        </row>
        <row r="5805">
          <cell r="A5805" t="str">
            <v>Datumwechsel 10min Multivac Mo</v>
          </cell>
          <cell r="B5805">
            <v>106300</v>
          </cell>
        </row>
        <row r="5806">
          <cell r="A5806" t="str">
            <v>Endreinigung-5029</v>
          </cell>
          <cell r="B5806">
            <v>5029</v>
          </cell>
        </row>
        <row r="5807">
          <cell r="A5807" t="str">
            <v>Endreinigung 120min Waldner/LL</v>
          </cell>
          <cell r="B5807">
            <v>1204100</v>
          </cell>
        </row>
        <row r="5808">
          <cell r="A5808" t="str">
            <v>Endreinigung 120min Waldner RL</v>
          </cell>
          <cell r="B5808">
            <v>1204200</v>
          </cell>
        </row>
        <row r="5809">
          <cell r="A5809" t="str">
            <v>Endreinigung 120min Schubert</v>
          </cell>
          <cell r="B5809">
            <v>1205100</v>
          </cell>
        </row>
        <row r="5810">
          <cell r="A5810" t="str">
            <v>Endreinigung 120min Multivac M</v>
          </cell>
          <cell r="B5810">
            <v>1206300</v>
          </cell>
        </row>
        <row r="5811">
          <cell r="A5811" t="str">
            <v>Endreinigung 30min Wiegeraum</v>
          </cell>
          <cell r="B5811">
            <v>302300</v>
          </cell>
        </row>
        <row r="5812">
          <cell r="A5812" t="str">
            <v>Endreinigung 60min Betriebsrau</v>
          </cell>
          <cell r="B5812">
            <v>601100</v>
          </cell>
        </row>
        <row r="5813">
          <cell r="A5813" t="str">
            <v>Endreinigung 60min Frischkäser</v>
          </cell>
          <cell r="B5813">
            <v>602100</v>
          </cell>
        </row>
        <row r="5814">
          <cell r="A5814" t="str">
            <v>Endreinigung 60min Creme/Masca</v>
          </cell>
          <cell r="B5814">
            <v>602200</v>
          </cell>
        </row>
        <row r="5815">
          <cell r="A5815" t="str">
            <v>Endreinigung 60min UHT</v>
          </cell>
          <cell r="B5815">
            <v>603200</v>
          </cell>
        </row>
        <row r="5816">
          <cell r="A5816" t="str">
            <v>Endreinigung 60min Vakona</v>
          </cell>
          <cell r="B5816">
            <v>603300</v>
          </cell>
        </row>
        <row r="5817">
          <cell r="A5817" t="str">
            <v>Endreinigung 60min Ampack</v>
          </cell>
          <cell r="B5817">
            <v>603400</v>
          </cell>
        </row>
        <row r="5818">
          <cell r="A5818" t="str">
            <v>Endreinigung 60min Vemag FK</v>
          </cell>
          <cell r="B5818">
            <v>604300</v>
          </cell>
        </row>
        <row r="5819">
          <cell r="A5819" t="str">
            <v>Endreinigung 90min Frischkäser</v>
          </cell>
          <cell r="B5819">
            <v>902100</v>
          </cell>
        </row>
        <row r="5820">
          <cell r="A5820" t="str">
            <v>Endreinigung 90min Vakona</v>
          </cell>
          <cell r="B5820">
            <v>903300</v>
          </cell>
        </row>
        <row r="5821">
          <cell r="A5821" t="str">
            <v>Endreinigung 90min Waldner RL</v>
          </cell>
          <cell r="B5821">
            <v>904200</v>
          </cell>
        </row>
        <row r="5822">
          <cell r="A5822" t="str">
            <v>Formatwechsel o. Spülen 45min</v>
          </cell>
          <cell r="B5822">
            <v>453400</v>
          </cell>
        </row>
        <row r="5823">
          <cell r="A5823" t="str">
            <v>Formatwechsel m. Spülen 60min</v>
          </cell>
          <cell r="B5823">
            <v>603400</v>
          </cell>
        </row>
        <row r="5824">
          <cell r="A5824" t="str">
            <v>Formatwechsel m. Spülen 45min</v>
          </cell>
          <cell r="B5824">
            <v>453400</v>
          </cell>
        </row>
        <row r="5825">
          <cell r="A5825" t="str">
            <v>KEINE-PROD</v>
          </cell>
        </row>
        <row r="5826">
          <cell r="A5826" t="str">
            <v>Produktwechsel o. Spülen 10min</v>
          </cell>
          <cell r="B5826">
            <v>102100</v>
          </cell>
        </row>
        <row r="5827">
          <cell r="A5827" t="str">
            <v>Produktwechsel o. Spülen 30min</v>
          </cell>
          <cell r="B5827">
            <v>303400</v>
          </cell>
        </row>
        <row r="5828">
          <cell r="A5828" t="str">
            <v>Produktwechsel o. Spülen 45min</v>
          </cell>
          <cell r="B5828">
            <v>454100</v>
          </cell>
        </row>
        <row r="5829">
          <cell r="A5829" t="str">
            <v>Produktwechsel 120 min  Vakona</v>
          </cell>
          <cell r="B5829">
            <v>1203300</v>
          </cell>
        </row>
        <row r="5830">
          <cell r="A5830" t="str">
            <v>Produktwechsel m. Spülen 30min</v>
          </cell>
          <cell r="B5830">
            <v>302100</v>
          </cell>
        </row>
        <row r="5831">
          <cell r="A5831" t="str">
            <v>Produktwechsel m. Spülen 45min</v>
          </cell>
          <cell r="B5831">
            <v>453400</v>
          </cell>
        </row>
        <row r="5832">
          <cell r="A5832" t="str">
            <v>QVERTEILEINGANG KL</v>
          </cell>
        </row>
        <row r="5833">
          <cell r="A5833" t="str">
            <v>QVERTEILEINGANG TK</v>
          </cell>
        </row>
        <row r="5834">
          <cell r="A5834" t="str">
            <v>QVERTEILEINGANG</v>
          </cell>
        </row>
        <row r="5835">
          <cell r="A5835" t="str">
            <v>QWARENEINGANG KL</v>
          </cell>
        </row>
        <row r="5836">
          <cell r="A5836" t="str">
            <v>QWARENEINGANG TK</v>
          </cell>
        </row>
        <row r="5837">
          <cell r="A5837" t="str">
            <v>QWARENEINGANG</v>
          </cell>
        </row>
        <row r="5838">
          <cell r="A5838" t="str">
            <v>Reinigung-1100</v>
          </cell>
          <cell r="B5838">
            <v>1100</v>
          </cell>
        </row>
        <row r="5839">
          <cell r="A5839" t="str">
            <v>Reinigung-1200</v>
          </cell>
          <cell r="B5839">
            <v>1200</v>
          </cell>
        </row>
        <row r="5840">
          <cell r="A5840" t="str">
            <v>Reinigung-1400</v>
          </cell>
          <cell r="B5840">
            <v>1400</v>
          </cell>
        </row>
        <row r="5841">
          <cell r="A5841" t="str">
            <v>Reinigung-1410</v>
          </cell>
          <cell r="B5841">
            <v>1410</v>
          </cell>
        </row>
        <row r="5842">
          <cell r="A5842" t="str">
            <v>Reinigung-1420</v>
          </cell>
          <cell r="B5842">
            <v>1420</v>
          </cell>
        </row>
        <row r="5843">
          <cell r="A5843" t="str">
            <v>Reinigung-1430</v>
          </cell>
          <cell r="B5843">
            <v>1430</v>
          </cell>
        </row>
        <row r="5844">
          <cell r="A5844" t="str">
            <v>Reinigung-1440</v>
          </cell>
          <cell r="B5844">
            <v>1440</v>
          </cell>
        </row>
        <row r="5845">
          <cell r="A5845" t="str">
            <v>Reinigung-2010</v>
          </cell>
          <cell r="B5845">
            <v>2010</v>
          </cell>
        </row>
        <row r="5846">
          <cell r="A5846" t="str">
            <v>Reinigung-2020</v>
          </cell>
          <cell r="B5846">
            <v>2020</v>
          </cell>
        </row>
        <row r="5847">
          <cell r="A5847" t="str">
            <v>Reinigung-2030</v>
          </cell>
          <cell r="B5847">
            <v>2030</v>
          </cell>
        </row>
        <row r="5848">
          <cell r="A5848" t="str">
            <v>Reinigung - 2040</v>
          </cell>
          <cell r="B5848">
            <v>2040</v>
          </cell>
        </row>
        <row r="5849">
          <cell r="A5849" t="str">
            <v>Reinigung - 2050</v>
          </cell>
          <cell r="B5849">
            <v>2050</v>
          </cell>
        </row>
        <row r="5850">
          <cell r="A5850" t="str">
            <v>Reinigung-2100</v>
          </cell>
          <cell r="B5850">
            <v>2100</v>
          </cell>
        </row>
        <row r="5851">
          <cell r="A5851" t="str">
            <v>Reinigung - 3010</v>
          </cell>
          <cell r="B5851">
            <v>3010</v>
          </cell>
        </row>
        <row r="5852">
          <cell r="A5852" t="str">
            <v>Reinigung - 3020</v>
          </cell>
          <cell r="B5852">
            <v>3020</v>
          </cell>
        </row>
        <row r="5853">
          <cell r="A5853" t="str">
            <v>Reinigung-3030</v>
          </cell>
          <cell r="B5853">
            <v>3030</v>
          </cell>
        </row>
        <row r="5854">
          <cell r="A5854" t="str">
            <v>Reinigung-3040</v>
          </cell>
          <cell r="B5854">
            <v>3040</v>
          </cell>
        </row>
        <row r="5855">
          <cell r="A5855" t="str">
            <v>REIN-3100</v>
          </cell>
          <cell r="B5855">
            <v>3100</v>
          </cell>
        </row>
        <row r="5856">
          <cell r="A5856" t="str">
            <v>Reinigung-3110</v>
          </cell>
          <cell r="B5856">
            <v>3110</v>
          </cell>
        </row>
        <row r="5857">
          <cell r="A5857" t="str">
            <v>Reinigung-5001</v>
          </cell>
          <cell r="B5857">
            <v>5001</v>
          </cell>
        </row>
        <row r="5858">
          <cell r="A5858" t="str">
            <v>Reinigung-5002</v>
          </cell>
          <cell r="B5858">
            <v>5002</v>
          </cell>
        </row>
        <row r="5859">
          <cell r="A5859" t="str">
            <v>Reinigung- 5003</v>
          </cell>
          <cell r="B5859">
            <v>5003</v>
          </cell>
        </row>
        <row r="5860">
          <cell r="A5860" t="str">
            <v>Reinigung-5004</v>
          </cell>
          <cell r="B5860">
            <v>5004</v>
          </cell>
        </row>
        <row r="5861">
          <cell r="A5861" t="str">
            <v>Reinigung-5005</v>
          </cell>
          <cell r="B5861">
            <v>5005</v>
          </cell>
        </row>
        <row r="5862">
          <cell r="A5862" t="str">
            <v>Reinigung-5006</v>
          </cell>
          <cell r="B5862">
            <v>5006</v>
          </cell>
        </row>
        <row r="5863">
          <cell r="A5863" t="str">
            <v>Reinigung-5007</v>
          </cell>
          <cell r="B5863">
            <v>5007</v>
          </cell>
        </row>
        <row r="5864">
          <cell r="A5864" t="str">
            <v>Reinigung-5009</v>
          </cell>
          <cell r="B5864">
            <v>5009</v>
          </cell>
        </row>
        <row r="5865">
          <cell r="A5865" t="str">
            <v>Reinigung-5015</v>
          </cell>
          <cell r="B5865">
            <v>5015</v>
          </cell>
        </row>
        <row r="5866">
          <cell r="A5866" t="str">
            <v>Reinigung-5016</v>
          </cell>
          <cell r="B5866">
            <v>5016</v>
          </cell>
        </row>
        <row r="5867">
          <cell r="A5867" t="str">
            <v>Reinigung-5020</v>
          </cell>
          <cell r="B5867">
            <v>5020</v>
          </cell>
        </row>
        <row r="5868">
          <cell r="A5868" t="str">
            <v>Reinigung-5021</v>
          </cell>
          <cell r="B5868">
            <v>5021</v>
          </cell>
        </row>
        <row r="5869">
          <cell r="A5869" t="str">
            <v>Reinigung-5022</v>
          </cell>
          <cell r="B5869">
            <v>5022</v>
          </cell>
        </row>
        <row r="5870">
          <cell r="A5870" t="str">
            <v>Reinigung-5023</v>
          </cell>
          <cell r="B5870">
            <v>5023</v>
          </cell>
        </row>
        <row r="5871">
          <cell r="A5871" t="str">
            <v>Reinigung-5028</v>
          </cell>
          <cell r="B5871">
            <v>5028</v>
          </cell>
        </row>
        <row r="5872">
          <cell r="A5872" t="str">
            <v>Reinigung-5029</v>
          </cell>
          <cell r="B5872">
            <v>5029</v>
          </cell>
        </row>
        <row r="5873">
          <cell r="A5873" t="str">
            <v>Reinigung-5030</v>
          </cell>
          <cell r="B5873">
            <v>5030</v>
          </cell>
        </row>
        <row r="5874">
          <cell r="A5874" t="str">
            <v>Reinigung-5031</v>
          </cell>
          <cell r="B5874">
            <v>5031</v>
          </cell>
        </row>
        <row r="5875">
          <cell r="A5875" t="str">
            <v>Reinigung-5032</v>
          </cell>
          <cell r="B5875">
            <v>5032</v>
          </cell>
        </row>
        <row r="5876">
          <cell r="A5876" t="str">
            <v>Reinigung-5033</v>
          </cell>
          <cell r="B5876">
            <v>5033</v>
          </cell>
        </row>
        <row r="5877">
          <cell r="A5877" t="str">
            <v>Reinigung-5034</v>
          </cell>
          <cell r="B5877">
            <v>5034</v>
          </cell>
        </row>
        <row r="5878">
          <cell r="A5878" t="str">
            <v>Reinigung-5035</v>
          </cell>
          <cell r="B5878">
            <v>5035</v>
          </cell>
        </row>
        <row r="5879">
          <cell r="A5879" t="str">
            <v>Reinigung-5036</v>
          </cell>
          <cell r="B5879">
            <v>5036</v>
          </cell>
        </row>
        <row r="5880">
          <cell r="A5880" t="str">
            <v>Reinigung-5135</v>
          </cell>
          <cell r="B5880">
            <v>5135</v>
          </cell>
        </row>
        <row r="5881">
          <cell r="A5881" t="str">
            <v>Reinigung-5160</v>
          </cell>
          <cell r="B5881">
            <v>5160</v>
          </cell>
        </row>
        <row r="5882">
          <cell r="A5882" t="str">
            <v>Reinigung-5310</v>
          </cell>
          <cell r="B5882">
            <v>5310</v>
          </cell>
        </row>
        <row r="5883">
          <cell r="A5883" t="str">
            <v>Reinigung-5330</v>
          </cell>
          <cell r="B5883">
            <v>5330</v>
          </cell>
        </row>
        <row r="5884">
          <cell r="A5884" t="str">
            <v>Reinigung - 5410</v>
          </cell>
          <cell r="B5884">
            <v>5410</v>
          </cell>
        </row>
        <row r="5885">
          <cell r="A5885" t="str">
            <v>Reinigung-5420</v>
          </cell>
          <cell r="B5885">
            <v>5420</v>
          </cell>
        </row>
        <row r="5886">
          <cell r="A5886" t="str">
            <v>Reinigung -5901</v>
          </cell>
          <cell r="B5886">
            <v>5901</v>
          </cell>
        </row>
        <row r="5887">
          <cell r="A5887" t="str">
            <v>REINIGUNG</v>
          </cell>
          <cell r="B5887">
            <v>5001</v>
          </cell>
        </row>
        <row r="5888">
          <cell r="A5888" t="str">
            <v>Sortenwechsel-5160</v>
          </cell>
          <cell r="B5888">
            <v>5160</v>
          </cell>
        </row>
        <row r="5889">
          <cell r="A5889" t="str">
            <v>Sortenwechsel-5310</v>
          </cell>
          <cell r="B5889">
            <v>5310</v>
          </cell>
        </row>
        <row r="5890">
          <cell r="A5890" t="str">
            <v>Sortenwechsel - 5020</v>
          </cell>
          <cell r="B5890">
            <v>5020</v>
          </cell>
        </row>
        <row r="5891">
          <cell r="A5891" t="str">
            <v>Sortenwechsel- 5021</v>
          </cell>
          <cell r="B5891">
            <v>5021</v>
          </cell>
        </row>
        <row r="5892">
          <cell r="A5892" t="str">
            <v>Sortenwechsel - 5022</v>
          </cell>
          <cell r="B5892">
            <v>5022</v>
          </cell>
        </row>
        <row r="5893">
          <cell r="A5893" t="str">
            <v>Sortenwechsel - 5023</v>
          </cell>
          <cell r="B5893">
            <v>5023</v>
          </cell>
        </row>
        <row r="5894">
          <cell r="A5894" t="str">
            <v>Sortenwechsel- 5029</v>
          </cell>
          <cell r="B5894">
            <v>5029</v>
          </cell>
        </row>
        <row r="5895">
          <cell r="A5895" t="str">
            <v>spülen-2010</v>
          </cell>
          <cell r="B5895">
            <v>2010</v>
          </cell>
        </row>
        <row r="5896">
          <cell r="A5896" t="str">
            <v>spülen-2020</v>
          </cell>
          <cell r="B5896">
            <v>2020</v>
          </cell>
        </row>
        <row r="5897">
          <cell r="A5897" t="str">
            <v>spülen-2030</v>
          </cell>
          <cell r="B5897">
            <v>2030</v>
          </cell>
        </row>
        <row r="5898">
          <cell r="A5898" t="str">
            <v>spülen-2040</v>
          </cell>
          <cell r="B5898">
            <v>2040</v>
          </cell>
        </row>
        <row r="5899">
          <cell r="A5899" t="str">
            <v>spülen-2050</v>
          </cell>
          <cell r="B5899">
            <v>2050</v>
          </cell>
        </row>
        <row r="5900">
          <cell r="A5900" t="str">
            <v>spülen-2100</v>
          </cell>
          <cell r="B5900">
            <v>2100</v>
          </cell>
        </row>
        <row r="5901">
          <cell r="A5901" t="str">
            <v>ausspritzen - 3010</v>
          </cell>
          <cell r="B5901">
            <v>3010</v>
          </cell>
        </row>
        <row r="5902">
          <cell r="A5902" t="str">
            <v>ausspritzen - 3020</v>
          </cell>
          <cell r="B5902">
            <v>3020</v>
          </cell>
        </row>
        <row r="5903">
          <cell r="A5903" t="str">
            <v>ausspritzen - 3030</v>
          </cell>
          <cell r="B5903">
            <v>3030</v>
          </cell>
        </row>
        <row r="5904">
          <cell r="A5904" t="str">
            <v>ausspritzen - 3040</v>
          </cell>
          <cell r="B5904">
            <v>3040</v>
          </cell>
        </row>
        <row r="5905">
          <cell r="A5905" t="str">
            <v>ausspritzen - 3100</v>
          </cell>
          <cell r="B5905">
            <v>3100</v>
          </cell>
        </row>
        <row r="5906">
          <cell r="A5906" t="str">
            <v>spülen-3110</v>
          </cell>
          <cell r="B5906">
            <v>3110</v>
          </cell>
        </row>
        <row r="5907">
          <cell r="A5907" t="str">
            <v>Trockenreinigung-5001</v>
          </cell>
          <cell r="B5907">
            <v>5001</v>
          </cell>
        </row>
        <row r="5908">
          <cell r="A5908" t="str">
            <v>Trockenreinigung-5002</v>
          </cell>
          <cell r="B5908">
            <v>5002</v>
          </cell>
        </row>
        <row r="5909">
          <cell r="A5909" t="str">
            <v>Trockenreinigung-5021</v>
          </cell>
          <cell r="B5909">
            <v>5021</v>
          </cell>
        </row>
        <row r="5910">
          <cell r="A5910" t="str">
            <v>Trockenreinigung-5022</v>
          </cell>
          <cell r="B5910">
            <v>5022</v>
          </cell>
        </row>
        <row r="5911">
          <cell r="A5911" t="str">
            <v>Trockenreinigung-5023</v>
          </cell>
          <cell r="B5911">
            <v>5023</v>
          </cell>
        </row>
        <row r="5912">
          <cell r="A5912" t="str">
            <v>Trockenreinigung-5029</v>
          </cell>
          <cell r="B5912">
            <v>5029</v>
          </cell>
        </row>
        <row r="5913">
          <cell r="A5913" t="str">
            <v>Trockenreinigung-5030</v>
          </cell>
          <cell r="B5913">
            <v>5030</v>
          </cell>
        </row>
        <row r="5914">
          <cell r="A5914" t="str">
            <v>Trockenreinigung-5031</v>
          </cell>
          <cell r="B5914">
            <v>5031</v>
          </cell>
        </row>
        <row r="5915">
          <cell r="A5915" t="str">
            <v>Trockenreinigung-5035</v>
          </cell>
          <cell r="B5915">
            <v>5035</v>
          </cell>
        </row>
        <row r="5916">
          <cell r="A5916" t="str">
            <v>Trockenreinigung-5036</v>
          </cell>
          <cell r="B5916">
            <v>5036</v>
          </cell>
        </row>
        <row r="5917">
          <cell r="A5917" t="str">
            <v>Trockenreinigung-5330</v>
          </cell>
          <cell r="B5917">
            <v>5330</v>
          </cell>
        </row>
        <row r="5918">
          <cell r="A5918" t="str">
            <v>Trockenreinigung-5420</v>
          </cell>
          <cell r="B5918">
            <v>5420</v>
          </cell>
        </row>
        <row r="5919">
          <cell r="A5919" t="str">
            <v>umstellen-2010</v>
          </cell>
          <cell r="B5919">
            <v>2010</v>
          </cell>
        </row>
        <row r="5920">
          <cell r="A5920" t="str">
            <v>umstellen-2020</v>
          </cell>
          <cell r="B5920">
            <v>2020</v>
          </cell>
        </row>
        <row r="5921">
          <cell r="A5921" t="str">
            <v>umstellen-2030</v>
          </cell>
          <cell r="B5921">
            <v>2030</v>
          </cell>
        </row>
        <row r="5922">
          <cell r="A5922" t="str">
            <v>umstellen - 2040</v>
          </cell>
          <cell r="B5922">
            <v>2040</v>
          </cell>
        </row>
        <row r="5923">
          <cell r="A5923" t="str">
            <v>umstellen-2050</v>
          </cell>
          <cell r="B5923">
            <v>2050</v>
          </cell>
        </row>
        <row r="5924">
          <cell r="A5924" t="str">
            <v>umstellen-3010</v>
          </cell>
          <cell r="B5924">
            <v>3010</v>
          </cell>
        </row>
        <row r="5925">
          <cell r="A5925" t="str">
            <v>umstellen-3020</v>
          </cell>
          <cell r="B5925">
            <v>3020</v>
          </cell>
        </row>
        <row r="5926">
          <cell r="A5926" t="str">
            <v>umstellen-3030</v>
          </cell>
          <cell r="B5926">
            <v>3030</v>
          </cell>
        </row>
        <row r="5927">
          <cell r="A5927" t="str">
            <v>umstellen-3040</v>
          </cell>
          <cell r="B5927">
            <v>3040</v>
          </cell>
        </row>
        <row r="5928">
          <cell r="A5928" t="str">
            <v>umstellen-3110</v>
          </cell>
          <cell r="B5928">
            <v>3110</v>
          </cell>
        </row>
        <row r="5929">
          <cell r="A5929" t="str">
            <v>Umstellung-5001</v>
          </cell>
          <cell r="B5929">
            <v>5001</v>
          </cell>
        </row>
        <row r="5930">
          <cell r="A5930" t="str">
            <v>Umstellung-5002</v>
          </cell>
          <cell r="B5930">
            <v>5002</v>
          </cell>
        </row>
        <row r="5931">
          <cell r="A5931" t="str">
            <v>Umstellung-5007</v>
          </cell>
          <cell r="B5931">
            <v>5007</v>
          </cell>
        </row>
        <row r="5932">
          <cell r="A5932" t="str">
            <v>umstellen-5009</v>
          </cell>
          <cell r="B5932">
            <v>5009</v>
          </cell>
        </row>
        <row r="5933">
          <cell r="A5933" t="str">
            <v>Umstellung-5034</v>
          </cell>
          <cell r="B5933">
            <v>5034</v>
          </cell>
        </row>
        <row r="5934">
          <cell r="A5934" t="str">
            <v>UMST-5160</v>
          </cell>
          <cell r="B5934">
            <v>5160</v>
          </cell>
        </row>
        <row r="5935">
          <cell r="A5935" t="str">
            <v>UMST-5330</v>
          </cell>
          <cell r="B5935">
            <v>5330</v>
          </cell>
        </row>
        <row r="5936">
          <cell r="A5936" t="str">
            <v>vorbereiten-2010</v>
          </cell>
          <cell r="B5936">
            <v>2010</v>
          </cell>
        </row>
        <row r="5937">
          <cell r="A5937" t="str">
            <v>vorbereiten-2020</v>
          </cell>
          <cell r="B5937">
            <v>2020</v>
          </cell>
        </row>
        <row r="5938">
          <cell r="A5938" t="str">
            <v>vorbereiten-2030</v>
          </cell>
          <cell r="B5938">
            <v>2030</v>
          </cell>
        </row>
        <row r="5939">
          <cell r="A5939" t="str">
            <v>vorbereiten-2040</v>
          </cell>
          <cell r="B5939">
            <v>2040</v>
          </cell>
        </row>
        <row r="5940">
          <cell r="A5940" t="str">
            <v>vorbereiten-2050</v>
          </cell>
          <cell r="B5940">
            <v>2050</v>
          </cell>
        </row>
        <row r="5941">
          <cell r="A5941" t="str">
            <v>vorbereiten-3010</v>
          </cell>
          <cell r="B5941">
            <v>3010</v>
          </cell>
        </row>
        <row r="5942">
          <cell r="A5942" t="str">
            <v>vorbereiten-3020</v>
          </cell>
          <cell r="B5942">
            <v>3020</v>
          </cell>
        </row>
        <row r="5943">
          <cell r="A5943" t="str">
            <v>vorbereiten-3030</v>
          </cell>
          <cell r="B5943">
            <v>3030</v>
          </cell>
        </row>
        <row r="5944">
          <cell r="A5944" t="str">
            <v>vorbereiten-3110</v>
          </cell>
          <cell r="B5944">
            <v>3110</v>
          </cell>
        </row>
        <row r="5945">
          <cell r="A5945" t="str">
            <v>Vorbereitung-5001</v>
          </cell>
          <cell r="B5945">
            <v>5001</v>
          </cell>
        </row>
        <row r="5946">
          <cell r="A5946" t="str">
            <v>Vorbereitung- 5002</v>
          </cell>
          <cell r="B5946">
            <v>5002</v>
          </cell>
        </row>
        <row r="5947">
          <cell r="A5947" t="str">
            <v>Vorbereitung-5003</v>
          </cell>
          <cell r="B5947">
            <v>5003</v>
          </cell>
        </row>
        <row r="5948">
          <cell r="A5948" t="str">
            <v>Vorbereitung-5004</v>
          </cell>
          <cell r="B5948">
            <v>5004</v>
          </cell>
        </row>
        <row r="5949">
          <cell r="A5949" t="str">
            <v>Vorbereitung-5005</v>
          </cell>
          <cell r="B5949">
            <v>5005</v>
          </cell>
        </row>
        <row r="5950">
          <cell r="A5950" t="str">
            <v>Vorbereitung-5006</v>
          </cell>
          <cell r="B5950">
            <v>5006</v>
          </cell>
        </row>
        <row r="5951">
          <cell r="A5951" t="str">
            <v>Vorbereitung-5007</v>
          </cell>
          <cell r="B5951">
            <v>5007</v>
          </cell>
        </row>
        <row r="5952">
          <cell r="A5952" t="str">
            <v>Vorbereitung-5009</v>
          </cell>
          <cell r="B5952">
            <v>5009</v>
          </cell>
        </row>
        <row r="5953">
          <cell r="A5953" t="str">
            <v>Vorbereitung-5015</v>
          </cell>
          <cell r="B5953">
            <v>5015</v>
          </cell>
        </row>
        <row r="5954">
          <cell r="A5954" t="str">
            <v>Vorbereitung-5016</v>
          </cell>
          <cell r="B5954">
            <v>5016</v>
          </cell>
        </row>
        <row r="5955">
          <cell r="A5955" t="str">
            <v>Vorbereitung-5028</v>
          </cell>
          <cell r="B5955">
            <v>5028</v>
          </cell>
        </row>
        <row r="5956">
          <cell r="A5956" t="str">
            <v>Vorbereitung-5029</v>
          </cell>
          <cell r="B5956">
            <v>5029</v>
          </cell>
        </row>
        <row r="5957">
          <cell r="A5957" t="str">
            <v>Vorbereitung-5030</v>
          </cell>
          <cell r="B5957">
            <v>5030</v>
          </cell>
        </row>
        <row r="5958">
          <cell r="A5958" t="str">
            <v>Vorbereitung-5031</v>
          </cell>
          <cell r="B5958">
            <v>5031</v>
          </cell>
        </row>
        <row r="5959">
          <cell r="A5959" t="str">
            <v>Vorbereitung-5032</v>
          </cell>
          <cell r="B5959">
            <v>5032</v>
          </cell>
        </row>
        <row r="5960">
          <cell r="A5960" t="str">
            <v>Vorbereitung-5033</v>
          </cell>
          <cell r="B5960">
            <v>5033</v>
          </cell>
        </row>
        <row r="5961">
          <cell r="A5961" t="str">
            <v>Vorbereitung-5034</v>
          </cell>
          <cell r="B5961">
            <v>5034</v>
          </cell>
        </row>
        <row r="5962">
          <cell r="A5962" t="str">
            <v>Vorbereitung-5035</v>
          </cell>
          <cell r="B5962">
            <v>5035</v>
          </cell>
        </row>
        <row r="5963">
          <cell r="A5963" t="str">
            <v>Vorbereitung-5036</v>
          </cell>
          <cell r="B5963">
            <v>5036</v>
          </cell>
        </row>
        <row r="5964">
          <cell r="A5964" t="str">
            <v>Vorbereitung-5135</v>
          </cell>
          <cell r="B5964">
            <v>5135</v>
          </cell>
        </row>
        <row r="5965">
          <cell r="A5965" t="str">
            <v>vorbereiten-5160</v>
          </cell>
          <cell r="B5965">
            <v>5160</v>
          </cell>
        </row>
        <row r="5966">
          <cell r="A5966" t="str">
            <v>vorbereiten-5310</v>
          </cell>
          <cell r="B5966">
            <v>5310</v>
          </cell>
        </row>
        <row r="5967">
          <cell r="A5967" t="str">
            <v>Vorbereitung-5330</v>
          </cell>
          <cell r="B5967">
            <v>5330</v>
          </cell>
        </row>
        <row r="5968">
          <cell r="A5968" t="str">
            <v>Vorbereitung-5420</v>
          </cell>
          <cell r="B5968">
            <v>5420</v>
          </cell>
        </row>
        <row r="5969">
          <cell r="A5969" t="str">
            <v>Vorbereitung-5901</v>
          </cell>
          <cell r="B5969">
            <v>5901</v>
          </cell>
        </row>
        <row r="5970">
          <cell r="A5970" t="str">
            <v>Vorbereitung 120min Frischkäse</v>
          </cell>
          <cell r="B5970">
            <v>1202100</v>
          </cell>
        </row>
        <row r="5971">
          <cell r="A5971" t="str">
            <v>Vorbereitung 120min Creme/Masc</v>
          </cell>
          <cell r="B5971">
            <v>1202200</v>
          </cell>
        </row>
        <row r="5972">
          <cell r="A5972" t="str">
            <v>Vorbereitung 120min UHT</v>
          </cell>
          <cell r="B5972">
            <v>1203200</v>
          </cell>
        </row>
        <row r="5973">
          <cell r="A5973" t="str">
            <v>Vorbereitung 120min Ampack</v>
          </cell>
          <cell r="B5973">
            <v>1203400</v>
          </cell>
        </row>
        <row r="5974">
          <cell r="A5974" t="str">
            <v>Vorbereitung 150min Frischkäse</v>
          </cell>
          <cell r="B5974">
            <v>1502100</v>
          </cell>
        </row>
        <row r="5975">
          <cell r="A5975" t="str">
            <v>Vorbereitung 15min Betriebsrau</v>
          </cell>
          <cell r="B5975">
            <v>151100</v>
          </cell>
        </row>
        <row r="5976">
          <cell r="A5976" t="str">
            <v>Vorbereitung 15min Wiegeraum</v>
          </cell>
          <cell r="B5976">
            <v>152300</v>
          </cell>
        </row>
        <row r="5977">
          <cell r="A5977" t="str">
            <v>Vorbereitung 60min Frischkäser</v>
          </cell>
          <cell r="B5977">
            <v>602100</v>
          </cell>
        </row>
        <row r="5978">
          <cell r="A5978" t="str">
            <v>Vorbereitung 60min Vakona</v>
          </cell>
          <cell r="B5978">
            <v>603300</v>
          </cell>
        </row>
        <row r="5979">
          <cell r="A5979" t="str">
            <v>Vorbereitung 60min Ampack</v>
          </cell>
          <cell r="B5979">
            <v>603400</v>
          </cell>
        </row>
        <row r="5980">
          <cell r="A5980" t="str">
            <v>Vorbereitung 60min Waldner LL</v>
          </cell>
          <cell r="B5980">
            <v>604100</v>
          </cell>
        </row>
        <row r="5981">
          <cell r="A5981" t="str">
            <v>Vorbereitung 60min Schubert</v>
          </cell>
          <cell r="B5981">
            <v>605100</v>
          </cell>
        </row>
        <row r="5982">
          <cell r="A5982" t="str">
            <v>Vorbereitung 90min Ampack</v>
          </cell>
          <cell r="B5982">
            <v>903400</v>
          </cell>
        </row>
        <row r="5983">
          <cell r="A5983" t="str">
            <v>Vorbereitung 90min Waldner RL</v>
          </cell>
          <cell r="B5983">
            <v>904200</v>
          </cell>
        </row>
        <row r="5984">
          <cell r="A5984" t="str">
            <v>Vorbereitung 90min Multivac Mo</v>
          </cell>
          <cell r="B5984">
            <v>906300</v>
          </cell>
        </row>
        <row r="5985">
          <cell r="A5985" t="str">
            <v>Wartung-2020</v>
          </cell>
          <cell r="B5985">
            <v>2020</v>
          </cell>
        </row>
        <row r="5986">
          <cell r="A5986" t="str">
            <v>Wartung-2030</v>
          </cell>
          <cell r="B5986">
            <v>2030</v>
          </cell>
        </row>
        <row r="5987">
          <cell r="A5987" t="str">
            <v>Wartung-2040</v>
          </cell>
          <cell r="B5987">
            <v>2040</v>
          </cell>
        </row>
        <row r="5988">
          <cell r="A5988" t="str">
            <v>Wartung-2050</v>
          </cell>
          <cell r="B5988">
            <v>2050</v>
          </cell>
        </row>
        <row r="5989">
          <cell r="A5989" t="str">
            <v>Wartung-3010</v>
          </cell>
          <cell r="B5989">
            <v>3010</v>
          </cell>
        </row>
        <row r="5990">
          <cell r="A5990" t="str">
            <v>Wartung-3020</v>
          </cell>
          <cell r="B5990">
            <v>3020</v>
          </cell>
        </row>
        <row r="5991">
          <cell r="A5991" t="str">
            <v>Wartung-3030</v>
          </cell>
          <cell r="B5991">
            <v>3030</v>
          </cell>
        </row>
        <row r="5992">
          <cell r="A5992" t="str">
            <v>Wartung-3040</v>
          </cell>
          <cell r="B5992">
            <v>3040</v>
          </cell>
        </row>
        <row r="5993">
          <cell r="A5993" t="str">
            <v>WART-3110</v>
          </cell>
          <cell r="B5993">
            <v>3110</v>
          </cell>
        </row>
        <row r="5994">
          <cell r="A5994" t="str">
            <v>WART-5001</v>
          </cell>
          <cell r="B5994">
            <v>5001</v>
          </cell>
        </row>
        <row r="5995">
          <cell r="A5995" t="str">
            <v>WART-5002</v>
          </cell>
          <cell r="B5995">
            <v>5002</v>
          </cell>
        </row>
        <row r="5996">
          <cell r="A5996" t="str">
            <v>WART-5009</v>
          </cell>
          <cell r="B5996">
            <v>5009</v>
          </cell>
        </row>
        <row r="5997">
          <cell r="A5997" t="str">
            <v>WART-5011</v>
          </cell>
          <cell r="B5997">
            <v>5011</v>
          </cell>
        </row>
        <row r="5998">
          <cell r="A5998" t="str">
            <v>WART-5016</v>
          </cell>
          <cell r="B5998">
            <v>5016</v>
          </cell>
        </row>
        <row r="5999">
          <cell r="A5999" t="str">
            <v>Wartung-5030</v>
          </cell>
          <cell r="B5999">
            <v>5030</v>
          </cell>
        </row>
        <row r="6000">
          <cell r="A6000" t="str">
            <v>WART-5031</v>
          </cell>
          <cell r="B6000">
            <v>5031</v>
          </cell>
        </row>
        <row r="6001">
          <cell r="A6001" t="str">
            <v>WART-5033</v>
          </cell>
          <cell r="B6001">
            <v>5033</v>
          </cell>
        </row>
        <row r="6002">
          <cell r="A6002" t="str">
            <v>WART-5034</v>
          </cell>
          <cell r="B6002">
            <v>5034</v>
          </cell>
        </row>
        <row r="6003">
          <cell r="A6003" t="str">
            <v>WART-5035</v>
          </cell>
          <cell r="B6003">
            <v>5035</v>
          </cell>
        </row>
        <row r="6004">
          <cell r="A6004" t="str">
            <v>Wartung-5160</v>
          </cell>
          <cell r="B6004">
            <v>5160</v>
          </cell>
        </row>
        <row r="6005">
          <cell r="A6005" t="str">
            <v>WART-5330</v>
          </cell>
          <cell r="B6005">
            <v>5330</v>
          </cell>
        </row>
        <row r="6006">
          <cell r="A6006" t="str">
            <v>ZwischeReinigung 60min Frischk</v>
          </cell>
          <cell r="B6006">
            <v>602100</v>
          </cell>
        </row>
        <row r="6007">
          <cell r="A6007" t="str">
            <v>ZwischeReinigung 60min Vakona</v>
          </cell>
          <cell r="B6007">
            <v>603300</v>
          </cell>
        </row>
        <row r="6008">
          <cell r="A6008" t="str">
            <v>ZwischeReinigung 90min Multiva</v>
          </cell>
          <cell r="B6008">
            <v>906300</v>
          </cell>
        </row>
        <row r="6009">
          <cell r="A6009" t="str">
            <v>ZwischeReinigung 120min Frisch</v>
          </cell>
          <cell r="B6009">
            <v>1202100</v>
          </cell>
        </row>
        <row r="6010">
          <cell r="A6010" t="str">
            <v>ZwischeReinigung 90min Waldner</v>
          </cell>
          <cell r="B6010">
            <v>904100</v>
          </cell>
        </row>
        <row r="6011">
          <cell r="A6011" t="str">
            <v>Zwischenreinigung-5015</v>
          </cell>
          <cell r="B6011">
            <v>5015</v>
          </cell>
        </row>
        <row r="6012">
          <cell r="A6012" t="str">
            <v>ZWREIN-5031</v>
          </cell>
          <cell r="B6012">
            <v>5031</v>
          </cell>
        </row>
        <row r="6013">
          <cell r="A6013" t="str">
            <v>Zwischenreinigung-5032</v>
          </cell>
          <cell r="B6013">
            <v>5032</v>
          </cell>
        </row>
        <row r="6014">
          <cell r="A6014" t="str">
            <v>ZWREIN-5036 150min</v>
          </cell>
          <cell r="B6014">
            <v>5036</v>
          </cell>
        </row>
        <row r="6015">
          <cell r="A6015" t="str">
            <v>Zwischenreinigung-5160</v>
          </cell>
          <cell r="B6015">
            <v>5160</v>
          </cell>
        </row>
        <row r="6016">
          <cell r="A6016" t="str">
            <v>Trockenreinigung-5310</v>
          </cell>
          <cell r="B6016">
            <v>5310</v>
          </cell>
        </row>
        <row r="6017">
          <cell r="A6017" t="str">
            <v>KESSELM-MENGE nat. Fettgehalt</v>
          </cell>
          <cell r="B6017">
            <v>15000167</v>
          </cell>
        </row>
        <row r="6018">
          <cell r="A6018" t="str">
            <v>KESSELM-FETT nat. Fettgehalt</v>
          </cell>
          <cell r="B6018">
            <v>15000168</v>
          </cell>
        </row>
        <row r="6019">
          <cell r="A6019" t="str">
            <v>KESSELM-EIWEIß nat. Fettgehalt</v>
          </cell>
          <cell r="B6019">
            <v>15000169</v>
          </cell>
        </row>
        <row r="6020">
          <cell r="A6020" t="str">
            <v>Edamer 40 FIT konventionell</v>
          </cell>
          <cell r="B6020">
            <v>23000547</v>
          </cell>
        </row>
        <row r="6021">
          <cell r="A6021" t="str">
            <v>Bio Zitronensaftkonzentrat TK</v>
          </cell>
          <cell r="B6021">
            <v>24000119</v>
          </cell>
        </row>
        <row r="6022">
          <cell r="A6022" t="str">
            <v>Aprikose 8-10 mm</v>
          </cell>
          <cell r="B6022">
            <v>24000730</v>
          </cell>
        </row>
        <row r="6023">
          <cell r="A6023" t="str">
            <v>Papaya ungeschwefelt gehackt</v>
          </cell>
          <cell r="B6023">
            <v>24000731</v>
          </cell>
        </row>
        <row r="6024">
          <cell r="A6024" t="str">
            <v>Kokosraspel medium</v>
          </cell>
          <cell r="B6024">
            <v>24000732</v>
          </cell>
        </row>
        <row r="6025">
          <cell r="A6025" t="str">
            <v>Mandeln naturell, gemahlen</v>
          </cell>
          <cell r="B6025">
            <v>24000733</v>
          </cell>
        </row>
        <row r="6026">
          <cell r="A6026" t="str">
            <v>Melone gehackt gesüßt</v>
          </cell>
          <cell r="B6026">
            <v>24000734</v>
          </cell>
        </row>
        <row r="6027">
          <cell r="A6027" t="str">
            <v>Mango ungeschwefelt gehackt</v>
          </cell>
          <cell r="B6027">
            <v>24000735</v>
          </cell>
        </row>
        <row r="6028">
          <cell r="A6028" t="str">
            <v>KaTech NDG 397.21</v>
          </cell>
          <cell r="B6028">
            <v>24000736</v>
          </cell>
        </row>
        <row r="6029">
          <cell r="A6029" t="str">
            <v>KaTech NDG 288.100-OGMO</v>
          </cell>
          <cell r="B6029">
            <v>24000737</v>
          </cell>
        </row>
        <row r="6030">
          <cell r="A6030" t="str">
            <v>VOS RW-NATUR VON 200G WÜRSTCHE</v>
          </cell>
          <cell r="B6030">
            <v>29500954</v>
          </cell>
        </row>
        <row r="6031">
          <cell r="A6031" t="str">
            <v>VOS URW NATUR VON 200G WÜRSTCH</v>
          </cell>
          <cell r="B6031">
            <v>29500955</v>
          </cell>
        </row>
        <row r="6032">
          <cell r="A6032" t="str">
            <v>VOS CHED-SAUCE 33 MIT JALA</v>
          </cell>
          <cell r="B6032">
            <v>29501119</v>
          </cell>
        </row>
        <row r="6033">
          <cell r="A6033" t="str">
            <v>VOS CHED-SAUCE 33</v>
          </cell>
          <cell r="B6033">
            <v>29501120</v>
          </cell>
        </row>
        <row r="6034">
          <cell r="A6034" t="str">
            <v>VOS CHED-SAUCE 50 MIT JALA</v>
          </cell>
          <cell r="B6034">
            <v>29501121</v>
          </cell>
        </row>
        <row r="6035">
          <cell r="A6035" t="str">
            <v>VOS CHED-SAUCE 50</v>
          </cell>
          <cell r="B6035">
            <v>29501122</v>
          </cell>
        </row>
        <row r="6036">
          <cell r="A6036" t="str">
            <v>VOS MOZZ</v>
          </cell>
          <cell r="B6036">
            <v>29501123</v>
          </cell>
        </row>
        <row r="6037">
          <cell r="A6037" t="str">
            <v>ABS RAHM</v>
          </cell>
          <cell r="B6037">
            <v>29501124</v>
          </cell>
        </row>
        <row r="6038">
          <cell r="A6038" t="str">
            <v>ABS ORANG-PFEFF</v>
          </cell>
          <cell r="B6038">
            <v>29501125</v>
          </cell>
        </row>
        <row r="6039">
          <cell r="A6039" t="str">
            <v>ABS BAUERNSTOLZ</v>
          </cell>
          <cell r="B6039">
            <v>29501126</v>
          </cell>
        </row>
        <row r="6040">
          <cell r="A6040" t="str">
            <v>ABS ROTWILD</v>
          </cell>
          <cell r="B6040">
            <v>29501127</v>
          </cell>
        </row>
        <row r="6041">
          <cell r="A6041" t="str">
            <v>ABS SIMMEN</v>
          </cell>
          <cell r="B6041">
            <v>29501128</v>
          </cell>
        </row>
        <row r="6042">
          <cell r="A6042" t="str">
            <v>ABS TRÜFFEL</v>
          </cell>
          <cell r="B6042">
            <v>29501130</v>
          </cell>
        </row>
        <row r="6043">
          <cell r="A6043" t="str">
            <v>ABS LE BARON</v>
          </cell>
          <cell r="B6043">
            <v>29501131</v>
          </cell>
        </row>
        <row r="6044">
          <cell r="A6044" t="str">
            <v>VOS CHED PASTE VLOG</v>
          </cell>
          <cell r="B6044">
            <v>29501132</v>
          </cell>
        </row>
        <row r="6045">
          <cell r="A6045" t="str">
            <v>FKW SCHN-KNOB 4,2KG</v>
          </cell>
          <cell r="B6045">
            <v>31000236</v>
          </cell>
        </row>
        <row r="6046">
          <cell r="A6046" t="str">
            <v>FKW APR-MAND 4,2KG</v>
          </cell>
          <cell r="B6046">
            <v>31000237</v>
          </cell>
        </row>
        <row r="6047">
          <cell r="A6047" t="str">
            <v>FKW MEL-MANG 4,2KG</v>
          </cell>
          <cell r="B6047">
            <v>31000238</v>
          </cell>
        </row>
        <row r="6048">
          <cell r="A6048" t="str">
            <v>CHED-SAUCE 33 MIT JALA 4KG</v>
          </cell>
          <cell r="B6048">
            <v>31000242</v>
          </cell>
        </row>
        <row r="6049">
          <cell r="A6049" t="str">
            <v>CHED-SAUCE 33 4KG</v>
          </cell>
          <cell r="B6049">
            <v>31000243</v>
          </cell>
        </row>
        <row r="6050">
          <cell r="A6050" t="str">
            <v>CHED-SAUCE 50 MIT JALA 4KG</v>
          </cell>
          <cell r="B6050">
            <v>31000244</v>
          </cell>
        </row>
        <row r="6051">
          <cell r="A6051" t="str">
            <v>CHED-SAUCE 50 4KG</v>
          </cell>
          <cell r="B6051">
            <v>31000245</v>
          </cell>
        </row>
        <row r="6052">
          <cell r="A6052" t="str">
            <v>SKZ CHED 10KG VLOG</v>
          </cell>
          <cell r="B6052">
            <v>31000246</v>
          </cell>
        </row>
        <row r="6053">
          <cell r="A6053" t="str">
            <v>GRW SCHI-NAT 7,2KG NEUE REZ</v>
          </cell>
          <cell r="B6053">
            <v>32000106</v>
          </cell>
        </row>
        <row r="6054">
          <cell r="A6054" t="str">
            <v>GRW CHILI-NAT 7,2KG NEUE REZ</v>
          </cell>
          <cell r="B6054">
            <v>32000107</v>
          </cell>
        </row>
        <row r="6055">
          <cell r="A6055" t="str">
            <v>REZ CHED-SAUCE 33 MIT JALA</v>
          </cell>
          <cell r="B6055">
            <v>35000365</v>
          </cell>
        </row>
        <row r="6056">
          <cell r="A6056" t="str">
            <v>REZ CHED-SAUCE 33</v>
          </cell>
          <cell r="B6056">
            <v>35000366</v>
          </cell>
        </row>
        <row r="6057">
          <cell r="A6057" t="str">
            <v>REZ CHED-SAUCE 50 MIT JALA</v>
          </cell>
          <cell r="B6057">
            <v>35000367</v>
          </cell>
        </row>
        <row r="6058">
          <cell r="A6058" t="str">
            <v>REZ CHED-SAUCE 50</v>
          </cell>
          <cell r="B6058">
            <v>35000368</v>
          </cell>
        </row>
        <row r="6059">
          <cell r="A6059" t="str">
            <v>REZ CHED-PA VLOG</v>
          </cell>
          <cell r="B6059">
            <v>35000369</v>
          </cell>
        </row>
        <row r="6060">
          <cell r="A6060" t="str">
            <v>TORT WAL 2KG JER PL</v>
          </cell>
          <cell r="B6060">
            <v>47001075</v>
          </cell>
        </row>
        <row r="6061">
          <cell r="A6061" t="str">
            <v>RW NATUR-EX-NAT 8,1KG</v>
          </cell>
          <cell r="B6061">
            <v>47001076</v>
          </cell>
        </row>
        <row r="6062">
          <cell r="A6062" t="str">
            <v>SKST PFEFF-TORT 150G PT</v>
          </cell>
          <cell r="B6062">
            <v>47001077</v>
          </cell>
        </row>
        <row r="6063">
          <cell r="A6063" t="str">
            <v>NKST ROVIN 125 DE</v>
          </cell>
          <cell r="B6063">
            <v>48000013</v>
          </cell>
        </row>
        <row r="6064">
          <cell r="A6064" t="str">
            <v>NKS HAV-55 200G ES</v>
          </cell>
          <cell r="B6064">
            <v>48001209</v>
          </cell>
        </row>
        <row r="6065">
          <cell r="A6065" t="str">
            <v>NKS HAV-30 200G ES</v>
          </cell>
          <cell r="B6065">
            <v>48001210</v>
          </cell>
        </row>
        <row r="6066">
          <cell r="A6066" t="str">
            <v>NKS EMM 200G ES</v>
          </cell>
          <cell r="B6066">
            <v>48001212</v>
          </cell>
        </row>
        <row r="6067">
          <cell r="A6067" t="str">
            <v>NKS MAAS 200G ES</v>
          </cell>
          <cell r="B6067">
            <v>48001213</v>
          </cell>
        </row>
        <row r="6068">
          <cell r="A6068" t="str">
            <v>NKS MOZZ 200G ES</v>
          </cell>
          <cell r="B6068">
            <v>48001214</v>
          </cell>
        </row>
        <row r="6069">
          <cell r="A6069" t="str">
            <v>NKS EDAM 200G ES</v>
          </cell>
          <cell r="B6069">
            <v>48001215</v>
          </cell>
        </row>
        <row r="6070">
          <cell r="A6070" t="str">
            <v>NKS EDAM 200G IT</v>
          </cell>
          <cell r="B6070">
            <v>48001216</v>
          </cell>
        </row>
        <row r="6071">
          <cell r="A6071" t="str">
            <v>NKS GOU 200G IT</v>
          </cell>
          <cell r="B6071">
            <v>48001217</v>
          </cell>
        </row>
        <row r="6072">
          <cell r="A6072" t="str">
            <v>NKS PROV 200G IT</v>
          </cell>
          <cell r="B6072">
            <v>48001218</v>
          </cell>
        </row>
        <row r="6073">
          <cell r="A6073" t="str">
            <v>NKS MOZZ 150G CDM</v>
          </cell>
          <cell r="B6073">
            <v>48001220</v>
          </cell>
        </row>
        <row r="6074">
          <cell r="A6074" t="str">
            <v>NKS GOU 200G ZÜGER</v>
          </cell>
          <cell r="B6074">
            <v>48001222</v>
          </cell>
        </row>
        <row r="6075">
          <cell r="A6075" t="str">
            <v>NKS MAAS 200G ZÜGER</v>
          </cell>
          <cell r="B6075">
            <v>48001223</v>
          </cell>
        </row>
        <row r="6076">
          <cell r="A6076" t="str">
            <v>NKS MAAS LIGHT 200G ZÜGER</v>
          </cell>
          <cell r="B6076">
            <v>48001224</v>
          </cell>
        </row>
        <row r="6077">
          <cell r="A6077" t="str">
            <v>(BC-PT) NKST LE ROSÉ 120G</v>
          </cell>
          <cell r="B6077">
            <v>48001225</v>
          </cell>
        </row>
        <row r="6078">
          <cell r="A6078" t="str">
            <v>(U- PT) SKST PF 150G MKÄ PT</v>
          </cell>
          <cell r="B6078">
            <v>48001226</v>
          </cell>
        </row>
        <row r="6079">
          <cell r="A6079" t="str">
            <v>ABS AT-ROTWEIN-VAKU</v>
          </cell>
          <cell r="B6079">
            <v>49500226</v>
          </cell>
        </row>
        <row r="6080">
          <cell r="A6080" t="str">
            <v>ABS HEUBL-VAKU</v>
          </cell>
          <cell r="B6080">
            <v>49500227</v>
          </cell>
        </row>
        <row r="6081">
          <cell r="A6081" t="str">
            <v>ABS REBLOCHON-VAKU</v>
          </cell>
          <cell r="B6081">
            <v>49500228</v>
          </cell>
        </row>
        <row r="6082">
          <cell r="A6082" t="str">
            <v>ABS SCH-PAUL-VAKU</v>
          </cell>
          <cell r="B6082">
            <v>49500229</v>
          </cell>
        </row>
        <row r="6083">
          <cell r="A6083" t="str">
            <v>ABS TI-AD-VAKU</v>
          </cell>
          <cell r="B6083">
            <v>49500230</v>
          </cell>
        </row>
        <row r="6084">
          <cell r="A6084" t="str">
            <v>ABS ZIEGENROLLE-VAKU</v>
          </cell>
          <cell r="B6084">
            <v>49500231</v>
          </cell>
        </row>
        <row r="6085">
          <cell r="A6085" t="str">
            <v>ABS KELLERGEIST-VAKU</v>
          </cell>
          <cell r="B6085">
            <v>49500232</v>
          </cell>
        </row>
        <row r="6086">
          <cell r="A6086" t="str">
            <v>ABS SIMMEN-VAKU</v>
          </cell>
          <cell r="B6086">
            <v>49500233</v>
          </cell>
        </row>
        <row r="6087">
          <cell r="A6087" t="str">
            <v>ABS PAP-CHILI-BRIE-VAKU</v>
          </cell>
          <cell r="B6087">
            <v>49500234</v>
          </cell>
        </row>
        <row r="6088">
          <cell r="A6088" t="str">
            <v>(BD-CH) NUSSK-FRUCHTK 8x120G</v>
          </cell>
          <cell r="B6088">
            <v>52000047</v>
          </cell>
        </row>
        <row r="6089">
          <cell r="A6089" t="str">
            <v>RSTK VS-NATUR 150G ITC</v>
          </cell>
          <cell r="B6089">
            <v>57000299</v>
          </cell>
        </row>
        <row r="6090">
          <cell r="A6090" t="str">
            <v>RSTK VS-CHILI 150G ITC</v>
          </cell>
          <cell r="B6090">
            <v>57000300</v>
          </cell>
        </row>
        <row r="6091">
          <cell r="A6091" t="str">
            <v>RSTK NATUR-NAT 12X 150G COP</v>
          </cell>
          <cell r="B6091">
            <v>57000423</v>
          </cell>
        </row>
        <row r="6092">
          <cell r="A6092" t="str">
            <v>18340 RSTK NATUR-EX-N 300G MON</v>
          </cell>
          <cell r="B6092">
            <v>57000579</v>
          </cell>
        </row>
        <row r="6093">
          <cell r="A6093" t="str">
            <v>RW NATUR-EX-NAT 5,6KG GB</v>
          </cell>
          <cell r="B6093">
            <v>57000730</v>
          </cell>
        </row>
        <row r="6094">
          <cell r="A6094" t="str">
            <v>CHED-CREME CL-O-FA VLOG 10KG</v>
          </cell>
          <cell r="B6094">
            <v>57000765</v>
          </cell>
        </row>
        <row r="6095">
          <cell r="A6095" t="str">
            <v>TORT WAL 2KG PL</v>
          </cell>
          <cell r="B6095">
            <v>57000767</v>
          </cell>
        </row>
        <row r="6096">
          <cell r="A6096" t="str">
            <v>SKZ-40FIT 10KG Wurst</v>
          </cell>
          <cell r="B6096">
            <v>57000768</v>
          </cell>
        </row>
        <row r="6097">
          <cell r="A6097" t="str">
            <v>RW NATUR 8,1KG GB</v>
          </cell>
          <cell r="B6097">
            <v>57000770</v>
          </cell>
        </row>
        <row r="6098">
          <cell r="A6098" t="str">
            <v>(C) NKST ZIEGE 150G MKÄ</v>
          </cell>
          <cell r="B6098">
            <v>58000833</v>
          </cell>
        </row>
        <row r="6099">
          <cell r="A6099" t="str">
            <v>(BB) NKST PAPRIKA-CHILI 150G</v>
          </cell>
          <cell r="B6099">
            <v>58001143</v>
          </cell>
        </row>
        <row r="6100">
          <cell r="A6100" t="str">
            <v>NKS TIL MA 400G K-C DE</v>
          </cell>
          <cell r="B6100">
            <v>58001174</v>
          </cell>
        </row>
        <row r="6101">
          <cell r="A6101" t="str">
            <v>NKS BUT MA 400G K-C DE</v>
          </cell>
          <cell r="B6101">
            <v>58001175</v>
          </cell>
        </row>
        <row r="6102">
          <cell r="A6102" t="str">
            <v>(AU-IE) NKST OLD AMSTERDA 100G</v>
          </cell>
          <cell r="B6102">
            <v>58001178</v>
          </cell>
        </row>
        <row r="6103">
          <cell r="A6103" t="str">
            <v>ERS-NKS Tilsiter 400G MA V2</v>
          </cell>
          <cell r="B6103">
            <v>70002524</v>
          </cell>
        </row>
        <row r="6104">
          <cell r="A6104" t="str">
            <v>UFO 285 mm GVA BT 200, Linie 5</v>
          </cell>
          <cell r="B6104">
            <v>71000407</v>
          </cell>
        </row>
        <row r="6105">
          <cell r="A6105" t="str">
            <v>UKD-RS 24X 250G ALTERNATIVE</v>
          </cell>
          <cell r="B6105">
            <v>72000647</v>
          </cell>
        </row>
        <row r="6106">
          <cell r="A6106" t="str">
            <v>PSM HHP E-Welle 555X780MM</v>
          </cell>
          <cell r="B6106">
            <v>91000092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96240277775" createdVersion="7" refreshedVersion="7" minRefreshableVersion="3" recordCount="2328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0" maxValue="3546"/>
    </cacheField>
    <cacheField name="Datum" numFmtId="0">
      <sharedItems containsNonDate="0" containsDate="1" containsString="0" containsBlank="1" minDate="2021-08-19T00:00:00" maxDate="2021-12-14T00:00:00" count="86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m/>
      </sharedItems>
      <fieldGroup par="15" base="2">
        <rangePr groupBy="days" startDate="2021-08-19T00:00:00" endDate="2021-12-14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 containsBlank="1" containsMixedTypes="1" containsNumber="1" containsInteger="1" minValue="29000001" maxValue="295010003"/>
    </cacheField>
    <cacheField name="Produktname" numFmtId="0">
      <sharedItems containsBlank="1" containsMixedTypes="1" containsNumber="1" containsInteger="1" minValue="0" maxValue="295010003" count="361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Scheiben/Staub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rpackte Scheiben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ABS 295"/>
        <s v="VOS RW-NUSS-ENDSTÜCK"/>
        <s v="SKZ PF 10KG"/>
        <s v="VOS SKZ mit Pfeffer"/>
        <s v="Außenmasse FK-Röllchen"/>
        <s v="Gourmet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VS Natur mit Rinde"/>
        <s v="Räucherscheiben bunter Pfeffer"/>
        <s v="Zipfel"/>
        <s v="VOS VS-SCHI ENDSTÜCK"/>
        <s v="Gorumet"/>
        <s v="VOS RW-GOU-O-SORB ZIPFE"/>
        <s v="VOS SKZ GOU-VAKU"/>
        <n v="29501126"/>
        <n v="49500231"/>
        <s v="Camembert B-Ware"/>
        <s v="Strudel"/>
        <n v="29000001"/>
        <s v="Holland Muster BU4"/>
        <s v="Tiroler Adler"/>
        <n v="295010003"/>
        <s v="VOS FK MEL-MANG"/>
        <s v="FK-Röllchen"/>
        <s v="Fett"/>
        <s v="ABS GroßLoKä Geräuchert"/>
        <m/>
        <n v="0" u="1"/>
        <n v="3190001" u="1"/>
      </sharedItems>
    </cacheField>
    <cacheField name="Symptom" numFmtId="0">
      <sharedItems containsBlank="1"/>
    </cacheField>
    <cacheField name="Grund" numFmtId="0">
      <sharedItems containsBlank="1" count="74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m/>
        <s v="-" u="1"/>
        <s v="keine Abnehmer" u="1"/>
        <s v="Reklamation" u="1"/>
        <s v="keine Zuständigkeiten" u="1"/>
        <e v="#N/A" u="1"/>
        <s v="gemischt, weil mehrere Produkte in einen Auftrag einfließen. VOS Trennung " u="1"/>
        <s v="keinen Einsatz" u="1"/>
        <s v="aus Hand gerutscht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50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0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23000020" maxValue="295010003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96242013891" createdVersion="7" refreshedVersion="7" minRefreshableVersion="3" recordCount="2327" xr:uid="{6902CE91-FC46-4AAC-A8E6-30B0DDD44885}">
  <cacheSource type="worksheet">
    <worksheetSource ref="A1:P2335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2-14T00:00:00" count="8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</sharedItems>
      <fieldGroup par="16" base="2">
        <rangePr groupBy="days" startDate="2021-08-19T00:00:00" endDate="2021-12-14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 containsMixedTypes="1" containsNumber="1" containsInteger="1" minValue="29000001" maxValue="295010003"/>
    </cacheField>
    <cacheField name="Produktname" numFmtId="0">
      <sharedItems containsMixedTypes="1" containsNumber="1" containsInteger="1" minValue="29000001" maxValue="295010003"/>
    </cacheField>
    <cacheField name="Symptom" numFmtId="0">
      <sharedItems count="18">
        <s v="Schimmel"/>
        <s v="Rest"/>
        <s v="keinen Verwendungszweck"/>
        <s v="Linienbezogen"/>
        <s v="Qualitätssicherung"/>
        <s v="Verpackungsfehler"/>
        <s v="Qualitätsprobleme"/>
        <s v="abgepumpt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23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s v="Schmelze keine Verarbeitung -&gt; Temperaturwechsel" u="1"/>
        <s v="-" u="1"/>
        <s v="keine Abnehmer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keinen Einsatz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aus Hand gerutscht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0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0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43.496271064818" backgroundQuery="1" createdVersion="7" refreshedVersion="7" minRefreshableVersion="3" recordCount="2327" xr:uid="{10F6E090-6D65-4CC6-A8E2-BD205C500059}">
  <cacheSource type="external" connectionId="29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2-14T00:00:00"/>
    </cacheField>
    <cacheField name="Produktgruppe" numFmtId="0">
      <sharedItems/>
    </cacheField>
    <cacheField name="Produktname" numFmtId="0">
      <sharedItems/>
    </cacheField>
    <cacheField name="Symptom" numFmtId="0">
      <sharedItems count="8">
        <s v="Schimmel"/>
        <s v="Rest"/>
        <s v="keinen Verwendungszweck"/>
        <s v="Linienbezogen"/>
        <s v="Qualitätssicherung"/>
        <s v="Verpackungsfehler"/>
        <s v="Qualitätsprobleme"/>
        <s v="abgepumpt"/>
      </sharedItems>
    </cacheField>
    <cacheField name="Grund" numFmtId="0">
      <sharedItems containsBlank="1" count="112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m u="1"/>
        <s v="-" u="1"/>
        <s v="keine Abnehmer" u="1"/>
        <s v="noch verwertbar" u="1"/>
        <s v="ausgefettet" u="1"/>
        <s v="Abnehmer ist kurzfristig abgesprungen" u="1"/>
        <s v="zu heiß geräuchert" u="1"/>
        <s v="Rinde Natriumarm" u="1"/>
        <s v="nur bestimmte Produkte" u="1"/>
        <s v="Lufzieher" u="1"/>
        <s v="Linienbezogen" u="1"/>
        <s v="nicht verarbeitet" u="1"/>
        <s v="Qualitätsproblemen" u="1"/>
        <s v="Zipfel ohne Abnehmer / Rinde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Fehlproduktion/unterbefüllt" u="1"/>
        <s v="Ware konnte nicht vakuumiert werden, nicht genügend LA" u="1"/>
        <s v="Reklamation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s v="stehen geblieben / übersehen" u="1"/>
        <s v="Produktion ausgefallen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keinen Einsatz" u="1"/>
        <s v="Rinde Maasdamer" u="1"/>
        <s v="Riss in Alufolie" u="1"/>
        <s v="Reste von Würste beim Köpfen" u="1"/>
        <s v="Keinen Einsatz in aktuelle Produkte" u="1"/>
        <s v="Maschinenausfälle" u="1"/>
        <s v="aus Hand gerutscht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9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0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295010003"/>
    </cacheField>
    <cacheField name="Menge [kg]" numFmtId="0">
      <sharedItems containsSemiMixedTypes="0" containsString="0" containsNumber="1" minValue="0" maxValue="3546"/>
    </cacheField>
    <cacheField name="Grund Ziffer" numFmtId="0">
      <sharedItems containsSemiMixedTypes="0" containsString="0" containsNumber="1" containsInteger="1" minValue="10" maxValue="125"/>
    </cacheField>
    <cacheField name="Datum [Tag]" numFmtId="0">
      <sharedItems containsSemiMixedTypes="0" containsDate="1" containsString="0" minDate="2021-08-19T00:00:00" maxDate="2021-12-14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000001" maxValue="29501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96276504629" backgroundQuery="1" createdVersion="7" refreshedVersion="7" minRefreshableVersion="3" recordCount="16104" xr:uid="{FDF56723-E17C-435E-8197-40B924238286}">
  <cacheSource type="external" connectionId="26"/>
  <cacheFields count="17">
    <cacheField name="Source.Name" numFmtId="0">
      <sharedItems count="10">
        <s v="13.12.xlsx"/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  <s v="QM001 - Mengenauswertung - Produktion nach Linie und BU - Automatischer Versand5.xlsx"/>
        <s v="QM001 - Mengenauswertung - Produktion nach Linie und BU - Automatischer Versand6.xlsx"/>
        <s v="QM001 - Mengenauswertung - Produktion nach Linie und BU - Automatischer Versand7.xlsx"/>
        <s v="QM001 - Mengenauswertung - Produktion nach Linie und BU - Automatischer Versand8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012" maxValue="59500054"/>
    </cacheField>
    <cacheField name="Beschreibung 2" numFmtId="0">
      <sharedItems count="1266">
        <s v="RIE Bio Bioland Landkäse Bajuval Natur 48%"/>
        <s v="WALNUSS EINWEICHEN"/>
        <s v="PFEF-RING WOLFEN LOCH-10MM"/>
        <s v="TOM-PAP WOLFEN LOCH-10MM"/>
        <s v="SCHI SCHNEIDEN 5x5x5"/>
        <s v="JAL GRÜN WOLFEN 10MM"/>
        <s v="JAL-ROT WOLFEN LOCH 10MMM"/>
        <s v="SCHI SCHNEIDEN 10x10x10MM"/>
        <s v="RW SCHI SCHÄLEN JERMI"/>
        <s v="RW NATUR-GRS SCHÄLEN"/>
        <s v="RIE SKZ FÜR 8OZ"/>
        <s v="RIE URIGER-BERGK"/>
        <s v="SKZ EMM-PASTE 10KG JÜTRO"/>
        <s v="TORT SCHW-PF 2KG JER DE"/>
        <s v="VEG-SCH WÜRZIG  7,2KG"/>
        <s v="Würste 6700g Schinken Räucher"/>
        <s v="GRW NATUR 7,2KG"/>
        <s v="RW JALA-NAT 9,3KG JER DE"/>
        <s v="RW NATUR 10,0KG AN"/>
        <s v="RW CHILI 10,0KG AN"/>
        <s v="RIE RÄU-BERGL-45"/>
        <s v="SKZ 8OZ"/>
        <s v="SKZ 2,5LB"/>
        <s v="GRW SCHI-NAT 7,2KG NEUE REZ"/>
        <s v="GRW CHILI-NAT 7,2KG NEUE REZ"/>
        <s v="REZ Räucherwürste Natriumreduziert Jalapeno"/>
        <s v="REZ RW-SCHI * JER"/>
        <s v="Emmentaler Paste"/>
        <s v="REZ Schwarzer Pfeffer Torten und Roulette"/>
        <s v="REZ GRW natur-86-89"/>
        <s v="REZ RW * AN"/>
        <s v="REZ RW-CHILI * AN"/>
        <s v="REZ GRW-SCHI NEU"/>
        <s v="REZ GRW-CHILI NEU"/>
        <s v="REZ VEG-SCH WÜRZIG"/>
        <s v="RS Natriumarm 150g Co-oP / Golden Acre"/>
        <s v="RS Jalapeno-NAT 200g Lidl Irland"/>
        <s v="GRS NATUR 150G MIL DE VLOG"/>
        <s v="GRS PUR 150G K-C VLOG"/>
        <s v="TORT WAL 2160G"/>
        <s v="RS NATUR-NAT 160G Iceland"/>
        <s v="GRS SCHI-NAT 150G K-C"/>
        <s v="VEG-SCH MILD 150G VEM"/>
        <s v="VEG-SCH WÜRZIG 150G VEM"/>
        <s v="Käsewürfel 220g Butterkäse/Edamer Lidl CH"/>
        <s v="BMI Bio Landkäse 200g Natur BIOLAND"/>
        <s v="NKS 200g Gouda 4-SPRACHIG"/>
        <s v="NKS BUTTERK 400G ALDI HOF"/>
        <s v="NKS TIL 400G ALDI HOF"/>
        <s v="VOS RW-SCHI-NAT-VAKU"/>
        <s v="VOS RW NATUR-NAT-GESCHÄ-VAKU"/>
        <s v="VOS RW NATUR-EXTRA-NAT-GESCHÄ-VAKU"/>
        <s v="VOS SKZ AMM GERÄUCHERT"/>
        <s v="RÄU-END NATUR ZIPFEL REZ-JER-AN"/>
        <s v="RÄU-END SCHI ZIPFEL REZ-JER-AN"/>
        <s v="RÄU-END GRW-NATUR ZIPFEL"/>
        <s v="RÄU-END GRW-SCHI-NAT ZIPFEL"/>
        <s v="RÄU-END NATUR-NAT ZIPFEL"/>
        <s v="RÄU-END NATUR ENDSTÜCK REZ-JER-AN"/>
        <s v="RÄU-END GRW-NATUR ENDSTÜCK"/>
        <s v="RÄU-END NATUR-NAT ENDSTÜCK"/>
        <s v="ABS CAMBOZOLA-VAKU"/>
        <s v="ABS SCH-PAUL-VAKU"/>
        <s v="ABS ZIEGENROLLE-VAKU"/>
        <s v="ABS KELLERGEIST-VAKU"/>
        <s v="ABS PAP-CHILI-BRIE-VAKU"/>
        <s v="VOS FK SCHNITTL-KNOB VAKU"/>
        <s v="Frischkaesezuber. mit Zucker, 10 kg"/>
        <s v="MILBONA Frischkäse-Aufstrich 125g VLOG"/>
        <s v="9108 GUT BIO FRISCHKÄSE 160g"/>
        <s v="Frischkäse-Taler 125g Schnittlauch-Knoblauch"/>
        <s v="Creme Noblesse 250g sortiert"/>
        <s v="Torte 1000g, Lachs SL/NL"/>
        <s v="Torte 1000g, Lachs Michaelides"/>
        <s v="Torte 1000g, Walnuss"/>
        <s v="Torte 1000g, Walnuss Michaelides"/>
        <s v="Walnuss Torte 1000g IT-RO"/>
        <s v="Räucherkäse Wurst 2000g"/>
        <s v="Gouda-Paste 10kg"/>
        <s v="18127 Völker Räucherkäse Scheiben 200g"/>
        <s v="Coop Räucherkäse Scheiben 150g"/>
        <s v="Gutes Land Räucherscheiben Natur 250g VLOG"/>
        <s v="Gutes Land Räucherscheiben Schinken 250g VLOG"/>
        <s v="(N) Meine Käserei, Walnusskäse 8x150g"/>
        <s v="(U) Meine Käserei, Pfefferkäse 8x150g"/>
        <s v="Morrisons Räucherscheiben 180g"/>
        <s v="Räucherscheiben 200g Enjoy/GA"/>
        <s v="(N-PL) MILBONA, Walnusstorte 8x150g"/>
        <s v="VALBLANC Creme Noblesse 150g sortiert"/>
        <s v="(U-FI) Milbona, Pfefferkäse 8x150g"/>
        <s v="Iceland Räucherscheiben 160g"/>
        <s v="Schmelzkäsezubereitung mit Shrimps 150g"/>
        <s v="Milbona - Gourmet Räucherscheiben 150g VLOG"/>
        <s v="(U-IE) Milbona, Pfefferkäse 8x150g"/>
        <s v="Naturkäse Scheiben 200g Maasdam + Emmental"/>
        <s v="Havarti Scheiben 200g, sortiert"/>
        <s v="NKS 400g, Gouda VLOG MAO Lidl DE"/>
        <s v="55660 MA Smoked Maasdam 45%, 4x1,5kg Brot"/>
        <s v="Meine Käserei Allgäuer Käseselektion 180g VLOG"/>
        <s v="(J-FI) Milbona, Reblochon 9x120g"/>
        <s v="(Q-PT) Milbona, Rotweinkäse 9x110 g"/>
        <s v="(J-PT) Milbona, Reblochon 9x120 g"/>
        <s v="(I) Meine Käserei, Blue Fou aus AT 10x110g"/>
        <s v="(V) Meine Käserei, Tiroler Adler 9x110g"/>
        <s v="(J) Meine Käserei, Reblochon 9x120g"/>
        <s v="(J-ES) Milbona, Reblochon 9x120g"/>
        <s v="(Q-AT) Meine Käserei, Rotweinkäse 9x110g"/>
        <s v="(Q-CZ) Milbona, Rotweinkäse 9x110g"/>
        <s v="(Q-FI) Milbona Käsetheke, Rotweinkäse aus AT ca. 110g"/>
        <s v="(Q-LT) Milbona Käsetheke, Rotweinkäse aus AT ca. 9x110g"/>
        <s v="(Q-SK) Milbona Käsetheke, Rotweinkäse 9x110 g"/>
        <s v="(AU) Meine Käserei, Old Amsterdam 10x100g"/>
        <s v="(AW)Lidl Theke Naturkäsescheiben Allgäuer Emmentaler 9x150g"/>
        <s v="(AU-ES) Milbona, Old Amsterdam 10x100g"/>
        <s v="NKS 400g, Tilsiter VLOG MOA Lidl DE"/>
        <s v="(Q-IE) Milbona, Rotweinkäse 9x110g"/>
        <s v="(Q-CH) Milbona, Rotweinkäse 9x110g"/>
        <s v="(BB) Meine Käserei, Paprika-Chili-Brie 8x150g"/>
        <s v="(BE) Naturkäsescheiben Lidl-Theke Bergfeuer 10x130g"/>
        <s v="auskratzen-3010"/>
        <s v="Reinigung-1100"/>
        <s v="Reinigung-1200"/>
        <s v="Reinigung-2020"/>
        <s v="Reinigung-2030"/>
        <s v="Reinigung - 2040"/>
        <s v="Reinigung - 2050"/>
        <s v="Reinigung-2100"/>
        <s v="Reinigung - 3010"/>
        <s v="Reinigung - 3020"/>
        <s v="Reinigung-3030"/>
        <s v="Reinigung-3040"/>
        <s v="REIN-3100"/>
        <s v="Reinigung-5020"/>
        <s v="Reinigung-5021"/>
        <s v="Reinigung-5022"/>
        <s v="Reinigung-5023"/>
        <s v="spülen-2040"/>
        <s v="Trockenreinigung-5336"/>
        <s v="RIE Maasdamer LAIB Quadratisch OGT"/>
        <s v="RIE Bergländer 45% natur OHNE GENTECHNIK"/>
        <s v="RIE Caratere 45% OHNE GENTECHNIK"/>
        <s v="RIE GOU-48"/>
        <s v="WALNUSS GEWOLFT 13MM"/>
        <s v="Haselnüsse-Cashewkerne ABWIEGEN"/>
        <s v="SCHI SCHNEIDEN 10x10x10"/>
        <s v="RW NATUR-USA SCHÄLEN"/>
        <s v="RW NATUR-NAT SCHÄLEN"/>
        <s v="SCHW-PFEFF RÖSTEN"/>
        <s v="RIE Maasdamer 30% Fett i Tr. Konventionell"/>
        <s v="Konzentrat in Würsten 10 kg Walnuss"/>
        <s v="ABS 45-48% OGT"/>
        <s v="ABS GroßLoKä Natur OGT"/>
        <s v="ABS GroßLoKä Geräuchert OGT"/>
        <s v="ABS GroßLoKä Geräuchert Konv."/>
        <s v="VS Schinken geschält"/>
        <s v="VS Schinken mit Rinde"/>
        <s v="ABS 40-60% WSCH"/>
        <s v="VS SKZ Premium Würfel"/>
        <s v="TORT WAL 1,93KG JER DE"/>
        <s v="VEG-SCH MILD 7,2KG"/>
        <s v="Räucherwürste Extra Natriumarm 9300g"/>
        <s v="Würste 9300g Räucher natriumarm"/>
        <s v="RW SCHI-NAT 9,3KG ALD GB"/>
        <s v="RW SCHI 10,0KG AN"/>
        <s v="RW NUSS 10,0KG AN"/>
        <s v="NK GOU 3KG BROT"/>
        <s v="REZ Räucher Würste Tesco"/>
        <s v="REZ Räucherwürste extra Natriumarm"/>
        <s v="REZ Schinkenräucher Würste Tesco Natriumreduziert"/>
        <s v="REZ Walnuss Konzentrat"/>
        <s v="REZ Walnuss-Torten"/>
        <s v="REZ RW-SCHI * AN"/>
        <s v="REZ RW-NUSS * AN"/>
        <s v="REZ VEG-SCH MILD"/>
        <s v="FK-Röllchen 100g Ananas  gestrudelt Morrison"/>
        <s v="FK-Röllchen 100g Kräuter gestrudelt Teodoro"/>
        <s v="FK-Röllchen 100g Ananas  gestrudelt Teodoro"/>
        <s v="FK-röllchen Kräuter 100g ASDA Eurilait"/>
        <s v="GRS NATUR 150G NOR DE VLOG"/>
        <s v="RS NATUR 150G MEI VLOG"/>
        <s v="RS SCHI 150G MEI VLOG"/>
        <s v="RS CHILI 150G MEI VLOG"/>
        <s v="GRS NATUR 150G JTAG VLOG"/>
        <s v="RS SCHI 250G GUL VLOG"/>
        <s v="GRS SCHI-NAT 150G NORMA"/>
        <s v="GRS CHILI-NAT 150G NORMA"/>
        <s v="GRS SCHI-NAT 150G JTAG"/>
        <s v="GRS CHILI-NAT 150G K-C"/>
        <s v="GRS SCHI-NAT 150G ALDI"/>
        <s v="NKS Butterkäse 400g Leckerrom VLOG"/>
        <s v="Tilsiter 400g Leckerrom VLOG"/>
        <s v="Käsewürfel 220g Bergkäse / Gouda Lidl DK"/>
        <s v="Käsesnack 220g Butterkäse Edamer Lidl DK"/>
        <s v="Käsewürfel 220g Bergkäse/Gouda Lidl CH"/>
        <s v="Käsewürfel 220g Bergkäse / Gouda Lidl DE VLOG"/>
        <s v="BMI Bio Landkäse 200g geräuchert BIOLAND"/>
        <s v="NKS GOU 400G AS VLOG"/>
        <s v="KS BERGK-GOU 220G PARTY HU/RS"/>
        <s v="KS BUTTE/EDAM 220G PARTY HU/RS"/>
        <s v="ABS HAV-30-VAKU"/>
        <s v="ABS HAV-DILL-VAKU"/>
        <s v="VOS RW-NUSS-VAKU"/>
        <s v="VOS RW NATUR-BERGK-GESCHÄ-VAKU"/>
        <s v="VOS WALNUSS-VAKU"/>
        <s v="VOS WAL-KONZ-vakuumiert"/>
        <s v="VOS GRW-SCHI-NAT-VAKU"/>
        <s v="Grand'Or Cream Cheese Blocks, 2000g"/>
        <s v="Morrisons Frischkäse Röllchen 100g"/>
        <s v="Roulette 1000g, Walnuss Jermi"/>
        <s v="Continente Roulette 1000g, Walnuss"/>
        <s v="Raeucherkaese-Scheiben 200g, Schinken"/>
        <s v="COOP Räucherstücke natur 12x150g"/>
        <s v="MILBONA Räucherscheiben 200g"/>
        <s v="Boar's Head Hickory Smoked 8oz Schmelzkäsezubereitung"/>
        <s v="ASDA Räucherscheiben 180g ohne Interleaver"/>
        <s v="(N-CZ) Milbona, Walnusstorte 8x150g"/>
        <s v="(N-HU) MILBONA, Walnusstorte 8x150g"/>
        <s v="(N-HR) MILBONA Käsetheke, Walnusstorte aus DE 8x150g"/>
        <s v="(N-SI) Milbona Käsetheke, Walnusstorte aus DE 8x150g"/>
        <s v="(N-DK) Milbona, Walnusstorte 8x150g"/>
        <s v="(N-PT) Milbona, Walnusstorte 8x150g"/>
        <s v="Black Forest Räucherkaese-Wurst 2,72kg"/>
        <s v="Black Forest Schinken Räucherkäse-Wurst 2,72kg"/>
        <s v="Black Forest Chili Räucherkäse-Wurst 2,72kg"/>
        <s v="AS 45867 Hofburger Räucherscheiben 150g VLOG"/>
        <s v="1628 RÄUCHERSCHMELZKÄSE 250G VLOG"/>
        <s v="TRENTIN Mozzarella Scheiben 150g"/>
        <s v="TRENTIN Provola Scheiben geräuchert 150g"/>
        <s v="Cour di Malga Provola Scheiben 150g"/>
        <s v="(I-CZ) Milbona, BluFou 10x11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I-HR) MILBONA Käsetheke, BluFou aus DE 10x110g"/>
        <s v="(B-HR) MILBONA Käsetheke, Mediterrane Kräuter 9x110g"/>
        <s v="(I-SI) Milbona Käsetheke, BluFou aus AT 10x110g"/>
        <s v="(B-SI) Milbona Käsetheke, Mediterrane Kräuter NL 9x110g"/>
        <s v="(E-SI) Milbona Käsetheke, Gouda aus Ziegenmilch NL 9x110 g"/>
        <s v="(AH-SI) MILBONA Käsetheke, Whisky &amp; Nut 9x110 g"/>
        <s v="(H-SI) Milbona Käsetheke, Pecorino Prezioso IT 10x100 g"/>
        <s v="(B-SE) MILBONA, Mediterrane Kräuter 9x110g"/>
        <s v="(E-SE) MILBONA, Gouda aus Ziegenmilch 9x110g"/>
        <s v="(B-FI) Milbona, Mediterrane Kräuter 9x110 g"/>
        <s v="(E-FI) Milbona, Ziegengouda 9x110 g"/>
        <s v="(H-FI) Milbona, Pecorino Prezioso 10x100g"/>
        <s v="(I-DK) Milbona, BluFou 10x110g"/>
        <s v="(L-DK) Milbona, Brie de Nangis 10x100g"/>
        <s v="(H-DK) Milbona, Pecorino Prezioso 10x100g"/>
        <s v="(I-PT) Milbona, BluFou 10x110g"/>
        <s v="(AH-PT) MILBONA, Whisky &amp; Nut 9x110g"/>
        <s v="(H-PT) Milbona, Pecorino Prezioso 10x100 g"/>
        <s v="(B-IE) Milbona Käsetheke, Mediterrane Kräuter NL 9x110 g"/>
        <s v="(H-IE) Milbona Käsetheke, Pecorino Prezioso IT 10x100 g"/>
        <s v="(B-AT) Meine Käserei, Mediterrane Kräuter 9x110g"/>
        <s v="(H-AT)Meine Käserei, Pecorino Prezioso 10x100g"/>
        <s v="(B-GR) Milbona, Mediterrane Kräuter 9x110 g"/>
        <s v="(AH-GR) Milbona, Whisky &amp; Nut 9x110g"/>
        <s v="(H-PL) Milbona, Pecorino Prezioso 10x100g"/>
        <s v="(I-NL) Milbona, BluFou 10x110g"/>
        <s v="(H-NL) Milbona, Pecorino Prezioso 10x100g"/>
        <s v="(L-NL) Milbona, Brie de Nangis 10x100g"/>
        <s v="Leckerrom Naturkäse-Scheiben 400g VLOG"/>
        <s v="MILBONA Kinderkolli"/>
        <s v="(I-IT) Milbona Käsetheke BluFou aus AT ca. 10x110g"/>
        <s v="(H-ES) MILBONA, Pecorino Prezioso 10x100g"/>
        <s v="(I-ES) MILBONA, BluFou 10x110g"/>
        <s v="(AH-NL) MILBONA, Whisky &amp; Nut 9x110g"/>
        <s v="(AH-AT) Meine Käserei, Whisky &amp; Nut 9x110g"/>
        <s v="(AH-CZ) MILBONA, Whisky &amp; Nut 9x110g"/>
        <s v="(B-CY) Milbona Käsetheke, mediterraner Kräuterkäse 9x110g"/>
        <s v="(AH-CY) Milbona Käsetheke, Whisky &amp; Nut 9x110g"/>
        <s v="(I-RO) MILBONA Käsetheke, BluFou aus AT ca. 10x110g"/>
        <s v="(B-RO) Milbona Käsetheke, mediterraner Kräuterkäse 9x110g"/>
        <s v="(H-RO) Milbona Käsetheke, Pecorino aus IT 10x100g"/>
        <s v="(I-LT) MILBONA Käsetheke, BluFou aus DE ca. 10x110g"/>
        <s v="(H-LT) Milbona Käsetheke, Pecorino aus IT 10x100g"/>
        <s v="(I-CH) Milbona Käsetheke, BluFou aus AT 10x110 g"/>
        <s v="(B-SK) Milbona Käsetheke, Med. Kräuterkäse 9x110 g"/>
        <s v="(I-HU) Milbona, Blu Fou 10x110g"/>
        <s v="(AN-HU) Milbona, Bruschetta 9x110g"/>
        <s v="(AN-CZ) Milbona, Bruschetta 9x110g"/>
        <s v="(AH-RO) Milbona Käsetheke, Whisky &amp; Nut ca. 9x110g"/>
        <s v="(B-CH) Milbona, Mediterraner Kräuterkäse 9x110g"/>
        <s v="(AH-RS) Milbona, Whisky &amp; Nut 9x110g"/>
        <s v="(B-RS) Milbona, Med. Kräuterkäse 9x110g"/>
        <s v="(E-RS) Milbona, Ziegengouda 9x110g"/>
        <s v="(H-RS) Milbona, Pecorino Prezioso 10x100g"/>
        <s v="(BF) Naturkäsescheiben Lidl-Theke Uriger Bergkäse 10x130g"/>
        <s v="Reinigung-5001"/>
        <s v="Reinigung-5160"/>
        <s v="Vorbereitung-5030"/>
        <s v="ZWREIN-5036 150min"/>
        <s v="Zwischenreinigung-5160"/>
        <s v="RIE Havarti Natur 30% LAIB quadratisch"/>
        <s v="RIE Havarti Natur 55% LAIB quadratisch"/>
        <s v="RIE Havarti Dill LAIB 55 quadratisch"/>
        <s v="RIE Emmentaler LAIB Quadratisch"/>
        <s v="RIE CHED-RT-50"/>
        <s v="BLOCK FORMEN AUSLEGEN MIT"/>
        <s v="RIE CHED-RT L33 NEUE RW"/>
        <s v="ABS 45-48% Konventionell"/>
        <s v="VS GRS Natur OGT"/>
        <s v="SKZ GORG-68 10KG JER DE"/>
        <s v="SKZ GOU-GEW-SORB 18KG MBL"/>
        <s v="SKZ EMM-GEW-SORB 18KG MBL"/>
        <s v="SKZ CAM-GEW-SORB 18KG"/>
        <s v="Würste 9100g Chili Räucher Vorschmelz"/>
        <s v="Würste 9100g Natur aus Vorschmelz mit Randstücken"/>
        <s v="GRW GARTK 7,2KG"/>
        <s v="REZ Räucherwürste aus VS mit Räucherspicker"/>
        <s v="REZ Chili Räucher Würste mit viel VS"/>
        <s v="REZ GRW Kräuter"/>
        <s v="REZ Creme Noblesse Kräuter UHT"/>
        <s v="REZ Creme Noblesse Pfeffer UHT"/>
        <s v="REZ Creme Noblesse Schw. Schinken 60% UHT"/>
        <s v="REZ Gorgonzola Paste Jütro"/>
        <s v="REZ SKZ Camembert Premium Würfel"/>
        <s v="REZ SKZ Emmentaler 45% Premium Würfel"/>
        <s v="REZ SKZ Gouda 48%  Premium Würfel"/>
        <s v="Räucherscheiben 200g Natur Monolith L16"/>
        <s v="GRS Räucher Natur 150g HU / ROM"/>
        <s v="GRS Natur 150g Lidl Giechenland"/>
        <s v="CN Schinken 150g Valblanc"/>
        <s v="CN Bunter Pfeffer 150g Valblanc"/>
        <s v="CN KRÄU 250G JER DE"/>
        <s v="CN SCHW-SCHI 250G JER DE"/>
        <s v="Pfeffertorte 2000g für Theke"/>
        <s v="RS NATUR 250G GUL VLOG"/>
        <s v="GRS NATUR 150G Lidl Niederlande"/>
        <s v="CN Kräuter 150g Valblanc"/>
        <s v="GRS SCHI-NAT 150G HU"/>
        <s v="GRS CHILI-NAT 150G HU"/>
        <s v="GRS SCHI-NAT 150G GR"/>
        <s v="GRS CHILI-NAT 150G GR"/>
        <s v="GRS CHILI-NAT 150G NL"/>
        <s v="GRS NATUR 150G ALDI"/>
        <s v="RS NATUR 250G HOF ALDI"/>
        <s v="RS CHILI 250G HOF ALDI"/>
        <s v="RS NATUR 250G ALDI PT"/>
        <s v="RS CHILI 250G ALDI PT"/>
        <s v="NKS 200g Mozzarella PT/ES"/>
        <s v="ABS MOZZ-VAKU"/>
        <s v="ABS PROV-VAKU"/>
        <s v="ABS LANDK-RÄU-VAKU"/>
        <s v="ABS LANDK-NATUR-VAKU"/>
        <s v="VOS RW MAASDAM-GESCHÄLT-VAKU"/>
        <s v="VOS SKZ AMM UNGERÄUCHERT"/>
        <s v="ABS BERGK-VAKU BERGLANDMILCH"/>
        <s v="ABS BERGK / GOU-VAKU GEMISCHT OGT"/>
        <s v="ABS ALL-EMM-VAKU"/>
        <s v="VOS GRW-CHILI-NAT-VAKU"/>
        <s v="ABS BERGFEUER-VAKU"/>
        <s v="ABS URIGER BERGK-VAKU"/>
        <s v="ABS BERGKÄ-GOU-MI-48-GEM-VAKU"/>
        <s v="ABS TI-AD-VAKU"/>
        <s v="Frischkäse-Röllchen Kräuter 100g"/>
        <s v="ASDA Frischkäse-Röllchen 100g"/>
        <s v="FKR ANA-MAN 100G JER ES"/>
        <s v="Milbona Bio Streichrahm 150g"/>
        <s v="Torte 2000g Grüner Pfeffer"/>
        <s v="Raeucherkaese Wurst 2000g"/>
        <s v="Emmentaler Paste 10 kg JÜTRO"/>
        <s v="18340 RSTK NATUR-EX-NAT 300G MON"/>
        <s v="Boar's Head Hickory Smoked 2,5lb Schmelzkäsezubereitung"/>
        <s v="(U-CZ) Milbona, Pfeffer-Torte 8x150g"/>
        <s v="(N-SE) MILBONA, Walnusstorte 8x150g"/>
        <s v="(N-IE) Milbona Käsetheke, Walnusstorte aus DE 8x150g"/>
        <s v="(N-AT) Meine Käserei, Walnusstorte 8x150g"/>
        <s v="(N-GR) Milbona, Walnusstorte 8x150g"/>
        <s v="(U-AT) Meine Käserei, Pfeffer-Torte 8x150g"/>
        <s v="(N-RO) Milbona Käsetheke, Walnusstorte aus DE 8x150g"/>
        <s v="(N-CY) Milbona Käsetheke, Walnusstorte aus DE 8x150g"/>
        <s v="(U-RO) Milbona Käsetheke, Pfeffer-Torte aus DE 8x150g"/>
        <s v="(N-CH) Milbona, Walnusskäse DE 8x150g"/>
        <s v="(N-BG) Milbona Käsetheke, Walnusstorte aus DE 8x150g"/>
        <s v="(N-SK) Milbona Käsetheke, Walnusstorte 8x150g"/>
        <s v="(U-SI) Milbona Käsetheke, Pfefferkäse aus DE 8x150g"/>
        <s v="Meierie Räucherscheiben 150g VLOG"/>
        <s v="(U-BG) Milbona, Pfefferkäse 8x150g"/>
        <s v="(N-RS) Milbona, Walnusskäse 8x150g"/>
        <s v="(U-RS) Milbona, Pfefferkäse 8x150g"/>
        <s v="(U-PT) Milbona, Pfefferkäse 8x150g"/>
        <s v="96 kt/pl Hofburger Gouda 400g MAO 54639"/>
        <s v="Hofburger Gouda 400g VLOG MAO 56215"/>
        <s v="Cour di Malga Mozzarella Scheiben 150g"/>
        <s v="Leckerrom Gouda in Scheiben 400g VLOG"/>
        <s v="K-Classic Käse Snack Butterkäse-Edamer 220g VLOG"/>
        <s v="MILBONA Gouda Scheiben 400g"/>
        <s v="Käseplatte aus dem Allgäu 180g VLOG"/>
        <s v="(V-CZ) Milbona, Tiroler Adler 9x110g"/>
        <s v="(W-CZ) Milbona, Grünes Pesto 9x110g"/>
        <s v="(V-HR) MILBONA Käsetheke, Tiroler Adler 9x110g"/>
        <s v="(V-SI) Milbona Käsetheke, Tiroler Adler AT 9x110g"/>
        <s v="(I-SE) MILBONA, BluFou 10x110g"/>
        <s v="(L-SE) MILBONA, Brie de Nangis 10x100g"/>
        <s v="(V-SE) MILBONA, Tiroler Adler 9x110g"/>
        <s v="(I-FI) Milbona, BluFou 10x110g"/>
        <s v="(L-FI) Milbona, Brie de Nangis 10x100g"/>
        <s v="(V-FI) Milbona, Tiroler Adler 9x110 g"/>
        <s v="(V-DK) Milbona, Tiroler Adler 9x110g"/>
        <s v="(E-IE) Milbona Käsetheke, Gouda aus Ziegenmilch NL 9x110 g"/>
        <s v="(I-AT) Meine Käserei, BluFou 10x110g"/>
        <s v="(V-AT) Meine Käserei, Tiroler Adler 9x110g"/>
        <s v="(E-AT) Meine Käserei, Ziegengouda 9x110g"/>
        <s v="(W-AT) Meine Käserei, Grünes Pesto 9x110g"/>
        <s v="(I-GR) Milbona, BluFou 10x110 g"/>
        <s v="MILBONA Käse Snack in Würfeln, 220g (CH)"/>
        <s v="(B) Meine Käserei, Med. Kräuterkäse 9x110g"/>
        <s v="(V-NL) Milbona, Tiroler Adler 9x110g"/>
        <s v="(L-IT) Milbona Käsetheke, Brie de Nangis FR ca. 10x100g"/>
        <s v="(L-ES) MILBONA, Brie de Nangis 10x100g"/>
        <s v="(W-NL) Milbona, Grünes Pesto 9x110g"/>
        <s v="(I-CY) Milbona Käsetheke, BluFou aus AT 10x110g"/>
        <s v="(V-CY) Milbona Käsetheke, Tiroler Adler 9x110g"/>
        <s v="(V-RO) Milbona Käsetheke, Tiroler Adler AT ca. 9x110g"/>
        <s v="PrixGarantie Maasdamer light Scheiben 200g Coop"/>
        <s v="(I-BG) Milbona Käsetheke, BluFou aus AT 10x110 g"/>
        <s v="(E-BG) Milbona Käsetheke, Ziegengouda 9x110g"/>
        <s v="(I-SK) Milbona Käsetheke, Blu Fou 10x110 g"/>
        <s v="(L-SK) Milbona Käsetheke, Brie 10x100 g"/>
        <s v="(W-FI) Milbona, Grünes Pesto 9x110g"/>
        <s v="(W-HU) Milbona, Grünes Pesto 9x110g"/>
        <s v="(I-IE) Milbona Käsetheke, Blu-Fou 10x110g"/>
        <s v="(AP-CZ) Milbona, oranges Pesto 9x110g"/>
        <s v="(AP-DK) Milbona, Orangenes Pesto 9x110g"/>
        <s v="(L-BG) Milbona Käsetheke, Brie de Nangis 10x100g"/>
        <s v="(AN-FI) Milbona, Bruschetta 9x110g"/>
        <s v="(AP-SI) Milbona Käsetheke, Orangenes Pesto 9x110g"/>
        <s v="(AP-RO) Milbona Käsetheke, Orangenes Pesto 9x110g"/>
        <s v="(W-RO) Milbona Käsetheke, Grünes Pesto 9x110g"/>
        <s v="(AX) Lidl Theke Naturkäsescheiben Cremiger Tilsiter 10x130g"/>
        <s v="(W-SE) Milbona, Grünes Pesto 9x110g"/>
        <s v="(L-PT) Milbona, Brie de Nangis 10x100g"/>
        <s v="(AN-SK) Milbona, Bruschetta 9x110g"/>
        <s v="(AN-RO) Milbona, Bruschetta 9x110g"/>
        <s v="(W-SI) Milbona, Grünes Pesto 9x110g"/>
        <s v="(I-RS) Milbona, Blue Fou aus AT 10x110g"/>
        <s v="AS 704666 Hofburger NKS 400g VLOG"/>
        <s v="AS 704667 Hofburger NKS 400g VLOG"/>
        <s v="(BA) Meine Käserei, Simmental 8x120g"/>
        <s v="(V-RS) Milbona, Tiroler Adler 9x110g"/>
        <s v="(W-RS) Milbona, Grünes Pesto 9x110g"/>
        <s v="(W-CY) Milbona, Grünes Pesto 9x110g"/>
        <s v="(BA-RO) Milbona, Simmental 8x120g"/>
        <s v="(BA-AT) Meine Käserei, Simmental 8x120g"/>
        <s v="(BA-CZ) Milbona, Simmental 8x120g"/>
        <s v="(BA-HU) Milbona, Simmental 8x120g"/>
        <s v="Bergkäse-Abschnitte VLOG"/>
        <s v="Reinigung-3110"/>
        <s v="spülen-2020"/>
        <s v="spülen-3110"/>
        <s v="Trockenreinigung-5021"/>
        <s v="Vorlage Dummy ArtikelTrockenreinigung-5023"/>
        <s v="umstellen - 2040"/>
        <s v="umstellen-3010"/>
        <s v="RIE EDA-40"/>
        <s v="VOR MOZZ"/>
        <s v="VOR PROV"/>
        <s v="SCHI SCHNEIDEN 3x3x3MM"/>
        <s v="ABS 40-45% Konventionell"/>
        <s v="ABS GroßLoKä Natur Konvent."/>
        <s v="VS RW Natur ohne Rinde OGT"/>
        <s v="VS RW Schinken ohne Rinde OGT"/>
        <s v="VS RW Schinken mit Rinde OGT"/>
        <s v="VS Natur geschält"/>
        <s v="SKZ PF 10KG"/>
        <s v="Würste 9100g Schinken Räucher Vorschmelz"/>
        <s v="Würste 8400g Räucher Bedien Konzept"/>
        <s v="RW EX-NAT-FUTURA 6,1KG"/>
        <s v="REZ RW JERMI"/>
        <s v="REZ Schinken Räucher Würste mit viel VS"/>
        <s v="REZ SKZ PFEF"/>
        <s v="RS Natur Extra-Nat 200g Lidl Irland"/>
        <s v="Torten 2000g Walnuss bedruckt"/>
        <s v="GRS SCHI-NAT 150G LIDL DE"/>
        <s v="Grs Natur 100g Deutschland/Österreich BBOX"/>
        <s v="GRS CHILI-NAT 150G ALDI"/>
        <s v="GRS GARTK 150G ALDI"/>
        <s v="Käsewürfel 220g Butterkäse / Edamer Lidl DE VLOG"/>
        <s v="NKS 200g Edamer 4-SPRACHIG"/>
        <s v="NKST TRÜFFEL 70G"/>
        <s v="NKST LE BARON 75G"/>
        <s v="ABS BERGLÄ-VAKU"/>
        <s v="VOS RW-NATUR-NAT-VAKU"/>
        <s v="VOS RW SCHI-GESCHÄLT-VAKU"/>
        <s v="VOS GRW-NATUR-VAKU / Ersatz für 49500081"/>
        <s v="VOS RW-NATUR-EXTRA-VAKU /Eratz für 49500092"/>
        <s v="ABS CRE-TIL-VAKU"/>
        <s v="ABS BLU-FOU-VAKU"/>
        <s v="ABS ZIEGE-GOU-VAKU"/>
        <s v="ABS HEUBL-VAKU"/>
        <s v="ABS REBLOCHON-VAKU"/>
        <s v="ABS SIMMEN-VAKU"/>
        <s v="VOS LE-ROSE-Vakuumiert"/>
        <s v="VOS VEG-SCH-WÜRZIG-VAKU"/>
        <s v="GO ÖKO Bio Frischkäse 160g"/>
        <s v="KBio Frischkäse Natur 160g"/>
        <s v="ASDA Räucherkäse-Stücke 175g"/>
        <s v="K-Classic Räucher-Scheiben Pur 150g VLOG"/>
        <s v="Jeden Tag Räucherscheiben 150g VLOG"/>
        <s v=" Jeden Tag Räuchersch. Schinken 150g VLOG"/>
        <s v="Leckerrom Räucherscheiben 150g VLOG"/>
        <s v="K-Classic Räucher-Scheiben Paprika-Chili 150g VLOG"/>
        <s v="K-Classic Räucher-Scheiben Schinken 150g VLOG"/>
        <s v="Räucherwurst 5,6kg  &lt; 1,7% Salz"/>
        <s v="Vemondo Vegane Scheiben 150g"/>
        <s v="Cour di Malga Emmentaler Scheiben 150g"/>
        <s v="Gouda Scheiben 150g"/>
        <s v="(F-HR) MILBONA Käsetheke, Gruyère 9x150g"/>
        <s v="(F-SI) Milbona Käsetheke, Gruyère AOP Réserve 9x150g"/>
        <s v="(X-PT) Milbona, Scharfer Paul 8x150g"/>
        <s v="(F-AT) Meine Käserei, Gruyère 9x150g"/>
        <s v="MILBONA Käse Snack in Würfeln, 220g (DK)"/>
        <s v="(F) Meine Käserei, Gruyère 9x150g"/>
        <s v="(X) Meine Käserei, Scharfer Paul 8x150g"/>
        <s v="(L) Meine Käserei, Brie de Nangis 10x100g"/>
        <s v="Meine Käserei Käsevielfalt 200g"/>
        <s v="(X-RO) Milbona Käsetheke, Scharfer Paul aus DE 8x150g"/>
        <s v="PrixGarantie Maasdamer Scheiben 200g Coop"/>
        <s v="(AK) Meine Käserei, Cambozola 8x120g"/>
        <s v="(A-AT) Meine Käserei, Heublumenkäse 9x110g"/>
        <s v="(A) Meine Käserei, Heublumenkäse 9x110g"/>
        <s v="(AP-HU) Milbona, Orangenes Pesto 9x110g"/>
        <s v="(AP-SK) Milbona, Orangenes Pesto 9x110g"/>
        <s v="(F-SK) Milbona, Gruyère 9x150g"/>
        <s v="(X-SK) Milbona, Scharfer Paul 8x150g"/>
        <s v="(AP-IE) Milbona, Orangenes Pesto 9x110g"/>
        <s v="(F-CY) Milbona, Gruyère 9x150g"/>
        <s v="(A-RS) Milbona, Heublumenkäse 9x110g"/>
        <s v="(AP-RS) Milbona, Orangenes Pesto 9x110g"/>
        <s v="(F-RS) Milbona, Gruyère 9x150g"/>
        <s v="AN 6580 SCHNITTKÄSE-SCHEIBEN VLOG"/>
        <s v="(A-CY) Milbona, Heublumenkäse 9x110g"/>
        <s v="(AP-CH) Milbona, Orangenes Pesto 9x110g"/>
        <s v="(BG) Meine Käserei, Grüner Pfeffer 8x150g"/>
        <s v="WALNUSS GEWOLFT 10MM"/>
        <s v="ROUL WAL-DAR 4,2KG"/>
        <s v="SKZ 18,5KG AMM f.  2,5LB"/>
        <s v="Gouda RW mit Staubkäse 9100g"/>
        <s v="Würste 6700g Räucher"/>
        <s v="REZ Waluss-Roulette + Mini"/>
        <s v="REZ SKZ AMMERLAND BLO"/>
        <s v="REZ RW NATUR AMM"/>
        <s v="RS Schinken-NAT 200g Lidl Irland"/>
        <s v="RS SCHI 250G HOF ALDI"/>
        <s v="RS NUSS 250G HOF ALDI"/>
        <s v="RS SCHI 250G ALDI PT"/>
        <s v="RS NUSS 250G ALDI PT"/>
        <s v="BMI Bio Landkäse 200g Gouda BIOLAND"/>
        <s v="NKS Havarti 55% 200g ES"/>
        <s v="NKS Havarti Dill 200g ES"/>
        <s v="NKS Havarti light 30% 200g ES"/>
        <s v="ABS EDAM-45FIT VAKU-OGT"/>
        <s v="ABS CHED-RT-48 vakummiert mit ß-Carotin"/>
        <s v="Räucherkäse Wurst 6 lb Saputo"/>
        <s v="Raeucherkaese Wurst 1000g"/>
        <s v="Raeucher Wurst 1000g, Schinken"/>
        <s v="Raeucherkaese Wurst 2000g, Schinken"/>
        <s v="Räucherkäse Wurst ca. 8,1 kg"/>
        <s v="Räucher Wurst ca. 8,1 kg, Schinken"/>
        <s v="Gorgonzola-Paste 10kg"/>
        <s v="Räucherwurst 2,72kg"/>
        <s v="MILBONA Gourmet Räucherscheiben 150g (FI)"/>
        <s v="MILBONA Gourmet Räucherscheiben 150g HU"/>
        <s v="MILBONA Gourmet Räucherscheiben 150g (GR)"/>
        <s v="MILBONA Gourmet Räucherscheiben 150g (SI)"/>
        <s v="MILBONA Gourmet Räucherscheiben 150g (NL)"/>
        <s v="Naturkäse Scheiben 200g Edam + Mozzarella"/>
        <s v="46403 Ma Rauchk. Gouda 48%, 3kg Brot"/>
        <s v="TRENTIN Cheddar rot Scheiben 150g"/>
        <s v="(C) Meine Käserei, Ziegenrolle 7x150g"/>
        <s v="(E) Meine Käserei, Ziegengouda 9x110g"/>
        <s v="MILBONA Gouda Scheiben 400g VLOG"/>
        <s v="(Q) Meine Käserei, Rotweinkäse 9x110g"/>
        <s v="Party Käse Snack 220g Mischkolli RO/LT"/>
        <s v="(Q-RO) Milbona Käsetheke, Rotweinkäse aus AT ca. 9x110g"/>
        <s v="(Q-BG) Milbona Käsetheke, Rotweinkäse aus AT 9x110g"/>
        <s v="(AM) Meine Käserei, Kellergeist 10x100g"/>
        <s v="(Y-FI) Milbona, Crémeux 9x110g"/>
        <s v="(AM-CZ) Milbona, Kellergeist 10x100g"/>
        <s v="(AM-FI) Milbona, Kellergeist 10x100g"/>
        <s v="(Q-RS) Milbona, Rotweinkäse 9x110g"/>
        <s v="Party Käse Snack 220g, Mischkolli HU/RS"/>
        <s v="Party Käse Snack 220g, Mischkolli FI"/>
        <s v="Abschnitte Landkäse Bergkräuter 50% Fetti.Tr."/>
        <s v="Abschnitte Landkäse Bunter Pfeffer 50% i.Tr."/>
        <s v="Abschnitte Cheedar Rot 48% Fett i.Tr."/>
        <s v="Reinigung-5029"/>
        <s v="umstellen-2030"/>
        <s v="umstellen-3030"/>
        <s v="Raeucherkaese-Wurst 2,72kg"/>
        <s v="Deluxe Käseplatten Theke Weihnachtsaktion 3,000 KG"/>
        <s v="Reinigung-5330"/>
        <s v="(D-PT) Milbona, Unser Blütenkäse 10x100 g"/>
        <s v="(D) Meine Käserei, Unserer Blütenkäse 10x100g"/>
        <s v="(Y) Meine Käserei, Crémeux 9x110g"/>
        <s v="(E-ES) MILBONA, Ziegengouda 9x110g"/>
        <s v="(AN) Meine Käserei, Bruschetta 9x110g"/>
        <s v="(D-SK) Milbona, Unserer Blütenkäse 10x100g"/>
        <s v="(D-RS) Milbona, Unserer Blütenkäse 10x100g"/>
        <s v="RIE SKZ Gouda 45 x 90mm Müller Fleisch"/>
        <s v="VOR LACHS SCHNEIDEN FÜR CN"/>
        <s v="ABS 40-45% OGT"/>
        <s v="VS Natur mit Rinde"/>
        <s v="VS Chili geschält"/>
        <s v="VS Chili mit Rinde"/>
        <s v="Würste 9100g USA- Räucher"/>
        <s v="RW EX-NAT-FUTURA 5,7KG"/>
        <s v="RÄU-TÖRT-NATUR 125G"/>
        <s v="REZ USA-Räucher Würste"/>
        <s v="REZ Creme Noblesse Lachs 60% UHT"/>
        <s v="REZ Creme Noblesse Mexicana 60% UHT"/>
        <s v="GRS Räucher Natur 150g Fin / Swe"/>
        <s v="GRS NATUR 150G ALP DE VLOG"/>
        <s v="GRS SCHI 150G ALP DE VLOG"/>
        <s v="CN LACHS 250G JER DE"/>
        <s v="CN MEX 250G JER DE"/>
        <s v="CN Lachs 150g Valblanc"/>
        <s v="Edamer 400g Leckerrom VLOG"/>
        <s v="NKST 200g Bio Bergkäse BIO"/>
        <s v="NKS MAAS 200G AN BIO"/>
        <s v="NKS Bio Maasdamer 200g Aldi Polen BIO"/>
        <s v="NKS Maasdamer 200g SIM FR BIO"/>
        <s v="ABS MAAS VAKU-OGT"/>
        <s v="ABS MAAS-VAKU"/>
        <s v="VOS SKZ MF-GOU-VAKU"/>
        <s v="VOS RÄU-TÖRT-UNGERÄUCHERT-VAKU"/>
        <s v="VOS RÄU-TÖRT-geräuchert-VAKU"/>
        <s v="ABS JARLSBERG-VAKU"/>
        <s v="ABS GOU-ROYAL-VAKU"/>
        <s v="Raeucherkäse Wurst 1000g SI/GB/LT"/>
        <s v="Schinken-Raeucherkaese Wurst 2000g FR-NL"/>
        <s v="Raeucherkaese-Scheiben 200g"/>
        <s v="Raeucherkaese-Scheiben 250g, Schinken"/>
        <s v="Raeucherkaese-Scheiben 250g"/>
        <s v="Räucherkäsescheiben 250g JERMI"/>
        <s v="(N-LT) Milbona Käsetheke, Walnusstorte aus DE 8x150g"/>
        <s v="MILBONA Gourmet Räucherscheiben 150g (SK/HR)"/>
        <s v="Raeucherkaese Wurst ca. 8,1 kg, Natur"/>
        <s v="NKS 400g, Butterkäse VLOG MAO Lidl De"/>
        <s v="0787 GOUDA IN SCHEIBEN AN VLOG"/>
        <s v="6580 SCHNITTKÄSE-SCHEIBEN VLOG"/>
        <s v="(F-CZ) Milbona, Gruyère 9x150g"/>
        <s v="(P-IE) Milbona Käsetheke, Appenzeller aus CH 10x100 g"/>
        <s v="(I-PL) Käsetheke, Blu Fou 10x110g"/>
        <s v="6468 BIO SCHEIBEN 200g"/>
        <s v="6484 MAASDAMER IN SCHEIBEN AN VLOG"/>
        <s v="PrixGarantie Gouda Scheiben 200g Coop"/>
        <s v="(V-CH) Milbona, Tiroler Adler 9x110g"/>
        <s v="Simplement Bon et Bio Naturkäse-Scheiben 200g OGT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V-SK) Milbona, Tiroler Adler 9x110g"/>
        <s v="Bioland Gouda Abschnitte"/>
        <s v="Bio Gouda Abschnitte"/>
        <s v="Bio Butterkäse Abschnitte"/>
        <s v="Bio Maasdamer Abschnitte"/>
        <s v="Vorbereitung-5031"/>
        <s v="Wartung-2030"/>
        <s v="Wartung-2040"/>
        <s v="Wartung-2050"/>
        <s v="Wartung-3010"/>
        <s v="Wartung-3020"/>
        <s v="Wartung-3030"/>
        <s v="RIE Gouda SKZ 65 x 40mm Müller Fleisch"/>
        <s v="VOR MANDELN RÖSTEN"/>
        <s v="RIE GOU-ROYAL"/>
        <s v="VS GRS Chili mit Rinde OGT"/>
        <s v="WALK STANGE 4KG JER DE"/>
        <s v="RIE RÄU-BAJ-48"/>
        <s v="RW VS-NATUR 8,7KG"/>
        <s v="RW VS-SCHI 8,7KG"/>
        <s v="GRW SCHI-NAT 7,2GK NEUE REZ"/>
        <s v="RW GOU-STAUB 9,1KG AMM"/>
        <s v="REZ Walnusskäse in Stangen"/>
        <s v="GRS GARTK 150G ALP DE VLOG"/>
        <s v="RS NUSS 250G AN VLOG"/>
        <s v="RS NUSS 250G ALDI Portugal"/>
        <s v="ABS BUN-PF 50% L33 vakuumiert"/>
        <s v="VOS RW-NATUR-STAUBK-GESCHÄLT-VAKU 35000341"/>
        <s v="VOS MAAS-30%-VAKU"/>
        <s v="Oligold Frischkäse-Blöcke 6 x 2kg"/>
        <s v="Räuchertörtchen 125g Chesco"/>
        <s v="Torte 1000g, Lachs Jermi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TRENTIN Emmentaler Scheiben 150g"/>
        <s v="Emmentaler Scheiben 150g Jermi"/>
        <s v="TRENTIN Tilsiter Scheiben 150g"/>
        <s v="Tilsiter Scheiben 150g"/>
        <s v="Gouda 48 % Fett i. Tr."/>
        <s v="Naturkäse Scheiben 200g geschindelt"/>
        <s v="K-Classic Käse Snack Bergkäse-Gouda 220g VLOG"/>
        <s v="Bioland &quot;Bio Bauern&quot; Scheiben 200g"/>
        <s v="MILBONA Käse Snack in Würfeln 220g (DE) VLOG"/>
        <s v="(F-FI) Milbona, Gruyère 9x150 g"/>
        <s v="(B-DK) Milbona, Mediterrane Kräuter 9x110g"/>
        <s v="(X-AT) Meine Käserei, Scharfer Paul 8x150g"/>
        <s v="(W) Meine Käserei, Grünes Pesto 9x110g"/>
        <s v="Frija Käse Snack in Würfeln, 220g"/>
        <s v="(W-DK) Milbona, Grünes Pesto 9x110g"/>
        <s v="4625 Gut Bio Naturkäse-Scheiben 200g Polen"/>
        <s v="Leckerrom Käse Snack in Würfeln, 220g VLOG"/>
        <s v="(W-SK) Milbona Käsetheke, Grünes Pesto 9x110 g"/>
        <s v="(AP) Meine Käserei, Orangenes Pesto 9x110g"/>
        <s v="(AS) Meine Käserei, Feuriger Niederländer 9x110g"/>
        <s v="TRENTIN Pecorino Schreiben 11x120g"/>
        <s v="(X-PL) Milbona, Scharfer Paul 8x150g"/>
        <s v="(W-IE) Milbona, Grünes Pesto 9x110g"/>
        <s v="(AS-AT) Meine Käserei, Feuriger Niederländer 9x110g"/>
        <s v="(BB) Meine Käserei, Paprika-Chili-Brie 9x110g"/>
        <s v="ABS Gouda 45% mittelalt VLOG"/>
        <s v="Abschnitte Gouda mittelalt 45% Fett i.Tr."/>
        <s v="Reinigung-5031"/>
        <s v="(B-ES) MILBONA, Mediterrane Kräuter 9x110g"/>
        <s v="Reinigung-5035"/>
        <s v="(B-LT) Milbona Käsetheke, mediterraner Kräuterkäse 9x110g"/>
        <s v="RIE Bio Emmentaler LAIB Salzburgmilch Linie 18"/>
        <s v="RIE Bio Gouda Mittelalt Linie 18"/>
        <s v="RW NATUR-STAUB GESCHÄLT 35000341"/>
        <s v="SKZ GOU 3,9KG WÜRSTE"/>
        <s v="REZ SKZ-GOU FÜR WÜRSTE"/>
        <s v="RSTK NATUR-NAT 150G GAC"/>
        <s v="RSTK NATUR-NAT 175G ASA"/>
        <s v="Käse Snack 220g Butterkäse/Edamer Leckerrom VLOG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ABS EMM-VAKU"/>
        <s v="ABS GOU-MI-VAKU"/>
        <s v="Vemondo Veganer Aufstrich 150g"/>
        <s v="4-Kaese-Paste, Schmelzkaesezubereitung"/>
        <s v="4-Käse-Block 10kg"/>
        <s v="Schmelzkäsezub. mit Gouda in Wurstform 3,9KG"/>
        <s v="(E-DK) Milbona, Ziegengouda 9x110g"/>
        <s v="(E-PT) Milbona, Ziegengouda 9x110 g"/>
        <s v="(R-PT) Milbona, Roviner 8x125 g"/>
        <s v="(R) Meine Käserei, Roviner 8x125g"/>
        <s v="(E-IT) Milbona Käsetheke, Gouda aus Ziegenmilch NL 9x110g"/>
        <s v="(V-ES) MILBONA, Tiroler Adler 9x110g"/>
        <s v="(R-LT) Milbona Käsetheke, Roviner aus DE 8x125 g"/>
        <s v="(R-BG) Milbona Käsetheke, Roviner aus DE 8x125 g"/>
        <s v="(AT) Meine Käserei, Munster 8x125g"/>
        <s v="(AZ) Lidl Theke Naturkäsescheiben Gouda Royal 9x150g"/>
        <s v="(J-BG) Milbona, Reblochon 9x120g"/>
        <s v="18354 Monolith Räucher-Endstücke Schinken"/>
        <s v="Abschnitte Gruyère 49% Fett i.Tr."/>
        <s v="ausspritzen - 3010"/>
        <s v="Trockenreinigung-5022"/>
        <s v="Zwischenreinigung-5018"/>
        <s v="RIE Bio Berg LEIB Salzburgmilch Linie 18"/>
        <s v="RIE Tilsiter"/>
        <s v="RIE GOU L15"/>
        <s v="Würste 6700g Räucher natriumarm"/>
        <s v="NK GOU 48 FIT 1,5KG BROT"/>
        <s v="RW ROT-CHEDD 8,7KG SOPO"/>
        <s v="GRW CHILI-NAT 7,2GK NEUE REZ"/>
        <s v="RW BLAUSCH 8,7KG SOPO"/>
        <s v="REZ  SOPO (Spastup)"/>
        <s v="REZ WUR BLAUSCH 8,1 KG"/>
        <s v="FKR KRÄU 100G ICE"/>
        <s v="RS SCHI 250G AN VLOG"/>
        <s v="RS SCHI 250G ALDI Portugal"/>
        <s v="NKS EDAM 400G AS VLOG"/>
        <s v="NKS BUTTERK 400G AS VLOG"/>
        <s v="NKST 200g Bio Emmentaler BIO"/>
        <s v="Bio Hartkäse Mittelalter Gouda 200g BIO"/>
        <s v="VOS WAL-THEKE-VAKU"/>
        <s v="VOS VEG-SCH-MILD-VAKU"/>
        <s v="JERMI Frischkäse Röllchen 100g Kräuter"/>
        <s v="Torte 2000g, Lachs"/>
        <s v="Torte 2000g, Walnuss"/>
        <s v="Almtaler Brotzeitcreme 200g 12er Mischkolli"/>
        <s v="8278 Räucherkäse in Scheiben 250g VLOG"/>
        <s v="(U-SK) Milbona, Pfefferkäse 8x150g"/>
        <s v="Mozzarella Scheiben 150g"/>
        <s v="Mozzarella Scheiben 150g Van Loo"/>
        <s v="(B-PT) Milbona, Mediterrane Kräuter 9x110 g"/>
        <s v="(L-AT) Meine Käserei, Brie de Nangis 10x100g"/>
        <s v="(F-IT) Milbona Käsetheke, Gruyère AOP Réserve ca. 9x150g"/>
        <s v="(F-RO) Milbona Käsetheke, Gruyère 9x150g"/>
        <s v="(AV) Meine Käserei, Saint André 8x125g"/>
        <s v="18199 RÄU-END RSTK 3KG MON"/>
        <s v="Bio Emmentaler-Abschnitte"/>
        <s v="Bio Bergkäse-Abschnitte mit Rinde"/>
        <s v="Reinigung-5030"/>
        <s v="RIE BUTTERK-45-AMK-L15"/>
        <s v="RIE BIO-MAAS"/>
        <s v="VS RW Schinken mit Rinde Konv."/>
        <s v="GRS Räucher NATUR 150g Lidl Belgien"/>
        <s v="RS NATUR 250G AN VLOG"/>
        <s v="RS CHILI 250G AN VLOG"/>
        <s v="RS NATUR  250G ALDI Portugal"/>
        <s v="RS CHILI 250G ALDI Portugal"/>
        <s v="GRS SCHI-NAT 150G BE"/>
        <s v="GRS CHILI-NAT 150G BE"/>
        <s v="GRS SCHI-NAT 150G SI"/>
        <s v="GRS CHILI-NAT 150G SI"/>
        <s v="GRS SCHI-NAT 150G SK-HR"/>
        <s v="GRS CHILI-NAT 150G SK-HR"/>
        <s v="RS SCHI-NAT 150G ALDI"/>
        <s v="Käse Snack 220g Bergkäse/Gouda Leckerrom VLOG"/>
        <s v="Geräuchert 200g Provola"/>
        <s v="NKS 200g Edamer PT/ES"/>
        <s v="NKS 200g Maasdamer PT/ES"/>
        <s v="KS BERGK-GOU 220G NET FRIJA"/>
        <s v="K-Bio Frischkäse Kräuter 160g"/>
        <s v="MILBONA Bioland Frischkäse 160g"/>
        <s v="Torte 1000g, Pfeffer Jermi"/>
        <s v="AN 1007586 / AS 45867 Alpenmark Räucherscheiben 150g VLOG"/>
        <s v="55650 MA Rauchk. Gouda 48%, 4x1,5kg Brot"/>
        <s v="NKS PROV 150G * 4S"/>
        <s v="(E-CZ) Milbona, Ziegengouda 9x110g"/>
        <s v="(V-PT) Milbona, Tiroler Adler 9x110 g"/>
        <s v="(V-PL) Milbona, Tiroler Adler 9x110g"/>
        <s v="AN 1007426 / AS 704666 Alpenmark NKS 400g VLOG"/>
        <s v="AN 1007427 / AS 704667 Alpenmark NKS 400g VLO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H-SK) Milbona Käsetheke, Pecorino 10x100 g"/>
        <s v="(E-HU) Milbona Käsetheke, ZIEGE-GOUDA 9x110G"/>
        <s v="(W-HR) Milbona Käsetheke, Grünes Pesto 9x110g"/>
        <s v="(AS-CZ) Milbona, Feuriger Niederländer 9x110g"/>
        <s v="(E-SK) Milbona, Ziegengouda 9x110g"/>
        <s v="RIE BMI Bio Bioland Gouda 48%"/>
        <s v="SKZ 17,9KG AMM FÜR 8OZ"/>
        <s v="Würste 8400g Schinkenräucher Bedien Konzept"/>
        <s v="RW NATUR-RAND 780G JER DE"/>
        <s v="RIE RÄU-BERGL-45 KLEIN"/>
        <s v="GRS NATUR 150G LID SI"/>
        <s v="GRS NATUR 150G Slowakei / Kroatien"/>
        <s v="RS NATUR 150G ALDI"/>
        <s v="RS CHILI-NAT 150G ALDI"/>
        <s v="NKS 200g Emmentaler PT/ES"/>
        <s v="ABS HAV-55-VAKU"/>
        <s v="VOS RW-JAL-NAT-VAKU"/>
        <s v="VOS GRW-SCHI-VAKU /Ersatz für 49500082"/>
        <s v="MILBONA Bio Frischkäse Pur 160g"/>
        <s v="Räucherwurst mit Blauschimmelkäse 8,1kg SoPo"/>
        <s v="96 kt/pl Hofburger Gouda 400g MAO 54642"/>
        <s v="MILBONA Tilsiter Scheiben 400g VLOG"/>
        <s v="(P-CZ) Milbona Käsetheke, Appenzeller aus CH ca. 10x100g"/>
        <s v="(F-HU) MILBONA, Gruyère 9x150g"/>
        <s v="(F-SE) MILBONA, Gruyère 9x150g"/>
        <s v="(F-PT) Milbona, Gruyère 9x150 g"/>
        <s v="(F-IE)-Milbona Käsetheke, Gruyère AOP Réserve 9x150 g"/>
        <s v="(F-ES) MILBONA, Gruyère 9x150g"/>
        <s v="(AH-ES) MILBONA, Whisky &amp; Nut 9x110g"/>
        <s v="AN 1473 / AS 2711 GutBio Stücke 200g"/>
        <s v="(AH-HU) MILBONA, Whisky &amp; Nut 9x110g"/>
        <s v="(F-PL) MILBONA, Gruyère 9x150g"/>
        <s v="(AH-CH) Milbona, Käsetheke Whisky &amp; Nut 9x110g"/>
        <s v="(AH-BG) Milbona Käsetheke, Whisky &amp; Nut 9x110g"/>
        <s v="(AH-LT) Milbona Käsetheke, Whisky &amp; Nut ca. 9x110g"/>
        <s v="(P-HR) Milbona Käsetheke, Appenzeller 10x100g"/>
        <s v="(R-RO) Milbona Käsetheke, Roviner aus DE 8x125g"/>
        <s v="(F-NL) Milbona, Gruyère 9x150g"/>
        <s v="spülen-2030"/>
        <s v="ausspritzen - 3030"/>
        <s v="RIE Bergländer Natur für Norma"/>
        <s v="RIE Caractère für Norma"/>
        <s v="VS RW Chili mit Rinde OGT"/>
        <s v="Räucherkäse Wurst 2000g 6S"/>
        <s v="Torte 2000g Walnuss"/>
        <s v="(AH-DK) Milbona, Whisky &amp; Nut 9x110g"/>
        <s v="(AH-SK) Milbona, Whisky &amp; Nut 9x110g"/>
        <s v="(F-DK) Milbona, Gruyère 9x150g"/>
        <s v="RIE Gouda 48% 90 x 45 mm"/>
        <s v="RIE GOU-48-FRUCHTK-OGT"/>
        <s v="FORM FRUCHT NUSS AUSLEGEN"/>
        <s v="NK GOU PLATTEN OGT für Fruchtkäse"/>
        <s v="VS RW Schinken ohne Rinde Konv"/>
        <s v="KÄPA CHED-CL 10KG JER DE"/>
        <s v="RW CHILI 6,7KG"/>
        <s v="REZ Cheddar Paste CL"/>
        <s v="RST NATUR-EXTRA-NAT 300G MON"/>
        <s v="RS GARTK 150G ALDI"/>
        <s v="ABS BERGK VAKU AMK OGT"/>
        <s v="ABS PECO-TRE-VAKU"/>
        <s v="Schmelzkäsezubereitung m. Pfeffer 10kg"/>
        <s v="Roulette Walnuss 1000g Attard"/>
        <s v="Roulette 500g, Walnuss Jermi"/>
        <s v="Schinken-Raeucherkaese Wurst 2000g GB-ES"/>
        <s v="Raeucherkaese Wurst 2000g, Schinken SL-MK"/>
        <s v="Schmelzkaesezubereitung Typ Emmentaler 18kg"/>
        <s v="Räucherscheiben 160g Leis"/>
        <s v="Meierie Käseplatte 15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BLO FRUCHT 5KG mit ganzen Früchten"/>
        <s v="BLO FRUCHT 5KG mit geh. Früchten"/>
        <s v="RW VS-SCHI 1KG Einzelstück"/>
        <s v="REZ 4KÄPA"/>
        <s v="REZ Gouda Paste Jütro"/>
        <s v="MILBONA Bio Frischkäse 160g (ES/PT)"/>
        <s v="18126 Räucherwurst 700g"/>
        <s v="18340 RSTK * 300G MON RU"/>
        <s v="NK Gouda in Scheiben 3.570g gestapelt für Cordonbleu - Natur"/>
        <s v="(C) Meine Käserei, Ziegenrolle 9x110g"/>
        <s v="(AH-IE) MILBONA Käsetheke, Whisky &amp; Nut 9x110 g"/>
        <s v="SKZ Walnusswürste 10kg zum Extrudieren"/>
        <s v="REZ WAL-WUR * DEX"/>
        <s v="REZ SKZ Mozzarella 40% Kal47"/>
        <s v="SKZ MOZZ 880G in Wurstform"/>
        <s v="Cheddar Creme CL 10 kg"/>
        <s v="Milsani Schmelzkäse mit Schinken 250g"/>
        <s v="Maasdamer Scheiben 150g"/>
        <s v="(AH) Meine Käserei, Whisky &amp; Nut 9x110g"/>
        <s v="(AN-HR) Milbona Käsetheke, Bruschetta 9x110g"/>
        <s v="auskratzen-2030"/>
        <s v="auskratzen-3030"/>
        <s v="RW NATUR-NAT-EXTRA SCHÄLEN"/>
        <s v="VS RW Chili ohne Rinde OGT"/>
        <s v="REZ CN-SHRIMPS DK ALDI"/>
        <s v="REZ CN-SCHINKEN DK"/>
        <s v="CN SHRIMPS 250G A DK"/>
        <s v="CN Schinken 250g A DK"/>
        <s v="Räucherkäse Wurst 2000g, Chili"/>
        <s v="(R-HR) Milbona Käsetheke, Roviner aus DE 8x125g"/>
        <s v="ausspritzen - 3020"/>
        <s v="NKS Gouda 200g SIM FR BIO"/>
        <s v="NKS Butterkäse 200g SIM Aldi FR BIO"/>
        <s v="Mascarpone 80% Fat i.d.M. 250g"/>
        <s v="MILBONA Bio Frischkäse 160g RS"/>
        <s v="Mozzarella Käsezubereitung 880g"/>
        <s v="(H-CY) Milbona Käsetheke, Pecorino aus IT 10x100g"/>
        <s v="(X-RS) Milbona, Scharfer Paul 8x150g"/>
        <s v="18129 Liliput Räucher-Endstücke 4,- kg"/>
        <s v="auskratzen-3020"/>
        <s v="Reinigung-5002"/>
        <s v="spülen-2050"/>
        <s v="Wartung-2020"/>
        <s v="Wartung-3110"/>
        <s v="SKZ-GORG-PASTE 10KG"/>
        <s v="Vorschmelzräucherwurst 6,7 kg Natur mit Randstücke"/>
        <s v="REZ SKZ-GORG-PASTE"/>
        <s v="FK-Röllchen. Ananas 100g Geiafood"/>
        <s v="FK-Röllchen Kräuter 100g Geiafood"/>
        <s v="FK-Röllchen Paprika 100g Geiafood"/>
        <s v="KBio Bircher Müsli 12er Mischkolli 125g"/>
        <s v="(P-RO) Milbona Käsetheke, Appenzeller 10x100g"/>
        <s v="(P-HU) Milbona, Appenzeller 10x100g"/>
        <s v="RW BUN-PF 9,3KG"/>
        <s v="REZ RW BUN-PF"/>
        <s v="GEIA Frischkäse-Röllchen 100g sortiert"/>
        <s v="Abschnitte Appenzeller 48% Fett i.Tr."/>
        <s v="Würste 6000g Räucher für Räucherstücke 400g"/>
        <s v="Frischkäse-Blöcke 6 x 2kg Paysan Breton für Indien"/>
        <s v="Schinken-Räucherwurst 8,1 kg MIV B-Qualität"/>
        <s v="Milsani Schmelzkäse mit Garnelen 250g"/>
        <s v="Black Forest Räucherkäse-Wurst Natur 8,1kg TGE"/>
        <s v="Black Forest Räucherkäse-Wurst Schinken 8,1kg TGE"/>
        <s v="Naturkäsescheiben Tilsiter 360g"/>
        <s v="Bergkäse 45% Fett i. Tr. OGT gemäß VLOG"/>
        <s v="Räucher-Endstücke Schinken 10KG"/>
        <s v="Abschnitte Butterkäse VLOG"/>
        <s v="Abschnitte Edamer 45% VLOG"/>
        <s v="CHAMP WOLFEN 6mm"/>
        <s v="WAL BLO 138G"/>
        <s v="FRUCHTK BLO 150G mit geh. Früchten"/>
        <s v="NK GOU-MI 45 FIT 1,5KG BROT"/>
        <s v="REZ Creme Noblesse Champignon 60% UHT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Milbona Gourmet Räucherscheiben 150g"/>
        <s v="Vorbereitung-5016"/>
        <s v="TORT LACHS 2,03K JER DE"/>
        <s v="TORT RAUCH 2,1KG JER DE"/>
        <s v="NK SWISS-CHEESE 1,5KG BROT"/>
        <s v="REZ Räuchertorte Kaltrauch"/>
        <s v="REZ Lachs Torte"/>
        <s v="Torten 2000g Lachs"/>
        <s v="ABS GOU-MI-VAKU / Ersatz für 49500068 OGT"/>
        <s v="REDMAN Mascarpone 500g 80% Fett i. Tr."/>
        <s v="Raeucherkaese Wurst ca. 8,1 kg, Schinken"/>
        <s v="Abschnitte Tilsiter 45% VLOG"/>
        <s v="BLOCK FORMEN AUSLEGEN OHNE Seitenteile"/>
        <s v="RÄU-TÖRT 2,4Kg"/>
        <s v="REZ Räuchertörtchen Kaltrauch"/>
        <s v="VS STK NATUR 150G INC"/>
        <s v="Milbona Bio Frischkäse 160g RO"/>
        <s v="Limited Edition Walnusskäse 150g NL"/>
        <s v="55651 MA Rauchk. Mitl. Gouda 45%, 4x1,5kg Brot"/>
        <s v="TRENTIN Provolone Scheiben 11x120g"/>
        <s v="Abschnitte Edamer 40% VLOG"/>
        <s v="auskratzen-2020"/>
        <s v="auskratzen-3040"/>
        <s v="Raeucher-Wurst 1000g, Chili Hmezad"/>
        <s v="Räucherkäse-Stücke NATUR 150g Intercamp"/>
        <s v="Räucherwurst 400g"/>
        <s v="Fruchtkäseblöcke 150g mit ganzen Früchten"/>
        <s v="RW NATUR 228G"/>
        <s v=" RÄU TORT-60 1KG"/>
        <s v="REZ RW  NATUR 228G C&amp;F"/>
        <s v="NUSSK * 150G LID LT"/>
        <s v="RSTK NATUR-NAT 100G CF"/>
        <s v="Lidl Milbona Nuss- und Fruchtkäse 150g LT BG"/>
        <s v="(Q-CY) Milbona, Rotweinkäse 9x110g"/>
        <s v="Naturkäsescheiben Emmentaler 360g"/>
        <s v="RW NATUR 6LB GB-USA Einzel"/>
        <s v="Oligold Frischkäse 10kg im Beutel"/>
        <s v="Räucherkäse Torte 1000g Chesco"/>
        <s v="Schinken Raeucherkaese-Wurst 2,72kg"/>
        <s v="(U-HR) Milbona Käsetheke, Pfefferkäse aus DE 8x150g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Torte 2000g, Gruene Pfeffer"/>
        <s v="JERMI Räucherkäse-Stücke 100g CFO"/>
        <s v="Geia Käse Snack Butterkäse/Gouda 220g"/>
        <s v="Geia Käse Snack Edam/Gouda 220g"/>
        <s v="ABS GOU VAKU-OGT"/>
        <s v="ABS CHED-ROT-VAKU"/>
        <s v="Raeucherkaese-Scheiben Natur200g"/>
        <s v="Premium Würfel 100g, Gouda CFO AF"/>
        <s v="55657 MA Rauchk. Gouda 48%; 4x1,5kg  Brot"/>
        <s v="MILBONA Bio Scheiben 300g"/>
        <s v="Abschnitte Gouda 48% VLOG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ZUB PF 1 KG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ZB WUR BUN-PF 1 KG"/>
        <s v="ZB WUR-KRÄU 1KG"/>
        <s v="ZUB KRÄU 1KG"/>
        <s v="Milbona Nuss- und Fruchtkäse 150g DE"/>
        <s v="Chili Raeucherkaese-Wurst 2,72kg"/>
        <s v="Black Forest Chili Raeucherkaese Wurst 1000g"/>
        <s v="(L-RS) Milbona, Brie de Nangis 10x100g"/>
        <s v="Reinigung-5018"/>
        <s v="umstellen-2020"/>
        <s v="ABS GOU-VAKU"/>
        <s v="IF ANANAS OGT 10KG"/>
        <s v="REZ FK Röllchen Strudelfüllung Ananas"/>
        <s v="VOS GRW NATUR-GESCHÄLT-VAKU OGT"/>
        <s v="SKZ GOU-65x40MM 15KG"/>
        <s v="REZ SKZ 45% Müller Fleisch"/>
        <s v="(BA-SI) Milbona, Simmental 8x120g"/>
        <s v="umstellen-3040"/>
        <s v="RSTK NATUR-NAT 150G CF"/>
        <s v="JERMI Räucherkäse-Stücke 150g CFO"/>
        <s v="spülen-2100"/>
        <s v="ausspritzen - 3100"/>
        <s v="RW NATUR SCHÄLEN REZ JERMI"/>
        <s v="SKZ CHE-GEW-SORB 18KG MBL"/>
        <s v="SKZ EMM 18KG JER DE"/>
        <s v="REZ SKZ Typ Emmentaler"/>
        <s v="REZ SKZ Cheddar 50% Premium Würfel"/>
        <s v="VOS GRW-KRÄU-VAKU"/>
        <s v="VOS RW NATUR-GESCHÄLT-VAKU"/>
        <s v="VOS SKZ CAM-VAKU"/>
        <s v="Oligold Mascarpone 500g"/>
        <s v="RW NATUR-ALD-SCHÄLEN"/>
        <s v="ZUT-FM ZIMTBL AUTOKLAVIERT Bio"/>
        <s v="Creme Noblesse 250g Schw. Schinken"/>
        <s v="ABS BERG-KRÄUK 50% L33 vakuumiert"/>
        <s v="Cheddar Creme CL 10 kg Schmelzkaesezub."/>
        <s v="Premium Würfel 100g, Cheddar AF"/>
        <s v="ZUT-FM ZIMTBL."/>
        <s v="VS STK CHILI 150G INC"/>
        <s v="NKS GOU 400G ALDI HOF"/>
        <s v="VOS RW NATUR-GESCHÄLT-VAKU OGT"/>
        <s v="VOS SKZ EMM-VAKU"/>
        <s v="VOS SKZ CHED-VAKU"/>
        <s v="Black Forest Chiliraeucherkaese-Wurst 2,72kg"/>
        <s v="Premium Würfel 100g, Emmentaler"/>
        <s v="RW CHILI-ALD SCHÄLEN"/>
        <s v="Creme Noblesse 250g Champignon"/>
        <s v="VOS SKZ-WAL-TRAUM-VAKU"/>
        <s v="Chili-Räucherkäse-Stücke 150g Intercamp"/>
        <s v="AS 704667 Alpenmark NKS 400g VLOG"/>
        <s v="Frischkaesezubereitung lactosefrei 10kg mit Schnittlauch"/>
        <s v="Raeucherkaese-Würstchen 200g"/>
        <s v="Gouda Brote geräuchert 3 kg"/>
        <s v="ABS EDAM-40FIT VAKU-OGT"/>
        <s v="VOS RW CHILI-ESCHÄ-VAKU OGT"/>
        <s v="Schmelzkäsezubereitung PR"/>
        <s v="46408 Ma Rauchk. Butterkäse 45%, 3kg Brot"/>
        <s v="SKZ SCHW-SCHI 10KG Alpenhain"/>
        <s v="REZ SKZ SCHW-SCHI 10KG Alpenhain"/>
        <s v="Creme Noblesse 250g Kräuter"/>
        <s v="NK GOU 3X3KG"/>
        <s v="SKZ KÄPA-CHED GELB 10KG ALH"/>
        <s v="REZ KÄPA-CHED GELB ALH"/>
        <s v="ABS GOU-BMI-VAKU"/>
        <s v="Schmelzkäsezubereitung mit Schwarzw. Schinken 10kg"/>
        <s v="(BA-IE) Milbona, Simmental 8x120g"/>
        <s v="REZ Creme Noblesse Sweet - Thai - Chili"/>
        <s v="CN Sweet Thai Chili 250g"/>
        <s v="Creme Noblesse 250g bunter Pfeffer"/>
        <s v="Creme Noblesse 250g Lachs"/>
        <s v="ABS GOU JER DE"/>
        <s v="ABS CARA-VAKU"/>
        <s v="(AU) Meine Käserei, Old Amsterdam 9x100g"/>
        <s v="KEINE-PROD"/>
        <s v="VOS SKZ GOU-VAKU"/>
        <s v="Räucherkäse Wurst 1.000g mit Schinken"/>
        <s v="Cheddar Paste 10kg gelb, Typ Scheiblette"/>
        <s v="Premium Würfel 100g, Emmentaler CU"/>
        <s v="(BB) Meine Käserei, Paprika-Chili-Brie 9x150g"/>
        <s v="NKS EDAM 400G ALDI HOF"/>
        <s v="ABS TIL-45FIT VAKU-OGT"/>
        <s v="ABS BUTTERK-VAKU/Ersatz für 49500058 BIO"/>
        <s v="1680 Lisani Creme Noblesse 250g sortiert"/>
        <s v="(BA-BG) Milbona, Simmental 8x120g"/>
        <s v="(BC) Meine Käserei, Le Rosé 9x120g"/>
        <s v="ABS GOU-VAKU Ersatz für 49500018 BIO"/>
        <s v="CN Champignon 250g Aldi Uhngarn"/>
        <s v="CN lachs 250g Aldi Ungarn"/>
        <s v="Schmelzkaesezubereitung 40% Fett i.Tr. 15kg"/>
        <s v="CN S-Schinken 250g Aldi Ungarn"/>
        <s v="Premium Cheese Cubes 220g, Gouda"/>
        <s v="(C) Meine Käserei, Ziegenrolle 10x100g"/>
        <s v="FKZ backstabil 10KG mit Zucker"/>
        <s v="REZ FKZ-BACKS ZUCKER-18003"/>
        <s v="ABS GOU-MI-48-OGT-VAKU"/>
        <s v="REZ CN-SHRIMPS GEIA DK"/>
        <s v="CN SHRIMPS 150G DK GEIA"/>
        <s v="Frischkäse-Blöcke 2.000g 60% Fat i.d.m"/>
        <s v="Landana Frischkäse-Blöcke 2000g"/>
        <s v="Alpenmark Creme Noblesse 250g sortiert"/>
        <s v="PF-KORN-GRÜN GEWOLFT 4MM"/>
        <s v="PF-KORN-DOSE GRÜN ÖFFNEN"/>
        <s v="REZ Gr. Pfeffer Torten"/>
        <s v="Torten 2000g Grüner Pfeffer bedruckt"/>
        <s v="Premium Würfel 100g, Gouda"/>
        <s v="(BA-HR) Milbona, Simmental 8x120g"/>
        <s v="(BC-AT) Meine Käserei, Le Rosé 9x120g"/>
        <s v="(BC-RO) Milbona, Le Rosé 9x120g"/>
        <s v="(BC-BG) Milbona, Le Rosé 9x120g"/>
        <s v="Würste 9100g Räucher Gouda ohne Sorbinsäure"/>
        <s v="REZ USA-Räucher Würste Gouda ohne Sorbinsäure"/>
        <s v="(D-BG) Milbona, Unserer Blütenkäse 10x100g"/>
        <s v="BLO 4KÄSE 10KG JER DE"/>
        <s v="REZ 4-Käse Block SKZ 45% F.i.Tr"/>
        <s v="VOS RW VS-NATUR-GESCHÄ-VAKU"/>
        <s v="Black Forest Räucherkäse-Wurst 2,72kg Schinken"/>
        <s v="Raeucherkaese Wurst Dutch Mill"/>
        <s v="Premium Würfel 220g, Emmentaler"/>
        <s v="Premium Cheese Cubes 220g Cheddar"/>
        <s v="RW SCHI-ALD SCHÄLEN"/>
        <s v="VOS RW SCHI-GESCHÄ-VAKU OGT"/>
        <s v="Frischkäse-Blöcke 2kg"/>
        <s v="Limited Edition Walnusskäse 150g LT"/>
        <s v="Räucherkäse Wurst 8,1kg Schinken"/>
        <s v="Wartung-5030"/>
        <s v="RIE RÄU-GOU 3X3KG"/>
        <s v="Vorbereitung- 5002"/>
        <s v="SKZ CHED 10KG JER DE"/>
        <s v="REZ CHED-PA Jütro"/>
        <s v="Torte 1000g, Lachs Primar Iberica"/>
        <s v="Torte 1000g, Walnuss Primar Iberica"/>
        <s v="REW SKZ EMM 3,9KG in Wurstform"/>
        <s v="ABS BERGK MIT RINDE"/>
        <s v="Cheddar-Paste 10kg"/>
        <s v="SKZ EMM 3,9KG in Wurstform"/>
        <s v="CHED-SAUCE 33 4KG"/>
        <s v="REZ CHED-SAUCE 33"/>
        <s v="Gouda 100g Milbona Deutschland/ Österreich"/>
        <s v="Premium Würfel 100g, Cheddar"/>
        <s v="Schmelzkäsezub. mit Emmentaler 3,9kg"/>
        <s v="Tilsiter 100g Milbona Deutschland/Österreich"/>
        <s v="Roulette Walnuss 1000g Primar Iberica"/>
        <s v="ORANG-PFEFF-TORT 2000G"/>
        <s v="SKZ PFEFF 2,5KG WURST"/>
        <s v="RW NATUR 400G Einzel"/>
        <s v="REZ SKZ PFEFF 2,5KG WURST"/>
        <s v="NKST RAHM 80G"/>
        <s v="NKST BERGFEUER 75G"/>
        <s v="Nuevo Progreso Cheddar Cheese Sauce 33% 4kg"/>
        <s v="(BC-HR) Milbona, Le Rosé 9x120g"/>
        <s v="VOR LACHS WOLFEN 13MM"/>
        <s v="Konzentrat in Würste 10 kg Lachs"/>
        <s v="REZ Lachs Konzentrat"/>
        <s v="SKST ORANG-PFEFF 80G"/>
        <s v="NKST ROVIN 125 DE"/>
        <s v="NKST BAUERNSTOLZ 70G"/>
        <s v="NKST ROTWILD 70G"/>
        <s v="NKST SIMMEN 80G"/>
        <s v="KS BUTTER-EDAM 220G PARTY CH-IT"/>
        <s v="KS BERGK-GOU 220G PARTY SI-SK"/>
        <s v="KS BUTTER-EDAM 220G PARTY SI-SK"/>
        <s v="Torte 1000g, Pfeffer Passalis"/>
        <s v="Torte 1000g, Pfeffer Michaelides"/>
        <s v="Walnuss-Torte 2000g"/>
        <s v="REZ FK SCHN-KNOB"/>
        <s v="KS BERGK-GOU 220G PARTY CH-IT"/>
        <s v="ABS AT-ROTWEIN-VAKU"/>
        <s v="Torte 1000g, Walnuss Passalis"/>
        <s v="FKW SCHN-KNOB 4,2KG"/>
        <s v="FKW APR-MAND 4,2KG"/>
        <s v="FKW MEL-MANG 4,2KG"/>
        <s v="REZ SKZ 40% / Ponnath"/>
        <s v="REZ SKZ Freiberger 40% F.i.Tr."/>
        <s v="REZ FK APR-MAN"/>
        <s v="REZ FK MEL-MANG"/>
        <s v="SKZ-40FIT 10KG PONNATH"/>
        <s v="SKZ-40FIT 10KG PRIMAS"/>
        <s v="RW BERGK 9,1KG"/>
        <s v="REZ Räucherwürste aus VS mit Bergkäse"/>
        <s v="KS BERGK-GOU 220G PARTY LT-RO"/>
        <s v="KS BUTTER-EDAM 220G PARTY LT-RO"/>
        <s v="Black Forest Raeucherkaese-Wurst 2,72kg"/>
        <s v="Räucherwurst 8,1 kg"/>
        <s v="RIE Gouda BBOX"/>
        <s v="KS BUTTE/EDAM 220G PARTY FI"/>
        <s v="KS BERGK/GOU 220G PARTY FI"/>
        <s v="NKST Deluxe HartKÄplatte THEKE 300G"/>
        <s v="GEM Schinken Räucherkäse-Wurst 2,7kg"/>
        <s v="Schmelzkäsezubereitung PR 10kg in Wurstform"/>
        <s v="Party Käse Snack 220g, Mischkolli CH/IT"/>
        <s v="Party Käse Snack 220g, Mischkolli SK/SI/RS"/>
        <s v="Schmelzkäse-Wurst mit Pfeffer Kolumbien"/>
        <s v="RIE Tilsiter BBOX"/>
        <s v="ABS CHED-RT-48 vakummiert"/>
        <s v="GEM Räucherkäse Wurst 2,7kg"/>
        <s v="Räucherkäse-Scheiben 200g"/>
        <s v="Premium Würfel 100g, Cheddar CFO AF"/>
        <s v="ausspritzen - 3040"/>
        <s v="RW NATUR-BERGK SCHÄLEN"/>
        <s v="Frischkäse-Taler 125g Aprikose-Mandel"/>
        <s v="55659 MA Rauchk. Gouda 48%, 4x1,5kg  Brot"/>
        <s v="VOS FK APRI-MAND VAKU"/>
        <s v="Frischkäse-Taler 125g Melone-Mango"/>
      </sharedItems>
    </cacheField>
    <cacheField name="Startdatum" numFmtId="0">
      <sharedItems containsSemiMixedTypes="0" containsNonDate="0" containsDate="1" containsString="0" minDate="2021-08-19T00:00:00" maxDate="2021-12-13T00:00:00"/>
    </cacheField>
    <cacheField name="Monat" numFmtId="0">
      <sharedItems containsSemiMixedTypes="0" containsString="0" containsNumber="1" containsInteger="1" minValue="8" maxValue="12" count="5">
        <n v="12"/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720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KG "/>
        <s v="ST "/>
        <s v="KT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79.603200000000001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9999" count="9">
        <n v="1010"/>
        <n v="1031"/>
        <n v="1030"/>
        <n v="1021"/>
        <n v="1023"/>
        <n v="1022"/>
        <n v="1090"/>
        <n v="9999"/>
        <n v="1024"/>
      </sharedItems>
    </cacheField>
    <cacheField name="BU" numFmtId="0">
      <sharedItems count="6">
        <s v="BU1"/>
        <s v="BU3"/>
        <s v="BU2"/>
        <s v="Logistik"/>
        <s v="Outsourcing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100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96281134256" backgroundQuery="1" createdVersion="7" refreshedVersion="7" minRefreshableVersion="3" recordCount="7335" xr:uid="{589CFD2A-2A20-4F36-AC4A-299CD3FE18B5}">
  <cacheSource type="external" connectionId="2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51534953704" createdVersion="7" refreshedVersion="7" minRefreshableVersion="3" recordCount="2334" xr:uid="{204BCB1A-AC9C-4D9F-8AF0-D02CBC9C26F8}">
  <cacheSource type="worksheet">
    <worksheetSource name="Tabelle3"/>
  </cacheSource>
  <cacheFields count="25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2-14T00:00:00" count="8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</sharedItems>
      <fieldGroup par="24" base="2">
        <rangePr groupBy="days" startDate="2021-08-19T00:00:00" endDate="2021-12-14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 containsMixedTypes="1" containsNumber="1" containsInteger="1" minValue="29000001" maxValue="295010003" count="35">
        <s v="VOS 295"/>
        <s v="ABS 295"/>
        <s v="Sammelnr."/>
        <s v="ABS 495"/>
        <s v="Vegan 495"/>
        <s v="Div. Zipfel, ES ohne Verwendung"/>
        <s v="Diverses"/>
        <s v="Qualitätssicherung"/>
        <s v="RW"/>
        <s v="Weisenhorn Ware"/>
        <s v="Rohware"/>
        <s v="Vorschmelz Diverses"/>
        <s v="Zipfel 295"/>
        <s v="Endstücke 295"/>
        <s v="Offen vegan"/>
        <s v="Rest"/>
        <s v="ganze Würste"/>
        <s v="Räucherwürste"/>
        <s v="VOS 495"/>
        <s v="Fertigware"/>
        <s v="Riemen"/>
        <s v="Vakuumierte Zipfel"/>
        <s v="HF-Wurst Vegan"/>
        <s v="HF-Ware"/>
        <s v="vegan"/>
        <s v="ganze Wurst"/>
        <s v="Div. Zipfel, Endstücke"/>
        <s v="Zipfel, ES ohne Verwendung"/>
        <s v="Offen geschält RW"/>
        <s v="hf-Wurst"/>
        <s v="Vorschmelz"/>
        <n v="29000001"/>
        <s v="Muster"/>
        <n v="295010003"/>
        <s v="ABS GroßLoKä Geräuchert"/>
      </sharedItems>
    </cacheField>
    <cacheField name="Produktname" numFmtId="0">
      <sharedItems containsMixedTypes="1" containsNumber="1" containsInteger="1" minValue="0" maxValue="295010003" count="357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Scheiben/Staub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Natur"/>
        <s v="Würste 8400g Schinkenrä"/>
        <s v="VEG-SCH WÜRZIG  7,2KG"/>
        <s v="VOS RW-NUSS-VAKU"/>
        <s v="VOS Adler Schinkenräuch"/>
        <s v="VOS GRW Gartenkräuter 4"/>
        <s v="Verpackte Scheiben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ABS 295"/>
        <s v="VOS RW-NUSS-ENDSTÜCK"/>
        <s v="SKZ PF 10KG"/>
        <s v="VOS SKZ mit Pfeffer"/>
        <s v="Außenmasse FK-Röllchen"/>
        <s v="Gourmet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VS Natur mit Rinde"/>
        <s v="Räucherscheiben bunter Pfeffer"/>
        <s v="Zipfel"/>
        <s v="VOS VS-SCHI ENDSTÜCK"/>
        <s v="Gorumet"/>
        <s v="VOS RW-GOU-O-SORB ZIPFE"/>
        <s v="VOS SKZ GOU-VAKU"/>
        <s v="Camembert B-Ware"/>
        <s v="Strudel"/>
        <n v="29000001"/>
        <s v="Holland Muster BU4"/>
        <n v="295010003"/>
        <s v="VOS FK MEL-MANG"/>
        <s v="FK-Röllchen"/>
        <s v="Fett"/>
        <s v="ABS GroßLoKä Geräuchert"/>
        <n v="0" u="1"/>
        <n v="3190001" u="1"/>
        <n v="49500231" u="1"/>
        <n v="29501126" u="1"/>
      </sharedItems>
    </cacheField>
    <cacheField name="Symptom" numFmtId="0">
      <sharedItems count="8">
        <s v="Schimmel"/>
        <s v="Rest"/>
        <s v="keinen Verwendungszweck"/>
        <s v="Linienbezogen"/>
        <s v="Qualitätssicherung"/>
        <s v="Verpackungsfehler"/>
        <s v="Qualitätsprobleme"/>
        <s v="abgepumpt"/>
      </sharedItems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50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0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295010003"/>
    </cacheField>
    <cacheField name="Menge [kg]" numFmtId="0">
      <sharedItems containsSemiMixedTypes="0" containsString="0" containsNumber="1" minValue="0" maxValue="3546"/>
    </cacheField>
    <cacheField name="Grund Ziffer" numFmtId="0">
      <sharedItems containsSemiMixedTypes="0" containsString="0" containsNumber="1" containsInteger="1" minValue="10" maxValue="125"/>
    </cacheField>
    <cacheField name="Datum [Tag]" numFmtId="14">
      <sharedItems containsSemiMixedTypes="0" containsNonDate="0" containsDate="1" containsString="0" minDate="2021-08-19T00:00:00" maxDate="2021-12-14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000001" maxValue="295010003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8">
  <r>
    <x v="0"/>
    <n v="28"/>
    <x v="0"/>
    <s v="VOS 295"/>
    <x v="0"/>
    <s v="Schimmel"/>
    <x v="0"/>
    <s v="-"/>
    <n v="33"/>
    <s v="Produkte"/>
    <s v="BUs"/>
    <s v="Symptome"/>
    <s v="0"/>
    <s v="L4"/>
    <n v="29500481"/>
  </r>
  <r>
    <x v="1"/>
    <n v="15"/>
    <x v="0"/>
    <s v="VOS 295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VOS 295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VOS 295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ABS 295"/>
    <x v="4"/>
    <s v="Rest"/>
    <x v="2"/>
    <s v="Trennung vom Klebeband aus Produkt zu aufwendig"/>
    <n v="33"/>
    <s v="Produkte"/>
    <s v="BUs"/>
    <s v="Symptome"/>
    <n v="8.0682678667519738"/>
    <s v="L22"/>
    <n v="29501028"/>
  </r>
  <r>
    <x v="1"/>
    <n v="21.2"/>
    <x v="0"/>
    <s v="VOS 295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VOS 295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ABS 495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ABS 495"/>
    <x v="9"/>
    <s v="Schimmel"/>
    <x v="3"/>
    <s v="&lt;300kg/Monat"/>
    <n v="33"/>
    <s v="Produkte"/>
    <s v="BUs"/>
    <s v="Symptome"/>
    <n v="8.9105580026070399"/>
    <s v="L20"/>
    <n v="49500194"/>
  </r>
  <r>
    <x v="0"/>
    <n v="45"/>
    <x v="0"/>
    <s v="Vegan 495"/>
    <x v="10"/>
    <s v="Schimmel"/>
    <x v="4"/>
    <s v="-"/>
    <n v="33"/>
    <s v="Produkte"/>
    <s v="BUs"/>
    <s v="Symptome"/>
    <n v="23.13"/>
    <s v="L1"/>
    <n v="49900001"/>
  </r>
  <r>
    <x v="0"/>
    <n v="150"/>
    <x v="0"/>
    <s v="Vegan 495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4"/>
    <n v="90.6"/>
    <x v="0"/>
    <s v="ABS 295"/>
    <x v="13"/>
    <s v="Linienbezogen"/>
    <x v="6"/>
    <s v="-"/>
    <n v="33"/>
    <s v="Produkte"/>
    <s v="BUs"/>
    <s v="Symptome"/>
    <s v="0"/>
    <s v="BU2"/>
    <s v="Scheiben/Staub"/>
  </r>
  <r>
    <x v="1"/>
    <n v="55.6"/>
    <x v="0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8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8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9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10"/>
    <s v="keine Verwendung möglich"/>
    <n v="33"/>
    <s v="Produkte"/>
    <s v="BUs"/>
    <s v="Symptome"/>
    <s v="0"/>
    <s v="RWV"/>
    <s v="Räucher Ammerland"/>
  </r>
  <r>
    <x v="0"/>
    <n v="28"/>
    <x v="1"/>
    <s v="ABS 295"/>
    <x v="18"/>
    <s v="Rest"/>
    <x v="11"/>
    <s v="-"/>
    <n v="33"/>
    <s v="Produkte"/>
    <s v="BUs"/>
    <s v="Symptome"/>
    <n v="28"/>
    <s v="L33"/>
    <n v="29501032"/>
  </r>
  <r>
    <x v="1"/>
    <n v="184"/>
    <x v="1"/>
    <s v="Sammelnr."/>
    <x v="19"/>
    <s v="Schimmel"/>
    <x v="12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1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12"/>
    <s v="Luftzieher/Folienriss durch Transport"/>
    <n v="33"/>
    <s v="Produkte"/>
    <s v="BUs"/>
    <s v="Symptome"/>
    <s v="0"/>
    <s v="BU2"/>
    <s v="Blöcke"/>
  </r>
  <r>
    <x v="3"/>
    <n v="101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3"/>
    <n v="11.5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3"/>
    <n v="97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1"/>
    <n v="5"/>
    <x v="1"/>
    <s v="Div. Zipfel, ES ohne Verwendung"/>
    <x v="12"/>
    <s v="Rest"/>
    <x v="10"/>
    <s v="keine Verwendung möglich"/>
    <n v="33"/>
    <s v="Produkte"/>
    <s v="BUs"/>
    <s v="Symptome"/>
    <s v="0"/>
    <s v="RWV"/>
    <s v="Div. Zipfel, Endstücke"/>
  </r>
  <r>
    <x v="1"/>
    <n v="20"/>
    <x v="1"/>
    <s v="Div. Zipfel, ES ohne Verwendung"/>
    <x v="12"/>
    <s v="Rest"/>
    <x v="10"/>
    <s v="keine Verwendung möglich"/>
    <n v="33"/>
    <s v="Produkte"/>
    <s v="BUs"/>
    <s v="Symptome"/>
    <s v="0"/>
    <s v="RWV"/>
    <s v="Div. Zipfel, Endstücke"/>
  </r>
  <r>
    <x v="0"/>
    <n v="25"/>
    <x v="1"/>
    <s v="Vorschmelz Diverses"/>
    <x v="22"/>
    <s v="Linienbezogen"/>
    <x v="6"/>
    <s v="-"/>
    <n v="33"/>
    <s v="Produkte"/>
    <s v="BUs"/>
    <s v="Symptome"/>
    <s v="0"/>
    <s v="WVP"/>
    <s v="Vorschmelz Diverses"/>
  </r>
  <r>
    <x v="0"/>
    <n v="75"/>
    <x v="1"/>
    <s v="Diverses"/>
    <x v="23"/>
    <s v="Linienbezogen"/>
    <x v="6"/>
    <s v="-"/>
    <n v="33"/>
    <s v="Produkte"/>
    <s v="BUs"/>
    <s v="Symptome"/>
    <s v="0"/>
    <s v="Bu3"/>
    <s v="Maschinenabfall"/>
  </r>
  <r>
    <x v="2"/>
    <n v="1"/>
    <x v="1"/>
    <s v="Diverses"/>
    <x v="24"/>
    <s v="Linienbezogen"/>
    <x v="6"/>
    <s v="-"/>
    <n v="33"/>
    <s v="Produkte"/>
    <s v="BUs"/>
    <s v="Symptome"/>
    <n v="0"/>
    <s v="BU4"/>
    <s v="Diverses"/>
  </r>
  <r>
    <x v="1"/>
    <n v="143.5"/>
    <x v="1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183"/>
    <x v="1"/>
    <s v="Diverses"/>
    <x v="25"/>
    <s v="Schimmel"/>
    <x v="12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14"/>
    <s v="Sensorik"/>
    <n v="33"/>
    <s v="Produkte"/>
    <s v="BUs"/>
    <s v="Symptome"/>
    <s v="0"/>
    <s v="QM"/>
    <s v="Diverses QM"/>
  </r>
  <r>
    <x v="5"/>
    <n v="129.4"/>
    <x v="1"/>
    <s v="Qualitätssicherung"/>
    <x v="26"/>
    <s v="Qualitätssicherung"/>
    <x v="15"/>
    <s v="Rückstellproben"/>
    <n v="33"/>
    <s v="Produkte"/>
    <s v="BUs"/>
    <s v="Symptome"/>
    <s v="0"/>
    <s v="Labor"/>
    <s v="Rückstellproben"/>
  </r>
  <r>
    <x v="5"/>
    <n v="150"/>
    <x v="1"/>
    <s v="Qualitätssicherung"/>
    <x v="26"/>
    <s v="Qualitätssicherung"/>
    <x v="15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6"/>
    <s v="Qualitätssicherung"/>
    <x v="15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6"/>
    <s v="Qualitätssicherung"/>
    <x v="15"/>
    <s v="Rückstellproben"/>
    <n v="33"/>
    <s v="Produkte"/>
    <s v="BUs"/>
    <s v="Symptome"/>
    <s v="0"/>
    <s v="Labor"/>
    <s v="Rückstellproben"/>
  </r>
  <r>
    <x v="0"/>
    <n v="207.5"/>
    <x v="3"/>
    <s v="VOS 295"/>
    <x v="27"/>
    <s v="Schimmel"/>
    <x v="0"/>
    <s v="-"/>
    <n v="34"/>
    <s v="Produkte"/>
    <s v="BUs"/>
    <s v="Symptome"/>
    <n v="103.75"/>
    <s v="Bu3"/>
    <n v="29500527"/>
  </r>
  <r>
    <x v="0"/>
    <n v="177"/>
    <x v="3"/>
    <s v="VOS 295"/>
    <x v="28"/>
    <s v="Schimmel"/>
    <x v="0"/>
    <s v="-"/>
    <n v="34"/>
    <s v="Produkte"/>
    <s v="BUs"/>
    <s v="Symptome"/>
    <n v="88.5"/>
    <s v="Bu3"/>
    <n v="29500528"/>
  </r>
  <r>
    <x v="0"/>
    <n v="50"/>
    <x v="3"/>
    <s v="ABS 295"/>
    <x v="29"/>
    <s v="Schimmel"/>
    <x v="12"/>
    <s v="-"/>
    <n v="34"/>
    <s v="Produkte"/>
    <s v="BUs"/>
    <s v="Symptome"/>
    <s v="0"/>
    <s v="L1"/>
    <n v="29500776"/>
  </r>
  <r>
    <x v="1"/>
    <n v="56"/>
    <x v="3"/>
    <s v="VOS 295"/>
    <x v="30"/>
    <s v="Schimmel"/>
    <x v="12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ABS 295"/>
    <x v="31"/>
    <s v="Linienbezogen"/>
    <x v="16"/>
    <s v="-"/>
    <n v="34"/>
    <s v="Produkte"/>
    <s v="BUs"/>
    <s v="Symptome"/>
    <n v="241"/>
    <s v="L33"/>
    <n v="29501003"/>
  </r>
  <r>
    <x v="0"/>
    <n v="17"/>
    <x v="3"/>
    <s v="ABS 295"/>
    <x v="31"/>
    <s v="Linienbezogen"/>
    <x v="16"/>
    <s v="-"/>
    <n v="34"/>
    <s v="Produkte"/>
    <s v="BUs"/>
    <s v="Symptome"/>
    <n v="17"/>
    <s v="L33"/>
    <n v="29501003"/>
  </r>
  <r>
    <x v="0"/>
    <n v="90"/>
    <x v="3"/>
    <s v="VOS 295"/>
    <x v="32"/>
    <s v="Schimmel"/>
    <x v="0"/>
    <s v="-"/>
    <n v="34"/>
    <s v="Produkte"/>
    <s v="BUs"/>
    <s v="Symptome"/>
    <n v="45"/>
    <s v="Bu3"/>
    <n v="29501022"/>
  </r>
  <r>
    <x v="0"/>
    <n v="870"/>
    <x v="3"/>
    <s v="VOS 295"/>
    <x v="32"/>
    <s v="Schimmel"/>
    <x v="0"/>
    <s v="-"/>
    <n v="34"/>
    <s v="Produkte"/>
    <s v="BUs"/>
    <s v="Symptome"/>
    <n v="435"/>
    <s v="Bu3"/>
    <n v="29501022"/>
  </r>
  <r>
    <x v="0"/>
    <n v="60"/>
    <x v="3"/>
    <s v="ABS 295"/>
    <x v="18"/>
    <s v="Rest"/>
    <x v="11"/>
    <s v="-"/>
    <n v="34"/>
    <s v="Produkte"/>
    <s v="BUs"/>
    <s v="Symptome"/>
    <n v="60"/>
    <s v="L33"/>
    <n v="29501032"/>
  </r>
  <r>
    <x v="0"/>
    <n v="63"/>
    <x v="3"/>
    <s v="VOS 295"/>
    <x v="33"/>
    <s v="Schimmel"/>
    <x v="0"/>
    <s v="-"/>
    <n v="34"/>
    <s v="Produkte"/>
    <s v="BUs"/>
    <s v="Symptome"/>
    <n v="31.5"/>
    <s v="Bu3"/>
    <n v="29501053"/>
  </r>
  <r>
    <x v="0"/>
    <n v="63"/>
    <x v="3"/>
    <s v="VOS 295"/>
    <x v="34"/>
    <s v="Schimmel"/>
    <x v="12"/>
    <s v="-"/>
    <n v="34"/>
    <s v="Produkte"/>
    <s v="BUs"/>
    <s v="Symptome"/>
    <n v="31.5"/>
    <s v="L16"/>
    <n v="29501055"/>
  </r>
  <r>
    <x v="3"/>
    <n v="546"/>
    <x v="3"/>
    <s v="Zipfel 295"/>
    <x v="35"/>
    <s v="Schimmel"/>
    <x v="5"/>
    <s v="-"/>
    <n v="34"/>
    <s v="Produkte"/>
    <s v="BUs"/>
    <s v="Symptome"/>
    <n v="273"/>
    <s v="Verkauf"/>
    <n v="29501063"/>
  </r>
  <r>
    <x v="3"/>
    <n v="252"/>
    <x v="3"/>
    <s v="Zipfel 295"/>
    <x v="36"/>
    <s v="Schimmel"/>
    <x v="5"/>
    <s v="-"/>
    <n v="34"/>
    <s v="Produkte"/>
    <s v="BUs"/>
    <s v="Symptome"/>
    <n v="126"/>
    <s v="Verkauf"/>
    <n v="29501064"/>
  </r>
  <r>
    <x v="3"/>
    <n v="252"/>
    <x v="3"/>
    <s v="Endstücke 295"/>
    <x v="37"/>
    <s v="Schimmel"/>
    <x v="5"/>
    <s v="-"/>
    <n v="34"/>
    <s v="Produkte"/>
    <s v="BUs"/>
    <s v="Symptome"/>
    <n v="126"/>
    <s v="Verkauf"/>
    <n v="29501070"/>
  </r>
  <r>
    <x v="3"/>
    <n v="177"/>
    <x v="3"/>
    <s v="Zipfel 295"/>
    <x v="38"/>
    <s v="Schimmel"/>
    <x v="5"/>
    <s v="-"/>
    <n v="34"/>
    <s v="Produkte"/>
    <s v="BUs"/>
    <s v="Symptome"/>
    <n v="88.5"/>
    <s v="Verkauf"/>
    <n v="29501086"/>
  </r>
  <r>
    <x v="3"/>
    <n v="207.5"/>
    <x v="3"/>
    <s v="Zipfel 295"/>
    <x v="39"/>
    <s v="Schimmel"/>
    <x v="5"/>
    <s v="-"/>
    <n v="34"/>
    <s v="Produkte"/>
    <s v="BUs"/>
    <s v="Symptome"/>
    <n v="103.75"/>
    <s v="Verkauf"/>
    <n v="29501087"/>
  </r>
  <r>
    <x v="0"/>
    <n v="72.5"/>
    <x v="3"/>
    <s v="Offen vegan"/>
    <x v="40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1"/>
    <s v="Schimmel"/>
    <x v="12"/>
    <s v="MHD abgelaufen"/>
    <n v="34"/>
    <s v="Produkte"/>
    <s v="BUs"/>
    <s v="Symptome"/>
    <s v="0"/>
    <s v="Schmelze"/>
    <n v="31000108"/>
  </r>
  <r>
    <x v="3"/>
    <n v="45"/>
    <x v="3"/>
    <s v="Div. Zipfel, ES ohne Verwendung"/>
    <x v="12"/>
    <s v="Schimmel"/>
    <x v="5"/>
    <s v="-"/>
    <n v="34"/>
    <s v="Produkte"/>
    <s v="BUs"/>
    <s v="Symptome"/>
    <s v="0"/>
    <s v="Verkauf"/>
    <s v="Div. Zipfel, Endstücke"/>
  </r>
  <r>
    <x v="2"/>
    <n v="2"/>
    <x v="3"/>
    <s v="Diverses"/>
    <x v="24"/>
    <s v="Linienbezogen"/>
    <x v="3"/>
    <s v="-"/>
    <n v="34"/>
    <s v="Produkte"/>
    <s v="BUs"/>
    <s v="Symptome"/>
    <n v="0"/>
    <s v="BU4"/>
    <s v="Diverses"/>
  </r>
  <r>
    <x v="1"/>
    <n v="280"/>
    <x v="3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229"/>
    <x v="3"/>
    <s v="Diverses"/>
    <x v="25"/>
    <s v="Linienbezogen"/>
    <x v="17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1"/>
    <n v="44.7"/>
    <x v="3"/>
    <s v="Rest"/>
    <x v="42"/>
    <s v="Rest"/>
    <x v="10"/>
    <s v="keine Verwendung möglich"/>
    <n v="34"/>
    <s v="Produkte"/>
    <s v="BUs"/>
    <s v="Symptome"/>
    <s v="0"/>
    <s v="RWV"/>
    <s v="Rinde"/>
  </r>
  <r>
    <x v="5"/>
    <n v="10"/>
    <x v="3"/>
    <s v="Qualitätssicherung"/>
    <x v="26"/>
    <s v="Qualitätssicherung"/>
    <x v="15"/>
    <s v="Rückstellproben"/>
    <n v="34"/>
    <s v="Produkte"/>
    <s v="BUs"/>
    <s v="Symptome"/>
    <s v="0"/>
    <s v="Labor"/>
    <s v="Rückstellproben"/>
  </r>
  <r>
    <x v="0"/>
    <n v="306"/>
    <x v="3"/>
    <s v="VOS 295"/>
    <x v="43"/>
    <s v="Schimmel"/>
    <x v="19"/>
    <s v="nur bestimmter Einsatz möglich"/>
    <n v="34"/>
    <s v="Produkte"/>
    <s v="BUs"/>
    <s v="Symptome"/>
    <s v="0"/>
    <s v="WVP"/>
    <s v="VOR RW staubk"/>
  </r>
  <r>
    <x v="5"/>
    <n v="547"/>
    <x v="4"/>
    <s v="VOS 295"/>
    <x v="32"/>
    <s v="Rest"/>
    <x v="20"/>
    <s v="-"/>
    <n v="34"/>
    <s v="Produkte"/>
    <s v="BUs"/>
    <s v="Symptome"/>
    <n v="273.5"/>
    <s v="Rest"/>
    <n v="29501022"/>
  </r>
  <r>
    <x v="1"/>
    <n v="143"/>
    <x v="4"/>
    <s v="VOS 295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egan 495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21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22"/>
    <s v="Einwaage Labor"/>
    <n v="34"/>
    <s v="Produkte"/>
    <s v="BUs"/>
    <s v="Symptome"/>
    <s v="0"/>
    <s v="Labor"/>
    <s v="Laborproben"/>
  </r>
  <r>
    <x v="5"/>
    <n v="54"/>
    <x v="4"/>
    <s v="Qualitätssicherung"/>
    <x v="26"/>
    <s v="Qualitätssicherung"/>
    <x v="15"/>
    <s v="Rückstellproben"/>
    <n v="34"/>
    <s v="Produkte"/>
    <s v="BUs"/>
    <s v="Symptome"/>
    <s v="0"/>
    <s v="Labor"/>
    <s v="Rückstellproben"/>
  </r>
  <r>
    <x v="1"/>
    <n v="46"/>
    <x v="5"/>
    <s v="VOS 295"/>
    <x v="44"/>
    <s v="Rest"/>
    <x v="10"/>
    <s v="keine Verwendung möglich"/>
    <n v="34"/>
    <s v="Produkte"/>
    <s v="BUs"/>
    <s v="Symptome"/>
    <n v="23"/>
    <s v="RWV"/>
    <n v="29500498"/>
  </r>
  <r>
    <x v="0"/>
    <n v="1.2"/>
    <x v="5"/>
    <s v="VOS 295"/>
    <x v="44"/>
    <s v="Linienbezogen"/>
    <x v="6"/>
    <s v="nicht eindeutig"/>
    <n v="34"/>
    <s v="Produkte"/>
    <s v="BUs"/>
    <s v="Symptome"/>
    <n v="0.6"/>
    <s v="WVP"/>
    <n v="29500498"/>
  </r>
  <r>
    <x v="0"/>
    <n v="30"/>
    <x v="5"/>
    <s v="VOS 295"/>
    <x v="45"/>
    <s v="Schimmel"/>
    <x v="19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S 295"/>
    <x v="46"/>
    <s v="Rest"/>
    <x v="10"/>
    <s v="keine Verwendung möglich"/>
    <n v="34"/>
    <s v="Produkte"/>
    <s v="BUs"/>
    <s v="Symptome"/>
    <n v="0.44"/>
    <s v="RWV"/>
    <n v="29500917"/>
  </r>
  <r>
    <x v="1"/>
    <n v="131.6"/>
    <x v="5"/>
    <s v="ganze Würste"/>
    <x v="47"/>
    <s v="Linienbezogen"/>
    <x v="23"/>
    <s v="Darm geplatzt"/>
    <n v="34"/>
    <s v="Produkte"/>
    <s v="BUs"/>
    <s v="Symptome"/>
    <s v="0"/>
    <s v="Abfüllung"/>
    <n v="31000084"/>
  </r>
  <r>
    <x v="0"/>
    <n v="450"/>
    <x v="5"/>
    <s v="Vegan 495"/>
    <x v="11"/>
    <s v="keinen Verwendungszweck"/>
    <x v="11"/>
    <s v="Schmutz"/>
    <n v="34"/>
    <s v="Produkte"/>
    <s v="BUs"/>
    <s v="Symptome"/>
    <n v="231.3"/>
    <s v="L1"/>
    <n v="49900002"/>
  </r>
  <r>
    <x v="0"/>
    <n v="11"/>
    <x v="5"/>
    <s v="Vegan 495"/>
    <x v="11"/>
    <s v="keinen Verwendungszweck"/>
    <x v="11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24"/>
    <s v="Linienbezogen"/>
    <x v="6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23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5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5"/>
    <n v="40.4"/>
    <x v="5"/>
    <s v="Qualitätssicherung"/>
    <x v="26"/>
    <s v="Qualitätssicherung"/>
    <x v="15"/>
    <s v="Rückstellproben"/>
    <n v="34"/>
    <s v="Produkte"/>
    <s v="BUs"/>
    <s v="Symptome"/>
    <s v="0"/>
    <s v="Labor"/>
    <s v="Rückstellproben"/>
  </r>
  <r>
    <x v="0"/>
    <n v="18"/>
    <x v="5"/>
    <s v="Diverses"/>
    <x v="23"/>
    <s v="Linienbezogen"/>
    <x v="6"/>
    <s v="-"/>
    <n v="34"/>
    <s v="Produkte"/>
    <s v="BUs"/>
    <s v="Symptome"/>
    <s v="0"/>
    <s v="WVP"/>
    <s v="Maschinenabfall"/>
  </r>
  <r>
    <x v="0"/>
    <n v="248"/>
    <x v="5"/>
    <s v="Diverses"/>
    <x v="23"/>
    <s v="Linienbezogen"/>
    <x v="6"/>
    <s v="-"/>
    <n v="34"/>
    <s v="Produkte"/>
    <s v="BUs"/>
    <s v="Symptome"/>
    <s v="0"/>
    <s v="L9"/>
    <s v="Maschinenabfall"/>
  </r>
  <r>
    <x v="0"/>
    <n v="270"/>
    <x v="5"/>
    <s v="RW"/>
    <x v="48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9"/>
    <s v="Schimmel"/>
    <x v="5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50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0"/>
    <n v="900"/>
    <x v="6"/>
    <s v="Diverses"/>
    <x v="51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1"/>
    <n v="1401"/>
    <x v="6"/>
    <s v="RW"/>
    <x v="52"/>
    <s v="Schimmel"/>
    <x v="24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6"/>
    <s v="Qualitätssicherung"/>
    <x v="15"/>
    <s v="Rückstellproben"/>
    <n v="34"/>
    <s v="Produkte"/>
    <s v="BUs"/>
    <s v="Symptome"/>
    <s v="0"/>
    <s v="Labor"/>
    <s v="Rückstellproben"/>
  </r>
  <r>
    <x v="0"/>
    <n v="42"/>
    <x v="6"/>
    <s v="RW"/>
    <x v="48"/>
    <s v="Schimmel"/>
    <x v="0"/>
    <s v="VOS &gt; Einsatz"/>
    <n v="34"/>
    <s v="Produkte"/>
    <s v="BUs"/>
    <s v="Symptome"/>
    <s v="0"/>
    <s v="L9"/>
    <s v="RW Natur"/>
  </r>
  <r>
    <x v="2"/>
    <n v="180"/>
    <x v="7"/>
    <s v="VOS 295"/>
    <x v="53"/>
    <s v="Schimmel"/>
    <x v="25"/>
    <s v="Verformung"/>
    <n v="34"/>
    <s v="Produkte"/>
    <s v="BUs"/>
    <s v="Symptome"/>
    <n v="2.84"/>
    <s v="L22"/>
    <n v="29500482"/>
  </r>
  <r>
    <x v="0"/>
    <n v="30"/>
    <x v="7"/>
    <s v="ABS 295"/>
    <x v="29"/>
    <s v="Linienbezogen"/>
    <x v="6"/>
    <s v="nicht eindeutig"/>
    <n v="34"/>
    <s v="Produkte"/>
    <s v="BUs"/>
    <s v="Symptome"/>
    <s v="0"/>
    <s v="L1"/>
    <n v="29500776"/>
  </r>
  <r>
    <x v="0"/>
    <n v="10"/>
    <x v="7"/>
    <s v="ABS 295"/>
    <x v="54"/>
    <s v="Schimmel"/>
    <x v="19"/>
    <s v="wird eigentlich gesammelt und verarbeitet"/>
    <n v="34"/>
    <s v="Produkte"/>
    <s v="BUs"/>
    <s v="Symptome"/>
    <n v="20"/>
    <s v="L18"/>
    <n v="29500821"/>
  </r>
  <r>
    <x v="1"/>
    <n v="12"/>
    <x v="7"/>
    <s v="VOS 295"/>
    <x v="55"/>
    <s v="Schimmel"/>
    <x v="19"/>
    <s v="Ware konnte nicht vakuumiert werden, nicht genügend LA"/>
    <n v="34"/>
    <s v="Produkte"/>
    <s v="BUs"/>
    <s v="Symptome"/>
    <n v="6"/>
    <s v="RWV"/>
    <n v="29500879"/>
  </r>
  <r>
    <x v="0"/>
    <n v="143"/>
    <x v="7"/>
    <s v="ABS 295"/>
    <x v="31"/>
    <s v="Linienbezogen"/>
    <x v="16"/>
    <s v="-"/>
    <n v="34"/>
    <s v="Produkte"/>
    <s v="BUs"/>
    <s v="Symptome"/>
    <n v="143"/>
    <s v="L33"/>
    <n v="29501003"/>
  </r>
  <r>
    <x v="1"/>
    <n v="79"/>
    <x v="7"/>
    <s v="Sammelnr."/>
    <x v="56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24"/>
    <s v="Schimmel"/>
    <x v="1"/>
    <s v="MHD abgelaufen"/>
    <n v="34"/>
    <s v="Produkte"/>
    <s v="BUs"/>
    <s v="Symptome"/>
    <s v="0"/>
    <s v="RWV"/>
    <s v="Diverses"/>
  </r>
  <r>
    <x v="4"/>
    <n v="200"/>
    <x v="7"/>
    <s v="ABS 295"/>
    <x v="13"/>
    <s v="Linienbezogen"/>
    <x v="6"/>
    <s v="-"/>
    <n v="34"/>
    <s v="Produkte"/>
    <s v="BUs"/>
    <s v="Symptome"/>
    <s v="0"/>
    <s v="BU2"/>
    <s v="Scheiben/Staub"/>
  </r>
  <r>
    <x v="5"/>
    <n v="10.4"/>
    <x v="7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0"/>
    <n v="86"/>
    <x v="8"/>
    <s v="ABS 295"/>
    <x v="31"/>
    <s v="Linienbezogen"/>
    <x v="16"/>
    <s v="-"/>
    <n v="35"/>
    <s v="Produkte"/>
    <s v="BUs"/>
    <s v="Symptome"/>
    <n v="86"/>
    <s v="L33"/>
    <n v="29501003"/>
  </r>
  <r>
    <x v="2"/>
    <n v="35.5"/>
    <x v="8"/>
    <s v="VOS 295"/>
    <x v="57"/>
    <s v="Rest"/>
    <x v="2"/>
    <s v="Trennung vom Klebeband aus Produkt zu aufwendig"/>
    <n v="35"/>
    <s v="Produkte"/>
    <s v="BUs"/>
    <s v="Symptome"/>
    <n v="0"/>
    <s v="L22"/>
    <n v="29501020"/>
  </r>
  <r>
    <x v="3"/>
    <n v="80"/>
    <x v="8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4"/>
    <n v="101"/>
    <x v="8"/>
    <s v="ABS 295"/>
    <x v="13"/>
    <s v="Linienbezogen"/>
    <x v="6"/>
    <s v="-"/>
    <n v="35"/>
    <s v="Produkte"/>
    <s v="BUs"/>
    <s v="Symptome"/>
    <s v="0"/>
    <s v="BU2"/>
    <s v="Scheiben/Staub"/>
  </r>
  <r>
    <x v="1"/>
    <n v="526.6"/>
    <x v="8"/>
    <s v="Diverses"/>
    <x v="14"/>
    <s v="Linienbezogen"/>
    <x v="23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"/>
    <x v="8"/>
    <s v="Qualitätssicherung"/>
    <x v="26"/>
    <s v="Qualitätssicherung"/>
    <x v="18"/>
    <s v="Laborprobe"/>
    <n v="35"/>
    <s v="Produkte"/>
    <s v="BUs"/>
    <s v="Symptome"/>
    <s v="0"/>
    <s v="QM"/>
    <s v="Rückstellproben"/>
  </r>
  <r>
    <x v="2"/>
    <n v="51"/>
    <x v="9"/>
    <s v="VOS 295"/>
    <x v="53"/>
    <s v="keinen Verwendungszweck"/>
    <x v="26"/>
    <s v="keinen Verwendungszweck"/>
    <n v="35"/>
    <s v="Produkte"/>
    <s v="BUs"/>
    <s v="Symptome"/>
    <n v="2.84"/>
    <s v="L22"/>
    <n v="29500482"/>
  </r>
  <r>
    <x v="1"/>
    <n v="123.5"/>
    <x v="9"/>
    <s v="VOS 295"/>
    <x v="58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 295"/>
    <x v="59"/>
    <s v="keinen Verwendungszweck"/>
    <x v="26"/>
    <s v="&lt;300kg/Monat"/>
    <n v="35"/>
    <s v="Produkte"/>
    <s v="BUs"/>
    <s v="Symptome"/>
    <n v="0"/>
    <s v="L21"/>
    <n v="29500885"/>
  </r>
  <r>
    <x v="2"/>
    <n v="160"/>
    <x v="9"/>
    <s v="ABS 295"/>
    <x v="60"/>
    <s v="keinen Verwendungszweck"/>
    <x v="26"/>
    <s v="&lt;300kg/Monat"/>
    <n v="35"/>
    <s v="Produkte"/>
    <s v="BUs"/>
    <s v="Symptome"/>
    <n v="6.7194568295036419"/>
    <s v="L21"/>
    <n v="29500886"/>
  </r>
  <r>
    <x v="2"/>
    <n v="22"/>
    <x v="9"/>
    <s v="ABS 295"/>
    <x v="61"/>
    <s v="keinen Verwendungszweck"/>
    <x v="26"/>
    <s v="&lt;300kg/Monat"/>
    <n v="35"/>
    <s v="Produkte"/>
    <s v="BUs"/>
    <s v="Symptome"/>
    <n v="9.1663526661992432"/>
    <s v="L23"/>
    <n v="29500891"/>
  </r>
  <r>
    <x v="2"/>
    <n v="6"/>
    <x v="9"/>
    <s v="ABS 295"/>
    <x v="62"/>
    <s v="keinen Verwendungszweck"/>
    <x v="26"/>
    <s v="&lt;20kg/Monat"/>
    <n v="35"/>
    <s v="Produkte"/>
    <s v="BUs"/>
    <s v="Symptome"/>
    <n v="11.073912126293463"/>
    <s v="L20"/>
    <n v="29500895"/>
  </r>
  <r>
    <x v="2"/>
    <n v="44"/>
    <x v="9"/>
    <s v="ABS 295"/>
    <x v="63"/>
    <s v="keinen Verwendungszweck"/>
    <x v="26"/>
    <s v="&lt;300kg/Monat"/>
    <n v="35"/>
    <s v="Produkte"/>
    <s v="BUs"/>
    <s v="Symptome"/>
    <n v="6.6"/>
    <s v="L23"/>
    <n v="29500900"/>
  </r>
  <r>
    <x v="2"/>
    <n v="15"/>
    <x v="9"/>
    <s v="ABS 295"/>
    <x v="64"/>
    <s v="keinen Verwendungszweck"/>
    <x v="26"/>
    <s v="&lt;50kg/Monat"/>
    <n v="35"/>
    <s v="Produkte"/>
    <s v="BUs"/>
    <s v="Symptome"/>
    <n v="7.7475399924149615"/>
    <s v="L23"/>
    <n v="29500904"/>
  </r>
  <r>
    <x v="2"/>
    <n v="45"/>
    <x v="9"/>
    <s v="ABS 295"/>
    <x v="65"/>
    <s v="keinen Verwendungszweck"/>
    <x v="26"/>
    <s v="&lt;300kg/Monat"/>
    <n v="35"/>
    <s v="Produkte"/>
    <s v="BUs"/>
    <s v="Symptome"/>
    <n v="7.6086145024926051"/>
    <s v="L21"/>
    <n v="29500906"/>
  </r>
  <r>
    <x v="2"/>
    <n v="3"/>
    <x v="9"/>
    <s v="ABS 295"/>
    <x v="66"/>
    <s v="keinen Verwendungszweck"/>
    <x v="26"/>
    <s v="&lt;20kg/Monat"/>
    <n v="35"/>
    <s v="Produkte"/>
    <s v="BUs"/>
    <s v="Symptome"/>
    <n v="12.260285714285715"/>
    <s v="L23"/>
    <n v="29500909"/>
  </r>
  <r>
    <x v="2"/>
    <n v="45"/>
    <x v="9"/>
    <s v="ABS 295"/>
    <x v="67"/>
    <s v="keinen Verwendungszweck"/>
    <x v="26"/>
    <s v="&lt;50kg/Monat"/>
    <n v="35"/>
    <s v="Produkte"/>
    <s v="BUs"/>
    <s v="Symptome"/>
    <n v="0"/>
    <s v="L21"/>
    <n v="29500925"/>
  </r>
  <r>
    <x v="2"/>
    <n v="24"/>
    <x v="9"/>
    <s v="ABS 295"/>
    <x v="68"/>
    <s v="keinen Verwendungszweck"/>
    <x v="26"/>
    <s v="&lt;50kg/Monat"/>
    <n v="35"/>
    <s v="Produkte"/>
    <s v="BUs"/>
    <s v="Symptome"/>
    <n v="0"/>
    <s v="BU4"/>
    <n v="29500966"/>
  </r>
  <r>
    <x v="2"/>
    <n v="41"/>
    <x v="9"/>
    <s v="ABS 295"/>
    <x v="69"/>
    <s v="keinen Verwendungszweck"/>
    <x v="26"/>
    <s v="&lt;300kg/Monat"/>
    <n v="35"/>
    <s v="Produkte"/>
    <s v="BUs"/>
    <s v="Symptome"/>
    <n v="7.5058130571925785"/>
    <s v="L21"/>
    <n v="29501009"/>
  </r>
  <r>
    <x v="2"/>
    <n v="7"/>
    <x v="9"/>
    <s v="ABS 295"/>
    <x v="70"/>
    <s v="keinen Verwendungszweck"/>
    <x v="26"/>
    <s v="&lt;20kg/Monat"/>
    <n v="35"/>
    <s v="Produkte"/>
    <s v="BUs"/>
    <s v="Symptome"/>
    <n v="7.4148209887633527"/>
    <s v="L23"/>
    <n v="29501013"/>
  </r>
  <r>
    <x v="2"/>
    <n v="175"/>
    <x v="9"/>
    <s v="VOS 295"/>
    <x v="57"/>
    <s v="keinen Verwendungszweck"/>
    <x v="26"/>
    <s v="keinen Verwendungszweck"/>
    <n v="35"/>
    <s v="Produkte"/>
    <s v="BUs"/>
    <s v="Symptome"/>
    <n v="0"/>
    <s v="L22"/>
    <n v="29501020"/>
  </r>
  <r>
    <x v="3"/>
    <n v="1029"/>
    <x v="9"/>
    <s v="VOS 295"/>
    <x v="32"/>
    <s v="Schimmel"/>
    <x v="5"/>
    <s v="keinen Abnehmer/Schälen"/>
    <n v="35"/>
    <s v="Produkte"/>
    <s v="BUs"/>
    <s v="Symptome"/>
    <n v="514.5"/>
    <s v="Verkauf"/>
    <n v="29501022"/>
  </r>
  <r>
    <x v="2"/>
    <n v="31"/>
    <x v="9"/>
    <s v="ABS 295"/>
    <x v="4"/>
    <s v="keinen Verwendungszweck"/>
    <x v="26"/>
    <s v="&lt;300kg/Monat"/>
    <n v="35"/>
    <s v="Produkte"/>
    <s v="BUs"/>
    <s v="Symptome"/>
    <n v="8.0682678667519738"/>
    <s v="L22"/>
    <n v="29501028"/>
  </r>
  <r>
    <x v="2"/>
    <n v="64"/>
    <x v="9"/>
    <s v="ABS 295"/>
    <x v="71"/>
    <s v="keinen Verwendungszweck"/>
    <x v="26"/>
    <s v="&lt;300kg/Monat"/>
    <n v="35"/>
    <s v="Produkte"/>
    <s v="BUs"/>
    <s v="Symptome"/>
    <n v="7.281148389532067"/>
    <s v="L21"/>
    <n v="29501029"/>
  </r>
  <r>
    <x v="2"/>
    <n v="53"/>
    <x v="9"/>
    <s v="ABS 295"/>
    <x v="72"/>
    <s v="keinen Verwendungszweck"/>
    <x v="26"/>
    <s v="&lt;100kg/Monat"/>
    <n v="35"/>
    <s v="Produkte"/>
    <s v="BUs"/>
    <s v="Symptome"/>
    <n v="7.2678522889458623"/>
    <s v="L21"/>
    <n v="29501030"/>
  </r>
  <r>
    <x v="2"/>
    <n v="312"/>
    <x v="9"/>
    <s v="ABS 295"/>
    <x v="73"/>
    <s v="keinen Verwendungszweck"/>
    <x v="26"/>
    <s v="&lt;1000kg/Monat"/>
    <n v="35"/>
    <s v="Produkte"/>
    <s v="BUs"/>
    <s v="Symptome"/>
    <n v="10.868925052314992"/>
    <s v="L22"/>
    <n v="29501039"/>
  </r>
  <r>
    <x v="2"/>
    <n v="194"/>
    <x v="9"/>
    <s v="ABS 295"/>
    <x v="74"/>
    <s v="keinen Verwendungszweck"/>
    <x v="26"/>
    <s v="&lt;100kg/Monat"/>
    <n v="35"/>
    <s v="Produkte"/>
    <s v="BUs"/>
    <s v="Symptome"/>
    <n v="0"/>
    <s v="L21"/>
    <n v="29501041"/>
  </r>
  <r>
    <x v="1"/>
    <n v="26.6"/>
    <x v="9"/>
    <s v="ganze Würste"/>
    <x v="75"/>
    <s v="Linienbezogen"/>
    <x v="23"/>
    <s v="Clip gerissen"/>
    <n v="35"/>
    <s v="Produkte"/>
    <s v="BUs"/>
    <s v="Symptome"/>
    <s v="0"/>
    <s v="Abfüllung"/>
    <n v="31000076"/>
  </r>
  <r>
    <x v="0"/>
    <n v="125"/>
    <x v="9"/>
    <s v="VOS 495"/>
    <x v="76"/>
    <s v="Schimmel"/>
    <x v="0"/>
    <s v="-"/>
    <n v="35"/>
    <s v="Produkte"/>
    <s v="BUs"/>
    <s v="Symptome"/>
    <n v="64.25"/>
    <s v="L9"/>
    <n v="49500205"/>
  </r>
  <r>
    <x v="0"/>
    <n v="28"/>
    <x v="9"/>
    <s v="Vorschmelz Diverses"/>
    <x v="22"/>
    <s v="Linienbezogen"/>
    <x v="6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0"/>
    <n v="33"/>
    <x v="9"/>
    <s v="Diverses"/>
    <x v="23"/>
    <s v="Linienbezogen"/>
    <x v="6"/>
    <s v="-"/>
    <n v="35"/>
    <s v="Produkte"/>
    <s v="BUs"/>
    <s v="Symptome"/>
    <s v="0"/>
    <s v="Bu3"/>
    <s v="Maschinenabfall"/>
  </r>
  <r>
    <x v="4"/>
    <n v="53"/>
    <x v="9"/>
    <s v="ABS 295"/>
    <x v="13"/>
    <s v="Linienbezogen"/>
    <x v="6"/>
    <s v="-"/>
    <n v="35"/>
    <s v="Produkte"/>
    <s v="BUs"/>
    <s v="Symptome"/>
    <s v="0"/>
    <s v="BU2"/>
    <s v="Scheiben/Staub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30"/>
    <x v="9"/>
    <s v="Rest"/>
    <x v="77"/>
    <s v="Qualitätssicherung"/>
    <x v="27"/>
    <s v="Muster"/>
    <n v="35"/>
    <s v="Produkte"/>
    <s v="BUs"/>
    <s v="Symptome"/>
    <s v="0"/>
    <s v="Labor"/>
    <s v="Muster"/>
  </r>
  <r>
    <x v="5"/>
    <n v="75"/>
    <x v="9"/>
    <s v="Rest"/>
    <x v="77"/>
    <s v="Qualitätssicherung"/>
    <x v="27"/>
    <s v="Muster"/>
    <n v="35"/>
    <s v="Produkte"/>
    <s v="BUs"/>
    <s v="Symptome"/>
    <s v="0"/>
    <s v="Labor"/>
    <s v="Muster"/>
  </r>
  <r>
    <x v="5"/>
    <n v="60"/>
    <x v="9"/>
    <s v="Qualitätssicherung"/>
    <x v="26"/>
    <s v="Qualitätssicherung"/>
    <x v="15"/>
    <s v="Rückstellproben"/>
    <n v="35"/>
    <s v="Produkte"/>
    <s v="BUs"/>
    <s v="Symptome"/>
    <s v="0"/>
    <s v="Labor"/>
    <s v="Rückstellproben"/>
  </r>
  <r>
    <x v="0"/>
    <n v="30"/>
    <x v="9"/>
    <s v="Diverses"/>
    <x v="23"/>
    <s v="Linienbezogen"/>
    <x v="6"/>
    <s v="-"/>
    <n v="35"/>
    <s v="Produkte"/>
    <s v="BUs"/>
    <s v="Symptome"/>
    <s v="0"/>
    <s v="WVP"/>
    <s v="Maschinenabfall"/>
  </r>
  <r>
    <x v="1"/>
    <n v="19"/>
    <x v="9"/>
    <s v="Rest"/>
    <x v="78"/>
    <s v="Rest"/>
    <x v="10"/>
    <s v="keine Verwendung möglich"/>
    <n v="35"/>
    <s v="Produkte"/>
    <s v="BUs"/>
    <s v="Symptome"/>
    <s v="0"/>
    <s v="RWV"/>
    <s v="RW Natriumarm Rinde"/>
  </r>
  <r>
    <x v="1"/>
    <n v="20.2"/>
    <x v="10"/>
    <s v="Rohware"/>
    <x v="79"/>
    <s v="Schimmel"/>
    <x v="28"/>
    <s v="Luftzieher"/>
    <n v="35"/>
    <s v="Produkte"/>
    <s v="BUs"/>
    <s v="Symptome"/>
    <s v="0"/>
    <s v="RWV"/>
    <n v="23000512"/>
  </r>
  <r>
    <x v="3"/>
    <n v="222"/>
    <x v="10"/>
    <s v="VOS 295"/>
    <x v="80"/>
    <s v="Schimmel"/>
    <x v="5"/>
    <s v="keinen Abnehmer/Schälen"/>
    <n v="35"/>
    <s v="Produkte"/>
    <s v="BUs"/>
    <s v="Symptome"/>
    <n v="111"/>
    <s v="Verkauf"/>
    <n v="29500489"/>
  </r>
  <r>
    <x v="3"/>
    <n v="70.400000000000006"/>
    <x v="10"/>
    <s v="VOS 295"/>
    <x v="81"/>
    <s v="Schimmel"/>
    <x v="5"/>
    <s v="keinen Abnehmer/Schälen"/>
    <n v="35"/>
    <s v="Produkte"/>
    <s v="BUs"/>
    <s v="Symptome"/>
    <s v="0"/>
    <s v="Verkauf"/>
    <n v="29500963"/>
  </r>
  <r>
    <x v="3"/>
    <n v="48"/>
    <x v="10"/>
    <s v="Endstücke 295"/>
    <x v="82"/>
    <s v="Schimmel"/>
    <x v="5"/>
    <s v="keinen Abnehmer/Schälen"/>
    <n v="35"/>
    <s v="Produkte"/>
    <s v="BUs"/>
    <s v="Symptome"/>
    <n v="24"/>
    <s v="Verkauf"/>
    <n v="29501079"/>
  </r>
  <r>
    <x v="1"/>
    <n v="47"/>
    <x v="10"/>
    <s v="ABS 495"/>
    <x v="83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ABS 495"/>
    <x v="83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ABS 495"/>
    <x v="84"/>
    <s v="Schimmel"/>
    <x v="19"/>
    <s v="Abschnitte eingelagert, um Verwendung zu finden. Aber keine Verwendungsentscheidung gefunden"/>
    <n v="35"/>
    <s v="Produkte"/>
    <s v="BUs"/>
    <s v="Symptome"/>
    <n v="0"/>
    <s v="BU4"/>
    <n v="49500174"/>
  </r>
  <r>
    <x v="4"/>
    <n v="30.4"/>
    <x v="10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24"/>
    <s v="Linienbezogen"/>
    <x v="6"/>
    <s v="-"/>
    <n v="35"/>
    <s v="Produkte"/>
    <s v="BUs"/>
    <s v="Symptome"/>
    <n v="0"/>
    <s v="BU4"/>
    <s v="Diverses"/>
  </r>
  <r>
    <x v="1"/>
    <n v="30.4"/>
    <x v="10"/>
    <s v="Diverses"/>
    <x v="24"/>
    <s v="Linienbezogen"/>
    <x v="6"/>
    <s v="-"/>
    <n v="35"/>
    <s v="Produkte"/>
    <s v="BUs"/>
    <s v="Symptome"/>
    <s v="0"/>
    <s v="Strudelline"/>
    <s v="Diverses"/>
  </r>
  <r>
    <x v="4"/>
    <n v="35.000000000000007"/>
    <x v="10"/>
    <s v="ABS 295"/>
    <x v="13"/>
    <s v="Linienbezogen"/>
    <x v="6"/>
    <s v="-"/>
    <n v="35"/>
    <s v="Produkte"/>
    <s v="BUs"/>
    <s v="Symptome"/>
    <s v="0"/>
    <s v="BU2"/>
    <s v="Scheiben/Staub"/>
  </r>
  <r>
    <x v="4"/>
    <n v="36"/>
    <x v="10"/>
    <s v="ABS 295"/>
    <x v="13"/>
    <s v="Linienbezogen"/>
    <x v="6"/>
    <s v="-"/>
    <n v="35"/>
    <s v="Produkte"/>
    <s v="BUs"/>
    <s v="Symptome"/>
    <s v="0"/>
    <s v="BU2"/>
    <s v="Scheiben/Staub"/>
  </r>
  <r>
    <x v="4"/>
    <n v="102"/>
    <x v="10"/>
    <s v="ABS 295"/>
    <x v="13"/>
    <s v="Linienbezogen"/>
    <x v="6"/>
    <s v="-"/>
    <n v="35"/>
    <s v="Produkte"/>
    <s v="BUs"/>
    <s v="Symptome"/>
    <s v="0"/>
    <s v="BU2"/>
    <s v="Scheiben/Staub"/>
  </r>
  <r>
    <x v="1"/>
    <n v="23"/>
    <x v="10"/>
    <s v="Diverses"/>
    <x v="14"/>
    <s v="Linienbezogen"/>
    <x v="23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29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22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44"/>
    <x v="10"/>
    <s v="Qualitätssicherung"/>
    <x v="26"/>
    <s v="Qualitätssicherung"/>
    <x v="15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6"/>
    <s v="Qualitätssicherung"/>
    <x v="15"/>
    <s v="Rückstellproben"/>
    <n v="35"/>
    <s v="Produkte"/>
    <s v="BUs"/>
    <s v="Symptome"/>
    <s v="0"/>
    <s v="Labor"/>
    <s v="Rückstellproben"/>
  </r>
  <r>
    <x v="1"/>
    <n v="20"/>
    <x v="10"/>
    <s v="RW"/>
    <x v="85"/>
    <s v="Rest"/>
    <x v="10"/>
    <s v="keine Verwendung möglich"/>
    <n v="35"/>
    <s v="Produkte"/>
    <s v="BUs"/>
    <s v="Symptome"/>
    <s v="0"/>
    <s v="RWV"/>
    <s v="RW Natrium"/>
  </r>
  <r>
    <x v="0"/>
    <n v="65"/>
    <x v="11"/>
    <s v="ABS 295"/>
    <x v="86"/>
    <s v="Schimmel"/>
    <x v="12"/>
    <s v="-"/>
    <n v="35"/>
    <s v="Produkte"/>
    <s v="BUs"/>
    <s v="Symptome"/>
    <n v="143"/>
    <s v="L18"/>
    <n v="29500754"/>
  </r>
  <r>
    <x v="2"/>
    <n v="54"/>
    <x v="11"/>
    <s v="ABS 295"/>
    <x v="60"/>
    <s v="Rest"/>
    <x v="2"/>
    <s v="Trennung vom Klebeband aus Produkt zu aufwendig"/>
    <n v="35"/>
    <s v="Produkte"/>
    <s v="BUs"/>
    <s v="Symptome"/>
    <n v="6.7194568295036419"/>
    <s v="L21"/>
    <n v="29500886"/>
  </r>
  <r>
    <x v="2"/>
    <n v="22"/>
    <x v="11"/>
    <s v="ABS 295"/>
    <x v="63"/>
    <s v="Rest"/>
    <x v="2"/>
    <s v="Trennung vom Klebeband aus Produkt zu aufwendig"/>
    <n v="35"/>
    <s v="Produkte"/>
    <s v="BUs"/>
    <s v="Symptome"/>
    <n v="6.6"/>
    <s v="L23"/>
    <n v="29500900"/>
  </r>
  <r>
    <x v="1"/>
    <n v="572.5"/>
    <x v="11"/>
    <s v="VOS 295"/>
    <x v="87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ABS 295"/>
    <x v="71"/>
    <s v="Rest"/>
    <x v="2"/>
    <s v="Trennung vom Klebeband aus Produkt zu aufwendig"/>
    <n v="35"/>
    <s v="Produkte"/>
    <s v="BUs"/>
    <s v="Symptome"/>
    <n v="7.281148389532067"/>
    <s v="L21"/>
    <n v="29501029"/>
  </r>
  <r>
    <x v="2"/>
    <n v="45"/>
    <x v="11"/>
    <s v="ABS 295"/>
    <x v="73"/>
    <s v="Rest"/>
    <x v="2"/>
    <s v="Trennung vom Klebeband aus Produkt zu aufwendig"/>
    <n v="35"/>
    <s v="Produkte"/>
    <s v="BUs"/>
    <s v="Symptome"/>
    <n v="10.868925052314992"/>
    <s v="L22"/>
    <n v="29501039"/>
  </r>
  <r>
    <x v="3"/>
    <n v="68"/>
    <x v="11"/>
    <s v="Endstücke 295"/>
    <x v="88"/>
    <s v="Schimmel"/>
    <x v="5"/>
    <s v="-"/>
    <n v="35"/>
    <s v="Produkte"/>
    <s v="BUs"/>
    <s v="Symptome"/>
    <n v="34"/>
    <s v="Verkauf"/>
    <n v="29501067"/>
  </r>
  <r>
    <x v="3"/>
    <n v="58"/>
    <x v="11"/>
    <s v="Zipfel 295"/>
    <x v="89"/>
    <s v="Schimmel"/>
    <x v="5"/>
    <s v="keinen Abnehmer/Schälen"/>
    <n v="35"/>
    <s v="Produkte"/>
    <s v="BUs"/>
    <s v="Symptome"/>
    <n v="29"/>
    <s v="Verkauf"/>
    <n v="29501072"/>
  </r>
  <r>
    <x v="2"/>
    <n v="10"/>
    <x v="11"/>
    <s v="ABS 295"/>
    <x v="90"/>
    <s v="Rest"/>
    <x v="2"/>
    <s v="Trennung vom Klebeband aus Produkt zu aufwendig"/>
    <n v="35"/>
    <s v="Produkte"/>
    <s v="BUs"/>
    <s v="Symptome"/>
    <n v="9.6459416666666655"/>
    <s v="L29"/>
    <n v="29501101"/>
  </r>
  <r>
    <x v="1"/>
    <n v="47.5"/>
    <x v="11"/>
    <s v="ganze Würste"/>
    <x v="91"/>
    <s v="Linienbezogen"/>
    <x v="30"/>
    <s v="Schlaufe gerissen"/>
    <n v="35"/>
    <s v="Produkte"/>
    <s v="BUs"/>
    <s v="Symptome"/>
    <s v="0"/>
    <s v="Abfüllung"/>
    <n v="31000083"/>
  </r>
  <r>
    <x v="1"/>
    <n v="6"/>
    <x v="11"/>
    <s v="Fertigware"/>
    <x v="92"/>
    <s v="Schimmel"/>
    <x v="19"/>
    <s v="Riss in Alufolie"/>
    <n v="35"/>
    <s v="Produkte"/>
    <s v="BUs"/>
    <s v="Symptome"/>
    <n v="36.280200000000001"/>
    <s v="Abfüllung"/>
    <n v="31000169"/>
  </r>
  <r>
    <x v="4"/>
    <n v="15"/>
    <x v="11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0"/>
    <n v="23.5"/>
    <x v="11"/>
    <s v="Vorschmelz Diverses"/>
    <x v="22"/>
    <s v="Linienbezogen"/>
    <x v="6"/>
    <s v="nicht eindeutig"/>
    <n v="35"/>
    <s v="Produkte"/>
    <s v="BUs"/>
    <s v="Symptome"/>
    <s v="0"/>
    <s v="Bu3"/>
    <s v="Vorschmelz Diverses"/>
  </r>
  <r>
    <x v="2"/>
    <n v="28"/>
    <x v="11"/>
    <s v="Diverses"/>
    <x v="24"/>
    <s v="Linienbezogen"/>
    <x v="6"/>
    <s v="-"/>
    <n v="35"/>
    <s v="Produkte"/>
    <s v="BUs"/>
    <s v="Symptome"/>
    <n v="0"/>
    <s v="BU4"/>
    <s v="Diverses"/>
  </r>
  <r>
    <x v="0"/>
    <n v="33.5"/>
    <x v="11"/>
    <s v="Diverses"/>
    <x v="23"/>
    <s v="Linienbezogen"/>
    <x v="6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29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1"/>
    <n v="20"/>
    <x v="11"/>
    <s v="RW"/>
    <x v="93"/>
    <s v="Rest"/>
    <x v="10"/>
    <s v="keine Verwendung möglich"/>
    <n v="35"/>
    <s v="Produkte"/>
    <s v="BUs"/>
    <s v="Symptome"/>
    <s v="0"/>
    <s v="RWV"/>
    <s v="Rächer Natrium"/>
  </r>
  <r>
    <x v="1"/>
    <n v="18"/>
    <x v="11"/>
    <s v="RW"/>
    <x v="85"/>
    <s v="Rest"/>
    <x v="10"/>
    <s v="keine Verwendung möglich"/>
    <n v="35"/>
    <s v="Produkte"/>
    <s v="BUs"/>
    <s v="Symptome"/>
    <s v="0"/>
    <s v="RWV"/>
    <s v="RW Natrium"/>
  </r>
  <r>
    <x v="0"/>
    <n v="47"/>
    <x v="12"/>
    <s v="Riemen"/>
    <x v="94"/>
    <s v="Schimmel"/>
    <x v="31"/>
    <s v="-"/>
    <n v="35"/>
    <s v="Produkte"/>
    <s v="BUs"/>
    <s v="Symptome"/>
    <n v="349.87270000000001"/>
    <s v="Bu3"/>
    <n v="23500062"/>
  </r>
  <r>
    <x v="1"/>
    <n v="31"/>
    <x v="12"/>
    <s v="ABS 295"/>
    <x v="95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ABS 295"/>
    <x v="31"/>
    <s v="Linienbezogen"/>
    <x v="16"/>
    <s v="-"/>
    <n v="35"/>
    <s v="Produkte"/>
    <s v="BUs"/>
    <s v="Symptome"/>
    <n v="145"/>
    <s v="L33"/>
    <n v="29501003"/>
  </r>
  <r>
    <x v="0"/>
    <n v="30"/>
    <x v="12"/>
    <s v="ABS 295"/>
    <x v="18"/>
    <s v="Rest"/>
    <x v="11"/>
    <s v="-"/>
    <n v="35"/>
    <s v="Produkte"/>
    <s v="BUs"/>
    <s v="Symptome"/>
    <n v="30"/>
    <s v="L33"/>
    <n v="29501032"/>
  </r>
  <r>
    <x v="1"/>
    <n v="25"/>
    <x v="12"/>
    <s v="VOS 295"/>
    <x v="96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Zipfel 295"/>
    <x v="89"/>
    <s v="Schimmel"/>
    <x v="5"/>
    <s v="keinen Abnehmer/Schälen"/>
    <n v="35"/>
    <s v="Produkte"/>
    <s v="BUs"/>
    <s v="Symptome"/>
    <n v="10"/>
    <s v="Verkauf"/>
    <n v="29501072"/>
  </r>
  <r>
    <x v="3"/>
    <n v="3"/>
    <x v="12"/>
    <s v="Endstücke 295"/>
    <x v="97"/>
    <s v="Schimmel"/>
    <x v="5"/>
    <s v="keinen Abnehmer/Schälen"/>
    <n v="35"/>
    <s v="Produkte"/>
    <s v="BUs"/>
    <s v="Symptome"/>
    <n v="1.5"/>
    <s v="Verkauf"/>
    <n v="29501075"/>
  </r>
  <r>
    <x v="3"/>
    <n v="24"/>
    <x v="12"/>
    <s v="Zipfel 295"/>
    <x v="98"/>
    <s v="Schimmel"/>
    <x v="5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9"/>
    <s v="Schimmel"/>
    <x v="24"/>
    <s v="Verformung"/>
    <n v="35"/>
    <s v="Produkte"/>
    <s v="BUs"/>
    <s v="Symptome"/>
    <n v="2676.18624"/>
    <s v="Abfüllung"/>
    <n v="32000059"/>
  </r>
  <r>
    <x v="1"/>
    <n v="27.6"/>
    <x v="12"/>
    <s v="Räucherwürste"/>
    <x v="100"/>
    <s v="Linienbezogen"/>
    <x v="29"/>
    <s v="-"/>
    <n v="35"/>
    <s v="Produkte"/>
    <s v="BUs"/>
    <s v="Symptome"/>
    <s v="0"/>
    <s v="Abfüllung"/>
    <n v="32000106"/>
  </r>
  <r>
    <x v="3"/>
    <n v="340"/>
    <x v="12"/>
    <s v="Div. Zipfel, ES ohne Verwendung"/>
    <x v="101"/>
    <s v="Schimmel"/>
    <x v="5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2"/>
    <n v="23"/>
    <x v="12"/>
    <s v="Diverses"/>
    <x v="24"/>
    <s v="Linienbezogen"/>
    <x v="6"/>
    <s v="-"/>
    <n v="35"/>
    <s v="Produkte"/>
    <s v="BUs"/>
    <s v="Symptome"/>
    <n v="0"/>
    <s v="BU4"/>
    <s v="Diverses"/>
  </r>
  <r>
    <x v="0"/>
    <n v="18"/>
    <x v="12"/>
    <s v="Diverses"/>
    <x v="23"/>
    <s v="Linienbezogen"/>
    <x v="6"/>
    <s v="-"/>
    <n v="35"/>
    <s v="Produkte"/>
    <s v="BUs"/>
    <s v="Symptome"/>
    <s v="0"/>
    <s v="WVP"/>
    <s v="Maschinenabfall"/>
  </r>
  <r>
    <x v="0"/>
    <n v="87.2"/>
    <x v="12"/>
    <s v="Diverses"/>
    <x v="23"/>
    <s v="Linienbezogen"/>
    <x v="6"/>
    <s v="-"/>
    <n v="35"/>
    <s v="Produkte"/>
    <s v="BUs"/>
    <s v="Symptome"/>
    <s v="0"/>
    <s v="Bu3"/>
    <s v="Maschinenabfall"/>
  </r>
  <r>
    <x v="4"/>
    <n v="39"/>
    <x v="12"/>
    <s v="ABS 295"/>
    <x v="13"/>
    <s v="Linienbezogen"/>
    <x v="6"/>
    <s v="-"/>
    <n v="35"/>
    <s v="Produkte"/>
    <s v="BUs"/>
    <s v="Symptome"/>
    <s v="0"/>
    <s v="BU2"/>
    <s v="Scheiben/Staub"/>
  </r>
  <r>
    <x v="4"/>
    <n v="65"/>
    <x v="12"/>
    <s v="ABS 295"/>
    <x v="13"/>
    <s v="Linienbezogen"/>
    <x v="6"/>
    <s v="-"/>
    <n v="35"/>
    <s v="Produkte"/>
    <s v="BUs"/>
    <s v="Symptome"/>
    <s v="0"/>
    <s v="BU2"/>
    <s v="Scheiben/Staub"/>
  </r>
  <r>
    <x v="1"/>
    <n v="326.8"/>
    <x v="12"/>
    <s v="Diverses"/>
    <x v="14"/>
    <s v="Linienbezogen"/>
    <x v="23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22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0"/>
    <n v="78"/>
    <x v="12"/>
    <s v="VOS 295"/>
    <x v="102"/>
    <s v="Schimmel"/>
    <x v="12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6"/>
    <s v="Qualitätssicherung"/>
    <x v="15"/>
    <s v="Rückstellproben"/>
    <n v="35"/>
    <s v="Produkte"/>
    <s v="BUs"/>
    <s v="Symptome"/>
    <s v="0"/>
    <s v="Labor"/>
    <s v="Rückstellproben"/>
  </r>
  <r>
    <x v="0"/>
    <n v="96"/>
    <x v="12"/>
    <s v="RW"/>
    <x v="48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8"/>
    <s v="Schimmel"/>
    <x v="0"/>
    <s v="VOS &gt; Einsatz"/>
    <n v="35"/>
    <s v="Produkte"/>
    <s v="BUs"/>
    <s v="Symptome"/>
    <s v="0"/>
    <s v="L9"/>
    <s v="RW Natur"/>
  </r>
  <r>
    <x v="0"/>
    <n v="256"/>
    <x v="12"/>
    <s v="Diverses"/>
    <x v="23"/>
    <s v="Linienbezogen"/>
    <x v="6"/>
    <s v="-"/>
    <n v="35"/>
    <s v="Produkte"/>
    <s v="BUs"/>
    <s v="Symptome"/>
    <s v="0"/>
    <s v="L9"/>
    <s v="Maschinenabfall"/>
  </r>
  <r>
    <x v="1"/>
    <n v="11.4"/>
    <x v="12"/>
    <s v="Fertigware"/>
    <x v="103"/>
    <s v="Rest"/>
    <x v="32"/>
    <s v="Metall"/>
    <n v="35"/>
    <s v="Produkte"/>
    <s v="BUs"/>
    <s v="Symptome"/>
    <s v="0"/>
    <s v="Abfüllung"/>
    <s v="Skinkeost 250g"/>
  </r>
  <r>
    <x v="0"/>
    <n v="446"/>
    <x v="13"/>
    <s v="Riemen"/>
    <x v="104"/>
    <s v="Schimmel"/>
    <x v="33"/>
    <s v="-"/>
    <n v="36"/>
    <s v="Produkte"/>
    <s v="BUs"/>
    <s v="Symptome"/>
    <s v="0"/>
    <s v="L1"/>
    <n v="23500273"/>
  </r>
  <r>
    <x v="2"/>
    <n v="5"/>
    <x v="13"/>
    <s v="VOS 295"/>
    <x v="53"/>
    <s v="keinen Verwendungszweck"/>
    <x v="26"/>
    <s v="keinen Verwendungszweck"/>
    <n v="36"/>
    <s v="Produkte"/>
    <s v="BUs"/>
    <s v="Symptome"/>
    <n v="2.84"/>
    <s v="L22"/>
    <n v="29500482"/>
  </r>
  <r>
    <x v="2"/>
    <n v="8"/>
    <x v="13"/>
    <s v="ABS 295"/>
    <x v="60"/>
    <s v="keinen Verwendungszweck"/>
    <x v="26"/>
    <s v="&lt;500kg/Monat"/>
    <n v="36"/>
    <s v="Produkte"/>
    <s v="BUs"/>
    <s v="Symptome"/>
    <n v="6.7194568295036419"/>
    <s v="L21"/>
    <n v="29500886"/>
  </r>
  <r>
    <x v="2"/>
    <n v="4"/>
    <x v="13"/>
    <s v="ABS 295"/>
    <x v="61"/>
    <s v="keinen Verwendungszweck"/>
    <x v="26"/>
    <s v="&lt;300kg/Monat"/>
    <n v="36"/>
    <s v="Produkte"/>
    <s v="BUs"/>
    <s v="Symptome"/>
    <n v="9.1663526661992432"/>
    <s v="L23"/>
    <n v="29500891"/>
  </r>
  <r>
    <x v="2"/>
    <n v="8"/>
    <x v="13"/>
    <s v="ABS 295"/>
    <x v="63"/>
    <s v="keinen Verwendungszweck"/>
    <x v="26"/>
    <s v="&lt;300kg/Monat"/>
    <n v="36"/>
    <s v="Produkte"/>
    <s v="BUs"/>
    <s v="Symptome"/>
    <n v="6.6"/>
    <s v="L23"/>
    <n v="29500900"/>
  </r>
  <r>
    <x v="2"/>
    <n v="36"/>
    <x v="13"/>
    <s v="ABS 295"/>
    <x v="105"/>
    <s v="keinen Verwendungszweck"/>
    <x v="26"/>
    <s v="&lt;500kg/Monat"/>
    <n v="36"/>
    <s v="Produkte"/>
    <s v="BUs"/>
    <s v="Symptome"/>
    <n v="9.4651380183951126"/>
    <s v="L22"/>
    <n v="29500910"/>
  </r>
  <r>
    <x v="2"/>
    <n v="9"/>
    <x v="13"/>
    <s v="ABS 295"/>
    <x v="105"/>
    <s v="keinen Verwendungszweck"/>
    <x v="26"/>
    <s v="&lt;500kg/Monat"/>
    <n v="36"/>
    <s v="Produkte"/>
    <s v="BUs"/>
    <s v="Symptome"/>
    <n v="9.4651380183951126"/>
    <s v="L22"/>
    <n v="29500910"/>
  </r>
  <r>
    <x v="2"/>
    <n v="22"/>
    <x v="13"/>
    <s v="ABS 295"/>
    <x v="106"/>
    <s v="keinen Verwendungszweck"/>
    <x v="26"/>
    <s v="&lt;100kg/Monat"/>
    <n v="36"/>
    <s v="Produkte"/>
    <s v="BUs"/>
    <s v="Symptome"/>
    <n v="7.9957903604299254"/>
    <s v="L20"/>
    <n v="29500913"/>
  </r>
  <r>
    <x v="1"/>
    <n v="15"/>
    <x v="13"/>
    <s v="ABS 295"/>
    <x v="95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ABS 295"/>
    <x v="31"/>
    <s v="Linienbezogen"/>
    <x v="16"/>
    <s v="-"/>
    <n v="36"/>
    <s v="Produkte"/>
    <s v="BUs"/>
    <s v="Symptome"/>
    <n v="138"/>
    <s v="L33"/>
    <n v="29501003"/>
  </r>
  <r>
    <x v="2"/>
    <n v="46"/>
    <x v="13"/>
    <s v="ABS 295"/>
    <x v="69"/>
    <s v="keinen Verwendungszweck"/>
    <x v="26"/>
    <s v="&lt;300kg/Monat"/>
    <n v="36"/>
    <s v="Produkte"/>
    <s v="BUs"/>
    <s v="Symptome"/>
    <n v="7.5058130571925785"/>
    <s v="L21"/>
    <n v="29501009"/>
  </r>
  <r>
    <x v="2"/>
    <n v="4"/>
    <x v="13"/>
    <s v="ABS 295"/>
    <x v="70"/>
    <s v="keinen Verwendungszweck"/>
    <x v="26"/>
    <s v="&lt;20kg/Monat"/>
    <n v="36"/>
    <s v="Produkte"/>
    <s v="BUs"/>
    <s v="Symptome"/>
    <n v="7.4148209887633527"/>
    <s v="L23"/>
    <n v="29501013"/>
  </r>
  <r>
    <x v="2"/>
    <n v="3"/>
    <x v="13"/>
    <s v="ABS 295"/>
    <x v="72"/>
    <s v="keinen Verwendungszweck"/>
    <x v="26"/>
    <s v="&lt;100kg/Monat"/>
    <n v="36"/>
    <s v="Produkte"/>
    <s v="BUs"/>
    <s v="Symptome"/>
    <n v="7.2678522889458623"/>
    <s v="L21"/>
    <n v="29501030"/>
  </r>
  <r>
    <x v="0"/>
    <n v="36"/>
    <x v="13"/>
    <s v="ABS 295"/>
    <x v="18"/>
    <s v="Rest"/>
    <x v="11"/>
    <s v="-"/>
    <n v="36"/>
    <s v="Produkte"/>
    <s v="BUs"/>
    <s v="Symptome"/>
    <n v="36"/>
    <s v="L33"/>
    <n v="29501032"/>
  </r>
  <r>
    <x v="2"/>
    <n v="3"/>
    <x v="13"/>
    <s v="ABS 295"/>
    <x v="107"/>
    <s v="keinen Verwendungszweck"/>
    <x v="26"/>
    <s v="&lt;20kg/Monat"/>
    <n v="36"/>
    <s v="Produkte"/>
    <s v="BUs"/>
    <s v="Symptome"/>
    <n v="0"/>
    <s v="L20"/>
    <n v="29501036"/>
  </r>
  <r>
    <x v="2"/>
    <n v="40"/>
    <x v="13"/>
    <s v="ABS 295"/>
    <x v="74"/>
    <s v="keinen Verwendungszweck"/>
    <x v="26"/>
    <s v="&lt;100kg/Monat"/>
    <n v="36"/>
    <s v="Produkte"/>
    <s v="BUs"/>
    <s v="Symptome"/>
    <n v="0"/>
    <s v="L21"/>
    <n v="29501041"/>
  </r>
  <r>
    <x v="2"/>
    <n v="10"/>
    <x v="13"/>
    <s v="ABS 295"/>
    <x v="90"/>
    <s v="keinen Verwendungszweck"/>
    <x v="26"/>
    <s v="&lt;50kg/Monat"/>
    <n v="36"/>
    <s v="Produkte"/>
    <s v="BUs"/>
    <s v="Symptome"/>
    <n v="9.6459416666666655"/>
    <s v="L29"/>
    <n v="29501101"/>
  </r>
  <r>
    <x v="1"/>
    <n v="27.5"/>
    <x v="13"/>
    <s v="Räucherwürste"/>
    <x v="108"/>
    <s v="Linienbezogen"/>
    <x v="23"/>
    <s v="Clip gerissen"/>
    <n v="36"/>
    <s v="Produkte"/>
    <s v="BUs"/>
    <s v="Symptome"/>
    <s v="0"/>
    <s v="Abfüllung"/>
    <n v="32000049"/>
  </r>
  <r>
    <x v="1"/>
    <n v="28"/>
    <x v="13"/>
    <s v="Räucherwürste"/>
    <x v="108"/>
    <s v="Linienbezogen"/>
    <x v="29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29"/>
    <s v="Clip gerissen"/>
    <n v="36"/>
    <s v="Produkte"/>
    <s v="BUs"/>
    <s v="Symptome"/>
    <s v="0"/>
    <s v="Abfüllung"/>
    <n v="32000049"/>
  </r>
  <r>
    <x v="1"/>
    <n v="36"/>
    <x v="13"/>
    <s v="Räucherwürste"/>
    <x v="108"/>
    <s v="Linienbezogen"/>
    <x v="23"/>
    <s v="Clip gerissen"/>
    <n v="36"/>
    <s v="Produkte"/>
    <s v="BUs"/>
    <s v="Symptome"/>
    <s v="0"/>
    <s v="Abfüllung"/>
    <n v="32000049"/>
  </r>
  <r>
    <x v="1"/>
    <n v="28.5"/>
    <x v="13"/>
    <s v="Räucherwürste"/>
    <x v="109"/>
    <s v="Linienbezogen"/>
    <x v="23"/>
    <s v="Darm geplatzt"/>
    <n v="36"/>
    <s v="Produkte"/>
    <s v="BUs"/>
    <s v="Symptome"/>
    <s v="0"/>
    <s v="Abfüllung"/>
    <n v="32000067"/>
  </r>
  <r>
    <x v="1"/>
    <n v="9"/>
    <x v="13"/>
    <s v="Räucherwürste"/>
    <x v="110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1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0"/>
    <n v="47"/>
    <x v="13"/>
    <s v="Diverses"/>
    <x v="23"/>
    <s v="Linienbezogen"/>
    <x v="6"/>
    <s v="-"/>
    <n v="36"/>
    <s v="Produkte"/>
    <s v="BUs"/>
    <s v="Symptome"/>
    <s v="0"/>
    <s v="Bu3"/>
    <s v="Maschinenabfall"/>
  </r>
  <r>
    <x v="0"/>
    <n v="77.5"/>
    <x v="13"/>
    <s v="Diverses"/>
    <x v="23"/>
    <s v="Linienbezogen"/>
    <x v="6"/>
    <s v="-"/>
    <n v="36"/>
    <s v="Produkte"/>
    <s v="BUs"/>
    <s v="Symptome"/>
    <s v="0"/>
    <s v="L33"/>
    <s v="Maschinenabfall"/>
  </r>
  <r>
    <x v="4"/>
    <n v="29.5"/>
    <x v="13"/>
    <s v="ABS 295"/>
    <x v="13"/>
    <s v="Linienbezogen"/>
    <x v="6"/>
    <s v="-"/>
    <n v="36"/>
    <s v="Produkte"/>
    <s v="BUs"/>
    <s v="Symptome"/>
    <s v="0"/>
    <s v="BU2"/>
    <s v="Scheiben/Staub"/>
  </r>
  <r>
    <x v="1"/>
    <n v="55"/>
    <x v="13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84.8"/>
    <x v="14"/>
    <s v="VOS 295"/>
    <x v="112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ABS 295"/>
    <x v="60"/>
    <s v="keinen Verwendungszweck"/>
    <x v="26"/>
    <s v="&lt;500kg/Monat"/>
    <n v="36"/>
    <s v="Produkte"/>
    <s v="BUs"/>
    <s v="Symptome"/>
    <n v="6.7194568295036419"/>
    <s v="L21"/>
    <n v="29500886"/>
  </r>
  <r>
    <x v="2"/>
    <n v="19"/>
    <x v="14"/>
    <s v="ABS 295"/>
    <x v="63"/>
    <s v="keinen Verwendungszweck"/>
    <x v="26"/>
    <s v="&lt;300kg/Monat"/>
    <n v="36"/>
    <s v="Produkte"/>
    <s v="BUs"/>
    <s v="Symptome"/>
    <n v="6.6"/>
    <s v="L23"/>
    <n v="29500900"/>
  </r>
  <r>
    <x v="2"/>
    <n v="66"/>
    <x v="14"/>
    <s v="ABS 295"/>
    <x v="105"/>
    <s v="keinen Verwendungszweck"/>
    <x v="26"/>
    <s v="&lt;500kg/Monat"/>
    <n v="36"/>
    <s v="Produkte"/>
    <s v="BUs"/>
    <s v="Symptome"/>
    <n v="9.4651380183951126"/>
    <s v="L22"/>
    <n v="29500910"/>
  </r>
  <r>
    <x v="2"/>
    <n v="7"/>
    <x v="14"/>
    <s v="ABS 295"/>
    <x v="113"/>
    <s v="keinen Verwendungszweck"/>
    <x v="26"/>
    <s v="&lt;300kg/Monat"/>
    <n v="36"/>
    <s v="Produkte"/>
    <s v="BUs"/>
    <s v="Symptome"/>
    <n v="0"/>
    <s v="L21"/>
    <n v="29500952"/>
  </r>
  <r>
    <x v="2"/>
    <n v="4.2"/>
    <x v="14"/>
    <s v="VOS 295"/>
    <x v="57"/>
    <s v="Linienbezogen"/>
    <x v="6"/>
    <s v="nicht eindeutig"/>
    <n v="36"/>
    <s v="Produkte"/>
    <s v="BUs"/>
    <s v="Symptome"/>
    <n v="0"/>
    <s v="L22"/>
    <n v="29501020"/>
  </r>
  <r>
    <x v="2"/>
    <n v="32"/>
    <x v="14"/>
    <s v="ABS 295"/>
    <x v="71"/>
    <s v="keinen Verwendungszweck"/>
    <x v="26"/>
    <s v="&lt;300kg/Monat"/>
    <n v="36"/>
    <s v="Produkte"/>
    <s v="BUs"/>
    <s v="Symptome"/>
    <n v="7.281148389532067"/>
    <s v="L21"/>
    <n v="29501029"/>
  </r>
  <r>
    <x v="2"/>
    <n v="5"/>
    <x v="14"/>
    <s v="ABS 295"/>
    <x v="72"/>
    <s v="keinen Verwendungszweck"/>
    <x v="26"/>
    <s v="&lt;100kg/Monat"/>
    <n v="36"/>
    <s v="Produkte"/>
    <s v="BUs"/>
    <s v="Symptome"/>
    <n v="7.2678522889458623"/>
    <s v="L21"/>
    <n v="29501030"/>
  </r>
  <r>
    <x v="2"/>
    <n v="117"/>
    <x v="14"/>
    <s v="ABS 295"/>
    <x v="73"/>
    <s v="keinen Verwendungszweck"/>
    <x v="26"/>
    <s v="&lt;1000kg/Monat"/>
    <n v="36"/>
    <s v="Produkte"/>
    <s v="BUs"/>
    <s v="Symptome"/>
    <n v="10.868925052314992"/>
    <s v="L22"/>
    <n v="29501039"/>
  </r>
  <r>
    <x v="3"/>
    <n v="349"/>
    <x v="14"/>
    <s v="Zipfel 295"/>
    <x v="36"/>
    <s v="Schimmel"/>
    <x v="5"/>
    <s v="keinen Abnehmer/Schälen"/>
    <n v="36"/>
    <s v="Produkte"/>
    <s v="BUs"/>
    <s v="Symptome"/>
    <n v="174.5"/>
    <s v="Verkauf"/>
    <n v="29501064"/>
  </r>
  <r>
    <x v="3"/>
    <n v="371"/>
    <x v="14"/>
    <s v="Endstücke 295"/>
    <x v="114"/>
    <s v="Schimmel"/>
    <x v="5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5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6"/>
    <s v="Linienbezogen"/>
    <x v="23"/>
    <s v="Darm geplatzt"/>
    <n v="36"/>
    <s v="Produkte"/>
    <s v="BUs"/>
    <s v="Symptome"/>
    <s v="0"/>
    <s v="Abfüllung"/>
    <n v="32000069"/>
  </r>
  <r>
    <x v="1"/>
    <n v="22"/>
    <x v="14"/>
    <s v="Räucherwürste"/>
    <x v="100"/>
    <s v="Linienbezogen"/>
    <x v="23"/>
    <s v="-"/>
    <n v="36"/>
    <s v="Produkte"/>
    <s v="BUs"/>
    <s v="Symptome"/>
    <s v="0"/>
    <s v="Abfüllung"/>
    <n v="32000106"/>
  </r>
  <r>
    <x v="3"/>
    <n v="758.6"/>
    <x v="14"/>
    <s v="Vakuumierte Zipfel"/>
    <x v="117"/>
    <s v="Schimmel"/>
    <x v="34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8"/>
    <s v="Schimmel"/>
    <x v="34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9"/>
    <s v="Rest"/>
    <x v="10"/>
    <s v="keine Verwendung möglich"/>
    <n v="36"/>
    <s v="Produkte"/>
    <s v="BUs"/>
    <s v="Symptome"/>
    <s v="0"/>
    <s v="RWV"/>
    <s v="Diverse Rinde"/>
  </r>
  <r>
    <x v="0"/>
    <n v="201.6"/>
    <x v="14"/>
    <s v="Diverses"/>
    <x v="23"/>
    <s v="Linienbezogen"/>
    <x v="6"/>
    <s v="-"/>
    <n v="36"/>
    <s v="Produkte"/>
    <s v="BUs"/>
    <s v="Symptome"/>
    <s v="0"/>
    <s v="Bu3"/>
    <s v="Maschinenabfall"/>
  </r>
  <r>
    <x v="1"/>
    <n v="40"/>
    <x v="14"/>
    <s v="Diverses"/>
    <x v="24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23"/>
    <s v="-"/>
    <n v="36"/>
    <s v="Produkte"/>
    <s v="BUs"/>
    <s v="Symptome"/>
    <s v="0"/>
    <s v="Abfüllung"/>
    <s v="Diverses aus Abfüllung"/>
  </r>
  <r>
    <x v="5"/>
    <n v="4.2"/>
    <x v="14"/>
    <s v="Qualitätssicherung"/>
    <x v="26"/>
    <s v="Qualitätssicherung"/>
    <x v="15"/>
    <s v="Rückstellproben"/>
    <n v="36"/>
    <s v="Produkte"/>
    <s v="BUs"/>
    <s v="Symptome"/>
    <s v="0"/>
    <s v="Labor"/>
    <s v="Rückstellproben"/>
  </r>
  <r>
    <x v="4"/>
    <n v="10"/>
    <x v="15"/>
    <s v="ABS 295"/>
    <x v="13"/>
    <s v="Linienbezogen"/>
    <x v="6"/>
    <s v="-"/>
    <n v="36"/>
    <s v="Produkte"/>
    <s v="BUs"/>
    <s v="Symptome"/>
    <s v="0"/>
    <s v="BU2"/>
    <s v="Scheiben/Staub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ABS 295"/>
    <x v="121"/>
    <s v="keinen Verwendungszweck"/>
    <x v="26"/>
    <s v="&lt;100kg/Monat"/>
    <n v="36"/>
    <s v="Produkte"/>
    <s v="BUs"/>
    <s v="Symptome"/>
    <n v="6.5857900165143262"/>
    <s v="L20"/>
    <n v="29500892"/>
  </r>
  <r>
    <x v="2"/>
    <n v="4"/>
    <x v="15"/>
    <s v="ABS 295"/>
    <x v="106"/>
    <s v="keinen Verwendungszweck"/>
    <x v="26"/>
    <s v="&lt;100kg/Monat"/>
    <n v="36"/>
    <s v="Produkte"/>
    <s v="BUs"/>
    <s v="Symptome"/>
    <n v="7.9957903604299254"/>
    <s v="L20"/>
    <n v="29500913"/>
  </r>
  <r>
    <x v="1"/>
    <n v="12"/>
    <x v="15"/>
    <s v="VOS 295"/>
    <x v="46"/>
    <s v="Rest"/>
    <x v="10"/>
    <s v="keine Verwendung möglich"/>
    <n v="36"/>
    <s v="Produkte"/>
    <s v="BUs"/>
    <s v="Symptome"/>
    <n v="0.12"/>
    <s v="RWV"/>
    <n v="29500917"/>
  </r>
  <r>
    <x v="1"/>
    <n v="35"/>
    <x v="15"/>
    <s v="VOS 295"/>
    <x v="46"/>
    <s v="Rest"/>
    <x v="10"/>
    <s v="keine Verwendung möglich"/>
    <n v="36"/>
    <s v="Produkte"/>
    <s v="BUs"/>
    <s v="Symptome"/>
    <n v="0.35000000000000003"/>
    <s v="RWV"/>
    <n v="29500917"/>
  </r>
  <r>
    <x v="2"/>
    <n v="2"/>
    <x v="15"/>
    <s v="ABS 295"/>
    <x v="122"/>
    <s v="keinen Verwendungszweck"/>
    <x v="26"/>
    <s v="&lt;20kg/Monat"/>
    <n v="36"/>
    <s v="Produkte"/>
    <s v="BUs"/>
    <s v="Symptome"/>
    <n v="8.1175550752835619"/>
    <s v="L29"/>
    <n v="29500957"/>
  </r>
  <r>
    <x v="0"/>
    <n v="17"/>
    <x v="15"/>
    <s v="ABS 295"/>
    <x v="123"/>
    <s v="Linienbezogen"/>
    <x v="35"/>
    <s v="-"/>
    <n v="36"/>
    <s v="Produkte"/>
    <s v="BUs"/>
    <s v="Symptome"/>
    <n v="1.7000000000000001E-3"/>
    <s v="Spezialitäten"/>
    <n v="29501017"/>
  </r>
  <r>
    <x v="3"/>
    <n v="565"/>
    <x v="15"/>
    <s v="VOS 295"/>
    <x v="32"/>
    <s v="Schimmel"/>
    <x v="5"/>
    <s v="keinen Abnehmer/Schälen"/>
    <n v="36"/>
    <s v="Produkte"/>
    <s v="BUs"/>
    <s v="Symptome"/>
    <n v="282.5"/>
    <s v="Verkauf"/>
    <n v="29501022"/>
  </r>
  <r>
    <x v="3"/>
    <n v="1148"/>
    <x v="15"/>
    <s v="VOS 295"/>
    <x v="32"/>
    <s v="Schimmel"/>
    <x v="5"/>
    <s v="keinen Abnehmer/Schälen"/>
    <n v="36"/>
    <s v="Produkte"/>
    <s v="BUs"/>
    <s v="Symptome"/>
    <n v="574"/>
    <s v="Verkauf"/>
    <n v="29501022"/>
  </r>
  <r>
    <x v="2"/>
    <n v="123"/>
    <x v="15"/>
    <s v="ABS 295"/>
    <x v="124"/>
    <s v="keinen Verwendungszweck"/>
    <x v="26"/>
    <s v="&lt;300kg/Monat"/>
    <n v="36"/>
    <s v="Produkte"/>
    <s v="BUs"/>
    <s v="Symptome"/>
    <n v="8.9105580026070399"/>
    <s v="L20"/>
    <n v="29501023"/>
  </r>
  <r>
    <x v="3"/>
    <n v="148"/>
    <x v="15"/>
    <s v="Zipfel 295"/>
    <x v="125"/>
    <s v="Schimmel"/>
    <x v="5"/>
    <s v="keinen Abnehmer/Schälen"/>
    <n v="36"/>
    <s v="Produkte"/>
    <s v="BUs"/>
    <s v="Symptome"/>
    <n v="74"/>
    <s v="Verkauf"/>
    <n v="29501061"/>
  </r>
  <r>
    <x v="1"/>
    <n v="120"/>
    <x v="15"/>
    <s v="Sammelnr.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8"/>
    <s v="Linienbezogen"/>
    <x v="23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23"/>
    <s v="Darm geplatzt"/>
    <n v="36"/>
    <s v="Produkte"/>
    <s v="BUs"/>
    <s v="Symptome"/>
    <s v="0"/>
    <s v="Abfüllung"/>
    <n v="32000066"/>
  </r>
  <r>
    <x v="0"/>
    <n v="72"/>
    <x v="15"/>
    <s v="ABS 495"/>
    <x v="128"/>
    <s v="Schimmel"/>
    <x v="19"/>
    <s v="gemischtes Produkt"/>
    <n v="36"/>
    <s v="Produkte"/>
    <s v="BUs"/>
    <s v="Symptome"/>
    <n v="37.008000000000003"/>
    <s v="L1"/>
    <n v="49500055"/>
  </r>
  <r>
    <x v="1"/>
    <n v="91"/>
    <x v="15"/>
    <s v="ABS 495"/>
    <x v="83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ABS 495"/>
    <x v="129"/>
    <s v="Schimmel"/>
    <x v="34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25"/>
    <x v="15"/>
    <s v="Div. Zipfel, ES ohne Verwendung"/>
    <x v="12"/>
    <s v="Schimmel"/>
    <x v="1"/>
    <s v="VOS &gt; Einsatz"/>
    <n v="36"/>
    <s v="Produkte"/>
    <s v="BUs"/>
    <s v="Symptome"/>
    <s v="0"/>
    <s v="Schmelze"/>
    <s v="Div. Zipfel, Endstücke"/>
  </r>
  <r>
    <x v="1"/>
    <n v="12.8"/>
    <x v="15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29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30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1"/>
    <n v="20"/>
    <x v="15"/>
    <s v="VOS 295"/>
    <x v="130"/>
    <s v="Linienbezogen"/>
    <x v="29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6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23"/>
    <s v="Darm geplatzt"/>
    <n v="36"/>
    <s v="Produkte"/>
    <s v="BUs"/>
    <s v="Symptome"/>
    <s v="0"/>
    <s v="Abfüllung"/>
    <s v="RW Schinken "/>
  </r>
  <r>
    <x v="0"/>
    <n v="111"/>
    <x v="16"/>
    <s v="VOS 295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 295"/>
    <x v="86"/>
    <s v="Schimmel"/>
    <x v="19"/>
    <s v="wurde nicht eingesetzt"/>
    <n v="36"/>
    <s v="Produkte"/>
    <s v="BUs"/>
    <s v="Symptome"/>
    <n v="39.6"/>
    <s v="L18"/>
    <n v="29500754"/>
  </r>
  <r>
    <x v="2"/>
    <n v="30"/>
    <x v="16"/>
    <s v="ABS 295"/>
    <x v="60"/>
    <s v="keinen Verwendungszweck"/>
    <x v="26"/>
    <s v="&lt;500kg/Monat"/>
    <n v="36"/>
    <s v="Produkte"/>
    <s v="BUs"/>
    <s v="Symptome"/>
    <n v="6.7194568295036419"/>
    <s v="L21"/>
    <n v="29500886"/>
  </r>
  <r>
    <x v="2"/>
    <n v="11"/>
    <x v="16"/>
    <s v="ABS 295"/>
    <x v="61"/>
    <s v="keinen Verwendungszweck"/>
    <x v="26"/>
    <s v="&lt;300kg/Monat"/>
    <n v="36"/>
    <s v="Produkte"/>
    <s v="BUs"/>
    <s v="Symptome"/>
    <n v="9.1663526661992432"/>
    <s v="L23"/>
    <n v="29500891"/>
  </r>
  <r>
    <x v="2"/>
    <n v="8"/>
    <x v="16"/>
    <s v="ABS 295"/>
    <x v="63"/>
    <s v="keinen Verwendungszweck"/>
    <x v="26"/>
    <s v="&lt;300kg/Monat"/>
    <n v="36"/>
    <s v="Produkte"/>
    <s v="BUs"/>
    <s v="Symptome"/>
    <n v="6.6"/>
    <s v="L23"/>
    <n v="29500900"/>
  </r>
  <r>
    <x v="2"/>
    <n v="3"/>
    <x v="16"/>
    <s v="ABS 295"/>
    <x v="70"/>
    <s v="keinen Verwendungszweck"/>
    <x v="26"/>
    <s v="&lt;20kg/Monat"/>
    <n v="36"/>
    <s v="Produkte"/>
    <s v="BUs"/>
    <s v="Symptome"/>
    <n v="7.4148209887633527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5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8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23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7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0"/>
    <n v="133.6"/>
    <x v="17"/>
    <s v="VOS 295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 295"/>
    <x v="86"/>
    <s v="Schimmel"/>
    <x v="19"/>
    <s v="wurde nicht eingesetzt"/>
    <n v="36"/>
    <s v="Produkte"/>
    <s v="BUs"/>
    <s v="Symptome"/>
    <n v="77"/>
    <s v="L18"/>
    <n v="29500754"/>
  </r>
  <r>
    <x v="2"/>
    <n v="19"/>
    <x v="17"/>
    <s v="ABS 295"/>
    <x v="105"/>
    <s v="keinen Verwendungszweck"/>
    <x v="26"/>
    <s v="&lt;500kg/Monat"/>
    <n v="36"/>
    <s v="Produkte"/>
    <s v="BUs"/>
    <s v="Symptome"/>
    <n v="9.4651380183951126"/>
    <s v="L22"/>
    <n v="29500910"/>
  </r>
  <r>
    <x v="2"/>
    <n v="19"/>
    <x v="17"/>
    <s v="ABS 295"/>
    <x v="105"/>
    <s v="keinen Verwendungszweck"/>
    <x v="26"/>
    <s v="&lt;500kg/Monat"/>
    <n v="36"/>
    <s v="Produkte"/>
    <s v="BUs"/>
    <s v="Symptome"/>
    <n v="9.4651380183951126"/>
    <s v="L22"/>
    <n v="29500910"/>
  </r>
  <r>
    <x v="1"/>
    <n v="22"/>
    <x v="17"/>
    <s v="VOS 295"/>
    <x v="46"/>
    <s v="Rest"/>
    <x v="10"/>
    <s v="keine Verwendung möglich"/>
    <n v="36"/>
    <s v="Produkte"/>
    <s v="BUs"/>
    <s v="Symptome"/>
    <n v="0.22"/>
    <s v="RWV"/>
    <n v="29500917"/>
  </r>
  <r>
    <x v="2"/>
    <n v="7"/>
    <x v="17"/>
    <s v="ABS 295"/>
    <x v="69"/>
    <s v="keinen Verwendungszweck"/>
    <x v="26"/>
    <s v="&lt;300kg/Monat"/>
    <n v="36"/>
    <s v="Produkte"/>
    <s v="BUs"/>
    <s v="Symptome"/>
    <n v="7.5058130571925785"/>
    <s v="L21"/>
    <n v="29501009"/>
  </r>
  <r>
    <x v="2"/>
    <n v="7"/>
    <x v="17"/>
    <s v="ABS 295"/>
    <x v="69"/>
    <s v="keinen Verwendungszweck"/>
    <x v="26"/>
    <s v="&lt;300kg/Monat"/>
    <n v="36"/>
    <s v="Produkte"/>
    <s v="BUs"/>
    <s v="Symptome"/>
    <n v="7.5058130571925785"/>
    <s v="L21"/>
    <n v="29501009"/>
  </r>
  <r>
    <x v="1"/>
    <n v="115"/>
    <x v="17"/>
    <s v="Sammelnr.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ABS 495"/>
    <x v="139"/>
    <s v="Rest"/>
    <x v="11"/>
    <s v="Schmutz"/>
    <n v="36"/>
    <s v="Produkte"/>
    <s v="BUs"/>
    <s v="Symptome"/>
    <s v="0"/>
    <s v="Abfüllung"/>
    <n v="49500173"/>
  </r>
  <r>
    <x v="0"/>
    <n v="606"/>
    <x v="17"/>
    <s v="Vegan 495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egan 495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13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21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5"/>
    <n v="175.5"/>
    <x v="17"/>
    <s v="Qualitätssicherung"/>
    <x v="26"/>
    <s v="Qualitätssicherung"/>
    <x v="15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9"/>
    <s v="wurde nicht eingesetzt"/>
    <n v="37"/>
    <s v="Produkte"/>
    <s v="BUs"/>
    <s v="Symptome"/>
    <n v="6.72"/>
    <s v="BU4"/>
    <n v="23000532"/>
  </r>
  <r>
    <x v="1"/>
    <n v="72"/>
    <x v="18"/>
    <s v="Rest"/>
    <x v="142"/>
    <s v="Rest"/>
    <x v="32"/>
    <s v="Metall"/>
    <n v="37"/>
    <s v="Produkte"/>
    <s v="BUs"/>
    <s v="Symptome"/>
    <n v="207.60480000000001"/>
    <s v="Schmelze"/>
    <n v="23500290"/>
  </r>
  <r>
    <x v="3"/>
    <n v="377"/>
    <x v="18"/>
    <s v="VOS 295"/>
    <x v="27"/>
    <s v="Schimmel"/>
    <x v="5"/>
    <s v="keinen Abnehmer/Schälen"/>
    <n v="37"/>
    <s v="Produkte"/>
    <s v="BUs"/>
    <s v="Symptome"/>
    <n v="188.5"/>
    <s v="Verkauf"/>
    <n v="29500527"/>
  </r>
  <r>
    <x v="3"/>
    <n v="389.8"/>
    <x v="18"/>
    <s v="VOS 295"/>
    <x v="28"/>
    <s v="Schimmel"/>
    <x v="5"/>
    <s v="keinen Abnehmer/Schälen"/>
    <n v="37"/>
    <s v="Produkte"/>
    <s v="BUs"/>
    <s v="Symptome"/>
    <n v="194.9"/>
    <s v="Verkauf"/>
    <n v="29500528"/>
  </r>
  <r>
    <x v="5"/>
    <n v="27.2"/>
    <x v="18"/>
    <s v="VOS 295"/>
    <x v="143"/>
    <s v="Rest"/>
    <x v="13"/>
    <s v="Retoure"/>
    <n v="37"/>
    <s v="Produkte"/>
    <s v="BUs"/>
    <s v="Symptome"/>
    <n v="13.6"/>
    <s v="Rest"/>
    <n v="29500622"/>
  </r>
  <r>
    <x v="1"/>
    <n v="11"/>
    <x v="18"/>
    <s v="VOS 295"/>
    <x v="46"/>
    <s v="Rest"/>
    <x v="10"/>
    <s v="keine Verwendung möglich"/>
    <n v="37"/>
    <s v="Produkte"/>
    <s v="BUs"/>
    <s v="Symptome"/>
    <n v="0.11"/>
    <s v="RWV"/>
    <n v="29500917"/>
  </r>
  <r>
    <x v="1"/>
    <n v="42"/>
    <x v="18"/>
    <s v="VOS 295"/>
    <x v="46"/>
    <s v="Rest"/>
    <x v="10"/>
    <s v="keine Verwendung möglich"/>
    <n v="37"/>
    <s v="Produkte"/>
    <s v="BUs"/>
    <s v="Symptome"/>
    <n v="0.42"/>
    <s v="RWV"/>
    <n v="29500917"/>
  </r>
  <r>
    <x v="1"/>
    <n v="45"/>
    <x v="18"/>
    <s v="VOS 295"/>
    <x v="46"/>
    <s v="Rest"/>
    <x v="10"/>
    <s v="keine Verwendung möglich"/>
    <n v="37"/>
    <s v="Produkte"/>
    <s v="BUs"/>
    <s v="Symptome"/>
    <n v="0.45"/>
    <s v="RWV"/>
    <n v="29500917"/>
  </r>
  <r>
    <x v="1"/>
    <n v="16"/>
    <x v="18"/>
    <s v="VOS 295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VOS 295"/>
    <x v="87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ABS 295"/>
    <x v="31"/>
    <s v="Linienbezogen"/>
    <x v="16"/>
    <s v="-"/>
    <n v="37"/>
    <s v="Produkte"/>
    <s v="BUs"/>
    <s v="Symptome"/>
    <n v="148"/>
    <s v="L33"/>
    <n v="29501003"/>
  </r>
  <r>
    <x v="3"/>
    <n v="276"/>
    <x v="18"/>
    <s v="VOS 295"/>
    <x v="32"/>
    <s v="Schimmel"/>
    <x v="5"/>
    <s v="keinen Abnehmer/Schälen"/>
    <n v="37"/>
    <s v="Produkte"/>
    <s v="BUs"/>
    <s v="Symptome"/>
    <n v="138"/>
    <s v="Verkauf"/>
    <n v="29501022"/>
  </r>
  <r>
    <x v="0"/>
    <n v="36"/>
    <x v="18"/>
    <s v="ABS 295"/>
    <x v="18"/>
    <s v="Rest"/>
    <x v="11"/>
    <s v="-"/>
    <n v="37"/>
    <s v="Produkte"/>
    <s v="BUs"/>
    <s v="Symptome"/>
    <n v="36"/>
    <s v="L33"/>
    <n v="29501032"/>
  </r>
  <r>
    <x v="0"/>
    <n v="30"/>
    <x v="18"/>
    <s v="ABS 295"/>
    <x v="18"/>
    <s v="Rest"/>
    <x v="11"/>
    <s v="-"/>
    <n v="37"/>
    <s v="Produkte"/>
    <s v="BUs"/>
    <s v="Symptome"/>
    <n v="30"/>
    <s v="L33"/>
    <n v="29501032"/>
  </r>
  <r>
    <x v="1"/>
    <n v="47"/>
    <x v="18"/>
    <s v="VOS 295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Zipfel 295"/>
    <x v="35"/>
    <s v="Schimmel"/>
    <x v="5"/>
    <s v="keinen Abnehmer/Schälen"/>
    <n v="37"/>
    <s v="Produkte"/>
    <s v="BUs"/>
    <s v="Symptome"/>
    <n v="134"/>
    <s v="Verkauf"/>
    <n v="29501063"/>
  </r>
  <r>
    <x v="3"/>
    <n v="422"/>
    <x v="18"/>
    <s v="Zipfel 295"/>
    <x v="35"/>
    <s v="Schimmel"/>
    <x v="5"/>
    <s v="keinen Abnehmer/Schälen"/>
    <n v="37"/>
    <s v="Produkte"/>
    <s v="BUs"/>
    <s v="Symptome"/>
    <n v="211"/>
    <s v="Verkauf"/>
    <n v="29501063"/>
  </r>
  <r>
    <x v="3"/>
    <n v="459"/>
    <x v="18"/>
    <s v="Endstücke 295"/>
    <x v="37"/>
    <s v="Schimmel"/>
    <x v="5"/>
    <s v="keinen Abnehmer/Schälen"/>
    <n v="37"/>
    <s v="Produkte"/>
    <s v="BUs"/>
    <s v="Symptome"/>
    <n v="229.5"/>
    <s v="Verkauf"/>
    <n v="29501070"/>
  </r>
  <r>
    <x v="3"/>
    <n v="435"/>
    <x v="18"/>
    <s v="Zipfel 295"/>
    <x v="98"/>
    <s v="Schimmel"/>
    <x v="5"/>
    <s v="keinen Abnehmer/Schälen"/>
    <n v="37"/>
    <s v="Produkte"/>
    <s v="BUs"/>
    <s v="Symptome"/>
    <n v="217.5"/>
    <s v="Verkauf"/>
    <n v="29501082"/>
  </r>
  <r>
    <x v="1"/>
    <n v="22"/>
    <x v="18"/>
    <s v="Sammelnr.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4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23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8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5"/>
    <s v="keinen Abnehmer/Schälen"/>
    <n v="37"/>
    <s v="Produkte"/>
    <s v="BUs"/>
    <s v="Symptome"/>
    <s v="0"/>
    <s v="Verkauf"/>
    <s v="Div. Zipfel, Endstücke"/>
  </r>
  <r>
    <x v="1"/>
    <n v="7"/>
    <x v="18"/>
    <s v="Div. Zipfel, ES ohne Verwendung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Div. Zipfel, ES ohne Verwendung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24"/>
    <s v="Linienbezogen"/>
    <x v="23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128"/>
    <x v="18"/>
    <s v="Qualitätssicherung"/>
    <x v="26"/>
    <s v="Qualitätssicherung"/>
    <x v="15"/>
    <s v="Rückstellproben"/>
    <n v="37"/>
    <s v="Produkte"/>
    <s v="BUs"/>
    <s v="Symptome"/>
    <s v="0"/>
    <s v="Labor"/>
    <s v="Rückstellproben"/>
  </r>
  <r>
    <x v="2"/>
    <n v="20"/>
    <x v="19"/>
    <s v="VOS 295"/>
    <x v="53"/>
    <s v="keinen Verwendungszweck"/>
    <x v="26"/>
    <s v="keinen Verwendungszweck"/>
    <n v="37"/>
    <s v="Produkte"/>
    <s v="BUs"/>
    <s v="Symptome"/>
    <n v="2.84"/>
    <s v="L22"/>
    <n v="29500482"/>
  </r>
  <r>
    <x v="2"/>
    <n v="5"/>
    <x v="19"/>
    <s v="VOS 295"/>
    <x v="53"/>
    <s v="keinen Verwendungszweck"/>
    <x v="26"/>
    <s v="keinen Verwendungszweck"/>
    <n v="37"/>
    <s v="Produkte"/>
    <s v="BUs"/>
    <s v="Symptome"/>
    <n v="2.84"/>
    <s v="L22"/>
    <n v="29500482"/>
  </r>
  <r>
    <x v="2"/>
    <n v="10"/>
    <x v="19"/>
    <s v="ABS 295"/>
    <x v="59"/>
    <s v="keinen Verwendungszweck"/>
    <x v="26"/>
    <s v="&lt;300kg/Monat"/>
    <n v="37"/>
    <s v="Produkte"/>
    <s v="BUs"/>
    <s v="Symptome"/>
    <n v="0"/>
    <s v="L21"/>
    <n v="29500885"/>
  </r>
  <r>
    <x v="2"/>
    <n v="9"/>
    <x v="19"/>
    <s v="ABS 295"/>
    <x v="64"/>
    <s v="keinen Verwendungszweck"/>
    <x v="26"/>
    <s v="&lt;50kg/Monat"/>
    <n v="37"/>
    <s v="Produkte"/>
    <s v="BUs"/>
    <s v="Symptome"/>
    <n v="7.7475399924149615"/>
    <s v="L23"/>
    <n v="29500904"/>
  </r>
  <r>
    <x v="2"/>
    <n v="7"/>
    <x v="19"/>
    <s v="ABS 295"/>
    <x v="106"/>
    <s v="keinen Verwendungszweck"/>
    <x v="26"/>
    <s v="&lt;100kg/Monat"/>
    <n v="37"/>
    <s v="Produkte"/>
    <s v="BUs"/>
    <s v="Symptome"/>
    <n v="7.9957903604299254"/>
    <s v="L20"/>
    <n v="29500913"/>
  </r>
  <r>
    <x v="1"/>
    <n v="48"/>
    <x v="19"/>
    <s v="VOS 295"/>
    <x v="149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ABS 295"/>
    <x v="113"/>
    <s v="keinen Verwendungszweck"/>
    <x v="26"/>
    <s v="&lt;300kg/Monat"/>
    <n v="37"/>
    <s v="Produkte"/>
    <s v="BUs"/>
    <s v="Symptome"/>
    <n v="0"/>
    <s v="L21"/>
    <n v="29500952"/>
  </r>
  <r>
    <x v="2"/>
    <n v="6"/>
    <x v="19"/>
    <s v="ABS 295"/>
    <x v="69"/>
    <s v="keinen Verwendungszweck"/>
    <x v="26"/>
    <s v="&lt;300kg/Monat"/>
    <n v="37"/>
    <s v="Produkte"/>
    <s v="BUs"/>
    <s v="Symptome"/>
    <n v="7.5058130571925785"/>
    <s v="L21"/>
    <n v="29501009"/>
  </r>
  <r>
    <x v="2"/>
    <n v="20"/>
    <x v="19"/>
    <s v="VOS 295"/>
    <x v="57"/>
    <s v="keinen Verwendungszweck"/>
    <x v="26"/>
    <s v="keinen Verwendungszweck"/>
    <n v="37"/>
    <s v="Produkte"/>
    <s v="BUs"/>
    <s v="Symptome"/>
    <n v="0"/>
    <s v="L22"/>
    <n v="29501020"/>
  </r>
  <r>
    <x v="1"/>
    <n v="25"/>
    <x v="19"/>
    <s v="VOS 295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VOS 295"/>
    <x v="32"/>
    <s v="Schimmel"/>
    <x v="5"/>
    <s v="keinen Abnehmer/Schälen"/>
    <n v="37"/>
    <s v="Produkte"/>
    <s v="BUs"/>
    <s v="Symptome"/>
    <n v="262.5"/>
    <s v="Verkauf"/>
    <n v="29501022"/>
  </r>
  <r>
    <x v="2"/>
    <n v="14"/>
    <x v="19"/>
    <s v="ABS 295"/>
    <x v="71"/>
    <s v="keinen Verwendungszweck"/>
    <x v="26"/>
    <s v="&lt;300kg/Monat"/>
    <n v="37"/>
    <s v="Produkte"/>
    <s v="BUs"/>
    <s v="Symptome"/>
    <n v="7.281148389532067"/>
    <s v="L21"/>
    <n v="29501029"/>
  </r>
  <r>
    <x v="2"/>
    <n v="8"/>
    <x v="19"/>
    <s v="ABS 295"/>
    <x v="72"/>
    <s v="keinen Verwendungszweck"/>
    <x v="26"/>
    <s v="&lt;100kg/Monat"/>
    <n v="37"/>
    <s v="Produkte"/>
    <s v="BUs"/>
    <s v="Symptome"/>
    <n v="7.2678522889458623"/>
    <s v="L21"/>
    <n v="29501030"/>
  </r>
  <r>
    <x v="2"/>
    <n v="7"/>
    <x v="19"/>
    <s v="ABS 295"/>
    <x v="72"/>
    <s v="keinen Verwendungszweck"/>
    <x v="26"/>
    <s v="&lt;100kg/Monat"/>
    <n v="37"/>
    <s v="Produkte"/>
    <s v="BUs"/>
    <s v="Symptome"/>
    <n v="7.2678522889458623"/>
    <s v="L21"/>
    <n v="29501030"/>
  </r>
  <r>
    <x v="2"/>
    <n v="6"/>
    <x v="19"/>
    <s v="ABS 295"/>
    <x v="72"/>
    <s v="keinen Verwendungszweck"/>
    <x v="26"/>
    <s v="&lt;100kg/Monat"/>
    <n v="37"/>
    <s v="Produkte"/>
    <s v="BUs"/>
    <s v="Symptome"/>
    <n v="7.2678522889458623"/>
    <s v="BU4"/>
    <n v="29501030"/>
  </r>
  <r>
    <x v="2"/>
    <n v="3"/>
    <x v="19"/>
    <s v="ABS 295"/>
    <x v="107"/>
    <s v="keinen Verwendungszweck"/>
    <x v="26"/>
    <s v="&lt;20kg/Monat"/>
    <n v="37"/>
    <s v="Produkte"/>
    <s v="BUs"/>
    <s v="Symptome"/>
    <n v="0"/>
    <s v="L20"/>
    <n v="29501036"/>
  </r>
  <r>
    <x v="2"/>
    <n v="14"/>
    <x v="19"/>
    <s v="ABS 295"/>
    <x v="73"/>
    <s v="keinen Verwendungszweck"/>
    <x v="26"/>
    <s v="&lt;1000kg/Monat"/>
    <n v="37"/>
    <s v="Produkte"/>
    <s v="BUs"/>
    <s v="Symptome"/>
    <n v="10.868925052314992"/>
    <s v="L22"/>
    <n v="29501039"/>
  </r>
  <r>
    <x v="1"/>
    <n v="292"/>
    <x v="19"/>
    <s v="ganze Würste"/>
    <x v="146"/>
    <s v="Schimmel"/>
    <x v="24"/>
    <s v="Rohware zu weich"/>
    <n v="37"/>
    <s v="Produkte"/>
    <s v="BUs"/>
    <s v="Symptome"/>
    <s v="0"/>
    <s v="Abfüllung"/>
    <n v="31000098"/>
  </r>
  <r>
    <x v="0"/>
    <n v="282"/>
    <x v="19"/>
    <s v="VOS 495"/>
    <x v="150"/>
    <s v="Schimmel"/>
    <x v="0"/>
    <s v="-"/>
    <n v="37"/>
    <s v="Produkte"/>
    <s v="BUs"/>
    <s v="Symptome"/>
    <n v="144.94800000000001"/>
    <s v="L16"/>
    <n v="49500089"/>
  </r>
  <r>
    <x v="0"/>
    <n v="402"/>
    <x v="19"/>
    <s v="VOS 495"/>
    <x v="151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2"/>
    <s v="Schimmel"/>
    <x v="5"/>
    <s v="keinen Abnehmer/Schälen"/>
    <n v="37"/>
    <s v="Produkte"/>
    <s v="BUs"/>
    <s v="Symptome"/>
    <s v="0"/>
    <s v="Verkauf"/>
    <n v="49500092"/>
  </r>
  <r>
    <x v="3"/>
    <n v="203"/>
    <x v="19"/>
    <s v="VOS 495"/>
    <x v="153"/>
    <s v="Schimmel"/>
    <x v="5"/>
    <s v="keinen Abnehmer/Schälen"/>
    <n v="37"/>
    <s v="Produkte"/>
    <s v="BUs"/>
    <s v="Symptome"/>
    <n v="104.342"/>
    <s v="Verkauf"/>
    <n v="49500143"/>
  </r>
  <r>
    <x v="0"/>
    <n v="328"/>
    <x v="19"/>
    <s v="VOS 495"/>
    <x v="154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1"/>
    <n v="25.4"/>
    <x v="20"/>
    <s v="Rohware"/>
    <x v="155"/>
    <s v="Schimmel"/>
    <x v="1"/>
    <s v="Keinen Einsatz"/>
    <n v="37"/>
    <s v="Produkte"/>
    <s v="BUs"/>
    <s v="Symptome"/>
    <s v="0"/>
    <s v="Abfüllung"/>
    <n v="23500351"/>
  </r>
  <r>
    <x v="2"/>
    <n v="18"/>
    <x v="20"/>
    <s v="VOS 295"/>
    <x v="53"/>
    <s v="keinen Verwendungszweck"/>
    <x v="26"/>
    <s v="keinen Verwendungszweck"/>
    <n v="37"/>
    <s v="Produkte"/>
    <s v="BUs"/>
    <s v="Symptome"/>
    <n v="2.84"/>
    <s v="L22"/>
    <n v="29500482"/>
  </r>
  <r>
    <x v="0"/>
    <n v="45"/>
    <x v="20"/>
    <s v="VOS 295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VOS 295"/>
    <x v="156"/>
    <s v="keinen Verwendungszweck"/>
    <x v="38"/>
    <s v="-"/>
    <n v="37"/>
    <s v="Produkte"/>
    <s v="BUs"/>
    <s v="Symptome"/>
    <n v="22.5"/>
    <s v="L18"/>
    <n v="29500594"/>
  </r>
  <r>
    <x v="1"/>
    <n v="300"/>
    <x v="20"/>
    <s v="ABS 295"/>
    <x v="157"/>
    <s v="Rest"/>
    <x v="11"/>
    <s v="Kunststoff"/>
    <n v="37"/>
    <s v="Produkte"/>
    <s v="BUs"/>
    <s v="Symptome"/>
    <n v="600"/>
    <s v="Abfüllung"/>
    <n v="29500823"/>
  </r>
  <r>
    <x v="2"/>
    <n v="10"/>
    <x v="20"/>
    <s v="ABS 295"/>
    <x v="59"/>
    <s v="keinen Verwendungszweck"/>
    <x v="26"/>
    <s v="&lt;300kg/Monat"/>
    <n v="37"/>
    <s v="Produkte"/>
    <s v="BUs"/>
    <s v="Symptome"/>
    <n v="0"/>
    <s v="L21"/>
    <n v="29500885"/>
  </r>
  <r>
    <x v="2"/>
    <n v="20"/>
    <x v="20"/>
    <s v="ABS 295"/>
    <x v="60"/>
    <s v="keinen Verwendungszweck"/>
    <x v="26"/>
    <s v="&lt;500kg/Monat"/>
    <n v="37"/>
    <s v="Produkte"/>
    <s v="BUs"/>
    <s v="Symptome"/>
    <n v="6.7194568295036419"/>
    <s v="L21"/>
    <n v="29500886"/>
  </r>
  <r>
    <x v="2"/>
    <n v="20"/>
    <x v="20"/>
    <s v="ABS 295"/>
    <x v="60"/>
    <s v="keinen Verwendungszweck"/>
    <x v="26"/>
    <s v="&lt;500kg/Monat"/>
    <n v="37"/>
    <s v="Produkte"/>
    <s v="BUs"/>
    <s v="Symptome"/>
    <n v="6.7194568295036419"/>
    <s v="L21"/>
    <n v="29500886"/>
  </r>
  <r>
    <x v="2"/>
    <n v="20"/>
    <x v="20"/>
    <s v="ABS 295"/>
    <x v="60"/>
    <s v="keinen Verwendungszweck"/>
    <x v="26"/>
    <s v="&lt;500kg/Monat"/>
    <n v="37"/>
    <s v="Produkte"/>
    <s v="BUs"/>
    <s v="Symptome"/>
    <n v="6.7194568295036419"/>
    <s v="L21"/>
    <n v="29500886"/>
  </r>
  <r>
    <x v="2"/>
    <n v="15"/>
    <x v="20"/>
    <s v="ABS 295"/>
    <x v="61"/>
    <s v="keinen Verwendungszweck"/>
    <x v="26"/>
    <s v="&lt;300kg/Monat"/>
    <n v="37"/>
    <s v="Produkte"/>
    <s v="BUs"/>
    <s v="Symptome"/>
    <n v="9.1663526661992432"/>
    <s v="L23"/>
    <n v="29500891"/>
  </r>
  <r>
    <x v="2"/>
    <n v="15"/>
    <x v="20"/>
    <s v="ABS 295"/>
    <x v="61"/>
    <s v="keinen Verwendungszweck"/>
    <x v="26"/>
    <s v="&lt;300kg/Monat"/>
    <n v="37"/>
    <s v="Produkte"/>
    <s v="BUs"/>
    <s v="Symptome"/>
    <n v="9.1663526661992432"/>
    <s v="BU4"/>
    <n v="29500891"/>
  </r>
  <r>
    <x v="2"/>
    <n v="6"/>
    <x v="20"/>
    <s v="ABS 295"/>
    <x v="63"/>
    <s v="keinen Verwendungszweck"/>
    <x v="26"/>
    <s v="&lt;300kg/Monat"/>
    <n v="37"/>
    <s v="Produkte"/>
    <s v="BUs"/>
    <s v="Symptome"/>
    <n v="6.6"/>
    <s v="L23"/>
    <n v="29500900"/>
  </r>
  <r>
    <x v="2"/>
    <n v="17"/>
    <x v="20"/>
    <s v="ABS 295"/>
    <x v="65"/>
    <s v="keinen Verwendungszweck"/>
    <x v="26"/>
    <s v="&lt;300kg/Monat"/>
    <n v="37"/>
    <s v="Produkte"/>
    <s v="BUs"/>
    <s v="Symptome"/>
    <n v="7.6086145024926051"/>
    <s v="L21"/>
    <n v="29500906"/>
  </r>
  <r>
    <x v="2"/>
    <n v="6"/>
    <x v="20"/>
    <s v="ABS 295"/>
    <x v="105"/>
    <s v="keinen Verwendungszweck"/>
    <x v="26"/>
    <s v="&lt;500kg/Monat"/>
    <n v="37"/>
    <s v="Produkte"/>
    <s v="BUs"/>
    <s v="Symptome"/>
    <n v="9.4651380183951126"/>
    <s v="L22"/>
    <n v="29500910"/>
  </r>
  <r>
    <x v="2"/>
    <n v="22"/>
    <x v="20"/>
    <s v="ABS 295"/>
    <x v="113"/>
    <s v="keinen Verwendungszweck"/>
    <x v="26"/>
    <s v="&lt;300kg/Monat"/>
    <n v="37"/>
    <s v="Produkte"/>
    <s v="BUs"/>
    <s v="Symptome"/>
    <n v="0"/>
    <s v="BU4"/>
    <n v="29500952"/>
  </r>
  <r>
    <x v="2"/>
    <n v="20"/>
    <x v="20"/>
    <s v="ABS 295"/>
    <x v="113"/>
    <s v="keinen Verwendungszweck"/>
    <x v="26"/>
    <s v="&lt;300kg/Monat"/>
    <n v="37"/>
    <s v="Produkte"/>
    <s v="BUs"/>
    <s v="Symptome"/>
    <n v="0"/>
    <s v="L21"/>
    <n v="29500952"/>
  </r>
  <r>
    <x v="2"/>
    <n v="20"/>
    <x v="20"/>
    <s v="ABS 295"/>
    <x v="113"/>
    <s v="keinen Verwendungszweck"/>
    <x v="26"/>
    <s v="&lt;300kg/Monat"/>
    <n v="37"/>
    <s v="Produkte"/>
    <s v="BUs"/>
    <s v="Symptome"/>
    <n v="0"/>
    <s v="BU4"/>
    <n v="29500952"/>
  </r>
  <r>
    <x v="2"/>
    <n v="15"/>
    <x v="20"/>
    <s v="ABS 295"/>
    <x v="113"/>
    <s v="keinen Verwendungszweck"/>
    <x v="26"/>
    <s v="&lt;300kg/Monat"/>
    <n v="37"/>
    <s v="Produkte"/>
    <s v="BUs"/>
    <s v="Symptome"/>
    <n v="0"/>
    <s v="BU4"/>
    <n v="29500952"/>
  </r>
  <r>
    <x v="2"/>
    <n v="3"/>
    <x v="20"/>
    <s v="ABS 295"/>
    <x v="122"/>
    <s v="keinen Verwendungszweck"/>
    <x v="26"/>
    <s v="&lt;20kg/Monat"/>
    <n v="37"/>
    <s v="Produkte"/>
    <s v="BUs"/>
    <s v="Symptome"/>
    <n v="8.1175550752835619"/>
    <s v="L29"/>
    <n v="29500957"/>
  </r>
  <r>
    <x v="2"/>
    <n v="3"/>
    <x v="20"/>
    <s v="ABS 295"/>
    <x v="69"/>
    <s v="keinen Verwendungszweck"/>
    <x v="26"/>
    <s v="&lt;300kg/Monat"/>
    <n v="37"/>
    <s v="Produkte"/>
    <s v="BUs"/>
    <s v="Symptome"/>
    <n v="7.5058130571925785"/>
    <s v="L21"/>
    <n v="29501009"/>
  </r>
  <r>
    <x v="2"/>
    <n v="7"/>
    <x v="20"/>
    <s v="VOS 295"/>
    <x v="57"/>
    <s v="keinen Verwendungszweck"/>
    <x v="26"/>
    <s v="keinen Verwendungszweck"/>
    <n v="37"/>
    <s v="Produkte"/>
    <s v="BUs"/>
    <s v="Symptome"/>
    <n v="0"/>
    <s v="L22"/>
    <n v="29501020"/>
  </r>
  <r>
    <x v="2"/>
    <n v="8"/>
    <x v="20"/>
    <s v="ABS 295"/>
    <x v="4"/>
    <s v="keinen Verwendungszweck"/>
    <x v="26"/>
    <s v="&lt;300kg/Monat"/>
    <n v="37"/>
    <s v="Produkte"/>
    <s v="BUs"/>
    <s v="Symptome"/>
    <n v="8.0682678667519738"/>
    <s v="L22"/>
    <n v="29501028"/>
  </r>
  <r>
    <x v="2"/>
    <n v="8"/>
    <x v="20"/>
    <s v="ABS 295"/>
    <x v="4"/>
    <s v="keinen Verwendungszweck"/>
    <x v="26"/>
    <s v="&lt;300kg/Monat"/>
    <n v="37"/>
    <s v="Produkte"/>
    <s v="BUs"/>
    <s v="Symptome"/>
    <n v="8.0682678667519738"/>
    <s v="L22"/>
    <n v="29501028"/>
  </r>
  <r>
    <x v="2"/>
    <n v="18"/>
    <x v="20"/>
    <s v="ABS 295"/>
    <x v="71"/>
    <s v="keinen Verwendungszweck"/>
    <x v="26"/>
    <s v="&lt;300kg/Monat"/>
    <n v="37"/>
    <s v="Produkte"/>
    <s v="BUs"/>
    <s v="Symptome"/>
    <n v="7.281148389532067"/>
    <s v="L21"/>
    <n v="29501029"/>
  </r>
  <r>
    <x v="2"/>
    <n v="15"/>
    <x v="20"/>
    <s v="ABS 295"/>
    <x v="72"/>
    <s v="keinen Verwendungszweck"/>
    <x v="26"/>
    <s v="&lt;100kg/Monat"/>
    <n v="37"/>
    <s v="Produkte"/>
    <s v="BUs"/>
    <s v="Symptome"/>
    <n v="7.2678522889458623"/>
    <s v="L21"/>
    <n v="29501030"/>
  </r>
  <r>
    <x v="2"/>
    <n v="22"/>
    <x v="20"/>
    <s v="ABS 295"/>
    <x v="73"/>
    <s v="keinen Verwendungszweck"/>
    <x v="26"/>
    <s v="&lt;1000kg/Monat"/>
    <n v="37"/>
    <s v="Produkte"/>
    <s v="BUs"/>
    <s v="Symptome"/>
    <n v="10.868925052314992"/>
    <s v="L22"/>
    <n v="29501039"/>
  </r>
  <r>
    <x v="2"/>
    <n v="6"/>
    <x v="20"/>
    <s v="ABS 295"/>
    <x v="158"/>
    <s v="keinen Verwendungszweck"/>
    <x v="26"/>
    <s v="&lt;20kg/Monat"/>
    <n v="37"/>
    <s v="Produkte"/>
    <s v="BUs"/>
    <s v="Symptome"/>
    <n v="8.5413985337376133"/>
    <s v="L20"/>
    <n v="29501040"/>
  </r>
  <r>
    <x v="3"/>
    <n v="195"/>
    <x v="20"/>
    <s v="Zipfel 295"/>
    <x v="35"/>
    <s v="Schimmel"/>
    <x v="5"/>
    <s v="keinen Abnehmer/Schälen"/>
    <n v="37"/>
    <s v="Produkte"/>
    <s v="BUs"/>
    <s v="Symptome"/>
    <n v="97.5"/>
    <s v="Verkauf"/>
    <n v="29501063"/>
  </r>
  <r>
    <x v="3"/>
    <n v="87"/>
    <x v="20"/>
    <s v="Zipfel 295"/>
    <x v="159"/>
    <s v="Schimmel"/>
    <x v="5"/>
    <s v="keinen Abnehmer/Schälen"/>
    <n v="37"/>
    <s v="Produkte"/>
    <s v="BUs"/>
    <s v="Symptome"/>
    <n v="43.5"/>
    <s v="Verkauf"/>
    <n v="29501074"/>
  </r>
  <r>
    <x v="3"/>
    <n v="56"/>
    <x v="20"/>
    <s v="Endstücke 295"/>
    <x v="160"/>
    <s v="Schimmel"/>
    <x v="5"/>
    <s v="keinen Abnehmer/Schälen"/>
    <n v="37"/>
    <s v="Produkte"/>
    <s v="BUs"/>
    <s v="Symptome"/>
    <n v="28"/>
    <s v="Verkauf"/>
    <n v="29501077"/>
  </r>
  <r>
    <x v="2"/>
    <n v="6"/>
    <x v="20"/>
    <s v="ABS 295"/>
    <x v="90"/>
    <s v="keinen Verwendungszweck"/>
    <x v="26"/>
    <s v="&lt;50kg/Monat"/>
    <n v="37"/>
    <s v="Produkte"/>
    <s v="BUs"/>
    <s v="Symptome"/>
    <n v="9.6459416666666655"/>
    <s v="L29"/>
    <n v="29501101"/>
  </r>
  <r>
    <x v="1"/>
    <n v="212"/>
    <x v="20"/>
    <s v="Sammelnr."/>
    <x v="161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7"/>
    <s v="Linienbezogen"/>
    <x v="30"/>
    <s v="Schlaufe gerissen"/>
    <n v="37"/>
    <s v="Produkte"/>
    <s v="BUs"/>
    <s v="Symptome"/>
    <s v="0"/>
    <s v="Abfüllung"/>
    <n v="31000084"/>
  </r>
  <r>
    <x v="1"/>
    <n v="3.6"/>
    <x v="20"/>
    <s v="ganze Würste"/>
    <x v="47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2"/>
    <s v="Linienbezogen"/>
    <x v="23"/>
    <s v="Darm geplatzt"/>
    <n v="37"/>
    <s v="Produkte"/>
    <s v="BUs"/>
    <s v="Symptome"/>
    <s v="0"/>
    <s v="Abfüllung"/>
    <n v="31000207"/>
  </r>
  <r>
    <x v="1"/>
    <n v="42.6"/>
    <x v="20"/>
    <s v="Räucherwürste"/>
    <x v="163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4"/>
    <s v="Schimmel"/>
    <x v="24"/>
    <s v="zu heiß geräuchert"/>
    <n v="37"/>
    <s v="Produkte"/>
    <s v="BUs"/>
    <s v="Symptome"/>
    <s v="0"/>
    <s v="Räucherei"/>
    <n v="32000074"/>
  </r>
  <r>
    <x v="1"/>
    <n v="22"/>
    <x v="20"/>
    <s v="Räucherwürste"/>
    <x v="100"/>
    <s v="Linienbezogen"/>
    <x v="39"/>
    <s v="aus der Hand gerutscht"/>
    <n v="37"/>
    <s v="Produkte"/>
    <s v="BUs"/>
    <s v="Symptome"/>
    <s v="0"/>
    <s v="Abfüllung"/>
    <n v="32000106"/>
  </r>
  <r>
    <x v="1"/>
    <n v="19"/>
    <x v="20"/>
    <s v="Räucherwürste"/>
    <x v="100"/>
    <s v="Linienbezogen"/>
    <x v="23"/>
    <s v="Darm geplatzt"/>
    <n v="37"/>
    <s v="Produkte"/>
    <s v="BUs"/>
    <s v="Symptome"/>
    <s v="0"/>
    <s v="Abfüllung"/>
    <n v="32000106"/>
  </r>
  <r>
    <x v="1"/>
    <n v="270"/>
    <x v="20"/>
    <s v="ABS 495"/>
    <x v="165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S 295"/>
    <x v="166"/>
    <s v="Schimmel"/>
    <x v="28"/>
    <s v="Luftzieher"/>
    <n v="37"/>
    <s v="Produkte"/>
    <s v="BUs"/>
    <s v="Symptome"/>
    <s v="0"/>
    <s v="RWV"/>
    <n v="49500154"/>
  </r>
  <r>
    <x v="3"/>
    <n v="57.8"/>
    <x v="20"/>
    <s v="Vakuumierte Zipfel"/>
    <x v="167"/>
    <s v="Schimmel"/>
    <x v="34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7"/>
    <s v="Schimmel"/>
    <x v="34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7"/>
    <s v="Schimmel"/>
    <x v="34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8"/>
    <s v="Schimmel"/>
    <x v="34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8"/>
    <s v="Schimmel"/>
    <x v="34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69"/>
    <s v="Schimmel"/>
    <x v="34"/>
    <s v="keinen Abnehmer"/>
    <n v="37"/>
    <s v="Produkte"/>
    <s v="BUs"/>
    <s v="Symptome"/>
    <n v="13.9308"/>
    <s v="Verkauf"/>
    <n v="49500215"/>
  </r>
  <r>
    <x v="3"/>
    <n v="79"/>
    <x v="20"/>
    <s v="Vakuumierte Zipfel"/>
    <x v="169"/>
    <s v="Schimmel"/>
    <x v="34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0"/>
    <s v="Schimmel"/>
    <x v="34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0"/>
    <s v="Schimmel"/>
    <x v="34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1"/>
    <s v="Schimmel"/>
    <x v="34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0"/>
    <n v="1.6"/>
    <x v="20"/>
    <s v="Vorschmelz Diverses"/>
    <x v="22"/>
    <s v="Linienbezogen"/>
    <x v="6"/>
    <s v="-"/>
    <n v="37"/>
    <s v="Produkte"/>
    <s v="BUs"/>
    <s v="Symptome"/>
    <s v="0"/>
    <s v="L16"/>
    <s v="Vorschmelz Diverses"/>
  </r>
  <r>
    <x v="1"/>
    <n v="9"/>
    <x v="20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1"/>
    <n v="25"/>
    <x v="20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24"/>
    <s v="Linienbezogen"/>
    <x v="23"/>
    <s v="-"/>
    <n v="37"/>
    <s v="Produkte"/>
    <s v="BUs"/>
    <s v="Symptome"/>
    <s v="0"/>
    <s v="Abfüllung"/>
    <s v="Diverses"/>
  </r>
  <r>
    <x v="1"/>
    <n v="160.5"/>
    <x v="20"/>
    <s v="Diverses"/>
    <x v="24"/>
    <s v="Linienbezogen"/>
    <x v="6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0"/>
    <n v="21"/>
    <x v="20"/>
    <s v="Diverses"/>
    <x v="23"/>
    <s v="Linienbezogen"/>
    <x v="6"/>
    <s v="-"/>
    <n v="37"/>
    <s v="Produkte"/>
    <s v="BUs"/>
    <s v="Symptome"/>
    <s v="0"/>
    <s v="L16"/>
    <s v="Maschinenabfall"/>
  </r>
  <r>
    <x v="0"/>
    <n v="15"/>
    <x v="21"/>
    <s v="VOS 295"/>
    <x v="172"/>
    <s v="Schimmel"/>
    <x v="40"/>
    <s v="-"/>
    <n v="37"/>
    <s v="Produkte"/>
    <s v="BUs"/>
    <s v="Symptome"/>
    <n v="7.5"/>
    <s v="L11"/>
    <n v="29500613"/>
  </r>
  <r>
    <x v="2"/>
    <n v="28"/>
    <x v="21"/>
    <s v="ABS 295"/>
    <x v="59"/>
    <s v="keinen Verwendungszweck"/>
    <x v="26"/>
    <s v="&lt;300kg/Monat"/>
    <n v="37"/>
    <s v="Produkte"/>
    <s v="BUs"/>
    <s v="Symptome"/>
    <n v="0"/>
    <s v="L21"/>
    <n v="29500885"/>
  </r>
  <r>
    <x v="2"/>
    <n v="20"/>
    <x v="21"/>
    <s v="ABS 295"/>
    <x v="60"/>
    <s v="keinen Verwendungszweck"/>
    <x v="26"/>
    <s v="&lt;500kg/Monat"/>
    <n v="37"/>
    <s v="Produkte"/>
    <s v="BUs"/>
    <s v="Symptome"/>
    <n v="6.7194568295036419"/>
    <s v="L21"/>
    <n v="29500886"/>
  </r>
  <r>
    <x v="2"/>
    <n v="25"/>
    <x v="21"/>
    <s v="ABS 295"/>
    <x v="65"/>
    <s v="keinen Verwendungszweck"/>
    <x v="26"/>
    <s v="&lt;300kg/Monat"/>
    <n v="37"/>
    <s v="Produkte"/>
    <s v="BUs"/>
    <s v="Symptome"/>
    <n v="7.6086145024926051"/>
    <s v="L21"/>
    <n v="29500906"/>
  </r>
  <r>
    <x v="2"/>
    <n v="19"/>
    <x v="21"/>
    <s v="ABS 295"/>
    <x v="65"/>
    <s v="keinen Verwendungszweck"/>
    <x v="26"/>
    <s v="&lt;300kg/Monat"/>
    <n v="37"/>
    <s v="Produkte"/>
    <s v="BUs"/>
    <s v="Symptome"/>
    <n v="7.6086145024926051"/>
    <s v="L21"/>
    <n v="29500906"/>
  </r>
  <r>
    <x v="2"/>
    <n v="41"/>
    <x v="21"/>
    <s v="ABS 295"/>
    <x v="105"/>
    <s v="keinen Verwendungszweck"/>
    <x v="26"/>
    <s v="&lt;500kg/Monat"/>
    <n v="37"/>
    <s v="Produkte"/>
    <s v="BUs"/>
    <s v="Symptome"/>
    <n v="9.4651380183951126"/>
    <s v="L22"/>
    <n v="29500910"/>
  </r>
  <r>
    <x v="2"/>
    <n v="18"/>
    <x v="21"/>
    <s v="ABS 295"/>
    <x v="106"/>
    <s v="keinen Verwendungszweck"/>
    <x v="26"/>
    <s v="&lt;100kg/Monat"/>
    <n v="37"/>
    <s v="Produkte"/>
    <s v="BUs"/>
    <s v="Symptome"/>
    <n v="7.9957903604299254"/>
    <s v="L20"/>
    <n v="29500913"/>
  </r>
  <r>
    <x v="2"/>
    <n v="40"/>
    <x v="21"/>
    <s v="ABS 295"/>
    <x v="73"/>
    <s v="keinen Verwendungszweck"/>
    <x v="26"/>
    <s v="&lt;1000kg/Monat"/>
    <n v="37"/>
    <s v="Produkte"/>
    <s v="BUs"/>
    <s v="Symptome"/>
    <n v="10.868925052314992"/>
    <s v="L22"/>
    <n v="29501039"/>
  </r>
  <r>
    <x v="2"/>
    <n v="17"/>
    <x v="21"/>
    <s v="ABS 295"/>
    <x v="73"/>
    <s v="keinen Verwendungszweck"/>
    <x v="26"/>
    <s v="&lt;1000kg/Monat"/>
    <n v="37"/>
    <s v="Produkte"/>
    <s v="BUs"/>
    <s v="Symptome"/>
    <n v="10.868925052314992"/>
    <s v="L22"/>
    <n v="29501039"/>
  </r>
  <r>
    <x v="3"/>
    <n v="24"/>
    <x v="21"/>
    <s v="Zipfel 295"/>
    <x v="35"/>
    <s v="Schimmel"/>
    <x v="5"/>
    <s v="keinen Abnehmer/Schälen"/>
    <n v="37"/>
    <s v="Produkte"/>
    <s v="BUs"/>
    <s v="Symptome"/>
    <n v="12"/>
    <s v="Verkauf"/>
    <n v="29501063"/>
  </r>
  <r>
    <x v="1"/>
    <n v="52"/>
    <x v="21"/>
    <s v="Räucherwürste"/>
    <x v="108"/>
    <s v="Linienbezogen"/>
    <x v="39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30"/>
    <s v="Schlaufe gerissen"/>
    <n v="37"/>
    <s v="Produkte"/>
    <s v="BUs"/>
    <s v="Symptome"/>
    <s v="0"/>
    <s v="Abfüllung"/>
    <n v="32000107"/>
  </r>
  <r>
    <x v="0"/>
    <n v="24.400000000000006"/>
    <x v="21"/>
    <s v="Diverses"/>
    <x v="23"/>
    <s v="Linienbezogen"/>
    <x v="6"/>
    <s v="-"/>
    <n v="37"/>
    <s v="Produkte"/>
    <s v="BUs"/>
    <s v="Symptome"/>
    <s v="0"/>
    <s v="L16"/>
    <s v="Maschinenabfall"/>
  </r>
  <r>
    <x v="3"/>
    <n v="54.2"/>
    <x v="21"/>
    <s v="Diverses"/>
    <x v="24"/>
    <s v="Schimmel"/>
    <x v="5"/>
    <s v="keinen Abnehmer/Schälen"/>
    <n v="37"/>
    <s v="Produkte"/>
    <s v="BUs"/>
    <s v="Symptome"/>
    <s v="0"/>
    <s v="Verkauf"/>
    <s v="Diverses"/>
  </r>
  <r>
    <x v="1"/>
    <n v="28"/>
    <x v="21"/>
    <s v="Diverses"/>
    <x v="24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3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8"/>
    <x v="21"/>
    <s v="Rest"/>
    <x v="77"/>
    <s v="Qualitätssicherung"/>
    <x v="27"/>
    <s v="Muster"/>
    <n v="37"/>
    <s v="Produkte"/>
    <s v="BUs"/>
    <s v="Symptome"/>
    <s v="0"/>
    <s v="Labor"/>
    <s v="Muster"/>
  </r>
  <r>
    <x v="0"/>
    <n v="99.13"/>
    <x v="22"/>
    <s v="ABS 295"/>
    <x v="86"/>
    <s v="Schimmel"/>
    <x v="19"/>
    <s v="wurde nicht eingesetzt"/>
    <n v="37"/>
    <s v="Produkte"/>
    <s v="BUs"/>
    <s v="Symptome"/>
    <n v="218.08600000000001"/>
    <s v="L18"/>
    <n v="29500754"/>
  </r>
  <r>
    <x v="0"/>
    <n v="13"/>
    <x v="22"/>
    <s v="ABS 295"/>
    <x v="29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ABS 295"/>
    <x v="63"/>
    <s v="keinen Verwendungszweck"/>
    <x v="26"/>
    <s v="&lt;300kg/Monat"/>
    <n v="37"/>
    <s v="Produkte"/>
    <s v="BUs"/>
    <s v="Symptome"/>
    <n v="6.6"/>
    <s v="L23"/>
    <n v="29500900"/>
  </r>
  <r>
    <x v="1"/>
    <n v="20"/>
    <x v="22"/>
    <s v="VOS 295"/>
    <x v="173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ABS 295"/>
    <x v="31"/>
    <s v="Linienbezogen"/>
    <x v="16"/>
    <s v="-"/>
    <n v="37"/>
    <s v="Produkte"/>
    <s v="BUs"/>
    <s v="Symptome"/>
    <n v="105"/>
    <s v="L33"/>
    <n v="29501003"/>
  </r>
  <r>
    <x v="2"/>
    <n v="40"/>
    <x v="22"/>
    <s v="ABS 295"/>
    <x v="73"/>
    <s v="keinen Verwendungszweck"/>
    <x v="26"/>
    <s v="&lt;1000kg/Monat"/>
    <n v="37"/>
    <s v="Produkte"/>
    <s v="BUs"/>
    <s v="Symptome"/>
    <n v="10.868925052314992"/>
    <s v="L22"/>
    <n v="29501039"/>
  </r>
  <r>
    <x v="2"/>
    <n v="2"/>
    <x v="22"/>
    <s v="ABS 295"/>
    <x v="90"/>
    <s v="keinen Verwendungszweck"/>
    <x v="26"/>
    <s v="&lt;50kg/Monat"/>
    <n v="37"/>
    <s v="Produkte"/>
    <s v="BUs"/>
    <s v="Symptome"/>
    <n v="9.6459416666666655"/>
    <s v="L29"/>
    <n v="29501101"/>
  </r>
  <r>
    <x v="2"/>
    <n v="2"/>
    <x v="22"/>
    <s v="ABS 295"/>
    <x v="90"/>
    <s v="keinen Verwendungszweck"/>
    <x v="26"/>
    <s v="&lt;50kg/Monat"/>
    <n v="37"/>
    <s v="Produkte"/>
    <s v="BUs"/>
    <s v="Symptome"/>
    <n v="9.6459416666666655"/>
    <s v="BU4"/>
    <n v="29501101"/>
  </r>
  <r>
    <x v="2"/>
    <n v="1"/>
    <x v="22"/>
    <s v="ABS 295"/>
    <x v="90"/>
    <s v="keinen Verwendungszweck"/>
    <x v="26"/>
    <s v="&lt;50kg/Monat"/>
    <n v="37"/>
    <s v="Produkte"/>
    <s v="BUs"/>
    <s v="Symptome"/>
    <n v="9.6459416666666655"/>
    <s v="BU4"/>
    <n v="29501101"/>
  </r>
  <r>
    <x v="1"/>
    <n v="80"/>
    <x v="22"/>
    <s v="Sammelnr."/>
    <x v="174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"/>
    <x v="174"/>
    <s v="Rest"/>
    <x v="13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0"/>
    <n v="42"/>
    <x v="22"/>
    <s v="Vorschmelz Diverses"/>
    <x v="22"/>
    <s v="Linienbezogen"/>
    <x v="6"/>
    <s v="-"/>
    <n v="37"/>
    <s v="Produkte"/>
    <s v="BUs"/>
    <s v="Symptome"/>
    <s v="0"/>
    <s v="L9"/>
    <s v="Vorschmelz Diverses"/>
  </r>
  <r>
    <x v="1"/>
    <n v="20"/>
    <x v="22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4"/>
    <n v="33"/>
    <x v="22"/>
    <s v="ABS 295"/>
    <x v="13"/>
    <s v="Linienbezogen"/>
    <x v="6"/>
    <s v="-"/>
    <n v="37"/>
    <s v="Produkte"/>
    <s v="BUs"/>
    <s v="Symptome"/>
    <s v="0"/>
    <s v="L31"/>
    <s v="Scheiben/Staub"/>
  </r>
  <r>
    <x v="0"/>
    <n v="1.4"/>
    <x v="22"/>
    <s v="Diverses"/>
    <x v="23"/>
    <s v="Linienbezogen"/>
    <x v="6"/>
    <s v="-"/>
    <n v="37"/>
    <s v="Produkte"/>
    <s v="BUs"/>
    <s v="Symptome"/>
    <s v="0"/>
    <s v="L16"/>
    <s v="Maschinenabfall"/>
  </r>
  <r>
    <x v="0"/>
    <n v="151.5"/>
    <x v="22"/>
    <s v="Diverses"/>
    <x v="23"/>
    <s v="Linienbezogen"/>
    <x v="6"/>
    <s v="-"/>
    <n v="37"/>
    <s v="Produkte"/>
    <s v="BUs"/>
    <s v="Symptome"/>
    <s v="0"/>
    <s v="Spezialitäten"/>
    <s v="Maschinenabfall"/>
  </r>
  <r>
    <x v="2"/>
    <n v="1"/>
    <x v="22"/>
    <s v="Diverses"/>
    <x v="24"/>
    <s v="Linienbezogen"/>
    <x v="6"/>
    <s v="-"/>
    <n v="37"/>
    <s v="Produkte"/>
    <s v="BUs"/>
    <s v="Symptome"/>
    <n v="0"/>
    <s v="BU4"/>
    <s v="Diverses"/>
  </r>
  <r>
    <x v="4"/>
    <n v="77"/>
    <x v="22"/>
    <s v="ABS 295"/>
    <x v="13"/>
    <s v="Linienbezogen"/>
    <x v="6"/>
    <s v="-"/>
    <n v="37"/>
    <s v="Produkte"/>
    <s v="BUs"/>
    <s v="Symptome"/>
    <s v="0"/>
    <s v="BU2"/>
    <s v="Scheiben/Staub"/>
  </r>
  <r>
    <x v="1"/>
    <n v="200"/>
    <x v="22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6"/>
    <s v="-"/>
    <n v="37"/>
    <s v="Produkte"/>
    <s v="BUs"/>
    <s v="Symptome"/>
    <s v="0"/>
    <s v="WVP"/>
    <s v="Reste Zipfel"/>
  </r>
  <r>
    <x v="2"/>
    <n v="20"/>
    <x v="23"/>
    <s v="ABS 295"/>
    <x v="61"/>
    <s v="keinen Verwendungszweck"/>
    <x v="26"/>
    <s v="&lt;300kg/Monat"/>
    <n v="38"/>
    <s v="Produkte"/>
    <s v="BUs"/>
    <s v="Symptome"/>
    <n v="9.1663526661992432"/>
    <s v="L23"/>
    <n v="29500891"/>
  </r>
  <r>
    <x v="1"/>
    <n v="60"/>
    <x v="23"/>
    <s v="VOS 295"/>
    <x v="46"/>
    <s v="Rest"/>
    <x v="10"/>
    <s v="keine Verwendung möglich"/>
    <n v="38"/>
    <s v="Produkte"/>
    <s v="BUs"/>
    <s v="Symptome"/>
    <n v="0.6"/>
    <s v="RWV"/>
    <n v="29500917"/>
  </r>
  <r>
    <x v="1"/>
    <n v="121"/>
    <x v="23"/>
    <s v="VOS 295"/>
    <x v="175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ABS 295"/>
    <x v="31"/>
    <s v="Linienbezogen"/>
    <x v="16"/>
    <s v="-"/>
    <n v="38"/>
    <s v="Produkte"/>
    <s v="BUs"/>
    <s v="Symptome"/>
    <n v="150"/>
    <s v="L33"/>
    <n v="29501003"/>
  </r>
  <r>
    <x v="2"/>
    <n v="25"/>
    <x v="23"/>
    <s v="ABS 295"/>
    <x v="71"/>
    <s v="keinen Verwendungszweck"/>
    <x v="26"/>
    <s v="&lt;300kg/Monat"/>
    <n v="38"/>
    <s v="Produkte"/>
    <s v="BUs"/>
    <s v="Symptome"/>
    <n v="7.281148389532067"/>
    <s v="L21"/>
    <n v="29501029"/>
  </r>
  <r>
    <x v="0"/>
    <n v="30"/>
    <x v="23"/>
    <s v="ABS 295"/>
    <x v="18"/>
    <s v="Rest"/>
    <x v="11"/>
    <s v="-"/>
    <n v="38"/>
    <s v="Produkte"/>
    <s v="BUs"/>
    <s v="Symptome"/>
    <n v="30"/>
    <s v="L33"/>
    <n v="29501032"/>
  </r>
  <r>
    <x v="2"/>
    <n v="50"/>
    <x v="23"/>
    <s v="ABS 295"/>
    <x v="73"/>
    <s v="keinen Verwendungszweck"/>
    <x v="26"/>
    <s v="&lt;1000kg/Monat"/>
    <n v="38"/>
    <s v="Produkte"/>
    <s v="BUs"/>
    <s v="Symptome"/>
    <n v="10.868925052314992"/>
    <s v="L22"/>
    <n v="29501039"/>
  </r>
  <r>
    <x v="3"/>
    <n v="362.5"/>
    <x v="23"/>
    <s v="Zipfel 295"/>
    <x v="35"/>
    <s v="Schimmel"/>
    <x v="5"/>
    <s v="keinen Abnehmer/Schälen"/>
    <n v="38"/>
    <s v="Produkte"/>
    <s v="BUs"/>
    <s v="Symptome"/>
    <n v="181.25"/>
    <s v="Verkauf"/>
    <n v="29501063"/>
  </r>
  <r>
    <x v="3"/>
    <n v="409"/>
    <x v="23"/>
    <s v="Zipfel 295"/>
    <x v="176"/>
    <s v="Schimmel"/>
    <x v="5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11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5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24"/>
    <s v="Linienbezogen"/>
    <x v="6"/>
    <s v="-"/>
    <n v="38"/>
    <s v="Produkte"/>
    <s v="BUs"/>
    <s v="Symptome"/>
    <n v="0"/>
    <s v="L21"/>
    <s v="Diverses"/>
  </r>
  <r>
    <x v="2"/>
    <n v="175"/>
    <x v="23"/>
    <s v="Diverses"/>
    <x v="24"/>
    <s v="Linienbezogen"/>
    <x v="6"/>
    <s v="-"/>
    <n v="38"/>
    <s v="Produkte"/>
    <s v="BUs"/>
    <s v="Symptome"/>
    <n v="0"/>
    <s v="L21"/>
    <s v="Diverses"/>
  </r>
  <r>
    <x v="0"/>
    <n v="12.1"/>
    <x v="23"/>
    <s v="Diverses"/>
    <x v="23"/>
    <s v="Linienbezogen"/>
    <x v="6"/>
    <s v="-"/>
    <n v="38"/>
    <s v="Produkte"/>
    <s v="BUs"/>
    <s v="Symptome"/>
    <s v="0"/>
    <s v="L11"/>
    <s v="Maschinenabfall"/>
  </r>
  <r>
    <x v="2"/>
    <n v="24"/>
    <x v="23"/>
    <s v="Diverses"/>
    <x v="24"/>
    <s v="Rest"/>
    <x v="41"/>
    <s v="Schmutz"/>
    <n v="38"/>
    <s v="Produkte"/>
    <s v="BUs"/>
    <s v="Symptome"/>
    <n v="0"/>
    <s v="L21"/>
    <s v="Diverses"/>
  </r>
  <r>
    <x v="0"/>
    <n v="20.5"/>
    <x v="23"/>
    <s v="ABS 295"/>
    <x v="18"/>
    <s v="Rest"/>
    <x v="11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9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6"/>
    <s v="-"/>
    <n v="38"/>
    <s v="Produkte"/>
    <s v="BUs"/>
    <s v="Symptome"/>
    <s v="0"/>
    <s v="WVP"/>
    <s v="Reste Zipfel"/>
  </r>
  <r>
    <x v="5"/>
    <n v="56"/>
    <x v="23"/>
    <s v="Qualitätssicherung"/>
    <x v="26"/>
    <s v="Qualitätssicherung"/>
    <x v="15"/>
    <s v="Rückstellproben"/>
    <n v="38"/>
    <s v="Produkte"/>
    <s v="BUs"/>
    <s v="Symptome"/>
    <s v="0"/>
    <s v="Labor"/>
    <s v="Rückstellproben"/>
  </r>
  <r>
    <x v="2"/>
    <n v="12"/>
    <x v="24"/>
    <s v="VOS 295"/>
    <x v="53"/>
    <s v="keinen Verwendungszweck"/>
    <x v="26"/>
    <s v="keinen Verwendungszweck"/>
    <n v="38"/>
    <s v="Produkte"/>
    <s v="BUs"/>
    <s v="Symptome"/>
    <n v="2.84"/>
    <s v="L22"/>
    <n v="29500482"/>
  </r>
  <r>
    <x v="1"/>
    <n v="8.1999999999999993"/>
    <x v="24"/>
    <s v="ABS 295"/>
    <x v="177"/>
    <s v="Schimmel"/>
    <x v="28"/>
    <s v="Luftzieher"/>
    <n v="38"/>
    <s v="Produkte"/>
    <s v="BUs"/>
    <s v="Symptome"/>
    <s v="0"/>
    <s v="RWV"/>
    <n v="29500734"/>
  </r>
  <r>
    <x v="2"/>
    <n v="18"/>
    <x v="24"/>
    <s v="ABS 295"/>
    <x v="60"/>
    <s v="keinen Verwendungszweck"/>
    <x v="26"/>
    <s v="&lt;500kg/Monat"/>
    <n v="38"/>
    <s v="Produkte"/>
    <s v="BUs"/>
    <s v="Symptome"/>
    <n v="6.7194568295036419"/>
    <s v="L21"/>
    <n v="29500886"/>
  </r>
  <r>
    <x v="2"/>
    <n v="7"/>
    <x v="24"/>
    <s v="ABS 295"/>
    <x v="61"/>
    <s v="keinen Verwendungszweck"/>
    <x v="26"/>
    <s v="&lt;300kg/Monat"/>
    <n v="38"/>
    <s v="Produkte"/>
    <s v="BUs"/>
    <s v="Symptome"/>
    <n v="9.1663526661992432"/>
    <s v="L23"/>
    <n v="29500891"/>
  </r>
  <r>
    <x v="2"/>
    <n v="8"/>
    <x v="24"/>
    <s v="ABS 295"/>
    <x v="65"/>
    <s v="keinen Verwendungszweck"/>
    <x v="26"/>
    <s v="&lt;300kg/Monat"/>
    <n v="38"/>
    <s v="Produkte"/>
    <s v="BUs"/>
    <s v="Symptome"/>
    <n v="7.6086145024926051"/>
    <s v="L21"/>
    <n v="29500906"/>
  </r>
  <r>
    <x v="1"/>
    <n v="59"/>
    <x v="24"/>
    <s v="VOS 295"/>
    <x v="46"/>
    <s v="Rest"/>
    <x v="10"/>
    <s v="keine Verwendung möglich"/>
    <n v="38"/>
    <s v="Produkte"/>
    <s v="BUs"/>
    <s v="Symptome"/>
    <n v="0.59"/>
    <s v="RWV"/>
    <n v="29500917"/>
  </r>
  <r>
    <x v="2"/>
    <n v="18"/>
    <x v="24"/>
    <s v="ABS 295"/>
    <x v="71"/>
    <s v="keinen Verwendungszweck"/>
    <x v="26"/>
    <s v="&lt;300kg/Monat"/>
    <n v="38"/>
    <s v="Produkte"/>
    <s v="BUs"/>
    <s v="Symptome"/>
    <n v="7.281148389532067"/>
    <s v="L21"/>
    <n v="29501029"/>
  </r>
  <r>
    <x v="3"/>
    <n v="132"/>
    <x v="24"/>
    <s v="Zipfel 295"/>
    <x v="178"/>
    <s v="Schimmel"/>
    <x v="5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4.4000000000000004"/>
    <x v="24"/>
    <s v="Diverses"/>
    <x v="23"/>
    <s v="Linienbezogen"/>
    <x v="6"/>
    <s v="-"/>
    <n v="38"/>
    <s v="Produkte"/>
    <s v="BUs"/>
    <s v="Symptome"/>
    <s v="0"/>
    <s v="L1"/>
    <s v="Maschinenabfall"/>
  </r>
  <r>
    <x v="0"/>
    <n v="11.2"/>
    <x v="24"/>
    <s v="Diverses"/>
    <x v="23"/>
    <s v="Linienbezogen"/>
    <x v="6"/>
    <s v="-"/>
    <n v="38"/>
    <s v="Produkte"/>
    <s v="BUs"/>
    <s v="Symptome"/>
    <s v="0"/>
    <s v="L33"/>
    <s v="Maschinenabfall"/>
  </r>
  <r>
    <x v="1"/>
    <n v="6.4"/>
    <x v="24"/>
    <s v="Diverses"/>
    <x v="24"/>
    <s v="Verpackungsfehler"/>
    <x v="42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22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2"/>
    <n v="61"/>
    <x v="25"/>
    <s v="ABS 295"/>
    <x v="61"/>
    <s v="keinen Verwendungszweck"/>
    <x v="26"/>
    <s v="&lt;300kg/Monat"/>
    <n v="38"/>
    <s v="Produkte"/>
    <s v="BUs"/>
    <s v="Symptome"/>
    <n v="9.1663526661992432"/>
    <s v="L23"/>
    <n v="29500891"/>
  </r>
  <r>
    <x v="2"/>
    <n v="61"/>
    <x v="25"/>
    <s v="ABS 295"/>
    <x v="63"/>
    <s v="keinen Verwendungszweck"/>
    <x v="26"/>
    <s v="&lt;300kg/Monat"/>
    <n v="38"/>
    <s v="Produkte"/>
    <s v="BUs"/>
    <s v="Symptome"/>
    <n v="6.6"/>
    <s v="L23"/>
    <n v="29500900"/>
  </r>
  <r>
    <x v="5"/>
    <n v="30"/>
    <x v="25"/>
    <s v="ABS 295"/>
    <x v="105"/>
    <s v="Rest"/>
    <x v="13"/>
    <s v="Retoure"/>
    <n v="38"/>
    <s v="Produkte"/>
    <s v="BUs"/>
    <s v="Symptome"/>
    <n v="0.3"/>
    <s v="Externe"/>
    <n v="29500910"/>
  </r>
  <r>
    <x v="2"/>
    <n v="30"/>
    <x v="25"/>
    <s v="ABS 295"/>
    <x v="105"/>
    <s v="keinen Verwendungszweck"/>
    <x v="26"/>
    <s v="&lt;500kg/Monat"/>
    <n v="38"/>
    <s v="Produkte"/>
    <s v="BUs"/>
    <s v="Symptome"/>
    <n v="9.4651380183951126"/>
    <s v="L22"/>
    <n v="29500910"/>
  </r>
  <r>
    <x v="2"/>
    <n v="6"/>
    <x v="25"/>
    <s v="ABS 295"/>
    <x v="106"/>
    <s v="keinen Verwendungszweck"/>
    <x v="26"/>
    <s v="&lt;100kg/Monat"/>
    <n v="38"/>
    <s v="Produkte"/>
    <s v="BUs"/>
    <s v="Symptome"/>
    <n v="7.9957903604299254"/>
    <s v="L20"/>
    <n v="29500913"/>
  </r>
  <r>
    <x v="1"/>
    <n v="19"/>
    <x v="25"/>
    <s v="VOS 295"/>
    <x v="46"/>
    <s v="Rest"/>
    <x v="10"/>
    <s v="keine Verwendung möglich"/>
    <n v="38"/>
    <s v="Produkte"/>
    <s v="BUs"/>
    <s v="Symptome"/>
    <n v="0.19"/>
    <s v="RWV"/>
    <n v="29500917"/>
  </r>
  <r>
    <x v="1"/>
    <n v="39"/>
    <x v="25"/>
    <s v="VOS 295"/>
    <x v="46"/>
    <s v="Rest"/>
    <x v="10"/>
    <s v="keine Verwendung möglich"/>
    <n v="38"/>
    <s v="Produkte"/>
    <s v="BUs"/>
    <s v="Symptome"/>
    <n v="0.39"/>
    <s v="RWV"/>
    <n v="29500917"/>
  </r>
  <r>
    <x v="2"/>
    <n v="79"/>
    <x v="25"/>
    <s v="ABS 295"/>
    <x v="73"/>
    <s v="keinen Verwendungszweck"/>
    <x v="26"/>
    <s v="&lt;1000kg/Monat"/>
    <n v="38"/>
    <s v="Produkte"/>
    <s v="BUs"/>
    <s v="Symptome"/>
    <n v="10.868925052314992"/>
    <s v="L22"/>
    <n v="29501039"/>
  </r>
  <r>
    <x v="2"/>
    <n v="61"/>
    <x v="25"/>
    <s v="ABS 295"/>
    <x v="73"/>
    <s v="keinen Verwendungszweck"/>
    <x v="26"/>
    <s v="&lt;1000kg/Monat"/>
    <n v="38"/>
    <s v="Produkte"/>
    <s v="BUs"/>
    <s v="Symptome"/>
    <n v="10.868925052314992"/>
    <s v="L22"/>
    <n v="29501039"/>
  </r>
  <r>
    <x v="0"/>
    <n v="23"/>
    <x v="25"/>
    <s v="Offen vegan"/>
    <x v="40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1"/>
    <s v="Linienbezogen"/>
    <x v="23"/>
    <s v="Clip gerissen"/>
    <n v="38"/>
    <s v="Produkte"/>
    <s v="BUs"/>
    <s v="Symptome"/>
    <s v="0"/>
    <s v="Abfüllung"/>
    <n v="31000083"/>
  </r>
  <r>
    <x v="1"/>
    <n v="22"/>
    <x v="25"/>
    <s v="Räucherwürste"/>
    <x v="108"/>
    <s v="Linienbezogen"/>
    <x v="23"/>
    <s v="Clip gerissen"/>
    <n v="38"/>
    <s v="Produkte"/>
    <s v="BUs"/>
    <s v="Symptome"/>
    <s v="0"/>
    <s v="Abfüllung"/>
    <n v="32000049"/>
  </r>
  <r>
    <x v="0"/>
    <n v="32.5"/>
    <x v="25"/>
    <s v="VOS 495"/>
    <x v="154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3.5"/>
    <x v="25"/>
    <s v="Diverses"/>
    <x v="23"/>
    <s v="Linienbezogen"/>
    <x v="6"/>
    <s v="-"/>
    <n v="38"/>
    <s v="Produkte"/>
    <s v="BUs"/>
    <s v="Symptome"/>
    <s v="0"/>
    <s v="L3"/>
    <s v="Maschinenabfall"/>
  </r>
  <r>
    <x v="0"/>
    <n v="18"/>
    <x v="25"/>
    <s v="Diverses"/>
    <x v="23"/>
    <s v="Linienbezogen"/>
    <x v="6"/>
    <s v="-"/>
    <n v="38"/>
    <s v="Produkte"/>
    <s v="BUs"/>
    <s v="Symptome"/>
    <s v="0"/>
    <s v="L36"/>
    <s v="Maschinenabfall"/>
  </r>
  <r>
    <x v="0"/>
    <n v="24"/>
    <x v="25"/>
    <s v="Diverses"/>
    <x v="23"/>
    <s v="Linienbezogen"/>
    <x v="6"/>
    <s v="-"/>
    <n v="38"/>
    <s v="Produkte"/>
    <s v="BUs"/>
    <s v="Symptome"/>
    <s v="0"/>
    <s v="L18"/>
    <s v="Maschinenabfall"/>
  </r>
  <r>
    <x v="1"/>
    <n v="12"/>
    <x v="25"/>
    <s v="Diverses"/>
    <x v="24"/>
    <s v="Qualitätsprobleme"/>
    <x v="43"/>
    <s v="-"/>
    <n v="38"/>
    <s v="Produkte"/>
    <s v="BUs"/>
    <s v="Symptome"/>
    <s v="0"/>
    <s v="Strudelline"/>
    <s v="Diverses"/>
  </r>
  <r>
    <x v="4"/>
    <n v="38.5"/>
    <x v="25"/>
    <s v="ABS 295"/>
    <x v="13"/>
    <s v="Linienbezogen"/>
    <x v="6"/>
    <s v="-"/>
    <n v="38"/>
    <s v="Produkte"/>
    <s v="BUs"/>
    <s v="Symptome"/>
    <s v="0"/>
    <s v="BU2"/>
    <s v="Scheiben/Staub"/>
  </r>
  <r>
    <x v="4"/>
    <n v="33"/>
    <x v="25"/>
    <s v="ABS 295"/>
    <x v="13"/>
    <s v="Linienbezogen"/>
    <x v="6"/>
    <s v="-"/>
    <n v="38"/>
    <s v="Produkte"/>
    <s v="BUs"/>
    <s v="Symptome"/>
    <s v="0"/>
    <s v="Bu2"/>
    <s v="Scheiben/Staub"/>
  </r>
  <r>
    <x v="1"/>
    <n v="82"/>
    <x v="25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19.5"/>
    <x v="25"/>
    <s v="Diverses"/>
    <x v="25"/>
    <s v="Rest"/>
    <x v="11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2"/>
    <n v="23"/>
    <x v="25"/>
    <s v="Diverses"/>
    <x v="179"/>
    <s v="Schimmel"/>
    <x v="3"/>
    <s v="Keinen Einsatz"/>
    <n v="38"/>
    <s v="Produkte"/>
    <s v="BUs"/>
    <s v="Symptome"/>
    <n v="0"/>
    <s v="BU4"/>
    <s v="Diverses Schimmel BU4"/>
  </r>
  <r>
    <x v="0"/>
    <n v="345"/>
    <x v="25"/>
    <s v="VOS 295"/>
    <x v="102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4"/>
    <s v="-"/>
    <n v="38"/>
    <s v="Produkte"/>
    <s v="BUs"/>
    <s v="Symptome"/>
    <s v="0"/>
    <s v="Labor"/>
    <s v="Laborproben"/>
  </r>
  <r>
    <x v="5"/>
    <n v="8"/>
    <x v="25"/>
    <s v="Rest"/>
    <x v="180"/>
    <s v="Schimmel"/>
    <x v="12"/>
    <s v="-"/>
    <n v="38"/>
    <s v="Produkte"/>
    <s v="BUs"/>
    <s v="Symptome"/>
    <s v="0"/>
    <s v="Rest"/>
    <s v="Schinken Stange"/>
  </r>
  <r>
    <x v="1"/>
    <n v="57"/>
    <x v="26"/>
    <s v="VOS 295"/>
    <x v="181"/>
    <s v="Schimmel"/>
    <x v="12"/>
    <s v="-"/>
    <n v="38"/>
    <s v="Produkte"/>
    <s v="BUs"/>
    <s v="Symptome"/>
    <n v="28.5"/>
    <s v="RWV"/>
    <n v="29500539"/>
  </r>
  <r>
    <x v="0"/>
    <n v="431"/>
    <x v="26"/>
    <s v="VOS 295"/>
    <x v="156"/>
    <s v="keinen Verwendungszweck"/>
    <x v="38"/>
    <s v="-"/>
    <n v="38"/>
    <s v="Produkte"/>
    <s v="BUs"/>
    <s v="Symptome"/>
    <n v="215.5"/>
    <s v="L18"/>
    <n v="29500594"/>
  </r>
  <r>
    <x v="2"/>
    <n v="28"/>
    <x v="26"/>
    <s v="ABS 295"/>
    <x v="60"/>
    <s v="keinen Verwendungszweck"/>
    <x v="26"/>
    <s v="-"/>
    <n v="38"/>
    <s v="Produkte"/>
    <s v="BUs"/>
    <s v="Symptome"/>
    <n v="6.7194568295036419"/>
    <s v="L21"/>
    <n v="29500886"/>
  </r>
  <r>
    <x v="1"/>
    <n v="32"/>
    <x v="26"/>
    <s v="VOS 295"/>
    <x v="46"/>
    <s v="Rest"/>
    <x v="10"/>
    <s v="-"/>
    <n v="38"/>
    <s v="Produkte"/>
    <s v="BUs"/>
    <s v="Symptome"/>
    <n v="0.32"/>
    <s v="RWV"/>
    <n v="29500917"/>
  </r>
  <r>
    <x v="2"/>
    <n v="9"/>
    <x v="26"/>
    <s v="ABS 295"/>
    <x v="69"/>
    <s v="keinen Verwendungszweck"/>
    <x v="26"/>
    <s v="-"/>
    <n v="38"/>
    <s v="Produkte"/>
    <s v="BUs"/>
    <s v="Symptome"/>
    <n v="7.5058130571925785"/>
    <s v="L21"/>
    <n v="29501009"/>
  </r>
  <r>
    <x v="2"/>
    <n v="36"/>
    <x v="26"/>
    <s v="ABS 295"/>
    <x v="71"/>
    <s v="keinen Verwendungszweck"/>
    <x v="26"/>
    <s v="-"/>
    <n v="38"/>
    <s v="Produkte"/>
    <s v="BUs"/>
    <s v="Symptome"/>
    <n v="7.281148389532067"/>
    <s v="L21"/>
    <n v="29501029"/>
  </r>
  <r>
    <x v="3"/>
    <n v="239"/>
    <x v="26"/>
    <s v="Zipfel 295"/>
    <x v="182"/>
    <s v="Schimmel"/>
    <x v="5"/>
    <s v="-"/>
    <n v="38"/>
    <s v="Produkte"/>
    <s v="BUs"/>
    <s v="Symptome"/>
    <n v="119.5"/>
    <s v="Verkauf"/>
    <n v="29501060"/>
  </r>
  <r>
    <x v="3"/>
    <n v="205"/>
    <x v="26"/>
    <s v="Zipfel 295"/>
    <x v="125"/>
    <s v="Schimmel"/>
    <x v="5"/>
    <s v="keinen Abnehmer/Schälen"/>
    <n v="38"/>
    <s v="Produkte"/>
    <s v="BUs"/>
    <s v="Symptome"/>
    <n v="102.5"/>
    <s v="Verkauf"/>
    <n v="29501061"/>
  </r>
  <r>
    <x v="3"/>
    <n v="302"/>
    <x v="26"/>
    <s v="Endstücke 295"/>
    <x v="82"/>
    <s v="Schimmel"/>
    <x v="5"/>
    <s v="keinen Abnehmer/Schälen"/>
    <n v="38"/>
    <s v="Produkte"/>
    <s v="BUs"/>
    <s v="Symptome"/>
    <n v="151"/>
    <s v="Verkauf"/>
    <n v="29501079"/>
  </r>
  <r>
    <x v="3"/>
    <n v="300"/>
    <x v="26"/>
    <s v="Zipfel 295"/>
    <x v="98"/>
    <s v="Schimmel"/>
    <x v="5"/>
    <s v="keinen Abnehmer/Schälen"/>
    <n v="38"/>
    <s v="Produkte"/>
    <s v="BUs"/>
    <s v="Symptome"/>
    <n v="150"/>
    <s v="Verkauf"/>
    <n v="29501082"/>
  </r>
  <r>
    <x v="1"/>
    <n v="20.6"/>
    <x v="26"/>
    <s v="ganze Würste"/>
    <x v="91"/>
    <s v="Linienbezogen"/>
    <x v="23"/>
    <s v="Darm geplatzt"/>
    <n v="38"/>
    <s v="Produkte"/>
    <s v="BUs"/>
    <s v="Symptome"/>
    <s v="0"/>
    <s v="Abfüllung"/>
    <n v="31000083"/>
  </r>
  <r>
    <x v="0"/>
    <n v="82"/>
    <x v="26"/>
    <s v="ABS 495"/>
    <x v="183"/>
    <s v="Schimmel"/>
    <x v="19"/>
    <s v="-"/>
    <n v="38"/>
    <s v="Produkte"/>
    <s v="BUs"/>
    <s v="Symptome"/>
    <s v="0"/>
    <s v="Bu3"/>
    <n v="49500034"/>
  </r>
  <r>
    <x v="3"/>
    <n v="284"/>
    <x v="26"/>
    <s v="VOS 495"/>
    <x v="184"/>
    <s v="Schimmel"/>
    <x v="5"/>
    <s v="keinen Abnehmer/Schälen"/>
    <n v="38"/>
    <s v="Produkte"/>
    <s v="BUs"/>
    <s v="Symptome"/>
    <n v="145.976"/>
    <s v="Verkauf"/>
    <n v="49500084"/>
  </r>
  <r>
    <x v="0"/>
    <n v="171"/>
    <x v="26"/>
    <s v="VOS 495"/>
    <x v="150"/>
    <s v="Schimmel"/>
    <x v="0"/>
    <s v="-"/>
    <n v="38"/>
    <s v="Produkte"/>
    <s v="BUs"/>
    <s v="Symptome"/>
    <n v="87.894000000000005"/>
    <s v="L16"/>
    <n v="49500089"/>
  </r>
  <r>
    <x v="0"/>
    <n v="213"/>
    <x v="26"/>
    <s v="VOS 495"/>
    <x v="185"/>
    <s v="Schimmel"/>
    <x v="0"/>
    <s v="-"/>
    <n v="38"/>
    <s v="Produkte"/>
    <s v="BUs"/>
    <s v="Symptome"/>
    <n v="109.482"/>
    <s v="L16"/>
    <n v="49500090"/>
  </r>
  <r>
    <x v="0"/>
    <n v="345"/>
    <x v="26"/>
    <s v="VOS 495"/>
    <x v="151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2"/>
    <s v="Schimmel"/>
    <x v="5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6"/>
    <s v="Schimmel"/>
    <x v="5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24"/>
    <s v="Linienbezogen"/>
    <x v="6"/>
    <s v="-"/>
    <n v="38"/>
    <s v="Produkte"/>
    <s v="BUs"/>
    <s v="Symptome"/>
    <n v="0"/>
    <s v="BU4"/>
    <s v="Diverses"/>
  </r>
  <r>
    <x v="1"/>
    <n v="40.4"/>
    <x v="26"/>
    <s v="Diverses"/>
    <x v="14"/>
    <s v="Linienbezogen"/>
    <x v="39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84"/>
    <x v="26"/>
    <s v="Diverses"/>
    <x v="187"/>
    <s v="Qualitätssicherung"/>
    <x v="27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0"/>
    <n v="206"/>
    <x v="26"/>
    <s v="VOS 295"/>
    <x v="102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S 295"/>
    <x v="102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97.5"/>
    <x v="26"/>
    <s v="Qualitätssicherung"/>
    <x v="26"/>
    <s v="Qualitätssicherung"/>
    <x v="15"/>
    <s v="-"/>
    <n v="38"/>
    <s v="Produkte"/>
    <s v="BUs"/>
    <s v="Symptome"/>
    <s v="0"/>
    <s v="Labor"/>
    <s v="Rückstellproben"/>
  </r>
  <r>
    <x v="0"/>
    <n v="77"/>
    <x v="27"/>
    <s v="VOS 295"/>
    <x v="172"/>
    <s v="Schimmel"/>
    <x v="40"/>
    <s v="-"/>
    <n v="38"/>
    <s v="Produkte"/>
    <s v="BUs"/>
    <s v="Symptome"/>
    <n v="38.5"/>
    <s v="L11"/>
    <n v="29500613"/>
  </r>
  <r>
    <x v="1"/>
    <n v="85.5"/>
    <x v="27"/>
    <s v="ABS 295"/>
    <x v="188"/>
    <s v="Schimmel"/>
    <x v="1"/>
    <s v="Keinen Einsatz"/>
    <n v="38"/>
    <s v="Produkte"/>
    <s v="BUs"/>
    <s v="Symptome"/>
    <s v="0"/>
    <s v="Abfüllung"/>
    <n v="29500816"/>
  </r>
  <r>
    <x v="1"/>
    <n v="27"/>
    <x v="27"/>
    <s v="VOS 295"/>
    <x v="46"/>
    <s v="Rest"/>
    <x v="10"/>
    <s v="keine Verwendung möglich"/>
    <n v="38"/>
    <s v="Produkte"/>
    <s v="BUs"/>
    <s v="Symptome"/>
    <n v="0.27"/>
    <s v="RWV"/>
    <n v="29500917"/>
  </r>
  <r>
    <x v="1"/>
    <n v="26.5"/>
    <x v="27"/>
    <s v="VOS 295"/>
    <x v="189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1"/>
    <s v="Linienbezogen"/>
    <x v="23"/>
    <s v="Clip gerissen"/>
    <n v="38"/>
    <s v="Produkte"/>
    <s v="BUs"/>
    <s v="Symptome"/>
    <s v="0"/>
    <s v="Abfüllung"/>
    <n v="31000083"/>
  </r>
  <r>
    <x v="1"/>
    <n v="22"/>
    <x v="27"/>
    <s v="Räucherwürste"/>
    <x v="108"/>
    <s v="Linienbezogen"/>
    <x v="23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13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33"/>
    <x v="27"/>
    <s v="Vorschmelz Diverses"/>
    <x v="22"/>
    <s v="Linienbezogen"/>
    <x v="6"/>
    <s v="nicht eindeutig"/>
    <n v="38"/>
    <s v="Produkte"/>
    <s v="BUs"/>
    <s v="Symptome"/>
    <s v="0"/>
    <s v="Bu3"/>
    <s v="Vorschmelz Diverses"/>
  </r>
  <r>
    <x v="0"/>
    <n v="91.5"/>
    <x v="27"/>
    <s v="Vorschmelz Diverses"/>
    <x v="22"/>
    <s v="Linienbezogen"/>
    <x v="6"/>
    <s v="nicht eindeutig"/>
    <n v="38"/>
    <s v="Produkte"/>
    <s v="BUs"/>
    <s v="Symptome"/>
    <s v="0"/>
    <s v="Bu3"/>
    <s v="Vorschmelz Diverses"/>
  </r>
  <r>
    <x v="2"/>
    <n v="63.5"/>
    <x v="27"/>
    <s v="Diverses"/>
    <x v="24"/>
    <s v="Linienbezogen"/>
    <x v="6"/>
    <s v="-"/>
    <n v="38"/>
    <s v="Produkte"/>
    <s v="BUs"/>
    <s v="Symptome"/>
    <n v="0"/>
    <s v="BU4"/>
    <s v="Diverses"/>
  </r>
  <r>
    <x v="4"/>
    <n v="74"/>
    <x v="27"/>
    <s v="ABS 295"/>
    <x v="13"/>
    <s v="Linienbezogen"/>
    <x v="6"/>
    <s v="-"/>
    <n v="38"/>
    <s v="Produkte"/>
    <s v="BUs"/>
    <s v="Symptome"/>
    <s v="0"/>
    <s v="BU2"/>
    <s v="Scheiben/Staub"/>
  </r>
  <r>
    <x v="1"/>
    <n v="89.5"/>
    <x v="27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75"/>
    <x v="27"/>
    <s v="Diverses"/>
    <x v="187"/>
    <s v="Qualitätssicherung"/>
    <x v="27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0"/>
    <n v="392"/>
    <x v="27"/>
    <s v="VOS 295"/>
    <x v="102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S 295"/>
    <x v="102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1"/>
    <n v="23"/>
    <x v="28"/>
    <s v="VOS 295"/>
    <x v="181"/>
    <s v="Schimmel"/>
    <x v="1"/>
    <s v="MHD abgelaufen"/>
    <n v="39"/>
    <s v="Produkte"/>
    <s v="BUs"/>
    <s v="Symptome"/>
    <n v="11.5"/>
    <s v="RWV"/>
    <n v="29500539"/>
  </r>
  <r>
    <x v="1"/>
    <n v="28"/>
    <x v="28"/>
    <s v="VOS 295"/>
    <x v="46"/>
    <s v="Rest"/>
    <x v="10"/>
    <s v="keine Verwendung möglich"/>
    <n v="39"/>
    <s v="Produkte"/>
    <s v="BUs"/>
    <s v="Symptome"/>
    <n v="0.28000000000000003"/>
    <s v="RWV"/>
    <n v="29500917"/>
  </r>
  <r>
    <x v="1"/>
    <n v="92"/>
    <x v="28"/>
    <s v="VOS 295"/>
    <x v="149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ABS 295"/>
    <x v="31"/>
    <s v="Linienbezogen"/>
    <x v="16"/>
    <s v="-"/>
    <n v="39"/>
    <s v="Produkte"/>
    <s v="BUs"/>
    <s v="Symptome"/>
    <n v="117"/>
    <s v="L33"/>
    <n v="29501003"/>
  </r>
  <r>
    <x v="3"/>
    <n v="375"/>
    <x v="28"/>
    <s v="VOS 295"/>
    <x v="33"/>
    <s v="Schimmel"/>
    <x v="5"/>
    <s v="keinen Abnehmer/Schälen"/>
    <n v="39"/>
    <s v="Produkte"/>
    <s v="BUs"/>
    <s v="Symptome"/>
    <n v="187.5"/>
    <s v="Verkauf"/>
    <n v="29501053"/>
  </r>
  <r>
    <x v="1"/>
    <n v="52"/>
    <x v="28"/>
    <s v="VOS 295"/>
    <x v="190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VOS 295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Zipfel 295"/>
    <x v="36"/>
    <s v="Schimmel"/>
    <x v="5"/>
    <s v="keinen Abnehmer/Schälen"/>
    <n v="39"/>
    <s v="Produkte"/>
    <s v="BUs"/>
    <s v="Symptome"/>
    <n v="213.5"/>
    <s v="Verkauf"/>
    <n v="29501064"/>
  </r>
  <r>
    <x v="3"/>
    <n v="613"/>
    <x v="28"/>
    <s v="Zipfel 295"/>
    <x v="36"/>
    <s v="Schimmel"/>
    <x v="5"/>
    <s v="keinen Abnehmer/Schälen"/>
    <n v="39"/>
    <s v="Produkte"/>
    <s v="BUs"/>
    <s v="Symptome"/>
    <n v="306.5"/>
    <s v="Verkauf"/>
    <n v="29501064"/>
  </r>
  <r>
    <x v="3"/>
    <n v="477"/>
    <x v="28"/>
    <s v="Endstücke 295"/>
    <x v="114"/>
    <s v="Schimmel"/>
    <x v="5"/>
    <s v="keinen Abnehmer/Schälen"/>
    <n v="39"/>
    <s v="Produkte"/>
    <s v="BUs"/>
    <s v="Symptome"/>
    <n v="238.5"/>
    <s v="Verkauf"/>
    <n v="29501069"/>
  </r>
  <r>
    <x v="3"/>
    <n v="419"/>
    <x v="28"/>
    <s v="Endstücke 295"/>
    <x v="37"/>
    <s v="Schimmel"/>
    <x v="5"/>
    <s v="keinen Abnehmer/Schälen"/>
    <n v="39"/>
    <s v="Produkte"/>
    <s v="BUs"/>
    <s v="Symptome"/>
    <n v="209.5"/>
    <s v="Verkauf"/>
    <n v="29501070"/>
  </r>
  <r>
    <x v="3"/>
    <n v="230"/>
    <x v="28"/>
    <s v="Endstücke 295"/>
    <x v="82"/>
    <s v="Schimmel"/>
    <x v="5"/>
    <s v="keinen Abnehmer/Schälen"/>
    <n v="39"/>
    <s v="Produkte"/>
    <s v="BUs"/>
    <s v="Symptome"/>
    <n v="115"/>
    <s v="Verkauf"/>
    <n v="29501079"/>
  </r>
  <r>
    <x v="1"/>
    <n v="120"/>
    <x v="28"/>
    <s v="Sammelnr."/>
    <x v="174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"/>
    <x v="191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"/>
    <x v="56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23"/>
    <s v="Darm geplatzt"/>
    <n v="39"/>
    <s v="Produkte"/>
    <s v="BUs"/>
    <s v="Symptome"/>
    <s v="0"/>
    <s v="Abfüllung"/>
    <n v="32000107"/>
  </r>
  <r>
    <x v="0"/>
    <n v="191"/>
    <x v="28"/>
    <s v="Vorschmelz Diverses"/>
    <x v="22"/>
    <s v="Linienbezogen"/>
    <x v="6"/>
    <s v="nicht eindeutig"/>
    <n v="39"/>
    <s v="Produkte"/>
    <s v="BUs"/>
    <s v="Symptome"/>
    <s v="0"/>
    <s v="Bu3"/>
    <s v="Vorschmelz Diverses"/>
  </r>
  <r>
    <x v="0"/>
    <n v="40"/>
    <x v="28"/>
    <s v="Diverses"/>
    <x v="23"/>
    <s v="Linienbezogen"/>
    <x v="6"/>
    <s v="-"/>
    <n v="39"/>
    <s v="Produkte"/>
    <s v="BUs"/>
    <s v="Symptome"/>
    <s v="0"/>
    <s v="Bu3"/>
    <s v="Maschinenabfall"/>
  </r>
  <r>
    <x v="4"/>
    <n v="130"/>
    <x v="28"/>
    <s v="ABS 295"/>
    <x v="13"/>
    <s v="Linienbezogen"/>
    <x v="6"/>
    <s v="-"/>
    <n v="39"/>
    <s v="Produkte"/>
    <s v="BUs"/>
    <s v="Symptome"/>
    <s v="0"/>
    <s v="BU2"/>
    <s v="Scheiben/Staub"/>
  </r>
  <r>
    <x v="2"/>
    <n v="110"/>
    <x v="28"/>
    <s v="Diverses"/>
    <x v="192"/>
    <s v="Linienbezogen"/>
    <x v="17"/>
    <s v="-"/>
    <n v="39"/>
    <s v="Produkte"/>
    <s v="BUs"/>
    <s v="Symptome"/>
    <n v="0"/>
    <s v="BU4"/>
    <s v="Diverses "/>
  </r>
  <r>
    <x v="0"/>
    <n v="90"/>
    <x v="28"/>
    <s v="Diverses"/>
    <x v="23"/>
    <s v="Linienbezogen"/>
    <x v="6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23"/>
    <s v="-"/>
    <n v="39"/>
    <s v="Produkte"/>
    <s v="BUs"/>
    <s v="Symptome"/>
    <s v="0"/>
    <s v="Abfüllung"/>
    <s v="Diverses aus Abfüllung"/>
  </r>
  <r>
    <x v="0"/>
    <n v="62"/>
    <x v="28"/>
    <s v="VOS 295"/>
    <x v="102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1"/>
    <n v="382"/>
    <x v="28"/>
    <s v="RW"/>
    <x v="193"/>
    <s v="Linienbezogen"/>
    <x v="23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6"/>
    <s v="-"/>
    <n v="39"/>
    <s v="Produkte"/>
    <s v="BUs"/>
    <s v="Symptome"/>
    <s v="0"/>
    <s v="WVP"/>
    <s v="Reste Zipfel"/>
  </r>
  <r>
    <x v="2"/>
    <n v="11"/>
    <x v="29"/>
    <s v="VOS 295"/>
    <x v="53"/>
    <s v="keinen Verwendungszweck"/>
    <x v="26"/>
    <s v="keinen Verwendungszweck"/>
    <n v="39"/>
    <s v="Produkte"/>
    <s v="BUs"/>
    <s v="Symptome"/>
    <n v="2.84"/>
    <s v="L22"/>
    <n v="29500482"/>
  </r>
  <r>
    <x v="2"/>
    <n v="7"/>
    <x v="29"/>
    <s v="VOS 295"/>
    <x v="53"/>
    <s v="keinen Verwendungszweck"/>
    <x v="26"/>
    <s v="keinen Verwendungszweck"/>
    <n v="39"/>
    <s v="Produkte"/>
    <s v="BUs"/>
    <s v="Symptome"/>
    <n v="2.84"/>
    <s v="Bu4"/>
    <n v="29500482"/>
  </r>
  <r>
    <x v="0"/>
    <n v="541"/>
    <x v="29"/>
    <s v="VOS 295"/>
    <x v="156"/>
    <s v="keinen Verwendungszweck"/>
    <x v="38"/>
    <s v="-"/>
    <n v="39"/>
    <s v="Produkte"/>
    <s v="BUs"/>
    <s v="Symptome"/>
    <n v="270.5"/>
    <s v="L18"/>
    <n v="29500594"/>
  </r>
  <r>
    <x v="2"/>
    <n v="15"/>
    <x v="29"/>
    <s v="ABS 295"/>
    <x v="60"/>
    <s v="keinen Verwendungszweck"/>
    <x v="26"/>
    <s v="&lt;500kg/Monat"/>
    <n v="39"/>
    <s v="Produkte"/>
    <s v="BUs"/>
    <s v="Symptome"/>
    <n v="6.7194568295036419"/>
    <s v="L21"/>
    <n v="29500886"/>
  </r>
  <r>
    <x v="2"/>
    <n v="11"/>
    <x v="29"/>
    <s v="ABS 295"/>
    <x v="61"/>
    <s v="keinen Verwendungszweck"/>
    <x v="26"/>
    <s v="&lt;300kg/Monat"/>
    <n v="39"/>
    <s v="Produkte"/>
    <s v="BUs"/>
    <s v="Symptome"/>
    <n v="9.1663526661992432"/>
    <s v="L23"/>
    <n v="29500891"/>
  </r>
  <r>
    <x v="2"/>
    <n v="12"/>
    <x v="29"/>
    <s v="ABS 295"/>
    <x v="62"/>
    <s v="keinen Verwendungszweck"/>
    <x v="26"/>
    <s v="&lt;20kg/Monat"/>
    <n v="39"/>
    <s v="Produkte"/>
    <s v="BUs"/>
    <s v="Symptome"/>
    <n v="11.073912126293463"/>
    <s v="L20"/>
    <n v="29500895"/>
  </r>
  <r>
    <x v="2"/>
    <n v="8"/>
    <x v="29"/>
    <s v="ABS 295"/>
    <x v="63"/>
    <s v="keinen Verwendungszweck"/>
    <x v="26"/>
    <s v="&lt;300kg/Monat"/>
    <n v="39"/>
    <s v="Produkte"/>
    <s v="BUs"/>
    <s v="Symptome"/>
    <n v="6.6"/>
    <s v="L23"/>
    <n v="29500900"/>
  </r>
  <r>
    <x v="2"/>
    <n v="3"/>
    <x v="29"/>
    <s v="ABS 295"/>
    <x v="63"/>
    <s v="keinen Verwendungszweck"/>
    <x v="26"/>
    <s v="&lt;300kg/Monat"/>
    <n v="39"/>
    <s v="Produkte"/>
    <s v="BUs"/>
    <s v="Symptome"/>
    <n v="6.6"/>
    <s v="L23"/>
    <n v="29500900"/>
  </r>
  <r>
    <x v="2"/>
    <n v="8"/>
    <x v="29"/>
    <s v="ABS 295"/>
    <x v="65"/>
    <s v="keinen Verwendungszweck"/>
    <x v="26"/>
    <s v="&lt;300kg/Monat"/>
    <n v="39"/>
    <s v="Produkte"/>
    <s v="BUs"/>
    <s v="Symptome"/>
    <n v="7.6086145024926051"/>
    <s v="L21"/>
    <n v="29500906"/>
  </r>
  <r>
    <x v="2"/>
    <n v="10"/>
    <x v="29"/>
    <s v="ABS 295"/>
    <x v="105"/>
    <s v="keinen Verwendungszweck"/>
    <x v="26"/>
    <s v="&lt;500kg/Monat"/>
    <n v="39"/>
    <s v="Produkte"/>
    <s v="BUs"/>
    <s v="Symptome"/>
    <n v="9.4651380183951126"/>
    <s v="L22"/>
    <n v="29500910"/>
  </r>
  <r>
    <x v="1"/>
    <n v="84"/>
    <x v="29"/>
    <s v="VOS 295"/>
    <x v="46"/>
    <s v="Rest"/>
    <x v="10"/>
    <s v="keine Verwendung möglich"/>
    <n v="39"/>
    <s v="Produkte"/>
    <s v="BUs"/>
    <s v="Symptome"/>
    <n v="0.84"/>
    <s v="RWV"/>
    <n v="29500917"/>
  </r>
  <r>
    <x v="2"/>
    <n v="13"/>
    <x v="29"/>
    <s v="ABS 295"/>
    <x v="113"/>
    <s v="keinen Verwendungszweck"/>
    <x v="26"/>
    <s v="&lt;300kg/Monat"/>
    <n v="39"/>
    <s v="Produkte"/>
    <s v="BUs"/>
    <s v="Symptome"/>
    <n v="0"/>
    <s v="L21"/>
    <n v="29500952"/>
  </r>
  <r>
    <x v="2"/>
    <n v="3"/>
    <x v="29"/>
    <s v="ABS 295"/>
    <x v="69"/>
    <s v="keinen Verwendungszweck"/>
    <x v="26"/>
    <s v="&lt;300kg/Monat"/>
    <n v="39"/>
    <s v="Produkte"/>
    <s v="BUs"/>
    <s v="Symptome"/>
    <n v="7.5058130571925785"/>
    <s v="L21"/>
    <n v="29501009"/>
  </r>
  <r>
    <x v="2"/>
    <n v="3"/>
    <x v="29"/>
    <s v="ABS 295"/>
    <x v="70"/>
    <s v="keinen Verwendungszweck"/>
    <x v="26"/>
    <s v="&lt;20kg/Monat"/>
    <n v="39"/>
    <s v="Produkte"/>
    <s v="BUs"/>
    <s v="Symptome"/>
    <n v="7.4148209887633527"/>
    <s v="L23"/>
    <n v="29501013"/>
  </r>
  <r>
    <x v="2"/>
    <n v="3"/>
    <x v="29"/>
    <s v="ABS 295"/>
    <x v="70"/>
    <s v="keinen Verwendungszweck"/>
    <x v="26"/>
    <s v="&lt;20kg/Monat"/>
    <n v="39"/>
    <s v="Produkte"/>
    <s v="BUs"/>
    <s v="Symptome"/>
    <n v="7.4148209887633527"/>
    <s v="L23"/>
    <n v="29501013"/>
  </r>
  <r>
    <x v="2"/>
    <n v="57"/>
    <x v="29"/>
    <s v="ABS 295"/>
    <x v="124"/>
    <s v="keinen Verwendungszweck"/>
    <x v="26"/>
    <s v="&lt;300kg/Monat"/>
    <n v="39"/>
    <s v="Produkte"/>
    <s v="BUs"/>
    <s v="Symptome"/>
    <n v="8.9105580026070399"/>
    <s v="L20"/>
    <n v="29501023"/>
  </r>
  <r>
    <x v="2"/>
    <n v="25"/>
    <x v="29"/>
    <s v="ABS 295"/>
    <x v="4"/>
    <s v="keinen Verwendungszweck"/>
    <x v="26"/>
    <s v="&lt;300kg/Monat"/>
    <n v="39"/>
    <s v="Produkte"/>
    <s v="BUs"/>
    <s v="Symptome"/>
    <n v="8.0682678667519738"/>
    <s v="L22"/>
    <n v="29501028"/>
  </r>
  <r>
    <x v="2"/>
    <n v="20"/>
    <x v="29"/>
    <s v="ABS 295"/>
    <x v="71"/>
    <s v="keinen Verwendungszweck"/>
    <x v="26"/>
    <s v="&lt;300kg/Monat"/>
    <n v="39"/>
    <s v="Produkte"/>
    <s v="BUs"/>
    <s v="Symptome"/>
    <n v="7.281148389532067"/>
    <s v="L21"/>
    <n v="29501029"/>
  </r>
  <r>
    <x v="2"/>
    <n v="7"/>
    <x v="29"/>
    <s v="ABS 295"/>
    <x v="71"/>
    <s v="keinen Verwendungszweck"/>
    <x v="26"/>
    <s v="&lt;300kg/Monat"/>
    <n v="39"/>
    <s v="Produkte"/>
    <s v="BUs"/>
    <s v="Symptome"/>
    <n v="7.281148389532067"/>
    <s v="L21"/>
    <n v="29501029"/>
  </r>
  <r>
    <x v="2"/>
    <n v="2"/>
    <x v="29"/>
    <s v="ABS 295"/>
    <x v="72"/>
    <s v="keinen Verwendungszweck"/>
    <x v="26"/>
    <s v="&lt;100kg/Monat"/>
    <n v="39"/>
    <s v="Produkte"/>
    <s v="BUs"/>
    <s v="Symptome"/>
    <n v="7.2678522889458623"/>
    <s v="L21"/>
    <n v="29501030"/>
  </r>
  <r>
    <x v="2"/>
    <n v="54"/>
    <x v="29"/>
    <s v="ABS 295"/>
    <x v="73"/>
    <s v="keinen Verwendungszweck"/>
    <x v="26"/>
    <s v="&lt;1000kg/Monat"/>
    <n v="39"/>
    <s v="Produkte"/>
    <s v="BUs"/>
    <s v="Symptome"/>
    <n v="10.868925052314992"/>
    <s v="L22"/>
    <n v="29501039"/>
  </r>
  <r>
    <x v="2"/>
    <n v="260"/>
    <x v="29"/>
    <s v="ABS 295"/>
    <x v="73"/>
    <s v="keinen Verwendungszweck"/>
    <x v="26"/>
    <s v="&lt;1000kg/Monat"/>
    <n v="39"/>
    <s v="Produkte"/>
    <s v="BUs"/>
    <s v="Symptome"/>
    <n v="10.868925052314992"/>
    <s v="L22"/>
    <n v="29501039"/>
  </r>
  <r>
    <x v="3"/>
    <n v="85.4"/>
    <x v="29"/>
    <s v="Endstücke 295"/>
    <x v="37"/>
    <s v="Schimmel"/>
    <x v="5"/>
    <s v="keinen Abnehmer/Schälen"/>
    <n v="39"/>
    <s v="Produkte"/>
    <s v="BUs"/>
    <s v="Symptome"/>
    <n v="42.7"/>
    <s v="Verkauf"/>
    <n v="29501070"/>
  </r>
  <r>
    <x v="2"/>
    <n v="7"/>
    <x v="29"/>
    <s v="ABS 295"/>
    <x v="90"/>
    <s v="keinen Verwendungszweck"/>
    <x v="26"/>
    <s v="&lt;50kg/Monat"/>
    <n v="39"/>
    <s v="Produkte"/>
    <s v="BUs"/>
    <s v="Symptome"/>
    <n v="9.6459416666666655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4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5"/>
    <s v="Linienbezogen"/>
    <x v="7"/>
    <s v="-"/>
    <n v="39"/>
    <s v="Produkte"/>
    <s v="BUs"/>
    <s v="Symptome"/>
    <n v="917.47979999999995"/>
    <s v="Abfüllung"/>
    <n v="31900002"/>
  </r>
  <r>
    <x v="1"/>
    <n v="22.4"/>
    <x v="29"/>
    <s v="Räucherwürste"/>
    <x v="100"/>
    <s v="Linienbezogen"/>
    <x v="23"/>
    <s v="Clip gerissen"/>
    <n v="39"/>
    <s v="Produkte"/>
    <s v="BUs"/>
    <s v="Symptome"/>
    <s v="0"/>
    <s v="Abfüllung"/>
    <n v="32000106"/>
  </r>
  <r>
    <x v="0"/>
    <n v="134"/>
    <x v="29"/>
    <s v="VOS 495"/>
    <x v="196"/>
    <s v="Schimmel"/>
    <x v="19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21"/>
    <s v="Luftzieher/Folienriss durch Transport"/>
    <n v="39"/>
    <s v="Produkte"/>
    <s v="BUs"/>
    <s v="Symptome"/>
    <s v="0"/>
    <s v="BU2"/>
    <s v="Blöcke"/>
  </r>
  <r>
    <x v="0"/>
    <n v="181"/>
    <x v="29"/>
    <s v="Vorschmelz Diverses"/>
    <x v="22"/>
    <s v="Linienbezogen"/>
    <x v="6"/>
    <s v="nicht eindeutig"/>
    <n v="39"/>
    <s v="Produkte"/>
    <s v="BUs"/>
    <s v="Symptome"/>
    <s v="0"/>
    <s v="Bu3"/>
    <s v="Vorschmelz Diverses"/>
  </r>
  <r>
    <x v="1"/>
    <n v="54"/>
    <x v="29"/>
    <s v="Diverses"/>
    <x v="119"/>
    <s v="Rest"/>
    <x v="10"/>
    <s v="keine Verwendung möglich"/>
    <n v="39"/>
    <s v="Produkte"/>
    <s v="BUs"/>
    <s v="Symptome"/>
    <s v="0"/>
    <s v="RWV"/>
    <s v="Diverse Rinde"/>
  </r>
  <r>
    <x v="2"/>
    <n v="19"/>
    <x v="29"/>
    <s v="Diverses"/>
    <x v="24"/>
    <s v="Linienbezogen"/>
    <x v="6"/>
    <s v="-"/>
    <n v="39"/>
    <s v="Produkte"/>
    <s v="BUs"/>
    <s v="Symptome"/>
    <n v="0"/>
    <s v="BU4"/>
    <s v="Diverses"/>
  </r>
  <r>
    <x v="0"/>
    <n v="20"/>
    <x v="29"/>
    <s v="Diverses"/>
    <x v="23"/>
    <s v="Linienbezogen"/>
    <x v="6"/>
    <s v="-"/>
    <n v="39"/>
    <s v="Produkte"/>
    <s v="BUs"/>
    <s v="Symptome"/>
    <s v="0"/>
    <s v="Bu3"/>
    <s v="Maschinenabfall"/>
  </r>
  <r>
    <x v="0"/>
    <n v="13"/>
    <x v="29"/>
    <s v="Diverses"/>
    <x v="23"/>
    <s v="Linienbezogen"/>
    <x v="6"/>
    <s v="-"/>
    <n v="39"/>
    <s v="Produkte"/>
    <s v="BUs"/>
    <s v="Symptome"/>
    <s v="0"/>
    <s v="L33"/>
    <s v="Maschinenabfall"/>
  </r>
  <r>
    <x v="4"/>
    <n v="69"/>
    <x v="29"/>
    <s v="ABS 295"/>
    <x v="13"/>
    <s v="Linienbezogen"/>
    <x v="6"/>
    <s v="-"/>
    <n v="39"/>
    <s v="Produkte"/>
    <s v="BUs"/>
    <s v="Symptome"/>
    <s v="0"/>
    <s v="BU2"/>
    <s v="Scheiben/Staub"/>
  </r>
  <r>
    <x v="4"/>
    <n v="85.5"/>
    <x v="29"/>
    <s v="ABS 295"/>
    <x v="13"/>
    <s v="Linienbezogen"/>
    <x v="6"/>
    <s v="-"/>
    <n v="39"/>
    <s v="Produkte"/>
    <s v="BUs"/>
    <s v="Symptome"/>
    <s v="0"/>
    <s v="BU2"/>
    <s v="Scheiben/Staub"/>
  </r>
  <r>
    <x v="1"/>
    <n v="141.19999999999999"/>
    <x v="29"/>
    <s v="Diverses"/>
    <x v="14"/>
    <s v="Linienbezogen"/>
    <x v="23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0"/>
    <n v="57"/>
    <x v="29"/>
    <s v="VOS 295"/>
    <x v="102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283"/>
    <x v="30"/>
    <s v="VOS 295"/>
    <x v="197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VOS 295"/>
    <x v="181"/>
    <s v="Schimmel"/>
    <x v="1"/>
    <s v="-"/>
    <n v="39"/>
    <s v="Produkte"/>
    <s v="BUs"/>
    <s v="Symptome"/>
    <n v="11"/>
    <s v="Schmelze"/>
    <n v="29500539"/>
  </r>
  <r>
    <x v="0"/>
    <n v="72.400000000000006"/>
    <x v="30"/>
    <s v="VOS 295"/>
    <x v="156"/>
    <s v="keinen Verwendungszweck"/>
    <x v="38"/>
    <s v="-"/>
    <n v="39"/>
    <s v="Produkte"/>
    <s v="BUs"/>
    <s v="Symptome"/>
    <n v="36.200000000000003"/>
    <s v="L18"/>
    <n v="29500594"/>
  </r>
  <r>
    <x v="0"/>
    <n v="242"/>
    <x v="30"/>
    <s v="VOS 295"/>
    <x v="198"/>
    <s v="Schimmel"/>
    <x v="0"/>
    <s v="-"/>
    <n v="39"/>
    <s v="Produkte"/>
    <s v="BUs"/>
    <s v="Symptome"/>
    <n v="121"/>
    <s v="Bu3"/>
    <n v="29500620"/>
  </r>
  <r>
    <x v="1"/>
    <n v="89"/>
    <x v="30"/>
    <s v="ABS 295"/>
    <x v="157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ABS 295"/>
    <x v="157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HF-Ware"/>
    <x v="199"/>
    <s v="Schimmel"/>
    <x v="12"/>
    <s v="Schmutz"/>
    <n v="39"/>
    <s v="Produkte"/>
    <s v="BUs"/>
    <s v="Symptome"/>
    <s v="0"/>
    <s v="L31"/>
    <s v="Verpackte Scheiben"/>
  </r>
  <r>
    <x v="2"/>
    <n v="280"/>
    <x v="30"/>
    <s v="ABS 295"/>
    <x v="59"/>
    <s v="keinen Verwendungszweck"/>
    <x v="26"/>
    <s v="&lt;300kg/Monat"/>
    <n v="39"/>
    <s v="Produkte"/>
    <s v="BUs"/>
    <s v="Symptome"/>
    <n v="0"/>
    <s v="L21"/>
    <n v="29500885"/>
  </r>
  <r>
    <x v="2"/>
    <n v="4"/>
    <x v="30"/>
    <s v="ABS 295"/>
    <x v="61"/>
    <s v="keinen Verwendungszweck"/>
    <x v="26"/>
    <s v="&lt;300kg/Monat"/>
    <n v="39"/>
    <s v="Produkte"/>
    <s v="BUs"/>
    <s v="Symptome"/>
    <n v="9.1663526661992432"/>
    <s v="L23"/>
    <n v="29500891"/>
  </r>
  <r>
    <x v="2"/>
    <n v="50"/>
    <x v="30"/>
    <s v="ABS 295"/>
    <x v="105"/>
    <s v="keinen Verwendungszweck"/>
    <x v="26"/>
    <s v="&lt;500kg/Monat"/>
    <n v="39"/>
    <s v="Produkte"/>
    <s v="BUs"/>
    <s v="Symptome"/>
    <n v="9.4651380183951126"/>
    <s v="L22"/>
    <n v="29500910"/>
  </r>
  <r>
    <x v="2"/>
    <n v="16"/>
    <x v="30"/>
    <s v="ABS 295"/>
    <x v="106"/>
    <s v="keinen Verwendungszweck"/>
    <x v="26"/>
    <s v="&lt;100kg/Monat"/>
    <n v="39"/>
    <s v="Produkte"/>
    <s v="BUs"/>
    <s v="Symptome"/>
    <n v="7.9957903604299254"/>
    <s v="L20"/>
    <n v="29500913"/>
  </r>
  <r>
    <x v="1"/>
    <n v="71"/>
    <x v="30"/>
    <s v="VOS 295"/>
    <x v="46"/>
    <s v="Rest"/>
    <x v="10"/>
    <s v="keine Verwendung möglich"/>
    <n v="39"/>
    <s v="Produkte"/>
    <s v="BUs"/>
    <s v="Symptome"/>
    <n v="0.71"/>
    <s v="RWV"/>
    <n v="29500917"/>
  </r>
  <r>
    <x v="2"/>
    <n v="7"/>
    <x v="30"/>
    <s v="ABS 295"/>
    <x v="69"/>
    <s v="keinen Verwendungszweck"/>
    <x v="26"/>
    <s v="&lt;300kg/Monat"/>
    <n v="39"/>
    <s v="Produkte"/>
    <s v="BUs"/>
    <s v="Symptome"/>
    <n v="7.5058130571925785"/>
    <s v="L21"/>
    <n v="29501009"/>
  </r>
  <r>
    <x v="2"/>
    <n v="17"/>
    <x v="30"/>
    <s v="ABS 295"/>
    <x v="4"/>
    <s v="keinen Verwendungszweck"/>
    <x v="26"/>
    <s v="&lt;300kg/Monat"/>
    <n v="39"/>
    <s v="Produkte"/>
    <s v="BUs"/>
    <s v="Symptome"/>
    <n v="8.0682678667519738"/>
    <s v="L22"/>
    <n v="29501028"/>
  </r>
  <r>
    <x v="0"/>
    <n v="370"/>
    <x v="30"/>
    <s v="VOS 295"/>
    <x v="34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7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7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7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7"/>
    <s v="-"/>
    <n v="39"/>
    <s v="Produkte"/>
    <s v="BUs"/>
    <s v="Symptome"/>
    <s v="0"/>
    <s v="Abfüllung"/>
    <n v="31900001"/>
  </r>
  <r>
    <x v="1"/>
    <n v="21"/>
    <x v="30"/>
    <s v="Räucherwürste"/>
    <x v="108"/>
    <s v="Linienbezogen"/>
    <x v="30"/>
    <s v="Schlaufe gerissen"/>
    <n v="39"/>
    <s v="Produkte"/>
    <s v="BUs"/>
    <s v="Symptome"/>
    <s v="0"/>
    <s v="Abfüllung"/>
    <n v="32000049"/>
  </r>
  <r>
    <x v="1"/>
    <n v="56"/>
    <x v="30"/>
    <s v="ABS 495"/>
    <x v="8"/>
    <s v="Schimmel"/>
    <x v="28"/>
    <s v="Luftzieher"/>
    <n v="39"/>
    <s v="Produkte"/>
    <s v="BUs"/>
    <s v="Symptome"/>
    <n v="56.783999999999999"/>
    <s v="RWV"/>
    <n v="49500052"/>
  </r>
  <r>
    <x v="1"/>
    <n v="85.8"/>
    <x v="30"/>
    <s v="Diverses"/>
    <x v="24"/>
    <s v="Linienbezogen"/>
    <x v="6"/>
    <s v="-"/>
    <n v="39"/>
    <s v="Produkte"/>
    <s v="BUs"/>
    <s v="Symptome"/>
    <s v="0"/>
    <s v="Strudelline"/>
    <s v="Diverses"/>
  </r>
  <r>
    <x v="0"/>
    <n v="9"/>
    <x v="30"/>
    <s v="Diverses"/>
    <x v="24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23"/>
    <s v="-"/>
    <n v="39"/>
    <s v="Produkte"/>
    <s v="BUs"/>
    <s v="Symptome"/>
    <s v="0"/>
    <s v="Abfüllung"/>
    <s v="Diverses aus Abfüllung"/>
  </r>
  <r>
    <x v="1"/>
    <n v="62"/>
    <x v="30"/>
    <s v="Diverses"/>
    <x v="25"/>
    <s v="Linienbezogen"/>
    <x v="1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3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30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9"/>
    <s v="-"/>
    <n v="39"/>
    <s v="Produkte"/>
    <s v="BUs"/>
    <s v="Symptome"/>
    <s v="0"/>
    <s v="Räucherei"/>
    <s v="ganze Wurst Schinken"/>
  </r>
  <r>
    <x v="0"/>
    <n v="322"/>
    <x v="30"/>
    <s v="VOS 295"/>
    <x v="102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S 295"/>
    <x v="102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6"/>
    <s v="-"/>
    <n v="39"/>
    <s v="Produkte"/>
    <s v="BUs"/>
    <s v="Symptome"/>
    <s v="0"/>
    <s v="WVP"/>
    <s v="Reste Zipfel"/>
  </r>
  <r>
    <x v="1"/>
    <n v="20"/>
    <x v="31"/>
    <s v="VOS 295"/>
    <x v="181"/>
    <s v="Schimmel"/>
    <x v="1"/>
    <s v="MHD abgelaufen"/>
    <n v="39"/>
    <s v="Produkte"/>
    <s v="BUs"/>
    <s v="Symptome"/>
    <n v="10"/>
    <s v="RWV"/>
    <n v="29500539"/>
  </r>
  <r>
    <x v="1"/>
    <n v="91"/>
    <x v="31"/>
    <s v="ABS 295"/>
    <x v="188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ABS 295"/>
    <x v="188"/>
    <s v="Schimmel"/>
    <x v="1"/>
    <s v="guter Zustand"/>
    <n v="39"/>
    <s v="Produkte"/>
    <s v="BUs"/>
    <s v="Symptome"/>
    <s v="0"/>
    <s v="Schmelze"/>
    <n v="29500816"/>
  </r>
  <r>
    <x v="2"/>
    <n v="16"/>
    <x v="31"/>
    <s v="ABS 295"/>
    <x v="60"/>
    <s v="keinen Verwendungszweck"/>
    <x v="26"/>
    <s v="&lt;500kg/Monat"/>
    <n v="39"/>
    <s v="Produkte"/>
    <s v="BUs"/>
    <s v="Symptome"/>
    <n v="6.7194568295036419"/>
    <s v="L21"/>
    <n v="29500886"/>
  </r>
  <r>
    <x v="1"/>
    <n v="44"/>
    <x v="31"/>
    <s v="VOS 295"/>
    <x v="46"/>
    <s v="Rest"/>
    <x v="10"/>
    <s v="keine Verwendung möglich"/>
    <n v="39"/>
    <s v="Produkte"/>
    <s v="BUs"/>
    <s v="Symptome"/>
    <n v="0.44"/>
    <s v="RWV"/>
    <n v="29500917"/>
  </r>
  <r>
    <x v="1"/>
    <n v="46"/>
    <x v="31"/>
    <s v="VOS 295"/>
    <x v="46"/>
    <s v="Rest"/>
    <x v="10"/>
    <s v="keine Verwendung möglich"/>
    <n v="39"/>
    <s v="Produkte"/>
    <s v="BUs"/>
    <s v="Symptome"/>
    <n v="0.46"/>
    <s v="RWV"/>
    <n v="29500917"/>
  </r>
  <r>
    <x v="1"/>
    <n v="25"/>
    <x v="31"/>
    <s v="VOS 295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VOS 295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VOS 295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VOS 295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ABS 295"/>
    <x v="71"/>
    <s v="keinen Verwendungszweck"/>
    <x v="26"/>
    <s v="&lt;300kg/Monat"/>
    <n v="39"/>
    <s v="Produkte"/>
    <s v="BUs"/>
    <s v="Symptome"/>
    <n v="7.281148389532067"/>
    <s v="L21"/>
    <n v="29501029"/>
  </r>
  <r>
    <x v="1"/>
    <n v="195"/>
    <x v="31"/>
    <s v="Sammelnr.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"/>
    <x v="206"/>
    <s v="Schimmel"/>
    <x v="19"/>
    <s v="-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ABS 495"/>
    <x v="183"/>
    <s v="Schimmel"/>
    <x v="28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8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8"/>
    <s v="-"/>
    <n v="39"/>
    <s v="Produkte"/>
    <s v="BUs"/>
    <s v="Symptome"/>
    <s v="0"/>
    <s v="RWV"/>
    <s v="Cheddar Matured"/>
  </r>
  <r>
    <x v="0"/>
    <n v="10"/>
    <x v="31"/>
    <s v="Vorschmelz Diverses"/>
    <x v="22"/>
    <s v="Linienbezogen"/>
    <x v="6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5"/>
    <s v="keinen Abnehmer/Schälen"/>
    <n v="39"/>
    <s v="Produkte"/>
    <s v="BUs"/>
    <s v="Symptome"/>
    <s v="0"/>
    <s v="Verkauf"/>
    <s v="Div. Zipfel, Endstücke"/>
  </r>
  <r>
    <x v="0"/>
    <n v="22"/>
    <x v="31"/>
    <s v="Vorschmelz Diverses"/>
    <x v="22"/>
    <s v="Linienbezogen"/>
    <x v="6"/>
    <s v="nicht eindeutig"/>
    <n v="39"/>
    <s v="Produkte"/>
    <s v="BUs"/>
    <s v="Symptome"/>
    <s v="0"/>
    <s v="Bu3"/>
    <s v="Vorschmelz Diverses"/>
  </r>
  <r>
    <x v="4"/>
    <n v="12"/>
    <x v="31"/>
    <s v="ABS 295"/>
    <x v="13"/>
    <s v="Linienbezogen"/>
    <x v="6"/>
    <s v="-"/>
    <n v="39"/>
    <s v="Produkte"/>
    <s v="BUs"/>
    <s v="Symptome"/>
    <s v="0"/>
    <s v="L2"/>
    <s v="Scheiben/Staub"/>
  </r>
  <r>
    <x v="2"/>
    <n v="24"/>
    <x v="31"/>
    <s v="Diverses"/>
    <x v="24"/>
    <s v="Linienbezogen"/>
    <x v="6"/>
    <s v="-"/>
    <n v="39"/>
    <s v="Produkte"/>
    <s v="BUs"/>
    <s v="Symptome"/>
    <n v="0"/>
    <s v="Bu4"/>
    <s v="Diverses"/>
  </r>
  <r>
    <x v="0"/>
    <n v="11"/>
    <x v="31"/>
    <s v="Diverses"/>
    <x v="23"/>
    <s v="Linienbezogen"/>
    <x v="6"/>
    <s v="-"/>
    <n v="39"/>
    <s v="Produkte"/>
    <s v="BUs"/>
    <s v="Symptome"/>
    <s v="0"/>
    <s v="L33"/>
    <s v="Maschinenabfall"/>
  </r>
  <r>
    <x v="4"/>
    <n v="78"/>
    <x v="31"/>
    <s v="ABS 295"/>
    <x v="13"/>
    <s v="Linienbezogen"/>
    <x v="6"/>
    <s v="-"/>
    <n v="39"/>
    <s v="Produkte"/>
    <s v="BUs"/>
    <s v="Symptome"/>
    <s v="0"/>
    <s v="Bu2"/>
    <s v="Scheiben/Staub"/>
  </r>
  <r>
    <x v="1"/>
    <n v="97.5"/>
    <x v="31"/>
    <s v="Diverses"/>
    <x v="14"/>
    <s v="Linienbezogen"/>
    <x v="23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23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23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12"/>
    <x v="31"/>
    <s v="Diverses"/>
    <x v="23"/>
    <s v="Linienbezogen"/>
    <x v="6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6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9"/>
    <s v="-"/>
    <n v="39"/>
    <s v="Produkte"/>
    <s v="BUs"/>
    <s v="Symptome"/>
    <s v="0"/>
    <s v="Bu3"/>
    <s v="RS natur gourmet"/>
  </r>
  <r>
    <x v="0"/>
    <n v="50"/>
    <x v="31"/>
    <s v="ABS 295"/>
    <x v="209"/>
    <s v="Linienbezogen"/>
    <x v="6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23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23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5"/>
    <n v="70"/>
    <x v="32"/>
    <s v="Qualitätssicherung"/>
    <x v="26"/>
    <s v="Qualitätssicherung"/>
    <x v="15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6"/>
    <s v="Qualitätssicherung"/>
    <x v="15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8"/>
    <s v="Laborprobe"/>
    <n v="39"/>
    <s v="Produkte"/>
    <s v="BUs"/>
    <s v="Symptome"/>
    <s v="0"/>
    <s v="Labor"/>
    <s v="SKZ Ammerland Block"/>
  </r>
  <r>
    <x v="1"/>
    <n v="641"/>
    <x v="33"/>
    <s v="VOS 295"/>
    <x v="44"/>
    <s v="Schimmel"/>
    <x v="1"/>
    <s v="-"/>
    <n v="40"/>
    <s v="Produkte"/>
    <s v="BUs"/>
    <s v="Symptome"/>
    <n v="320.5"/>
    <s v="Schmelze"/>
    <n v="29500498"/>
  </r>
  <r>
    <x v="0"/>
    <n v="178"/>
    <x v="33"/>
    <s v="VOS 295"/>
    <x v="28"/>
    <s v="Schimmel"/>
    <x v="0"/>
    <s v="-"/>
    <n v="40"/>
    <s v="Produkte"/>
    <s v="BUs"/>
    <s v="Symptome"/>
    <n v="89"/>
    <s v="BU3"/>
    <n v="29500528"/>
  </r>
  <r>
    <x v="0"/>
    <n v="547"/>
    <x v="33"/>
    <s v="VOS 295"/>
    <x v="213"/>
    <s v="Schimmel"/>
    <x v="12"/>
    <s v="-"/>
    <n v="40"/>
    <s v="Produkte"/>
    <s v="BUs"/>
    <s v="Symptome"/>
    <n v="273.5"/>
    <s v="BU3"/>
    <n v="29500565"/>
  </r>
  <r>
    <x v="2"/>
    <n v="2"/>
    <x v="33"/>
    <s v="ABS 295"/>
    <x v="214"/>
    <s v="keinen Verwendungszweck"/>
    <x v="26"/>
    <s v="-"/>
    <n v="40"/>
    <s v="Produkte"/>
    <s v="BUs"/>
    <s v="Symptome"/>
    <n v="8.9154964727939934"/>
    <s v="BU4"/>
    <n v="29500887"/>
  </r>
  <r>
    <x v="2"/>
    <n v="15"/>
    <x v="33"/>
    <s v="ABS 295"/>
    <x v="121"/>
    <s v="keinen Verwendungszweck"/>
    <x v="26"/>
    <s v="-"/>
    <n v="40"/>
    <s v="Produkte"/>
    <s v="BUs"/>
    <s v="Symptome"/>
    <n v="6.5857900165143262"/>
    <s v="BU4"/>
    <n v="29500892"/>
  </r>
  <r>
    <x v="2"/>
    <n v="9"/>
    <x v="33"/>
    <s v="ABS 295"/>
    <x v="65"/>
    <s v="keinen Verwendungszweck"/>
    <x v="26"/>
    <s v="-"/>
    <n v="40"/>
    <s v="Produkte"/>
    <s v="BUs"/>
    <s v="Symptome"/>
    <n v="7.6086145024926051"/>
    <s v="BU4"/>
    <n v="29500906"/>
  </r>
  <r>
    <x v="2"/>
    <n v="12"/>
    <x v="33"/>
    <s v="ABS 295"/>
    <x v="105"/>
    <s v="keinen Verwendungszweck"/>
    <x v="26"/>
    <s v="-"/>
    <n v="40"/>
    <s v="Produkte"/>
    <s v="BUs"/>
    <s v="Symptome"/>
    <n v="9.4651380183951126"/>
    <s v="BU4"/>
    <n v="29500910"/>
  </r>
  <r>
    <x v="1"/>
    <n v="28"/>
    <x v="33"/>
    <s v="VOS 295"/>
    <x v="46"/>
    <s v="Rest"/>
    <x v="10"/>
    <s v="-"/>
    <n v="40"/>
    <s v="Produkte"/>
    <s v="BUs"/>
    <s v="Symptome"/>
    <n v="0.28000000000000003"/>
    <s v="RWV"/>
    <n v="29500917"/>
  </r>
  <r>
    <x v="1"/>
    <n v="62"/>
    <x v="33"/>
    <s v="VOS 295"/>
    <x v="46"/>
    <s v="Rest"/>
    <x v="10"/>
    <s v="-"/>
    <n v="40"/>
    <s v="Produkte"/>
    <s v="BUs"/>
    <s v="Symptome"/>
    <n v="0.62"/>
    <s v="RWV"/>
    <n v="29500917"/>
  </r>
  <r>
    <x v="1"/>
    <n v="97"/>
    <x v="33"/>
    <s v="VOS 295"/>
    <x v="149"/>
    <s v="Schimmel"/>
    <x v="1"/>
    <s v="-"/>
    <n v="40"/>
    <s v="Produkte"/>
    <s v="BUs"/>
    <s v="Symptome"/>
    <n v="48.5"/>
    <s v="Abfüllung"/>
    <n v="29500918"/>
  </r>
  <r>
    <x v="1"/>
    <n v="33"/>
    <x v="33"/>
    <s v="VOS 295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VOS 295"/>
    <x v="189"/>
    <s v="Schimmel"/>
    <x v="1"/>
    <s v="-"/>
    <n v="40"/>
    <s v="Produkte"/>
    <s v="BUs"/>
    <s v="Symptome"/>
    <n v="37.5"/>
    <s v="Schmelze"/>
    <n v="29500945"/>
  </r>
  <r>
    <x v="1"/>
    <n v="52"/>
    <x v="33"/>
    <s v="VOS 295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ABS 295"/>
    <x v="31"/>
    <s v="Linienbezogen"/>
    <x v="16"/>
    <s v="-"/>
    <n v="40"/>
    <s v="Produkte"/>
    <s v="BUs"/>
    <s v="Symptome"/>
    <n v="117"/>
    <s v="L33"/>
    <n v="29501003"/>
  </r>
  <r>
    <x v="2"/>
    <n v="13"/>
    <x v="33"/>
    <s v="ABS 295"/>
    <x v="69"/>
    <s v="keinen Verwendungszweck"/>
    <x v="26"/>
    <s v="-"/>
    <n v="40"/>
    <s v="Produkte"/>
    <s v="BUs"/>
    <s v="Symptome"/>
    <n v="7.5058130571925785"/>
    <s v="BU4"/>
    <n v="29501009"/>
  </r>
  <r>
    <x v="2"/>
    <n v="6"/>
    <x v="33"/>
    <s v="VOS 295"/>
    <x v="57"/>
    <s v="keinen Verwendungszweck"/>
    <x v="26"/>
    <s v="-"/>
    <n v="40"/>
    <s v="Produkte"/>
    <s v="BUs"/>
    <s v="Symptome"/>
    <n v="0"/>
    <s v="BU4"/>
    <n v="29501020"/>
  </r>
  <r>
    <x v="2"/>
    <n v="432"/>
    <x v="33"/>
    <s v="ABS 295"/>
    <x v="124"/>
    <s v="keinen Verwendungszweck"/>
    <x v="26"/>
    <s v="-"/>
    <n v="40"/>
    <s v="Produkte"/>
    <s v="BUs"/>
    <s v="Symptome"/>
    <n v="8.9105580026070399"/>
    <s v="BU4"/>
    <n v="29501023"/>
  </r>
  <r>
    <x v="2"/>
    <n v="6"/>
    <x v="33"/>
    <s v="ABS 295"/>
    <x v="4"/>
    <s v="keinen Verwendungszweck"/>
    <x v="26"/>
    <s v="-"/>
    <n v="40"/>
    <s v="Produkte"/>
    <s v="BUs"/>
    <s v="Symptome"/>
    <n v="8.0682678667519738"/>
    <s v="BU4"/>
    <n v="29501028"/>
  </r>
  <r>
    <x v="0"/>
    <n v="29"/>
    <x v="33"/>
    <s v="ABS 295"/>
    <x v="18"/>
    <s v="Rest"/>
    <x v="11"/>
    <s v="-"/>
    <n v="40"/>
    <s v="Produkte"/>
    <s v="BUs"/>
    <s v="Symptome"/>
    <n v="29"/>
    <s v="L33"/>
    <n v="29501032"/>
  </r>
  <r>
    <x v="0"/>
    <n v="195"/>
    <x v="33"/>
    <s v="VOS 295"/>
    <x v="34"/>
    <s v="Schimmel"/>
    <x v="0"/>
    <s v="-"/>
    <n v="40"/>
    <s v="Produkte"/>
    <s v="BUs"/>
    <s v="Symptome"/>
    <n v="97.5"/>
    <s v="BU3"/>
    <n v="29501055"/>
  </r>
  <r>
    <x v="3"/>
    <n v="386"/>
    <x v="33"/>
    <s v="Endstücke 295"/>
    <x v="37"/>
    <s v="Schimmel"/>
    <x v="5"/>
    <s v="-"/>
    <n v="40"/>
    <s v="Produkte"/>
    <s v="BUs"/>
    <s v="Symptome"/>
    <n v="193"/>
    <s v="Verkauf"/>
    <n v="29501070"/>
  </r>
  <r>
    <x v="0"/>
    <n v="289"/>
    <x v="33"/>
    <s v="VOS 495"/>
    <x v="153"/>
    <s v="Schimmel"/>
    <x v="0"/>
    <s v="-"/>
    <n v="40"/>
    <s v="Produkte"/>
    <s v="BUs"/>
    <s v="Symptome"/>
    <n v="148.54599999999999"/>
    <s v="BU3"/>
    <n v="49500143"/>
  </r>
  <r>
    <x v="0"/>
    <n v="1266"/>
    <x v="33"/>
    <s v="VOS 495"/>
    <x v="152"/>
    <s v="Schimmel"/>
    <x v="0"/>
    <s v="-"/>
    <n v="40"/>
    <s v="Produkte"/>
    <s v="BUs"/>
    <s v="Symptome"/>
    <n v="650.72400000000005"/>
    <s v="BU3"/>
    <n v="49500147"/>
  </r>
  <r>
    <x v="3"/>
    <n v="684"/>
    <x v="33"/>
    <s v="Fertigware"/>
    <x v="216"/>
    <s v="Schimmel"/>
    <x v="34"/>
    <s v="-"/>
    <n v="40"/>
    <s v="Produkte"/>
    <s v="BUs"/>
    <s v="Symptome"/>
    <n v="715.25880000000006"/>
    <s v="Verkauf"/>
    <n v="59500051"/>
  </r>
  <r>
    <x v="0"/>
    <n v="47"/>
    <x v="33"/>
    <s v="Diverses"/>
    <x v="23"/>
    <s v="Linienbezogen"/>
    <x v="6"/>
    <s v="-"/>
    <n v="40"/>
    <s v="Produkte"/>
    <s v="BUs"/>
    <s v="Symptome"/>
    <s v="0"/>
    <s v="L16"/>
    <s v="Maschinenabfall"/>
  </r>
  <r>
    <x v="1"/>
    <n v="180"/>
    <x v="33"/>
    <s v="Diverses"/>
    <x v="24"/>
    <s v="Linienbezogen"/>
    <x v="23"/>
    <s v="-"/>
    <n v="40"/>
    <s v="Produkte"/>
    <s v="BUs"/>
    <s v="Symptome"/>
    <s v="0"/>
    <s v="Abfüllung"/>
    <s v="Diverses"/>
  </r>
  <r>
    <x v="5"/>
    <n v="14"/>
    <x v="33"/>
    <s v="Diverses"/>
    <x v="24"/>
    <s v="Qualitätssicherung"/>
    <x v="14"/>
    <s v="-"/>
    <n v="40"/>
    <s v="Produkte"/>
    <s v="BUs"/>
    <s v="Symptome"/>
    <s v="0"/>
    <s v="QM"/>
    <s v="Diverses"/>
  </r>
  <r>
    <x v="1"/>
    <n v="20"/>
    <x v="33"/>
    <s v="Diverses"/>
    <x v="24"/>
    <s v="Linienbezogen"/>
    <x v="23"/>
    <s v="-"/>
    <n v="40"/>
    <s v="Produkte"/>
    <s v="BUs"/>
    <s v="Symptome"/>
    <s v="0"/>
    <s v="Abfüllung"/>
    <s v="Diverses"/>
  </r>
  <r>
    <x v="4"/>
    <n v="86"/>
    <x v="33"/>
    <s v="ABS 295"/>
    <x v="13"/>
    <s v="Linienbezogen"/>
    <x v="6"/>
    <s v="-"/>
    <n v="40"/>
    <s v="Produkte"/>
    <s v="BUs"/>
    <s v="Symptome"/>
    <s v="0"/>
    <s v="BU2"/>
    <s v="Scheiben/Staub"/>
  </r>
  <r>
    <x v="0"/>
    <n v="65"/>
    <x v="33"/>
    <s v="Diverses"/>
    <x v="24"/>
    <s v="Schimmel"/>
    <x v="0"/>
    <s v="-"/>
    <n v="40"/>
    <s v="Produkte"/>
    <s v="BUs"/>
    <s v="Symptome"/>
    <s v="0"/>
    <s v="L16"/>
    <s v="Diverses"/>
  </r>
  <r>
    <x v="5"/>
    <n v="26"/>
    <x v="33"/>
    <s v="Diverses"/>
    <x v="24"/>
    <s v="Qualitätssicherung"/>
    <x v="22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8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6"/>
    <s v="-"/>
    <n v="40"/>
    <s v="Produkte"/>
    <s v="BUs"/>
    <s v="Symptome"/>
    <s v="0"/>
    <s v="WVP"/>
    <s v="Reste Zipfel"/>
  </r>
  <r>
    <x v="5"/>
    <n v="49.7"/>
    <x v="33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5"/>
    <n v="93"/>
    <x v="33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0"/>
    <s v="-"/>
    <n v="40"/>
    <s v="Produkte"/>
    <s v="BUs"/>
    <s v="Symptome"/>
    <s v="0"/>
    <s v="RWV"/>
    <s v="RW"/>
  </r>
  <r>
    <x v="0"/>
    <n v="52"/>
    <x v="33"/>
    <s v="ABS 295"/>
    <x v="31"/>
    <s v="Linienbezogen"/>
    <x v="16"/>
    <s v="-"/>
    <n v="40"/>
    <s v="Produkte"/>
    <s v="BUs"/>
    <s v="Symptome"/>
    <n v="52"/>
    <s v="L9"/>
    <n v="29501003"/>
  </r>
  <r>
    <x v="0"/>
    <n v="82"/>
    <x v="33"/>
    <s v="Diverses"/>
    <x v="23"/>
    <s v="Linienbezogen"/>
    <x v="6"/>
    <s v="-"/>
    <n v="40"/>
    <s v="Produkte"/>
    <s v="BUs"/>
    <s v="Symptome"/>
    <s v="0"/>
    <s v="L9"/>
    <s v="Maschinenabfall"/>
  </r>
  <r>
    <x v="0"/>
    <n v="9"/>
    <x v="33"/>
    <s v="RW"/>
    <x v="48"/>
    <s v="Schimmel"/>
    <x v="0"/>
    <s v="VOS &gt; Einsatz"/>
    <n v="40"/>
    <s v="Produkte"/>
    <s v="BUs"/>
    <s v="Symptome"/>
    <s v="0"/>
    <s v="WVP"/>
    <s v="RW natur"/>
  </r>
  <r>
    <x v="0"/>
    <n v="22"/>
    <x v="33"/>
    <s v="ABS 295"/>
    <x v="209"/>
    <s v="Linienbezogen"/>
    <x v="6"/>
    <s v="-"/>
    <n v="40"/>
    <s v="Produkte"/>
    <s v="BUs"/>
    <s v="Symptome"/>
    <s v="0"/>
    <s v="BU3"/>
    <s v="Walnusstraum"/>
  </r>
  <r>
    <x v="0"/>
    <n v="11"/>
    <x v="34"/>
    <s v="VOS 295"/>
    <x v="172"/>
    <s v="Linienbezogen"/>
    <x v="6"/>
    <s v="-"/>
    <n v="40"/>
    <s v="Produkte"/>
    <s v="BUs"/>
    <s v="Symptome"/>
    <n v="5.5"/>
    <s v="L9"/>
    <n v="29500613"/>
  </r>
  <r>
    <x v="2"/>
    <n v="8"/>
    <x v="34"/>
    <s v="ABS 295"/>
    <x v="61"/>
    <s v="keinen Verwendungszweck"/>
    <x v="26"/>
    <s v="-"/>
    <n v="40"/>
    <s v="Produkte"/>
    <s v="BUs"/>
    <s v="Symptome"/>
    <n v="9.1663526661992432"/>
    <s v="Bu4"/>
    <n v="29500891"/>
  </r>
  <r>
    <x v="2"/>
    <n v="22"/>
    <x v="34"/>
    <s v="ABS 295"/>
    <x v="218"/>
    <s v="keinen Verwendungszweck"/>
    <x v="26"/>
    <s v="-"/>
    <n v="40"/>
    <s v="Produkte"/>
    <s v="BUs"/>
    <s v="Symptome"/>
    <n v="14.49175949220386"/>
    <s v="BU4"/>
    <n v="29500908"/>
  </r>
  <r>
    <x v="1"/>
    <n v="49"/>
    <x v="34"/>
    <s v="VOS 295"/>
    <x v="46"/>
    <s v="Rest"/>
    <x v="10"/>
    <s v="-"/>
    <n v="40"/>
    <s v="Produkte"/>
    <s v="BUs"/>
    <s v="Symptome"/>
    <n v="0.49"/>
    <s v="RWV"/>
    <n v="29500917"/>
  </r>
  <r>
    <x v="1"/>
    <n v="61"/>
    <x v="34"/>
    <s v="VOS 295"/>
    <x v="46"/>
    <s v="Rest"/>
    <x v="10"/>
    <s v="-"/>
    <n v="40"/>
    <s v="Produkte"/>
    <s v="BUs"/>
    <s v="Symptome"/>
    <n v="0.61"/>
    <s v="RWV"/>
    <n v="29500917"/>
  </r>
  <r>
    <x v="1"/>
    <n v="18"/>
    <x v="34"/>
    <s v="VOS 295"/>
    <x v="204"/>
    <s v="Schimmel"/>
    <x v="1"/>
    <s v="-"/>
    <n v="40"/>
    <s v="Produkte"/>
    <s v="BUs"/>
    <s v="Symptome"/>
    <n v="9"/>
    <s v="RWV"/>
    <n v="29500947"/>
  </r>
  <r>
    <x v="2"/>
    <n v="133"/>
    <x v="34"/>
    <s v="ABS 295"/>
    <x v="73"/>
    <s v="keinen Verwendungszweck"/>
    <x v="26"/>
    <s v="-"/>
    <n v="40"/>
    <s v="Produkte"/>
    <s v="BUs"/>
    <s v="Symptome"/>
    <n v="10.868925052314992"/>
    <s v="Bu4"/>
    <n v="29501039"/>
  </r>
  <r>
    <x v="1"/>
    <n v="24"/>
    <x v="34"/>
    <s v="Zipfel 295"/>
    <x v="176"/>
    <s v="Schimmel"/>
    <x v="1"/>
    <s v="-"/>
    <n v="40"/>
    <s v="Produkte"/>
    <s v="BUs"/>
    <s v="Symptome"/>
    <n v="12"/>
    <s v="Schmelze"/>
    <n v="29501078"/>
  </r>
  <r>
    <x v="2"/>
    <n v="55"/>
    <x v="34"/>
    <s v="ABS 295"/>
    <x v="90"/>
    <s v="keinen Verwendungszweck"/>
    <x v="26"/>
    <s v="-"/>
    <n v="40"/>
    <s v="Produkte"/>
    <s v="BUs"/>
    <s v="Symptome"/>
    <n v="9.6459416666666655"/>
    <s v="Bu4"/>
    <n v="29501101"/>
  </r>
  <r>
    <x v="1"/>
    <n v="77.599999999999994"/>
    <x v="34"/>
    <s v="Sammelnr."/>
    <x v="56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ABS 495"/>
    <x v="219"/>
    <s v="Schimmel"/>
    <x v="3"/>
    <s v="-"/>
    <n v="40"/>
    <s v="Produkte"/>
    <s v="BUs"/>
    <s v="Symptome"/>
    <n v="6.5857900165143262"/>
    <s v="BU4"/>
    <n v="49500196"/>
  </r>
  <r>
    <x v="4"/>
    <n v="15"/>
    <x v="34"/>
    <s v="Rohware"/>
    <x v="21"/>
    <s v="Schimmel"/>
    <x v="21"/>
    <s v="-"/>
    <n v="40"/>
    <s v="Produkte"/>
    <s v="BUs"/>
    <s v="Symptome"/>
    <s v="0"/>
    <s v="Bu2"/>
    <s v="Blöcke"/>
  </r>
  <r>
    <x v="1"/>
    <n v="56"/>
    <x v="34"/>
    <s v="Fertigware"/>
    <x v="220"/>
    <s v="Rest"/>
    <x v="32"/>
    <s v="-"/>
    <n v="40"/>
    <s v="Produkte"/>
    <s v="BUs"/>
    <s v="Symptome"/>
    <s v="0"/>
    <s v="Abfüllung"/>
    <s v="Creme Noblesse"/>
  </r>
  <r>
    <x v="1"/>
    <n v="36.200000000000003"/>
    <x v="34"/>
    <s v="Div. Zipfel, ES ohne Verwendung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 Diverses"/>
    <x v="22"/>
    <s v="Linienbezogen"/>
    <x v="6"/>
    <s v="-"/>
    <n v="40"/>
    <s v="Produkte"/>
    <s v="BUs"/>
    <s v="Symptome"/>
    <s v="0"/>
    <s v="Bu3"/>
    <s v="Vorschmelz Diverses"/>
  </r>
  <r>
    <x v="0"/>
    <n v="78.599999999999994"/>
    <x v="34"/>
    <s v="Diverses"/>
    <x v="23"/>
    <s v="Linienbezogen"/>
    <x v="6"/>
    <s v="-"/>
    <n v="40"/>
    <s v="Produkte"/>
    <s v="BUs"/>
    <s v="Symptome"/>
    <s v="0"/>
    <s v="L9"/>
    <s v="Maschinenabfall"/>
  </r>
  <r>
    <x v="0"/>
    <n v="10"/>
    <x v="34"/>
    <s v="Diverses"/>
    <x v="23"/>
    <s v="Linienbezogen"/>
    <x v="6"/>
    <s v="-"/>
    <n v="40"/>
    <s v="Produkte"/>
    <s v="BUs"/>
    <s v="Symptome"/>
    <s v="0"/>
    <s v="BU3"/>
    <s v="Maschinenabfall"/>
  </r>
  <r>
    <x v="0"/>
    <n v="20"/>
    <x v="34"/>
    <s v="Diverses"/>
    <x v="23"/>
    <s v="Linienbezogen"/>
    <x v="6"/>
    <s v="-"/>
    <n v="40"/>
    <s v="Produkte"/>
    <s v="BUs"/>
    <s v="Symptome"/>
    <s v="0"/>
    <s v="L33"/>
    <s v="Maschinenabfall"/>
  </r>
  <r>
    <x v="1"/>
    <n v="122"/>
    <x v="34"/>
    <s v="Diverses"/>
    <x v="24"/>
    <s v="Linienbezogen"/>
    <x v="6"/>
    <s v="-"/>
    <n v="40"/>
    <s v="Produkte"/>
    <s v="BUs"/>
    <s v="Symptome"/>
    <s v="0"/>
    <s v="Strudelline"/>
    <s v="Diverses"/>
  </r>
  <r>
    <x v="5"/>
    <n v="9.8000000000000007"/>
    <x v="34"/>
    <s v="Diverses"/>
    <x v="24"/>
    <s v="Qualitätssicherung"/>
    <x v="14"/>
    <s v="-"/>
    <n v="40"/>
    <s v="Produkte"/>
    <s v="BUs"/>
    <s v="Symptome"/>
    <s v="0"/>
    <s v="QM"/>
    <s v="Diverses"/>
  </r>
  <r>
    <x v="4"/>
    <n v="86"/>
    <x v="34"/>
    <s v="ABS 295"/>
    <x v="13"/>
    <s v="Linienbezogen"/>
    <x v="6"/>
    <s v="-"/>
    <n v="40"/>
    <s v="Produkte"/>
    <s v="BUs"/>
    <s v="Symptome"/>
    <s v="0"/>
    <s v="BU2"/>
    <s v="Scheiben/Staub"/>
  </r>
  <r>
    <x v="5"/>
    <n v="7.5"/>
    <x v="34"/>
    <s v="Diverses"/>
    <x v="24"/>
    <s v="Qualitätssicherung"/>
    <x v="14"/>
    <s v="-"/>
    <n v="40"/>
    <s v="Produkte"/>
    <s v="BUs"/>
    <s v="Symptome"/>
    <s v="0"/>
    <s v="QM"/>
    <s v="Diverses"/>
  </r>
  <r>
    <x v="4"/>
    <n v="70"/>
    <x v="34"/>
    <s v="ABS 295"/>
    <x v="13"/>
    <s v="Linienbezogen"/>
    <x v="6"/>
    <s v="-"/>
    <n v="40"/>
    <s v="Produkte"/>
    <s v="BUs"/>
    <s v="Symptome"/>
    <s v="0"/>
    <s v="Bu2"/>
    <s v="Scheiben/Staub"/>
  </r>
  <r>
    <x v="1"/>
    <n v="90"/>
    <x v="34"/>
    <s v="Diverses"/>
    <x v="24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24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24"/>
    <s v="Qualitätssicherung"/>
    <x v="18"/>
    <s v="-"/>
    <n v="40"/>
    <s v="Produkte"/>
    <s v="BUs"/>
    <s v="Symptome"/>
    <s v="0"/>
    <s v="Labor"/>
    <s v="Diverses"/>
  </r>
  <r>
    <x v="5"/>
    <n v="80"/>
    <x v="34"/>
    <s v="Diverses"/>
    <x v="24"/>
    <s v="Qualitätssicherung"/>
    <x v="18"/>
    <s v="-"/>
    <n v="40"/>
    <s v="Produkte"/>
    <s v="BUs"/>
    <s v="Symptome"/>
    <s v="0"/>
    <s v="Labor"/>
    <s v="Diverses"/>
  </r>
  <r>
    <x v="5"/>
    <n v="6.8"/>
    <x v="34"/>
    <s v="Diverses"/>
    <x v="24"/>
    <s v="Qualitätssicherung"/>
    <x v="18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3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23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3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3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13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4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ABS 295"/>
    <x v="226"/>
    <s v="Schimmel"/>
    <x v="28"/>
    <s v="-"/>
    <n v="40"/>
    <s v="Produkte"/>
    <s v="BUs"/>
    <s v="Symptome"/>
    <n v="90"/>
    <s v="RWV"/>
    <n v="29500719"/>
  </r>
  <r>
    <x v="1"/>
    <n v="7"/>
    <x v="35"/>
    <s v="VOS 295"/>
    <x v="58"/>
    <s v="Schimmel"/>
    <x v="1"/>
    <s v="-"/>
    <n v="40"/>
    <s v="Produkte"/>
    <s v="BUs"/>
    <s v="Symptome"/>
    <n v="3.5"/>
    <s v="Schmelze"/>
    <n v="29500860"/>
  </r>
  <r>
    <x v="2"/>
    <n v="5"/>
    <x v="35"/>
    <s v="ABS 295"/>
    <x v="60"/>
    <s v="keinen Verwendungszweck"/>
    <x v="26"/>
    <s v="-"/>
    <n v="40"/>
    <s v="Produkte"/>
    <s v="BUs"/>
    <s v="Symptome"/>
    <n v="6.7194568295036419"/>
    <s v="BU4"/>
    <n v="29500886"/>
  </r>
  <r>
    <x v="1"/>
    <n v="21"/>
    <x v="35"/>
    <s v="VOS 295"/>
    <x v="46"/>
    <s v="Rest"/>
    <x v="10"/>
    <s v="-"/>
    <n v="40"/>
    <s v="Produkte"/>
    <s v="BUs"/>
    <s v="Symptome"/>
    <n v="0.21"/>
    <s v="RWV"/>
    <n v="29500917"/>
  </r>
  <r>
    <x v="1"/>
    <n v="13"/>
    <x v="35"/>
    <s v="VOS 295"/>
    <x v="46"/>
    <s v="Rest"/>
    <x v="10"/>
    <s v="-"/>
    <n v="40"/>
    <s v="Produkte"/>
    <s v="BUs"/>
    <s v="Symptome"/>
    <n v="0.13"/>
    <s v="RWV"/>
    <n v="29500917"/>
  </r>
  <r>
    <x v="1"/>
    <n v="6"/>
    <x v="35"/>
    <s v="VOS 295"/>
    <x v="46"/>
    <s v="Rest"/>
    <x v="10"/>
    <s v="-"/>
    <n v="40"/>
    <s v="Produkte"/>
    <s v="BUs"/>
    <s v="Symptome"/>
    <n v="0.06"/>
    <s v="RWV"/>
    <n v="29500917"/>
  </r>
  <r>
    <x v="1"/>
    <n v="25"/>
    <x v="35"/>
    <s v="VOS 295"/>
    <x v="46"/>
    <s v="Rest"/>
    <x v="10"/>
    <s v="-"/>
    <n v="40"/>
    <s v="Produkte"/>
    <s v="BUs"/>
    <s v="Symptome"/>
    <n v="0.25"/>
    <s v="RWV"/>
    <n v="29500917"/>
  </r>
  <r>
    <x v="2"/>
    <n v="8"/>
    <x v="35"/>
    <s v="ABS 295"/>
    <x v="113"/>
    <s v="keinen Verwendungszweck"/>
    <x v="26"/>
    <s v="-"/>
    <n v="40"/>
    <s v="Produkte"/>
    <s v="BUs"/>
    <s v="Symptome"/>
    <n v="0"/>
    <s v="BU4"/>
    <n v="29500952"/>
  </r>
  <r>
    <x v="1"/>
    <n v="16"/>
    <x v="35"/>
    <s v="ABS 295"/>
    <x v="227"/>
    <s v="Schimmel"/>
    <x v="1"/>
    <s v="-"/>
    <n v="40"/>
    <s v="Produkte"/>
    <s v="BUs"/>
    <s v="Symptome"/>
    <n v="16"/>
    <s v="Schmelze"/>
    <n v="29501002"/>
  </r>
  <r>
    <x v="2"/>
    <n v="1"/>
    <x v="35"/>
    <s v="ABS 295"/>
    <x v="71"/>
    <s v="keinen Verwendungszweck"/>
    <x v="26"/>
    <s v="-"/>
    <n v="40"/>
    <s v="Produkte"/>
    <s v="BUs"/>
    <s v="Symptome"/>
    <n v="7.281148389532067"/>
    <s v="BU4"/>
    <n v="29501029"/>
  </r>
  <r>
    <x v="2"/>
    <n v="3"/>
    <x v="35"/>
    <s v="ABS 295"/>
    <x v="72"/>
    <s v="keinen Verwendungszweck"/>
    <x v="26"/>
    <s v="-"/>
    <n v="40"/>
    <s v="Produkte"/>
    <s v="BUs"/>
    <s v="Symptome"/>
    <n v="7.2678522889458623"/>
    <s v="BU4"/>
    <n v="29501030"/>
  </r>
  <r>
    <x v="2"/>
    <n v="7"/>
    <x v="35"/>
    <s v="ABS 295"/>
    <x v="107"/>
    <s v="keinen Verwendungszweck"/>
    <x v="26"/>
    <s v="-"/>
    <n v="40"/>
    <s v="Produkte"/>
    <s v="BUs"/>
    <s v="Symptome"/>
    <n v="0"/>
    <s v="BU4"/>
    <n v="29501036"/>
  </r>
  <r>
    <x v="2"/>
    <n v="17"/>
    <x v="35"/>
    <s v="ABS 295"/>
    <x v="73"/>
    <s v="keinen Verwendungszweck"/>
    <x v="26"/>
    <s v="-"/>
    <n v="40"/>
    <s v="Produkte"/>
    <s v="BUs"/>
    <s v="Symptome"/>
    <n v="10.868925052314992"/>
    <s v="BU4"/>
    <n v="29501039"/>
  </r>
  <r>
    <x v="1"/>
    <n v="120"/>
    <x v="35"/>
    <s v="Endstücke 295"/>
    <x v="88"/>
    <s v="Schimmel"/>
    <x v="1"/>
    <s v="-"/>
    <n v="40"/>
    <s v="Produkte"/>
    <s v="BUs"/>
    <s v="Symptome"/>
    <n v="60"/>
    <s v="Schmelze"/>
    <n v="29501067"/>
  </r>
  <r>
    <x v="2"/>
    <n v="15"/>
    <x v="35"/>
    <s v="ABS 295"/>
    <x v="90"/>
    <s v="keinen Verwendungszweck"/>
    <x v="26"/>
    <s v="-"/>
    <n v="40"/>
    <s v="Produkte"/>
    <s v="BUs"/>
    <s v="Symptome"/>
    <n v="9.6459416666666655"/>
    <s v="BU4"/>
    <n v="29501101"/>
  </r>
  <r>
    <x v="1"/>
    <n v="130"/>
    <x v="35"/>
    <s v="VOS 495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21"/>
    <s v="-"/>
    <n v="40"/>
    <s v="Produkte"/>
    <s v="BUs"/>
    <s v="Symptome"/>
    <s v="0"/>
    <s v="BU2"/>
    <s v="Blöcke"/>
  </r>
  <r>
    <x v="1"/>
    <n v="405"/>
    <x v="35"/>
    <s v="Diverses"/>
    <x v="24"/>
    <s v="Linienbezogen"/>
    <x v="23"/>
    <s v="-"/>
    <n v="40"/>
    <s v="Produkte"/>
    <s v="BUs"/>
    <s v="Symptome"/>
    <s v="0"/>
    <s v="Abfüllung"/>
    <s v="Diverses"/>
  </r>
  <r>
    <x v="0"/>
    <n v="22"/>
    <x v="35"/>
    <s v="Diverses"/>
    <x v="23"/>
    <s v="Linienbezogen"/>
    <x v="6"/>
    <s v="-"/>
    <n v="40"/>
    <s v="Produkte"/>
    <s v="BUs"/>
    <s v="Symptome"/>
    <s v="0"/>
    <s v="L33"/>
    <s v="Maschinenabfall"/>
  </r>
  <r>
    <x v="2"/>
    <n v="19.399999999999999"/>
    <x v="35"/>
    <s v="Diverses"/>
    <x v="24"/>
    <s v="Linienbezogen"/>
    <x v="6"/>
    <s v="-"/>
    <n v="40"/>
    <s v="Produkte"/>
    <s v="BUs"/>
    <s v="Symptome"/>
    <n v="0"/>
    <s v="Bu4"/>
    <s v="Diverses"/>
  </r>
  <r>
    <x v="4"/>
    <n v="69.900000000000006"/>
    <x v="35"/>
    <s v="ABS 295"/>
    <x v="13"/>
    <s v="Linienbezogen"/>
    <x v="6"/>
    <s v="-"/>
    <n v="40"/>
    <s v="Produkte"/>
    <s v="BUs"/>
    <s v="Symptome"/>
    <s v="0"/>
    <s v="BU2"/>
    <s v="Scheiben/Staub"/>
  </r>
  <r>
    <x v="5"/>
    <n v="11"/>
    <x v="35"/>
    <s v="Diverses"/>
    <x v="24"/>
    <s v="Qualitätssicherung"/>
    <x v="14"/>
    <s v="-"/>
    <n v="40"/>
    <s v="Produkte"/>
    <s v="BUs"/>
    <s v="Symptome"/>
    <s v="0"/>
    <s v="QM"/>
    <s v="Diverses"/>
  </r>
  <r>
    <x v="1"/>
    <n v="97"/>
    <x v="35"/>
    <s v="Diverses"/>
    <x v="24"/>
    <s v="Linienbezogen"/>
    <x v="17"/>
    <s v="-"/>
    <n v="40"/>
    <s v="Produkte"/>
    <s v="BUs"/>
    <s v="Symptome"/>
    <s v="0"/>
    <s v="Schmelze"/>
    <s v="Diverses"/>
  </r>
  <r>
    <x v="1"/>
    <n v="60"/>
    <x v="35"/>
    <s v="ganze Wurst"/>
    <x v="229"/>
    <s v="Linienbezogen"/>
    <x v="23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3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23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8"/>
    <s v="-"/>
    <n v="40"/>
    <s v="Produkte"/>
    <s v="BUs"/>
    <s v="Symptome"/>
    <s v="0"/>
    <s v="Labor"/>
    <s v="Laborproben"/>
  </r>
  <r>
    <x v="5"/>
    <n v="7"/>
    <x v="35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5"/>
    <n v="29.2"/>
    <x v="35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0"/>
    <n v="436.6"/>
    <x v="36"/>
    <s v="Riemen"/>
    <x v="94"/>
    <s v="Schimmel"/>
    <x v="31"/>
    <s v="-"/>
    <n v="40"/>
    <s v="Produkte"/>
    <s v="BUs"/>
    <s v="Symptome"/>
    <n v="3250.0940599999999"/>
    <s v="BU3"/>
    <n v="23500062"/>
  </r>
  <r>
    <x v="0"/>
    <n v="427"/>
    <x v="36"/>
    <s v="Riemen"/>
    <x v="94"/>
    <s v="Schimmel"/>
    <x v="31"/>
    <s v="-"/>
    <n v="40"/>
    <s v="Produkte"/>
    <s v="BUs"/>
    <s v="Symptome"/>
    <n v="3178.6306999999997"/>
    <s v="BU3"/>
    <n v="23500062"/>
  </r>
  <r>
    <x v="1"/>
    <n v="22"/>
    <x v="36"/>
    <s v="VOS 295"/>
    <x v="232"/>
    <s v="Schimmel"/>
    <x v="1"/>
    <s v="-"/>
    <n v="40"/>
    <s v="Produkte"/>
    <s v="BUs"/>
    <s v="Symptome"/>
    <s v="0"/>
    <s v="RWV"/>
    <n v="29500531"/>
  </r>
  <r>
    <x v="1"/>
    <n v="20"/>
    <x v="36"/>
    <s v="VOS 295"/>
    <x v="198"/>
    <s v="Schimmel"/>
    <x v="1"/>
    <s v="-"/>
    <n v="40"/>
    <s v="Produkte"/>
    <s v="BUs"/>
    <s v="Symptome"/>
    <n v="10"/>
    <s v="Schmelze"/>
    <n v="29500620"/>
  </r>
  <r>
    <x v="2"/>
    <n v="20"/>
    <x v="36"/>
    <s v="VOS 295"/>
    <x v="233"/>
    <s v="keinen Verwendungszweck"/>
    <x v="26"/>
    <s v="-"/>
    <n v="40"/>
    <s v="Produkte"/>
    <s v="BUs"/>
    <s v="Symptome"/>
    <n v="0"/>
    <s v="BU4"/>
    <n v="29501010"/>
  </r>
  <r>
    <x v="2"/>
    <n v="10"/>
    <x v="36"/>
    <s v="ABS 295"/>
    <x v="70"/>
    <s v="keinen Verwendungszweck"/>
    <x v="26"/>
    <s v="-"/>
    <n v="40"/>
    <s v="Produkte"/>
    <s v="BUs"/>
    <s v="Symptome"/>
    <n v="7.4148209887633527"/>
    <s v="BU4"/>
    <n v="29501013"/>
  </r>
  <r>
    <x v="3"/>
    <n v="70"/>
    <x v="36"/>
    <s v="Zipfel 295"/>
    <x v="234"/>
    <s v="Schimmel"/>
    <x v="5"/>
    <s v="-"/>
    <n v="40"/>
    <s v="Produkte"/>
    <s v="BUs"/>
    <s v="Symptome"/>
    <n v="35"/>
    <s v="Verkauf"/>
    <n v="29501073"/>
  </r>
  <r>
    <x v="3"/>
    <n v="220"/>
    <x v="36"/>
    <s v="Endstücke 295"/>
    <x v="235"/>
    <s v="Schimmel"/>
    <x v="5"/>
    <s v="-"/>
    <n v="40"/>
    <s v="Produkte"/>
    <s v="BUs"/>
    <s v="Symptome"/>
    <n v="110"/>
    <s v="Verkauf"/>
    <n v="29501081"/>
  </r>
  <r>
    <x v="0"/>
    <n v="245"/>
    <x v="36"/>
    <s v="Diverses"/>
    <x v="236"/>
    <s v="Schimmel"/>
    <x v="44"/>
    <s v="-"/>
    <n v="40"/>
    <s v="Produkte"/>
    <s v="BUs"/>
    <s v="Symptome"/>
    <s v="0"/>
    <s v="Spezialitäten"/>
    <n v="31000217"/>
  </r>
  <r>
    <x v="1"/>
    <n v="328"/>
    <x v="36"/>
    <s v="Räucherwürste"/>
    <x v="100"/>
    <s v="Linienbezogen"/>
    <x v="23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21"/>
    <s v="-"/>
    <n v="40"/>
    <s v="Produkte"/>
    <s v="BUs"/>
    <s v="Symptome"/>
    <s v="0"/>
    <s v="BU2"/>
    <s v="Blöcke"/>
  </r>
  <r>
    <x v="0"/>
    <n v="16"/>
    <x v="36"/>
    <s v="Vorschmelz Diverses"/>
    <x v="22"/>
    <s v="Linienbezogen"/>
    <x v="6"/>
    <s v="-"/>
    <n v="40"/>
    <s v="Produkte"/>
    <s v="BUs"/>
    <s v="Symptome"/>
    <s v="0"/>
    <s v="BU3"/>
    <s v="Vorschmelz Diverses"/>
  </r>
  <r>
    <x v="1"/>
    <n v="328"/>
    <x v="36"/>
    <s v="Diverses"/>
    <x v="24"/>
    <s v="Linienbezogen"/>
    <x v="23"/>
    <s v="-"/>
    <n v="40"/>
    <s v="Produkte"/>
    <s v="BUs"/>
    <s v="Symptome"/>
    <s v="0"/>
    <s v="Abfüllung"/>
    <s v="Diverses"/>
  </r>
  <r>
    <x v="2"/>
    <n v="18"/>
    <x v="36"/>
    <s v="Diverses"/>
    <x v="24"/>
    <s v="Linienbezogen"/>
    <x v="6"/>
    <s v="-"/>
    <n v="40"/>
    <s v="Produkte"/>
    <s v="BUs"/>
    <s v="Symptome"/>
    <n v="0"/>
    <s v="BU4"/>
    <s v="Diverses"/>
  </r>
  <r>
    <x v="0"/>
    <n v="17"/>
    <x v="36"/>
    <s v="Diverses"/>
    <x v="23"/>
    <s v="Linienbezogen"/>
    <x v="6"/>
    <s v="-"/>
    <n v="40"/>
    <s v="Produkte"/>
    <s v="BUs"/>
    <s v="Symptome"/>
    <s v="0"/>
    <s v="L35"/>
    <s v="Maschinenabfall"/>
  </r>
  <r>
    <x v="0"/>
    <n v="22"/>
    <x v="36"/>
    <s v="Diverses"/>
    <x v="23"/>
    <s v="Linienbezogen"/>
    <x v="6"/>
    <s v="-"/>
    <n v="40"/>
    <s v="Produkte"/>
    <s v="BUs"/>
    <s v="Symptome"/>
    <s v="0"/>
    <s v="L11"/>
    <s v="Maschinenabfall"/>
  </r>
  <r>
    <x v="0"/>
    <n v="14"/>
    <x v="36"/>
    <s v="Diverses"/>
    <x v="23"/>
    <s v="Linienbezogen"/>
    <x v="6"/>
    <s v="-"/>
    <n v="40"/>
    <s v="Produkte"/>
    <s v="BUs"/>
    <s v="Symptome"/>
    <s v="0"/>
    <s v="L33"/>
    <s v="Maschinenabfall"/>
  </r>
  <r>
    <x v="0"/>
    <n v="10"/>
    <x v="36"/>
    <s v="Diverses"/>
    <x v="23"/>
    <s v="Linienbezogen"/>
    <x v="6"/>
    <s v="-"/>
    <n v="40"/>
    <s v="Produkte"/>
    <s v="BUs"/>
    <s v="Symptome"/>
    <s v="0"/>
    <s v="L11"/>
    <s v="Maschinenabfall"/>
  </r>
  <r>
    <x v="5"/>
    <n v="45"/>
    <x v="36"/>
    <s v="Diverses"/>
    <x v="24"/>
    <s v="Rest"/>
    <x v="33"/>
    <s v="-"/>
    <n v="40"/>
    <s v="Produkte"/>
    <s v="BUs"/>
    <s v="Symptome"/>
    <s v="0"/>
    <s v="Kantine"/>
    <s v="Diverses"/>
  </r>
  <r>
    <x v="4"/>
    <n v="15"/>
    <x v="36"/>
    <s v="Rohware"/>
    <x v="21"/>
    <s v="Schimmel"/>
    <x v="21"/>
    <s v="-"/>
    <n v="40"/>
    <s v="Produkte"/>
    <s v="BUs"/>
    <s v="Symptome"/>
    <s v="0"/>
    <s v="BU2"/>
    <s v="Blöcke"/>
  </r>
  <r>
    <x v="1"/>
    <n v="153"/>
    <x v="36"/>
    <s v="Diverses"/>
    <x v="24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24"/>
    <s v="Qualitätssicherung"/>
    <x v="18"/>
    <s v="-"/>
    <n v="40"/>
    <s v="Produkte"/>
    <s v="BUs"/>
    <s v="Symptome"/>
    <s v="0"/>
    <s v="Labor"/>
    <s v="Diverses"/>
  </r>
  <r>
    <x v="0"/>
    <n v="40"/>
    <x v="37"/>
    <s v="VOS 295"/>
    <x v="172"/>
    <s v="Linienbezogen"/>
    <x v="6"/>
    <s v="-"/>
    <n v="40"/>
    <s v="Produkte"/>
    <s v="BUs"/>
    <s v="Symptome"/>
    <n v="20"/>
    <s v="L1"/>
    <n v="29500613"/>
  </r>
  <r>
    <x v="2"/>
    <n v="26"/>
    <x v="37"/>
    <s v="ABS 295"/>
    <x v="214"/>
    <s v="keinen Verwendungszweck"/>
    <x v="26"/>
    <s v="-"/>
    <n v="40"/>
    <s v="Produkte"/>
    <s v="BUs"/>
    <s v="Symptome"/>
    <n v="8.9154964727939934"/>
    <s v="BU4"/>
    <n v="29500887"/>
  </r>
  <r>
    <x v="2"/>
    <n v="62.4"/>
    <x v="37"/>
    <s v="ABS 295"/>
    <x v="214"/>
    <s v="Schimmel"/>
    <x v="3"/>
    <s v="-"/>
    <n v="40"/>
    <s v="Produkte"/>
    <s v="BUs"/>
    <s v="Symptome"/>
    <n v="8.9154964727939934"/>
    <s v="BU4"/>
    <n v="29500887"/>
  </r>
  <r>
    <x v="1"/>
    <n v="28"/>
    <x v="37"/>
    <s v="VOS 295"/>
    <x v="46"/>
    <s v="Rest"/>
    <x v="10"/>
    <s v="-"/>
    <n v="40"/>
    <s v="Produkte"/>
    <s v="BUs"/>
    <s v="Symptome"/>
    <n v="0.28000000000000003"/>
    <s v="RWV"/>
    <n v="29500917"/>
  </r>
  <r>
    <x v="0"/>
    <n v="240"/>
    <x v="37"/>
    <s v="ABS 295"/>
    <x v="31"/>
    <s v="Linienbezogen"/>
    <x v="16"/>
    <s v="-"/>
    <n v="40"/>
    <s v="Produkte"/>
    <s v="BUs"/>
    <s v="Symptome"/>
    <n v="240"/>
    <s v="L33"/>
    <n v="29501003"/>
  </r>
  <r>
    <x v="0"/>
    <n v="55"/>
    <x v="37"/>
    <s v="ABS 295"/>
    <x v="18"/>
    <s v="Rest"/>
    <x v="11"/>
    <s v="-"/>
    <n v="40"/>
    <s v="Produkte"/>
    <s v="BUs"/>
    <s v="Symptome"/>
    <n v="55"/>
    <s v="L33"/>
    <n v="29501032"/>
  </r>
  <r>
    <x v="1"/>
    <n v="130"/>
    <x v="37"/>
    <s v="Sammelnr.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Diverses"/>
    <x v="23"/>
    <s v="Linienbezogen"/>
    <x v="6"/>
    <s v="-"/>
    <n v="40"/>
    <s v="Produkte"/>
    <s v="BUs"/>
    <s v="Symptome"/>
    <s v="0"/>
    <s v="WVP"/>
    <s v="Maschinenabfall"/>
  </r>
  <r>
    <x v="0"/>
    <n v="33"/>
    <x v="37"/>
    <s v="Diverses"/>
    <x v="23"/>
    <s v="Linienbezogen"/>
    <x v="6"/>
    <s v="-"/>
    <n v="40"/>
    <s v="Produkte"/>
    <s v="BUs"/>
    <s v="Symptome"/>
    <s v="0"/>
    <s v="L33"/>
    <s v="Maschinenabfall"/>
  </r>
  <r>
    <x v="5"/>
    <n v="15.5"/>
    <x v="37"/>
    <s v="Diverses"/>
    <x v="24"/>
    <s v="Rest"/>
    <x v="14"/>
    <s v="-"/>
    <n v="40"/>
    <s v="Produkte"/>
    <s v="BUs"/>
    <s v="Symptome"/>
    <s v="0"/>
    <s v="QM"/>
    <s v="Diverses"/>
  </r>
  <r>
    <x v="5"/>
    <n v="73"/>
    <x v="37"/>
    <s v="Diverses"/>
    <x v="24"/>
    <s v="Qualitätssicherung"/>
    <x v="14"/>
    <s v="-"/>
    <n v="40"/>
    <s v="Produkte"/>
    <s v="BUs"/>
    <s v="Symptome"/>
    <s v="0"/>
    <s v="QM"/>
    <s v="diverses"/>
  </r>
  <r>
    <x v="5"/>
    <n v="3"/>
    <x v="37"/>
    <s v="Diverses"/>
    <x v="24"/>
    <s v="Qualitätssicherung"/>
    <x v="9"/>
    <s v="-"/>
    <n v="40"/>
    <s v="Produkte"/>
    <s v="BUs"/>
    <s v="Symptome"/>
    <s v="0"/>
    <s v="Labor"/>
    <s v="Diverses"/>
  </r>
  <r>
    <x v="5"/>
    <n v="56"/>
    <x v="37"/>
    <s v="Diverses"/>
    <x v="24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24"/>
    <s v="Qualitätssicherung"/>
    <x v="14"/>
    <s v="-"/>
    <n v="40"/>
    <s v="Produkte"/>
    <s v="BUs"/>
    <s v="Symptome"/>
    <s v="0"/>
    <s v="Labor"/>
    <s v="Diverses"/>
  </r>
  <r>
    <x v="5"/>
    <n v="86"/>
    <x v="37"/>
    <s v="Diverses"/>
    <x v="24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4"/>
    <s v="-"/>
    <n v="40"/>
    <s v="Produkte"/>
    <s v="BUs"/>
    <s v="Symptome"/>
    <s v="0"/>
    <s v="Labor"/>
    <s v="Laborproben"/>
  </r>
  <r>
    <x v="1"/>
    <n v="80"/>
    <x v="37"/>
    <s v="Rest"/>
    <x v="42"/>
    <s v="Rest"/>
    <x v="10"/>
    <s v="-"/>
    <n v="40"/>
    <s v="Produkte"/>
    <s v="BUs"/>
    <s v="Symptome"/>
    <s v="0"/>
    <s v="RWV"/>
    <s v="Rinde"/>
  </r>
  <r>
    <x v="5"/>
    <n v="53.6"/>
    <x v="37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5"/>
    <n v="62.6"/>
    <x v="37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5"/>
    <n v="127"/>
    <x v="37"/>
    <s v="Qualitätssicherung"/>
    <x v="26"/>
    <s v="Qualitätssicherung"/>
    <x v="15"/>
    <s v="-"/>
    <n v="40"/>
    <s v="Produkte"/>
    <s v="BUs"/>
    <s v="Symptome"/>
    <s v="0"/>
    <s v="Labor"/>
    <s v="Rückstellproben"/>
  </r>
  <r>
    <x v="0"/>
    <n v="46"/>
    <x v="37"/>
    <s v="Diverses"/>
    <x v="23"/>
    <s v="Linienbezogen"/>
    <x v="6"/>
    <s v="-"/>
    <n v="40"/>
    <s v="Produkte"/>
    <s v="BUs"/>
    <s v="Symptome"/>
    <s v="0"/>
    <s v="L9"/>
    <s v="Maschinenabfall"/>
  </r>
  <r>
    <x v="0"/>
    <n v="14.8"/>
    <x v="37"/>
    <s v="ABS 295"/>
    <x v="238"/>
    <s v="Linienbezogen"/>
    <x v="6"/>
    <s v="-"/>
    <n v="40"/>
    <s v="Produkte"/>
    <s v="BUs"/>
    <s v="Symptome"/>
    <s v="0"/>
    <s v="L35"/>
    <s v="Würfel"/>
  </r>
  <r>
    <x v="5"/>
    <n v="292"/>
    <x v="38"/>
    <s v="ABS 295"/>
    <x v="226"/>
    <s v="Rest"/>
    <x v="13"/>
    <s v="Reklamation erhalten"/>
    <n v="41"/>
    <s v="Produkte"/>
    <s v="BUs"/>
    <s v="Symptome"/>
    <n v="438"/>
    <s v="Rest"/>
    <n v="29500719"/>
  </r>
  <r>
    <x v="2"/>
    <n v="9"/>
    <x v="38"/>
    <s v="ABS 295"/>
    <x v="61"/>
    <s v="keinen Verwendungszweck"/>
    <x v="26"/>
    <s v="-"/>
    <n v="41"/>
    <s v="Produkte"/>
    <s v="BUs"/>
    <s v="Symptome"/>
    <n v="9.1663526661992432"/>
    <s v="BU4"/>
    <n v="29500891"/>
  </r>
  <r>
    <x v="2"/>
    <n v="102"/>
    <x v="38"/>
    <s v="ABS 295"/>
    <x v="239"/>
    <s v="Schimmel"/>
    <x v="3"/>
    <s v="-"/>
    <n v="41"/>
    <s v="Produkte"/>
    <s v="BUs"/>
    <s v="Symptome"/>
    <n v="9.946660172967233"/>
    <s v="BU4"/>
    <n v="29500893"/>
  </r>
  <r>
    <x v="2"/>
    <n v="154"/>
    <x v="38"/>
    <s v="ABS 295"/>
    <x v="239"/>
    <s v="keinen Verwendungszweck"/>
    <x v="26"/>
    <s v="-"/>
    <n v="41"/>
    <s v="Produkte"/>
    <s v="BUs"/>
    <s v="Symptome"/>
    <n v="9.946660172967233"/>
    <s v="BU4"/>
    <n v="29500893"/>
  </r>
  <r>
    <x v="2"/>
    <n v="452"/>
    <x v="38"/>
    <s v="ABS 295"/>
    <x v="240"/>
    <s v="Schimmel"/>
    <x v="3"/>
    <s v="-"/>
    <n v="41"/>
    <s v="Produkte"/>
    <s v="BUs"/>
    <s v="Symptome"/>
    <n v="0"/>
    <s v="BU4"/>
    <n v="29500894"/>
  </r>
  <r>
    <x v="2"/>
    <n v="419"/>
    <x v="38"/>
    <s v="ABS 295"/>
    <x v="64"/>
    <s v="keinen Verwendungszweck"/>
    <x v="26"/>
    <s v="-"/>
    <n v="41"/>
    <s v="Produkte"/>
    <s v="BUs"/>
    <s v="Symptome"/>
    <n v="7.7475399924149615"/>
    <s v="BU4"/>
    <n v="29500904"/>
  </r>
  <r>
    <x v="2"/>
    <n v="8"/>
    <x v="38"/>
    <s v="ABS 295"/>
    <x v="65"/>
    <s v="keinen Verwendungszweck"/>
    <x v="26"/>
    <s v="-"/>
    <n v="41"/>
    <s v="Produkte"/>
    <s v="BUs"/>
    <s v="Symptome"/>
    <n v="7.6086145024926051"/>
    <s v="BU4"/>
    <n v="29500906"/>
  </r>
  <r>
    <x v="2"/>
    <n v="327"/>
    <x v="38"/>
    <s v="ABS 295"/>
    <x v="218"/>
    <s v="keinen Verwendungszweck"/>
    <x v="26"/>
    <s v="-"/>
    <n v="41"/>
    <s v="Produkte"/>
    <s v="BUs"/>
    <s v="Symptome"/>
    <n v="14.49175949220386"/>
    <s v="BU4"/>
    <n v="29500908"/>
  </r>
  <r>
    <x v="2"/>
    <n v="24"/>
    <x v="38"/>
    <s v="ABS 295"/>
    <x v="105"/>
    <s v="keinen Verwendungszweck"/>
    <x v="26"/>
    <s v="-"/>
    <n v="41"/>
    <s v="Produkte"/>
    <s v="BUs"/>
    <s v="Symptome"/>
    <n v="9.4651380183951126"/>
    <s v="BU4"/>
    <n v="29500910"/>
  </r>
  <r>
    <x v="1"/>
    <n v="53"/>
    <x v="38"/>
    <s v="VOS 295"/>
    <x v="46"/>
    <s v="Rest"/>
    <x v="10"/>
    <s v="-"/>
    <n v="41"/>
    <s v="Produkte"/>
    <s v="BUs"/>
    <s v="Symptome"/>
    <n v="0.53"/>
    <s v="RWV"/>
    <n v="29500917"/>
  </r>
  <r>
    <x v="1"/>
    <n v="6"/>
    <x v="38"/>
    <s v="VOS 295"/>
    <x v="46"/>
    <s v="Rest"/>
    <x v="10"/>
    <s v="-"/>
    <n v="41"/>
    <s v="Produkte"/>
    <s v="BUs"/>
    <s v="Symptome"/>
    <n v="0.06"/>
    <s v="RWV"/>
    <n v="29500917"/>
  </r>
  <r>
    <x v="2"/>
    <n v="55"/>
    <x v="38"/>
    <s v="ABS 295"/>
    <x v="73"/>
    <s v="keinen Verwendungszweck"/>
    <x v="26"/>
    <s v="-"/>
    <n v="41"/>
    <s v="Produkte"/>
    <s v="BUs"/>
    <s v="Symptome"/>
    <n v="10.868925052314992"/>
    <s v="BU4"/>
    <n v="29501039"/>
  </r>
  <r>
    <x v="2"/>
    <n v="21"/>
    <x v="38"/>
    <s v="ABS 295"/>
    <x v="73"/>
    <s v="keinen Verwendungszweck"/>
    <x v="26"/>
    <s v="-"/>
    <n v="41"/>
    <s v="Produkte"/>
    <s v="BUs"/>
    <s v="Symptome"/>
    <n v="10.868925052314992"/>
    <s v="BU4"/>
    <n v="29501039"/>
  </r>
  <r>
    <x v="2"/>
    <n v="424"/>
    <x v="38"/>
    <s v="ABS 295"/>
    <x v="241"/>
    <s v="Schimmel"/>
    <x v="3"/>
    <s v="-"/>
    <n v="41"/>
    <s v="Produkte"/>
    <s v="BUs"/>
    <s v="Symptome"/>
    <n v="0"/>
    <s v="BU4"/>
    <n v="29501049"/>
  </r>
  <r>
    <x v="3"/>
    <n v="474"/>
    <x v="38"/>
    <s v="Endstücke 295"/>
    <x v="37"/>
    <s v="Schimmel"/>
    <x v="5"/>
    <s v="-"/>
    <n v="41"/>
    <s v="Produkte"/>
    <s v="BUs"/>
    <s v="Symptome"/>
    <n v="237"/>
    <s v="Verkauf"/>
    <n v="29501070"/>
  </r>
  <r>
    <x v="2"/>
    <n v="45"/>
    <x v="38"/>
    <s v="ABS 295"/>
    <x v="242"/>
    <s v="keinen Verwendungszweck"/>
    <x v="26"/>
    <s v="-"/>
    <n v="41"/>
    <s v="Produkte"/>
    <s v="BUs"/>
    <s v="Symptome"/>
    <n v="6.7003968641643503"/>
    <s v="BU4"/>
    <n v="29501099"/>
  </r>
  <r>
    <x v="1"/>
    <n v="160"/>
    <x v="38"/>
    <s v="Sammelnr.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40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 495"/>
    <x v="243"/>
    <s v="Schimmel"/>
    <x v="3"/>
    <s v="-"/>
    <n v="41"/>
    <s v="Produkte"/>
    <s v="BUs"/>
    <s v="Symptome"/>
    <n v="0"/>
    <s v="BU4"/>
    <n v="49500192"/>
  </r>
  <r>
    <x v="4"/>
    <n v="60"/>
    <x v="38"/>
    <s v="Rohware"/>
    <x v="21"/>
    <s v="Schimmel"/>
    <x v="21"/>
    <s v="-"/>
    <n v="41"/>
    <s v="Produkte"/>
    <s v="BUs"/>
    <s v="Symptome"/>
    <s v="0"/>
    <s v="BU2"/>
    <s v="Blöcke"/>
  </r>
  <r>
    <x v="4"/>
    <n v="15"/>
    <x v="38"/>
    <s v="Rohware"/>
    <x v="21"/>
    <s v="Schimmel"/>
    <x v="21"/>
    <s v="-"/>
    <n v="41"/>
    <s v="Produkte"/>
    <s v="BUs"/>
    <s v="Symptome"/>
    <s v="0"/>
    <s v="BU2"/>
    <s v="Blöcke"/>
  </r>
  <r>
    <x v="1"/>
    <n v="136"/>
    <x v="38"/>
    <s v="Diverses"/>
    <x v="24"/>
    <s v="Qualitätssicherung"/>
    <x v="1"/>
    <s v="-"/>
    <n v="41"/>
    <s v="Produkte"/>
    <s v="BUs"/>
    <s v="Symptome"/>
    <s v="0"/>
    <s v="Schmelze"/>
    <s v="Diverses"/>
  </r>
  <r>
    <x v="0"/>
    <n v="25"/>
    <x v="38"/>
    <s v="Diverses"/>
    <x v="23"/>
    <s v="Linienbezogen"/>
    <x v="6"/>
    <s v="-"/>
    <n v="41"/>
    <s v="Produkte"/>
    <s v="BUs"/>
    <s v="Symptome"/>
    <s v="0"/>
    <s v="WVP"/>
    <s v="Maschinenabfall"/>
  </r>
  <r>
    <x v="2"/>
    <n v="30"/>
    <x v="38"/>
    <s v="Diverses"/>
    <x v="24"/>
    <s v="Linienbezogen"/>
    <x v="6"/>
    <s v="-"/>
    <n v="41"/>
    <s v="Produkte"/>
    <s v="BUs"/>
    <s v="Symptome"/>
    <n v="0"/>
    <s v="BU4"/>
    <s v="Diverses"/>
  </r>
  <r>
    <x v="4"/>
    <n v="65"/>
    <x v="38"/>
    <s v="ABS 295"/>
    <x v="13"/>
    <s v="Linienbezogen"/>
    <x v="6"/>
    <s v="-"/>
    <n v="41"/>
    <s v="Produkte"/>
    <s v="BUs"/>
    <s v="Symptome"/>
    <s v="0"/>
    <s v="BU2"/>
    <s v="Scheiben/Staub"/>
  </r>
  <r>
    <x v="1"/>
    <n v="357"/>
    <x v="38"/>
    <s v="Diverses"/>
    <x v="24"/>
    <s v="Linienbezogen"/>
    <x v="23"/>
    <s v="-"/>
    <n v="41"/>
    <s v="Produkte"/>
    <s v="BUs"/>
    <s v="Symptome"/>
    <s v="0"/>
    <s v="Abfüllung"/>
    <s v="Diverses"/>
  </r>
  <r>
    <x v="1"/>
    <n v="193"/>
    <x v="38"/>
    <s v="Diverses"/>
    <x v="24"/>
    <s v="Linienbezogen"/>
    <x v="23"/>
    <s v="-"/>
    <n v="41"/>
    <s v="Produkte"/>
    <s v="BUs"/>
    <s v="Symptome"/>
    <s v="0"/>
    <s v="Abfüllung"/>
    <s v="Diverses"/>
  </r>
  <r>
    <x v="1"/>
    <n v="20.5"/>
    <x v="38"/>
    <s v="Diverses"/>
    <x v="24"/>
    <s v="Verpackungsfehler"/>
    <x v="47"/>
    <s v="-"/>
    <n v="41"/>
    <s v="Produkte"/>
    <s v="BUs"/>
    <s v="Symptome"/>
    <s v="0"/>
    <s v="Abfüllung"/>
    <s v="Diverses"/>
  </r>
  <r>
    <x v="4"/>
    <n v="98"/>
    <x v="38"/>
    <s v="ABS 295"/>
    <x v="13"/>
    <s v="Linienbezogen"/>
    <x v="6"/>
    <s v="-"/>
    <n v="41"/>
    <s v="Produkte"/>
    <s v="BUs"/>
    <s v="Symptome"/>
    <s v="0"/>
    <s v="BU2"/>
    <s v="Scheiben/Staub"/>
  </r>
  <r>
    <x v="0"/>
    <n v="32"/>
    <x v="38"/>
    <s v="Diverses"/>
    <x v="23"/>
    <s v="Linienbezogen"/>
    <x v="6"/>
    <s v="-"/>
    <n v="41"/>
    <s v="Produkte"/>
    <s v="BUs"/>
    <s v="Symptome"/>
    <s v="0"/>
    <s v="L35"/>
    <s v="Maschinenabfall"/>
  </r>
  <r>
    <x v="0"/>
    <n v="7"/>
    <x v="38"/>
    <s v="Diverses"/>
    <x v="23"/>
    <s v="Linienbezogen"/>
    <x v="6"/>
    <s v="-"/>
    <n v="41"/>
    <s v="Produkte"/>
    <s v="BUs"/>
    <s v="Symptome"/>
    <s v="0"/>
    <s v="L9"/>
    <s v="Maschinenabfall"/>
  </r>
  <r>
    <x v="2"/>
    <n v="28"/>
    <x v="38"/>
    <s v="Diverses"/>
    <x v="24"/>
    <s v="Linienbezogen"/>
    <x v="6"/>
    <s v="-"/>
    <n v="41"/>
    <s v="Produkte"/>
    <s v="BUs"/>
    <s v="Symptome"/>
    <n v="0"/>
    <s v="BU4"/>
    <s v="Diverses"/>
  </r>
  <r>
    <x v="5"/>
    <n v="14"/>
    <x v="38"/>
    <s v="Diverses"/>
    <x v="24"/>
    <s v="Qualitätssicherung"/>
    <x v="14"/>
    <s v="Rinde Extra"/>
    <n v="41"/>
    <s v="Produkte"/>
    <s v="BUs"/>
    <s v="Symptome"/>
    <s v="0"/>
    <s v="QM"/>
    <s v="Diverses"/>
  </r>
  <r>
    <x v="1"/>
    <n v="156"/>
    <x v="38"/>
    <s v="Diverses"/>
    <x v="24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24"/>
    <s v="Qualitätssicherung"/>
    <x v="9"/>
    <s v="-"/>
    <n v="41"/>
    <s v="Produkte"/>
    <s v="BUs"/>
    <s v="Symptome"/>
    <s v="0"/>
    <s v="Labor"/>
    <s v="Diverses"/>
  </r>
  <r>
    <x v="5"/>
    <n v="18"/>
    <x v="38"/>
    <s v="Diverses"/>
    <x v="24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24"/>
    <s v="Qualitätssicherung"/>
    <x v="14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9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3"/>
    <s v="-"/>
    <n v="41"/>
    <s v="Produkte"/>
    <s v="BUs"/>
    <s v="Symptome"/>
    <s v="0"/>
    <s v="Räucherei"/>
    <s v="ganze Wurst Gourme Natur"/>
  </r>
  <r>
    <x v="1"/>
    <n v="20"/>
    <x v="38"/>
    <s v="ganze Wurst"/>
    <x v="229"/>
    <s v="Linienbezogen"/>
    <x v="23"/>
    <s v="-"/>
    <n v="41"/>
    <s v="Produkte"/>
    <s v="BUs"/>
    <s v="Symptome"/>
    <s v="0"/>
    <s v="Räucherei"/>
    <s v="ganze Wurst Gourme Schinken"/>
  </r>
  <r>
    <x v="1"/>
    <n v="7"/>
    <x v="39"/>
    <s v="VOS 295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VOS 295"/>
    <x v="246"/>
    <s v="Schimmel"/>
    <x v="40"/>
    <s v="-"/>
    <n v="41"/>
    <s v="Produkte"/>
    <s v="BUs"/>
    <s v="Symptome"/>
    <n v="212"/>
    <s v="bu3"/>
    <n v="29500606"/>
  </r>
  <r>
    <x v="0"/>
    <n v="30"/>
    <x v="39"/>
    <s v="ABS 295"/>
    <x v="177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S 295"/>
    <x v="46"/>
    <s v="Rest"/>
    <x v="10"/>
    <s v="-"/>
    <n v="41"/>
    <s v="Produkte"/>
    <s v="BUs"/>
    <s v="Symptome"/>
    <n v="0.39"/>
    <s v="RWV"/>
    <n v="29500917"/>
  </r>
  <r>
    <x v="1"/>
    <n v="17"/>
    <x v="39"/>
    <s v="VOS 295"/>
    <x v="46"/>
    <s v="Rest"/>
    <x v="10"/>
    <s v="-"/>
    <n v="41"/>
    <s v="Produkte"/>
    <s v="BUs"/>
    <s v="Symptome"/>
    <n v="0.17"/>
    <s v="RWV"/>
    <n v="29500917"/>
  </r>
  <r>
    <x v="1"/>
    <n v="11"/>
    <x v="39"/>
    <s v="VOS 295"/>
    <x v="149"/>
    <s v="Schimmel"/>
    <x v="1"/>
    <s v="-"/>
    <n v="41"/>
    <s v="Produkte"/>
    <s v="BUs"/>
    <s v="Symptome"/>
    <n v="5.5"/>
    <s v="Schmelze"/>
    <n v="29500918"/>
  </r>
  <r>
    <x v="1"/>
    <n v="95"/>
    <x v="39"/>
    <s v="VOS 295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VOS 295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VOS 295"/>
    <x v="87"/>
    <s v="Schimmel"/>
    <x v="1"/>
    <s v="-"/>
    <n v="41"/>
    <s v="Produkte"/>
    <s v="BUs"/>
    <s v="Symptome"/>
    <n v="1.5"/>
    <s v="Schmelze"/>
    <n v="29500949"/>
  </r>
  <r>
    <x v="0"/>
    <n v="20"/>
    <x v="39"/>
    <s v="ABS 295"/>
    <x v="95"/>
    <s v="Schimmel"/>
    <x v="0"/>
    <s v="-"/>
    <n v="41"/>
    <s v="Produkte"/>
    <s v="BUs"/>
    <s v="Symptome"/>
    <s v="0"/>
    <s v="BU3"/>
    <n v="29500967"/>
  </r>
  <r>
    <x v="3"/>
    <n v="30"/>
    <x v="39"/>
    <s v="Endstücke 295"/>
    <x v="82"/>
    <s v="Schimmel"/>
    <x v="5"/>
    <s v="mehr VOS als Rework"/>
    <n v="41"/>
    <s v="Produkte"/>
    <s v="BUs"/>
    <s v="Symptome"/>
    <n v="15"/>
    <s v="Verkauf"/>
    <n v="29501079"/>
  </r>
  <r>
    <x v="0"/>
    <n v="257"/>
    <x v="39"/>
    <s v="Offen vegan"/>
    <x v="40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8"/>
    <s v="Schimmel"/>
    <x v="34"/>
    <s v="-"/>
    <n v="41"/>
    <s v="Produkte"/>
    <s v="BUs"/>
    <s v="Symptome"/>
    <n v="59.389199999999995"/>
    <s v="Verkauf"/>
    <n v="49500213"/>
  </r>
  <r>
    <x v="0"/>
    <n v="253"/>
    <x v="39"/>
    <s v="Vegan 495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egan 495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Fertigware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24"/>
    <s v="Linienbezogen"/>
    <x v="23"/>
    <s v="-"/>
    <n v="41"/>
    <s v="Produkte"/>
    <s v="BUs"/>
    <s v="Symptome"/>
    <s v="0"/>
    <s v="Abfüllung"/>
    <s v="Diverses"/>
  </r>
  <r>
    <x v="2"/>
    <n v="20"/>
    <x v="39"/>
    <s v="Diverses"/>
    <x v="24"/>
    <s v="Linienbezogen"/>
    <x v="6"/>
    <s v="-"/>
    <n v="41"/>
    <s v="Produkte"/>
    <s v="BUs"/>
    <s v="Symptome"/>
    <n v="0"/>
    <s v="bu4"/>
    <s v="Diverses"/>
  </r>
  <r>
    <x v="0"/>
    <n v="26"/>
    <x v="39"/>
    <s v="Diverses"/>
    <x v="23"/>
    <s v="Linienbezogen"/>
    <x v="6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4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9"/>
    <s v="-"/>
    <n v="41"/>
    <s v="Produkte"/>
    <s v="BUs"/>
    <s v="Symptome"/>
    <s v="0"/>
    <s v="Labor"/>
    <s v="Laborproben"/>
  </r>
  <r>
    <x v="0"/>
    <n v="333"/>
    <x v="39"/>
    <s v="Vorschmelz Diverses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23"/>
    <s v="-"/>
    <n v="41"/>
    <s v="Produkte"/>
    <s v="BUs"/>
    <s v="Symptome"/>
    <s v="0"/>
    <s v="Abfüllung"/>
    <n v="24000493"/>
  </r>
  <r>
    <x v="0"/>
    <n v="20"/>
    <x v="40"/>
    <s v="VOS 295"/>
    <x v="248"/>
    <s v="Schimmel"/>
    <x v="0"/>
    <s v="-"/>
    <n v="41"/>
    <s v="Produkte"/>
    <s v="BUs"/>
    <s v="Symptome"/>
    <n v="10"/>
    <s v="WVP"/>
    <n v="29500490"/>
  </r>
  <r>
    <x v="1"/>
    <n v="19"/>
    <x v="40"/>
    <s v="VOS 295"/>
    <x v="46"/>
    <s v="Rest"/>
    <x v="10"/>
    <s v="-"/>
    <n v="41"/>
    <s v="Produkte"/>
    <s v="BUs"/>
    <s v="Symptome"/>
    <n v="0.19"/>
    <s v="RWV"/>
    <n v="29500917"/>
  </r>
  <r>
    <x v="1"/>
    <n v="8"/>
    <x v="40"/>
    <s v="VOS 295"/>
    <x v="46"/>
    <s v="Rest"/>
    <x v="10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32"/>
    <s v="-"/>
    <n v="41"/>
    <s v="Produkte"/>
    <s v="BUs"/>
    <s v="Symptome"/>
    <s v="0"/>
    <s v="Abfüllung"/>
    <n v="32000022"/>
  </r>
  <r>
    <x v="1"/>
    <n v="25"/>
    <x v="40"/>
    <s v="Räucherwürste"/>
    <x v="91"/>
    <s v="Linienbezogen"/>
    <x v="23"/>
    <s v="-"/>
    <n v="41"/>
    <s v="Produkte"/>
    <s v="BUs"/>
    <s v="Symptome"/>
    <s v="0"/>
    <s v="Abfüllung"/>
    <n v="32000027"/>
  </r>
  <r>
    <x v="1"/>
    <n v="24"/>
    <x v="40"/>
    <s v="Räucherwürste"/>
    <x v="194"/>
    <s v="Linienbezogen"/>
    <x v="23"/>
    <s v="-"/>
    <n v="41"/>
    <s v="Produkte"/>
    <s v="BUs"/>
    <s v="Symptome"/>
    <s v="0"/>
    <s v="Abfüllung"/>
    <n v="32000036"/>
  </r>
  <r>
    <x v="1"/>
    <n v="200"/>
    <x v="40"/>
    <s v="Räucherwürste"/>
    <x v="108"/>
    <s v="Linienbezogen"/>
    <x v="23"/>
    <s v="-"/>
    <n v="41"/>
    <s v="Produkte"/>
    <s v="BUs"/>
    <s v="Symptome"/>
    <s v="0"/>
    <s v="Abfüllung"/>
    <n v="32000049"/>
  </r>
  <r>
    <x v="1"/>
    <n v="50"/>
    <x v="40"/>
    <s v="Räucherwürste"/>
    <x v="100"/>
    <s v="Linienbezogen"/>
    <x v="23"/>
    <s v="-"/>
    <n v="41"/>
    <s v="Produkte"/>
    <s v="BUs"/>
    <s v="Symptome"/>
    <s v="0"/>
    <s v="Abfüllung"/>
    <n v="32000106"/>
  </r>
  <r>
    <x v="1"/>
    <n v="25"/>
    <x v="40"/>
    <s v="Räucherwürste"/>
    <x v="100"/>
    <s v="Linienbezogen"/>
    <x v="23"/>
    <s v="-"/>
    <n v="41"/>
    <s v="Produkte"/>
    <s v="BUs"/>
    <s v="Symptome"/>
    <s v="0"/>
    <s v="Abfüllung"/>
    <n v="32000106"/>
  </r>
  <r>
    <x v="3"/>
    <n v="211"/>
    <x v="40"/>
    <s v="ABS 495"/>
    <x v="129"/>
    <s v="Schimmel"/>
    <x v="34"/>
    <s v="werden wieder verkauft"/>
    <n v="41"/>
    <s v="Produkte"/>
    <s v="BUs"/>
    <s v="Symptome"/>
    <n v="213.95400000000001"/>
    <s v="Verkauf"/>
    <n v="49500166"/>
  </r>
  <r>
    <x v="3"/>
    <n v="495"/>
    <x v="40"/>
    <s v="ABS 495"/>
    <x v="129"/>
    <s v="Schimmel"/>
    <x v="34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24"/>
    <s v="Linienbezogen"/>
    <x v="6"/>
    <s v="-"/>
    <n v="41"/>
    <s v="Produkte"/>
    <s v="BUs"/>
    <s v="Symptome"/>
    <n v="0"/>
    <s v="BU4"/>
    <s v="Diverses"/>
  </r>
  <r>
    <x v="4"/>
    <n v="125"/>
    <x v="40"/>
    <s v="HF-Ware"/>
    <x v="199"/>
    <s v="Schimmel"/>
    <x v="12"/>
    <s v="-"/>
    <n v="41"/>
    <s v="Produkte"/>
    <s v="BUs"/>
    <s v="Symptome"/>
    <s v="0"/>
    <s v="BU2"/>
    <s v="Verpackte Scheiben"/>
  </r>
  <r>
    <x v="0"/>
    <n v="25"/>
    <x v="40"/>
    <s v="Diverses"/>
    <x v="23"/>
    <s v="Linienbezogen"/>
    <x v="6"/>
    <s v="-"/>
    <n v="41"/>
    <s v="Produkte"/>
    <s v="BUs"/>
    <s v="Symptome"/>
    <s v="0"/>
    <s v="WVP"/>
    <s v="Maschinenabfall"/>
  </r>
  <r>
    <x v="5"/>
    <n v="10.3"/>
    <x v="40"/>
    <s v="Diverses"/>
    <x v="24"/>
    <s v="Qualitätssicherung"/>
    <x v="14"/>
    <s v="-"/>
    <n v="41"/>
    <s v="Produkte"/>
    <s v="BUs"/>
    <s v="Symptome"/>
    <s v="0"/>
    <s v="QM"/>
    <s v="Diverses"/>
  </r>
  <r>
    <x v="0"/>
    <n v="3"/>
    <x v="40"/>
    <s v="Diverses"/>
    <x v="23"/>
    <s v="Linienbezogen"/>
    <x v="6"/>
    <s v="-"/>
    <n v="41"/>
    <s v="Produkte"/>
    <s v="BUs"/>
    <s v="Symptome"/>
    <s v="0"/>
    <s v="L9"/>
    <s v="Maschinenabfall"/>
  </r>
  <r>
    <x v="1"/>
    <n v="167"/>
    <x v="40"/>
    <s v="Diverses"/>
    <x v="24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24"/>
    <s v="Qualitätssicherung"/>
    <x v="9"/>
    <s v="-"/>
    <n v="41"/>
    <s v="Produkte"/>
    <s v="BUs"/>
    <s v="Symptome"/>
    <s v="0"/>
    <s v="Labor"/>
    <s v="Diverses"/>
  </r>
  <r>
    <x v="5"/>
    <n v="1.5"/>
    <x v="40"/>
    <s v="Diverses"/>
    <x v="24"/>
    <s v="Qualitätssicherung"/>
    <x v="14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8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9"/>
    <s v="-"/>
    <n v="41"/>
    <s v="Produkte"/>
    <s v="BUs"/>
    <s v="Symptome"/>
    <s v="0"/>
    <s v="QM"/>
    <n v="23000584"/>
  </r>
  <r>
    <x v="0"/>
    <n v="40"/>
    <x v="41"/>
    <s v="VOS 295"/>
    <x v="44"/>
    <s v="Schimmel"/>
    <x v="40"/>
    <s v="-"/>
    <n v="41"/>
    <s v="Produkte"/>
    <s v="BUs"/>
    <s v="Symptome"/>
    <n v="20"/>
    <s v="Bu3"/>
    <n v="29500498"/>
  </r>
  <r>
    <x v="0"/>
    <n v="50"/>
    <x v="41"/>
    <s v="VOS 295"/>
    <x v="44"/>
    <s v="Schimmel"/>
    <x v="40"/>
    <s v="-"/>
    <n v="41"/>
    <s v="Produkte"/>
    <s v="BUs"/>
    <s v="Symptome"/>
    <n v="25"/>
    <s v="Bu3"/>
    <n v="29500498"/>
  </r>
  <r>
    <x v="0"/>
    <n v="136"/>
    <x v="41"/>
    <s v="VOS 295"/>
    <x v="156"/>
    <s v="keinen Verwendungszweck"/>
    <x v="38"/>
    <s v="-"/>
    <n v="41"/>
    <s v="Produkte"/>
    <s v="BUs"/>
    <s v="Symptome"/>
    <n v="68"/>
    <s v="L18"/>
    <n v="29500594"/>
  </r>
  <r>
    <x v="1"/>
    <n v="9"/>
    <x v="41"/>
    <s v="VOS 295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ABS 295"/>
    <x v="60"/>
    <s v="keinen Verwendungszweck"/>
    <x v="26"/>
    <s v="-"/>
    <n v="41"/>
    <s v="Produkte"/>
    <s v="BUs"/>
    <s v="Symptome"/>
    <n v="6.7194568295036419"/>
    <s v="Bu4"/>
    <n v="29500886"/>
  </r>
  <r>
    <x v="2"/>
    <n v="79"/>
    <x v="41"/>
    <s v="ABS 295"/>
    <x v="61"/>
    <s v="keinen Verwendungszweck"/>
    <x v="26"/>
    <s v="-"/>
    <n v="41"/>
    <s v="Produkte"/>
    <s v="BUs"/>
    <s v="Symptome"/>
    <n v="9.1663526661992432"/>
    <s v="Bu4"/>
    <n v="29500891"/>
  </r>
  <r>
    <x v="2"/>
    <n v="58"/>
    <x v="41"/>
    <s v="ABS 295"/>
    <x v="65"/>
    <s v="keinen Verwendungszweck"/>
    <x v="26"/>
    <s v="-"/>
    <n v="41"/>
    <s v="Produkte"/>
    <s v="BUs"/>
    <s v="Symptome"/>
    <n v="7.6086145024926051"/>
    <s v="BU4"/>
    <n v="29500906"/>
  </r>
  <r>
    <x v="1"/>
    <n v="23"/>
    <x v="41"/>
    <s v="VOS 295"/>
    <x v="46"/>
    <s v="Rest"/>
    <x v="10"/>
    <s v="-"/>
    <n v="41"/>
    <s v="Produkte"/>
    <s v="BUs"/>
    <s v="Symptome"/>
    <n v="0.23"/>
    <s v="RWV"/>
    <n v="29500917"/>
  </r>
  <r>
    <x v="2"/>
    <n v="20"/>
    <x v="41"/>
    <s v="ABS 295"/>
    <x v="113"/>
    <s v="keinen Verwendungszweck"/>
    <x v="26"/>
    <s v="-"/>
    <n v="41"/>
    <s v="Produkte"/>
    <s v="BUs"/>
    <s v="Symptome"/>
    <n v="0"/>
    <s v="Bu4"/>
    <n v="29500952"/>
  </r>
  <r>
    <x v="2"/>
    <n v="18"/>
    <x v="41"/>
    <s v="ABS 295"/>
    <x v="113"/>
    <s v="keinen Verwendungszweck"/>
    <x v="26"/>
    <s v="-"/>
    <n v="41"/>
    <s v="Produkte"/>
    <s v="BUs"/>
    <s v="Symptome"/>
    <n v="0"/>
    <s v="Bu4"/>
    <n v="29500952"/>
  </r>
  <r>
    <x v="2"/>
    <n v="12"/>
    <x v="41"/>
    <s v="VOS 295"/>
    <x v="57"/>
    <s v="keinen Verwendungszweck"/>
    <x v="26"/>
    <s v="-"/>
    <n v="41"/>
    <s v="Produkte"/>
    <s v="BUs"/>
    <s v="Symptome"/>
    <n v="0"/>
    <s v="Bu4"/>
    <n v="29501020"/>
  </r>
  <r>
    <x v="1"/>
    <n v="25"/>
    <x v="41"/>
    <s v="VOS 295"/>
    <x v="3"/>
    <s v="Schimmel"/>
    <x v="1"/>
    <s v="-"/>
    <n v="41"/>
    <s v="Produkte"/>
    <s v="BUs"/>
    <s v="Symptome"/>
    <n v="12.5"/>
    <s v="RWV"/>
    <n v="29501021"/>
  </r>
  <r>
    <x v="2"/>
    <n v="39"/>
    <x v="41"/>
    <s v="ABS 295"/>
    <x v="71"/>
    <s v="keinen Verwendungszweck"/>
    <x v="26"/>
    <s v="-"/>
    <n v="41"/>
    <s v="Produkte"/>
    <s v="BUs"/>
    <s v="Symptome"/>
    <n v="7.281148389532067"/>
    <s v="Bu4"/>
    <n v="29501029"/>
  </r>
  <r>
    <x v="2"/>
    <n v="21"/>
    <x v="41"/>
    <s v="ABS 295"/>
    <x v="73"/>
    <s v="keinen Verwendungszweck"/>
    <x v="26"/>
    <s v="-"/>
    <n v="41"/>
    <s v="Produkte"/>
    <s v="BUs"/>
    <s v="Symptome"/>
    <n v="10.868925052314992"/>
    <s v="Bu4"/>
    <n v="29501039"/>
  </r>
  <r>
    <x v="3"/>
    <n v="60"/>
    <x v="41"/>
    <s v="Zipfel 295"/>
    <x v="178"/>
    <s v="Schimmel"/>
    <x v="5"/>
    <s v="-"/>
    <n v="41"/>
    <s v="Produkte"/>
    <s v="BUs"/>
    <s v="Symptome"/>
    <n v="30"/>
    <s v="Verkauf"/>
    <n v="29501065"/>
  </r>
  <r>
    <x v="1"/>
    <n v="259"/>
    <x v="41"/>
    <s v="Sammelnr.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Diverses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Diverses"/>
    <x v="23"/>
    <s v="Linienbezogen"/>
    <x v="6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4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4"/>
    <s v="-"/>
    <n v="41"/>
    <s v="Produkte"/>
    <s v="BUs"/>
    <s v="Symptome"/>
    <s v="0"/>
    <s v="Labor"/>
    <s v="-"/>
  </r>
  <r>
    <x v="2"/>
    <n v="15"/>
    <x v="41"/>
    <s v="Diverses"/>
    <x v="24"/>
    <s v="Linienbezogen"/>
    <x v="6"/>
    <s v="-"/>
    <n v="41"/>
    <s v="Produkte"/>
    <s v="BUs"/>
    <s v="Symptome"/>
    <n v="0"/>
    <s v="BU4"/>
    <s v="Diverses"/>
  </r>
  <r>
    <x v="0"/>
    <n v="35"/>
    <x v="41"/>
    <s v="Diverses"/>
    <x v="23"/>
    <s v="Linienbezogen"/>
    <x v="6"/>
    <s v="-"/>
    <n v="41"/>
    <s v="Produkte"/>
    <s v="BUs"/>
    <s v="Symptome"/>
    <s v="0"/>
    <s v="BU3"/>
    <s v="Maschinenabfall"/>
  </r>
  <r>
    <x v="1"/>
    <n v="267"/>
    <x v="41"/>
    <s v="Diverses"/>
    <x v="24"/>
    <s v="Linienbezogen"/>
    <x v="23"/>
    <s v="-"/>
    <n v="41"/>
    <s v="Produkte"/>
    <s v="BUs"/>
    <s v="Symptome"/>
    <s v="0"/>
    <s v="Abfüllung"/>
    <s v="Diverses"/>
  </r>
  <r>
    <x v="1"/>
    <n v="41.5"/>
    <x v="41"/>
    <s v="Diverses"/>
    <x v="24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6"/>
    <s v="Qualitätssicherung"/>
    <x v="15"/>
    <s v="-"/>
    <n v="41"/>
    <s v="Produkte"/>
    <s v="BUs"/>
    <s v="Symptome"/>
    <s v="0"/>
    <s v="Labor"/>
    <s v="Rückstellproben"/>
  </r>
  <r>
    <x v="5"/>
    <n v="53"/>
    <x v="41"/>
    <s v="Qualitätssicherung"/>
    <x v="26"/>
    <s v="Qualitätssicherung"/>
    <x v="15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8"/>
    <s v="von Nagel zurück"/>
    <n v="41"/>
    <s v="Produkte"/>
    <s v="BUs"/>
    <s v="Symptome"/>
    <s v="0"/>
    <s v="Externe"/>
    <s v="verschiedene Fertigware"/>
  </r>
  <r>
    <x v="5"/>
    <n v="20"/>
    <x v="41"/>
    <s v="VOS 295"/>
    <x v="261"/>
    <s v="Schimmel"/>
    <x v="33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11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12"/>
    <s v="-"/>
    <n v="41"/>
    <s v="Produkte"/>
    <s v="BUs"/>
    <s v="Symptome"/>
    <s v="0"/>
    <s v="RWV"/>
    <n v="23000206"/>
  </r>
  <r>
    <x v="4"/>
    <n v="90"/>
    <x v="42"/>
    <s v="HF-Ware"/>
    <x v="199"/>
    <s v="Schimmel"/>
    <x v="12"/>
    <s v="-"/>
    <n v="41"/>
    <s v="Produkte"/>
    <s v="BUs"/>
    <s v="Symptome"/>
    <s v="0"/>
    <s v="BU2"/>
    <s v="Verpackte Scheiben"/>
  </r>
  <r>
    <x v="2"/>
    <n v="8"/>
    <x v="42"/>
    <s v="ABS 295"/>
    <x v="214"/>
    <s v="keinen Verwendungszweck"/>
    <x v="26"/>
    <s v="-"/>
    <n v="41"/>
    <s v="Produkte"/>
    <s v="BUs"/>
    <s v="Symptome"/>
    <n v="8.9154964727939934"/>
    <s v="Bu4"/>
    <n v="29500887"/>
  </r>
  <r>
    <x v="2"/>
    <n v="53"/>
    <x v="42"/>
    <s v="ABS 295"/>
    <x v="113"/>
    <s v="keinen Verwendungszweck"/>
    <x v="26"/>
    <s v="-"/>
    <n v="41"/>
    <s v="Produkte"/>
    <s v="BUs"/>
    <s v="Symptome"/>
    <n v="0"/>
    <s v="BU4"/>
    <n v="29500952"/>
  </r>
  <r>
    <x v="2"/>
    <n v="1"/>
    <x v="42"/>
    <s v="ABS 295"/>
    <x v="107"/>
    <s v="keinen Verwendungszweck"/>
    <x v="26"/>
    <s v="-"/>
    <n v="41"/>
    <s v="Produkte"/>
    <s v="BUs"/>
    <s v="Symptome"/>
    <n v="0"/>
    <s v="BU4"/>
    <n v="29501036"/>
  </r>
  <r>
    <x v="2"/>
    <n v="112"/>
    <x v="42"/>
    <s v="ABS 295"/>
    <x v="73"/>
    <s v="keinen Verwendungszweck"/>
    <x v="26"/>
    <s v="-"/>
    <n v="41"/>
    <s v="Produkte"/>
    <s v="BUs"/>
    <s v="Symptome"/>
    <n v="10.868925052314992"/>
    <s v="BU4"/>
    <n v="29501039"/>
  </r>
  <r>
    <x v="2"/>
    <n v="71"/>
    <x v="42"/>
    <s v="ABS 295"/>
    <x v="242"/>
    <s v="keinen Verwendungszweck"/>
    <x v="26"/>
    <s v="-"/>
    <n v="41"/>
    <s v="Produkte"/>
    <s v="BUs"/>
    <s v="Symptome"/>
    <n v="6.7003968641643503"/>
    <s v="BU4"/>
    <n v="29501099"/>
  </r>
  <r>
    <x v="1"/>
    <n v="39"/>
    <x v="42"/>
    <s v="Räucherwürste"/>
    <x v="110"/>
    <s v="Linienbezogen"/>
    <x v="39"/>
    <s v="-"/>
    <n v="41"/>
    <s v="Produkte"/>
    <s v="BUs"/>
    <s v="Symptome"/>
    <s v="0"/>
    <n v="3020"/>
    <n v="32000068"/>
  </r>
  <r>
    <x v="1"/>
    <n v="164"/>
    <x v="42"/>
    <s v="ABS 495"/>
    <x v="264"/>
    <s v="Schimmel"/>
    <x v="1"/>
    <s v="-"/>
    <n v="41"/>
    <s v="Produkte"/>
    <s v="BUs"/>
    <s v="Symptome"/>
    <n v="412.29599999999999"/>
    <s v="RWV"/>
    <n v="49500190"/>
  </r>
  <r>
    <x v="0"/>
    <n v="59"/>
    <x v="42"/>
    <s v="Vegan 495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Diverses"/>
    <x v="23"/>
    <s v="Linienbezogen"/>
    <x v="6"/>
    <s v="-"/>
    <n v="41"/>
    <s v="Produkte"/>
    <s v="BUs"/>
    <s v="Symptome"/>
    <s v="0"/>
    <s v="Bu3"/>
    <s v="Maschinenabfall"/>
  </r>
  <r>
    <x v="0"/>
    <n v="40"/>
    <x v="42"/>
    <s v="Diverses"/>
    <x v="23"/>
    <s v="Linienbezogen"/>
    <x v="6"/>
    <s v="-"/>
    <n v="41"/>
    <s v="Produkte"/>
    <s v="BUs"/>
    <s v="Symptome"/>
    <s v="0"/>
    <s v="L1"/>
    <s v="Maschinenabfall"/>
  </r>
  <r>
    <x v="2"/>
    <n v="35"/>
    <x v="42"/>
    <s v="Diverses"/>
    <x v="23"/>
    <s v="Linienbezogen"/>
    <x v="6"/>
    <s v="-"/>
    <n v="41"/>
    <s v="Produkte"/>
    <s v="BUs"/>
    <s v="Symptome"/>
    <n v="0"/>
    <s v="BU4"/>
    <s v="Maschinenabfall"/>
  </r>
  <r>
    <x v="0"/>
    <n v="8"/>
    <x v="42"/>
    <s v="Diverses"/>
    <x v="23"/>
    <s v="Linienbezogen"/>
    <x v="6"/>
    <s v="-"/>
    <n v="41"/>
    <s v="Produkte"/>
    <s v="BUs"/>
    <s v="Symptome"/>
    <s v="0"/>
    <s v="L35"/>
    <s v="Maschinenabfall"/>
  </r>
  <r>
    <x v="4"/>
    <n v="39"/>
    <x v="42"/>
    <s v="ABS 295"/>
    <x v="13"/>
    <s v="Linienbezogen"/>
    <x v="6"/>
    <s v="-"/>
    <n v="41"/>
    <s v="Produkte"/>
    <s v="BUs"/>
    <s v="Symptome"/>
    <s v="0"/>
    <s v="Bu2"/>
    <s v="Scheiben/Staub"/>
  </r>
  <r>
    <x v="5"/>
    <n v="8.5"/>
    <x v="42"/>
    <s v="Rest"/>
    <x v="258"/>
    <s v="Qualitätssicherung"/>
    <x v="14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4"/>
    <s v="-"/>
    <n v="41"/>
    <s v="Produkte"/>
    <s v="BUs"/>
    <s v="Symptome"/>
    <s v="0"/>
    <s v="Labor"/>
    <s v="-"/>
  </r>
  <r>
    <x v="4"/>
    <n v="15"/>
    <x v="42"/>
    <s v="Rohware"/>
    <x v="21"/>
    <s v="Schimmel"/>
    <x v="21"/>
    <s v="-"/>
    <n v="41"/>
    <s v="Produkte"/>
    <s v="BUs"/>
    <s v="Symptome"/>
    <s v="0"/>
    <s v="Bu2"/>
    <s v="Blöcke"/>
  </r>
  <r>
    <x v="1"/>
    <n v="189"/>
    <x v="42"/>
    <s v="Diverses"/>
    <x v="24"/>
    <s v="Linienbezogen"/>
    <x v="23"/>
    <s v="-"/>
    <n v="41"/>
    <s v="Produkte"/>
    <s v="BUs"/>
    <s v="Symptome"/>
    <s v="0"/>
    <s v="Abfüllung"/>
    <s v="Diverses"/>
  </r>
  <r>
    <x v="1"/>
    <n v="200"/>
    <x v="42"/>
    <s v="Diverses"/>
    <x v="24"/>
    <s v="Linienbezogen"/>
    <x v="17"/>
    <s v="-"/>
    <n v="41"/>
    <s v="Produkte"/>
    <s v="BUs"/>
    <s v="Symptome"/>
    <s v="0"/>
    <s v="Schmelze"/>
    <s v="Diverses"/>
  </r>
  <r>
    <x v="1"/>
    <n v="117"/>
    <x v="43"/>
    <s v="Rohware"/>
    <x v="265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VOS 295"/>
    <x v="44"/>
    <s v="Schimmel"/>
    <x v="40"/>
    <s v="-"/>
    <n v="42"/>
    <s v="Produkte"/>
    <s v="BUs"/>
    <s v="Symptome"/>
    <n v="121.5"/>
    <s v="BU3"/>
    <n v="29500498"/>
  </r>
  <r>
    <x v="0"/>
    <n v="20"/>
    <x v="43"/>
    <s v="VOS 295"/>
    <x v="27"/>
    <s v="Schimmel"/>
    <x v="0"/>
    <s v="-"/>
    <n v="42"/>
    <s v="Produkte"/>
    <s v="BUs"/>
    <s v="Symptome"/>
    <n v="10"/>
    <s v="BU3"/>
    <n v="29500527"/>
  </r>
  <r>
    <x v="1"/>
    <n v="22"/>
    <x v="43"/>
    <s v="VOS 295"/>
    <x v="46"/>
    <s v="Rest"/>
    <x v="10"/>
    <s v="-"/>
    <n v="42"/>
    <s v="Produkte"/>
    <s v="BUs"/>
    <s v="Symptome"/>
    <n v="0.22"/>
    <s v="RWV"/>
    <n v="29500917"/>
  </r>
  <r>
    <x v="1"/>
    <n v="13"/>
    <x v="43"/>
    <s v="VOS 295"/>
    <x v="46"/>
    <s v="Rest"/>
    <x v="10"/>
    <s v="-"/>
    <n v="42"/>
    <s v="Produkte"/>
    <s v="BUs"/>
    <s v="Symptome"/>
    <n v="0.13"/>
    <s v="RWV"/>
    <n v="29500917"/>
  </r>
  <r>
    <x v="1"/>
    <n v="10"/>
    <x v="43"/>
    <s v="VOS 295"/>
    <x v="46"/>
    <s v="Rest"/>
    <x v="10"/>
    <s v="-"/>
    <n v="42"/>
    <s v="Produkte"/>
    <s v="BUs"/>
    <s v="Symptome"/>
    <n v="0.1"/>
    <s v="RWV"/>
    <n v="29500917"/>
  </r>
  <r>
    <x v="1"/>
    <n v="51"/>
    <x v="43"/>
    <s v="VOS 295"/>
    <x v="46"/>
    <s v="Rest"/>
    <x v="10"/>
    <s v="-"/>
    <n v="42"/>
    <s v="Produkte"/>
    <s v="BUs"/>
    <s v="Symptome"/>
    <n v="0.51"/>
    <s v="RWV"/>
    <n v="29500917"/>
  </r>
  <r>
    <x v="0"/>
    <n v="146"/>
    <x v="43"/>
    <s v="ABS 295"/>
    <x v="31"/>
    <s v="Linienbezogen"/>
    <x v="16"/>
    <s v="-"/>
    <n v="42"/>
    <s v="Produkte"/>
    <s v="BUs"/>
    <s v="Symptome"/>
    <n v="146"/>
    <s v="L33"/>
    <n v="29501003"/>
  </r>
  <r>
    <x v="0"/>
    <n v="28"/>
    <x v="43"/>
    <s v="ABS 295"/>
    <x v="18"/>
    <s v="Rest"/>
    <x v="11"/>
    <s v="-"/>
    <n v="42"/>
    <s v="Produkte"/>
    <s v="BUs"/>
    <s v="Symptome"/>
    <n v="28"/>
    <s v="L33"/>
    <n v="29501032"/>
  </r>
  <r>
    <x v="3"/>
    <n v="31"/>
    <x v="43"/>
    <s v="Zipfel 295"/>
    <x v="266"/>
    <s v="Schimmel"/>
    <x v="5"/>
    <s v="-"/>
    <n v="42"/>
    <s v="Produkte"/>
    <s v="BUs"/>
    <s v="Symptome"/>
    <n v="15.5"/>
    <s v="Verkauf"/>
    <n v="29501062"/>
  </r>
  <r>
    <x v="3"/>
    <n v="115"/>
    <x v="43"/>
    <s v="Zipfel 295"/>
    <x v="178"/>
    <s v="Schimmel"/>
    <x v="5"/>
    <s v="-"/>
    <n v="42"/>
    <s v="Produkte"/>
    <s v="BUs"/>
    <s v="Symptome"/>
    <n v="57.5"/>
    <s v="Verkauf"/>
    <n v="29501065"/>
  </r>
  <r>
    <x v="3"/>
    <n v="92"/>
    <x v="43"/>
    <s v="Endstücke 295"/>
    <x v="267"/>
    <s v="Schimmel"/>
    <x v="5"/>
    <s v="-"/>
    <n v="42"/>
    <s v="Produkte"/>
    <s v="BUs"/>
    <s v="Symptome"/>
    <n v="46"/>
    <s v="Verkauf"/>
    <n v="29501066"/>
  </r>
  <r>
    <x v="3"/>
    <n v="25"/>
    <x v="43"/>
    <s v="Endstücke 295"/>
    <x v="268"/>
    <s v="Schimmel"/>
    <x v="5"/>
    <s v="-"/>
    <n v="42"/>
    <s v="Produkte"/>
    <s v="BUs"/>
    <s v="Symptome"/>
    <n v="12.5"/>
    <s v="Verkauf"/>
    <n v="29501083"/>
  </r>
  <r>
    <x v="3"/>
    <n v="106"/>
    <x v="43"/>
    <s v="Endstücke 295"/>
    <x v="268"/>
    <s v="Schimmel"/>
    <x v="5"/>
    <s v="-"/>
    <n v="42"/>
    <s v="Produkte"/>
    <s v="BUs"/>
    <s v="Symptome"/>
    <n v="53"/>
    <s v="Verkauf"/>
    <n v="29501083"/>
  </r>
  <r>
    <x v="3"/>
    <n v="346"/>
    <x v="43"/>
    <s v="Endstücke 295"/>
    <x v="269"/>
    <s v="Schimmel"/>
    <x v="5"/>
    <s v="-"/>
    <n v="42"/>
    <s v="Produkte"/>
    <s v="BUs"/>
    <s v="Symptome"/>
    <n v="173"/>
    <s v="Verkauf"/>
    <n v="29501085"/>
  </r>
  <r>
    <x v="3"/>
    <n v="38"/>
    <x v="43"/>
    <s v="Zipfel 295"/>
    <x v="39"/>
    <s v="Schimmel"/>
    <x v="5"/>
    <s v="-"/>
    <n v="42"/>
    <s v="Produkte"/>
    <s v="BUs"/>
    <s v="Symptome"/>
    <n v="19"/>
    <s v="Verkauf"/>
    <n v="29501087"/>
  </r>
  <r>
    <x v="3"/>
    <n v="25"/>
    <x v="43"/>
    <s v="Endstücke 295"/>
    <x v="270"/>
    <s v="Schimmel"/>
    <x v="5"/>
    <s v="-"/>
    <n v="42"/>
    <s v="Produkte"/>
    <s v="BUs"/>
    <s v="Symptome"/>
    <n v="12.5"/>
    <s v="Verkauf"/>
    <n v="29501089"/>
  </r>
  <r>
    <x v="0"/>
    <n v="283"/>
    <x v="43"/>
    <s v="Offen vegan"/>
    <x v="40"/>
    <s v="keinen Verwendungszweck"/>
    <x v="4"/>
    <s v="-"/>
    <n v="42"/>
    <s v="Produkte"/>
    <s v="BUs"/>
    <s v="Symptome"/>
    <n v="141.5"/>
    <s v="BU3"/>
    <n v="29900002"/>
  </r>
  <r>
    <x v="0"/>
    <n v="299"/>
    <x v="43"/>
    <s v="VOS 495"/>
    <x v="153"/>
    <s v="Schimmel"/>
    <x v="0"/>
    <s v="-"/>
    <n v="42"/>
    <s v="Produkte"/>
    <s v="BUs"/>
    <s v="Symptome"/>
    <n v="153.68600000000001"/>
    <s v="BU3"/>
    <n v="49500143"/>
  </r>
  <r>
    <x v="0"/>
    <n v="292"/>
    <x v="43"/>
    <s v="VOS 495"/>
    <x v="153"/>
    <s v="Schimmel"/>
    <x v="0"/>
    <s v="-"/>
    <n v="42"/>
    <s v="Produkte"/>
    <s v="BUs"/>
    <s v="Symptome"/>
    <n v="150.08799999999999"/>
    <s v="BU3"/>
    <n v="49500143"/>
  </r>
  <r>
    <x v="0"/>
    <n v="257"/>
    <x v="43"/>
    <s v="VOS 495"/>
    <x v="152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1"/>
    <s v="Schimmel"/>
    <x v="34"/>
    <s v="-"/>
    <n v="42"/>
    <s v="Produkte"/>
    <s v="BUs"/>
    <s v="Symptome"/>
    <s v="0"/>
    <s v="Verkauf"/>
    <n v="49500189"/>
  </r>
  <r>
    <x v="1"/>
    <n v="54"/>
    <x v="43"/>
    <s v="Rest"/>
    <x v="258"/>
    <s v="Linienbezogen"/>
    <x v="23"/>
    <s v="-"/>
    <n v="42"/>
    <s v="Produkte"/>
    <s v="BUs"/>
    <s v="Symptome"/>
    <s v="0"/>
    <s v="Abfüllung"/>
    <s v="-"/>
  </r>
  <r>
    <x v="1"/>
    <n v="206"/>
    <x v="43"/>
    <s v="Rest"/>
    <x v="258"/>
    <s v="Linienbezogen"/>
    <x v="23"/>
    <s v="-"/>
    <n v="42"/>
    <s v="Produkte"/>
    <s v="BUs"/>
    <s v="Symptome"/>
    <s v="0"/>
    <s v="Abfüllung"/>
    <s v="-"/>
  </r>
  <r>
    <x v="0"/>
    <n v="79"/>
    <x v="43"/>
    <s v="Diverses"/>
    <x v="23"/>
    <s v="Linienbezogen"/>
    <x v="6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ABS 295"/>
    <x v="31"/>
    <s v="Linienbezogen"/>
    <x v="16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4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9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4"/>
    <s v="-"/>
    <n v="42"/>
    <s v="Produkte"/>
    <s v="BUs"/>
    <s v="Symptome"/>
    <s v="0"/>
    <s v="Labor"/>
    <s v="-"/>
  </r>
  <r>
    <x v="5"/>
    <n v="63"/>
    <x v="43"/>
    <s v="Rohware"/>
    <x v="272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32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8"/>
    <s v="von Nagel zurück"/>
    <n v="42"/>
    <s v="Produkte"/>
    <s v="BUs"/>
    <s v="Symptome"/>
    <s v="0"/>
    <s v="Externe"/>
    <s v="verschiedene Fertigware"/>
  </r>
  <r>
    <x v="0"/>
    <n v="21"/>
    <x v="43"/>
    <s v="Diverses"/>
    <x v="23"/>
    <s v="Linienbezogen"/>
    <x v="6"/>
    <s v="-"/>
    <n v="42"/>
    <s v="Produkte"/>
    <s v="BUs"/>
    <s v="Symptome"/>
    <s v="0"/>
    <s v="L18"/>
    <s v="Maschinenabfall"/>
  </r>
  <r>
    <x v="5"/>
    <n v="80"/>
    <x v="44"/>
    <s v="VOS 295"/>
    <x v="273"/>
    <s v="Qualitätsprobleme"/>
    <x v="46"/>
    <s v="-"/>
    <n v="42"/>
    <s v="Produkte"/>
    <s v="BUs"/>
    <s v="Symptome"/>
    <n v="40"/>
    <s v="Außenlager"/>
    <n v="29500477"/>
  </r>
  <r>
    <x v="2"/>
    <n v="13"/>
    <x v="44"/>
    <s v="VOS 295"/>
    <x v="53"/>
    <s v="Schimmel"/>
    <x v="3"/>
    <s v="-"/>
    <n v="42"/>
    <s v="Produkte"/>
    <s v="BUs"/>
    <s v="Symptome"/>
    <n v="2.84"/>
    <s v="BU4"/>
    <n v="29500482"/>
  </r>
  <r>
    <x v="0"/>
    <n v="243"/>
    <x v="44"/>
    <s v="VOS 295"/>
    <x v="44"/>
    <s v="Schimmel"/>
    <x v="40"/>
    <s v="-"/>
    <n v="42"/>
    <s v="Produkte"/>
    <s v="BUs"/>
    <s v="Symptome"/>
    <n v="121.5"/>
    <s v="BU3"/>
    <n v="29500498"/>
  </r>
  <r>
    <x v="0"/>
    <n v="616"/>
    <x v="44"/>
    <s v="ABS 295"/>
    <x v="54"/>
    <s v="Verpackungsfehler"/>
    <x v="2"/>
    <s v="-"/>
    <n v="42"/>
    <s v="Produkte"/>
    <s v="BUs"/>
    <s v="Symptome"/>
    <n v="1232"/>
    <s v="BU3"/>
    <n v="29500821"/>
  </r>
  <r>
    <x v="2"/>
    <n v="19"/>
    <x v="44"/>
    <s v="ABS 295"/>
    <x v="59"/>
    <s v="Schimmel"/>
    <x v="3"/>
    <s v="-"/>
    <n v="42"/>
    <s v="Produkte"/>
    <s v="BUs"/>
    <s v="Symptome"/>
    <n v="0"/>
    <s v="BU4"/>
    <n v="29500885"/>
  </r>
  <r>
    <x v="2"/>
    <n v="19"/>
    <x v="44"/>
    <s v="ABS 295"/>
    <x v="60"/>
    <s v="Schimmel"/>
    <x v="3"/>
    <s v="-"/>
    <n v="42"/>
    <s v="Produkte"/>
    <s v="BUs"/>
    <s v="Symptome"/>
    <n v="6.7194568295036419"/>
    <s v="BU4"/>
    <n v="29500886"/>
  </r>
  <r>
    <x v="2"/>
    <n v="24"/>
    <x v="44"/>
    <s v="ABS 295"/>
    <x v="61"/>
    <s v="Schimmel"/>
    <x v="3"/>
    <s v="-"/>
    <n v="42"/>
    <s v="Produkte"/>
    <s v="BUs"/>
    <s v="Symptome"/>
    <n v="9.1663526661992432"/>
    <s v="BU4"/>
    <n v="29500891"/>
  </r>
  <r>
    <x v="2"/>
    <n v="209"/>
    <x v="44"/>
    <s v="ABS 295"/>
    <x v="121"/>
    <s v="Schimmel"/>
    <x v="3"/>
    <s v="-"/>
    <n v="42"/>
    <s v="Produkte"/>
    <s v="BUs"/>
    <s v="Symptome"/>
    <n v="6.5857900165143262"/>
    <s v="BU4"/>
    <n v="29500892"/>
  </r>
  <r>
    <x v="2"/>
    <n v="346"/>
    <x v="44"/>
    <s v="ABS 295"/>
    <x v="121"/>
    <s v="keinen Verwendungszweck"/>
    <x v="26"/>
    <s v="-"/>
    <n v="42"/>
    <s v="Produkte"/>
    <s v="BUs"/>
    <s v="Symptome"/>
    <n v="6.5857900165143262"/>
    <s v="BU4"/>
    <n v="29500892"/>
  </r>
  <r>
    <x v="2"/>
    <n v="5"/>
    <x v="44"/>
    <s v="ABS 295"/>
    <x v="239"/>
    <s v="Schimmel"/>
    <x v="3"/>
    <s v="-"/>
    <n v="42"/>
    <s v="Produkte"/>
    <s v="BUs"/>
    <s v="Symptome"/>
    <n v="9.946660172967233"/>
    <s v="BU4"/>
    <n v="29500893"/>
  </r>
  <r>
    <x v="2"/>
    <n v="29"/>
    <x v="44"/>
    <s v="ABS 295"/>
    <x v="239"/>
    <s v="keinen Verwendungszweck"/>
    <x v="26"/>
    <s v="-"/>
    <n v="42"/>
    <s v="Produkte"/>
    <s v="BUs"/>
    <s v="Symptome"/>
    <n v="9.946660172967233"/>
    <s v="BU4"/>
    <n v="29500893"/>
  </r>
  <r>
    <x v="2"/>
    <n v="61"/>
    <x v="44"/>
    <s v="ABS 295"/>
    <x v="62"/>
    <s v="Schimmel"/>
    <x v="3"/>
    <s v="-"/>
    <n v="42"/>
    <s v="Produkte"/>
    <s v="BUs"/>
    <s v="Symptome"/>
    <n v="11.073912126293463"/>
    <s v="BU4"/>
    <n v="29500895"/>
  </r>
  <r>
    <x v="2"/>
    <n v="22"/>
    <x v="44"/>
    <s v="ABS 295"/>
    <x v="62"/>
    <s v="keinen Verwendungszweck"/>
    <x v="26"/>
    <s v="-"/>
    <n v="42"/>
    <s v="Produkte"/>
    <s v="BUs"/>
    <s v="Symptome"/>
    <n v="11.073912126293463"/>
    <s v="BU4"/>
    <n v="29500895"/>
  </r>
  <r>
    <x v="2"/>
    <n v="38"/>
    <x v="44"/>
    <s v="ABS 295"/>
    <x v="63"/>
    <s v="Schimmel"/>
    <x v="3"/>
    <s v="-"/>
    <n v="42"/>
    <s v="Produkte"/>
    <s v="BUs"/>
    <s v="Symptome"/>
    <n v="6.6"/>
    <s v="BU4"/>
    <n v="29500900"/>
  </r>
  <r>
    <x v="2"/>
    <n v="3"/>
    <x v="44"/>
    <s v="ABS 295"/>
    <x v="63"/>
    <s v="keinen Verwendungszweck"/>
    <x v="26"/>
    <s v="-"/>
    <n v="42"/>
    <s v="Produkte"/>
    <s v="BUs"/>
    <s v="Symptome"/>
    <n v="6.6"/>
    <s v="BU4"/>
    <n v="29500900"/>
  </r>
  <r>
    <x v="2"/>
    <n v="447"/>
    <x v="44"/>
    <s v="ABS 295"/>
    <x v="64"/>
    <s v="keinen Verwendungszweck"/>
    <x v="26"/>
    <s v="-"/>
    <n v="42"/>
    <s v="Produkte"/>
    <s v="BUs"/>
    <s v="Symptome"/>
    <n v="7.7475399924149615"/>
    <s v="BU4"/>
    <n v="29500904"/>
  </r>
  <r>
    <x v="2"/>
    <n v="52"/>
    <x v="44"/>
    <s v="ABS 295"/>
    <x v="65"/>
    <s v="Schimmel"/>
    <x v="3"/>
    <s v="-"/>
    <n v="42"/>
    <s v="Produkte"/>
    <s v="BUs"/>
    <s v="Symptome"/>
    <n v="7.6086145024926051"/>
    <s v="BU4"/>
    <n v="29500906"/>
  </r>
  <r>
    <x v="2"/>
    <n v="14"/>
    <x v="44"/>
    <s v="ABS 295"/>
    <x v="218"/>
    <s v="Schimmel"/>
    <x v="3"/>
    <s v="-"/>
    <n v="42"/>
    <s v="Produkte"/>
    <s v="BUs"/>
    <s v="Symptome"/>
    <n v="14.49175949220386"/>
    <s v="BU4"/>
    <n v="29500908"/>
  </r>
  <r>
    <x v="2"/>
    <n v="177"/>
    <x v="44"/>
    <s v="ABS 295"/>
    <x v="218"/>
    <s v="keinen Verwendungszweck"/>
    <x v="26"/>
    <s v="-"/>
    <n v="42"/>
    <s v="Produkte"/>
    <s v="BUs"/>
    <s v="Symptome"/>
    <n v="14.49175949220386"/>
    <s v="BU4"/>
    <n v="29500908"/>
  </r>
  <r>
    <x v="2"/>
    <n v="51"/>
    <x v="44"/>
    <s v="ABS 295"/>
    <x v="105"/>
    <s v="Schimmel"/>
    <x v="3"/>
    <s v="-"/>
    <n v="42"/>
    <s v="Produkte"/>
    <s v="BUs"/>
    <s v="Symptome"/>
    <n v="9.4651380183951126"/>
    <s v="BU4"/>
    <n v="29500910"/>
  </r>
  <r>
    <x v="2"/>
    <n v="28"/>
    <x v="44"/>
    <s v="ABS 295"/>
    <x v="106"/>
    <s v="Schimmel"/>
    <x v="3"/>
    <s v="-"/>
    <n v="42"/>
    <s v="Produkte"/>
    <s v="BUs"/>
    <s v="Symptome"/>
    <n v="7.9957903604299254"/>
    <s v="BU4"/>
    <n v="29500913"/>
  </r>
  <r>
    <x v="1"/>
    <n v="36"/>
    <x v="44"/>
    <s v="VOS 295"/>
    <x v="46"/>
    <s v="Rest"/>
    <x v="10"/>
    <s v="-"/>
    <n v="42"/>
    <s v="Produkte"/>
    <s v="BUs"/>
    <s v="Symptome"/>
    <n v="0.36"/>
    <s v="RWV"/>
    <n v="29500917"/>
  </r>
  <r>
    <x v="1"/>
    <n v="2"/>
    <x v="44"/>
    <s v="VOS 295"/>
    <x v="46"/>
    <s v="Rest"/>
    <x v="10"/>
    <s v="-"/>
    <n v="42"/>
    <s v="Produkte"/>
    <s v="BUs"/>
    <s v="Symptome"/>
    <n v="0.02"/>
    <s v="RWV"/>
    <n v="29500917"/>
  </r>
  <r>
    <x v="1"/>
    <n v="28"/>
    <x v="44"/>
    <s v="VOS 295"/>
    <x v="46"/>
    <s v="Rest"/>
    <x v="10"/>
    <s v="-"/>
    <n v="42"/>
    <s v="Produkte"/>
    <s v="BUs"/>
    <s v="Symptome"/>
    <n v="0.28000000000000003"/>
    <s v="RWV"/>
    <n v="29500917"/>
  </r>
  <r>
    <x v="1"/>
    <n v="21"/>
    <x v="44"/>
    <s v="VOS 295"/>
    <x v="46"/>
    <s v="Rest"/>
    <x v="10"/>
    <s v="-"/>
    <n v="42"/>
    <s v="Produkte"/>
    <s v="BUs"/>
    <s v="Symptome"/>
    <n v="0.21"/>
    <s v="RWV"/>
    <n v="29500917"/>
  </r>
  <r>
    <x v="1"/>
    <n v="21"/>
    <x v="44"/>
    <s v="VOS 295"/>
    <x v="46"/>
    <s v="Rest"/>
    <x v="10"/>
    <s v="-"/>
    <n v="42"/>
    <s v="Produkte"/>
    <s v="BUs"/>
    <s v="Symptome"/>
    <n v="0.21"/>
    <s v="RWV"/>
    <n v="29500917"/>
  </r>
  <r>
    <x v="1"/>
    <n v="66"/>
    <x v="44"/>
    <s v="VOS 295"/>
    <x v="46"/>
    <s v="Rest"/>
    <x v="10"/>
    <s v="-"/>
    <n v="42"/>
    <s v="Produkte"/>
    <s v="BUs"/>
    <s v="Symptome"/>
    <n v="0.66"/>
    <s v="RWV"/>
    <n v="29500917"/>
  </r>
  <r>
    <x v="1"/>
    <n v="5"/>
    <x v="44"/>
    <s v="VOS 295"/>
    <x v="46"/>
    <s v="Rest"/>
    <x v="10"/>
    <s v="-"/>
    <n v="42"/>
    <s v="Produkte"/>
    <s v="BUs"/>
    <s v="Symptome"/>
    <n v="0.05"/>
    <s v="RWV"/>
    <n v="29500917"/>
  </r>
  <r>
    <x v="1"/>
    <n v="6"/>
    <x v="44"/>
    <s v="VOS 295"/>
    <x v="46"/>
    <s v="Rest"/>
    <x v="10"/>
    <s v="-"/>
    <n v="42"/>
    <s v="Produkte"/>
    <s v="BUs"/>
    <s v="Symptome"/>
    <n v="0.06"/>
    <s v="RWV"/>
    <n v="29500917"/>
  </r>
  <r>
    <x v="1"/>
    <n v="3"/>
    <x v="44"/>
    <s v="VOS 295"/>
    <x v="46"/>
    <s v="Rest"/>
    <x v="10"/>
    <s v="-"/>
    <n v="42"/>
    <s v="Produkte"/>
    <s v="BUs"/>
    <s v="Symptome"/>
    <n v="0.03"/>
    <s v="RWV"/>
    <n v="29500917"/>
  </r>
  <r>
    <x v="5"/>
    <n v="1.4"/>
    <x v="44"/>
    <s v="VOS 295"/>
    <x v="46"/>
    <s v="Qualitätssicherung"/>
    <x v="14"/>
    <s v="-"/>
    <n v="42"/>
    <s v="Produkte"/>
    <s v="BUs"/>
    <s v="Symptome"/>
    <n v="1.3999999999999999E-2"/>
    <s v="Labor"/>
    <n v="29500917"/>
  </r>
  <r>
    <x v="2"/>
    <n v="17"/>
    <x v="44"/>
    <s v="ABS 295"/>
    <x v="122"/>
    <s v="Schimmel"/>
    <x v="3"/>
    <s v="-"/>
    <n v="42"/>
    <s v="Produkte"/>
    <s v="BUs"/>
    <s v="Symptome"/>
    <n v="8.1175550752835619"/>
    <s v="BU4"/>
    <n v="29500957"/>
  </r>
  <r>
    <x v="2"/>
    <n v="28"/>
    <x v="44"/>
    <s v="ABS 295"/>
    <x v="122"/>
    <s v="keinen Verwendungszweck"/>
    <x v="26"/>
    <s v="-"/>
    <n v="42"/>
    <s v="Produkte"/>
    <s v="BUs"/>
    <s v="Symptome"/>
    <n v="8.1175550752835619"/>
    <s v="BU4"/>
    <n v="29500957"/>
  </r>
  <r>
    <x v="2"/>
    <n v="5"/>
    <x v="44"/>
    <s v="ABS 295"/>
    <x v="69"/>
    <s v="keinen Verwendungszweck"/>
    <x v="26"/>
    <s v="-"/>
    <n v="42"/>
    <s v="Produkte"/>
    <s v="BUs"/>
    <s v="Symptome"/>
    <n v="7.5058130571925785"/>
    <s v="BU4"/>
    <n v="29501009"/>
  </r>
  <r>
    <x v="2"/>
    <n v="7"/>
    <x v="44"/>
    <s v="ABS 295"/>
    <x v="70"/>
    <s v="keinen Verwendungszweck"/>
    <x v="26"/>
    <s v="-"/>
    <n v="42"/>
    <s v="Produkte"/>
    <s v="BUs"/>
    <s v="Symptome"/>
    <n v="7.4148209887633527"/>
    <s v="BU4"/>
    <n v="29501013"/>
  </r>
  <r>
    <x v="0"/>
    <n v="101"/>
    <x v="44"/>
    <s v="ABS 295"/>
    <x v="123"/>
    <s v="Linienbezogen"/>
    <x v="35"/>
    <s v="-"/>
    <n v="42"/>
    <s v="Produkte"/>
    <s v="BUs"/>
    <s v="Symptome"/>
    <n v="1.0100000000000001E-2"/>
    <s v="Spezialitäten"/>
    <n v="29501017"/>
  </r>
  <r>
    <x v="2"/>
    <n v="170"/>
    <x v="44"/>
    <s v="ABS 295"/>
    <x v="124"/>
    <s v="keinen Verwendungszweck"/>
    <x v="26"/>
    <s v="-"/>
    <n v="42"/>
    <s v="Produkte"/>
    <s v="BUs"/>
    <s v="Symptome"/>
    <n v="8.9105580026070399"/>
    <s v="BU4"/>
    <n v="29501023"/>
  </r>
  <r>
    <x v="2"/>
    <n v="91"/>
    <x v="44"/>
    <s v="ABS 295"/>
    <x v="4"/>
    <s v="keinen Verwendungszweck"/>
    <x v="26"/>
    <s v="-"/>
    <n v="42"/>
    <s v="Produkte"/>
    <s v="BUs"/>
    <s v="Symptome"/>
    <n v="8.0682678667519738"/>
    <s v="BU4"/>
    <n v="29501028"/>
  </r>
  <r>
    <x v="2"/>
    <n v="11"/>
    <x v="44"/>
    <s v="ABS 295"/>
    <x v="71"/>
    <s v="keinen Verwendungszweck"/>
    <x v="26"/>
    <s v="-"/>
    <n v="42"/>
    <s v="Produkte"/>
    <s v="BUs"/>
    <s v="Symptome"/>
    <n v="7.281148389532067"/>
    <s v="BU4"/>
    <n v="29501029"/>
  </r>
  <r>
    <x v="2"/>
    <n v="132"/>
    <x v="44"/>
    <s v="ABS 295"/>
    <x v="71"/>
    <s v="keinen Verwendungszweck"/>
    <x v="26"/>
    <s v="-"/>
    <n v="42"/>
    <s v="Produkte"/>
    <s v="BUs"/>
    <s v="Symptome"/>
    <n v="7.281148389532067"/>
    <s v="BU4"/>
    <n v="29501029"/>
  </r>
  <r>
    <x v="2"/>
    <n v="27"/>
    <x v="44"/>
    <s v="ABS 295"/>
    <x v="73"/>
    <s v="keinen Verwendungszweck"/>
    <x v="26"/>
    <s v="-"/>
    <n v="42"/>
    <s v="Produkte"/>
    <s v="BUs"/>
    <s v="Symptome"/>
    <n v="10.868925052314992"/>
    <s v="BU4"/>
    <n v="29501039"/>
  </r>
  <r>
    <x v="2"/>
    <n v="20"/>
    <x v="44"/>
    <s v="ABS 295"/>
    <x v="158"/>
    <s v="keinen Verwendungszweck"/>
    <x v="26"/>
    <s v="-"/>
    <n v="42"/>
    <s v="Produkte"/>
    <s v="BUs"/>
    <s v="Symptome"/>
    <n v="8.5413985337376133"/>
    <s v="BU4"/>
    <n v="29501040"/>
  </r>
  <r>
    <x v="3"/>
    <n v="56"/>
    <x v="44"/>
    <s v="Zipfel 295"/>
    <x v="35"/>
    <s v="Schimmel"/>
    <x v="5"/>
    <s v="-"/>
    <n v="42"/>
    <s v="Produkte"/>
    <s v="BUs"/>
    <s v="Symptome"/>
    <n v="28"/>
    <s v="Verkauf"/>
    <n v="29501063"/>
  </r>
  <r>
    <x v="2"/>
    <n v="30"/>
    <x v="44"/>
    <s v="ABS 295"/>
    <x v="242"/>
    <s v="keinen Verwendungszweck"/>
    <x v="26"/>
    <s v="-"/>
    <n v="42"/>
    <s v="Produkte"/>
    <s v="BUs"/>
    <s v="Symptome"/>
    <n v="6.7003968641643503"/>
    <s v="BU4"/>
    <n v="29501099"/>
  </r>
  <r>
    <x v="1"/>
    <n v="207"/>
    <x v="44"/>
    <s v="Sammelnr.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"/>
    <x v="274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40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40"/>
    <s v="Rest"/>
    <x v="13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ABS 495"/>
    <x v="128"/>
    <s v="Schimmel"/>
    <x v="28"/>
    <s v="-"/>
    <n v="42"/>
    <s v="Produkte"/>
    <s v="BUs"/>
    <s v="Symptome"/>
    <n v="160.36799999999999"/>
    <s v="RWV"/>
    <n v="49500055"/>
  </r>
  <r>
    <x v="0"/>
    <n v="100"/>
    <x v="44"/>
    <s v="Vegan 495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5"/>
    <s v="Schimmel"/>
    <x v="34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32"/>
    <s v="-"/>
    <n v="42"/>
    <s v="Produkte"/>
    <s v="BUs"/>
    <s v="Symptome"/>
    <s v="0"/>
    <s v="Abfüllung"/>
    <s v="-"/>
  </r>
  <r>
    <x v="4"/>
    <n v="20"/>
    <x v="44"/>
    <s v="ABS 295"/>
    <x v="13"/>
    <s v="Linienbezogen"/>
    <x v="6"/>
    <s v="-"/>
    <n v="42"/>
    <s v="Produkte"/>
    <s v="BUs"/>
    <s v="Symptome"/>
    <s v="0"/>
    <s v="BU2"/>
    <s v="Scheiben/Staub"/>
  </r>
  <r>
    <x v="0"/>
    <n v="24"/>
    <x v="44"/>
    <s v="Rest"/>
    <x v="131"/>
    <s v="keinen Verwendungszweck"/>
    <x v="36"/>
    <s v="-"/>
    <n v="42"/>
    <s v="Produkte"/>
    <s v="BUs"/>
    <s v="Symptome"/>
    <s v="0"/>
    <s v="WVP"/>
    <s v="Reste Zipfel"/>
  </r>
  <r>
    <x v="1"/>
    <n v="35"/>
    <x v="44"/>
    <s v="Rest"/>
    <x v="258"/>
    <s v="Rest"/>
    <x v="10"/>
    <s v="-"/>
    <n v="42"/>
    <s v="Produkte"/>
    <s v="BUs"/>
    <s v="Symptome"/>
    <s v="0"/>
    <s v="RWV"/>
    <s v="-"/>
  </r>
  <r>
    <x v="1"/>
    <n v="42"/>
    <x v="44"/>
    <s v="Rest"/>
    <x v="258"/>
    <s v="Rest"/>
    <x v="32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7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4"/>
    <s v="-"/>
    <n v="42"/>
    <s v="Produkte"/>
    <s v="BUs"/>
    <s v="Symptome"/>
    <s v="0"/>
    <s v="QM"/>
    <s v="-"/>
  </r>
  <r>
    <x v="2"/>
    <n v="42"/>
    <x v="44"/>
    <s v="Diverses"/>
    <x v="23"/>
    <s v="Linienbezogen"/>
    <x v="6"/>
    <s v="-"/>
    <n v="42"/>
    <s v="Produkte"/>
    <s v="BUs"/>
    <s v="Symptome"/>
    <n v="0"/>
    <s v="BU4"/>
    <s v="Maschinenabfall"/>
  </r>
  <r>
    <x v="0"/>
    <n v="39"/>
    <x v="44"/>
    <s v="Diverses"/>
    <x v="23"/>
    <s v="Linienbezogen"/>
    <x v="6"/>
    <s v="-"/>
    <n v="42"/>
    <s v="Produkte"/>
    <s v="BUs"/>
    <s v="Symptome"/>
    <s v="0"/>
    <s v="L35"/>
    <s v="Maschinenabfall"/>
  </r>
  <r>
    <x v="4"/>
    <n v="117"/>
    <x v="44"/>
    <s v="ABS 295"/>
    <x v="13"/>
    <s v="Linienbezogen"/>
    <x v="6"/>
    <s v="-"/>
    <n v="42"/>
    <s v="Produkte"/>
    <s v="BUs"/>
    <s v="Symptome"/>
    <s v="0"/>
    <s v="BU2"/>
    <s v="Scheiben/Staub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6"/>
    <s v="Rest"/>
    <x v="13"/>
    <s v="-"/>
    <n v="42"/>
    <s v="Produkte"/>
    <s v="BUs"/>
    <s v="Symptome"/>
    <s v="0"/>
    <s v="Externe"/>
    <s v="Räucher Retoure"/>
  </r>
  <r>
    <x v="1"/>
    <n v="29"/>
    <x v="44"/>
    <s v="Rest"/>
    <x v="42"/>
    <s v="Linienbezogen"/>
    <x v="6"/>
    <s v="-"/>
    <n v="42"/>
    <s v="Produkte"/>
    <s v="BUs"/>
    <s v="Symptome"/>
    <s v="0"/>
    <s v="Strudelline"/>
    <s v="Rinde"/>
  </r>
  <r>
    <x v="5"/>
    <n v="10"/>
    <x v="44"/>
    <s v="Qualitätssicherung"/>
    <x v="26"/>
    <s v="Qualitätssicherung"/>
    <x v="15"/>
    <s v="-"/>
    <n v="42"/>
    <s v="Produkte"/>
    <s v="BUs"/>
    <s v="Symptome"/>
    <s v="0"/>
    <s v="Labor"/>
    <s v="Rückstellproben"/>
  </r>
  <r>
    <x v="5"/>
    <n v="24"/>
    <x v="44"/>
    <s v="Qualitätssicherung"/>
    <x v="26"/>
    <s v="Qualitätssicherung"/>
    <x v="15"/>
    <s v="-"/>
    <n v="42"/>
    <s v="Produkte"/>
    <s v="BUs"/>
    <s v="Symptome"/>
    <s v="0"/>
    <s v="Labor"/>
    <s v="Rückstellproben"/>
  </r>
  <r>
    <x v="5"/>
    <n v="230"/>
    <x v="44"/>
    <s v="Qualitätssicherung"/>
    <x v="26"/>
    <s v="Qualitätssicherung"/>
    <x v="15"/>
    <s v="-"/>
    <n v="42"/>
    <s v="Produkte"/>
    <s v="BUs"/>
    <s v="Symptome"/>
    <s v="0"/>
    <s v="Labor"/>
    <s v="Rückstellproben"/>
  </r>
  <r>
    <x v="4"/>
    <n v="10"/>
    <x v="45"/>
    <s v="ABS 295"/>
    <x v="13"/>
    <s v="Linienbezogen"/>
    <x v="6"/>
    <s v="-"/>
    <n v="42"/>
    <s v="Produkte"/>
    <s v="BUs"/>
    <s v="Symptome"/>
    <s v="0"/>
    <s v="BU2"/>
    <s v="Scheiben/Staub"/>
  </r>
  <r>
    <x v="4"/>
    <n v="15"/>
    <x v="45"/>
    <s v="ABS 295"/>
    <x v="13"/>
    <s v="Linienbezogen"/>
    <x v="6"/>
    <s v="-"/>
    <n v="42"/>
    <s v="Produkte"/>
    <s v="BUs"/>
    <s v="Symptome"/>
    <s v="0"/>
    <s v="BU2"/>
    <s v="Scheiben/Staub"/>
  </r>
  <r>
    <x v="1"/>
    <n v="60"/>
    <x v="45"/>
    <s v="ABS 295"/>
    <x v="277"/>
    <s v="Schimmel"/>
    <x v="53"/>
    <s v="-"/>
    <n v="42"/>
    <s v="Produkte"/>
    <s v="BUs"/>
    <s v="Symptome"/>
    <s v="0"/>
    <s v="Schmelze"/>
    <s v="ABS 295"/>
  </r>
  <r>
    <x v="1"/>
    <n v="102"/>
    <x v="45"/>
    <s v="ABS 295"/>
    <x v="157"/>
    <s v="Schimmel"/>
    <x v="1"/>
    <s v="-"/>
    <n v="42"/>
    <s v="Produkte"/>
    <s v="BUs"/>
    <s v="Symptome"/>
    <n v="204"/>
    <s v="Schmelze"/>
    <n v="29500823"/>
  </r>
  <r>
    <x v="2"/>
    <n v="15"/>
    <x v="45"/>
    <s v="ABS 295"/>
    <x v="59"/>
    <s v="keinen Verwendungszweck"/>
    <x v="26"/>
    <s v="-"/>
    <n v="42"/>
    <s v="Produkte"/>
    <s v="BUs"/>
    <s v="Symptome"/>
    <n v="0"/>
    <s v="Bu4"/>
    <n v="29500885"/>
  </r>
  <r>
    <x v="2"/>
    <n v="123"/>
    <x v="45"/>
    <s v="ABS 295"/>
    <x v="60"/>
    <s v="keinen Verwendungszweck"/>
    <x v="26"/>
    <s v="-"/>
    <n v="42"/>
    <s v="Produkte"/>
    <s v="BUs"/>
    <s v="Symptome"/>
    <n v="6.7194568295036419"/>
    <s v="BU4"/>
    <n v="29500886"/>
  </r>
  <r>
    <x v="2"/>
    <n v="24"/>
    <x v="45"/>
    <s v="ABS 295"/>
    <x v="105"/>
    <s v="keinen Verwendungszweck"/>
    <x v="26"/>
    <s v="-"/>
    <n v="42"/>
    <s v="Produkte"/>
    <s v="BUs"/>
    <s v="Symptome"/>
    <n v="9.4651380183951126"/>
    <s v="BU4"/>
    <n v="29500910"/>
  </r>
  <r>
    <x v="1"/>
    <n v="21"/>
    <x v="45"/>
    <s v="VOS 295"/>
    <x v="46"/>
    <s v="Rest"/>
    <x v="10"/>
    <s v="-"/>
    <n v="42"/>
    <s v="Produkte"/>
    <s v="BUs"/>
    <s v="Symptome"/>
    <n v="0.21"/>
    <s v="RWV"/>
    <n v="29500917"/>
  </r>
  <r>
    <x v="1"/>
    <n v="21"/>
    <x v="45"/>
    <s v="VOS 295"/>
    <x v="46"/>
    <s v="Rest"/>
    <x v="10"/>
    <s v="-"/>
    <n v="42"/>
    <s v="Produkte"/>
    <s v="BUs"/>
    <s v="Symptome"/>
    <n v="0.21"/>
    <s v="RWV"/>
    <n v="29500917"/>
  </r>
  <r>
    <x v="0"/>
    <n v="51"/>
    <x v="45"/>
    <s v="ABS 295"/>
    <x v="31"/>
    <s v="Linienbezogen"/>
    <x v="16"/>
    <s v="-"/>
    <n v="42"/>
    <s v="Produkte"/>
    <s v="BUs"/>
    <s v="Symptome"/>
    <n v="51"/>
    <s v="L33"/>
    <n v="29501003"/>
  </r>
  <r>
    <x v="0"/>
    <n v="31"/>
    <x v="45"/>
    <s v="ABS 295"/>
    <x v="123"/>
    <s v="Linienbezogen"/>
    <x v="35"/>
    <s v="-"/>
    <n v="42"/>
    <s v="Produkte"/>
    <s v="BUs"/>
    <s v="Symptome"/>
    <n v="3.1000000000000003E-3"/>
    <s v="Spezialitäten"/>
    <n v="29501017"/>
  </r>
  <r>
    <x v="3"/>
    <n v="249"/>
    <x v="45"/>
    <s v="Endstücke 295"/>
    <x v="278"/>
    <s v="Schimmel"/>
    <x v="5"/>
    <s v="-"/>
    <n v="42"/>
    <s v="Produkte"/>
    <s v="BUs"/>
    <s v="Symptome"/>
    <n v="124.5"/>
    <s v="Verkauf"/>
    <n v="29501076"/>
  </r>
  <r>
    <x v="0"/>
    <n v="138"/>
    <x v="45"/>
    <s v="Offen vegan"/>
    <x v="40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Diverses"/>
    <x v="279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50"/>
    <s v="Rest"/>
    <x v="32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Diverses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ABS 295"/>
    <x v="13"/>
    <s v="Linienbezogen"/>
    <x v="6"/>
    <s v="-"/>
    <n v="42"/>
    <s v="Produkte"/>
    <s v="BUs"/>
    <s v="Symptome"/>
    <s v="0"/>
    <s v="Bu2"/>
    <s v="Scheiben/Staub"/>
  </r>
  <r>
    <x v="1"/>
    <n v="29"/>
    <x v="45"/>
    <s v="Rest"/>
    <x v="258"/>
    <s v="Linienbezogen"/>
    <x v="23"/>
    <s v="-"/>
    <n v="42"/>
    <s v="Produkte"/>
    <s v="BUs"/>
    <s v="Symptome"/>
    <s v="0"/>
    <n v="3020"/>
    <s v="-"/>
  </r>
  <r>
    <x v="1"/>
    <n v="21.6"/>
    <x v="45"/>
    <s v="Rest"/>
    <x v="258"/>
    <s v="Linienbezogen"/>
    <x v="23"/>
    <s v="-"/>
    <n v="42"/>
    <s v="Produkte"/>
    <s v="BUs"/>
    <s v="Symptome"/>
    <s v="0"/>
    <n v="3020"/>
    <s v="-"/>
  </r>
  <r>
    <x v="1"/>
    <n v="58"/>
    <x v="45"/>
    <s v="Rest"/>
    <x v="258"/>
    <s v="Linienbezogen"/>
    <x v="23"/>
    <s v="-"/>
    <n v="42"/>
    <s v="Produkte"/>
    <s v="BUs"/>
    <s v="Symptome"/>
    <s v="0"/>
    <n v="3020"/>
    <s v="-"/>
  </r>
  <r>
    <x v="5"/>
    <n v="14.5"/>
    <x v="45"/>
    <s v="Rest"/>
    <x v="258"/>
    <s v="Qualitätssicherung"/>
    <x v="14"/>
    <s v="-"/>
    <n v="42"/>
    <s v="Produkte"/>
    <s v="BUs"/>
    <s v="Symptome"/>
    <s v="0"/>
    <s v="QM"/>
    <s v="-"/>
  </r>
  <r>
    <x v="0"/>
    <n v="2.2000000000000002"/>
    <x v="45"/>
    <s v="Diverses"/>
    <x v="23"/>
    <s v="Linienbezogen"/>
    <x v="6"/>
    <s v="-"/>
    <n v="42"/>
    <s v="Produkte"/>
    <s v="BUs"/>
    <s v="Symptome"/>
    <s v="0"/>
    <s v="Spezialitäten"/>
    <s v="Maschinenabfall"/>
  </r>
  <r>
    <x v="0"/>
    <n v="8"/>
    <x v="45"/>
    <s v="Diverses"/>
    <x v="23"/>
    <s v="Linienbezogen"/>
    <x v="6"/>
    <s v="-"/>
    <n v="42"/>
    <s v="Produkte"/>
    <s v="BUs"/>
    <s v="Symptome"/>
    <s v="0"/>
    <s v="L33"/>
    <s v="Maschinenabfall"/>
  </r>
  <r>
    <x v="0"/>
    <n v="7.6"/>
    <x v="45"/>
    <s v="Diverses"/>
    <x v="23"/>
    <s v="Linienbezogen"/>
    <x v="6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4"/>
    <s v="-"/>
    <n v="42"/>
    <s v="Produkte"/>
    <s v="BUs"/>
    <s v="Symptome"/>
    <s v="0"/>
    <s v="Labor"/>
    <s v="-"/>
  </r>
  <r>
    <x v="4"/>
    <n v="75"/>
    <x v="45"/>
    <s v="Rohware"/>
    <x v="21"/>
    <s v="Schimmel"/>
    <x v="21"/>
    <s v="-"/>
    <n v="42"/>
    <s v="Produkte"/>
    <s v="BUs"/>
    <s v="Symptome"/>
    <s v="0"/>
    <s v="BU2"/>
    <s v="Blöcke"/>
  </r>
  <r>
    <x v="0"/>
    <n v="2.6"/>
    <x v="45"/>
    <s v="Rest"/>
    <x v="131"/>
    <s v="Linienbezogen"/>
    <x v="36"/>
    <s v="-"/>
    <n v="42"/>
    <s v="Produkte"/>
    <s v="BUs"/>
    <s v="Symptome"/>
    <s v="0"/>
    <s v="WVP"/>
    <s v="Reste Zipfel"/>
  </r>
  <r>
    <x v="5"/>
    <n v="11"/>
    <x v="46"/>
    <s v="Rest"/>
    <x v="258"/>
    <s v="Qualitätssicherung"/>
    <x v="9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9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4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23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23"/>
    <s v="-"/>
    <n v="42"/>
    <s v="Produkte"/>
    <s v="BUs"/>
    <s v="Symptome"/>
    <s v="0"/>
    <n v="3010"/>
    <n v="24000493"/>
  </r>
  <r>
    <x v="1"/>
    <n v="10"/>
    <x v="47"/>
    <s v="VOS 295"/>
    <x v="181"/>
    <s v="Schimmel"/>
    <x v="1"/>
    <s v="-"/>
    <n v="42"/>
    <s v="Produkte"/>
    <s v="BUs"/>
    <s v="Symptome"/>
    <n v="5"/>
    <s v="Abfüllung"/>
    <n v="29500539"/>
  </r>
  <r>
    <x v="1"/>
    <n v="20"/>
    <x v="47"/>
    <s v="VOS 295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VOS 295"/>
    <x v="280"/>
    <s v="Rest"/>
    <x v="11"/>
    <s v="-"/>
    <n v="42"/>
    <s v="Produkte"/>
    <s v="BUs"/>
    <s v="Symptome"/>
    <n v="2.5"/>
    <s v="Abfüllung"/>
    <n v="29500616"/>
  </r>
  <r>
    <x v="1"/>
    <n v="20"/>
    <x v="47"/>
    <s v="VOS 295"/>
    <x v="149"/>
    <s v="Schimmel"/>
    <x v="1"/>
    <s v="-"/>
    <n v="42"/>
    <s v="Produkte"/>
    <s v="BUs"/>
    <s v="Symptome"/>
    <n v="10"/>
    <s v="Abfüllung"/>
    <n v="29500918"/>
  </r>
  <r>
    <x v="1"/>
    <n v="24"/>
    <x v="47"/>
    <s v="VOS 295"/>
    <x v="149"/>
    <s v="Schimmel"/>
    <x v="1"/>
    <s v="-"/>
    <n v="42"/>
    <s v="Produkte"/>
    <s v="BUs"/>
    <s v="Symptome"/>
    <n v="12"/>
    <s v="Abfüllung"/>
    <n v="29500918"/>
  </r>
  <r>
    <x v="1"/>
    <n v="20"/>
    <x v="47"/>
    <s v="VOS 295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VOS 295"/>
    <x v="189"/>
    <s v="Schimmel"/>
    <x v="1"/>
    <s v="-"/>
    <n v="42"/>
    <s v="Produkte"/>
    <s v="BUs"/>
    <s v="Symptome"/>
    <n v="8"/>
    <s v="Abfüllung"/>
    <n v="29500945"/>
  </r>
  <r>
    <x v="1"/>
    <n v="25"/>
    <x v="47"/>
    <s v="VOS 295"/>
    <x v="87"/>
    <s v="Schimmel"/>
    <x v="1"/>
    <s v="-"/>
    <n v="42"/>
    <s v="Produkte"/>
    <s v="BUs"/>
    <s v="Symptome"/>
    <n v="12.5"/>
    <s v="Abfüllung"/>
    <n v="29500949"/>
  </r>
  <r>
    <x v="1"/>
    <n v="10"/>
    <x v="47"/>
    <s v="ABS 295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ABS 295"/>
    <x v="31"/>
    <s v="Linienbezogen"/>
    <x v="16"/>
    <s v="-"/>
    <n v="42"/>
    <s v="Produkte"/>
    <s v="BUs"/>
    <s v="Symptome"/>
    <n v="117"/>
    <s v="L33"/>
    <n v="29501003"/>
  </r>
  <r>
    <x v="0"/>
    <n v="32"/>
    <x v="47"/>
    <s v="ABS 295"/>
    <x v="18"/>
    <s v="Rest"/>
    <x v="11"/>
    <s v="-"/>
    <n v="42"/>
    <s v="Produkte"/>
    <s v="BUs"/>
    <s v="Symptome"/>
    <n v="32"/>
    <s v="L33"/>
    <n v="29501032"/>
  </r>
  <r>
    <x v="3"/>
    <n v="10"/>
    <x v="47"/>
    <s v="Zipfel 295"/>
    <x v="182"/>
    <s v="Schimmel"/>
    <x v="5"/>
    <s v="-"/>
    <n v="42"/>
    <s v="Produkte"/>
    <s v="BUs"/>
    <s v="Symptome"/>
    <n v="5"/>
    <s v="Verkauf"/>
    <n v="29501060"/>
  </r>
  <r>
    <x v="1"/>
    <n v="60"/>
    <x v="47"/>
    <s v="Sammelnr.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100"/>
    <s v="Linienbezogen"/>
    <x v="23"/>
    <s v="-"/>
    <n v="42"/>
    <s v="Produkte"/>
    <s v="BUs"/>
    <s v="Symptome"/>
    <s v="0"/>
    <n v="3020"/>
    <n v="32000106"/>
  </r>
  <r>
    <x v="1"/>
    <n v="60"/>
    <x v="47"/>
    <s v="Räucherwürste"/>
    <x v="100"/>
    <s v="Linienbezogen"/>
    <x v="23"/>
    <s v="-"/>
    <n v="42"/>
    <s v="Produkte"/>
    <s v="BUs"/>
    <s v="Symptome"/>
    <s v="0"/>
    <n v="3020"/>
    <n v="32000106"/>
  </r>
  <r>
    <x v="5"/>
    <n v="525"/>
    <x v="47"/>
    <s v="Fertigware"/>
    <x v="281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1"/>
    <s v="Schimmel"/>
    <x v="55"/>
    <s v="keine Verlängerung, da Ananas"/>
    <n v="42"/>
    <s v="Produkte"/>
    <s v="BUs"/>
    <s v="Symptome"/>
    <n v="1863.75"/>
    <s v="Weisenhorn"/>
    <n v="50000275"/>
  </r>
  <r>
    <x v="4"/>
    <n v="27"/>
    <x v="47"/>
    <s v="ABS 295"/>
    <x v="13"/>
    <s v="Linienbezogen"/>
    <x v="6"/>
    <s v="-"/>
    <n v="42"/>
    <s v="Produkte"/>
    <s v="BUs"/>
    <s v="Symptome"/>
    <s v="0"/>
    <s v="BU2"/>
    <s v="Scheiben/Staub"/>
  </r>
  <r>
    <x v="2"/>
    <n v="29"/>
    <x v="47"/>
    <s v="Diverses"/>
    <x v="23"/>
    <s v="Linienbezogen"/>
    <x v="6"/>
    <s v="-"/>
    <n v="42"/>
    <s v="Produkte"/>
    <s v="BUs"/>
    <s v="Symptome"/>
    <n v="0"/>
    <s v="BU4"/>
    <s v="Maschinenabfall"/>
  </r>
  <r>
    <x v="0"/>
    <n v="30"/>
    <x v="47"/>
    <s v="Diverses"/>
    <x v="23"/>
    <s v="Linienbezogen"/>
    <x v="6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4"/>
    <s v="-"/>
    <n v="42"/>
    <s v="Produkte"/>
    <s v="BUs"/>
    <s v="Symptome"/>
    <s v="0"/>
    <s v="QM"/>
    <s v="-"/>
  </r>
  <r>
    <x v="1"/>
    <n v="39"/>
    <x v="47"/>
    <s v="ganze Wurst"/>
    <x v="282"/>
    <s v="Linienbezogen"/>
    <x v="23"/>
    <s v="-"/>
    <n v="42"/>
    <s v="Produkte"/>
    <s v="BUs"/>
    <s v="Symptome"/>
    <s v="0"/>
    <s v="Abfüllung"/>
    <s v="Gourmet"/>
  </r>
  <r>
    <x v="1"/>
    <n v="46"/>
    <x v="47"/>
    <s v="Rest"/>
    <x v="258"/>
    <s v="Linienbezogen"/>
    <x v="23"/>
    <s v="-"/>
    <n v="42"/>
    <s v="Produkte"/>
    <s v="BUs"/>
    <s v="Symptome"/>
    <s v="0"/>
    <n v="3020"/>
    <s v="-"/>
  </r>
  <r>
    <x v="2"/>
    <n v="35"/>
    <x v="47"/>
    <s v="Diverses"/>
    <x v="23"/>
    <s v="Linienbezogen"/>
    <x v="6"/>
    <s v="-"/>
    <n v="42"/>
    <s v="Produkte"/>
    <s v="BUs"/>
    <s v="Symptome"/>
    <n v="0"/>
    <s v="Bu4"/>
    <s v="Maschinenabfall"/>
  </r>
  <r>
    <x v="5"/>
    <n v="170"/>
    <x v="47"/>
    <s v="Rest"/>
    <x v="258"/>
    <s v="Qualitätssicherung"/>
    <x v="9"/>
    <s v="-"/>
    <n v="42"/>
    <s v="Produkte"/>
    <s v="BUs"/>
    <s v="Symptome"/>
    <s v="0"/>
    <s v="Labor"/>
    <s v="-"/>
  </r>
  <r>
    <x v="1"/>
    <n v="10.8"/>
    <x v="47"/>
    <s v="Fertigware"/>
    <x v="283"/>
    <s v="Rest"/>
    <x v="32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21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34"/>
    <s v="-"/>
    <n v="42"/>
    <s v="Produkte"/>
    <s v="BUs"/>
    <s v="Symptome"/>
    <s v="0"/>
    <s v="Verkauf"/>
    <s v="Räu-End"/>
  </r>
  <r>
    <x v="5"/>
    <n v="53"/>
    <x v="47"/>
    <s v="Qualitätssicherung"/>
    <x v="26"/>
    <s v="Qualitätssicherung"/>
    <x v="15"/>
    <s v="-"/>
    <n v="42"/>
    <s v="Produkte"/>
    <s v="BUs"/>
    <s v="Symptome"/>
    <s v="0"/>
    <s v="Labor"/>
    <s v="Rückstellproben"/>
  </r>
  <r>
    <x v="0"/>
    <n v="25"/>
    <x v="47"/>
    <s v="ABS 295"/>
    <x v="238"/>
    <s v="Linienbezogen"/>
    <x v="6"/>
    <s v="-"/>
    <n v="42"/>
    <s v="Produkte"/>
    <s v="BUs"/>
    <s v="Symptome"/>
    <s v="0"/>
    <s v="L35"/>
    <s v="Würfel"/>
  </r>
  <r>
    <x v="2"/>
    <n v="21"/>
    <x v="48"/>
    <s v="VOS 295"/>
    <x v="53"/>
    <s v="keinen Verwendungszweck"/>
    <x v="26"/>
    <s v="-"/>
    <n v="43"/>
    <s v="Produkte"/>
    <s v="BUs"/>
    <s v="Symptome"/>
    <n v="2.84"/>
    <s v="BU4"/>
    <n v="29500482"/>
  </r>
  <r>
    <x v="0"/>
    <n v="309"/>
    <x v="48"/>
    <s v="VOS 295"/>
    <x v="44"/>
    <s v="Schimmel"/>
    <x v="40"/>
    <s v="-"/>
    <n v="43"/>
    <s v="Produkte"/>
    <s v="BUs"/>
    <s v="Symptome"/>
    <n v="154.5"/>
    <s v="BU3"/>
    <n v="29500498"/>
  </r>
  <r>
    <x v="0"/>
    <n v="321"/>
    <x v="48"/>
    <s v="VOS 295"/>
    <x v="44"/>
    <s v="Schimmel"/>
    <x v="40"/>
    <s v="-"/>
    <n v="43"/>
    <s v="Produkte"/>
    <s v="BUs"/>
    <s v="Symptome"/>
    <n v="160.5"/>
    <s v="BU3"/>
    <n v="29500498"/>
  </r>
  <r>
    <x v="0"/>
    <n v="246"/>
    <x v="48"/>
    <s v="VOS 295"/>
    <x v="27"/>
    <s v="Schimmel"/>
    <x v="0"/>
    <s v="-"/>
    <n v="43"/>
    <s v="Produkte"/>
    <s v="BUs"/>
    <s v="Symptome"/>
    <n v="123"/>
    <s v="Bu3"/>
    <n v="29500527"/>
  </r>
  <r>
    <x v="1"/>
    <n v="101.8"/>
    <x v="48"/>
    <s v="VOS 295"/>
    <x v="284"/>
    <s v="Schimmel"/>
    <x v="19"/>
    <s v="Nicht vakuumiert von Schmelze"/>
    <n v="43"/>
    <s v="Produkte"/>
    <s v="BUs"/>
    <s v="Symptome"/>
    <n v="50.9"/>
    <s v="schmelze"/>
    <n v="29500532"/>
  </r>
  <r>
    <x v="0"/>
    <n v="245"/>
    <x v="48"/>
    <s v="VOS 295"/>
    <x v="246"/>
    <s v="Schimmel"/>
    <x v="40"/>
    <s v="-"/>
    <n v="43"/>
    <s v="Produkte"/>
    <s v="BUs"/>
    <s v="Symptome"/>
    <n v="122.5"/>
    <s v="BU3"/>
    <n v="29500606"/>
  </r>
  <r>
    <x v="2"/>
    <n v="204"/>
    <x v="48"/>
    <s v="ABS 295"/>
    <x v="60"/>
    <s v="keinen Verwendungszweck"/>
    <x v="26"/>
    <s v="-"/>
    <n v="43"/>
    <s v="Produkte"/>
    <s v="BUs"/>
    <s v="Symptome"/>
    <n v="6.7194568295036419"/>
    <s v="BU4"/>
    <n v="29500886"/>
  </r>
  <r>
    <x v="2"/>
    <n v="11"/>
    <x v="48"/>
    <s v="ABS 295"/>
    <x v="65"/>
    <s v="keinen Verwendungszweck"/>
    <x v="26"/>
    <s v="-"/>
    <n v="43"/>
    <s v="Produkte"/>
    <s v="BUs"/>
    <s v="Symptome"/>
    <n v="7.6086145024926051"/>
    <s v="BU4"/>
    <n v="29500906"/>
  </r>
  <r>
    <x v="2"/>
    <n v="12"/>
    <x v="48"/>
    <s v="ABS 295"/>
    <x v="105"/>
    <s v="keinen Verwendungszweck"/>
    <x v="26"/>
    <s v="-"/>
    <n v="43"/>
    <s v="Produkte"/>
    <s v="BUs"/>
    <s v="Symptome"/>
    <n v="9.4651380183951126"/>
    <s v="BU4"/>
    <n v="29500910"/>
  </r>
  <r>
    <x v="1"/>
    <n v="30"/>
    <x v="48"/>
    <s v="VOS 295"/>
    <x v="46"/>
    <s v="Rest"/>
    <x v="10"/>
    <s v="-"/>
    <n v="43"/>
    <s v="Produkte"/>
    <s v="BUs"/>
    <s v="Symptome"/>
    <n v="0.3"/>
    <s v="RWV"/>
    <n v="29500917"/>
  </r>
  <r>
    <x v="1"/>
    <n v="6"/>
    <x v="48"/>
    <s v="VOS 295"/>
    <x v="46"/>
    <s v="Rest"/>
    <x v="10"/>
    <s v="-"/>
    <n v="43"/>
    <s v="Produkte"/>
    <s v="BUs"/>
    <s v="Symptome"/>
    <n v="0.06"/>
    <s v="RWV"/>
    <n v="29500917"/>
  </r>
  <r>
    <x v="1"/>
    <n v="13"/>
    <x v="48"/>
    <s v="VOS 295"/>
    <x v="46"/>
    <s v="Rest"/>
    <x v="10"/>
    <s v="-"/>
    <n v="43"/>
    <s v="Produkte"/>
    <s v="BUs"/>
    <s v="Symptome"/>
    <n v="0.13"/>
    <s v="RWV"/>
    <n v="29500917"/>
  </r>
  <r>
    <x v="1"/>
    <n v="10"/>
    <x v="48"/>
    <s v="VOS 295"/>
    <x v="46"/>
    <s v="Rest"/>
    <x v="10"/>
    <s v="-"/>
    <n v="43"/>
    <s v="Produkte"/>
    <s v="BUs"/>
    <s v="Symptome"/>
    <n v="0.1"/>
    <s v="RWV"/>
    <n v="29500917"/>
  </r>
  <r>
    <x v="2"/>
    <n v="3"/>
    <x v="48"/>
    <s v="ABS 295"/>
    <x v="113"/>
    <s v="keinen Verwendungszweck"/>
    <x v="26"/>
    <s v="-"/>
    <n v="43"/>
    <s v="Produkte"/>
    <s v="BUs"/>
    <s v="Symptome"/>
    <n v="0"/>
    <s v="BU4"/>
    <n v="29500952"/>
  </r>
  <r>
    <x v="0"/>
    <n v="11.2"/>
    <x v="48"/>
    <s v="ABS 295"/>
    <x v="285"/>
    <s v="Schimmel"/>
    <x v="12"/>
    <s v="-"/>
    <n v="43"/>
    <s v="Produkte"/>
    <s v="BUs"/>
    <s v="Symptome"/>
    <n v="11.2"/>
    <s v="L33"/>
    <n v="29501000"/>
  </r>
  <r>
    <x v="2"/>
    <n v="20"/>
    <x v="48"/>
    <s v="ABS 295"/>
    <x v="70"/>
    <s v="keinen Verwendungszweck"/>
    <x v="26"/>
    <s v="-"/>
    <n v="43"/>
    <s v="Produkte"/>
    <s v="BUs"/>
    <s v="Symptome"/>
    <n v="7.4148209887633527"/>
    <s v="BU4"/>
    <n v="29501013"/>
  </r>
  <r>
    <x v="2"/>
    <n v="4"/>
    <x v="48"/>
    <s v="VOS 295"/>
    <x v="57"/>
    <s v="keinen Verwendungszweck"/>
    <x v="26"/>
    <s v="-"/>
    <n v="43"/>
    <s v="Produkte"/>
    <s v="BUs"/>
    <s v="Symptome"/>
    <n v="0"/>
    <s v="BU4"/>
    <n v="29501020"/>
  </r>
  <r>
    <x v="2"/>
    <n v="16"/>
    <x v="48"/>
    <s v="VOS 295"/>
    <x v="57"/>
    <s v="keinen Verwendungszweck"/>
    <x v="26"/>
    <s v="-"/>
    <n v="43"/>
    <s v="Produkte"/>
    <s v="BUs"/>
    <s v="Symptome"/>
    <n v="0"/>
    <s v="BU4"/>
    <n v="29501020"/>
  </r>
  <r>
    <x v="2"/>
    <n v="17"/>
    <x v="48"/>
    <s v="ABS 295"/>
    <x v="4"/>
    <s v="keinen Verwendungszweck"/>
    <x v="26"/>
    <s v="-"/>
    <n v="43"/>
    <s v="Produkte"/>
    <s v="BUs"/>
    <s v="Symptome"/>
    <n v="8.0682678667519738"/>
    <s v="BU4"/>
    <n v="29501028"/>
  </r>
  <r>
    <x v="2"/>
    <n v="20"/>
    <x v="48"/>
    <s v="ABS 295"/>
    <x v="4"/>
    <s v="keinen Verwendungszweck"/>
    <x v="26"/>
    <s v="-"/>
    <n v="43"/>
    <s v="Produkte"/>
    <s v="BUs"/>
    <s v="Symptome"/>
    <n v="8.0682678667519738"/>
    <s v="BU4"/>
    <n v="29501028"/>
  </r>
  <r>
    <x v="2"/>
    <n v="12"/>
    <x v="48"/>
    <s v="ABS 295"/>
    <x v="71"/>
    <s v="keinen Verwendungszweck"/>
    <x v="26"/>
    <s v="-"/>
    <n v="43"/>
    <s v="Produkte"/>
    <s v="BUs"/>
    <s v="Symptome"/>
    <n v="7.281148389532067"/>
    <s v="BU4"/>
    <n v="29501029"/>
  </r>
  <r>
    <x v="0"/>
    <n v="27"/>
    <x v="48"/>
    <s v="ABS 295"/>
    <x v="18"/>
    <s v="Rest"/>
    <x v="11"/>
    <s v="-"/>
    <n v="43"/>
    <s v="Produkte"/>
    <s v="BUs"/>
    <s v="Symptome"/>
    <n v="27"/>
    <s v="L33"/>
    <n v="29501032"/>
  </r>
  <r>
    <x v="0"/>
    <n v="27"/>
    <x v="48"/>
    <s v="ABS 295"/>
    <x v="18"/>
    <s v="Rest"/>
    <x v="11"/>
    <s v="-"/>
    <n v="43"/>
    <s v="Produkte"/>
    <s v="BUs"/>
    <s v="Symptome"/>
    <n v="27"/>
    <s v="L33"/>
    <n v="29501032"/>
  </r>
  <r>
    <x v="2"/>
    <n v="20"/>
    <x v="48"/>
    <s v="ABS 295"/>
    <x v="73"/>
    <s v="keinen Verwendungszweck"/>
    <x v="26"/>
    <s v="-"/>
    <n v="43"/>
    <s v="Produkte"/>
    <s v="BUs"/>
    <s v="Symptome"/>
    <n v="10.868925052314992"/>
    <s v="BU4"/>
    <n v="29501039"/>
  </r>
  <r>
    <x v="2"/>
    <n v="17"/>
    <x v="48"/>
    <s v="ABS 295"/>
    <x v="73"/>
    <s v="keinen Verwendungszweck"/>
    <x v="26"/>
    <s v="-"/>
    <n v="43"/>
    <s v="Produkte"/>
    <s v="BUs"/>
    <s v="Symptome"/>
    <n v="10.868925052314992"/>
    <s v="BU4"/>
    <n v="29501039"/>
  </r>
  <r>
    <x v="3"/>
    <n v="35"/>
    <x v="48"/>
    <s v="Endstücke 295"/>
    <x v="267"/>
    <s v="Schimmel"/>
    <x v="5"/>
    <s v="-"/>
    <n v="43"/>
    <s v="Produkte"/>
    <s v="BUs"/>
    <s v="Symptome"/>
    <n v="17.5"/>
    <s v="Verkauf"/>
    <n v="29501066"/>
  </r>
  <r>
    <x v="3"/>
    <n v="452"/>
    <x v="48"/>
    <s v="Endstücke 295"/>
    <x v="114"/>
    <s v="Schimmel"/>
    <x v="5"/>
    <s v="-"/>
    <n v="43"/>
    <s v="Produkte"/>
    <s v="BUs"/>
    <s v="Symptome"/>
    <n v="226"/>
    <s v="Verkauf"/>
    <n v="29501069"/>
  </r>
  <r>
    <x v="3"/>
    <n v="75"/>
    <x v="48"/>
    <s v="Endstücke 295"/>
    <x v="286"/>
    <s v="Schimmel"/>
    <x v="5"/>
    <s v="-"/>
    <n v="43"/>
    <s v="Produkte"/>
    <s v="BUs"/>
    <s v="Symptome"/>
    <n v="37.5"/>
    <s v="Verkauf"/>
    <n v="29501071"/>
  </r>
  <r>
    <x v="1"/>
    <n v="250"/>
    <x v="48"/>
    <s v="Sammelnr.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8"/>
    <s v="Linienbezogen"/>
    <x v="30"/>
    <s v="-"/>
    <n v="43"/>
    <s v="Produkte"/>
    <s v="BUs"/>
    <s v="Symptome"/>
    <s v="0"/>
    <s v="Abfüllung"/>
    <n v="32000049"/>
  </r>
  <r>
    <x v="1"/>
    <n v="20"/>
    <x v="48"/>
    <s v="HF-Ware"/>
    <x v="287"/>
    <s v="Rest"/>
    <x v="32"/>
    <s v="-"/>
    <n v="43"/>
    <s v="Produkte"/>
    <s v="BUs"/>
    <s v="Symptome"/>
    <s v="0"/>
    <n v="3110"/>
    <n v="47000260"/>
  </r>
  <r>
    <x v="0"/>
    <n v="188"/>
    <x v="48"/>
    <s v="VOS 495"/>
    <x v="154"/>
    <s v="Schimmel"/>
    <x v="0"/>
    <s v="-"/>
    <n v="43"/>
    <s v="Produkte"/>
    <s v="BUs"/>
    <s v="Symptome"/>
    <n v="96.632000000000005"/>
    <s v="BU3"/>
    <n v="49500204"/>
  </r>
  <r>
    <x v="1"/>
    <n v="66"/>
    <x v="48"/>
    <s v="Vegan 495"/>
    <x v="10"/>
    <s v="Rest"/>
    <x v="11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3"/>
    <s v="-"/>
    <n v="43"/>
    <s v="Produkte"/>
    <s v="BUs"/>
    <s v="Symptome"/>
    <s v="0"/>
    <n v="3010"/>
    <s v="-"/>
  </r>
  <r>
    <x v="1"/>
    <n v="227"/>
    <x v="48"/>
    <s v="Rest"/>
    <x v="258"/>
    <s v="Linienbezogen"/>
    <x v="23"/>
    <s v="-"/>
    <n v="43"/>
    <s v="Produkte"/>
    <s v="BUs"/>
    <s v="Symptome"/>
    <s v="0"/>
    <s v="Abfüllung"/>
    <s v="-"/>
  </r>
  <r>
    <x v="0"/>
    <n v="94.4"/>
    <x v="48"/>
    <s v="Diverses"/>
    <x v="23"/>
    <s v="Linienbezogen"/>
    <x v="6"/>
    <s v="-"/>
    <n v="43"/>
    <s v="Produkte"/>
    <s v="BUs"/>
    <s v="Symptome"/>
    <s v="0"/>
    <s v="L33"/>
    <s v="Maschinenabfall"/>
  </r>
  <r>
    <x v="2"/>
    <n v="15"/>
    <x v="48"/>
    <s v="Diverses"/>
    <x v="23"/>
    <s v="Linienbezogen"/>
    <x v="6"/>
    <s v="-"/>
    <n v="43"/>
    <s v="Produkte"/>
    <s v="BUs"/>
    <s v="Symptome"/>
    <n v="0"/>
    <s v="Bu4"/>
    <s v="Maschinenabfall"/>
  </r>
  <r>
    <x v="0"/>
    <n v="44"/>
    <x v="48"/>
    <s v="Diverses"/>
    <x v="23"/>
    <s v="Linienbezogen"/>
    <x v="6"/>
    <s v="-"/>
    <n v="43"/>
    <s v="Produkte"/>
    <s v="BUs"/>
    <s v="Symptome"/>
    <s v="0"/>
    <s v="Spezialitäten"/>
    <s v="Maschinenabfall"/>
  </r>
  <r>
    <x v="4"/>
    <n v="79"/>
    <x v="48"/>
    <s v="ABS 295"/>
    <x v="13"/>
    <s v="Linienbezogen"/>
    <x v="6"/>
    <s v="-"/>
    <n v="43"/>
    <s v="Produkte"/>
    <s v="BUs"/>
    <s v="Symptome"/>
    <s v="0"/>
    <s v="BU2"/>
    <s v="Scheiben/Staub"/>
  </r>
  <r>
    <x v="0"/>
    <n v="26.2"/>
    <x v="48"/>
    <s v="Diverses"/>
    <x v="23"/>
    <s v="Linienbezogen"/>
    <x v="6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4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7"/>
    <s v="-"/>
    <n v="43"/>
    <s v="Produkte"/>
    <s v="BUs"/>
    <s v="Symptome"/>
    <s v="0"/>
    <s v="Labor"/>
    <s v="-"/>
  </r>
  <r>
    <x v="5"/>
    <n v="65.400000000000006"/>
    <x v="48"/>
    <s v="Qualitätssicherung"/>
    <x v="26"/>
    <s v="Qualitätssicherung"/>
    <x v="15"/>
    <s v="-"/>
    <n v="43"/>
    <s v="Produkte"/>
    <s v="BUs"/>
    <s v="Symptome"/>
    <s v="0"/>
    <s v="Labor"/>
    <s v="Rückstellproben"/>
  </r>
  <r>
    <x v="0"/>
    <n v="126"/>
    <x v="48"/>
    <s v="Diverses"/>
    <x v="23"/>
    <s v="Linienbezogen"/>
    <x v="6"/>
    <s v="-"/>
    <n v="43"/>
    <s v="Produkte"/>
    <s v="BUs"/>
    <s v="Symptome"/>
    <s v="0"/>
    <s v="L9"/>
    <s v="Maschinenabfall"/>
  </r>
  <r>
    <x v="1"/>
    <n v="106.2"/>
    <x v="49"/>
    <s v="VOS 295"/>
    <x v="55"/>
    <s v="Schimmel"/>
    <x v="1"/>
    <s v="-"/>
    <n v="43"/>
    <s v="Produkte"/>
    <s v="BUs"/>
    <s v="Symptome"/>
    <n v="53.1"/>
    <s v="Schmelze"/>
    <n v="29500879"/>
  </r>
  <r>
    <x v="1"/>
    <n v="39"/>
    <x v="49"/>
    <s v="VOS 295"/>
    <x v="46"/>
    <s v="Rest"/>
    <x v="10"/>
    <s v="-"/>
    <n v="43"/>
    <s v="Produkte"/>
    <s v="BUs"/>
    <s v="Symptome"/>
    <n v="0.39"/>
    <s v="RWV"/>
    <n v="29500917"/>
  </r>
  <r>
    <x v="1"/>
    <n v="45"/>
    <x v="49"/>
    <s v="VOS 295"/>
    <x v="46"/>
    <s v="Rest"/>
    <x v="10"/>
    <s v="-"/>
    <n v="43"/>
    <s v="Produkte"/>
    <s v="BUs"/>
    <s v="Symptome"/>
    <n v="0.45"/>
    <s v="RWV"/>
    <n v="29500917"/>
  </r>
  <r>
    <x v="1"/>
    <n v="184.2"/>
    <x v="49"/>
    <s v="Offen vegan"/>
    <x v="40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9"/>
    <s v="Rest"/>
    <x v="32"/>
    <s v="-"/>
    <n v="43"/>
    <s v="Produkte"/>
    <s v="BUs"/>
    <s v="Symptome"/>
    <s v="0"/>
    <n v="3020"/>
    <n v="32000067"/>
  </r>
  <r>
    <x v="1"/>
    <n v="20"/>
    <x v="49"/>
    <s v="Räucherwürste"/>
    <x v="116"/>
    <s v="Linienbezogen"/>
    <x v="23"/>
    <s v="-"/>
    <n v="43"/>
    <s v="Produkte"/>
    <s v="BUs"/>
    <s v="Symptome"/>
    <s v="0"/>
    <n v="3020"/>
    <n v="32000069"/>
  </r>
  <r>
    <x v="3"/>
    <n v="121"/>
    <x v="49"/>
    <s v="ABS 495"/>
    <x v="129"/>
    <s v="Schimmel"/>
    <x v="34"/>
    <s v="werden wieder verkauft"/>
    <n v="43"/>
    <s v="Produkte"/>
    <s v="BUs"/>
    <s v="Symptome"/>
    <n v="122.694"/>
    <s v="Verkauf"/>
    <n v="49500166"/>
  </r>
  <r>
    <x v="5"/>
    <n v="159.68"/>
    <x v="49"/>
    <s v="Fertigware"/>
    <x v="288"/>
    <s v="Rest"/>
    <x v="12"/>
    <s v="-"/>
    <n v="43"/>
    <s v="Produkte"/>
    <s v="BUs"/>
    <s v="Symptome"/>
    <s v="0"/>
    <s v="Rest"/>
    <n v="59000034"/>
  </r>
  <r>
    <x v="0"/>
    <n v="33"/>
    <x v="49"/>
    <s v="Diverses"/>
    <x v="23"/>
    <s v="Linienbezogen"/>
    <x v="6"/>
    <s v="-"/>
    <n v="43"/>
    <s v="Produkte"/>
    <s v="BUs"/>
    <s v="Symptome"/>
    <s v="0"/>
    <s v="bu3"/>
    <s v="Maschinenabfall"/>
  </r>
  <r>
    <x v="2"/>
    <n v="26"/>
    <x v="49"/>
    <s v="Diverses"/>
    <x v="23"/>
    <s v="Linienbezogen"/>
    <x v="6"/>
    <s v="-"/>
    <n v="43"/>
    <s v="Produkte"/>
    <s v="BUs"/>
    <s v="Symptome"/>
    <n v="0"/>
    <s v="bu4"/>
    <s v="Maschinenabfall"/>
  </r>
  <r>
    <x v="1"/>
    <n v="60"/>
    <x v="49"/>
    <s v="Rest"/>
    <x v="258"/>
    <s v="Linienbezogen"/>
    <x v="29"/>
    <s v="-"/>
    <n v="43"/>
    <s v="Produkte"/>
    <s v="BUs"/>
    <s v="Symptome"/>
    <s v="0"/>
    <s v="Abfüllung"/>
    <s v="-"/>
  </r>
  <r>
    <x v="5"/>
    <n v="14"/>
    <x v="49"/>
    <s v="Rest"/>
    <x v="258"/>
    <s v="Qualitätssicherung"/>
    <x v="14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4"/>
    <s v="-"/>
    <n v="43"/>
    <s v="Produkte"/>
    <s v="BUs"/>
    <s v="Symptome"/>
    <s v="0"/>
    <s v="Labor"/>
    <s v="-"/>
  </r>
  <r>
    <x v="1"/>
    <n v="90"/>
    <x v="49"/>
    <s v="Fertigware"/>
    <x v="283"/>
    <s v="Rest"/>
    <x v="32"/>
    <s v="-"/>
    <n v="43"/>
    <s v="Produkte"/>
    <s v="BUs"/>
    <s v="Symptome"/>
    <s v="0"/>
    <n v="3110"/>
    <s v="Becher"/>
  </r>
  <r>
    <x v="3"/>
    <n v="38"/>
    <x v="49"/>
    <s v="Div. Zipfel, Endstücke"/>
    <x v="289"/>
    <s v="Schimmel"/>
    <x v="34"/>
    <s v="-"/>
    <n v="43"/>
    <s v="Produkte"/>
    <s v="BUs"/>
    <s v="Symptome"/>
    <s v="0"/>
    <s v="Verkauf"/>
    <s v="Div Zipfe, ES"/>
  </r>
  <r>
    <x v="2"/>
    <n v="204"/>
    <x v="50"/>
    <s v="ABS 295"/>
    <x v="60"/>
    <s v="keinen Verwendungszweck"/>
    <x v="26"/>
    <s v="-"/>
    <n v="43"/>
    <s v="Produkte"/>
    <s v="BUs"/>
    <s v="Symptome"/>
    <n v="6.7194568295036419"/>
    <s v="bu4"/>
    <n v="29500886"/>
  </r>
  <r>
    <x v="2"/>
    <n v="15"/>
    <x v="50"/>
    <s v="ABS 295"/>
    <x v="214"/>
    <s v="Rest"/>
    <x v="56"/>
    <s v="-"/>
    <n v="43"/>
    <s v="Produkte"/>
    <s v="BUs"/>
    <s v="Symptome"/>
    <n v="8.9154964727939934"/>
    <s v="bu4"/>
    <n v="29500887"/>
  </r>
  <r>
    <x v="2"/>
    <n v="11"/>
    <x v="50"/>
    <s v="ABS 295"/>
    <x v="65"/>
    <s v="keinen Verwendungszweck"/>
    <x v="26"/>
    <s v="-"/>
    <n v="43"/>
    <s v="Produkte"/>
    <s v="BUs"/>
    <s v="Symptome"/>
    <n v="7.6086145024926051"/>
    <s v="bu4"/>
    <n v="29500906"/>
  </r>
  <r>
    <x v="2"/>
    <n v="12"/>
    <x v="50"/>
    <s v="ABS 295"/>
    <x v="105"/>
    <s v="keinen Verwendungszweck"/>
    <x v="26"/>
    <s v="-"/>
    <n v="43"/>
    <s v="Produkte"/>
    <s v="BUs"/>
    <s v="Symptome"/>
    <n v="9.4651380183951126"/>
    <s v="bu4"/>
    <n v="29500910"/>
  </r>
  <r>
    <x v="1"/>
    <n v="20"/>
    <x v="50"/>
    <s v="VOS 295"/>
    <x v="46"/>
    <s v="Rest"/>
    <x v="10"/>
    <s v="-"/>
    <n v="43"/>
    <s v="Produkte"/>
    <s v="BUs"/>
    <s v="Symptome"/>
    <n v="0.2"/>
    <s v="RWV"/>
    <n v="29500917"/>
  </r>
  <r>
    <x v="2"/>
    <n v="3"/>
    <x v="50"/>
    <s v="ABS 295"/>
    <x v="113"/>
    <s v="keinen Verwendungszweck"/>
    <x v="26"/>
    <s v="-"/>
    <n v="43"/>
    <s v="Produkte"/>
    <s v="BUs"/>
    <s v="Symptome"/>
    <n v="0"/>
    <s v="bu4"/>
    <n v="29500952"/>
  </r>
  <r>
    <x v="2"/>
    <n v="20"/>
    <x v="50"/>
    <s v="ABS 295"/>
    <x v="70"/>
    <s v="keinen Verwendungszweck"/>
    <x v="26"/>
    <s v="-"/>
    <n v="43"/>
    <s v="Produkte"/>
    <s v="BUs"/>
    <s v="Symptome"/>
    <n v="7.4148209887633527"/>
    <s v="bu4"/>
    <n v="29501013"/>
  </r>
  <r>
    <x v="2"/>
    <n v="4"/>
    <x v="50"/>
    <s v="VOS 295"/>
    <x v="57"/>
    <s v="keinen Verwendungszweck"/>
    <x v="26"/>
    <s v="-"/>
    <n v="43"/>
    <s v="Produkte"/>
    <s v="BUs"/>
    <s v="Symptome"/>
    <n v="0"/>
    <s v="bu4"/>
    <n v="29501020"/>
  </r>
  <r>
    <x v="2"/>
    <n v="16"/>
    <x v="50"/>
    <s v="VOS 295"/>
    <x v="57"/>
    <s v="keinen Verwendungszweck"/>
    <x v="26"/>
    <s v="-"/>
    <n v="43"/>
    <s v="Produkte"/>
    <s v="BUs"/>
    <s v="Symptome"/>
    <n v="0"/>
    <s v="bu4"/>
    <n v="29501020"/>
  </r>
  <r>
    <x v="2"/>
    <n v="17"/>
    <x v="50"/>
    <s v="ABS 295"/>
    <x v="4"/>
    <s v="keinen Verwendungszweck"/>
    <x v="26"/>
    <s v="-"/>
    <n v="43"/>
    <s v="Produkte"/>
    <s v="BUs"/>
    <s v="Symptome"/>
    <n v="8.0682678667519738"/>
    <s v="bu4"/>
    <n v="29501028"/>
  </r>
  <r>
    <x v="2"/>
    <n v="20"/>
    <x v="50"/>
    <s v="ABS 295"/>
    <x v="4"/>
    <s v="keinen Verwendungszweck"/>
    <x v="26"/>
    <s v="-"/>
    <n v="43"/>
    <s v="Produkte"/>
    <s v="BUs"/>
    <s v="Symptome"/>
    <n v="8.0682678667519738"/>
    <s v="bu4"/>
    <n v="29501028"/>
  </r>
  <r>
    <x v="2"/>
    <n v="12"/>
    <x v="50"/>
    <s v="ABS 295"/>
    <x v="71"/>
    <s v="keinen Verwendungszweck"/>
    <x v="26"/>
    <s v="-"/>
    <n v="43"/>
    <s v="Produkte"/>
    <s v="BUs"/>
    <s v="Symptome"/>
    <n v="7.281148389532067"/>
    <s v="bu4"/>
    <n v="29501029"/>
  </r>
  <r>
    <x v="0"/>
    <n v="512"/>
    <x v="50"/>
    <s v="Offen vegan"/>
    <x v="40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8"/>
    <s v="Linienbezogen"/>
    <x v="23"/>
    <s v="-"/>
    <n v="43"/>
    <s v="Produkte"/>
    <s v="BUs"/>
    <s v="Symptome"/>
    <s v="0"/>
    <n v="3020"/>
    <n v="32000049"/>
  </r>
  <r>
    <x v="1"/>
    <n v="81.2"/>
    <x v="50"/>
    <s v="Räucherwürste"/>
    <x v="108"/>
    <s v="Linienbezogen"/>
    <x v="23"/>
    <s v="-"/>
    <n v="43"/>
    <s v="Produkte"/>
    <s v="BUs"/>
    <s v="Symptome"/>
    <s v="0"/>
    <n v="3020"/>
    <n v="32000049"/>
  </r>
  <r>
    <x v="1"/>
    <n v="20.3"/>
    <x v="50"/>
    <s v="Räucherwürste"/>
    <x v="290"/>
    <s v="Rest"/>
    <x v="32"/>
    <s v="-"/>
    <n v="43"/>
    <s v="Produkte"/>
    <s v="BUs"/>
    <s v="Symptome"/>
    <s v="0"/>
    <n v="3040"/>
    <n v="32000061"/>
  </r>
  <r>
    <x v="1"/>
    <n v="20.3"/>
    <x v="50"/>
    <s v="Räucherwürste"/>
    <x v="290"/>
    <s v="Linienbezogen"/>
    <x v="17"/>
    <s v="-"/>
    <n v="43"/>
    <s v="Produkte"/>
    <s v="BUs"/>
    <s v="Symptome"/>
    <s v="0"/>
    <n v="2030"/>
    <n v="32000061"/>
  </r>
  <r>
    <x v="2"/>
    <n v="297"/>
    <x v="50"/>
    <s v="ABS 495"/>
    <x v="9"/>
    <s v="keinen Verwendungszweck"/>
    <x v="26"/>
    <s v="-"/>
    <n v="43"/>
    <s v="Produkte"/>
    <s v="BUs"/>
    <s v="Symptome"/>
    <n v="8.9105580026070399"/>
    <s v="bu4"/>
    <n v="49500194"/>
  </r>
  <r>
    <x v="2"/>
    <n v="15.4"/>
    <x v="50"/>
    <s v="Diverses"/>
    <x v="23"/>
    <s v="Linienbezogen"/>
    <x v="6"/>
    <s v="-"/>
    <n v="43"/>
    <s v="Produkte"/>
    <s v="BUs"/>
    <s v="Symptome"/>
    <n v="0"/>
    <s v="bu4"/>
    <s v="Maschinenabfall"/>
  </r>
  <r>
    <x v="0"/>
    <n v="28.4"/>
    <x v="50"/>
    <s v="Diverses"/>
    <x v="23"/>
    <s v="Linienbezogen"/>
    <x v="6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9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9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9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4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4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4"/>
    <s v="-"/>
    <n v="43"/>
    <s v="Produkte"/>
    <s v="BUs"/>
    <s v="Symptome"/>
    <s v="0"/>
    <s v="Labor"/>
    <s v="-"/>
  </r>
  <r>
    <x v="1"/>
    <n v="80"/>
    <x v="50"/>
    <s v="Diverses"/>
    <x v="291"/>
    <s v="Schimmel"/>
    <x v="19"/>
    <s v="MHD abgelaufen"/>
    <n v="43"/>
    <s v="Produkte"/>
    <s v="BUs"/>
    <s v="Symptome"/>
    <s v="0"/>
    <s v="Schmelze"/>
    <s v="Kapa EMM"/>
  </r>
  <r>
    <x v="5"/>
    <n v="60"/>
    <x v="50"/>
    <s v="Qualitätssicherung"/>
    <x v="26"/>
    <s v="Qualitätssicherung"/>
    <x v="15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VOS 295"/>
    <x v="273"/>
    <s v="Schimmel"/>
    <x v="33"/>
    <s v="-"/>
    <n v="43"/>
    <s v="Produkte"/>
    <s v="BUs"/>
    <s v="Symptome"/>
    <n v="35"/>
    <s v="Außenlager"/>
    <n v="29500477"/>
  </r>
  <r>
    <x v="3"/>
    <n v="331"/>
    <x v="51"/>
    <s v="Endstücke 295"/>
    <x v="37"/>
    <s v="Schimmel"/>
    <x v="34"/>
    <s v="-"/>
    <n v="43"/>
    <s v="Produkte"/>
    <s v="BUs"/>
    <s v="Symptome"/>
    <n v="165.5"/>
    <s v="Verkauf"/>
    <n v="29501070"/>
  </r>
  <r>
    <x v="3"/>
    <n v="175"/>
    <x v="51"/>
    <s v="Endstücke 295"/>
    <x v="268"/>
    <s v="Schimmel"/>
    <x v="34"/>
    <s v="-"/>
    <n v="43"/>
    <s v="Produkte"/>
    <s v="BUs"/>
    <s v="Symptome"/>
    <n v="87.5"/>
    <s v="Verkauf"/>
    <n v="29501083"/>
  </r>
  <r>
    <x v="5"/>
    <n v="91"/>
    <x v="51"/>
    <s v="ABS 495"/>
    <x v="264"/>
    <s v="Schimmel"/>
    <x v="12"/>
    <s v="-"/>
    <n v="43"/>
    <s v="Produkte"/>
    <s v="BUs"/>
    <s v="Symptome"/>
    <n v="228.77399999999997"/>
    <s v="Retoure"/>
    <n v="49500190"/>
  </r>
  <r>
    <x v="2"/>
    <n v="642"/>
    <x v="51"/>
    <s v="ABS 495"/>
    <x v="243"/>
    <s v="Schimmel"/>
    <x v="3"/>
    <s v="-"/>
    <n v="43"/>
    <s v="Produkte"/>
    <s v="BUs"/>
    <s v="Symptome"/>
    <n v="0"/>
    <s v="BU4"/>
    <n v="49500192"/>
  </r>
  <r>
    <x v="4"/>
    <n v="70"/>
    <x v="51"/>
    <s v="ABS 295"/>
    <x v="13"/>
    <s v="Linienbezogen"/>
    <x v="6"/>
    <s v="-"/>
    <n v="43"/>
    <s v="Produkte"/>
    <s v="BUs"/>
    <s v="Symptome"/>
    <s v="0"/>
    <s v="BU2"/>
    <s v="Scheiben/Staub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Diverses"/>
    <x v="51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21"/>
    <s v="-"/>
    <n v="43"/>
    <s v="Produkte"/>
    <s v="BUs"/>
    <s v="Symptome"/>
    <s v="0"/>
    <s v="BU2"/>
    <s v="Blöcke"/>
  </r>
  <r>
    <x v="5"/>
    <n v="36"/>
    <x v="51"/>
    <s v="Qualitätssicherung"/>
    <x v="26"/>
    <s v="Qualitätssicherung"/>
    <x v="15"/>
    <s v="-"/>
    <n v="43"/>
    <s v="Produkte"/>
    <s v="BUs"/>
    <s v="Symptome"/>
    <s v="0"/>
    <s v="Labor"/>
    <s v="Rückstellproben"/>
  </r>
  <r>
    <x v="5"/>
    <n v="41"/>
    <x v="51"/>
    <s v="Qualitätssicherung"/>
    <x v="26"/>
    <s v="Qualitätssicherung"/>
    <x v="15"/>
    <s v="-"/>
    <n v="43"/>
    <s v="Produkte"/>
    <s v="BUs"/>
    <s v="Symptome"/>
    <s v="0"/>
    <s v="Labor"/>
    <s v="Rückstellproben"/>
  </r>
  <r>
    <x v="0"/>
    <n v="14"/>
    <x v="51"/>
    <s v="ABS 295"/>
    <x v="238"/>
    <s v="Linienbezogen"/>
    <x v="6"/>
    <s v="-"/>
    <n v="43"/>
    <s v="Produkte"/>
    <s v="BUs"/>
    <s v="Symptome"/>
    <s v="0"/>
    <s v="L35"/>
    <s v="Würfel"/>
  </r>
  <r>
    <x v="3"/>
    <n v="306"/>
    <x v="51"/>
    <s v="Zipfel, ES ohne Verwendung"/>
    <x v="292"/>
    <s v="Schimmel"/>
    <x v="34"/>
    <s v="-"/>
    <n v="43"/>
    <s v="Produkte"/>
    <s v="BUs"/>
    <s v="Symptome"/>
    <s v="0"/>
    <s v="Verkauf"/>
    <s v="Zipfel, Endstücke"/>
  </r>
  <r>
    <x v="1"/>
    <n v="60"/>
    <x v="52"/>
    <s v="VOS 295"/>
    <x v="232"/>
    <s v="Schimmel"/>
    <x v="1"/>
    <s v="-"/>
    <n v="43"/>
    <s v="Produkte"/>
    <s v="BUs"/>
    <s v="Symptome"/>
    <s v="0"/>
    <n v="3020"/>
    <n v="29500531"/>
  </r>
  <r>
    <x v="2"/>
    <n v="18"/>
    <x v="52"/>
    <s v="ABS 295"/>
    <x v="59"/>
    <s v="keinen Verwendungszweck"/>
    <x v="26"/>
    <s v="-"/>
    <n v="43"/>
    <s v="Produkte"/>
    <s v="BUs"/>
    <s v="Symptome"/>
    <n v="0"/>
    <s v="BU4"/>
    <n v="29500885"/>
  </r>
  <r>
    <x v="2"/>
    <n v="20"/>
    <x v="52"/>
    <s v="ABS 295"/>
    <x v="60"/>
    <s v="keinen Verwendungszweck"/>
    <x v="26"/>
    <s v="-"/>
    <n v="43"/>
    <s v="Produkte"/>
    <s v="BUs"/>
    <s v="Symptome"/>
    <n v="6.7194568295036419"/>
    <s v="BU4"/>
    <n v="29500886"/>
  </r>
  <r>
    <x v="2"/>
    <n v="18"/>
    <x v="52"/>
    <s v="ABS 295"/>
    <x v="60"/>
    <s v="keinen Verwendungszweck"/>
    <x v="26"/>
    <s v="-"/>
    <n v="43"/>
    <s v="Produkte"/>
    <s v="BUs"/>
    <s v="Symptome"/>
    <n v="6.7194568295036419"/>
    <s v="BU4"/>
    <n v="29500886"/>
  </r>
  <r>
    <x v="2"/>
    <n v="18"/>
    <x v="52"/>
    <s v="ABS 295"/>
    <x v="60"/>
    <s v="keinen Verwendungszweck"/>
    <x v="26"/>
    <s v="-"/>
    <n v="43"/>
    <s v="Produkte"/>
    <s v="BUs"/>
    <s v="Symptome"/>
    <n v="6.7194568295036419"/>
    <s v="BU4"/>
    <n v="29500886"/>
  </r>
  <r>
    <x v="2"/>
    <n v="7"/>
    <x v="52"/>
    <s v="ABS 295"/>
    <x v="61"/>
    <s v="keinen Verwendungszweck"/>
    <x v="26"/>
    <s v="-"/>
    <n v="43"/>
    <s v="Produkte"/>
    <s v="BUs"/>
    <s v="Symptome"/>
    <n v="9.1663526661992432"/>
    <s v="BU4"/>
    <n v="29500891"/>
  </r>
  <r>
    <x v="2"/>
    <n v="25"/>
    <x v="52"/>
    <s v="ABS 295"/>
    <x v="65"/>
    <s v="keinen Verwendungszweck"/>
    <x v="26"/>
    <s v="-"/>
    <n v="43"/>
    <s v="Produkte"/>
    <s v="BUs"/>
    <s v="Symptome"/>
    <n v="7.6086145024926051"/>
    <s v="BU4"/>
    <n v="29500906"/>
  </r>
  <r>
    <x v="2"/>
    <n v="11"/>
    <x v="52"/>
    <s v="ABS 295"/>
    <x v="106"/>
    <s v="keinen Verwendungszweck"/>
    <x v="26"/>
    <s v="-"/>
    <n v="43"/>
    <s v="Produkte"/>
    <s v="BUs"/>
    <s v="Symptome"/>
    <n v="7.9957903604299254"/>
    <s v="BU4"/>
    <n v="29500913"/>
  </r>
  <r>
    <x v="1"/>
    <n v="52"/>
    <x v="52"/>
    <s v="VOS 295"/>
    <x v="46"/>
    <s v="Rest"/>
    <x v="10"/>
    <s v="-"/>
    <n v="43"/>
    <s v="Produkte"/>
    <s v="BUs"/>
    <s v="Symptome"/>
    <n v="0.52"/>
    <s v="RWV"/>
    <n v="29500917"/>
  </r>
  <r>
    <x v="1"/>
    <n v="52"/>
    <x v="52"/>
    <s v="VOS 295"/>
    <x v="46"/>
    <s v="Rest"/>
    <x v="10"/>
    <s v="-"/>
    <n v="43"/>
    <s v="Produkte"/>
    <s v="BUs"/>
    <s v="Symptome"/>
    <n v="0.52"/>
    <s v="RWV"/>
    <n v="29500917"/>
  </r>
  <r>
    <x v="1"/>
    <n v="52"/>
    <x v="52"/>
    <s v="VOS 295"/>
    <x v="46"/>
    <s v="Rest"/>
    <x v="10"/>
    <s v="-"/>
    <n v="43"/>
    <s v="Produkte"/>
    <s v="BUs"/>
    <s v="Symptome"/>
    <n v="0.52"/>
    <s v="RWV"/>
    <n v="29500917"/>
  </r>
  <r>
    <x v="0"/>
    <n v="158"/>
    <x v="52"/>
    <s v="ABS 295"/>
    <x v="31"/>
    <s v="Linienbezogen"/>
    <x v="16"/>
    <s v="-"/>
    <n v="43"/>
    <s v="Produkte"/>
    <s v="BUs"/>
    <s v="Symptome"/>
    <n v="158"/>
    <s v="BU3"/>
    <n v="29501003"/>
  </r>
  <r>
    <x v="0"/>
    <n v="158"/>
    <x v="52"/>
    <s v="ABS 295"/>
    <x v="31"/>
    <s v="Linienbezogen"/>
    <x v="16"/>
    <s v="-"/>
    <n v="43"/>
    <s v="Produkte"/>
    <s v="BUs"/>
    <s v="Symptome"/>
    <n v="158"/>
    <s v="BU3"/>
    <n v="29501003"/>
  </r>
  <r>
    <x v="2"/>
    <n v="20"/>
    <x v="52"/>
    <s v="ABS 295"/>
    <x v="71"/>
    <s v="keinen Verwendungszweck"/>
    <x v="26"/>
    <s v="-"/>
    <n v="43"/>
    <s v="Produkte"/>
    <s v="BUs"/>
    <s v="Symptome"/>
    <n v="7.281148389532067"/>
    <s v="BU4"/>
    <n v="29501029"/>
  </r>
  <r>
    <x v="0"/>
    <n v="38"/>
    <x v="52"/>
    <s v="ABS 295"/>
    <x v="18"/>
    <s v="Rest"/>
    <x v="11"/>
    <s v="-"/>
    <n v="43"/>
    <s v="Produkte"/>
    <s v="BUs"/>
    <s v="Symptome"/>
    <n v="38"/>
    <s v="Bu3"/>
    <n v="29501032"/>
  </r>
  <r>
    <x v="0"/>
    <n v="38"/>
    <x v="52"/>
    <s v="ABS 295"/>
    <x v="18"/>
    <s v="Rest"/>
    <x v="11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Diverses"/>
    <x v="293"/>
    <s v="Rest"/>
    <x v="32"/>
    <s v="-"/>
    <n v="43"/>
    <s v="Produkte"/>
    <s v="BUs"/>
    <s v="Symptome"/>
    <s v="0"/>
    <n v="3020"/>
    <n v="31000022"/>
  </r>
  <r>
    <x v="1"/>
    <n v="20.399999999999999"/>
    <x v="52"/>
    <s v="HF-Wurst Vegan"/>
    <x v="195"/>
    <s v="Linienbezogen"/>
    <x v="7"/>
    <s v="-"/>
    <n v="43"/>
    <s v="Produkte"/>
    <s v="BUs"/>
    <s v="Symptome"/>
    <n v="366.99191999999994"/>
    <n v="3010"/>
    <n v="31900002"/>
  </r>
  <r>
    <x v="1"/>
    <n v="61.3"/>
    <x v="52"/>
    <s v="Räucherwürste"/>
    <x v="100"/>
    <s v="Linienbezogen"/>
    <x v="23"/>
    <s v="-"/>
    <n v="43"/>
    <s v="Produkte"/>
    <s v="BUs"/>
    <s v="Symptome"/>
    <s v="0"/>
    <n v="3020"/>
    <n v="32000106"/>
  </r>
  <r>
    <x v="0"/>
    <n v="556"/>
    <x v="52"/>
    <s v="Vegan 495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egan 495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4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7"/>
    <s v="-"/>
    <n v="43"/>
    <s v="Produkte"/>
    <s v="BUs"/>
    <s v="Symptome"/>
    <s v="0"/>
    <s v="Labor"/>
    <s v="-"/>
  </r>
  <r>
    <x v="1"/>
    <n v="81.8"/>
    <x v="52"/>
    <s v="Rest"/>
    <x v="258"/>
    <s v="Linienbezogen"/>
    <x v="23"/>
    <s v="-"/>
    <n v="43"/>
    <s v="Produkte"/>
    <s v="BUs"/>
    <s v="Symptome"/>
    <s v="0"/>
    <s v="Abfüllung"/>
    <s v="-"/>
  </r>
  <r>
    <x v="0"/>
    <n v="51.2"/>
    <x v="52"/>
    <s v="Diverses"/>
    <x v="23"/>
    <s v="Linienbezogen"/>
    <x v="6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4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4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9"/>
    <s v="-"/>
    <n v="43"/>
    <s v="Produkte"/>
    <s v="BUs"/>
    <s v="Symptome"/>
    <s v="0"/>
    <s v="Labor"/>
    <s v="-"/>
  </r>
  <r>
    <x v="0"/>
    <n v="285"/>
    <x v="52"/>
    <s v="Diverses"/>
    <x v="23"/>
    <s v="Linienbezogen"/>
    <x v="6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4"/>
    <s v="-"/>
    <n v="43"/>
    <s v="Produkte"/>
    <s v="BUs"/>
    <s v="Symptome"/>
    <s v="0"/>
    <s v="Labor"/>
    <s v="-"/>
  </r>
  <r>
    <x v="0"/>
    <n v="22"/>
    <x v="52"/>
    <s v="Diverses"/>
    <x v="23"/>
    <s v="Linienbezogen"/>
    <x v="6"/>
    <s v="-"/>
    <n v="43"/>
    <s v="Produkte"/>
    <s v="BUs"/>
    <s v="Symptome"/>
    <s v="0"/>
    <s v="L9"/>
    <s v="Maschinenabfall"/>
  </r>
  <r>
    <x v="0"/>
    <n v="18"/>
    <x v="52"/>
    <s v="Diverses"/>
    <x v="23"/>
    <s v="Linienbezogen"/>
    <x v="6"/>
    <s v="-"/>
    <n v="43"/>
    <s v="Produkte"/>
    <s v="BUs"/>
    <s v="Symptome"/>
    <s v="0"/>
    <s v="L1"/>
    <s v="Maschinenabfall"/>
  </r>
  <r>
    <x v="0"/>
    <n v="24.5"/>
    <x v="52"/>
    <s v="ABS 295"/>
    <x v="238"/>
    <s v="Linienbezogen"/>
    <x v="6"/>
    <s v="-"/>
    <n v="43"/>
    <s v="Produkte"/>
    <s v="BUs"/>
    <s v="Symptome"/>
    <s v="0"/>
    <s v="L35"/>
    <s v="Würfel"/>
  </r>
  <r>
    <x v="1"/>
    <n v="30"/>
    <x v="53"/>
    <s v="Diverses"/>
    <x v="23"/>
    <s v="Linienbezogen"/>
    <x v="17"/>
    <s v="-"/>
    <n v="43"/>
    <s v="Produkte"/>
    <s v="BUs"/>
    <s v="Symptome"/>
    <s v="0"/>
    <s v="Schmelze"/>
    <s v="Maschinenabfall"/>
  </r>
  <r>
    <x v="1"/>
    <n v="25"/>
    <x v="54"/>
    <s v="Offen geschält RW"/>
    <x v="294"/>
    <s v="Rest"/>
    <x v="10"/>
    <s v="-"/>
    <n v="44"/>
    <s v="Produkte"/>
    <s v="BUs"/>
    <s v="Symptome"/>
    <s v="0"/>
    <s v="RWV"/>
    <n v="23500368"/>
  </r>
  <r>
    <x v="1"/>
    <n v="10"/>
    <x v="54"/>
    <s v="Offen geschält RW"/>
    <x v="295"/>
    <s v="Rest"/>
    <x v="10"/>
    <s v="-"/>
    <n v="44"/>
    <s v="Produkte"/>
    <s v="BUs"/>
    <s v="Symptome"/>
    <s v="0"/>
    <s v="RWV"/>
    <n v="23500374"/>
  </r>
  <r>
    <x v="0"/>
    <n v="276"/>
    <x v="54"/>
    <s v="VOS 295"/>
    <x v="172"/>
    <s v="Schimmel"/>
    <x v="40"/>
    <s v="-"/>
    <n v="44"/>
    <s v="Produkte"/>
    <s v="BUs"/>
    <s v="Symptome"/>
    <n v="138"/>
    <s v="Bu3"/>
    <n v="29500613"/>
  </r>
  <r>
    <x v="0"/>
    <n v="453"/>
    <x v="54"/>
    <s v="VOS 295"/>
    <x v="143"/>
    <s v="Schimmel"/>
    <x v="0"/>
    <s v="-"/>
    <n v="44"/>
    <s v="Produkte"/>
    <s v="BUs"/>
    <s v="Symptome"/>
    <n v="226.5"/>
    <s v="BU3"/>
    <n v="29500622"/>
  </r>
  <r>
    <x v="0"/>
    <n v="90"/>
    <x v="54"/>
    <s v="ABS 295"/>
    <x v="31"/>
    <s v="Linienbezogen"/>
    <x v="16"/>
    <s v="-"/>
    <n v="44"/>
    <s v="Produkte"/>
    <s v="BUs"/>
    <s v="Symptome"/>
    <n v="90"/>
    <s v="BU3"/>
    <n v="29501003"/>
  </r>
  <r>
    <x v="0"/>
    <n v="150"/>
    <x v="54"/>
    <s v="ABS 295"/>
    <x v="18"/>
    <s v="Rest"/>
    <x v="11"/>
    <s v="-"/>
    <n v="44"/>
    <s v="Produkte"/>
    <s v="BUs"/>
    <s v="Symptome"/>
    <n v="150"/>
    <s v="BU3"/>
    <n v="29501032"/>
  </r>
  <r>
    <x v="0"/>
    <n v="308"/>
    <x v="54"/>
    <s v="VOS 295"/>
    <x v="34"/>
    <s v="Schimmel"/>
    <x v="0"/>
    <s v="-"/>
    <n v="44"/>
    <s v="Produkte"/>
    <s v="BUs"/>
    <s v="Symptome"/>
    <n v="154"/>
    <s v="BU3"/>
    <n v="29501055"/>
  </r>
  <r>
    <x v="0"/>
    <n v="334"/>
    <x v="54"/>
    <s v="VOS 295"/>
    <x v="296"/>
    <s v="Schimmel"/>
    <x v="40"/>
    <s v="-"/>
    <n v="44"/>
    <s v="Produkte"/>
    <s v="BUs"/>
    <s v="Symptome"/>
    <n v="167"/>
    <s v="BU3"/>
    <n v="29501058"/>
  </r>
  <r>
    <x v="3"/>
    <n v="258"/>
    <x v="54"/>
    <s v="Endstücke 295"/>
    <x v="37"/>
    <s v="Schimmel"/>
    <x v="5"/>
    <s v="-"/>
    <n v="44"/>
    <s v="Produkte"/>
    <s v="BUs"/>
    <s v="Symptome"/>
    <n v="129"/>
    <s v="Verkauf"/>
    <n v="29501070"/>
  </r>
  <r>
    <x v="3"/>
    <n v="198"/>
    <x v="54"/>
    <s v="Zipfel 295"/>
    <x v="159"/>
    <s v="Schimmel"/>
    <x v="5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7"/>
    <s v="-"/>
    <n v="44"/>
    <s v="Produkte"/>
    <s v="BUs"/>
    <s v="Symptome"/>
    <s v="0"/>
    <n v="3100"/>
    <n v="31900001"/>
  </r>
  <r>
    <x v="1"/>
    <n v="20"/>
    <x v="54"/>
    <s v="Räucherwürste"/>
    <x v="297"/>
    <s v="Linienbezogen"/>
    <x v="23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ABS 295"/>
    <x v="13"/>
    <s v="Linienbezogen"/>
    <x v="6"/>
    <s v="-"/>
    <n v="44"/>
    <s v="Produkte"/>
    <s v="BUs"/>
    <s v="Symptome"/>
    <s v="0"/>
    <s v="BU2"/>
    <s v="Scheiben/Staub"/>
  </r>
  <r>
    <x v="2"/>
    <n v="17"/>
    <x v="54"/>
    <s v="Diverses"/>
    <x v="23"/>
    <s v="Linienbezogen"/>
    <x v="6"/>
    <s v="-"/>
    <n v="44"/>
    <s v="Produkte"/>
    <s v="BUs"/>
    <s v="Symptome"/>
    <n v="0"/>
    <s v="BU4"/>
    <s v="Maschinenabfall"/>
  </r>
  <r>
    <x v="1"/>
    <n v="20"/>
    <x v="54"/>
    <s v="Rest"/>
    <x v="258"/>
    <s v="Linienbezogen"/>
    <x v="23"/>
    <s v="-"/>
    <n v="44"/>
    <s v="Produkte"/>
    <s v="BUs"/>
    <s v="Symptome"/>
    <s v="0"/>
    <n v="3020"/>
    <s v="-"/>
  </r>
  <r>
    <x v="1"/>
    <n v="20"/>
    <x v="54"/>
    <s v="Rest"/>
    <x v="258"/>
    <s v="Rest"/>
    <x v="32"/>
    <s v="-"/>
    <n v="44"/>
    <s v="Produkte"/>
    <s v="BUs"/>
    <s v="Symptome"/>
    <s v="0"/>
    <n v="3020"/>
    <s v="-"/>
  </r>
  <r>
    <x v="1"/>
    <n v="80"/>
    <x v="54"/>
    <s v="ganze Wurst"/>
    <x v="282"/>
    <s v="Linienbezogen"/>
    <x v="23"/>
    <s v="-"/>
    <n v="44"/>
    <s v="Produkte"/>
    <s v="BUs"/>
    <s v="Symptome"/>
    <s v="0"/>
    <s v="Abfüllung"/>
    <s v="Gourmet"/>
  </r>
  <r>
    <x v="5"/>
    <n v="7.4"/>
    <x v="54"/>
    <s v="Rest"/>
    <x v="258"/>
    <s v="Qualitätssicherung"/>
    <x v="14"/>
    <s v="-"/>
    <n v="44"/>
    <s v="Produkte"/>
    <s v="BUs"/>
    <s v="Symptome"/>
    <s v="0"/>
    <s v="Labor"/>
    <s v="-"/>
  </r>
  <r>
    <x v="0"/>
    <n v="18"/>
    <x v="54"/>
    <s v="Diverses"/>
    <x v="23"/>
    <s v="Linienbezogen"/>
    <x v="6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4"/>
    <s v="-"/>
    <n v="44"/>
    <s v="Produkte"/>
    <s v="BUs"/>
    <s v="Symptome"/>
    <s v="0"/>
    <s v="Labor"/>
    <s v="-"/>
  </r>
  <r>
    <x v="1"/>
    <n v="40"/>
    <x v="54"/>
    <s v="Fertigware"/>
    <x v="283"/>
    <s v="Rest"/>
    <x v="32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23"/>
    <s v="-"/>
    <n v="44"/>
    <s v="Produkte"/>
    <s v="BUs"/>
    <s v="Symptome"/>
    <s v="0"/>
    <s v="HN848"/>
    <n v="24000493"/>
  </r>
  <r>
    <x v="2"/>
    <n v="3"/>
    <x v="55"/>
    <s v="VOS 295"/>
    <x v="53"/>
    <s v="keinen Verwendungszweck"/>
    <x v="26"/>
    <s v="-"/>
    <n v="44"/>
    <s v="Produkte"/>
    <s v="BUs"/>
    <s v="Symptome"/>
    <n v="2.84"/>
    <s v="BU4"/>
    <n v="29500482"/>
  </r>
  <r>
    <x v="2"/>
    <n v="25"/>
    <x v="55"/>
    <s v="VOS 295"/>
    <x v="53"/>
    <s v="keinen Verwendungszweck"/>
    <x v="26"/>
    <s v="-"/>
    <n v="44"/>
    <s v="Produkte"/>
    <s v="BUs"/>
    <s v="Symptome"/>
    <n v="2.84"/>
    <s v="BU4"/>
    <n v="29500482"/>
  </r>
  <r>
    <x v="2"/>
    <n v="20"/>
    <x v="55"/>
    <s v="VOS 295"/>
    <x v="53"/>
    <s v="keinen Verwendungszweck"/>
    <x v="26"/>
    <s v="-"/>
    <n v="44"/>
    <s v="Produkte"/>
    <s v="BUs"/>
    <s v="Symptome"/>
    <n v="2.84"/>
    <s v="BU4"/>
    <n v="29500482"/>
  </r>
  <r>
    <x v="0"/>
    <n v="9"/>
    <x v="55"/>
    <s v="VOS 295"/>
    <x v="44"/>
    <s v="Linienbezogen"/>
    <x v="6"/>
    <s v="-"/>
    <n v="44"/>
    <s v="Produkte"/>
    <s v="BUs"/>
    <s v="Symptome"/>
    <n v="4.5"/>
    <s v="BU3"/>
    <n v="29500498"/>
  </r>
  <r>
    <x v="1"/>
    <n v="18"/>
    <x v="55"/>
    <s v="VOS 295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VOS 295"/>
    <x v="232"/>
    <s v="Schimmel"/>
    <x v="1"/>
    <s v="-"/>
    <n v="44"/>
    <s v="Produkte"/>
    <s v="BUs"/>
    <s v="Symptome"/>
    <s v="0"/>
    <s v="RWV"/>
    <n v="29500531"/>
  </r>
  <r>
    <x v="1"/>
    <n v="13"/>
    <x v="55"/>
    <s v="VOS 295"/>
    <x v="298"/>
    <s v="Linienbezogen"/>
    <x v="29"/>
    <s v="-"/>
    <n v="44"/>
    <s v="Produkte"/>
    <s v="BUs"/>
    <s v="Symptome"/>
    <s v="0"/>
    <s v="Abfüllung"/>
    <n v="29500548"/>
  </r>
  <r>
    <x v="1"/>
    <n v="17"/>
    <x v="55"/>
    <s v="VOS 295"/>
    <x v="299"/>
    <s v="Linienbezogen"/>
    <x v="23"/>
    <s v="-"/>
    <n v="44"/>
    <s v="Produkte"/>
    <s v="BUs"/>
    <s v="Symptome"/>
    <s v="0"/>
    <s v="Abfüllung"/>
    <n v="29500599"/>
  </r>
  <r>
    <x v="1"/>
    <n v="16"/>
    <x v="55"/>
    <s v="VOS 295"/>
    <x v="300"/>
    <s v="Linienbezogen"/>
    <x v="23"/>
    <s v="-"/>
    <n v="44"/>
    <s v="Produkte"/>
    <s v="BUs"/>
    <s v="Symptome"/>
    <s v="0"/>
    <s v="Abfüllung"/>
    <n v="29500602"/>
  </r>
  <r>
    <x v="1"/>
    <n v="15"/>
    <x v="55"/>
    <s v="VOS 295"/>
    <x v="255"/>
    <s v="Linienbezogen"/>
    <x v="29"/>
    <s v="-"/>
    <n v="44"/>
    <s v="Produkte"/>
    <s v="BUs"/>
    <s v="Symptome"/>
    <n v="7.5"/>
    <s v="Abfüllung"/>
    <n v="29500605"/>
  </r>
  <r>
    <x v="0"/>
    <n v="21"/>
    <x v="55"/>
    <s v="VOS 295"/>
    <x v="45"/>
    <s v="Linienbezogen"/>
    <x v="6"/>
    <s v="-"/>
    <n v="44"/>
    <s v="Produkte"/>
    <s v="BUs"/>
    <s v="Symptome"/>
    <n v="10.5"/>
    <s v="BU3"/>
    <n v="29500861"/>
  </r>
  <r>
    <x v="0"/>
    <n v="21"/>
    <x v="55"/>
    <s v="VOS 295"/>
    <x v="45"/>
    <s v="Schimmel"/>
    <x v="0"/>
    <s v="-"/>
    <n v="44"/>
    <s v="Produkte"/>
    <s v="BUs"/>
    <s v="Symptome"/>
    <n v="10.5"/>
    <s v="Bu3"/>
    <n v="29500861"/>
  </r>
  <r>
    <x v="2"/>
    <n v="4"/>
    <x v="55"/>
    <s v="ABS 295"/>
    <x v="59"/>
    <s v="keinen Verwendungszweck"/>
    <x v="26"/>
    <s v="-"/>
    <n v="44"/>
    <s v="Produkte"/>
    <s v="BUs"/>
    <s v="Symptome"/>
    <n v="0"/>
    <s v="BU4"/>
    <n v="29500885"/>
  </r>
  <r>
    <x v="2"/>
    <n v="13"/>
    <x v="55"/>
    <s v="ABS 295"/>
    <x v="59"/>
    <s v="keinen Verwendungszweck"/>
    <x v="26"/>
    <s v="-"/>
    <n v="44"/>
    <s v="Produkte"/>
    <s v="BUs"/>
    <s v="Symptome"/>
    <n v="0"/>
    <s v="BU4"/>
    <n v="29500885"/>
  </r>
  <r>
    <x v="2"/>
    <n v="4"/>
    <x v="55"/>
    <s v="ABS 295"/>
    <x v="59"/>
    <s v="keinen Verwendungszweck"/>
    <x v="26"/>
    <s v="-"/>
    <n v="44"/>
    <s v="Produkte"/>
    <s v="BUs"/>
    <s v="Symptome"/>
    <n v="0"/>
    <s v="Bu4"/>
    <n v="29500885"/>
  </r>
  <r>
    <x v="2"/>
    <n v="18"/>
    <x v="55"/>
    <s v="ABS 295"/>
    <x v="60"/>
    <s v="keinen Verwendungszweck"/>
    <x v="26"/>
    <s v="-"/>
    <n v="44"/>
    <s v="Produkte"/>
    <s v="BUs"/>
    <s v="Symptome"/>
    <n v="6.7194568295036419"/>
    <s v="BU4"/>
    <n v="29500886"/>
  </r>
  <r>
    <x v="2"/>
    <n v="12"/>
    <x v="55"/>
    <s v="ABS 295"/>
    <x v="60"/>
    <s v="keinen Verwendungszweck"/>
    <x v="26"/>
    <s v="-"/>
    <n v="44"/>
    <s v="Produkte"/>
    <s v="BUs"/>
    <s v="Symptome"/>
    <n v="6.7194568295036419"/>
    <s v="BU4"/>
    <n v="29500886"/>
  </r>
  <r>
    <x v="2"/>
    <n v="6"/>
    <x v="55"/>
    <s v="ABS 295"/>
    <x v="60"/>
    <s v="keinen Verwendungszweck"/>
    <x v="26"/>
    <s v="-"/>
    <n v="44"/>
    <s v="Produkte"/>
    <s v="BUs"/>
    <s v="Symptome"/>
    <n v="6.7194568295036419"/>
    <s v="Bu4"/>
    <n v="29500886"/>
  </r>
  <r>
    <x v="2"/>
    <n v="26"/>
    <x v="55"/>
    <s v="ABS 295"/>
    <x v="60"/>
    <s v="keinen Verwendungszweck"/>
    <x v="26"/>
    <s v="-"/>
    <n v="44"/>
    <s v="Produkte"/>
    <s v="BUs"/>
    <s v="Symptome"/>
    <n v="6.7194568295036419"/>
    <s v="Bu4"/>
    <n v="29500886"/>
  </r>
  <r>
    <x v="2"/>
    <n v="3"/>
    <x v="55"/>
    <s v="ABS 295"/>
    <x v="61"/>
    <s v="keinen Verwendungszweck"/>
    <x v="26"/>
    <s v="-"/>
    <n v="44"/>
    <s v="Produkte"/>
    <s v="BUs"/>
    <s v="Symptome"/>
    <n v="9.1663526661992432"/>
    <s v="Bu4"/>
    <n v="29500891"/>
  </r>
  <r>
    <x v="2"/>
    <n v="13"/>
    <x v="55"/>
    <s v="ABS 295"/>
    <x v="64"/>
    <s v="keinen Verwendungszweck"/>
    <x v="26"/>
    <s v="-"/>
    <n v="44"/>
    <s v="Produkte"/>
    <s v="BUs"/>
    <s v="Symptome"/>
    <n v="7.7475399924149615"/>
    <s v="Bu4"/>
    <n v="29500904"/>
  </r>
  <r>
    <x v="2"/>
    <n v="7"/>
    <x v="55"/>
    <s v="ABS 295"/>
    <x v="105"/>
    <s v="keinen Verwendungszweck"/>
    <x v="26"/>
    <s v="-"/>
    <n v="44"/>
    <s v="Produkte"/>
    <s v="BUs"/>
    <s v="Symptome"/>
    <n v="9.4651380183951126"/>
    <s v="Bu4"/>
    <n v="29500910"/>
  </r>
  <r>
    <x v="2"/>
    <n v="14"/>
    <x v="55"/>
    <s v="ABS 295"/>
    <x v="105"/>
    <s v="keinen Verwendungszweck"/>
    <x v="26"/>
    <s v="-"/>
    <n v="44"/>
    <s v="Produkte"/>
    <s v="BUs"/>
    <s v="Symptome"/>
    <n v="9.4651380183951126"/>
    <s v="Bu4"/>
    <n v="29500910"/>
  </r>
  <r>
    <x v="2"/>
    <n v="2"/>
    <x v="55"/>
    <s v="ABS 295"/>
    <x v="105"/>
    <s v="keinen Verwendungszweck"/>
    <x v="26"/>
    <s v="-"/>
    <n v="44"/>
    <s v="Produkte"/>
    <s v="BUs"/>
    <s v="Symptome"/>
    <n v="9.4651380183951126"/>
    <s v="Bu4"/>
    <n v="29500910"/>
  </r>
  <r>
    <x v="2"/>
    <n v="9"/>
    <x v="55"/>
    <s v="ABS 295"/>
    <x v="105"/>
    <s v="keinen Verwendungszweck"/>
    <x v="26"/>
    <s v="-"/>
    <n v="44"/>
    <s v="Produkte"/>
    <s v="BUs"/>
    <s v="Symptome"/>
    <n v="9.4651380183951126"/>
    <s v="Bu4"/>
    <n v="29500910"/>
  </r>
  <r>
    <x v="2"/>
    <n v="6"/>
    <x v="55"/>
    <s v="ABS 295"/>
    <x v="105"/>
    <s v="keinen Verwendungszweck"/>
    <x v="26"/>
    <s v="-"/>
    <n v="44"/>
    <s v="Produkte"/>
    <s v="BUs"/>
    <s v="Symptome"/>
    <n v="9.4651380183951126"/>
    <s v="Bu4"/>
    <n v="29500910"/>
  </r>
  <r>
    <x v="1"/>
    <n v="25"/>
    <x v="55"/>
    <s v="VOS 295"/>
    <x v="46"/>
    <s v="Rest"/>
    <x v="10"/>
    <s v="-"/>
    <n v="44"/>
    <s v="Produkte"/>
    <s v="BUs"/>
    <s v="Symptome"/>
    <n v="0.25"/>
    <s v="RWV"/>
    <n v="29500917"/>
  </r>
  <r>
    <x v="1"/>
    <n v="10"/>
    <x v="55"/>
    <s v="VOS 295"/>
    <x v="46"/>
    <s v="Rest"/>
    <x v="10"/>
    <s v="-"/>
    <n v="44"/>
    <s v="Produkte"/>
    <s v="BUs"/>
    <s v="Symptome"/>
    <n v="0.1"/>
    <s v="RWV"/>
    <n v="29500917"/>
  </r>
  <r>
    <x v="1"/>
    <n v="33"/>
    <x v="55"/>
    <s v="VOS 295"/>
    <x v="46"/>
    <s v="Rest"/>
    <x v="10"/>
    <s v="-"/>
    <n v="44"/>
    <s v="Produkte"/>
    <s v="BUs"/>
    <s v="Symptome"/>
    <n v="0.33"/>
    <s v="RWV"/>
    <n v="29500917"/>
  </r>
  <r>
    <x v="1"/>
    <n v="33"/>
    <x v="55"/>
    <s v="VOS 295"/>
    <x v="46"/>
    <s v="Rest"/>
    <x v="10"/>
    <s v="-"/>
    <n v="44"/>
    <s v="Produkte"/>
    <s v="BUs"/>
    <s v="Symptome"/>
    <n v="0.33"/>
    <s v="RWV"/>
    <n v="29500917"/>
  </r>
  <r>
    <x v="1"/>
    <n v="25"/>
    <x v="55"/>
    <s v="VOS 295"/>
    <x v="149"/>
    <s v="Schimmel"/>
    <x v="1"/>
    <s v="-"/>
    <n v="44"/>
    <s v="Produkte"/>
    <s v="BUs"/>
    <s v="Symptome"/>
    <n v="12.5"/>
    <s v="Abfüllung"/>
    <n v="29500918"/>
  </r>
  <r>
    <x v="1"/>
    <n v="23"/>
    <x v="55"/>
    <s v="VOS 295"/>
    <x v="149"/>
    <s v="Schimmel"/>
    <x v="1"/>
    <s v="-"/>
    <n v="44"/>
    <s v="Produkte"/>
    <s v="BUs"/>
    <s v="Symptome"/>
    <n v="11.5"/>
    <s v="Abfüllung"/>
    <n v="29500918"/>
  </r>
  <r>
    <x v="3"/>
    <n v="42"/>
    <x v="55"/>
    <s v="Zipfel 295"/>
    <x v="234"/>
    <s v="Schimmel"/>
    <x v="5"/>
    <s v="-"/>
    <n v="44"/>
    <s v="Produkte"/>
    <s v="BUs"/>
    <s v="Symptome"/>
    <n v="21"/>
    <s v="Verkauf"/>
    <n v="29501073"/>
  </r>
  <r>
    <x v="3"/>
    <n v="21"/>
    <x v="55"/>
    <s v="Endstücke 295"/>
    <x v="278"/>
    <s v="keinen Verwendungszweck"/>
    <x v="5"/>
    <s v="-"/>
    <n v="44"/>
    <s v="Produkte"/>
    <s v="BUs"/>
    <s v="Symptome"/>
    <n v="10.5"/>
    <s v="Verkauf"/>
    <n v="29501076"/>
  </r>
  <r>
    <x v="1"/>
    <n v="48.6"/>
    <x v="55"/>
    <s v="VOS 495"/>
    <x v="301"/>
    <s v="Schimmel"/>
    <x v="1"/>
    <s v="-"/>
    <n v="44"/>
    <s v="Produkte"/>
    <s v="BUs"/>
    <s v="Symptome"/>
    <s v="0"/>
    <s v="Abfüllung"/>
    <n v="49500102"/>
  </r>
  <r>
    <x v="1"/>
    <n v="75"/>
    <x v="55"/>
    <s v="VOS 495"/>
    <x v="301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3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Rest"/>
    <x v="258"/>
    <s v="Linienbezogen"/>
    <x v="23"/>
    <s v="-"/>
    <n v="44"/>
    <s v="Produkte"/>
    <s v="BUs"/>
    <s v="Symptome"/>
    <s v="0"/>
    <s v="Abfüllung"/>
    <s v="-"/>
  </r>
  <r>
    <x v="0"/>
    <n v="16"/>
    <x v="55"/>
    <s v="Diverses"/>
    <x v="23"/>
    <s v="Linienbezogen"/>
    <x v="6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9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4"/>
    <s v="-"/>
    <n v="44"/>
    <s v="Produkte"/>
    <s v="BUs"/>
    <s v="Symptome"/>
    <s v="0"/>
    <s v="QM"/>
    <s v="-"/>
  </r>
  <r>
    <x v="0"/>
    <n v="28"/>
    <x v="55"/>
    <s v="Diverses"/>
    <x v="23"/>
    <s v="Linienbezogen"/>
    <x v="6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6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4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5"/>
    <s v="-"/>
    <n v="44"/>
    <s v="Produkte"/>
    <s v="BUs"/>
    <s v="Symptome"/>
    <s v="0"/>
    <s v="Labor"/>
    <s v="-"/>
  </r>
  <r>
    <x v="0"/>
    <n v="12"/>
    <x v="55"/>
    <s v="Diverses"/>
    <x v="23"/>
    <s v="Linienbezogen"/>
    <x v="6"/>
    <s v="-"/>
    <n v="44"/>
    <s v="Produkte"/>
    <s v="BUs"/>
    <s v="Symptome"/>
    <s v="0"/>
    <s v="WVP"/>
    <s v="Maschinenabfall"/>
  </r>
  <r>
    <x v="1"/>
    <n v="8.4"/>
    <x v="55"/>
    <s v="Fertigware"/>
    <x v="302"/>
    <s v="Qualitätsprobleme"/>
    <x v="58"/>
    <s v="-"/>
    <n v="44"/>
    <s v="Produkte"/>
    <s v="BUs"/>
    <s v="Symptome"/>
    <s v="0"/>
    <s v="Strudelline"/>
    <s v="Soft Cheese"/>
  </r>
  <r>
    <x v="1"/>
    <n v="97"/>
    <x v="56"/>
    <s v="Rohware"/>
    <x v="303"/>
    <s v="Schimmel"/>
    <x v="1"/>
    <s v="-"/>
    <n v="44"/>
    <s v="Produkte"/>
    <s v="BUs"/>
    <s v="Symptome"/>
    <s v="0"/>
    <s v="Abfüllung"/>
    <n v="23500286"/>
  </r>
  <r>
    <x v="0"/>
    <n v="135"/>
    <x v="56"/>
    <s v="ABS 295"/>
    <x v="31"/>
    <s v="Linienbezogen"/>
    <x v="16"/>
    <s v="-"/>
    <n v="44"/>
    <s v="Produkte"/>
    <s v="BUs"/>
    <s v="Symptome"/>
    <n v="135"/>
    <s v="BU3"/>
    <n v="29501003"/>
  </r>
  <r>
    <x v="0"/>
    <n v="16"/>
    <x v="56"/>
    <s v="ABS 295"/>
    <x v="123"/>
    <s v="Linienbezogen"/>
    <x v="35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4"/>
    <s v="Rest"/>
    <x v="32"/>
    <s v="-"/>
    <n v="44"/>
    <s v="Produkte"/>
    <s v="BUs"/>
    <s v="Symptome"/>
    <s v="0"/>
    <n v="3020"/>
    <n v="32000036"/>
  </r>
  <r>
    <x v="1"/>
    <n v="66"/>
    <x v="56"/>
    <s v="Räucherwürste"/>
    <x v="109"/>
    <s v="Linienbezogen"/>
    <x v="39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7"/>
    <s v="-"/>
    <n v="44"/>
    <s v="Produkte"/>
    <s v="BUs"/>
    <s v="Symptome"/>
    <s v="0"/>
    <n v="3100"/>
    <s v="-"/>
  </r>
  <r>
    <x v="1"/>
    <n v="132"/>
    <x v="56"/>
    <s v="Rest"/>
    <x v="258"/>
    <s v="Linienbezogen"/>
    <x v="23"/>
    <s v="-"/>
    <n v="44"/>
    <s v="Produkte"/>
    <s v="BUs"/>
    <s v="Symptome"/>
    <s v="0"/>
    <s v="Abfüllung"/>
    <s v="-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Diverses"/>
    <x v="23"/>
    <s v="Linienbezogen"/>
    <x v="6"/>
    <s v="-"/>
    <n v="44"/>
    <s v="Produkte"/>
    <s v="BUs"/>
    <s v="Symptome"/>
    <s v="0"/>
    <s v="BU3"/>
    <s v="Maschinenabfall"/>
  </r>
  <r>
    <x v="2"/>
    <n v="44.2"/>
    <x v="56"/>
    <s v="Diverses"/>
    <x v="23"/>
    <s v="Linienbezogen"/>
    <x v="6"/>
    <s v="-"/>
    <n v="44"/>
    <s v="Produkte"/>
    <s v="BUs"/>
    <s v="Symptome"/>
    <n v="0"/>
    <s v="BU4"/>
    <s v="Maschinenabfall"/>
  </r>
  <r>
    <x v="5"/>
    <n v="14.2"/>
    <x v="56"/>
    <s v="Rest"/>
    <x v="258"/>
    <s v="Qualitätssicherung"/>
    <x v="14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6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9"/>
    <s v="-"/>
    <n v="44"/>
    <s v="Produkte"/>
    <s v="BUs"/>
    <s v="Symptome"/>
    <s v="0"/>
    <s v="Labor"/>
    <s v="-"/>
  </r>
  <r>
    <x v="0"/>
    <n v="41"/>
    <x v="56"/>
    <s v="Diverses"/>
    <x v="23"/>
    <s v="Linienbezogen"/>
    <x v="6"/>
    <s v="-"/>
    <n v="44"/>
    <s v="Produkte"/>
    <s v="BUs"/>
    <s v="Symptome"/>
    <s v="0"/>
    <s v="BU3"/>
    <s v="Maschinenabfall"/>
  </r>
  <r>
    <x v="4"/>
    <n v="37.799999999999997"/>
    <x v="56"/>
    <s v="ABS 295"/>
    <x v="13"/>
    <s v="Linienbezogen"/>
    <x v="6"/>
    <s v="-"/>
    <n v="44"/>
    <s v="Produkte"/>
    <s v="BUs"/>
    <s v="Symptome"/>
    <s v="0"/>
    <s v="BU2"/>
    <s v="Scheiben/Staub"/>
  </r>
  <r>
    <x v="5"/>
    <n v="68.8"/>
    <x v="56"/>
    <s v="Rest"/>
    <x v="258"/>
    <s v="Qualitätssicherung"/>
    <x v="15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4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6"/>
    <s v="-"/>
    <n v="44"/>
    <s v="Produkte"/>
    <s v="BUs"/>
    <s v="Symptome"/>
    <s v="0"/>
    <s v="WVP"/>
    <s v="Reste Zipfel"/>
  </r>
  <r>
    <x v="1"/>
    <n v="15"/>
    <x v="57"/>
    <s v="Rohware"/>
    <x v="304"/>
    <s v="Linienbezogen"/>
    <x v="39"/>
    <s v="-"/>
    <n v="44"/>
    <s v="Produkte"/>
    <s v="BUs"/>
    <s v="Symptome"/>
    <s v="0"/>
    <s v="RWV"/>
    <n v="23000052"/>
  </r>
  <r>
    <x v="1"/>
    <n v="282"/>
    <x v="57"/>
    <s v="ABS 295"/>
    <x v="305"/>
    <s v="Schimmel"/>
    <x v="1"/>
    <s v="-"/>
    <n v="44"/>
    <s v="Produkte"/>
    <s v="BUs"/>
    <s v="Symptome"/>
    <s v="0"/>
    <s v="schmelze"/>
    <n v="29500730"/>
  </r>
  <r>
    <x v="0"/>
    <n v="14"/>
    <x v="57"/>
    <s v="ABS 295"/>
    <x v="31"/>
    <s v="Linienbezogen"/>
    <x v="16"/>
    <s v="-"/>
    <n v="44"/>
    <s v="Produkte"/>
    <s v="BUs"/>
    <s v="Symptome"/>
    <n v="14"/>
    <s v="BU3"/>
    <n v="29501003"/>
  </r>
  <r>
    <x v="0"/>
    <n v="32"/>
    <x v="57"/>
    <s v="ABS 295"/>
    <x v="18"/>
    <s v="Rest"/>
    <x v="11"/>
    <s v="-"/>
    <n v="44"/>
    <s v="Produkte"/>
    <s v="BUs"/>
    <s v="Symptome"/>
    <n v="32"/>
    <s v="BU3"/>
    <n v="29501032"/>
  </r>
  <r>
    <x v="1"/>
    <n v="40"/>
    <x v="57"/>
    <s v="HF-Wurst Vegan"/>
    <x v="195"/>
    <s v="Linienbezogen"/>
    <x v="7"/>
    <s v="-"/>
    <n v="44"/>
    <s v="Produkte"/>
    <s v="BUs"/>
    <s v="Symptome"/>
    <n v="719.59199999999998"/>
    <n v="3100"/>
    <n v="31900002"/>
  </r>
  <r>
    <x v="1"/>
    <n v="40"/>
    <x v="57"/>
    <s v="Räucherwürste"/>
    <x v="75"/>
    <s v="Linienbezogen"/>
    <x v="29"/>
    <s v="-"/>
    <n v="44"/>
    <s v="Produkte"/>
    <s v="BUs"/>
    <s v="Symptome"/>
    <s v="0"/>
    <n v="3010"/>
    <n v="32000020"/>
  </r>
  <r>
    <x v="0"/>
    <n v="19"/>
    <x v="57"/>
    <s v="Diverses"/>
    <x v="23"/>
    <s v="Linienbezogen"/>
    <x v="6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Rest"/>
    <x v="258"/>
    <s v="Linienbezogen"/>
    <x v="23"/>
    <s v="-"/>
    <n v="44"/>
    <s v="Produkte"/>
    <s v="BUs"/>
    <s v="Symptome"/>
    <s v="0"/>
    <s v="Abfüllung"/>
    <s v="-"/>
  </r>
  <r>
    <x v="0"/>
    <n v="25"/>
    <x v="57"/>
    <s v="Diverses"/>
    <x v="23"/>
    <s v="Linienbezogen"/>
    <x v="6"/>
    <s v="-"/>
    <n v="44"/>
    <s v="Produkte"/>
    <s v="BUs"/>
    <s v="Symptome"/>
    <s v="0"/>
    <s v="BU3"/>
    <s v="Maschinenabfall"/>
  </r>
  <r>
    <x v="2"/>
    <n v="2"/>
    <x v="58"/>
    <s v="VOS 295"/>
    <x v="53"/>
    <s v="keinen Verwendungszweck"/>
    <x v="26"/>
    <s v="-"/>
    <n v="45"/>
    <s v="Produkte"/>
    <s v="BUs"/>
    <s v="Symptome"/>
    <n v="2.84"/>
    <s v="BU4"/>
    <n v="29500482"/>
  </r>
  <r>
    <x v="0"/>
    <n v="45"/>
    <x v="58"/>
    <s v="VOS 295"/>
    <x v="44"/>
    <s v="Schimmel"/>
    <x v="40"/>
    <s v="-"/>
    <n v="45"/>
    <s v="Produkte"/>
    <s v="BUs"/>
    <s v="Symptome"/>
    <n v="22.5"/>
    <s v="BU3"/>
    <n v="29500498"/>
  </r>
  <r>
    <x v="0"/>
    <n v="20"/>
    <x v="58"/>
    <s v="VOS 295"/>
    <x v="44"/>
    <s v="Schimmel"/>
    <x v="40"/>
    <s v="-"/>
    <n v="45"/>
    <s v="Produkte"/>
    <s v="BUs"/>
    <s v="Symptome"/>
    <n v="10"/>
    <s v="BU3"/>
    <n v="29500498"/>
  </r>
  <r>
    <x v="0"/>
    <n v="35"/>
    <x v="58"/>
    <s v="VOS 295"/>
    <x v="44"/>
    <s v="Schimmel"/>
    <x v="40"/>
    <s v="-"/>
    <n v="45"/>
    <s v="Produkte"/>
    <s v="BUs"/>
    <s v="Symptome"/>
    <n v="17.5"/>
    <s v="BU3"/>
    <n v="29500498"/>
  </r>
  <r>
    <x v="0"/>
    <n v="55"/>
    <x v="58"/>
    <s v="VOS 295"/>
    <x v="44"/>
    <s v="Schimmel"/>
    <x v="40"/>
    <s v="-"/>
    <n v="45"/>
    <s v="Produkte"/>
    <s v="BUs"/>
    <s v="Symptome"/>
    <n v="27.5"/>
    <s v="BU3"/>
    <n v="29500498"/>
  </r>
  <r>
    <x v="0"/>
    <n v="44"/>
    <x v="58"/>
    <s v="VOS 295"/>
    <x v="44"/>
    <s v="Schimmel"/>
    <x v="40"/>
    <s v="-"/>
    <n v="45"/>
    <s v="Produkte"/>
    <s v="BUs"/>
    <s v="Symptome"/>
    <n v="22"/>
    <s v="BU3"/>
    <n v="29500498"/>
  </r>
  <r>
    <x v="0"/>
    <n v="18"/>
    <x v="58"/>
    <s v="VOS 295"/>
    <x v="44"/>
    <s v="Schimmel"/>
    <x v="40"/>
    <s v="-"/>
    <n v="45"/>
    <s v="Produkte"/>
    <s v="BUs"/>
    <s v="Symptome"/>
    <n v="9"/>
    <s v="BU3"/>
    <n v="29500498"/>
  </r>
  <r>
    <x v="0"/>
    <n v="15"/>
    <x v="58"/>
    <s v="VOS 295"/>
    <x v="44"/>
    <s v="Schimmel"/>
    <x v="40"/>
    <s v="-"/>
    <n v="45"/>
    <s v="Produkte"/>
    <s v="BUs"/>
    <s v="Symptome"/>
    <n v="7.5"/>
    <s v="BU3"/>
    <n v="29500498"/>
  </r>
  <r>
    <x v="0"/>
    <n v="33"/>
    <x v="58"/>
    <s v="VOS 295"/>
    <x v="44"/>
    <s v="Schimmel"/>
    <x v="40"/>
    <s v="-"/>
    <n v="45"/>
    <s v="Produkte"/>
    <s v="BUs"/>
    <s v="Symptome"/>
    <n v="16.5"/>
    <s v="BU3"/>
    <n v="29500498"/>
  </r>
  <r>
    <x v="0"/>
    <n v="101"/>
    <x v="58"/>
    <s v="VOS 295"/>
    <x v="44"/>
    <s v="Schimmel"/>
    <x v="40"/>
    <s v="-"/>
    <n v="45"/>
    <s v="Produkte"/>
    <s v="BUs"/>
    <s v="Symptome"/>
    <n v="50.5"/>
    <s v="BU3"/>
    <n v="29500498"/>
  </r>
  <r>
    <x v="0"/>
    <n v="106"/>
    <x v="58"/>
    <s v="VOS 295"/>
    <x v="44"/>
    <s v="Schimmel"/>
    <x v="40"/>
    <s v="-"/>
    <n v="45"/>
    <s v="Produkte"/>
    <s v="BUs"/>
    <s v="Symptome"/>
    <n v="53"/>
    <s v="BU3"/>
    <n v="29500498"/>
  </r>
  <r>
    <x v="0"/>
    <n v="33"/>
    <x v="58"/>
    <s v="VOS 295"/>
    <x v="197"/>
    <s v="Schimmel"/>
    <x v="0"/>
    <s v="-"/>
    <n v="45"/>
    <s v="Produkte"/>
    <s v="BUs"/>
    <s v="Symptome"/>
    <n v="16.5"/>
    <s v="Bu3"/>
    <n v="29500529"/>
  </r>
  <r>
    <x v="0"/>
    <n v="30"/>
    <x v="58"/>
    <s v="VOS 295"/>
    <x v="197"/>
    <s v="Schimmel"/>
    <x v="0"/>
    <s v="-"/>
    <n v="45"/>
    <s v="Produkte"/>
    <s v="BUs"/>
    <s v="Symptome"/>
    <n v="15"/>
    <s v="Bu3"/>
    <n v="29500529"/>
  </r>
  <r>
    <x v="0"/>
    <n v="40"/>
    <x v="58"/>
    <s v="VOS 295"/>
    <x v="197"/>
    <s v="Schimmel"/>
    <x v="0"/>
    <s v="-"/>
    <n v="45"/>
    <s v="Produkte"/>
    <s v="BUs"/>
    <s v="Symptome"/>
    <n v="20"/>
    <s v="Bu3"/>
    <n v="29500529"/>
  </r>
  <r>
    <x v="0"/>
    <n v="63"/>
    <x v="58"/>
    <s v="VOS 295"/>
    <x v="197"/>
    <s v="Schimmel"/>
    <x v="0"/>
    <s v="-"/>
    <n v="45"/>
    <s v="Produkte"/>
    <s v="BUs"/>
    <s v="Symptome"/>
    <n v="31.5"/>
    <s v="Bu3"/>
    <n v="29500529"/>
  </r>
  <r>
    <x v="0"/>
    <n v="10"/>
    <x v="58"/>
    <s v="VOS 295"/>
    <x v="246"/>
    <s v="Schimmel"/>
    <x v="40"/>
    <s v="-"/>
    <n v="45"/>
    <s v="Produkte"/>
    <s v="BUs"/>
    <s v="Symptome"/>
    <n v="5"/>
    <s v="bu3"/>
    <n v="29500606"/>
  </r>
  <r>
    <x v="0"/>
    <n v="30"/>
    <x v="58"/>
    <s v="VOS 295"/>
    <x v="246"/>
    <s v="Schimmel"/>
    <x v="40"/>
    <s v="-"/>
    <n v="45"/>
    <s v="Produkte"/>
    <s v="BUs"/>
    <s v="Symptome"/>
    <n v="15"/>
    <s v="bu3"/>
    <n v="29500606"/>
  </r>
  <r>
    <x v="0"/>
    <n v="46"/>
    <x v="58"/>
    <s v="VOS 295"/>
    <x v="246"/>
    <s v="Schimmel"/>
    <x v="40"/>
    <s v="-"/>
    <n v="45"/>
    <s v="Produkte"/>
    <s v="BUs"/>
    <s v="Symptome"/>
    <n v="23"/>
    <s v="bu3"/>
    <n v="29500606"/>
  </r>
  <r>
    <x v="0"/>
    <n v="40"/>
    <x v="58"/>
    <s v="VOS 295"/>
    <x v="246"/>
    <s v="Schimmel"/>
    <x v="40"/>
    <s v="-"/>
    <n v="45"/>
    <s v="Produkte"/>
    <s v="BUs"/>
    <s v="Symptome"/>
    <n v="20"/>
    <s v="bu3"/>
    <n v="29500606"/>
  </r>
  <r>
    <x v="0"/>
    <n v="12"/>
    <x v="58"/>
    <s v="VOS 295"/>
    <x v="172"/>
    <s v="Schimmel"/>
    <x v="40"/>
    <s v="-"/>
    <n v="45"/>
    <s v="Produkte"/>
    <s v="BUs"/>
    <s v="Symptome"/>
    <n v="6"/>
    <s v="BU3"/>
    <n v="29500613"/>
  </r>
  <r>
    <x v="0"/>
    <n v="102"/>
    <x v="58"/>
    <s v="VOS 295"/>
    <x v="172"/>
    <s v="Schimmel"/>
    <x v="40"/>
    <s v="-"/>
    <n v="45"/>
    <s v="Produkte"/>
    <s v="BUs"/>
    <s v="Symptome"/>
    <n v="51"/>
    <s v="BU3"/>
    <n v="29500613"/>
  </r>
  <r>
    <x v="0"/>
    <n v="36"/>
    <x v="58"/>
    <s v="VOS 295"/>
    <x v="172"/>
    <s v="Schimmel"/>
    <x v="40"/>
    <s v="-"/>
    <n v="45"/>
    <s v="Produkte"/>
    <s v="BUs"/>
    <s v="Symptome"/>
    <n v="18"/>
    <s v="BU3"/>
    <n v="29500613"/>
  </r>
  <r>
    <x v="0"/>
    <n v="8"/>
    <x v="58"/>
    <s v="VOS 295"/>
    <x v="172"/>
    <s v="Schimmel"/>
    <x v="40"/>
    <s v="-"/>
    <n v="45"/>
    <s v="Produkte"/>
    <s v="BUs"/>
    <s v="Symptome"/>
    <n v="4"/>
    <s v="BU3"/>
    <n v="29500613"/>
  </r>
  <r>
    <x v="0"/>
    <n v="72"/>
    <x v="58"/>
    <s v="VOS 295"/>
    <x v="172"/>
    <s v="Schimmel"/>
    <x v="40"/>
    <s v="-"/>
    <n v="45"/>
    <s v="Produkte"/>
    <s v="BUs"/>
    <s v="Symptome"/>
    <n v="36"/>
    <s v="BU3"/>
    <n v="29500613"/>
  </r>
  <r>
    <x v="0"/>
    <n v="45"/>
    <x v="58"/>
    <s v="VOS 295"/>
    <x v="172"/>
    <s v="Schimmel"/>
    <x v="40"/>
    <s v="-"/>
    <n v="45"/>
    <s v="Produkte"/>
    <s v="BUs"/>
    <s v="Symptome"/>
    <n v="22.5"/>
    <s v="BU3"/>
    <n v="29500613"/>
  </r>
  <r>
    <x v="0"/>
    <n v="170"/>
    <x v="58"/>
    <s v="VOS 295"/>
    <x v="172"/>
    <s v="Schimmel"/>
    <x v="40"/>
    <s v="-"/>
    <n v="45"/>
    <s v="Produkte"/>
    <s v="BUs"/>
    <s v="Symptome"/>
    <n v="85"/>
    <s v="BU3"/>
    <n v="29500613"/>
  </r>
  <r>
    <x v="0"/>
    <n v="20"/>
    <x v="58"/>
    <s v="VOS 295"/>
    <x v="172"/>
    <s v="Schimmel"/>
    <x v="40"/>
    <s v="-"/>
    <n v="45"/>
    <s v="Produkte"/>
    <s v="BUs"/>
    <s v="Symptome"/>
    <n v="10"/>
    <s v="BU3"/>
    <n v="29500613"/>
  </r>
  <r>
    <x v="0"/>
    <n v="44"/>
    <x v="58"/>
    <s v="VOS 295"/>
    <x v="172"/>
    <s v="Schimmel"/>
    <x v="40"/>
    <s v="-"/>
    <n v="45"/>
    <s v="Produkte"/>
    <s v="BUs"/>
    <s v="Symptome"/>
    <n v="22"/>
    <s v="BU3"/>
    <n v="29500613"/>
  </r>
  <r>
    <x v="0"/>
    <n v="25"/>
    <x v="58"/>
    <s v="VOS 295"/>
    <x v="306"/>
    <s v="Schimmel"/>
    <x v="0"/>
    <s v="-"/>
    <n v="45"/>
    <s v="Produkte"/>
    <s v="BUs"/>
    <s v="Symptome"/>
    <s v="0"/>
    <s v="BU3"/>
    <n v="29500858"/>
  </r>
  <r>
    <x v="0"/>
    <n v="5"/>
    <x v="58"/>
    <s v="VOS 295"/>
    <x v="306"/>
    <s v="Schimmel"/>
    <x v="0"/>
    <s v="-"/>
    <n v="45"/>
    <s v="Produkte"/>
    <s v="BUs"/>
    <s v="Symptome"/>
    <s v="0"/>
    <s v="BU3"/>
    <n v="29500858"/>
  </r>
  <r>
    <x v="0"/>
    <n v="4"/>
    <x v="58"/>
    <s v="VOS 295"/>
    <x v="306"/>
    <s v="Schimmel"/>
    <x v="0"/>
    <s v="-"/>
    <n v="45"/>
    <s v="Produkte"/>
    <s v="BUs"/>
    <s v="Symptome"/>
    <s v="0"/>
    <s v="BU3"/>
    <n v="29500858"/>
  </r>
  <r>
    <x v="0"/>
    <n v="15"/>
    <x v="58"/>
    <s v="VOS 295"/>
    <x v="306"/>
    <s v="Schimmel"/>
    <x v="0"/>
    <s v="-"/>
    <n v="45"/>
    <s v="Produkte"/>
    <s v="BUs"/>
    <s v="Symptome"/>
    <s v="0"/>
    <s v="BU3"/>
    <n v="29500858"/>
  </r>
  <r>
    <x v="0"/>
    <n v="15"/>
    <x v="58"/>
    <s v="VOS 295"/>
    <x v="306"/>
    <s v="Schimmel"/>
    <x v="0"/>
    <s v="-"/>
    <n v="45"/>
    <s v="Produkte"/>
    <s v="BUs"/>
    <s v="Symptome"/>
    <s v="0"/>
    <s v="BU3"/>
    <n v="29500858"/>
  </r>
  <r>
    <x v="0"/>
    <n v="90"/>
    <x v="58"/>
    <s v="VOS 295"/>
    <x v="306"/>
    <s v="Schimmel"/>
    <x v="0"/>
    <s v="-"/>
    <n v="45"/>
    <s v="Produkte"/>
    <s v="BUs"/>
    <s v="Symptome"/>
    <s v="0"/>
    <s v="BU3"/>
    <n v="29500858"/>
  </r>
  <r>
    <x v="0"/>
    <n v="5"/>
    <x v="58"/>
    <s v="VOS 295"/>
    <x v="306"/>
    <s v="Schimmel"/>
    <x v="0"/>
    <s v="-"/>
    <n v="45"/>
    <s v="Produkte"/>
    <s v="BUs"/>
    <s v="Symptome"/>
    <s v="0"/>
    <s v="BU3"/>
    <n v="29500858"/>
  </r>
  <r>
    <x v="0"/>
    <n v="10"/>
    <x v="58"/>
    <s v="VOS 295"/>
    <x v="306"/>
    <s v="Schimmel"/>
    <x v="0"/>
    <s v="-"/>
    <n v="45"/>
    <s v="Produkte"/>
    <s v="BUs"/>
    <s v="Symptome"/>
    <s v="0"/>
    <s v="BU3"/>
    <n v="29500858"/>
  </r>
  <r>
    <x v="0"/>
    <n v="18"/>
    <x v="58"/>
    <s v="VOS 295"/>
    <x v="306"/>
    <s v="Schimmel"/>
    <x v="0"/>
    <s v="-"/>
    <n v="45"/>
    <s v="Produkte"/>
    <s v="BUs"/>
    <s v="Symptome"/>
    <s v="0"/>
    <s v="BU3"/>
    <n v="29500858"/>
  </r>
  <r>
    <x v="0"/>
    <n v="8"/>
    <x v="58"/>
    <s v="VOS 295"/>
    <x v="306"/>
    <s v="Schimmel"/>
    <x v="0"/>
    <s v="-"/>
    <n v="45"/>
    <s v="Produkte"/>
    <s v="BUs"/>
    <s v="Symptome"/>
    <s v="0"/>
    <s v="BU3"/>
    <n v="29500858"/>
  </r>
  <r>
    <x v="0"/>
    <n v="72"/>
    <x v="58"/>
    <s v="VOS 295"/>
    <x v="306"/>
    <s v="Schimmel"/>
    <x v="0"/>
    <s v="-"/>
    <n v="45"/>
    <s v="Produkte"/>
    <s v="BUs"/>
    <s v="Symptome"/>
    <s v="0"/>
    <s v="BU3"/>
    <n v="29500858"/>
  </r>
  <r>
    <x v="2"/>
    <n v="5"/>
    <x v="58"/>
    <s v="ABS 295"/>
    <x v="60"/>
    <s v="keinen Verwendungszweck"/>
    <x v="26"/>
    <s v="-"/>
    <n v="45"/>
    <s v="Produkte"/>
    <s v="BUs"/>
    <s v="Symptome"/>
    <n v="6.7194568295036419"/>
    <s v="Bu4"/>
    <n v="29500886"/>
  </r>
  <r>
    <x v="2"/>
    <n v="4"/>
    <x v="58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12"/>
    <x v="58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17"/>
    <x v="58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9"/>
    <x v="58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20"/>
    <x v="58"/>
    <s v="ABS 295"/>
    <x v="65"/>
    <s v="keinen Verwendungszweck"/>
    <x v="26"/>
    <s v="-"/>
    <n v="45"/>
    <s v="Produkte"/>
    <s v="BUs"/>
    <s v="Symptome"/>
    <n v="7.6086145024926051"/>
    <s v="BU4"/>
    <n v="29500906"/>
  </r>
  <r>
    <x v="2"/>
    <n v="13"/>
    <x v="58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12"/>
    <x v="58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8"/>
    <x v="58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13"/>
    <x v="58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15"/>
    <x v="58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3"/>
    <x v="58"/>
    <s v="ABS 295"/>
    <x v="106"/>
    <s v="keinen Verwendungszweck"/>
    <x v="26"/>
    <s v="-"/>
    <n v="45"/>
    <s v="Produkte"/>
    <s v="BUs"/>
    <s v="Symptome"/>
    <n v="7.9957903604299254"/>
    <s v="BU4"/>
    <n v="29500913"/>
  </r>
  <r>
    <x v="0"/>
    <n v="20"/>
    <x v="58"/>
    <s v="VOS 295"/>
    <x v="307"/>
    <s v="Schimmel"/>
    <x v="0"/>
    <s v="-"/>
    <n v="45"/>
    <s v="Produkte"/>
    <s v="BUs"/>
    <s v="Symptome"/>
    <n v="10"/>
    <s v="BU3"/>
    <n v="29500942"/>
  </r>
  <r>
    <x v="2"/>
    <n v="22"/>
    <x v="58"/>
    <s v="ABS 295"/>
    <x v="70"/>
    <s v="keinen Verwendungszweck"/>
    <x v="26"/>
    <s v="-"/>
    <n v="45"/>
    <s v="Produkte"/>
    <s v="BUs"/>
    <s v="Symptome"/>
    <n v="7.4148209887633527"/>
    <s v="BU4"/>
    <n v="29501013"/>
  </r>
  <r>
    <x v="2"/>
    <n v="18"/>
    <x v="58"/>
    <s v="VOS 295"/>
    <x v="57"/>
    <s v="keinen Verwendungszweck"/>
    <x v="26"/>
    <s v="-"/>
    <n v="45"/>
    <s v="Produkte"/>
    <s v="BUs"/>
    <s v="Symptome"/>
    <n v="0"/>
    <s v="BU4"/>
    <n v="29501020"/>
  </r>
  <r>
    <x v="2"/>
    <n v="15"/>
    <x v="58"/>
    <s v="VOS 295"/>
    <x v="57"/>
    <s v="keinen Verwendungszweck"/>
    <x v="26"/>
    <s v="-"/>
    <n v="45"/>
    <s v="Produkte"/>
    <s v="BUs"/>
    <s v="Symptome"/>
    <n v="0"/>
    <s v="BU4"/>
    <n v="29501020"/>
  </r>
  <r>
    <x v="2"/>
    <n v="9"/>
    <x v="58"/>
    <s v="ABS 295"/>
    <x v="4"/>
    <s v="keinen Verwendungszweck"/>
    <x v="26"/>
    <s v="-"/>
    <n v="45"/>
    <s v="Produkte"/>
    <s v="BUs"/>
    <s v="Symptome"/>
    <n v="8.0682678667519738"/>
    <s v="BU4"/>
    <n v="29501028"/>
  </r>
  <r>
    <x v="2"/>
    <n v="10"/>
    <x v="58"/>
    <s v="ABS 295"/>
    <x v="71"/>
    <s v="keinen Verwendungszweck"/>
    <x v="26"/>
    <s v="-"/>
    <n v="45"/>
    <s v="Produkte"/>
    <s v="BUs"/>
    <s v="Symptome"/>
    <n v="7.281148389532067"/>
    <s v="BU4"/>
    <n v="29501029"/>
  </r>
  <r>
    <x v="2"/>
    <n v="21"/>
    <x v="58"/>
    <s v="ABS 295"/>
    <x v="73"/>
    <s v="keinen Verwendungszweck"/>
    <x v="26"/>
    <s v="-"/>
    <n v="45"/>
    <s v="Produkte"/>
    <s v="BUs"/>
    <s v="Symptome"/>
    <n v="10.868925052314992"/>
    <s v="BU4"/>
    <n v="29501039"/>
  </r>
  <r>
    <x v="0"/>
    <n v="7"/>
    <x v="58"/>
    <s v="VOS 295"/>
    <x v="296"/>
    <s v="Schimmel"/>
    <x v="40"/>
    <s v="-"/>
    <n v="45"/>
    <s v="Produkte"/>
    <s v="BUs"/>
    <s v="Symptome"/>
    <n v="3.5"/>
    <s v="BU3"/>
    <n v="29501058"/>
  </r>
  <r>
    <x v="0"/>
    <n v="15"/>
    <x v="58"/>
    <s v="VOS 295"/>
    <x v="296"/>
    <s v="Schimmel"/>
    <x v="40"/>
    <s v="-"/>
    <n v="45"/>
    <s v="Produkte"/>
    <s v="BUs"/>
    <s v="Symptome"/>
    <n v="7.5"/>
    <s v="BU3"/>
    <n v="29501058"/>
  </r>
  <r>
    <x v="0"/>
    <n v="72"/>
    <x v="58"/>
    <s v="VOS 295"/>
    <x v="296"/>
    <s v="Schimmel"/>
    <x v="40"/>
    <s v="-"/>
    <n v="45"/>
    <s v="Produkte"/>
    <s v="BUs"/>
    <s v="Symptome"/>
    <n v="36"/>
    <s v="BU3"/>
    <n v="29501058"/>
  </r>
  <r>
    <x v="0"/>
    <n v="35"/>
    <x v="58"/>
    <s v="VOS 295"/>
    <x v="296"/>
    <s v="Schimmel"/>
    <x v="40"/>
    <s v="-"/>
    <n v="45"/>
    <s v="Produkte"/>
    <s v="BUs"/>
    <s v="Symptome"/>
    <n v="17.5"/>
    <s v="BU3"/>
    <n v="29501058"/>
  </r>
  <r>
    <x v="0"/>
    <n v="100"/>
    <x v="58"/>
    <s v="VOS 295"/>
    <x v="296"/>
    <s v="Schimmel"/>
    <x v="40"/>
    <s v="-"/>
    <n v="45"/>
    <s v="Produkte"/>
    <s v="BUs"/>
    <s v="Symptome"/>
    <n v="50"/>
    <s v="BU3"/>
    <n v="29501058"/>
  </r>
  <r>
    <x v="0"/>
    <n v="90"/>
    <x v="58"/>
    <s v="VOS 295"/>
    <x v="296"/>
    <s v="Schimmel"/>
    <x v="40"/>
    <s v="-"/>
    <n v="45"/>
    <s v="Produkte"/>
    <s v="BUs"/>
    <s v="Symptome"/>
    <n v="45"/>
    <s v="BU3"/>
    <n v="29501058"/>
  </r>
  <r>
    <x v="0"/>
    <n v="9"/>
    <x v="58"/>
    <s v="VOS 295"/>
    <x v="296"/>
    <s v="Schimmel"/>
    <x v="40"/>
    <s v="-"/>
    <n v="45"/>
    <s v="Produkte"/>
    <s v="BUs"/>
    <s v="Symptome"/>
    <n v="4.5"/>
    <s v="BU3"/>
    <n v="29501058"/>
  </r>
  <r>
    <x v="3"/>
    <n v="13"/>
    <x v="58"/>
    <s v="Endstücke 295"/>
    <x v="37"/>
    <s v="Schimmel"/>
    <x v="5"/>
    <s v="-"/>
    <n v="45"/>
    <s v="Produkte"/>
    <s v="BUs"/>
    <s v="Symptome"/>
    <n v="6.5"/>
    <s v="Verkauf"/>
    <n v="29501070"/>
  </r>
  <r>
    <x v="3"/>
    <n v="72"/>
    <x v="58"/>
    <s v="Endstücke 295"/>
    <x v="37"/>
    <s v="Schimmel"/>
    <x v="5"/>
    <s v="-"/>
    <n v="45"/>
    <s v="Produkte"/>
    <s v="BUs"/>
    <s v="Symptome"/>
    <n v="36"/>
    <s v="Verkauf"/>
    <n v="29501070"/>
  </r>
  <r>
    <x v="3"/>
    <n v="30"/>
    <x v="58"/>
    <s v="Zipfel 295"/>
    <x v="308"/>
    <s v="Schimmel"/>
    <x v="5"/>
    <s v="-"/>
    <n v="45"/>
    <s v="Produkte"/>
    <s v="BUs"/>
    <s v="Symptome"/>
    <n v="15"/>
    <s v="Verkauf"/>
    <n v="29501080"/>
  </r>
  <r>
    <x v="3"/>
    <n v="85"/>
    <x v="58"/>
    <s v="Zipfel 295"/>
    <x v="308"/>
    <s v="Schimmel"/>
    <x v="5"/>
    <s v="-"/>
    <n v="45"/>
    <s v="Produkte"/>
    <s v="BUs"/>
    <s v="Symptome"/>
    <n v="42.5"/>
    <s v="Verkauf"/>
    <n v="29501080"/>
  </r>
  <r>
    <x v="3"/>
    <n v="12"/>
    <x v="58"/>
    <s v="Endstücke 295"/>
    <x v="235"/>
    <s v="Schimmel"/>
    <x v="5"/>
    <s v="-"/>
    <n v="45"/>
    <s v="Produkte"/>
    <s v="BUs"/>
    <s v="Symptome"/>
    <n v="6"/>
    <s v="Verkauf"/>
    <n v="29501081"/>
  </r>
  <r>
    <x v="3"/>
    <n v="20"/>
    <x v="58"/>
    <s v="Endstücke 295"/>
    <x v="235"/>
    <s v="Schimmel"/>
    <x v="5"/>
    <s v="-"/>
    <n v="45"/>
    <s v="Produkte"/>
    <s v="BUs"/>
    <s v="Symptome"/>
    <n v="10"/>
    <s v="Verkauf"/>
    <n v="29501081"/>
  </r>
  <r>
    <x v="3"/>
    <n v="45"/>
    <x v="58"/>
    <s v="Endstücke 295"/>
    <x v="235"/>
    <s v="Schimmel"/>
    <x v="5"/>
    <s v="-"/>
    <n v="45"/>
    <s v="Produkte"/>
    <s v="BUs"/>
    <s v="Symptome"/>
    <n v="22.5"/>
    <s v="Verkauf"/>
    <n v="29501081"/>
  </r>
  <r>
    <x v="3"/>
    <n v="40"/>
    <x v="58"/>
    <s v="Endstücke 295"/>
    <x v="235"/>
    <s v="Schimmel"/>
    <x v="5"/>
    <s v="-"/>
    <n v="45"/>
    <s v="Produkte"/>
    <s v="BUs"/>
    <s v="Symptome"/>
    <n v="20"/>
    <s v="Verkauf"/>
    <n v="29501081"/>
  </r>
  <r>
    <x v="3"/>
    <n v="34"/>
    <x v="58"/>
    <s v="Endstücke 295"/>
    <x v="269"/>
    <s v="Schimmel"/>
    <x v="5"/>
    <s v="-"/>
    <n v="45"/>
    <s v="Produkte"/>
    <s v="BUs"/>
    <s v="Symptome"/>
    <n v="17"/>
    <s v="Verkauf"/>
    <n v="29501085"/>
  </r>
  <r>
    <x v="3"/>
    <n v="18"/>
    <x v="58"/>
    <s v="Endstücke 295"/>
    <x v="269"/>
    <s v="Schimmel"/>
    <x v="5"/>
    <s v="-"/>
    <n v="45"/>
    <s v="Produkte"/>
    <s v="BUs"/>
    <s v="Symptome"/>
    <n v="9"/>
    <s v="Verkauf"/>
    <n v="29501085"/>
  </r>
  <r>
    <x v="3"/>
    <n v="54"/>
    <x v="58"/>
    <s v="Endstücke 295"/>
    <x v="269"/>
    <s v="Schimmel"/>
    <x v="5"/>
    <s v="-"/>
    <n v="45"/>
    <s v="Produkte"/>
    <s v="BUs"/>
    <s v="Symptome"/>
    <n v="27"/>
    <s v="Verkauf"/>
    <n v="29501085"/>
  </r>
  <r>
    <x v="2"/>
    <n v="9"/>
    <x v="58"/>
    <s v="ABS 295"/>
    <x v="242"/>
    <s v="keinen Verwendungszweck"/>
    <x v="26"/>
    <s v="-"/>
    <n v="45"/>
    <s v="Produkte"/>
    <s v="BUs"/>
    <s v="Symptome"/>
    <n v="6.7003968641643503"/>
    <s v="BU4"/>
    <n v="29501099"/>
  </r>
  <r>
    <x v="2"/>
    <n v="16"/>
    <x v="58"/>
    <s v="ABS 295"/>
    <x v="90"/>
    <s v="keinen Verwendungszweck"/>
    <x v="26"/>
    <s v="-"/>
    <n v="45"/>
    <s v="Produkte"/>
    <s v="BUs"/>
    <s v="Symptome"/>
    <n v="9.6459416666666655"/>
    <s v="BU4"/>
    <n v="29501101"/>
  </r>
  <r>
    <x v="2"/>
    <n v="5"/>
    <x v="58"/>
    <s v="ABS 295"/>
    <x v="309"/>
    <s v="Schimmel"/>
    <x v="26"/>
    <s v="-"/>
    <n v="45"/>
    <s v="Produkte"/>
    <s v="BUs"/>
    <s v="Symptome"/>
    <n v="7.4077239928583491"/>
    <s v="BU4"/>
    <n v="29501105"/>
  </r>
  <r>
    <x v="2"/>
    <n v="4"/>
    <x v="58"/>
    <s v="ABS 295"/>
    <x v="309"/>
    <s v="Schimmel"/>
    <x v="26"/>
    <s v="-"/>
    <n v="45"/>
    <s v="Produkte"/>
    <s v="BUs"/>
    <s v="Symptome"/>
    <n v="7.4077239928583491"/>
    <s v="BU4"/>
    <n v="29501105"/>
  </r>
  <r>
    <x v="2"/>
    <n v="10"/>
    <x v="58"/>
    <s v="ABS 295"/>
    <x v="310"/>
    <s v="Schimmel"/>
    <x v="26"/>
    <s v="-"/>
    <n v="45"/>
    <s v="Produkte"/>
    <s v="BUs"/>
    <s v="Symptome"/>
    <n v="10.983844995631154"/>
    <s v="BU4"/>
    <n v="29501110"/>
  </r>
  <r>
    <x v="2"/>
    <n v="14"/>
    <x v="58"/>
    <s v="ABS 295"/>
    <x v="310"/>
    <s v="Schimmel"/>
    <x v="26"/>
    <s v="-"/>
    <n v="45"/>
    <s v="Produkte"/>
    <s v="BUs"/>
    <s v="Symptome"/>
    <n v="10.983844995631154"/>
    <s v="BU4"/>
    <n v="29501110"/>
  </r>
  <r>
    <x v="2"/>
    <n v="20"/>
    <x v="58"/>
    <s v="ABS 295"/>
    <x v="310"/>
    <s v="Schimmel"/>
    <x v="26"/>
    <s v="-"/>
    <n v="45"/>
    <s v="Produkte"/>
    <s v="BUs"/>
    <s v="Symptome"/>
    <n v="10.983844995631154"/>
    <s v="BU4"/>
    <n v="29501110"/>
  </r>
  <r>
    <x v="2"/>
    <n v="13"/>
    <x v="58"/>
    <s v="ABS 295"/>
    <x v="310"/>
    <s v="Schimmel"/>
    <x v="26"/>
    <s v="-"/>
    <n v="45"/>
    <s v="Produkte"/>
    <s v="BUs"/>
    <s v="Symptome"/>
    <n v="10.983844995631154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OS 495"/>
    <x v="184"/>
    <s v="Schimmel"/>
    <x v="0"/>
    <s v="-"/>
    <n v="45"/>
    <s v="Produkte"/>
    <s v="BUs"/>
    <s v="Symptome"/>
    <n v="138.78"/>
    <s v="BU3"/>
    <n v="49500084"/>
  </r>
  <r>
    <x v="0"/>
    <n v="250"/>
    <x v="58"/>
    <s v="VOS 495"/>
    <x v="150"/>
    <s v="Schimmel"/>
    <x v="0"/>
    <s v="-"/>
    <n v="45"/>
    <s v="Produkte"/>
    <s v="BUs"/>
    <s v="Symptome"/>
    <n v="128.5"/>
    <s v="L16"/>
    <n v="49500089"/>
  </r>
  <r>
    <x v="0"/>
    <n v="225"/>
    <x v="58"/>
    <s v="VOS 495"/>
    <x v="76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1"/>
    <s v="Rest"/>
    <x v="10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4"/>
    <s v="-"/>
    <n v="45"/>
    <s v="Produkte"/>
    <s v="BUs"/>
    <s v="Symptome"/>
    <s v="0"/>
    <s v="RWV"/>
    <s v="-"/>
  </r>
  <r>
    <x v="0"/>
    <n v="21"/>
    <x v="59"/>
    <s v="VOS 295"/>
    <x v="45"/>
    <s v="Schimmel"/>
    <x v="0"/>
    <s v="-"/>
    <n v="45"/>
    <s v="Produkte"/>
    <s v="BUs"/>
    <s v="Symptome"/>
    <n v="10.5"/>
    <s v="BU3"/>
    <n v="29500861"/>
  </r>
  <r>
    <x v="2"/>
    <n v="18"/>
    <x v="59"/>
    <s v="ABS 295"/>
    <x v="59"/>
    <s v="keinen Verwendungszweck"/>
    <x v="26"/>
    <s v="-"/>
    <n v="45"/>
    <s v="Produkte"/>
    <s v="BUs"/>
    <s v="Symptome"/>
    <n v="0"/>
    <s v="BU4"/>
    <n v="29500885"/>
  </r>
  <r>
    <x v="2"/>
    <n v="13"/>
    <x v="59"/>
    <s v="ABS 295"/>
    <x v="59"/>
    <s v="keinen Verwendungszweck"/>
    <x v="26"/>
    <s v="-"/>
    <n v="45"/>
    <s v="Produkte"/>
    <s v="BUs"/>
    <s v="Symptome"/>
    <n v="0"/>
    <s v="BU4"/>
    <n v="29500885"/>
  </r>
  <r>
    <x v="2"/>
    <n v="20"/>
    <x v="59"/>
    <s v="ABS 295"/>
    <x v="60"/>
    <s v="keinen Verwendungszweck"/>
    <x v="26"/>
    <s v="-"/>
    <n v="45"/>
    <s v="Produkte"/>
    <s v="BUs"/>
    <s v="Symptome"/>
    <n v="6.7194568295036419"/>
    <s v="Bu4"/>
    <n v="29500886"/>
  </r>
  <r>
    <x v="2"/>
    <n v="14"/>
    <x v="59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14"/>
    <x v="59"/>
    <s v="ABS 295"/>
    <x v="105"/>
    <s v="keinen Verwendungszweck"/>
    <x v="26"/>
    <s v="-"/>
    <n v="45"/>
    <s v="Produkte"/>
    <s v="BUs"/>
    <s v="Symptome"/>
    <n v="9.4651380183951126"/>
    <s v="BU4"/>
    <n v="29500910"/>
  </r>
  <r>
    <x v="2"/>
    <n v="6"/>
    <x v="59"/>
    <s v="ABS 295"/>
    <x v="105"/>
    <s v="keinen Verwendungszweck"/>
    <x v="26"/>
    <s v="-"/>
    <n v="45"/>
    <s v="Produkte"/>
    <s v="BUs"/>
    <s v="Symptome"/>
    <n v="9.4651380183951126"/>
    <s v="BU4"/>
    <n v="29500910"/>
  </r>
  <r>
    <x v="1"/>
    <n v="76"/>
    <x v="59"/>
    <s v="VOS 295"/>
    <x v="46"/>
    <s v="Rest"/>
    <x v="10"/>
    <s v="-"/>
    <n v="45"/>
    <s v="Produkte"/>
    <s v="BUs"/>
    <s v="Symptome"/>
    <n v="0.76"/>
    <s v="RWV"/>
    <n v="29500917"/>
  </r>
  <r>
    <x v="1"/>
    <n v="29"/>
    <x v="59"/>
    <s v="VOS 295"/>
    <x v="46"/>
    <s v="Rest"/>
    <x v="10"/>
    <s v="-"/>
    <n v="45"/>
    <s v="Produkte"/>
    <s v="BUs"/>
    <s v="Symptome"/>
    <n v="0.28999999999999998"/>
    <s v="RWV"/>
    <n v="29500917"/>
  </r>
  <r>
    <x v="2"/>
    <n v="20"/>
    <x v="59"/>
    <s v="ABS 295"/>
    <x v="71"/>
    <s v="keinen Verwendungszweck"/>
    <x v="26"/>
    <s v="-"/>
    <n v="45"/>
    <s v="Produkte"/>
    <s v="BUs"/>
    <s v="Symptome"/>
    <n v="7.281148389532067"/>
    <s v="BU4"/>
    <n v="29501029"/>
  </r>
  <r>
    <x v="2"/>
    <n v="22"/>
    <x v="59"/>
    <s v="ABS 295"/>
    <x v="73"/>
    <s v="keinen Verwendungszweck"/>
    <x v="26"/>
    <s v="-"/>
    <n v="45"/>
    <s v="Produkte"/>
    <s v="BUs"/>
    <s v="Symptome"/>
    <n v="10.868925052314992"/>
    <s v="BU4"/>
    <n v="29501039"/>
  </r>
  <r>
    <x v="2"/>
    <n v="22"/>
    <x v="59"/>
    <s v="ABS 295"/>
    <x v="73"/>
    <s v="keinen Verwendungszweck"/>
    <x v="26"/>
    <s v="-"/>
    <n v="45"/>
    <s v="Produkte"/>
    <s v="BUs"/>
    <s v="Symptome"/>
    <n v="10.868925052314992"/>
    <s v="BU4"/>
    <n v="29501039"/>
  </r>
  <r>
    <x v="3"/>
    <n v="42"/>
    <x v="59"/>
    <s v="Zipfel 295"/>
    <x v="234"/>
    <s v="Schimmel"/>
    <x v="5"/>
    <s v="-"/>
    <n v="45"/>
    <s v="Produkte"/>
    <s v="BUs"/>
    <s v="Symptome"/>
    <n v="21"/>
    <s v="Verkauf"/>
    <n v="29501073"/>
  </r>
  <r>
    <x v="3"/>
    <n v="21"/>
    <x v="59"/>
    <s v="Endstücke 295"/>
    <x v="278"/>
    <s v="Schimmel"/>
    <x v="5"/>
    <s v="-"/>
    <n v="45"/>
    <s v="Produkte"/>
    <s v="BUs"/>
    <s v="Symptome"/>
    <n v="10.5"/>
    <s v="Verkauf"/>
    <n v="29501076"/>
  </r>
  <r>
    <x v="3"/>
    <n v="88"/>
    <x v="59"/>
    <s v="Zipfel 295"/>
    <x v="308"/>
    <s v="Schimmel"/>
    <x v="5"/>
    <s v="-"/>
    <n v="45"/>
    <s v="Produkte"/>
    <s v="BUs"/>
    <s v="Symptome"/>
    <n v="44"/>
    <s v="Verkauf"/>
    <n v="29501080"/>
  </r>
  <r>
    <x v="3"/>
    <n v="18"/>
    <x v="59"/>
    <s v="Zipfel 295"/>
    <x v="308"/>
    <s v="Schimmel"/>
    <x v="5"/>
    <s v="-"/>
    <n v="45"/>
    <s v="Produkte"/>
    <s v="BUs"/>
    <s v="Symptome"/>
    <n v="9"/>
    <s v="Verkauf"/>
    <n v="29501080"/>
  </r>
  <r>
    <x v="0"/>
    <n v="137.71700000000001"/>
    <x v="59"/>
    <s v="Sammelnr.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"/>
    <x v="312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"/>
    <x v="274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40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7"/>
    <s v="Linienbezogen"/>
    <x v="23"/>
    <s v="-"/>
    <n v="45"/>
    <s v="Produkte"/>
    <s v="BUs"/>
    <s v="Symptome"/>
    <s v="0"/>
    <n v="3010"/>
    <n v="32000028"/>
  </r>
  <r>
    <x v="1"/>
    <n v="20"/>
    <x v="59"/>
    <s v="ganze Wurst"/>
    <x v="313"/>
    <s v="Linienbezogen"/>
    <x v="23"/>
    <s v="-"/>
    <n v="45"/>
    <s v="Produkte"/>
    <s v="BUs"/>
    <s v="Symptome"/>
    <s v="0"/>
    <n v="3020"/>
    <n v="32000056"/>
  </r>
  <r>
    <x v="1"/>
    <n v="20"/>
    <x v="59"/>
    <s v="Räucherwürste"/>
    <x v="100"/>
    <s v="Linienbezogen"/>
    <x v="29"/>
    <s v="-"/>
    <n v="45"/>
    <s v="Produkte"/>
    <s v="BUs"/>
    <s v="Symptome"/>
    <s v="0"/>
    <n v="3020"/>
    <n v="32000106"/>
  </r>
  <r>
    <x v="1"/>
    <n v="20"/>
    <x v="59"/>
    <s v="Räucherwürste"/>
    <x v="100"/>
    <s v="Linienbezogen"/>
    <x v="7"/>
    <s v="-"/>
    <n v="45"/>
    <s v="Produkte"/>
    <s v="BUs"/>
    <s v="Symptome"/>
    <s v="0"/>
    <n v="3020"/>
    <n v="32000106"/>
  </r>
  <r>
    <x v="1"/>
    <n v="20"/>
    <x v="59"/>
    <s v="hf-Wurst"/>
    <x v="314"/>
    <s v="Linienbezogen"/>
    <x v="17"/>
    <s v="-"/>
    <n v="45"/>
    <s v="Produkte"/>
    <s v="BUs"/>
    <s v="Symptome"/>
    <s v="0"/>
    <n v="3030"/>
    <n v="47000988"/>
  </r>
  <r>
    <x v="0"/>
    <n v="303"/>
    <x v="59"/>
    <s v="VOS 495"/>
    <x v="315"/>
    <s v="Schimmel"/>
    <x v="0"/>
    <s v="-"/>
    <n v="45"/>
    <s v="Produkte"/>
    <s v="BUs"/>
    <s v="Symptome"/>
    <s v="0"/>
    <s v="BU3"/>
    <n v="49500149"/>
  </r>
  <r>
    <x v="2"/>
    <n v="269"/>
    <x v="59"/>
    <s v="ABS 495"/>
    <x v="316"/>
    <s v="Schimmel"/>
    <x v="12"/>
    <s v="-"/>
    <n v="45"/>
    <s v="Produkte"/>
    <s v="BUs"/>
    <s v="Symptome"/>
    <n v="0"/>
    <s v="BU4"/>
    <n v="49500221"/>
  </r>
  <r>
    <x v="5"/>
    <n v="162"/>
    <x v="59"/>
    <s v="Rest"/>
    <x v="258"/>
    <s v="Qualitätssicherung"/>
    <x v="9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Diverses"/>
    <x v="23"/>
    <s v="Linienbezogen"/>
    <x v="6"/>
    <s v="-"/>
    <n v="45"/>
    <s v="Produkte"/>
    <s v="BUs"/>
    <s v="Symptome"/>
    <s v="0"/>
    <s v="BU3"/>
    <s v="Maschinenabfall"/>
  </r>
  <r>
    <x v="2"/>
    <n v="18"/>
    <x v="59"/>
    <s v="Diverses"/>
    <x v="23"/>
    <s v="Linienbezogen"/>
    <x v="6"/>
    <s v="-"/>
    <n v="45"/>
    <s v="Produkte"/>
    <s v="BUs"/>
    <s v="Symptome"/>
    <n v="0"/>
    <s v="BU4"/>
    <s v="Maschinenabfall"/>
  </r>
  <r>
    <x v="1"/>
    <n v="60"/>
    <x v="59"/>
    <s v="Diverses"/>
    <x v="23"/>
    <s v="Linienbezogen"/>
    <x v="29"/>
    <s v="-"/>
    <n v="45"/>
    <s v="Produkte"/>
    <s v="BUs"/>
    <s v="Symptome"/>
    <s v="0"/>
    <s v="Abfüllung"/>
    <s v="Maschinenabfall"/>
  </r>
  <r>
    <x v="5"/>
    <n v="126"/>
    <x v="59"/>
    <s v="Fertigware"/>
    <x v="317"/>
    <s v="Schimmel"/>
    <x v="33"/>
    <s v="-"/>
    <n v="45"/>
    <s v="Produkte"/>
    <s v="BUs"/>
    <s v="Symptome"/>
    <s v="0"/>
    <s v="Kantine"/>
    <s v="Becher Schnittlauch"/>
  </r>
  <r>
    <x v="2"/>
    <n v="14"/>
    <x v="60"/>
    <s v="VOS 295"/>
    <x v="53"/>
    <s v="keinen Verwendungszweck"/>
    <x v="26"/>
    <s v="-"/>
    <n v="45"/>
    <s v="Produkte"/>
    <s v="BUs"/>
    <s v="Symptome"/>
    <n v="2.84"/>
    <s v="BU4"/>
    <n v="29500482"/>
  </r>
  <r>
    <x v="2"/>
    <n v="8"/>
    <x v="60"/>
    <s v="ABS 295"/>
    <x v="59"/>
    <s v="keinen Verwendungszweck"/>
    <x v="26"/>
    <s v="-"/>
    <n v="45"/>
    <s v="Produkte"/>
    <s v="BUs"/>
    <s v="Symptome"/>
    <n v="0"/>
    <s v="BU4"/>
    <n v="29500885"/>
  </r>
  <r>
    <x v="2"/>
    <n v="20"/>
    <x v="60"/>
    <s v="ABS 295"/>
    <x v="60"/>
    <s v="keinen Verwendungszweck"/>
    <x v="26"/>
    <s v="-"/>
    <n v="45"/>
    <s v="Produkte"/>
    <s v="BUs"/>
    <s v="Symptome"/>
    <n v="6.7194568295036419"/>
    <s v="Bu4"/>
    <n v="29500886"/>
  </r>
  <r>
    <x v="2"/>
    <n v="12"/>
    <x v="60"/>
    <s v="ABS 295"/>
    <x v="61"/>
    <s v="keinen Verwendungszweck"/>
    <x v="26"/>
    <s v="-"/>
    <n v="45"/>
    <s v="Produkte"/>
    <s v="BUs"/>
    <s v="Symptome"/>
    <n v="9.1663526661992432"/>
    <s v="BU4"/>
    <n v="29500891"/>
  </r>
  <r>
    <x v="2"/>
    <n v="5"/>
    <x v="60"/>
    <s v="ABS 295"/>
    <x v="239"/>
    <s v="keinen Verwendungszweck"/>
    <x v="26"/>
    <s v="-"/>
    <n v="45"/>
    <s v="Produkte"/>
    <s v="BUs"/>
    <s v="Symptome"/>
    <n v="9.946660172967233"/>
    <s v="BU4"/>
    <n v="29500893"/>
  </r>
  <r>
    <x v="2"/>
    <n v="25"/>
    <x v="60"/>
    <s v="ABS 295"/>
    <x v="239"/>
    <s v="keinen Verwendungszweck"/>
    <x v="26"/>
    <s v="-"/>
    <n v="45"/>
    <s v="Produkte"/>
    <s v="BUs"/>
    <s v="Symptome"/>
    <n v="9.946660172967233"/>
    <s v="BU4"/>
    <n v="29500893"/>
  </r>
  <r>
    <x v="2"/>
    <n v="13"/>
    <x v="60"/>
    <s v="ABS 295"/>
    <x v="64"/>
    <s v="keinen Verwendungszweck"/>
    <x v="26"/>
    <s v="-"/>
    <n v="45"/>
    <s v="Produkte"/>
    <s v="BUs"/>
    <s v="Symptome"/>
    <n v="7.7475399924149615"/>
    <s v="BU4"/>
    <n v="29500904"/>
  </r>
  <r>
    <x v="2"/>
    <n v="24"/>
    <x v="60"/>
    <s v="ABS 295"/>
    <x v="65"/>
    <s v="keinen Verwendungszweck"/>
    <x v="26"/>
    <s v="-"/>
    <n v="45"/>
    <s v="Produkte"/>
    <s v="BUs"/>
    <s v="Symptome"/>
    <n v="7.6086145024926051"/>
    <s v="BU4"/>
    <n v="29500906"/>
  </r>
  <r>
    <x v="2"/>
    <n v="15"/>
    <x v="60"/>
    <s v="ABS 295"/>
    <x v="65"/>
    <s v="keinen Verwendungszweck"/>
    <x v="26"/>
    <s v="-"/>
    <n v="45"/>
    <s v="Produkte"/>
    <s v="BUs"/>
    <s v="Symptome"/>
    <n v="7.6086145024926051"/>
    <s v="BU4"/>
    <n v="29500906"/>
  </r>
  <r>
    <x v="2"/>
    <n v="25"/>
    <x v="60"/>
    <s v="ABS 295"/>
    <x v="65"/>
    <s v="keinen Verwendungszweck"/>
    <x v="26"/>
    <s v="-"/>
    <n v="45"/>
    <s v="Produkte"/>
    <s v="BUs"/>
    <s v="Symptome"/>
    <n v="7.6086145024926051"/>
    <s v="BU4"/>
    <n v="29500906"/>
  </r>
  <r>
    <x v="2"/>
    <n v="3"/>
    <x v="60"/>
    <s v="ABS 295"/>
    <x v="218"/>
    <s v="keinen Verwendungszweck"/>
    <x v="26"/>
    <s v="-"/>
    <n v="45"/>
    <s v="Produkte"/>
    <s v="BUs"/>
    <s v="Symptome"/>
    <n v="14.49175949220386"/>
    <s v="BU4"/>
    <n v="29500908"/>
  </r>
  <r>
    <x v="2"/>
    <n v="9"/>
    <x v="60"/>
    <s v="ABS 295"/>
    <x v="105"/>
    <s v="keinen Verwendungszweck"/>
    <x v="26"/>
    <s v="-"/>
    <n v="45"/>
    <s v="Produkte"/>
    <s v="BUs"/>
    <s v="Symptome"/>
    <n v="9.4651380183951126"/>
    <s v="BU4"/>
    <n v="29500910"/>
  </r>
  <r>
    <x v="1"/>
    <n v="76"/>
    <x v="60"/>
    <s v="VOS 295"/>
    <x v="46"/>
    <s v="Rest"/>
    <x v="10"/>
    <s v="-"/>
    <n v="45"/>
    <s v="Produkte"/>
    <s v="BUs"/>
    <s v="Symptome"/>
    <n v="0.76"/>
    <s v="RWV"/>
    <n v="29500917"/>
  </r>
  <r>
    <x v="1"/>
    <n v="29"/>
    <x v="60"/>
    <s v="VOS 295"/>
    <x v="46"/>
    <s v="Rest"/>
    <x v="10"/>
    <s v="-"/>
    <n v="45"/>
    <s v="Produkte"/>
    <s v="BUs"/>
    <s v="Symptome"/>
    <n v="0.28999999999999998"/>
    <s v="RWV"/>
    <n v="29500917"/>
  </r>
  <r>
    <x v="2"/>
    <n v="12"/>
    <x v="60"/>
    <s v="ABS 295"/>
    <x v="113"/>
    <s v="keinen Verwendungszweck"/>
    <x v="26"/>
    <s v="-"/>
    <n v="45"/>
    <s v="Produkte"/>
    <s v="BUs"/>
    <s v="Symptome"/>
    <n v="0"/>
    <s v="Bu4"/>
    <n v="29500952"/>
  </r>
  <r>
    <x v="2"/>
    <n v="8"/>
    <x v="60"/>
    <s v="ABS 295"/>
    <x v="69"/>
    <s v="keinen Verwendungszweck"/>
    <x v="26"/>
    <s v="-"/>
    <n v="45"/>
    <s v="Produkte"/>
    <s v="BUs"/>
    <s v="Symptome"/>
    <n v="7.5058130571925785"/>
    <s v="BU4"/>
    <n v="29501009"/>
  </r>
  <r>
    <x v="2"/>
    <n v="3"/>
    <x v="60"/>
    <s v="ABS 295"/>
    <x v="71"/>
    <s v="keinen Verwendungszweck"/>
    <x v="26"/>
    <s v="-"/>
    <n v="45"/>
    <s v="Produkte"/>
    <s v="BUs"/>
    <s v="Symptome"/>
    <n v="7.281148389532067"/>
    <s v="BU4"/>
    <n v="29501029"/>
  </r>
  <r>
    <x v="2"/>
    <n v="6"/>
    <x v="60"/>
    <s v="ABS 295"/>
    <x v="72"/>
    <s v="keinen Verwendungszweck"/>
    <x v="26"/>
    <s v="-"/>
    <n v="45"/>
    <s v="Produkte"/>
    <s v="BUs"/>
    <s v="Symptome"/>
    <n v="7.2678522889458623"/>
    <s v="BU4"/>
    <n v="29501030"/>
  </r>
  <r>
    <x v="3"/>
    <n v="23"/>
    <x v="60"/>
    <s v="Endstücke 295"/>
    <x v="37"/>
    <s v="Schimmel"/>
    <x v="34"/>
    <s v="-"/>
    <n v="45"/>
    <s v="Produkte"/>
    <s v="BUs"/>
    <s v="Symptome"/>
    <n v="11.5"/>
    <s v="Verkauf"/>
    <n v="29501070"/>
  </r>
  <r>
    <x v="3"/>
    <n v="23"/>
    <x v="60"/>
    <s v="Endstücke 295"/>
    <x v="37"/>
    <s v="Schimmel"/>
    <x v="34"/>
    <s v="-"/>
    <n v="45"/>
    <s v="Produkte"/>
    <s v="BUs"/>
    <s v="Symptome"/>
    <n v="11.5"/>
    <s v="Verkauf"/>
    <n v="29501070"/>
  </r>
  <r>
    <x v="0"/>
    <n v="70"/>
    <x v="60"/>
    <s v="Sammelnr."/>
    <x v="318"/>
    <s v="Schimmel"/>
    <x v="0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5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4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4"/>
    <s v="-"/>
    <n v="45"/>
    <s v="Produkte"/>
    <s v="BUs"/>
    <s v="Symptome"/>
    <s v="0"/>
    <s v="Labor"/>
    <s v="-"/>
  </r>
  <r>
    <x v="3"/>
    <n v="306"/>
    <x v="60"/>
    <s v="Vakuumierte Zipfel"/>
    <x v="167"/>
    <s v="Schimmel"/>
    <x v="34"/>
    <s v="-"/>
    <n v="45"/>
    <s v="Produkte"/>
    <s v="BUs"/>
    <s v="Symptome"/>
    <n v="130.50899999999999"/>
    <s v="Verkauf"/>
    <n v="49500185"/>
  </r>
  <r>
    <x v="1"/>
    <n v="40"/>
    <x v="60"/>
    <s v="HF-Wurst Vegan"/>
    <x v="195"/>
    <s v="Linienbezogen"/>
    <x v="7"/>
    <s v="-"/>
    <n v="45"/>
    <s v="Produkte"/>
    <s v="BUs"/>
    <s v="Symptome"/>
    <n v="719.59199999999998"/>
    <n v="3100"/>
    <n v="31900002"/>
  </r>
  <r>
    <x v="1"/>
    <n v="60"/>
    <x v="60"/>
    <s v="Räucherwürste"/>
    <x v="108"/>
    <s v="Linienbezogen"/>
    <x v="23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3"/>
    <s v="-"/>
    <n v="45"/>
    <s v="Produkte"/>
    <s v="BUs"/>
    <s v="Symptome"/>
    <s v="0"/>
    <n v="3010"/>
    <n v="32000107"/>
  </r>
  <r>
    <x v="1"/>
    <n v="100"/>
    <x v="60"/>
    <s v="Rest"/>
    <x v="258"/>
    <s v="Linienbezogen"/>
    <x v="23"/>
    <s v="-"/>
    <n v="45"/>
    <s v="Produkte"/>
    <s v="BUs"/>
    <s v="Symptome"/>
    <s v="0"/>
    <s v="Abfüllung"/>
    <s v="-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Diverses"/>
    <x v="23"/>
    <s v="Linienbezogen"/>
    <x v="6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5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5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4"/>
    <s v="-"/>
    <n v="45"/>
    <s v="Produkte"/>
    <s v="BUs"/>
    <s v="Symptome"/>
    <s v="0"/>
    <s v="QM"/>
    <s v="-"/>
  </r>
  <r>
    <x v="1"/>
    <n v="147"/>
    <x v="60"/>
    <s v="Rohware"/>
    <x v="304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9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4"/>
    <s v="-"/>
    <n v="45"/>
    <s v="Produkte"/>
    <s v="BUs"/>
    <s v="Symptome"/>
    <s v="0"/>
    <s v="Labor"/>
    <s v="-"/>
  </r>
  <r>
    <x v="1"/>
    <n v="147"/>
    <x v="61"/>
    <s v="VOS 295"/>
    <x v="46"/>
    <s v="Rest"/>
    <x v="10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6"/>
    <s v="-"/>
    <n v="45"/>
    <s v="Produkte"/>
    <s v="BUs"/>
    <s v="Symptome"/>
    <s v="0"/>
    <s v="WVP"/>
    <s v="Reste Zipfel"/>
  </r>
  <r>
    <x v="0"/>
    <n v="26"/>
    <x v="61"/>
    <s v="ABS 295"/>
    <x v="123"/>
    <s v="Linienbezogen"/>
    <x v="35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1"/>
    <s v="Rest"/>
    <x v="11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7"/>
    <s v="-"/>
    <n v="45"/>
    <s v="Produkte"/>
    <s v="BUs"/>
    <s v="Symptome"/>
    <s v="0"/>
    <s v="BU1"/>
    <n v="31900001"/>
  </r>
  <r>
    <x v="1"/>
    <n v="60"/>
    <x v="61"/>
    <s v="Diverses"/>
    <x v="23"/>
    <s v="Linienbezogen"/>
    <x v="6"/>
    <s v="-"/>
    <n v="45"/>
    <s v="Produkte"/>
    <s v="BUs"/>
    <s v="Symptome"/>
    <s v="0"/>
    <s v="Strudelline"/>
    <s v="Maschinenabfall"/>
  </r>
  <r>
    <x v="1"/>
    <n v="20"/>
    <x v="61"/>
    <s v="Räucherwürste"/>
    <x v="91"/>
    <s v="Linienbezogen"/>
    <x v="17"/>
    <s v="-"/>
    <n v="45"/>
    <s v="Produkte"/>
    <s v="BUs"/>
    <s v="Symptome"/>
    <s v="0"/>
    <n v="3020"/>
    <n v="32000027"/>
  </r>
  <r>
    <x v="1"/>
    <n v="20"/>
    <x v="61"/>
    <s v="HF-Wurst Vegan"/>
    <x v="200"/>
    <s v="Linienbezogen"/>
    <x v="7"/>
    <s v="-"/>
    <n v="45"/>
    <s v="Produkte"/>
    <s v="BUs"/>
    <s v="Symptome"/>
    <s v="0"/>
    <n v="3100"/>
    <n v="31900001"/>
  </r>
  <r>
    <x v="1"/>
    <n v="31.2"/>
    <x v="61"/>
    <s v="Rest"/>
    <x v="258"/>
    <s v="Linienbezogen"/>
    <x v="29"/>
    <s v="-"/>
    <n v="45"/>
    <s v="Produkte"/>
    <s v="BUs"/>
    <s v="Symptome"/>
    <s v="0"/>
    <s v="Abfüllung"/>
    <s v="-"/>
  </r>
  <r>
    <x v="1"/>
    <n v="282"/>
    <x v="61"/>
    <s v="Diverses"/>
    <x v="23"/>
    <s v="Linienbezogen"/>
    <x v="17"/>
    <s v="-"/>
    <n v="45"/>
    <s v="Produkte"/>
    <s v="BUs"/>
    <s v="Symptome"/>
    <s v="0"/>
    <s v="Schmelze"/>
    <s v="Maschinenabfall"/>
  </r>
  <r>
    <x v="2"/>
    <n v="5"/>
    <x v="61"/>
    <s v="ABS 295"/>
    <x v="158"/>
    <s v="keinen Verwendungszweck"/>
    <x v="26"/>
    <s v="-"/>
    <n v="45"/>
    <s v="Produkte"/>
    <s v="BUs"/>
    <s v="Symptome"/>
    <n v="8.5413985337376133"/>
    <s v="BU4"/>
    <n v="29501040"/>
  </r>
  <r>
    <x v="2"/>
    <n v="8"/>
    <x v="61"/>
    <s v="ABS 295"/>
    <x v="106"/>
    <s v="keinen Verwendungszweck"/>
    <x v="26"/>
    <s v="-"/>
    <n v="45"/>
    <s v="Produkte"/>
    <s v="BUs"/>
    <s v="Symptome"/>
    <n v="7.9957903604299254"/>
    <s v="Bu4"/>
    <n v="29500913"/>
  </r>
  <r>
    <x v="2"/>
    <n v="30"/>
    <x v="61"/>
    <s v="ABS 295"/>
    <x v="90"/>
    <s v="keinen Verwendungszweck"/>
    <x v="26"/>
    <s v="-"/>
    <n v="45"/>
    <s v="Produkte"/>
    <s v="BUs"/>
    <s v="Symptome"/>
    <n v="9.6459416666666655"/>
    <s v="Bu4"/>
    <n v="29501101"/>
  </r>
  <r>
    <x v="1"/>
    <n v="65"/>
    <x v="61"/>
    <s v="VOS 295"/>
    <x v="46"/>
    <s v="Rest"/>
    <x v="10"/>
    <s v="-"/>
    <n v="45"/>
    <s v="Produkte"/>
    <s v="BUs"/>
    <s v="Symptome"/>
    <n v="0.65"/>
    <s v="RWV"/>
    <n v="29500917"/>
  </r>
  <r>
    <x v="1"/>
    <n v="12"/>
    <x v="61"/>
    <s v="VOS 295"/>
    <x v="44"/>
    <s v="Rest"/>
    <x v="11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4"/>
    <s v="-"/>
    <n v="45"/>
    <s v="Produkte"/>
    <s v="BUs"/>
    <s v="Symptome"/>
    <s v="0"/>
    <s v="QM"/>
    <s v="-"/>
  </r>
  <r>
    <x v="0"/>
    <n v="15"/>
    <x v="61"/>
    <s v="Diverses"/>
    <x v="23"/>
    <s v="Linienbezogen"/>
    <x v="6"/>
    <s v="-"/>
    <n v="45"/>
    <s v="Produkte"/>
    <s v="BUs"/>
    <s v="Symptome"/>
    <s v="0"/>
    <s v="WVP"/>
    <s v="Maschinenabfall"/>
  </r>
  <r>
    <x v="0"/>
    <n v="20"/>
    <x v="61"/>
    <s v="Diverses"/>
    <x v="51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4"/>
    <s v="-"/>
    <n v="45"/>
    <s v="Produkte"/>
    <s v="BUs"/>
    <s v="Symptome"/>
    <s v="0"/>
    <s v="Labor"/>
    <s v="-"/>
  </r>
  <r>
    <x v="1"/>
    <n v="209"/>
    <x v="61"/>
    <s v="Rest"/>
    <x v="258"/>
    <s v="Linienbezogen"/>
    <x v="23"/>
    <s v="-"/>
    <n v="45"/>
    <s v="Produkte"/>
    <s v="BUs"/>
    <s v="Symptome"/>
    <s v="0"/>
    <s v="Abfüllung"/>
    <s v="-"/>
  </r>
  <r>
    <x v="5"/>
    <n v="110"/>
    <x v="62"/>
    <s v="Rest"/>
    <x v="258"/>
    <s v="Qualitätssicherung"/>
    <x v="9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80"/>
    <x v="62"/>
    <s v="Rohware"/>
    <x v="319"/>
    <s v="Qualitätsprobleme"/>
    <x v="46"/>
    <s v="-"/>
    <n v="45"/>
    <s v="Produkte"/>
    <s v="BUs"/>
    <s v="Symptome"/>
    <s v="0"/>
    <s v="QM"/>
    <s v="Nüsse"/>
  </r>
  <r>
    <x v="0"/>
    <n v="28"/>
    <x v="62"/>
    <s v="Diverses"/>
    <x v="23"/>
    <s v="Linienbezogen"/>
    <x v="6"/>
    <s v="-"/>
    <n v="45"/>
    <s v="Produkte"/>
    <s v="BUs"/>
    <s v="Symptome"/>
    <s v="0"/>
    <s v="BU3"/>
    <s v="Maschinenabfall"/>
  </r>
  <r>
    <x v="2"/>
    <n v="55"/>
    <x v="62"/>
    <s v="Diverses"/>
    <x v="23"/>
    <s v="Linienbezogen"/>
    <x v="6"/>
    <s v="-"/>
    <n v="45"/>
    <s v="Produkte"/>
    <s v="BUs"/>
    <s v="Symptome"/>
    <n v="0"/>
    <s v="BU4"/>
    <s v="Maschinenabfall"/>
  </r>
  <r>
    <x v="0"/>
    <n v="161"/>
    <x v="62"/>
    <s v="ABS 295"/>
    <x v="31"/>
    <s v="Linienbezogen"/>
    <x v="16"/>
    <s v="-"/>
    <n v="45"/>
    <s v="Produkte"/>
    <s v="BUs"/>
    <s v="Symptome"/>
    <n v="161"/>
    <s v="BU3"/>
    <n v="29501003"/>
  </r>
  <r>
    <x v="0"/>
    <n v="31"/>
    <x v="62"/>
    <s v="Diverses"/>
    <x v="23"/>
    <s v="Linienbezogen"/>
    <x v="6"/>
    <s v="-"/>
    <n v="45"/>
    <s v="Produkte"/>
    <s v="BUs"/>
    <s v="Symptome"/>
    <s v="0"/>
    <s v="BU3"/>
    <s v="Maschinenabfall"/>
  </r>
  <r>
    <x v="0"/>
    <n v="13"/>
    <x v="62"/>
    <s v="ABS 295"/>
    <x v="123"/>
    <s v="Linienbezogen"/>
    <x v="35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5"/>
    <s v="Linienbezogen"/>
    <x v="7"/>
    <s v="-"/>
    <n v="45"/>
    <s v="Produkte"/>
    <s v="BUs"/>
    <s v="Symptome"/>
    <n v="719.59199999999998"/>
    <n v="3100"/>
    <n v="31900002"/>
  </r>
  <r>
    <x v="1"/>
    <n v="20"/>
    <x v="62"/>
    <s v="Riemen"/>
    <x v="320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8"/>
    <s v="Linienbezogen"/>
    <x v="23"/>
    <s v="-"/>
    <n v="45"/>
    <s v="Produkte"/>
    <s v="BUs"/>
    <s v="Symptome"/>
    <s v="0"/>
    <s v="Mischer 2"/>
    <n v="32000049"/>
  </r>
  <r>
    <x v="1"/>
    <n v="40"/>
    <x v="62"/>
    <s v="Räucherwürste"/>
    <x v="100"/>
    <s v="Linienbezogen"/>
    <x v="23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9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S 295"/>
    <x v="46"/>
    <s v="Rest"/>
    <x v="10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4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5"/>
    <s v="-"/>
    <n v="46"/>
    <s v="Produkte"/>
    <s v="BUs"/>
    <s v="Symptome"/>
    <s v="0"/>
    <s v="Labor"/>
    <s v="-"/>
  </r>
  <r>
    <x v="1"/>
    <n v="26"/>
    <x v="63"/>
    <s v="Rest"/>
    <x v="258"/>
    <s v="Rest"/>
    <x v="10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4"/>
    <s v="-"/>
    <n v="46"/>
    <s v="Produkte"/>
    <s v="BUs"/>
    <s v="Symptome"/>
    <s v="0"/>
    <s v="Labor"/>
    <s v="-"/>
  </r>
  <r>
    <x v="0"/>
    <n v="29"/>
    <x v="63"/>
    <s v="ABS 295"/>
    <x v="18"/>
    <s v="Rest"/>
    <x v="11"/>
    <s v="-"/>
    <n v="46"/>
    <s v="Produkte"/>
    <s v="BUs"/>
    <s v="Symptome"/>
    <n v="29"/>
    <s v="BU3"/>
    <n v="29501032"/>
  </r>
  <r>
    <x v="3"/>
    <n v="223"/>
    <x v="63"/>
    <s v="Endstücke 295"/>
    <x v="82"/>
    <s v="Schimmel"/>
    <x v="34"/>
    <s v="-"/>
    <n v="46"/>
    <s v="Produkte"/>
    <s v="BUs"/>
    <s v="Symptome"/>
    <n v="111.5"/>
    <s v="Verkauf"/>
    <n v="29501079"/>
  </r>
  <r>
    <x v="0"/>
    <n v="75"/>
    <x v="63"/>
    <s v="ABS 295"/>
    <x v="31"/>
    <s v="Linienbezogen"/>
    <x v="16"/>
    <s v="-"/>
    <n v="46"/>
    <s v="Produkte"/>
    <s v="BUs"/>
    <s v="Symptome"/>
    <n v="75"/>
    <s v="Bu3"/>
    <n v="29501003"/>
  </r>
  <r>
    <x v="4"/>
    <n v="129"/>
    <x v="63"/>
    <s v="ABS 295"/>
    <x v="13"/>
    <s v="Linienbezogen"/>
    <x v="6"/>
    <s v="-"/>
    <n v="46"/>
    <s v="Produkte"/>
    <s v="BUs"/>
    <s v="Symptome"/>
    <s v="0"/>
    <s v="BU2"/>
    <s v="Scheiben/Staub"/>
  </r>
  <r>
    <x v="0"/>
    <n v="41"/>
    <x v="63"/>
    <s v="ABS 295"/>
    <x v="238"/>
    <s v="Linienbezogen"/>
    <x v="6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Diverses"/>
    <x v="23"/>
    <s v="Linienbezogen"/>
    <x v="6"/>
    <s v="-"/>
    <n v="46"/>
    <s v="Produkte"/>
    <s v="BUs"/>
    <s v="Symptome"/>
    <s v="0"/>
    <s v="Bu3"/>
    <s v="Maschinenabfall"/>
  </r>
  <r>
    <x v="4"/>
    <n v="40"/>
    <x v="63"/>
    <s v="ABS 295"/>
    <x v="13"/>
    <s v="Linienbezogen"/>
    <x v="6"/>
    <s v="-"/>
    <n v="46"/>
    <s v="Produkte"/>
    <s v="BUs"/>
    <s v="Symptome"/>
    <s v="0"/>
    <s v="BU2"/>
    <s v="Scheiben/Staub"/>
  </r>
  <r>
    <x v="2"/>
    <n v="15"/>
    <x v="63"/>
    <s v="Diverses"/>
    <x v="23"/>
    <s v="Linienbezogen"/>
    <x v="6"/>
    <s v="-"/>
    <n v="46"/>
    <s v="Produkte"/>
    <s v="BUs"/>
    <s v="Symptome"/>
    <n v="0"/>
    <s v="BU4"/>
    <s v="Maschinenabfall"/>
  </r>
  <r>
    <x v="2"/>
    <n v="15"/>
    <x v="63"/>
    <s v="ABS 295"/>
    <x v="321"/>
    <s v="keinen Verwendungszweck"/>
    <x v="26"/>
    <s v="-"/>
    <n v="46"/>
    <s v="Produkte"/>
    <s v="BUs"/>
    <s v="Symptome"/>
    <n v="0"/>
    <s v="BU4"/>
    <s v="Ziegengouda"/>
  </r>
  <r>
    <x v="0"/>
    <n v="30"/>
    <x v="63"/>
    <s v="Diverses"/>
    <x v="23"/>
    <s v="Linienbezogen"/>
    <x v="6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VOS 295"/>
    <x v="143"/>
    <s v="Schimmel"/>
    <x v="0"/>
    <s v="-"/>
    <n v="46"/>
    <s v="Produkte"/>
    <s v="BUs"/>
    <s v="Symptome"/>
    <n v="163"/>
    <s v="BU3"/>
    <n v="29500622"/>
  </r>
  <r>
    <x v="0"/>
    <n v="332"/>
    <x v="63"/>
    <s v="VOS 295"/>
    <x v="322"/>
    <s v="Schimmel"/>
    <x v="0"/>
    <s v="-"/>
    <n v="46"/>
    <s v="Produkte"/>
    <s v="BUs"/>
    <s v="Symptome"/>
    <n v="166"/>
    <s v="BU3"/>
    <n v="29501059"/>
  </r>
  <r>
    <x v="0"/>
    <n v="76"/>
    <x v="63"/>
    <s v="VOS 495"/>
    <x v="323"/>
    <s v="Schimmel"/>
    <x v="0"/>
    <s v="-"/>
    <n v="46"/>
    <s v="Produkte"/>
    <s v="BUs"/>
    <s v="Symptome"/>
    <s v="0"/>
    <s v="BU3"/>
    <n v="49500103"/>
  </r>
  <r>
    <x v="2"/>
    <n v="19"/>
    <x v="63"/>
    <s v="ABS 295"/>
    <x v="71"/>
    <s v="keinen Verwendungszweck"/>
    <x v="26"/>
    <s v="-"/>
    <n v="46"/>
    <s v="Produkte"/>
    <s v="BUs"/>
    <s v="Symptome"/>
    <n v="7.281148389532067"/>
    <s v="BU4"/>
    <n v="29501029"/>
  </r>
  <r>
    <x v="2"/>
    <n v="20"/>
    <x v="63"/>
    <s v="ABS 295"/>
    <x v="59"/>
    <s v="Verpackungsfehler"/>
    <x v="51"/>
    <s v="-"/>
    <n v="46"/>
    <s v="Produkte"/>
    <s v="BUs"/>
    <s v="Symptome"/>
    <n v="0"/>
    <s v="BU4"/>
    <n v="29500885"/>
  </r>
  <r>
    <x v="2"/>
    <n v="20"/>
    <x v="63"/>
    <s v="ABS 295"/>
    <x v="59"/>
    <s v="Verpackungsfehler"/>
    <x v="51"/>
    <s v="-"/>
    <n v="46"/>
    <s v="Produkte"/>
    <s v="BUs"/>
    <s v="Symptome"/>
    <n v="0"/>
    <s v="BU4"/>
    <n v="29500885"/>
  </r>
  <r>
    <x v="2"/>
    <n v="20"/>
    <x v="63"/>
    <s v="ABS 295"/>
    <x v="60"/>
    <s v="keinen Verwendungszweck"/>
    <x v="26"/>
    <s v="-"/>
    <n v="46"/>
    <s v="Produkte"/>
    <s v="BUs"/>
    <s v="Symptome"/>
    <n v="6.7194568295036419"/>
    <s v="BU4"/>
    <n v="29500886"/>
  </r>
  <r>
    <x v="2"/>
    <n v="20"/>
    <x v="63"/>
    <s v="ABS 295"/>
    <x v="60"/>
    <s v="keinen Verwendungszweck"/>
    <x v="26"/>
    <s v="-"/>
    <n v="46"/>
    <s v="Produkte"/>
    <s v="BUs"/>
    <s v="Symptome"/>
    <n v="6.7194568295036419"/>
    <s v="BU4"/>
    <n v="29500886"/>
  </r>
  <r>
    <x v="2"/>
    <n v="18"/>
    <x v="63"/>
    <s v="ABS 295"/>
    <x v="69"/>
    <s v="keinen Verwendungszweck"/>
    <x v="26"/>
    <s v="-"/>
    <n v="46"/>
    <s v="Produkte"/>
    <s v="BUs"/>
    <s v="Symptome"/>
    <n v="7.5058130571925785"/>
    <s v="BU4"/>
    <n v="29501009"/>
  </r>
  <r>
    <x v="2"/>
    <n v="11"/>
    <x v="63"/>
    <s v="ABS 295"/>
    <x v="69"/>
    <s v="keinen Verwendungszweck"/>
    <x v="26"/>
    <s v="-"/>
    <n v="46"/>
    <s v="Produkte"/>
    <s v="BUs"/>
    <s v="Symptome"/>
    <n v="7.5058130571925785"/>
    <s v="BU4"/>
    <n v="29501009"/>
  </r>
  <r>
    <x v="2"/>
    <n v="20"/>
    <x v="63"/>
    <s v="ABS 295"/>
    <x v="71"/>
    <s v="keinen Verwendungszweck"/>
    <x v="26"/>
    <s v="-"/>
    <n v="46"/>
    <s v="Produkte"/>
    <s v="BUs"/>
    <s v="Symptome"/>
    <n v="7.281148389532067"/>
    <s v="BU4"/>
    <n v="29501029"/>
  </r>
  <r>
    <x v="2"/>
    <n v="5"/>
    <x v="63"/>
    <s v="ABS 295"/>
    <x v="309"/>
    <s v="keinen Verwendungszweck"/>
    <x v="26"/>
    <s v="-"/>
    <n v="46"/>
    <s v="Produkte"/>
    <s v="BUs"/>
    <s v="Symptome"/>
    <n v="7.4077239928583491"/>
    <s v="BU4"/>
    <n v="29501105"/>
  </r>
  <r>
    <x v="2"/>
    <n v="6"/>
    <x v="63"/>
    <s v="VOS 295"/>
    <x v="53"/>
    <s v="keinen Verwendungszweck"/>
    <x v="26"/>
    <s v="-"/>
    <n v="46"/>
    <s v="Produkte"/>
    <s v="BUs"/>
    <s v="Symptome"/>
    <n v="2.84"/>
    <s v="BU4"/>
    <n v="29500482"/>
  </r>
  <r>
    <x v="2"/>
    <n v="20"/>
    <x v="63"/>
    <s v="ABS 295"/>
    <x v="59"/>
    <s v="Verpackungsfehler"/>
    <x v="51"/>
    <s v="-"/>
    <n v="46"/>
    <s v="Produkte"/>
    <s v="BUs"/>
    <s v="Symptome"/>
    <n v="0"/>
    <s v="BU4"/>
    <n v="29500885"/>
  </r>
  <r>
    <x v="2"/>
    <n v="15"/>
    <x v="63"/>
    <s v="ABS 295"/>
    <x v="59"/>
    <s v="Verpackungsfehler"/>
    <x v="51"/>
    <s v="-"/>
    <n v="46"/>
    <s v="Produkte"/>
    <s v="BUs"/>
    <s v="Symptome"/>
    <n v="0"/>
    <s v="BU4"/>
    <n v="29500885"/>
  </r>
  <r>
    <x v="2"/>
    <n v="7"/>
    <x v="63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18"/>
    <x v="63"/>
    <s v="ABS 295"/>
    <x v="105"/>
    <s v="keinen Verwendungszweck"/>
    <x v="26"/>
    <s v="-"/>
    <n v="46"/>
    <s v="Produkte"/>
    <s v="BUs"/>
    <s v="Symptome"/>
    <n v="9.4651380183951126"/>
    <s v="BU4"/>
    <n v="29500910"/>
  </r>
  <r>
    <x v="2"/>
    <n v="16"/>
    <x v="63"/>
    <s v="ABS 295"/>
    <x v="105"/>
    <s v="keinen Verwendungszweck"/>
    <x v="26"/>
    <s v="-"/>
    <n v="46"/>
    <s v="Produkte"/>
    <s v="BUs"/>
    <s v="Symptome"/>
    <n v="9.4651380183951126"/>
    <s v="BU4"/>
    <n v="29500910"/>
  </r>
  <r>
    <x v="2"/>
    <n v="14"/>
    <x v="63"/>
    <s v="ABS 295"/>
    <x v="70"/>
    <s v="Verpackungsfehler"/>
    <x v="51"/>
    <s v="-"/>
    <n v="46"/>
    <s v="Produkte"/>
    <s v="BUs"/>
    <s v="Symptome"/>
    <n v="7.4148209887633527"/>
    <s v="BU4"/>
    <n v="29501013"/>
  </r>
  <r>
    <x v="2"/>
    <n v="15"/>
    <x v="63"/>
    <s v="ABS 295"/>
    <x v="218"/>
    <s v="keinen Verwendungszweck"/>
    <x v="26"/>
    <s v="-"/>
    <n v="46"/>
    <s v="Produkte"/>
    <s v="BUs"/>
    <s v="Symptome"/>
    <n v="14.49175949220386"/>
    <s v="BU4"/>
    <n v="29500908"/>
  </r>
  <r>
    <x v="2"/>
    <n v="8"/>
    <x v="63"/>
    <s v="ABS 295"/>
    <x v="218"/>
    <s v="keinen Verwendungszweck"/>
    <x v="26"/>
    <s v="-"/>
    <n v="46"/>
    <s v="Produkte"/>
    <s v="BUs"/>
    <s v="Symptome"/>
    <n v="14.49175949220386"/>
    <s v="BU4"/>
    <n v="29500908"/>
  </r>
  <r>
    <x v="0"/>
    <n v="12"/>
    <x v="64"/>
    <s v="VOS 295"/>
    <x v="44"/>
    <s v="Schimmel"/>
    <x v="40"/>
    <s v="-"/>
    <n v="46"/>
    <s v="Produkte"/>
    <s v="BUs"/>
    <s v="Symptome"/>
    <n v="6"/>
    <s v="BU3"/>
    <n v="29500498"/>
  </r>
  <r>
    <x v="0"/>
    <n v="48"/>
    <x v="64"/>
    <s v="VOS 295"/>
    <x v="44"/>
    <s v="Schimmel"/>
    <x v="40"/>
    <s v="-"/>
    <n v="46"/>
    <s v="Produkte"/>
    <s v="BUs"/>
    <s v="Symptome"/>
    <n v="24"/>
    <s v="BU3"/>
    <n v="29500498"/>
  </r>
  <r>
    <x v="1"/>
    <n v="48"/>
    <x v="64"/>
    <s v="VOS 295"/>
    <x v="46"/>
    <s v="Rest"/>
    <x v="10"/>
    <s v="-"/>
    <n v="46"/>
    <s v="Produkte"/>
    <s v="BUs"/>
    <s v="Symptome"/>
    <n v="0.48"/>
    <s v="BU1"/>
    <n v="29500917"/>
  </r>
  <r>
    <x v="2"/>
    <n v="5"/>
    <x v="64"/>
    <s v="ABS 295"/>
    <x v="60"/>
    <s v="keinen Verwendungszweck"/>
    <x v="26"/>
    <s v="-"/>
    <n v="46"/>
    <s v="Produkte"/>
    <s v="BUs"/>
    <s v="Symptome"/>
    <n v="6.7194568295036419"/>
    <s v="BU4"/>
    <n v="29500886"/>
  </r>
  <r>
    <x v="2"/>
    <n v="4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7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10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2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6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5"/>
    <x v="64"/>
    <s v="ABS 295"/>
    <x v="61"/>
    <s v="keinen Verwendungszweck"/>
    <x v="26"/>
    <s v="-"/>
    <n v="46"/>
    <s v="Produkte"/>
    <s v="BUs"/>
    <s v="Symptome"/>
    <n v="9.1663526661992432"/>
    <s v="BU4"/>
    <n v="29500891"/>
  </r>
  <r>
    <x v="2"/>
    <n v="9"/>
    <x v="64"/>
    <s v="ABS 295"/>
    <x v="64"/>
    <s v="Schimmel"/>
    <x v="3"/>
    <s v="-"/>
    <n v="46"/>
    <s v="Produkte"/>
    <s v="BUs"/>
    <s v="Symptome"/>
    <n v="7.7475399924149615"/>
    <s v="BU4"/>
    <n v="29500904"/>
  </r>
  <r>
    <x v="2"/>
    <n v="12"/>
    <x v="64"/>
    <s v="ABS 295"/>
    <x v="64"/>
    <s v="Schimmel"/>
    <x v="3"/>
    <s v="-"/>
    <n v="46"/>
    <s v="Produkte"/>
    <s v="BUs"/>
    <s v="Symptome"/>
    <n v="7.7475399924149615"/>
    <s v="BU4"/>
    <n v="29500904"/>
  </r>
  <r>
    <x v="2"/>
    <n v="17"/>
    <x v="64"/>
    <s v="ABS 295"/>
    <x v="64"/>
    <s v="Schimmel"/>
    <x v="3"/>
    <s v="-"/>
    <n v="46"/>
    <s v="Produkte"/>
    <s v="BUs"/>
    <s v="Symptome"/>
    <n v="7.7475399924149615"/>
    <s v="BU4"/>
    <n v="29500904"/>
  </r>
  <r>
    <x v="2"/>
    <n v="4"/>
    <x v="64"/>
    <s v="ABS 295"/>
    <x v="64"/>
    <s v="Schimmel"/>
    <x v="3"/>
    <s v="-"/>
    <n v="46"/>
    <s v="Produkte"/>
    <s v="BUs"/>
    <s v="Symptome"/>
    <n v="7.7475399924149615"/>
    <s v="BU4"/>
    <n v="29500904"/>
  </r>
  <r>
    <x v="2"/>
    <n v="20"/>
    <x v="64"/>
    <s v="ABS 295"/>
    <x v="65"/>
    <s v="Verpackungsfehler"/>
    <x v="51"/>
    <s v="-"/>
    <n v="46"/>
    <s v="Produkte"/>
    <s v="BUs"/>
    <s v="Symptome"/>
    <n v="7.6086145024926051"/>
    <s v="BU4"/>
    <n v="29500906"/>
  </r>
  <r>
    <x v="2"/>
    <n v="14"/>
    <x v="64"/>
    <s v="ABS 295"/>
    <x v="65"/>
    <s v="Verpackungsfehler"/>
    <x v="51"/>
    <s v="-"/>
    <n v="46"/>
    <s v="Produkte"/>
    <s v="BUs"/>
    <s v="Symptome"/>
    <n v="7.6086145024926051"/>
    <s v="BU4"/>
    <n v="29500906"/>
  </r>
  <r>
    <x v="2"/>
    <n v="21"/>
    <x v="64"/>
    <s v="ABS 295"/>
    <x v="65"/>
    <s v="Verpackungsfehler"/>
    <x v="51"/>
    <s v="-"/>
    <n v="46"/>
    <s v="Produkte"/>
    <s v="BUs"/>
    <s v="Symptome"/>
    <n v="7.6086145024926051"/>
    <s v="BU4"/>
    <n v="29500906"/>
  </r>
  <r>
    <x v="2"/>
    <n v="6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8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3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3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6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2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4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6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6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5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6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5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9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3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3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0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0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3"/>
    <x v="64"/>
    <s v="ABS 295"/>
    <x v="218"/>
    <s v="Schimmel"/>
    <x v="3"/>
    <s v="-"/>
    <n v="46"/>
    <s v="Produkte"/>
    <s v="BUs"/>
    <s v="Symptome"/>
    <n v="14.49175949220386"/>
    <s v="BU4"/>
    <n v="29500908"/>
  </r>
  <r>
    <x v="2"/>
    <n v="17"/>
    <x v="64"/>
    <s v="ABS 295"/>
    <x v="113"/>
    <s v="keinen Verwendungszweck"/>
    <x v="26"/>
    <s v="-"/>
    <n v="46"/>
    <s v="Produkte"/>
    <s v="BUs"/>
    <s v="Symptome"/>
    <n v="0"/>
    <s v="BU4"/>
    <n v="29500952"/>
  </r>
  <r>
    <x v="2"/>
    <n v="10"/>
    <x v="64"/>
    <s v="ABS 295"/>
    <x v="113"/>
    <s v="keinen Verwendungszweck"/>
    <x v="26"/>
    <s v="-"/>
    <n v="46"/>
    <s v="Produkte"/>
    <s v="BUs"/>
    <s v="Symptome"/>
    <n v="0"/>
    <s v="BU4"/>
    <n v="29500952"/>
  </r>
  <r>
    <x v="2"/>
    <n v="9"/>
    <x v="64"/>
    <s v="ABS 295"/>
    <x v="4"/>
    <s v="Verpackungsfehler"/>
    <x v="51"/>
    <s v="-"/>
    <n v="46"/>
    <s v="Produkte"/>
    <s v="BUs"/>
    <s v="Symptome"/>
    <n v="8.0682678667519738"/>
    <s v="BU4"/>
    <n v="29501028"/>
  </r>
  <r>
    <x v="2"/>
    <n v="10"/>
    <x v="64"/>
    <s v="ABS 295"/>
    <x v="71"/>
    <s v="keinen Verwendungszweck"/>
    <x v="26"/>
    <s v="-"/>
    <n v="46"/>
    <s v="Produkte"/>
    <s v="BUs"/>
    <s v="Symptome"/>
    <n v="7.281148389532067"/>
    <s v="BU4"/>
    <n v="29501029"/>
  </r>
  <r>
    <x v="2"/>
    <n v="18"/>
    <x v="64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23"/>
    <x v="64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23"/>
    <x v="64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10"/>
    <x v="64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25"/>
    <x v="64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5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5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4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2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5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7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11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2"/>
    <n v="3"/>
    <x v="64"/>
    <s v="ABS 295"/>
    <x v="158"/>
    <s v="Schimmel"/>
    <x v="3"/>
    <s v="-"/>
    <n v="46"/>
    <s v="Produkte"/>
    <s v="BUs"/>
    <s v="Symptome"/>
    <n v="8.5413985337376133"/>
    <s v="BU4"/>
    <n v="29501040"/>
  </r>
  <r>
    <x v="1"/>
    <n v="20"/>
    <x v="64"/>
    <s v="Diverses"/>
    <x v="324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50"/>
    <s v="Linienbezogen"/>
    <x v="23"/>
    <s v="-"/>
    <n v="46"/>
    <s v="Produkte"/>
    <s v="BUs"/>
    <s v="Symptome"/>
    <s v="0"/>
    <s v="BU1"/>
    <n v="32000070"/>
  </r>
  <r>
    <x v="1"/>
    <n v="20"/>
    <x v="64"/>
    <s v="Diverses"/>
    <x v="324"/>
    <s v="Rest"/>
    <x v="11"/>
    <s v="-"/>
    <n v="46"/>
    <s v="Produkte"/>
    <s v="BUs"/>
    <s v="Symptome"/>
    <s v="0"/>
    <s v="BU1"/>
    <n v="32000236"/>
  </r>
  <r>
    <x v="1"/>
    <n v="313"/>
    <x v="64"/>
    <s v="Diverses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Diverses"/>
    <x v="325"/>
    <s v="Linienbezogen"/>
    <x v="30"/>
    <s v="-"/>
    <n v="46"/>
    <s v="Produkte"/>
    <s v="BUs"/>
    <s v="Symptome"/>
    <s v="0"/>
    <s v="BU1"/>
    <n v="31000142"/>
  </r>
  <r>
    <x v="1"/>
    <n v="20"/>
    <x v="64"/>
    <s v="Diverses"/>
    <x v="326"/>
    <s v="Linienbezogen"/>
    <x v="39"/>
    <s v="-"/>
    <n v="46"/>
    <s v="Produkte"/>
    <s v="BUs"/>
    <s v="Symptome"/>
    <s v="0"/>
    <s v="BU1"/>
    <n v="31000162"/>
  </r>
  <r>
    <x v="1"/>
    <n v="40"/>
    <x v="64"/>
    <s v="Diverses"/>
    <x v="325"/>
    <s v="Linienbezogen"/>
    <x v="30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4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9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4"/>
    <s v="-"/>
    <n v="46"/>
    <s v="Produkte"/>
    <s v="BUs"/>
    <s v="Symptome"/>
    <s v="0"/>
    <s v="Labor"/>
    <s v="-"/>
  </r>
  <r>
    <x v="1"/>
    <n v="112"/>
    <x v="64"/>
    <s v="Sammelnr.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40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7"/>
    <s v="Schimmel"/>
    <x v="1"/>
    <s v="-"/>
    <n v="46"/>
    <s v="Produkte"/>
    <s v="BUs"/>
    <s v="Symptome"/>
    <s v="0"/>
    <s v="BU1"/>
    <s v="Vorschmelz"/>
  </r>
  <r>
    <x v="2"/>
    <n v="20"/>
    <x v="65"/>
    <s v="ABS 295"/>
    <x v="60"/>
    <s v="keinen Verwendungszweck"/>
    <x v="26"/>
    <s v="-"/>
    <n v="46"/>
    <s v="Produkte"/>
    <s v="BUs"/>
    <s v="Symptome"/>
    <n v="6.7194568295036419"/>
    <s v="BU4"/>
    <n v="29500886"/>
  </r>
  <r>
    <x v="2"/>
    <n v="20"/>
    <x v="65"/>
    <s v="ABS 295"/>
    <x v="105"/>
    <s v="keinen Verwendungszweck"/>
    <x v="26"/>
    <s v="-"/>
    <n v="46"/>
    <s v="Produkte"/>
    <s v="BUs"/>
    <s v="Symptome"/>
    <n v="9.4651380183951126"/>
    <s v="BU4"/>
    <n v="29500910"/>
  </r>
  <r>
    <x v="1"/>
    <n v="34"/>
    <x v="65"/>
    <s v="VOS 295"/>
    <x v="46"/>
    <s v="Schimmel"/>
    <x v="12"/>
    <s v="-"/>
    <n v="46"/>
    <s v="Produkte"/>
    <s v="BUs"/>
    <s v="Symptome"/>
    <n v="0.34"/>
    <s v="BU1"/>
    <n v="29500917"/>
  </r>
  <r>
    <x v="1"/>
    <n v="34"/>
    <x v="65"/>
    <s v="VOS 295"/>
    <x v="46"/>
    <s v="Schimmel"/>
    <x v="12"/>
    <s v="-"/>
    <n v="46"/>
    <s v="Produkte"/>
    <s v="BUs"/>
    <s v="Symptome"/>
    <n v="0.34"/>
    <s v="BU1"/>
    <n v="29500917"/>
  </r>
  <r>
    <x v="0"/>
    <n v="154"/>
    <x v="65"/>
    <s v="ABS 295"/>
    <x v="31"/>
    <s v="Linienbezogen"/>
    <x v="16"/>
    <s v="-"/>
    <n v="46"/>
    <s v="Produkte"/>
    <s v="BUs"/>
    <s v="Symptome"/>
    <n v="154"/>
    <s v="BU3"/>
    <n v="29501003"/>
  </r>
  <r>
    <x v="0"/>
    <n v="46"/>
    <x v="65"/>
    <s v="ABS 295"/>
    <x v="31"/>
    <s v="Linienbezogen"/>
    <x v="16"/>
    <s v="-"/>
    <n v="46"/>
    <s v="Produkte"/>
    <s v="BUs"/>
    <s v="Symptome"/>
    <n v="46"/>
    <s v="BU3"/>
    <n v="29501003"/>
  </r>
  <r>
    <x v="0"/>
    <n v="48"/>
    <x v="65"/>
    <s v="ABS 295"/>
    <x v="18"/>
    <s v="Rest"/>
    <x v="11"/>
    <s v="-"/>
    <n v="46"/>
    <s v="Produkte"/>
    <s v="BUs"/>
    <s v="Symptome"/>
    <n v="48"/>
    <s v="BU3"/>
    <n v="29501032"/>
  </r>
  <r>
    <x v="0"/>
    <n v="21"/>
    <x v="65"/>
    <s v="ABS 295"/>
    <x v="18"/>
    <s v="Rest"/>
    <x v="11"/>
    <s v="-"/>
    <n v="46"/>
    <s v="Produkte"/>
    <s v="BUs"/>
    <s v="Symptome"/>
    <n v="21"/>
    <s v="BU3"/>
    <n v="29501032"/>
  </r>
  <r>
    <x v="2"/>
    <n v="9"/>
    <x v="65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14"/>
    <x v="65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2"/>
    <n v="20"/>
    <x v="65"/>
    <s v="ABS 295"/>
    <x v="310"/>
    <s v="keinen Verwendungszweck"/>
    <x v="26"/>
    <s v="-"/>
    <n v="46"/>
    <s v="Produkte"/>
    <s v="BUs"/>
    <s v="Symptome"/>
    <n v="10.983844995631154"/>
    <s v="BU4"/>
    <n v="29501110"/>
  </r>
  <r>
    <x v="2"/>
    <n v="23"/>
    <x v="65"/>
    <s v="HF-Ware"/>
    <x v="328"/>
    <s v="keinen Verwendungszweck"/>
    <x v="26"/>
    <s v="-"/>
    <n v="46"/>
    <s v="Produkte"/>
    <s v="BUs"/>
    <s v="Symptome"/>
    <n v="0"/>
    <s v="BU4"/>
    <n v="47001071"/>
  </r>
  <r>
    <x v="2"/>
    <n v="23"/>
    <x v="65"/>
    <s v="HF-Ware"/>
    <x v="328"/>
    <s v="keinen Verwendungszweck"/>
    <x v="26"/>
    <s v="-"/>
    <n v="46"/>
    <s v="Produkte"/>
    <s v="BUs"/>
    <s v="Symptome"/>
    <n v="0"/>
    <s v="BU4"/>
    <n v="47001071"/>
  </r>
  <r>
    <x v="1"/>
    <n v="17"/>
    <x v="65"/>
    <s v="Diverses"/>
    <x v="329"/>
    <s v="Schimmel"/>
    <x v="12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23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Diverses"/>
    <x v="23"/>
    <s v="Linienbezogen"/>
    <x v="6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9"/>
    <s v="-"/>
    <n v="46"/>
    <s v="Produkte"/>
    <s v="BUs"/>
    <s v="Symptome"/>
    <s v="0"/>
    <s v="Labor"/>
    <s v="-"/>
  </r>
  <r>
    <x v="5"/>
    <n v="640"/>
    <x v="65"/>
    <s v="Rohware"/>
    <x v="330"/>
    <s v="Schimmel"/>
    <x v="59"/>
    <s v="-"/>
    <n v="46"/>
    <s v="Produkte"/>
    <s v="BUs"/>
    <s v="Symptome"/>
    <s v="0"/>
    <s v="Externe"/>
    <n v="57000633"/>
  </r>
  <r>
    <x v="0"/>
    <n v="35"/>
    <x v="65"/>
    <s v="Diverses"/>
    <x v="23"/>
    <s v="Linienbezogen"/>
    <x v="6"/>
    <s v="-"/>
    <n v="46"/>
    <s v="Produkte"/>
    <s v="BUs"/>
    <s v="Symptome"/>
    <s v="0"/>
    <s v="BU3"/>
    <s v="Maschinenabfall"/>
  </r>
  <r>
    <x v="2"/>
    <n v="18"/>
    <x v="65"/>
    <s v="Diverses"/>
    <x v="23"/>
    <s v="Linienbezogen"/>
    <x v="6"/>
    <s v="-"/>
    <n v="46"/>
    <s v="Produkte"/>
    <s v="BUs"/>
    <s v="Symptome"/>
    <n v="0"/>
    <s v="BU4"/>
    <s v="Maschinenabfall"/>
  </r>
  <r>
    <x v="0"/>
    <n v="48"/>
    <x v="65"/>
    <s v="ABS 295"/>
    <x v="18"/>
    <s v="Rest"/>
    <x v="11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1"/>
    <s v="Rest"/>
    <x v="10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4"/>
    <s v="-"/>
    <n v="46"/>
    <s v="Produkte"/>
    <s v="BUs"/>
    <s v="Symptome"/>
    <s v="0"/>
    <s v="QM"/>
    <s v="-"/>
  </r>
  <r>
    <x v="1"/>
    <n v="9"/>
    <x v="64"/>
    <s v="VOS 295"/>
    <x v="46"/>
    <s v="Rest"/>
    <x v="10"/>
    <s v="-"/>
    <n v="46"/>
    <s v="Produkte"/>
    <s v="BUs"/>
    <s v="Symptome"/>
    <n v="0.09"/>
    <s v="RWV"/>
    <n v="29500917"/>
  </r>
  <r>
    <x v="1"/>
    <n v="35"/>
    <x v="64"/>
    <s v="Fertigware"/>
    <x v="332"/>
    <s v="Schimmel"/>
    <x v="12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6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4"/>
    <s v="-"/>
    <n v="46"/>
    <s v="Produkte"/>
    <s v="BUs"/>
    <s v="Symptome"/>
    <s v="0"/>
    <s v="Labor"/>
    <s v="-"/>
  </r>
  <r>
    <x v="1"/>
    <n v="26"/>
    <x v="66"/>
    <s v="ABS 295"/>
    <x v="333"/>
    <s v="Schimmel"/>
    <x v="12"/>
    <s v="-"/>
    <n v="46"/>
    <s v="Produkte"/>
    <s v="BUs"/>
    <s v="Symptome"/>
    <s v="0"/>
    <s v="Schmelze"/>
    <s v="Bergfeuer"/>
  </r>
  <r>
    <x v="1"/>
    <n v="23"/>
    <x v="66"/>
    <s v="VOS 295"/>
    <x v="189"/>
    <s v="Schimmel"/>
    <x v="12"/>
    <s v="-"/>
    <n v="46"/>
    <s v="Produkte"/>
    <s v="BUs"/>
    <s v="Symptome"/>
    <n v="11.5"/>
    <s v="RWV"/>
    <n v="29500945"/>
  </r>
  <r>
    <x v="1"/>
    <n v="12"/>
    <x v="66"/>
    <s v="VOS 295"/>
    <x v="189"/>
    <s v="Schimmel"/>
    <x v="12"/>
    <s v="-"/>
    <n v="46"/>
    <s v="Produkte"/>
    <s v="BUs"/>
    <s v="Symptome"/>
    <n v="6"/>
    <s v="RWV"/>
    <n v="29500945"/>
  </r>
  <r>
    <x v="0"/>
    <n v="22"/>
    <x v="66"/>
    <s v="Diverses"/>
    <x v="23"/>
    <s v="Linienbezogen"/>
    <x v="6"/>
    <s v="-"/>
    <n v="46"/>
    <s v="Produkte"/>
    <s v="BUs"/>
    <s v="Symptome"/>
    <s v="0"/>
    <s v="BU3"/>
    <s v="Maschinenabfall"/>
  </r>
  <r>
    <x v="2"/>
    <n v="77"/>
    <x v="66"/>
    <s v="VOS 295"/>
    <x v="57"/>
    <s v="keinen Verwendungszweck"/>
    <x v="26"/>
    <s v="-"/>
    <n v="46"/>
    <s v="Produkte"/>
    <s v="BUs"/>
    <s v="Symptome"/>
    <n v="0"/>
    <s v="BU4"/>
    <n v="29501020"/>
  </r>
  <r>
    <x v="5"/>
    <n v="100"/>
    <x v="66"/>
    <s v="ganze Wurst"/>
    <x v="334"/>
    <s v="Linienbezogen"/>
    <x v="39"/>
    <s v="-"/>
    <n v="46"/>
    <s v="Produkte"/>
    <s v="BUs"/>
    <s v="Symptome"/>
    <s v="0"/>
    <s v="Logistik"/>
    <s v="ganze Würste"/>
  </r>
  <r>
    <x v="1"/>
    <n v="217.5"/>
    <x v="66"/>
    <s v="Rest"/>
    <x v="258"/>
    <s v="Linienbezogen"/>
    <x v="23"/>
    <s v="-"/>
    <n v="46"/>
    <s v="Produkte"/>
    <s v="BUs"/>
    <s v="Symptome"/>
    <s v="0"/>
    <s v="Abfüllung"/>
    <s v="-"/>
  </r>
  <r>
    <x v="1"/>
    <n v="20"/>
    <x v="66"/>
    <s v="Räucherwürste"/>
    <x v="108"/>
    <s v="Linienbezogen"/>
    <x v="17"/>
    <s v="-"/>
    <n v="46"/>
    <s v="Produkte"/>
    <s v="BUs"/>
    <s v="Symptome"/>
    <s v="0"/>
    <n v="3020"/>
    <n v="32000049"/>
  </r>
  <r>
    <x v="1"/>
    <n v="20"/>
    <x v="66"/>
    <s v="Diverses"/>
    <x v="335"/>
    <s v="Rest"/>
    <x v="32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5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4"/>
    <s v="-"/>
    <n v="46"/>
    <s v="Produkte"/>
    <s v="BUs"/>
    <s v="Symptome"/>
    <s v="0"/>
    <s v="QM"/>
    <s v="-"/>
  </r>
  <r>
    <x v="1"/>
    <n v="35"/>
    <x v="66"/>
    <s v="VOS 295"/>
    <x v="46"/>
    <s v="Rest"/>
    <x v="10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4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6"/>
    <s v="-"/>
    <n v="46"/>
    <s v="Produkte"/>
    <s v="BUs"/>
    <s v="Symptome"/>
    <s v="0"/>
    <s v="WVP"/>
    <s v="Reste Zipfel"/>
  </r>
  <r>
    <x v="0"/>
    <n v="68"/>
    <x v="66"/>
    <s v="Diverses"/>
    <x v="23"/>
    <s v="Linienbezogen"/>
    <x v="6"/>
    <s v="-"/>
    <n v="46"/>
    <s v="Produkte"/>
    <s v="BUs"/>
    <s v="Symptome"/>
    <s v="0"/>
    <s v="L9"/>
    <s v="Maschinenabfall"/>
  </r>
  <r>
    <x v="0"/>
    <n v="132"/>
    <x v="67"/>
    <s v="Diverses"/>
    <x v="23"/>
    <s v="Linienbezogen"/>
    <x v="6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23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Diverses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ABS 295"/>
    <x v="123"/>
    <s v="Linienbezogen"/>
    <x v="35"/>
    <s v="-"/>
    <n v="46"/>
    <s v="Produkte"/>
    <s v="BUs"/>
    <s v="Symptome"/>
    <n v="4.0000000000000001E-3"/>
    <s v="Spezialitäten"/>
    <n v="29501017"/>
  </r>
  <r>
    <x v="2"/>
    <n v="50"/>
    <x v="67"/>
    <s v="Diverses"/>
    <x v="23"/>
    <s v="Linienbezogen"/>
    <x v="6"/>
    <s v="-"/>
    <n v="46"/>
    <s v="Produkte"/>
    <s v="BUs"/>
    <s v="Symptome"/>
    <n v="0"/>
    <s v="BU4"/>
    <s v="Maschinenabfall"/>
  </r>
  <r>
    <x v="4"/>
    <n v="28"/>
    <x v="67"/>
    <s v="ABS 295"/>
    <x v="13"/>
    <s v="Linienbezogen"/>
    <x v="6"/>
    <s v="-"/>
    <n v="46"/>
    <s v="Produkte"/>
    <s v="BUs"/>
    <s v="Symptome"/>
    <s v="0"/>
    <s v="BU2"/>
    <s v="Scheiben/Staub"/>
  </r>
  <r>
    <x v="4"/>
    <n v="51"/>
    <x v="67"/>
    <s v="ABS 295"/>
    <x v="13"/>
    <s v="Linienbezogen"/>
    <x v="6"/>
    <s v="-"/>
    <n v="46"/>
    <s v="Produkte"/>
    <s v="BUs"/>
    <s v="Symptome"/>
    <s v="0"/>
    <s v="BU2"/>
    <s v="Scheiben/Staub"/>
  </r>
  <r>
    <x v="1"/>
    <n v="20"/>
    <x v="67"/>
    <s v="VOS 295"/>
    <x v="336"/>
    <s v="Qualitätsprobleme"/>
    <x v="25"/>
    <s v="-"/>
    <n v="46"/>
    <s v="Produkte"/>
    <s v="BUs"/>
    <s v="Symptome"/>
    <s v="0"/>
    <s v="BU1"/>
    <n v="29500003"/>
  </r>
  <r>
    <x v="2"/>
    <n v="66"/>
    <x v="67"/>
    <s v="ABS 295"/>
    <x v="59"/>
    <s v="Verpackungsfehler"/>
    <x v="51"/>
    <s v="-"/>
    <n v="46"/>
    <s v="Produkte"/>
    <s v="BUs"/>
    <s v="Symptome"/>
    <n v="0"/>
    <s v="BU4"/>
    <n v="29500885"/>
  </r>
  <r>
    <x v="2"/>
    <n v="139"/>
    <x v="67"/>
    <s v="ABS 295"/>
    <x v="105"/>
    <s v="keinen Verwendungszweck"/>
    <x v="26"/>
    <s v="-"/>
    <n v="46"/>
    <s v="Produkte"/>
    <s v="BUs"/>
    <s v="Symptome"/>
    <n v="9.4651380183951126"/>
    <s v="BU4"/>
    <n v="29500910"/>
  </r>
  <r>
    <x v="2"/>
    <n v="20"/>
    <x v="67"/>
    <s v="ABS 295"/>
    <x v="73"/>
    <s v="keinen Verwendungszweck"/>
    <x v="26"/>
    <s v="-"/>
    <n v="46"/>
    <s v="Produkte"/>
    <s v="BUs"/>
    <s v="Symptome"/>
    <n v="10.868925052314992"/>
    <s v="BU4"/>
    <n v="29501039"/>
  </r>
  <r>
    <x v="5"/>
    <n v="3"/>
    <x v="67"/>
    <s v="Rest"/>
    <x v="258"/>
    <s v="Qualitätssicherung"/>
    <x v="27"/>
    <s v="-"/>
    <n v="46"/>
    <s v="Produkte"/>
    <s v="BUs"/>
    <s v="Symptome"/>
    <s v="0"/>
    <s v="QM"/>
    <s v="-"/>
  </r>
  <r>
    <x v="1"/>
    <n v="34"/>
    <x v="67"/>
    <s v="VOS 295"/>
    <x v="46"/>
    <s v="Rest"/>
    <x v="10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4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6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4"/>
    <s v="-"/>
    <n v="46"/>
    <s v="Produkte"/>
    <s v="BUs"/>
    <s v="Symptome"/>
    <s v="0"/>
    <s v="Labor"/>
    <s v="-"/>
  </r>
  <r>
    <x v="1"/>
    <n v="34"/>
    <x v="65"/>
    <s v="VOS 295"/>
    <x v="46"/>
    <s v="Rest"/>
    <x v="10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0"/>
    <x v="65"/>
    <s v="Rohware"/>
    <x v="330"/>
    <s v="Schimmel"/>
    <x v="59"/>
    <s v="-"/>
    <n v="46"/>
    <s v="Produkte"/>
    <s v="BUs"/>
    <s v="Symptome"/>
    <s v="0"/>
    <s v="Rest"/>
    <n v="57000633"/>
  </r>
  <r>
    <x v="0"/>
    <n v="32"/>
    <x v="68"/>
    <s v="VOS 295"/>
    <x v="246"/>
    <s v="Schimmel"/>
    <x v="0"/>
    <s v="-"/>
    <n v="47"/>
    <s v="Produkte"/>
    <s v="BUs"/>
    <s v="Symptome"/>
    <n v="16"/>
    <s v="BU3"/>
    <n v="29500606"/>
  </r>
  <r>
    <x v="0"/>
    <n v="13"/>
    <x v="68"/>
    <s v="VOS 295"/>
    <x v="246"/>
    <s v="Schimmel"/>
    <x v="0"/>
    <s v="-"/>
    <n v="47"/>
    <s v="Produkte"/>
    <s v="BUs"/>
    <s v="Symptome"/>
    <n v="6.5"/>
    <s v="BU3"/>
    <n v="29500606"/>
  </r>
  <r>
    <x v="0"/>
    <n v="26"/>
    <x v="68"/>
    <s v="VOS 295"/>
    <x v="198"/>
    <s v="Schimmel"/>
    <x v="0"/>
    <s v="-"/>
    <n v="47"/>
    <s v="Produkte"/>
    <s v="BUs"/>
    <s v="Symptome"/>
    <n v="13"/>
    <s v="BU3"/>
    <n v="29500620"/>
  </r>
  <r>
    <x v="2"/>
    <n v="20"/>
    <x v="68"/>
    <s v="ABS 295"/>
    <x v="60"/>
    <s v="keinen Verwendungszweck"/>
    <x v="26"/>
    <s v="-"/>
    <n v="47"/>
    <s v="Produkte"/>
    <s v="BUs"/>
    <s v="Symptome"/>
    <n v="6.7194568295036419"/>
    <s v="BU4"/>
    <n v="29500886"/>
  </r>
  <r>
    <x v="2"/>
    <n v="20"/>
    <x v="68"/>
    <s v="ABS 295"/>
    <x v="105"/>
    <s v="keinen Verwendungszweck"/>
    <x v="26"/>
    <s v="-"/>
    <n v="47"/>
    <s v="Produkte"/>
    <s v="BUs"/>
    <s v="Symptome"/>
    <n v="9.4651380183951126"/>
    <s v="BU4"/>
    <n v="29500910"/>
  </r>
  <r>
    <x v="2"/>
    <n v="12"/>
    <x v="68"/>
    <s v="ABS 295"/>
    <x v="113"/>
    <s v="keinen Verwendungszweck"/>
    <x v="26"/>
    <s v="-"/>
    <n v="47"/>
    <s v="Produkte"/>
    <s v="BUs"/>
    <s v="Symptome"/>
    <n v="0"/>
    <s v="BU4"/>
    <n v="29500952"/>
  </r>
  <r>
    <x v="2"/>
    <n v="7"/>
    <x v="68"/>
    <s v="ABS 295"/>
    <x v="122"/>
    <s v="keinen Verwendungszweck"/>
    <x v="26"/>
    <s v="-"/>
    <n v="47"/>
    <s v="Produkte"/>
    <s v="BUs"/>
    <s v="Symptome"/>
    <n v="8.1175550752835619"/>
    <s v="BU4"/>
    <n v="29500957"/>
  </r>
  <r>
    <x v="2"/>
    <n v="14"/>
    <x v="68"/>
    <s v="ABS 295"/>
    <x v="73"/>
    <s v="keinen Verwendungszweck"/>
    <x v="26"/>
    <s v="-"/>
    <n v="47"/>
    <s v="Produkte"/>
    <s v="BUs"/>
    <s v="Symptome"/>
    <n v="10.868925052314992"/>
    <s v="BU4"/>
    <n v="29501039"/>
  </r>
  <r>
    <x v="2"/>
    <n v="9"/>
    <x v="68"/>
    <s v="ABS 295"/>
    <x v="73"/>
    <s v="keinen Verwendungszweck"/>
    <x v="26"/>
    <s v="-"/>
    <n v="47"/>
    <s v="Produkte"/>
    <s v="BUs"/>
    <s v="Symptome"/>
    <n v="10.868925052314992"/>
    <s v="BU4"/>
    <n v="29501039"/>
  </r>
  <r>
    <x v="0"/>
    <n v="90"/>
    <x v="68"/>
    <s v="VOS 295"/>
    <x v="34"/>
    <s v="Schimmel"/>
    <x v="0"/>
    <s v="-"/>
    <n v="47"/>
    <s v="Produkte"/>
    <s v="BUs"/>
    <s v="Symptome"/>
    <n v="45"/>
    <s v="BU3"/>
    <n v="29501055"/>
  </r>
  <r>
    <x v="3"/>
    <n v="40"/>
    <x v="68"/>
    <s v="Zipfel 295"/>
    <x v="159"/>
    <s v="Schimmel"/>
    <x v="5"/>
    <s v="-"/>
    <n v="47"/>
    <s v="Produkte"/>
    <s v="BUs"/>
    <s v="Symptome"/>
    <n v="20"/>
    <s v="Verkauf"/>
    <n v="29501074"/>
  </r>
  <r>
    <x v="0"/>
    <n v="39"/>
    <x v="68"/>
    <s v="Endstücke 295"/>
    <x v="160"/>
    <s v="Schimmel"/>
    <x v="5"/>
    <s v="-"/>
    <n v="47"/>
    <s v="Produkte"/>
    <s v="BUs"/>
    <s v="Symptome"/>
    <n v="19.5"/>
    <s v="BU3"/>
    <n v="29501077"/>
  </r>
  <r>
    <x v="0"/>
    <n v="22"/>
    <x v="68"/>
    <s v="Endstücke 295"/>
    <x v="160"/>
    <s v="Schimmel"/>
    <x v="5"/>
    <s v="-"/>
    <n v="47"/>
    <s v="Produkte"/>
    <s v="BUs"/>
    <s v="Symptome"/>
    <n v="11"/>
    <s v="BU3"/>
    <n v="29501077"/>
  </r>
  <r>
    <x v="0"/>
    <n v="26"/>
    <x v="68"/>
    <s v="Endstücke 295"/>
    <x v="160"/>
    <s v="Schimmel"/>
    <x v="5"/>
    <s v="-"/>
    <n v="47"/>
    <s v="Produkte"/>
    <s v="BUs"/>
    <s v="Symptome"/>
    <n v="13"/>
    <s v="BU3"/>
    <n v="29501077"/>
  </r>
  <r>
    <x v="0"/>
    <n v="23"/>
    <x v="68"/>
    <s v="Endstücke 295"/>
    <x v="160"/>
    <s v="Schimmel"/>
    <x v="5"/>
    <s v="-"/>
    <n v="47"/>
    <s v="Produkte"/>
    <s v="BUs"/>
    <s v="Symptome"/>
    <n v="11.5"/>
    <s v="BU3"/>
    <n v="29501077"/>
  </r>
  <r>
    <x v="3"/>
    <n v="46"/>
    <x v="68"/>
    <s v="Zipfel 295"/>
    <x v="308"/>
    <s v="Schimmel"/>
    <x v="5"/>
    <s v="-"/>
    <n v="47"/>
    <s v="Produkte"/>
    <s v="BUs"/>
    <s v="Symptome"/>
    <n v="23"/>
    <s v="Verkauf"/>
    <n v="29501080"/>
  </r>
  <r>
    <x v="3"/>
    <n v="54"/>
    <x v="68"/>
    <s v="Zipfel 295"/>
    <x v="308"/>
    <s v="Schimmel"/>
    <x v="5"/>
    <s v="-"/>
    <n v="47"/>
    <s v="Produkte"/>
    <s v="BUs"/>
    <s v="Symptome"/>
    <n v="27"/>
    <s v="Verkauf"/>
    <n v="29501080"/>
  </r>
  <r>
    <x v="3"/>
    <n v="18"/>
    <x v="68"/>
    <s v="Endstücke 295"/>
    <x v="235"/>
    <s v="Schimmel"/>
    <x v="5"/>
    <s v="-"/>
    <n v="47"/>
    <s v="Produkte"/>
    <s v="BUs"/>
    <s v="Symptome"/>
    <n v="9"/>
    <s v="Verkauf"/>
    <n v="29501081"/>
  </r>
  <r>
    <x v="3"/>
    <n v="28"/>
    <x v="68"/>
    <s v="Endstücke 295"/>
    <x v="235"/>
    <s v="Schimmel"/>
    <x v="5"/>
    <s v="-"/>
    <n v="47"/>
    <s v="Produkte"/>
    <s v="BUs"/>
    <s v="Symptome"/>
    <n v="14"/>
    <s v="Verkauf"/>
    <n v="29501081"/>
  </r>
  <r>
    <x v="3"/>
    <n v="24"/>
    <x v="68"/>
    <s v="Endstücke 295"/>
    <x v="235"/>
    <s v="Schimmel"/>
    <x v="5"/>
    <s v="-"/>
    <n v="47"/>
    <s v="Produkte"/>
    <s v="BUs"/>
    <s v="Symptome"/>
    <n v="12"/>
    <s v="Verkauf"/>
    <n v="29501081"/>
  </r>
  <r>
    <x v="0"/>
    <n v="8"/>
    <x v="68"/>
    <s v="VOS 295"/>
    <x v="337"/>
    <s v="Schimmel"/>
    <x v="0"/>
    <s v="-"/>
    <n v="47"/>
    <s v="Produkte"/>
    <s v="BUs"/>
    <s v="Symptome"/>
    <s v="0"/>
    <s v="BU3"/>
    <n v="29501118"/>
  </r>
  <r>
    <x v="0"/>
    <n v="20"/>
    <x v="68"/>
    <s v="VOS 295"/>
    <x v="337"/>
    <s v="Schimmel"/>
    <x v="0"/>
    <s v="-"/>
    <n v="47"/>
    <s v="Produkte"/>
    <s v="BUs"/>
    <s v="Symptome"/>
    <s v="0"/>
    <s v="BU3"/>
    <n v="29501118"/>
  </r>
  <r>
    <x v="0"/>
    <n v="42"/>
    <x v="68"/>
    <s v="Sammelnr."/>
    <x v="145"/>
    <s v="Schimmel"/>
    <x v="0"/>
    <s v="-"/>
    <n v="47"/>
    <s v="Produkte"/>
    <s v="BUs"/>
    <s v="Symptome"/>
    <n v="41.559000000000005"/>
    <s v="BU3"/>
    <n v="29600009"/>
  </r>
  <r>
    <x v="2"/>
    <n v="26"/>
    <x v="68"/>
    <s v="HF-Ware"/>
    <x v="328"/>
    <s v="keinen Verwendungszweck"/>
    <x v="26"/>
    <s v="-"/>
    <n v="47"/>
    <s v="Produkte"/>
    <s v="BUs"/>
    <s v="Symptome"/>
    <n v="0"/>
    <s v="BU4"/>
    <n v="47001071"/>
  </r>
  <r>
    <x v="2"/>
    <n v="8"/>
    <x v="68"/>
    <s v="HF-Ware"/>
    <x v="328"/>
    <s v="keinen Verwendungszweck"/>
    <x v="26"/>
    <s v="-"/>
    <n v="47"/>
    <s v="Produkte"/>
    <s v="BUs"/>
    <s v="Symptome"/>
    <n v="0"/>
    <s v="BU4"/>
    <n v="47001071"/>
  </r>
  <r>
    <x v="0"/>
    <n v="190"/>
    <x v="68"/>
    <s v="VOS 495"/>
    <x v="76"/>
    <s v="Schimmel"/>
    <x v="0"/>
    <s v="-"/>
    <n v="47"/>
    <s v="Produkte"/>
    <s v="BUs"/>
    <s v="Symptome"/>
    <n v="97.66"/>
    <s v="BU3"/>
    <n v="49500205"/>
  </r>
  <r>
    <x v="4"/>
    <n v="94"/>
    <x v="68"/>
    <s v="HF-Ware"/>
    <x v="199"/>
    <s v="Schimmel"/>
    <x v="12"/>
    <s v="-"/>
    <n v="47"/>
    <s v="Produkte"/>
    <s v="BUs"/>
    <s v="Symptome"/>
    <s v="0"/>
    <s v="BU2"/>
    <s v="Verpackte Scheiben"/>
  </r>
  <r>
    <x v="4"/>
    <n v="22"/>
    <x v="68"/>
    <s v="HF-Ware"/>
    <x v="199"/>
    <s v="Schimmel"/>
    <x v="12"/>
    <s v="-"/>
    <n v="47"/>
    <s v="Produkte"/>
    <s v="BUs"/>
    <s v="Symptome"/>
    <s v="0"/>
    <s v="BU2"/>
    <s v="Verpackte Scheiben"/>
  </r>
  <r>
    <x v="5"/>
    <n v="6.8"/>
    <x v="65"/>
    <s v="Rest"/>
    <x v="258"/>
    <s v="Qualitätssicherung"/>
    <x v="14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5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5"/>
    <s v="-"/>
    <n v="46"/>
    <s v="Produkte"/>
    <s v="BUs"/>
    <s v="Symptome"/>
    <s v="0"/>
    <s v="Labor"/>
    <s v="-"/>
  </r>
  <r>
    <x v="0"/>
    <n v="8"/>
    <x v="65"/>
    <s v="Rest"/>
    <x v="258"/>
    <s v="Linienbezogen"/>
    <x v="6"/>
    <s v="-"/>
    <n v="46"/>
    <s v="Produkte"/>
    <s v="BUs"/>
    <s v="Symptome"/>
    <s v="0"/>
    <s v="BU3"/>
    <s v="-"/>
  </r>
  <r>
    <x v="2"/>
    <n v="7"/>
    <x v="65"/>
    <s v="ABS 295"/>
    <x v="338"/>
    <s v="Linienbezogen"/>
    <x v="6"/>
    <s v="-"/>
    <n v="46"/>
    <s v="Produkte"/>
    <s v="BUs"/>
    <s v="Symptome"/>
    <n v="0"/>
    <s v="BU4"/>
    <s v="Walnus"/>
  </r>
  <r>
    <x v="1"/>
    <n v="20"/>
    <x v="65"/>
    <s v="VOS 295"/>
    <x v="46"/>
    <s v="Rest"/>
    <x v="10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9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4"/>
    <s v="-"/>
    <n v="46"/>
    <s v="Produkte"/>
    <s v="BUs"/>
    <s v="Symptome"/>
    <s v="0"/>
    <s v="Labor"/>
    <s v="-"/>
  </r>
  <r>
    <x v="1"/>
    <n v="160"/>
    <x v="68"/>
    <s v="Rest"/>
    <x v="258"/>
    <s v="Schimmel"/>
    <x v="12"/>
    <s v="-"/>
    <n v="47"/>
    <s v="Produkte"/>
    <s v="BUs"/>
    <s v="Symptome"/>
    <s v="0"/>
    <s v="BU1"/>
    <s v="-"/>
  </r>
  <r>
    <x v="1"/>
    <n v="284"/>
    <x v="68"/>
    <s v="Rest"/>
    <x v="258"/>
    <s v="Linienbezogen"/>
    <x v="23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6"/>
    <s v="-"/>
    <n v="47"/>
    <s v="Produkte"/>
    <s v="BUs"/>
    <s v="Symptome"/>
    <s v="0"/>
    <s v="BU3"/>
    <s v="-"/>
  </r>
  <r>
    <x v="2"/>
    <n v="13"/>
    <x v="68"/>
    <s v="Rest"/>
    <x v="258"/>
    <s v="Linienbezogen"/>
    <x v="6"/>
    <s v="-"/>
    <n v="47"/>
    <s v="Produkte"/>
    <s v="BUs"/>
    <s v="Symptome"/>
    <n v="0"/>
    <s v="BU4"/>
    <s v="-"/>
  </r>
  <r>
    <x v="0"/>
    <n v="45"/>
    <x v="68"/>
    <s v="Rest"/>
    <x v="258"/>
    <s v="Linienbezogen"/>
    <x v="6"/>
    <s v="-"/>
    <n v="47"/>
    <s v="Produkte"/>
    <s v="BUs"/>
    <s v="Symptome"/>
    <s v="0"/>
    <s v="Bu3"/>
    <s v="-"/>
  </r>
  <r>
    <x v="4"/>
    <n v="55"/>
    <x v="68"/>
    <s v="ABS 295"/>
    <x v="13"/>
    <s v="Linienbezogen"/>
    <x v="6"/>
    <s v="-"/>
    <n v="47"/>
    <s v="Produkte"/>
    <s v="BUs"/>
    <s v="Symptome"/>
    <s v="0"/>
    <s v="BU2"/>
    <s v="Scheiben/Staub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HF-Ware"/>
    <x v="199"/>
    <s v="Schimmel"/>
    <x v="12"/>
    <s v="-"/>
    <n v="47"/>
    <s v="Produkte"/>
    <s v="BUs"/>
    <s v="Symptome"/>
    <s v="0"/>
    <s v="BU2"/>
    <s v="Verpackte Scheiben"/>
  </r>
  <r>
    <x v="5"/>
    <n v="10.3"/>
    <x v="68"/>
    <s v="Rest"/>
    <x v="258"/>
    <s v="Qualitätssicherung"/>
    <x v="14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6"/>
    <s v="-"/>
    <n v="47"/>
    <s v="Produkte"/>
    <s v="BUs"/>
    <s v="Symptome"/>
    <s v="0"/>
    <s v="WVP"/>
    <s v="-"/>
  </r>
  <r>
    <x v="1"/>
    <n v="86"/>
    <x v="68"/>
    <s v="VOS 295"/>
    <x v="46"/>
    <s v="Rest"/>
    <x v="10"/>
    <s v="-"/>
    <n v="47"/>
    <s v="Produkte"/>
    <s v="BUs"/>
    <s v="Symptome"/>
    <n v="0.86"/>
    <s v="RWV"/>
    <n v="29500917"/>
  </r>
  <r>
    <x v="0"/>
    <n v="13"/>
    <x v="68"/>
    <s v="Räucherwürste"/>
    <x v="109"/>
    <s v="Schimmel"/>
    <x v="12"/>
    <s v="-"/>
    <n v="47"/>
    <s v="Produkte"/>
    <s v="BUs"/>
    <s v="Symptome"/>
    <s v="0"/>
    <s v="L9"/>
    <n v="32000067"/>
  </r>
  <r>
    <x v="0"/>
    <n v="70"/>
    <x v="68"/>
    <s v="Zipfel 295"/>
    <x v="176"/>
    <s v="Schimmel"/>
    <x v="5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6"/>
    <s v="-"/>
    <n v="47"/>
    <s v="Produkte"/>
    <s v="BUs"/>
    <s v="Symptome"/>
    <s v="0"/>
    <s v="BU3"/>
    <s v="-"/>
  </r>
  <r>
    <x v="0"/>
    <n v="284"/>
    <x v="69"/>
    <s v="VOS 295"/>
    <x v="246"/>
    <s v="Schimmel"/>
    <x v="0"/>
    <s v="-"/>
    <n v="47"/>
    <s v="Produkte"/>
    <s v="BUs"/>
    <s v="Symptome"/>
    <n v="142"/>
    <s v="BU3"/>
    <n v="29500606"/>
  </r>
  <r>
    <x v="0"/>
    <n v="618"/>
    <x v="69"/>
    <s v="VOS 495"/>
    <x v="153"/>
    <s v="Schimmel"/>
    <x v="0"/>
    <s v="-"/>
    <n v="47"/>
    <s v="Produkte"/>
    <s v="BUs"/>
    <s v="Symptome"/>
    <n v="317.65199999999999"/>
    <s v="BU3"/>
    <n v="49500143"/>
  </r>
  <r>
    <x v="0"/>
    <n v="1305"/>
    <x v="69"/>
    <s v="VOS 495"/>
    <x v="153"/>
    <s v="Schimmel"/>
    <x v="0"/>
    <s v="-"/>
    <n v="47"/>
    <s v="Produkte"/>
    <s v="BUs"/>
    <s v="Symptome"/>
    <n v="670.77"/>
    <s v="BU3"/>
    <n v="49500143"/>
  </r>
  <r>
    <x v="0"/>
    <n v="548"/>
    <x v="69"/>
    <s v="VOS 495"/>
    <x v="76"/>
    <s v="Schimmel"/>
    <x v="0"/>
    <s v="-"/>
    <n v="47"/>
    <s v="Produkte"/>
    <s v="BUs"/>
    <s v="Symptome"/>
    <n v="281.67200000000003"/>
    <s v="BU3"/>
    <n v="49500205"/>
  </r>
  <r>
    <x v="0"/>
    <n v="123"/>
    <x v="69"/>
    <s v="VOS 295"/>
    <x v="296"/>
    <s v="Schimmel"/>
    <x v="0"/>
    <s v="-"/>
    <n v="47"/>
    <s v="Produkte"/>
    <s v="BUs"/>
    <s v="Symptome"/>
    <n v="61.5"/>
    <s v="BU3"/>
    <n v="29501058"/>
  </r>
  <r>
    <x v="1"/>
    <n v="329"/>
    <x v="69"/>
    <s v="Sammelnr."/>
    <x v="339"/>
    <s v="Schimmel"/>
    <x v="12"/>
    <s v="-"/>
    <n v="47"/>
    <s v="Produkte"/>
    <s v="BUs"/>
    <s v="Symptome"/>
    <n v="181.70670000000001"/>
    <s v="Bu1"/>
    <n v="29600024"/>
  </r>
  <r>
    <x v="1"/>
    <n v="266"/>
    <x v="69"/>
    <s v="VOS 495"/>
    <x v="154"/>
    <s v="Schimmel"/>
    <x v="12"/>
    <s v="-"/>
    <n v="47"/>
    <s v="Produkte"/>
    <s v="BUs"/>
    <s v="Symptome"/>
    <n v="136.72399999999999"/>
    <s v="BU1"/>
    <n v="49500204"/>
  </r>
  <r>
    <x v="1"/>
    <n v="9"/>
    <x v="69"/>
    <s v="VOS 295"/>
    <x v="46"/>
    <s v="Rest"/>
    <x v="10"/>
    <s v="-"/>
    <n v="47"/>
    <s v="Produkte"/>
    <s v="BUs"/>
    <s v="Symptome"/>
    <n v="0.09"/>
    <s v="BU1"/>
    <n v="29500917"/>
  </r>
  <r>
    <x v="0"/>
    <n v="148"/>
    <x v="69"/>
    <s v="Endstücke 295"/>
    <x v="37"/>
    <s v="Schimmel"/>
    <x v="5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6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4"/>
    <s v="-"/>
    <n v="47"/>
    <s v="Produkte"/>
    <s v="BUs"/>
    <s v="Symptome"/>
    <s v="0"/>
    <s v="Labor"/>
    <s v="-"/>
  </r>
  <r>
    <x v="1"/>
    <n v="50"/>
    <x v="69"/>
    <s v="VOS 295"/>
    <x v="215"/>
    <s v="Schimmel"/>
    <x v="12"/>
    <s v="-"/>
    <n v="47"/>
    <s v="Produkte"/>
    <s v="BUs"/>
    <s v="Symptome"/>
    <s v="0"/>
    <s v="RWV"/>
    <n v="29500946"/>
  </r>
  <r>
    <x v="1"/>
    <n v="70"/>
    <x v="69"/>
    <s v="Offen vegan"/>
    <x v="40"/>
    <s v="Schimmel"/>
    <x v="12"/>
    <s v="-"/>
    <n v="47"/>
    <s v="Produkte"/>
    <s v="BUs"/>
    <s v="Symptome"/>
    <n v="35"/>
    <s v="RWV"/>
    <n v="29900002"/>
  </r>
  <r>
    <x v="1"/>
    <n v="76"/>
    <x v="69"/>
    <s v="VOS 295"/>
    <x v="46"/>
    <s v="Rest"/>
    <x v="10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4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6"/>
    <s v="-"/>
    <n v="47"/>
    <s v="Produkte"/>
    <s v="BUs"/>
    <s v="Symptome"/>
    <s v="0"/>
    <s v="WVP"/>
    <s v="-"/>
  </r>
  <r>
    <x v="1"/>
    <n v="14"/>
    <x v="69"/>
    <s v="VOS 295"/>
    <x v="46"/>
    <s v="Rest"/>
    <x v="10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9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7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9"/>
    <s v="-"/>
    <n v="47"/>
    <s v="Produkte"/>
    <s v="BUs"/>
    <s v="Symptome"/>
    <s v="0"/>
    <s v="Labor"/>
    <s v="-"/>
  </r>
  <r>
    <x v="0"/>
    <n v="96"/>
    <x v="69"/>
    <s v="VOS 495"/>
    <x v="196"/>
    <s v="Schimmel"/>
    <x v="0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4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6"/>
    <s v="-"/>
    <n v="47"/>
    <s v="Produkte"/>
    <s v="BUs"/>
    <s v="Symptome"/>
    <n v="0"/>
    <s v="bu4"/>
    <s v="-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20"/>
    <x v="56"/>
    <s v="ganze Wurst"/>
    <x v="334"/>
    <s v="Linienbezogen"/>
    <x v="30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30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30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9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30"/>
    <s v="-"/>
    <n v="44"/>
    <s v="Produkte"/>
    <s v="BUs"/>
    <s v="Symptome"/>
    <s v="0"/>
    <s v="Räucherei"/>
    <s v="ganze Würste"/>
  </r>
  <r>
    <x v="1"/>
    <n v="1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7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1"/>
    <n v="90"/>
    <x v="56"/>
    <s v="ganze Wurst"/>
    <x v="334"/>
    <s v="Linienbezogen"/>
    <x v="23"/>
    <s v="-"/>
    <n v="44"/>
    <s v="Produkte"/>
    <s v="BUs"/>
    <s v="Symptome"/>
    <s v="0"/>
    <s v="Räucherei"/>
    <s v="ganze Würste"/>
  </r>
  <r>
    <x v="2"/>
    <n v="15"/>
    <x v="70"/>
    <s v="ABS 295"/>
    <x v="218"/>
    <s v="keinen Verwendungszweck"/>
    <x v="26"/>
    <s v="-"/>
    <n v="47"/>
    <s v="Produkte"/>
    <s v="BUs"/>
    <s v="Symptome"/>
    <n v="14.49175949220386"/>
    <s v="BU4"/>
    <n v="29500908"/>
  </r>
  <r>
    <x v="2"/>
    <n v="12"/>
    <x v="70"/>
    <s v="ABS 295"/>
    <x v="218"/>
    <s v="keinen Verwendungszweck"/>
    <x v="26"/>
    <s v="-"/>
    <n v="47"/>
    <s v="Produkte"/>
    <s v="BUs"/>
    <s v="Symptome"/>
    <n v="14.49175949220386"/>
    <s v="BU4"/>
    <n v="29500908"/>
  </r>
  <r>
    <x v="2"/>
    <n v="15"/>
    <x v="70"/>
    <s v="ABS 295"/>
    <x v="218"/>
    <s v="keinen Verwendungszweck"/>
    <x v="26"/>
    <s v="-"/>
    <n v="47"/>
    <s v="Produkte"/>
    <s v="BUs"/>
    <s v="Symptome"/>
    <n v="14.49175949220386"/>
    <s v="BU4"/>
    <n v="29500908"/>
  </r>
  <r>
    <x v="2"/>
    <n v="15"/>
    <x v="70"/>
    <s v="ABS 295"/>
    <x v="218"/>
    <s v="keinen Verwendungszweck"/>
    <x v="26"/>
    <s v="-"/>
    <n v="47"/>
    <s v="Produkte"/>
    <s v="BUs"/>
    <s v="Symptome"/>
    <n v="14.49175949220386"/>
    <s v="BU4"/>
    <n v="29500908"/>
  </r>
  <r>
    <x v="2"/>
    <n v="12"/>
    <x v="70"/>
    <s v="ABS 295"/>
    <x v="218"/>
    <s v="keinen Verwendungszweck"/>
    <x v="26"/>
    <s v="-"/>
    <n v="47"/>
    <s v="Produkte"/>
    <s v="BUs"/>
    <s v="Symptome"/>
    <n v="14.49175949220386"/>
    <s v="BU4"/>
    <n v="29500908"/>
  </r>
  <r>
    <x v="2"/>
    <n v="5"/>
    <x v="70"/>
    <s v="ABS 295"/>
    <x v="113"/>
    <s v="keinen Verwendungszweck"/>
    <x v="26"/>
    <s v="-"/>
    <n v="47"/>
    <s v="Produkte"/>
    <s v="BUs"/>
    <s v="Symptome"/>
    <n v="0"/>
    <s v="BU4"/>
    <n v="29500952"/>
  </r>
  <r>
    <x v="2"/>
    <n v="18"/>
    <x v="70"/>
    <s v="ABS 295"/>
    <x v="113"/>
    <s v="keinen Verwendungszweck"/>
    <x v="26"/>
    <s v="-"/>
    <n v="47"/>
    <s v="Produkte"/>
    <s v="BUs"/>
    <s v="Symptome"/>
    <n v="0"/>
    <s v="BU4"/>
    <n v="29500952"/>
  </r>
  <r>
    <x v="2"/>
    <n v="15"/>
    <x v="70"/>
    <s v="ABS 295"/>
    <x v="69"/>
    <s v="keinen Verwendungszweck"/>
    <x v="26"/>
    <s v="-"/>
    <n v="47"/>
    <s v="Produkte"/>
    <s v="BUs"/>
    <s v="Symptome"/>
    <n v="7.5058130571925785"/>
    <s v="BU4"/>
    <n v="29501009"/>
  </r>
  <r>
    <x v="2"/>
    <n v="16"/>
    <x v="70"/>
    <s v="ABS 295"/>
    <x v="69"/>
    <s v="keinen Verwendungszweck"/>
    <x v="26"/>
    <s v="-"/>
    <n v="47"/>
    <s v="Produkte"/>
    <s v="BUs"/>
    <s v="Symptome"/>
    <n v="7.5058130571925785"/>
    <s v="BU4"/>
    <n v="29501009"/>
  </r>
  <r>
    <x v="2"/>
    <n v="20"/>
    <x v="70"/>
    <s v="ABS 295"/>
    <x v="73"/>
    <s v="keinen Verwendungszweck"/>
    <x v="26"/>
    <s v="-"/>
    <n v="47"/>
    <s v="Produkte"/>
    <s v="BUs"/>
    <s v="Symptome"/>
    <n v="10.868925052314992"/>
    <s v="BU4"/>
    <n v="29501039"/>
  </r>
  <r>
    <x v="2"/>
    <n v="22"/>
    <x v="70"/>
    <s v="ABS 295"/>
    <x v="73"/>
    <s v="keinen Verwendungszweck"/>
    <x v="26"/>
    <s v="-"/>
    <n v="47"/>
    <s v="Produkte"/>
    <s v="BUs"/>
    <s v="Symptome"/>
    <n v="10.868925052314992"/>
    <s v="BU4"/>
    <n v="29501039"/>
  </r>
  <r>
    <x v="2"/>
    <n v="171"/>
    <x v="70"/>
    <s v="ABS 295"/>
    <x v="70"/>
    <s v="Verpackungsfehler"/>
    <x v="51"/>
    <s v="-"/>
    <n v="47"/>
    <s v="Produkte"/>
    <s v="BUs"/>
    <s v="Symptome"/>
    <n v="7.4148209887633527"/>
    <s v="BU4"/>
    <n v="29501013"/>
  </r>
  <r>
    <x v="2"/>
    <n v="11"/>
    <x v="70"/>
    <s v="ABS 295"/>
    <x v="242"/>
    <s v="Rest"/>
    <x v="60"/>
    <s v="-"/>
    <n v="47"/>
    <s v="Produkte"/>
    <s v="BUs"/>
    <s v="Symptome"/>
    <n v="6.7003968641643503"/>
    <s v="BU4"/>
    <n v="29501099"/>
  </r>
  <r>
    <x v="2"/>
    <n v="20"/>
    <x v="71"/>
    <s v="ABS 295"/>
    <x v="61"/>
    <s v="keinen Verwendungszweck"/>
    <x v="26"/>
    <s v="-"/>
    <n v="47"/>
    <s v="Produkte"/>
    <s v="BUs"/>
    <s v="Symptome"/>
    <n v="9.1663526661992432"/>
    <s v="BU4"/>
    <n v="29500891"/>
  </r>
  <r>
    <x v="2"/>
    <n v="15"/>
    <x v="71"/>
    <s v="ABS 295"/>
    <x v="105"/>
    <s v="keinen Verwendungszweck"/>
    <x v="26"/>
    <s v="-"/>
    <n v="47"/>
    <s v="Produkte"/>
    <s v="BUs"/>
    <s v="Symptome"/>
    <n v="9.4651380183951126"/>
    <s v="BU4"/>
    <n v="29500910"/>
  </r>
  <r>
    <x v="2"/>
    <n v="6"/>
    <x v="71"/>
    <s v="ABS 295"/>
    <x v="105"/>
    <s v="keinen Verwendungszweck"/>
    <x v="26"/>
    <s v="-"/>
    <n v="47"/>
    <s v="Produkte"/>
    <s v="BUs"/>
    <s v="Symptome"/>
    <n v="9.4651380183951126"/>
    <s v="BU4"/>
    <n v="29500910"/>
  </r>
  <r>
    <x v="2"/>
    <n v="10"/>
    <x v="71"/>
    <s v="ABS 295"/>
    <x v="72"/>
    <s v="keinen Verwendungszweck"/>
    <x v="26"/>
    <s v="-"/>
    <n v="47"/>
    <s v="Produkte"/>
    <s v="BUs"/>
    <s v="Symptome"/>
    <n v="7.2678522889458623"/>
    <s v="BU4"/>
    <n v="29501030"/>
  </r>
  <r>
    <x v="1"/>
    <n v="195"/>
    <x v="70"/>
    <s v="Rest"/>
    <x v="258"/>
    <s v="Linienbezogen"/>
    <x v="17"/>
    <s v="-"/>
    <n v="47"/>
    <s v="Produkte"/>
    <s v="BUs"/>
    <s v="Symptome"/>
    <s v="0"/>
    <s v="BU1"/>
    <s v="-"/>
  </r>
  <r>
    <x v="0"/>
    <n v="12"/>
    <x v="70"/>
    <s v="Rest"/>
    <x v="258"/>
    <s v="Linienbezogen"/>
    <x v="6"/>
    <s v="-"/>
    <n v="47"/>
    <s v="Produkte"/>
    <s v="BUs"/>
    <s v="Symptome"/>
    <s v="0"/>
    <s v="BU3"/>
    <s v="-"/>
  </r>
  <r>
    <x v="0"/>
    <n v="30"/>
    <x v="70"/>
    <s v="Rest"/>
    <x v="258"/>
    <s v="Linienbezogen"/>
    <x v="6"/>
    <s v="-"/>
    <n v="47"/>
    <s v="Produkte"/>
    <s v="BUs"/>
    <s v="Symptome"/>
    <s v="0"/>
    <s v="BU3"/>
    <s v="-"/>
  </r>
  <r>
    <x v="1"/>
    <n v="48"/>
    <x v="70"/>
    <s v="Rest"/>
    <x v="258"/>
    <s v="Linienbezogen"/>
    <x v="6"/>
    <s v="-"/>
    <n v="47"/>
    <s v="Produkte"/>
    <s v="BUs"/>
    <s v="Symptome"/>
    <s v="0"/>
    <s v="Schmelze"/>
    <s v="-"/>
  </r>
  <r>
    <x v="5"/>
    <n v="1500"/>
    <x v="70"/>
    <s v="ABS 295"/>
    <x v="340"/>
    <s v="Schimmel"/>
    <x v="12"/>
    <s v="-"/>
    <n v="47"/>
    <s v="Produkte"/>
    <s v="BUs"/>
    <s v="Symptome"/>
    <s v="0"/>
    <s v="Externe"/>
    <s v="Räucherscheiben bunter Pfeffer"/>
  </r>
  <r>
    <x v="0"/>
    <n v="5"/>
    <x v="70"/>
    <s v="VOS 295"/>
    <x v="172"/>
    <s v="Schimmel"/>
    <x v="0"/>
    <s v="-"/>
    <n v="47"/>
    <s v="Produkte"/>
    <s v="BUs"/>
    <s v="Symptome"/>
    <n v="2.5"/>
    <s v="BU3"/>
    <n v="29500613"/>
  </r>
  <r>
    <x v="1"/>
    <n v="5"/>
    <x v="70"/>
    <s v="VOS 295"/>
    <x v="46"/>
    <s v="Rest"/>
    <x v="10"/>
    <s v="-"/>
    <n v="47"/>
    <s v="Produkte"/>
    <s v="BUs"/>
    <s v="Symptome"/>
    <n v="0.05"/>
    <s v="BU1"/>
    <n v="29500917"/>
  </r>
  <r>
    <x v="5"/>
    <n v="4.5"/>
    <x v="70"/>
    <s v="Rest"/>
    <x v="258"/>
    <s v="Qualitätssicherung"/>
    <x v="14"/>
    <s v="-"/>
    <n v="47"/>
    <s v="Produkte"/>
    <s v="BUs"/>
    <s v="Symptome"/>
    <s v="0"/>
    <s v="Labor"/>
    <s v="-"/>
  </r>
  <r>
    <x v="5"/>
    <n v="78.2"/>
    <x v="70"/>
    <s v="Rest"/>
    <x v="258"/>
    <s v="Qualitätssicherung"/>
    <x v="9"/>
    <s v="-"/>
    <n v="47"/>
    <s v="Produkte"/>
    <s v="BUs"/>
    <s v="Symptome"/>
    <s v="0"/>
    <s v="Labor"/>
    <s v="-"/>
  </r>
  <r>
    <x v="5"/>
    <n v="8"/>
    <x v="70"/>
    <s v="Rest"/>
    <x v="258"/>
    <s v="Qualitätssicherung"/>
    <x v="14"/>
    <s v="-"/>
    <n v="47"/>
    <s v="Produkte"/>
    <s v="BUs"/>
    <s v="Symptome"/>
    <s v="0"/>
    <s v="QM"/>
    <s v="-"/>
  </r>
  <r>
    <x v="1"/>
    <n v="108"/>
    <x v="70"/>
    <s v="VOS 295"/>
    <x v="46"/>
    <s v="Rest"/>
    <x v="10"/>
    <s v="-"/>
    <n v="47"/>
    <s v="Produkte"/>
    <s v="BUs"/>
    <s v="Symptome"/>
    <n v="1.08"/>
    <s v="BU1"/>
    <n v="29500917"/>
  </r>
  <r>
    <x v="5"/>
    <n v="15"/>
    <x v="70"/>
    <s v="Rest"/>
    <x v="258"/>
    <s v="Qualitätssicherung"/>
    <x v="45"/>
    <s v="-"/>
    <n v="47"/>
    <s v="Produkte"/>
    <s v="BUs"/>
    <s v="Symptome"/>
    <s v="0"/>
    <s v="Labor"/>
    <s v="-"/>
  </r>
  <r>
    <x v="1"/>
    <n v="795"/>
    <x v="71"/>
    <s v="Rest"/>
    <x v="258"/>
    <s v="Linienbezogen"/>
    <x v="23"/>
    <s v="-"/>
    <n v="47"/>
    <s v="Produkte"/>
    <s v="BUs"/>
    <s v="Symptome"/>
    <s v="0"/>
    <s v="Abfüllung"/>
    <s v="-"/>
  </r>
  <r>
    <x v="0"/>
    <n v="10"/>
    <x v="71"/>
    <s v="VOS 295"/>
    <x v="341"/>
    <s v="Linienbezogen"/>
    <x v="6"/>
    <s v="-"/>
    <n v="47"/>
    <s v="Produkte"/>
    <s v="BUs"/>
    <s v="Symptome"/>
    <s v="0"/>
    <s v="BU3"/>
    <s v="Zipfel"/>
  </r>
  <r>
    <x v="1"/>
    <n v="77"/>
    <x v="71"/>
    <s v="Vorschmelz"/>
    <x v="327"/>
    <s v="Schimmel"/>
    <x v="12"/>
    <s v="-"/>
    <n v="47"/>
    <s v="Produkte"/>
    <s v="BUs"/>
    <s v="Symptome"/>
    <s v="0"/>
    <s v="BU1"/>
    <s v="Vorschmelz"/>
  </r>
  <r>
    <x v="2"/>
    <n v="30"/>
    <x v="71"/>
    <s v="Rest"/>
    <x v="258"/>
    <s v="keinen Verwendungszweck"/>
    <x v="26"/>
    <s v="-"/>
    <n v="47"/>
    <s v="Produkte"/>
    <s v="BUs"/>
    <s v="Symptome"/>
    <n v="0"/>
    <s v="BU4"/>
    <s v="-"/>
  </r>
  <r>
    <x v="1"/>
    <n v="171"/>
    <x v="71"/>
    <s v="vegan"/>
    <x v="225"/>
    <s v="Linienbezogen"/>
    <x v="7"/>
    <s v="-"/>
    <n v="47"/>
    <s v="Produkte"/>
    <s v="BUs"/>
    <s v="Symptome"/>
    <s v="0"/>
    <s v="Abfüllung"/>
    <s v="vegan"/>
  </r>
  <r>
    <x v="0"/>
    <n v="21"/>
    <x v="71"/>
    <s v="RW"/>
    <x v="193"/>
    <s v="Linienbezogen"/>
    <x v="6"/>
    <s v="-"/>
    <n v="47"/>
    <s v="Produkte"/>
    <s v="BUs"/>
    <s v="Symptome"/>
    <s v="0"/>
    <s v="L1"/>
    <s v="Natur"/>
  </r>
  <r>
    <x v="1"/>
    <n v="56"/>
    <x v="71"/>
    <s v="VOS 295"/>
    <x v="46"/>
    <s v="Rest"/>
    <x v="10"/>
    <s v="-"/>
    <n v="47"/>
    <s v="Produkte"/>
    <s v="BUs"/>
    <s v="Symptome"/>
    <n v="0.56000000000000005"/>
    <s v="BU1"/>
    <n v="29500917"/>
  </r>
  <r>
    <x v="5"/>
    <n v="10"/>
    <x v="71"/>
    <s v="Rest"/>
    <x v="258"/>
    <s v="Qualitätssicherung"/>
    <x v="14"/>
    <s v="-"/>
    <n v="47"/>
    <s v="Produkte"/>
    <s v="BUs"/>
    <s v="Symptome"/>
    <s v="0"/>
    <s v="QM"/>
    <s v="-"/>
  </r>
  <r>
    <x v="1"/>
    <n v="20"/>
    <x v="71"/>
    <s v="VOS 295"/>
    <x v="46"/>
    <s v="Rest"/>
    <x v="10"/>
    <s v="-"/>
    <n v="47"/>
    <s v="Produkte"/>
    <s v="BUs"/>
    <s v="Symptome"/>
    <n v="0.2"/>
    <s v="BU1"/>
    <n v="29500917"/>
  </r>
  <r>
    <x v="5"/>
    <n v="3.6"/>
    <x v="71"/>
    <s v="Rest"/>
    <x v="258"/>
    <s v="Qualitätssicherung"/>
    <x v="14"/>
    <s v="-"/>
    <n v="47"/>
    <s v="Produkte"/>
    <s v="BUs"/>
    <s v="Symptome"/>
    <s v="0"/>
    <s v="Labor"/>
    <s v="-"/>
  </r>
  <r>
    <x v="1"/>
    <n v="21"/>
    <x v="71"/>
    <s v="VOS 295"/>
    <x v="46"/>
    <s v="Rest"/>
    <x v="10"/>
    <s v="-"/>
    <n v="47"/>
    <s v="Produkte"/>
    <s v="BUs"/>
    <s v="Symptome"/>
    <n v="0.21"/>
    <s v="BU1"/>
    <n v="29500917"/>
  </r>
  <r>
    <x v="0"/>
    <n v="115"/>
    <x v="71"/>
    <s v="Rest"/>
    <x v="258"/>
    <s v="keinen Verwendungszweck"/>
    <x v="26"/>
    <s v="-"/>
    <n v="47"/>
    <s v="Produkte"/>
    <s v="BUs"/>
    <s v="Symptome"/>
    <s v="0"/>
    <s v="WVP"/>
    <s v="-"/>
  </r>
  <r>
    <x v="1"/>
    <n v="15"/>
    <x v="71"/>
    <s v="VOS 295"/>
    <x v="46"/>
    <s v="Rest"/>
    <x v="10"/>
    <s v="-"/>
    <n v="47"/>
    <s v="Produkte"/>
    <s v="BUs"/>
    <s v="Symptome"/>
    <n v="0.15"/>
    <s v="BU1"/>
    <n v="29500917"/>
  </r>
  <r>
    <x v="5"/>
    <n v="85"/>
    <x v="71"/>
    <s v="Rest"/>
    <x v="258"/>
    <s v="Qualitätssicherung"/>
    <x v="15"/>
    <s v="-"/>
    <n v="47"/>
    <s v="Produkte"/>
    <s v="BUs"/>
    <s v="Symptome"/>
    <s v="0"/>
    <s v="Labor"/>
    <s v="-"/>
  </r>
  <r>
    <x v="5"/>
    <n v="70"/>
    <x v="71"/>
    <s v="Rest"/>
    <x v="258"/>
    <s v="Qualitätssicherung"/>
    <x v="15"/>
    <s v="-"/>
    <n v="47"/>
    <s v="Produkte"/>
    <s v="BUs"/>
    <s v="Symptome"/>
    <s v="0"/>
    <s v="Labor"/>
    <s v="-"/>
  </r>
  <r>
    <x v="0"/>
    <n v="100"/>
    <x v="72"/>
    <s v="ABS 295"/>
    <x v="31"/>
    <s v="keinen Verwendungszweck"/>
    <x v="4"/>
    <s v="-"/>
    <n v="47"/>
    <s v="Produkte"/>
    <s v="BUs"/>
    <s v="Symptome"/>
    <n v="100"/>
    <s v="BU3"/>
    <n v="29501003"/>
  </r>
  <r>
    <x v="0"/>
    <n v="18"/>
    <x v="72"/>
    <s v="Rest"/>
    <x v="258"/>
    <s v="Linienbezogen"/>
    <x v="6"/>
    <s v="-"/>
    <n v="47"/>
    <s v="Produkte"/>
    <s v="BUs"/>
    <s v="Symptome"/>
    <s v="0"/>
    <s v="BU3"/>
    <s v="-"/>
  </r>
  <r>
    <x v="1"/>
    <n v="120"/>
    <x v="72"/>
    <s v="Rest"/>
    <x v="258"/>
    <s v="Linienbezogen"/>
    <x v="6"/>
    <s v="-"/>
    <n v="47"/>
    <s v="Produkte"/>
    <s v="BUs"/>
    <s v="Symptome"/>
    <s v="0"/>
    <s v="BU1"/>
    <s v="-"/>
  </r>
  <r>
    <x v="1"/>
    <n v="90"/>
    <x v="72"/>
    <s v="Rest"/>
    <x v="258"/>
    <s v="Linienbezogen"/>
    <x v="29"/>
    <s v="-"/>
    <n v="47"/>
    <s v="Produkte"/>
    <s v="BUs"/>
    <s v="Symptome"/>
    <s v="0"/>
    <s v="BU1"/>
    <s v="-"/>
  </r>
  <r>
    <x v="4"/>
    <n v="0"/>
    <x v="72"/>
    <s v="ABS 295"/>
    <x v="13"/>
    <s v="Linienbezogen"/>
    <x v="6"/>
    <s v="-"/>
    <n v="47"/>
    <s v="Produkte"/>
    <s v="BUs"/>
    <s v="Symptome"/>
    <s v="0"/>
    <s v="BU2"/>
    <s v="Scheiben/Staub"/>
  </r>
  <r>
    <x v="4"/>
    <n v="36"/>
    <x v="72"/>
    <s v="ABS 295"/>
    <x v="13"/>
    <s v="Linienbezogen"/>
    <x v="6"/>
    <s v="-"/>
    <n v="47"/>
    <s v="Produkte"/>
    <s v="BUs"/>
    <s v="Symptome"/>
    <s v="0"/>
    <s v="BU2"/>
    <s v="Scheiben/Staub"/>
  </r>
  <r>
    <x v="0"/>
    <n v="18"/>
    <x v="72"/>
    <s v="Rest"/>
    <x v="258"/>
    <s v="Linienbezogen"/>
    <x v="61"/>
    <s v="-"/>
    <n v="47"/>
    <s v="Produkte"/>
    <s v="BUs"/>
    <s v="Symptome"/>
    <s v="0"/>
    <s v="BU3"/>
    <s v="-"/>
  </r>
  <r>
    <x v="0"/>
    <n v="20"/>
    <x v="72"/>
    <s v="Rest"/>
    <x v="258"/>
    <s v="Linienbezogen"/>
    <x v="61"/>
    <s v="-"/>
    <n v="47"/>
    <s v="Produkte"/>
    <s v="BUs"/>
    <s v="Symptome"/>
    <s v="0"/>
    <s v="BU3"/>
    <s v="-"/>
  </r>
  <r>
    <x v="0"/>
    <n v="26"/>
    <x v="72"/>
    <s v="ABS 295"/>
    <x v="18"/>
    <s v="Rest"/>
    <x v="11"/>
    <s v="-"/>
    <n v="47"/>
    <s v="Produkte"/>
    <s v="BUs"/>
    <s v="Symptome"/>
    <n v="26"/>
    <s v="BU3"/>
    <n v="29501032"/>
  </r>
  <r>
    <x v="1"/>
    <n v="161"/>
    <x v="72"/>
    <s v="Rest"/>
    <x v="258"/>
    <s v="Linienbezogen"/>
    <x v="17"/>
    <s v="-"/>
    <n v="47"/>
    <s v="Produkte"/>
    <s v="BUs"/>
    <s v="Symptome"/>
    <s v="0"/>
    <s v="BU1"/>
    <s v="-"/>
  </r>
  <r>
    <x v="1"/>
    <n v="13"/>
    <x v="72"/>
    <s v="VOS 295"/>
    <x v="46"/>
    <s v="Rest"/>
    <x v="10"/>
    <s v="-"/>
    <n v="47"/>
    <s v="Produkte"/>
    <s v="BUs"/>
    <s v="Symptome"/>
    <n v="0.13"/>
    <s v="BU1"/>
    <n v="29500917"/>
  </r>
  <r>
    <x v="5"/>
    <n v="5"/>
    <x v="72"/>
    <s v="Rest"/>
    <x v="258"/>
    <s v="Qualitätssicherung"/>
    <x v="14"/>
    <s v="-"/>
    <n v="47"/>
    <s v="Produkte"/>
    <s v="BUs"/>
    <s v="Symptome"/>
    <s v="0"/>
    <s v="Labor"/>
    <s v="-"/>
  </r>
  <r>
    <x v="5"/>
    <n v="12.6"/>
    <x v="72"/>
    <s v="Rest"/>
    <x v="258"/>
    <s v="Qualitätssicherung"/>
    <x v="14"/>
    <s v="-"/>
    <n v="47"/>
    <s v="Produkte"/>
    <s v="BUs"/>
    <s v="Symptome"/>
    <s v="0"/>
    <s v="QM"/>
    <s v="-"/>
  </r>
  <r>
    <x v="0"/>
    <n v="190"/>
    <x v="72"/>
    <s v="Rest"/>
    <x v="258"/>
    <s v="keinen Verwendungszweck"/>
    <x v="26"/>
    <s v="-"/>
    <n v="47"/>
    <s v="Produkte"/>
    <s v="BUs"/>
    <s v="Symptome"/>
    <s v="0"/>
    <s v="WVP"/>
    <s v="-"/>
  </r>
  <r>
    <x v="0"/>
    <n v="90"/>
    <x v="73"/>
    <s v="Rest"/>
    <x v="258"/>
    <s v="keinen Verwendungszweck"/>
    <x v="26"/>
    <s v="-"/>
    <n v="48"/>
    <s v="Produkte"/>
    <s v="BUs"/>
    <s v="Symptome"/>
    <s v="0"/>
    <s v="WVP"/>
    <s v="-"/>
  </r>
  <r>
    <x v="0"/>
    <n v="6"/>
    <x v="73"/>
    <s v="Rest"/>
    <x v="258"/>
    <s v="Verpackungsfehler"/>
    <x v="51"/>
    <s v="-"/>
    <n v="48"/>
    <s v="Produkte"/>
    <s v="BUs"/>
    <s v="Symptome"/>
    <s v="0"/>
    <s v="L1"/>
    <s v="-"/>
  </r>
  <r>
    <x v="1"/>
    <n v="50"/>
    <x v="73"/>
    <s v="VOS 295"/>
    <x v="46"/>
    <s v="Rest"/>
    <x v="10"/>
    <s v="-"/>
    <n v="48"/>
    <s v="Produkte"/>
    <s v="BUs"/>
    <s v="Symptome"/>
    <n v="0.5"/>
    <s v="BU1"/>
    <n v="29500917"/>
  </r>
  <r>
    <x v="5"/>
    <n v="75"/>
    <x v="73"/>
    <s v="Rest"/>
    <x v="258"/>
    <s v="Qualitätssicherung"/>
    <x v="45"/>
    <s v="-"/>
    <n v="48"/>
    <s v="Produkte"/>
    <s v="BUs"/>
    <s v="Symptome"/>
    <s v="0"/>
    <s v="Labor"/>
    <s v="-"/>
  </r>
  <r>
    <x v="5"/>
    <n v="130"/>
    <x v="73"/>
    <s v="Rest"/>
    <x v="258"/>
    <s v="Qualitätssicherung"/>
    <x v="15"/>
    <s v="-"/>
    <n v="48"/>
    <s v="Produkte"/>
    <s v="BUs"/>
    <s v="Symptome"/>
    <s v="0"/>
    <s v="Labor"/>
    <s v="-"/>
  </r>
  <r>
    <x v="0"/>
    <n v="128"/>
    <x v="73"/>
    <s v="Räucherwürste"/>
    <x v="147"/>
    <s v="Qualitätsprobleme"/>
    <x v="62"/>
    <s v="-"/>
    <n v="48"/>
    <s v="Produkte"/>
    <s v="BUs"/>
    <s v="Symptome"/>
    <s v="0"/>
    <s v="L11"/>
    <n v="32000107"/>
  </r>
  <r>
    <x v="5"/>
    <n v="87"/>
    <x v="73"/>
    <s v="Rest"/>
    <x v="258"/>
    <s v="Qualitätssicherung"/>
    <x v="15"/>
    <s v="-"/>
    <n v="48"/>
    <s v="Produkte"/>
    <s v="BUs"/>
    <s v="Symptome"/>
    <s v="0"/>
    <s v="Labor"/>
    <s v="-"/>
  </r>
  <r>
    <x v="5"/>
    <n v="80"/>
    <x v="73"/>
    <s v="VOS 295"/>
    <x v="273"/>
    <s v="Qualitätsprobleme"/>
    <x v="46"/>
    <s v="-"/>
    <n v="48"/>
    <s v="Produkte"/>
    <s v="BUs"/>
    <s v="Symptome"/>
    <n v="40"/>
    <s v="Externe"/>
    <n v="29500477"/>
  </r>
  <r>
    <x v="0"/>
    <n v="192"/>
    <x v="73"/>
    <s v="Endstücke 295"/>
    <x v="342"/>
    <s v="Schimmel"/>
    <x v="5"/>
    <s v="-"/>
    <n v="48"/>
    <s v="Produkte"/>
    <s v="BUs"/>
    <s v="Symptome"/>
    <s v="0"/>
    <s v="BU3"/>
    <n v="29501088"/>
  </r>
  <r>
    <x v="5"/>
    <n v="104"/>
    <x v="73"/>
    <s v="Rest"/>
    <x v="258"/>
    <s v="Qualitätssicherung"/>
    <x v="9"/>
    <s v="-"/>
    <n v="48"/>
    <s v="Produkte"/>
    <s v="BUs"/>
    <s v="Symptome"/>
    <s v="0"/>
    <s v="Labor"/>
    <s v="-"/>
  </r>
  <r>
    <x v="1"/>
    <n v="140"/>
    <x v="73"/>
    <s v="Rest"/>
    <x v="258"/>
    <s v="Linienbezogen"/>
    <x v="17"/>
    <s v="-"/>
    <n v="48"/>
    <s v="Produkte"/>
    <s v="BUs"/>
    <s v="Symptome"/>
    <s v="0"/>
    <s v="Schmelze"/>
    <s v="-"/>
  </r>
  <r>
    <x v="0"/>
    <n v="81.400000000000006"/>
    <x v="73"/>
    <s v="Rest"/>
    <x v="258"/>
    <s v="Linienbezogen"/>
    <x v="6"/>
    <s v="-"/>
    <n v="48"/>
    <s v="Produkte"/>
    <s v="BUs"/>
    <s v="Symptome"/>
    <s v="0"/>
    <s v="BU3"/>
    <s v="-"/>
  </r>
  <r>
    <x v="1"/>
    <n v="20"/>
    <x v="73"/>
    <s v="Rest"/>
    <x v="258"/>
    <s v="Rest"/>
    <x v="32"/>
    <s v="-"/>
    <n v="48"/>
    <s v="Produkte"/>
    <s v="BUs"/>
    <s v="Symptome"/>
    <s v="0"/>
    <s v="Abfüllung"/>
    <s v="-"/>
  </r>
  <r>
    <x v="1"/>
    <n v="20"/>
    <x v="73"/>
    <s v="Rest"/>
    <x v="258"/>
    <s v="Rest"/>
    <x v="63"/>
    <s v="-"/>
    <n v="48"/>
    <s v="Produkte"/>
    <s v="BUs"/>
    <s v="Symptome"/>
    <s v="0"/>
    <s v="Abfüllung"/>
    <s v="-"/>
  </r>
  <r>
    <x v="1"/>
    <n v="40"/>
    <x v="73"/>
    <s v="Rest"/>
    <x v="258"/>
    <s v="Linienbezogen"/>
    <x v="6"/>
    <s v="-"/>
    <n v="48"/>
    <s v="Produkte"/>
    <s v="BUs"/>
    <s v="Symptome"/>
    <s v="0"/>
    <s v="Abfüllung"/>
    <s v="-"/>
  </r>
  <r>
    <x v="1"/>
    <n v="40"/>
    <x v="73"/>
    <s v="Rest"/>
    <x v="258"/>
    <s v="Linienbezogen"/>
    <x v="6"/>
    <s v="-"/>
    <n v="48"/>
    <s v="Produkte"/>
    <s v="BUs"/>
    <s v="Symptome"/>
    <s v="0"/>
    <s v="Abfüllung"/>
    <s v="-"/>
  </r>
  <r>
    <x v="1"/>
    <n v="210"/>
    <x v="73"/>
    <s v="ganze Würste"/>
    <x v="343"/>
    <s v="Linienbezogen"/>
    <x v="23"/>
    <s v="-"/>
    <n v="48"/>
    <s v="Produkte"/>
    <s v="BUs"/>
    <s v="Symptome"/>
    <s v="0"/>
    <s v="Abfüllung"/>
    <s v="Gorumet"/>
  </r>
  <r>
    <x v="0"/>
    <n v="68"/>
    <x v="73"/>
    <s v="ABS 295"/>
    <x v="31"/>
    <s v="Linienbezogen"/>
    <x v="16"/>
    <s v="-"/>
    <n v="48"/>
    <s v="Produkte"/>
    <s v="BUs"/>
    <s v="Symptome"/>
    <n v="68"/>
    <s v="BU3"/>
    <n v="29501003"/>
  </r>
  <r>
    <x v="1"/>
    <n v="12"/>
    <x v="73"/>
    <s v="Rest"/>
    <x v="258"/>
    <s v="Linienbezogen"/>
    <x v="6"/>
    <s v="-"/>
    <n v="48"/>
    <s v="Produkte"/>
    <s v="BUs"/>
    <s v="Symptome"/>
    <s v="0"/>
    <s v="Abfüllung"/>
    <s v="-"/>
  </r>
  <r>
    <x v="0"/>
    <n v="35"/>
    <x v="73"/>
    <s v="Rest"/>
    <x v="258"/>
    <s v="Linienbezogen"/>
    <x v="6"/>
    <s v="-"/>
    <n v="48"/>
    <s v="Produkte"/>
    <s v="BUs"/>
    <s v="Symptome"/>
    <s v="0"/>
    <s v="BU3"/>
    <s v="-"/>
  </r>
  <r>
    <x v="2"/>
    <n v="35"/>
    <x v="73"/>
    <s v="Rest"/>
    <x v="258"/>
    <s v="Linienbezogen"/>
    <x v="6"/>
    <s v="-"/>
    <n v="48"/>
    <s v="Produkte"/>
    <s v="BUs"/>
    <s v="Symptome"/>
    <n v="0"/>
    <s v="BU4"/>
    <s v="-"/>
  </r>
  <r>
    <x v="2"/>
    <n v="20"/>
    <x v="72"/>
    <s v="ABS 295"/>
    <x v="61"/>
    <s v="keinen Verwendungszweck"/>
    <x v="26"/>
    <s v="-"/>
    <n v="47"/>
    <s v="Produkte"/>
    <s v="BUs"/>
    <s v="Symptome"/>
    <n v="9.1663526661992432"/>
    <s v="BU4"/>
    <n v="29500891"/>
  </r>
  <r>
    <x v="2"/>
    <n v="15"/>
    <x v="72"/>
    <s v="ABS 295"/>
    <x v="65"/>
    <s v="Verpackungsfehler"/>
    <x v="51"/>
    <s v="-"/>
    <n v="47"/>
    <s v="Produkte"/>
    <s v="BUs"/>
    <s v="Symptome"/>
    <n v="7.6086145024926051"/>
    <s v="BU4"/>
    <n v="29500906"/>
  </r>
  <r>
    <x v="2"/>
    <n v="12"/>
    <x v="72"/>
    <s v="ABS 295"/>
    <x v="65"/>
    <s v="Verpackungsfehler"/>
    <x v="51"/>
    <s v="-"/>
    <n v="47"/>
    <s v="Produkte"/>
    <s v="BUs"/>
    <s v="Symptome"/>
    <n v="7.6086145024926051"/>
    <s v="BU4"/>
    <n v="29500906"/>
  </r>
  <r>
    <x v="2"/>
    <n v="15"/>
    <x v="72"/>
    <s v="ABS 295"/>
    <x v="65"/>
    <s v="Verpackungsfehler"/>
    <x v="51"/>
    <s v="-"/>
    <n v="47"/>
    <s v="Produkte"/>
    <s v="BUs"/>
    <s v="Symptome"/>
    <n v="7.6086145024926051"/>
    <s v="BU4"/>
    <n v="29500906"/>
  </r>
  <r>
    <x v="2"/>
    <n v="23"/>
    <x v="72"/>
    <s v="ABS 295"/>
    <x v="65"/>
    <s v="Verpackungsfehler"/>
    <x v="51"/>
    <s v="-"/>
    <n v="47"/>
    <s v="Produkte"/>
    <s v="BUs"/>
    <s v="Symptome"/>
    <n v="7.6086145024926051"/>
    <s v="BU4"/>
    <n v="29500906"/>
  </r>
  <r>
    <x v="2"/>
    <n v="6"/>
    <x v="72"/>
    <s v="ABS 295"/>
    <x v="105"/>
    <s v="keinen Verwendungszweck"/>
    <x v="26"/>
    <s v="-"/>
    <n v="47"/>
    <s v="Produkte"/>
    <s v="BUs"/>
    <s v="Symptome"/>
    <n v="9.4651380183951126"/>
    <s v="BU4"/>
    <n v="29500910"/>
  </r>
  <r>
    <x v="2"/>
    <n v="5"/>
    <x v="72"/>
    <s v="ABS 295"/>
    <x v="113"/>
    <s v="keinen Verwendungszweck"/>
    <x v="26"/>
    <s v="-"/>
    <n v="47"/>
    <s v="Produkte"/>
    <s v="BUs"/>
    <s v="Symptome"/>
    <n v="0"/>
    <s v="BU4"/>
    <n v="29500952"/>
  </r>
  <r>
    <x v="2"/>
    <n v="18"/>
    <x v="72"/>
    <s v="ABS 295"/>
    <x v="113"/>
    <s v="keinen Verwendungszweck"/>
    <x v="26"/>
    <s v="-"/>
    <n v="47"/>
    <s v="Produkte"/>
    <s v="BUs"/>
    <s v="Symptome"/>
    <n v="0"/>
    <s v="BU4"/>
    <n v="29500952"/>
  </r>
  <r>
    <x v="2"/>
    <n v="10"/>
    <x v="72"/>
    <s v="ABS 295"/>
    <x v="72"/>
    <s v="keinen Verwendungszweck"/>
    <x v="26"/>
    <s v="-"/>
    <n v="47"/>
    <s v="Produkte"/>
    <s v="BUs"/>
    <s v="Symptome"/>
    <n v="7.2678522889458623"/>
    <s v="BU4"/>
    <n v="29501030"/>
  </r>
  <r>
    <x v="2"/>
    <n v="20"/>
    <x v="72"/>
    <s v="ABS 295"/>
    <x v="309"/>
    <s v="keinen Verwendungszweck"/>
    <x v="26"/>
    <s v="-"/>
    <n v="47"/>
    <s v="Produkte"/>
    <s v="BUs"/>
    <s v="Symptome"/>
    <n v="7.4077239928583491"/>
    <s v="BU4"/>
    <n v="29501105"/>
  </r>
  <r>
    <x v="2"/>
    <n v="18"/>
    <x v="72"/>
    <s v="ABS 295"/>
    <x v="310"/>
    <s v="keinen Verwendungszweck"/>
    <x v="26"/>
    <s v="-"/>
    <n v="47"/>
    <s v="Produkte"/>
    <s v="BUs"/>
    <s v="Symptome"/>
    <n v="10.983844995631154"/>
    <s v="BU4"/>
    <n v="29501110"/>
  </r>
  <r>
    <x v="1"/>
    <n v="217"/>
    <x v="74"/>
    <s v="Sammelnr."/>
    <x v="205"/>
    <s v="Schimmel"/>
    <x v="1"/>
    <s v="-"/>
    <n v="48"/>
    <s v="Produkte"/>
    <s v="BUs"/>
    <s v="Symptome"/>
    <n v="437.81919999999997"/>
    <s v="Schmelze"/>
    <n v="29600004"/>
  </r>
  <r>
    <x v="5"/>
    <n v="10.4"/>
    <x v="75"/>
    <s v="Rest"/>
    <x v="258"/>
    <s v="Qualitätssicherung"/>
    <x v="14"/>
    <s v="-"/>
    <n v="48"/>
    <s v="Produkte"/>
    <s v="BUs"/>
    <s v="Symptome"/>
    <s v="0"/>
    <s v="QM"/>
    <s v="-"/>
  </r>
  <r>
    <x v="1"/>
    <n v="29"/>
    <x v="75"/>
    <s v="VOS 295"/>
    <x v="46"/>
    <s v="Rest"/>
    <x v="10"/>
    <s v="-"/>
    <n v="48"/>
    <s v="Produkte"/>
    <s v="BUs"/>
    <s v="Symptome"/>
    <n v="0.28999999999999998"/>
    <s v="BU1"/>
    <n v="29500917"/>
  </r>
  <r>
    <x v="1"/>
    <n v="48"/>
    <x v="75"/>
    <s v="VOS 295"/>
    <x v="46"/>
    <s v="Rest"/>
    <x v="10"/>
    <s v="-"/>
    <n v="48"/>
    <s v="Produkte"/>
    <s v="BUs"/>
    <s v="Symptome"/>
    <n v="0.48"/>
    <s v="BU1"/>
    <n v="29500917"/>
  </r>
  <r>
    <x v="5"/>
    <n v="6.2"/>
    <x v="75"/>
    <s v="Rest"/>
    <x v="258"/>
    <s v="Qualitätssicherung"/>
    <x v="14"/>
    <s v="-"/>
    <n v="48"/>
    <s v="Produkte"/>
    <s v="BUs"/>
    <s v="Symptome"/>
    <s v="0"/>
    <s v="Labor"/>
    <s v="-"/>
  </r>
  <r>
    <x v="5"/>
    <n v="32"/>
    <x v="75"/>
    <s v="Rest"/>
    <x v="258"/>
    <s v="Qualitätssicherung"/>
    <x v="9"/>
    <s v="-"/>
    <n v="48"/>
    <s v="Produkte"/>
    <s v="BUs"/>
    <s v="Symptome"/>
    <s v="0"/>
    <s v="Labor"/>
    <s v="-"/>
  </r>
  <r>
    <x v="0"/>
    <n v="60"/>
    <x v="75"/>
    <s v="Rest"/>
    <x v="258"/>
    <s v="keinen Verwendungszweck"/>
    <x v="26"/>
    <s v="-"/>
    <n v="48"/>
    <s v="Produkte"/>
    <s v="BUs"/>
    <s v="Symptome"/>
    <s v="0"/>
    <s v="WVP"/>
    <s v="-"/>
  </r>
  <r>
    <x v="1"/>
    <n v="705"/>
    <x v="75"/>
    <s v="ganze Wurst"/>
    <x v="282"/>
    <s v="Linienbezogen"/>
    <x v="23"/>
    <s v="-"/>
    <n v="48"/>
    <s v="Produkte"/>
    <s v="BUs"/>
    <s v="Symptome"/>
    <s v="0"/>
    <s v="Abfüllung"/>
    <s v="Gourmet"/>
  </r>
  <r>
    <x v="0"/>
    <n v="65"/>
    <x v="75"/>
    <s v="VOS 295"/>
    <x v="197"/>
    <s v="Linienbezogen"/>
    <x v="16"/>
    <s v="-"/>
    <n v="48"/>
    <s v="Produkte"/>
    <s v="BUs"/>
    <s v="Symptome"/>
    <n v="32.5"/>
    <s v="BU3"/>
    <n v="29500529"/>
  </r>
  <r>
    <x v="1"/>
    <n v="72"/>
    <x v="75"/>
    <s v="Rest"/>
    <x v="258"/>
    <s v="Linienbezogen"/>
    <x v="17"/>
    <s v="-"/>
    <n v="48"/>
    <s v="Produkte"/>
    <s v="BUs"/>
    <s v="Symptome"/>
    <s v="0"/>
    <s v="Schmelze"/>
    <s v="-"/>
  </r>
  <r>
    <x v="0"/>
    <n v="264"/>
    <x v="75"/>
    <s v="Zipfel 295"/>
    <x v="344"/>
    <s v="Schimmel"/>
    <x v="5"/>
    <s v="-"/>
    <n v="48"/>
    <s v="Produkte"/>
    <s v="BUs"/>
    <s v="Symptome"/>
    <s v="0"/>
    <s v="BU3"/>
    <n v="29501091"/>
  </r>
  <r>
    <x v="4"/>
    <n v="91"/>
    <x v="75"/>
    <s v="ABS 295"/>
    <x v="13"/>
    <s v="Linienbezogen"/>
    <x v="6"/>
    <s v="-"/>
    <n v="48"/>
    <s v="Produkte"/>
    <s v="BUs"/>
    <s v="Symptome"/>
    <s v="0"/>
    <s v="BU2"/>
    <s v="Scheiben/Staub"/>
  </r>
  <r>
    <x v="0"/>
    <n v="170"/>
    <x v="75"/>
    <s v="Vegan 495"/>
    <x v="10"/>
    <s v="keinen Verwendungszweck"/>
    <x v="4"/>
    <s v="-"/>
    <n v="48"/>
    <s v="Produkte"/>
    <s v="BUs"/>
    <s v="Symptome"/>
    <n v="87.38"/>
    <s v="BU3"/>
    <n v="49900001"/>
  </r>
  <r>
    <x v="0"/>
    <n v="228"/>
    <x v="75"/>
    <s v="Offen vegan"/>
    <x v="134"/>
    <s v="keinen Verwendungszweck"/>
    <x v="4"/>
    <s v="-"/>
    <n v="48"/>
    <s v="Produkte"/>
    <s v="BUs"/>
    <s v="Symptome"/>
    <n v="114"/>
    <s v="BU3"/>
    <n v="29900003"/>
  </r>
  <r>
    <x v="0"/>
    <n v="213"/>
    <x v="75"/>
    <s v="Offen vegan"/>
    <x v="40"/>
    <s v="keinen Verwendungszweck"/>
    <x v="4"/>
    <s v="-"/>
    <n v="48"/>
    <s v="Produkte"/>
    <s v="BUs"/>
    <s v="Symptome"/>
    <n v="106.5"/>
    <s v="BU3"/>
    <n v="29900002"/>
  </r>
  <r>
    <x v="1"/>
    <n v="45"/>
    <x v="75"/>
    <s v="VOS 495"/>
    <x v="345"/>
    <s v="Schimmel"/>
    <x v="12"/>
    <s v="-"/>
    <n v="48"/>
    <s v="Produkte"/>
    <s v="BUs"/>
    <s v="Symptome"/>
    <s v="0"/>
    <s v="BU1"/>
    <n v="49500148"/>
  </r>
  <r>
    <x v="1"/>
    <n v="394"/>
    <x v="75"/>
    <s v="VOS 495"/>
    <x v="315"/>
    <s v="Schimmel"/>
    <x v="12"/>
    <s v="-"/>
    <n v="48"/>
    <s v="Produkte"/>
    <s v="BUs"/>
    <s v="Symptome"/>
    <s v="0"/>
    <s v="BU1"/>
    <n v="49500149"/>
  </r>
  <r>
    <x v="5"/>
    <n v="3"/>
    <x v="75"/>
    <s v="Rest"/>
    <x v="258"/>
    <s v="Qualitätssicherung"/>
    <x v="14"/>
    <s v="-"/>
    <n v="48"/>
    <s v="Produkte"/>
    <s v="BUs"/>
    <s v="Symptome"/>
    <s v="0"/>
    <s v="QM"/>
    <s v="-"/>
  </r>
  <r>
    <x v="0"/>
    <n v="20"/>
    <x v="75"/>
    <s v="Fertigware"/>
    <x v="224"/>
    <s v="Schimmel"/>
    <x v="34"/>
    <s v="-"/>
    <n v="48"/>
    <s v="Produkte"/>
    <s v="BUs"/>
    <s v="Symptome"/>
    <s v="0"/>
    <s v="BU3"/>
    <s v="Räu-End"/>
  </r>
  <r>
    <x v="1"/>
    <n v="51"/>
    <x v="75"/>
    <s v="VOS 295"/>
    <x v="46"/>
    <s v="Rest"/>
    <x v="10"/>
    <s v="-"/>
    <n v="48"/>
    <s v="Produkte"/>
    <s v="BUs"/>
    <s v="Symptome"/>
    <n v="0.51"/>
    <s v="BU1"/>
    <n v="29500917"/>
  </r>
  <r>
    <x v="1"/>
    <n v="21"/>
    <x v="75"/>
    <s v="VOS 295"/>
    <x v="46"/>
    <s v="Rest"/>
    <x v="10"/>
    <s v="-"/>
    <n v="48"/>
    <s v="Produkte"/>
    <s v="BUs"/>
    <s v="Symptome"/>
    <n v="0.21"/>
    <s v="BU1"/>
    <n v="29500917"/>
  </r>
  <r>
    <x v="5"/>
    <n v="7"/>
    <x v="75"/>
    <s v="Rest"/>
    <x v="258"/>
    <s v="Qualitätssicherung"/>
    <x v="14"/>
    <s v="-"/>
    <n v="48"/>
    <s v="Produkte"/>
    <s v="BUs"/>
    <s v="Symptome"/>
    <s v="0"/>
    <s v="QM"/>
    <s v="-"/>
  </r>
  <r>
    <x v="5"/>
    <n v="1.7"/>
    <x v="75"/>
    <s v="Rest"/>
    <x v="258"/>
    <s v="Qualitätssicherung"/>
    <x v="14"/>
    <s v="-"/>
    <n v="48"/>
    <s v="Produkte"/>
    <s v="BUs"/>
    <s v="Symptome"/>
    <s v="0"/>
    <s v="Labor"/>
    <s v="-"/>
  </r>
  <r>
    <x v="1"/>
    <n v="56"/>
    <x v="75"/>
    <s v="Rest"/>
    <x v="258"/>
    <s v="Linienbezogen"/>
    <x v="17"/>
    <s v="-"/>
    <n v="48"/>
    <s v="Produkte"/>
    <s v="BUs"/>
    <s v="Symptome"/>
    <s v="0"/>
    <s v="Schmelze"/>
    <s v="-"/>
  </r>
  <r>
    <x v="2"/>
    <n v="11"/>
    <x v="75"/>
    <s v="ABS 295"/>
    <x v="59"/>
    <s v="Verpackungsfehler"/>
    <x v="51"/>
    <s v="-"/>
    <n v="48"/>
    <s v="Produkte"/>
    <s v="BUs"/>
    <s v="Symptome"/>
    <n v="0"/>
    <s v="BU4"/>
    <n v="29500885"/>
  </r>
  <r>
    <x v="2"/>
    <n v="26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22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18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ABS 295"/>
    <x v="60"/>
    <s v="keinen Verwendungszweck"/>
    <x v="26"/>
    <s v="-"/>
    <n v="48"/>
    <s v="Produkte"/>
    <s v="BUs"/>
    <s v="Symptome"/>
    <n v="6.7194568295036419"/>
    <s v="BU4"/>
    <n v="29500886"/>
  </r>
  <r>
    <x v="2"/>
    <n v="11"/>
    <x v="75"/>
    <s v="ABS 295"/>
    <x v="61"/>
    <s v="keinen Verwendungszweck"/>
    <x v="26"/>
    <s v="-"/>
    <n v="48"/>
    <s v="Produkte"/>
    <s v="BUs"/>
    <s v="Symptome"/>
    <n v="9.1663526661992432"/>
    <s v="BU4"/>
    <n v="29500891"/>
  </r>
  <r>
    <x v="2"/>
    <n v="7"/>
    <x v="75"/>
    <s v="ABS 295"/>
    <x v="61"/>
    <s v="keinen Verwendungszweck"/>
    <x v="26"/>
    <s v="-"/>
    <n v="48"/>
    <s v="Produkte"/>
    <s v="BUs"/>
    <s v="Symptome"/>
    <n v="9.1663526661992432"/>
    <s v="BU4"/>
    <n v="29500891"/>
  </r>
  <r>
    <x v="2"/>
    <n v="14"/>
    <x v="75"/>
    <s v="ABS 295"/>
    <x v="61"/>
    <s v="keinen Verwendungszweck"/>
    <x v="26"/>
    <s v="-"/>
    <n v="48"/>
    <s v="Produkte"/>
    <s v="BUs"/>
    <s v="Symptome"/>
    <n v="9.1663526661992432"/>
    <s v="BU4"/>
    <n v="29500891"/>
  </r>
  <r>
    <x v="2"/>
    <n v="3"/>
    <x v="75"/>
    <s v="ABS 295"/>
    <x v="218"/>
    <s v="keinen Verwendungszweck"/>
    <x v="26"/>
    <s v="-"/>
    <n v="48"/>
    <s v="Produkte"/>
    <s v="BUs"/>
    <s v="Symptome"/>
    <n v="14.49175949220386"/>
    <s v="BU4"/>
    <n v="29500908"/>
  </r>
  <r>
    <x v="2"/>
    <n v="17"/>
    <x v="75"/>
    <s v="ABS 295"/>
    <x v="218"/>
    <s v="keinen Verwendungszweck"/>
    <x v="26"/>
    <s v="-"/>
    <n v="48"/>
    <s v="Produkte"/>
    <s v="BUs"/>
    <s v="Symptome"/>
    <n v="14.49175949220386"/>
    <s v="BU4"/>
    <n v="29500908"/>
  </r>
  <r>
    <x v="2"/>
    <n v="10"/>
    <x v="75"/>
    <s v="ABS 295"/>
    <x v="218"/>
    <s v="keinen Verwendungszweck"/>
    <x v="26"/>
    <s v="-"/>
    <n v="48"/>
    <s v="Produkte"/>
    <s v="BUs"/>
    <s v="Symptome"/>
    <n v="14.49175949220386"/>
    <s v="BU4"/>
    <n v="29500908"/>
  </r>
  <r>
    <x v="2"/>
    <n v="13"/>
    <x v="75"/>
    <s v="ABS 295"/>
    <x v="218"/>
    <s v="keinen Verwendungszweck"/>
    <x v="26"/>
    <s v="-"/>
    <n v="48"/>
    <s v="Produkte"/>
    <s v="BUs"/>
    <s v="Symptome"/>
    <n v="14.49175949220386"/>
    <s v="BU4"/>
    <n v="29500908"/>
  </r>
  <r>
    <x v="2"/>
    <n v="15"/>
    <x v="75"/>
    <s v="ABS 295"/>
    <x v="105"/>
    <s v="keinen Verwendungszweck"/>
    <x v="26"/>
    <s v="-"/>
    <n v="48"/>
    <s v="Produkte"/>
    <s v="BUs"/>
    <s v="Symptome"/>
    <n v="9.4651380183951126"/>
    <s v="BU4"/>
    <n v="29500910"/>
  </r>
  <r>
    <x v="2"/>
    <n v="15"/>
    <x v="75"/>
    <s v="ABS 295"/>
    <x v="122"/>
    <s v="keinen Verwendungszweck"/>
    <x v="26"/>
    <s v="-"/>
    <n v="48"/>
    <s v="Produkte"/>
    <s v="BUs"/>
    <s v="Symptome"/>
    <n v="8.1175550752835619"/>
    <s v="BU4"/>
    <n v="29500957"/>
  </r>
  <r>
    <x v="2"/>
    <n v="12"/>
    <x v="75"/>
    <s v="ABS 295"/>
    <x v="4"/>
    <s v="keinen Verwendungszweck"/>
    <x v="26"/>
    <s v="-"/>
    <n v="48"/>
    <s v="Produkte"/>
    <s v="BUs"/>
    <s v="Symptome"/>
    <n v="8.0682678667519738"/>
    <s v="BU4"/>
    <n v="29501028"/>
  </r>
  <r>
    <x v="2"/>
    <n v="18"/>
    <x v="75"/>
    <s v="ABS 295"/>
    <x v="71"/>
    <s v="keinen Verwendungszweck"/>
    <x v="26"/>
    <s v="-"/>
    <n v="48"/>
    <s v="Produkte"/>
    <s v="BUs"/>
    <s v="Symptome"/>
    <n v="7.281148389532067"/>
    <s v="BU4"/>
    <n v="29501029"/>
  </r>
  <r>
    <x v="2"/>
    <n v="20"/>
    <x v="75"/>
    <s v="ABS 295"/>
    <x v="71"/>
    <s v="keinen Verwendungszweck"/>
    <x v="26"/>
    <s v="-"/>
    <n v="48"/>
    <s v="Produkte"/>
    <s v="BUs"/>
    <s v="Symptome"/>
    <n v="7.281148389532067"/>
    <s v="BU4"/>
    <n v="29501029"/>
  </r>
  <r>
    <x v="2"/>
    <n v="11"/>
    <x v="75"/>
    <s v="ABS 295"/>
    <x v="72"/>
    <s v="keinen Verwendungszweck"/>
    <x v="26"/>
    <s v="-"/>
    <n v="48"/>
    <s v="Produkte"/>
    <s v="BUs"/>
    <s v="Symptome"/>
    <n v="7.2678522889458623"/>
    <s v="BU4"/>
    <n v="29501030"/>
  </r>
  <r>
    <x v="2"/>
    <n v="18"/>
    <x v="75"/>
    <s v="ABS 295"/>
    <x v="73"/>
    <s v="keinen Verwendungszweck"/>
    <x v="26"/>
    <s v="-"/>
    <n v="48"/>
    <s v="Produkte"/>
    <s v="BUs"/>
    <s v="Symptome"/>
    <n v="10.868925052314992"/>
    <s v="BU4"/>
    <n v="29501039"/>
  </r>
  <r>
    <x v="2"/>
    <n v="20"/>
    <x v="75"/>
    <s v="ABS 295"/>
    <x v="73"/>
    <s v="keinen Verwendungszweck"/>
    <x v="26"/>
    <s v="-"/>
    <n v="48"/>
    <s v="Produkte"/>
    <s v="BUs"/>
    <s v="Symptome"/>
    <n v="10.868925052314992"/>
    <s v="BU4"/>
    <n v="29501039"/>
  </r>
  <r>
    <x v="2"/>
    <n v="13"/>
    <x v="75"/>
    <s v="ABS 295"/>
    <x v="158"/>
    <s v="keinen Verwendungszweck"/>
    <x v="26"/>
    <s v="-"/>
    <n v="48"/>
    <s v="Produkte"/>
    <s v="BUs"/>
    <s v="Symptome"/>
    <n v="8.5413985337376133"/>
    <s v="BU4"/>
    <n v="29501040"/>
  </r>
  <r>
    <x v="2"/>
    <n v="80.319999999999993"/>
    <x v="75"/>
    <s v="ABS 295"/>
    <x v="346"/>
    <s v="keinen Verwendungszweck"/>
    <x v="26"/>
    <s v="-"/>
    <n v="48"/>
    <s v="Produkte"/>
    <s v="BUs"/>
    <s v="Symptome"/>
    <n v="0"/>
    <s v="BU4"/>
    <n v="29501126"/>
  </r>
  <r>
    <x v="2"/>
    <n v="6"/>
    <x v="75"/>
    <s v="ABS 495"/>
    <x v="347"/>
    <s v="keinen Verwendungszweck"/>
    <x v="26"/>
    <s v="-"/>
    <n v="48"/>
    <s v="Produkte"/>
    <s v="BUs"/>
    <s v="Symptome"/>
    <n v="7.9957903604299254"/>
    <s v="BU4"/>
    <n v="49500231"/>
  </r>
  <r>
    <x v="5"/>
    <n v="4.2"/>
    <x v="75"/>
    <s v="Rest"/>
    <x v="258"/>
    <s v="Qualitätssicherung"/>
    <x v="14"/>
    <s v="-"/>
    <n v="48"/>
    <s v="Produkte"/>
    <s v="BUs"/>
    <s v="Symptome"/>
    <s v="0"/>
    <s v="Labor"/>
    <s v="-"/>
  </r>
  <r>
    <x v="1"/>
    <n v="25"/>
    <x v="75"/>
    <s v="VOS 295"/>
    <x v="172"/>
    <s v="Rest"/>
    <x v="10"/>
    <s v="-"/>
    <n v="48"/>
    <s v="Produkte"/>
    <s v="BUs"/>
    <s v="Symptome"/>
    <n v="12.5"/>
    <s v="RWV"/>
    <n v="29500613"/>
  </r>
  <r>
    <x v="1"/>
    <n v="80"/>
    <x v="75"/>
    <s v="Zipfel 295"/>
    <x v="38"/>
    <s v="Schimmel"/>
    <x v="12"/>
    <s v="-"/>
    <n v="48"/>
    <s v="Produkte"/>
    <s v="BUs"/>
    <s v="Symptome"/>
    <n v="40"/>
    <s v="RWV"/>
    <n v="29501086"/>
  </r>
  <r>
    <x v="2"/>
    <n v="186"/>
    <x v="75"/>
    <s v="ABS 295"/>
    <x v="214"/>
    <s v="Verpackungsfehler"/>
    <x v="51"/>
    <s v="-"/>
    <n v="48"/>
    <s v="Produkte"/>
    <s v="BUs"/>
    <s v="Symptome"/>
    <n v="8.9154964727939934"/>
    <s v="BU4"/>
    <n v="29500887"/>
  </r>
  <r>
    <x v="1"/>
    <n v="110"/>
    <x v="75"/>
    <s v="Rest"/>
    <x v="258"/>
    <s v="Linienbezogen"/>
    <x v="17"/>
    <s v="-"/>
    <n v="48"/>
    <s v="Produkte"/>
    <s v="BUs"/>
    <s v="Symptome"/>
    <s v="0"/>
    <s v="Schmelze"/>
    <s v="-"/>
  </r>
  <r>
    <x v="1"/>
    <n v="271"/>
    <x v="75"/>
    <s v="Rest"/>
    <x v="258"/>
    <s v="Linienbezogen"/>
    <x v="17"/>
    <s v="-"/>
    <n v="48"/>
    <s v="Produkte"/>
    <s v="BUs"/>
    <s v="Symptome"/>
    <s v="0"/>
    <s v="BU1"/>
    <s v="-"/>
  </r>
  <r>
    <x v="0"/>
    <n v="60"/>
    <x v="75"/>
    <s v="Rest"/>
    <x v="258"/>
    <s v="Linienbezogen"/>
    <x v="6"/>
    <s v="-"/>
    <n v="48"/>
    <s v="Produkte"/>
    <s v="BUs"/>
    <s v="Symptome"/>
    <s v="0"/>
    <s v="BU3"/>
    <s v="-"/>
  </r>
  <r>
    <x v="0"/>
    <n v="289"/>
    <x v="75"/>
    <s v="VOS 495"/>
    <x v="153"/>
    <s v="Schimmel"/>
    <x v="12"/>
    <s v="-"/>
    <n v="48"/>
    <s v="Produkte"/>
    <s v="BUs"/>
    <s v="Symptome"/>
    <n v="148.54599999999999"/>
    <s v="BU3"/>
    <n v="49500143"/>
  </r>
  <r>
    <x v="0"/>
    <n v="603"/>
    <x v="75"/>
    <s v="VOS 495"/>
    <x v="150"/>
    <s v="Schimmel"/>
    <x v="12"/>
    <s v="-"/>
    <n v="48"/>
    <s v="Produkte"/>
    <s v="BUs"/>
    <s v="Symptome"/>
    <n v="309.94200000000001"/>
    <s v="BU3"/>
    <n v="49500089"/>
  </r>
  <r>
    <x v="0"/>
    <n v="321"/>
    <x v="75"/>
    <s v="VOS 495"/>
    <x v="153"/>
    <s v="Schimmel"/>
    <x v="12"/>
    <s v="-"/>
    <n v="48"/>
    <s v="Produkte"/>
    <s v="BUs"/>
    <s v="Symptome"/>
    <n v="164.994"/>
    <s v="BU3"/>
    <n v="49500143"/>
  </r>
  <r>
    <x v="0"/>
    <n v="187"/>
    <x v="75"/>
    <s v="Zipfel 295"/>
    <x v="308"/>
    <s v="Schimmel"/>
    <x v="12"/>
    <s v="-"/>
    <n v="48"/>
    <s v="Produkte"/>
    <s v="BUs"/>
    <s v="Symptome"/>
    <n v="93.5"/>
    <s v="BU3"/>
    <n v="29501080"/>
  </r>
  <r>
    <x v="4"/>
    <n v="0"/>
    <x v="75"/>
    <s v="ABS 295"/>
    <x v="13"/>
    <s v="Linienbezogen"/>
    <x v="6"/>
    <s v="-"/>
    <n v="48"/>
    <s v="Produkte"/>
    <s v="BUs"/>
    <s v="Symptome"/>
    <s v="0"/>
    <s v="BU2"/>
    <s v="Scheiben/Staub"/>
  </r>
  <r>
    <x v="5"/>
    <n v="10"/>
    <x v="75"/>
    <s v="Rest"/>
    <x v="258"/>
    <s v="Qualitätssicherung"/>
    <x v="14"/>
    <s v="-"/>
    <n v="48"/>
    <s v="Produkte"/>
    <s v="BUs"/>
    <s v="Symptome"/>
    <s v="0"/>
    <s v="QM"/>
    <s v="-"/>
  </r>
  <r>
    <x v="1"/>
    <n v="34"/>
    <x v="75"/>
    <s v="Rohware"/>
    <x v="348"/>
    <s v="Schimmel"/>
    <x v="12"/>
    <s v="-"/>
    <n v="48"/>
    <s v="Produkte"/>
    <s v="BUs"/>
    <s v="Symptome"/>
    <s v="0"/>
    <s v="BU1"/>
    <n v="23000037"/>
  </r>
  <r>
    <x v="0"/>
    <n v="277"/>
    <x v="75"/>
    <s v="VOS 495"/>
    <x v="150"/>
    <s v="Schimmel"/>
    <x v="12"/>
    <s v="-"/>
    <n v="48"/>
    <s v="Produkte"/>
    <s v="BUs"/>
    <s v="Symptome"/>
    <n v="142.37800000000001"/>
    <s v="BU3"/>
    <n v="49500089"/>
  </r>
  <r>
    <x v="2"/>
    <n v="292"/>
    <x v="75"/>
    <s v="ABS 495"/>
    <x v="9"/>
    <s v="Schimmel"/>
    <x v="12"/>
    <s v="-"/>
    <n v="48"/>
    <s v="Produkte"/>
    <s v="BUs"/>
    <s v="Symptome"/>
    <n v="8.9105580026070399"/>
    <s v="BU4"/>
    <n v="49500194"/>
  </r>
  <r>
    <x v="2"/>
    <n v="318"/>
    <x v="75"/>
    <s v="ABS 495"/>
    <x v="219"/>
    <s v="Schimmel"/>
    <x v="12"/>
    <s v="-"/>
    <n v="48"/>
    <s v="Produkte"/>
    <s v="BUs"/>
    <s v="Symptome"/>
    <n v="6.5857900165143262"/>
    <s v="BU4"/>
    <n v="49500196"/>
  </r>
  <r>
    <x v="1"/>
    <n v="33"/>
    <x v="75"/>
    <s v="VOS 295"/>
    <x v="46"/>
    <s v="Rest"/>
    <x v="10"/>
    <s v="-"/>
    <n v="48"/>
    <s v="Produkte"/>
    <s v="BUs"/>
    <s v="Symptome"/>
    <n v="0.33"/>
    <s v="BU1"/>
    <n v="29500917"/>
  </r>
  <r>
    <x v="5"/>
    <n v="112.5"/>
    <x v="75"/>
    <s v="Rest"/>
    <x v="258"/>
    <s v="Qualitätssicherung"/>
    <x v="9"/>
    <s v="-"/>
    <n v="48"/>
    <s v="Produkte"/>
    <s v="BUs"/>
    <s v="Symptome"/>
    <s v="0"/>
    <s v="Labor"/>
    <s v="-"/>
  </r>
  <r>
    <x v="4"/>
    <n v="51.5"/>
    <x v="75"/>
    <s v="ABS 295"/>
    <x v="13"/>
    <s v="Linienbezogen"/>
    <x v="6"/>
    <s v="-"/>
    <n v="48"/>
    <s v="Produkte"/>
    <s v="BUs"/>
    <s v="Symptome"/>
    <s v="0"/>
    <s v="BU2"/>
    <s v="Scheiben/Staub"/>
  </r>
  <r>
    <x v="1"/>
    <n v="16"/>
    <x v="75"/>
    <s v="Fertigware"/>
    <x v="349"/>
    <s v="Qualitätsprobleme"/>
    <x v="58"/>
    <s v="-"/>
    <n v="48"/>
    <s v="Produkte"/>
    <s v="BUs"/>
    <s v="Symptome"/>
    <s v="0"/>
    <s v="Strudelline"/>
    <s v="Strudel"/>
  </r>
  <r>
    <x v="1"/>
    <n v="250"/>
    <x v="75"/>
    <s v="Rest"/>
    <x v="258"/>
    <s v="Linienbezogen"/>
    <x v="23"/>
    <s v="-"/>
    <n v="48"/>
    <s v="Produkte"/>
    <s v="BUs"/>
    <s v="Symptome"/>
    <s v="0"/>
    <s v="Abfüllung"/>
    <s v="-"/>
  </r>
  <r>
    <x v="1"/>
    <n v="50"/>
    <x v="75"/>
    <s v="vegan"/>
    <x v="225"/>
    <s v="Linienbezogen"/>
    <x v="7"/>
    <s v="-"/>
    <n v="48"/>
    <s v="Produkte"/>
    <s v="BUs"/>
    <s v="Symptome"/>
    <s v="0"/>
    <s v="Abfüllung"/>
    <s v="vegan"/>
  </r>
  <r>
    <x v="2"/>
    <n v="40"/>
    <x v="75"/>
    <s v="ABS 295"/>
    <x v="321"/>
    <s v="keinen Verwendungszweck"/>
    <x v="26"/>
    <s v="-"/>
    <n v="48"/>
    <s v="Produkte"/>
    <s v="BUs"/>
    <s v="Symptome"/>
    <n v="0"/>
    <s v="BU4"/>
    <s v="Ziegengouda"/>
  </r>
  <r>
    <x v="2"/>
    <n v="0"/>
    <x v="75"/>
    <s v="Rest"/>
    <x v="258"/>
    <s v="Linienbezogen"/>
    <x v="6"/>
    <s v="-"/>
    <n v="48"/>
    <s v="Produkte"/>
    <s v="BUs"/>
    <s v="Symptome"/>
    <n v="0"/>
    <s v="BU4"/>
    <s v="-"/>
  </r>
  <r>
    <x v="1"/>
    <n v="12"/>
    <x v="75"/>
    <n v="29000001"/>
    <x v="350"/>
    <s v="Schimmel"/>
    <x v="12"/>
    <s v="-"/>
    <n v="48"/>
    <s v="Produkte"/>
    <s v="BUs"/>
    <s v="Symptome"/>
    <s v="0"/>
    <s v="Schmelze"/>
    <n v="29000001"/>
  </r>
  <r>
    <x v="2"/>
    <n v="6"/>
    <x v="75"/>
    <s v="ABS 295"/>
    <x v="338"/>
    <s v="Linienbezogen"/>
    <x v="6"/>
    <s v="-"/>
    <n v="48"/>
    <s v="Produkte"/>
    <s v="BUs"/>
    <s v="Symptome"/>
    <n v="0"/>
    <s v="BU4"/>
    <s v="Walnus"/>
  </r>
  <r>
    <x v="2"/>
    <n v="229"/>
    <x v="75"/>
    <s v="Rest"/>
    <x v="258"/>
    <s v="keinen Verwendungszweck"/>
    <x v="26"/>
    <s v="-"/>
    <n v="48"/>
    <s v="Produkte"/>
    <s v="BUs"/>
    <s v="Symptome"/>
    <n v="0"/>
    <s v="BU4"/>
    <s v="-"/>
  </r>
  <r>
    <x v="5"/>
    <n v="80.5"/>
    <x v="75"/>
    <s v="Rest"/>
    <x v="258"/>
    <s v="Qualitätssicherung"/>
    <x v="15"/>
    <s v="-"/>
    <n v="48"/>
    <s v="Produkte"/>
    <s v="BUs"/>
    <s v="Symptome"/>
    <s v="0"/>
    <s v="Labor"/>
    <s v="-"/>
  </r>
  <r>
    <x v="5"/>
    <n v="9"/>
    <x v="75"/>
    <s v="Rest"/>
    <x v="258"/>
    <s v="Qualitätssicherung"/>
    <x v="14"/>
    <s v="-"/>
    <n v="48"/>
    <s v="Produkte"/>
    <s v="BUs"/>
    <s v="Symptome"/>
    <s v="0"/>
    <s v="QM"/>
    <s v="-"/>
  </r>
  <r>
    <x v="1"/>
    <n v="74"/>
    <x v="75"/>
    <s v="VOS 295"/>
    <x v="46"/>
    <s v="Rest"/>
    <x v="10"/>
    <s v="-"/>
    <n v="48"/>
    <s v="Produkte"/>
    <s v="BUs"/>
    <s v="Symptome"/>
    <n v="0.74"/>
    <s v="BU1"/>
    <n v="29500917"/>
  </r>
  <r>
    <x v="5"/>
    <n v="3"/>
    <x v="75"/>
    <s v="Rest"/>
    <x v="258"/>
    <s v="Qualitätssicherung"/>
    <x v="14"/>
    <s v="-"/>
    <n v="48"/>
    <s v="Produkte"/>
    <s v="BUs"/>
    <s v="Symptome"/>
    <s v="0"/>
    <s v="QM"/>
    <s v="-"/>
  </r>
  <r>
    <x v="5"/>
    <n v="3.4"/>
    <x v="75"/>
    <s v="Rest"/>
    <x v="258"/>
    <s v="Qualitätssicherung"/>
    <x v="14"/>
    <s v="-"/>
    <n v="48"/>
    <s v="Produkte"/>
    <s v="BUs"/>
    <s v="Symptome"/>
    <s v="0"/>
    <s v="Labor"/>
    <s v="-"/>
  </r>
  <r>
    <x v="1"/>
    <n v="100"/>
    <x v="76"/>
    <s v="Rest"/>
    <x v="258"/>
    <s v="Linienbezogen"/>
    <x v="23"/>
    <s v="-"/>
    <n v="48"/>
    <s v="Produkte"/>
    <s v="BUs"/>
    <s v="Symptome"/>
    <s v="0"/>
    <s v="Abfüllung"/>
    <s v="-"/>
  </r>
  <r>
    <x v="1"/>
    <n v="42"/>
    <x v="76"/>
    <s v="Rest"/>
    <x v="258"/>
    <s v="Linienbezogen"/>
    <x v="7"/>
    <s v="-"/>
    <n v="48"/>
    <s v="Produkte"/>
    <s v="BUs"/>
    <s v="Symptome"/>
    <s v="0"/>
    <s v="Abfüllung"/>
    <s v="-"/>
  </r>
  <r>
    <x v="1"/>
    <n v="51"/>
    <x v="76"/>
    <s v="Rest"/>
    <x v="258"/>
    <s v="Linienbezogen"/>
    <x v="17"/>
    <s v="-"/>
    <n v="48"/>
    <s v="Produkte"/>
    <s v="BUs"/>
    <s v="Symptome"/>
    <s v="0"/>
    <s v="Schmelze"/>
    <s v="-"/>
  </r>
  <r>
    <x v="5"/>
    <n v="253"/>
    <x v="76"/>
    <s v="Muster"/>
    <x v="351"/>
    <s v="Qualitätssicherung"/>
    <x v="27"/>
    <s v="-"/>
    <n v="48"/>
    <s v="Produkte"/>
    <s v="BUs"/>
    <s v="Symptome"/>
    <s v="0"/>
    <s v="Muster"/>
    <s v="Holland Muster BU4"/>
  </r>
  <r>
    <x v="0"/>
    <n v="70"/>
    <x v="76"/>
    <s v="Rest"/>
    <x v="258"/>
    <s v="Linienbezogen"/>
    <x v="6"/>
    <s v="-"/>
    <n v="48"/>
    <s v="Produkte"/>
    <s v="BUs"/>
    <s v="Symptome"/>
    <s v="0"/>
    <s v="BU3"/>
    <s v="-"/>
  </r>
  <r>
    <x v="2"/>
    <n v="47.4"/>
    <x v="76"/>
    <s v="Rohware"/>
    <x v="352"/>
    <s v="Linienbezogen"/>
    <x v="6"/>
    <s v="-"/>
    <n v="48"/>
    <s v="Produkte"/>
    <s v="BUs"/>
    <s v="Symptome"/>
    <n v="0"/>
    <s v="BU4"/>
    <s v="Tiroler Adler"/>
  </r>
  <r>
    <x v="0"/>
    <n v="30"/>
    <x v="76"/>
    <s v="ABS 295"/>
    <x v="123"/>
    <s v="Linienbezogen"/>
    <x v="6"/>
    <s v="-"/>
    <n v="48"/>
    <s v="Produkte"/>
    <s v="BUs"/>
    <s v="Symptome"/>
    <n v="3.0000000000000001E-3"/>
    <s v="Bu3"/>
    <n v="29501017"/>
  </r>
  <r>
    <x v="5"/>
    <n v="73"/>
    <x v="76"/>
    <s v="Rest"/>
    <x v="258"/>
    <s v="Rest"/>
    <x v="13"/>
    <s v="-"/>
    <n v="48"/>
    <s v="Produkte"/>
    <s v="BUs"/>
    <s v="Symptome"/>
    <s v="0"/>
    <s v="Rest"/>
    <s v="-"/>
  </r>
  <r>
    <x v="5"/>
    <n v="128"/>
    <x v="76"/>
    <s v="Rest"/>
    <x v="258"/>
    <s v="Qualitätssicherung"/>
    <x v="15"/>
    <s v="-"/>
    <n v="48"/>
    <s v="Produkte"/>
    <s v="BUs"/>
    <s v="Symptome"/>
    <s v="0"/>
    <s v="Labor"/>
    <s v="-"/>
  </r>
  <r>
    <x v="5"/>
    <n v="68.2"/>
    <x v="76"/>
    <s v="Rest"/>
    <x v="258"/>
    <s v="Qualitätssicherung"/>
    <x v="15"/>
    <s v="-"/>
    <n v="48"/>
    <s v="Produkte"/>
    <s v="BUs"/>
    <s v="Symptome"/>
    <s v="0"/>
    <s v="Labor"/>
    <s v="-"/>
  </r>
  <r>
    <x v="5"/>
    <n v="4.5"/>
    <x v="76"/>
    <s v="Rest"/>
    <x v="258"/>
    <s v="Qualitätssicherung"/>
    <x v="14"/>
    <s v="-"/>
    <n v="48"/>
    <s v="Produkte"/>
    <s v="BUs"/>
    <s v="Symptome"/>
    <s v="0"/>
    <s v="QM"/>
    <s v="-"/>
  </r>
  <r>
    <x v="5"/>
    <n v="40"/>
    <x v="76"/>
    <s v="Rest"/>
    <x v="258"/>
    <s v="Qualitätssicherung"/>
    <x v="45"/>
    <s v="-"/>
    <n v="48"/>
    <s v="Produkte"/>
    <s v="BUs"/>
    <s v="Symptome"/>
    <s v="0"/>
    <s v="Labor"/>
    <s v="-"/>
  </r>
  <r>
    <x v="5"/>
    <n v="67.2"/>
    <x v="76"/>
    <s v="Rest"/>
    <x v="258"/>
    <s v="Qualitätssicherung"/>
    <x v="15"/>
    <s v="-"/>
    <n v="48"/>
    <s v="Produkte"/>
    <s v="BUs"/>
    <s v="Symptome"/>
    <s v="0"/>
    <s v="Labor"/>
    <s v="-"/>
  </r>
  <r>
    <x v="1"/>
    <n v="83"/>
    <x v="76"/>
    <s v="VOS 295"/>
    <x v="46"/>
    <s v="Rest"/>
    <x v="10"/>
    <s v="-"/>
    <n v="48"/>
    <s v="Produkte"/>
    <s v="BUs"/>
    <s v="Symptome"/>
    <n v="0.83000000000000007"/>
    <s v="BU1"/>
    <n v="29500917"/>
  </r>
  <r>
    <x v="5"/>
    <n v="30"/>
    <x v="76"/>
    <s v="Rest"/>
    <x v="258"/>
    <s v="Qualitätssicherung"/>
    <x v="27"/>
    <s v="-"/>
    <n v="48"/>
    <s v="Produkte"/>
    <s v="BUs"/>
    <s v="Symptome"/>
    <s v="0"/>
    <s v="QM"/>
    <s v="-"/>
  </r>
  <r>
    <x v="5"/>
    <n v="3.4"/>
    <x v="76"/>
    <s v="Rest"/>
    <x v="258"/>
    <s v="Qualitätssicherung"/>
    <x v="14"/>
    <s v="-"/>
    <n v="48"/>
    <s v="Produkte"/>
    <s v="BUs"/>
    <s v="Symptome"/>
    <s v="0"/>
    <s v="Labor"/>
    <s v="-"/>
  </r>
  <r>
    <x v="1"/>
    <n v="1044"/>
    <x v="77"/>
    <s v="Rest"/>
    <x v="258"/>
    <s v="abgepumpt"/>
    <x v="64"/>
    <s v="-"/>
    <n v="48"/>
    <s v="Produkte"/>
    <s v="BUs"/>
    <s v="Symptome"/>
    <s v="0"/>
    <s v="Abfüllung"/>
    <s v="-"/>
  </r>
  <r>
    <x v="1"/>
    <n v="392"/>
    <x v="77"/>
    <s v="Rest"/>
    <x v="258"/>
    <s v="Linienbezogen"/>
    <x v="17"/>
    <s v="-"/>
    <n v="48"/>
    <s v="Produkte"/>
    <s v="BUs"/>
    <s v="Symptome"/>
    <s v="0"/>
    <s v="Schmelze"/>
    <s v="-"/>
  </r>
  <r>
    <x v="0"/>
    <n v="19"/>
    <x v="77"/>
    <s v="Rest"/>
    <x v="258"/>
    <s v="Linienbezogen"/>
    <x v="6"/>
    <s v="-"/>
    <n v="48"/>
    <s v="Produkte"/>
    <s v="BUs"/>
    <s v="Symptome"/>
    <s v="0"/>
    <s v="BU3"/>
    <s v="-"/>
  </r>
  <r>
    <x v="0"/>
    <n v="34"/>
    <x v="77"/>
    <s v="Rest"/>
    <x v="258"/>
    <s v="Linienbezogen"/>
    <x v="6"/>
    <s v="-"/>
    <n v="48"/>
    <s v="Produkte"/>
    <s v="BUs"/>
    <s v="Symptome"/>
    <s v="0"/>
    <s v="BU3"/>
    <s v="-"/>
  </r>
  <r>
    <x v="0"/>
    <n v="15"/>
    <x v="77"/>
    <s v="Rest"/>
    <x v="258"/>
    <s v="Linienbezogen"/>
    <x v="6"/>
    <s v="-"/>
    <n v="48"/>
    <s v="Produkte"/>
    <s v="BUs"/>
    <s v="Symptome"/>
    <s v="0"/>
    <s v="BU3"/>
    <s v="-"/>
  </r>
  <r>
    <x v="2"/>
    <n v="35"/>
    <x v="77"/>
    <s v="Rest"/>
    <x v="258"/>
    <s v="Linienbezogen"/>
    <x v="6"/>
    <s v="-"/>
    <n v="48"/>
    <s v="Produkte"/>
    <s v="BUs"/>
    <s v="Symptome"/>
    <n v="0"/>
    <s v="BU4"/>
    <s v="-"/>
  </r>
  <r>
    <x v="1"/>
    <n v="45.8"/>
    <x v="77"/>
    <s v="Rest"/>
    <x v="258"/>
    <s v="Schimmel"/>
    <x v="33"/>
    <s v="-"/>
    <n v="48"/>
    <s v="Produkte"/>
    <s v="BUs"/>
    <s v="Symptome"/>
    <s v="0"/>
    <s v="BU1"/>
    <s v="-"/>
  </r>
  <r>
    <x v="5"/>
    <n v="13"/>
    <x v="78"/>
    <s v="VOS 295"/>
    <x v="53"/>
    <s v="keinen Verwendungszweck"/>
    <x v="26"/>
    <s v="-"/>
    <n v="49"/>
    <s v="Produkte"/>
    <s v="BUs"/>
    <s v="Symptome"/>
    <n v="6.5"/>
    <s v="Labor"/>
    <n v="29500482"/>
  </r>
  <r>
    <x v="2"/>
    <n v="12"/>
    <x v="78"/>
    <s v="ABS 295"/>
    <x v="214"/>
    <s v="Verpackungsfehler"/>
    <x v="51"/>
    <s v="-"/>
    <n v="49"/>
    <s v="Produkte"/>
    <s v="BUs"/>
    <s v="Symptome"/>
    <n v="8.9154964727939934"/>
    <s v="BU4"/>
    <n v="29500887"/>
  </r>
  <r>
    <x v="2"/>
    <n v="15"/>
    <x v="78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17"/>
    <x v="78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20"/>
    <x v="78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3"/>
    <x v="78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2"/>
    <x v="78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20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14"/>
    <x v="79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10"/>
    <x v="79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10"/>
    <x v="79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14"/>
    <x v="79"/>
    <s v="ABS 295"/>
    <x v="65"/>
    <s v="Verpackungsfehler"/>
    <x v="51"/>
    <s v="-"/>
    <n v="49"/>
    <s v="Produkte"/>
    <s v="BUs"/>
    <s v="Symptome"/>
    <n v="7.6086145024926051"/>
    <s v="BU4"/>
    <n v="29500906"/>
  </r>
  <r>
    <x v="2"/>
    <n v="12"/>
    <x v="79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0"/>
    <x v="79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5"/>
    <x v="79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1"/>
    <x v="79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2"/>
    <x v="79"/>
    <s v="ABS 295"/>
    <x v="218"/>
    <s v="keinen Verwendungszweck"/>
    <x v="26"/>
    <s v="-"/>
    <n v="49"/>
    <s v="Produkte"/>
    <s v="BUs"/>
    <s v="Symptome"/>
    <n v="14.49175949220386"/>
    <s v="BU4"/>
    <n v="29500908"/>
  </r>
  <r>
    <x v="2"/>
    <n v="14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5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24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8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6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3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4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4"/>
    <x v="79"/>
    <s v="ABS 295"/>
    <x v="105"/>
    <s v="keinen Verwendungszweck"/>
    <x v="26"/>
    <s v="-"/>
    <n v="49"/>
    <s v="Produkte"/>
    <s v="BUs"/>
    <s v="Symptome"/>
    <n v="9.4651380183951126"/>
    <s v="BU4"/>
    <n v="29500910"/>
  </r>
  <r>
    <x v="2"/>
    <n v="11"/>
    <x v="79"/>
    <s v="ABS 295"/>
    <x v="113"/>
    <s v="keinen Verwendungszweck"/>
    <x v="26"/>
    <s v="-"/>
    <n v="49"/>
    <s v="Produkte"/>
    <s v="BUs"/>
    <s v="Symptome"/>
    <n v="0"/>
    <s v="BU4"/>
    <n v="29500952"/>
  </r>
  <r>
    <x v="2"/>
    <n v="9"/>
    <x v="79"/>
    <s v="ABS 295"/>
    <x v="124"/>
    <s v="keinen Verwendungszweck"/>
    <x v="26"/>
    <s v="-"/>
    <n v="49"/>
    <s v="Produkte"/>
    <s v="BUs"/>
    <s v="Symptome"/>
    <n v="8.9105580026070399"/>
    <s v="BU4"/>
    <n v="29501023"/>
  </r>
  <r>
    <x v="2"/>
    <n v="12"/>
    <x v="79"/>
    <s v="ABS 295"/>
    <x v="124"/>
    <s v="keinen Verwendungszweck"/>
    <x v="26"/>
    <s v="-"/>
    <n v="49"/>
    <s v="Produkte"/>
    <s v="BUs"/>
    <s v="Symptome"/>
    <n v="8.9105580026070399"/>
    <s v="BU4"/>
    <n v="29501023"/>
  </r>
  <r>
    <x v="2"/>
    <n v="13"/>
    <x v="79"/>
    <s v="ABS 295"/>
    <x v="4"/>
    <s v="Verpackungsfehler"/>
    <x v="51"/>
    <s v="-"/>
    <n v="49"/>
    <s v="Produkte"/>
    <s v="BUs"/>
    <s v="Symptome"/>
    <n v="8.0682678667519738"/>
    <s v="BU4"/>
    <n v="29501028"/>
  </r>
  <r>
    <x v="2"/>
    <n v="13"/>
    <x v="79"/>
    <s v="ABS 295"/>
    <x v="4"/>
    <s v="Verpackungsfehler"/>
    <x v="51"/>
    <s v="-"/>
    <n v="49"/>
    <s v="Produkte"/>
    <s v="BUs"/>
    <s v="Symptome"/>
    <n v="8.0682678667519738"/>
    <s v="BU4"/>
    <n v="29501028"/>
  </r>
  <r>
    <x v="2"/>
    <n v="10"/>
    <x v="79"/>
    <s v="ABS 295"/>
    <x v="71"/>
    <s v="keinen Verwendungszweck"/>
    <x v="26"/>
    <s v="-"/>
    <n v="49"/>
    <s v="Produkte"/>
    <s v="BUs"/>
    <s v="Symptome"/>
    <n v="7.281148389532067"/>
    <s v="BU4"/>
    <n v="29501029"/>
  </r>
  <r>
    <x v="2"/>
    <n v="13"/>
    <x v="79"/>
    <s v="ABS 495"/>
    <x v="129"/>
    <s v="keinen Verwendungszweck"/>
    <x v="26"/>
    <s v="-"/>
    <n v="49"/>
    <s v="Produkte"/>
    <s v="BUs"/>
    <s v="Symptome"/>
    <n v="0"/>
    <s v="BU4"/>
    <n v="49500166"/>
  </r>
  <r>
    <x v="2"/>
    <n v="303"/>
    <x v="79"/>
    <s v="ABS 495"/>
    <x v="9"/>
    <s v="keinen Verwendungszweck"/>
    <x v="26"/>
    <s v="-"/>
    <n v="49"/>
    <s v="Produkte"/>
    <s v="BUs"/>
    <s v="Symptome"/>
    <n v="8.9105580026070399"/>
    <s v="BU4"/>
    <n v="49500194"/>
  </r>
  <r>
    <x v="2"/>
    <n v="318"/>
    <x v="79"/>
    <s v="ABS 495"/>
    <x v="219"/>
    <s v="keinen Verwendungszweck"/>
    <x v="26"/>
    <s v="-"/>
    <n v="49"/>
    <s v="Produkte"/>
    <s v="BUs"/>
    <s v="Symptome"/>
    <n v="6.5857900165143262"/>
    <s v="BU4"/>
    <n v="49500196"/>
  </r>
  <r>
    <x v="5"/>
    <n v="9"/>
    <x v="77"/>
    <s v="Rest"/>
    <x v="258"/>
    <s v="Linienbezogen"/>
    <x v="39"/>
    <s v="-"/>
    <n v="48"/>
    <s v="Produkte"/>
    <s v="BUs"/>
    <s v="Symptome"/>
    <s v="0"/>
    <s v="Logistik"/>
    <s v="-"/>
  </r>
  <r>
    <x v="0"/>
    <n v="115"/>
    <x v="77"/>
    <n v="295010003"/>
    <x v="353"/>
    <s v="keinen Verwendungszweck"/>
    <x v="26"/>
    <s v="-"/>
    <n v="48"/>
    <s v="Produkte"/>
    <s v="BUs"/>
    <s v="Symptome"/>
    <s v="0"/>
    <s v="BU3"/>
    <n v="295010003"/>
  </r>
  <r>
    <x v="0"/>
    <n v="88"/>
    <x v="77"/>
    <s v="VOS 295"/>
    <x v="354"/>
    <s v="keinen Verwendungszweck"/>
    <x v="26"/>
    <s v="-"/>
    <n v="48"/>
    <s v="Produkte"/>
    <s v="BUs"/>
    <s v="Symptome"/>
    <s v="0"/>
    <s v="BU3"/>
    <n v="29501113"/>
  </r>
  <r>
    <x v="1"/>
    <n v="57"/>
    <x v="77"/>
    <s v="VOS 295"/>
    <x v="46"/>
    <s v="Rest"/>
    <x v="10"/>
    <s v="-"/>
    <n v="48"/>
    <s v="Produkte"/>
    <s v="BUs"/>
    <s v="Symptome"/>
    <n v="0.57000000000000006"/>
    <s v="RWV"/>
    <n v="29500917"/>
  </r>
  <r>
    <x v="5"/>
    <n v="25.2"/>
    <x v="77"/>
    <s v="Rest"/>
    <x v="258"/>
    <s v="Qualitätssicherung"/>
    <x v="45"/>
    <s v="-"/>
    <n v="48"/>
    <s v="Produkte"/>
    <s v="BUs"/>
    <s v="Symptome"/>
    <s v="0"/>
    <s v="Labor"/>
    <s v="-"/>
  </r>
  <r>
    <x v="5"/>
    <n v="17"/>
    <x v="77"/>
    <s v="Rest"/>
    <x v="258"/>
    <s v="Qualitätssicherung"/>
    <x v="14"/>
    <s v="-"/>
    <n v="48"/>
    <s v="Produkte"/>
    <s v="BUs"/>
    <s v="Symptome"/>
    <s v="0"/>
    <s v="QM"/>
    <s v="-"/>
  </r>
  <r>
    <x v="0"/>
    <n v="45"/>
    <x v="77"/>
    <s v="Rest"/>
    <x v="258"/>
    <s v="keinen Verwendungszweck"/>
    <x v="26"/>
    <s v="-"/>
    <n v="48"/>
    <s v="Produkte"/>
    <s v="BUs"/>
    <s v="Symptome"/>
    <s v="0"/>
    <s v="WVP"/>
    <s v="-"/>
  </r>
  <r>
    <x v="1"/>
    <n v="14"/>
    <x v="77"/>
    <s v="VOS 295"/>
    <x v="46"/>
    <s v="Rest"/>
    <x v="10"/>
    <s v="-"/>
    <n v="48"/>
    <s v="Produkte"/>
    <s v="BUs"/>
    <s v="Symptome"/>
    <n v="0.14000000000000001"/>
    <s v="BU1"/>
    <n v="29500917"/>
  </r>
  <r>
    <x v="1"/>
    <n v="24"/>
    <x v="77"/>
    <s v="VOS 295"/>
    <x v="46"/>
    <s v="Rest"/>
    <x v="10"/>
    <s v="-"/>
    <n v="48"/>
    <s v="Produkte"/>
    <s v="BUs"/>
    <s v="Symptome"/>
    <n v="0.24"/>
    <s v="BU1"/>
    <n v="29500917"/>
  </r>
  <r>
    <x v="5"/>
    <n v="30.1"/>
    <x v="77"/>
    <s v="Rest"/>
    <x v="258"/>
    <s v="Qualitätssicherung"/>
    <x v="9"/>
    <s v="-"/>
    <n v="48"/>
    <s v="Produkte"/>
    <s v="BUs"/>
    <s v="Symptome"/>
    <s v="0"/>
    <s v="Labor"/>
    <s v="-"/>
  </r>
  <r>
    <x v="2"/>
    <n v="12"/>
    <x v="80"/>
    <s v="VOS 295"/>
    <x v="53"/>
    <s v="keinen Verwendungszweck"/>
    <x v="26"/>
    <s v="-"/>
    <n v="49"/>
    <s v="Produkte"/>
    <s v="BUs"/>
    <s v="Symptome"/>
    <n v="2.84"/>
    <s v="BU4"/>
    <n v="29500482"/>
  </r>
  <r>
    <x v="2"/>
    <n v="16"/>
    <x v="80"/>
    <s v="ABS 295"/>
    <x v="60"/>
    <s v="keinen Verwendungszweck"/>
    <x v="26"/>
    <s v="-"/>
    <n v="49"/>
    <s v="Produkte"/>
    <s v="BUs"/>
    <s v="Symptome"/>
    <n v="6.7194568295036419"/>
    <s v="BU4"/>
    <n v="29500886"/>
  </r>
  <r>
    <x v="2"/>
    <n v="18"/>
    <x v="80"/>
    <s v="ABS 295"/>
    <x v="61"/>
    <s v="keinen Verwendungszweck"/>
    <x v="26"/>
    <s v="-"/>
    <n v="49"/>
    <s v="Produkte"/>
    <s v="BUs"/>
    <s v="Symptome"/>
    <n v="9.1663526661992432"/>
    <s v="BU4"/>
    <n v="29500891"/>
  </r>
  <r>
    <x v="2"/>
    <n v="17"/>
    <x v="80"/>
    <s v="ABS 295"/>
    <x v="61"/>
    <s v="keinen Verwendungszweck"/>
    <x v="26"/>
    <s v="-"/>
    <n v="49"/>
    <s v="Produkte"/>
    <s v="BUs"/>
    <s v="Symptome"/>
    <n v="9.1663526661992432"/>
    <s v="BU4"/>
    <n v="29500891"/>
  </r>
  <r>
    <x v="2"/>
    <n v="14"/>
    <x v="80"/>
    <s v="ABS 295"/>
    <x v="61"/>
    <s v="keinen Verwendungszweck"/>
    <x v="26"/>
    <s v="-"/>
    <n v="49"/>
    <s v="Produkte"/>
    <s v="BUs"/>
    <s v="Symptome"/>
    <n v="9.1663526661992432"/>
    <s v="BU4"/>
    <n v="29500891"/>
  </r>
  <r>
    <x v="2"/>
    <n v="20"/>
    <x v="80"/>
    <s v="ABS 295"/>
    <x v="69"/>
    <s v="keinen Verwendungszweck"/>
    <x v="26"/>
    <s v="-"/>
    <n v="49"/>
    <s v="Produkte"/>
    <s v="BUs"/>
    <s v="Symptome"/>
    <n v="7.5058130571925785"/>
    <s v="BU4"/>
    <n v="29501009"/>
  </r>
  <r>
    <x v="2"/>
    <n v="5"/>
    <x v="80"/>
    <s v="ABS 295"/>
    <x v="70"/>
    <s v="keinen Verwendungszweck"/>
    <x v="26"/>
    <s v="-"/>
    <n v="49"/>
    <s v="Produkte"/>
    <s v="BUs"/>
    <s v="Symptome"/>
    <n v="7.4148209887633527"/>
    <s v="BU4"/>
    <n v="29501013"/>
  </r>
  <r>
    <x v="2"/>
    <n v="20"/>
    <x v="80"/>
    <s v="ABS 295"/>
    <x v="73"/>
    <s v="keinen Verwendungszweck"/>
    <x v="26"/>
    <s v="-"/>
    <n v="49"/>
    <s v="Produkte"/>
    <s v="BUs"/>
    <s v="Symptome"/>
    <n v="10.868925052314992"/>
    <s v="BU4"/>
    <n v="29501039"/>
  </r>
  <r>
    <x v="2"/>
    <n v="20"/>
    <x v="80"/>
    <s v="ABS 295"/>
    <x v="73"/>
    <s v="keinen Verwendungszweck"/>
    <x v="26"/>
    <s v="-"/>
    <n v="49"/>
    <s v="Produkte"/>
    <s v="BUs"/>
    <s v="Symptome"/>
    <n v="10.868925052314992"/>
    <s v="BU4"/>
    <n v="29501039"/>
  </r>
  <r>
    <x v="0"/>
    <n v="25"/>
    <x v="79"/>
    <s v="Rest"/>
    <x v="258"/>
    <s v="Linienbezogen"/>
    <x v="6"/>
    <s v="-"/>
    <n v="49"/>
    <s v="Produkte"/>
    <s v="BUs"/>
    <s v="Symptome"/>
    <s v="0"/>
    <s v="BU3"/>
    <s v="-"/>
  </r>
  <r>
    <x v="0"/>
    <n v="321"/>
    <x v="79"/>
    <s v="Offen vegan"/>
    <x v="134"/>
    <s v="keinen Verwendungszweck"/>
    <x v="26"/>
    <s v="-"/>
    <n v="49"/>
    <s v="Produkte"/>
    <s v="BUs"/>
    <s v="Symptome"/>
    <n v="160.5"/>
    <s v="BU3"/>
    <n v="29900003"/>
  </r>
  <r>
    <x v="0"/>
    <n v="114"/>
    <x v="79"/>
    <s v="Offen vegan"/>
    <x v="40"/>
    <s v="keinen Verwendungszweck"/>
    <x v="26"/>
    <s v="-"/>
    <n v="49"/>
    <s v="Produkte"/>
    <s v="BUs"/>
    <s v="Symptome"/>
    <n v="57"/>
    <s v="BU3"/>
    <n v="29900002"/>
  </r>
  <r>
    <x v="1"/>
    <n v="40"/>
    <x v="79"/>
    <s v="Räucherwürste"/>
    <x v="100"/>
    <s v="Rest"/>
    <x v="32"/>
    <s v="-"/>
    <n v="49"/>
    <s v="Produkte"/>
    <s v="BUs"/>
    <s v="Symptome"/>
    <s v="0"/>
    <s v="Abfüllung"/>
    <n v="32000106"/>
  </r>
  <r>
    <x v="1"/>
    <n v="20"/>
    <x v="79"/>
    <s v="Räucherwürste"/>
    <x v="147"/>
    <s v="Linienbezogen"/>
    <x v="23"/>
    <s v="-"/>
    <n v="49"/>
    <s v="Produkte"/>
    <s v="BUs"/>
    <s v="Symptome"/>
    <s v="0"/>
    <s v="Abfüllung"/>
    <n v="32000107"/>
  </r>
  <r>
    <x v="1"/>
    <n v="20"/>
    <x v="79"/>
    <s v="Räucherwürste"/>
    <x v="100"/>
    <s v="Rest"/>
    <x v="11"/>
    <s v="-"/>
    <n v="49"/>
    <s v="Produkte"/>
    <s v="BUs"/>
    <s v="Symptome"/>
    <s v="0"/>
    <s v="Abfüllung"/>
    <n v="32000106"/>
  </r>
  <r>
    <x v="1"/>
    <n v="274"/>
    <x v="79"/>
    <s v="Rest"/>
    <x v="258"/>
    <s v="Linienbezogen"/>
    <x v="23"/>
    <s v="-"/>
    <n v="49"/>
    <s v="Produkte"/>
    <s v="BUs"/>
    <s v="Symptome"/>
    <s v="0"/>
    <s v="Abfüllung"/>
    <s v="-"/>
  </r>
  <r>
    <x v="1"/>
    <n v="150"/>
    <x v="79"/>
    <s v="vegan"/>
    <x v="225"/>
    <s v="Linienbezogen"/>
    <x v="7"/>
    <s v="-"/>
    <n v="49"/>
    <s v="Produkte"/>
    <s v="BUs"/>
    <s v="Symptome"/>
    <s v="0"/>
    <s v="Abfüllung"/>
    <s v="vegan"/>
  </r>
  <r>
    <x v="5"/>
    <n v="8"/>
    <x v="79"/>
    <s v="Rest"/>
    <x v="258"/>
    <s v="Qualitätssicherung"/>
    <x v="15"/>
    <s v="-"/>
    <n v="49"/>
    <s v="Produkte"/>
    <s v="BUs"/>
    <s v="Symptome"/>
    <s v="0"/>
    <s v="Labor"/>
    <s v="-"/>
  </r>
  <r>
    <x v="0"/>
    <n v="52"/>
    <x v="79"/>
    <s v="Rest"/>
    <x v="258"/>
    <s v="keinen Verwendungszweck"/>
    <x v="26"/>
    <s v="-"/>
    <n v="49"/>
    <s v="Produkte"/>
    <s v="BUs"/>
    <s v="Symptome"/>
    <s v="0"/>
    <s v="WVP"/>
    <s v="-"/>
  </r>
  <r>
    <x v="5"/>
    <n v="10.5"/>
    <x v="79"/>
    <s v="Rest"/>
    <x v="258"/>
    <s v="Qualitätssicherung"/>
    <x v="14"/>
    <s v="-"/>
    <n v="49"/>
    <s v="Produkte"/>
    <s v="BUs"/>
    <s v="Symptome"/>
    <s v="0"/>
    <s v="QM"/>
    <s v="-"/>
  </r>
  <r>
    <x v="0"/>
    <n v="15"/>
    <x v="79"/>
    <s v="Rest"/>
    <x v="258"/>
    <s v="Linienbezogen"/>
    <x v="6"/>
    <s v="-"/>
    <n v="49"/>
    <s v="Produkte"/>
    <s v="BUs"/>
    <s v="Symptome"/>
    <s v="0"/>
    <s v="L1"/>
    <s v="-"/>
  </r>
  <r>
    <x v="1"/>
    <n v="15"/>
    <x v="79"/>
    <s v="VOS 295"/>
    <x v="46"/>
    <s v="Rest"/>
    <x v="10"/>
    <s v="-"/>
    <n v="49"/>
    <s v="Produkte"/>
    <s v="BUs"/>
    <s v="Symptome"/>
    <n v="0.15"/>
    <s v="BU1"/>
    <n v="29500917"/>
  </r>
  <r>
    <x v="5"/>
    <n v="101.3"/>
    <x v="79"/>
    <s v="Rest"/>
    <x v="258"/>
    <s v="Qualitätssicherung"/>
    <x v="45"/>
    <s v="-"/>
    <n v="49"/>
    <s v="Produkte"/>
    <s v="BUs"/>
    <s v="Symptome"/>
    <s v="0"/>
    <s v="Labor"/>
    <s v="-"/>
  </r>
  <r>
    <x v="5"/>
    <n v="4.4000000000000004"/>
    <x v="79"/>
    <s v="Rest"/>
    <x v="258"/>
    <s v="Qualitätssicherung"/>
    <x v="14"/>
    <s v="-"/>
    <n v="49"/>
    <s v="Produkte"/>
    <s v="BUs"/>
    <s v="Symptome"/>
    <s v="0"/>
    <s v="Labor"/>
    <s v="-"/>
  </r>
  <r>
    <x v="1"/>
    <n v="140"/>
    <x v="80"/>
    <s v="Rest"/>
    <x v="258"/>
    <s v="Linienbezogen"/>
    <x v="17"/>
    <s v="-"/>
    <n v="49"/>
    <s v="Produkte"/>
    <s v="BUs"/>
    <s v="Symptome"/>
    <s v="0"/>
    <s v="BU1"/>
    <s v="-"/>
  </r>
  <r>
    <x v="4"/>
    <n v="250"/>
    <x v="80"/>
    <s v="ABS 295"/>
    <x v="13"/>
    <s v="Linienbezogen"/>
    <x v="6"/>
    <s v="-"/>
    <n v="49"/>
    <s v="Produkte"/>
    <s v="BUs"/>
    <s v="Symptome"/>
    <s v="0"/>
    <s v="BU2"/>
    <s v="Scheiben/Staub"/>
  </r>
  <r>
    <x v="0"/>
    <n v="107"/>
    <x v="80"/>
    <s v="Diverses"/>
    <x v="355"/>
    <s v="Qualitätsprobleme"/>
    <x v="58"/>
    <s v="-"/>
    <n v="49"/>
    <s v="Produkte"/>
    <s v="BUs"/>
    <s v="Symptome"/>
    <s v="0"/>
    <s v="BU3"/>
    <s v="FK-Röllchen"/>
  </r>
  <r>
    <x v="1"/>
    <n v="4"/>
    <x v="80"/>
    <s v="VOS 295"/>
    <x v="46"/>
    <s v="Rest"/>
    <x v="10"/>
    <s v="-"/>
    <n v="49"/>
    <s v="Produkte"/>
    <s v="BUs"/>
    <s v="Symptome"/>
    <n v="0.04"/>
    <s v="BU1"/>
    <n v="29500917"/>
  </r>
  <r>
    <x v="1"/>
    <n v="171"/>
    <x v="80"/>
    <s v="Rest"/>
    <x v="258"/>
    <s v="Linienbezogen"/>
    <x v="17"/>
    <s v="-"/>
    <n v="49"/>
    <s v="Produkte"/>
    <s v="BUs"/>
    <s v="Symptome"/>
    <s v="0"/>
    <s v="Schmelze"/>
    <s v="-"/>
  </r>
  <r>
    <x v="2"/>
    <n v="20"/>
    <x v="80"/>
    <s v="Rest"/>
    <x v="258"/>
    <s v="Linienbezogen"/>
    <x v="6"/>
    <s v="-"/>
    <n v="49"/>
    <s v="Produkte"/>
    <s v="BUs"/>
    <s v="Symptome"/>
    <n v="0"/>
    <s v="BU4"/>
    <s v="-"/>
  </r>
  <r>
    <x v="0"/>
    <n v="234"/>
    <x v="80"/>
    <s v="Offen vegan"/>
    <x v="40"/>
    <s v="keinen Verwendungszweck"/>
    <x v="26"/>
    <s v="-"/>
    <n v="49"/>
    <s v="Produkte"/>
    <s v="BUs"/>
    <s v="Symptome"/>
    <n v="117"/>
    <s v="BU3"/>
    <n v="29900002"/>
  </r>
  <r>
    <x v="1"/>
    <n v="232"/>
    <x v="80"/>
    <s v="Rest"/>
    <x v="258"/>
    <s v="Linienbezogen"/>
    <x v="6"/>
    <s v="-"/>
    <n v="49"/>
    <s v="Produkte"/>
    <s v="BUs"/>
    <s v="Symptome"/>
    <s v="0"/>
    <s v="Abfüllung"/>
    <s v="-"/>
  </r>
  <r>
    <x v="1"/>
    <n v="15"/>
    <x v="80"/>
    <s v="VOS 295"/>
    <x v="204"/>
    <s v="Schimmel"/>
    <x v="12"/>
    <s v="-"/>
    <n v="49"/>
    <s v="Produkte"/>
    <s v="BUs"/>
    <s v="Symptome"/>
    <n v="7.5"/>
    <s v="Bu1"/>
    <n v="29500947"/>
  </r>
  <r>
    <x v="1"/>
    <n v="44.6"/>
    <x v="80"/>
    <s v="VOS 495"/>
    <x v="166"/>
    <s v="Schimmel"/>
    <x v="12"/>
    <s v="-"/>
    <n v="49"/>
    <s v="Produkte"/>
    <s v="BUs"/>
    <s v="Symptome"/>
    <n v="22.924400000000002"/>
    <s v="Schmelze"/>
    <n v="49500159"/>
  </r>
  <r>
    <x v="0"/>
    <n v="9"/>
    <x v="80"/>
    <s v="Rest"/>
    <x v="258"/>
    <s v="Linienbezogen"/>
    <x v="6"/>
    <s v="-"/>
    <n v="49"/>
    <s v="Produkte"/>
    <s v="BUs"/>
    <s v="Symptome"/>
    <s v="0"/>
    <s v="L1"/>
    <s v="-"/>
  </r>
  <r>
    <x v="1"/>
    <n v="1280"/>
    <x v="80"/>
    <s v="Räucherwürste"/>
    <x v="110"/>
    <s v="Rest"/>
    <x v="32"/>
    <s v="-"/>
    <n v="49"/>
    <s v="Produkte"/>
    <s v="BUs"/>
    <s v="Symptome"/>
    <s v="0"/>
    <s v="Abfüllung"/>
    <n v="32000068"/>
  </r>
  <r>
    <x v="1"/>
    <n v="29"/>
    <x v="80"/>
    <s v="VOS 295"/>
    <x v="46"/>
    <s v="Rest"/>
    <x v="10"/>
    <s v="-"/>
    <n v="49"/>
    <s v="Produkte"/>
    <s v="BUs"/>
    <s v="Symptome"/>
    <n v="0.28999999999999998"/>
    <s v="BU1"/>
    <n v="29500917"/>
  </r>
  <r>
    <x v="5"/>
    <n v="5"/>
    <x v="80"/>
    <s v="Rest"/>
    <x v="258"/>
    <s v="Qualitätssicherung"/>
    <x v="14"/>
    <s v="-"/>
    <n v="49"/>
    <s v="Produkte"/>
    <s v="BUs"/>
    <s v="Symptome"/>
    <s v="0"/>
    <s v="QM"/>
    <s v="-"/>
  </r>
  <r>
    <x v="4"/>
    <n v="90"/>
    <x v="80"/>
    <s v="Rohware"/>
    <x v="21"/>
    <s v="Schimmel"/>
    <x v="21"/>
    <s v="-"/>
    <n v="49"/>
    <s v="Produkte"/>
    <s v="BUs"/>
    <s v="Symptome"/>
    <s v="0"/>
    <s v="BU2"/>
    <s v="Blöcke"/>
  </r>
  <r>
    <x v="4"/>
    <n v="28"/>
    <x v="80"/>
    <s v="ABS 295"/>
    <x v="13"/>
    <s v="Linienbezogen"/>
    <x v="6"/>
    <s v="-"/>
    <n v="49"/>
    <s v="Produkte"/>
    <s v="BUs"/>
    <s v="Symptome"/>
    <s v="0"/>
    <s v="BU2"/>
    <s v="Scheiben/Staub"/>
  </r>
  <r>
    <x v="1"/>
    <n v="20"/>
    <x v="80"/>
    <s v="VOS 295"/>
    <x v="204"/>
    <s v="Schimmel"/>
    <x v="12"/>
    <s v="-"/>
    <n v="49"/>
    <s v="Produkte"/>
    <s v="BUs"/>
    <s v="Symptome"/>
    <n v="10"/>
    <s v="BU1"/>
    <n v="29500947"/>
  </r>
  <r>
    <x v="0"/>
    <n v="20"/>
    <x v="80"/>
    <s v="Offen vegan"/>
    <x v="40"/>
    <s v="Schimmel"/>
    <x v="12"/>
    <s v="-"/>
    <n v="49"/>
    <s v="Produkte"/>
    <s v="BUs"/>
    <s v="Symptome"/>
    <n v="10"/>
    <s v="BU3"/>
    <n v="29900002"/>
  </r>
  <r>
    <x v="1"/>
    <n v="37"/>
    <x v="80"/>
    <s v="VOS 295"/>
    <x v="46"/>
    <s v="Rest"/>
    <x v="10"/>
    <s v="-"/>
    <n v="49"/>
    <s v="Produkte"/>
    <s v="BUs"/>
    <s v="Symptome"/>
    <n v="0.37"/>
    <s v="BU1"/>
    <n v="29500917"/>
  </r>
  <r>
    <x v="5"/>
    <n v="113.6"/>
    <x v="80"/>
    <s v="Rest"/>
    <x v="258"/>
    <s v="Qualitätssicherung"/>
    <x v="9"/>
    <s v="-"/>
    <n v="49"/>
    <s v="Produkte"/>
    <s v="BUs"/>
    <s v="Symptome"/>
    <s v="0"/>
    <s v="Labor"/>
    <s v="-"/>
  </r>
  <r>
    <x v="4"/>
    <n v="120"/>
    <x v="81"/>
    <s v="Rohware"/>
    <x v="21"/>
    <s v="Schimmel"/>
    <x v="21"/>
    <s v="-"/>
    <n v="49"/>
    <s v="Produkte"/>
    <s v="BUs"/>
    <s v="Symptome"/>
    <s v="0"/>
    <s v="BU2"/>
    <s v="Blöcke"/>
  </r>
  <r>
    <x v="0"/>
    <n v="170"/>
    <x v="81"/>
    <s v="Rest"/>
    <x v="258"/>
    <s v="Linienbezogen"/>
    <x v="6"/>
    <s v="-"/>
    <n v="49"/>
    <s v="Produkte"/>
    <s v="BUs"/>
    <s v="Symptome"/>
    <s v="0"/>
    <s v="BU3"/>
    <s v="-"/>
  </r>
  <r>
    <x v="1"/>
    <n v="165"/>
    <x v="81"/>
    <s v="Rest"/>
    <x v="258"/>
    <s v="Linienbezogen"/>
    <x v="17"/>
    <s v="-"/>
    <n v="49"/>
    <s v="Produkte"/>
    <s v="BUs"/>
    <s v="Symptome"/>
    <s v="0"/>
    <s v="BU1"/>
    <s v="-"/>
  </r>
  <r>
    <x v="1"/>
    <n v="28"/>
    <x v="81"/>
    <s v="ABS 295"/>
    <x v="123"/>
    <s v="Linienbezogen"/>
    <x v="6"/>
    <s v="-"/>
    <n v="49"/>
    <s v="Produkte"/>
    <s v="BUs"/>
    <s v="Symptome"/>
    <n v="2.8E-3"/>
    <s v="Abfüllung"/>
    <n v="29501017"/>
  </r>
  <r>
    <x v="1"/>
    <n v="64.400000000000006"/>
    <x v="81"/>
    <s v="Rest"/>
    <x v="258"/>
    <s v="Linienbezogen"/>
    <x v="17"/>
    <s v="-"/>
    <n v="49"/>
    <s v="Produkte"/>
    <s v="BUs"/>
    <s v="Symptome"/>
    <s v="0"/>
    <s v="Schmelze"/>
    <s v="-"/>
  </r>
  <r>
    <x v="2"/>
    <n v="18"/>
    <x v="81"/>
    <s v="Rest"/>
    <x v="258"/>
    <s v="Linienbezogen"/>
    <x v="6"/>
    <s v="-"/>
    <n v="49"/>
    <s v="Produkte"/>
    <s v="BUs"/>
    <s v="Symptome"/>
    <n v="0"/>
    <s v="BU4"/>
    <s v="-"/>
  </r>
  <r>
    <x v="1"/>
    <n v="135"/>
    <x v="81"/>
    <s v="Rohware"/>
    <x v="356"/>
    <s v="Linienbezogen"/>
    <x v="6"/>
    <s v="-"/>
    <n v="49"/>
    <s v="Produkte"/>
    <s v="BUs"/>
    <s v="Symptome"/>
    <s v="0"/>
    <s v="Schmelze"/>
    <s v="Fett"/>
  </r>
  <r>
    <x v="5"/>
    <n v="11.2"/>
    <x v="81"/>
    <s v="Rest"/>
    <x v="258"/>
    <s v="Qualitätssicherung"/>
    <x v="14"/>
    <s v="-"/>
    <n v="49"/>
    <s v="Produkte"/>
    <s v="BUs"/>
    <s v="Symptome"/>
    <s v="0"/>
    <s v="QM"/>
    <s v="-"/>
  </r>
  <r>
    <x v="0"/>
    <n v="38"/>
    <x v="81"/>
    <s v="Rest"/>
    <x v="258"/>
    <s v="keinen Verwendungszweck"/>
    <x v="26"/>
    <s v="-"/>
    <n v="49"/>
    <s v="Produkte"/>
    <s v="BUs"/>
    <s v="Symptome"/>
    <s v="0"/>
    <s v="WVP"/>
    <s v="-"/>
  </r>
  <r>
    <x v="1"/>
    <n v="66"/>
    <x v="81"/>
    <s v="VOS 295"/>
    <x v="46"/>
    <s v="Rest"/>
    <x v="10"/>
    <s v="-"/>
    <n v="49"/>
    <s v="Produkte"/>
    <s v="BUs"/>
    <s v="Symptome"/>
    <n v="0.66"/>
    <s v="BU1"/>
    <n v="29500917"/>
  </r>
  <r>
    <x v="0"/>
    <n v="256"/>
    <x v="81"/>
    <s v="Endstücke 295"/>
    <x v="37"/>
    <s v="Schimmel"/>
    <x v="12"/>
    <s v="-"/>
    <n v="49"/>
    <s v="Produkte"/>
    <s v="BUs"/>
    <s v="Symptome"/>
    <n v="128"/>
    <s v="BU3"/>
    <n v="29501070"/>
  </r>
  <r>
    <x v="0"/>
    <n v="165"/>
    <x v="81"/>
    <s v="VOS 295"/>
    <x v="198"/>
    <s v="Schimmel"/>
    <x v="12"/>
    <s v="-"/>
    <n v="49"/>
    <s v="Produkte"/>
    <s v="BUs"/>
    <s v="Symptome"/>
    <n v="82.5"/>
    <s v="BU3"/>
    <n v="29500620"/>
  </r>
  <r>
    <x v="5"/>
    <n v="229"/>
    <x v="81"/>
    <s v="Rest"/>
    <x v="258"/>
    <s v="Qualitätssicherung"/>
    <x v="15"/>
    <s v="-"/>
    <n v="49"/>
    <s v="Produkte"/>
    <s v="BUs"/>
    <s v="Symptome"/>
    <s v="0"/>
    <s v="QM"/>
    <s v="-"/>
  </r>
  <r>
    <x v="1"/>
    <n v="139"/>
    <x v="81"/>
    <s v="Rest"/>
    <x v="258"/>
    <s v="Linienbezogen"/>
    <x v="17"/>
    <s v="-"/>
    <n v="49"/>
    <s v="Produkte"/>
    <s v="BUs"/>
    <s v="Symptome"/>
    <s v="0"/>
    <s v="Schmelze"/>
    <s v="-"/>
  </r>
  <r>
    <x v="0"/>
    <n v="40"/>
    <x v="82"/>
    <s v="Rest"/>
    <x v="258"/>
    <s v="keinen Verwendungszweck"/>
    <x v="26"/>
    <s v="-"/>
    <n v="49"/>
    <s v="Produkte"/>
    <s v="BUs"/>
    <s v="Symptome"/>
    <s v="0"/>
    <s v="WVP"/>
    <s v="-"/>
  </r>
  <r>
    <x v="5"/>
    <n v="5.4"/>
    <x v="82"/>
    <s v="Rest"/>
    <x v="258"/>
    <s v="Qualitätssicherung"/>
    <x v="14"/>
    <s v="-"/>
    <n v="49"/>
    <s v="Produkte"/>
    <s v="BUs"/>
    <s v="Symptome"/>
    <s v="0"/>
    <s v="Labor"/>
    <s v="-"/>
  </r>
  <r>
    <x v="5"/>
    <n v="16"/>
    <x v="82"/>
    <s v="Rest"/>
    <x v="258"/>
    <s v="Qualitätssicherung"/>
    <x v="14"/>
    <s v="-"/>
    <n v="49"/>
    <s v="Produkte"/>
    <s v="BUs"/>
    <s v="Symptome"/>
    <s v="0"/>
    <s v="QM"/>
    <s v="-"/>
  </r>
  <r>
    <x v="0"/>
    <n v="11"/>
    <x v="82"/>
    <s v="Rest"/>
    <x v="258"/>
    <s v="Linienbezogen"/>
    <x v="6"/>
    <s v="-"/>
    <n v="49"/>
    <s v="Produkte"/>
    <s v="BUs"/>
    <s v="Symptome"/>
    <s v="0"/>
    <s v="L16"/>
    <s v="-"/>
  </r>
  <r>
    <x v="1"/>
    <n v="13"/>
    <x v="82"/>
    <s v="VOS 295"/>
    <x v="46"/>
    <s v="Rest"/>
    <x v="10"/>
    <s v="-"/>
    <n v="49"/>
    <s v="Produkte"/>
    <s v="BUs"/>
    <s v="Symptome"/>
    <n v="0.13"/>
    <s v="BU1"/>
    <n v="29500917"/>
  </r>
  <r>
    <x v="1"/>
    <n v="245"/>
    <x v="82"/>
    <s v="Rest"/>
    <x v="258"/>
    <s v="Linienbezogen"/>
    <x v="17"/>
    <s v="-"/>
    <n v="49"/>
    <s v="Produkte"/>
    <s v="BUs"/>
    <s v="Symptome"/>
    <s v="0"/>
    <s v="Abfüllung"/>
    <s v="-"/>
  </r>
  <r>
    <x v="1"/>
    <n v="75"/>
    <x v="82"/>
    <s v="ABS GroßLoKä Geräuchert"/>
    <x v="357"/>
    <s v="Schimmel"/>
    <x v="12"/>
    <s v="-"/>
    <n v="49"/>
    <s v="Produkte"/>
    <s v="BUs"/>
    <s v="Symptome"/>
    <n v="37.5"/>
    <s v="RWV"/>
    <n v="29600008"/>
  </r>
  <r>
    <x v="1"/>
    <n v="80"/>
    <x v="82"/>
    <s v="Rest"/>
    <x v="258"/>
    <s v="Linienbezogen"/>
    <x v="17"/>
    <s v="-"/>
    <n v="49"/>
    <s v="Produkte"/>
    <s v="BUs"/>
    <s v="Symptome"/>
    <s v="0"/>
    <s v="Schmelze"/>
    <s v="-"/>
  </r>
  <r>
    <x v="1"/>
    <n v="276"/>
    <x v="82"/>
    <s v="ABS GroßLoKä Geräuchert"/>
    <x v="357"/>
    <s v="Schimmel"/>
    <x v="12"/>
    <s v="-"/>
    <n v="49"/>
    <s v="Produkte"/>
    <s v="BUs"/>
    <s v="Symptome"/>
    <n v="138"/>
    <s v="RWV"/>
    <n v="29600008"/>
  </r>
  <r>
    <x v="0"/>
    <n v="113"/>
    <x v="82"/>
    <s v="ABS 295"/>
    <x v="31"/>
    <s v="keinen Verwendungszweck"/>
    <x v="26"/>
    <s v="-"/>
    <n v="49"/>
    <s v="Produkte"/>
    <s v="BUs"/>
    <s v="Symptome"/>
    <n v="113"/>
    <s v="BU3"/>
    <n v="29501003"/>
  </r>
  <r>
    <x v="0"/>
    <n v="130"/>
    <x v="82"/>
    <s v="Rest"/>
    <x v="258"/>
    <s v="Linienbezogen"/>
    <x v="17"/>
    <s v="-"/>
    <n v="49"/>
    <s v="Produkte"/>
    <s v="BUs"/>
    <s v="Symptome"/>
    <s v="0"/>
    <s v="BU3"/>
    <s v="-"/>
  </r>
  <r>
    <x v="5"/>
    <n v="4"/>
    <x v="83"/>
    <s v="Rest"/>
    <x v="258"/>
    <s v="Qualitätssicherung"/>
    <x v="14"/>
    <s v="-"/>
    <n v="49"/>
    <s v="Produkte"/>
    <s v="BUs"/>
    <s v="Symptome"/>
    <s v="0"/>
    <s v="Labor"/>
    <s v="-"/>
  </r>
  <r>
    <x v="0"/>
    <n v="160"/>
    <x v="83"/>
    <s v="Rest"/>
    <x v="258"/>
    <s v="keinen Verwendungszweck"/>
    <x v="26"/>
    <s v="-"/>
    <n v="49"/>
    <s v="Produkte"/>
    <s v="BUs"/>
    <s v="Symptome"/>
    <s v="0"/>
    <s v="WVP"/>
    <s v="-"/>
  </r>
  <r>
    <x v="5"/>
    <n v="80"/>
    <x v="84"/>
    <s v="Rest"/>
    <x v="258"/>
    <s v="Qualitätssicherung"/>
    <x v="9"/>
    <s v="-"/>
    <n v="50"/>
    <s v="Produkte"/>
    <s v="BUs"/>
    <s v="Symptome"/>
    <s v="0"/>
    <s v="Labor"/>
    <s v="-"/>
  </r>
  <r>
    <x v="0"/>
    <n v="238"/>
    <x v="84"/>
    <s v="Endstücke 295"/>
    <x v="82"/>
    <s v="Schimmel"/>
    <x v="12"/>
    <s v="-"/>
    <n v="50"/>
    <s v="Produkte"/>
    <s v="BUs"/>
    <s v="Symptome"/>
    <n v="119"/>
    <s v="BU3"/>
    <n v="29501079"/>
  </r>
  <r>
    <x v="0"/>
    <n v="276"/>
    <x v="84"/>
    <s v="Endstücke 295"/>
    <x v="37"/>
    <s v="Schimmel"/>
    <x v="12"/>
    <s v="-"/>
    <n v="50"/>
    <s v="Produkte"/>
    <s v="BUs"/>
    <s v="Symptome"/>
    <n v="138"/>
    <s v="BU3"/>
    <n v="29501070"/>
  </r>
  <r>
    <x v="6"/>
    <m/>
    <x v="85"/>
    <m/>
    <x v="358"/>
    <m/>
    <x v="6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x v="0"/>
    <n v="28"/>
    <x v="0"/>
    <s v="VOS 295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VOS 295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S 295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S 295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 295"/>
    <s v="ABS KELLERGEIST"/>
    <x v="1"/>
    <x v="2"/>
    <s v="Trennung vom Klebeband aus Produkt zu aufwendig"/>
    <n v="33"/>
    <s v="Produkte"/>
    <s v="BUs"/>
    <s v="Symptome"/>
    <n v="8.0682678667519738"/>
    <s v="L22"/>
    <n v="29501028"/>
    <n v="22"/>
  </r>
  <r>
    <x v="1"/>
    <n v="21.2"/>
    <x v="0"/>
    <s v="VOS 295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S 295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 495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ABS 495"/>
    <s v="ABS CAMBOZOLA-VAKU"/>
    <x v="0"/>
    <x v="3"/>
    <s v="&lt;300kg/Monat"/>
    <n v="33"/>
    <s v="Produkte"/>
    <s v="BUs"/>
    <s v="Symptome"/>
    <n v="8.9105580026070399"/>
    <s v="L20"/>
    <n v="49500194"/>
    <n v="12"/>
  </r>
  <r>
    <x v="0"/>
    <n v="45"/>
    <x v="0"/>
    <s v="Vegan 495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egan 495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4"/>
    <n v="90.6"/>
    <x v="0"/>
    <s v="ABS 295"/>
    <s v="Scheiben/Staub"/>
    <x v="3"/>
    <x v="6"/>
    <s v="-"/>
    <n v="33"/>
    <s v="Produkte"/>
    <s v="BUs"/>
    <s v="Symptome"/>
    <s v="0"/>
    <s v="BU2"/>
    <s v="Scheiben/Staub"/>
    <n v="30"/>
  </r>
  <r>
    <x v="1"/>
    <n v="55.6"/>
    <x v="0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91.2"/>
    <x v="0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8"/>
    <x v="0"/>
    <s v="Diverses"/>
    <s v="Diverses aus Abfüllung"/>
    <x v="1"/>
    <x v="8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60"/>
  </r>
  <r>
    <x v="0"/>
    <n v="28"/>
    <x v="1"/>
    <s v="ABS 295"/>
    <s v="ABS CHED-ROT MIT ß-CARO"/>
    <x v="1"/>
    <x v="11"/>
    <s v="-"/>
    <n v="33"/>
    <s v="Produkte"/>
    <s v="BUs"/>
    <s v="Symptome"/>
    <n v="28"/>
    <s v="L33"/>
    <n v="29501032"/>
    <n v="42"/>
  </r>
  <r>
    <x v="1"/>
    <n v="184"/>
    <x v="1"/>
    <s v="Sammelnr."/>
    <s v="VS GRS Chili mit Rinde"/>
    <x v="0"/>
    <x v="12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1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1"/>
    <n v="5"/>
    <x v="1"/>
    <s v="Div. Zipfel, ES ohne Verwendung"/>
    <s v="Div. Zipfel, Endstücke"/>
    <x v="1"/>
    <x v="10"/>
    <s v="keine Verwendung möglich"/>
    <n v="33"/>
    <s v="Produkte"/>
    <s v="BUs"/>
    <s v="Symptome"/>
    <s v="0"/>
    <s v="RWV"/>
    <s v="Div. Zipfel, Endstücke"/>
    <n v="60"/>
  </r>
  <r>
    <x v="1"/>
    <n v="20"/>
    <x v="1"/>
    <s v="Div. Zipfel, ES ohne Verwendung"/>
    <s v="Div. Zipfel, Endstücke"/>
    <x v="1"/>
    <x v="10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 Diverses"/>
    <s v="Vorschmelz Diverses"/>
    <x v="3"/>
    <x v="6"/>
    <s v="-"/>
    <n v="33"/>
    <s v="Produkte"/>
    <s v="BUs"/>
    <s v="Symptome"/>
    <s v="0"/>
    <s v="WVP"/>
    <s v="Vorschmelz Diverses"/>
    <n v="30"/>
  </r>
  <r>
    <x v="0"/>
    <n v="75"/>
    <x v="1"/>
    <s v="Diverses"/>
    <s v="Maschinenabfall"/>
    <x v="3"/>
    <x v="6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6"/>
    <s v="-"/>
    <n v="33"/>
    <s v="Produkte"/>
    <s v="BUs"/>
    <s v="Symptome"/>
    <n v="0"/>
    <s v="BU4"/>
    <s v="Diverses"/>
    <n v="30"/>
  </r>
  <r>
    <x v="1"/>
    <n v="143.5"/>
    <x v="1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242.5"/>
    <x v="1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183"/>
    <x v="1"/>
    <s v="Diverses"/>
    <s v="Diverses aus Schmelze"/>
    <x v="0"/>
    <x v="12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14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0"/>
    <n v="207.5"/>
    <x v="3"/>
    <s v="VOS 295"/>
    <s v="VOS Räucher Chili Vorsc"/>
    <x v="0"/>
    <x v="0"/>
    <s v="-"/>
    <n v="34"/>
    <s v="Produkte"/>
    <s v="BUs"/>
    <s v="Symptome"/>
    <n v="103.75"/>
    <s v="Bu3"/>
    <n v="29500527"/>
    <n v="12"/>
  </r>
  <r>
    <x v="0"/>
    <n v="177"/>
    <x v="3"/>
    <s v="VOS 295"/>
    <s v="VOS Räucher Schinken Vo"/>
    <x v="0"/>
    <x v="0"/>
    <s v="-"/>
    <n v="34"/>
    <s v="Produkte"/>
    <s v="BUs"/>
    <s v="Symptome"/>
    <n v="88.5"/>
    <s v="Bu3"/>
    <n v="29500528"/>
    <n v="12"/>
  </r>
  <r>
    <x v="0"/>
    <n v="50"/>
    <x v="3"/>
    <s v="ABS 295"/>
    <s v="ABS Cheddar rot"/>
    <x v="0"/>
    <x v="12"/>
    <s v="-"/>
    <n v="34"/>
    <s v="Produkte"/>
    <s v="BUs"/>
    <s v="Symptome"/>
    <s v="0"/>
    <s v="L1"/>
    <n v="29500776"/>
    <n v="12"/>
  </r>
  <r>
    <x v="1"/>
    <n v="56"/>
    <x v="3"/>
    <s v="VOS 295"/>
    <s v="VOS URW-VS-CHILI"/>
    <x v="0"/>
    <x v="12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 295"/>
    <s v="ABS CHED-PF-KRÄUK gemis"/>
    <x v="3"/>
    <x v="16"/>
    <s v="-"/>
    <n v="34"/>
    <s v="Produkte"/>
    <s v="BUs"/>
    <s v="Symptome"/>
    <n v="241"/>
    <s v="L33"/>
    <n v="29501003"/>
    <n v="81"/>
  </r>
  <r>
    <x v="0"/>
    <n v="17"/>
    <x v="3"/>
    <s v="ABS 295"/>
    <s v="ABS CHED-PF-KRÄUK gemis"/>
    <x v="3"/>
    <x v="16"/>
    <s v="-"/>
    <n v="34"/>
    <s v="Produkte"/>
    <s v="BUs"/>
    <s v="Symptome"/>
    <n v="17"/>
    <s v="L33"/>
    <n v="29501003"/>
    <n v="81"/>
  </r>
  <r>
    <x v="0"/>
    <n v="90"/>
    <x v="3"/>
    <s v="VOS 295"/>
    <s v="VOS RW NATUR AMM CO REZ"/>
    <x v="0"/>
    <x v="0"/>
    <s v="-"/>
    <n v="34"/>
    <s v="Produkte"/>
    <s v="BUs"/>
    <s v="Symptome"/>
    <n v="45"/>
    <s v="Bu3"/>
    <n v="29501022"/>
    <n v="12"/>
  </r>
  <r>
    <x v="0"/>
    <n v="870"/>
    <x v="3"/>
    <s v="VOS 295"/>
    <s v="VOS RW NATUR AMM CO REZ"/>
    <x v="0"/>
    <x v="0"/>
    <s v="-"/>
    <n v="34"/>
    <s v="Produkte"/>
    <s v="BUs"/>
    <s v="Symptome"/>
    <n v="435"/>
    <s v="Bu3"/>
    <n v="29501022"/>
    <n v="12"/>
  </r>
  <r>
    <x v="0"/>
    <n v="60"/>
    <x v="3"/>
    <s v="ABS 295"/>
    <s v="ABS CHED-ROT MIT ß-CARO"/>
    <x v="1"/>
    <x v="11"/>
    <s v="-"/>
    <n v="34"/>
    <s v="Produkte"/>
    <s v="BUs"/>
    <s v="Symptome"/>
    <n v="60"/>
    <s v="L33"/>
    <n v="29501032"/>
    <n v="42"/>
  </r>
  <r>
    <x v="0"/>
    <n v="63"/>
    <x v="3"/>
    <s v="VOS 295"/>
    <s v="VOS RW-ROT-CHEDD 8,1KG"/>
    <x v="0"/>
    <x v="0"/>
    <s v="-"/>
    <n v="34"/>
    <s v="Produkte"/>
    <s v="BUs"/>
    <s v="Symptome"/>
    <n v="31.5"/>
    <s v="Bu3"/>
    <n v="29501053"/>
    <n v="12"/>
  </r>
  <r>
    <x v="0"/>
    <n v="63"/>
    <x v="3"/>
    <s v="VOS 295"/>
    <s v="VOS RW BUN-PF"/>
    <x v="0"/>
    <x v="12"/>
    <s v="-"/>
    <n v="34"/>
    <s v="Produkte"/>
    <s v="BUs"/>
    <s v="Symptome"/>
    <n v="31.5"/>
    <s v="L16"/>
    <n v="29501055"/>
    <n v="12"/>
  </r>
  <r>
    <x v="3"/>
    <n v="546"/>
    <x v="3"/>
    <s v="Zipfel 295"/>
    <s v="VOS GRW-NATUR ZIPFEL 35"/>
    <x v="0"/>
    <x v="5"/>
    <s v="-"/>
    <n v="34"/>
    <s v="Produkte"/>
    <s v="BUs"/>
    <s v="Symptome"/>
    <n v="273"/>
    <s v="Verkauf"/>
    <n v="29501063"/>
    <n v="12"/>
  </r>
  <r>
    <x v="3"/>
    <n v="252"/>
    <x v="3"/>
    <s v="Zipfel 295"/>
    <s v="VOS GRW-SCHI ZIPFEL 350"/>
    <x v="0"/>
    <x v="5"/>
    <s v="-"/>
    <n v="34"/>
    <s v="Produkte"/>
    <s v="BUs"/>
    <s v="Symptome"/>
    <n v="126"/>
    <s v="Verkauf"/>
    <n v="29501064"/>
    <n v="12"/>
  </r>
  <r>
    <x v="3"/>
    <n v="252"/>
    <x v="3"/>
    <s v="Endstücke 295"/>
    <s v="VOS GRW-SCHI-NAT ENDSTÜ"/>
    <x v="0"/>
    <x v="5"/>
    <s v="-"/>
    <n v="34"/>
    <s v="Produkte"/>
    <s v="BUs"/>
    <s v="Symptome"/>
    <n v="126"/>
    <s v="Verkauf"/>
    <n v="29501070"/>
    <n v="12"/>
  </r>
  <r>
    <x v="3"/>
    <n v="177"/>
    <x v="3"/>
    <s v="Zipfel 295"/>
    <s v="VOS VS-SCHI ZIPFEL"/>
    <x v="0"/>
    <x v="5"/>
    <s v="-"/>
    <n v="34"/>
    <s v="Produkte"/>
    <s v="BUs"/>
    <s v="Symptome"/>
    <n v="88.5"/>
    <s v="Verkauf"/>
    <n v="29501086"/>
    <n v="12"/>
  </r>
  <r>
    <x v="3"/>
    <n v="207.5"/>
    <x v="3"/>
    <s v="Zipfel 295"/>
    <s v="VOS VS-CHILI ZIPFEL"/>
    <x v="0"/>
    <x v="5"/>
    <s v="-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12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-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n v="0"/>
    <s v="BU4"/>
    <s v="Diverses"/>
    <n v="30"/>
  </r>
  <r>
    <x v="1"/>
    <n v="280"/>
    <x v="3"/>
    <s v="Diverses"/>
    <s v="Diverses aus Abfüllung"/>
    <x v="3"/>
    <x v="7"/>
    <s v="-"/>
    <n v="34"/>
    <s v="Produkte"/>
    <s v="BUs"/>
    <s v="Symptome"/>
    <s v="0"/>
    <s v="Abfüllung"/>
    <s v="Diverses aus Abfüllung"/>
    <n v="20"/>
  </r>
  <r>
    <x v="1"/>
    <n v="279.5"/>
    <x v="3"/>
    <s v="Diverses"/>
    <s v="Diverses aus Abfüllung"/>
    <x v="3"/>
    <x v="7"/>
    <s v="-"/>
    <n v="34"/>
    <s v="Produkte"/>
    <s v="BUs"/>
    <s v="Symptome"/>
    <s v="0"/>
    <s v="Abfüllung"/>
    <s v="Diverses aus Abfüllung"/>
    <n v="20"/>
  </r>
  <r>
    <x v="1"/>
    <n v="229"/>
    <x v="3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306"/>
    <x v="3"/>
    <s v="VOS 295"/>
    <s v="VOR RW staubk"/>
    <x v="0"/>
    <x v="19"/>
    <s v="nur bestimmter Einsatz möglich"/>
    <n v="34"/>
    <s v="Produkte"/>
    <s v="BUs"/>
    <s v="Symptome"/>
    <s v="0"/>
    <s v="WVP"/>
    <s v="VOR RW staubk"/>
    <n v="12"/>
  </r>
  <r>
    <x v="5"/>
    <n v="547"/>
    <x v="4"/>
    <s v="VOS 295"/>
    <s v="VOS RW NATUR AMM CO REZ"/>
    <x v="1"/>
    <x v="20"/>
    <s v="-"/>
    <n v="34"/>
    <s v="Produkte"/>
    <s v="BUs"/>
    <s v="Symptome"/>
    <n v="273.5"/>
    <s v="Rest"/>
    <n v="29501022"/>
    <n v="22"/>
  </r>
  <r>
    <x v="1"/>
    <n v="143"/>
    <x v="4"/>
    <s v="VOS 295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 495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21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22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1"/>
    <n v="46"/>
    <x v="5"/>
    <s v="VOS 295"/>
    <s v="VOS Räucher Natur Natri"/>
    <x v="1"/>
    <x v="10"/>
    <s v="keine Verwendung möglich"/>
    <n v="34"/>
    <s v="Produkte"/>
    <s v="BUs"/>
    <s v="Symptome"/>
    <n v="23"/>
    <s v="RWV"/>
    <n v="29500498"/>
    <n v="60"/>
  </r>
  <r>
    <x v="0"/>
    <n v="1.2"/>
    <x v="5"/>
    <s v="VOS 295"/>
    <s v="VOS Räucher Natur Natri"/>
    <x v="3"/>
    <x v="6"/>
    <s v="nicht eindeutig"/>
    <n v="34"/>
    <s v="Produkte"/>
    <s v="BUs"/>
    <s v="Symptome"/>
    <n v="0.6"/>
    <s v="WVP"/>
    <n v="29500498"/>
    <n v="30"/>
  </r>
  <r>
    <x v="0"/>
    <n v="30"/>
    <x v="5"/>
    <s v="VOS 295"/>
    <s v="VOS RW-NUSS OGT"/>
    <x v="0"/>
    <x v="19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S 295"/>
    <s v="VOS-ABS ENTSORGUNG"/>
    <x v="1"/>
    <x v="10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23"/>
    <s v="Darm geplatzt"/>
    <n v="34"/>
    <s v="Produkte"/>
    <s v="BUs"/>
    <s v="Symptome"/>
    <s v="0"/>
    <s v="Abfüllung"/>
    <n v="31000084"/>
    <n v="34"/>
  </r>
  <r>
    <x v="0"/>
    <n v="450"/>
    <x v="5"/>
    <s v="Vegan 495"/>
    <s v="VOS VEG-SCH-WÜRZIG-VAKU"/>
    <x v="2"/>
    <x v="11"/>
    <s v="Schmutz"/>
    <n v="34"/>
    <s v="Produkte"/>
    <s v="BUs"/>
    <s v="Symptome"/>
    <n v="231.3"/>
    <s v="L1"/>
    <n v="49900002"/>
    <n v="61"/>
  </r>
  <r>
    <x v="0"/>
    <n v="11"/>
    <x v="5"/>
    <s v="Vegan 495"/>
    <s v="VOS VEG-SCH-WÜRZIG-VAKU"/>
    <x v="2"/>
    <x v="11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23"/>
    <s v="-"/>
    <n v="34"/>
    <s v="Produkte"/>
    <s v="BUs"/>
    <s v="Symptome"/>
    <s v="0"/>
    <s v="Abfüllung"/>
    <s v="Diverses aus Abfüllung"/>
    <n v="34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18"/>
    <x v="5"/>
    <s v="Diverses"/>
    <s v="Maschinenabfall"/>
    <x v="3"/>
    <x v="6"/>
    <s v="-"/>
    <n v="34"/>
    <s v="Produkte"/>
    <s v="BUs"/>
    <s v="Symptome"/>
    <s v="0"/>
    <s v="WVP"/>
    <s v="Maschinenabfall"/>
    <n v="30"/>
  </r>
  <r>
    <x v="0"/>
    <n v="248"/>
    <x v="5"/>
    <s v="Diverses"/>
    <s v="Maschinenabfall"/>
    <x v="3"/>
    <x v="6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Diverses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4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S 295"/>
    <s v="VOS Schwarzer Pfeffer R"/>
    <x v="0"/>
    <x v="25"/>
    <s v="Verformung"/>
    <n v="34"/>
    <s v="Produkte"/>
    <s v="BUs"/>
    <s v="Symptome"/>
    <n v="2.84"/>
    <s v="L22"/>
    <n v="29500482"/>
    <n v="120"/>
  </r>
  <r>
    <x v="0"/>
    <n v="30"/>
    <x v="7"/>
    <s v="ABS 295"/>
    <s v="ABS Cheddar rot"/>
    <x v="3"/>
    <x v="6"/>
    <s v="nicht eindeutig"/>
    <n v="34"/>
    <s v="Produkte"/>
    <s v="BUs"/>
    <s v="Symptome"/>
    <s v="0"/>
    <s v="L1"/>
    <n v="29500776"/>
    <n v="30"/>
  </r>
  <r>
    <x v="0"/>
    <n v="10"/>
    <x v="7"/>
    <s v="ABS 295"/>
    <s v="ABS Gouda Mittelalt 45%"/>
    <x v="0"/>
    <x v="19"/>
    <s v="wird eigentlich gesammelt und verarbeitet"/>
    <n v="34"/>
    <s v="Produkte"/>
    <s v="BUs"/>
    <s v="Symptome"/>
    <n v="20"/>
    <s v="L18"/>
    <n v="29500821"/>
    <n v="12"/>
  </r>
  <r>
    <x v="1"/>
    <n v="12"/>
    <x v="7"/>
    <s v="VOS 295"/>
    <s v="VOS SKZ AMMERLAND"/>
    <x v="0"/>
    <x v="19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 295"/>
    <s v="ABS CHED-PF-KRÄUK gemis"/>
    <x v="3"/>
    <x v="16"/>
    <s v="-"/>
    <n v="34"/>
    <s v="Produkte"/>
    <s v="BUs"/>
    <s v="Symptome"/>
    <n v="143"/>
    <s v="L33"/>
    <n v="29501003"/>
    <n v="81"/>
  </r>
  <r>
    <x v="1"/>
    <n v="79"/>
    <x v="7"/>
    <s v="Sammelnr.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ABS 295"/>
    <s v="Scheiben/Staub"/>
    <x v="3"/>
    <x v="6"/>
    <s v="-"/>
    <n v="34"/>
    <s v="Produkte"/>
    <s v="BUs"/>
    <s v="Symptome"/>
    <s v="0"/>
    <s v="BU2"/>
    <s v="Scheiben/Staub"/>
    <n v="30"/>
  </r>
  <r>
    <x v="5"/>
    <n v="10.4"/>
    <x v="7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0"/>
    <n v="86"/>
    <x v="8"/>
    <s v="ABS 295"/>
    <s v="ABS CHED-PF-KRÄUK gemis"/>
    <x v="3"/>
    <x v="16"/>
    <s v="-"/>
    <n v="35"/>
    <s v="Produkte"/>
    <s v="BUs"/>
    <s v="Symptome"/>
    <n v="86"/>
    <s v="L33"/>
    <n v="29501003"/>
    <n v="81"/>
  </r>
  <r>
    <x v="2"/>
    <n v="35.5"/>
    <x v="8"/>
    <s v="VOS 295"/>
    <s v="VOS WAL-THEKE"/>
    <x v="1"/>
    <x v="2"/>
    <s v="Trennung vom Klebeband aus Produkt zu aufwendig"/>
    <n v="35"/>
    <s v="Produkte"/>
    <s v="BUs"/>
    <s v="Symptome"/>
    <n v="0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ABS 295"/>
    <s v="Scheiben/Staub"/>
    <x v="3"/>
    <x v="6"/>
    <s v="-"/>
    <n v="35"/>
    <s v="Produkte"/>
    <s v="BUs"/>
    <s v="Symptome"/>
    <s v="0"/>
    <s v="BU2"/>
    <s v="Scheiben/Staub"/>
    <n v="30"/>
  </r>
  <r>
    <x v="1"/>
    <n v="526.6"/>
    <x v="8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5"/>
    <n v="8"/>
    <x v="8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8"/>
    <s v="Laborprobe"/>
    <n v="35"/>
    <s v="Produkte"/>
    <s v="BUs"/>
    <s v="Symptome"/>
    <s v="0"/>
    <s v="QM"/>
    <s v="Rückstellproben"/>
    <n v="70"/>
  </r>
  <r>
    <x v="2"/>
    <n v="51"/>
    <x v="9"/>
    <s v="VOS 295"/>
    <s v="VOS Schwarzer Pfeffer R"/>
    <x v="2"/>
    <x v="26"/>
    <s v="keinen Verwendungszweck"/>
    <n v="35"/>
    <s v="Produkte"/>
    <s v="BUs"/>
    <s v="Symptome"/>
    <n v="2.84"/>
    <s v="L22"/>
    <n v="29500482"/>
    <n v="61"/>
  </r>
  <r>
    <x v="1"/>
    <n v="123.5"/>
    <x v="9"/>
    <s v="VOS 295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 295"/>
    <s v="ABS HEUBL"/>
    <x v="2"/>
    <x v="26"/>
    <s v="&lt;300kg/Monat"/>
    <n v="35"/>
    <s v="Produkte"/>
    <s v="BUs"/>
    <s v="Symptome"/>
    <n v="0"/>
    <s v="L21"/>
    <n v="29500885"/>
    <n v="61"/>
  </r>
  <r>
    <x v="2"/>
    <n v="160"/>
    <x v="9"/>
    <s v="ABS 295"/>
    <s v="ABS MEDI-KRÄUK"/>
    <x v="2"/>
    <x v="26"/>
    <s v="&lt;300kg/Monat"/>
    <n v="35"/>
    <s v="Produkte"/>
    <s v="BUs"/>
    <s v="Symptome"/>
    <n v="6.7194568295036419"/>
    <s v="L21"/>
    <n v="29500886"/>
    <n v="61"/>
  </r>
  <r>
    <x v="2"/>
    <n v="22"/>
    <x v="9"/>
    <s v="ABS 295"/>
    <s v="ABS PECO"/>
    <x v="2"/>
    <x v="26"/>
    <s v="&lt;300kg/Monat"/>
    <n v="35"/>
    <s v="Produkte"/>
    <s v="BUs"/>
    <s v="Symptome"/>
    <n v="9.1663526661992432"/>
    <s v="L23"/>
    <n v="29500891"/>
    <n v="61"/>
  </r>
  <r>
    <x v="2"/>
    <n v="6"/>
    <x v="9"/>
    <s v="ABS 295"/>
    <s v="ABS BRIE"/>
    <x v="2"/>
    <x v="26"/>
    <s v="&lt;20kg/Monat"/>
    <n v="35"/>
    <s v="Produkte"/>
    <s v="BUs"/>
    <s v="Symptome"/>
    <n v="11.073912126293463"/>
    <s v="L20"/>
    <n v="29500895"/>
    <n v="61"/>
  </r>
  <r>
    <x v="2"/>
    <n v="44"/>
    <x v="9"/>
    <s v="ABS 295"/>
    <s v="ABS ROVIN"/>
    <x v="2"/>
    <x v="26"/>
    <s v="&lt;300kg/Monat"/>
    <n v="35"/>
    <s v="Produkte"/>
    <s v="BUs"/>
    <s v="Symptome"/>
    <n v="6.6"/>
    <s v="L23"/>
    <n v="29500900"/>
    <n v="61"/>
  </r>
  <r>
    <x v="2"/>
    <n v="15"/>
    <x v="9"/>
    <s v="ABS 295"/>
    <s v="ABS TI-AD"/>
    <x v="2"/>
    <x v="26"/>
    <s v="&lt;50kg/Monat"/>
    <n v="35"/>
    <s v="Produkte"/>
    <s v="BUs"/>
    <s v="Symptome"/>
    <n v="7.7475399924149615"/>
    <s v="L23"/>
    <n v="29500904"/>
    <n v="61"/>
  </r>
  <r>
    <x v="2"/>
    <n v="45"/>
    <x v="9"/>
    <s v="ABS 295"/>
    <s v="ABS SCH-PAUL"/>
    <x v="2"/>
    <x v="26"/>
    <s v="&lt;300kg/Monat"/>
    <n v="35"/>
    <s v="Produkte"/>
    <s v="BUs"/>
    <s v="Symptome"/>
    <n v="7.6086145024926051"/>
    <s v="L21"/>
    <n v="29500906"/>
    <n v="61"/>
  </r>
  <r>
    <x v="2"/>
    <n v="3"/>
    <x v="9"/>
    <s v="ABS 295"/>
    <s v="ABS APPEN"/>
    <x v="2"/>
    <x v="26"/>
    <s v="&lt;20kg/Monat"/>
    <n v="35"/>
    <s v="Produkte"/>
    <s v="BUs"/>
    <s v="Symptome"/>
    <n v="12.260285714285715"/>
    <s v="L23"/>
    <n v="29500909"/>
    <n v="61"/>
  </r>
  <r>
    <x v="2"/>
    <n v="45"/>
    <x v="9"/>
    <s v="ABS 295"/>
    <s v="ABS GOU HALAL"/>
    <x v="2"/>
    <x v="26"/>
    <s v="&lt;50kg/Monat"/>
    <n v="35"/>
    <s v="Produkte"/>
    <s v="BUs"/>
    <s v="Symptome"/>
    <n v="0"/>
    <s v="L21"/>
    <n v="29500925"/>
    <n v="61"/>
  </r>
  <r>
    <x v="2"/>
    <n v="24"/>
    <x v="9"/>
    <s v="ABS 295"/>
    <s v="ABS BIOLAND-RINGELB"/>
    <x v="2"/>
    <x v="26"/>
    <s v="&lt;50kg/Monat"/>
    <n v="35"/>
    <s v="Produkte"/>
    <s v="BUs"/>
    <s v="Symptome"/>
    <n v="0"/>
    <s v="BU4"/>
    <n v="29500966"/>
    <n v="61"/>
  </r>
  <r>
    <x v="2"/>
    <n v="41"/>
    <x v="9"/>
    <s v="ABS 295"/>
    <s v="ABS Whisky-Nuts"/>
    <x v="2"/>
    <x v="26"/>
    <s v="&lt;300kg/Monat"/>
    <n v="35"/>
    <s v="Produkte"/>
    <s v="BUs"/>
    <s v="Symptome"/>
    <n v="7.5058130571925785"/>
    <s v="L21"/>
    <n v="29501009"/>
    <n v="61"/>
  </r>
  <r>
    <x v="2"/>
    <n v="7"/>
    <x v="9"/>
    <s v="ABS 295"/>
    <s v="ABS AT-ROTWEIN"/>
    <x v="2"/>
    <x v="26"/>
    <s v="&lt;20kg/Monat"/>
    <n v="35"/>
    <s v="Produkte"/>
    <s v="BUs"/>
    <s v="Symptome"/>
    <n v="7.4148209887633527"/>
    <s v="L23"/>
    <n v="29501013"/>
    <n v="61"/>
  </r>
  <r>
    <x v="2"/>
    <n v="175"/>
    <x v="9"/>
    <s v="VOS 295"/>
    <s v="VOS WAL-THEKE"/>
    <x v="2"/>
    <x v="26"/>
    <s v="keinen Verwendungszweck"/>
    <n v="35"/>
    <s v="Produkte"/>
    <s v="BUs"/>
    <s v="Symptome"/>
    <n v="0"/>
    <s v="L22"/>
    <n v="29501020"/>
    <n v="61"/>
  </r>
  <r>
    <x v="3"/>
    <n v="1029"/>
    <x v="9"/>
    <s v="VOS 295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 295"/>
    <s v="ABS KELLERGEIST"/>
    <x v="2"/>
    <x v="26"/>
    <s v="&lt;300kg/Monat"/>
    <n v="35"/>
    <s v="Produkte"/>
    <s v="BUs"/>
    <s v="Symptome"/>
    <n v="8.0682678667519738"/>
    <s v="L22"/>
    <n v="29501028"/>
    <n v="61"/>
  </r>
  <r>
    <x v="2"/>
    <n v="64"/>
    <x v="9"/>
    <s v="ABS 295"/>
    <s v="ABS BRUSCHETTA"/>
    <x v="2"/>
    <x v="26"/>
    <s v="&lt;300kg/Monat"/>
    <n v="35"/>
    <s v="Produkte"/>
    <s v="BUs"/>
    <s v="Symptome"/>
    <n v="7.281148389532067"/>
    <s v="L21"/>
    <n v="29501029"/>
    <n v="61"/>
  </r>
  <r>
    <x v="2"/>
    <n v="53"/>
    <x v="9"/>
    <s v="ABS 295"/>
    <s v="ABS ORANG-PESTO"/>
    <x v="2"/>
    <x v="26"/>
    <s v="&lt;100kg/Monat"/>
    <n v="35"/>
    <s v="Produkte"/>
    <s v="BUs"/>
    <s v="Symptome"/>
    <n v="7.2678522889458623"/>
    <s v="L21"/>
    <n v="29501030"/>
    <n v="61"/>
  </r>
  <r>
    <x v="2"/>
    <n v="312"/>
    <x v="9"/>
    <s v="ABS 295"/>
    <s v="ABS OLD-AMSTERDAM"/>
    <x v="2"/>
    <x v="26"/>
    <s v="&lt;1000kg/Monat"/>
    <n v="35"/>
    <s v="Produkte"/>
    <s v="BUs"/>
    <s v="Symptome"/>
    <n v="10.868925052314992"/>
    <s v="L22"/>
    <n v="29501039"/>
    <n v="61"/>
  </r>
  <r>
    <x v="2"/>
    <n v="194"/>
    <x v="9"/>
    <s v="ABS 295"/>
    <s v="ABS CHILI-ROUVEEN"/>
    <x v="2"/>
    <x v="26"/>
    <s v="&lt;100kg/Monat"/>
    <n v="35"/>
    <s v="Produkte"/>
    <s v="BUs"/>
    <s v="Symptome"/>
    <n v="0"/>
    <s v="L21"/>
    <n v="29501041"/>
    <n v="61"/>
  </r>
  <r>
    <x v="1"/>
    <n v="26.6"/>
    <x v="9"/>
    <s v="ganze Würste"/>
    <s v="Würste 9100g USA- Räuch"/>
    <x v="3"/>
    <x v="23"/>
    <s v="Clip gerissen"/>
    <n v="35"/>
    <s v="Produkte"/>
    <s v="BUs"/>
    <s v="Symptome"/>
    <s v="0"/>
    <s v="Abfüllung"/>
    <n v="31000076"/>
    <n v="34"/>
  </r>
  <r>
    <x v="0"/>
    <n v="125"/>
    <x v="9"/>
    <s v="VOS 495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 Diverses"/>
    <s v="Vorschmelz Diverses"/>
    <x v="3"/>
    <x v="6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Maschinenabfall"/>
    <x v="3"/>
    <x v="6"/>
    <s v="-"/>
    <n v="35"/>
    <s v="Produkte"/>
    <s v="BUs"/>
    <s v="Symptome"/>
    <s v="0"/>
    <s v="Bu3"/>
    <s v="Maschinenabfall"/>
    <n v="30"/>
  </r>
  <r>
    <x v="4"/>
    <n v="53"/>
    <x v="9"/>
    <s v="ABS 295"/>
    <s v="Scheiben/Staub"/>
    <x v="3"/>
    <x v="6"/>
    <s v="-"/>
    <n v="35"/>
    <s v="Produkte"/>
    <s v="BUs"/>
    <s v="Symptome"/>
    <s v="0"/>
    <s v="BU2"/>
    <s v="Scheiben/Staub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7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7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0"/>
    <n v="30"/>
    <x v="9"/>
    <s v="Diverses"/>
    <s v="Maschinenabfall"/>
    <x v="3"/>
    <x v="6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8"/>
    <s v="Luftzieher"/>
    <n v="35"/>
    <s v="Produkte"/>
    <s v="BUs"/>
    <s v="Symptome"/>
    <s v="0"/>
    <s v="RWV"/>
    <n v="23000512"/>
    <n v="12"/>
  </r>
  <r>
    <x v="3"/>
    <n v="222"/>
    <x v="10"/>
    <s v="VOS 295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VOS 295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Endstücke 295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 495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ABS 495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ABS 495"/>
    <s v="ABS PECO-TRE-VAKU"/>
    <x v="0"/>
    <x v="19"/>
    <s v="Abschnitte eingelagert, um Verwendung zu finden. Aber keine Verwendungsentscheidung gefunden"/>
    <n v="35"/>
    <s v="Produkte"/>
    <s v="BUs"/>
    <s v="Symptome"/>
    <n v="0"/>
    <s v="BU4"/>
    <n v="49500174"/>
    <n v="12"/>
  </r>
  <r>
    <x v="4"/>
    <n v="30.4"/>
    <x v="10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6"/>
    <s v="-"/>
    <n v="35"/>
    <s v="Produkte"/>
    <s v="BUs"/>
    <s v="Symptome"/>
    <n v="0"/>
    <s v="BU4"/>
    <s v="Diverses"/>
    <n v="30"/>
  </r>
  <r>
    <x v="1"/>
    <n v="30.4"/>
    <x v="10"/>
    <s v="Diverses"/>
    <s v="Diverses"/>
    <x v="3"/>
    <x v="6"/>
    <s v="-"/>
    <n v="35"/>
    <s v="Produkte"/>
    <s v="BUs"/>
    <s v="Symptome"/>
    <s v="0"/>
    <s v="Strudelline"/>
    <s v="Diverses"/>
    <n v="30"/>
  </r>
  <r>
    <x v="4"/>
    <n v="35.000000000000007"/>
    <x v="10"/>
    <s v="ABS 295"/>
    <s v="Scheiben/Staub"/>
    <x v="3"/>
    <x v="6"/>
    <s v="-"/>
    <n v="35"/>
    <s v="Produkte"/>
    <s v="BUs"/>
    <s v="Symptome"/>
    <s v="0"/>
    <s v="BU2"/>
    <s v="Scheiben/Staub"/>
    <n v="30"/>
  </r>
  <r>
    <x v="4"/>
    <n v="36"/>
    <x v="10"/>
    <s v="ABS 295"/>
    <s v="Scheiben/Staub"/>
    <x v="3"/>
    <x v="6"/>
    <s v="-"/>
    <n v="35"/>
    <s v="Produkte"/>
    <s v="BUs"/>
    <s v="Symptome"/>
    <s v="0"/>
    <s v="BU2"/>
    <s v="Scheiben/Staub"/>
    <n v="30"/>
  </r>
  <r>
    <x v="4"/>
    <n v="102"/>
    <x v="10"/>
    <s v="ABS 295"/>
    <s v="Scheiben/Staub"/>
    <x v="3"/>
    <x v="6"/>
    <s v="-"/>
    <n v="35"/>
    <s v="Produkte"/>
    <s v="BUs"/>
    <s v="Symptome"/>
    <s v="0"/>
    <s v="BU2"/>
    <s v="Scheiben/Staub"/>
    <n v="30"/>
  </r>
  <r>
    <x v="1"/>
    <n v="23"/>
    <x v="10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1"/>
    <n v="45.4"/>
    <x v="10"/>
    <s v="Diverses"/>
    <s v="Diverses aus Abfüllung"/>
    <x v="3"/>
    <x v="29"/>
    <s v="-"/>
    <n v="35"/>
    <s v="Produkte"/>
    <s v="BUs"/>
    <s v="Symptome"/>
    <s v="0"/>
    <s v="Abfüllung"/>
    <s v="Diverses aus Abfüllung"/>
    <n v="31"/>
  </r>
  <r>
    <x v="5"/>
    <n v="10"/>
    <x v="10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22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60"/>
  </r>
  <r>
    <x v="0"/>
    <n v="65"/>
    <x v="11"/>
    <s v="ABS 295"/>
    <s v="ABS Bio Gouda 48%, mitt"/>
    <x v="0"/>
    <x v="12"/>
    <s v="-"/>
    <n v="35"/>
    <s v="Produkte"/>
    <s v="BUs"/>
    <s v="Symptome"/>
    <n v="143"/>
    <s v="L18"/>
    <n v="29500754"/>
    <n v="12"/>
  </r>
  <r>
    <x v="2"/>
    <n v="54"/>
    <x v="11"/>
    <s v="ABS 295"/>
    <s v="ABS MEDI-KRÄUK"/>
    <x v="1"/>
    <x v="2"/>
    <s v="Trennung vom Klebeband aus Produkt zu aufwendig"/>
    <n v="35"/>
    <s v="Produkte"/>
    <s v="BUs"/>
    <s v="Symptome"/>
    <n v="6.7194568295036419"/>
    <s v="L21"/>
    <n v="29500886"/>
    <n v="22"/>
  </r>
  <r>
    <x v="2"/>
    <n v="22"/>
    <x v="11"/>
    <s v="ABS 295"/>
    <s v="ABS ROVIN"/>
    <x v="1"/>
    <x v="2"/>
    <s v="Trennung vom Klebeband aus Produkt zu aufwendig"/>
    <n v="35"/>
    <s v="Produkte"/>
    <s v="BUs"/>
    <s v="Symptome"/>
    <n v="6.6"/>
    <s v="L23"/>
    <n v="29500900"/>
    <n v="22"/>
  </r>
  <r>
    <x v="1"/>
    <n v="572.5"/>
    <x v="11"/>
    <s v="VOS 295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 295"/>
    <s v="ABS BRUSCHETTA"/>
    <x v="1"/>
    <x v="2"/>
    <s v="Trennung vom Klebeband aus Produkt zu aufwendig"/>
    <n v="35"/>
    <s v="Produkte"/>
    <s v="BUs"/>
    <s v="Symptome"/>
    <n v="7.281148389532067"/>
    <s v="L21"/>
    <n v="29501029"/>
    <n v="22"/>
  </r>
  <r>
    <x v="2"/>
    <n v="45"/>
    <x v="11"/>
    <s v="ABS 295"/>
    <s v="ABS OLD-AMSTERDAM"/>
    <x v="1"/>
    <x v="2"/>
    <s v="Trennung vom Klebeband aus Produkt zu aufwendig"/>
    <n v="35"/>
    <s v="Produkte"/>
    <s v="BUs"/>
    <s v="Symptome"/>
    <n v="10.868925052314992"/>
    <s v="L22"/>
    <n v="29501039"/>
    <n v="22"/>
  </r>
  <r>
    <x v="3"/>
    <n v="68"/>
    <x v="11"/>
    <s v="Endstücke 295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Zipfel 295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 295"/>
    <s v="ABS BRIE-PAP"/>
    <x v="1"/>
    <x v="2"/>
    <s v="Trennung vom Klebeband aus Produkt zu aufwendig"/>
    <n v="35"/>
    <s v="Produkte"/>
    <s v="BUs"/>
    <s v="Symptome"/>
    <n v="9.6459416666666655"/>
    <s v="L29"/>
    <n v="29501101"/>
    <n v="22"/>
  </r>
  <r>
    <x v="1"/>
    <n v="47.5"/>
    <x v="11"/>
    <s v="ganze Würste"/>
    <s v="Würste 9300g Räucher na"/>
    <x v="3"/>
    <x v="30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9"/>
    <s v="Riss in Alufolie"/>
    <n v="35"/>
    <s v="Produkte"/>
    <s v="BUs"/>
    <s v="Symptome"/>
    <n v="36.280200000000001"/>
    <s v="Abfüllung"/>
    <n v="31000169"/>
    <n v="12"/>
  </r>
  <r>
    <x v="4"/>
    <n v="15"/>
    <x v="11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 Diverses"/>
    <s v="Vorschmelz Diverses"/>
    <x v="3"/>
    <x v="6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6"/>
    <s v="-"/>
    <n v="35"/>
    <s v="Produkte"/>
    <s v="BUs"/>
    <s v="Symptome"/>
    <n v="0"/>
    <s v="BU4"/>
    <s v="Diverses"/>
    <n v="30"/>
  </r>
  <r>
    <x v="0"/>
    <n v="33.5"/>
    <x v="11"/>
    <s v="Diverses"/>
    <s v="Maschinenabfall"/>
    <x v="3"/>
    <x v="6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29"/>
    <s v="-"/>
    <n v="35"/>
    <s v="Produkte"/>
    <s v="BUs"/>
    <s v="Symptome"/>
    <s v="0"/>
    <s v="Abfüllung"/>
    <s v="Diverses aus Abfüllung"/>
    <n v="31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31"/>
    <s v="-"/>
    <n v="35"/>
    <s v="Produkte"/>
    <s v="BUs"/>
    <s v="Symptome"/>
    <n v="349.87270000000001"/>
    <s v="Bu3"/>
    <n v="23500062"/>
    <n v="12"/>
  </r>
  <r>
    <x v="1"/>
    <n v="31"/>
    <x v="12"/>
    <s v="ABS 295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 295"/>
    <s v="ABS CHED-PF-KRÄUK gemis"/>
    <x v="3"/>
    <x v="16"/>
    <s v="-"/>
    <n v="35"/>
    <s v="Produkte"/>
    <s v="BUs"/>
    <s v="Symptome"/>
    <n v="145"/>
    <s v="L33"/>
    <n v="29501003"/>
    <n v="81"/>
  </r>
  <r>
    <x v="0"/>
    <n v="30"/>
    <x v="12"/>
    <s v="ABS 295"/>
    <s v="ABS CHED-ROT MIT ß-CARO"/>
    <x v="1"/>
    <x v="11"/>
    <s v="-"/>
    <n v="35"/>
    <s v="Produkte"/>
    <s v="BUs"/>
    <s v="Symptome"/>
    <n v="30"/>
    <s v="L33"/>
    <n v="29501032"/>
    <n v="42"/>
  </r>
  <r>
    <x v="1"/>
    <n v="25"/>
    <x v="12"/>
    <s v="VOS 295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Zipfel 295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Endstücke 295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Zipfel 295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4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29"/>
    <s v="-"/>
    <n v="35"/>
    <s v="Produkte"/>
    <s v="BUs"/>
    <s v="Symptome"/>
    <s v="0"/>
    <s v="Abfüllung"/>
    <n v="32000106"/>
    <n v="31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6"/>
    <s v="-"/>
    <n v="35"/>
    <s v="Produkte"/>
    <s v="BUs"/>
    <s v="Symptome"/>
    <n v="0"/>
    <s v="BU4"/>
    <s v="Diverses"/>
    <n v="30"/>
  </r>
  <r>
    <x v="0"/>
    <n v="18"/>
    <x v="12"/>
    <s v="Diverses"/>
    <s v="Maschinenabfall"/>
    <x v="3"/>
    <x v="6"/>
    <s v="-"/>
    <n v="35"/>
    <s v="Produkte"/>
    <s v="BUs"/>
    <s v="Symptome"/>
    <s v="0"/>
    <s v="WVP"/>
    <s v="Maschinenabfall"/>
    <n v="30"/>
  </r>
  <r>
    <x v="0"/>
    <n v="87.2"/>
    <x v="12"/>
    <s v="Diverses"/>
    <s v="Maschinenabfall"/>
    <x v="3"/>
    <x v="6"/>
    <s v="-"/>
    <n v="35"/>
    <s v="Produkte"/>
    <s v="BUs"/>
    <s v="Symptome"/>
    <s v="0"/>
    <s v="Bu3"/>
    <s v="Maschinenabfall"/>
    <n v="30"/>
  </r>
  <r>
    <x v="4"/>
    <n v="39"/>
    <x v="12"/>
    <s v="ABS 295"/>
    <s v="Scheiben/Staub"/>
    <x v="3"/>
    <x v="6"/>
    <s v="-"/>
    <n v="35"/>
    <s v="Produkte"/>
    <s v="BUs"/>
    <s v="Symptome"/>
    <s v="0"/>
    <s v="BU2"/>
    <s v="Scheiben/Staub"/>
    <n v="30"/>
  </r>
  <r>
    <x v="4"/>
    <n v="65"/>
    <x v="12"/>
    <s v="ABS 295"/>
    <s v="Scheiben/Staub"/>
    <x v="3"/>
    <x v="6"/>
    <s v="-"/>
    <n v="35"/>
    <s v="Produkte"/>
    <s v="BUs"/>
    <s v="Symptome"/>
    <s v="0"/>
    <s v="BU2"/>
    <s v="Scheiben/Staub"/>
    <n v="30"/>
  </r>
  <r>
    <x v="1"/>
    <n v="326.8"/>
    <x v="12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5"/>
    <n v="7.2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22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0"/>
    <n v="78"/>
    <x v="12"/>
    <s v="VOS 295"/>
    <s v="gemischte Räucherstücke"/>
    <x v="0"/>
    <x v="12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Diverses"/>
    <s v="Maschinenabfall"/>
    <x v="3"/>
    <x v="6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32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3"/>
    <s v="-"/>
    <n v="36"/>
    <s v="Produkte"/>
    <s v="BUs"/>
    <s v="Symptome"/>
    <s v="0"/>
    <s v="L1"/>
    <n v="23500273"/>
    <n v="11"/>
  </r>
  <r>
    <x v="2"/>
    <n v="5"/>
    <x v="13"/>
    <s v="VOS 295"/>
    <s v="VOS Schwarzer Pfeffer R"/>
    <x v="2"/>
    <x v="26"/>
    <s v="keinen Verwendungszweck"/>
    <n v="36"/>
    <s v="Produkte"/>
    <s v="BUs"/>
    <s v="Symptome"/>
    <n v="2.84"/>
    <s v="L22"/>
    <n v="29500482"/>
    <n v="61"/>
  </r>
  <r>
    <x v="2"/>
    <n v="8"/>
    <x v="13"/>
    <s v="ABS 295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4"/>
    <x v="13"/>
    <s v="ABS 295"/>
    <s v="ABS PECO"/>
    <x v="2"/>
    <x v="26"/>
    <s v="&lt;300kg/Monat"/>
    <n v="36"/>
    <s v="Produkte"/>
    <s v="BUs"/>
    <s v="Symptome"/>
    <n v="9.1663526661992432"/>
    <s v="L23"/>
    <n v="29500891"/>
    <n v="61"/>
  </r>
  <r>
    <x v="2"/>
    <n v="8"/>
    <x v="13"/>
    <s v="ABS 295"/>
    <s v="ABS ROVIN"/>
    <x v="2"/>
    <x v="26"/>
    <s v="&lt;300kg/Monat"/>
    <n v="36"/>
    <s v="Produkte"/>
    <s v="BUs"/>
    <s v="Symptome"/>
    <n v="6.6"/>
    <s v="L23"/>
    <n v="29500900"/>
    <n v="61"/>
  </r>
  <r>
    <x v="2"/>
    <n v="36"/>
    <x v="13"/>
    <s v="ABS 295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9"/>
    <x v="13"/>
    <s v="ABS 295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22"/>
    <x v="13"/>
    <s v="ABS 295"/>
    <s v="ABS ZIEGENR"/>
    <x v="2"/>
    <x v="26"/>
    <s v="&lt;100kg/Monat"/>
    <n v="36"/>
    <s v="Produkte"/>
    <s v="BUs"/>
    <s v="Symptome"/>
    <n v="7.9957903604299254"/>
    <s v="L20"/>
    <n v="29500913"/>
    <n v="61"/>
  </r>
  <r>
    <x v="1"/>
    <n v="15"/>
    <x v="13"/>
    <s v="ABS 295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 295"/>
    <s v="ABS CHED-PF-KRÄUK gemis"/>
    <x v="3"/>
    <x v="16"/>
    <s v="-"/>
    <n v="36"/>
    <s v="Produkte"/>
    <s v="BUs"/>
    <s v="Symptome"/>
    <n v="138"/>
    <s v="L33"/>
    <n v="29501003"/>
    <n v="81"/>
  </r>
  <r>
    <x v="2"/>
    <n v="46"/>
    <x v="13"/>
    <s v="ABS 295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2"/>
    <n v="4"/>
    <x v="13"/>
    <s v="ABS 295"/>
    <s v="ABS AT-ROTWEIN"/>
    <x v="2"/>
    <x v="26"/>
    <s v="&lt;20kg/Monat"/>
    <n v="36"/>
    <s v="Produkte"/>
    <s v="BUs"/>
    <s v="Symptome"/>
    <n v="7.4148209887633527"/>
    <s v="L23"/>
    <n v="29501013"/>
    <n v="61"/>
  </r>
  <r>
    <x v="2"/>
    <n v="3"/>
    <x v="13"/>
    <s v="ABS 295"/>
    <s v="ABS ORANG-PESTO"/>
    <x v="2"/>
    <x v="26"/>
    <s v="&lt;100kg/Monat"/>
    <n v="36"/>
    <s v="Produkte"/>
    <s v="BUs"/>
    <s v="Symptome"/>
    <n v="7.2678522889458623"/>
    <s v="L21"/>
    <n v="29501030"/>
    <n v="61"/>
  </r>
  <r>
    <x v="0"/>
    <n v="36"/>
    <x v="13"/>
    <s v="ABS 295"/>
    <s v="ABS CHED-ROT MIT ß-CARO"/>
    <x v="1"/>
    <x v="11"/>
    <s v="-"/>
    <n v="36"/>
    <s v="Produkte"/>
    <s v="BUs"/>
    <s v="Symptome"/>
    <n v="36"/>
    <s v="L33"/>
    <n v="29501032"/>
    <n v="42"/>
  </r>
  <r>
    <x v="2"/>
    <n v="3"/>
    <x v="13"/>
    <s v="ABS 295"/>
    <s v="ABS SAINT ANDRÉ"/>
    <x v="2"/>
    <x v="26"/>
    <s v="&lt;20kg/Monat"/>
    <n v="36"/>
    <s v="Produkte"/>
    <s v="BUs"/>
    <s v="Symptome"/>
    <n v="0"/>
    <s v="L20"/>
    <n v="29501036"/>
    <n v="61"/>
  </r>
  <r>
    <x v="2"/>
    <n v="40"/>
    <x v="13"/>
    <s v="ABS 295"/>
    <s v="ABS CHILI-ROUVEEN"/>
    <x v="2"/>
    <x v="26"/>
    <s v="&lt;100kg/Monat"/>
    <n v="36"/>
    <s v="Produkte"/>
    <s v="BUs"/>
    <s v="Symptome"/>
    <n v="0"/>
    <s v="L21"/>
    <n v="29501041"/>
    <n v="61"/>
  </r>
  <r>
    <x v="2"/>
    <n v="10"/>
    <x v="13"/>
    <s v="ABS 295"/>
    <s v="ABS BRIE-PAP"/>
    <x v="2"/>
    <x v="26"/>
    <s v="&lt;50kg/Monat"/>
    <n v="36"/>
    <s v="Produkte"/>
    <s v="BUs"/>
    <s v="Symptome"/>
    <n v="9.6459416666666655"/>
    <s v="L29"/>
    <n v="29501101"/>
    <n v="61"/>
  </r>
  <r>
    <x v="1"/>
    <n v="27.5"/>
    <x v="13"/>
    <s v="Räucherwürste"/>
    <s v="GRW NATUR 7,2KG"/>
    <x v="3"/>
    <x v="23"/>
    <s v="Clip gerissen"/>
    <n v="36"/>
    <s v="Produkte"/>
    <s v="BUs"/>
    <s v="Symptome"/>
    <s v="0"/>
    <s v="Abfüllung"/>
    <n v="32000049"/>
    <n v="34"/>
  </r>
  <r>
    <x v="1"/>
    <n v="28"/>
    <x v="13"/>
    <s v="Räucherwürste"/>
    <s v="GRW NATUR 7,2KG"/>
    <x v="3"/>
    <x v="29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9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3"/>
    <s v="Clip gerissen"/>
    <n v="36"/>
    <s v="Produkte"/>
    <s v="BUs"/>
    <s v="Symptome"/>
    <s v="0"/>
    <s v="Abfüllung"/>
    <n v="32000049"/>
    <n v="34"/>
  </r>
  <r>
    <x v="1"/>
    <n v="28.5"/>
    <x v="13"/>
    <s v="Räucherwürste"/>
    <s v="RW NATUR 10,0KG AN"/>
    <x v="3"/>
    <x v="23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Maschinenabfall"/>
    <x v="3"/>
    <x v="6"/>
    <s v="-"/>
    <n v="36"/>
    <s v="Produkte"/>
    <s v="BUs"/>
    <s v="Symptome"/>
    <s v="0"/>
    <s v="Bu3"/>
    <s v="Maschinenabfall"/>
    <n v="30"/>
  </r>
  <r>
    <x v="0"/>
    <n v="77.5"/>
    <x v="13"/>
    <s v="Diverses"/>
    <s v="Maschinenabfall"/>
    <x v="3"/>
    <x v="6"/>
    <s v="-"/>
    <n v="36"/>
    <s v="Produkte"/>
    <s v="BUs"/>
    <s v="Symptome"/>
    <s v="0"/>
    <s v="L33"/>
    <s v="Maschinenabfall"/>
    <n v="30"/>
  </r>
  <r>
    <x v="4"/>
    <n v="29.5"/>
    <x v="13"/>
    <s v="ABS 295"/>
    <s v="Scheiben/Staub"/>
    <x v="3"/>
    <x v="6"/>
    <s v="-"/>
    <n v="36"/>
    <s v="Produkte"/>
    <s v="BUs"/>
    <s v="Symptome"/>
    <s v="0"/>
    <s v="BU2"/>
    <s v="Scheiben/Staub"/>
    <n v="30"/>
  </r>
  <r>
    <x v="1"/>
    <n v="55"/>
    <x v="13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22.5"/>
    <x v="13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84.8"/>
    <x v="14"/>
    <s v="VOS 295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 295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19"/>
    <x v="14"/>
    <s v="ABS 295"/>
    <s v="ABS ROVIN"/>
    <x v="2"/>
    <x v="26"/>
    <s v="&lt;300kg/Monat"/>
    <n v="36"/>
    <s v="Produkte"/>
    <s v="BUs"/>
    <s v="Symptome"/>
    <n v="6.6"/>
    <s v="L23"/>
    <n v="29500900"/>
    <n v="61"/>
  </r>
  <r>
    <x v="2"/>
    <n v="66"/>
    <x v="14"/>
    <s v="ABS 295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7"/>
    <x v="14"/>
    <s v="ABS 295"/>
    <s v="ABS GRÜN-PESTO"/>
    <x v="2"/>
    <x v="26"/>
    <s v="&lt;300kg/Monat"/>
    <n v="36"/>
    <s v="Produkte"/>
    <s v="BUs"/>
    <s v="Symptome"/>
    <n v="0"/>
    <s v="L21"/>
    <n v="29500952"/>
    <n v="61"/>
  </r>
  <r>
    <x v="2"/>
    <n v="4.2"/>
    <x v="14"/>
    <s v="VOS 295"/>
    <s v="VOS WAL-THEKE"/>
    <x v="3"/>
    <x v="6"/>
    <s v="nicht eindeutig"/>
    <n v="36"/>
    <s v="Produkte"/>
    <s v="BUs"/>
    <s v="Symptome"/>
    <n v="0"/>
    <s v="L22"/>
    <n v="29501020"/>
    <n v="30"/>
  </r>
  <r>
    <x v="2"/>
    <n v="32"/>
    <x v="14"/>
    <s v="ABS 295"/>
    <s v="ABS BRUSCHETTA"/>
    <x v="2"/>
    <x v="26"/>
    <s v="&lt;300kg/Monat"/>
    <n v="36"/>
    <s v="Produkte"/>
    <s v="BUs"/>
    <s v="Symptome"/>
    <n v="7.281148389532067"/>
    <s v="L21"/>
    <n v="29501029"/>
    <n v="61"/>
  </r>
  <r>
    <x v="2"/>
    <n v="5"/>
    <x v="14"/>
    <s v="ABS 295"/>
    <s v="ABS ORANG-PESTO"/>
    <x v="2"/>
    <x v="26"/>
    <s v="&lt;100kg/Monat"/>
    <n v="36"/>
    <s v="Produkte"/>
    <s v="BUs"/>
    <s v="Symptome"/>
    <n v="7.2678522889458623"/>
    <s v="L21"/>
    <n v="29501030"/>
    <n v="61"/>
  </r>
  <r>
    <x v="2"/>
    <n v="117"/>
    <x v="14"/>
    <s v="ABS 295"/>
    <s v="ABS OLD-AMSTERDAM"/>
    <x v="2"/>
    <x v="26"/>
    <s v="&lt;1000kg/Monat"/>
    <n v="36"/>
    <s v="Produkte"/>
    <s v="BUs"/>
    <s v="Symptome"/>
    <n v="10.868925052314992"/>
    <s v="L22"/>
    <n v="29501039"/>
    <n v="61"/>
  </r>
  <r>
    <x v="3"/>
    <n v="349"/>
    <x v="14"/>
    <s v="Zipfel 295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Endstücke 295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23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23"/>
    <s v="-"/>
    <n v="36"/>
    <s v="Produkte"/>
    <s v="BUs"/>
    <s v="Symptome"/>
    <s v="0"/>
    <s v="Abfüllung"/>
    <n v="32000106"/>
    <n v="34"/>
  </r>
  <r>
    <x v="3"/>
    <n v="758.6"/>
    <x v="14"/>
    <s v="Vakuumierte Zipfel"/>
    <s v="RÄU-END GRW-SCHI-NAT EN"/>
    <x v="0"/>
    <x v="34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4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60"/>
  </r>
  <r>
    <x v="0"/>
    <n v="201.6"/>
    <x v="14"/>
    <s v="Diverses"/>
    <s v="Maschinenabfall"/>
    <x v="3"/>
    <x v="6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5"/>
    <n v="4.2"/>
    <x v="14"/>
    <s v="Qualitätssicherung"/>
    <s v="Rückstellproben"/>
    <x v="4"/>
    <x v="15"/>
    <s v="Rückstellproben"/>
    <n v="36"/>
    <s v="Produkte"/>
    <s v="BUs"/>
    <s v="Symptome"/>
    <s v="0"/>
    <s v="Labor"/>
    <s v="Rückstellproben"/>
    <n v="70"/>
  </r>
  <r>
    <x v="4"/>
    <n v="10"/>
    <x v="15"/>
    <s v="ABS 295"/>
    <s v="Scheiben/Staub"/>
    <x v="3"/>
    <x v="6"/>
    <s v="-"/>
    <n v="36"/>
    <s v="Produkte"/>
    <s v="BUs"/>
    <s v="Symptome"/>
    <s v="0"/>
    <s v="BU2"/>
    <s v="Scheiben/Staub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ABS 295"/>
    <s v="ABS BLU-FOU"/>
    <x v="2"/>
    <x v="26"/>
    <s v="&lt;100kg/Monat"/>
    <n v="36"/>
    <s v="Produkte"/>
    <s v="BUs"/>
    <s v="Symptome"/>
    <n v="6.5857900165143262"/>
    <s v="L20"/>
    <n v="29500892"/>
    <n v="61"/>
  </r>
  <r>
    <x v="2"/>
    <n v="4"/>
    <x v="15"/>
    <s v="ABS 295"/>
    <s v="ABS ZIEGENR"/>
    <x v="2"/>
    <x v="26"/>
    <s v="&lt;100kg/Monat"/>
    <n v="36"/>
    <s v="Produkte"/>
    <s v="BUs"/>
    <s v="Symptome"/>
    <n v="7.9957903604299254"/>
    <s v="L20"/>
    <n v="29500913"/>
    <n v="61"/>
  </r>
  <r>
    <x v="1"/>
    <n v="12"/>
    <x v="15"/>
    <s v="VOS 295"/>
    <s v="VOS-ABS ENTSORGUNG"/>
    <x v="1"/>
    <x v="10"/>
    <s v="keine Verwendung möglich"/>
    <n v="36"/>
    <s v="Produkte"/>
    <s v="BUs"/>
    <s v="Symptome"/>
    <n v="0.12"/>
    <s v="RWV"/>
    <n v="29500917"/>
    <n v="60"/>
  </r>
  <r>
    <x v="1"/>
    <n v="35"/>
    <x v="15"/>
    <s v="VOS 295"/>
    <s v="VOS-ABS ENTSORGUNG"/>
    <x v="1"/>
    <x v="10"/>
    <s v="keine Verwendung möglich"/>
    <n v="36"/>
    <s v="Produkte"/>
    <s v="BUs"/>
    <s v="Symptome"/>
    <n v="0.35000000000000003"/>
    <s v="RWV"/>
    <n v="29500917"/>
    <n v="60"/>
  </r>
  <r>
    <x v="2"/>
    <n v="2"/>
    <x v="15"/>
    <s v="ABS 295"/>
    <s v="ABS Crémeux"/>
    <x v="2"/>
    <x v="26"/>
    <s v="&lt;20kg/Monat"/>
    <n v="36"/>
    <s v="Produkte"/>
    <s v="BUs"/>
    <s v="Symptome"/>
    <n v="8.1175550752835619"/>
    <s v="L29"/>
    <n v="29500957"/>
    <n v="61"/>
  </r>
  <r>
    <x v="0"/>
    <n v="17"/>
    <x v="15"/>
    <s v="ABS 295"/>
    <s v="ABS Pfeffer-Bruch"/>
    <x v="3"/>
    <x v="35"/>
    <s v="-"/>
    <n v="36"/>
    <s v="Produkte"/>
    <s v="BUs"/>
    <s v="Symptome"/>
    <n v="1.7000000000000001E-3"/>
    <s v="Spezialitäten"/>
    <n v="29501017"/>
    <n v="30"/>
  </r>
  <r>
    <x v="3"/>
    <n v="565"/>
    <x v="15"/>
    <s v="VOS 295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VOS 295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 295"/>
    <s v="ABS CAMBOZOLA"/>
    <x v="2"/>
    <x v="26"/>
    <s v="&lt;300kg/Monat"/>
    <n v="36"/>
    <s v="Produkte"/>
    <s v="BUs"/>
    <s v="Symptome"/>
    <n v="8.9105580026070399"/>
    <s v="L20"/>
    <n v="29501023"/>
    <n v="61"/>
  </r>
  <r>
    <x v="3"/>
    <n v="148"/>
    <x v="15"/>
    <s v="Zipfel 295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Sammelnr.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23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23"/>
    <s v="Darm geplatzt"/>
    <n v="36"/>
    <s v="Produkte"/>
    <s v="BUs"/>
    <s v="Symptome"/>
    <s v="0"/>
    <s v="Abfüllung"/>
    <n v="32000066"/>
    <n v="34"/>
  </r>
  <r>
    <x v="0"/>
    <n v="72"/>
    <x v="15"/>
    <s v="ABS 495"/>
    <s v="ABS PROV-VAKU"/>
    <x v="0"/>
    <x v="19"/>
    <s v="gemischtes Produkt"/>
    <n v="36"/>
    <s v="Produkte"/>
    <s v="BUs"/>
    <s v="Symptome"/>
    <n v="37.008000000000003"/>
    <s v="L1"/>
    <n v="49500055"/>
    <n v="12"/>
  </r>
  <r>
    <x v="1"/>
    <n v="91"/>
    <x v="15"/>
    <s v="ABS 495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ABS 495"/>
    <s v="ABS BUN-PF 50% L33 vaku"/>
    <x v="0"/>
    <x v="34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Div. Zipfel, ES ohne Verwendung"/>
    <s v="Div. Zipfel, Endstücke"/>
    <x v="0"/>
    <x v="1"/>
    <s v="VOS &gt; Einsatz"/>
    <n v="36"/>
    <s v="Produkte"/>
    <s v="BUs"/>
    <s v="Symptome"/>
    <s v="0"/>
    <s v="Schmelze"/>
    <s v="Div. Zipfel, Endstücke"/>
    <n v="12"/>
  </r>
  <r>
    <x v="1"/>
    <n v="12.8"/>
    <x v="15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6.2"/>
    <x v="15"/>
    <s v="Diverses"/>
    <s v="Diverses aus Abfüllung"/>
    <x v="3"/>
    <x v="29"/>
    <s v="-"/>
    <n v="36"/>
    <s v="Produkte"/>
    <s v="BUs"/>
    <s v="Symptome"/>
    <s v="0"/>
    <s v="Abfüllung"/>
    <s v="Diverses aus Abfüllung"/>
    <n v="31"/>
  </r>
  <r>
    <x v="1"/>
    <n v="55"/>
    <x v="15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30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1"/>
    <n v="20"/>
    <x v="15"/>
    <s v="VOS 295"/>
    <s v="Räucher VS"/>
    <x v="3"/>
    <x v="29"/>
    <s v="-"/>
    <n v="36"/>
    <s v="Produkte"/>
    <s v="BUs"/>
    <s v="Symptome"/>
    <s v="0"/>
    <s v="Abfüllung"/>
    <s v="Räucher VS"/>
    <n v="31"/>
  </r>
  <r>
    <x v="0"/>
    <n v="10"/>
    <x v="15"/>
    <s v="Rest"/>
    <s v="Reste Zipfel"/>
    <x v="2"/>
    <x v="36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23"/>
    <s v="Darm geplatzt"/>
    <n v="36"/>
    <s v="Produkte"/>
    <s v="BUs"/>
    <s v="Symptome"/>
    <s v="0"/>
    <s v="Abfüllung"/>
    <s v="RW Schinken "/>
    <n v="34"/>
  </r>
  <r>
    <x v="0"/>
    <n v="111"/>
    <x v="16"/>
    <s v="VOS 295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 295"/>
    <s v="ABS Bio Gouda 48%, mitt"/>
    <x v="0"/>
    <x v="19"/>
    <s v="wurde nicht eingesetzt"/>
    <n v="36"/>
    <s v="Produkte"/>
    <s v="BUs"/>
    <s v="Symptome"/>
    <n v="39.6"/>
    <s v="L18"/>
    <n v="29500754"/>
    <n v="12"/>
  </r>
  <r>
    <x v="2"/>
    <n v="30"/>
    <x v="16"/>
    <s v="ABS 295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11"/>
    <x v="16"/>
    <s v="ABS 295"/>
    <s v="ABS PECO"/>
    <x v="2"/>
    <x v="26"/>
    <s v="&lt;300kg/Monat"/>
    <n v="36"/>
    <s v="Produkte"/>
    <s v="BUs"/>
    <s v="Symptome"/>
    <n v="9.1663526661992432"/>
    <s v="L23"/>
    <n v="29500891"/>
    <n v="61"/>
  </r>
  <r>
    <x v="2"/>
    <n v="8"/>
    <x v="16"/>
    <s v="ABS 295"/>
    <s v="ABS ROVIN"/>
    <x v="2"/>
    <x v="26"/>
    <s v="&lt;300kg/Monat"/>
    <n v="36"/>
    <s v="Produkte"/>
    <s v="BUs"/>
    <s v="Symptome"/>
    <n v="6.6"/>
    <s v="L23"/>
    <n v="29500900"/>
    <n v="61"/>
  </r>
  <r>
    <x v="2"/>
    <n v="3"/>
    <x v="16"/>
    <s v="ABS 295"/>
    <s v="ABS AT-ROTWEIN"/>
    <x v="2"/>
    <x v="26"/>
    <s v="&lt;20kg/Monat"/>
    <n v="36"/>
    <s v="Produkte"/>
    <s v="BUs"/>
    <s v="Symptome"/>
    <n v="7.4148209887633527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8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08"/>
    <x v="16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5"/>
    <n v="2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7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0"/>
    <n v="133.6"/>
    <x v="17"/>
    <s v="VOS 295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 295"/>
    <s v="ABS Bio Gouda 48%, mitt"/>
    <x v="0"/>
    <x v="19"/>
    <s v="wurde nicht eingesetzt"/>
    <n v="36"/>
    <s v="Produkte"/>
    <s v="BUs"/>
    <s v="Symptome"/>
    <n v="77"/>
    <s v="L18"/>
    <n v="29500754"/>
    <n v="12"/>
  </r>
  <r>
    <x v="2"/>
    <n v="19"/>
    <x v="17"/>
    <s v="ABS 295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19"/>
    <x v="17"/>
    <s v="ABS 295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1"/>
    <n v="22"/>
    <x v="17"/>
    <s v="VOS 295"/>
    <s v="VOS-ABS ENTSORGUNG"/>
    <x v="1"/>
    <x v="10"/>
    <s v="keine Verwendung möglich"/>
    <n v="36"/>
    <s v="Produkte"/>
    <s v="BUs"/>
    <s v="Symptome"/>
    <n v="0.22"/>
    <s v="RWV"/>
    <n v="29500917"/>
    <n v="60"/>
  </r>
  <r>
    <x v="2"/>
    <n v="7"/>
    <x v="17"/>
    <s v="ABS 295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2"/>
    <n v="7"/>
    <x v="17"/>
    <s v="ABS 295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1"/>
    <n v="115"/>
    <x v="17"/>
    <s v="Sammelnr.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 495"/>
    <s v="ABS BERGBAU-MAAS-VAKU"/>
    <x v="1"/>
    <x v="11"/>
    <s v="Schmutz"/>
    <n v="36"/>
    <s v="Produkte"/>
    <s v="BUs"/>
    <s v="Symptome"/>
    <s v="0"/>
    <s v="Abfüllung"/>
    <n v="49500173"/>
    <n v="42"/>
  </r>
  <r>
    <x v="0"/>
    <n v="606"/>
    <x v="17"/>
    <s v="Vegan 495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egan 495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3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21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9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81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20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41.4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5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9"/>
    <s v="wurde nicht eingesetzt"/>
    <n v="37"/>
    <s v="Produkte"/>
    <s v="BUs"/>
    <s v="Symptome"/>
    <n v="6.72"/>
    <s v="BU4"/>
    <n v="23000532"/>
    <n v="12"/>
  </r>
  <r>
    <x v="1"/>
    <n v="72"/>
    <x v="18"/>
    <s v="Rest"/>
    <s v="PFEF-RING WOLFEN LOCH-1"/>
    <x v="1"/>
    <x v="32"/>
    <s v="Metall"/>
    <n v="37"/>
    <s v="Produkte"/>
    <s v="BUs"/>
    <s v="Symptome"/>
    <n v="207.60480000000001"/>
    <s v="Schmelze"/>
    <n v="23500290"/>
    <n v="40"/>
  </r>
  <r>
    <x v="3"/>
    <n v="377"/>
    <x v="18"/>
    <s v="VOS 295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VOS 295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5"/>
    <n v="27.2"/>
    <x v="18"/>
    <s v="VOS 295"/>
    <s v="VOS GRW Natur 45% OGT"/>
    <x v="1"/>
    <x v="13"/>
    <s v="Retoure"/>
    <n v="37"/>
    <s v="Produkte"/>
    <s v="BUs"/>
    <s v="Symptome"/>
    <n v="13.6"/>
    <s v="Rest"/>
    <n v="29500622"/>
    <n v="22"/>
  </r>
  <r>
    <x v="1"/>
    <n v="11"/>
    <x v="18"/>
    <s v="VOS 295"/>
    <s v="VOS-ABS ENTSORGUNG"/>
    <x v="1"/>
    <x v="10"/>
    <s v="keine Verwendung möglich"/>
    <n v="37"/>
    <s v="Produkte"/>
    <s v="BUs"/>
    <s v="Symptome"/>
    <n v="0.11"/>
    <s v="RWV"/>
    <n v="29500917"/>
    <n v="60"/>
  </r>
  <r>
    <x v="1"/>
    <n v="42"/>
    <x v="18"/>
    <s v="VOS 295"/>
    <s v="VOS-ABS ENTSORGUNG"/>
    <x v="1"/>
    <x v="10"/>
    <s v="keine Verwendung möglich"/>
    <n v="37"/>
    <s v="Produkte"/>
    <s v="BUs"/>
    <s v="Symptome"/>
    <n v="0.42"/>
    <s v="RWV"/>
    <n v="29500917"/>
    <n v="60"/>
  </r>
  <r>
    <x v="1"/>
    <n v="45"/>
    <x v="18"/>
    <s v="VOS 295"/>
    <s v="VOS-ABS ENTSORGUNG"/>
    <x v="1"/>
    <x v="10"/>
    <s v="keine Verwendung möglich"/>
    <n v="37"/>
    <s v="Produkte"/>
    <s v="BUs"/>
    <s v="Symptome"/>
    <n v="0.45"/>
    <s v="RWV"/>
    <n v="29500917"/>
    <n v="60"/>
  </r>
  <r>
    <x v="1"/>
    <n v="16"/>
    <x v="18"/>
    <s v="VOS 295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S 295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 295"/>
    <s v="ABS CHED-PF-KRÄUK gemis"/>
    <x v="3"/>
    <x v="16"/>
    <s v="-"/>
    <n v="37"/>
    <s v="Produkte"/>
    <s v="BUs"/>
    <s v="Symptome"/>
    <n v="148"/>
    <s v="L33"/>
    <n v="29501003"/>
    <n v="81"/>
  </r>
  <r>
    <x v="3"/>
    <n v="276"/>
    <x v="18"/>
    <s v="VOS 295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 295"/>
    <s v="ABS CHED-ROT MIT ß-CARO"/>
    <x v="1"/>
    <x v="11"/>
    <s v="-"/>
    <n v="37"/>
    <s v="Produkte"/>
    <s v="BUs"/>
    <s v="Symptome"/>
    <n v="36"/>
    <s v="L33"/>
    <n v="29501032"/>
    <n v="42"/>
  </r>
  <r>
    <x v="0"/>
    <n v="30"/>
    <x v="18"/>
    <s v="ABS 295"/>
    <s v="ABS CHED-ROT MIT ß-CARO"/>
    <x v="1"/>
    <x v="11"/>
    <s v="-"/>
    <n v="37"/>
    <s v="Produkte"/>
    <s v="BUs"/>
    <s v="Symptome"/>
    <n v="30"/>
    <s v="L33"/>
    <n v="29501032"/>
    <n v="42"/>
  </r>
  <r>
    <x v="1"/>
    <n v="47"/>
    <x v="18"/>
    <s v="VOS 295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Zipfel 295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Zipfel 295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Endstücke 295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Zipfel 295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Sammelnr.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4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23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8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Div. Zipfel, ES ohne Verwendung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Div. Zipfel, ES ohne Verwendung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23"/>
    <s v="-"/>
    <n v="37"/>
    <s v="Produkte"/>
    <s v="BUs"/>
    <s v="Symptome"/>
    <s v="0"/>
    <s v="Abfüllung"/>
    <s v="Diverses"/>
    <n v="34"/>
  </r>
  <r>
    <x v="1"/>
    <n v="12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14.8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23.4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24.2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31.6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44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50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53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98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00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5.3"/>
    <x v="18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5"/>
    <s v="Rückstellproben"/>
    <n v="37"/>
    <s v="Produkte"/>
    <s v="BUs"/>
    <s v="Symptome"/>
    <s v="0"/>
    <s v="Labor"/>
    <s v="Rückstellproben"/>
    <n v="70"/>
  </r>
  <r>
    <x v="2"/>
    <n v="20"/>
    <x v="19"/>
    <s v="VOS 295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2"/>
    <n v="5"/>
    <x v="19"/>
    <s v="VOS 295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2"/>
    <n v="10"/>
    <x v="19"/>
    <s v="ABS 295"/>
    <s v="ABS HEUBL"/>
    <x v="2"/>
    <x v="26"/>
    <s v="&lt;300kg/Monat"/>
    <n v="37"/>
    <s v="Produkte"/>
    <s v="BUs"/>
    <s v="Symptome"/>
    <n v="0"/>
    <s v="L21"/>
    <n v="29500885"/>
    <n v="61"/>
  </r>
  <r>
    <x v="2"/>
    <n v="9"/>
    <x v="19"/>
    <s v="ABS 295"/>
    <s v="ABS TI-AD"/>
    <x v="2"/>
    <x v="26"/>
    <s v="&lt;50kg/Monat"/>
    <n v="37"/>
    <s v="Produkte"/>
    <s v="BUs"/>
    <s v="Symptome"/>
    <n v="7.7475399924149615"/>
    <s v="L23"/>
    <n v="29500904"/>
    <n v="61"/>
  </r>
  <r>
    <x v="2"/>
    <n v="7"/>
    <x v="19"/>
    <s v="ABS 295"/>
    <s v="ABS ZIEGENR"/>
    <x v="2"/>
    <x v="26"/>
    <s v="&lt;100kg/Monat"/>
    <n v="37"/>
    <s v="Produkte"/>
    <s v="BUs"/>
    <s v="Symptome"/>
    <n v="7.9957903604299254"/>
    <s v="L20"/>
    <n v="29500913"/>
    <n v="61"/>
  </r>
  <r>
    <x v="1"/>
    <n v="48"/>
    <x v="19"/>
    <s v="VOS 295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 295"/>
    <s v="ABS GRÜN-PESTO"/>
    <x v="2"/>
    <x v="26"/>
    <s v="&lt;300kg/Monat"/>
    <n v="37"/>
    <s v="Produkte"/>
    <s v="BUs"/>
    <s v="Symptome"/>
    <n v="0"/>
    <s v="L21"/>
    <n v="29500952"/>
    <n v="61"/>
  </r>
  <r>
    <x v="2"/>
    <n v="6"/>
    <x v="19"/>
    <s v="ABS 295"/>
    <s v="ABS Whisky-Nuts"/>
    <x v="2"/>
    <x v="26"/>
    <s v="&lt;300kg/Monat"/>
    <n v="37"/>
    <s v="Produkte"/>
    <s v="BUs"/>
    <s v="Symptome"/>
    <n v="7.5058130571925785"/>
    <s v="L21"/>
    <n v="29501009"/>
    <n v="61"/>
  </r>
  <r>
    <x v="2"/>
    <n v="20"/>
    <x v="19"/>
    <s v="VOS 295"/>
    <s v="VOS WAL-THEKE"/>
    <x v="2"/>
    <x v="26"/>
    <s v="keinen Verwendungszweck"/>
    <n v="37"/>
    <s v="Produkte"/>
    <s v="BUs"/>
    <s v="Symptome"/>
    <n v="0"/>
    <s v="L22"/>
    <n v="29501020"/>
    <n v="61"/>
  </r>
  <r>
    <x v="1"/>
    <n v="25"/>
    <x v="19"/>
    <s v="VOS 295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VOS 295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 295"/>
    <s v="ABS BRUSCHETTA"/>
    <x v="2"/>
    <x v="26"/>
    <s v="&lt;300kg/Monat"/>
    <n v="37"/>
    <s v="Produkte"/>
    <s v="BUs"/>
    <s v="Symptome"/>
    <n v="7.281148389532067"/>
    <s v="L21"/>
    <n v="29501029"/>
    <n v="61"/>
  </r>
  <r>
    <x v="2"/>
    <n v="8"/>
    <x v="19"/>
    <s v="ABS 295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7"/>
    <x v="19"/>
    <s v="ABS 295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6"/>
    <x v="19"/>
    <s v="ABS 295"/>
    <s v="ABS ORANG-PESTO"/>
    <x v="2"/>
    <x v="26"/>
    <s v="&lt;100kg/Monat"/>
    <n v="37"/>
    <s v="Produkte"/>
    <s v="BUs"/>
    <s v="Symptome"/>
    <n v="7.2678522889458623"/>
    <s v="BU4"/>
    <n v="29501030"/>
    <n v="61"/>
  </r>
  <r>
    <x v="2"/>
    <n v="3"/>
    <x v="19"/>
    <s v="ABS 295"/>
    <s v="ABS SAINT ANDRÉ"/>
    <x v="2"/>
    <x v="26"/>
    <s v="&lt;20kg/Monat"/>
    <n v="37"/>
    <s v="Produkte"/>
    <s v="BUs"/>
    <s v="Symptome"/>
    <n v="0"/>
    <s v="L20"/>
    <n v="29501036"/>
    <n v="61"/>
  </r>
  <r>
    <x v="2"/>
    <n v="14"/>
    <x v="19"/>
    <s v="ABS 295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1"/>
    <n v="292"/>
    <x v="19"/>
    <s v="ganze Würste"/>
    <s v="Würste 6000g Räucher fü"/>
    <x v="0"/>
    <x v="24"/>
    <s v="Rohware zu weich"/>
    <n v="37"/>
    <s v="Produkte"/>
    <s v="BUs"/>
    <s v="Symptome"/>
    <s v="0"/>
    <s v="Abfüllung"/>
    <n v="31000098"/>
    <n v="12"/>
  </r>
  <r>
    <x v="0"/>
    <n v="282"/>
    <x v="19"/>
    <s v="VOS 495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S 495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VOS 495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S 495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VOS 295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0"/>
    <n v="45"/>
    <x v="20"/>
    <s v="VOS 295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S 295"/>
    <s v="VOS Früchte Blöcke"/>
    <x v="2"/>
    <x v="38"/>
    <s v="-"/>
    <n v="37"/>
    <s v="Produkte"/>
    <s v="BUs"/>
    <s v="Symptome"/>
    <n v="22.5"/>
    <s v="L18"/>
    <n v="29500594"/>
    <n v="61"/>
  </r>
  <r>
    <x v="1"/>
    <n v="300"/>
    <x v="20"/>
    <s v="ABS 295"/>
    <s v="ABS Butterkäse 45% OGT"/>
    <x v="1"/>
    <x v="11"/>
    <s v="Kunststoff"/>
    <n v="37"/>
    <s v="Produkte"/>
    <s v="BUs"/>
    <s v="Symptome"/>
    <n v="600"/>
    <s v="Abfüllung"/>
    <n v="29500823"/>
    <n v="42"/>
  </r>
  <r>
    <x v="2"/>
    <n v="10"/>
    <x v="20"/>
    <s v="ABS 295"/>
    <s v="ABS HEUBL"/>
    <x v="2"/>
    <x v="26"/>
    <s v="&lt;300kg/Monat"/>
    <n v="37"/>
    <s v="Produkte"/>
    <s v="BUs"/>
    <s v="Symptome"/>
    <n v="0"/>
    <s v="L21"/>
    <n v="29500885"/>
    <n v="61"/>
  </r>
  <r>
    <x v="2"/>
    <n v="20"/>
    <x v="20"/>
    <s v="ABS 295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0"/>
    <x v="20"/>
    <s v="ABS 295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0"/>
    <x v="20"/>
    <s v="ABS 295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15"/>
    <x v="20"/>
    <s v="ABS 295"/>
    <s v="ABS PECO"/>
    <x v="2"/>
    <x v="26"/>
    <s v="&lt;300kg/Monat"/>
    <n v="37"/>
    <s v="Produkte"/>
    <s v="BUs"/>
    <s v="Symptome"/>
    <n v="9.1663526661992432"/>
    <s v="L23"/>
    <n v="29500891"/>
    <n v="61"/>
  </r>
  <r>
    <x v="2"/>
    <n v="15"/>
    <x v="20"/>
    <s v="ABS 295"/>
    <s v="ABS PECO"/>
    <x v="2"/>
    <x v="26"/>
    <s v="&lt;300kg/Monat"/>
    <n v="37"/>
    <s v="Produkte"/>
    <s v="BUs"/>
    <s v="Symptome"/>
    <n v="9.1663526661992432"/>
    <s v="BU4"/>
    <n v="29500891"/>
    <n v="61"/>
  </r>
  <r>
    <x v="2"/>
    <n v="6"/>
    <x v="20"/>
    <s v="ABS 295"/>
    <s v="ABS ROVIN"/>
    <x v="2"/>
    <x v="26"/>
    <s v="&lt;300kg/Monat"/>
    <n v="37"/>
    <s v="Produkte"/>
    <s v="BUs"/>
    <s v="Symptome"/>
    <n v="6.6"/>
    <s v="L23"/>
    <n v="29500900"/>
    <n v="61"/>
  </r>
  <r>
    <x v="2"/>
    <n v="17"/>
    <x v="20"/>
    <s v="ABS 295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6"/>
    <x v="20"/>
    <s v="ABS 295"/>
    <s v="ABS Unser Blütenkäse"/>
    <x v="2"/>
    <x v="26"/>
    <s v="&lt;500kg/Monat"/>
    <n v="37"/>
    <s v="Produkte"/>
    <s v="BUs"/>
    <s v="Symptome"/>
    <n v="9.4651380183951126"/>
    <s v="L22"/>
    <n v="29500910"/>
    <n v="61"/>
  </r>
  <r>
    <x v="2"/>
    <n v="22"/>
    <x v="20"/>
    <s v="ABS 295"/>
    <s v="ABS GRÜN-PESTO"/>
    <x v="2"/>
    <x v="26"/>
    <s v="&lt;300kg/Monat"/>
    <n v="37"/>
    <s v="Produkte"/>
    <s v="BUs"/>
    <s v="Symptome"/>
    <n v="0"/>
    <s v="BU4"/>
    <n v="29500952"/>
    <n v="61"/>
  </r>
  <r>
    <x v="2"/>
    <n v="20"/>
    <x v="20"/>
    <s v="ABS 295"/>
    <s v="ABS GRÜN-PESTO"/>
    <x v="2"/>
    <x v="26"/>
    <s v="&lt;300kg/Monat"/>
    <n v="37"/>
    <s v="Produkte"/>
    <s v="BUs"/>
    <s v="Symptome"/>
    <n v="0"/>
    <s v="L21"/>
    <n v="29500952"/>
    <n v="61"/>
  </r>
  <r>
    <x v="2"/>
    <n v="20"/>
    <x v="20"/>
    <s v="ABS 295"/>
    <s v="ABS GRÜN-PESTO"/>
    <x v="2"/>
    <x v="26"/>
    <s v="&lt;300kg/Monat"/>
    <n v="37"/>
    <s v="Produkte"/>
    <s v="BUs"/>
    <s v="Symptome"/>
    <n v="0"/>
    <s v="BU4"/>
    <n v="29500952"/>
    <n v="61"/>
  </r>
  <r>
    <x v="2"/>
    <n v="15"/>
    <x v="20"/>
    <s v="ABS 295"/>
    <s v="ABS GRÜN-PESTO"/>
    <x v="2"/>
    <x v="26"/>
    <s v="&lt;300kg/Monat"/>
    <n v="37"/>
    <s v="Produkte"/>
    <s v="BUs"/>
    <s v="Symptome"/>
    <n v="0"/>
    <s v="BU4"/>
    <n v="29500952"/>
    <n v="61"/>
  </r>
  <r>
    <x v="2"/>
    <n v="3"/>
    <x v="20"/>
    <s v="ABS 295"/>
    <s v="ABS Crémeux"/>
    <x v="2"/>
    <x v="26"/>
    <s v="&lt;20kg/Monat"/>
    <n v="37"/>
    <s v="Produkte"/>
    <s v="BUs"/>
    <s v="Symptome"/>
    <n v="8.1175550752835619"/>
    <s v="L29"/>
    <n v="29500957"/>
    <n v="61"/>
  </r>
  <r>
    <x v="2"/>
    <n v="3"/>
    <x v="20"/>
    <s v="ABS 295"/>
    <s v="ABS Whisky-Nuts"/>
    <x v="2"/>
    <x v="26"/>
    <s v="&lt;300kg/Monat"/>
    <n v="37"/>
    <s v="Produkte"/>
    <s v="BUs"/>
    <s v="Symptome"/>
    <n v="7.5058130571925785"/>
    <s v="L21"/>
    <n v="29501009"/>
    <n v="61"/>
  </r>
  <r>
    <x v="2"/>
    <n v="7"/>
    <x v="20"/>
    <s v="VOS 295"/>
    <s v="VOS WAL-THEKE"/>
    <x v="2"/>
    <x v="26"/>
    <s v="keinen Verwendungszweck"/>
    <n v="37"/>
    <s v="Produkte"/>
    <s v="BUs"/>
    <s v="Symptome"/>
    <n v="0"/>
    <s v="L22"/>
    <n v="29501020"/>
    <n v="61"/>
  </r>
  <r>
    <x v="2"/>
    <n v="8"/>
    <x v="20"/>
    <s v="ABS 295"/>
    <s v="ABS KELLERGEIST"/>
    <x v="2"/>
    <x v="26"/>
    <s v="&lt;300kg/Monat"/>
    <n v="37"/>
    <s v="Produkte"/>
    <s v="BUs"/>
    <s v="Symptome"/>
    <n v="8.0682678667519738"/>
    <s v="L22"/>
    <n v="29501028"/>
    <n v="61"/>
  </r>
  <r>
    <x v="2"/>
    <n v="8"/>
    <x v="20"/>
    <s v="ABS 295"/>
    <s v="ABS KELLERGEIST"/>
    <x v="2"/>
    <x v="26"/>
    <s v="&lt;300kg/Monat"/>
    <n v="37"/>
    <s v="Produkte"/>
    <s v="BUs"/>
    <s v="Symptome"/>
    <n v="8.0682678667519738"/>
    <s v="L22"/>
    <n v="29501028"/>
    <n v="61"/>
  </r>
  <r>
    <x v="2"/>
    <n v="18"/>
    <x v="20"/>
    <s v="ABS 295"/>
    <s v="ABS BRUSCHETTA"/>
    <x v="2"/>
    <x v="26"/>
    <s v="&lt;300kg/Monat"/>
    <n v="37"/>
    <s v="Produkte"/>
    <s v="BUs"/>
    <s v="Symptome"/>
    <n v="7.281148389532067"/>
    <s v="L21"/>
    <n v="29501029"/>
    <n v="61"/>
  </r>
  <r>
    <x v="2"/>
    <n v="15"/>
    <x v="20"/>
    <s v="ABS 295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22"/>
    <x v="20"/>
    <s v="ABS 295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6"/>
    <x v="20"/>
    <s v="ABS 295"/>
    <s v="ABS MUNSTER"/>
    <x v="2"/>
    <x v="26"/>
    <s v="&lt;20kg/Monat"/>
    <n v="37"/>
    <s v="Produkte"/>
    <s v="BUs"/>
    <s v="Symptome"/>
    <n v="8.5413985337376133"/>
    <s v="L20"/>
    <n v="29501040"/>
    <n v="61"/>
  </r>
  <r>
    <x v="3"/>
    <n v="195"/>
    <x v="20"/>
    <s v="Zipfel 295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Zipfel 295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Endstücke 295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 295"/>
    <s v="ABS BRIE-PAP"/>
    <x v="2"/>
    <x v="26"/>
    <s v="&lt;50kg/Monat"/>
    <n v="37"/>
    <s v="Produkte"/>
    <s v="BUs"/>
    <s v="Symptome"/>
    <n v="9.6459416666666655"/>
    <s v="L29"/>
    <n v="29501101"/>
    <n v="61"/>
  </r>
  <r>
    <x v="1"/>
    <n v="212"/>
    <x v="20"/>
    <s v="Sammelnr.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30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23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4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9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23"/>
    <s v="Darm geplatzt"/>
    <n v="37"/>
    <s v="Produkte"/>
    <s v="BUs"/>
    <s v="Symptome"/>
    <s v="0"/>
    <s v="Abfüllung"/>
    <n v="32000106"/>
    <n v="34"/>
  </r>
  <r>
    <x v="1"/>
    <n v="270"/>
    <x v="20"/>
    <s v="ABS 495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S 295"/>
    <s v="VOS WAL-KONZ-vakuumiert"/>
    <x v="0"/>
    <x v="28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4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4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4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4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4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4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4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4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4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4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 Diverses"/>
    <s v="Vorschmelz Diverses"/>
    <x v="3"/>
    <x v="6"/>
    <s v="-"/>
    <n v="37"/>
    <s v="Produkte"/>
    <s v="BUs"/>
    <s v="Symptome"/>
    <s v="0"/>
    <s v="L16"/>
    <s v="Vorschmelz Diverses"/>
    <n v="30"/>
  </r>
  <r>
    <x v="1"/>
    <n v="9"/>
    <x v="20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1"/>
    <n v="25"/>
    <x v="20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23"/>
    <s v="-"/>
    <n v="37"/>
    <s v="Produkte"/>
    <s v="BUs"/>
    <s v="Symptome"/>
    <s v="0"/>
    <s v="Abfüllung"/>
    <s v="Diverses"/>
    <n v="34"/>
  </r>
  <r>
    <x v="1"/>
    <n v="160.5"/>
    <x v="20"/>
    <s v="Diverses"/>
    <s v="Diverses"/>
    <x v="3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62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01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13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11.5"/>
    <x v="20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0"/>
    <n v="21"/>
    <x v="20"/>
    <s v="Diverses"/>
    <s v="Maschinenabfall"/>
    <x v="3"/>
    <x v="6"/>
    <s v="-"/>
    <n v="37"/>
    <s v="Produkte"/>
    <s v="BUs"/>
    <s v="Symptome"/>
    <s v="0"/>
    <s v="L16"/>
    <s v="Maschinenabfall"/>
    <n v="30"/>
  </r>
  <r>
    <x v="0"/>
    <n v="15"/>
    <x v="21"/>
    <s v="VOS 295"/>
    <s v="VOS Räucher extra natri"/>
    <x v="0"/>
    <x v="40"/>
    <s v="-"/>
    <n v="37"/>
    <s v="Produkte"/>
    <s v="BUs"/>
    <s v="Symptome"/>
    <n v="7.5"/>
    <s v="L11"/>
    <n v="29500613"/>
    <n v="12"/>
  </r>
  <r>
    <x v="2"/>
    <n v="28"/>
    <x v="21"/>
    <s v="ABS 295"/>
    <s v="ABS HEUBL"/>
    <x v="2"/>
    <x v="26"/>
    <s v="&lt;300kg/Monat"/>
    <n v="37"/>
    <s v="Produkte"/>
    <s v="BUs"/>
    <s v="Symptome"/>
    <n v="0"/>
    <s v="L21"/>
    <n v="29500885"/>
    <n v="61"/>
  </r>
  <r>
    <x v="2"/>
    <n v="20"/>
    <x v="21"/>
    <s v="ABS 295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5"/>
    <x v="21"/>
    <s v="ABS 295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19"/>
    <x v="21"/>
    <s v="ABS 295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41"/>
    <x v="21"/>
    <s v="ABS 295"/>
    <s v="ABS Unser Blütenkäse"/>
    <x v="2"/>
    <x v="26"/>
    <s v="&lt;500kg/Monat"/>
    <n v="37"/>
    <s v="Produkte"/>
    <s v="BUs"/>
    <s v="Symptome"/>
    <n v="9.4651380183951126"/>
    <s v="L22"/>
    <n v="29500910"/>
    <n v="61"/>
  </r>
  <r>
    <x v="2"/>
    <n v="18"/>
    <x v="21"/>
    <s v="ABS 295"/>
    <s v="ABS ZIEGENR"/>
    <x v="2"/>
    <x v="26"/>
    <s v="&lt;100kg/Monat"/>
    <n v="37"/>
    <s v="Produkte"/>
    <s v="BUs"/>
    <s v="Symptome"/>
    <n v="7.9957903604299254"/>
    <s v="L20"/>
    <n v="29500913"/>
    <n v="61"/>
  </r>
  <r>
    <x v="2"/>
    <n v="40"/>
    <x v="21"/>
    <s v="ABS 295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17"/>
    <x v="21"/>
    <s v="ABS 295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3"/>
    <n v="24"/>
    <x v="21"/>
    <s v="Zipfel 295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9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30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Maschinenabfall"/>
    <x v="3"/>
    <x v="6"/>
    <s v="-"/>
    <n v="37"/>
    <s v="Produkte"/>
    <s v="BUs"/>
    <s v="Symptome"/>
    <s v="0"/>
    <s v="L16"/>
    <s v="Maschinenabfall"/>
    <n v="30"/>
  </r>
  <r>
    <x v="3"/>
    <n v="54.2"/>
    <x v="21"/>
    <s v="Diverses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3"/>
    <s v="Clip gerissen"/>
    <n v="37"/>
    <s v="Produkte"/>
    <s v="BUs"/>
    <s v="Symptome"/>
    <s v="0"/>
    <s v="Abfüllung"/>
    <s v="Diverses aus Abfüllung"/>
    <n v="34"/>
  </r>
  <r>
    <x v="1"/>
    <n v="57.8"/>
    <x v="21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97.8"/>
    <x v="21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11"/>
    <x v="21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7"/>
    <s v="Muster"/>
    <n v="37"/>
    <s v="Produkte"/>
    <s v="BUs"/>
    <s v="Symptome"/>
    <s v="0"/>
    <s v="Labor"/>
    <s v="Muster"/>
    <n v="72"/>
  </r>
  <r>
    <x v="0"/>
    <n v="99.13"/>
    <x v="22"/>
    <s v="ABS 295"/>
    <s v="ABS Bio Gouda 48%, mitt"/>
    <x v="0"/>
    <x v="19"/>
    <s v="wurde nicht eingesetzt"/>
    <n v="37"/>
    <s v="Produkte"/>
    <s v="BUs"/>
    <s v="Symptome"/>
    <n v="218.08600000000001"/>
    <s v="L18"/>
    <n v="29500754"/>
    <n v="12"/>
  </r>
  <r>
    <x v="0"/>
    <n v="13"/>
    <x v="22"/>
    <s v="ABS 295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ABS 295"/>
    <s v="ABS ROVIN"/>
    <x v="2"/>
    <x v="26"/>
    <s v="&lt;300kg/Monat"/>
    <n v="37"/>
    <s v="Produkte"/>
    <s v="BUs"/>
    <s v="Symptome"/>
    <n v="6.6"/>
    <s v="L23"/>
    <n v="29500900"/>
    <n v="61"/>
  </r>
  <r>
    <x v="1"/>
    <n v="20"/>
    <x v="22"/>
    <s v="VOS 295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 295"/>
    <s v="ABS CHED-PF-KRÄUK gemis"/>
    <x v="3"/>
    <x v="16"/>
    <s v="-"/>
    <n v="37"/>
    <s v="Produkte"/>
    <s v="BUs"/>
    <s v="Symptome"/>
    <n v="105"/>
    <s v="L33"/>
    <n v="29501003"/>
    <n v="81"/>
  </r>
  <r>
    <x v="2"/>
    <n v="40"/>
    <x v="22"/>
    <s v="ABS 295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2"/>
    <x v="22"/>
    <s v="ABS 295"/>
    <s v="ABS BRIE-PAP"/>
    <x v="2"/>
    <x v="26"/>
    <s v="&lt;50kg/Monat"/>
    <n v="37"/>
    <s v="Produkte"/>
    <s v="BUs"/>
    <s v="Symptome"/>
    <n v="9.6459416666666655"/>
    <s v="L29"/>
    <n v="29501101"/>
    <n v="61"/>
  </r>
  <r>
    <x v="2"/>
    <n v="2"/>
    <x v="22"/>
    <s v="ABS 295"/>
    <s v="ABS BRIE-PAP"/>
    <x v="2"/>
    <x v="26"/>
    <s v="&lt;50kg/Monat"/>
    <n v="37"/>
    <s v="Produkte"/>
    <s v="BUs"/>
    <s v="Symptome"/>
    <n v="9.6459416666666655"/>
    <s v="BU4"/>
    <n v="29501101"/>
    <n v="61"/>
  </r>
  <r>
    <x v="2"/>
    <n v="1"/>
    <x v="22"/>
    <s v="ABS 295"/>
    <s v="ABS BRIE-PAP"/>
    <x v="2"/>
    <x v="26"/>
    <s v="&lt;50kg/Monat"/>
    <n v="37"/>
    <s v="Produkte"/>
    <s v="BUs"/>
    <s v="Symptome"/>
    <n v="9.6459416666666655"/>
    <s v="BU4"/>
    <n v="29501101"/>
    <n v="61"/>
  </r>
  <r>
    <x v="1"/>
    <n v="80"/>
    <x v="22"/>
    <s v="Sammelnr.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"/>
    <s v="ABS 40-45% Konventionel"/>
    <x v="1"/>
    <x v="13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 Diverses"/>
    <s v="Vorschmelz Diverses"/>
    <x v="3"/>
    <x v="6"/>
    <s v="-"/>
    <n v="37"/>
    <s v="Produkte"/>
    <s v="BUs"/>
    <s v="Symptome"/>
    <s v="0"/>
    <s v="L9"/>
    <s v="Vorschmelz Diverses"/>
    <n v="30"/>
  </r>
  <r>
    <x v="1"/>
    <n v="20"/>
    <x v="22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4"/>
    <n v="33"/>
    <x v="22"/>
    <s v="ABS 295"/>
    <s v="Scheiben/Staub"/>
    <x v="3"/>
    <x v="6"/>
    <s v="-"/>
    <n v="37"/>
    <s v="Produkte"/>
    <s v="BUs"/>
    <s v="Symptome"/>
    <s v="0"/>
    <s v="L31"/>
    <s v="Scheiben/Staub"/>
    <n v="30"/>
  </r>
  <r>
    <x v="0"/>
    <n v="1.4"/>
    <x v="22"/>
    <s v="Diverses"/>
    <s v="Maschinenabfall"/>
    <x v="3"/>
    <x v="6"/>
    <s v="-"/>
    <n v="37"/>
    <s v="Produkte"/>
    <s v="BUs"/>
    <s v="Symptome"/>
    <s v="0"/>
    <s v="L16"/>
    <s v="Maschinenabfall"/>
    <n v="30"/>
  </r>
  <r>
    <x v="0"/>
    <n v="151.5"/>
    <x v="22"/>
    <s v="Diverses"/>
    <s v="Maschinenabfall"/>
    <x v="3"/>
    <x v="6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6"/>
    <s v="-"/>
    <n v="37"/>
    <s v="Produkte"/>
    <s v="BUs"/>
    <s v="Symptome"/>
    <n v="0"/>
    <s v="BU4"/>
    <s v="Diverses"/>
    <n v="30"/>
  </r>
  <r>
    <x v="4"/>
    <n v="77"/>
    <x v="22"/>
    <s v="ABS 295"/>
    <s v="Scheiben/Staub"/>
    <x v="3"/>
    <x v="6"/>
    <s v="-"/>
    <n v="37"/>
    <s v="Produkte"/>
    <s v="BUs"/>
    <s v="Symptome"/>
    <s v="0"/>
    <s v="BU2"/>
    <s v="Scheiben/Staub"/>
    <n v="30"/>
  </r>
  <r>
    <x v="1"/>
    <n v="200"/>
    <x v="22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6"/>
    <s v="-"/>
    <n v="37"/>
    <s v="Produkte"/>
    <s v="BUs"/>
    <s v="Symptome"/>
    <s v="0"/>
    <s v="WVP"/>
    <s v="Reste Zipfel"/>
    <n v="61"/>
  </r>
  <r>
    <x v="2"/>
    <n v="20"/>
    <x v="23"/>
    <s v="ABS 295"/>
    <s v="ABS PECO"/>
    <x v="2"/>
    <x v="26"/>
    <s v="&lt;300kg/Monat"/>
    <n v="38"/>
    <s v="Produkte"/>
    <s v="BUs"/>
    <s v="Symptome"/>
    <n v="9.1663526661992432"/>
    <s v="L23"/>
    <n v="29500891"/>
    <n v="61"/>
  </r>
  <r>
    <x v="1"/>
    <n v="60"/>
    <x v="23"/>
    <s v="VOS 295"/>
    <s v="VOS-ABS ENTSORGUNG"/>
    <x v="1"/>
    <x v="10"/>
    <s v="keine Verwendung möglich"/>
    <n v="38"/>
    <s v="Produkte"/>
    <s v="BUs"/>
    <s v="Symptome"/>
    <n v="0.6"/>
    <s v="RWV"/>
    <n v="29500917"/>
    <n v="60"/>
  </r>
  <r>
    <x v="1"/>
    <n v="121"/>
    <x v="23"/>
    <s v="VOS 295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 295"/>
    <s v="ABS CHED-PF-KRÄUK gemis"/>
    <x v="3"/>
    <x v="16"/>
    <s v="-"/>
    <n v="38"/>
    <s v="Produkte"/>
    <s v="BUs"/>
    <s v="Symptome"/>
    <n v="150"/>
    <s v="L33"/>
    <n v="29501003"/>
    <n v="81"/>
  </r>
  <r>
    <x v="2"/>
    <n v="25"/>
    <x v="23"/>
    <s v="ABS 295"/>
    <s v="ABS BRUSCHETTA"/>
    <x v="2"/>
    <x v="26"/>
    <s v="&lt;300kg/Monat"/>
    <n v="38"/>
    <s v="Produkte"/>
    <s v="BUs"/>
    <s v="Symptome"/>
    <n v="7.281148389532067"/>
    <s v="L21"/>
    <n v="29501029"/>
    <n v="61"/>
  </r>
  <r>
    <x v="0"/>
    <n v="30"/>
    <x v="23"/>
    <s v="ABS 295"/>
    <s v="ABS CHED-ROT MIT ß-CARO"/>
    <x v="1"/>
    <x v="11"/>
    <s v="-"/>
    <n v="38"/>
    <s v="Produkte"/>
    <s v="BUs"/>
    <s v="Symptome"/>
    <n v="30"/>
    <s v="L33"/>
    <n v="29501032"/>
    <n v="42"/>
  </r>
  <r>
    <x v="2"/>
    <n v="50"/>
    <x v="23"/>
    <s v="ABS 295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3"/>
    <n v="362.5"/>
    <x v="23"/>
    <s v="Zipfel 295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Zipfel 295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11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6"/>
    <s v="-"/>
    <n v="38"/>
    <s v="Produkte"/>
    <s v="BUs"/>
    <s v="Symptome"/>
    <n v="0"/>
    <s v="L21"/>
    <s v="Diverses"/>
    <n v="30"/>
  </r>
  <r>
    <x v="2"/>
    <n v="175"/>
    <x v="23"/>
    <s v="Diverses"/>
    <s v="Diverses"/>
    <x v="3"/>
    <x v="6"/>
    <s v="-"/>
    <n v="38"/>
    <s v="Produkte"/>
    <s v="BUs"/>
    <s v="Symptome"/>
    <n v="0"/>
    <s v="L21"/>
    <s v="Diverses"/>
    <n v="30"/>
  </r>
  <r>
    <x v="0"/>
    <n v="12.1"/>
    <x v="23"/>
    <s v="Diverses"/>
    <s v="Maschinenabfall"/>
    <x v="3"/>
    <x v="6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41"/>
    <s v="Schmutz"/>
    <n v="38"/>
    <s v="Produkte"/>
    <s v="BUs"/>
    <s v="Symptome"/>
    <n v="0"/>
    <s v="L21"/>
    <s v="Diverses"/>
    <n v="22"/>
  </r>
  <r>
    <x v="0"/>
    <n v="20.5"/>
    <x v="23"/>
    <s v="ABS 295"/>
    <s v="ABS CHED-ROT MIT ß-CARO"/>
    <x v="1"/>
    <x v="11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12.5"/>
    <x v="23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6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5"/>
    <s v="Rückstellproben"/>
    <n v="38"/>
    <s v="Produkte"/>
    <s v="BUs"/>
    <s v="Symptome"/>
    <s v="0"/>
    <s v="Labor"/>
    <s v="Rückstellproben"/>
    <n v="70"/>
  </r>
  <r>
    <x v="2"/>
    <n v="12"/>
    <x v="24"/>
    <s v="VOS 295"/>
    <s v="VOS Schwarzer Pfeffer R"/>
    <x v="2"/>
    <x v="26"/>
    <s v="keinen Verwendungszweck"/>
    <n v="38"/>
    <s v="Produkte"/>
    <s v="BUs"/>
    <s v="Symptome"/>
    <n v="2.84"/>
    <s v="L22"/>
    <n v="29500482"/>
    <n v="61"/>
  </r>
  <r>
    <x v="1"/>
    <n v="8.1999999999999993"/>
    <x v="24"/>
    <s v="ABS 295"/>
    <s v="ABS Havarti Natur 30%"/>
    <x v="0"/>
    <x v="28"/>
    <s v="Luftzieher"/>
    <n v="38"/>
    <s v="Produkte"/>
    <s v="BUs"/>
    <s v="Symptome"/>
    <s v="0"/>
    <s v="RWV"/>
    <n v="29500734"/>
    <n v="12"/>
  </r>
  <r>
    <x v="2"/>
    <n v="18"/>
    <x v="24"/>
    <s v="ABS 295"/>
    <s v="ABS MEDI-KRÄUK"/>
    <x v="2"/>
    <x v="26"/>
    <s v="&lt;500kg/Monat"/>
    <n v="38"/>
    <s v="Produkte"/>
    <s v="BUs"/>
    <s v="Symptome"/>
    <n v="6.7194568295036419"/>
    <s v="L21"/>
    <n v="29500886"/>
    <n v="61"/>
  </r>
  <r>
    <x v="2"/>
    <n v="7"/>
    <x v="24"/>
    <s v="ABS 295"/>
    <s v="ABS PECO"/>
    <x v="2"/>
    <x v="26"/>
    <s v="&lt;300kg/Monat"/>
    <n v="38"/>
    <s v="Produkte"/>
    <s v="BUs"/>
    <s v="Symptome"/>
    <n v="9.1663526661992432"/>
    <s v="L23"/>
    <n v="29500891"/>
    <n v="61"/>
  </r>
  <r>
    <x v="2"/>
    <n v="8"/>
    <x v="24"/>
    <s v="ABS 295"/>
    <s v="ABS SCH-PAUL"/>
    <x v="2"/>
    <x v="26"/>
    <s v="&lt;300kg/Monat"/>
    <n v="38"/>
    <s v="Produkte"/>
    <s v="BUs"/>
    <s v="Symptome"/>
    <n v="7.6086145024926051"/>
    <s v="L21"/>
    <n v="29500906"/>
    <n v="61"/>
  </r>
  <r>
    <x v="1"/>
    <n v="59"/>
    <x v="24"/>
    <s v="VOS 295"/>
    <s v="VOS-ABS ENTSORGUNG"/>
    <x v="1"/>
    <x v="10"/>
    <s v="keine Verwendung möglich"/>
    <n v="38"/>
    <s v="Produkte"/>
    <s v="BUs"/>
    <s v="Symptome"/>
    <n v="0.59"/>
    <s v="RWV"/>
    <n v="29500917"/>
    <n v="60"/>
  </r>
  <r>
    <x v="2"/>
    <n v="18"/>
    <x v="24"/>
    <s v="ABS 295"/>
    <s v="ABS BRUSCHETTA"/>
    <x v="2"/>
    <x v="26"/>
    <s v="&lt;300kg/Monat"/>
    <n v="38"/>
    <s v="Produkte"/>
    <s v="BUs"/>
    <s v="Symptome"/>
    <n v="7.281148389532067"/>
    <s v="L21"/>
    <n v="29501029"/>
    <n v="61"/>
  </r>
  <r>
    <x v="3"/>
    <n v="132"/>
    <x v="24"/>
    <s v="Zipfel 295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Maschinenabfall"/>
    <x v="3"/>
    <x v="6"/>
    <s v="-"/>
    <n v="38"/>
    <s v="Produkte"/>
    <s v="BUs"/>
    <s v="Symptome"/>
    <s v="0"/>
    <s v="L1"/>
    <s v="Maschinenabfall"/>
    <n v="30"/>
  </r>
  <r>
    <x v="0"/>
    <n v="11.2"/>
    <x v="24"/>
    <s v="Diverses"/>
    <s v="Maschinenabfall"/>
    <x v="3"/>
    <x v="6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2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5"/>
    <x v="24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22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2"/>
    <n v="61"/>
    <x v="25"/>
    <s v="ABS 295"/>
    <s v="ABS PECO"/>
    <x v="2"/>
    <x v="26"/>
    <s v="&lt;300kg/Monat"/>
    <n v="38"/>
    <s v="Produkte"/>
    <s v="BUs"/>
    <s v="Symptome"/>
    <n v="9.1663526661992432"/>
    <s v="L23"/>
    <n v="29500891"/>
    <n v="61"/>
  </r>
  <r>
    <x v="2"/>
    <n v="61"/>
    <x v="25"/>
    <s v="ABS 295"/>
    <s v="ABS ROVIN"/>
    <x v="2"/>
    <x v="26"/>
    <s v="&lt;300kg/Monat"/>
    <n v="38"/>
    <s v="Produkte"/>
    <s v="BUs"/>
    <s v="Symptome"/>
    <n v="6.6"/>
    <s v="L23"/>
    <n v="29500900"/>
    <n v="61"/>
  </r>
  <r>
    <x v="5"/>
    <n v="30"/>
    <x v="25"/>
    <s v="ABS 295"/>
    <s v="ABS Unser Blütenkäse"/>
    <x v="1"/>
    <x v="13"/>
    <s v="Retoure"/>
    <n v="38"/>
    <s v="Produkte"/>
    <s v="BUs"/>
    <s v="Symptome"/>
    <n v="0.3"/>
    <s v="Externe"/>
    <n v="29500910"/>
    <n v="22"/>
  </r>
  <r>
    <x v="2"/>
    <n v="30"/>
    <x v="25"/>
    <s v="ABS 295"/>
    <s v="ABS Unser Blütenkäse"/>
    <x v="2"/>
    <x v="26"/>
    <s v="&lt;500kg/Monat"/>
    <n v="38"/>
    <s v="Produkte"/>
    <s v="BUs"/>
    <s v="Symptome"/>
    <n v="9.4651380183951126"/>
    <s v="L22"/>
    <n v="29500910"/>
    <n v="61"/>
  </r>
  <r>
    <x v="2"/>
    <n v="6"/>
    <x v="25"/>
    <s v="ABS 295"/>
    <s v="ABS ZIEGENR"/>
    <x v="2"/>
    <x v="26"/>
    <s v="&lt;100kg/Monat"/>
    <n v="38"/>
    <s v="Produkte"/>
    <s v="BUs"/>
    <s v="Symptome"/>
    <n v="7.9957903604299254"/>
    <s v="L20"/>
    <n v="29500913"/>
    <n v="61"/>
  </r>
  <r>
    <x v="1"/>
    <n v="19"/>
    <x v="25"/>
    <s v="VOS 295"/>
    <s v="VOS-ABS ENTSORGUNG"/>
    <x v="1"/>
    <x v="10"/>
    <s v="keine Verwendung möglich"/>
    <n v="38"/>
    <s v="Produkte"/>
    <s v="BUs"/>
    <s v="Symptome"/>
    <n v="0.19"/>
    <s v="RWV"/>
    <n v="29500917"/>
    <n v="60"/>
  </r>
  <r>
    <x v="1"/>
    <n v="39"/>
    <x v="25"/>
    <s v="VOS 295"/>
    <s v="VOS-ABS ENTSORGUNG"/>
    <x v="1"/>
    <x v="10"/>
    <s v="keine Verwendung möglich"/>
    <n v="38"/>
    <s v="Produkte"/>
    <s v="BUs"/>
    <s v="Symptome"/>
    <n v="0.39"/>
    <s v="RWV"/>
    <n v="29500917"/>
    <n v="60"/>
  </r>
  <r>
    <x v="2"/>
    <n v="79"/>
    <x v="25"/>
    <s v="ABS 295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2"/>
    <n v="61"/>
    <x v="25"/>
    <s v="ABS 295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3"/>
    <s v="Clip gerissen"/>
    <n v="38"/>
    <s v="Produkte"/>
    <s v="BUs"/>
    <s v="Symptome"/>
    <s v="0"/>
    <s v="Abfüllung"/>
    <n v="31000083"/>
    <n v="34"/>
  </r>
  <r>
    <x v="1"/>
    <n v="22"/>
    <x v="25"/>
    <s v="Räucherwürste"/>
    <s v="GRW NATUR 7,2KG"/>
    <x v="3"/>
    <x v="23"/>
    <s v="Clip gerissen"/>
    <n v="38"/>
    <s v="Produkte"/>
    <s v="BUs"/>
    <s v="Symptome"/>
    <s v="0"/>
    <s v="Abfüllung"/>
    <n v="32000049"/>
    <n v="34"/>
  </r>
  <r>
    <x v="0"/>
    <n v="32.5"/>
    <x v="25"/>
    <s v="VOS 495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Maschinenabfall"/>
    <x v="3"/>
    <x v="6"/>
    <s v="-"/>
    <n v="38"/>
    <s v="Produkte"/>
    <s v="BUs"/>
    <s v="Symptome"/>
    <s v="0"/>
    <s v="L3"/>
    <s v="Maschinenabfall"/>
    <n v="30"/>
  </r>
  <r>
    <x v="0"/>
    <n v="18"/>
    <x v="25"/>
    <s v="Diverses"/>
    <s v="Maschinenabfall"/>
    <x v="3"/>
    <x v="6"/>
    <s v="-"/>
    <n v="38"/>
    <s v="Produkte"/>
    <s v="BUs"/>
    <s v="Symptome"/>
    <s v="0"/>
    <s v="L36"/>
    <s v="Maschinenabfall"/>
    <n v="30"/>
  </r>
  <r>
    <x v="0"/>
    <n v="24"/>
    <x v="25"/>
    <s v="Diverses"/>
    <s v="Maschinenabfall"/>
    <x v="3"/>
    <x v="6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3"/>
    <s v="-"/>
    <n v="38"/>
    <s v="Produkte"/>
    <s v="BUs"/>
    <s v="Symptome"/>
    <s v="0"/>
    <s v="Strudelline"/>
    <s v="Diverses"/>
    <n v="21"/>
  </r>
  <r>
    <x v="4"/>
    <n v="38.5"/>
    <x v="25"/>
    <s v="ABS 295"/>
    <s v="Scheiben/Staub"/>
    <x v="3"/>
    <x v="6"/>
    <s v="-"/>
    <n v="38"/>
    <s v="Produkte"/>
    <s v="BUs"/>
    <s v="Symptome"/>
    <s v="0"/>
    <s v="BU2"/>
    <s v="Scheiben/Staub"/>
    <n v="30"/>
  </r>
  <r>
    <x v="4"/>
    <n v="33"/>
    <x v="25"/>
    <s v="ABS 295"/>
    <s v="Scheiben/Staub"/>
    <x v="3"/>
    <x v="6"/>
    <s v="-"/>
    <n v="38"/>
    <s v="Produkte"/>
    <s v="BUs"/>
    <s v="Symptome"/>
    <s v="0"/>
    <s v="Bu2"/>
    <s v="Scheiben/Staub"/>
    <n v="30"/>
  </r>
  <r>
    <x v="1"/>
    <n v="82"/>
    <x v="25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88.5"/>
    <x v="25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19.5"/>
    <x v="25"/>
    <s v="Diverses"/>
    <s v="Diverses aus Schmelze"/>
    <x v="1"/>
    <x v="11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n v="0"/>
    <s v="BU4"/>
    <s v="Diverses Schimmel BU4"/>
    <n v="12"/>
  </r>
  <r>
    <x v="0"/>
    <n v="345"/>
    <x v="25"/>
    <s v="VOS 295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4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12"/>
    <s v="-"/>
    <n v="38"/>
    <s v="Produkte"/>
    <s v="BUs"/>
    <s v="Symptome"/>
    <s v="0"/>
    <s v="Rest"/>
    <s v="Schinken Stange"/>
    <n v="12"/>
  </r>
  <r>
    <x v="1"/>
    <n v="57"/>
    <x v="26"/>
    <s v="VOS 295"/>
    <s v="VOS SKZ Mozzarella 40%"/>
    <x v="0"/>
    <x v="12"/>
    <s v="-"/>
    <n v="38"/>
    <s v="Produkte"/>
    <s v="BUs"/>
    <s v="Symptome"/>
    <n v="28.5"/>
    <s v="RWV"/>
    <n v="29500539"/>
    <n v="12"/>
  </r>
  <r>
    <x v="0"/>
    <n v="431"/>
    <x v="26"/>
    <s v="VOS 295"/>
    <s v="VOS Früchte Blöcke"/>
    <x v="2"/>
    <x v="38"/>
    <s v="-"/>
    <n v="38"/>
    <s v="Produkte"/>
    <s v="BUs"/>
    <s v="Symptome"/>
    <n v="215.5"/>
    <s v="L18"/>
    <n v="29500594"/>
    <n v="61"/>
  </r>
  <r>
    <x v="2"/>
    <n v="28"/>
    <x v="26"/>
    <s v="ABS 295"/>
    <s v="ABS MEDI-KRÄUK"/>
    <x v="2"/>
    <x v="26"/>
    <s v="-"/>
    <n v="38"/>
    <s v="Produkte"/>
    <s v="BUs"/>
    <s v="Symptome"/>
    <n v="6.7194568295036419"/>
    <s v="L21"/>
    <n v="29500886"/>
    <n v="61"/>
  </r>
  <r>
    <x v="1"/>
    <n v="32"/>
    <x v="26"/>
    <s v="VOS 295"/>
    <s v="VOS-ABS ENTSORGUNG"/>
    <x v="1"/>
    <x v="10"/>
    <s v="-"/>
    <n v="38"/>
    <s v="Produkte"/>
    <s v="BUs"/>
    <s v="Symptome"/>
    <n v="0.32"/>
    <s v="RWV"/>
    <n v="29500917"/>
    <n v="60"/>
  </r>
  <r>
    <x v="2"/>
    <n v="9"/>
    <x v="26"/>
    <s v="ABS 295"/>
    <s v="ABS Whisky-Nuts"/>
    <x v="2"/>
    <x v="26"/>
    <s v="-"/>
    <n v="38"/>
    <s v="Produkte"/>
    <s v="BUs"/>
    <s v="Symptome"/>
    <n v="7.5058130571925785"/>
    <s v="L21"/>
    <n v="29501009"/>
    <n v="61"/>
  </r>
  <r>
    <x v="2"/>
    <n v="36"/>
    <x v="26"/>
    <s v="ABS 295"/>
    <s v="ABS BRUSCHETTA"/>
    <x v="2"/>
    <x v="26"/>
    <s v="-"/>
    <n v="38"/>
    <s v="Produkte"/>
    <s v="BUs"/>
    <s v="Symptome"/>
    <n v="7.281148389532067"/>
    <s v="L21"/>
    <n v="29501029"/>
    <n v="61"/>
  </r>
  <r>
    <x v="3"/>
    <n v="239"/>
    <x v="26"/>
    <s v="Zipfel 295"/>
    <s v="VOS RW-NATUR ZIPFEL 350"/>
    <x v="0"/>
    <x v="5"/>
    <s v="-"/>
    <n v="38"/>
    <s v="Produkte"/>
    <s v="BUs"/>
    <s v="Symptome"/>
    <n v="119.5"/>
    <s v="Verkauf"/>
    <n v="29501060"/>
    <n v="12"/>
  </r>
  <r>
    <x v="3"/>
    <n v="205"/>
    <x v="26"/>
    <s v="Zipfel 295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Endstücke 295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Zipfel 295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23"/>
    <s v="Darm geplatzt"/>
    <n v="38"/>
    <s v="Produkte"/>
    <s v="BUs"/>
    <s v="Symptome"/>
    <s v="0"/>
    <s v="Abfüllung"/>
    <n v="31000083"/>
    <n v="34"/>
  </r>
  <r>
    <x v="0"/>
    <n v="82"/>
    <x v="26"/>
    <s v="ABS 495"/>
    <s v="ABS GOU VAKU-OGT"/>
    <x v="0"/>
    <x v="19"/>
    <s v="-"/>
    <n v="38"/>
    <s v="Produkte"/>
    <s v="BUs"/>
    <s v="Symptome"/>
    <s v="0"/>
    <s v="Bu3"/>
    <n v="49500034"/>
    <n v="12"/>
  </r>
  <r>
    <x v="3"/>
    <n v="284"/>
    <x v="26"/>
    <s v="VOS 495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S 495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S 495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S 495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6"/>
    <s v="-"/>
    <n v="38"/>
    <s v="Produkte"/>
    <s v="BUs"/>
    <s v="Symptome"/>
    <n v="0"/>
    <s v="BU4"/>
    <s v="Diverses"/>
    <n v="30"/>
  </r>
  <r>
    <x v="1"/>
    <n v="40.4"/>
    <x v="26"/>
    <s v="Diverses"/>
    <s v="Diverses aus Abfüllung"/>
    <x v="3"/>
    <x v="3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84"/>
    <x v="26"/>
    <s v="Diverses"/>
    <s v="Diverses Muster"/>
    <x v="4"/>
    <x v="27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0"/>
    <n v="206"/>
    <x v="26"/>
    <s v="VOS 295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S 295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5"/>
    <s v="-"/>
    <n v="38"/>
    <s v="Produkte"/>
    <s v="BUs"/>
    <s v="Symptome"/>
    <s v="0"/>
    <s v="Labor"/>
    <s v="Rückstellproben"/>
    <n v="70"/>
  </r>
  <r>
    <x v="0"/>
    <n v="77"/>
    <x v="27"/>
    <s v="VOS 295"/>
    <s v="VOS Räucher extra natri"/>
    <x v="0"/>
    <x v="40"/>
    <s v="-"/>
    <n v="38"/>
    <s v="Produkte"/>
    <s v="BUs"/>
    <s v="Symptome"/>
    <n v="38.5"/>
    <s v="L11"/>
    <n v="29500613"/>
    <n v="12"/>
  </r>
  <r>
    <x v="1"/>
    <n v="85.5"/>
    <x v="27"/>
    <s v="ABS 295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S 295"/>
    <s v="VOS-ABS ENTSORGUNG"/>
    <x v="1"/>
    <x v="10"/>
    <s v="keine Verwendung möglich"/>
    <n v="38"/>
    <s v="Produkte"/>
    <s v="BUs"/>
    <s v="Symptome"/>
    <n v="0.27"/>
    <s v="RWV"/>
    <n v="29500917"/>
    <n v="60"/>
  </r>
  <r>
    <x v="1"/>
    <n v="26.5"/>
    <x v="27"/>
    <s v="VOS 295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3"/>
    <s v="Clip gerissen"/>
    <n v="38"/>
    <s v="Produkte"/>
    <s v="BUs"/>
    <s v="Symptome"/>
    <s v="0"/>
    <s v="Abfüllung"/>
    <n v="31000083"/>
    <n v="34"/>
  </r>
  <r>
    <x v="1"/>
    <n v="22"/>
    <x v="27"/>
    <s v="Räucherwürste"/>
    <s v="GRW NATUR 7,2KG"/>
    <x v="3"/>
    <x v="23"/>
    <s v="Clip gerissen"/>
    <n v="38"/>
    <s v="Produkte"/>
    <s v="BUs"/>
    <s v="Symptome"/>
    <s v="0"/>
    <s v="Abfüllung"/>
    <n v="32000049"/>
    <n v="34"/>
  </r>
  <r>
    <x v="5"/>
    <n v="3546"/>
    <x v="27"/>
    <s v="Fertigware"/>
    <s v="Black Forest Räucherkäs"/>
    <x v="1"/>
    <x v="13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 Diverses"/>
    <s v="Vorschmelz Diverses"/>
    <x v="3"/>
    <x v="6"/>
    <s v="nicht eindeutig"/>
    <n v="38"/>
    <s v="Produkte"/>
    <s v="BUs"/>
    <s v="Symptome"/>
    <s v="0"/>
    <s v="Bu3"/>
    <s v="Vorschmelz Diverses"/>
    <n v="30"/>
  </r>
  <r>
    <x v="0"/>
    <n v="91.5"/>
    <x v="27"/>
    <s v="Vorschmelz Diverses"/>
    <s v="Vorschmelz Diverses"/>
    <x v="3"/>
    <x v="6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6"/>
    <s v="-"/>
    <n v="38"/>
    <s v="Produkte"/>
    <s v="BUs"/>
    <s v="Symptome"/>
    <n v="0"/>
    <s v="BU4"/>
    <s v="Diverses"/>
    <n v="30"/>
  </r>
  <r>
    <x v="4"/>
    <n v="74"/>
    <x v="27"/>
    <s v="ABS 295"/>
    <s v="Scheiben/Staub"/>
    <x v="3"/>
    <x v="6"/>
    <s v="-"/>
    <n v="38"/>
    <s v="Produkte"/>
    <s v="BUs"/>
    <s v="Symptome"/>
    <s v="0"/>
    <s v="BU2"/>
    <s v="Scheiben/Staub"/>
    <n v="30"/>
  </r>
  <r>
    <x v="1"/>
    <n v="89.5"/>
    <x v="27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95"/>
    <x v="27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75"/>
    <x v="27"/>
    <s v="Diverses"/>
    <s v="Diverses Muster"/>
    <x v="4"/>
    <x v="27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0"/>
    <n v="392"/>
    <x v="27"/>
    <s v="VOS 295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S 295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1"/>
    <n v="23"/>
    <x v="28"/>
    <s v="VOS 295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S 295"/>
    <s v="VOS-ABS ENTSORGUNG"/>
    <x v="1"/>
    <x v="10"/>
    <s v="keine Verwendung möglich"/>
    <n v="39"/>
    <s v="Produkte"/>
    <s v="BUs"/>
    <s v="Symptome"/>
    <n v="0.28000000000000003"/>
    <s v="RWV"/>
    <n v="29500917"/>
    <n v="60"/>
  </r>
  <r>
    <x v="1"/>
    <n v="92"/>
    <x v="28"/>
    <s v="VOS 295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 295"/>
    <s v="ABS CHED-PF-KRÄUK gemis"/>
    <x v="3"/>
    <x v="16"/>
    <s v="-"/>
    <n v="39"/>
    <s v="Produkte"/>
    <s v="BUs"/>
    <s v="Symptome"/>
    <n v="117"/>
    <s v="L33"/>
    <n v="29501003"/>
    <n v="81"/>
  </r>
  <r>
    <x v="3"/>
    <n v="375"/>
    <x v="28"/>
    <s v="VOS 295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S 295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S 295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Zipfel 295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Zipfel 295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Endstücke 295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Endstücke 295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Endstücke 295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Sammelnr.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23"/>
    <s v="Darm geplatzt"/>
    <n v="39"/>
    <s v="Produkte"/>
    <s v="BUs"/>
    <s v="Symptome"/>
    <s v="0"/>
    <s v="Abfüllung"/>
    <n v="32000107"/>
    <n v="34"/>
  </r>
  <r>
    <x v="0"/>
    <n v="191"/>
    <x v="28"/>
    <s v="Vorschmelz Diverses"/>
    <s v="Vorschmelz Diverses"/>
    <x v="3"/>
    <x v="6"/>
    <s v="nicht eindeutig"/>
    <n v="39"/>
    <s v="Produkte"/>
    <s v="BUs"/>
    <s v="Symptome"/>
    <s v="0"/>
    <s v="Bu3"/>
    <s v="Vorschmelz Diverses"/>
    <n v="30"/>
  </r>
  <r>
    <x v="0"/>
    <n v="40"/>
    <x v="28"/>
    <s v="Diverses"/>
    <s v="Maschinenabfall"/>
    <x v="3"/>
    <x v="6"/>
    <s v="-"/>
    <n v="39"/>
    <s v="Produkte"/>
    <s v="BUs"/>
    <s v="Symptome"/>
    <s v="0"/>
    <s v="Bu3"/>
    <s v="Maschinenabfall"/>
    <n v="30"/>
  </r>
  <r>
    <x v="4"/>
    <n v="130"/>
    <x v="28"/>
    <s v="ABS 295"/>
    <s v="Scheiben/Staub"/>
    <x v="3"/>
    <x v="6"/>
    <s v="-"/>
    <n v="39"/>
    <s v="Produkte"/>
    <s v="BUs"/>
    <s v="Symptome"/>
    <s v="0"/>
    <s v="BU2"/>
    <s v="Scheiben/Staub"/>
    <n v="30"/>
  </r>
  <r>
    <x v="2"/>
    <n v="110"/>
    <x v="28"/>
    <s v="Diverses"/>
    <s v="Diverses "/>
    <x v="3"/>
    <x v="17"/>
    <s v="-"/>
    <n v="39"/>
    <s v="Produkte"/>
    <s v="BUs"/>
    <s v="Symptome"/>
    <n v="0"/>
    <s v="BU4"/>
    <s v="Diverses "/>
    <n v="10"/>
  </r>
  <r>
    <x v="0"/>
    <n v="90"/>
    <x v="28"/>
    <s v="Diverses"/>
    <s v="Maschinenabfall"/>
    <x v="3"/>
    <x v="6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0"/>
    <n v="62"/>
    <x v="28"/>
    <s v="VOS 295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23"/>
    <s v="-"/>
    <n v="39"/>
    <s v="Produkte"/>
    <s v="BUs"/>
    <s v="Symptome"/>
    <s v="0"/>
    <s v="Abfüllung"/>
    <s v="Natur"/>
    <n v="34"/>
  </r>
  <r>
    <x v="0"/>
    <n v="80"/>
    <x v="28"/>
    <s v="Rest"/>
    <s v="Reste Zipfel"/>
    <x v="2"/>
    <x v="36"/>
    <s v="-"/>
    <n v="39"/>
    <s v="Produkte"/>
    <s v="BUs"/>
    <s v="Symptome"/>
    <s v="0"/>
    <s v="WVP"/>
    <s v="Reste Zipfel"/>
    <n v="61"/>
  </r>
  <r>
    <x v="2"/>
    <n v="11"/>
    <x v="29"/>
    <s v="VOS 295"/>
    <s v="VOS Schwarzer Pfeffer R"/>
    <x v="2"/>
    <x v="26"/>
    <s v="keinen Verwendungszweck"/>
    <n v="39"/>
    <s v="Produkte"/>
    <s v="BUs"/>
    <s v="Symptome"/>
    <n v="2.84"/>
    <s v="L22"/>
    <n v="29500482"/>
    <n v="61"/>
  </r>
  <r>
    <x v="2"/>
    <n v="7"/>
    <x v="29"/>
    <s v="VOS 295"/>
    <s v="VOS Schwarzer Pfeffer R"/>
    <x v="2"/>
    <x v="26"/>
    <s v="keinen Verwendungszweck"/>
    <n v="39"/>
    <s v="Produkte"/>
    <s v="BUs"/>
    <s v="Symptome"/>
    <n v="2.84"/>
    <s v="Bu4"/>
    <n v="29500482"/>
    <n v="61"/>
  </r>
  <r>
    <x v="0"/>
    <n v="541"/>
    <x v="29"/>
    <s v="VOS 295"/>
    <s v="VOS Früchte Blöcke"/>
    <x v="2"/>
    <x v="38"/>
    <s v="-"/>
    <n v="39"/>
    <s v="Produkte"/>
    <s v="BUs"/>
    <s v="Symptome"/>
    <n v="270.5"/>
    <s v="L18"/>
    <n v="29500594"/>
    <n v="61"/>
  </r>
  <r>
    <x v="2"/>
    <n v="15"/>
    <x v="29"/>
    <s v="ABS 295"/>
    <s v="ABS MEDI-KRÄUK"/>
    <x v="2"/>
    <x v="26"/>
    <s v="&lt;500kg/Monat"/>
    <n v="39"/>
    <s v="Produkte"/>
    <s v="BUs"/>
    <s v="Symptome"/>
    <n v="6.7194568295036419"/>
    <s v="L21"/>
    <n v="29500886"/>
    <n v="61"/>
  </r>
  <r>
    <x v="2"/>
    <n v="11"/>
    <x v="29"/>
    <s v="ABS 295"/>
    <s v="ABS PECO"/>
    <x v="2"/>
    <x v="26"/>
    <s v="&lt;300kg/Monat"/>
    <n v="39"/>
    <s v="Produkte"/>
    <s v="BUs"/>
    <s v="Symptome"/>
    <n v="9.1663526661992432"/>
    <s v="L23"/>
    <n v="29500891"/>
    <n v="61"/>
  </r>
  <r>
    <x v="2"/>
    <n v="12"/>
    <x v="29"/>
    <s v="ABS 295"/>
    <s v="ABS BRIE"/>
    <x v="2"/>
    <x v="26"/>
    <s v="&lt;20kg/Monat"/>
    <n v="39"/>
    <s v="Produkte"/>
    <s v="BUs"/>
    <s v="Symptome"/>
    <n v="11.073912126293463"/>
    <s v="L20"/>
    <n v="29500895"/>
    <n v="61"/>
  </r>
  <r>
    <x v="2"/>
    <n v="8"/>
    <x v="29"/>
    <s v="ABS 295"/>
    <s v="ABS ROVIN"/>
    <x v="2"/>
    <x v="26"/>
    <s v="&lt;300kg/Monat"/>
    <n v="39"/>
    <s v="Produkte"/>
    <s v="BUs"/>
    <s v="Symptome"/>
    <n v="6.6"/>
    <s v="L23"/>
    <n v="29500900"/>
    <n v="61"/>
  </r>
  <r>
    <x v="2"/>
    <n v="3"/>
    <x v="29"/>
    <s v="ABS 295"/>
    <s v="ABS ROVIN"/>
    <x v="2"/>
    <x v="26"/>
    <s v="&lt;300kg/Monat"/>
    <n v="39"/>
    <s v="Produkte"/>
    <s v="BUs"/>
    <s v="Symptome"/>
    <n v="6.6"/>
    <s v="L23"/>
    <n v="29500900"/>
    <n v="61"/>
  </r>
  <r>
    <x v="2"/>
    <n v="8"/>
    <x v="29"/>
    <s v="ABS 295"/>
    <s v="ABS SCH-PAUL"/>
    <x v="2"/>
    <x v="26"/>
    <s v="&lt;300kg/Monat"/>
    <n v="39"/>
    <s v="Produkte"/>
    <s v="BUs"/>
    <s v="Symptome"/>
    <n v="7.6086145024926051"/>
    <s v="L21"/>
    <n v="29500906"/>
    <n v="61"/>
  </r>
  <r>
    <x v="2"/>
    <n v="10"/>
    <x v="29"/>
    <s v="ABS 295"/>
    <s v="ABS Unser Blütenkäse"/>
    <x v="2"/>
    <x v="26"/>
    <s v="&lt;500kg/Monat"/>
    <n v="39"/>
    <s v="Produkte"/>
    <s v="BUs"/>
    <s v="Symptome"/>
    <n v="9.4651380183951126"/>
    <s v="L22"/>
    <n v="29500910"/>
    <n v="61"/>
  </r>
  <r>
    <x v="1"/>
    <n v="84"/>
    <x v="29"/>
    <s v="VOS 295"/>
    <s v="VOS-ABS ENTSORGUNG"/>
    <x v="1"/>
    <x v="10"/>
    <s v="keine Verwendung möglich"/>
    <n v="39"/>
    <s v="Produkte"/>
    <s v="BUs"/>
    <s v="Symptome"/>
    <n v="0.84"/>
    <s v="RWV"/>
    <n v="29500917"/>
    <n v="60"/>
  </r>
  <r>
    <x v="2"/>
    <n v="13"/>
    <x v="29"/>
    <s v="ABS 295"/>
    <s v="ABS GRÜN-PESTO"/>
    <x v="2"/>
    <x v="26"/>
    <s v="&lt;300kg/Monat"/>
    <n v="39"/>
    <s v="Produkte"/>
    <s v="BUs"/>
    <s v="Symptome"/>
    <n v="0"/>
    <s v="L21"/>
    <n v="29500952"/>
    <n v="61"/>
  </r>
  <r>
    <x v="2"/>
    <n v="3"/>
    <x v="29"/>
    <s v="ABS 295"/>
    <s v="ABS Whisky-Nuts"/>
    <x v="2"/>
    <x v="26"/>
    <s v="&lt;300kg/Monat"/>
    <n v="39"/>
    <s v="Produkte"/>
    <s v="BUs"/>
    <s v="Symptome"/>
    <n v="7.5058130571925785"/>
    <s v="L21"/>
    <n v="29501009"/>
    <n v="61"/>
  </r>
  <r>
    <x v="2"/>
    <n v="3"/>
    <x v="29"/>
    <s v="ABS 295"/>
    <s v="ABS AT-ROTWEIN"/>
    <x v="2"/>
    <x v="26"/>
    <s v="&lt;20kg/Monat"/>
    <n v="39"/>
    <s v="Produkte"/>
    <s v="BUs"/>
    <s v="Symptome"/>
    <n v="7.4148209887633527"/>
    <s v="L23"/>
    <n v="29501013"/>
    <n v="61"/>
  </r>
  <r>
    <x v="2"/>
    <n v="3"/>
    <x v="29"/>
    <s v="ABS 295"/>
    <s v="ABS AT-ROTWEIN"/>
    <x v="2"/>
    <x v="26"/>
    <s v="&lt;20kg/Monat"/>
    <n v="39"/>
    <s v="Produkte"/>
    <s v="BUs"/>
    <s v="Symptome"/>
    <n v="7.4148209887633527"/>
    <s v="L23"/>
    <n v="29501013"/>
    <n v="61"/>
  </r>
  <r>
    <x v="2"/>
    <n v="57"/>
    <x v="29"/>
    <s v="ABS 295"/>
    <s v="ABS CAMBOZOLA"/>
    <x v="2"/>
    <x v="26"/>
    <s v="&lt;300kg/Monat"/>
    <n v="39"/>
    <s v="Produkte"/>
    <s v="BUs"/>
    <s v="Symptome"/>
    <n v="8.9105580026070399"/>
    <s v="L20"/>
    <n v="29501023"/>
    <n v="61"/>
  </r>
  <r>
    <x v="2"/>
    <n v="25"/>
    <x v="29"/>
    <s v="ABS 295"/>
    <s v="ABS KELLERGEIST"/>
    <x v="2"/>
    <x v="26"/>
    <s v="&lt;300kg/Monat"/>
    <n v="39"/>
    <s v="Produkte"/>
    <s v="BUs"/>
    <s v="Symptome"/>
    <n v="8.0682678667519738"/>
    <s v="L22"/>
    <n v="29501028"/>
    <n v="61"/>
  </r>
  <r>
    <x v="2"/>
    <n v="20"/>
    <x v="29"/>
    <s v="ABS 295"/>
    <s v="ABS BRUSCHETTA"/>
    <x v="2"/>
    <x v="26"/>
    <s v="&lt;300kg/Monat"/>
    <n v="39"/>
    <s v="Produkte"/>
    <s v="BUs"/>
    <s v="Symptome"/>
    <n v="7.281148389532067"/>
    <s v="L21"/>
    <n v="29501029"/>
    <n v="61"/>
  </r>
  <r>
    <x v="2"/>
    <n v="7"/>
    <x v="29"/>
    <s v="ABS 295"/>
    <s v="ABS BRUSCHETTA"/>
    <x v="2"/>
    <x v="26"/>
    <s v="&lt;300kg/Monat"/>
    <n v="39"/>
    <s v="Produkte"/>
    <s v="BUs"/>
    <s v="Symptome"/>
    <n v="7.281148389532067"/>
    <s v="L21"/>
    <n v="29501029"/>
    <n v="61"/>
  </r>
  <r>
    <x v="2"/>
    <n v="2"/>
    <x v="29"/>
    <s v="ABS 295"/>
    <s v="ABS ORANG-PESTO"/>
    <x v="2"/>
    <x v="26"/>
    <s v="&lt;100kg/Monat"/>
    <n v="39"/>
    <s v="Produkte"/>
    <s v="BUs"/>
    <s v="Symptome"/>
    <n v="7.2678522889458623"/>
    <s v="L21"/>
    <n v="29501030"/>
    <n v="61"/>
  </r>
  <r>
    <x v="2"/>
    <n v="54"/>
    <x v="29"/>
    <s v="ABS 295"/>
    <s v="ABS OLD-AMSTERDAM"/>
    <x v="2"/>
    <x v="26"/>
    <s v="&lt;1000kg/Monat"/>
    <n v="39"/>
    <s v="Produkte"/>
    <s v="BUs"/>
    <s v="Symptome"/>
    <n v="10.868925052314992"/>
    <s v="L22"/>
    <n v="29501039"/>
    <n v="61"/>
  </r>
  <r>
    <x v="2"/>
    <n v="260"/>
    <x v="29"/>
    <s v="ABS 295"/>
    <s v="ABS OLD-AMSTERDAM"/>
    <x v="2"/>
    <x v="26"/>
    <s v="&lt;1000kg/Monat"/>
    <n v="39"/>
    <s v="Produkte"/>
    <s v="BUs"/>
    <s v="Symptome"/>
    <n v="10.868925052314992"/>
    <s v="L22"/>
    <n v="29501039"/>
    <n v="61"/>
  </r>
  <r>
    <x v="3"/>
    <n v="85.4"/>
    <x v="29"/>
    <s v="Endstücke 295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 295"/>
    <s v="ABS BRIE-PAP"/>
    <x v="2"/>
    <x v="26"/>
    <s v="&lt;50kg/Monat"/>
    <n v="39"/>
    <s v="Produkte"/>
    <s v="BUs"/>
    <s v="Symptome"/>
    <n v="9.6459416666666655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7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3"/>
    <s v="Clip gerissen"/>
    <n v="39"/>
    <s v="Produkte"/>
    <s v="BUs"/>
    <s v="Symptome"/>
    <s v="0"/>
    <s v="Abfüllung"/>
    <n v="32000106"/>
    <n v="34"/>
  </r>
  <r>
    <x v="0"/>
    <n v="134"/>
    <x v="29"/>
    <s v="VOS 495"/>
    <s v="VOS RW-NUSS-VAKU"/>
    <x v="0"/>
    <x v="19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21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 Diverses"/>
    <s v="Vorschmelz Diverses"/>
    <x v="3"/>
    <x v="6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6"/>
    <s v="-"/>
    <n v="39"/>
    <s v="Produkte"/>
    <s v="BUs"/>
    <s v="Symptome"/>
    <n v="0"/>
    <s v="BU4"/>
    <s v="Diverses"/>
    <n v="30"/>
  </r>
  <r>
    <x v="0"/>
    <n v="20"/>
    <x v="29"/>
    <s v="Diverses"/>
    <s v="Maschinenabfall"/>
    <x v="3"/>
    <x v="6"/>
    <s v="-"/>
    <n v="39"/>
    <s v="Produkte"/>
    <s v="BUs"/>
    <s v="Symptome"/>
    <s v="0"/>
    <s v="Bu3"/>
    <s v="Maschinenabfall"/>
    <n v="30"/>
  </r>
  <r>
    <x v="0"/>
    <n v="13"/>
    <x v="29"/>
    <s v="Diverses"/>
    <s v="Maschinenabfall"/>
    <x v="3"/>
    <x v="6"/>
    <s v="-"/>
    <n v="39"/>
    <s v="Produkte"/>
    <s v="BUs"/>
    <s v="Symptome"/>
    <s v="0"/>
    <s v="L33"/>
    <s v="Maschinenabfall"/>
    <n v="30"/>
  </r>
  <r>
    <x v="4"/>
    <n v="69"/>
    <x v="29"/>
    <s v="ABS 295"/>
    <s v="Scheiben/Staub"/>
    <x v="3"/>
    <x v="6"/>
    <s v="-"/>
    <n v="39"/>
    <s v="Produkte"/>
    <s v="BUs"/>
    <s v="Symptome"/>
    <s v="0"/>
    <s v="BU2"/>
    <s v="Scheiben/Staub"/>
    <n v="30"/>
  </r>
  <r>
    <x v="4"/>
    <n v="85.5"/>
    <x v="29"/>
    <s v="ABS 295"/>
    <s v="Scheiben/Staub"/>
    <x v="3"/>
    <x v="6"/>
    <s v="-"/>
    <n v="39"/>
    <s v="Produkte"/>
    <s v="BUs"/>
    <s v="Symptome"/>
    <s v="0"/>
    <s v="BU2"/>
    <s v="Scheiben/Staub"/>
    <n v="30"/>
  </r>
  <r>
    <x v="1"/>
    <n v="141.19999999999999"/>
    <x v="29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5"/>
    <n v="9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0"/>
    <n v="57"/>
    <x v="29"/>
    <s v="VOS 295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283"/>
    <x v="30"/>
    <s v="VOS 295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VOS 295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VOS 295"/>
    <s v="VOS Früchte Blöcke"/>
    <x v="2"/>
    <x v="38"/>
    <s v="-"/>
    <n v="39"/>
    <s v="Produkte"/>
    <s v="BUs"/>
    <s v="Symptome"/>
    <n v="36.200000000000003"/>
    <s v="L18"/>
    <n v="29500594"/>
    <n v="61"/>
  </r>
  <r>
    <x v="0"/>
    <n v="242"/>
    <x v="30"/>
    <s v="VOS 295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ABS 295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 295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HF-Ware"/>
    <s v="Verpackte Scheiben"/>
    <x v="0"/>
    <x v="12"/>
    <s v="Schmutz"/>
    <n v="39"/>
    <s v="Produkte"/>
    <s v="BUs"/>
    <s v="Symptome"/>
    <s v="0"/>
    <s v="L31"/>
    <s v="Verpackte Scheiben"/>
    <n v="12"/>
  </r>
  <r>
    <x v="2"/>
    <n v="280"/>
    <x v="30"/>
    <s v="ABS 295"/>
    <s v="ABS HEUBL"/>
    <x v="2"/>
    <x v="26"/>
    <s v="&lt;300kg/Monat"/>
    <n v="39"/>
    <s v="Produkte"/>
    <s v="BUs"/>
    <s v="Symptome"/>
    <n v="0"/>
    <s v="L21"/>
    <n v="29500885"/>
    <n v="61"/>
  </r>
  <r>
    <x v="2"/>
    <n v="4"/>
    <x v="30"/>
    <s v="ABS 295"/>
    <s v="ABS PECO"/>
    <x v="2"/>
    <x v="26"/>
    <s v="&lt;300kg/Monat"/>
    <n v="39"/>
    <s v="Produkte"/>
    <s v="BUs"/>
    <s v="Symptome"/>
    <n v="9.1663526661992432"/>
    <s v="L23"/>
    <n v="29500891"/>
    <n v="61"/>
  </r>
  <r>
    <x v="2"/>
    <n v="50"/>
    <x v="30"/>
    <s v="ABS 295"/>
    <s v="ABS Unser Blütenkäse"/>
    <x v="2"/>
    <x v="26"/>
    <s v="&lt;500kg/Monat"/>
    <n v="39"/>
    <s v="Produkte"/>
    <s v="BUs"/>
    <s v="Symptome"/>
    <n v="9.4651380183951126"/>
    <s v="L22"/>
    <n v="29500910"/>
    <n v="61"/>
  </r>
  <r>
    <x v="2"/>
    <n v="16"/>
    <x v="30"/>
    <s v="ABS 295"/>
    <s v="ABS ZIEGENR"/>
    <x v="2"/>
    <x v="26"/>
    <s v="&lt;100kg/Monat"/>
    <n v="39"/>
    <s v="Produkte"/>
    <s v="BUs"/>
    <s v="Symptome"/>
    <n v="7.9957903604299254"/>
    <s v="L20"/>
    <n v="29500913"/>
    <n v="61"/>
  </r>
  <r>
    <x v="1"/>
    <n v="71"/>
    <x v="30"/>
    <s v="VOS 295"/>
    <s v="VOS-ABS ENTSORGUNG"/>
    <x v="1"/>
    <x v="10"/>
    <s v="keine Verwendung möglich"/>
    <n v="39"/>
    <s v="Produkte"/>
    <s v="BUs"/>
    <s v="Symptome"/>
    <n v="0.71"/>
    <s v="RWV"/>
    <n v="29500917"/>
    <n v="60"/>
  </r>
  <r>
    <x v="2"/>
    <n v="7"/>
    <x v="30"/>
    <s v="ABS 295"/>
    <s v="ABS Whisky-Nuts"/>
    <x v="2"/>
    <x v="26"/>
    <s v="&lt;300kg/Monat"/>
    <n v="39"/>
    <s v="Produkte"/>
    <s v="BUs"/>
    <s v="Symptome"/>
    <n v="7.5058130571925785"/>
    <s v="L21"/>
    <n v="29501009"/>
    <n v="61"/>
  </r>
  <r>
    <x v="2"/>
    <n v="17"/>
    <x v="30"/>
    <s v="ABS 295"/>
    <s v="ABS KELLERGEIST"/>
    <x v="2"/>
    <x v="26"/>
    <s v="&lt;300kg/Monat"/>
    <n v="39"/>
    <s v="Produkte"/>
    <s v="BUs"/>
    <s v="Symptome"/>
    <n v="8.0682678667519738"/>
    <s v="L22"/>
    <n v="29501028"/>
    <n v="61"/>
  </r>
  <r>
    <x v="0"/>
    <n v="370"/>
    <x v="30"/>
    <s v="VOS 295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30"/>
    <s v="Schlaufe gerissen"/>
    <n v="39"/>
    <s v="Produkte"/>
    <s v="BUs"/>
    <s v="Symptome"/>
    <s v="0"/>
    <s v="Abfüllung"/>
    <n v="32000049"/>
    <n v="33"/>
  </r>
  <r>
    <x v="1"/>
    <n v="56"/>
    <x v="30"/>
    <s v="ABS 495"/>
    <s v="ABS HAV-DILL-VAKU"/>
    <x v="0"/>
    <x v="28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1"/>
    <n v="62"/>
    <x v="30"/>
    <s v="Diverses"/>
    <s v="Diverses aus Schmelze"/>
    <x v="3"/>
    <x v="17"/>
    <s v="-"/>
    <n v="39"/>
    <s v="Produkte"/>
    <s v="BUs"/>
    <s v="Symptome"/>
    <s v="0"/>
    <s v="Schmelze"/>
    <s v="Diverses aus Schmelze"/>
    <n v="10"/>
  </r>
  <r>
    <x v="1"/>
    <n v="20"/>
    <x v="30"/>
    <s v="ganze Würste"/>
    <s v="ganze Wurst gourme natur"/>
    <x v="3"/>
    <x v="23"/>
    <s v="-"/>
    <n v="39"/>
    <s v="Produkte"/>
    <s v="BUs"/>
    <s v="Symptome"/>
    <s v="0"/>
    <s v="Räucherei"/>
    <s v="ganze Wurst gourme natur"/>
    <n v="34"/>
  </r>
  <r>
    <x v="1"/>
    <n v="10"/>
    <x v="30"/>
    <s v="ganze Würste"/>
    <s v="ganze Wurst gourme natur"/>
    <x v="3"/>
    <x v="30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9"/>
    <s v="-"/>
    <n v="39"/>
    <s v="Produkte"/>
    <s v="BUs"/>
    <s v="Symptome"/>
    <s v="0"/>
    <s v="Räucherei"/>
    <s v="ganze Wurst Schinken"/>
    <n v="31"/>
  </r>
  <r>
    <x v="0"/>
    <n v="322"/>
    <x v="30"/>
    <s v="VOS 295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S 295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6"/>
    <s v="-"/>
    <n v="39"/>
    <s v="Produkte"/>
    <s v="BUs"/>
    <s v="Symptome"/>
    <s v="0"/>
    <s v="WVP"/>
    <s v="Reste Zipfel"/>
    <n v="12"/>
  </r>
  <r>
    <x v="1"/>
    <n v="20"/>
    <x v="31"/>
    <s v="VOS 295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ABS 295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 295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ABS 295"/>
    <s v="ABS MEDI-KRÄUK"/>
    <x v="2"/>
    <x v="26"/>
    <s v="&lt;500kg/Monat"/>
    <n v="39"/>
    <s v="Produkte"/>
    <s v="BUs"/>
    <s v="Symptome"/>
    <n v="6.7194568295036419"/>
    <s v="L21"/>
    <n v="29500886"/>
    <n v="61"/>
  </r>
  <r>
    <x v="1"/>
    <n v="44"/>
    <x v="31"/>
    <s v="VOS 295"/>
    <s v="VOS-ABS ENTSORGUNG"/>
    <x v="1"/>
    <x v="10"/>
    <s v="keine Verwendung möglich"/>
    <n v="39"/>
    <s v="Produkte"/>
    <s v="BUs"/>
    <s v="Symptome"/>
    <n v="0.44"/>
    <s v="RWV"/>
    <n v="29500917"/>
    <n v="60"/>
  </r>
  <r>
    <x v="1"/>
    <n v="46"/>
    <x v="31"/>
    <s v="VOS 295"/>
    <s v="VOS-ABS ENTSORGUNG"/>
    <x v="1"/>
    <x v="10"/>
    <s v="keine Verwendung möglich"/>
    <n v="39"/>
    <s v="Produkte"/>
    <s v="BUs"/>
    <s v="Symptome"/>
    <n v="0.46"/>
    <s v="RWV"/>
    <n v="29500917"/>
    <n v="60"/>
  </r>
  <r>
    <x v="1"/>
    <n v="25"/>
    <x v="31"/>
    <s v="VOS 295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S 295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S 295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S 295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ABS 295"/>
    <s v="ABS BRUSCHETTA"/>
    <x v="2"/>
    <x v="26"/>
    <s v="&lt;300kg/Monat"/>
    <n v="39"/>
    <s v="Produkte"/>
    <s v="BUs"/>
    <s v="Symptome"/>
    <n v="7.281148389532067"/>
    <s v="L21"/>
    <n v="29501029"/>
    <n v="61"/>
  </r>
  <r>
    <x v="1"/>
    <n v="195"/>
    <x v="31"/>
    <s v="Sammelnr.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"/>
    <s v="VS RW Schinken mit Rind"/>
    <x v="0"/>
    <x v="19"/>
    <s v="-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ABS 495"/>
    <s v="ABS GOU VAKU-OGT"/>
    <x v="0"/>
    <x v="28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8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8"/>
    <s v="-"/>
    <n v="39"/>
    <s v="Produkte"/>
    <s v="BUs"/>
    <s v="Symptome"/>
    <s v="0"/>
    <s v="RWV"/>
    <s v="Cheddar Matured"/>
    <n v="12"/>
  </r>
  <r>
    <x v="0"/>
    <n v="10"/>
    <x v="31"/>
    <s v="Vorschmelz Diverses"/>
    <s v="Vorschmelz Diverses"/>
    <x v="3"/>
    <x v="6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 Diverses"/>
    <s v="Vorschmelz Diverses"/>
    <x v="3"/>
    <x v="6"/>
    <s v="nicht eindeutig"/>
    <n v="39"/>
    <s v="Produkte"/>
    <s v="BUs"/>
    <s v="Symptome"/>
    <s v="0"/>
    <s v="Bu3"/>
    <s v="Vorschmelz Diverses"/>
    <n v="30"/>
  </r>
  <r>
    <x v="4"/>
    <n v="12"/>
    <x v="31"/>
    <s v="ABS 295"/>
    <s v="Scheiben/Staub"/>
    <x v="3"/>
    <x v="6"/>
    <s v="-"/>
    <n v="39"/>
    <s v="Produkte"/>
    <s v="BUs"/>
    <s v="Symptome"/>
    <s v="0"/>
    <s v="L2"/>
    <s v="Scheiben/Staub"/>
    <n v="30"/>
  </r>
  <r>
    <x v="2"/>
    <n v="24"/>
    <x v="31"/>
    <s v="Diverses"/>
    <s v="Diverses"/>
    <x v="3"/>
    <x v="6"/>
    <s v="-"/>
    <n v="39"/>
    <s v="Produkte"/>
    <s v="BUs"/>
    <s v="Symptome"/>
    <n v="0"/>
    <s v="Bu4"/>
    <s v="Diverses"/>
    <n v="30"/>
  </r>
  <r>
    <x v="0"/>
    <n v="11"/>
    <x v="31"/>
    <s v="Diverses"/>
    <s v="Maschinenabfall"/>
    <x v="3"/>
    <x v="6"/>
    <s v="-"/>
    <n v="39"/>
    <s v="Produkte"/>
    <s v="BUs"/>
    <s v="Symptome"/>
    <s v="0"/>
    <s v="L33"/>
    <s v="Maschinenabfall"/>
    <n v="30"/>
  </r>
  <r>
    <x v="4"/>
    <n v="78"/>
    <x v="31"/>
    <s v="ABS 295"/>
    <s v="Scheiben/Staub"/>
    <x v="3"/>
    <x v="6"/>
    <s v="-"/>
    <n v="39"/>
    <s v="Produkte"/>
    <s v="BUs"/>
    <s v="Symptome"/>
    <s v="0"/>
    <s v="Bu2"/>
    <s v="Scheiben/Staub"/>
    <n v="30"/>
  </r>
  <r>
    <x v="1"/>
    <n v="97.5"/>
    <x v="31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1"/>
    <n v="484"/>
    <x v="31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5"/>
    <n v="5"/>
    <x v="31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23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12"/>
    <x v="31"/>
    <s v="Diverses"/>
    <s v="Maschinenabfall"/>
    <x v="3"/>
    <x v="6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6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9"/>
    <s v="-"/>
    <n v="39"/>
    <s v="Produkte"/>
    <s v="BUs"/>
    <s v="Symptome"/>
    <s v="0"/>
    <s v="Bu3"/>
    <s v="RS natur gourmet"/>
    <n v="12"/>
  </r>
  <r>
    <x v="0"/>
    <n v="50"/>
    <x v="31"/>
    <s v="ABS 295"/>
    <s v="Walnusstraum"/>
    <x v="3"/>
    <x v="6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23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23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5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5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8"/>
    <s v="Laborprobe"/>
    <n v="39"/>
    <s v="Produkte"/>
    <s v="BUs"/>
    <s v="Symptome"/>
    <s v="0"/>
    <s v="Labor"/>
    <s v="SKZ Ammerland Block"/>
    <n v="73"/>
  </r>
  <r>
    <x v="1"/>
    <n v="641"/>
    <x v="33"/>
    <s v="VOS 295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S 295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S 295"/>
    <s v="VOS Räucher Vorschmelzr"/>
    <x v="0"/>
    <x v="12"/>
    <s v="-"/>
    <n v="40"/>
    <s v="Produkte"/>
    <s v="BUs"/>
    <s v="Symptome"/>
    <n v="273.5"/>
    <s v="BU3"/>
    <n v="29500565"/>
    <n v="12"/>
  </r>
  <r>
    <x v="2"/>
    <n v="2"/>
    <x v="33"/>
    <s v="ABS 295"/>
    <s v="ABS ZIEGE-GOU"/>
    <x v="2"/>
    <x v="26"/>
    <s v="-"/>
    <n v="40"/>
    <s v="Produkte"/>
    <s v="BUs"/>
    <s v="Symptome"/>
    <n v="8.9154964727939934"/>
    <s v="BU4"/>
    <n v="29500887"/>
    <n v="61"/>
  </r>
  <r>
    <x v="2"/>
    <n v="15"/>
    <x v="33"/>
    <s v="ABS 295"/>
    <s v="ABS BLU-FOU"/>
    <x v="2"/>
    <x v="26"/>
    <s v="-"/>
    <n v="40"/>
    <s v="Produkte"/>
    <s v="BUs"/>
    <s v="Symptome"/>
    <n v="6.5857900165143262"/>
    <s v="BU4"/>
    <n v="29500892"/>
    <n v="61"/>
  </r>
  <r>
    <x v="2"/>
    <n v="9"/>
    <x v="33"/>
    <s v="ABS 295"/>
    <s v="ABS SCH-PAUL"/>
    <x v="2"/>
    <x v="26"/>
    <s v="-"/>
    <n v="40"/>
    <s v="Produkte"/>
    <s v="BUs"/>
    <s v="Symptome"/>
    <n v="7.6086145024926051"/>
    <s v="BU4"/>
    <n v="29500906"/>
    <n v="61"/>
  </r>
  <r>
    <x v="2"/>
    <n v="12"/>
    <x v="33"/>
    <s v="ABS 295"/>
    <s v="ABS Unser Blütenkäse"/>
    <x v="2"/>
    <x v="26"/>
    <s v="-"/>
    <n v="40"/>
    <s v="Produkte"/>
    <s v="BUs"/>
    <s v="Symptome"/>
    <n v="9.4651380183951126"/>
    <s v="BU4"/>
    <n v="29500910"/>
    <n v="61"/>
  </r>
  <r>
    <x v="1"/>
    <n v="28"/>
    <x v="33"/>
    <s v="VOS 295"/>
    <s v="VOS-ABS ENTSORGUNG"/>
    <x v="1"/>
    <x v="10"/>
    <s v="-"/>
    <n v="40"/>
    <s v="Produkte"/>
    <s v="BUs"/>
    <s v="Symptome"/>
    <n v="0.28000000000000003"/>
    <s v="RWV"/>
    <n v="29500917"/>
    <n v="60"/>
  </r>
  <r>
    <x v="1"/>
    <n v="62"/>
    <x v="33"/>
    <s v="VOS 295"/>
    <s v="VOS-ABS ENTSORGUNG"/>
    <x v="1"/>
    <x v="10"/>
    <s v="-"/>
    <n v="40"/>
    <s v="Produkte"/>
    <s v="BUs"/>
    <s v="Symptome"/>
    <n v="0.62"/>
    <s v="RWV"/>
    <n v="29500917"/>
    <n v="60"/>
  </r>
  <r>
    <x v="1"/>
    <n v="97"/>
    <x v="33"/>
    <s v="VOS 295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S 295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VOS 295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S 295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 295"/>
    <s v="ABS CHED-PF-KRÄUK gemis"/>
    <x v="3"/>
    <x v="16"/>
    <s v="-"/>
    <n v="40"/>
    <s v="Produkte"/>
    <s v="BUs"/>
    <s v="Symptome"/>
    <n v="117"/>
    <s v="L33"/>
    <n v="29501003"/>
    <n v="81"/>
  </r>
  <r>
    <x v="2"/>
    <n v="13"/>
    <x v="33"/>
    <s v="ABS 295"/>
    <s v="ABS Whisky-Nuts"/>
    <x v="2"/>
    <x v="26"/>
    <s v="-"/>
    <n v="40"/>
    <s v="Produkte"/>
    <s v="BUs"/>
    <s v="Symptome"/>
    <n v="7.5058130571925785"/>
    <s v="BU4"/>
    <n v="29501009"/>
    <n v="61"/>
  </r>
  <r>
    <x v="2"/>
    <n v="6"/>
    <x v="33"/>
    <s v="VOS 295"/>
    <s v="VOS WAL-THEKE"/>
    <x v="2"/>
    <x v="26"/>
    <s v="-"/>
    <n v="40"/>
    <s v="Produkte"/>
    <s v="BUs"/>
    <s v="Symptome"/>
    <n v="0"/>
    <s v="BU4"/>
    <n v="29501020"/>
    <n v="61"/>
  </r>
  <r>
    <x v="2"/>
    <n v="432"/>
    <x v="33"/>
    <s v="ABS 295"/>
    <s v="ABS CAMBOZOLA"/>
    <x v="2"/>
    <x v="26"/>
    <s v="-"/>
    <n v="40"/>
    <s v="Produkte"/>
    <s v="BUs"/>
    <s v="Symptome"/>
    <n v="8.9105580026070399"/>
    <s v="BU4"/>
    <n v="29501023"/>
    <n v="61"/>
  </r>
  <r>
    <x v="2"/>
    <n v="6"/>
    <x v="33"/>
    <s v="ABS 295"/>
    <s v="ABS KELLERGEIST"/>
    <x v="2"/>
    <x v="26"/>
    <s v="-"/>
    <n v="40"/>
    <s v="Produkte"/>
    <s v="BUs"/>
    <s v="Symptome"/>
    <n v="8.0682678667519738"/>
    <s v="BU4"/>
    <n v="29501028"/>
    <n v="61"/>
  </r>
  <r>
    <x v="0"/>
    <n v="29"/>
    <x v="33"/>
    <s v="ABS 295"/>
    <s v="ABS CHED-ROT MIT ß-CARO"/>
    <x v="1"/>
    <x v="11"/>
    <s v="-"/>
    <n v="40"/>
    <s v="Produkte"/>
    <s v="BUs"/>
    <s v="Symptome"/>
    <n v="29"/>
    <s v="L33"/>
    <n v="29501032"/>
    <n v="42"/>
  </r>
  <r>
    <x v="0"/>
    <n v="195"/>
    <x v="33"/>
    <s v="VOS 295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Endstücke 295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S 495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S 495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Fertigware"/>
    <s v="Abschnitte Landkäse Ber"/>
    <x v="0"/>
    <x v="34"/>
    <s v="-"/>
    <n v="40"/>
    <s v="Produkte"/>
    <s v="BUs"/>
    <s v="Symptome"/>
    <n v="715.25880000000006"/>
    <s v="Verkauf"/>
    <n v="59500051"/>
    <n v="12"/>
  </r>
  <r>
    <x v="0"/>
    <n v="47"/>
    <x v="33"/>
    <s v="Diverses"/>
    <s v="Maschinenabfall"/>
    <x v="3"/>
    <x v="6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23"/>
    <s v="-"/>
    <n v="40"/>
    <s v="Produkte"/>
    <s v="BUs"/>
    <s v="Symptome"/>
    <s v="0"/>
    <s v="Abfüllung"/>
    <s v="Diverses"/>
    <n v="34"/>
  </r>
  <r>
    <x v="5"/>
    <n v="14"/>
    <x v="33"/>
    <s v="Diverses"/>
    <s v="Diverses"/>
    <x v="4"/>
    <x v="14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3"/>
    <s v="-"/>
    <n v="40"/>
    <s v="Produkte"/>
    <s v="BUs"/>
    <s v="Symptome"/>
    <s v="0"/>
    <s v="Abfüllung"/>
    <s v="Diverses"/>
    <n v="34"/>
  </r>
  <r>
    <x v="4"/>
    <n v="86"/>
    <x v="33"/>
    <s v="ABS 295"/>
    <s v="Scheiben/Staub"/>
    <x v="3"/>
    <x v="6"/>
    <s v="-"/>
    <n v="40"/>
    <s v="Produkte"/>
    <s v="BUs"/>
    <s v="Symptome"/>
    <s v="0"/>
    <s v="BU2"/>
    <s v="Scheiben/Staub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22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8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6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60"/>
  </r>
  <r>
    <x v="0"/>
    <n v="52"/>
    <x v="33"/>
    <s v="ABS 295"/>
    <s v="ABS CHED-PF-KRÄUK gemis"/>
    <x v="3"/>
    <x v="16"/>
    <s v="-"/>
    <n v="40"/>
    <s v="Produkte"/>
    <s v="BUs"/>
    <s v="Symptome"/>
    <n v="52"/>
    <s v="L9"/>
    <n v="29501003"/>
    <n v="81"/>
  </r>
  <r>
    <x v="0"/>
    <n v="82"/>
    <x v="33"/>
    <s v="Diverses"/>
    <s v="Maschinenabfall"/>
    <x v="3"/>
    <x v="6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 295"/>
    <s v="Walnusstraum"/>
    <x v="3"/>
    <x v="6"/>
    <s v="-"/>
    <n v="40"/>
    <s v="Produkte"/>
    <s v="BUs"/>
    <s v="Symptome"/>
    <s v="0"/>
    <s v="BU3"/>
    <s v="Walnusstraum"/>
    <n v="30"/>
  </r>
  <r>
    <x v="0"/>
    <n v="11"/>
    <x v="34"/>
    <s v="VOS 295"/>
    <s v="VOS Räucher extra natri"/>
    <x v="3"/>
    <x v="6"/>
    <s v="-"/>
    <n v="40"/>
    <s v="Produkte"/>
    <s v="BUs"/>
    <s v="Symptome"/>
    <n v="5.5"/>
    <s v="L9"/>
    <n v="29500613"/>
    <n v="30"/>
  </r>
  <r>
    <x v="2"/>
    <n v="8"/>
    <x v="34"/>
    <s v="ABS 295"/>
    <s v="ABS PECO"/>
    <x v="2"/>
    <x v="26"/>
    <s v="-"/>
    <n v="40"/>
    <s v="Produkte"/>
    <s v="BUs"/>
    <s v="Symptome"/>
    <n v="9.1663526661992432"/>
    <s v="Bu4"/>
    <n v="29500891"/>
    <n v="61"/>
  </r>
  <r>
    <x v="2"/>
    <n v="22"/>
    <x v="34"/>
    <s v="ABS 295"/>
    <s v="ABS GRUY"/>
    <x v="2"/>
    <x v="26"/>
    <s v="-"/>
    <n v="40"/>
    <s v="Produkte"/>
    <s v="BUs"/>
    <s v="Symptome"/>
    <n v="14.49175949220386"/>
    <s v="BU4"/>
    <n v="29500908"/>
    <n v="61"/>
  </r>
  <r>
    <x v="1"/>
    <n v="49"/>
    <x v="34"/>
    <s v="VOS 295"/>
    <s v="VOS-ABS ENTSORGUNG"/>
    <x v="1"/>
    <x v="10"/>
    <s v="-"/>
    <n v="40"/>
    <s v="Produkte"/>
    <s v="BUs"/>
    <s v="Symptome"/>
    <n v="0.49"/>
    <s v="RWV"/>
    <n v="29500917"/>
    <n v="60"/>
  </r>
  <r>
    <x v="1"/>
    <n v="61"/>
    <x v="34"/>
    <s v="VOS 295"/>
    <s v="VOS-ABS ENTSORGUNG"/>
    <x v="1"/>
    <x v="10"/>
    <s v="-"/>
    <n v="40"/>
    <s v="Produkte"/>
    <s v="BUs"/>
    <s v="Symptome"/>
    <n v="0.61"/>
    <s v="RWV"/>
    <n v="29500917"/>
    <n v="60"/>
  </r>
  <r>
    <x v="1"/>
    <n v="18"/>
    <x v="34"/>
    <s v="VOS 295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 295"/>
    <s v="ABS OLD-AMSTERDAM"/>
    <x v="2"/>
    <x v="26"/>
    <s v="-"/>
    <n v="40"/>
    <s v="Produkte"/>
    <s v="BUs"/>
    <s v="Symptome"/>
    <n v="10.868925052314992"/>
    <s v="Bu4"/>
    <n v="29501039"/>
    <n v="61"/>
  </r>
  <r>
    <x v="1"/>
    <n v="24"/>
    <x v="34"/>
    <s v="Zipfel 295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 295"/>
    <s v="ABS BRIE-PAP"/>
    <x v="2"/>
    <x v="26"/>
    <s v="-"/>
    <n v="40"/>
    <s v="Produkte"/>
    <s v="BUs"/>
    <s v="Symptome"/>
    <n v="9.6459416666666655"/>
    <s v="Bu4"/>
    <n v="29501101"/>
    <n v="61"/>
  </r>
  <r>
    <x v="1"/>
    <n v="77.599999999999994"/>
    <x v="34"/>
    <s v="Sammelnr.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 495"/>
    <s v="ABS BLU-FOU-VAKU"/>
    <x v="0"/>
    <x v="3"/>
    <s v="-"/>
    <n v="40"/>
    <s v="Produkte"/>
    <s v="BUs"/>
    <s v="Symptome"/>
    <n v="6.5857900165143262"/>
    <s v="BU4"/>
    <n v="49500196"/>
    <n v="12"/>
  </r>
  <r>
    <x v="4"/>
    <n v="15"/>
    <x v="34"/>
    <s v="Rohware"/>
    <s v="Blöcke"/>
    <x v="0"/>
    <x v="21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32"/>
    <s v="-"/>
    <n v="40"/>
    <s v="Produkte"/>
    <s v="BUs"/>
    <s v="Symptome"/>
    <s v="0"/>
    <s v="Abfüllung"/>
    <s v="Creme Noblesse"/>
    <n v="40"/>
  </r>
  <r>
    <x v="1"/>
    <n v="36.200000000000003"/>
    <x v="34"/>
    <s v="Div. Zipfel, ES ohne Verwendung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 Diverses"/>
    <s v="Vorschmelz Diverses"/>
    <x v="3"/>
    <x v="6"/>
    <s v="-"/>
    <n v="40"/>
    <s v="Produkte"/>
    <s v="BUs"/>
    <s v="Symptome"/>
    <s v="0"/>
    <s v="Bu3"/>
    <s v="Vorschmelz Diverses"/>
    <n v="30"/>
  </r>
  <r>
    <x v="0"/>
    <n v="78.599999999999994"/>
    <x v="34"/>
    <s v="Diverses"/>
    <s v="Maschinenabfall"/>
    <x v="3"/>
    <x v="6"/>
    <s v="-"/>
    <n v="40"/>
    <s v="Produkte"/>
    <s v="BUs"/>
    <s v="Symptome"/>
    <s v="0"/>
    <s v="L9"/>
    <s v="Maschinenabfall"/>
    <n v="30"/>
  </r>
  <r>
    <x v="0"/>
    <n v="10"/>
    <x v="34"/>
    <s v="Diverses"/>
    <s v="Maschinenabfall"/>
    <x v="3"/>
    <x v="6"/>
    <s v="-"/>
    <n v="40"/>
    <s v="Produkte"/>
    <s v="BUs"/>
    <s v="Symptome"/>
    <s v="0"/>
    <s v="BU3"/>
    <s v="Maschinenabfall"/>
    <n v="30"/>
  </r>
  <r>
    <x v="0"/>
    <n v="20"/>
    <x v="34"/>
    <s v="Diverses"/>
    <s v="Maschinenabfall"/>
    <x v="3"/>
    <x v="6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4"/>
    <s v="-"/>
    <n v="40"/>
    <s v="Produkte"/>
    <s v="BUs"/>
    <s v="Symptome"/>
    <s v="0"/>
    <s v="QM"/>
    <s v="Diverses"/>
    <n v="74"/>
  </r>
  <r>
    <x v="4"/>
    <n v="86"/>
    <x v="34"/>
    <s v="ABS 295"/>
    <s v="Scheiben/Staub"/>
    <x v="3"/>
    <x v="6"/>
    <s v="-"/>
    <n v="40"/>
    <s v="Produkte"/>
    <s v="BUs"/>
    <s v="Symptome"/>
    <s v="0"/>
    <s v="BU2"/>
    <s v="Scheiben/Staub"/>
    <n v="30"/>
  </r>
  <r>
    <x v="5"/>
    <n v="7.5"/>
    <x v="34"/>
    <s v="Diverses"/>
    <s v="Diverses"/>
    <x v="4"/>
    <x v="14"/>
    <s v="-"/>
    <n v="40"/>
    <s v="Produkte"/>
    <s v="BUs"/>
    <s v="Symptome"/>
    <s v="0"/>
    <s v="QM"/>
    <s v="Diverses"/>
    <n v="74"/>
  </r>
  <r>
    <x v="4"/>
    <n v="70"/>
    <x v="34"/>
    <s v="ABS 295"/>
    <s v="Scheiben/Staub"/>
    <x v="3"/>
    <x v="6"/>
    <s v="-"/>
    <n v="40"/>
    <s v="Produkte"/>
    <s v="BUs"/>
    <s v="Symptome"/>
    <s v="0"/>
    <s v="Bu2"/>
    <s v="Scheiben/Staub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3"/>
    <s v="-"/>
    <n v="40"/>
    <s v="Produkte"/>
    <s v="BUs"/>
    <s v="Symptome"/>
    <s v="0"/>
    <s v="Räucherei"/>
    <s v="ganze Wurst Gourme Kräuter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5"/>
    <n v="31"/>
    <x v="34"/>
    <s v="Rohware"/>
    <s v="Mozzarella"/>
    <x v="1"/>
    <x v="13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4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ABS 295"/>
    <s v="ABS Havarti Natur 55%"/>
    <x v="0"/>
    <x v="28"/>
    <s v="-"/>
    <n v="40"/>
    <s v="Produkte"/>
    <s v="BUs"/>
    <s v="Symptome"/>
    <n v="90"/>
    <s v="RWV"/>
    <n v="29500719"/>
    <n v="12"/>
  </r>
  <r>
    <x v="1"/>
    <n v="7"/>
    <x v="35"/>
    <s v="VOS 295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 295"/>
    <s v="ABS MEDI-KRÄUK"/>
    <x v="2"/>
    <x v="26"/>
    <s v="-"/>
    <n v="40"/>
    <s v="Produkte"/>
    <s v="BUs"/>
    <s v="Symptome"/>
    <n v="6.7194568295036419"/>
    <s v="BU4"/>
    <n v="29500886"/>
    <n v="61"/>
  </r>
  <r>
    <x v="1"/>
    <n v="21"/>
    <x v="35"/>
    <s v="VOS 295"/>
    <s v="VOS-ABS ENTSORGUNG"/>
    <x v="1"/>
    <x v="10"/>
    <s v="-"/>
    <n v="40"/>
    <s v="Produkte"/>
    <s v="BUs"/>
    <s v="Symptome"/>
    <n v="0.21"/>
    <s v="RWV"/>
    <n v="29500917"/>
    <n v="60"/>
  </r>
  <r>
    <x v="1"/>
    <n v="13"/>
    <x v="35"/>
    <s v="VOS 295"/>
    <s v="VOS-ABS ENTSORGUNG"/>
    <x v="1"/>
    <x v="10"/>
    <s v="-"/>
    <n v="40"/>
    <s v="Produkte"/>
    <s v="BUs"/>
    <s v="Symptome"/>
    <n v="0.13"/>
    <s v="RWV"/>
    <n v="29500917"/>
    <n v="60"/>
  </r>
  <r>
    <x v="1"/>
    <n v="6"/>
    <x v="35"/>
    <s v="VOS 295"/>
    <s v="VOS-ABS ENTSORGUNG"/>
    <x v="1"/>
    <x v="10"/>
    <s v="-"/>
    <n v="40"/>
    <s v="Produkte"/>
    <s v="BUs"/>
    <s v="Symptome"/>
    <n v="0.06"/>
    <s v="RWV"/>
    <n v="29500917"/>
    <n v="60"/>
  </r>
  <r>
    <x v="1"/>
    <n v="25"/>
    <x v="35"/>
    <s v="VOS 295"/>
    <s v="VOS-ABS ENTSORGUNG"/>
    <x v="1"/>
    <x v="10"/>
    <s v="-"/>
    <n v="40"/>
    <s v="Produkte"/>
    <s v="BUs"/>
    <s v="Symptome"/>
    <n v="0.25"/>
    <s v="RWV"/>
    <n v="29500917"/>
    <n v="60"/>
  </r>
  <r>
    <x v="2"/>
    <n v="8"/>
    <x v="35"/>
    <s v="ABS 295"/>
    <s v="ABS GRÜN-PESTO"/>
    <x v="2"/>
    <x v="26"/>
    <s v="-"/>
    <n v="40"/>
    <s v="Produkte"/>
    <s v="BUs"/>
    <s v="Symptome"/>
    <n v="0"/>
    <s v="BU4"/>
    <n v="29500952"/>
    <n v="61"/>
  </r>
  <r>
    <x v="1"/>
    <n v="16"/>
    <x v="35"/>
    <s v="ABS 295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 295"/>
    <s v="ABS BRUSCHETTA"/>
    <x v="2"/>
    <x v="26"/>
    <s v="-"/>
    <n v="40"/>
    <s v="Produkte"/>
    <s v="BUs"/>
    <s v="Symptome"/>
    <n v="7.281148389532067"/>
    <s v="BU4"/>
    <n v="29501029"/>
    <n v="61"/>
  </r>
  <r>
    <x v="2"/>
    <n v="3"/>
    <x v="35"/>
    <s v="ABS 295"/>
    <s v="ABS ORANG-PESTO"/>
    <x v="2"/>
    <x v="26"/>
    <s v="-"/>
    <n v="40"/>
    <s v="Produkte"/>
    <s v="BUs"/>
    <s v="Symptome"/>
    <n v="7.2678522889458623"/>
    <s v="BU4"/>
    <n v="29501030"/>
    <n v="61"/>
  </r>
  <r>
    <x v="2"/>
    <n v="7"/>
    <x v="35"/>
    <s v="ABS 295"/>
    <s v="ABS SAINT ANDRÉ"/>
    <x v="2"/>
    <x v="26"/>
    <s v="-"/>
    <n v="40"/>
    <s v="Produkte"/>
    <s v="BUs"/>
    <s v="Symptome"/>
    <n v="0"/>
    <s v="BU4"/>
    <n v="29501036"/>
    <n v="61"/>
  </r>
  <r>
    <x v="2"/>
    <n v="17"/>
    <x v="35"/>
    <s v="ABS 295"/>
    <s v="ABS OLD-AMSTERDAM"/>
    <x v="2"/>
    <x v="26"/>
    <s v="-"/>
    <n v="40"/>
    <s v="Produkte"/>
    <s v="BUs"/>
    <s v="Symptome"/>
    <n v="10.868925052314992"/>
    <s v="BU4"/>
    <n v="29501039"/>
    <n v="61"/>
  </r>
  <r>
    <x v="1"/>
    <n v="120"/>
    <x v="35"/>
    <s v="Endstücke 295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 295"/>
    <s v="ABS BRIE-PAP"/>
    <x v="2"/>
    <x v="26"/>
    <s v="-"/>
    <n v="40"/>
    <s v="Produkte"/>
    <s v="BUs"/>
    <s v="Symptome"/>
    <n v="9.6459416666666655"/>
    <s v="BU4"/>
    <n v="29501101"/>
    <n v="61"/>
  </r>
  <r>
    <x v="1"/>
    <n v="130"/>
    <x v="35"/>
    <s v="VOS 495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21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23"/>
    <s v="-"/>
    <n v="40"/>
    <s v="Produkte"/>
    <s v="BUs"/>
    <s v="Symptome"/>
    <s v="0"/>
    <s v="Abfüllung"/>
    <s v="Diverses"/>
    <n v="34"/>
  </r>
  <r>
    <x v="0"/>
    <n v="22"/>
    <x v="35"/>
    <s v="Diverses"/>
    <s v="Maschinenabfall"/>
    <x v="3"/>
    <x v="6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6"/>
    <s v="-"/>
    <n v="40"/>
    <s v="Produkte"/>
    <s v="BUs"/>
    <s v="Symptome"/>
    <n v="0"/>
    <s v="Bu4"/>
    <s v="Diverses"/>
    <n v="30"/>
  </r>
  <r>
    <x v="4"/>
    <n v="69.900000000000006"/>
    <x v="35"/>
    <s v="ABS 295"/>
    <s v="Scheiben/Staub"/>
    <x v="3"/>
    <x v="6"/>
    <s v="-"/>
    <n v="40"/>
    <s v="Produkte"/>
    <s v="BUs"/>
    <s v="Symptome"/>
    <s v="0"/>
    <s v="BU2"/>
    <s v="Scheiben/Staub"/>
    <n v="30"/>
  </r>
  <r>
    <x v="5"/>
    <n v="11"/>
    <x v="35"/>
    <s v="Diverses"/>
    <s v="Diverses"/>
    <x v="4"/>
    <x v="14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ganze Wurst"/>
    <s v="ganze Wurst Gourme Schinken"/>
    <x v="3"/>
    <x v="23"/>
    <s v="-"/>
    <n v="40"/>
    <s v="Produkte"/>
    <s v="BUs"/>
    <s v="Symptome"/>
    <s v="0"/>
    <s v="Räucherei"/>
    <s v="ganze Wurst Gourme Schinken"/>
    <n v="34"/>
  </r>
  <r>
    <x v="1"/>
    <n v="10"/>
    <x v="35"/>
    <s v="ganze Würste"/>
    <s v="ganze Wurst Gourmet Schinken"/>
    <x v="3"/>
    <x v="23"/>
    <s v="-"/>
    <n v="40"/>
    <s v="Produkte"/>
    <s v="BUs"/>
    <s v="Symptome"/>
    <s v="0"/>
    <s v="Räucherei"/>
    <s v="ganze Wurst Gourmet Schinken"/>
    <n v="34"/>
  </r>
  <r>
    <x v="1"/>
    <n v="10"/>
    <x v="35"/>
    <s v="ganze Würste"/>
    <s v="ganze Wurst NA Extra"/>
    <x v="3"/>
    <x v="23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8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31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31"/>
    <s v="-"/>
    <n v="40"/>
    <s v="Produkte"/>
    <s v="BUs"/>
    <s v="Symptome"/>
    <n v="3178.6306999999997"/>
    <s v="BU3"/>
    <n v="23500062"/>
    <n v="12"/>
  </r>
  <r>
    <x v="1"/>
    <n v="22"/>
    <x v="36"/>
    <s v="VOS 295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S 295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S 295"/>
    <s v="VOS SKZ EMM in Wurstfor"/>
    <x v="2"/>
    <x v="26"/>
    <s v="-"/>
    <n v="40"/>
    <s v="Produkte"/>
    <s v="BUs"/>
    <s v="Symptome"/>
    <n v="0"/>
    <s v="BU4"/>
    <n v="29501010"/>
    <n v="61"/>
  </r>
  <r>
    <x v="2"/>
    <n v="10"/>
    <x v="36"/>
    <s v="ABS 295"/>
    <s v="ABS AT-ROTWEIN"/>
    <x v="2"/>
    <x v="26"/>
    <s v="-"/>
    <n v="40"/>
    <s v="Produkte"/>
    <s v="BUs"/>
    <s v="Symptome"/>
    <n v="7.4148209887633527"/>
    <s v="BU4"/>
    <n v="29501013"/>
    <n v="61"/>
  </r>
  <r>
    <x v="3"/>
    <n v="70"/>
    <x v="36"/>
    <s v="Zipfel 295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Endstücke 295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Diverses"/>
    <s v="BLO FRUCHT 5KG mit ganz"/>
    <x v="0"/>
    <x v="44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3"/>
    <s v="Clip gerissen"/>
    <n v="40"/>
    <s v="Produkte"/>
    <s v="BUs"/>
    <s v="Symptome"/>
    <s v="0"/>
    <s v="Abfüllung"/>
    <n v="32000106"/>
    <n v="34"/>
  </r>
  <r>
    <x v="4"/>
    <n v="49.5"/>
    <x v="36"/>
    <s v="Rohware"/>
    <s v="Blöcke"/>
    <x v="0"/>
    <x v="21"/>
    <s v="-"/>
    <n v="40"/>
    <s v="Produkte"/>
    <s v="BUs"/>
    <s v="Symptome"/>
    <s v="0"/>
    <s v="BU2"/>
    <s v="Blöcke"/>
    <n v="12"/>
  </r>
  <r>
    <x v="0"/>
    <n v="16"/>
    <x v="36"/>
    <s v="Vorschmelz Diverses"/>
    <s v="Vorschmelz Diverses"/>
    <x v="3"/>
    <x v="6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23"/>
    <s v="-"/>
    <n v="40"/>
    <s v="Produkte"/>
    <s v="BUs"/>
    <s v="Symptome"/>
    <s v="0"/>
    <s v="Abfüllung"/>
    <s v="Diverses"/>
    <n v="34"/>
  </r>
  <r>
    <x v="2"/>
    <n v="18"/>
    <x v="36"/>
    <s v="Diverses"/>
    <s v="Diverses"/>
    <x v="3"/>
    <x v="6"/>
    <s v="-"/>
    <n v="40"/>
    <s v="Produkte"/>
    <s v="BUs"/>
    <s v="Symptome"/>
    <n v="0"/>
    <s v="BU4"/>
    <s v="Diverses"/>
    <n v="30"/>
  </r>
  <r>
    <x v="0"/>
    <n v="17"/>
    <x v="36"/>
    <s v="Diverses"/>
    <s v="Maschinenabfall"/>
    <x v="3"/>
    <x v="6"/>
    <s v="-"/>
    <n v="40"/>
    <s v="Produkte"/>
    <s v="BUs"/>
    <s v="Symptome"/>
    <s v="0"/>
    <s v="L35"/>
    <s v="Maschinenabfall"/>
    <n v="30"/>
  </r>
  <r>
    <x v="0"/>
    <n v="22"/>
    <x v="36"/>
    <s v="Diverses"/>
    <s v="Maschinenabfall"/>
    <x v="3"/>
    <x v="6"/>
    <s v="-"/>
    <n v="40"/>
    <s v="Produkte"/>
    <s v="BUs"/>
    <s v="Symptome"/>
    <s v="0"/>
    <s v="L11"/>
    <s v="Maschinenabfall"/>
    <n v="30"/>
  </r>
  <r>
    <x v="0"/>
    <n v="14"/>
    <x v="36"/>
    <s v="Diverses"/>
    <s v="Maschinenabfall"/>
    <x v="3"/>
    <x v="6"/>
    <s v="-"/>
    <n v="40"/>
    <s v="Produkte"/>
    <s v="BUs"/>
    <s v="Symptome"/>
    <s v="0"/>
    <s v="L33"/>
    <s v="Maschinenabfall"/>
    <n v="30"/>
  </r>
  <r>
    <x v="0"/>
    <n v="10"/>
    <x v="36"/>
    <s v="Diverses"/>
    <s v="Maschinenabfall"/>
    <x v="3"/>
    <x v="6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3"/>
    <s v="-"/>
    <n v="40"/>
    <s v="Produkte"/>
    <s v="BUs"/>
    <s v="Symptome"/>
    <s v="0"/>
    <s v="Kantine"/>
    <s v="Diverses"/>
    <n v="22"/>
  </r>
  <r>
    <x v="4"/>
    <n v="15"/>
    <x v="36"/>
    <s v="Rohware"/>
    <s v="Blöcke"/>
    <x v="0"/>
    <x v="21"/>
    <s v="-"/>
    <n v="40"/>
    <s v="Produkte"/>
    <s v="BUs"/>
    <s v="Symptome"/>
    <s v="0"/>
    <s v="BU2"/>
    <s v="Blöcke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8"/>
    <s v="-"/>
    <n v="40"/>
    <s v="Produkte"/>
    <s v="BUs"/>
    <s v="Symptome"/>
    <s v="0"/>
    <s v="Labor"/>
    <s v="Diverses"/>
    <n v="73"/>
  </r>
  <r>
    <x v="0"/>
    <n v="40"/>
    <x v="37"/>
    <s v="VOS 295"/>
    <s v="VOS Räucher extra natri"/>
    <x v="3"/>
    <x v="6"/>
    <s v="-"/>
    <n v="40"/>
    <s v="Produkte"/>
    <s v="BUs"/>
    <s v="Symptome"/>
    <n v="20"/>
    <s v="L1"/>
    <n v="29500613"/>
    <n v="30"/>
  </r>
  <r>
    <x v="2"/>
    <n v="26"/>
    <x v="37"/>
    <s v="ABS 295"/>
    <s v="ABS ZIEGE-GOU"/>
    <x v="2"/>
    <x v="26"/>
    <s v="-"/>
    <n v="40"/>
    <s v="Produkte"/>
    <s v="BUs"/>
    <s v="Symptome"/>
    <n v="8.9154964727939934"/>
    <s v="BU4"/>
    <n v="29500887"/>
    <n v="61"/>
  </r>
  <r>
    <x v="2"/>
    <n v="62.4"/>
    <x v="37"/>
    <s v="ABS 295"/>
    <s v="ABS ZIEGE-GOU"/>
    <x v="0"/>
    <x v="3"/>
    <s v="-"/>
    <n v="40"/>
    <s v="Produkte"/>
    <s v="BUs"/>
    <s v="Symptome"/>
    <n v="8.9154964727939934"/>
    <s v="BU4"/>
    <n v="29500887"/>
    <n v="12"/>
  </r>
  <r>
    <x v="1"/>
    <n v="28"/>
    <x v="37"/>
    <s v="VOS 295"/>
    <s v="VOS-ABS ENTSORGUNG"/>
    <x v="1"/>
    <x v="10"/>
    <s v="-"/>
    <n v="40"/>
    <s v="Produkte"/>
    <s v="BUs"/>
    <s v="Symptome"/>
    <n v="0.28000000000000003"/>
    <s v="RWV"/>
    <n v="29500917"/>
    <n v="60"/>
  </r>
  <r>
    <x v="0"/>
    <n v="240"/>
    <x v="37"/>
    <s v="ABS 295"/>
    <s v="ABS CHED-PF-KRÄUK gemis"/>
    <x v="3"/>
    <x v="16"/>
    <s v="-"/>
    <n v="40"/>
    <s v="Produkte"/>
    <s v="BUs"/>
    <s v="Symptome"/>
    <n v="240"/>
    <s v="L33"/>
    <n v="29501003"/>
    <n v="81"/>
  </r>
  <r>
    <x v="0"/>
    <n v="55"/>
    <x v="37"/>
    <s v="ABS 295"/>
    <s v="ABS CHED-ROT MIT ß-CARO"/>
    <x v="1"/>
    <x v="11"/>
    <s v="-"/>
    <n v="40"/>
    <s v="Produkte"/>
    <s v="BUs"/>
    <s v="Symptome"/>
    <n v="55"/>
    <s v="L33"/>
    <n v="29501032"/>
    <n v="42"/>
  </r>
  <r>
    <x v="1"/>
    <n v="130"/>
    <x v="37"/>
    <s v="Sammelnr.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Diverses"/>
    <s v="Maschinenabfall"/>
    <x v="3"/>
    <x v="6"/>
    <s v="-"/>
    <n v="40"/>
    <s v="Produkte"/>
    <s v="BUs"/>
    <s v="Symptome"/>
    <s v="0"/>
    <s v="WVP"/>
    <s v="Maschinenabfall"/>
    <n v="30"/>
  </r>
  <r>
    <x v="0"/>
    <n v="33"/>
    <x v="37"/>
    <s v="Diverses"/>
    <s v="Maschinenabfall"/>
    <x v="3"/>
    <x v="6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4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4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9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4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4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0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0"/>
    <n v="46"/>
    <x v="37"/>
    <s v="Diverses"/>
    <s v="Maschinenabfall"/>
    <x v="3"/>
    <x v="6"/>
    <s v="-"/>
    <n v="40"/>
    <s v="Produkte"/>
    <s v="BUs"/>
    <s v="Symptome"/>
    <s v="0"/>
    <s v="L9"/>
    <s v="Maschinenabfall"/>
    <n v="30"/>
  </r>
  <r>
    <x v="0"/>
    <n v="14.8"/>
    <x v="37"/>
    <s v="ABS 295"/>
    <s v="Würfel"/>
    <x v="3"/>
    <x v="6"/>
    <s v="-"/>
    <n v="40"/>
    <s v="Produkte"/>
    <s v="BUs"/>
    <s v="Symptome"/>
    <s v="0"/>
    <s v="L35"/>
    <s v="Würfel"/>
    <n v="30"/>
  </r>
  <r>
    <x v="5"/>
    <n v="292"/>
    <x v="38"/>
    <s v="ABS 295"/>
    <s v="ABS Havarti Natur 55%"/>
    <x v="1"/>
    <x v="13"/>
    <s v="Reklamation erhalten"/>
    <n v="41"/>
    <s v="Produkte"/>
    <s v="BUs"/>
    <s v="Symptome"/>
    <n v="438"/>
    <s v="Rest"/>
    <n v="29500719"/>
    <n v="42"/>
  </r>
  <r>
    <x v="2"/>
    <n v="9"/>
    <x v="38"/>
    <s v="ABS 295"/>
    <s v="ABS PECO"/>
    <x v="2"/>
    <x v="26"/>
    <s v="-"/>
    <n v="41"/>
    <s v="Produkte"/>
    <s v="BUs"/>
    <s v="Symptome"/>
    <n v="9.1663526661992432"/>
    <s v="BU4"/>
    <n v="29500891"/>
    <n v="61"/>
  </r>
  <r>
    <x v="2"/>
    <n v="102"/>
    <x v="38"/>
    <s v="ABS 295"/>
    <s v="ABS REBLOCH"/>
    <x v="0"/>
    <x v="3"/>
    <s v="-"/>
    <n v="41"/>
    <s v="Produkte"/>
    <s v="BUs"/>
    <s v="Symptome"/>
    <n v="9.946660172967233"/>
    <s v="BU4"/>
    <n v="29500893"/>
    <n v="12"/>
  </r>
  <r>
    <x v="2"/>
    <n v="154"/>
    <x v="38"/>
    <s v="ABS 295"/>
    <s v="ABS REBLOCH"/>
    <x v="2"/>
    <x v="26"/>
    <s v="-"/>
    <n v="41"/>
    <s v="Produkte"/>
    <s v="BUs"/>
    <s v="Symptome"/>
    <n v="9.946660172967233"/>
    <s v="BU4"/>
    <n v="29500893"/>
    <n v="61"/>
  </r>
  <r>
    <x v="2"/>
    <n v="452"/>
    <x v="38"/>
    <s v="ABS 295"/>
    <s v="ABS BACK-BLÜT"/>
    <x v="0"/>
    <x v="3"/>
    <s v="-"/>
    <n v="41"/>
    <s v="Produkte"/>
    <s v="BUs"/>
    <s v="Symptome"/>
    <n v="0"/>
    <s v="BU4"/>
    <n v="29500894"/>
    <n v="12"/>
  </r>
  <r>
    <x v="2"/>
    <n v="419"/>
    <x v="38"/>
    <s v="ABS 295"/>
    <s v="ABS TI-AD"/>
    <x v="2"/>
    <x v="26"/>
    <s v="-"/>
    <n v="41"/>
    <s v="Produkte"/>
    <s v="BUs"/>
    <s v="Symptome"/>
    <n v="7.7475399924149615"/>
    <s v="BU4"/>
    <n v="29500904"/>
    <n v="61"/>
  </r>
  <r>
    <x v="2"/>
    <n v="8"/>
    <x v="38"/>
    <s v="ABS 295"/>
    <s v="ABS SCH-PAUL"/>
    <x v="2"/>
    <x v="26"/>
    <s v="-"/>
    <n v="41"/>
    <s v="Produkte"/>
    <s v="BUs"/>
    <s v="Symptome"/>
    <n v="7.6086145024926051"/>
    <s v="BU4"/>
    <n v="29500906"/>
    <n v="61"/>
  </r>
  <r>
    <x v="2"/>
    <n v="327"/>
    <x v="38"/>
    <s v="ABS 295"/>
    <s v="ABS GRUY"/>
    <x v="2"/>
    <x v="26"/>
    <s v="-"/>
    <n v="41"/>
    <s v="Produkte"/>
    <s v="BUs"/>
    <s v="Symptome"/>
    <n v="14.49175949220386"/>
    <s v="BU4"/>
    <n v="29500908"/>
    <n v="61"/>
  </r>
  <r>
    <x v="2"/>
    <n v="24"/>
    <x v="38"/>
    <s v="ABS 295"/>
    <s v="ABS Unser Blütenkäse"/>
    <x v="2"/>
    <x v="26"/>
    <s v="-"/>
    <n v="41"/>
    <s v="Produkte"/>
    <s v="BUs"/>
    <s v="Symptome"/>
    <n v="9.4651380183951126"/>
    <s v="BU4"/>
    <n v="29500910"/>
    <n v="61"/>
  </r>
  <r>
    <x v="1"/>
    <n v="53"/>
    <x v="38"/>
    <s v="VOS 295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S 295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 295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21"/>
    <x v="38"/>
    <s v="ABS 295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424"/>
    <x v="38"/>
    <s v="ABS 295"/>
    <s v="ABS GOU-ROYAL"/>
    <x v="0"/>
    <x v="3"/>
    <s v="-"/>
    <n v="41"/>
    <s v="Produkte"/>
    <s v="BUs"/>
    <s v="Symptome"/>
    <n v="0"/>
    <s v="BU4"/>
    <n v="29501049"/>
    <n v="12"/>
  </r>
  <r>
    <x v="3"/>
    <n v="474"/>
    <x v="38"/>
    <s v="Endstücke 295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 295"/>
    <s v="ABS Simmentaler"/>
    <x v="2"/>
    <x v="26"/>
    <s v="-"/>
    <n v="41"/>
    <s v="Produkte"/>
    <s v="BUs"/>
    <s v="Symptome"/>
    <n v="6.7003968641643503"/>
    <s v="BU4"/>
    <n v="29501099"/>
    <n v="61"/>
  </r>
  <r>
    <x v="1"/>
    <n v="160"/>
    <x v="38"/>
    <s v="Sammelnr.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 495"/>
    <s v="ABS JARLSBERG-VAKU"/>
    <x v="0"/>
    <x v="3"/>
    <s v="-"/>
    <n v="41"/>
    <s v="Produkte"/>
    <s v="BUs"/>
    <s v="Symptome"/>
    <n v="0"/>
    <s v="BU4"/>
    <n v="49500192"/>
    <n v="12"/>
  </r>
  <r>
    <x v="4"/>
    <n v="60"/>
    <x v="38"/>
    <s v="Rohware"/>
    <s v="Blöcke"/>
    <x v="0"/>
    <x v="21"/>
    <s v="-"/>
    <n v="41"/>
    <s v="Produkte"/>
    <s v="BUs"/>
    <s v="Symptome"/>
    <s v="0"/>
    <s v="BU2"/>
    <s v="Blöcke"/>
    <n v="12"/>
  </r>
  <r>
    <x v="4"/>
    <n v="15"/>
    <x v="38"/>
    <s v="Rohware"/>
    <s v="Blöcke"/>
    <x v="0"/>
    <x v="21"/>
    <s v="-"/>
    <n v="41"/>
    <s v="Produkte"/>
    <s v="BUs"/>
    <s v="Symptome"/>
    <s v="0"/>
    <s v="BU2"/>
    <s v="Blöcke"/>
    <n v="12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Diverses"/>
    <s v="Maschinenabfall"/>
    <x v="3"/>
    <x v="6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6"/>
    <s v="-"/>
    <n v="41"/>
    <s v="Produkte"/>
    <s v="BUs"/>
    <s v="Symptome"/>
    <n v="0"/>
    <s v="BU4"/>
    <s v="Diverses"/>
    <n v="30"/>
  </r>
  <r>
    <x v="4"/>
    <n v="65"/>
    <x v="38"/>
    <s v="ABS 295"/>
    <s v="Scheiben/Staub"/>
    <x v="3"/>
    <x v="6"/>
    <s v="-"/>
    <n v="41"/>
    <s v="Produkte"/>
    <s v="BUs"/>
    <s v="Symptome"/>
    <s v="0"/>
    <s v="BU2"/>
    <s v="Scheiben/Staub"/>
    <n v="30"/>
  </r>
  <r>
    <x v="1"/>
    <n v="357"/>
    <x v="38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193"/>
    <x v="38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ABS 295"/>
    <s v="Scheiben/Staub"/>
    <x v="3"/>
    <x v="6"/>
    <s v="-"/>
    <n v="41"/>
    <s v="Produkte"/>
    <s v="BUs"/>
    <s v="Symptome"/>
    <s v="0"/>
    <s v="BU2"/>
    <s v="Scheiben/Staub"/>
    <n v="30"/>
  </r>
  <r>
    <x v="0"/>
    <n v="32"/>
    <x v="38"/>
    <s v="Diverses"/>
    <s v="Maschinenabfall"/>
    <x v="3"/>
    <x v="6"/>
    <s v="-"/>
    <n v="41"/>
    <s v="Produkte"/>
    <s v="BUs"/>
    <s v="Symptome"/>
    <s v="0"/>
    <s v="L35"/>
    <s v="Maschinenabfall"/>
    <n v="30"/>
  </r>
  <r>
    <x v="0"/>
    <n v="7"/>
    <x v="38"/>
    <s v="Diverses"/>
    <s v="Maschinenabfall"/>
    <x v="3"/>
    <x v="6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6"/>
    <s v="-"/>
    <n v="41"/>
    <s v="Produkte"/>
    <s v="BUs"/>
    <s v="Symptome"/>
    <n v="0"/>
    <s v="BU4"/>
    <s v="Diverses"/>
    <n v="30"/>
  </r>
  <r>
    <x v="5"/>
    <n v="14"/>
    <x v="38"/>
    <s v="Diverses"/>
    <s v="Diverses"/>
    <x v="4"/>
    <x v="14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9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4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9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3"/>
    <s v="-"/>
    <n v="41"/>
    <s v="Produkte"/>
    <s v="BUs"/>
    <s v="Symptome"/>
    <s v="0"/>
    <s v="Räucherei"/>
    <s v="ganze Wurst Gourme Natur"/>
    <n v="34"/>
  </r>
  <r>
    <x v="1"/>
    <n v="20"/>
    <x v="38"/>
    <s v="ganze Wurst"/>
    <s v="ganze Wurst Gourme Schinken"/>
    <x v="3"/>
    <x v="23"/>
    <s v="-"/>
    <n v="41"/>
    <s v="Produkte"/>
    <s v="BUs"/>
    <s v="Symptome"/>
    <s v="0"/>
    <s v="Räucherei"/>
    <s v="ganze Wurst Gourme Schinken"/>
    <n v="34"/>
  </r>
  <r>
    <x v="1"/>
    <n v="7"/>
    <x v="39"/>
    <s v="VOS 295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S 295"/>
    <s v="VOS Würste Jalapeno nat"/>
    <x v="0"/>
    <x v="40"/>
    <s v="-"/>
    <n v="41"/>
    <s v="Produkte"/>
    <s v="BUs"/>
    <s v="Symptome"/>
    <n v="212"/>
    <s v="bu3"/>
    <n v="29500606"/>
    <n v="12"/>
  </r>
  <r>
    <x v="0"/>
    <n v="30"/>
    <x v="39"/>
    <s v="ABS 295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S 295"/>
    <s v="VOS-ABS ENTSORGUNG"/>
    <x v="1"/>
    <x v="10"/>
    <s v="-"/>
    <n v="41"/>
    <s v="Produkte"/>
    <s v="BUs"/>
    <s v="Symptome"/>
    <n v="0.39"/>
    <s v="RWV"/>
    <n v="29500917"/>
    <n v="60"/>
  </r>
  <r>
    <x v="1"/>
    <n v="17"/>
    <x v="39"/>
    <s v="VOS 295"/>
    <s v="VOS-ABS ENTSORGUNG"/>
    <x v="1"/>
    <x v="10"/>
    <s v="-"/>
    <n v="41"/>
    <s v="Produkte"/>
    <s v="BUs"/>
    <s v="Symptome"/>
    <n v="0.17"/>
    <s v="RWV"/>
    <n v="29500917"/>
    <n v="60"/>
  </r>
  <r>
    <x v="1"/>
    <n v="11"/>
    <x v="39"/>
    <s v="VOS 295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S 295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S 295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S 295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 295"/>
    <s v="ABS BERGK BERGLANDMILCH"/>
    <x v="0"/>
    <x v="0"/>
    <s v="-"/>
    <n v="41"/>
    <s v="Produkte"/>
    <s v="BUs"/>
    <s v="Symptome"/>
    <s v="0"/>
    <s v="BU3"/>
    <n v="29500967"/>
    <n v="12"/>
  </r>
  <r>
    <x v="3"/>
    <n v="30"/>
    <x v="39"/>
    <s v="Endstücke 295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4"/>
    <s v="-"/>
    <n v="41"/>
    <s v="Produkte"/>
    <s v="BUs"/>
    <s v="Symptome"/>
    <n v="59.389199999999995"/>
    <s v="Verkauf"/>
    <n v="49500213"/>
    <n v="62"/>
  </r>
  <r>
    <x v="0"/>
    <n v="253"/>
    <x v="39"/>
    <s v="Vegan 495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egan 495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Fertigware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23"/>
    <s v="-"/>
    <n v="41"/>
    <s v="Produkte"/>
    <s v="BUs"/>
    <s v="Symptome"/>
    <s v="0"/>
    <s v="Abfüllung"/>
    <s v="Diverses"/>
    <n v="34"/>
  </r>
  <r>
    <x v="2"/>
    <n v="20"/>
    <x v="39"/>
    <s v="Diverses"/>
    <s v="Diverses"/>
    <x v="3"/>
    <x v="6"/>
    <s v="-"/>
    <n v="41"/>
    <s v="Produkte"/>
    <s v="BUs"/>
    <s v="Symptome"/>
    <n v="0"/>
    <s v="bu4"/>
    <s v="Diverses"/>
    <n v="30"/>
  </r>
  <r>
    <x v="0"/>
    <n v="26"/>
    <x v="39"/>
    <s v="Diverses"/>
    <s v="Maschinenabfall"/>
    <x v="3"/>
    <x v="6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4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9"/>
    <s v="-"/>
    <n v="41"/>
    <s v="Produkte"/>
    <s v="BUs"/>
    <s v="Symptome"/>
    <s v="0"/>
    <s v="Labor"/>
    <s v="Laborproben"/>
    <n v="73"/>
  </r>
  <r>
    <x v="0"/>
    <n v="333"/>
    <x v="39"/>
    <s v="Vorschmelz Diverses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23"/>
    <s v="-"/>
    <n v="41"/>
    <s v="Produkte"/>
    <s v="BUs"/>
    <s v="Symptome"/>
    <s v="0"/>
    <s v="Abfüllung"/>
    <n v="24000493"/>
    <n v="34"/>
  </r>
  <r>
    <x v="0"/>
    <n v="20"/>
    <x v="40"/>
    <s v="VOS 295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S 295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S 295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32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23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3"/>
    <s v="-"/>
    <n v="41"/>
    <s v="Produkte"/>
    <s v="BUs"/>
    <s v="Symptome"/>
    <s v="0"/>
    <s v="Abfüllung"/>
    <n v="32000036"/>
    <n v="34"/>
  </r>
  <r>
    <x v="1"/>
    <n v="200"/>
    <x v="40"/>
    <s v="Räucherwürste"/>
    <s v="GRW NATUR 7,2KG"/>
    <x v="3"/>
    <x v="23"/>
    <s v="-"/>
    <n v="41"/>
    <s v="Produkte"/>
    <s v="BUs"/>
    <s v="Symptome"/>
    <s v="0"/>
    <s v="Abfüllung"/>
    <n v="32000049"/>
    <n v="34"/>
  </r>
  <r>
    <x v="1"/>
    <n v="50"/>
    <x v="40"/>
    <s v="Räucherwürste"/>
    <s v="GRW SCHI-NAT 7,2GK NEUE"/>
    <x v="3"/>
    <x v="23"/>
    <s v="-"/>
    <n v="41"/>
    <s v="Produkte"/>
    <s v="BUs"/>
    <s v="Symptome"/>
    <s v="0"/>
    <s v="Abfüllung"/>
    <n v="32000106"/>
    <n v="34"/>
  </r>
  <r>
    <x v="1"/>
    <n v="25"/>
    <x v="40"/>
    <s v="Räucherwürste"/>
    <s v="GRW SCHI-NAT 7,2GK NEUE"/>
    <x v="3"/>
    <x v="23"/>
    <s v="-"/>
    <n v="41"/>
    <s v="Produkte"/>
    <s v="BUs"/>
    <s v="Symptome"/>
    <s v="0"/>
    <s v="Abfüllung"/>
    <n v="32000106"/>
    <n v="34"/>
  </r>
  <r>
    <x v="3"/>
    <n v="211"/>
    <x v="40"/>
    <s v="ABS 495"/>
    <s v="ABS BUN-PF 50% L33 vaku"/>
    <x v="0"/>
    <x v="34"/>
    <s v="werden wieder verkauft"/>
    <n v="41"/>
    <s v="Produkte"/>
    <s v="BUs"/>
    <s v="Symptome"/>
    <n v="213.95400000000001"/>
    <s v="Verkauf"/>
    <n v="49500166"/>
    <n v="12"/>
  </r>
  <r>
    <x v="3"/>
    <n v="495"/>
    <x v="40"/>
    <s v="ABS 495"/>
    <s v="ABS BUN-PF 50% L33 vaku"/>
    <x v="0"/>
    <x v="34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6"/>
    <s v="-"/>
    <n v="41"/>
    <s v="Produkte"/>
    <s v="BUs"/>
    <s v="Symptome"/>
    <n v="0"/>
    <s v="BU4"/>
    <s v="Diverses"/>
    <n v="30"/>
  </r>
  <r>
    <x v="4"/>
    <n v="125"/>
    <x v="40"/>
    <s v="HF-Ware"/>
    <s v="Verpackte Scheiben"/>
    <x v="0"/>
    <x v="12"/>
    <s v="-"/>
    <n v="41"/>
    <s v="Produkte"/>
    <s v="BUs"/>
    <s v="Symptome"/>
    <s v="0"/>
    <s v="BU2"/>
    <s v="Verpackte Scheiben"/>
    <n v="12"/>
  </r>
  <r>
    <x v="0"/>
    <n v="25"/>
    <x v="40"/>
    <s v="Diverses"/>
    <s v="Maschinenabfall"/>
    <x v="3"/>
    <x v="6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4"/>
    <s v="-"/>
    <n v="41"/>
    <s v="Produkte"/>
    <s v="BUs"/>
    <s v="Symptome"/>
    <s v="0"/>
    <s v="QM"/>
    <s v="Diverses"/>
    <n v="74"/>
  </r>
  <r>
    <x v="0"/>
    <n v="3"/>
    <x v="40"/>
    <s v="Diverses"/>
    <s v="Maschinenabfall"/>
    <x v="3"/>
    <x v="6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4"/>
    <x v="9"/>
    <s v="-"/>
    <n v="41"/>
    <s v="Produkte"/>
    <s v="BUs"/>
    <s v="Symptome"/>
    <s v="0"/>
    <s v="Labor"/>
    <s v="Diverses"/>
    <n v="73"/>
  </r>
  <r>
    <x v="5"/>
    <n v="1.5"/>
    <x v="40"/>
    <s v="Diverses"/>
    <s v="Diverses"/>
    <x v="4"/>
    <x v="14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8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9"/>
    <s v="-"/>
    <n v="41"/>
    <s v="Produkte"/>
    <s v="BUs"/>
    <s v="Symptome"/>
    <s v="0"/>
    <s v="QM"/>
    <n v="23000584"/>
    <n v="73"/>
  </r>
  <r>
    <x v="0"/>
    <n v="40"/>
    <x v="41"/>
    <s v="VOS 295"/>
    <s v="VOS Räucher Natur Natri"/>
    <x v="0"/>
    <x v="40"/>
    <s v="-"/>
    <n v="41"/>
    <s v="Produkte"/>
    <s v="BUs"/>
    <s v="Symptome"/>
    <n v="20"/>
    <s v="Bu3"/>
    <n v="29500498"/>
    <n v="12"/>
  </r>
  <r>
    <x v="0"/>
    <n v="50"/>
    <x v="41"/>
    <s v="VOS 295"/>
    <s v="VOS Räucher Natur Natri"/>
    <x v="0"/>
    <x v="40"/>
    <s v="-"/>
    <n v="41"/>
    <s v="Produkte"/>
    <s v="BUs"/>
    <s v="Symptome"/>
    <n v="25"/>
    <s v="Bu3"/>
    <n v="29500498"/>
    <n v="12"/>
  </r>
  <r>
    <x v="0"/>
    <n v="136"/>
    <x v="41"/>
    <s v="VOS 295"/>
    <s v="VOS Früchte Blöcke"/>
    <x v="2"/>
    <x v="38"/>
    <s v="-"/>
    <n v="41"/>
    <s v="Produkte"/>
    <s v="BUs"/>
    <s v="Symptome"/>
    <n v="68"/>
    <s v="L18"/>
    <n v="29500594"/>
    <n v="61"/>
  </r>
  <r>
    <x v="1"/>
    <n v="9"/>
    <x v="41"/>
    <s v="VOS 295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ABS 295"/>
    <s v="ABS MEDI-KRÄUK"/>
    <x v="2"/>
    <x v="26"/>
    <s v="-"/>
    <n v="41"/>
    <s v="Produkte"/>
    <s v="BUs"/>
    <s v="Symptome"/>
    <n v="6.7194568295036419"/>
    <s v="Bu4"/>
    <n v="29500886"/>
    <n v="61"/>
  </r>
  <r>
    <x v="2"/>
    <n v="79"/>
    <x v="41"/>
    <s v="ABS 295"/>
    <s v="ABS PECO"/>
    <x v="2"/>
    <x v="26"/>
    <s v="-"/>
    <n v="41"/>
    <s v="Produkte"/>
    <s v="BUs"/>
    <s v="Symptome"/>
    <n v="9.1663526661992432"/>
    <s v="Bu4"/>
    <n v="29500891"/>
    <n v="61"/>
  </r>
  <r>
    <x v="2"/>
    <n v="58"/>
    <x v="41"/>
    <s v="ABS 295"/>
    <s v="ABS SCH-PAUL"/>
    <x v="2"/>
    <x v="26"/>
    <s v="-"/>
    <n v="41"/>
    <s v="Produkte"/>
    <s v="BUs"/>
    <s v="Symptome"/>
    <n v="7.6086145024926051"/>
    <s v="BU4"/>
    <n v="29500906"/>
    <n v="61"/>
  </r>
  <r>
    <x v="1"/>
    <n v="23"/>
    <x v="41"/>
    <s v="VOS 295"/>
    <s v="VOS-ABS ENTSORGUNG"/>
    <x v="1"/>
    <x v="10"/>
    <s v="-"/>
    <n v="41"/>
    <s v="Produkte"/>
    <s v="BUs"/>
    <s v="Symptome"/>
    <n v="0.23"/>
    <s v="RWV"/>
    <n v="29500917"/>
    <n v="60"/>
  </r>
  <r>
    <x v="2"/>
    <n v="20"/>
    <x v="41"/>
    <s v="ABS 295"/>
    <s v="ABS GRÜN-PESTO"/>
    <x v="2"/>
    <x v="26"/>
    <s v="-"/>
    <n v="41"/>
    <s v="Produkte"/>
    <s v="BUs"/>
    <s v="Symptome"/>
    <n v="0"/>
    <s v="Bu4"/>
    <n v="29500952"/>
    <n v="61"/>
  </r>
  <r>
    <x v="2"/>
    <n v="18"/>
    <x v="41"/>
    <s v="ABS 295"/>
    <s v="ABS GRÜN-PESTO"/>
    <x v="2"/>
    <x v="26"/>
    <s v="-"/>
    <n v="41"/>
    <s v="Produkte"/>
    <s v="BUs"/>
    <s v="Symptome"/>
    <n v="0"/>
    <s v="Bu4"/>
    <n v="29500952"/>
    <n v="61"/>
  </r>
  <r>
    <x v="2"/>
    <n v="12"/>
    <x v="41"/>
    <s v="VOS 295"/>
    <s v="VOS WAL-THEKE"/>
    <x v="2"/>
    <x v="26"/>
    <s v="-"/>
    <n v="41"/>
    <s v="Produkte"/>
    <s v="BUs"/>
    <s v="Symptome"/>
    <n v="0"/>
    <s v="Bu4"/>
    <n v="29501020"/>
    <n v="61"/>
  </r>
  <r>
    <x v="1"/>
    <n v="25"/>
    <x v="41"/>
    <s v="VOS 295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ABS 295"/>
    <s v="ABS BRUSCHETTA"/>
    <x v="2"/>
    <x v="26"/>
    <s v="-"/>
    <n v="41"/>
    <s v="Produkte"/>
    <s v="BUs"/>
    <s v="Symptome"/>
    <n v="7.281148389532067"/>
    <s v="Bu4"/>
    <n v="29501029"/>
    <n v="61"/>
  </r>
  <r>
    <x v="2"/>
    <n v="21"/>
    <x v="41"/>
    <s v="ABS 295"/>
    <s v="ABS OLD-AMSTERDAM"/>
    <x v="2"/>
    <x v="26"/>
    <s v="-"/>
    <n v="41"/>
    <s v="Produkte"/>
    <s v="BUs"/>
    <s v="Symptome"/>
    <n v="10.868925052314992"/>
    <s v="Bu4"/>
    <n v="29501039"/>
    <n v="61"/>
  </r>
  <r>
    <x v="3"/>
    <n v="60"/>
    <x v="41"/>
    <s v="Zipfel 295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Sammelnr.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Diverses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Diverses"/>
    <s v="Maschinenabfall"/>
    <x v="3"/>
    <x v="6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4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4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6"/>
    <s v="-"/>
    <n v="41"/>
    <s v="Produkte"/>
    <s v="BUs"/>
    <s v="Symptome"/>
    <n v="0"/>
    <s v="BU4"/>
    <s v="Diverses"/>
    <n v="30"/>
  </r>
  <r>
    <x v="0"/>
    <n v="35"/>
    <x v="41"/>
    <s v="Diverses"/>
    <s v="Maschinenabfall"/>
    <x v="3"/>
    <x v="6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5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5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8"/>
    <s v="von Nagel zurück"/>
    <n v="41"/>
    <s v="Produkte"/>
    <s v="BUs"/>
    <s v="Symptome"/>
    <s v="0"/>
    <s v="Externe"/>
    <s v="verschiedene Fertigware"/>
    <n v="12"/>
  </r>
  <r>
    <x v="5"/>
    <n v="20"/>
    <x v="41"/>
    <s v="VOS 295"/>
    <s v="VOS Bergkäse"/>
    <x v="0"/>
    <x v="33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11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12"/>
    <s v="-"/>
    <n v="41"/>
    <s v="Produkte"/>
    <s v="BUs"/>
    <s v="Symptome"/>
    <s v="0"/>
    <s v="RWV"/>
    <n v="23000206"/>
    <n v="12"/>
  </r>
  <r>
    <x v="4"/>
    <n v="90"/>
    <x v="42"/>
    <s v="HF-Ware"/>
    <s v="Verpackte Scheiben"/>
    <x v="0"/>
    <x v="12"/>
    <s v="-"/>
    <n v="41"/>
    <s v="Produkte"/>
    <s v="BUs"/>
    <s v="Symptome"/>
    <s v="0"/>
    <s v="BU2"/>
    <s v="Verpackte Scheiben"/>
    <n v="12"/>
  </r>
  <r>
    <x v="2"/>
    <n v="8"/>
    <x v="42"/>
    <s v="ABS 295"/>
    <s v="ABS ZIEGE-GOU"/>
    <x v="2"/>
    <x v="26"/>
    <s v="-"/>
    <n v="41"/>
    <s v="Produkte"/>
    <s v="BUs"/>
    <s v="Symptome"/>
    <n v="8.9154964727939934"/>
    <s v="Bu4"/>
    <n v="29500887"/>
    <n v="61"/>
  </r>
  <r>
    <x v="2"/>
    <n v="53"/>
    <x v="42"/>
    <s v="ABS 295"/>
    <s v="ABS GRÜN-PESTO"/>
    <x v="2"/>
    <x v="26"/>
    <s v="-"/>
    <n v="41"/>
    <s v="Produkte"/>
    <s v="BUs"/>
    <s v="Symptome"/>
    <n v="0"/>
    <s v="BU4"/>
    <n v="29500952"/>
    <n v="61"/>
  </r>
  <r>
    <x v="2"/>
    <n v="1"/>
    <x v="42"/>
    <s v="ABS 295"/>
    <s v="ABS SAINT ANDRÉ"/>
    <x v="2"/>
    <x v="26"/>
    <s v="-"/>
    <n v="41"/>
    <s v="Produkte"/>
    <s v="BUs"/>
    <s v="Symptome"/>
    <n v="0"/>
    <s v="BU4"/>
    <n v="29501036"/>
    <n v="61"/>
  </r>
  <r>
    <x v="2"/>
    <n v="112"/>
    <x v="42"/>
    <s v="ABS 295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71"/>
    <x v="42"/>
    <s v="ABS 295"/>
    <s v="ABS Simmentaler"/>
    <x v="2"/>
    <x v="26"/>
    <s v="-"/>
    <n v="41"/>
    <s v="Produkte"/>
    <s v="BUs"/>
    <s v="Symptome"/>
    <n v="6.7003968641643503"/>
    <s v="BU4"/>
    <n v="29501099"/>
    <n v="61"/>
  </r>
  <r>
    <x v="1"/>
    <n v="39"/>
    <x v="42"/>
    <s v="Räucherwürste"/>
    <s v="RW SCHI 10,0KG AN"/>
    <x v="3"/>
    <x v="39"/>
    <s v="-"/>
    <n v="41"/>
    <s v="Produkte"/>
    <s v="BUs"/>
    <s v="Symptome"/>
    <s v="0"/>
    <n v="3020"/>
    <n v="32000068"/>
    <n v="32"/>
  </r>
  <r>
    <x v="1"/>
    <n v="164"/>
    <x v="42"/>
    <s v="ABS 495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egan 495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Diverses"/>
    <s v="Maschinenabfall"/>
    <x v="3"/>
    <x v="6"/>
    <s v="-"/>
    <n v="41"/>
    <s v="Produkte"/>
    <s v="BUs"/>
    <s v="Symptome"/>
    <s v="0"/>
    <s v="Bu3"/>
    <s v="Maschinenabfall"/>
    <n v="30"/>
  </r>
  <r>
    <x v="0"/>
    <n v="40"/>
    <x v="42"/>
    <s v="Diverses"/>
    <s v="Maschinenabfall"/>
    <x v="3"/>
    <x v="6"/>
    <s v="-"/>
    <n v="41"/>
    <s v="Produkte"/>
    <s v="BUs"/>
    <s v="Symptome"/>
    <s v="0"/>
    <s v="L1"/>
    <s v="Maschinenabfall"/>
    <n v="30"/>
  </r>
  <r>
    <x v="2"/>
    <n v="35"/>
    <x v="42"/>
    <s v="Diverses"/>
    <s v="Maschinenabfall"/>
    <x v="3"/>
    <x v="6"/>
    <s v="-"/>
    <n v="41"/>
    <s v="Produkte"/>
    <s v="BUs"/>
    <s v="Symptome"/>
    <n v="0"/>
    <s v="BU4"/>
    <s v="Maschinenabfall"/>
    <n v="30"/>
  </r>
  <r>
    <x v="0"/>
    <n v="8"/>
    <x v="42"/>
    <s v="Diverses"/>
    <s v="Maschinenabfall"/>
    <x v="3"/>
    <x v="6"/>
    <s v="-"/>
    <n v="41"/>
    <s v="Produkte"/>
    <s v="BUs"/>
    <s v="Symptome"/>
    <s v="0"/>
    <s v="L35"/>
    <s v="Maschinenabfall"/>
    <n v="30"/>
  </r>
  <r>
    <x v="4"/>
    <n v="39"/>
    <x v="42"/>
    <s v="ABS 295"/>
    <s v="Scheiben/Staub"/>
    <x v="3"/>
    <x v="6"/>
    <s v="-"/>
    <n v="41"/>
    <s v="Produkte"/>
    <s v="BUs"/>
    <s v="Symptome"/>
    <s v="0"/>
    <s v="Bu2"/>
    <s v="Scheiben/Staub"/>
    <n v="30"/>
  </r>
  <r>
    <x v="5"/>
    <n v="8.5"/>
    <x v="42"/>
    <s v="Rest"/>
    <s v="-"/>
    <x v="4"/>
    <x v="14"/>
    <s v="-"/>
    <n v="41"/>
    <s v="Produkte"/>
    <s v="BUs"/>
    <s v="Symptome"/>
    <s v="0"/>
    <s v="QM"/>
    <s v="-"/>
    <n v="74"/>
  </r>
  <r>
    <x v="5"/>
    <n v="6.6"/>
    <x v="42"/>
    <s v="Rest"/>
    <s v="-"/>
    <x v="4"/>
    <x v="14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21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200"/>
    <x v="42"/>
    <s v="Diverses"/>
    <s v="Diverses"/>
    <x v="3"/>
    <x v="17"/>
    <s v="-"/>
    <n v="41"/>
    <s v="Produkte"/>
    <s v="BUs"/>
    <s v="Symptome"/>
    <s v="0"/>
    <s v="Schmelze"/>
    <s v="Diverses"/>
    <n v="1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VOS 295"/>
    <s v="VOS Räucher Natur Natri"/>
    <x v="0"/>
    <x v="40"/>
    <s v="-"/>
    <n v="42"/>
    <s v="Produkte"/>
    <s v="BUs"/>
    <s v="Symptome"/>
    <n v="121.5"/>
    <s v="BU3"/>
    <n v="29500498"/>
    <n v="12"/>
  </r>
  <r>
    <x v="0"/>
    <n v="20"/>
    <x v="43"/>
    <s v="VOS 295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S 295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S 295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S 295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S 295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 295"/>
    <s v="ABS CHED-PF-KRÄUK gemis"/>
    <x v="3"/>
    <x v="16"/>
    <s v="-"/>
    <n v="42"/>
    <s v="Produkte"/>
    <s v="BUs"/>
    <s v="Symptome"/>
    <n v="146"/>
    <s v="L33"/>
    <n v="29501003"/>
    <n v="81"/>
  </r>
  <r>
    <x v="0"/>
    <n v="28"/>
    <x v="43"/>
    <s v="ABS 295"/>
    <s v="ABS CHED-ROT MIT ß-CARO"/>
    <x v="1"/>
    <x v="11"/>
    <s v="-"/>
    <n v="42"/>
    <s v="Produkte"/>
    <s v="BUs"/>
    <s v="Symptome"/>
    <n v="28"/>
    <s v="L33"/>
    <n v="29501032"/>
    <n v="42"/>
  </r>
  <r>
    <x v="3"/>
    <n v="31"/>
    <x v="43"/>
    <s v="Zipfel 295"/>
    <s v="VOS VS-NATUR ZIPFEL"/>
    <x v="0"/>
    <x v="5"/>
    <s v="-"/>
    <n v="42"/>
    <s v="Produkte"/>
    <s v="BUs"/>
    <s v="Symptome"/>
    <n v="15.5"/>
    <s v="Verkauf"/>
    <n v="29501062"/>
    <n v="12"/>
  </r>
  <r>
    <x v="3"/>
    <n v="115"/>
    <x v="43"/>
    <s v="Zipfel 295"/>
    <s v="VOS RW-NATUR-NAT ZIPFEL"/>
    <x v="0"/>
    <x v="5"/>
    <s v="-"/>
    <n v="42"/>
    <s v="Produkte"/>
    <s v="BUs"/>
    <s v="Symptome"/>
    <n v="57.5"/>
    <s v="Verkauf"/>
    <n v="29501065"/>
    <n v="12"/>
  </r>
  <r>
    <x v="3"/>
    <n v="92"/>
    <x v="43"/>
    <s v="Endstücke 295"/>
    <s v="VOS RW-NATUR ENDSTÜCK 3"/>
    <x v="0"/>
    <x v="5"/>
    <s v="-"/>
    <n v="42"/>
    <s v="Produkte"/>
    <s v="BUs"/>
    <s v="Symptome"/>
    <n v="46"/>
    <s v="Verkauf"/>
    <n v="29501066"/>
    <n v="12"/>
  </r>
  <r>
    <x v="3"/>
    <n v="25"/>
    <x v="43"/>
    <s v="Endstücke 295"/>
    <s v="VOS RW-NATUR-EXTRA ENDS"/>
    <x v="0"/>
    <x v="5"/>
    <s v="-"/>
    <n v="42"/>
    <s v="Produkte"/>
    <s v="BUs"/>
    <s v="Symptome"/>
    <n v="12.5"/>
    <s v="Verkauf"/>
    <n v="29501083"/>
    <n v="12"/>
  </r>
  <r>
    <x v="3"/>
    <n v="106"/>
    <x v="43"/>
    <s v="Endstücke 295"/>
    <s v="VOS RW-NATUR-EXTRA ENDS"/>
    <x v="0"/>
    <x v="5"/>
    <s v="-"/>
    <n v="42"/>
    <s v="Produkte"/>
    <s v="BUs"/>
    <s v="Symptome"/>
    <n v="53"/>
    <s v="Verkauf"/>
    <n v="29501083"/>
    <n v="12"/>
  </r>
  <r>
    <x v="3"/>
    <n v="346"/>
    <x v="43"/>
    <s v="Endstücke 295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Zipfel 295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Endstücke 295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OS 495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S 495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OS 495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4"/>
    <s v="-"/>
    <n v="42"/>
    <s v="Produkte"/>
    <s v="BUs"/>
    <s v="Symptome"/>
    <s v="0"/>
    <s v="Verkauf"/>
    <n v="49500189"/>
    <n v="12"/>
  </r>
  <r>
    <x v="1"/>
    <n v="54"/>
    <x v="43"/>
    <s v="Rest"/>
    <s v="-"/>
    <x v="3"/>
    <x v="23"/>
    <s v="-"/>
    <n v="42"/>
    <s v="Produkte"/>
    <s v="BUs"/>
    <s v="Symptome"/>
    <s v="0"/>
    <s v="Abfüllung"/>
    <s v="-"/>
    <n v="34"/>
  </r>
  <r>
    <x v="1"/>
    <n v="206"/>
    <x v="43"/>
    <s v="Rest"/>
    <s v="-"/>
    <x v="3"/>
    <x v="23"/>
    <s v="-"/>
    <n v="42"/>
    <s v="Produkte"/>
    <s v="BUs"/>
    <s v="Symptome"/>
    <s v="0"/>
    <s v="Abfüllung"/>
    <s v="-"/>
    <n v="34"/>
  </r>
  <r>
    <x v="0"/>
    <n v="79"/>
    <x v="43"/>
    <s v="Diverses"/>
    <s v="Maschinenabfall"/>
    <x v="3"/>
    <x v="6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ABS 295"/>
    <s v="ABS CHED-PF-KRÄUK gemis"/>
    <x v="3"/>
    <x v="16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4"/>
    <s v="-"/>
    <n v="42"/>
    <s v="Produkte"/>
    <s v="BUs"/>
    <s v="Symptome"/>
    <s v="0"/>
    <s v="QM"/>
    <s v="-"/>
    <n v="74"/>
  </r>
  <r>
    <x v="5"/>
    <n v="14.5"/>
    <x v="43"/>
    <s v="Rest"/>
    <s v="-"/>
    <x v="4"/>
    <x v="9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4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32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8"/>
    <s v="von Nagel zurück"/>
    <n v="42"/>
    <s v="Produkte"/>
    <s v="BUs"/>
    <s v="Symptome"/>
    <s v="0"/>
    <s v="Externe"/>
    <s v="verschiedene Fertigware"/>
    <n v="12"/>
  </r>
  <r>
    <x v="0"/>
    <n v="21"/>
    <x v="43"/>
    <s v="Diverses"/>
    <s v="Maschinenabfall"/>
    <x v="3"/>
    <x v="6"/>
    <s v="-"/>
    <n v="42"/>
    <s v="Produkte"/>
    <s v="BUs"/>
    <s v="Symptome"/>
    <s v="0"/>
    <s v="L18"/>
    <s v="Maschinenabfall"/>
    <n v="30"/>
  </r>
  <r>
    <x v="5"/>
    <n v="80"/>
    <x v="44"/>
    <s v="VOS 295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VOS 295"/>
    <s v="VOS Schwarzer Pfeffer R"/>
    <x v="0"/>
    <x v="3"/>
    <s v="-"/>
    <n v="42"/>
    <s v="Produkte"/>
    <s v="BUs"/>
    <s v="Symptome"/>
    <n v="2.84"/>
    <s v="BU4"/>
    <n v="29500482"/>
    <n v="12"/>
  </r>
  <r>
    <x v="0"/>
    <n v="243"/>
    <x v="44"/>
    <s v="VOS 295"/>
    <s v="VOS Räucher Natur Natri"/>
    <x v="0"/>
    <x v="40"/>
    <s v="-"/>
    <n v="42"/>
    <s v="Produkte"/>
    <s v="BUs"/>
    <s v="Symptome"/>
    <n v="121.5"/>
    <s v="BU3"/>
    <n v="29500498"/>
    <n v="12"/>
  </r>
  <r>
    <x v="0"/>
    <n v="616"/>
    <x v="44"/>
    <s v="ABS 295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ABS 295"/>
    <s v="ABS HEUBL"/>
    <x v="0"/>
    <x v="3"/>
    <s v="-"/>
    <n v="42"/>
    <s v="Produkte"/>
    <s v="BUs"/>
    <s v="Symptome"/>
    <n v="0"/>
    <s v="BU4"/>
    <n v="29500885"/>
    <n v="12"/>
  </r>
  <r>
    <x v="2"/>
    <n v="19"/>
    <x v="44"/>
    <s v="ABS 295"/>
    <s v="ABS MEDI-KRÄUK"/>
    <x v="0"/>
    <x v="3"/>
    <s v="-"/>
    <n v="42"/>
    <s v="Produkte"/>
    <s v="BUs"/>
    <s v="Symptome"/>
    <n v="6.7194568295036419"/>
    <s v="BU4"/>
    <n v="29500886"/>
    <n v="12"/>
  </r>
  <r>
    <x v="2"/>
    <n v="24"/>
    <x v="44"/>
    <s v="ABS 295"/>
    <s v="ABS PECO"/>
    <x v="0"/>
    <x v="3"/>
    <s v="-"/>
    <n v="42"/>
    <s v="Produkte"/>
    <s v="BUs"/>
    <s v="Symptome"/>
    <n v="9.1663526661992432"/>
    <s v="BU4"/>
    <n v="29500891"/>
    <n v="12"/>
  </r>
  <r>
    <x v="2"/>
    <n v="209"/>
    <x v="44"/>
    <s v="ABS 295"/>
    <s v="ABS BLU-FOU"/>
    <x v="0"/>
    <x v="3"/>
    <s v="-"/>
    <n v="42"/>
    <s v="Produkte"/>
    <s v="BUs"/>
    <s v="Symptome"/>
    <n v="6.5857900165143262"/>
    <s v="BU4"/>
    <n v="29500892"/>
    <n v="12"/>
  </r>
  <r>
    <x v="2"/>
    <n v="346"/>
    <x v="44"/>
    <s v="ABS 295"/>
    <s v="ABS BLU-FOU"/>
    <x v="2"/>
    <x v="26"/>
    <s v="-"/>
    <n v="42"/>
    <s v="Produkte"/>
    <s v="BUs"/>
    <s v="Symptome"/>
    <n v="6.5857900165143262"/>
    <s v="BU4"/>
    <n v="29500892"/>
    <n v="61"/>
  </r>
  <r>
    <x v="2"/>
    <n v="5"/>
    <x v="44"/>
    <s v="ABS 295"/>
    <s v="ABS REBLOCH"/>
    <x v="0"/>
    <x v="3"/>
    <s v="-"/>
    <n v="42"/>
    <s v="Produkte"/>
    <s v="BUs"/>
    <s v="Symptome"/>
    <n v="9.946660172967233"/>
    <s v="BU4"/>
    <n v="29500893"/>
    <n v="12"/>
  </r>
  <r>
    <x v="2"/>
    <n v="29"/>
    <x v="44"/>
    <s v="ABS 295"/>
    <s v="ABS REBLOCH"/>
    <x v="2"/>
    <x v="26"/>
    <s v="-"/>
    <n v="42"/>
    <s v="Produkte"/>
    <s v="BUs"/>
    <s v="Symptome"/>
    <n v="9.946660172967233"/>
    <s v="BU4"/>
    <n v="29500893"/>
    <n v="61"/>
  </r>
  <r>
    <x v="2"/>
    <n v="61"/>
    <x v="44"/>
    <s v="ABS 295"/>
    <s v="ABS BRIE"/>
    <x v="0"/>
    <x v="3"/>
    <s v="-"/>
    <n v="42"/>
    <s v="Produkte"/>
    <s v="BUs"/>
    <s v="Symptome"/>
    <n v="11.073912126293463"/>
    <s v="BU4"/>
    <n v="29500895"/>
    <n v="12"/>
  </r>
  <r>
    <x v="2"/>
    <n v="22"/>
    <x v="44"/>
    <s v="ABS 295"/>
    <s v="ABS BRIE"/>
    <x v="2"/>
    <x v="26"/>
    <s v="-"/>
    <n v="42"/>
    <s v="Produkte"/>
    <s v="BUs"/>
    <s v="Symptome"/>
    <n v="11.073912126293463"/>
    <s v="BU4"/>
    <n v="29500895"/>
    <n v="61"/>
  </r>
  <r>
    <x v="2"/>
    <n v="38"/>
    <x v="44"/>
    <s v="ABS 295"/>
    <s v="ABS ROVIN"/>
    <x v="0"/>
    <x v="3"/>
    <s v="-"/>
    <n v="42"/>
    <s v="Produkte"/>
    <s v="BUs"/>
    <s v="Symptome"/>
    <n v="6.6"/>
    <s v="BU4"/>
    <n v="29500900"/>
    <n v="12"/>
  </r>
  <r>
    <x v="2"/>
    <n v="3"/>
    <x v="44"/>
    <s v="ABS 295"/>
    <s v="ABS ROVIN"/>
    <x v="2"/>
    <x v="26"/>
    <s v="-"/>
    <n v="42"/>
    <s v="Produkte"/>
    <s v="BUs"/>
    <s v="Symptome"/>
    <n v="6.6"/>
    <s v="BU4"/>
    <n v="29500900"/>
    <n v="61"/>
  </r>
  <r>
    <x v="2"/>
    <n v="447"/>
    <x v="44"/>
    <s v="ABS 295"/>
    <s v="ABS TI-AD"/>
    <x v="2"/>
    <x v="26"/>
    <s v="-"/>
    <n v="42"/>
    <s v="Produkte"/>
    <s v="BUs"/>
    <s v="Symptome"/>
    <n v="7.7475399924149615"/>
    <s v="BU4"/>
    <n v="29500904"/>
    <n v="61"/>
  </r>
  <r>
    <x v="2"/>
    <n v="52"/>
    <x v="44"/>
    <s v="ABS 295"/>
    <s v="ABS SCH-PAUL"/>
    <x v="0"/>
    <x v="3"/>
    <s v="-"/>
    <n v="42"/>
    <s v="Produkte"/>
    <s v="BUs"/>
    <s v="Symptome"/>
    <n v="7.6086145024926051"/>
    <s v="BU4"/>
    <n v="29500906"/>
    <n v="12"/>
  </r>
  <r>
    <x v="2"/>
    <n v="14"/>
    <x v="44"/>
    <s v="ABS 295"/>
    <s v="ABS GRUY"/>
    <x v="0"/>
    <x v="3"/>
    <s v="-"/>
    <n v="42"/>
    <s v="Produkte"/>
    <s v="BUs"/>
    <s v="Symptome"/>
    <n v="14.49175949220386"/>
    <s v="BU4"/>
    <n v="29500908"/>
    <n v="12"/>
  </r>
  <r>
    <x v="2"/>
    <n v="177"/>
    <x v="44"/>
    <s v="ABS 295"/>
    <s v="ABS GRUY"/>
    <x v="2"/>
    <x v="26"/>
    <s v="-"/>
    <n v="42"/>
    <s v="Produkte"/>
    <s v="BUs"/>
    <s v="Symptome"/>
    <n v="14.49175949220386"/>
    <s v="BU4"/>
    <n v="29500908"/>
    <n v="61"/>
  </r>
  <r>
    <x v="2"/>
    <n v="51"/>
    <x v="44"/>
    <s v="ABS 295"/>
    <s v="ABS Unser Blütenkäse"/>
    <x v="0"/>
    <x v="3"/>
    <s v="-"/>
    <n v="42"/>
    <s v="Produkte"/>
    <s v="BUs"/>
    <s v="Symptome"/>
    <n v="9.4651380183951126"/>
    <s v="BU4"/>
    <n v="29500910"/>
    <n v="12"/>
  </r>
  <r>
    <x v="2"/>
    <n v="28"/>
    <x v="44"/>
    <s v="ABS 295"/>
    <s v="ABS ZIEGENR"/>
    <x v="0"/>
    <x v="3"/>
    <s v="-"/>
    <n v="42"/>
    <s v="Produkte"/>
    <s v="BUs"/>
    <s v="Symptome"/>
    <n v="7.9957903604299254"/>
    <s v="BU4"/>
    <n v="29500913"/>
    <n v="12"/>
  </r>
  <r>
    <x v="1"/>
    <n v="36"/>
    <x v="44"/>
    <s v="VOS 295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S 295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S 295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S 295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S 295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S 295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S 295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S 295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S 295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S 295"/>
    <s v="VOS-ABS ENTSORGUNG"/>
    <x v="4"/>
    <x v="14"/>
    <s v="-"/>
    <n v="42"/>
    <s v="Produkte"/>
    <s v="BUs"/>
    <s v="Symptome"/>
    <n v="1.3999999999999999E-2"/>
    <s v="Labor"/>
    <n v="29500917"/>
    <n v="74"/>
  </r>
  <r>
    <x v="2"/>
    <n v="17"/>
    <x v="44"/>
    <s v="ABS 295"/>
    <s v="ABS Crémeux"/>
    <x v="0"/>
    <x v="3"/>
    <s v="-"/>
    <n v="42"/>
    <s v="Produkte"/>
    <s v="BUs"/>
    <s v="Symptome"/>
    <n v="8.1175550752835619"/>
    <s v="BU4"/>
    <n v="29500957"/>
    <n v="12"/>
  </r>
  <r>
    <x v="2"/>
    <n v="28"/>
    <x v="44"/>
    <s v="ABS 295"/>
    <s v="ABS Crémeux"/>
    <x v="2"/>
    <x v="26"/>
    <s v="-"/>
    <n v="42"/>
    <s v="Produkte"/>
    <s v="BUs"/>
    <s v="Symptome"/>
    <n v="8.1175550752835619"/>
    <s v="BU4"/>
    <n v="29500957"/>
    <n v="61"/>
  </r>
  <r>
    <x v="2"/>
    <n v="5"/>
    <x v="44"/>
    <s v="ABS 295"/>
    <s v="ABS Whisky-Nuts"/>
    <x v="2"/>
    <x v="26"/>
    <s v="-"/>
    <n v="42"/>
    <s v="Produkte"/>
    <s v="BUs"/>
    <s v="Symptome"/>
    <n v="7.5058130571925785"/>
    <s v="BU4"/>
    <n v="29501009"/>
    <n v="61"/>
  </r>
  <r>
    <x v="2"/>
    <n v="7"/>
    <x v="44"/>
    <s v="ABS 295"/>
    <s v="ABS AT-ROTWEIN"/>
    <x v="2"/>
    <x v="26"/>
    <s v="-"/>
    <n v="42"/>
    <s v="Produkte"/>
    <s v="BUs"/>
    <s v="Symptome"/>
    <n v="7.4148209887633527"/>
    <s v="BU4"/>
    <n v="29501013"/>
    <n v="61"/>
  </r>
  <r>
    <x v="0"/>
    <n v="101"/>
    <x v="44"/>
    <s v="ABS 295"/>
    <s v="ABS Pfeffer-Bruch"/>
    <x v="3"/>
    <x v="35"/>
    <s v="-"/>
    <n v="42"/>
    <s v="Produkte"/>
    <s v="BUs"/>
    <s v="Symptome"/>
    <n v="1.0100000000000001E-2"/>
    <s v="Spezialitäten"/>
    <n v="29501017"/>
    <n v="30"/>
  </r>
  <r>
    <x v="2"/>
    <n v="170"/>
    <x v="44"/>
    <s v="ABS 295"/>
    <s v="ABS CAMBOZOLA"/>
    <x v="2"/>
    <x v="26"/>
    <s v="-"/>
    <n v="42"/>
    <s v="Produkte"/>
    <s v="BUs"/>
    <s v="Symptome"/>
    <n v="8.9105580026070399"/>
    <s v="BU4"/>
    <n v="29501023"/>
    <n v="61"/>
  </r>
  <r>
    <x v="2"/>
    <n v="91"/>
    <x v="44"/>
    <s v="ABS 295"/>
    <s v="ABS KELLERGEIST"/>
    <x v="2"/>
    <x v="26"/>
    <s v="-"/>
    <n v="42"/>
    <s v="Produkte"/>
    <s v="BUs"/>
    <s v="Symptome"/>
    <n v="8.0682678667519738"/>
    <s v="BU4"/>
    <n v="29501028"/>
    <n v="61"/>
  </r>
  <r>
    <x v="2"/>
    <n v="11"/>
    <x v="44"/>
    <s v="ABS 295"/>
    <s v="ABS BRUSCHETTA"/>
    <x v="2"/>
    <x v="26"/>
    <s v="-"/>
    <n v="42"/>
    <s v="Produkte"/>
    <s v="BUs"/>
    <s v="Symptome"/>
    <n v="7.281148389532067"/>
    <s v="BU4"/>
    <n v="29501029"/>
    <n v="61"/>
  </r>
  <r>
    <x v="2"/>
    <n v="132"/>
    <x v="44"/>
    <s v="ABS 295"/>
    <s v="ABS BRUSCHETTA"/>
    <x v="2"/>
    <x v="26"/>
    <s v="-"/>
    <n v="42"/>
    <s v="Produkte"/>
    <s v="BUs"/>
    <s v="Symptome"/>
    <n v="7.281148389532067"/>
    <s v="BU4"/>
    <n v="29501029"/>
    <n v="61"/>
  </r>
  <r>
    <x v="2"/>
    <n v="27"/>
    <x v="44"/>
    <s v="ABS 295"/>
    <s v="ABS OLD-AMSTERDAM"/>
    <x v="2"/>
    <x v="26"/>
    <s v="-"/>
    <n v="42"/>
    <s v="Produkte"/>
    <s v="BUs"/>
    <s v="Symptome"/>
    <n v="10.868925052314992"/>
    <s v="BU4"/>
    <n v="29501039"/>
    <n v="61"/>
  </r>
  <r>
    <x v="2"/>
    <n v="20"/>
    <x v="44"/>
    <s v="ABS 295"/>
    <s v="ABS MUNSTER"/>
    <x v="2"/>
    <x v="26"/>
    <s v="-"/>
    <n v="42"/>
    <s v="Produkte"/>
    <s v="BUs"/>
    <s v="Symptome"/>
    <n v="8.5413985337376133"/>
    <s v="BU4"/>
    <n v="29501040"/>
    <n v="61"/>
  </r>
  <r>
    <x v="3"/>
    <n v="56"/>
    <x v="44"/>
    <s v="Zipfel 295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 295"/>
    <s v="ABS Simmentaler"/>
    <x v="2"/>
    <x v="26"/>
    <s v="-"/>
    <n v="42"/>
    <s v="Produkte"/>
    <s v="BUs"/>
    <s v="Symptome"/>
    <n v="6.7003968641643503"/>
    <s v="BU4"/>
    <n v="29501099"/>
    <n v="61"/>
  </r>
  <r>
    <x v="1"/>
    <n v="207"/>
    <x v="44"/>
    <s v="Sammelnr.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13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ABS 495"/>
    <s v="ABS PROV-VAKU"/>
    <x v="0"/>
    <x v="28"/>
    <s v="-"/>
    <n v="42"/>
    <s v="Produkte"/>
    <s v="BUs"/>
    <s v="Symptome"/>
    <n v="160.36799999999999"/>
    <s v="RWV"/>
    <n v="49500055"/>
    <n v="12"/>
  </r>
  <r>
    <x v="0"/>
    <n v="100"/>
    <x v="44"/>
    <s v="Vegan 495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4"/>
    <s v="hätte im Juni verkauft werden sollen"/>
    <n v="42"/>
    <s v="Produkte"/>
    <s v="BUs"/>
    <s v="Symptome"/>
    <n v="3952.65"/>
    <s v="Verkauf"/>
    <n v="59500021"/>
    <n v="12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32"/>
    <s v="-"/>
    <n v="42"/>
    <s v="Produkte"/>
    <s v="BUs"/>
    <s v="Symptome"/>
    <s v="0"/>
    <s v="Abfüllung"/>
    <s v="-"/>
    <n v="40"/>
  </r>
  <r>
    <x v="4"/>
    <n v="20"/>
    <x v="44"/>
    <s v="ABS 295"/>
    <s v="Scheiben/Staub"/>
    <x v="3"/>
    <x v="6"/>
    <s v="-"/>
    <n v="42"/>
    <s v="Produkte"/>
    <s v="BUs"/>
    <s v="Symptome"/>
    <s v="0"/>
    <s v="BU2"/>
    <s v="Scheiben/Staub"/>
    <n v="30"/>
  </r>
  <r>
    <x v="0"/>
    <n v="24"/>
    <x v="44"/>
    <s v="Rest"/>
    <s v="Reste Zipfel"/>
    <x v="2"/>
    <x v="36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32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7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4"/>
    <s v="-"/>
    <n v="42"/>
    <s v="Produkte"/>
    <s v="BUs"/>
    <s v="Symptome"/>
    <s v="0"/>
    <s v="QM"/>
    <s v="-"/>
    <n v="74"/>
  </r>
  <r>
    <x v="2"/>
    <n v="42"/>
    <x v="44"/>
    <s v="Diverses"/>
    <s v="Maschinenabfall"/>
    <x v="3"/>
    <x v="6"/>
    <s v="-"/>
    <n v="42"/>
    <s v="Produkte"/>
    <s v="BUs"/>
    <s v="Symptome"/>
    <n v="0"/>
    <s v="BU4"/>
    <s v="Maschinenabfall"/>
    <n v="30"/>
  </r>
  <r>
    <x v="0"/>
    <n v="39"/>
    <x v="44"/>
    <s v="Diverses"/>
    <s v="Maschinenabfall"/>
    <x v="3"/>
    <x v="6"/>
    <s v="-"/>
    <n v="42"/>
    <s v="Produkte"/>
    <s v="BUs"/>
    <s v="Symptome"/>
    <s v="0"/>
    <s v="L35"/>
    <s v="Maschinenabfall"/>
    <n v="30"/>
  </r>
  <r>
    <x v="4"/>
    <n v="117"/>
    <x v="44"/>
    <s v="ABS 295"/>
    <s v="Scheiben/Staub"/>
    <x v="3"/>
    <x v="6"/>
    <s v="-"/>
    <n v="42"/>
    <s v="Produkte"/>
    <s v="BUs"/>
    <s v="Symptome"/>
    <s v="0"/>
    <s v="BU2"/>
    <s v="Scheiben/Staub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13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4"/>
    <n v="10"/>
    <x v="45"/>
    <s v="ABS 295"/>
    <s v="Scheiben/Staub"/>
    <x v="3"/>
    <x v="6"/>
    <s v="-"/>
    <n v="42"/>
    <s v="Produkte"/>
    <s v="BUs"/>
    <s v="Symptome"/>
    <s v="0"/>
    <s v="BU2"/>
    <s v="Scheiben/Staub"/>
    <n v="30"/>
  </r>
  <r>
    <x v="4"/>
    <n v="15"/>
    <x v="45"/>
    <s v="ABS 295"/>
    <s v="Scheiben/Staub"/>
    <x v="3"/>
    <x v="6"/>
    <s v="-"/>
    <n v="42"/>
    <s v="Produkte"/>
    <s v="BUs"/>
    <s v="Symptome"/>
    <s v="0"/>
    <s v="BU2"/>
    <s v="Scheiben/Staub"/>
    <n v="30"/>
  </r>
  <r>
    <x v="1"/>
    <n v="60"/>
    <x v="45"/>
    <s v="ABS 295"/>
    <s v="ABS 295"/>
    <x v="0"/>
    <x v="53"/>
    <s v="-"/>
    <n v="42"/>
    <s v="Produkte"/>
    <s v="BUs"/>
    <s v="Symptome"/>
    <s v="0"/>
    <s v="Schmelze"/>
    <s v="ABS 295"/>
    <n v="12"/>
  </r>
  <r>
    <x v="1"/>
    <n v="102"/>
    <x v="45"/>
    <s v="ABS 295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 295"/>
    <s v="ABS HEUBL"/>
    <x v="2"/>
    <x v="26"/>
    <s v="-"/>
    <n v="42"/>
    <s v="Produkte"/>
    <s v="BUs"/>
    <s v="Symptome"/>
    <n v="0"/>
    <s v="Bu4"/>
    <n v="29500885"/>
    <n v="61"/>
  </r>
  <r>
    <x v="2"/>
    <n v="123"/>
    <x v="45"/>
    <s v="ABS 295"/>
    <s v="ABS MEDI-KRÄUK"/>
    <x v="2"/>
    <x v="26"/>
    <s v="-"/>
    <n v="42"/>
    <s v="Produkte"/>
    <s v="BUs"/>
    <s v="Symptome"/>
    <n v="6.7194568295036419"/>
    <s v="BU4"/>
    <n v="29500886"/>
    <n v="61"/>
  </r>
  <r>
    <x v="2"/>
    <n v="24"/>
    <x v="45"/>
    <s v="ABS 295"/>
    <s v="ABS Unser Blütenkäse"/>
    <x v="2"/>
    <x v="26"/>
    <s v="-"/>
    <n v="42"/>
    <s v="Produkte"/>
    <s v="BUs"/>
    <s v="Symptome"/>
    <n v="9.4651380183951126"/>
    <s v="BU4"/>
    <n v="29500910"/>
    <n v="61"/>
  </r>
  <r>
    <x v="1"/>
    <n v="21"/>
    <x v="45"/>
    <s v="VOS 295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S 295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 295"/>
    <s v="ABS CHED-PF-KRÄUK gemis"/>
    <x v="3"/>
    <x v="16"/>
    <s v="-"/>
    <n v="42"/>
    <s v="Produkte"/>
    <s v="BUs"/>
    <s v="Symptome"/>
    <n v="51"/>
    <s v="L33"/>
    <n v="29501003"/>
    <n v="81"/>
  </r>
  <r>
    <x v="0"/>
    <n v="31"/>
    <x v="45"/>
    <s v="ABS 295"/>
    <s v="ABS Pfeffer-Bruch"/>
    <x v="3"/>
    <x v="35"/>
    <s v="-"/>
    <n v="42"/>
    <s v="Produkte"/>
    <s v="BUs"/>
    <s v="Symptome"/>
    <n v="3.1000000000000003E-3"/>
    <s v="Spezialitäten"/>
    <n v="29501017"/>
    <n v="30"/>
  </r>
  <r>
    <x v="3"/>
    <n v="249"/>
    <x v="45"/>
    <s v="Endstücke 295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Diverses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32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Diverses"/>
    <s v="Maschinenabfall"/>
    <x v="3"/>
    <x v="7"/>
    <s v="-"/>
    <n v="42"/>
    <s v="Produkte"/>
    <s v="BUs"/>
    <s v="Symptome"/>
    <s v="0"/>
    <s v="BU1"/>
    <s v="Maschinenabfall"/>
    <n v="20"/>
  </r>
  <r>
    <x v="4"/>
    <n v="52"/>
    <x v="45"/>
    <s v="ABS 295"/>
    <s v="Scheiben/Staub"/>
    <x v="3"/>
    <x v="6"/>
    <s v="-"/>
    <n v="42"/>
    <s v="Produkte"/>
    <s v="BUs"/>
    <s v="Symptome"/>
    <s v="0"/>
    <s v="Bu2"/>
    <s v="Scheiben/Staub"/>
    <n v="30"/>
  </r>
  <r>
    <x v="1"/>
    <n v="29"/>
    <x v="45"/>
    <s v="Rest"/>
    <s v="-"/>
    <x v="3"/>
    <x v="23"/>
    <s v="-"/>
    <n v="42"/>
    <s v="Produkte"/>
    <s v="BUs"/>
    <s v="Symptome"/>
    <s v="0"/>
    <n v="3020"/>
    <s v="-"/>
    <n v="34"/>
  </r>
  <r>
    <x v="1"/>
    <n v="21.6"/>
    <x v="45"/>
    <s v="Rest"/>
    <s v="-"/>
    <x v="3"/>
    <x v="23"/>
    <s v="-"/>
    <n v="42"/>
    <s v="Produkte"/>
    <s v="BUs"/>
    <s v="Symptome"/>
    <s v="0"/>
    <n v="3020"/>
    <s v="-"/>
    <n v="34"/>
  </r>
  <r>
    <x v="1"/>
    <n v="58"/>
    <x v="45"/>
    <s v="Rest"/>
    <s v="-"/>
    <x v="3"/>
    <x v="23"/>
    <s v="-"/>
    <n v="42"/>
    <s v="Produkte"/>
    <s v="BUs"/>
    <s v="Symptome"/>
    <s v="0"/>
    <n v="3020"/>
    <s v="-"/>
    <n v="34"/>
  </r>
  <r>
    <x v="5"/>
    <n v="14.5"/>
    <x v="45"/>
    <s v="Rest"/>
    <s v="-"/>
    <x v="4"/>
    <x v="14"/>
    <s v="-"/>
    <n v="42"/>
    <s v="Produkte"/>
    <s v="BUs"/>
    <s v="Symptome"/>
    <s v="0"/>
    <s v="QM"/>
    <s v="-"/>
    <n v="74"/>
  </r>
  <r>
    <x v="0"/>
    <n v="2.2000000000000002"/>
    <x v="45"/>
    <s v="Diverses"/>
    <s v="Maschinenabfall"/>
    <x v="3"/>
    <x v="6"/>
    <s v="-"/>
    <n v="42"/>
    <s v="Produkte"/>
    <s v="BUs"/>
    <s v="Symptome"/>
    <s v="0"/>
    <s v="Spezialitäten"/>
    <s v="Maschinenabfall"/>
    <n v="30"/>
  </r>
  <r>
    <x v="0"/>
    <n v="8"/>
    <x v="45"/>
    <s v="Diverses"/>
    <s v="Maschinenabfall"/>
    <x v="3"/>
    <x v="6"/>
    <s v="-"/>
    <n v="42"/>
    <s v="Produkte"/>
    <s v="BUs"/>
    <s v="Symptome"/>
    <s v="0"/>
    <s v="L33"/>
    <s v="Maschinenabfall"/>
    <n v="30"/>
  </r>
  <r>
    <x v="0"/>
    <n v="7.6"/>
    <x v="45"/>
    <s v="Diverses"/>
    <s v="Maschinenabfall"/>
    <x v="3"/>
    <x v="6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4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21"/>
    <s v="-"/>
    <n v="42"/>
    <s v="Produkte"/>
    <s v="BUs"/>
    <s v="Symptome"/>
    <s v="0"/>
    <s v="BU2"/>
    <s v="Blöcke"/>
    <n v="12"/>
  </r>
  <r>
    <x v="0"/>
    <n v="2.6"/>
    <x v="45"/>
    <s v="Rest"/>
    <s v="Reste Zipfel"/>
    <x v="3"/>
    <x v="36"/>
    <s v="-"/>
    <n v="42"/>
    <s v="Produkte"/>
    <s v="BUs"/>
    <s v="Symptome"/>
    <s v="0"/>
    <s v="WVP"/>
    <s v="Reste Zipfel"/>
    <n v="30"/>
  </r>
  <r>
    <x v="5"/>
    <n v="11"/>
    <x v="46"/>
    <s v="Rest"/>
    <s v="-"/>
    <x v="4"/>
    <x v="9"/>
    <s v="-"/>
    <n v="42"/>
    <s v="Produkte"/>
    <s v="BUs"/>
    <s v="Symptome"/>
    <s v="0"/>
    <s v="QM"/>
    <s v="-"/>
    <n v="73"/>
  </r>
  <r>
    <x v="5"/>
    <n v="150"/>
    <x v="46"/>
    <s v="Rest"/>
    <s v="-"/>
    <x v="4"/>
    <x v="9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4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23"/>
    <s v="-"/>
    <n v="42"/>
    <s v="Produkte"/>
    <s v="BUs"/>
    <s v="Symptome"/>
    <s v="0"/>
    <n v="3010"/>
    <n v="24000493"/>
    <n v="34"/>
  </r>
  <r>
    <x v="1"/>
    <n v="40"/>
    <x v="47"/>
    <s v="Rohware"/>
    <s v="Konzentrat in Würsten 1"/>
    <x v="3"/>
    <x v="23"/>
    <s v="-"/>
    <n v="42"/>
    <s v="Produkte"/>
    <s v="BUs"/>
    <s v="Symptome"/>
    <s v="0"/>
    <n v="3010"/>
    <n v="24000493"/>
    <n v="34"/>
  </r>
  <r>
    <x v="1"/>
    <n v="10"/>
    <x v="47"/>
    <s v="VOS 295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VOS 295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VOS 295"/>
    <s v="VOS SKZ mit Pfeffer"/>
    <x v="1"/>
    <x v="11"/>
    <s v="-"/>
    <n v="42"/>
    <s v="Produkte"/>
    <s v="BUs"/>
    <s v="Symptome"/>
    <n v="2.5"/>
    <s v="Abfüllung"/>
    <n v="29500616"/>
    <n v="42"/>
  </r>
  <r>
    <x v="1"/>
    <n v="20"/>
    <x v="47"/>
    <s v="VOS 295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VOS 295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VOS 295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VOS 295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VOS 295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ABS 295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 295"/>
    <s v="ABS CHED-PF-KRÄUK gemis"/>
    <x v="3"/>
    <x v="16"/>
    <s v="-"/>
    <n v="42"/>
    <s v="Produkte"/>
    <s v="BUs"/>
    <s v="Symptome"/>
    <n v="117"/>
    <s v="L33"/>
    <n v="29501003"/>
    <n v="81"/>
  </r>
  <r>
    <x v="0"/>
    <n v="32"/>
    <x v="47"/>
    <s v="ABS 295"/>
    <s v="ABS CHED-ROT MIT ß-CARO"/>
    <x v="1"/>
    <x v="11"/>
    <s v="-"/>
    <n v="42"/>
    <s v="Produkte"/>
    <s v="BUs"/>
    <s v="Symptome"/>
    <n v="32"/>
    <s v="L33"/>
    <n v="29501032"/>
    <n v="42"/>
  </r>
  <r>
    <x v="3"/>
    <n v="10"/>
    <x v="47"/>
    <s v="Zipfel 295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Sammelnr.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23"/>
    <s v="-"/>
    <n v="42"/>
    <s v="Produkte"/>
    <s v="BUs"/>
    <s v="Symptome"/>
    <s v="0"/>
    <n v="3020"/>
    <n v="32000106"/>
    <n v="34"/>
  </r>
  <r>
    <x v="1"/>
    <n v="60"/>
    <x v="47"/>
    <s v="Räucherwürste"/>
    <s v="GRW SCHI-NAT 7,2GK NEUE"/>
    <x v="3"/>
    <x v="23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4"/>
    <n v="27"/>
    <x v="47"/>
    <s v="ABS 295"/>
    <s v="Scheiben/Staub"/>
    <x v="3"/>
    <x v="6"/>
    <s v="-"/>
    <n v="42"/>
    <s v="Produkte"/>
    <s v="BUs"/>
    <s v="Symptome"/>
    <s v="0"/>
    <s v="BU2"/>
    <s v="Scheiben/Staub"/>
    <n v="30"/>
  </r>
  <r>
    <x v="2"/>
    <n v="29"/>
    <x v="47"/>
    <s v="Diverses"/>
    <s v="Maschinenabfall"/>
    <x v="3"/>
    <x v="6"/>
    <s v="-"/>
    <n v="42"/>
    <s v="Produkte"/>
    <s v="BUs"/>
    <s v="Symptome"/>
    <n v="0"/>
    <s v="BU4"/>
    <s v="Maschinenabfall"/>
    <n v="30"/>
  </r>
  <r>
    <x v="0"/>
    <n v="30"/>
    <x v="47"/>
    <s v="Diverses"/>
    <s v="Maschinenabfall"/>
    <x v="3"/>
    <x v="6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4"/>
    <s v="-"/>
    <n v="42"/>
    <s v="Produkte"/>
    <s v="BUs"/>
    <s v="Symptome"/>
    <s v="0"/>
    <s v="QM"/>
    <s v="-"/>
    <n v="74"/>
  </r>
  <r>
    <x v="1"/>
    <n v="39"/>
    <x v="47"/>
    <s v="ganze Wurst"/>
    <s v="Gourmet"/>
    <x v="3"/>
    <x v="23"/>
    <s v="-"/>
    <n v="42"/>
    <s v="Produkte"/>
    <s v="BUs"/>
    <s v="Symptome"/>
    <s v="0"/>
    <s v="Abfüllung"/>
    <s v="Gourmet"/>
    <n v="34"/>
  </r>
  <r>
    <x v="1"/>
    <n v="46"/>
    <x v="47"/>
    <s v="Rest"/>
    <s v="-"/>
    <x v="3"/>
    <x v="23"/>
    <s v="-"/>
    <n v="42"/>
    <s v="Produkte"/>
    <s v="BUs"/>
    <s v="Symptome"/>
    <s v="0"/>
    <n v="3020"/>
    <s v="-"/>
    <n v="34"/>
  </r>
  <r>
    <x v="2"/>
    <n v="35"/>
    <x v="47"/>
    <s v="Diverses"/>
    <s v="Maschinenabfall"/>
    <x v="3"/>
    <x v="6"/>
    <s v="-"/>
    <n v="42"/>
    <s v="Produkte"/>
    <s v="BUs"/>
    <s v="Symptome"/>
    <n v="0"/>
    <s v="Bu4"/>
    <s v="Maschinenabfall"/>
    <n v="30"/>
  </r>
  <r>
    <x v="5"/>
    <n v="170"/>
    <x v="47"/>
    <s v="Rest"/>
    <s v="-"/>
    <x v="4"/>
    <x v="9"/>
    <s v="-"/>
    <n v="42"/>
    <s v="Produkte"/>
    <s v="BUs"/>
    <s v="Symptome"/>
    <s v="0"/>
    <s v="Labor"/>
    <s v="-"/>
    <n v="73"/>
  </r>
  <r>
    <x v="1"/>
    <n v="10.8"/>
    <x v="47"/>
    <s v="Fertigware"/>
    <s v="Becher"/>
    <x v="1"/>
    <x v="32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21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34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0"/>
    <n v="25"/>
    <x v="47"/>
    <s v="ABS 295"/>
    <s v="Würfel"/>
    <x v="3"/>
    <x v="6"/>
    <s v="-"/>
    <n v="42"/>
    <s v="Produkte"/>
    <s v="BUs"/>
    <s v="Symptome"/>
    <s v="0"/>
    <s v="L35"/>
    <s v="Würfel"/>
    <n v="30"/>
  </r>
  <r>
    <x v="2"/>
    <n v="21"/>
    <x v="48"/>
    <s v="VOS 295"/>
    <s v="VOS Schwarzer Pfeffer R"/>
    <x v="2"/>
    <x v="26"/>
    <s v="-"/>
    <n v="43"/>
    <s v="Produkte"/>
    <s v="BUs"/>
    <s v="Symptome"/>
    <n v="2.84"/>
    <s v="BU4"/>
    <n v="29500482"/>
    <n v="61"/>
  </r>
  <r>
    <x v="0"/>
    <n v="309"/>
    <x v="48"/>
    <s v="VOS 295"/>
    <s v="VOS Räucher Natur Natri"/>
    <x v="0"/>
    <x v="40"/>
    <s v="-"/>
    <n v="43"/>
    <s v="Produkte"/>
    <s v="BUs"/>
    <s v="Symptome"/>
    <n v="154.5"/>
    <s v="BU3"/>
    <n v="29500498"/>
    <n v="12"/>
  </r>
  <r>
    <x v="0"/>
    <n v="321"/>
    <x v="48"/>
    <s v="VOS 295"/>
    <s v="VOS Räucher Natur Natri"/>
    <x v="0"/>
    <x v="40"/>
    <s v="-"/>
    <n v="43"/>
    <s v="Produkte"/>
    <s v="BUs"/>
    <s v="Symptome"/>
    <n v="160.5"/>
    <s v="BU3"/>
    <n v="29500498"/>
    <n v="12"/>
  </r>
  <r>
    <x v="0"/>
    <n v="246"/>
    <x v="48"/>
    <s v="VOS 295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VOS 295"/>
    <s v="VOS mit Lachskonzentrat"/>
    <x v="0"/>
    <x v="19"/>
    <s v="Nicht vakuumiert von Schmelze"/>
    <n v="43"/>
    <s v="Produkte"/>
    <s v="BUs"/>
    <s v="Symptome"/>
    <n v="50.9"/>
    <s v="schmelze"/>
    <n v="29500532"/>
    <n v="12"/>
  </r>
  <r>
    <x v="0"/>
    <n v="245"/>
    <x v="48"/>
    <s v="VOS 295"/>
    <s v="VOS Würste Jalapeno nat"/>
    <x v="0"/>
    <x v="40"/>
    <s v="-"/>
    <n v="43"/>
    <s v="Produkte"/>
    <s v="BUs"/>
    <s v="Symptome"/>
    <n v="122.5"/>
    <s v="BU3"/>
    <n v="29500606"/>
    <n v="12"/>
  </r>
  <r>
    <x v="2"/>
    <n v="204"/>
    <x v="48"/>
    <s v="ABS 295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1"/>
    <x v="48"/>
    <s v="ABS 295"/>
    <s v="ABS SCH-PAUL"/>
    <x v="2"/>
    <x v="26"/>
    <s v="-"/>
    <n v="43"/>
    <s v="Produkte"/>
    <s v="BUs"/>
    <s v="Symptome"/>
    <n v="7.6086145024926051"/>
    <s v="BU4"/>
    <n v="29500906"/>
    <n v="61"/>
  </r>
  <r>
    <x v="2"/>
    <n v="12"/>
    <x v="48"/>
    <s v="ABS 295"/>
    <s v="ABS Unser Blütenkäse"/>
    <x v="2"/>
    <x v="26"/>
    <s v="-"/>
    <n v="43"/>
    <s v="Produkte"/>
    <s v="BUs"/>
    <s v="Symptome"/>
    <n v="9.4651380183951126"/>
    <s v="BU4"/>
    <n v="29500910"/>
    <n v="61"/>
  </r>
  <r>
    <x v="1"/>
    <n v="30"/>
    <x v="48"/>
    <s v="VOS 295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S 295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S 295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S 295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 295"/>
    <s v="ABS GRÜN-PESTO"/>
    <x v="2"/>
    <x v="26"/>
    <s v="-"/>
    <n v="43"/>
    <s v="Produkte"/>
    <s v="BUs"/>
    <s v="Symptome"/>
    <n v="0"/>
    <s v="BU4"/>
    <n v="29500952"/>
    <n v="61"/>
  </r>
  <r>
    <x v="0"/>
    <n v="11.2"/>
    <x v="48"/>
    <s v="ABS 295"/>
    <s v="ABS Bergkräuterkäse 50%"/>
    <x v="0"/>
    <x v="12"/>
    <s v="-"/>
    <n v="43"/>
    <s v="Produkte"/>
    <s v="BUs"/>
    <s v="Symptome"/>
    <n v="11.2"/>
    <s v="L33"/>
    <n v="29501000"/>
    <n v="12"/>
  </r>
  <r>
    <x v="2"/>
    <n v="20"/>
    <x v="48"/>
    <s v="ABS 295"/>
    <s v="ABS AT-ROTWEIN"/>
    <x v="2"/>
    <x v="26"/>
    <s v="-"/>
    <n v="43"/>
    <s v="Produkte"/>
    <s v="BUs"/>
    <s v="Symptome"/>
    <n v="7.4148209887633527"/>
    <s v="BU4"/>
    <n v="29501013"/>
    <n v="61"/>
  </r>
  <r>
    <x v="2"/>
    <n v="4"/>
    <x v="48"/>
    <s v="VOS 295"/>
    <s v="VOS WAL-THEKE"/>
    <x v="2"/>
    <x v="26"/>
    <s v="-"/>
    <n v="43"/>
    <s v="Produkte"/>
    <s v="BUs"/>
    <s v="Symptome"/>
    <n v="0"/>
    <s v="BU4"/>
    <n v="29501020"/>
    <n v="61"/>
  </r>
  <r>
    <x v="2"/>
    <n v="16"/>
    <x v="48"/>
    <s v="VOS 295"/>
    <s v="VOS WAL-THEKE"/>
    <x v="2"/>
    <x v="26"/>
    <s v="-"/>
    <n v="43"/>
    <s v="Produkte"/>
    <s v="BUs"/>
    <s v="Symptome"/>
    <n v="0"/>
    <s v="BU4"/>
    <n v="29501020"/>
    <n v="61"/>
  </r>
  <r>
    <x v="2"/>
    <n v="17"/>
    <x v="48"/>
    <s v="ABS 295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20"/>
    <x v="48"/>
    <s v="ABS 295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12"/>
    <x v="48"/>
    <s v="ABS 295"/>
    <s v="ABS BRUSCHETTA"/>
    <x v="2"/>
    <x v="26"/>
    <s v="-"/>
    <n v="43"/>
    <s v="Produkte"/>
    <s v="BUs"/>
    <s v="Symptome"/>
    <n v="7.281148389532067"/>
    <s v="BU4"/>
    <n v="29501029"/>
    <n v="61"/>
  </r>
  <r>
    <x v="0"/>
    <n v="27"/>
    <x v="48"/>
    <s v="ABS 295"/>
    <s v="ABS CHED-ROT MIT ß-CARO"/>
    <x v="1"/>
    <x v="11"/>
    <s v="-"/>
    <n v="43"/>
    <s v="Produkte"/>
    <s v="BUs"/>
    <s v="Symptome"/>
    <n v="27"/>
    <s v="L33"/>
    <n v="29501032"/>
    <n v="42"/>
  </r>
  <r>
    <x v="0"/>
    <n v="27"/>
    <x v="48"/>
    <s v="ABS 295"/>
    <s v="ABS CHED-ROT MIT ß-CARO"/>
    <x v="1"/>
    <x v="11"/>
    <s v="-"/>
    <n v="43"/>
    <s v="Produkte"/>
    <s v="BUs"/>
    <s v="Symptome"/>
    <n v="27"/>
    <s v="L33"/>
    <n v="29501032"/>
    <n v="42"/>
  </r>
  <r>
    <x v="2"/>
    <n v="20"/>
    <x v="48"/>
    <s v="ABS 295"/>
    <s v="ABS OLD-AMSTERDAM"/>
    <x v="2"/>
    <x v="26"/>
    <s v="-"/>
    <n v="43"/>
    <s v="Produkte"/>
    <s v="BUs"/>
    <s v="Symptome"/>
    <n v="10.868925052314992"/>
    <s v="BU4"/>
    <n v="29501039"/>
    <n v="61"/>
  </r>
  <r>
    <x v="2"/>
    <n v="17"/>
    <x v="48"/>
    <s v="ABS 295"/>
    <s v="ABS OLD-AMSTERDAM"/>
    <x v="2"/>
    <x v="26"/>
    <s v="-"/>
    <n v="43"/>
    <s v="Produkte"/>
    <s v="BUs"/>
    <s v="Symptome"/>
    <n v="10.868925052314992"/>
    <s v="BU4"/>
    <n v="29501039"/>
    <n v="61"/>
  </r>
  <r>
    <x v="3"/>
    <n v="35"/>
    <x v="48"/>
    <s v="Endstücke 295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Endstücke 295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Endstücke 295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Sammelnr.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30"/>
    <s v="-"/>
    <n v="43"/>
    <s v="Produkte"/>
    <s v="BUs"/>
    <s v="Symptome"/>
    <s v="0"/>
    <s v="Abfüllung"/>
    <n v="32000049"/>
    <n v="33"/>
  </r>
  <r>
    <x v="1"/>
    <n v="20"/>
    <x v="48"/>
    <s v="HF-Ware"/>
    <s v="Creme Noblesse 250g Cha"/>
    <x v="1"/>
    <x v="32"/>
    <s v="-"/>
    <n v="43"/>
    <s v="Produkte"/>
    <s v="BUs"/>
    <s v="Symptome"/>
    <s v="0"/>
    <n v="3110"/>
    <n v="47000260"/>
    <n v="40"/>
  </r>
  <r>
    <x v="0"/>
    <n v="188"/>
    <x v="48"/>
    <s v="VOS 495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 495"/>
    <s v="VOS VEG-SCH-MILD-VAKU"/>
    <x v="1"/>
    <x v="11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3"/>
    <s v="-"/>
    <n v="43"/>
    <s v="Produkte"/>
    <s v="BUs"/>
    <s v="Symptome"/>
    <s v="0"/>
    <n v="3010"/>
    <s v="-"/>
    <n v="34"/>
  </r>
  <r>
    <x v="1"/>
    <n v="227"/>
    <x v="48"/>
    <s v="Rest"/>
    <s v="-"/>
    <x v="3"/>
    <x v="23"/>
    <s v="-"/>
    <n v="43"/>
    <s v="Produkte"/>
    <s v="BUs"/>
    <s v="Symptome"/>
    <s v="0"/>
    <s v="Abfüllung"/>
    <s v="-"/>
    <n v="34"/>
  </r>
  <r>
    <x v="0"/>
    <n v="94.4"/>
    <x v="48"/>
    <s v="Diverses"/>
    <s v="Maschinenabfall"/>
    <x v="3"/>
    <x v="6"/>
    <s v="-"/>
    <n v="43"/>
    <s v="Produkte"/>
    <s v="BUs"/>
    <s v="Symptome"/>
    <s v="0"/>
    <s v="L33"/>
    <s v="Maschinenabfall"/>
    <n v="30"/>
  </r>
  <r>
    <x v="2"/>
    <n v="15"/>
    <x v="48"/>
    <s v="Diverses"/>
    <s v="Maschinenabfall"/>
    <x v="3"/>
    <x v="6"/>
    <s v="-"/>
    <n v="43"/>
    <s v="Produkte"/>
    <s v="BUs"/>
    <s v="Symptome"/>
    <n v="0"/>
    <s v="Bu4"/>
    <s v="Maschinenabfall"/>
    <n v="30"/>
  </r>
  <r>
    <x v="0"/>
    <n v="44"/>
    <x v="48"/>
    <s v="Diverses"/>
    <s v="Maschinenabfall"/>
    <x v="3"/>
    <x v="6"/>
    <s v="-"/>
    <n v="43"/>
    <s v="Produkte"/>
    <s v="BUs"/>
    <s v="Symptome"/>
    <s v="0"/>
    <s v="Spezialitäten"/>
    <s v="Maschinenabfall"/>
    <n v="30"/>
  </r>
  <r>
    <x v="4"/>
    <n v="79"/>
    <x v="48"/>
    <s v="ABS 295"/>
    <s v="Scheiben/Staub"/>
    <x v="3"/>
    <x v="6"/>
    <s v="-"/>
    <n v="43"/>
    <s v="Produkte"/>
    <s v="BUs"/>
    <s v="Symptome"/>
    <s v="0"/>
    <s v="BU2"/>
    <s v="Scheiben/Staub"/>
    <n v="30"/>
  </r>
  <r>
    <x v="0"/>
    <n v="26.2"/>
    <x v="48"/>
    <s v="Diverses"/>
    <s v="Maschinenabfall"/>
    <x v="3"/>
    <x v="6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4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7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0"/>
    <n v="126"/>
    <x v="48"/>
    <s v="Diverses"/>
    <s v="Maschinenabfall"/>
    <x v="3"/>
    <x v="6"/>
    <s v="-"/>
    <n v="43"/>
    <s v="Produkte"/>
    <s v="BUs"/>
    <s v="Symptome"/>
    <s v="0"/>
    <s v="L9"/>
    <s v="Maschinenabfall"/>
    <n v="30"/>
  </r>
  <r>
    <x v="1"/>
    <n v="106.2"/>
    <x v="49"/>
    <s v="VOS 295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S 295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S 295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32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23"/>
    <s v="-"/>
    <n v="43"/>
    <s v="Produkte"/>
    <s v="BUs"/>
    <s v="Symptome"/>
    <s v="0"/>
    <n v="3020"/>
    <n v="32000069"/>
    <n v="34"/>
  </r>
  <r>
    <x v="3"/>
    <n v="121"/>
    <x v="49"/>
    <s v="ABS 495"/>
    <s v="ABS BUN-PF 50% L33 vaku"/>
    <x v="0"/>
    <x v="34"/>
    <s v="werden wieder verkauft"/>
    <n v="43"/>
    <s v="Produkte"/>
    <s v="BUs"/>
    <s v="Symptome"/>
    <n v="122.694"/>
    <s v="Verkauf"/>
    <n v="49500166"/>
    <n v="12"/>
  </r>
  <r>
    <x v="5"/>
    <n v="159.68"/>
    <x v="49"/>
    <s v="Fertigware"/>
    <s v="Emmentaler &quot;W&quot; 5.000g,"/>
    <x v="1"/>
    <x v="12"/>
    <s v="-"/>
    <n v="43"/>
    <s v="Produkte"/>
    <s v="BUs"/>
    <s v="Symptome"/>
    <s v="0"/>
    <s v="Rest"/>
    <n v="59000034"/>
    <n v="22"/>
  </r>
  <r>
    <x v="0"/>
    <n v="33"/>
    <x v="49"/>
    <s v="Diverses"/>
    <s v="Maschinenabfall"/>
    <x v="3"/>
    <x v="6"/>
    <s v="-"/>
    <n v="43"/>
    <s v="Produkte"/>
    <s v="BUs"/>
    <s v="Symptome"/>
    <s v="0"/>
    <s v="bu3"/>
    <s v="Maschinenabfall"/>
    <n v="30"/>
  </r>
  <r>
    <x v="2"/>
    <n v="26"/>
    <x v="49"/>
    <s v="Diverses"/>
    <s v="Maschinenabfall"/>
    <x v="3"/>
    <x v="6"/>
    <s v="-"/>
    <n v="43"/>
    <s v="Produkte"/>
    <s v="BUs"/>
    <s v="Symptome"/>
    <n v="0"/>
    <s v="bu4"/>
    <s v="Maschinenabfall"/>
    <n v="30"/>
  </r>
  <r>
    <x v="1"/>
    <n v="60"/>
    <x v="49"/>
    <s v="Rest"/>
    <s v="-"/>
    <x v="3"/>
    <x v="29"/>
    <s v="-"/>
    <n v="43"/>
    <s v="Produkte"/>
    <s v="BUs"/>
    <s v="Symptome"/>
    <s v="0"/>
    <s v="Abfüllung"/>
    <s v="-"/>
    <n v="31"/>
  </r>
  <r>
    <x v="5"/>
    <n v="14"/>
    <x v="49"/>
    <s v="Rest"/>
    <s v="-"/>
    <x v="4"/>
    <x v="14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4"/>
    <s v="-"/>
    <n v="43"/>
    <s v="Produkte"/>
    <s v="BUs"/>
    <s v="Symptome"/>
    <s v="0"/>
    <s v="Labor"/>
    <s v="-"/>
    <n v="74"/>
  </r>
  <r>
    <x v="1"/>
    <n v="90"/>
    <x v="49"/>
    <s v="Fertigware"/>
    <s v="Becher"/>
    <x v="1"/>
    <x v="32"/>
    <s v="-"/>
    <n v="43"/>
    <s v="Produkte"/>
    <s v="BUs"/>
    <s v="Symptome"/>
    <s v="0"/>
    <n v="3110"/>
    <s v="Becher"/>
    <n v="40"/>
  </r>
  <r>
    <x v="3"/>
    <n v="38"/>
    <x v="49"/>
    <s v="Div. Zipfel, Endstücke"/>
    <s v="Div Zipfe, ES"/>
    <x v="0"/>
    <x v="34"/>
    <s v="-"/>
    <n v="43"/>
    <s v="Produkte"/>
    <s v="BUs"/>
    <s v="Symptome"/>
    <s v="0"/>
    <s v="Verkauf"/>
    <s v="Div Zipfe, ES"/>
    <n v="12"/>
  </r>
  <r>
    <x v="2"/>
    <n v="204"/>
    <x v="50"/>
    <s v="ABS 295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5"/>
    <x v="50"/>
    <s v="ABS 295"/>
    <s v="ABS ZIEGE-GOU"/>
    <x v="1"/>
    <x v="56"/>
    <s v="-"/>
    <n v="43"/>
    <s v="Produkte"/>
    <s v="BUs"/>
    <s v="Symptome"/>
    <n v="8.9154964727939934"/>
    <s v="bu4"/>
    <n v="29500887"/>
    <n v="55"/>
  </r>
  <r>
    <x v="2"/>
    <n v="11"/>
    <x v="50"/>
    <s v="ABS 295"/>
    <s v="ABS SCH-PAUL"/>
    <x v="2"/>
    <x v="26"/>
    <s v="-"/>
    <n v="43"/>
    <s v="Produkte"/>
    <s v="BUs"/>
    <s v="Symptome"/>
    <n v="7.6086145024926051"/>
    <s v="bu4"/>
    <n v="29500906"/>
    <n v="61"/>
  </r>
  <r>
    <x v="2"/>
    <n v="12"/>
    <x v="50"/>
    <s v="ABS 295"/>
    <s v="ABS Unser Blütenkäse"/>
    <x v="2"/>
    <x v="26"/>
    <s v="-"/>
    <n v="43"/>
    <s v="Produkte"/>
    <s v="BUs"/>
    <s v="Symptome"/>
    <n v="9.4651380183951126"/>
    <s v="bu4"/>
    <n v="29500910"/>
    <n v="61"/>
  </r>
  <r>
    <x v="1"/>
    <n v="20"/>
    <x v="50"/>
    <s v="VOS 295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 295"/>
    <s v="ABS GRÜN-PESTO"/>
    <x v="2"/>
    <x v="26"/>
    <s v="-"/>
    <n v="43"/>
    <s v="Produkte"/>
    <s v="BUs"/>
    <s v="Symptome"/>
    <n v="0"/>
    <s v="bu4"/>
    <n v="29500952"/>
    <n v="61"/>
  </r>
  <r>
    <x v="2"/>
    <n v="20"/>
    <x v="50"/>
    <s v="ABS 295"/>
    <s v="ABS AT-ROTWEIN"/>
    <x v="2"/>
    <x v="26"/>
    <s v="-"/>
    <n v="43"/>
    <s v="Produkte"/>
    <s v="BUs"/>
    <s v="Symptome"/>
    <n v="7.4148209887633527"/>
    <s v="bu4"/>
    <n v="29501013"/>
    <n v="61"/>
  </r>
  <r>
    <x v="2"/>
    <n v="4"/>
    <x v="50"/>
    <s v="VOS 295"/>
    <s v="VOS WAL-THEKE"/>
    <x v="2"/>
    <x v="26"/>
    <s v="-"/>
    <n v="43"/>
    <s v="Produkte"/>
    <s v="BUs"/>
    <s v="Symptome"/>
    <n v="0"/>
    <s v="bu4"/>
    <n v="29501020"/>
    <n v="61"/>
  </r>
  <r>
    <x v="2"/>
    <n v="16"/>
    <x v="50"/>
    <s v="VOS 295"/>
    <s v="VOS WAL-THEKE"/>
    <x v="2"/>
    <x v="26"/>
    <s v="-"/>
    <n v="43"/>
    <s v="Produkte"/>
    <s v="BUs"/>
    <s v="Symptome"/>
    <n v="0"/>
    <s v="bu4"/>
    <n v="29501020"/>
    <n v="61"/>
  </r>
  <r>
    <x v="2"/>
    <n v="17"/>
    <x v="50"/>
    <s v="ABS 295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20"/>
    <x v="50"/>
    <s v="ABS 295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12"/>
    <x v="50"/>
    <s v="ABS 295"/>
    <s v="ABS BRUSCHETTA"/>
    <x v="2"/>
    <x v="26"/>
    <s v="-"/>
    <n v="43"/>
    <s v="Produkte"/>
    <s v="BUs"/>
    <s v="Symptome"/>
    <n v="7.281148389532067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3"/>
    <s v="-"/>
    <n v="43"/>
    <s v="Produkte"/>
    <s v="BUs"/>
    <s v="Symptome"/>
    <s v="0"/>
    <n v="3020"/>
    <n v="32000049"/>
    <n v="34"/>
  </r>
  <r>
    <x v="1"/>
    <n v="81.2"/>
    <x v="50"/>
    <s v="Räucherwürste"/>
    <s v="GRW NATUR 7,2KG"/>
    <x v="3"/>
    <x v="23"/>
    <s v="-"/>
    <n v="43"/>
    <s v="Produkte"/>
    <s v="BUs"/>
    <s v="Symptome"/>
    <s v="0"/>
    <n v="3020"/>
    <n v="32000049"/>
    <n v="34"/>
  </r>
  <r>
    <x v="1"/>
    <n v="20.3"/>
    <x v="50"/>
    <s v="Räucherwürste"/>
    <s v="GRW GARTK 7,2KG"/>
    <x v="1"/>
    <x v="32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ABS 495"/>
    <s v="ABS CAMBOZOLA-VAKU"/>
    <x v="2"/>
    <x v="26"/>
    <s v="-"/>
    <n v="43"/>
    <s v="Produkte"/>
    <s v="BUs"/>
    <s v="Symptome"/>
    <n v="8.9105580026070399"/>
    <s v="bu4"/>
    <n v="49500194"/>
    <n v="61"/>
  </r>
  <r>
    <x v="2"/>
    <n v="15.4"/>
    <x v="50"/>
    <s v="Diverses"/>
    <s v="Maschinenabfall"/>
    <x v="3"/>
    <x v="6"/>
    <s v="-"/>
    <n v="43"/>
    <s v="Produkte"/>
    <s v="BUs"/>
    <s v="Symptome"/>
    <n v="0"/>
    <s v="bu4"/>
    <s v="Maschinenabfall"/>
    <n v="30"/>
  </r>
  <r>
    <x v="0"/>
    <n v="28.4"/>
    <x v="50"/>
    <s v="Diverses"/>
    <s v="Maschinenabfall"/>
    <x v="3"/>
    <x v="6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9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9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9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4"/>
    <s v="-"/>
    <n v="43"/>
    <s v="Produkte"/>
    <s v="BUs"/>
    <s v="Symptome"/>
    <s v="0"/>
    <s v="QM"/>
    <s v="-"/>
    <n v="74"/>
  </r>
  <r>
    <x v="5"/>
    <n v="110"/>
    <x v="50"/>
    <s v="Rest"/>
    <s v="-"/>
    <x v="4"/>
    <x v="14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4"/>
    <s v="-"/>
    <n v="43"/>
    <s v="Produkte"/>
    <s v="BUs"/>
    <s v="Symptome"/>
    <s v="0"/>
    <s v="Labor"/>
    <s v="-"/>
    <n v="74"/>
  </r>
  <r>
    <x v="1"/>
    <n v="80"/>
    <x v="50"/>
    <s v="Diverses"/>
    <s v="Kapa EMM"/>
    <x v="0"/>
    <x v="19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VOS 295"/>
    <s v="VOS Bergkäse 10kg Beute"/>
    <x v="0"/>
    <x v="33"/>
    <s v="-"/>
    <n v="43"/>
    <s v="Produkte"/>
    <s v="BUs"/>
    <s v="Symptome"/>
    <n v="35"/>
    <s v="Außenlager"/>
    <n v="29500477"/>
    <n v="11"/>
  </r>
  <r>
    <x v="3"/>
    <n v="331"/>
    <x v="51"/>
    <s v="Endstücke 295"/>
    <s v="VOS GRW-SCHI-NAT ENDSTÜ"/>
    <x v="0"/>
    <x v="34"/>
    <s v="-"/>
    <n v="43"/>
    <s v="Produkte"/>
    <s v="BUs"/>
    <s v="Symptome"/>
    <n v="165.5"/>
    <s v="Verkauf"/>
    <n v="29501070"/>
    <n v="12"/>
  </r>
  <r>
    <x v="3"/>
    <n v="175"/>
    <x v="51"/>
    <s v="Endstücke 295"/>
    <s v="VOS RW-NATUR-EXTRA ENDS"/>
    <x v="0"/>
    <x v="34"/>
    <s v="-"/>
    <n v="43"/>
    <s v="Produkte"/>
    <s v="BUs"/>
    <s v="Symptome"/>
    <n v="87.5"/>
    <s v="Verkauf"/>
    <n v="29501083"/>
    <n v="12"/>
  </r>
  <r>
    <x v="5"/>
    <n v="91"/>
    <x v="51"/>
    <s v="ABS 495"/>
    <s v="ABS ALL-EMM-VAKU"/>
    <x v="0"/>
    <x v="12"/>
    <s v="-"/>
    <n v="43"/>
    <s v="Produkte"/>
    <s v="BUs"/>
    <s v="Symptome"/>
    <n v="228.77399999999997"/>
    <s v="Retoure"/>
    <n v="49500190"/>
    <n v="12"/>
  </r>
  <r>
    <x v="2"/>
    <n v="642"/>
    <x v="51"/>
    <s v="ABS 495"/>
    <s v="ABS JARLSBERG-VAKU"/>
    <x v="0"/>
    <x v="3"/>
    <s v="-"/>
    <n v="43"/>
    <s v="Produkte"/>
    <s v="BUs"/>
    <s v="Symptome"/>
    <n v="0"/>
    <s v="BU4"/>
    <n v="49500192"/>
    <n v="12"/>
  </r>
  <r>
    <x v="4"/>
    <n v="70"/>
    <x v="51"/>
    <s v="ABS 295"/>
    <s v="Scheiben/Staub"/>
    <x v="3"/>
    <x v="6"/>
    <s v="-"/>
    <n v="43"/>
    <s v="Produkte"/>
    <s v="BUs"/>
    <s v="Symptome"/>
    <s v="0"/>
    <s v="BU2"/>
    <s v="Scheiben/Staub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Diverses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21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0"/>
    <n v="14"/>
    <x v="51"/>
    <s v="ABS 295"/>
    <s v="Würfel"/>
    <x v="3"/>
    <x v="6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4"/>
    <s v="-"/>
    <n v="43"/>
    <s v="Produkte"/>
    <s v="BUs"/>
    <s v="Symptome"/>
    <s v="0"/>
    <s v="Verkauf"/>
    <s v="Zipfel, Endstücke"/>
    <n v="12"/>
  </r>
  <r>
    <x v="1"/>
    <n v="60"/>
    <x v="52"/>
    <s v="VOS 295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ABS 295"/>
    <s v="ABS HEUBL"/>
    <x v="2"/>
    <x v="26"/>
    <s v="-"/>
    <n v="43"/>
    <s v="Produkte"/>
    <s v="BUs"/>
    <s v="Symptome"/>
    <n v="0"/>
    <s v="BU4"/>
    <n v="29500885"/>
    <n v="61"/>
  </r>
  <r>
    <x v="2"/>
    <n v="20"/>
    <x v="52"/>
    <s v="ABS 295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8"/>
    <x v="52"/>
    <s v="ABS 295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8"/>
    <x v="52"/>
    <s v="ABS 295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7"/>
    <x v="52"/>
    <s v="ABS 295"/>
    <s v="ABS PECO"/>
    <x v="2"/>
    <x v="26"/>
    <s v="-"/>
    <n v="43"/>
    <s v="Produkte"/>
    <s v="BUs"/>
    <s v="Symptome"/>
    <n v="9.1663526661992432"/>
    <s v="BU4"/>
    <n v="29500891"/>
    <n v="61"/>
  </r>
  <r>
    <x v="2"/>
    <n v="25"/>
    <x v="52"/>
    <s v="ABS 295"/>
    <s v="ABS SCH-PAUL"/>
    <x v="2"/>
    <x v="26"/>
    <s v="-"/>
    <n v="43"/>
    <s v="Produkte"/>
    <s v="BUs"/>
    <s v="Symptome"/>
    <n v="7.6086145024926051"/>
    <s v="BU4"/>
    <n v="29500906"/>
    <n v="61"/>
  </r>
  <r>
    <x v="2"/>
    <n v="11"/>
    <x v="52"/>
    <s v="ABS 295"/>
    <s v="ABS ZIEGENR"/>
    <x v="2"/>
    <x v="26"/>
    <s v="-"/>
    <n v="43"/>
    <s v="Produkte"/>
    <s v="BUs"/>
    <s v="Symptome"/>
    <n v="7.9957903604299254"/>
    <s v="BU4"/>
    <n v="29500913"/>
    <n v="61"/>
  </r>
  <r>
    <x v="1"/>
    <n v="52"/>
    <x v="52"/>
    <s v="VOS 295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S 295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S 295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 295"/>
    <s v="ABS CHED-PF-KRÄUK gemis"/>
    <x v="3"/>
    <x v="16"/>
    <s v="-"/>
    <n v="43"/>
    <s v="Produkte"/>
    <s v="BUs"/>
    <s v="Symptome"/>
    <n v="158"/>
    <s v="BU3"/>
    <n v="29501003"/>
    <n v="81"/>
  </r>
  <r>
    <x v="0"/>
    <n v="158"/>
    <x v="52"/>
    <s v="ABS 295"/>
    <s v="ABS CHED-PF-KRÄUK gemis"/>
    <x v="3"/>
    <x v="16"/>
    <s v="-"/>
    <n v="43"/>
    <s v="Produkte"/>
    <s v="BUs"/>
    <s v="Symptome"/>
    <n v="158"/>
    <s v="BU3"/>
    <n v="29501003"/>
    <n v="81"/>
  </r>
  <r>
    <x v="2"/>
    <n v="20"/>
    <x v="52"/>
    <s v="ABS 295"/>
    <s v="ABS BRUSCHETTA"/>
    <x v="2"/>
    <x v="26"/>
    <s v="-"/>
    <n v="43"/>
    <s v="Produkte"/>
    <s v="BUs"/>
    <s v="Symptome"/>
    <n v="7.281148389532067"/>
    <s v="BU4"/>
    <n v="29501029"/>
    <n v="61"/>
  </r>
  <r>
    <x v="0"/>
    <n v="38"/>
    <x v="52"/>
    <s v="ABS 295"/>
    <s v="ABS CHED-ROT MIT ß-CARO"/>
    <x v="1"/>
    <x v="11"/>
    <s v="-"/>
    <n v="43"/>
    <s v="Produkte"/>
    <s v="BUs"/>
    <s v="Symptome"/>
    <n v="38"/>
    <s v="Bu3"/>
    <n v="29501032"/>
    <n v="42"/>
  </r>
  <r>
    <x v="0"/>
    <n v="38"/>
    <x v="52"/>
    <s v="ABS 295"/>
    <s v="ABS CHED-ROT MIT ß-CARO"/>
    <x v="1"/>
    <x v="11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Diverses"/>
    <n v="31000022"/>
    <x v="1"/>
    <x v="32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7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3"/>
    <s v="-"/>
    <n v="43"/>
    <s v="Produkte"/>
    <s v="BUs"/>
    <s v="Symptome"/>
    <s v="0"/>
    <n v="3020"/>
    <n v="32000106"/>
    <n v="34"/>
  </r>
  <r>
    <x v="0"/>
    <n v="556"/>
    <x v="52"/>
    <s v="Vegan 495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egan 495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4"/>
    <s v="-"/>
    <n v="43"/>
    <s v="Produkte"/>
    <s v="BUs"/>
    <s v="Symptome"/>
    <s v="0"/>
    <s v="QM"/>
    <s v="-"/>
    <n v="74"/>
  </r>
  <r>
    <x v="5"/>
    <n v="20"/>
    <x v="52"/>
    <s v="Rest"/>
    <s v="-"/>
    <x v="4"/>
    <x v="27"/>
    <s v="-"/>
    <n v="43"/>
    <s v="Produkte"/>
    <s v="BUs"/>
    <s v="Symptome"/>
    <s v="0"/>
    <s v="Labor"/>
    <s v="-"/>
    <n v="72"/>
  </r>
  <r>
    <x v="1"/>
    <n v="81.8"/>
    <x v="52"/>
    <s v="Rest"/>
    <s v="-"/>
    <x v="3"/>
    <x v="23"/>
    <s v="-"/>
    <n v="43"/>
    <s v="Produkte"/>
    <s v="BUs"/>
    <s v="Symptome"/>
    <s v="0"/>
    <s v="Abfüllung"/>
    <s v="-"/>
    <n v="34"/>
  </r>
  <r>
    <x v="0"/>
    <n v="51.2"/>
    <x v="52"/>
    <s v="Diverses"/>
    <s v="Maschinenabfall"/>
    <x v="3"/>
    <x v="6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4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4"/>
    <s v="-"/>
    <n v="43"/>
    <s v="Produkte"/>
    <s v="BUs"/>
    <s v="Symptome"/>
    <s v="0"/>
    <s v="QM"/>
    <s v="-"/>
    <n v="74"/>
  </r>
  <r>
    <x v="5"/>
    <n v="66"/>
    <x v="52"/>
    <s v="Rest"/>
    <s v="-"/>
    <x v="4"/>
    <x v="9"/>
    <s v="-"/>
    <n v="43"/>
    <s v="Produkte"/>
    <s v="BUs"/>
    <s v="Symptome"/>
    <s v="0"/>
    <s v="Labor"/>
    <s v="-"/>
    <n v="73"/>
  </r>
  <r>
    <x v="0"/>
    <n v="285"/>
    <x v="52"/>
    <s v="Diverses"/>
    <s v="Maschinenabfall"/>
    <x v="3"/>
    <x v="6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4"/>
    <s v="-"/>
    <n v="43"/>
    <s v="Produkte"/>
    <s v="BUs"/>
    <s v="Symptome"/>
    <s v="0"/>
    <s v="Labor"/>
    <s v="-"/>
    <n v="74"/>
  </r>
  <r>
    <x v="0"/>
    <n v="22"/>
    <x v="52"/>
    <s v="Diverses"/>
    <s v="Maschinenabfall"/>
    <x v="3"/>
    <x v="6"/>
    <s v="-"/>
    <n v="43"/>
    <s v="Produkte"/>
    <s v="BUs"/>
    <s v="Symptome"/>
    <s v="0"/>
    <s v="L9"/>
    <s v="Maschinenabfall"/>
    <n v="30"/>
  </r>
  <r>
    <x v="0"/>
    <n v="18"/>
    <x v="52"/>
    <s v="Diverses"/>
    <s v="Maschinenabfall"/>
    <x v="3"/>
    <x v="6"/>
    <s v="-"/>
    <n v="43"/>
    <s v="Produkte"/>
    <s v="BUs"/>
    <s v="Symptome"/>
    <s v="0"/>
    <s v="L1"/>
    <s v="Maschinenabfall"/>
    <n v="30"/>
  </r>
  <r>
    <x v="0"/>
    <n v="24.5"/>
    <x v="52"/>
    <s v="ABS 295"/>
    <s v="Würfel"/>
    <x v="3"/>
    <x v="6"/>
    <s v="-"/>
    <n v="43"/>
    <s v="Produkte"/>
    <s v="BUs"/>
    <s v="Symptome"/>
    <s v="0"/>
    <s v="L35"/>
    <s v="Würfel"/>
    <n v="30"/>
  </r>
  <r>
    <x v="1"/>
    <n v="30"/>
    <x v="53"/>
    <s v="Diverses"/>
    <s v="Maschinenabfall"/>
    <x v="3"/>
    <x v="17"/>
    <s v="-"/>
    <n v="43"/>
    <s v="Produkte"/>
    <s v="BUs"/>
    <s v="Symptome"/>
    <s v="0"/>
    <s v="Schmelze"/>
    <s v="Maschinenabfall"/>
    <n v="10"/>
  </r>
  <r>
    <x v="1"/>
    <n v="25"/>
    <x v="54"/>
    <s v="Offen geschält RW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S 295"/>
    <s v="VOS Räucher extra natri"/>
    <x v="0"/>
    <x v="40"/>
    <s v="-"/>
    <n v="44"/>
    <s v="Produkte"/>
    <s v="BUs"/>
    <s v="Symptome"/>
    <n v="138"/>
    <s v="Bu3"/>
    <n v="29500613"/>
    <n v="12"/>
  </r>
  <r>
    <x v="0"/>
    <n v="453"/>
    <x v="54"/>
    <s v="VOS 295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 295"/>
    <s v="ABS CHED-PF-KRÄUK gemis"/>
    <x v="3"/>
    <x v="16"/>
    <s v="-"/>
    <n v="44"/>
    <s v="Produkte"/>
    <s v="BUs"/>
    <s v="Symptome"/>
    <n v="90"/>
    <s v="BU3"/>
    <n v="29501003"/>
    <n v="81"/>
  </r>
  <r>
    <x v="0"/>
    <n v="150"/>
    <x v="54"/>
    <s v="ABS 295"/>
    <s v="ABS CHED-ROT MIT ß-CARO"/>
    <x v="1"/>
    <x v="11"/>
    <s v="-"/>
    <n v="44"/>
    <s v="Produkte"/>
    <s v="BUs"/>
    <s v="Symptome"/>
    <n v="150"/>
    <s v="BU3"/>
    <n v="29501032"/>
    <n v="42"/>
  </r>
  <r>
    <x v="0"/>
    <n v="308"/>
    <x v="54"/>
    <s v="VOS 295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VOS 295"/>
    <s v="VOS GRW SCHI-NATRIUMARM"/>
    <x v="0"/>
    <x v="40"/>
    <s v="-"/>
    <n v="44"/>
    <s v="Produkte"/>
    <s v="BUs"/>
    <s v="Symptome"/>
    <n v="167"/>
    <s v="BU3"/>
    <n v="29501058"/>
    <n v="12"/>
  </r>
  <r>
    <x v="3"/>
    <n v="258"/>
    <x v="54"/>
    <s v="Endstücke 295"/>
    <s v="VOS GRW-SCHI-NAT ENDSTÜ"/>
    <x v="0"/>
    <x v="5"/>
    <s v="-"/>
    <n v="44"/>
    <s v="Produkte"/>
    <s v="BUs"/>
    <s v="Symptome"/>
    <n v="129"/>
    <s v="Verkauf"/>
    <n v="29501070"/>
    <n v="12"/>
  </r>
  <r>
    <x v="3"/>
    <n v="198"/>
    <x v="54"/>
    <s v="Zipfel 295"/>
    <s v="VOS GRW-KRÄU-ZIPFEL"/>
    <x v="0"/>
    <x v="5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7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2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ABS 295"/>
    <s v="Scheiben/Staub"/>
    <x v="3"/>
    <x v="6"/>
    <s v="-"/>
    <n v="44"/>
    <s v="Produkte"/>
    <s v="BUs"/>
    <s v="Symptome"/>
    <s v="0"/>
    <s v="BU2"/>
    <s v="Scheiben/Staub"/>
    <n v="30"/>
  </r>
  <r>
    <x v="2"/>
    <n v="17"/>
    <x v="54"/>
    <s v="Diverses"/>
    <s v="Maschinenabfall"/>
    <x v="3"/>
    <x v="6"/>
    <s v="-"/>
    <n v="44"/>
    <s v="Produkte"/>
    <s v="BUs"/>
    <s v="Symptome"/>
    <n v="0"/>
    <s v="BU4"/>
    <s v="Maschinenabfall"/>
    <n v="30"/>
  </r>
  <r>
    <x v="1"/>
    <n v="20"/>
    <x v="54"/>
    <s v="Rest"/>
    <s v="-"/>
    <x v="3"/>
    <x v="23"/>
    <s v="-"/>
    <n v="44"/>
    <s v="Produkte"/>
    <s v="BUs"/>
    <s v="Symptome"/>
    <s v="0"/>
    <n v="3020"/>
    <s v="-"/>
    <n v="34"/>
  </r>
  <r>
    <x v="1"/>
    <n v="20"/>
    <x v="54"/>
    <s v="Rest"/>
    <s v="-"/>
    <x v="1"/>
    <x v="32"/>
    <s v="-"/>
    <n v="44"/>
    <s v="Produkte"/>
    <s v="BUs"/>
    <s v="Symptome"/>
    <s v="0"/>
    <n v="3020"/>
    <s v="-"/>
    <n v="40"/>
  </r>
  <r>
    <x v="1"/>
    <n v="80"/>
    <x v="54"/>
    <s v="ganze Wurst"/>
    <s v="Gourmet"/>
    <x v="3"/>
    <x v="23"/>
    <s v="-"/>
    <n v="44"/>
    <s v="Produkte"/>
    <s v="BUs"/>
    <s v="Symptome"/>
    <s v="0"/>
    <s v="Abfüllung"/>
    <s v="Gourmet"/>
    <n v="34"/>
  </r>
  <r>
    <x v="5"/>
    <n v="7.4"/>
    <x v="54"/>
    <s v="Rest"/>
    <s v="-"/>
    <x v="4"/>
    <x v="14"/>
    <s v="-"/>
    <n v="44"/>
    <s v="Produkte"/>
    <s v="BUs"/>
    <s v="Symptome"/>
    <s v="0"/>
    <s v="Labor"/>
    <s v="-"/>
    <n v="74"/>
  </r>
  <r>
    <x v="0"/>
    <n v="18"/>
    <x v="54"/>
    <s v="Diverses"/>
    <s v="Maschinenabfall"/>
    <x v="3"/>
    <x v="6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4"/>
    <s v="-"/>
    <n v="44"/>
    <s v="Produkte"/>
    <s v="BUs"/>
    <s v="Symptome"/>
    <s v="0"/>
    <s v="Labor"/>
    <s v="-"/>
    <n v="74"/>
  </r>
  <r>
    <x v="1"/>
    <n v="40"/>
    <x v="54"/>
    <s v="Fertigware"/>
    <s v="Becher"/>
    <x v="1"/>
    <x v="32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23"/>
    <s v="-"/>
    <n v="44"/>
    <s v="Produkte"/>
    <s v="BUs"/>
    <s v="Symptome"/>
    <s v="0"/>
    <s v="HN848"/>
    <n v="24000493"/>
    <n v="34"/>
  </r>
  <r>
    <x v="2"/>
    <n v="3"/>
    <x v="55"/>
    <s v="VOS 295"/>
    <s v="VOS Schwarzer Pfeffer R"/>
    <x v="2"/>
    <x v="26"/>
    <s v="-"/>
    <n v="44"/>
    <s v="Produkte"/>
    <s v="BUs"/>
    <s v="Symptome"/>
    <n v="2.84"/>
    <s v="BU4"/>
    <n v="29500482"/>
    <n v="61"/>
  </r>
  <r>
    <x v="2"/>
    <n v="25"/>
    <x v="55"/>
    <s v="VOS 295"/>
    <s v="VOS Schwarzer Pfeffer R"/>
    <x v="2"/>
    <x v="26"/>
    <s v="-"/>
    <n v="44"/>
    <s v="Produkte"/>
    <s v="BUs"/>
    <s v="Symptome"/>
    <n v="2.84"/>
    <s v="BU4"/>
    <n v="29500482"/>
    <n v="61"/>
  </r>
  <r>
    <x v="2"/>
    <n v="20"/>
    <x v="55"/>
    <s v="VOS 295"/>
    <s v="VOS Schwarzer Pfeffer R"/>
    <x v="2"/>
    <x v="26"/>
    <s v="-"/>
    <n v="44"/>
    <s v="Produkte"/>
    <s v="BUs"/>
    <s v="Symptome"/>
    <n v="2.84"/>
    <s v="BU4"/>
    <n v="29500482"/>
    <n v="61"/>
  </r>
  <r>
    <x v="0"/>
    <n v="9"/>
    <x v="55"/>
    <s v="VOS 295"/>
    <s v="VOS Räucher Natur Natri"/>
    <x v="3"/>
    <x v="6"/>
    <s v="-"/>
    <n v="44"/>
    <s v="Produkte"/>
    <s v="BUs"/>
    <s v="Symptome"/>
    <n v="4.5"/>
    <s v="BU3"/>
    <n v="29500498"/>
    <n v="30"/>
  </r>
  <r>
    <x v="1"/>
    <n v="18"/>
    <x v="55"/>
    <s v="VOS 295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VOS 295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VOS 295"/>
    <s v="VOS Cheddar Paste CL oh"/>
    <x v="3"/>
    <x v="29"/>
    <s v="-"/>
    <n v="44"/>
    <s v="Produkte"/>
    <s v="BUs"/>
    <s v="Symptome"/>
    <s v="0"/>
    <s v="Abfüllung"/>
    <n v="29500548"/>
    <n v="31"/>
  </r>
  <r>
    <x v="1"/>
    <n v="17"/>
    <x v="55"/>
    <s v="VOS 295"/>
    <s v="VOS SKZ Emmentaler Prem"/>
    <x v="3"/>
    <x v="23"/>
    <s v="-"/>
    <n v="44"/>
    <s v="Produkte"/>
    <s v="BUs"/>
    <s v="Symptome"/>
    <s v="0"/>
    <s v="Abfüllung"/>
    <n v="29500599"/>
    <n v="34"/>
  </r>
  <r>
    <x v="1"/>
    <n v="16"/>
    <x v="55"/>
    <s v="VOS 295"/>
    <s v="VOS SKZ Cheddar Premium"/>
    <x v="3"/>
    <x v="23"/>
    <s v="-"/>
    <n v="44"/>
    <s v="Produkte"/>
    <s v="BUs"/>
    <s v="Symptome"/>
    <s v="0"/>
    <s v="Abfüllung"/>
    <n v="29500602"/>
    <n v="34"/>
  </r>
  <r>
    <x v="1"/>
    <n v="15"/>
    <x v="55"/>
    <s v="VOS 295"/>
    <s v="VOS SKZ Camembert für W"/>
    <x v="3"/>
    <x v="29"/>
    <s v="-"/>
    <n v="44"/>
    <s v="Produkte"/>
    <s v="BUs"/>
    <s v="Symptome"/>
    <n v="7.5"/>
    <s v="Abfüllung"/>
    <n v="29500605"/>
    <n v="31"/>
  </r>
  <r>
    <x v="0"/>
    <n v="21"/>
    <x v="55"/>
    <s v="VOS 295"/>
    <s v="VOS RW-NUSS OGT"/>
    <x v="3"/>
    <x v="6"/>
    <s v="-"/>
    <n v="44"/>
    <s v="Produkte"/>
    <s v="BUs"/>
    <s v="Symptome"/>
    <n v="10.5"/>
    <s v="BU3"/>
    <n v="29500861"/>
    <n v="30"/>
  </r>
  <r>
    <x v="0"/>
    <n v="21"/>
    <x v="55"/>
    <s v="VOS 295"/>
    <s v="VOS RW-NUSS OGT"/>
    <x v="0"/>
    <x v="0"/>
    <s v="-"/>
    <n v="44"/>
    <s v="Produkte"/>
    <s v="BUs"/>
    <s v="Symptome"/>
    <n v="10.5"/>
    <s v="Bu3"/>
    <n v="29500861"/>
    <n v="12"/>
  </r>
  <r>
    <x v="2"/>
    <n v="4"/>
    <x v="55"/>
    <s v="ABS 295"/>
    <s v="ABS HEUBL"/>
    <x v="2"/>
    <x v="26"/>
    <s v="-"/>
    <n v="44"/>
    <s v="Produkte"/>
    <s v="BUs"/>
    <s v="Symptome"/>
    <n v="0"/>
    <s v="BU4"/>
    <n v="29500885"/>
    <n v="61"/>
  </r>
  <r>
    <x v="2"/>
    <n v="13"/>
    <x v="55"/>
    <s v="ABS 295"/>
    <s v="ABS HEUBL"/>
    <x v="2"/>
    <x v="26"/>
    <s v="-"/>
    <n v="44"/>
    <s v="Produkte"/>
    <s v="BUs"/>
    <s v="Symptome"/>
    <n v="0"/>
    <s v="BU4"/>
    <n v="29500885"/>
    <n v="61"/>
  </r>
  <r>
    <x v="2"/>
    <n v="4"/>
    <x v="55"/>
    <s v="ABS 295"/>
    <s v="ABS HEUBL"/>
    <x v="2"/>
    <x v="26"/>
    <s v="-"/>
    <n v="44"/>
    <s v="Produkte"/>
    <s v="BUs"/>
    <s v="Symptome"/>
    <n v="0"/>
    <s v="Bu4"/>
    <n v="29500885"/>
    <n v="61"/>
  </r>
  <r>
    <x v="2"/>
    <n v="18"/>
    <x v="55"/>
    <s v="ABS 295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12"/>
    <x v="55"/>
    <s v="ABS 295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6"/>
    <x v="55"/>
    <s v="ABS 295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26"/>
    <x v="55"/>
    <s v="ABS 295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3"/>
    <x v="55"/>
    <s v="ABS 295"/>
    <s v="ABS PECO"/>
    <x v="2"/>
    <x v="26"/>
    <s v="-"/>
    <n v="44"/>
    <s v="Produkte"/>
    <s v="BUs"/>
    <s v="Symptome"/>
    <n v="9.1663526661992432"/>
    <s v="Bu4"/>
    <n v="29500891"/>
    <n v="61"/>
  </r>
  <r>
    <x v="2"/>
    <n v="13"/>
    <x v="55"/>
    <s v="ABS 295"/>
    <s v="ABS TI-AD"/>
    <x v="2"/>
    <x v="26"/>
    <s v="-"/>
    <n v="44"/>
    <s v="Produkte"/>
    <s v="BUs"/>
    <s v="Symptome"/>
    <n v="7.7475399924149615"/>
    <s v="Bu4"/>
    <n v="29500904"/>
    <n v="61"/>
  </r>
  <r>
    <x v="2"/>
    <n v="7"/>
    <x v="55"/>
    <s v="ABS 295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14"/>
    <x v="55"/>
    <s v="ABS 295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2"/>
    <x v="55"/>
    <s v="ABS 295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9"/>
    <x v="55"/>
    <s v="ABS 295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6"/>
    <x v="55"/>
    <s v="ABS 295"/>
    <s v="ABS Unser Blütenkäse"/>
    <x v="2"/>
    <x v="26"/>
    <s v="-"/>
    <n v="44"/>
    <s v="Produkte"/>
    <s v="BUs"/>
    <s v="Symptome"/>
    <n v="9.4651380183951126"/>
    <s v="Bu4"/>
    <n v="29500910"/>
    <n v="61"/>
  </r>
  <r>
    <x v="1"/>
    <n v="25"/>
    <x v="55"/>
    <s v="VOS 295"/>
    <s v="VOS-ABS ENTSORGUNG"/>
    <x v="1"/>
    <x v="10"/>
    <s v="-"/>
    <n v="44"/>
    <s v="Produkte"/>
    <s v="BUs"/>
    <s v="Symptome"/>
    <n v="0.25"/>
    <s v="RWV"/>
    <n v="29500917"/>
    <n v="60"/>
  </r>
  <r>
    <x v="1"/>
    <n v="10"/>
    <x v="55"/>
    <s v="VOS 295"/>
    <s v="VOS-ABS ENTSORGUNG"/>
    <x v="1"/>
    <x v="10"/>
    <s v="-"/>
    <n v="44"/>
    <s v="Produkte"/>
    <s v="BUs"/>
    <s v="Symptome"/>
    <n v="0.1"/>
    <s v="RWV"/>
    <n v="29500917"/>
    <n v="60"/>
  </r>
  <r>
    <x v="1"/>
    <n v="33"/>
    <x v="55"/>
    <s v="VOS 295"/>
    <s v="VOS-ABS ENTSORGUNG"/>
    <x v="1"/>
    <x v="10"/>
    <s v="-"/>
    <n v="44"/>
    <s v="Produkte"/>
    <s v="BUs"/>
    <s v="Symptome"/>
    <n v="0.33"/>
    <s v="RWV"/>
    <n v="29500917"/>
    <n v="60"/>
  </r>
  <r>
    <x v="1"/>
    <n v="33"/>
    <x v="55"/>
    <s v="VOS 295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S 295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VOS 295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Zipfel 295"/>
    <s v="VOS RW-NUSS-ZIPFEL"/>
    <x v="0"/>
    <x v="5"/>
    <s v="-"/>
    <n v="44"/>
    <s v="Produkte"/>
    <s v="BUs"/>
    <s v="Symptome"/>
    <n v="21"/>
    <s v="Verkauf"/>
    <n v="29501073"/>
    <n v="12"/>
  </r>
  <r>
    <x v="3"/>
    <n v="21"/>
    <x v="55"/>
    <s v="Endstücke 295"/>
    <s v="VOS RW-NUSS-ENDSTÜCK"/>
    <x v="2"/>
    <x v="5"/>
    <s v="-"/>
    <n v="44"/>
    <s v="Produkte"/>
    <s v="BUs"/>
    <s v="Symptome"/>
    <n v="10.5"/>
    <s v="Verkauf"/>
    <n v="29501076"/>
    <n v="61"/>
  </r>
  <r>
    <x v="1"/>
    <n v="48.6"/>
    <x v="55"/>
    <s v="VOS 495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OS 495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3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Rest"/>
    <s v="-"/>
    <x v="3"/>
    <x v="23"/>
    <s v="-"/>
    <n v="44"/>
    <s v="Produkte"/>
    <s v="BUs"/>
    <s v="Symptome"/>
    <s v="0"/>
    <s v="Abfüllung"/>
    <s v="-"/>
    <n v="34"/>
  </r>
  <r>
    <x v="0"/>
    <n v="16"/>
    <x v="55"/>
    <s v="Diverses"/>
    <s v="Maschinenabfall"/>
    <x v="3"/>
    <x v="6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9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4"/>
    <s v="-"/>
    <n v="44"/>
    <s v="Produkte"/>
    <s v="BUs"/>
    <s v="Symptome"/>
    <s v="0"/>
    <s v="QM"/>
    <s v="-"/>
    <n v="74"/>
  </r>
  <r>
    <x v="0"/>
    <n v="28"/>
    <x v="55"/>
    <s v="Diverses"/>
    <s v="Maschinenabfall"/>
    <x v="3"/>
    <x v="6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6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4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5"/>
    <s v="-"/>
    <n v="44"/>
    <s v="Produkte"/>
    <s v="BUs"/>
    <s v="Symptome"/>
    <s v="0"/>
    <s v="Labor"/>
    <s v="-"/>
    <n v="70"/>
  </r>
  <r>
    <x v="0"/>
    <n v="12"/>
    <x v="55"/>
    <s v="Diverses"/>
    <s v="Maschinenabfall"/>
    <x v="3"/>
    <x v="6"/>
    <s v="-"/>
    <n v="44"/>
    <s v="Produkte"/>
    <s v="BUs"/>
    <s v="Symptome"/>
    <s v="0"/>
    <s v="WVP"/>
    <s v="Maschinenabfall"/>
    <n v="30"/>
  </r>
  <r>
    <x v="1"/>
    <n v="8.4"/>
    <x v="55"/>
    <s v="Fertigware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Rohware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ABS 295"/>
    <s v="ABS CHED-PF-KRÄUK gemis"/>
    <x v="3"/>
    <x v="16"/>
    <s v="-"/>
    <n v="44"/>
    <s v="Produkte"/>
    <s v="BUs"/>
    <s v="Symptome"/>
    <n v="135"/>
    <s v="BU3"/>
    <n v="29501003"/>
    <n v="81"/>
  </r>
  <r>
    <x v="0"/>
    <n v="16"/>
    <x v="56"/>
    <s v="ABS 295"/>
    <s v="ABS Pfeffer-Bruch"/>
    <x v="3"/>
    <x v="35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32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9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7"/>
    <s v="-"/>
    <n v="44"/>
    <s v="Produkte"/>
    <s v="BUs"/>
    <s v="Symptome"/>
    <s v="0"/>
    <n v="3100"/>
    <s v="-"/>
    <n v="20"/>
  </r>
  <r>
    <x v="1"/>
    <n v="132"/>
    <x v="56"/>
    <s v="Rest"/>
    <s v="-"/>
    <x v="3"/>
    <x v="23"/>
    <s v="-"/>
    <n v="44"/>
    <s v="Produkte"/>
    <s v="BUs"/>
    <s v="Symptome"/>
    <s v="0"/>
    <s v="Abfüllung"/>
    <s v="-"/>
    <n v="34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Diverses"/>
    <s v="Maschinenabfall"/>
    <x v="3"/>
    <x v="6"/>
    <s v="-"/>
    <n v="44"/>
    <s v="Produkte"/>
    <s v="BUs"/>
    <s v="Symptome"/>
    <s v="0"/>
    <s v="BU3"/>
    <s v="Maschinenabfall"/>
    <n v="30"/>
  </r>
  <r>
    <x v="2"/>
    <n v="44.2"/>
    <x v="56"/>
    <s v="Diverses"/>
    <s v="Maschinenabfall"/>
    <x v="3"/>
    <x v="6"/>
    <s v="-"/>
    <n v="44"/>
    <s v="Produkte"/>
    <s v="BUs"/>
    <s v="Symptome"/>
    <n v="0"/>
    <s v="BU4"/>
    <s v="Maschinenabfall"/>
    <n v="30"/>
  </r>
  <r>
    <x v="5"/>
    <n v="14.2"/>
    <x v="56"/>
    <s v="Rest"/>
    <s v="-"/>
    <x v="4"/>
    <x v="14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6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9"/>
    <s v="-"/>
    <n v="44"/>
    <s v="Produkte"/>
    <s v="BUs"/>
    <s v="Symptome"/>
    <s v="0"/>
    <s v="Labor"/>
    <s v="-"/>
    <n v="73"/>
  </r>
  <r>
    <x v="0"/>
    <n v="41"/>
    <x v="56"/>
    <s v="Diverses"/>
    <s v="Maschinenabfall"/>
    <x v="3"/>
    <x v="6"/>
    <s v="-"/>
    <n v="44"/>
    <s v="Produkte"/>
    <s v="BUs"/>
    <s v="Symptome"/>
    <s v="0"/>
    <s v="BU3"/>
    <s v="Maschinenabfall"/>
    <n v="30"/>
  </r>
  <r>
    <x v="4"/>
    <n v="37.799999999999997"/>
    <x v="56"/>
    <s v="ABS 295"/>
    <s v="Scheiben/Staub"/>
    <x v="3"/>
    <x v="6"/>
    <s v="-"/>
    <n v="44"/>
    <s v="Produkte"/>
    <s v="BUs"/>
    <s v="Symptome"/>
    <s v="0"/>
    <s v="BU2"/>
    <s v="Scheiben/Staub"/>
    <n v="30"/>
  </r>
  <r>
    <x v="5"/>
    <n v="68.8"/>
    <x v="56"/>
    <s v="Rest"/>
    <s v="-"/>
    <x v="4"/>
    <x v="15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4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6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9"/>
    <s v="-"/>
    <n v="44"/>
    <s v="Produkte"/>
    <s v="BUs"/>
    <s v="Symptome"/>
    <s v="0"/>
    <s v="RWV"/>
    <n v="23000052"/>
    <n v="32"/>
  </r>
  <r>
    <x v="1"/>
    <n v="282"/>
    <x v="57"/>
    <s v="ABS 295"/>
    <s v="ABS Mozzarella 46%"/>
    <x v="0"/>
    <x v="1"/>
    <s v="-"/>
    <n v="44"/>
    <s v="Produkte"/>
    <s v="BUs"/>
    <s v="Symptome"/>
    <s v="0"/>
    <s v="schmelze"/>
    <n v="29500730"/>
    <n v="12"/>
  </r>
  <r>
    <x v="0"/>
    <n v="14"/>
    <x v="57"/>
    <s v="ABS 295"/>
    <s v="ABS CHED-PF-KRÄUK gemis"/>
    <x v="3"/>
    <x v="16"/>
    <s v="-"/>
    <n v="44"/>
    <s v="Produkte"/>
    <s v="BUs"/>
    <s v="Symptome"/>
    <n v="14"/>
    <s v="BU3"/>
    <n v="29501003"/>
    <n v="81"/>
  </r>
  <r>
    <x v="0"/>
    <n v="32"/>
    <x v="57"/>
    <s v="ABS 295"/>
    <s v="ABS CHED-ROT MIT ß-CARO"/>
    <x v="1"/>
    <x v="11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7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9"/>
    <s v="-"/>
    <n v="44"/>
    <s v="Produkte"/>
    <s v="BUs"/>
    <s v="Symptome"/>
    <s v="0"/>
    <n v="3010"/>
    <n v="32000020"/>
    <n v="31"/>
  </r>
  <r>
    <x v="0"/>
    <n v="19"/>
    <x v="57"/>
    <s v="Diverses"/>
    <s v="Maschinenabfall"/>
    <x v="3"/>
    <x v="6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Rest"/>
    <s v="-"/>
    <x v="3"/>
    <x v="23"/>
    <s v="-"/>
    <n v="44"/>
    <s v="Produkte"/>
    <s v="BUs"/>
    <s v="Symptome"/>
    <s v="0"/>
    <s v="Abfüllung"/>
    <s v="-"/>
    <n v="34"/>
  </r>
  <r>
    <x v="0"/>
    <n v="25"/>
    <x v="57"/>
    <s v="Diverses"/>
    <s v="Maschinenabfall"/>
    <x v="3"/>
    <x v="6"/>
    <s v="-"/>
    <n v="44"/>
    <s v="Produkte"/>
    <s v="BUs"/>
    <s v="Symptome"/>
    <s v="0"/>
    <s v="BU3"/>
    <s v="Maschinenabfall"/>
    <n v="30"/>
  </r>
  <r>
    <x v="2"/>
    <n v="2"/>
    <x v="58"/>
    <s v="VOS 295"/>
    <s v="VOS Schwarzer Pfeffer R"/>
    <x v="2"/>
    <x v="26"/>
    <s v="-"/>
    <n v="45"/>
    <s v="Produkte"/>
    <s v="BUs"/>
    <s v="Symptome"/>
    <n v="2.84"/>
    <s v="BU4"/>
    <n v="29500482"/>
    <n v="61"/>
  </r>
  <r>
    <x v="0"/>
    <n v="45"/>
    <x v="58"/>
    <s v="VOS 295"/>
    <s v="VOS Räucher Natur Natri"/>
    <x v="0"/>
    <x v="40"/>
    <s v="-"/>
    <n v="45"/>
    <s v="Produkte"/>
    <s v="BUs"/>
    <s v="Symptome"/>
    <n v="22.5"/>
    <s v="BU3"/>
    <n v="29500498"/>
    <n v="12"/>
  </r>
  <r>
    <x v="0"/>
    <n v="20"/>
    <x v="58"/>
    <s v="VOS 295"/>
    <s v="VOS Räucher Natur Natri"/>
    <x v="0"/>
    <x v="40"/>
    <s v="-"/>
    <n v="45"/>
    <s v="Produkte"/>
    <s v="BUs"/>
    <s v="Symptome"/>
    <n v="10"/>
    <s v="BU3"/>
    <n v="29500498"/>
    <n v="12"/>
  </r>
  <r>
    <x v="0"/>
    <n v="35"/>
    <x v="58"/>
    <s v="VOS 295"/>
    <s v="VOS Räucher Natur Natri"/>
    <x v="0"/>
    <x v="40"/>
    <s v="-"/>
    <n v="45"/>
    <s v="Produkte"/>
    <s v="BUs"/>
    <s v="Symptome"/>
    <n v="17.5"/>
    <s v="BU3"/>
    <n v="29500498"/>
    <n v="12"/>
  </r>
  <r>
    <x v="0"/>
    <n v="55"/>
    <x v="58"/>
    <s v="VOS 295"/>
    <s v="VOS Räucher Natur Natri"/>
    <x v="0"/>
    <x v="40"/>
    <s v="-"/>
    <n v="45"/>
    <s v="Produkte"/>
    <s v="BUs"/>
    <s v="Symptome"/>
    <n v="27.5"/>
    <s v="BU3"/>
    <n v="29500498"/>
    <n v="12"/>
  </r>
  <r>
    <x v="0"/>
    <n v="44"/>
    <x v="58"/>
    <s v="VOS 295"/>
    <s v="VOS Räucher Natur Natri"/>
    <x v="0"/>
    <x v="40"/>
    <s v="-"/>
    <n v="45"/>
    <s v="Produkte"/>
    <s v="BUs"/>
    <s v="Symptome"/>
    <n v="22"/>
    <s v="BU3"/>
    <n v="29500498"/>
    <n v="12"/>
  </r>
  <r>
    <x v="0"/>
    <n v="18"/>
    <x v="58"/>
    <s v="VOS 295"/>
    <s v="VOS Räucher Natur Natri"/>
    <x v="0"/>
    <x v="40"/>
    <s v="-"/>
    <n v="45"/>
    <s v="Produkte"/>
    <s v="BUs"/>
    <s v="Symptome"/>
    <n v="9"/>
    <s v="BU3"/>
    <n v="29500498"/>
    <n v="12"/>
  </r>
  <r>
    <x v="0"/>
    <n v="15"/>
    <x v="58"/>
    <s v="VOS 295"/>
    <s v="VOS Räucher Natur Natri"/>
    <x v="0"/>
    <x v="40"/>
    <s v="-"/>
    <n v="45"/>
    <s v="Produkte"/>
    <s v="BUs"/>
    <s v="Symptome"/>
    <n v="7.5"/>
    <s v="BU3"/>
    <n v="29500498"/>
    <n v="12"/>
  </r>
  <r>
    <x v="0"/>
    <n v="33"/>
    <x v="58"/>
    <s v="VOS 295"/>
    <s v="VOS Räucher Natur Natri"/>
    <x v="0"/>
    <x v="40"/>
    <s v="-"/>
    <n v="45"/>
    <s v="Produkte"/>
    <s v="BUs"/>
    <s v="Symptome"/>
    <n v="16.5"/>
    <s v="BU3"/>
    <n v="29500498"/>
    <n v="12"/>
  </r>
  <r>
    <x v="0"/>
    <n v="101"/>
    <x v="58"/>
    <s v="VOS 295"/>
    <s v="VOS Räucher Natur Natri"/>
    <x v="0"/>
    <x v="40"/>
    <s v="-"/>
    <n v="45"/>
    <s v="Produkte"/>
    <s v="BUs"/>
    <s v="Symptome"/>
    <n v="50.5"/>
    <s v="BU3"/>
    <n v="29500498"/>
    <n v="12"/>
  </r>
  <r>
    <x v="0"/>
    <n v="106"/>
    <x v="58"/>
    <s v="VOS 295"/>
    <s v="VOS Räucher Natur Natri"/>
    <x v="0"/>
    <x v="40"/>
    <s v="-"/>
    <n v="45"/>
    <s v="Produkte"/>
    <s v="BUs"/>
    <s v="Symptome"/>
    <n v="53"/>
    <s v="BU3"/>
    <n v="29500498"/>
    <n v="12"/>
  </r>
  <r>
    <x v="0"/>
    <n v="33"/>
    <x v="58"/>
    <s v="VOS 295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VOS 295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VOS 295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VOS 295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VOS 295"/>
    <s v="VOS Würste Jalapeno nat"/>
    <x v="0"/>
    <x v="40"/>
    <s v="-"/>
    <n v="45"/>
    <s v="Produkte"/>
    <s v="BUs"/>
    <s v="Symptome"/>
    <n v="5"/>
    <s v="bu3"/>
    <n v="29500606"/>
    <n v="12"/>
  </r>
  <r>
    <x v="0"/>
    <n v="30"/>
    <x v="58"/>
    <s v="VOS 295"/>
    <s v="VOS Würste Jalapeno nat"/>
    <x v="0"/>
    <x v="40"/>
    <s v="-"/>
    <n v="45"/>
    <s v="Produkte"/>
    <s v="BUs"/>
    <s v="Symptome"/>
    <n v="15"/>
    <s v="bu3"/>
    <n v="29500606"/>
    <n v="12"/>
  </r>
  <r>
    <x v="0"/>
    <n v="46"/>
    <x v="58"/>
    <s v="VOS 295"/>
    <s v="VOS Würste Jalapeno nat"/>
    <x v="0"/>
    <x v="40"/>
    <s v="-"/>
    <n v="45"/>
    <s v="Produkte"/>
    <s v="BUs"/>
    <s v="Symptome"/>
    <n v="23"/>
    <s v="bu3"/>
    <n v="29500606"/>
    <n v="12"/>
  </r>
  <r>
    <x v="0"/>
    <n v="40"/>
    <x v="58"/>
    <s v="VOS 295"/>
    <s v="VOS Würste Jalapeno nat"/>
    <x v="0"/>
    <x v="40"/>
    <s v="-"/>
    <n v="45"/>
    <s v="Produkte"/>
    <s v="BUs"/>
    <s v="Symptome"/>
    <n v="20"/>
    <s v="bu3"/>
    <n v="29500606"/>
    <n v="12"/>
  </r>
  <r>
    <x v="0"/>
    <n v="12"/>
    <x v="58"/>
    <s v="VOS 295"/>
    <s v="VOS Räucher extra natri"/>
    <x v="0"/>
    <x v="40"/>
    <s v="-"/>
    <n v="45"/>
    <s v="Produkte"/>
    <s v="BUs"/>
    <s v="Symptome"/>
    <n v="6"/>
    <s v="BU3"/>
    <n v="29500613"/>
    <n v="12"/>
  </r>
  <r>
    <x v="0"/>
    <n v="102"/>
    <x v="58"/>
    <s v="VOS 295"/>
    <s v="VOS Räucher extra natri"/>
    <x v="0"/>
    <x v="40"/>
    <s v="-"/>
    <n v="45"/>
    <s v="Produkte"/>
    <s v="BUs"/>
    <s v="Symptome"/>
    <n v="51"/>
    <s v="BU3"/>
    <n v="29500613"/>
    <n v="12"/>
  </r>
  <r>
    <x v="0"/>
    <n v="36"/>
    <x v="58"/>
    <s v="VOS 295"/>
    <s v="VOS Räucher extra natri"/>
    <x v="0"/>
    <x v="40"/>
    <s v="-"/>
    <n v="45"/>
    <s v="Produkte"/>
    <s v="BUs"/>
    <s v="Symptome"/>
    <n v="18"/>
    <s v="BU3"/>
    <n v="29500613"/>
    <n v="12"/>
  </r>
  <r>
    <x v="0"/>
    <n v="8"/>
    <x v="58"/>
    <s v="VOS 295"/>
    <s v="VOS Räucher extra natri"/>
    <x v="0"/>
    <x v="40"/>
    <s v="-"/>
    <n v="45"/>
    <s v="Produkte"/>
    <s v="BUs"/>
    <s v="Symptome"/>
    <n v="4"/>
    <s v="BU3"/>
    <n v="29500613"/>
    <n v="12"/>
  </r>
  <r>
    <x v="0"/>
    <n v="72"/>
    <x v="58"/>
    <s v="VOS 295"/>
    <s v="VOS Räucher extra natri"/>
    <x v="0"/>
    <x v="40"/>
    <s v="-"/>
    <n v="45"/>
    <s v="Produkte"/>
    <s v="BUs"/>
    <s v="Symptome"/>
    <n v="36"/>
    <s v="BU3"/>
    <n v="29500613"/>
    <n v="12"/>
  </r>
  <r>
    <x v="0"/>
    <n v="45"/>
    <x v="58"/>
    <s v="VOS 295"/>
    <s v="VOS Räucher extra natri"/>
    <x v="0"/>
    <x v="40"/>
    <s v="-"/>
    <n v="45"/>
    <s v="Produkte"/>
    <s v="BUs"/>
    <s v="Symptome"/>
    <n v="22.5"/>
    <s v="BU3"/>
    <n v="29500613"/>
    <n v="12"/>
  </r>
  <r>
    <x v="0"/>
    <n v="170"/>
    <x v="58"/>
    <s v="VOS 295"/>
    <s v="VOS Räucher extra natri"/>
    <x v="0"/>
    <x v="40"/>
    <s v="-"/>
    <n v="45"/>
    <s v="Produkte"/>
    <s v="BUs"/>
    <s v="Symptome"/>
    <n v="85"/>
    <s v="BU3"/>
    <n v="29500613"/>
    <n v="12"/>
  </r>
  <r>
    <x v="0"/>
    <n v="20"/>
    <x v="58"/>
    <s v="VOS 295"/>
    <s v="VOS Räucher extra natri"/>
    <x v="0"/>
    <x v="40"/>
    <s v="-"/>
    <n v="45"/>
    <s v="Produkte"/>
    <s v="BUs"/>
    <s v="Symptome"/>
    <n v="10"/>
    <s v="BU3"/>
    <n v="29500613"/>
    <n v="12"/>
  </r>
  <r>
    <x v="0"/>
    <n v="44"/>
    <x v="58"/>
    <s v="VOS 295"/>
    <s v="VOS Räucher extra natri"/>
    <x v="0"/>
    <x v="40"/>
    <s v="-"/>
    <n v="45"/>
    <s v="Produkte"/>
    <s v="BUs"/>
    <s v="Symptome"/>
    <n v="22"/>
    <s v="BU3"/>
    <n v="29500613"/>
    <n v="12"/>
  </r>
  <r>
    <x v="0"/>
    <n v="25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VOS 295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ABS 295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4"/>
    <x v="58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12"/>
    <x v="58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17"/>
    <x v="58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9"/>
    <x v="58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20"/>
    <x v="58"/>
    <s v="ABS 295"/>
    <s v="ABS SCH-PAUL"/>
    <x v="2"/>
    <x v="26"/>
    <s v="-"/>
    <n v="45"/>
    <s v="Produkte"/>
    <s v="BUs"/>
    <s v="Symptome"/>
    <n v="7.6086145024926051"/>
    <s v="BU4"/>
    <n v="29500906"/>
    <n v="61"/>
  </r>
  <r>
    <x v="2"/>
    <n v="13"/>
    <x v="58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12"/>
    <x v="58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8"/>
    <x v="58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13"/>
    <x v="58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15"/>
    <x v="58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3"/>
    <x v="58"/>
    <s v="ABS 295"/>
    <s v="ABS ZIEGENR"/>
    <x v="2"/>
    <x v="26"/>
    <s v="-"/>
    <n v="45"/>
    <s v="Produkte"/>
    <s v="BUs"/>
    <s v="Symptome"/>
    <n v="7.9957903604299254"/>
    <s v="BU4"/>
    <n v="29500913"/>
    <n v="61"/>
  </r>
  <r>
    <x v="0"/>
    <n v="20"/>
    <x v="58"/>
    <s v="VOS 295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ABS 295"/>
    <s v="ABS AT-ROTWEIN"/>
    <x v="2"/>
    <x v="26"/>
    <s v="-"/>
    <n v="45"/>
    <s v="Produkte"/>
    <s v="BUs"/>
    <s v="Symptome"/>
    <n v="7.4148209887633527"/>
    <s v="BU4"/>
    <n v="29501013"/>
    <n v="61"/>
  </r>
  <r>
    <x v="2"/>
    <n v="18"/>
    <x v="58"/>
    <s v="VOS 295"/>
    <s v="VOS WAL-THEKE"/>
    <x v="2"/>
    <x v="26"/>
    <s v="-"/>
    <n v="45"/>
    <s v="Produkte"/>
    <s v="BUs"/>
    <s v="Symptome"/>
    <n v="0"/>
    <s v="BU4"/>
    <n v="29501020"/>
    <n v="61"/>
  </r>
  <r>
    <x v="2"/>
    <n v="15"/>
    <x v="58"/>
    <s v="VOS 295"/>
    <s v="VOS WAL-THEKE"/>
    <x v="2"/>
    <x v="26"/>
    <s v="-"/>
    <n v="45"/>
    <s v="Produkte"/>
    <s v="BUs"/>
    <s v="Symptome"/>
    <n v="0"/>
    <s v="BU4"/>
    <n v="29501020"/>
    <n v="61"/>
  </r>
  <r>
    <x v="2"/>
    <n v="9"/>
    <x v="58"/>
    <s v="ABS 295"/>
    <s v="ABS KELLERGEIST"/>
    <x v="2"/>
    <x v="26"/>
    <s v="-"/>
    <n v="45"/>
    <s v="Produkte"/>
    <s v="BUs"/>
    <s v="Symptome"/>
    <n v="8.0682678667519738"/>
    <s v="BU4"/>
    <n v="29501028"/>
    <n v="61"/>
  </r>
  <r>
    <x v="2"/>
    <n v="10"/>
    <x v="58"/>
    <s v="ABS 295"/>
    <s v="ABS BRUSCHETTA"/>
    <x v="2"/>
    <x v="26"/>
    <s v="-"/>
    <n v="45"/>
    <s v="Produkte"/>
    <s v="BUs"/>
    <s v="Symptome"/>
    <n v="7.281148389532067"/>
    <s v="BU4"/>
    <n v="29501029"/>
    <n v="61"/>
  </r>
  <r>
    <x v="2"/>
    <n v="21"/>
    <x v="58"/>
    <s v="ABS 295"/>
    <s v="ABS OLD-AMSTERDAM"/>
    <x v="2"/>
    <x v="26"/>
    <s v="-"/>
    <n v="45"/>
    <s v="Produkte"/>
    <s v="BUs"/>
    <s v="Symptome"/>
    <n v="10.868925052314992"/>
    <s v="BU4"/>
    <n v="29501039"/>
    <n v="61"/>
  </r>
  <r>
    <x v="0"/>
    <n v="7"/>
    <x v="58"/>
    <s v="VOS 295"/>
    <s v="VOS GRW SCHI-NATRIUMARM"/>
    <x v="0"/>
    <x v="40"/>
    <s v="-"/>
    <n v="45"/>
    <s v="Produkte"/>
    <s v="BUs"/>
    <s v="Symptome"/>
    <n v="3.5"/>
    <s v="BU3"/>
    <n v="29501058"/>
    <n v="12"/>
  </r>
  <r>
    <x v="0"/>
    <n v="15"/>
    <x v="58"/>
    <s v="VOS 295"/>
    <s v="VOS GRW SCHI-NATRIUMARM"/>
    <x v="0"/>
    <x v="40"/>
    <s v="-"/>
    <n v="45"/>
    <s v="Produkte"/>
    <s v="BUs"/>
    <s v="Symptome"/>
    <n v="7.5"/>
    <s v="BU3"/>
    <n v="29501058"/>
    <n v="12"/>
  </r>
  <r>
    <x v="0"/>
    <n v="72"/>
    <x v="58"/>
    <s v="VOS 295"/>
    <s v="VOS GRW SCHI-NATRIUMARM"/>
    <x v="0"/>
    <x v="40"/>
    <s v="-"/>
    <n v="45"/>
    <s v="Produkte"/>
    <s v="BUs"/>
    <s v="Symptome"/>
    <n v="36"/>
    <s v="BU3"/>
    <n v="29501058"/>
    <n v="12"/>
  </r>
  <r>
    <x v="0"/>
    <n v="35"/>
    <x v="58"/>
    <s v="VOS 295"/>
    <s v="VOS GRW SCHI-NATRIUMARM"/>
    <x v="0"/>
    <x v="40"/>
    <s v="-"/>
    <n v="45"/>
    <s v="Produkte"/>
    <s v="BUs"/>
    <s v="Symptome"/>
    <n v="17.5"/>
    <s v="BU3"/>
    <n v="29501058"/>
    <n v="12"/>
  </r>
  <r>
    <x v="0"/>
    <n v="100"/>
    <x v="58"/>
    <s v="VOS 295"/>
    <s v="VOS GRW SCHI-NATRIUMARM"/>
    <x v="0"/>
    <x v="40"/>
    <s v="-"/>
    <n v="45"/>
    <s v="Produkte"/>
    <s v="BUs"/>
    <s v="Symptome"/>
    <n v="50"/>
    <s v="BU3"/>
    <n v="29501058"/>
    <n v="12"/>
  </r>
  <r>
    <x v="0"/>
    <n v="90"/>
    <x v="58"/>
    <s v="VOS 295"/>
    <s v="VOS GRW SCHI-NATRIUMARM"/>
    <x v="0"/>
    <x v="40"/>
    <s v="-"/>
    <n v="45"/>
    <s v="Produkte"/>
    <s v="BUs"/>
    <s v="Symptome"/>
    <n v="45"/>
    <s v="BU3"/>
    <n v="29501058"/>
    <n v="12"/>
  </r>
  <r>
    <x v="0"/>
    <n v="9"/>
    <x v="58"/>
    <s v="VOS 295"/>
    <s v="VOS GRW SCHI-NATRIUMARM"/>
    <x v="0"/>
    <x v="40"/>
    <s v="-"/>
    <n v="45"/>
    <s v="Produkte"/>
    <s v="BUs"/>
    <s v="Symptome"/>
    <n v="4.5"/>
    <s v="BU3"/>
    <n v="29501058"/>
    <n v="12"/>
  </r>
  <r>
    <x v="3"/>
    <n v="13"/>
    <x v="58"/>
    <s v="Endstücke 295"/>
    <s v="VOS GRW-SCHI-NAT ENDSTÜ"/>
    <x v="0"/>
    <x v="5"/>
    <s v="-"/>
    <n v="45"/>
    <s v="Produkte"/>
    <s v="BUs"/>
    <s v="Symptome"/>
    <n v="6.5"/>
    <s v="Verkauf"/>
    <n v="29501070"/>
    <n v="12"/>
  </r>
  <r>
    <x v="3"/>
    <n v="72"/>
    <x v="58"/>
    <s v="Endstücke 295"/>
    <s v="VOS GRW-SCHI-NAT ENDSTÜ"/>
    <x v="0"/>
    <x v="5"/>
    <s v="-"/>
    <n v="45"/>
    <s v="Produkte"/>
    <s v="BUs"/>
    <s v="Symptome"/>
    <n v="36"/>
    <s v="Verkauf"/>
    <n v="29501070"/>
    <n v="12"/>
  </r>
  <r>
    <x v="3"/>
    <n v="30"/>
    <x v="58"/>
    <s v="Zipfel 295"/>
    <s v="VOS RW-JALA-NAT ZIPFEL"/>
    <x v="0"/>
    <x v="5"/>
    <s v="-"/>
    <n v="45"/>
    <s v="Produkte"/>
    <s v="BUs"/>
    <s v="Symptome"/>
    <n v="15"/>
    <s v="Verkauf"/>
    <n v="29501080"/>
    <n v="12"/>
  </r>
  <r>
    <x v="3"/>
    <n v="85"/>
    <x v="58"/>
    <s v="Zipfel 295"/>
    <s v="VOS RW-JALA-NAT ZIPFEL"/>
    <x v="0"/>
    <x v="5"/>
    <s v="-"/>
    <n v="45"/>
    <s v="Produkte"/>
    <s v="BUs"/>
    <s v="Symptome"/>
    <n v="42.5"/>
    <s v="Verkauf"/>
    <n v="29501080"/>
    <n v="12"/>
  </r>
  <r>
    <x v="3"/>
    <n v="12"/>
    <x v="58"/>
    <s v="Endstücke 295"/>
    <s v="VOS RW-JALA-NAT ENDSTÜC"/>
    <x v="0"/>
    <x v="5"/>
    <s v="-"/>
    <n v="45"/>
    <s v="Produkte"/>
    <s v="BUs"/>
    <s v="Symptome"/>
    <n v="6"/>
    <s v="Verkauf"/>
    <n v="29501081"/>
    <n v="12"/>
  </r>
  <r>
    <x v="3"/>
    <n v="20"/>
    <x v="58"/>
    <s v="Endstücke 295"/>
    <s v="VOS RW-JALA-NAT ENDSTÜC"/>
    <x v="0"/>
    <x v="5"/>
    <s v="-"/>
    <n v="45"/>
    <s v="Produkte"/>
    <s v="BUs"/>
    <s v="Symptome"/>
    <n v="10"/>
    <s v="Verkauf"/>
    <n v="29501081"/>
    <n v="12"/>
  </r>
  <r>
    <x v="3"/>
    <n v="45"/>
    <x v="58"/>
    <s v="Endstücke 295"/>
    <s v="VOS RW-JALA-NAT ENDSTÜC"/>
    <x v="0"/>
    <x v="5"/>
    <s v="-"/>
    <n v="45"/>
    <s v="Produkte"/>
    <s v="BUs"/>
    <s v="Symptome"/>
    <n v="22.5"/>
    <s v="Verkauf"/>
    <n v="29501081"/>
    <n v="12"/>
  </r>
  <r>
    <x v="3"/>
    <n v="40"/>
    <x v="58"/>
    <s v="Endstücke 295"/>
    <s v="VOS RW-JALA-NAT ENDSTÜC"/>
    <x v="0"/>
    <x v="5"/>
    <s v="-"/>
    <n v="45"/>
    <s v="Produkte"/>
    <s v="BUs"/>
    <s v="Symptome"/>
    <n v="20"/>
    <s v="Verkauf"/>
    <n v="29501081"/>
    <n v="12"/>
  </r>
  <r>
    <x v="3"/>
    <n v="34"/>
    <x v="58"/>
    <s v="Endstücke 295"/>
    <s v="VOS RW-SCHI-NAT ENDSTÜC"/>
    <x v="0"/>
    <x v="5"/>
    <s v="-"/>
    <n v="45"/>
    <s v="Produkte"/>
    <s v="BUs"/>
    <s v="Symptome"/>
    <n v="17"/>
    <s v="Verkauf"/>
    <n v="29501085"/>
    <n v="12"/>
  </r>
  <r>
    <x v="3"/>
    <n v="18"/>
    <x v="58"/>
    <s v="Endstücke 295"/>
    <s v="VOS RW-SCHI-NAT ENDSTÜC"/>
    <x v="0"/>
    <x v="5"/>
    <s v="-"/>
    <n v="45"/>
    <s v="Produkte"/>
    <s v="BUs"/>
    <s v="Symptome"/>
    <n v="9"/>
    <s v="Verkauf"/>
    <n v="29501085"/>
    <n v="12"/>
  </r>
  <r>
    <x v="3"/>
    <n v="54"/>
    <x v="58"/>
    <s v="Endstücke 295"/>
    <s v="VOS RW-SCHI-NAT ENDSTÜC"/>
    <x v="0"/>
    <x v="5"/>
    <s v="-"/>
    <n v="45"/>
    <s v="Produkte"/>
    <s v="BUs"/>
    <s v="Symptome"/>
    <n v="27"/>
    <s v="Verkauf"/>
    <n v="29501085"/>
    <n v="12"/>
  </r>
  <r>
    <x v="2"/>
    <n v="9"/>
    <x v="58"/>
    <s v="ABS 295"/>
    <s v="ABS Simmentaler"/>
    <x v="2"/>
    <x v="26"/>
    <s v="-"/>
    <n v="45"/>
    <s v="Produkte"/>
    <s v="BUs"/>
    <s v="Symptome"/>
    <n v="6.7003968641643503"/>
    <s v="BU4"/>
    <n v="29501099"/>
    <n v="61"/>
  </r>
  <r>
    <x v="2"/>
    <n v="16"/>
    <x v="58"/>
    <s v="ABS 295"/>
    <s v="ABS BRIE-PAP"/>
    <x v="2"/>
    <x v="26"/>
    <s v="-"/>
    <n v="45"/>
    <s v="Produkte"/>
    <s v="BUs"/>
    <s v="Symptome"/>
    <n v="9.6459416666666655"/>
    <s v="BU4"/>
    <n v="29501101"/>
    <n v="61"/>
  </r>
  <r>
    <x v="2"/>
    <n v="5"/>
    <x v="58"/>
    <s v="ABS 295"/>
    <s v="ABS GRÜN-PFEFF"/>
    <x v="0"/>
    <x v="26"/>
    <s v="-"/>
    <n v="45"/>
    <s v="Produkte"/>
    <s v="BUs"/>
    <s v="Symptome"/>
    <n v="7.4077239928583491"/>
    <s v="BU4"/>
    <n v="29501105"/>
    <n v="12"/>
  </r>
  <r>
    <x v="2"/>
    <n v="4"/>
    <x v="58"/>
    <s v="ABS 295"/>
    <s v="ABS GRÜN-PFEFF"/>
    <x v="0"/>
    <x v="26"/>
    <s v="-"/>
    <n v="45"/>
    <s v="Produkte"/>
    <s v="BUs"/>
    <s v="Symptome"/>
    <n v="7.4077239928583491"/>
    <s v="BU4"/>
    <n v="29501105"/>
    <n v="12"/>
  </r>
  <r>
    <x v="2"/>
    <n v="10"/>
    <x v="58"/>
    <s v="ABS 295"/>
    <s v="ABS LE-ROSÉ"/>
    <x v="0"/>
    <x v="26"/>
    <s v="-"/>
    <n v="45"/>
    <s v="Produkte"/>
    <s v="BUs"/>
    <s v="Symptome"/>
    <n v="10.983844995631154"/>
    <s v="BU4"/>
    <n v="29501110"/>
    <n v="12"/>
  </r>
  <r>
    <x v="2"/>
    <n v="14"/>
    <x v="58"/>
    <s v="ABS 295"/>
    <s v="ABS LE-ROSÉ"/>
    <x v="0"/>
    <x v="26"/>
    <s v="-"/>
    <n v="45"/>
    <s v="Produkte"/>
    <s v="BUs"/>
    <s v="Symptome"/>
    <n v="10.983844995631154"/>
    <s v="BU4"/>
    <n v="29501110"/>
    <n v="12"/>
  </r>
  <r>
    <x v="2"/>
    <n v="20"/>
    <x v="58"/>
    <s v="ABS 295"/>
    <s v="ABS LE-ROSÉ"/>
    <x v="0"/>
    <x v="26"/>
    <s v="-"/>
    <n v="45"/>
    <s v="Produkte"/>
    <s v="BUs"/>
    <s v="Symptome"/>
    <n v="10.983844995631154"/>
    <s v="BU4"/>
    <n v="29501110"/>
    <n v="12"/>
  </r>
  <r>
    <x v="2"/>
    <n v="13"/>
    <x v="58"/>
    <s v="ABS 295"/>
    <s v="ABS LE-ROSÉ"/>
    <x v="0"/>
    <x v="26"/>
    <s v="-"/>
    <n v="45"/>
    <s v="Produkte"/>
    <s v="BUs"/>
    <s v="Symptome"/>
    <n v="10.983844995631154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OS 495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OS 495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OS 495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4"/>
    <s v="-"/>
    <n v="45"/>
    <s v="Produkte"/>
    <s v="BUs"/>
    <s v="Symptome"/>
    <s v="0"/>
    <s v="RWV"/>
    <s v="-"/>
    <n v="74"/>
  </r>
  <r>
    <x v="0"/>
    <n v="21"/>
    <x v="59"/>
    <s v="VOS 295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ABS 295"/>
    <s v="ABS HEUBL"/>
    <x v="2"/>
    <x v="26"/>
    <s v="-"/>
    <n v="45"/>
    <s v="Produkte"/>
    <s v="BUs"/>
    <s v="Symptome"/>
    <n v="0"/>
    <s v="BU4"/>
    <n v="29500885"/>
    <n v="61"/>
  </r>
  <r>
    <x v="2"/>
    <n v="13"/>
    <x v="59"/>
    <s v="ABS 295"/>
    <s v="ABS HEUBL"/>
    <x v="2"/>
    <x v="26"/>
    <s v="-"/>
    <n v="45"/>
    <s v="Produkte"/>
    <s v="BUs"/>
    <s v="Symptome"/>
    <n v="0"/>
    <s v="BU4"/>
    <n v="29500885"/>
    <n v="61"/>
  </r>
  <r>
    <x v="2"/>
    <n v="20"/>
    <x v="59"/>
    <s v="ABS 295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14"/>
    <x v="59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14"/>
    <x v="59"/>
    <s v="ABS 295"/>
    <s v="ABS Unser Blütenkäse"/>
    <x v="2"/>
    <x v="26"/>
    <s v="-"/>
    <n v="45"/>
    <s v="Produkte"/>
    <s v="BUs"/>
    <s v="Symptome"/>
    <n v="9.4651380183951126"/>
    <s v="BU4"/>
    <n v="29500910"/>
    <n v="61"/>
  </r>
  <r>
    <x v="2"/>
    <n v="6"/>
    <x v="59"/>
    <s v="ABS 295"/>
    <s v="ABS Unser Blütenkäse"/>
    <x v="2"/>
    <x v="26"/>
    <s v="-"/>
    <n v="45"/>
    <s v="Produkte"/>
    <s v="BUs"/>
    <s v="Symptome"/>
    <n v="9.4651380183951126"/>
    <s v="BU4"/>
    <n v="29500910"/>
    <n v="61"/>
  </r>
  <r>
    <x v="1"/>
    <n v="76"/>
    <x v="59"/>
    <s v="VOS 295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59"/>
    <s v="VOS 295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20"/>
    <x v="59"/>
    <s v="ABS 295"/>
    <s v="ABS BRUSCHETTA"/>
    <x v="2"/>
    <x v="26"/>
    <s v="-"/>
    <n v="45"/>
    <s v="Produkte"/>
    <s v="BUs"/>
    <s v="Symptome"/>
    <n v="7.281148389532067"/>
    <s v="BU4"/>
    <n v="29501029"/>
    <n v="61"/>
  </r>
  <r>
    <x v="2"/>
    <n v="22"/>
    <x v="59"/>
    <s v="ABS 295"/>
    <s v="ABS OLD-AMSTERDAM"/>
    <x v="2"/>
    <x v="26"/>
    <s v="-"/>
    <n v="45"/>
    <s v="Produkte"/>
    <s v="BUs"/>
    <s v="Symptome"/>
    <n v="10.868925052314992"/>
    <s v="BU4"/>
    <n v="29501039"/>
    <n v="61"/>
  </r>
  <r>
    <x v="2"/>
    <n v="22"/>
    <x v="59"/>
    <s v="ABS 295"/>
    <s v="ABS OLD-AMSTERDAM"/>
    <x v="2"/>
    <x v="26"/>
    <s v="-"/>
    <n v="45"/>
    <s v="Produkte"/>
    <s v="BUs"/>
    <s v="Symptome"/>
    <n v="10.868925052314992"/>
    <s v="BU4"/>
    <n v="29501039"/>
    <n v="61"/>
  </r>
  <r>
    <x v="3"/>
    <n v="42"/>
    <x v="59"/>
    <s v="Zipfel 295"/>
    <s v="VOS RW-NUSS-ZIPFEL"/>
    <x v="0"/>
    <x v="5"/>
    <s v="-"/>
    <n v="45"/>
    <s v="Produkte"/>
    <s v="BUs"/>
    <s v="Symptome"/>
    <n v="21"/>
    <s v="Verkauf"/>
    <n v="29501073"/>
    <n v="12"/>
  </r>
  <r>
    <x v="3"/>
    <n v="21"/>
    <x v="59"/>
    <s v="Endstücke 295"/>
    <s v="VOS RW-NUSS-ENDSTÜCK"/>
    <x v="0"/>
    <x v="5"/>
    <s v="-"/>
    <n v="45"/>
    <s v="Produkte"/>
    <s v="BUs"/>
    <s v="Symptome"/>
    <n v="10.5"/>
    <s v="Verkauf"/>
    <n v="29501076"/>
    <n v="12"/>
  </r>
  <r>
    <x v="3"/>
    <n v="88"/>
    <x v="59"/>
    <s v="Zipfel 295"/>
    <s v="VOS RW-JALA-NAT ZIPFEL"/>
    <x v="0"/>
    <x v="5"/>
    <s v="-"/>
    <n v="45"/>
    <s v="Produkte"/>
    <s v="BUs"/>
    <s v="Symptome"/>
    <n v="44"/>
    <s v="Verkauf"/>
    <n v="29501080"/>
    <n v="12"/>
  </r>
  <r>
    <x v="3"/>
    <n v="18"/>
    <x v="59"/>
    <s v="Zipfel 295"/>
    <s v="VOS RW-JALA-NAT ZIPFEL"/>
    <x v="0"/>
    <x v="5"/>
    <s v="-"/>
    <n v="45"/>
    <s v="Produkte"/>
    <s v="BUs"/>
    <s v="Symptome"/>
    <n v="9"/>
    <s v="Verkauf"/>
    <n v="29501080"/>
    <n v="12"/>
  </r>
  <r>
    <x v="0"/>
    <n v="137.71700000000001"/>
    <x v="59"/>
    <s v="Sammelnr.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23"/>
    <s v="-"/>
    <n v="45"/>
    <s v="Produkte"/>
    <s v="BUs"/>
    <s v="Symptome"/>
    <s v="0"/>
    <n v="3010"/>
    <n v="32000028"/>
    <n v="34"/>
  </r>
  <r>
    <x v="1"/>
    <n v="20"/>
    <x v="59"/>
    <s v="ganze Wurst"/>
    <s v="RW RÄU 9,25KG USA"/>
    <x v="3"/>
    <x v="23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29"/>
    <s v="-"/>
    <n v="45"/>
    <s v="Produkte"/>
    <s v="BUs"/>
    <s v="Symptome"/>
    <s v="0"/>
    <n v="3020"/>
    <n v="32000106"/>
    <n v="31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20"/>
  </r>
  <r>
    <x v="1"/>
    <n v="20"/>
    <x v="59"/>
    <s v="hf-Wurst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OS 495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ABS 495"/>
    <s v="ABS BERGFEUER-VAKU"/>
    <x v="0"/>
    <x v="12"/>
    <s v="-"/>
    <n v="45"/>
    <s v="Produkte"/>
    <s v="BUs"/>
    <s v="Symptome"/>
    <n v="0"/>
    <s v="BU4"/>
    <n v="49500221"/>
    <n v="12"/>
  </r>
  <r>
    <x v="5"/>
    <n v="162"/>
    <x v="59"/>
    <s v="Rest"/>
    <s v="-"/>
    <x v="4"/>
    <x v="9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Diverses"/>
    <s v="Maschinenabfall"/>
    <x v="3"/>
    <x v="6"/>
    <s v="-"/>
    <n v="45"/>
    <s v="Produkte"/>
    <s v="BUs"/>
    <s v="Symptome"/>
    <s v="0"/>
    <s v="BU3"/>
    <s v="Maschinenabfall"/>
    <n v="30"/>
  </r>
  <r>
    <x v="2"/>
    <n v="18"/>
    <x v="59"/>
    <s v="Diverses"/>
    <s v="Maschinenabfall"/>
    <x v="3"/>
    <x v="6"/>
    <s v="-"/>
    <n v="45"/>
    <s v="Produkte"/>
    <s v="BUs"/>
    <s v="Symptome"/>
    <n v="0"/>
    <s v="BU4"/>
    <s v="Maschinenabfall"/>
    <n v="30"/>
  </r>
  <r>
    <x v="1"/>
    <n v="60"/>
    <x v="59"/>
    <s v="Diverses"/>
    <s v="Maschinenabfall"/>
    <x v="3"/>
    <x v="29"/>
    <s v="-"/>
    <n v="45"/>
    <s v="Produkte"/>
    <s v="BUs"/>
    <s v="Symptome"/>
    <s v="0"/>
    <s v="Abfüllung"/>
    <s v="Maschinenabfall"/>
    <n v="31"/>
  </r>
  <r>
    <x v="5"/>
    <n v="126"/>
    <x v="59"/>
    <s v="Fertigware"/>
    <s v="Becher Schnittlauch"/>
    <x v="0"/>
    <x v="33"/>
    <s v="-"/>
    <n v="45"/>
    <s v="Produkte"/>
    <s v="BUs"/>
    <s v="Symptome"/>
    <s v="0"/>
    <s v="Kantine"/>
    <s v="Becher Schnittlauch"/>
    <n v="11"/>
  </r>
  <r>
    <x v="2"/>
    <n v="14"/>
    <x v="60"/>
    <s v="VOS 295"/>
    <s v="VOS Schwarzer Pfeffer R"/>
    <x v="2"/>
    <x v="26"/>
    <s v="-"/>
    <n v="45"/>
    <s v="Produkte"/>
    <s v="BUs"/>
    <s v="Symptome"/>
    <n v="2.84"/>
    <s v="BU4"/>
    <n v="29500482"/>
    <n v="61"/>
  </r>
  <r>
    <x v="2"/>
    <n v="8"/>
    <x v="60"/>
    <s v="ABS 295"/>
    <s v="ABS HEUBL"/>
    <x v="2"/>
    <x v="26"/>
    <s v="-"/>
    <n v="45"/>
    <s v="Produkte"/>
    <s v="BUs"/>
    <s v="Symptome"/>
    <n v="0"/>
    <s v="BU4"/>
    <n v="29500885"/>
    <n v="61"/>
  </r>
  <r>
    <x v="2"/>
    <n v="20"/>
    <x v="60"/>
    <s v="ABS 295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12"/>
    <x v="60"/>
    <s v="ABS 295"/>
    <s v="ABS PECO"/>
    <x v="2"/>
    <x v="26"/>
    <s v="-"/>
    <n v="45"/>
    <s v="Produkte"/>
    <s v="BUs"/>
    <s v="Symptome"/>
    <n v="9.1663526661992432"/>
    <s v="BU4"/>
    <n v="29500891"/>
    <n v="61"/>
  </r>
  <r>
    <x v="2"/>
    <n v="5"/>
    <x v="60"/>
    <s v="ABS 295"/>
    <s v="ABS REBLOCH"/>
    <x v="2"/>
    <x v="26"/>
    <s v="-"/>
    <n v="45"/>
    <s v="Produkte"/>
    <s v="BUs"/>
    <s v="Symptome"/>
    <n v="9.946660172967233"/>
    <s v="BU4"/>
    <n v="29500893"/>
    <n v="61"/>
  </r>
  <r>
    <x v="2"/>
    <n v="25"/>
    <x v="60"/>
    <s v="ABS 295"/>
    <s v="ABS REBLOCH"/>
    <x v="2"/>
    <x v="26"/>
    <s v="-"/>
    <n v="45"/>
    <s v="Produkte"/>
    <s v="BUs"/>
    <s v="Symptome"/>
    <n v="9.946660172967233"/>
    <s v="BU4"/>
    <n v="29500893"/>
    <n v="61"/>
  </r>
  <r>
    <x v="2"/>
    <n v="13"/>
    <x v="60"/>
    <s v="ABS 295"/>
    <s v="ABS TI-AD"/>
    <x v="2"/>
    <x v="26"/>
    <s v="-"/>
    <n v="45"/>
    <s v="Produkte"/>
    <s v="BUs"/>
    <s v="Symptome"/>
    <n v="7.7475399924149615"/>
    <s v="BU4"/>
    <n v="29500904"/>
    <n v="61"/>
  </r>
  <r>
    <x v="2"/>
    <n v="24"/>
    <x v="60"/>
    <s v="ABS 295"/>
    <s v="ABS SCH-PAUL"/>
    <x v="2"/>
    <x v="26"/>
    <s v="-"/>
    <n v="45"/>
    <s v="Produkte"/>
    <s v="BUs"/>
    <s v="Symptome"/>
    <n v="7.6086145024926051"/>
    <s v="BU4"/>
    <n v="29500906"/>
    <n v="61"/>
  </r>
  <r>
    <x v="2"/>
    <n v="15"/>
    <x v="60"/>
    <s v="ABS 295"/>
    <s v="ABS SCH-PAUL"/>
    <x v="2"/>
    <x v="26"/>
    <s v="-"/>
    <n v="45"/>
    <s v="Produkte"/>
    <s v="BUs"/>
    <s v="Symptome"/>
    <n v="7.6086145024926051"/>
    <s v="BU4"/>
    <n v="29500906"/>
    <n v="61"/>
  </r>
  <r>
    <x v="2"/>
    <n v="25"/>
    <x v="60"/>
    <s v="ABS 295"/>
    <s v="ABS SCH-PAUL"/>
    <x v="2"/>
    <x v="26"/>
    <s v="-"/>
    <n v="45"/>
    <s v="Produkte"/>
    <s v="BUs"/>
    <s v="Symptome"/>
    <n v="7.6086145024926051"/>
    <s v="BU4"/>
    <n v="29500906"/>
    <n v="61"/>
  </r>
  <r>
    <x v="2"/>
    <n v="3"/>
    <x v="60"/>
    <s v="ABS 295"/>
    <s v="ABS GRUY"/>
    <x v="2"/>
    <x v="26"/>
    <s v="-"/>
    <n v="45"/>
    <s v="Produkte"/>
    <s v="BUs"/>
    <s v="Symptome"/>
    <n v="14.49175949220386"/>
    <s v="BU4"/>
    <n v="29500908"/>
    <n v="61"/>
  </r>
  <r>
    <x v="2"/>
    <n v="9"/>
    <x v="60"/>
    <s v="ABS 295"/>
    <s v="ABS Unser Blütenkäse"/>
    <x v="2"/>
    <x v="26"/>
    <s v="-"/>
    <n v="45"/>
    <s v="Produkte"/>
    <s v="BUs"/>
    <s v="Symptome"/>
    <n v="9.4651380183951126"/>
    <s v="BU4"/>
    <n v="29500910"/>
    <n v="61"/>
  </r>
  <r>
    <x v="1"/>
    <n v="76"/>
    <x v="60"/>
    <s v="VOS 295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S 295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 295"/>
    <s v="ABS GRÜN-PESTO"/>
    <x v="2"/>
    <x v="26"/>
    <s v="-"/>
    <n v="45"/>
    <s v="Produkte"/>
    <s v="BUs"/>
    <s v="Symptome"/>
    <n v="0"/>
    <s v="Bu4"/>
    <n v="29500952"/>
    <n v="61"/>
  </r>
  <r>
    <x v="2"/>
    <n v="8"/>
    <x v="60"/>
    <s v="ABS 295"/>
    <s v="ABS Whisky-Nuts"/>
    <x v="2"/>
    <x v="26"/>
    <s v="-"/>
    <n v="45"/>
    <s v="Produkte"/>
    <s v="BUs"/>
    <s v="Symptome"/>
    <n v="7.5058130571925785"/>
    <s v="BU4"/>
    <n v="29501009"/>
    <n v="61"/>
  </r>
  <r>
    <x v="2"/>
    <n v="3"/>
    <x v="60"/>
    <s v="ABS 295"/>
    <s v="ABS BRUSCHETTA"/>
    <x v="2"/>
    <x v="26"/>
    <s v="-"/>
    <n v="45"/>
    <s v="Produkte"/>
    <s v="BUs"/>
    <s v="Symptome"/>
    <n v="7.281148389532067"/>
    <s v="BU4"/>
    <n v="29501029"/>
    <n v="61"/>
  </r>
  <r>
    <x v="2"/>
    <n v="6"/>
    <x v="60"/>
    <s v="ABS 295"/>
    <s v="ABS ORANG-PESTO"/>
    <x v="2"/>
    <x v="26"/>
    <s v="-"/>
    <n v="45"/>
    <s v="Produkte"/>
    <s v="BUs"/>
    <s v="Symptome"/>
    <n v="7.2678522889458623"/>
    <s v="BU4"/>
    <n v="29501030"/>
    <n v="61"/>
  </r>
  <r>
    <x v="3"/>
    <n v="23"/>
    <x v="60"/>
    <s v="Endstücke 295"/>
    <s v="VOS GRW-SCHI-NAT ENDSTÜ"/>
    <x v="0"/>
    <x v="34"/>
    <s v="-"/>
    <n v="45"/>
    <s v="Produkte"/>
    <s v="BUs"/>
    <s v="Symptome"/>
    <n v="11.5"/>
    <s v="Verkauf"/>
    <n v="29501070"/>
    <n v="12"/>
  </r>
  <r>
    <x v="3"/>
    <n v="23"/>
    <x v="60"/>
    <s v="Endstücke 295"/>
    <s v="VOS GRW-SCHI-NAT ENDSTÜ"/>
    <x v="0"/>
    <x v="34"/>
    <s v="-"/>
    <n v="45"/>
    <s v="Produkte"/>
    <s v="BUs"/>
    <s v="Symptome"/>
    <n v="11.5"/>
    <s v="Verkauf"/>
    <n v="29501070"/>
    <n v="12"/>
  </r>
  <r>
    <x v="0"/>
    <n v="70"/>
    <x v="60"/>
    <s v="Sammelnr."/>
    <s v="VS RW Schinken ohne Rin"/>
    <x v="0"/>
    <x v="0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5"/>
    <s v="-"/>
    <n v="45"/>
    <s v="Produkte"/>
    <s v="BUs"/>
    <s v="Symptome"/>
    <s v="0"/>
    <s v="Labor"/>
    <s v="-"/>
    <n v="70"/>
  </r>
  <r>
    <x v="5"/>
    <n v="9"/>
    <x v="60"/>
    <s v="Rest"/>
    <s v="-"/>
    <x v="4"/>
    <x v="14"/>
    <s v="-"/>
    <n v="45"/>
    <s v="Produkte"/>
    <s v="BUs"/>
    <s v="Symptome"/>
    <s v="0"/>
    <s v="QM"/>
    <s v="-"/>
    <n v="74"/>
  </r>
  <r>
    <x v="5"/>
    <n v="1"/>
    <x v="60"/>
    <s v="Rest"/>
    <s v="-"/>
    <x v="4"/>
    <x v="14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4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7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3"/>
    <s v="-"/>
    <n v="45"/>
    <s v="Produkte"/>
    <s v="BUs"/>
    <s v="Symptome"/>
    <s v="0"/>
    <s v="HN848"/>
    <n v="32000049"/>
    <n v="34"/>
  </r>
  <r>
    <x v="1"/>
    <n v="60"/>
    <x v="60"/>
    <s v="Räucherwürste"/>
    <s v="GRW CHILI-NAT 7,2GK NEU"/>
    <x v="3"/>
    <x v="23"/>
    <s v="-"/>
    <n v="45"/>
    <s v="Produkte"/>
    <s v="BUs"/>
    <s v="Symptome"/>
    <s v="0"/>
    <n v="3010"/>
    <n v="32000107"/>
    <n v="34"/>
  </r>
  <r>
    <x v="1"/>
    <n v="100"/>
    <x v="60"/>
    <s v="Rest"/>
    <s v="-"/>
    <x v="3"/>
    <x v="23"/>
    <s v="-"/>
    <n v="45"/>
    <s v="Produkte"/>
    <s v="BUs"/>
    <s v="Symptome"/>
    <s v="0"/>
    <s v="Abfüllung"/>
    <s v="-"/>
    <n v="34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Diverses"/>
    <s v="Maschinenabfall"/>
    <x v="3"/>
    <x v="6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5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5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4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2"/>
  </r>
  <r>
    <x v="0"/>
    <n v="42"/>
    <x v="61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9"/>
    <s v="-"/>
    <n v="45"/>
    <s v="Produkte"/>
    <s v="BUs"/>
    <s v="Symptome"/>
    <s v="0"/>
    <s v="Labor"/>
    <s v="-"/>
    <n v="73"/>
  </r>
  <r>
    <x v="5"/>
    <n v="3"/>
    <x v="61"/>
    <s v="Rest"/>
    <s v="-"/>
    <x v="4"/>
    <x v="14"/>
    <s v="-"/>
    <n v="45"/>
    <s v="Produkte"/>
    <s v="BUs"/>
    <s v="Symptome"/>
    <s v="0"/>
    <s v="Labor"/>
    <s v="-"/>
    <n v="74"/>
  </r>
  <r>
    <x v="1"/>
    <n v="147"/>
    <x v="61"/>
    <s v="VOS 295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6"/>
    <s v="-"/>
    <n v="45"/>
    <s v="Produkte"/>
    <s v="BUs"/>
    <s v="Symptome"/>
    <s v="0"/>
    <s v="WVP"/>
    <s v="Reste Zipfel"/>
    <n v="61"/>
  </r>
  <r>
    <x v="0"/>
    <n v="26"/>
    <x v="61"/>
    <s v="ABS 295"/>
    <s v="ABS Pfeffer-Bruch"/>
    <x v="3"/>
    <x v="35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11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7"/>
    <s v="-"/>
    <n v="45"/>
    <s v="Produkte"/>
    <s v="BUs"/>
    <s v="Symptome"/>
    <s v="0"/>
    <s v="BU1"/>
    <n v="31900001"/>
    <n v="20"/>
  </r>
  <r>
    <x v="1"/>
    <n v="60"/>
    <x v="61"/>
    <s v="Diverses"/>
    <s v="Maschinenabfall"/>
    <x v="3"/>
    <x v="6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HF-Wurst Vegan"/>
    <s v="VEG-SCH MILD 7,2KG"/>
    <x v="3"/>
    <x v="7"/>
    <s v="-"/>
    <n v="45"/>
    <s v="Produkte"/>
    <s v="BUs"/>
    <s v="Symptome"/>
    <s v="0"/>
    <n v="3100"/>
    <n v="31900001"/>
    <n v="20"/>
  </r>
  <r>
    <x v="1"/>
    <n v="31.2"/>
    <x v="61"/>
    <s v="Rest"/>
    <s v="-"/>
    <x v="3"/>
    <x v="29"/>
    <s v="-"/>
    <n v="45"/>
    <s v="Produkte"/>
    <s v="BUs"/>
    <s v="Symptome"/>
    <s v="0"/>
    <s v="Abfüllung"/>
    <s v="-"/>
    <n v="31"/>
  </r>
  <r>
    <x v="1"/>
    <n v="282"/>
    <x v="61"/>
    <s v="Diverses"/>
    <s v="Maschinenabfall"/>
    <x v="3"/>
    <x v="17"/>
    <s v="-"/>
    <n v="45"/>
    <s v="Produkte"/>
    <s v="BUs"/>
    <s v="Symptome"/>
    <s v="0"/>
    <s v="Schmelze"/>
    <s v="Maschinenabfall"/>
    <n v="10"/>
  </r>
  <r>
    <x v="2"/>
    <n v="5"/>
    <x v="61"/>
    <s v="ABS 295"/>
    <s v="ABS MUNSTER"/>
    <x v="2"/>
    <x v="26"/>
    <s v="-"/>
    <n v="45"/>
    <s v="Produkte"/>
    <s v="BUs"/>
    <s v="Symptome"/>
    <n v="8.5413985337376133"/>
    <s v="BU4"/>
    <n v="29501040"/>
    <n v="61"/>
  </r>
  <r>
    <x v="2"/>
    <n v="8"/>
    <x v="61"/>
    <s v="ABS 295"/>
    <s v="ABS ZIEGENR"/>
    <x v="2"/>
    <x v="26"/>
    <s v="-"/>
    <n v="45"/>
    <s v="Produkte"/>
    <s v="BUs"/>
    <s v="Symptome"/>
    <n v="7.9957903604299254"/>
    <s v="Bu4"/>
    <n v="29500913"/>
    <n v="61"/>
  </r>
  <r>
    <x v="2"/>
    <n v="30"/>
    <x v="61"/>
    <s v="ABS 295"/>
    <s v="ABS BRIE-PAP"/>
    <x v="2"/>
    <x v="26"/>
    <s v="-"/>
    <n v="45"/>
    <s v="Produkte"/>
    <s v="BUs"/>
    <s v="Symptome"/>
    <n v="9.6459416666666655"/>
    <s v="Bu4"/>
    <n v="29501101"/>
    <n v="61"/>
  </r>
  <r>
    <x v="1"/>
    <n v="65"/>
    <x v="61"/>
    <s v="VOS 295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S 295"/>
    <s v="VOS Räucher Natur Natri"/>
    <x v="1"/>
    <x v="11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4"/>
    <s v="-"/>
    <n v="45"/>
    <s v="Produkte"/>
    <s v="BUs"/>
    <s v="Symptome"/>
    <s v="0"/>
    <s v="QM"/>
    <s v="-"/>
    <n v="74"/>
  </r>
  <r>
    <x v="0"/>
    <n v="15"/>
    <x v="61"/>
    <s v="Diverses"/>
    <s v="Maschinenabfall"/>
    <x v="3"/>
    <x v="6"/>
    <s v="-"/>
    <n v="45"/>
    <s v="Produkte"/>
    <s v="BUs"/>
    <s v="Symptome"/>
    <s v="0"/>
    <s v="WVP"/>
    <s v="Maschinenabfall"/>
    <n v="30"/>
  </r>
  <r>
    <x v="0"/>
    <n v="20"/>
    <x v="61"/>
    <s v="Diverses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4"/>
    <s v="-"/>
    <n v="45"/>
    <s v="Produkte"/>
    <s v="BUs"/>
    <s v="Symptome"/>
    <s v="0"/>
    <s v="Labor"/>
    <s v="-"/>
    <n v="74"/>
  </r>
  <r>
    <x v="1"/>
    <n v="209"/>
    <x v="61"/>
    <s v="Rest"/>
    <s v="-"/>
    <x v="3"/>
    <x v="23"/>
    <s v="-"/>
    <n v="45"/>
    <s v="Produkte"/>
    <s v="BUs"/>
    <s v="Symptome"/>
    <s v="0"/>
    <s v="Abfüllung"/>
    <s v="-"/>
    <n v="34"/>
  </r>
  <r>
    <x v="5"/>
    <n v="110"/>
    <x v="62"/>
    <s v="Rest"/>
    <s v="-"/>
    <x v="4"/>
    <x v="9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80"/>
    <x v="62"/>
    <s v="Rohware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Diverses"/>
    <s v="Maschinenabfall"/>
    <x v="3"/>
    <x v="6"/>
    <s v="-"/>
    <n v="45"/>
    <s v="Produkte"/>
    <s v="BUs"/>
    <s v="Symptome"/>
    <s v="0"/>
    <s v="BU3"/>
    <s v="Maschinenabfall"/>
    <n v="30"/>
  </r>
  <r>
    <x v="2"/>
    <n v="55"/>
    <x v="62"/>
    <s v="Diverses"/>
    <s v="Maschinenabfall"/>
    <x v="3"/>
    <x v="6"/>
    <s v="-"/>
    <n v="45"/>
    <s v="Produkte"/>
    <s v="BUs"/>
    <s v="Symptome"/>
    <n v="0"/>
    <s v="BU4"/>
    <s v="Maschinenabfall"/>
    <n v="30"/>
  </r>
  <r>
    <x v="0"/>
    <n v="161"/>
    <x v="62"/>
    <s v="ABS 295"/>
    <s v="ABS CHED-PF-KRÄUK gemis"/>
    <x v="3"/>
    <x v="16"/>
    <s v="-"/>
    <n v="45"/>
    <s v="Produkte"/>
    <s v="BUs"/>
    <s v="Symptome"/>
    <n v="161"/>
    <s v="BU3"/>
    <n v="29501003"/>
    <n v="81"/>
  </r>
  <r>
    <x v="0"/>
    <n v="31"/>
    <x v="62"/>
    <s v="Diverses"/>
    <s v="Maschinenabfall"/>
    <x v="3"/>
    <x v="6"/>
    <s v="-"/>
    <n v="45"/>
    <s v="Produkte"/>
    <s v="BUs"/>
    <s v="Symptome"/>
    <s v="0"/>
    <s v="BU3"/>
    <s v="Maschinenabfall"/>
    <n v="30"/>
  </r>
  <r>
    <x v="0"/>
    <n v="13"/>
    <x v="62"/>
    <s v="ABS 295"/>
    <s v="ABS Pfeffer-Bruch"/>
    <x v="3"/>
    <x v="35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7"/>
    <s v="-"/>
    <n v="45"/>
    <s v="Produkte"/>
    <s v="BUs"/>
    <s v="Symptome"/>
    <n v="719.59199999999998"/>
    <n v="3100"/>
    <n v="31900002"/>
    <n v="20"/>
  </r>
  <r>
    <x v="1"/>
    <n v="20"/>
    <x v="62"/>
    <s v="Riemen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23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23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9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S 295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4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5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4"/>
    <x v="14"/>
    <s v="-"/>
    <n v="46"/>
    <s v="Produkte"/>
    <s v="BUs"/>
    <s v="Symptome"/>
    <s v="0"/>
    <s v="Labor"/>
    <s v="-"/>
    <n v="74"/>
  </r>
  <r>
    <x v="0"/>
    <n v="29"/>
    <x v="63"/>
    <s v="ABS 295"/>
    <s v="ABS CHED-ROT MIT ß-CARO"/>
    <x v="1"/>
    <x v="11"/>
    <s v="-"/>
    <n v="46"/>
    <s v="Produkte"/>
    <s v="BUs"/>
    <s v="Symptome"/>
    <n v="29"/>
    <s v="BU3"/>
    <n v="29501032"/>
    <n v="42"/>
  </r>
  <r>
    <x v="3"/>
    <n v="223"/>
    <x v="63"/>
    <s v="Endstücke 295"/>
    <s v="VOS GRW-CHILI-NAT ENDST"/>
    <x v="0"/>
    <x v="34"/>
    <s v="-"/>
    <n v="46"/>
    <s v="Produkte"/>
    <s v="BUs"/>
    <s v="Symptome"/>
    <n v="111.5"/>
    <s v="Verkauf"/>
    <n v="29501079"/>
    <n v="12"/>
  </r>
  <r>
    <x v="0"/>
    <n v="75"/>
    <x v="63"/>
    <s v="ABS 295"/>
    <s v="ABS CHED-PF-KRÄUK gemis"/>
    <x v="3"/>
    <x v="16"/>
    <s v="-"/>
    <n v="46"/>
    <s v="Produkte"/>
    <s v="BUs"/>
    <s v="Symptome"/>
    <n v="75"/>
    <s v="Bu3"/>
    <n v="29501003"/>
    <n v="81"/>
  </r>
  <r>
    <x v="4"/>
    <n v="129"/>
    <x v="63"/>
    <s v="ABS 295"/>
    <s v="Scheiben/Staub"/>
    <x v="3"/>
    <x v="6"/>
    <s v="-"/>
    <n v="46"/>
    <s v="Produkte"/>
    <s v="BUs"/>
    <s v="Symptome"/>
    <s v="0"/>
    <s v="BU2"/>
    <s v="Scheiben/Staub"/>
    <n v="30"/>
  </r>
  <r>
    <x v="0"/>
    <n v="41"/>
    <x v="63"/>
    <s v="ABS 295"/>
    <s v="Würfel"/>
    <x v="3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Diverses"/>
    <s v="Maschinenabfall"/>
    <x v="3"/>
    <x v="6"/>
    <s v="-"/>
    <n v="46"/>
    <s v="Produkte"/>
    <s v="BUs"/>
    <s v="Symptome"/>
    <s v="0"/>
    <s v="Bu3"/>
    <s v="Maschinenabfall"/>
    <n v="30"/>
  </r>
  <r>
    <x v="4"/>
    <n v="40"/>
    <x v="63"/>
    <s v="ABS 295"/>
    <s v="Scheiben/Staub"/>
    <x v="3"/>
    <x v="6"/>
    <s v="-"/>
    <n v="46"/>
    <s v="Produkte"/>
    <s v="BUs"/>
    <s v="Symptome"/>
    <s v="0"/>
    <s v="BU2"/>
    <s v="Scheiben/Staub"/>
    <n v="30"/>
  </r>
  <r>
    <x v="2"/>
    <n v="15"/>
    <x v="63"/>
    <s v="Diverses"/>
    <s v="Maschinenabfall"/>
    <x v="3"/>
    <x v="6"/>
    <s v="-"/>
    <n v="46"/>
    <s v="Produkte"/>
    <s v="BUs"/>
    <s v="Symptome"/>
    <n v="0"/>
    <s v="BU4"/>
    <s v="Maschinenabfall"/>
    <n v="30"/>
  </r>
  <r>
    <x v="2"/>
    <n v="15"/>
    <x v="63"/>
    <s v="ABS 295"/>
    <s v="Ziegengouda"/>
    <x v="2"/>
    <x v="26"/>
    <s v="-"/>
    <n v="46"/>
    <s v="Produkte"/>
    <s v="BUs"/>
    <s v="Symptome"/>
    <n v="0"/>
    <s v="BU4"/>
    <s v="Ziegengouda"/>
    <n v="61"/>
  </r>
  <r>
    <x v="0"/>
    <n v="30"/>
    <x v="63"/>
    <s v="Diverses"/>
    <s v="Maschinenabfall"/>
    <x v="3"/>
    <x v="6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VOS 295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VOS 295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OS 495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ABS 295"/>
    <s v="ABS BRUSCHETTA"/>
    <x v="2"/>
    <x v="26"/>
    <s v="-"/>
    <n v="46"/>
    <s v="Produkte"/>
    <s v="BUs"/>
    <s v="Symptome"/>
    <n v="7.281148389532067"/>
    <s v="BU4"/>
    <n v="29501029"/>
    <n v="61"/>
  </r>
  <r>
    <x v="2"/>
    <n v="20"/>
    <x v="63"/>
    <s v="ABS 295"/>
    <s v="ABS HEUBL"/>
    <x v="5"/>
    <x v="51"/>
    <s v="-"/>
    <n v="46"/>
    <s v="Produkte"/>
    <s v="BUs"/>
    <s v="Symptome"/>
    <n v="0"/>
    <s v="BU4"/>
    <n v="29500885"/>
    <n v="82"/>
  </r>
  <r>
    <x v="2"/>
    <n v="20"/>
    <x v="63"/>
    <s v="ABS 295"/>
    <s v="ABS HEUBL"/>
    <x v="5"/>
    <x v="51"/>
    <s v="-"/>
    <n v="46"/>
    <s v="Produkte"/>
    <s v="BUs"/>
    <s v="Symptome"/>
    <n v="0"/>
    <s v="BU4"/>
    <n v="29500885"/>
    <n v="82"/>
  </r>
  <r>
    <x v="2"/>
    <n v="20"/>
    <x v="63"/>
    <s v="ABS 295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20"/>
    <x v="63"/>
    <s v="ABS 295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18"/>
    <x v="63"/>
    <s v="ABS 295"/>
    <s v="ABS Whisky-Nuts"/>
    <x v="2"/>
    <x v="26"/>
    <s v="-"/>
    <n v="46"/>
    <s v="Produkte"/>
    <s v="BUs"/>
    <s v="Symptome"/>
    <n v="7.5058130571925785"/>
    <s v="BU4"/>
    <n v="29501009"/>
    <n v="61"/>
  </r>
  <r>
    <x v="2"/>
    <n v="11"/>
    <x v="63"/>
    <s v="ABS 295"/>
    <s v="ABS Whisky-Nuts"/>
    <x v="2"/>
    <x v="26"/>
    <s v="-"/>
    <n v="46"/>
    <s v="Produkte"/>
    <s v="BUs"/>
    <s v="Symptome"/>
    <n v="7.5058130571925785"/>
    <s v="BU4"/>
    <n v="29501009"/>
    <n v="61"/>
  </r>
  <r>
    <x v="2"/>
    <n v="20"/>
    <x v="63"/>
    <s v="ABS 295"/>
    <s v="ABS BRUSCHETTA"/>
    <x v="2"/>
    <x v="26"/>
    <s v="-"/>
    <n v="46"/>
    <s v="Produkte"/>
    <s v="BUs"/>
    <s v="Symptome"/>
    <n v="7.281148389532067"/>
    <s v="BU4"/>
    <n v="29501029"/>
    <n v="61"/>
  </r>
  <r>
    <x v="2"/>
    <n v="5"/>
    <x v="63"/>
    <s v="ABS 295"/>
    <s v="ABS GRÜN-PFEFF"/>
    <x v="2"/>
    <x v="26"/>
    <s v="-"/>
    <n v="46"/>
    <s v="Produkte"/>
    <s v="BUs"/>
    <s v="Symptome"/>
    <n v="7.4077239928583491"/>
    <s v="BU4"/>
    <n v="29501105"/>
    <n v="61"/>
  </r>
  <r>
    <x v="2"/>
    <n v="6"/>
    <x v="63"/>
    <s v="VOS 295"/>
    <s v="VOS Schwarzer Pfeffer R"/>
    <x v="2"/>
    <x v="26"/>
    <s v="-"/>
    <n v="46"/>
    <s v="Produkte"/>
    <s v="BUs"/>
    <s v="Symptome"/>
    <n v="2.84"/>
    <s v="BU4"/>
    <n v="29500482"/>
    <n v="61"/>
  </r>
  <r>
    <x v="2"/>
    <n v="20"/>
    <x v="63"/>
    <s v="ABS 295"/>
    <s v="ABS HEUBL"/>
    <x v="5"/>
    <x v="51"/>
    <s v="-"/>
    <n v="46"/>
    <s v="Produkte"/>
    <s v="BUs"/>
    <s v="Symptome"/>
    <n v="0"/>
    <s v="BU4"/>
    <n v="29500885"/>
    <n v="82"/>
  </r>
  <r>
    <x v="2"/>
    <n v="15"/>
    <x v="63"/>
    <s v="ABS 295"/>
    <s v="ABS HEUBL"/>
    <x v="5"/>
    <x v="51"/>
    <s v="-"/>
    <n v="46"/>
    <s v="Produkte"/>
    <s v="BUs"/>
    <s v="Symptome"/>
    <n v="0"/>
    <s v="BU4"/>
    <n v="29500885"/>
    <n v="82"/>
  </r>
  <r>
    <x v="2"/>
    <n v="7"/>
    <x v="63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18"/>
    <x v="63"/>
    <s v="ABS 295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16"/>
    <x v="63"/>
    <s v="ABS 295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14"/>
    <x v="63"/>
    <s v="ABS 295"/>
    <s v="ABS AT-ROTWEIN"/>
    <x v="5"/>
    <x v="51"/>
    <s v="-"/>
    <n v="46"/>
    <s v="Produkte"/>
    <s v="BUs"/>
    <s v="Symptome"/>
    <n v="7.4148209887633527"/>
    <s v="BU4"/>
    <n v="29501013"/>
    <n v="82"/>
  </r>
  <r>
    <x v="2"/>
    <n v="15"/>
    <x v="63"/>
    <s v="ABS 295"/>
    <s v="ABS GRUY"/>
    <x v="2"/>
    <x v="26"/>
    <s v="-"/>
    <n v="46"/>
    <s v="Produkte"/>
    <s v="BUs"/>
    <s v="Symptome"/>
    <n v="14.49175949220386"/>
    <s v="BU4"/>
    <n v="29500908"/>
    <n v="61"/>
  </r>
  <r>
    <x v="2"/>
    <n v="8"/>
    <x v="63"/>
    <s v="ABS 295"/>
    <s v="ABS GRUY"/>
    <x v="2"/>
    <x v="26"/>
    <s v="-"/>
    <n v="46"/>
    <s v="Produkte"/>
    <s v="BUs"/>
    <s v="Symptome"/>
    <n v="14.49175949220386"/>
    <s v="BU4"/>
    <n v="29500908"/>
    <n v="61"/>
  </r>
  <r>
    <x v="0"/>
    <n v="12"/>
    <x v="64"/>
    <s v="VOS 295"/>
    <s v="VOS Räucher Natur Natri"/>
    <x v="0"/>
    <x v="40"/>
    <s v="-"/>
    <n v="46"/>
    <s v="Produkte"/>
    <s v="BUs"/>
    <s v="Symptome"/>
    <n v="6"/>
    <s v="BU3"/>
    <n v="29500498"/>
    <n v="12"/>
  </r>
  <r>
    <x v="0"/>
    <n v="48"/>
    <x v="64"/>
    <s v="VOS 295"/>
    <s v="VOS Räucher Natur Natri"/>
    <x v="0"/>
    <x v="40"/>
    <s v="-"/>
    <n v="46"/>
    <s v="Produkte"/>
    <s v="BUs"/>
    <s v="Symptome"/>
    <n v="24"/>
    <s v="BU3"/>
    <n v="29500498"/>
    <n v="12"/>
  </r>
  <r>
    <x v="1"/>
    <n v="48"/>
    <x v="64"/>
    <s v="VOS 295"/>
    <s v="VOS-ABS ENTSORGUNG"/>
    <x v="1"/>
    <x v="10"/>
    <s v="-"/>
    <n v="46"/>
    <s v="Produkte"/>
    <s v="BUs"/>
    <s v="Symptome"/>
    <n v="0.48"/>
    <s v="BU1"/>
    <n v="29500917"/>
    <n v="60"/>
  </r>
  <r>
    <x v="2"/>
    <n v="5"/>
    <x v="64"/>
    <s v="ABS 295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4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7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10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2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6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5"/>
    <x v="64"/>
    <s v="ABS 295"/>
    <s v="ABS PECO"/>
    <x v="2"/>
    <x v="26"/>
    <s v="-"/>
    <n v="46"/>
    <s v="Produkte"/>
    <s v="BUs"/>
    <s v="Symptome"/>
    <n v="9.1663526661992432"/>
    <s v="BU4"/>
    <n v="29500891"/>
    <n v="61"/>
  </r>
  <r>
    <x v="2"/>
    <n v="9"/>
    <x v="64"/>
    <s v="ABS 295"/>
    <s v="ABS TI-AD"/>
    <x v="0"/>
    <x v="3"/>
    <s v="-"/>
    <n v="46"/>
    <s v="Produkte"/>
    <s v="BUs"/>
    <s v="Symptome"/>
    <n v="7.7475399924149615"/>
    <s v="BU4"/>
    <n v="29500904"/>
    <n v="12"/>
  </r>
  <r>
    <x v="2"/>
    <n v="12"/>
    <x v="64"/>
    <s v="ABS 295"/>
    <s v="ABS TI-AD"/>
    <x v="0"/>
    <x v="3"/>
    <s v="-"/>
    <n v="46"/>
    <s v="Produkte"/>
    <s v="BUs"/>
    <s v="Symptome"/>
    <n v="7.7475399924149615"/>
    <s v="BU4"/>
    <n v="29500904"/>
    <n v="12"/>
  </r>
  <r>
    <x v="2"/>
    <n v="17"/>
    <x v="64"/>
    <s v="ABS 295"/>
    <s v="ABS TI-AD"/>
    <x v="0"/>
    <x v="3"/>
    <s v="-"/>
    <n v="46"/>
    <s v="Produkte"/>
    <s v="BUs"/>
    <s v="Symptome"/>
    <n v="7.7475399924149615"/>
    <s v="BU4"/>
    <n v="29500904"/>
    <n v="12"/>
  </r>
  <r>
    <x v="2"/>
    <n v="4"/>
    <x v="64"/>
    <s v="ABS 295"/>
    <s v="ABS TI-AD"/>
    <x v="0"/>
    <x v="3"/>
    <s v="-"/>
    <n v="46"/>
    <s v="Produkte"/>
    <s v="BUs"/>
    <s v="Symptome"/>
    <n v="7.7475399924149615"/>
    <s v="BU4"/>
    <n v="29500904"/>
    <n v="12"/>
  </r>
  <r>
    <x v="2"/>
    <n v="20"/>
    <x v="64"/>
    <s v="ABS 295"/>
    <s v="ABS SCH-PAUL"/>
    <x v="5"/>
    <x v="51"/>
    <s v="-"/>
    <n v="46"/>
    <s v="Produkte"/>
    <s v="BUs"/>
    <s v="Symptome"/>
    <n v="7.6086145024926051"/>
    <s v="BU4"/>
    <n v="29500906"/>
    <n v="82"/>
  </r>
  <r>
    <x v="2"/>
    <n v="14"/>
    <x v="64"/>
    <s v="ABS 295"/>
    <s v="ABS SCH-PAUL"/>
    <x v="5"/>
    <x v="51"/>
    <s v="-"/>
    <n v="46"/>
    <s v="Produkte"/>
    <s v="BUs"/>
    <s v="Symptome"/>
    <n v="7.6086145024926051"/>
    <s v="BU4"/>
    <n v="29500906"/>
    <n v="82"/>
  </r>
  <r>
    <x v="2"/>
    <n v="21"/>
    <x v="64"/>
    <s v="ABS 295"/>
    <s v="ABS SCH-PAUL"/>
    <x v="5"/>
    <x v="51"/>
    <s v="-"/>
    <n v="46"/>
    <s v="Produkte"/>
    <s v="BUs"/>
    <s v="Symptome"/>
    <n v="7.6086145024926051"/>
    <s v="BU4"/>
    <n v="29500906"/>
    <n v="82"/>
  </r>
  <r>
    <x v="2"/>
    <n v="6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8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3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2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4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5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6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5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9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0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0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ABS 295"/>
    <s v="ABS GRUY"/>
    <x v="0"/>
    <x v="3"/>
    <s v="-"/>
    <n v="46"/>
    <s v="Produkte"/>
    <s v="BUs"/>
    <s v="Symptome"/>
    <n v="14.49175949220386"/>
    <s v="BU4"/>
    <n v="29500908"/>
    <n v="12"/>
  </r>
  <r>
    <x v="2"/>
    <n v="17"/>
    <x v="64"/>
    <s v="ABS 295"/>
    <s v="ABS GRÜN-PESTO"/>
    <x v="2"/>
    <x v="26"/>
    <s v="-"/>
    <n v="46"/>
    <s v="Produkte"/>
    <s v="BUs"/>
    <s v="Symptome"/>
    <n v="0"/>
    <s v="BU4"/>
    <n v="29500952"/>
    <n v="61"/>
  </r>
  <r>
    <x v="2"/>
    <n v="10"/>
    <x v="64"/>
    <s v="ABS 295"/>
    <s v="ABS GRÜN-PESTO"/>
    <x v="2"/>
    <x v="26"/>
    <s v="-"/>
    <n v="46"/>
    <s v="Produkte"/>
    <s v="BUs"/>
    <s v="Symptome"/>
    <n v="0"/>
    <s v="BU4"/>
    <n v="29500952"/>
    <n v="61"/>
  </r>
  <r>
    <x v="2"/>
    <n v="9"/>
    <x v="64"/>
    <s v="ABS 295"/>
    <s v="ABS KELLERGEIST"/>
    <x v="5"/>
    <x v="51"/>
    <s v="-"/>
    <n v="46"/>
    <s v="Produkte"/>
    <s v="BUs"/>
    <s v="Symptome"/>
    <n v="8.0682678667519738"/>
    <s v="BU4"/>
    <n v="29501028"/>
    <n v="82"/>
  </r>
  <r>
    <x v="2"/>
    <n v="10"/>
    <x v="64"/>
    <s v="ABS 295"/>
    <s v="ABS BRUSCHETTA"/>
    <x v="2"/>
    <x v="26"/>
    <s v="-"/>
    <n v="46"/>
    <s v="Produkte"/>
    <s v="BUs"/>
    <s v="Symptome"/>
    <n v="7.281148389532067"/>
    <s v="BU4"/>
    <n v="29501029"/>
    <n v="61"/>
  </r>
  <r>
    <x v="2"/>
    <n v="18"/>
    <x v="64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3"/>
    <x v="64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3"/>
    <x v="64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10"/>
    <x v="64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5"/>
    <x v="64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5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5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4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2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5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7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11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2"/>
    <n v="3"/>
    <x v="64"/>
    <s v="ABS 295"/>
    <s v="ABS MUNSTER"/>
    <x v="0"/>
    <x v="3"/>
    <s v="-"/>
    <n v="46"/>
    <s v="Produkte"/>
    <s v="BUs"/>
    <s v="Symptome"/>
    <n v="8.5413985337376133"/>
    <s v="BU4"/>
    <n v="29501040"/>
    <n v="12"/>
  </r>
  <r>
    <x v="1"/>
    <n v="20"/>
    <x v="64"/>
    <s v="Diverses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23"/>
    <s v="-"/>
    <n v="46"/>
    <s v="Produkte"/>
    <s v="BUs"/>
    <s v="Symptome"/>
    <s v="0"/>
    <s v="BU1"/>
    <n v="32000070"/>
    <n v="34"/>
  </r>
  <r>
    <x v="1"/>
    <n v="20"/>
    <x v="64"/>
    <s v="Diverses"/>
    <n v="32000236"/>
    <x v="1"/>
    <x v="11"/>
    <s v="-"/>
    <n v="46"/>
    <s v="Produkte"/>
    <s v="BUs"/>
    <s v="Symptome"/>
    <s v="0"/>
    <s v="BU1"/>
    <n v="32000236"/>
    <n v="42"/>
  </r>
  <r>
    <x v="1"/>
    <n v="313"/>
    <x v="64"/>
    <s v="Diverses"/>
    <s v="Maschinenabfall"/>
    <x v="3"/>
    <x v="7"/>
    <s v="-"/>
    <n v="46"/>
    <s v="Produkte"/>
    <s v="BUs"/>
    <s v="Symptome"/>
    <s v="0"/>
    <s v="BU1"/>
    <s v="Maschinenabfall"/>
    <n v="20"/>
  </r>
  <r>
    <x v="1"/>
    <n v="60"/>
    <x v="64"/>
    <s v="Diverses"/>
    <s v="ROUL WAL-DAR 4,2KG"/>
    <x v="3"/>
    <x v="30"/>
    <s v="-"/>
    <n v="46"/>
    <s v="Produkte"/>
    <s v="BUs"/>
    <s v="Symptome"/>
    <s v="0"/>
    <s v="BU1"/>
    <n v="31000142"/>
    <n v="33"/>
  </r>
  <r>
    <x v="1"/>
    <n v="20"/>
    <x v="64"/>
    <s v="Diverses"/>
    <s v="SKZ EMM-45 10KG"/>
    <x v="3"/>
    <x v="39"/>
    <s v="-"/>
    <n v="46"/>
    <s v="Produkte"/>
    <s v="BUs"/>
    <s v="Symptome"/>
    <s v="0"/>
    <s v="BU1"/>
    <n v="31000162"/>
    <n v="32"/>
  </r>
  <r>
    <x v="1"/>
    <n v="40"/>
    <x v="64"/>
    <s v="Diverses"/>
    <s v="ROUL WAL-DAR 4,2KG"/>
    <x v="3"/>
    <x v="30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4"/>
    <s v="-"/>
    <n v="46"/>
    <s v="Produkte"/>
    <s v="BUs"/>
    <s v="Symptome"/>
    <s v="0"/>
    <s v="QM"/>
    <s v="-"/>
    <n v="74"/>
  </r>
  <r>
    <x v="5"/>
    <n v="2.4"/>
    <x v="64"/>
    <s v="Rest"/>
    <s v="-"/>
    <x v="4"/>
    <x v="9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4"/>
    <s v="-"/>
    <n v="46"/>
    <s v="Produkte"/>
    <s v="BUs"/>
    <s v="Symptome"/>
    <s v="0"/>
    <s v="Labor"/>
    <s v="-"/>
    <n v="74"/>
  </r>
  <r>
    <x v="1"/>
    <n v="112"/>
    <x v="64"/>
    <s v="Sammelnr.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ABS 295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20"/>
    <x v="65"/>
    <s v="ABS 295"/>
    <s v="ABS Unser Blütenkäse"/>
    <x v="2"/>
    <x v="26"/>
    <s v="-"/>
    <n v="46"/>
    <s v="Produkte"/>
    <s v="BUs"/>
    <s v="Symptome"/>
    <n v="9.4651380183951126"/>
    <s v="BU4"/>
    <n v="29500910"/>
    <n v="61"/>
  </r>
  <r>
    <x v="1"/>
    <n v="34"/>
    <x v="65"/>
    <s v="VOS 295"/>
    <s v="VOS-ABS ENTSORGUNG"/>
    <x v="0"/>
    <x v="12"/>
    <s v="-"/>
    <n v="46"/>
    <s v="Produkte"/>
    <s v="BUs"/>
    <s v="Symptome"/>
    <n v="0.34"/>
    <s v="BU1"/>
    <n v="29500917"/>
    <n v="12"/>
  </r>
  <r>
    <x v="1"/>
    <n v="34"/>
    <x v="65"/>
    <s v="VOS 295"/>
    <s v="VOS-ABS ENTSORGUNG"/>
    <x v="0"/>
    <x v="12"/>
    <s v="-"/>
    <n v="46"/>
    <s v="Produkte"/>
    <s v="BUs"/>
    <s v="Symptome"/>
    <n v="0.34"/>
    <s v="BU1"/>
    <n v="29500917"/>
    <n v="12"/>
  </r>
  <r>
    <x v="0"/>
    <n v="154"/>
    <x v="65"/>
    <s v="ABS 295"/>
    <s v="ABS CHED-PF-KRÄUK gemis"/>
    <x v="3"/>
    <x v="16"/>
    <s v="-"/>
    <n v="46"/>
    <s v="Produkte"/>
    <s v="BUs"/>
    <s v="Symptome"/>
    <n v="154"/>
    <s v="BU3"/>
    <n v="29501003"/>
    <n v="81"/>
  </r>
  <r>
    <x v="0"/>
    <n v="46"/>
    <x v="65"/>
    <s v="ABS 295"/>
    <s v="ABS CHED-PF-KRÄUK gemis"/>
    <x v="3"/>
    <x v="16"/>
    <s v="-"/>
    <n v="46"/>
    <s v="Produkte"/>
    <s v="BUs"/>
    <s v="Symptome"/>
    <n v="46"/>
    <s v="BU3"/>
    <n v="29501003"/>
    <n v="81"/>
  </r>
  <r>
    <x v="0"/>
    <n v="48"/>
    <x v="65"/>
    <s v="ABS 295"/>
    <s v="ABS CHED-ROT MIT ß-CARO"/>
    <x v="1"/>
    <x v="11"/>
    <s v="-"/>
    <n v="46"/>
    <s v="Produkte"/>
    <s v="BUs"/>
    <s v="Symptome"/>
    <n v="48"/>
    <s v="BU3"/>
    <n v="29501032"/>
    <n v="42"/>
  </r>
  <r>
    <x v="0"/>
    <n v="21"/>
    <x v="65"/>
    <s v="ABS 295"/>
    <s v="ABS CHED-ROT MIT ß-CARO"/>
    <x v="1"/>
    <x v="11"/>
    <s v="-"/>
    <n v="46"/>
    <s v="Produkte"/>
    <s v="BUs"/>
    <s v="Symptome"/>
    <n v="21"/>
    <s v="BU3"/>
    <n v="29501032"/>
    <n v="42"/>
  </r>
  <r>
    <x v="2"/>
    <n v="9"/>
    <x v="65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14"/>
    <x v="65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0"/>
    <x v="65"/>
    <s v="ABS 295"/>
    <s v="ABS LE-ROSÉ"/>
    <x v="2"/>
    <x v="26"/>
    <s v="-"/>
    <n v="46"/>
    <s v="Produkte"/>
    <s v="BUs"/>
    <s v="Symptome"/>
    <n v="10.983844995631154"/>
    <s v="BU4"/>
    <n v="29501110"/>
    <n v="61"/>
  </r>
  <r>
    <x v="2"/>
    <n v="23"/>
    <x v="65"/>
    <s v="HF-Ware"/>
    <s v="SKST ORANG-PFEFF 80G"/>
    <x v="2"/>
    <x v="26"/>
    <s v="-"/>
    <n v="46"/>
    <s v="Produkte"/>
    <s v="BUs"/>
    <s v="Symptome"/>
    <n v="0"/>
    <s v="BU4"/>
    <n v="47001071"/>
    <n v="61"/>
  </r>
  <r>
    <x v="2"/>
    <n v="23"/>
    <x v="65"/>
    <s v="HF-Ware"/>
    <s v="SKST ORANG-PFEFF 80G"/>
    <x v="2"/>
    <x v="26"/>
    <s v="-"/>
    <n v="46"/>
    <s v="Produkte"/>
    <s v="BUs"/>
    <s v="Symptome"/>
    <n v="0"/>
    <s v="BU4"/>
    <n v="47001071"/>
    <n v="61"/>
  </r>
  <r>
    <x v="1"/>
    <n v="17"/>
    <x v="65"/>
    <s v="Diverses"/>
    <s v="NKST RAHM 80G"/>
    <x v="0"/>
    <x v="12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23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Diverses"/>
    <s v="Maschinenabfall"/>
    <x v="3"/>
    <x v="6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9"/>
    <s v="-"/>
    <n v="46"/>
    <s v="Produkte"/>
    <s v="BUs"/>
    <s v="Symptome"/>
    <s v="0"/>
    <s v="Labor"/>
    <s v="-"/>
    <n v="73"/>
  </r>
  <r>
    <x v="5"/>
    <n v="640"/>
    <x v="65"/>
    <s v="Rohware"/>
    <s v="Cheddar Paste 10kg rot"/>
    <x v="0"/>
    <x v="59"/>
    <s v="-"/>
    <n v="46"/>
    <s v="Produkte"/>
    <s v="BUs"/>
    <s v="Symptome"/>
    <s v="0"/>
    <s v="Externe"/>
    <n v="57000633"/>
    <n v="11"/>
  </r>
  <r>
    <x v="0"/>
    <n v="35"/>
    <x v="65"/>
    <s v="Diverses"/>
    <s v="Maschinenabfall"/>
    <x v="3"/>
    <x v="6"/>
    <s v="-"/>
    <n v="46"/>
    <s v="Produkte"/>
    <s v="BUs"/>
    <s v="Symptome"/>
    <s v="0"/>
    <s v="BU3"/>
    <s v="Maschinenabfall"/>
    <n v="30"/>
  </r>
  <r>
    <x v="2"/>
    <n v="18"/>
    <x v="65"/>
    <s v="Diverses"/>
    <s v="Maschinenabfall"/>
    <x v="3"/>
    <x v="6"/>
    <s v="-"/>
    <n v="46"/>
    <s v="Produkte"/>
    <s v="BUs"/>
    <s v="Symptome"/>
    <n v="0"/>
    <s v="BU4"/>
    <s v="Maschinenabfall"/>
    <n v="30"/>
  </r>
  <r>
    <x v="0"/>
    <n v="48"/>
    <x v="65"/>
    <s v="ABS 295"/>
    <s v="ABS CHED-ROT MIT ß-CARO"/>
    <x v="1"/>
    <x v="11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0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4"/>
    <s v="-"/>
    <n v="46"/>
    <s v="Produkte"/>
    <s v="BUs"/>
    <s v="Symptome"/>
    <s v="0"/>
    <s v="QM"/>
    <s v="-"/>
    <n v="74"/>
  </r>
  <r>
    <x v="1"/>
    <n v="9"/>
    <x v="64"/>
    <s v="VOS 295"/>
    <s v="VOS-ABS ENTSORGUNG"/>
    <x v="1"/>
    <x v="10"/>
    <s v="-"/>
    <n v="46"/>
    <s v="Produkte"/>
    <s v="BUs"/>
    <s v="Symptome"/>
    <n v="0.09"/>
    <s v="RWV"/>
    <n v="29500917"/>
    <n v="60"/>
  </r>
  <r>
    <x v="1"/>
    <n v="35"/>
    <x v="64"/>
    <s v="Fertigware"/>
    <s v="Abschnitte Gouda 48% VL"/>
    <x v="0"/>
    <x v="12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6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4"/>
    <s v="-"/>
    <n v="46"/>
    <s v="Produkte"/>
    <s v="BUs"/>
    <s v="Symptome"/>
    <s v="0"/>
    <s v="Labor"/>
    <s v="-"/>
    <n v="74"/>
  </r>
  <r>
    <x v="1"/>
    <n v="26"/>
    <x v="66"/>
    <s v="ABS 295"/>
    <s v="Bergfeuer"/>
    <x v="0"/>
    <x v="12"/>
    <s v="-"/>
    <n v="46"/>
    <s v="Produkte"/>
    <s v="BUs"/>
    <s v="Symptome"/>
    <s v="0"/>
    <s v="Schmelze"/>
    <s v="Bergfeuer"/>
    <n v="12"/>
  </r>
  <r>
    <x v="1"/>
    <n v="23"/>
    <x v="66"/>
    <s v="VOS 295"/>
    <s v="VOS URW-SCHI-NAT"/>
    <x v="0"/>
    <x v="12"/>
    <s v="-"/>
    <n v="46"/>
    <s v="Produkte"/>
    <s v="BUs"/>
    <s v="Symptome"/>
    <n v="11.5"/>
    <s v="RWV"/>
    <n v="29500945"/>
    <n v="12"/>
  </r>
  <r>
    <x v="1"/>
    <n v="12"/>
    <x v="66"/>
    <s v="VOS 295"/>
    <s v="VOS URW-SCHI-NAT"/>
    <x v="0"/>
    <x v="12"/>
    <s v="-"/>
    <n v="46"/>
    <s v="Produkte"/>
    <s v="BUs"/>
    <s v="Symptome"/>
    <n v="6"/>
    <s v="RWV"/>
    <n v="29500945"/>
    <n v="12"/>
  </r>
  <r>
    <x v="0"/>
    <n v="22"/>
    <x v="66"/>
    <s v="Diverses"/>
    <s v="Maschinenabfall"/>
    <x v="3"/>
    <x v="6"/>
    <s v="-"/>
    <n v="46"/>
    <s v="Produkte"/>
    <s v="BUs"/>
    <s v="Symptome"/>
    <s v="0"/>
    <s v="BU3"/>
    <s v="Maschinenabfall"/>
    <n v="30"/>
  </r>
  <r>
    <x v="2"/>
    <n v="77"/>
    <x v="66"/>
    <s v="VOS 295"/>
    <s v="VOS WAL-THEKE"/>
    <x v="2"/>
    <x v="26"/>
    <s v="-"/>
    <n v="46"/>
    <s v="Produkte"/>
    <s v="BUs"/>
    <s v="Symptome"/>
    <n v="0"/>
    <s v="BU4"/>
    <n v="29501020"/>
    <n v="61"/>
  </r>
  <r>
    <x v="5"/>
    <n v="100"/>
    <x v="66"/>
    <s v="ganze Wurst"/>
    <s v="ganze Würste"/>
    <x v="3"/>
    <x v="39"/>
    <s v="-"/>
    <n v="46"/>
    <s v="Produkte"/>
    <s v="BUs"/>
    <s v="Symptome"/>
    <s v="0"/>
    <s v="Logistik"/>
    <s v="ganze Würste"/>
    <n v="32"/>
  </r>
  <r>
    <x v="1"/>
    <n v="217.5"/>
    <x v="66"/>
    <s v="Rest"/>
    <s v="-"/>
    <x v="3"/>
    <x v="23"/>
    <s v="-"/>
    <n v="46"/>
    <s v="Produkte"/>
    <s v="BUs"/>
    <s v="Symptome"/>
    <s v="0"/>
    <s v="Abfüllung"/>
    <s v="-"/>
    <n v="34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Diverses"/>
    <n v="31000243"/>
    <x v="1"/>
    <x v="32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5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4"/>
    <s v="-"/>
    <n v="46"/>
    <s v="Produkte"/>
    <s v="BUs"/>
    <s v="Symptome"/>
    <s v="0"/>
    <s v="QM"/>
    <s v="-"/>
    <n v="74"/>
  </r>
  <r>
    <x v="1"/>
    <n v="35"/>
    <x v="66"/>
    <s v="VOS 295"/>
    <s v="VOS-ABS ENTSORGUNG"/>
    <x v="1"/>
    <x v="10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4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6"/>
    <s v="-"/>
    <n v="46"/>
    <s v="Produkte"/>
    <s v="BUs"/>
    <s v="Symptome"/>
    <s v="0"/>
    <s v="WVP"/>
    <s v="Reste Zipfel"/>
    <n v="61"/>
  </r>
  <r>
    <x v="0"/>
    <n v="68"/>
    <x v="66"/>
    <s v="Diverses"/>
    <s v="Maschinenabfall"/>
    <x v="3"/>
    <x v="6"/>
    <s v="-"/>
    <n v="46"/>
    <s v="Produkte"/>
    <s v="BUs"/>
    <s v="Symptome"/>
    <s v="0"/>
    <s v="L9"/>
    <s v="Maschinenabfall"/>
    <n v="30"/>
  </r>
  <r>
    <x v="0"/>
    <n v="132"/>
    <x v="67"/>
    <s v="Diverses"/>
    <s v="Maschinenabfall"/>
    <x v="3"/>
    <x v="6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23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Diverses"/>
    <s v="Maschinenabfall"/>
    <x v="3"/>
    <x v="7"/>
    <s v="-"/>
    <n v="46"/>
    <s v="Produkte"/>
    <s v="BUs"/>
    <s v="Symptome"/>
    <s v="0"/>
    <s v="BU1"/>
    <s v="Maschinenabfall"/>
    <n v="20"/>
  </r>
  <r>
    <x v="0"/>
    <n v="40"/>
    <x v="67"/>
    <s v="ABS 295"/>
    <s v="ABS Pfeffer-Bruch"/>
    <x v="3"/>
    <x v="35"/>
    <s v="-"/>
    <n v="46"/>
    <s v="Produkte"/>
    <s v="BUs"/>
    <s v="Symptome"/>
    <n v="4.0000000000000001E-3"/>
    <s v="Spezialitäten"/>
    <n v="29501017"/>
    <n v="30"/>
  </r>
  <r>
    <x v="2"/>
    <n v="50"/>
    <x v="67"/>
    <s v="Diverses"/>
    <s v="Maschinenabfall"/>
    <x v="3"/>
    <x v="6"/>
    <s v="-"/>
    <n v="46"/>
    <s v="Produkte"/>
    <s v="BUs"/>
    <s v="Symptome"/>
    <n v="0"/>
    <s v="BU4"/>
    <s v="Maschinenabfall"/>
    <n v="30"/>
  </r>
  <r>
    <x v="4"/>
    <n v="28"/>
    <x v="67"/>
    <s v="ABS 295"/>
    <s v="Scheiben/Staub"/>
    <x v="3"/>
    <x v="6"/>
    <s v="-"/>
    <n v="46"/>
    <s v="Produkte"/>
    <s v="BUs"/>
    <s v="Symptome"/>
    <s v="0"/>
    <s v="BU2"/>
    <s v="Scheiben/Staub"/>
    <n v="30"/>
  </r>
  <r>
    <x v="4"/>
    <n v="51"/>
    <x v="67"/>
    <s v="ABS 295"/>
    <s v="Scheiben/Staub"/>
    <x v="3"/>
    <x v="6"/>
    <s v="-"/>
    <n v="46"/>
    <s v="Produkte"/>
    <s v="BUs"/>
    <s v="Symptome"/>
    <s v="0"/>
    <s v="BU2"/>
    <s v="Scheiben/Staub"/>
    <n v="30"/>
  </r>
  <r>
    <x v="1"/>
    <n v="20"/>
    <x v="67"/>
    <s v="VOS 295"/>
    <n v="29500003"/>
    <x v="6"/>
    <x v="25"/>
    <s v="-"/>
    <n v="46"/>
    <s v="Produkte"/>
    <s v="BUs"/>
    <s v="Symptome"/>
    <s v="0"/>
    <s v="BU1"/>
    <n v="29500003"/>
    <n v="52"/>
  </r>
  <r>
    <x v="2"/>
    <n v="66"/>
    <x v="67"/>
    <s v="ABS 295"/>
    <s v="ABS HEUBL"/>
    <x v="5"/>
    <x v="51"/>
    <s v="-"/>
    <n v="46"/>
    <s v="Produkte"/>
    <s v="BUs"/>
    <s v="Symptome"/>
    <n v="0"/>
    <s v="BU4"/>
    <n v="29500885"/>
    <n v="82"/>
  </r>
  <r>
    <x v="2"/>
    <n v="139"/>
    <x v="67"/>
    <s v="ABS 295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20"/>
    <x v="67"/>
    <s v="ABS 295"/>
    <s v="ABS OLD-AMSTERDAM"/>
    <x v="2"/>
    <x v="26"/>
    <s v="-"/>
    <n v="46"/>
    <s v="Produkte"/>
    <s v="BUs"/>
    <s v="Symptome"/>
    <n v="10.868925052314992"/>
    <s v="BU4"/>
    <n v="29501039"/>
    <n v="61"/>
  </r>
  <r>
    <x v="5"/>
    <n v="3"/>
    <x v="67"/>
    <s v="Rest"/>
    <s v="-"/>
    <x v="4"/>
    <x v="27"/>
    <s v="-"/>
    <n v="46"/>
    <s v="Produkte"/>
    <s v="BUs"/>
    <s v="Symptome"/>
    <s v="0"/>
    <s v="QM"/>
    <s v="-"/>
    <n v="72"/>
  </r>
  <r>
    <x v="1"/>
    <n v="34"/>
    <x v="67"/>
    <s v="VOS 295"/>
    <s v="VOS-ABS ENTSORGUNG"/>
    <x v="1"/>
    <x v="10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4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6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4"/>
    <s v="-"/>
    <n v="46"/>
    <s v="Produkte"/>
    <s v="BUs"/>
    <s v="Symptome"/>
    <s v="0"/>
    <s v="Labor"/>
    <s v="-"/>
    <n v="74"/>
  </r>
  <r>
    <x v="1"/>
    <n v="34"/>
    <x v="65"/>
    <s v="VOS 295"/>
    <s v="VOS-ABS ENTSORGUNG"/>
    <x v="1"/>
    <x v="10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0"/>
    <x v="65"/>
    <s v="Rohware"/>
    <s v="Cheddar Paste 10kg rot"/>
    <x v="0"/>
    <x v="59"/>
    <s v="-"/>
    <n v="46"/>
    <s v="Produkte"/>
    <s v="BUs"/>
    <s v="Symptome"/>
    <s v="0"/>
    <s v="Rest"/>
    <n v="57000633"/>
    <n v="11"/>
  </r>
  <r>
    <x v="0"/>
    <n v="32"/>
    <x v="68"/>
    <s v="VOS 295"/>
    <s v="VOS Würste Jalapeno nat"/>
    <x v="0"/>
    <x v="0"/>
    <s v="-"/>
    <n v="47"/>
    <s v="Produkte"/>
    <s v="BUs"/>
    <s v="Symptome"/>
    <n v="16"/>
    <s v="BU3"/>
    <n v="29500606"/>
    <n v="12"/>
  </r>
  <r>
    <x v="0"/>
    <n v="13"/>
    <x v="68"/>
    <s v="VOS 295"/>
    <s v="VOS Würste Jalapeno nat"/>
    <x v="0"/>
    <x v="0"/>
    <s v="-"/>
    <n v="47"/>
    <s v="Produkte"/>
    <s v="BUs"/>
    <s v="Symptome"/>
    <n v="6.5"/>
    <s v="BU3"/>
    <n v="29500606"/>
    <n v="12"/>
  </r>
  <r>
    <x v="0"/>
    <n v="26"/>
    <x v="68"/>
    <s v="VOS 295"/>
    <s v="VOS GRW Gartenkräuter 4"/>
    <x v="0"/>
    <x v="0"/>
    <s v="-"/>
    <n v="47"/>
    <s v="Produkte"/>
    <s v="BUs"/>
    <s v="Symptome"/>
    <n v="13"/>
    <s v="BU3"/>
    <n v="29500620"/>
    <n v="12"/>
  </r>
  <r>
    <x v="2"/>
    <n v="20"/>
    <x v="68"/>
    <s v="ABS 295"/>
    <s v="ABS MEDI-KRÄUK"/>
    <x v="2"/>
    <x v="26"/>
    <s v="-"/>
    <n v="47"/>
    <s v="Produkte"/>
    <s v="BUs"/>
    <s v="Symptome"/>
    <n v="6.7194568295036419"/>
    <s v="BU4"/>
    <n v="29500886"/>
    <n v="61"/>
  </r>
  <r>
    <x v="2"/>
    <n v="20"/>
    <x v="68"/>
    <s v="ABS 295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12"/>
    <x v="68"/>
    <s v="ABS 295"/>
    <s v="ABS GRÜN-PESTO"/>
    <x v="2"/>
    <x v="26"/>
    <s v="-"/>
    <n v="47"/>
    <s v="Produkte"/>
    <s v="BUs"/>
    <s v="Symptome"/>
    <n v="0"/>
    <s v="BU4"/>
    <n v="29500952"/>
    <n v="61"/>
  </r>
  <r>
    <x v="2"/>
    <n v="7"/>
    <x v="68"/>
    <s v="ABS 295"/>
    <s v="ABS Crémeux"/>
    <x v="2"/>
    <x v="26"/>
    <s v="-"/>
    <n v="47"/>
    <s v="Produkte"/>
    <s v="BUs"/>
    <s v="Symptome"/>
    <n v="8.1175550752835619"/>
    <s v="BU4"/>
    <n v="29500957"/>
    <n v="61"/>
  </r>
  <r>
    <x v="2"/>
    <n v="14"/>
    <x v="68"/>
    <s v="ABS 295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9"/>
    <x v="68"/>
    <s v="ABS 295"/>
    <s v="ABS OLD-AMSTERDAM"/>
    <x v="2"/>
    <x v="26"/>
    <s v="-"/>
    <n v="47"/>
    <s v="Produkte"/>
    <s v="BUs"/>
    <s v="Symptome"/>
    <n v="10.868925052314992"/>
    <s v="BU4"/>
    <n v="29501039"/>
    <n v="61"/>
  </r>
  <r>
    <x v="0"/>
    <n v="90"/>
    <x v="68"/>
    <s v="VOS 295"/>
    <s v="VOS RW BUN-PF"/>
    <x v="0"/>
    <x v="0"/>
    <s v="-"/>
    <n v="47"/>
    <s v="Produkte"/>
    <s v="BUs"/>
    <s v="Symptome"/>
    <n v="45"/>
    <s v="BU3"/>
    <n v="29501055"/>
    <n v="12"/>
  </r>
  <r>
    <x v="3"/>
    <n v="40"/>
    <x v="68"/>
    <s v="Zipfel 295"/>
    <s v="VOS GRW-KRÄU-ZIPFEL"/>
    <x v="0"/>
    <x v="5"/>
    <s v="-"/>
    <n v="47"/>
    <s v="Produkte"/>
    <s v="BUs"/>
    <s v="Symptome"/>
    <n v="20"/>
    <s v="Verkauf"/>
    <n v="29501074"/>
    <n v="12"/>
  </r>
  <r>
    <x v="0"/>
    <n v="39"/>
    <x v="68"/>
    <s v="Endstücke 295"/>
    <s v="VOS GRW-KRÄU-ENDSTÜCK"/>
    <x v="0"/>
    <x v="5"/>
    <s v="-"/>
    <n v="47"/>
    <s v="Produkte"/>
    <s v="BUs"/>
    <s v="Symptome"/>
    <n v="19.5"/>
    <s v="BU3"/>
    <n v="29501077"/>
    <n v="12"/>
  </r>
  <r>
    <x v="0"/>
    <n v="22"/>
    <x v="68"/>
    <s v="Endstücke 295"/>
    <s v="VOS GRW-KRÄU-ENDSTÜCK"/>
    <x v="0"/>
    <x v="5"/>
    <s v="-"/>
    <n v="47"/>
    <s v="Produkte"/>
    <s v="BUs"/>
    <s v="Symptome"/>
    <n v="11"/>
    <s v="BU3"/>
    <n v="29501077"/>
    <n v="12"/>
  </r>
  <r>
    <x v="0"/>
    <n v="26"/>
    <x v="68"/>
    <s v="Endstücke 295"/>
    <s v="VOS GRW-KRÄU-ENDSTÜCK"/>
    <x v="0"/>
    <x v="5"/>
    <s v="-"/>
    <n v="47"/>
    <s v="Produkte"/>
    <s v="BUs"/>
    <s v="Symptome"/>
    <n v="13"/>
    <s v="BU3"/>
    <n v="29501077"/>
    <n v="12"/>
  </r>
  <r>
    <x v="0"/>
    <n v="23"/>
    <x v="68"/>
    <s v="Endstücke 295"/>
    <s v="VOS GRW-KRÄU-ENDSTÜCK"/>
    <x v="0"/>
    <x v="5"/>
    <s v="-"/>
    <n v="47"/>
    <s v="Produkte"/>
    <s v="BUs"/>
    <s v="Symptome"/>
    <n v="11.5"/>
    <s v="BU3"/>
    <n v="29501077"/>
    <n v="12"/>
  </r>
  <r>
    <x v="3"/>
    <n v="46"/>
    <x v="68"/>
    <s v="Zipfel 295"/>
    <s v="VOS RW-JALA-NAT ZIPFEL"/>
    <x v="0"/>
    <x v="5"/>
    <s v="-"/>
    <n v="47"/>
    <s v="Produkte"/>
    <s v="BUs"/>
    <s v="Symptome"/>
    <n v="23"/>
    <s v="Verkauf"/>
    <n v="29501080"/>
    <n v="12"/>
  </r>
  <r>
    <x v="3"/>
    <n v="54"/>
    <x v="68"/>
    <s v="Zipfel 295"/>
    <s v="VOS RW-JALA-NAT ZIPFEL"/>
    <x v="0"/>
    <x v="5"/>
    <s v="-"/>
    <n v="47"/>
    <s v="Produkte"/>
    <s v="BUs"/>
    <s v="Symptome"/>
    <n v="27"/>
    <s v="Verkauf"/>
    <n v="29501080"/>
    <n v="12"/>
  </r>
  <r>
    <x v="3"/>
    <n v="18"/>
    <x v="68"/>
    <s v="Endstücke 295"/>
    <s v="VOS RW-JALA-NAT ENDSTÜC"/>
    <x v="0"/>
    <x v="5"/>
    <s v="-"/>
    <n v="47"/>
    <s v="Produkte"/>
    <s v="BUs"/>
    <s v="Symptome"/>
    <n v="9"/>
    <s v="Verkauf"/>
    <n v="29501081"/>
    <n v="12"/>
  </r>
  <r>
    <x v="3"/>
    <n v="28"/>
    <x v="68"/>
    <s v="Endstücke 295"/>
    <s v="VOS RW-JALA-NAT ENDSTÜC"/>
    <x v="0"/>
    <x v="5"/>
    <s v="-"/>
    <n v="47"/>
    <s v="Produkte"/>
    <s v="BUs"/>
    <s v="Symptome"/>
    <n v="14"/>
    <s v="Verkauf"/>
    <n v="29501081"/>
    <n v="12"/>
  </r>
  <r>
    <x v="3"/>
    <n v="24"/>
    <x v="68"/>
    <s v="Endstücke 295"/>
    <s v="VOS RW-JALA-NAT ENDSTÜC"/>
    <x v="0"/>
    <x v="5"/>
    <s v="-"/>
    <n v="47"/>
    <s v="Produkte"/>
    <s v="BUs"/>
    <s v="Symptome"/>
    <n v="12"/>
    <s v="Verkauf"/>
    <n v="29501081"/>
    <n v="12"/>
  </r>
  <r>
    <x v="0"/>
    <n v="8"/>
    <x v="68"/>
    <s v="VOS 295"/>
    <s v="VOS SKZ PFEFF"/>
    <x v="0"/>
    <x v="0"/>
    <s v="-"/>
    <n v="47"/>
    <s v="Produkte"/>
    <s v="BUs"/>
    <s v="Symptome"/>
    <s v="0"/>
    <s v="BU3"/>
    <n v="29501118"/>
    <n v="12"/>
  </r>
  <r>
    <x v="0"/>
    <n v="20"/>
    <x v="68"/>
    <s v="VOS 295"/>
    <s v="VOS SKZ PFEFF"/>
    <x v="0"/>
    <x v="0"/>
    <s v="-"/>
    <n v="47"/>
    <s v="Produkte"/>
    <s v="BUs"/>
    <s v="Symptome"/>
    <s v="0"/>
    <s v="BU3"/>
    <n v="29501118"/>
    <n v="12"/>
  </r>
  <r>
    <x v="0"/>
    <n v="42"/>
    <x v="68"/>
    <s v="Sammelnr."/>
    <s v="VS GRS Natur OGT"/>
    <x v="0"/>
    <x v="0"/>
    <s v="-"/>
    <n v="47"/>
    <s v="Produkte"/>
    <s v="BUs"/>
    <s v="Symptome"/>
    <n v="41.559000000000005"/>
    <s v="BU3"/>
    <n v="29600009"/>
    <n v="12"/>
  </r>
  <r>
    <x v="2"/>
    <n v="26"/>
    <x v="68"/>
    <s v="HF-Ware"/>
    <s v="SKST ORANG-PFEFF 80G"/>
    <x v="2"/>
    <x v="26"/>
    <s v="-"/>
    <n v="47"/>
    <s v="Produkte"/>
    <s v="BUs"/>
    <s v="Symptome"/>
    <n v="0"/>
    <s v="BU4"/>
    <n v="47001071"/>
    <n v="61"/>
  </r>
  <r>
    <x v="2"/>
    <n v="8"/>
    <x v="68"/>
    <s v="HF-Ware"/>
    <s v="SKST ORANG-PFEFF 80G"/>
    <x v="2"/>
    <x v="26"/>
    <s v="-"/>
    <n v="47"/>
    <s v="Produkte"/>
    <s v="BUs"/>
    <s v="Symptome"/>
    <n v="0"/>
    <s v="BU4"/>
    <n v="47001071"/>
    <n v="61"/>
  </r>
  <r>
    <x v="0"/>
    <n v="190"/>
    <x v="68"/>
    <s v="VOS 495"/>
    <s v="VOS GRW-CHILI-NAT-VAKU"/>
    <x v="0"/>
    <x v="0"/>
    <s v="-"/>
    <n v="47"/>
    <s v="Produkte"/>
    <s v="BUs"/>
    <s v="Symptome"/>
    <n v="97.66"/>
    <s v="BU3"/>
    <n v="49500205"/>
    <n v="12"/>
  </r>
  <r>
    <x v="4"/>
    <n v="94"/>
    <x v="68"/>
    <s v="HF-Ware"/>
    <s v="Verpackte Scheiben"/>
    <x v="0"/>
    <x v="12"/>
    <s v="-"/>
    <n v="47"/>
    <s v="Produkte"/>
    <s v="BUs"/>
    <s v="Symptome"/>
    <s v="0"/>
    <s v="BU2"/>
    <s v="Verpackte Scheiben"/>
    <n v="12"/>
  </r>
  <r>
    <x v="4"/>
    <n v="22"/>
    <x v="68"/>
    <s v="HF-Ware"/>
    <s v="Verpackte Scheiben"/>
    <x v="0"/>
    <x v="12"/>
    <s v="-"/>
    <n v="47"/>
    <s v="Produkte"/>
    <s v="BUs"/>
    <s v="Symptome"/>
    <s v="0"/>
    <s v="BU2"/>
    <s v="Verpackte Scheiben"/>
    <n v="12"/>
  </r>
  <r>
    <x v="5"/>
    <n v="6.8"/>
    <x v="65"/>
    <s v="Rest"/>
    <s v="-"/>
    <x v="4"/>
    <x v="14"/>
    <s v="-"/>
    <n v="46"/>
    <s v="Produkte"/>
    <s v="BUs"/>
    <s v="Symptome"/>
    <s v="0"/>
    <s v="QM"/>
    <s v="-"/>
    <n v="74"/>
  </r>
  <r>
    <x v="5"/>
    <n v="70.3"/>
    <x v="65"/>
    <s v="Rest"/>
    <s v="-"/>
    <x v="4"/>
    <x v="15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5"/>
    <s v="-"/>
    <n v="46"/>
    <s v="Produkte"/>
    <s v="BUs"/>
    <s v="Symptome"/>
    <s v="0"/>
    <s v="Labor"/>
    <s v="-"/>
    <n v="70"/>
  </r>
  <r>
    <x v="0"/>
    <n v="8"/>
    <x v="65"/>
    <s v="Rest"/>
    <s v="-"/>
    <x v="3"/>
    <x v="6"/>
    <s v="-"/>
    <n v="46"/>
    <s v="Produkte"/>
    <s v="BUs"/>
    <s v="Symptome"/>
    <s v="0"/>
    <s v="BU3"/>
    <s v="-"/>
    <n v="30"/>
  </r>
  <r>
    <x v="2"/>
    <n v="7"/>
    <x v="65"/>
    <s v="ABS 295"/>
    <s v="Walnus"/>
    <x v="3"/>
    <x v="6"/>
    <s v="-"/>
    <n v="46"/>
    <s v="Produkte"/>
    <s v="BUs"/>
    <s v="Symptome"/>
    <n v="0"/>
    <s v="BU4"/>
    <s v="Walnus"/>
    <n v="30"/>
  </r>
  <r>
    <x v="1"/>
    <n v="20"/>
    <x v="65"/>
    <s v="VOS 295"/>
    <s v="VOS-ABS ENTSORGUNG"/>
    <x v="1"/>
    <x v="10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9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4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12"/>
    <s v="-"/>
    <n v="47"/>
    <s v="Produkte"/>
    <s v="BUs"/>
    <s v="Symptome"/>
    <s v="0"/>
    <s v="BU1"/>
    <s v="-"/>
    <n v="12"/>
  </r>
  <r>
    <x v="1"/>
    <n v="284"/>
    <x v="68"/>
    <s v="Rest"/>
    <s v="-"/>
    <x v="3"/>
    <x v="23"/>
    <s v="-"/>
    <n v="47"/>
    <s v="Produkte"/>
    <s v="BUs"/>
    <s v="Symptome"/>
    <s v="0"/>
    <s v="Abfüllung"/>
    <s v="-"/>
    <n v="34"/>
  </r>
  <r>
    <x v="0"/>
    <n v="63"/>
    <x v="68"/>
    <s v="Rest"/>
    <s v="-"/>
    <x v="3"/>
    <x v="6"/>
    <s v="-"/>
    <n v="47"/>
    <s v="Produkte"/>
    <s v="BUs"/>
    <s v="Symptome"/>
    <s v="0"/>
    <s v="BU3"/>
    <s v="-"/>
    <n v="30"/>
  </r>
  <r>
    <x v="2"/>
    <n v="13"/>
    <x v="68"/>
    <s v="Rest"/>
    <s v="-"/>
    <x v="3"/>
    <x v="6"/>
    <s v="-"/>
    <n v="47"/>
    <s v="Produkte"/>
    <s v="BUs"/>
    <s v="Symptome"/>
    <n v="0"/>
    <s v="BU4"/>
    <s v="-"/>
    <n v="30"/>
  </r>
  <r>
    <x v="0"/>
    <n v="45"/>
    <x v="68"/>
    <s v="Rest"/>
    <s v="-"/>
    <x v="3"/>
    <x v="6"/>
    <s v="-"/>
    <n v="47"/>
    <s v="Produkte"/>
    <s v="BUs"/>
    <s v="Symptome"/>
    <s v="0"/>
    <s v="Bu3"/>
    <s v="-"/>
    <n v="30"/>
  </r>
  <r>
    <x v="4"/>
    <n v="55"/>
    <x v="68"/>
    <s v="ABS 295"/>
    <s v="Scheiben/Staub"/>
    <x v="3"/>
    <x v="6"/>
    <s v="-"/>
    <n v="47"/>
    <s v="Produkte"/>
    <s v="BUs"/>
    <s v="Symptome"/>
    <s v="0"/>
    <s v="BU2"/>
    <s v="Scheiben/Staub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HF-Ware"/>
    <s v="Verpackte Scheiben"/>
    <x v="0"/>
    <x v="12"/>
    <s v="-"/>
    <n v="47"/>
    <s v="Produkte"/>
    <s v="BUs"/>
    <s v="Symptome"/>
    <s v="0"/>
    <s v="BU2"/>
    <s v="Verpackte Scheiben"/>
    <n v="12"/>
  </r>
  <r>
    <x v="5"/>
    <n v="10.3"/>
    <x v="68"/>
    <s v="Rest"/>
    <s v="-"/>
    <x v="4"/>
    <x v="14"/>
    <s v="-"/>
    <n v="47"/>
    <s v="Produkte"/>
    <s v="BUs"/>
    <s v="Symptome"/>
    <s v="0"/>
    <s v="QM"/>
    <s v="-"/>
    <n v="74"/>
  </r>
  <r>
    <x v="0"/>
    <n v="60"/>
    <x v="68"/>
    <s v="Rest"/>
    <s v="-"/>
    <x v="2"/>
    <x v="26"/>
    <s v="-"/>
    <n v="47"/>
    <s v="Produkte"/>
    <s v="BUs"/>
    <s v="Symptome"/>
    <s v="0"/>
    <s v="WVP"/>
    <s v="-"/>
    <n v="61"/>
  </r>
  <r>
    <x v="1"/>
    <n v="86"/>
    <x v="68"/>
    <s v="VOS 295"/>
    <s v="VOS-ABS ENTSORGUNG"/>
    <x v="1"/>
    <x v="10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12"/>
    <s v="-"/>
    <n v="47"/>
    <s v="Produkte"/>
    <s v="BUs"/>
    <s v="Symptome"/>
    <s v="0"/>
    <s v="L9"/>
    <n v="32000067"/>
    <n v="12"/>
  </r>
  <r>
    <x v="0"/>
    <n v="70"/>
    <x v="68"/>
    <s v="Zipfel 295"/>
    <s v="VOS GRW-CHILI-NAT ZIPFE"/>
    <x v="0"/>
    <x v="5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6"/>
    <s v="-"/>
    <n v="47"/>
    <s v="Produkte"/>
    <s v="BUs"/>
    <s v="Symptome"/>
    <s v="0"/>
    <s v="BU3"/>
    <s v="-"/>
    <n v="30"/>
  </r>
  <r>
    <x v="0"/>
    <n v="284"/>
    <x v="69"/>
    <s v="VOS 295"/>
    <s v="VOS Würste Jalapeno nat"/>
    <x v="0"/>
    <x v="0"/>
    <s v="-"/>
    <n v="47"/>
    <s v="Produkte"/>
    <s v="BUs"/>
    <s v="Symptome"/>
    <n v="142"/>
    <s v="BU3"/>
    <n v="29500606"/>
    <n v="12"/>
  </r>
  <r>
    <x v="0"/>
    <n v="618"/>
    <x v="69"/>
    <s v="VOS 495"/>
    <s v="VOS GRW-NATUR-VAKU / Er"/>
    <x v="0"/>
    <x v="0"/>
    <s v="-"/>
    <n v="47"/>
    <s v="Produkte"/>
    <s v="BUs"/>
    <s v="Symptome"/>
    <n v="317.65199999999999"/>
    <s v="BU3"/>
    <n v="49500143"/>
    <n v="12"/>
  </r>
  <r>
    <x v="0"/>
    <n v="1305"/>
    <x v="69"/>
    <s v="VOS 495"/>
    <s v="VOS GRW-NATUR-VAKU / Er"/>
    <x v="0"/>
    <x v="0"/>
    <s v="-"/>
    <n v="47"/>
    <s v="Produkte"/>
    <s v="BUs"/>
    <s v="Symptome"/>
    <n v="670.77"/>
    <s v="BU3"/>
    <n v="49500143"/>
    <n v="12"/>
  </r>
  <r>
    <x v="0"/>
    <n v="548"/>
    <x v="69"/>
    <s v="VOS 495"/>
    <s v="VOS GRW-CHILI-NAT-VAKU"/>
    <x v="0"/>
    <x v="0"/>
    <s v="-"/>
    <n v="47"/>
    <s v="Produkte"/>
    <s v="BUs"/>
    <s v="Symptome"/>
    <n v="281.67200000000003"/>
    <s v="BU3"/>
    <n v="49500205"/>
    <n v="12"/>
  </r>
  <r>
    <x v="0"/>
    <n v="123"/>
    <x v="69"/>
    <s v="VOS 295"/>
    <s v="VOS GRW SCHI-NATRIUMARM"/>
    <x v="0"/>
    <x v="0"/>
    <s v="-"/>
    <n v="47"/>
    <s v="Produkte"/>
    <s v="BUs"/>
    <s v="Symptome"/>
    <n v="61.5"/>
    <s v="BU3"/>
    <n v="29501058"/>
    <n v="12"/>
  </r>
  <r>
    <x v="1"/>
    <n v="329"/>
    <x v="69"/>
    <s v="Sammelnr."/>
    <s v="VS Natur mit Rinde"/>
    <x v="0"/>
    <x v="12"/>
    <s v="-"/>
    <n v="47"/>
    <s v="Produkte"/>
    <s v="BUs"/>
    <s v="Symptome"/>
    <n v="181.70670000000001"/>
    <s v="Bu1"/>
    <n v="29600024"/>
    <n v="12"/>
  </r>
  <r>
    <x v="1"/>
    <n v="266"/>
    <x v="69"/>
    <s v="VOS 495"/>
    <s v="VOS GRW-SCHI-NAT-VAKU"/>
    <x v="0"/>
    <x v="12"/>
    <s v="-"/>
    <n v="47"/>
    <s v="Produkte"/>
    <s v="BUs"/>
    <s v="Symptome"/>
    <n v="136.72399999999999"/>
    <s v="BU1"/>
    <n v="49500204"/>
    <n v="12"/>
  </r>
  <r>
    <x v="1"/>
    <n v="9"/>
    <x v="69"/>
    <s v="VOS 295"/>
    <s v="VOS-ABS ENTSORGUNG"/>
    <x v="1"/>
    <x v="10"/>
    <s v="-"/>
    <n v="47"/>
    <s v="Produkte"/>
    <s v="BUs"/>
    <s v="Symptome"/>
    <n v="0.09"/>
    <s v="BU1"/>
    <n v="29500917"/>
    <n v="60"/>
  </r>
  <r>
    <x v="0"/>
    <n v="148"/>
    <x v="69"/>
    <s v="Endstücke 295"/>
    <s v="VOS GRW-SCHI-NAT ENDSTÜ"/>
    <x v="0"/>
    <x v="5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6"/>
    <s v="-"/>
    <n v="47"/>
    <s v="Produkte"/>
    <s v="BUs"/>
    <s v="Symptome"/>
    <s v="0"/>
    <s v="WVP"/>
    <s v="-"/>
    <n v="61"/>
  </r>
  <r>
    <x v="5"/>
    <n v="1.2"/>
    <x v="69"/>
    <s v="Rest"/>
    <s v="-"/>
    <x v="4"/>
    <x v="14"/>
    <s v="-"/>
    <n v="47"/>
    <s v="Produkte"/>
    <s v="BUs"/>
    <s v="Symptome"/>
    <s v="0"/>
    <s v="Labor"/>
    <s v="-"/>
    <n v="74"/>
  </r>
  <r>
    <x v="1"/>
    <n v="50"/>
    <x v="69"/>
    <s v="VOS 295"/>
    <s v="VOS URW-JALA-NAT"/>
    <x v="0"/>
    <x v="12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12"/>
    <s v="-"/>
    <n v="47"/>
    <s v="Produkte"/>
    <s v="BUs"/>
    <s v="Symptome"/>
    <n v="35"/>
    <s v="RWV"/>
    <n v="29900002"/>
    <n v="12"/>
  </r>
  <r>
    <x v="1"/>
    <n v="76"/>
    <x v="69"/>
    <s v="VOS 295"/>
    <s v="VOS-ABS ENTSORGUNG"/>
    <x v="1"/>
    <x v="10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4"/>
    <s v="-"/>
    <n v="47"/>
    <s v="Produkte"/>
    <s v="BUs"/>
    <s v="Symptome"/>
    <s v="0"/>
    <s v="QM"/>
    <s v="-"/>
    <n v="74"/>
  </r>
  <r>
    <x v="0"/>
    <n v="38"/>
    <x v="69"/>
    <s v="Rest"/>
    <s v="-"/>
    <x v="2"/>
    <x v="26"/>
    <s v="-"/>
    <n v="47"/>
    <s v="Produkte"/>
    <s v="BUs"/>
    <s v="Symptome"/>
    <s v="0"/>
    <s v="WVP"/>
    <s v="-"/>
    <n v="61"/>
  </r>
  <r>
    <x v="1"/>
    <n v="14"/>
    <x v="69"/>
    <s v="VOS 295"/>
    <s v="VOS-ABS ENTSORGUNG"/>
    <x v="1"/>
    <x v="10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9"/>
    <s v="-"/>
    <n v="47"/>
    <s v="Produkte"/>
    <s v="BUs"/>
    <s v="Symptome"/>
    <s v="0"/>
    <s v="Labor"/>
    <s v="-"/>
    <n v="73"/>
  </r>
  <r>
    <x v="5"/>
    <n v="5"/>
    <x v="69"/>
    <s v="Rest"/>
    <s v="-"/>
    <x v="4"/>
    <x v="27"/>
    <s v="-"/>
    <n v="47"/>
    <s v="Produkte"/>
    <s v="BUs"/>
    <s v="Symptome"/>
    <s v="0"/>
    <s v="QM"/>
    <s v="-"/>
    <n v="72"/>
  </r>
  <r>
    <x v="5"/>
    <n v="42"/>
    <x v="69"/>
    <s v="Rest"/>
    <s v="-"/>
    <x v="4"/>
    <x v="9"/>
    <s v="-"/>
    <n v="47"/>
    <s v="Produkte"/>
    <s v="BUs"/>
    <s v="Symptome"/>
    <s v="0"/>
    <s v="Labor"/>
    <s v="-"/>
    <n v="73"/>
  </r>
  <r>
    <x v="0"/>
    <n v="96"/>
    <x v="69"/>
    <s v="VOS 495"/>
    <s v="VOS RW-NUSS-VAKU"/>
    <x v="0"/>
    <x v="0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4"/>
    <s v="-"/>
    <n v="47"/>
    <s v="Produkte"/>
    <s v="BUs"/>
    <s v="Symptome"/>
    <s v="0"/>
    <s v="BU3"/>
    <s v="-"/>
    <n v="61"/>
  </r>
  <r>
    <x v="2"/>
    <n v="20"/>
    <x v="69"/>
    <s v="Rest"/>
    <s v="-"/>
    <x v="2"/>
    <x v="26"/>
    <s v="-"/>
    <n v="47"/>
    <s v="Produkte"/>
    <s v="BUs"/>
    <s v="Symptome"/>
    <n v="0"/>
    <s v="bu4"/>
    <s v="-"/>
    <n v="61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20"/>
    <x v="56"/>
    <s v="ganze Wurst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29"/>
    <s v="-"/>
    <n v="44"/>
    <s v="Produkte"/>
    <s v="BUs"/>
    <s v="Symptome"/>
    <s v="0"/>
    <s v="Räucherei"/>
    <s v="ganze Würste"/>
    <n v="31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ganze Wurst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7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1"/>
    <n v="90"/>
    <x v="56"/>
    <s v="ganze Wurst"/>
    <s v="ganze Würste"/>
    <x v="3"/>
    <x v="23"/>
    <s v="-"/>
    <n v="44"/>
    <s v="Produkte"/>
    <s v="BUs"/>
    <s v="Symptome"/>
    <s v="0"/>
    <s v="Räucherei"/>
    <s v="ganze Würste"/>
    <n v="34"/>
  </r>
  <r>
    <x v="2"/>
    <n v="15"/>
    <x v="70"/>
    <s v="ABS 295"/>
    <s v="ABS GRUY"/>
    <x v="2"/>
    <x v="26"/>
    <s v="-"/>
    <n v="47"/>
    <s v="Produkte"/>
    <s v="BUs"/>
    <s v="Symptome"/>
    <n v="14.49175949220386"/>
    <s v="BU4"/>
    <n v="29500908"/>
    <n v="61"/>
  </r>
  <r>
    <x v="2"/>
    <n v="12"/>
    <x v="70"/>
    <s v="ABS 295"/>
    <s v="ABS GRUY"/>
    <x v="2"/>
    <x v="26"/>
    <s v="-"/>
    <n v="47"/>
    <s v="Produkte"/>
    <s v="BUs"/>
    <s v="Symptome"/>
    <n v="14.49175949220386"/>
    <s v="BU4"/>
    <n v="29500908"/>
    <n v="61"/>
  </r>
  <r>
    <x v="2"/>
    <n v="15"/>
    <x v="70"/>
    <s v="ABS 295"/>
    <s v="ABS GRUY"/>
    <x v="2"/>
    <x v="26"/>
    <s v="-"/>
    <n v="47"/>
    <s v="Produkte"/>
    <s v="BUs"/>
    <s v="Symptome"/>
    <n v="14.49175949220386"/>
    <s v="BU4"/>
    <n v="29500908"/>
    <n v="61"/>
  </r>
  <r>
    <x v="2"/>
    <n v="15"/>
    <x v="70"/>
    <s v="ABS 295"/>
    <s v="ABS GRUY"/>
    <x v="2"/>
    <x v="26"/>
    <s v="-"/>
    <n v="47"/>
    <s v="Produkte"/>
    <s v="BUs"/>
    <s v="Symptome"/>
    <n v="14.49175949220386"/>
    <s v="BU4"/>
    <n v="29500908"/>
    <n v="61"/>
  </r>
  <r>
    <x v="2"/>
    <n v="12"/>
    <x v="70"/>
    <s v="ABS 295"/>
    <s v="ABS GRUY"/>
    <x v="2"/>
    <x v="26"/>
    <s v="-"/>
    <n v="47"/>
    <s v="Produkte"/>
    <s v="BUs"/>
    <s v="Symptome"/>
    <n v="14.49175949220386"/>
    <s v="BU4"/>
    <n v="29500908"/>
    <n v="61"/>
  </r>
  <r>
    <x v="2"/>
    <n v="5"/>
    <x v="70"/>
    <s v="ABS 295"/>
    <s v="ABS GRÜN-PESTO"/>
    <x v="2"/>
    <x v="26"/>
    <s v="-"/>
    <n v="47"/>
    <s v="Produkte"/>
    <s v="BUs"/>
    <s v="Symptome"/>
    <n v="0"/>
    <s v="BU4"/>
    <n v="29500952"/>
    <n v="61"/>
  </r>
  <r>
    <x v="2"/>
    <n v="18"/>
    <x v="70"/>
    <s v="ABS 295"/>
    <s v="ABS GRÜN-PESTO"/>
    <x v="2"/>
    <x v="26"/>
    <s v="-"/>
    <n v="47"/>
    <s v="Produkte"/>
    <s v="BUs"/>
    <s v="Symptome"/>
    <n v="0"/>
    <s v="BU4"/>
    <n v="29500952"/>
    <n v="61"/>
  </r>
  <r>
    <x v="2"/>
    <n v="15"/>
    <x v="70"/>
    <s v="ABS 295"/>
    <s v="ABS Whisky-Nuts"/>
    <x v="2"/>
    <x v="26"/>
    <s v="-"/>
    <n v="47"/>
    <s v="Produkte"/>
    <s v="BUs"/>
    <s v="Symptome"/>
    <n v="7.5058130571925785"/>
    <s v="BU4"/>
    <n v="29501009"/>
    <n v="61"/>
  </r>
  <r>
    <x v="2"/>
    <n v="16"/>
    <x v="70"/>
    <s v="ABS 295"/>
    <s v="ABS Whisky-Nuts"/>
    <x v="2"/>
    <x v="26"/>
    <s v="-"/>
    <n v="47"/>
    <s v="Produkte"/>
    <s v="BUs"/>
    <s v="Symptome"/>
    <n v="7.5058130571925785"/>
    <s v="BU4"/>
    <n v="29501009"/>
    <n v="61"/>
  </r>
  <r>
    <x v="2"/>
    <n v="20"/>
    <x v="70"/>
    <s v="ABS 295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22"/>
    <x v="70"/>
    <s v="ABS 295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171"/>
    <x v="70"/>
    <s v="ABS 295"/>
    <s v="ABS AT-ROTWEIN"/>
    <x v="5"/>
    <x v="51"/>
    <s v="-"/>
    <n v="47"/>
    <s v="Produkte"/>
    <s v="BUs"/>
    <s v="Symptome"/>
    <n v="7.4148209887633527"/>
    <s v="BU4"/>
    <n v="29501013"/>
    <n v="82"/>
  </r>
  <r>
    <x v="2"/>
    <n v="11"/>
    <x v="70"/>
    <s v="ABS 295"/>
    <s v="ABS Simmentaler"/>
    <x v="1"/>
    <x v="60"/>
    <s v="-"/>
    <n v="47"/>
    <s v="Produkte"/>
    <s v="BUs"/>
    <s v="Symptome"/>
    <n v="6.7003968641643503"/>
    <s v="BU4"/>
    <n v="29501099"/>
    <n v="90"/>
  </r>
  <r>
    <x v="2"/>
    <n v="20"/>
    <x v="71"/>
    <s v="ABS 295"/>
    <s v="ABS PECO"/>
    <x v="2"/>
    <x v="26"/>
    <s v="-"/>
    <n v="47"/>
    <s v="Produkte"/>
    <s v="BUs"/>
    <s v="Symptome"/>
    <n v="9.1663526661992432"/>
    <s v="BU4"/>
    <n v="29500891"/>
    <n v="61"/>
  </r>
  <r>
    <x v="2"/>
    <n v="15"/>
    <x v="71"/>
    <s v="ABS 295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6"/>
    <x v="71"/>
    <s v="ABS 295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10"/>
    <x v="71"/>
    <s v="ABS 295"/>
    <s v="ABS ORANG-PESTO"/>
    <x v="2"/>
    <x v="26"/>
    <s v="-"/>
    <n v="47"/>
    <s v="Produkte"/>
    <s v="BUs"/>
    <s v="Symptome"/>
    <n v="7.2678522889458623"/>
    <s v="BU4"/>
    <n v="29501030"/>
    <n v="61"/>
  </r>
  <r>
    <x v="1"/>
    <n v="195"/>
    <x v="70"/>
    <s v="Rest"/>
    <s v="-"/>
    <x v="3"/>
    <x v="17"/>
    <s v="-"/>
    <n v="47"/>
    <s v="Produkte"/>
    <s v="BUs"/>
    <s v="Symptome"/>
    <s v="0"/>
    <s v="BU1"/>
    <s v="-"/>
    <n v="10"/>
  </r>
  <r>
    <x v="0"/>
    <n v="12"/>
    <x v="70"/>
    <s v="Rest"/>
    <s v="-"/>
    <x v="3"/>
    <x v="6"/>
    <s v="-"/>
    <n v="47"/>
    <s v="Produkte"/>
    <s v="BUs"/>
    <s v="Symptome"/>
    <s v="0"/>
    <s v="BU3"/>
    <s v="-"/>
    <n v="30"/>
  </r>
  <r>
    <x v="0"/>
    <n v="30"/>
    <x v="70"/>
    <s v="Rest"/>
    <s v="-"/>
    <x v="3"/>
    <x v="6"/>
    <s v="-"/>
    <n v="47"/>
    <s v="Produkte"/>
    <s v="BUs"/>
    <s v="Symptome"/>
    <s v="0"/>
    <s v="BU3"/>
    <s v="-"/>
    <n v="30"/>
  </r>
  <r>
    <x v="1"/>
    <n v="48"/>
    <x v="70"/>
    <s v="Rest"/>
    <s v="-"/>
    <x v="3"/>
    <x v="6"/>
    <s v="-"/>
    <n v="47"/>
    <s v="Produkte"/>
    <s v="BUs"/>
    <s v="Symptome"/>
    <s v="0"/>
    <s v="Schmelze"/>
    <s v="-"/>
    <n v="30"/>
  </r>
  <r>
    <x v="5"/>
    <n v="1500"/>
    <x v="70"/>
    <s v="ABS 295"/>
    <s v="Räucherscheiben bunter Pfeffer"/>
    <x v="0"/>
    <x v="12"/>
    <s v="-"/>
    <n v="47"/>
    <s v="Produkte"/>
    <s v="BUs"/>
    <s v="Symptome"/>
    <s v="0"/>
    <s v="Externe"/>
    <s v="Räucherscheiben bunter Pfeffer"/>
    <n v="12"/>
  </r>
  <r>
    <x v="0"/>
    <n v="5"/>
    <x v="70"/>
    <s v="VOS 295"/>
    <s v="VOS Räucher extra natri"/>
    <x v="0"/>
    <x v="0"/>
    <s v="-"/>
    <n v="47"/>
    <s v="Produkte"/>
    <s v="BUs"/>
    <s v="Symptome"/>
    <n v="2.5"/>
    <s v="BU3"/>
    <n v="29500613"/>
    <n v="12"/>
  </r>
  <r>
    <x v="1"/>
    <n v="5"/>
    <x v="70"/>
    <s v="VOS 295"/>
    <s v="VOS-ABS ENTSORGUNG"/>
    <x v="1"/>
    <x v="10"/>
    <s v="-"/>
    <n v="47"/>
    <s v="Produkte"/>
    <s v="BUs"/>
    <s v="Symptome"/>
    <n v="0.05"/>
    <s v="BU1"/>
    <n v="29500917"/>
    <n v="60"/>
  </r>
  <r>
    <x v="5"/>
    <n v="4.5"/>
    <x v="70"/>
    <s v="Rest"/>
    <s v="-"/>
    <x v="4"/>
    <x v="14"/>
    <s v="-"/>
    <n v="47"/>
    <s v="Produkte"/>
    <s v="BUs"/>
    <s v="Symptome"/>
    <s v="0"/>
    <s v="Labor"/>
    <s v="-"/>
    <n v="74"/>
  </r>
  <r>
    <x v="5"/>
    <n v="78.2"/>
    <x v="70"/>
    <s v="Rest"/>
    <s v="-"/>
    <x v="4"/>
    <x v="9"/>
    <s v="-"/>
    <n v="47"/>
    <s v="Produkte"/>
    <s v="BUs"/>
    <s v="Symptome"/>
    <s v="0"/>
    <s v="Labor"/>
    <s v="-"/>
    <n v="73"/>
  </r>
  <r>
    <x v="5"/>
    <n v="8"/>
    <x v="70"/>
    <s v="Rest"/>
    <s v="-"/>
    <x v="4"/>
    <x v="14"/>
    <s v="-"/>
    <n v="47"/>
    <s v="Produkte"/>
    <s v="BUs"/>
    <s v="Symptome"/>
    <s v="0"/>
    <s v="QM"/>
    <s v="-"/>
    <n v="74"/>
  </r>
  <r>
    <x v="1"/>
    <n v="108"/>
    <x v="70"/>
    <s v="VOS 295"/>
    <s v="VOS-ABS ENTSORGUNG"/>
    <x v="1"/>
    <x v="10"/>
    <s v="-"/>
    <n v="47"/>
    <s v="Produkte"/>
    <s v="BUs"/>
    <s v="Symptome"/>
    <n v="1.08"/>
    <s v="BU1"/>
    <n v="29500917"/>
    <n v="60"/>
  </r>
  <r>
    <x v="5"/>
    <n v="15"/>
    <x v="70"/>
    <s v="Rest"/>
    <s v="-"/>
    <x v="4"/>
    <x v="45"/>
    <s v="-"/>
    <n v="47"/>
    <s v="Produkte"/>
    <s v="BUs"/>
    <s v="Symptome"/>
    <s v="0"/>
    <s v="Labor"/>
    <s v="-"/>
    <n v="71"/>
  </r>
  <r>
    <x v="1"/>
    <n v="795"/>
    <x v="71"/>
    <s v="Rest"/>
    <s v="-"/>
    <x v="3"/>
    <x v="23"/>
    <s v="-"/>
    <n v="47"/>
    <s v="Produkte"/>
    <s v="BUs"/>
    <s v="Symptome"/>
    <s v="0"/>
    <s v="Abfüllung"/>
    <s v="-"/>
    <n v="34"/>
  </r>
  <r>
    <x v="0"/>
    <n v="10"/>
    <x v="71"/>
    <s v="VOS 295"/>
    <s v="Zipfel"/>
    <x v="3"/>
    <x v="6"/>
    <s v="-"/>
    <n v="47"/>
    <s v="Produkte"/>
    <s v="BUs"/>
    <s v="Symptome"/>
    <s v="0"/>
    <s v="BU3"/>
    <s v="Zipfel"/>
    <n v="30"/>
  </r>
  <r>
    <x v="1"/>
    <n v="77"/>
    <x v="71"/>
    <s v="Vorschmelz"/>
    <s v="Vorschmelz"/>
    <x v="0"/>
    <x v="12"/>
    <s v="-"/>
    <n v="47"/>
    <s v="Produkte"/>
    <s v="BUs"/>
    <s v="Symptome"/>
    <s v="0"/>
    <s v="BU1"/>
    <s v="Vorschmelz"/>
    <n v="12"/>
  </r>
  <r>
    <x v="2"/>
    <n v="30"/>
    <x v="71"/>
    <s v="Rest"/>
    <s v="-"/>
    <x v="2"/>
    <x v="26"/>
    <s v="-"/>
    <n v="47"/>
    <s v="Produkte"/>
    <s v="BUs"/>
    <s v="Symptome"/>
    <n v="0"/>
    <s v="BU4"/>
    <s v="-"/>
    <n v="61"/>
  </r>
  <r>
    <x v="1"/>
    <n v="171"/>
    <x v="71"/>
    <s v="vegan"/>
    <s v="vegan"/>
    <x v="3"/>
    <x v="7"/>
    <s v="-"/>
    <n v="47"/>
    <s v="Produkte"/>
    <s v="BUs"/>
    <s v="Symptome"/>
    <s v="0"/>
    <s v="Abfüllung"/>
    <s v="vegan"/>
    <n v="20"/>
  </r>
  <r>
    <x v="0"/>
    <n v="21"/>
    <x v="71"/>
    <s v="RW"/>
    <s v="Natur"/>
    <x v="3"/>
    <x v="6"/>
    <s v="-"/>
    <n v="47"/>
    <s v="Produkte"/>
    <s v="BUs"/>
    <s v="Symptome"/>
    <s v="0"/>
    <s v="L1"/>
    <s v="Natur"/>
    <n v="30"/>
  </r>
  <r>
    <x v="1"/>
    <n v="56"/>
    <x v="71"/>
    <s v="VOS 295"/>
    <s v="VOS-ABS ENTSORGUNG"/>
    <x v="1"/>
    <x v="10"/>
    <s v="-"/>
    <n v="47"/>
    <s v="Produkte"/>
    <s v="BUs"/>
    <s v="Symptome"/>
    <n v="0.56000000000000005"/>
    <s v="BU1"/>
    <n v="29500917"/>
    <n v="60"/>
  </r>
  <r>
    <x v="5"/>
    <n v="10"/>
    <x v="71"/>
    <s v="Rest"/>
    <s v="-"/>
    <x v="4"/>
    <x v="14"/>
    <s v="-"/>
    <n v="47"/>
    <s v="Produkte"/>
    <s v="BUs"/>
    <s v="Symptome"/>
    <s v="0"/>
    <s v="QM"/>
    <s v="-"/>
    <n v="74"/>
  </r>
  <r>
    <x v="1"/>
    <n v="20"/>
    <x v="71"/>
    <s v="VOS 295"/>
    <s v="VOS-ABS ENTSORGUNG"/>
    <x v="1"/>
    <x v="10"/>
    <s v="-"/>
    <n v="47"/>
    <s v="Produkte"/>
    <s v="BUs"/>
    <s v="Symptome"/>
    <n v="0.2"/>
    <s v="BU1"/>
    <n v="29500917"/>
    <n v="60"/>
  </r>
  <r>
    <x v="5"/>
    <n v="3.6"/>
    <x v="71"/>
    <s v="Rest"/>
    <s v="-"/>
    <x v="4"/>
    <x v="14"/>
    <s v="-"/>
    <n v="47"/>
    <s v="Produkte"/>
    <s v="BUs"/>
    <s v="Symptome"/>
    <s v="0"/>
    <s v="Labor"/>
    <s v="-"/>
    <n v="74"/>
  </r>
  <r>
    <x v="1"/>
    <n v="21"/>
    <x v="71"/>
    <s v="VOS 295"/>
    <s v="VOS-ABS ENTSORGUNG"/>
    <x v="1"/>
    <x v="10"/>
    <s v="-"/>
    <n v="47"/>
    <s v="Produkte"/>
    <s v="BUs"/>
    <s v="Symptome"/>
    <n v="0.21"/>
    <s v="BU1"/>
    <n v="29500917"/>
    <n v="60"/>
  </r>
  <r>
    <x v="0"/>
    <n v="115"/>
    <x v="71"/>
    <s v="Rest"/>
    <s v="-"/>
    <x v="2"/>
    <x v="26"/>
    <s v="-"/>
    <n v="47"/>
    <s v="Produkte"/>
    <s v="BUs"/>
    <s v="Symptome"/>
    <s v="0"/>
    <s v="WVP"/>
    <s v="-"/>
    <n v="61"/>
  </r>
  <r>
    <x v="1"/>
    <n v="15"/>
    <x v="71"/>
    <s v="VOS 295"/>
    <s v="VOS-ABS ENTSORGUNG"/>
    <x v="1"/>
    <x v="10"/>
    <s v="-"/>
    <n v="47"/>
    <s v="Produkte"/>
    <s v="BUs"/>
    <s v="Symptome"/>
    <n v="0.15"/>
    <s v="BU1"/>
    <n v="29500917"/>
    <n v="60"/>
  </r>
  <r>
    <x v="5"/>
    <n v="85"/>
    <x v="71"/>
    <s v="Rest"/>
    <s v="-"/>
    <x v="4"/>
    <x v="15"/>
    <s v="-"/>
    <n v="47"/>
    <s v="Produkte"/>
    <s v="BUs"/>
    <s v="Symptome"/>
    <s v="0"/>
    <s v="Labor"/>
    <s v="-"/>
    <n v="70"/>
  </r>
  <r>
    <x v="5"/>
    <n v="70"/>
    <x v="71"/>
    <s v="Rest"/>
    <s v="-"/>
    <x v="4"/>
    <x v="15"/>
    <s v="-"/>
    <n v="47"/>
    <s v="Produkte"/>
    <s v="BUs"/>
    <s v="Symptome"/>
    <s v="0"/>
    <s v="Labor"/>
    <s v="-"/>
    <n v="70"/>
  </r>
  <r>
    <x v="0"/>
    <n v="100"/>
    <x v="72"/>
    <s v="ABS 295"/>
    <s v="ABS CHED-PF-KRÄUK gemis"/>
    <x v="2"/>
    <x v="4"/>
    <s v="-"/>
    <n v="47"/>
    <s v="Produkte"/>
    <s v="BUs"/>
    <s v="Symptome"/>
    <n v="100"/>
    <s v="BU3"/>
    <n v="29501003"/>
    <n v="61"/>
  </r>
  <r>
    <x v="0"/>
    <n v="18"/>
    <x v="72"/>
    <s v="Rest"/>
    <s v="-"/>
    <x v="3"/>
    <x v="6"/>
    <s v="-"/>
    <n v="47"/>
    <s v="Produkte"/>
    <s v="BUs"/>
    <s v="Symptome"/>
    <s v="0"/>
    <s v="BU3"/>
    <s v="-"/>
    <n v="30"/>
  </r>
  <r>
    <x v="1"/>
    <n v="120"/>
    <x v="72"/>
    <s v="Rest"/>
    <s v="-"/>
    <x v="3"/>
    <x v="6"/>
    <s v="-"/>
    <n v="47"/>
    <s v="Produkte"/>
    <s v="BUs"/>
    <s v="Symptome"/>
    <s v="0"/>
    <s v="BU1"/>
    <s v="-"/>
    <n v="30"/>
  </r>
  <r>
    <x v="1"/>
    <n v="90"/>
    <x v="72"/>
    <s v="Rest"/>
    <s v="-"/>
    <x v="3"/>
    <x v="29"/>
    <s v="-"/>
    <n v="47"/>
    <s v="Produkte"/>
    <s v="BUs"/>
    <s v="Symptome"/>
    <s v="0"/>
    <s v="BU1"/>
    <s v="-"/>
    <n v="31"/>
  </r>
  <r>
    <x v="4"/>
    <n v="0"/>
    <x v="72"/>
    <s v="ABS 295"/>
    <s v="Scheiben/Staub"/>
    <x v="3"/>
    <x v="6"/>
    <s v="-"/>
    <n v="47"/>
    <s v="Produkte"/>
    <s v="BUs"/>
    <s v="Symptome"/>
    <s v="0"/>
    <s v="BU2"/>
    <s v="Scheiben/Staub"/>
    <n v="30"/>
  </r>
  <r>
    <x v="4"/>
    <n v="36"/>
    <x v="72"/>
    <s v="ABS 295"/>
    <s v="Scheiben/Staub"/>
    <x v="3"/>
    <x v="6"/>
    <s v="-"/>
    <n v="47"/>
    <s v="Produkte"/>
    <s v="BUs"/>
    <s v="Symptome"/>
    <s v="0"/>
    <s v="BU2"/>
    <s v="Scheiben/Staub"/>
    <n v="30"/>
  </r>
  <r>
    <x v="0"/>
    <n v="18"/>
    <x v="72"/>
    <s v="Rest"/>
    <s v="-"/>
    <x v="3"/>
    <x v="61"/>
    <s v="-"/>
    <n v="47"/>
    <s v="Produkte"/>
    <s v="BUs"/>
    <s v="Symptome"/>
    <s v="0"/>
    <s v="BU3"/>
    <s v="-"/>
    <n v="35"/>
  </r>
  <r>
    <x v="0"/>
    <n v="20"/>
    <x v="72"/>
    <s v="Rest"/>
    <s v="-"/>
    <x v="3"/>
    <x v="61"/>
    <s v="-"/>
    <n v="47"/>
    <s v="Produkte"/>
    <s v="BUs"/>
    <s v="Symptome"/>
    <s v="0"/>
    <s v="BU3"/>
    <s v="-"/>
    <n v="35"/>
  </r>
  <r>
    <x v="0"/>
    <n v="26"/>
    <x v="72"/>
    <s v="ABS 295"/>
    <s v="ABS CHED-ROT MIT ß-CARO"/>
    <x v="1"/>
    <x v="11"/>
    <s v="-"/>
    <n v="47"/>
    <s v="Produkte"/>
    <s v="BUs"/>
    <s v="Symptome"/>
    <n v="26"/>
    <s v="BU3"/>
    <n v="29501032"/>
    <n v="42"/>
  </r>
  <r>
    <x v="1"/>
    <n v="161"/>
    <x v="72"/>
    <s v="Rest"/>
    <s v="-"/>
    <x v="3"/>
    <x v="17"/>
    <s v="-"/>
    <n v="47"/>
    <s v="Produkte"/>
    <s v="BUs"/>
    <s v="Symptome"/>
    <s v="0"/>
    <s v="BU1"/>
    <s v="-"/>
    <n v="10"/>
  </r>
  <r>
    <x v="1"/>
    <n v="13"/>
    <x v="72"/>
    <s v="VOS 295"/>
    <s v="VOS-ABS ENTSORGUNG"/>
    <x v="1"/>
    <x v="10"/>
    <s v="-"/>
    <n v="47"/>
    <s v="Produkte"/>
    <s v="BUs"/>
    <s v="Symptome"/>
    <n v="0.13"/>
    <s v="BU1"/>
    <n v="29500917"/>
    <n v="60"/>
  </r>
  <r>
    <x v="5"/>
    <n v="5"/>
    <x v="72"/>
    <s v="Rest"/>
    <s v="-"/>
    <x v="4"/>
    <x v="14"/>
    <s v="-"/>
    <n v="47"/>
    <s v="Produkte"/>
    <s v="BUs"/>
    <s v="Symptome"/>
    <s v="0"/>
    <s v="Labor"/>
    <s v="-"/>
    <n v="74"/>
  </r>
  <r>
    <x v="5"/>
    <n v="12.6"/>
    <x v="72"/>
    <s v="Rest"/>
    <s v="-"/>
    <x v="4"/>
    <x v="14"/>
    <s v="-"/>
    <n v="47"/>
    <s v="Produkte"/>
    <s v="BUs"/>
    <s v="Symptome"/>
    <s v="0"/>
    <s v="QM"/>
    <s v="-"/>
    <n v="74"/>
  </r>
  <r>
    <x v="0"/>
    <n v="190"/>
    <x v="72"/>
    <s v="Rest"/>
    <s v="-"/>
    <x v="2"/>
    <x v="26"/>
    <s v="-"/>
    <n v="47"/>
    <s v="Produkte"/>
    <s v="BUs"/>
    <s v="Symptome"/>
    <s v="0"/>
    <s v="WVP"/>
    <s v="-"/>
    <n v="61"/>
  </r>
  <r>
    <x v="0"/>
    <n v="90"/>
    <x v="73"/>
    <s v="Rest"/>
    <s v="-"/>
    <x v="2"/>
    <x v="26"/>
    <s v="-"/>
    <n v="48"/>
    <s v="Produkte"/>
    <s v="BUs"/>
    <s v="Symptome"/>
    <s v="0"/>
    <s v="WVP"/>
    <s v="-"/>
    <n v="61"/>
  </r>
  <r>
    <x v="0"/>
    <n v="6"/>
    <x v="73"/>
    <s v="Rest"/>
    <s v="-"/>
    <x v="5"/>
    <x v="51"/>
    <s v="-"/>
    <n v="48"/>
    <s v="Produkte"/>
    <s v="BUs"/>
    <s v="Symptome"/>
    <s v="0"/>
    <s v="L1"/>
    <s v="-"/>
    <n v="82"/>
  </r>
  <r>
    <x v="1"/>
    <n v="50"/>
    <x v="73"/>
    <s v="VOS 295"/>
    <s v="VOS-ABS ENTSORGUNG"/>
    <x v="1"/>
    <x v="10"/>
    <s v="-"/>
    <n v="48"/>
    <s v="Produkte"/>
    <s v="BUs"/>
    <s v="Symptome"/>
    <n v="0.5"/>
    <s v="BU1"/>
    <n v="29500917"/>
    <n v="60"/>
  </r>
  <r>
    <x v="5"/>
    <n v="75"/>
    <x v="73"/>
    <s v="Rest"/>
    <s v="-"/>
    <x v="4"/>
    <x v="45"/>
    <s v="-"/>
    <n v="48"/>
    <s v="Produkte"/>
    <s v="BUs"/>
    <s v="Symptome"/>
    <s v="0"/>
    <s v="Labor"/>
    <s v="-"/>
    <n v="71"/>
  </r>
  <r>
    <x v="5"/>
    <n v="130"/>
    <x v="73"/>
    <s v="Rest"/>
    <s v="-"/>
    <x v="4"/>
    <x v="15"/>
    <s v="-"/>
    <n v="48"/>
    <s v="Produkte"/>
    <s v="BUs"/>
    <s v="Symptome"/>
    <s v="0"/>
    <s v="Labor"/>
    <s v="-"/>
    <n v="70"/>
  </r>
  <r>
    <x v="0"/>
    <n v="128"/>
    <x v="73"/>
    <s v="Räucherwürste"/>
    <s v="GRW CHILI-NAT 7,2GK NEU"/>
    <x v="6"/>
    <x v="62"/>
    <s v="-"/>
    <n v="48"/>
    <s v="Produkte"/>
    <s v="BUs"/>
    <s v="Symptome"/>
    <s v="0"/>
    <s v="L11"/>
    <n v="32000107"/>
    <n v="51"/>
  </r>
  <r>
    <x v="5"/>
    <n v="87"/>
    <x v="73"/>
    <s v="Rest"/>
    <s v="-"/>
    <x v="4"/>
    <x v="15"/>
    <s v="-"/>
    <n v="48"/>
    <s v="Produkte"/>
    <s v="BUs"/>
    <s v="Symptome"/>
    <s v="0"/>
    <s v="Labor"/>
    <s v="-"/>
    <n v="70"/>
  </r>
  <r>
    <x v="5"/>
    <n v="80"/>
    <x v="73"/>
    <s v="VOS 295"/>
    <s v="VOS Bergkäse 10kg Beute"/>
    <x v="6"/>
    <x v="46"/>
    <s v="-"/>
    <n v="48"/>
    <s v="Produkte"/>
    <s v="BUs"/>
    <s v="Symptome"/>
    <n v="40"/>
    <s v="Externe"/>
    <n v="29500477"/>
    <n v="43"/>
  </r>
  <r>
    <x v="0"/>
    <n v="192"/>
    <x v="73"/>
    <s v="Endstücke 295"/>
    <s v="VOS VS-SCHI ENDSTÜCK"/>
    <x v="0"/>
    <x v="5"/>
    <s v="-"/>
    <n v="48"/>
    <s v="Produkte"/>
    <s v="BUs"/>
    <s v="Symptome"/>
    <s v="0"/>
    <s v="BU3"/>
    <n v="29501088"/>
    <n v="12"/>
  </r>
  <r>
    <x v="5"/>
    <n v="104"/>
    <x v="73"/>
    <s v="Rest"/>
    <s v="-"/>
    <x v="4"/>
    <x v="9"/>
    <s v="-"/>
    <n v="48"/>
    <s v="Produkte"/>
    <s v="BUs"/>
    <s v="Symptome"/>
    <s v="0"/>
    <s v="Labor"/>
    <s v="-"/>
    <n v="73"/>
  </r>
  <r>
    <x v="1"/>
    <n v="140"/>
    <x v="73"/>
    <s v="Rest"/>
    <s v="-"/>
    <x v="3"/>
    <x v="17"/>
    <s v="-"/>
    <n v="48"/>
    <s v="Produkte"/>
    <s v="BUs"/>
    <s v="Symptome"/>
    <s v="0"/>
    <s v="Schmelze"/>
    <s v="-"/>
    <n v="10"/>
  </r>
  <r>
    <x v="0"/>
    <n v="81.400000000000006"/>
    <x v="73"/>
    <s v="Rest"/>
    <s v="-"/>
    <x v="3"/>
    <x v="6"/>
    <s v="-"/>
    <n v="48"/>
    <s v="Produkte"/>
    <s v="BUs"/>
    <s v="Symptome"/>
    <s v="0"/>
    <s v="BU3"/>
    <s v="-"/>
    <n v="30"/>
  </r>
  <r>
    <x v="1"/>
    <n v="20"/>
    <x v="73"/>
    <s v="Rest"/>
    <s v="-"/>
    <x v="1"/>
    <x v="32"/>
    <s v="-"/>
    <n v="48"/>
    <s v="Produkte"/>
    <s v="BUs"/>
    <s v="Symptome"/>
    <s v="0"/>
    <s v="Abfüllung"/>
    <s v="-"/>
    <n v="40"/>
  </r>
  <r>
    <x v="1"/>
    <n v="20"/>
    <x v="73"/>
    <s v="Rest"/>
    <s v="-"/>
    <x v="1"/>
    <x v="63"/>
    <s v="-"/>
    <n v="48"/>
    <s v="Produkte"/>
    <s v="BUs"/>
    <s v="Symptome"/>
    <s v="0"/>
    <s v="Abfüllung"/>
    <s v="-"/>
    <n v="41"/>
  </r>
  <r>
    <x v="1"/>
    <n v="40"/>
    <x v="73"/>
    <s v="Rest"/>
    <s v="-"/>
    <x v="3"/>
    <x v="6"/>
    <s v="-"/>
    <n v="48"/>
    <s v="Produkte"/>
    <s v="BUs"/>
    <s v="Symptome"/>
    <s v="0"/>
    <s v="Abfüllung"/>
    <s v="-"/>
    <n v="30"/>
  </r>
  <r>
    <x v="1"/>
    <n v="40"/>
    <x v="73"/>
    <s v="Rest"/>
    <s v="-"/>
    <x v="3"/>
    <x v="6"/>
    <s v="-"/>
    <n v="48"/>
    <s v="Produkte"/>
    <s v="BUs"/>
    <s v="Symptome"/>
    <s v="0"/>
    <s v="Abfüllung"/>
    <s v="-"/>
    <n v="30"/>
  </r>
  <r>
    <x v="1"/>
    <n v="210"/>
    <x v="73"/>
    <s v="ganze Würste"/>
    <s v="Gorumet"/>
    <x v="3"/>
    <x v="23"/>
    <s v="-"/>
    <n v="48"/>
    <s v="Produkte"/>
    <s v="BUs"/>
    <s v="Symptome"/>
    <s v="0"/>
    <s v="Abfüllung"/>
    <s v="Gorumet"/>
    <n v="34"/>
  </r>
  <r>
    <x v="0"/>
    <n v="68"/>
    <x v="73"/>
    <s v="ABS 295"/>
    <s v="ABS CHED-PF-KRÄUK gemis"/>
    <x v="3"/>
    <x v="16"/>
    <s v="-"/>
    <n v="48"/>
    <s v="Produkte"/>
    <s v="BUs"/>
    <s v="Symptome"/>
    <n v="68"/>
    <s v="BU3"/>
    <n v="29501003"/>
    <n v="81"/>
  </r>
  <r>
    <x v="1"/>
    <n v="12"/>
    <x v="73"/>
    <s v="Rest"/>
    <s v="-"/>
    <x v="3"/>
    <x v="6"/>
    <s v="-"/>
    <n v="48"/>
    <s v="Produkte"/>
    <s v="BUs"/>
    <s v="Symptome"/>
    <s v="0"/>
    <s v="Abfüllung"/>
    <s v="-"/>
    <n v="30"/>
  </r>
  <r>
    <x v="0"/>
    <n v="35"/>
    <x v="73"/>
    <s v="Rest"/>
    <s v="-"/>
    <x v="3"/>
    <x v="6"/>
    <s v="-"/>
    <n v="48"/>
    <s v="Produkte"/>
    <s v="BUs"/>
    <s v="Symptome"/>
    <s v="0"/>
    <s v="BU3"/>
    <s v="-"/>
    <n v="30"/>
  </r>
  <r>
    <x v="2"/>
    <n v="35"/>
    <x v="73"/>
    <s v="Rest"/>
    <s v="-"/>
    <x v="3"/>
    <x v="6"/>
    <s v="-"/>
    <n v="48"/>
    <s v="Produkte"/>
    <s v="BUs"/>
    <s v="Symptome"/>
    <n v="0"/>
    <s v="BU4"/>
    <s v="-"/>
    <n v="30"/>
  </r>
  <r>
    <x v="2"/>
    <n v="20"/>
    <x v="72"/>
    <s v="ABS 295"/>
    <s v="ABS PECO"/>
    <x v="2"/>
    <x v="26"/>
    <s v="-"/>
    <n v="47"/>
    <s v="Produkte"/>
    <s v="BUs"/>
    <s v="Symptome"/>
    <n v="9.1663526661992432"/>
    <s v="BU4"/>
    <n v="29500891"/>
    <n v="61"/>
  </r>
  <r>
    <x v="2"/>
    <n v="15"/>
    <x v="72"/>
    <s v="ABS 295"/>
    <s v="ABS SCH-PAUL"/>
    <x v="5"/>
    <x v="51"/>
    <s v="-"/>
    <n v="47"/>
    <s v="Produkte"/>
    <s v="BUs"/>
    <s v="Symptome"/>
    <n v="7.6086145024926051"/>
    <s v="BU4"/>
    <n v="29500906"/>
    <n v="82"/>
  </r>
  <r>
    <x v="2"/>
    <n v="12"/>
    <x v="72"/>
    <s v="ABS 295"/>
    <s v="ABS SCH-PAUL"/>
    <x v="5"/>
    <x v="51"/>
    <s v="-"/>
    <n v="47"/>
    <s v="Produkte"/>
    <s v="BUs"/>
    <s v="Symptome"/>
    <n v="7.6086145024926051"/>
    <s v="BU4"/>
    <n v="29500906"/>
    <n v="82"/>
  </r>
  <r>
    <x v="2"/>
    <n v="15"/>
    <x v="72"/>
    <s v="ABS 295"/>
    <s v="ABS SCH-PAUL"/>
    <x v="5"/>
    <x v="51"/>
    <s v="-"/>
    <n v="47"/>
    <s v="Produkte"/>
    <s v="BUs"/>
    <s v="Symptome"/>
    <n v="7.6086145024926051"/>
    <s v="BU4"/>
    <n v="29500906"/>
    <n v="82"/>
  </r>
  <r>
    <x v="2"/>
    <n v="23"/>
    <x v="72"/>
    <s v="ABS 295"/>
    <s v="ABS SCH-PAUL"/>
    <x v="5"/>
    <x v="51"/>
    <s v="-"/>
    <n v="47"/>
    <s v="Produkte"/>
    <s v="BUs"/>
    <s v="Symptome"/>
    <n v="7.6086145024926051"/>
    <s v="BU4"/>
    <n v="29500906"/>
    <n v="82"/>
  </r>
  <r>
    <x v="2"/>
    <n v="6"/>
    <x v="72"/>
    <s v="ABS 295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5"/>
    <x v="72"/>
    <s v="ABS 295"/>
    <s v="ABS GRÜN-PESTO"/>
    <x v="2"/>
    <x v="26"/>
    <s v="-"/>
    <n v="47"/>
    <s v="Produkte"/>
    <s v="BUs"/>
    <s v="Symptome"/>
    <n v="0"/>
    <s v="BU4"/>
    <n v="29500952"/>
    <n v="61"/>
  </r>
  <r>
    <x v="2"/>
    <n v="18"/>
    <x v="72"/>
    <s v="ABS 295"/>
    <s v="ABS GRÜN-PESTO"/>
    <x v="2"/>
    <x v="26"/>
    <s v="-"/>
    <n v="47"/>
    <s v="Produkte"/>
    <s v="BUs"/>
    <s v="Symptome"/>
    <n v="0"/>
    <s v="BU4"/>
    <n v="29500952"/>
    <n v="61"/>
  </r>
  <r>
    <x v="2"/>
    <n v="10"/>
    <x v="72"/>
    <s v="ABS 295"/>
    <s v="ABS ORANG-PESTO"/>
    <x v="2"/>
    <x v="26"/>
    <s v="-"/>
    <n v="47"/>
    <s v="Produkte"/>
    <s v="BUs"/>
    <s v="Symptome"/>
    <n v="7.2678522889458623"/>
    <s v="BU4"/>
    <n v="29501030"/>
    <n v="61"/>
  </r>
  <r>
    <x v="2"/>
    <n v="20"/>
    <x v="72"/>
    <s v="ABS 295"/>
    <s v="ABS GRÜN-PFEFF"/>
    <x v="2"/>
    <x v="26"/>
    <s v="-"/>
    <n v="47"/>
    <s v="Produkte"/>
    <s v="BUs"/>
    <s v="Symptome"/>
    <n v="7.4077239928583491"/>
    <s v="BU4"/>
    <n v="29501105"/>
    <n v="61"/>
  </r>
  <r>
    <x v="2"/>
    <n v="18"/>
    <x v="72"/>
    <s v="ABS 295"/>
    <s v="ABS LE-ROSÉ"/>
    <x v="2"/>
    <x v="26"/>
    <s v="-"/>
    <n v="47"/>
    <s v="Produkte"/>
    <s v="BUs"/>
    <s v="Symptome"/>
    <n v="10.983844995631154"/>
    <s v="BU4"/>
    <n v="29501110"/>
    <n v="61"/>
  </r>
  <r>
    <x v="1"/>
    <n v="217"/>
    <x v="74"/>
    <s v="Sammelnr."/>
    <s v="ABS 45-48% Konventionel"/>
    <x v="0"/>
    <x v="1"/>
    <s v="-"/>
    <n v="48"/>
    <s v="Produkte"/>
    <s v="BUs"/>
    <s v="Symptome"/>
    <n v="437.81919999999997"/>
    <s v="Schmelze"/>
    <n v="29600004"/>
    <n v="12"/>
  </r>
  <r>
    <x v="5"/>
    <n v="10.4"/>
    <x v="75"/>
    <s v="Rest"/>
    <s v="-"/>
    <x v="4"/>
    <x v="14"/>
    <s v="-"/>
    <n v="48"/>
    <s v="Produkte"/>
    <s v="BUs"/>
    <s v="Symptome"/>
    <s v="0"/>
    <s v="QM"/>
    <s v="-"/>
    <n v="74"/>
  </r>
  <r>
    <x v="1"/>
    <n v="29"/>
    <x v="75"/>
    <s v="VOS 295"/>
    <s v="VOS-ABS ENTSORGUNG"/>
    <x v="1"/>
    <x v="10"/>
    <s v="-"/>
    <n v="48"/>
    <s v="Produkte"/>
    <s v="BUs"/>
    <s v="Symptome"/>
    <n v="0.28999999999999998"/>
    <s v="BU1"/>
    <n v="29500917"/>
    <n v="60"/>
  </r>
  <r>
    <x v="1"/>
    <n v="48"/>
    <x v="75"/>
    <s v="VOS 295"/>
    <s v="VOS-ABS ENTSORGUNG"/>
    <x v="1"/>
    <x v="10"/>
    <s v="-"/>
    <n v="48"/>
    <s v="Produkte"/>
    <s v="BUs"/>
    <s v="Symptome"/>
    <n v="0.48"/>
    <s v="BU1"/>
    <n v="29500917"/>
    <n v="60"/>
  </r>
  <r>
    <x v="5"/>
    <n v="6.2"/>
    <x v="75"/>
    <s v="Rest"/>
    <s v="-"/>
    <x v="4"/>
    <x v="14"/>
    <s v="-"/>
    <n v="48"/>
    <s v="Produkte"/>
    <s v="BUs"/>
    <s v="Symptome"/>
    <s v="0"/>
    <s v="Labor"/>
    <s v="-"/>
    <n v="74"/>
  </r>
  <r>
    <x v="5"/>
    <n v="32"/>
    <x v="75"/>
    <s v="Rest"/>
    <s v="-"/>
    <x v="4"/>
    <x v="9"/>
    <s v="-"/>
    <n v="48"/>
    <s v="Produkte"/>
    <s v="BUs"/>
    <s v="Symptome"/>
    <s v="0"/>
    <s v="Labor"/>
    <s v="-"/>
    <n v="73"/>
  </r>
  <r>
    <x v="0"/>
    <n v="60"/>
    <x v="75"/>
    <s v="Rest"/>
    <s v="-"/>
    <x v="2"/>
    <x v="26"/>
    <s v="-"/>
    <n v="48"/>
    <s v="Produkte"/>
    <s v="BUs"/>
    <s v="Symptome"/>
    <s v="0"/>
    <s v="WVP"/>
    <s v="-"/>
    <n v="61"/>
  </r>
  <r>
    <x v="1"/>
    <n v="705"/>
    <x v="75"/>
    <s v="ganze Wurst"/>
    <s v="Gourmet"/>
    <x v="3"/>
    <x v="23"/>
    <s v="-"/>
    <n v="48"/>
    <s v="Produkte"/>
    <s v="BUs"/>
    <s v="Symptome"/>
    <s v="0"/>
    <s v="Abfüllung"/>
    <s v="Gourmet"/>
    <n v="34"/>
  </r>
  <r>
    <x v="0"/>
    <n v="65"/>
    <x v="75"/>
    <s v="VOS 295"/>
    <s v="VOS Adler Schinkenräuch"/>
    <x v="3"/>
    <x v="16"/>
    <s v="-"/>
    <n v="48"/>
    <s v="Produkte"/>
    <s v="BUs"/>
    <s v="Symptome"/>
    <n v="32.5"/>
    <s v="BU3"/>
    <n v="29500529"/>
    <n v="81"/>
  </r>
  <r>
    <x v="1"/>
    <n v="72"/>
    <x v="75"/>
    <s v="Rest"/>
    <s v="-"/>
    <x v="3"/>
    <x v="17"/>
    <s v="-"/>
    <n v="48"/>
    <s v="Produkte"/>
    <s v="BUs"/>
    <s v="Symptome"/>
    <s v="0"/>
    <s v="Schmelze"/>
    <s v="-"/>
    <n v="10"/>
  </r>
  <r>
    <x v="0"/>
    <n v="264"/>
    <x v="75"/>
    <s v="Zipfel 295"/>
    <s v="VOS RW-GOU-O-SORB ZIPFE"/>
    <x v="0"/>
    <x v="5"/>
    <s v="-"/>
    <n v="48"/>
    <s v="Produkte"/>
    <s v="BUs"/>
    <s v="Symptome"/>
    <s v="0"/>
    <s v="BU3"/>
    <n v="29501091"/>
    <n v="12"/>
  </r>
  <r>
    <x v="4"/>
    <n v="91"/>
    <x v="75"/>
    <s v="ABS 295"/>
    <s v="Scheiben/Staub"/>
    <x v="3"/>
    <x v="6"/>
    <s v="-"/>
    <n v="48"/>
    <s v="Produkte"/>
    <s v="BUs"/>
    <s v="Symptome"/>
    <s v="0"/>
    <s v="BU2"/>
    <s v="Scheiben/Staub"/>
    <n v="30"/>
  </r>
  <r>
    <x v="0"/>
    <n v="170"/>
    <x v="75"/>
    <s v="Vegan 495"/>
    <s v="VOS VEG-SCH-MILD-VAKU"/>
    <x v="2"/>
    <x v="4"/>
    <s v="-"/>
    <n v="48"/>
    <s v="Produkte"/>
    <s v="BUs"/>
    <s v="Symptome"/>
    <n v="87.38"/>
    <s v="BU3"/>
    <n v="49900001"/>
    <n v="61"/>
  </r>
  <r>
    <x v="0"/>
    <n v="228"/>
    <x v="75"/>
    <s v="Offen vegan"/>
    <s v="VOS VEG-SCH WÜRZIG"/>
    <x v="2"/>
    <x v="4"/>
    <s v="-"/>
    <n v="48"/>
    <s v="Produkte"/>
    <s v="BUs"/>
    <s v="Symptome"/>
    <n v="114"/>
    <s v="BU3"/>
    <n v="29900003"/>
    <n v="61"/>
  </r>
  <r>
    <x v="0"/>
    <n v="213"/>
    <x v="75"/>
    <s v="Offen vegan"/>
    <s v="VOS VEG-SCH MILD"/>
    <x v="2"/>
    <x v="4"/>
    <s v="-"/>
    <n v="48"/>
    <s v="Produkte"/>
    <s v="BUs"/>
    <s v="Symptome"/>
    <n v="106.5"/>
    <s v="BU3"/>
    <n v="29900002"/>
    <n v="61"/>
  </r>
  <r>
    <x v="1"/>
    <n v="45"/>
    <x v="75"/>
    <s v="VOS 495"/>
    <s v="VOS SKZ GOU-VAKU"/>
    <x v="0"/>
    <x v="12"/>
    <s v="-"/>
    <n v="48"/>
    <s v="Produkte"/>
    <s v="BUs"/>
    <s v="Symptome"/>
    <s v="0"/>
    <s v="BU1"/>
    <n v="49500148"/>
    <n v="12"/>
  </r>
  <r>
    <x v="1"/>
    <n v="394"/>
    <x v="75"/>
    <s v="VOS 495"/>
    <s v="VOS SKZ EMM-VAKU"/>
    <x v="0"/>
    <x v="12"/>
    <s v="-"/>
    <n v="48"/>
    <s v="Produkte"/>
    <s v="BUs"/>
    <s v="Symptome"/>
    <s v="0"/>
    <s v="BU1"/>
    <n v="49500149"/>
    <n v="12"/>
  </r>
  <r>
    <x v="5"/>
    <n v="3"/>
    <x v="75"/>
    <s v="Rest"/>
    <s v="-"/>
    <x v="4"/>
    <x v="14"/>
    <s v="-"/>
    <n v="48"/>
    <s v="Produkte"/>
    <s v="BUs"/>
    <s v="Symptome"/>
    <s v="0"/>
    <s v="QM"/>
    <s v="-"/>
    <n v="74"/>
  </r>
  <r>
    <x v="0"/>
    <n v="20"/>
    <x v="75"/>
    <s v="Fertigware"/>
    <s v="Räu-End"/>
    <x v="0"/>
    <x v="34"/>
    <s v="-"/>
    <n v="48"/>
    <s v="Produkte"/>
    <s v="BUs"/>
    <s v="Symptome"/>
    <s v="0"/>
    <s v="BU3"/>
    <s v="Räu-End"/>
    <n v="12"/>
  </r>
  <r>
    <x v="1"/>
    <n v="51"/>
    <x v="75"/>
    <s v="VOS 295"/>
    <s v="VOS-ABS ENTSORGUNG"/>
    <x v="1"/>
    <x v="10"/>
    <s v="-"/>
    <n v="48"/>
    <s v="Produkte"/>
    <s v="BUs"/>
    <s v="Symptome"/>
    <n v="0.51"/>
    <s v="BU1"/>
    <n v="29500917"/>
    <n v="60"/>
  </r>
  <r>
    <x v="1"/>
    <n v="21"/>
    <x v="75"/>
    <s v="VOS 295"/>
    <s v="VOS-ABS ENTSORGUNG"/>
    <x v="1"/>
    <x v="10"/>
    <s v="-"/>
    <n v="48"/>
    <s v="Produkte"/>
    <s v="BUs"/>
    <s v="Symptome"/>
    <n v="0.21"/>
    <s v="BU1"/>
    <n v="29500917"/>
    <n v="60"/>
  </r>
  <r>
    <x v="5"/>
    <n v="7"/>
    <x v="75"/>
    <s v="Rest"/>
    <s v="-"/>
    <x v="4"/>
    <x v="14"/>
    <s v="-"/>
    <n v="48"/>
    <s v="Produkte"/>
    <s v="BUs"/>
    <s v="Symptome"/>
    <s v="0"/>
    <s v="QM"/>
    <s v="-"/>
    <n v="74"/>
  </r>
  <r>
    <x v="5"/>
    <n v="1.7"/>
    <x v="75"/>
    <s v="Rest"/>
    <s v="-"/>
    <x v="4"/>
    <x v="14"/>
    <s v="-"/>
    <n v="48"/>
    <s v="Produkte"/>
    <s v="BUs"/>
    <s v="Symptome"/>
    <s v="0"/>
    <s v="Labor"/>
    <s v="-"/>
    <n v="74"/>
  </r>
  <r>
    <x v="1"/>
    <n v="56"/>
    <x v="75"/>
    <s v="Rest"/>
    <s v="-"/>
    <x v="3"/>
    <x v="17"/>
    <s v="-"/>
    <n v="48"/>
    <s v="Produkte"/>
    <s v="BUs"/>
    <s v="Symptome"/>
    <s v="0"/>
    <s v="Schmelze"/>
    <s v="-"/>
    <n v="10"/>
  </r>
  <r>
    <x v="2"/>
    <n v="11"/>
    <x v="75"/>
    <s v="ABS 295"/>
    <s v="ABS HEUBL"/>
    <x v="5"/>
    <x v="51"/>
    <s v="-"/>
    <n v="48"/>
    <s v="Produkte"/>
    <s v="BUs"/>
    <s v="Symptome"/>
    <n v="0"/>
    <s v="BU4"/>
    <n v="29500885"/>
    <n v="82"/>
  </r>
  <r>
    <x v="2"/>
    <n v="26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2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18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ABS 295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11"/>
    <x v="75"/>
    <s v="ABS 295"/>
    <s v="ABS PECO"/>
    <x v="2"/>
    <x v="26"/>
    <s v="-"/>
    <n v="48"/>
    <s v="Produkte"/>
    <s v="BUs"/>
    <s v="Symptome"/>
    <n v="9.1663526661992432"/>
    <s v="BU4"/>
    <n v="29500891"/>
    <n v="61"/>
  </r>
  <r>
    <x v="2"/>
    <n v="7"/>
    <x v="75"/>
    <s v="ABS 295"/>
    <s v="ABS PECO"/>
    <x v="2"/>
    <x v="26"/>
    <s v="-"/>
    <n v="48"/>
    <s v="Produkte"/>
    <s v="BUs"/>
    <s v="Symptome"/>
    <n v="9.1663526661992432"/>
    <s v="BU4"/>
    <n v="29500891"/>
    <n v="61"/>
  </r>
  <r>
    <x v="2"/>
    <n v="14"/>
    <x v="75"/>
    <s v="ABS 295"/>
    <s v="ABS PECO"/>
    <x v="2"/>
    <x v="26"/>
    <s v="-"/>
    <n v="48"/>
    <s v="Produkte"/>
    <s v="BUs"/>
    <s v="Symptome"/>
    <n v="9.1663526661992432"/>
    <s v="BU4"/>
    <n v="29500891"/>
    <n v="61"/>
  </r>
  <r>
    <x v="2"/>
    <n v="3"/>
    <x v="75"/>
    <s v="ABS 295"/>
    <s v="ABS GRUY"/>
    <x v="2"/>
    <x v="26"/>
    <s v="-"/>
    <n v="48"/>
    <s v="Produkte"/>
    <s v="BUs"/>
    <s v="Symptome"/>
    <n v="14.49175949220386"/>
    <s v="BU4"/>
    <n v="29500908"/>
    <n v="61"/>
  </r>
  <r>
    <x v="2"/>
    <n v="17"/>
    <x v="75"/>
    <s v="ABS 295"/>
    <s v="ABS GRUY"/>
    <x v="2"/>
    <x v="26"/>
    <s v="-"/>
    <n v="48"/>
    <s v="Produkte"/>
    <s v="BUs"/>
    <s v="Symptome"/>
    <n v="14.49175949220386"/>
    <s v="BU4"/>
    <n v="29500908"/>
    <n v="61"/>
  </r>
  <r>
    <x v="2"/>
    <n v="10"/>
    <x v="75"/>
    <s v="ABS 295"/>
    <s v="ABS GRUY"/>
    <x v="2"/>
    <x v="26"/>
    <s v="-"/>
    <n v="48"/>
    <s v="Produkte"/>
    <s v="BUs"/>
    <s v="Symptome"/>
    <n v="14.49175949220386"/>
    <s v="BU4"/>
    <n v="29500908"/>
    <n v="61"/>
  </r>
  <r>
    <x v="2"/>
    <n v="13"/>
    <x v="75"/>
    <s v="ABS 295"/>
    <s v="ABS GRUY"/>
    <x v="2"/>
    <x v="26"/>
    <s v="-"/>
    <n v="48"/>
    <s v="Produkte"/>
    <s v="BUs"/>
    <s v="Symptome"/>
    <n v="14.49175949220386"/>
    <s v="BU4"/>
    <n v="29500908"/>
    <n v="61"/>
  </r>
  <r>
    <x v="2"/>
    <n v="15"/>
    <x v="75"/>
    <s v="ABS 295"/>
    <s v="ABS Unser Blütenkäse"/>
    <x v="2"/>
    <x v="26"/>
    <s v="-"/>
    <n v="48"/>
    <s v="Produkte"/>
    <s v="BUs"/>
    <s v="Symptome"/>
    <n v="9.4651380183951126"/>
    <s v="BU4"/>
    <n v="29500910"/>
    <n v="61"/>
  </r>
  <r>
    <x v="2"/>
    <n v="15"/>
    <x v="75"/>
    <s v="ABS 295"/>
    <s v="ABS Crémeux"/>
    <x v="2"/>
    <x v="26"/>
    <s v="-"/>
    <n v="48"/>
    <s v="Produkte"/>
    <s v="BUs"/>
    <s v="Symptome"/>
    <n v="8.1175550752835619"/>
    <s v="BU4"/>
    <n v="29500957"/>
    <n v="61"/>
  </r>
  <r>
    <x v="2"/>
    <n v="12"/>
    <x v="75"/>
    <s v="ABS 295"/>
    <s v="ABS KELLERGEIST"/>
    <x v="2"/>
    <x v="26"/>
    <s v="-"/>
    <n v="48"/>
    <s v="Produkte"/>
    <s v="BUs"/>
    <s v="Symptome"/>
    <n v="8.0682678667519738"/>
    <s v="BU4"/>
    <n v="29501028"/>
    <n v="61"/>
  </r>
  <r>
    <x v="2"/>
    <n v="18"/>
    <x v="75"/>
    <s v="ABS 295"/>
    <s v="ABS BRUSCHETTA"/>
    <x v="2"/>
    <x v="26"/>
    <s v="-"/>
    <n v="48"/>
    <s v="Produkte"/>
    <s v="BUs"/>
    <s v="Symptome"/>
    <n v="7.281148389532067"/>
    <s v="BU4"/>
    <n v="29501029"/>
    <n v="61"/>
  </r>
  <r>
    <x v="2"/>
    <n v="20"/>
    <x v="75"/>
    <s v="ABS 295"/>
    <s v="ABS BRUSCHETTA"/>
    <x v="2"/>
    <x v="26"/>
    <s v="-"/>
    <n v="48"/>
    <s v="Produkte"/>
    <s v="BUs"/>
    <s v="Symptome"/>
    <n v="7.281148389532067"/>
    <s v="BU4"/>
    <n v="29501029"/>
    <n v="61"/>
  </r>
  <r>
    <x v="2"/>
    <n v="11"/>
    <x v="75"/>
    <s v="ABS 295"/>
    <s v="ABS ORANG-PESTO"/>
    <x v="2"/>
    <x v="26"/>
    <s v="-"/>
    <n v="48"/>
    <s v="Produkte"/>
    <s v="BUs"/>
    <s v="Symptome"/>
    <n v="7.2678522889458623"/>
    <s v="BU4"/>
    <n v="29501030"/>
    <n v="61"/>
  </r>
  <r>
    <x v="2"/>
    <n v="18"/>
    <x v="75"/>
    <s v="ABS 295"/>
    <s v="ABS OLD-AMSTERDAM"/>
    <x v="2"/>
    <x v="26"/>
    <s v="-"/>
    <n v="48"/>
    <s v="Produkte"/>
    <s v="BUs"/>
    <s v="Symptome"/>
    <n v="10.868925052314992"/>
    <s v="BU4"/>
    <n v="29501039"/>
    <n v="61"/>
  </r>
  <r>
    <x v="2"/>
    <n v="20"/>
    <x v="75"/>
    <s v="ABS 295"/>
    <s v="ABS OLD-AMSTERDAM"/>
    <x v="2"/>
    <x v="26"/>
    <s v="-"/>
    <n v="48"/>
    <s v="Produkte"/>
    <s v="BUs"/>
    <s v="Symptome"/>
    <n v="10.868925052314992"/>
    <s v="BU4"/>
    <n v="29501039"/>
    <n v="61"/>
  </r>
  <r>
    <x v="2"/>
    <n v="13"/>
    <x v="75"/>
    <s v="ABS 295"/>
    <s v="ABS MUNSTER"/>
    <x v="2"/>
    <x v="26"/>
    <s v="-"/>
    <n v="48"/>
    <s v="Produkte"/>
    <s v="BUs"/>
    <s v="Symptome"/>
    <n v="8.5413985337376133"/>
    <s v="BU4"/>
    <n v="29501040"/>
    <n v="61"/>
  </r>
  <r>
    <x v="2"/>
    <n v="80.319999999999993"/>
    <x v="75"/>
    <s v="ABS 295"/>
    <n v="29501126"/>
    <x v="2"/>
    <x v="26"/>
    <s v="-"/>
    <n v="48"/>
    <s v="Produkte"/>
    <s v="BUs"/>
    <s v="Symptome"/>
    <n v="0"/>
    <s v="BU4"/>
    <n v="29501126"/>
    <n v="61"/>
  </r>
  <r>
    <x v="2"/>
    <n v="6"/>
    <x v="75"/>
    <s v="ABS 495"/>
    <n v="49500231"/>
    <x v="2"/>
    <x v="26"/>
    <s v="-"/>
    <n v="48"/>
    <s v="Produkte"/>
    <s v="BUs"/>
    <s v="Symptome"/>
    <n v="7.9957903604299254"/>
    <s v="BU4"/>
    <n v="49500231"/>
    <n v="61"/>
  </r>
  <r>
    <x v="5"/>
    <n v="4.2"/>
    <x v="75"/>
    <s v="Rest"/>
    <s v="-"/>
    <x v="4"/>
    <x v="14"/>
    <s v="-"/>
    <n v="48"/>
    <s v="Produkte"/>
    <s v="BUs"/>
    <s v="Symptome"/>
    <s v="0"/>
    <s v="Labor"/>
    <s v="-"/>
    <n v="74"/>
  </r>
  <r>
    <x v="1"/>
    <n v="25"/>
    <x v="75"/>
    <s v="VOS 295"/>
    <s v="VOS Räucher extra natri"/>
    <x v="1"/>
    <x v="10"/>
    <s v="-"/>
    <n v="48"/>
    <s v="Produkte"/>
    <s v="BUs"/>
    <s v="Symptome"/>
    <n v="12.5"/>
    <s v="RWV"/>
    <n v="29500613"/>
    <n v="60"/>
  </r>
  <r>
    <x v="1"/>
    <n v="80"/>
    <x v="75"/>
    <s v="Zipfel 295"/>
    <s v="VOS VS-SCHI ZIPFEL"/>
    <x v="0"/>
    <x v="12"/>
    <s v="-"/>
    <n v="48"/>
    <s v="Produkte"/>
    <s v="BUs"/>
    <s v="Symptome"/>
    <n v="40"/>
    <s v="RWV"/>
    <n v="29501086"/>
    <n v="12"/>
  </r>
  <r>
    <x v="2"/>
    <n v="186"/>
    <x v="75"/>
    <s v="ABS 295"/>
    <s v="ABS ZIEGE-GOU"/>
    <x v="5"/>
    <x v="51"/>
    <s v="-"/>
    <n v="48"/>
    <s v="Produkte"/>
    <s v="BUs"/>
    <s v="Symptome"/>
    <n v="8.9154964727939934"/>
    <s v="BU4"/>
    <n v="29500887"/>
    <n v="82"/>
  </r>
  <r>
    <x v="1"/>
    <n v="110"/>
    <x v="75"/>
    <s v="Rest"/>
    <s v="-"/>
    <x v="3"/>
    <x v="17"/>
    <s v="-"/>
    <n v="48"/>
    <s v="Produkte"/>
    <s v="BUs"/>
    <s v="Symptome"/>
    <s v="0"/>
    <s v="Schmelze"/>
    <s v="-"/>
    <n v="10"/>
  </r>
  <r>
    <x v="1"/>
    <n v="271"/>
    <x v="75"/>
    <s v="Rest"/>
    <s v="-"/>
    <x v="3"/>
    <x v="17"/>
    <s v="-"/>
    <n v="48"/>
    <s v="Produkte"/>
    <s v="BUs"/>
    <s v="Symptome"/>
    <s v="0"/>
    <s v="BU1"/>
    <s v="-"/>
    <n v="10"/>
  </r>
  <r>
    <x v="0"/>
    <n v="60"/>
    <x v="75"/>
    <s v="Rest"/>
    <s v="-"/>
    <x v="3"/>
    <x v="6"/>
    <s v="-"/>
    <n v="48"/>
    <s v="Produkte"/>
    <s v="BUs"/>
    <s v="Symptome"/>
    <s v="0"/>
    <s v="BU3"/>
    <s v="-"/>
    <n v="30"/>
  </r>
  <r>
    <x v="0"/>
    <n v="289"/>
    <x v="75"/>
    <s v="VOS 495"/>
    <s v="VOS GRW-NATUR-VAKU / Er"/>
    <x v="0"/>
    <x v="12"/>
    <s v="-"/>
    <n v="48"/>
    <s v="Produkte"/>
    <s v="BUs"/>
    <s v="Symptome"/>
    <n v="148.54599999999999"/>
    <s v="BU3"/>
    <n v="49500143"/>
    <n v="12"/>
  </r>
  <r>
    <x v="0"/>
    <n v="603"/>
    <x v="75"/>
    <s v="VOS 495"/>
    <s v="VOS RW-NATUR-NAT-VAKU"/>
    <x v="0"/>
    <x v="12"/>
    <s v="-"/>
    <n v="48"/>
    <s v="Produkte"/>
    <s v="BUs"/>
    <s v="Symptome"/>
    <n v="309.94200000000001"/>
    <s v="BU3"/>
    <n v="49500089"/>
    <n v="12"/>
  </r>
  <r>
    <x v="0"/>
    <n v="321"/>
    <x v="75"/>
    <s v="VOS 495"/>
    <s v="VOS GRW-NATUR-VAKU / Er"/>
    <x v="0"/>
    <x v="12"/>
    <s v="-"/>
    <n v="48"/>
    <s v="Produkte"/>
    <s v="BUs"/>
    <s v="Symptome"/>
    <n v="164.994"/>
    <s v="BU3"/>
    <n v="49500143"/>
    <n v="12"/>
  </r>
  <r>
    <x v="0"/>
    <n v="187"/>
    <x v="75"/>
    <s v="Zipfel 295"/>
    <s v="VOS RW-JALA-NAT ZIPFEL"/>
    <x v="0"/>
    <x v="12"/>
    <s v="-"/>
    <n v="48"/>
    <s v="Produkte"/>
    <s v="BUs"/>
    <s v="Symptome"/>
    <n v="93.5"/>
    <s v="BU3"/>
    <n v="29501080"/>
    <n v="12"/>
  </r>
  <r>
    <x v="4"/>
    <n v="0"/>
    <x v="75"/>
    <s v="ABS 295"/>
    <s v="Scheiben/Staub"/>
    <x v="3"/>
    <x v="6"/>
    <s v="-"/>
    <n v="48"/>
    <s v="Produkte"/>
    <s v="BUs"/>
    <s v="Symptome"/>
    <s v="0"/>
    <s v="BU2"/>
    <s v="Scheiben/Staub"/>
    <n v="30"/>
  </r>
  <r>
    <x v="5"/>
    <n v="10"/>
    <x v="75"/>
    <s v="Rest"/>
    <s v="-"/>
    <x v="4"/>
    <x v="14"/>
    <s v="-"/>
    <n v="48"/>
    <s v="Produkte"/>
    <s v="BUs"/>
    <s v="Symptome"/>
    <s v="0"/>
    <s v="QM"/>
    <s v="-"/>
    <n v="74"/>
  </r>
  <r>
    <x v="1"/>
    <n v="34"/>
    <x v="75"/>
    <s v="Rohware"/>
    <s v="Camembert B-Ware"/>
    <x v="0"/>
    <x v="12"/>
    <s v="-"/>
    <n v="48"/>
    <s v="Produkte"/>
    <s v="BUs"/>
    <s v="Symptome"/>
    <s v="0"/>
    <s v="BU1"/>
    <n v="23000037"/>
    <n v="12"/>
  </r>
  <r>
    <x v="0"/>
    <n v="277"/>
    <x v="75"/>
    <s v="VOS 495"/>
    <s v="VOS RW-NATUR-NAT-VAKU"/>
    <x v="0"/>
    <x v="12"/>
    <s v="-"/>
    <n v="48"/>
    <s v="Produkte"/>
    <s v="BUs"/>
    <s v="Symptome"/>
    <n v="142.37800000000001"/>
    <s v="BU3"/>
    <n v="49500089"/>
    <n v="12"/>
  </r>
  <r>
    <x v="2"/>
    <n v="292"/>
    <x v="75"/>
    <s v="ABS 495"/>
    <s v="ABS CAMBOZOLA-VAKU"/>
    <x v="0"/>
    <x v="12"/>
    <s v="-"/>
    <n v="48"/>
    <s v="Produkte"/>
    <s v="BUs"/>
    <s v="Symptome"/>
    <n v="8.9105580026070399"/>
    <s v="BU4"/>
    <n v="49500194"/>
    <n v="12"/>
  </r>
  <r>
    <x v="2"/>
    <n v="318"/>
    <x v="75"/>
    <s v="ABS 495"/>
    <s v="ABS BLU-FOU-VAKU"/>
    <x v="0"/>
    <x v="12"/>
    <s v="-"/>
    <n v="48"/>
    <s v="Produkte"/>
    <s v="BUs"/>
    <s v="Symptome"/>
    <n v="6.5857900165143262"/>
    <s v="BU4"/>
    <n v="49500196"/>
    <n v="12"/>
  </r>
  <r>
    <x v="1"/>
    <n v="33"/>
    <x v="75"/>
    <s v="VOS 295"/>
    <s v="VOS-ABS ENTSORGUNG"/>
    <x v="1"/>
    <x v="10"/>
    <s v="-"/>
    <n v="48"/>
    <s v="Produkte"/>
    <s v="BUs"/>
    <s v="Symptome"/>
    <n v="0.33"/>
    <s v="BU1"/>
    <n v="29500917"/>
    <n v="60"/>
  </r>
  <r>
    <x v="5"/>
    <n v="112.5"/>
    <x v="75"/>
    <s v="Rest"/>
    <s v="-"/>
    <x v="4"/>
    <x v="9"/>
    <s v="-"/>
    <n v="48"/>
    <s v="Produkte"/>
    <s v="BUs"/>
    <s v="Symptome"/>
    <s v="0"/>
    <s v="Labor"/>
    <s v="-"/>
    <n v="73"/>
  </r>
  <r>
    <x v="4"/>
    <n v="51.5"/>
    <x v="75"/>
    <s v="ABS 295"/>
    <s v="Scheiben/Staub"/>
    <x v="3"/>
    <x v="6"/>
    <s v="-"/>
    <n v="48"/>
    <s v="Produkte"/>
    <s v="BUs"/>
    <s v="Symptome"/>
    <s v="0"/>
    <s v="BU2"/>
    <s v="Scheiben/Staub"/>
    <n v="30"/>
  </r>
  <r>
    <x v="1"/>
    <n v="16"/>
    <x v="75"/>
    <s v="Fertigware"/>
    <s v="Strudel"/>
    <x v="6"/>
    <x v="58"/>
    <s v="-"/>
    <n v="48"/>
    <s v="Produkte"/>
    <s v="BUs"/>
    <s v="Symptome"/>
    <s v="0"/>
    <s v="Strudelline"/>
    <s v="Strudel"/>
    <n v="50"/>
  </r>
  <r>
    <x v="1"/>
    <n v="250"/>
    <x v="75"/>
    <s v="Rest"/>
    <s v="-"/>
    <x v="3"/>
    <x v="23"/>
    <s v="-"/>
    <n v="48"/>
    <s v="Produkte"/>
    <s v="BUs"/>
    <s v="Symptome"/>
    <s v="0"/>
    <s v="Abfüllung"/>
    <s v="-"/>
    <n v="34"/>
  </r>
  <r>
    <x v="1"/>
    <n v="50"/>
    <x v="75"/>
    <s v="vegan"/>
    <s v="vegan"/>
    <x v="3"/>
    <x v="7"/>
    <s v="-"/>
    <n v="48"/>
    <s v="Produkte"/>
    <s v="BUs"/>
    <s v="Symptome"/>
    <s v="0"/>
    <s v="Abfüllung"/>
    <s v="vegan"/>
    <n v="20"/>
  </r>
  <r>
    <x v="2"/>
    <n v="40"/>
    <x v="75"/>
    <s v="ABS 295"/>
    <s v="Ziegengouda"/>
    <x v="2"/>
    <x v="26"/>
    <s v="-"/>
    <n v="48"/>
    <s v="Produkte"/>
    <s v="BUs"/>
    <s v="Symptome"/>
    <n v="0"/>
    <s v="BU4"/>
    <s v="Ziegengouda"/>
    <n v="61"/>
  </r>
  <r>
    <x v="2"/>
    <n v="0"/>
    <x v="75"/>
    <s v="Rest"/>
    <s v="-"/>
    <x v="3"/>
    <x v="6"/>
    <s v="-"/>
    <n v="48"/>
    <s v="Produkte"/>
    <s v="BUs"/>
    <s v="Symptome"/>
    <n v="0"/>
    <s v="BU4"/>
    <s v="-"/>
    <n v="30"/>
  </r>
  <r>
    <x v="1"/>
    <n v="12"/>
    <x v="75"/>
    <n v="29000001"/>
    <n v="29000001"/>
    <x v="0"/>
    <x v="12"/>
    <s v="-"/>
    <n v="48"/>
    <s v="Produkte"/>
    <s v="BUs"/>
    <s v="Symptome"/>
    <s v="0"/>
    <s v="Schmelze"/>
    <n v="29000001"/>
    <n v="12"/>
  </r>
  <r>
    <x v="2"/>
    <n v="6"/>
    <x v="75"/>
    <s v="ABS 295"/>
    <s v="Walnus"/>
    <x v="3"/>
    <x v="6"/>
    <s v="-"/>
    <n v="48"/>
    <s v="Produkte"/>
    <s v="BUs"/>
    <s v="Symptome"/>
    <n v="0"/>
    <s v="BU4"/>
    <s v="Walnus"/>
    <n v="30"/>
  </r>
  <r>
    <x v="2"/>
    <n v="229"/>
    <x v="75"/>
    <s v="Rest"/>
    <s v="-"/>
    <x v="2"/>
    <x v="26"/>
    <s v="-"/>
    <n v="48"/>
    <s v="Produkte"/>
    <s v="BUs"/>
    <s v="Symptome"/>
    <n v="0"/>
    <s v="BU4"/>
    <s v="-"/>
    <n v="61"/>
  </r>
  <r>
    <x v="5"/>
    <n v="80.5"/>
    <x v="75"/>
    <s v="Rest"/>
    <s v="-"/>
    <x v="4"/>
    <x v="15"/>
    <s v="-"/>
    <n v="48"/>
    <s v="Produkte"/>
    <s v="BUs"/>
    <s v="Symptome"/>
    <s v="0"/>
    <s v="Labor"/>
    <s v="-"/>
    <n v="70"/>
  </r>
  <r>
    <x v="5"/>
    <n v="9"/>
    <x v="75"/>
    <s v="Rest"/>
    <s v="-"/>
    <x v="4"/>
    <x v="14"/>
    <s v="-"/>
    <n v="48"/>
    <s v="Produkte"/>
    <s v="BUs"/>
    <s v="Symptome"/>
    <s v="0"/>
    <s v="QM"/>
    <s v="-"/>
    <n v="74"/>
  </r>
  <r>
    <x v="1"/>
    <n v="74"/>
    <x v="75"/>
    <s v="VOS 295"/>
    <s v="VOS-ABS ENTSORGUNG"/>
    <x v="1"/>
    <x v="10"/>
    <s v="-"/>
    <n v="48"/>
    <s v="Produkte"/>
    <s v="BUs"/>
    <s v="Symptome"/>
    <n v="0.74"/>
    <s v="BU1"/>
    <n v="29500917"/>
    <n v="60"/>
  </r>
  <r>
    <x v="5"/>
    <n v="3"/>
    <x v="75"/>
    <s v="Rest"/>
    <s v="-"/>
    <x v="4"/>
    <x v="14"/>
    <s v="-"/>
    <n v="48"/>
    <s v="Produkte"/>
    <s v="BUs"/>
    <s v="Symptome"/>
    <s v="0"/>
    <s v="QM"/>
    <s v="-"/>
    <n v="74"/>
  </r>
  <r>
    <x v="5"/>
    <n v="3.4"/>
    <x v="75"/>
    <s v="Rest"/>
    <s v="-"/>
    <x v="4"/>
    <x v="14"/>
    <s v="-"/>
    <n v="48"/>
    <s v="Produkte"/>
    <s v="BUs"/>
    <s v="Symptome"/>
    <s v="0"/>
    <s v="Labor"/>
    <s v="-"/>
    <n v="74"/>
  </r>
  <r>
    <x v="1"/>
    <n v="100"/>
    <x v="76"/>
    <s v="Rest"/>
    <s v="-"/>
    <x v="3"/>
    <x v="23"/>
    <s v="-"/>
    <n v="48"/>
    <s v="Produkte"/>
    <s v="BUs"/>
    <s v="Symptome"/>
    <s v="0"/>
    <s v="Abfüllung"/>
    <s v="-"/>
    <n v="34"/>
  </r>
  <r>
    <x v="1"/>
    <n v="42"/>
    <x v="76"/>
    <s v="Rest"/>
    <s v="-"/>
    <x v="3"/>
    <x v="7"/>
    <s v="-"/>
    <n v="48"/>
    <s v="Produkte"/>
    <s v="BUs"/>
    <s v="Symptome"/>
    <s v="0"/>
    <s v="Abfüllung"/>
    <s v="-"/>
    <n v="20"/>
  </r>
  <r>
    <x v="1"/>
    <n v="51"/>
    <x v="76"/>
    <s v="Rest"/>
    <s v="-"/>
    <x v="3"/>
    <x v="17"/>
    <s v="-"/>
    <n v="48"/>
    <s v="Produkte"/>
    <s v="BUs"/>
    <s v="Symptome"/>
    <s v="0"/>
    <s v="Schmelze"/>
    <s v="-"/>
    <n v="10"/>
  </r>
  <r>
    <x v="5"/>
    <n v="253"/>
    <x v="76"/>
    <s v="Muster"/>
    <s v="Holland Muster BU4"/>
    <x v="4"/>
    <x v="27"/>
    <s v="-"/>
    <n v="48"/>
    <s v="Produkte"/>
    <s v="BUs"/>
    <s v="Symptome"/>
    <s v="0"/>
    <s v="Muster"/>
    <s v="Holland Muster BU4"/>
    <n v="72"/>
  </r>
  <r>
    <x v="0"/>
    <n v="70"/>
    <x v="76"/>
    <s v="Rest"/>
    <s v="-"/>
    <x v="3"/>
    <x v="6"/>
    <s v="-"/>
    <n v="48"/>
    <s v="Produkte"/>
    <s v="BUs"/>
    <s v="Symptome"/>
    <s v="0"/>
    <s v="BU3"/>
    <s v="-"/>
    <n v="30"/>
  </r>
  <r>
    <x v="2"/>
    <n v="47.4"/>
    <x v="76"/>
    <s v="Rohware"/>
    <s v="Tiroler Adler"/>
    <x v="3"/>
    <x v="6"/>
    <s v="-"/>
    <n v="48"/>
    <s v="Produkte"/>
    <s v="BUs"/>
    <s v="Symptome"/>
    <n v="0"/>
    <s v="BU4"/>
    <s v="Tiroler Adler"/>
    <n v="30"/>
  </r>
  <r>
    <x v="0"/>
    <n v="30"/>
    <x v="76"/>
    <s v="ABS 295"/>
    <s v="ABS Pfeffer-Bruch"/>
    <x v="3"/>
    <x v="6"/>
    <s v="-"/>
    <n v="48"/>
    <s v="Produkte"/>
    <s v="BUs"/>
    <s v="Symptome"/>
    <n v="3.0000000000000001E-3"/>
    <s v="Bu3"/>
    <n v="29501017"/>
    <n v="30"/>
  </r>
  <r>
    <x v="5"/>
    <n v="73"/>
    <x v="76"/>
    <s v="Rest"/>
    <s v="-"/>
    <x v="1"/>
    <x v="13"/>
    <s v="-"/>
    <n v="48"/>
    <s v="Produkte"/>
    <s v="BUs"/>
    <s v="Symptome"/>
    <s v="0"/>
    <s v="Rest"/>
    <s v="-"/>
    <n v="22"/>
  </r>
  <r>
    <x v="5"/>
    <n v="128"/>
    <x v="76"/>
    <s v="Rest"/>
    <s v="-"/>
    <x v="4"/>
    <x v="15"/>
    <s v="-"/>
    <n v="48"/>
    <s v="Produkte"/>
    <s v="BUs"/>
    <s v="Symptome"/>
    <s v="0"/>
    <s v="Labor"/>
    <s v="-"/>
    <n v="70"/>
  </r>
  <r>
    <x v="5"/>
    <n v="68.2"/>
    <x v="76"/>
    <s v="Rest"/>
    <s v="-"/>
    <x v="4"/>
    <x v="15"/>
    <s v="-"/>
    <n v="48"/>
    <s v="Produkte"/>
    <s v="BUs"/>
    <s v="Symptome"/>
    <s v="0"/>
    <s v="Labor"/>
    <s v="-"/>
    <n v="70"/>
  </r>
  <r>
    <x v="5"/>
    <n v="4.5"/>
    <x v="76"/>
    <s v="Rest"/>
    <s v="-"/>
    <x v="4"/>
    <x v="14"/>
    <s v="-"/>
    <n v="48"/>
    <s v="Produkte"/>
    <s v="BUs"/>
    <s v="Symptome"/>
    <s v="0"/>
    <s v="QM"/>
    <s v="-"/>
    <n v="74"/>
  </r>
  <r>
    <x v="5"/>
    <n v="40"/>
    <x v="76"/>
    <s v="Rest"/>
    <s v="-"/>
    <x v="4"/>
    <x v="45"/>
    <s v="-"/>
    <n v="48"/>
    <s v="Produkte"/>
    <s v="BUs"/>
    <s v="Symptome"/>
    <s v="0"/>
    <s v="Labor"/>
    <s v="-"/>
    <n v="71"/>
  </r>
  <r>
    <x v="5"/>
    <n v="67.2"/>
    <x v="76"/>
    <s v="Rest"/>
    <s v="-"/>
    <x v="4"/>
    <x v="15"/>
    <s v="-"/>
    <n v="48"/>
    <s v="Produkte"/>
    <s v="BUs"/>
    <s v="Symptome"/>
    <s v="0"/>
    <s v="Labor"/>
    <s v="-"/>
    <n v="70"/>
  </r>
  <r>
    <x v="1"/>
    <n v="83"/>
    <x v="76"/>
    <s v="VOS 295"/>
    <s v="VOS-ABS ENTSORGUNG"/>
    <x v="1"/>
    <x v="10"/>
    <s v="-"/>
    <n v="48"/>
    <s v="Produkte"/>
    <s v="BUs"/>
    <s v="Symptome"/>
    <n v="0.83000000000000007"/>
    <s v="BU1"/>
    <n v="29500917"/>
    <n v="60"/>
  </r>
  <r>
    <x v="5"/>
    <n v="30"/>
    <x v="76"/>
    <s v="Rest"/>
    <s v="-"/>
    <x v="4"/>
    <x v="27"/>
    <s v="-"/>
    <n v="48"/>
    <s v="Produkte"/>
    <s v="BUs"/>
    <s v="Symptome"/>
    <s v="0"/>
    <s v="QM"/>
    <s v="-"/>
    <n v="72"/>
  </r>
  <r>
    <x v="5"/>
    <n v="3.4"/>
    <x v="76"/>
    <s v="Rest"/>
    <s v="-"/>
    <x v="4"/>
    <x v="14"/>
    <s v="-"/>
    <n v="48"/>
    <s v="Produkte"/>
    <s v="BUs"/>
    <s v="Symptome"/>
    <s v="0"/>
    <s v="Labor"/>
    <s v="-"/>
    <n v="74"/>
  </r>
  <r>
    <x v="1"/>
    <n v="1044"/>
    <x v="77"/>
    <s v="Rest"/>
    <s v="-"/>
    <x v="7"/>
    <x v="64"/>
    <s v="-"/>
    <n v="48"/>
    <s v="Produkte"/>
    <s v="BUs"/>
    <s v="Symptome"/>
    <s v="0"/>
    <s v="Abfüllung"/>
    <s v="-"/>
    <n v="125"/>
  </r>
  <r>
    <x v="1"/>
    <n v="392"/>
    <x v="77"/>
    <s v="Rest"/>
    <s v="-"/>
    <x v="3"/>
    <x v="17"/>
    <s v="-"/>
    <n v="48"/>
    <s v="Produkte"/>
    <s v="BUs"/>
    <s v="Symptome"/>
    <s v="0"/>
    <s v="Schmelze"/>
    <s v="-"/>
    <n v="10"/>
  </r>
  <r>
    <x v="0"/>
    <n v="19"/>
    <x v="77"/>
    <s v="Rest"/>
    <s v="-"/>
    <x v="3"/>
    <x v="6"/>
    <s v="-"/>
    <n v="48"/>
    <s v="Produkte"/>
    <s v="BUs"/>
    <s v="Symptome"/>
    <s v="0"/>
    <s v="BU3"/>
    <s v="-"/>
    <n v="30"/>
  </r>
  <r>
    <x v="0"/>
    <n v="34"/>
    <x v="77"/>
    <s v="Rest"/>
    <s v="-"/>
    <x v="3"/>
    <x v="6"/>
    <s v="-"/>
    <n v="48"/>
    <s v="Produkte"/>
    <s v="BUs"/>
    <s v="Symptome"/>
    <s v="0"/>
    <s v="BU3"/>
    <s v="-"/>
    <n v="30"/>
  </r>
  <r>
    <x v="0"/>
    <n v="15"/>
    <x v="77"/>
    <s v="Rest"/>
    <s v="-"/>
    <x v="3"/>
    <x v="6"/>
    <s v="-"/>
    <n v="48"/>
    <s v="Produkte"/>
    <s v="BUs"/>
    <s v="Symptome"/>
    <s v="0"/>
    <s v="BU3"/>
    <s v="-"/>
    <n v="30"/>
  </r>
  <r>
    <x v="2"/>
    <n v="35"/>
    <x v="77"/>
    <s v="Rest"/>
    <s v="-"/>
    <x v="3"/>
    <x v="6"/>
    <s v="-"/>
    <n v="48"/>
    <s v="Produkte"/>
    <s v="BUs"/>
    <s v="Symptome"/>
    <n v="0"/>
    <s v="BU4"/>
    <s v="-"/>
    <n v="30"/>
  </r>
  <r>
    <x v="1"/>
    <n v="45.8"/>
    <x v="77"/>
    <s v="Rest"/>
    <s v="-"/>
    <x v="0"/>
    <x v="33"/>
    <s v="-"/>
    <n v="48"/>
    <s v="Produkte"/>
    <s v="BUs"/>
    <s v="Symptome"/>
    <s v="0"/>
    <s v="BU1"/>
    <s v="-"/>
    <n v="11"/>
  </r>
  <r>
    <x v="5"/>
    <n v="13"/>
    <x v="78"/>
    <s v="VOS 295"/>
    <s v="VOS Schwarzer Pfeffer R"/>
    <x v="2"/>
    <x v="26"/>
    <s v="-"/>
    <n v="49"/>
    <s v="Produkte"/>
    <s v="BUs"/>
    <s v="Symptome"/>
    <n v="6.5"/>
    <s v="Labor"/>
    <n v="29500482"/>
    <n v="61"/>
  </r>
  <r>
    <x v="2"/>
    <n v="12"/>
    <x v="78"/>
    <s v="ABS 295"/>
    <s v="ABS ZIEGE-GOU"/>
    <x v="5"/>
    <x v="51"/>
    <s v="-"/>
    <n v="49"/>
    <s v="Produkte"/>
    <s v="BUs"/>
    <s v="Symptome"/>
    <n v="8.9154964727939934"/>
    <s v="BU4"/>
    <n v="29500887"/>
    <n v="82"/>
  </r>
  <r>
    <x v="2"/>
    <n v="15"/>
    <x v="78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17"/>
    <x v="78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20"/>
    <x v="78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3"/>
    <x v="78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2"/>
    <x v="78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20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4"/>
    <x v="79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10"/>
    <x v="79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10"/>
    <x v="79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14"/>
    <x v="79"/>
    <s v="ABS 295"/>
    <s v="ABS SCH-PAUL"/>
    <x v="5"/>
    <x v="51"/>
    <s v="-"/>
    <n v="49"/>
    <s v="Produkte"/>
    <s v="BUs"/>
    <s v="Symptome"/>
    <n v="7.6086145024926051"/>
    <s v="BU4"/>
    <n v="29500906"/>
    <n v="82"/>
  </r>
  <r>
    <x v="2"/>
    <n v="12"/>
    <x v="79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0"/>
    <x v="79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5"/>
    <x v="79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1"/>
    <x v="79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2"/>
    <x v="79"/>
    <s v="ABS 295"/>
    <s v="ABS GRUY"/>
    <x v="2"/>
    <x v="26"/>
    <s v="-"/>
    <n v="49"/>
    <s v="Produkte"/>
    <s v="BUs"/>
    <s v="Symptome"/>
    <n v="14.49175949220386"/>
    <s v="BU4"/>
    <n v="29500908"/>
    <n v="61"/>
  </r>
  <r>
    <x v="2"/>
    <n v="14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5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4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8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6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3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4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4"/>
    <x v="79"/>
    <s v="ABS 295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1"/>
    <x v="79"/>
    <s v="ABS 295"/>
    <s v="ABS GRÜN-PESTO"/>
    <x v="2"/>
    <x v="26"/>
    <s v="-"/>
    <n v="49"/>
    <s v="Produkte"/>
    <s v="BUs"/>
    <s v="Symptome"/>
    <n v="0"/>
    <s v="BU4"/>
    <n v="29500952"/>
    <n v="61"/>
  </r>
  <r>
    <x v="2"/>
    <n v="9"/>
    <x v="79"/>
    <s v="ABS 295"/>
    <s v="ABS CAMBOZOLA"/>
    <x v="2"/>
    <x v="26"/>
    <s v="-"/>
    <n v="49"/>
    <s v="Produkte"/>
    <s v="BUs"/>
    <s v="Symptome"/>
    <n v="8.9105580026070399"/>
    <s v="BU4"/>
    <n v="29501023"/>
    <n v="61"/>
  </r>
  <r>
    <x v="2"/>
    <n v="12"/>
    <x v="79"/>
    <s v="ABS 295"/>
    <s v="ABS CAMBOZOLA"/>
    <x v="2"/>
    <x v="26"/>
    <s v="-"/>
    <n v="49"/>
    <s v="Produkte"/>
    <s v="BUs"/>
    <s v="Symptome"/>
    <n v="8.9105580026070399"/>
    <s v="BU4"/>
    <n v="29501023"/>
    <n v="61"/>
  </r>
  <r>
    <x v="2"/>
    <n v="13"/>
    <x v="79"/>
    <s v="ABS 295"/>
    <s v="ABS KELLERGEIST"/>
    <x v="5"/>
    <x v="51"/>
    <s v="-"/>
    <n v="49"/>
    <s v="Produkte"/>
    <s v="BUs"/>
    <s v="Symptome"/>
    <n v="8.0682678667519738"/>
    <s v="BU4"/>
    <n v="29501028"/>
    <n v="82"/>
  </r>
  <r>
    <x v="2"/>
    <n v="13"/>
    <x v="79"/>
    <s v="ABS 295"/>
    <s v="ABS KELLERGEIST"/>
    <x v="5"/>
    <x v="51"/>
    <s v="-"/>
    <n v="49"/>
    <s v="Produkte"/>
    <s v="BUs"/>
    <s v="Symptome"/>
    <n v="8.0682678667519738"/>
    <s v="BU4"/>
    <n v="29501028"/>
    <n v="82"/>
  </r>
  <r>
    <x v="2"/>
    <n v="10"/>
    <x v="79"/>
    <s v="ABS 295"/>
    <s v="ABS BRUSCHETTA"/>
    <x v="2"/>
    <x v="26"/>
    <s v="-"/>
    <n v="49"/>
    <s v="Produkte"/>
    <s v="BUs"/>
    <s v="Symptome"/>
    <n v="7.281148389532067"/>
    <s v="BU4"/>
    <n v="29501029"/>
    <n v="61"/>
  </r>
  <r>
    <x v="2"/>
    <n v="13"/>
    <x v="79"/>
    <s v="ABS 495"/>
    <s v="ABS BUN-PF 50% L33 vaku"/>
    <x v="2"/>
    <x v="26"/>
    <s v="-"/>
    <n v="49"/>
    <s v="Produkte"/>
    <s v="BUs"/>
    <s v="Symptome"/>
    <n v="0"/>
    <s v="BU4"/>
    <n v="49500166"/>
    <n v="61"/>
  </r>
  <r>
    <x v="2"/>
    <n v="303"/>
    <x v="79"/>
    <s v="ABS 495"/>
    <s v="ABS CAMBOZOLA-VAKU"/>
    <x v="2"/>
    <x v="26"/>
    <s v="-"/>
    <n v="49"/>
    <s v="Produkte"/>
    <s v="BUs"/>
    <s v="Symptome"/>
    <n v="8.9105580026070399"/>
    <s v="BU4"/>
    <n v="49500194"/>
    <n v="61"/>
  </r>
  <r>
    <x v="2"/>
    <n v="318"/>
    <x v="79"/>
    <s v="ABS 495"/>
    <s v="ABS BLU-FOU-VAKU"/>
    <x v="2"/>
    <x v="26"/>
    <s v="-"/>
    <n v="49"/>
    <s v="Produkte"/>
    <s v="BUs"/>
    <s v="Symptome"/>
    <n v="6.5857900165143262"/>
    <s v="BU4"/>
    <n v="49500196"/>
    <n v="61"/>
  </r>
  <r>
    <x v="5"/>
    <n v="9"/>
    <x v="77"/>
    <s v="Rest"/>
    <s v="-"/>
    <x v="3"/>
    <x v="39"/>
    <s v="-"/>
    <n v="48"/>
    <s v="Produkte"/>
    <s v="BUs"/>
    <s v="Symptome"/>
    <s v="0"/>
    <s v="Logistik"/>
    <s v="-"/>
    <n v="32"/>
  </r>
  <r>
    <x v="0"/>
    <n v="115"/>
    <x v="77"/>
    <n v="295010003"/>
    <n v="295010003"/>
    <x v="2"/>
    <x v="26"/>
    <s v="-"/>
    <n v="48"/>
    <s v="Produkte"/>
    <s v="BUs"/>
    <s v="Symptome"/>
    <s v="0"/>
    <s v="BU3"/>
    <n v="295010003"/>
    <n v="61"/>
  </r>
  <r>
    <x v="0"/>
    <n v="88"/>
    <x v="77"/>
    <s v="VOS 295"/>
    <s v="VOS FK MEL-MANG"/>
    <x v="2"/>
    <x v="26"/>
    <s v="-"/>
    <n v="48"/>
    <s v="Produkte"/>
    <s v="BUs"/>
    <s v="Symptome"/>
    <s v="0"/>
    <s v="BU3"/>
    <n v="29501113"/>
    <n v="61"/>
  </r>
  <r>
    <x v="1"/>
    <n v="57"/>
    <x v="77"/>
    <s v="VOS 295"/>
    <s v="VOS-ABS ENTSORGUNG"/>
    <x v="1"/>
    <x v="10"/>
    <s v="-"/>
    <n v="48"/>
    <s v="Produkte"/>
    <s v="BUs"/>
    <s v="Symptome"/>
    <n v="0.57000000000000006"/>
    <s v="RWV"/>
    <n v="29500917"/>
    <n v="60"/>
  </r>
  <r>
    <x v="5"/>
    <n v="25.2"/>
    <x v="77"/>
    <s v="Rest"/>
    <s v="-"/>
    <x v="4"/>
    <x v="45"/>
    <s v="-"/>
    <n v="48"/>
    <s v="Produkte"/>
    <s v="BUs"/>
    <s v="Symptome"/>
    <s v="0"/>
    <s v="Labor"/>
    <s v="-"/>
    <n v="71"/>
  </r>
  <r>
    <x v="5"/>
    <n v="17"/>
    <x v="77"/>
    <s v="Rest"/>
    <s v="-"/>
    <x v="4"/>
    <x v="14"/>
    <s v="-"/>
    <n v="48"/>
    <s v="Produkte"/>
    <s v="BUs"/>
    <s v="Symptome"/>
    <s v="0"/>
    <s v="QM"/>
    <s v="-"/>
    <n v="74"/>
  </r>
  <r>
    <x v="0"/>
    <n v="45"/>
    <x v="77"/>
    <s v="Rest"/>
    <s v="-"/>
    <x v="2"/>
    <x v="26"/>
    <s v="-"/>
    <n v="48"/>
    <s v="Produkte"/>
    <s v="BUs"/>
    <s v="Symptome"/>
    <s v="0"/>
    <s v="WVP"/>
    <s v="-"/>
    <n v="61"/>
  </r>
  <r>
    <x v="1"/>
    <n v="14"/>
    <x v="77"/>
    <s v="VOS 295"/>
    <s v="VOS-ABS ENTSORGUNG"/>
    <x v="1"/>
    <x v="10"/>
    <s v="-"/>
    <n v="48"/>
    <s v="Produkte"/>
    <s v="BUs"/>
    <s v="Symptome"/>
    <n v="0.14000000000000001"/>
    <s v="BU1"/>
    <n v="29500917"/>
    <n v="60"/>
  </r>
  <r>
    <x v="1"/>
    <n v="24"/>
    <x v="77"/>
    <s v="VOS 295"/>
    <s v="VOS-ABS ENTSORGUNG"/>
    <x v="1"/>
    <x v="10"/>
    <s v="-"/>
    <n v="48"/>
    <s v="Produkte"/>
    <s v="BUs"/>
    <s v="Symptome"/>
    <n v="0.24"/>
    <s v="BU1"/>
    <n v="29500917"/>
    <n v="60"/>
  </r>
  <r>
    <x v="5"/>
    <n v="30.1"/>
    <x v="77"/>
    <s v="Rest"/>
    <s v="-"/>
    <x v="4"/>
    <x v="9"/>
    <s v="-"/>
    <n v="48"/>
    <s v="Produkte"/>
    <s v="BUs"/>
    <s v="Symptome"/>
    <s v="0"/>
    <s v="Labor"/>
    <s v="-"/>
    <n v="73"/>
  </r>
  <r>
    <x v="2"/>
    <n v="12"/>
    <x v="80"/>
    <s v="VOS 295"/>
    <s v="VOS Schwarzer Pfeffer R"/>
    <x v="2"/>
    <x v="26"/>
    <s v="-"/>
    <n v="49"/>
    <s v="Produkte"/>
    <s v="BUs"/>
    <s v="Symptome"/>
    <n v="2.84"/>
    <s v="BU4"/>
    <n v="29500482"/>
    <n v="61"/>
  </r>
  <r>
    <x v="2"/>
    <n v="16"/>
    <x v="80"/>
    <s v="ABS 295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8"/>
    <x v="80"/>
    <s v="ABS 295"/>
    <s v="ABS PECO"/>
    <x v="2"/>
    <x v="26"/>
    <s v="-"/>
    <n v="49"/>
    <s v="Produkte"/>
    <s v="BUs"/>
    <s v="Symptome"/>
    <n v="9.1663526661992432"/>
    <s v="BU4"/>
    <n v="29500891"/>
    <n v="61"/>
  </r>
  <r>
    <x v="2"/>
    <n v="17"/>
    <x v="80"/>
    <s v="ABS 295"/>
    <s v="ABS PECO"/>
    <x v="2"/>
    <x v="26"/>
    <s v="-"/>
    <n v="49"/>
    <s v="Produkte"/>
    <s v="BUs"/>
    <s v="Symptome"/>
    <n v="9.1663526661992432"/>
    <s v="BU4"/>
    <n v="29500891"/>
    <n v="61"/>
  </r>
  <r>
    <x v="2"/>
    <n v="14"/>
    <x v="80"/>
    <s v="ABS 295"/>
    <s v="ABS PECO"/>
    <x v="2"/>
    <x v="26"/>
    <s v="-"/>
    <n v="49"/>
    <s v="Produkte"/>
    <s v="BUs"/>
    <s v="Symptome"/>
    <n v="9.1663526661992432"/>
    <s v="BU4"/>
    <n v="29500891"/>
    <n v="61"/>
  </r>
  <r>
    <x v="2"/>
    <n v="20"/>
    <x v="80"/>
    <s v="ABS 295"/>
    <s v="ABS Whisky-Nuts"/>
    <x v="2"/>
    <x v="26"/>
    <s v="-"/>
    <n v="49"/>
    <s v="Produkte"/>
    <s v="BUs"/>
    <s v="Symptome"/>
    <n v="7.5058130571925785"/>
    <s v="BU4"/>
    <n v="29501009"/>
    <n v="61"/>
  </r>
  <r>
    <x v="2"/>
    <n v="5"/>
    <x v="80"/>
    <s v="ABS 295"/>
    <s v="ABS AT-ROTWEIN"/>
    <x v="2"/>
    <x v="26"/>
    <s v="-"/>
    <n v="49"/>
    <s v="Produkte"/>
    <s v="BUs"/>
    <s v="Symptome"/>
    <n v="7.4148209887633527"/>
    <s v="BU4"/>
    <n v="29501013"/>
    <n v="61"/>
  </r>
  <r>
    <x v="2"/>
    <n v="20"/>
    <x v="80"/>
    <s v="ABS 295"/>
    <s v="ABS OLD-AMSTERDAM"/>
    <x v="2"/>
    <x v="26"/>
    <s v="-"/>
    <n v="49"/>
    <s v="Produkte"/>
    <s v="BUs"/>
    <s v="Symptome"/>
    <n v="10.868925052314992"/>
    <s v="BU4"/>
    <n v="29501039"/>
    <n v="61"/>
  </r>
  <r>
    <x v="2"/>
    <n v="20"/>
    <x v="80"/>
    <s v="ABS 295"/>
    <s v="ABS OLD-AMSTERDAM"/>
    <x v="2"/>
    <x v="26"/>
    <s v="-"/>
    <n v="49"/>
    <s v="Produkte"/>
    <s v="BUs"/>
    <s v="Symptome"/>
    <n v="10.868925052314992"/>
    <s v="BU4"/>
    <n v="29501039"/>
    <n v="61"/>
  </r>
  <r>
    <x v="0"/>
    <n v="25"/>
    <x v="79"/>
    <s v="Rest"/>
    <s v="-"/>
    <x v="3"/>
    <x v="6"/>
    <s v="-"/>
    <n v="49"/>
    <s v="Produkte"/>
    <s v="BUs"/>
    <s v="Symptome"/>
    <s v="0"/>
    <s v="BU3"/>
    <s v="-"/>
    <n v="30"/>
  </r>
  <r>
    <x v="0"/>
    <n v="321"/>
    <x v="79"/>
    <s v="Offen vegan"/>
    <s v="VOS VEG-SCH WÜRZIG"/>
    <x v="2"/>
    <x v="26"/>
    <s v="-"/>
    <n v="49"/>
    <s v="Produkte"/>
    <s v="BUs"/>
    <s v="Symptome"/>
    <n v="160.5"/>
    <s v="BU3"/>
    <n v="29900003"/>
    <n v="61"/>
  </r>
  <r>
    <x v="0"/>
    <n v="114"/>
    <x v="79"/>
    <s v="Offen vegan"/>
    <s v="VOS VEG-SCH MILD"/>
    <x v="2"/>
    <x v="26"/>
    <s v="-"/>
    <n v="49"/>
    <s v="Produkte"/>
    <s v="BUs"/>
    <s v="Symptome"/>
    <n v="57"/>
    <s v="BU3"/>
    <n v="29900002"/>
    <n v="61"/>
  </r>
  <r>
    <x v="1"/>
    <n v="40"/>
    <x v="79"/>
    <s v="Räucherwürste"/>
    <s v="GRW SCHI-NAT 7,2GK NEUE"/>
    <x v="1"/>
    <x v="32"/>
    <s v="-"/>
    <n v="49"/>
    <s v="Produkte"/>
    <s v="BUs"/>
    <s v="Symptome"/>
    <s v="0"/>
    <s v="Abfüllung"/>
    <n v="32000106"/>
    <n v="40"/>
  </r>
  <r>
    <x v="1"/>
    <n v="20"/>
    <x v="79"/>
    <s v="Räucherwürste"/>
    <s v="GRW CHILI-NAT 7,2GK NEU"/>
    <x v="3"/>
    <x v="23"/>
    <s v="-"/>
    <n v="49"/>
    <s v="Produkte"/>
    <s v="BUs"/>
    <s v="Symptome"/>
    <s v="0"/>
    <s v="Abfüllung"/>
    <n v="32000107"/>
    <n v="34"/>
  </r>
  <r>
    <x v="1"/>
    <n v="20"/>
    <x v="79"/>
    <s v="Räucherwürste"/>
    <s v="GRW SCHI-NAT 7,2GK NEUE"/>
    <x v="1"/>
    <x v="11"/>
    <s v="-"/>
    <n v="49"/>
    <s v="Produkte"/>
    <s v="BUs"/>
    <s v="Symptome"/>
    <s v="0"/>
    <s v="Abfüllung"/>
    <n v="32000106"/>
    <n v="42"/>
  </r>
  <r>
    <x v="1"/>
    <n v="274"/>
    <x v="79"/>
    <s v="Rest"/>
    <s v="-"/>
    <x v="3"/>
    <x v="23"/>
    <s v="-"/>
    <n v="49"/>
    <s v="Produkte"/>
    <s v="BUs"/>
    <s v="Symptome"/>
    <s v="0"/>
    <s v="Abfüllung"/>
    <s v="-"/>
    <n v="34"/>
  </r>
  <r>
    <x v="1"/>
    <n v="150"/>
    <x v="79"/>
    <s v="vegan"/>
    <s v="vegan"/>
    <x v="3"/>
    <x v="7"/>
    <s v="-"/>
    <n v="49"/>
    <s v="Produkte"/>
    <s v="BUs"/>
    <s v="Symptome"/>
    <s v="0"/>
    <s v="Abfüllung"/>
    <s v="vegan"/>
    <n v="20"/>
  </r>
  <r>
    <x v="5"/>
    <n v="8"/>
    <x v="79"/>
    <s v="Rest"/>
    <s v="-"/>
    <x v="4"/>
    <x v="15"/>
    <s v="-"/>
    <n v="49"/>
    <s v="Produkte"/>
    <s v="BUs"/>
    <s v="Symptome"/>
    <s v="0"/>
    <s v="Labor"/>
    <s v="-"/>
    <n v="70"/>
  </r>
  <r>
    <x v="0"/>
    <n v="52"/>
    <x v="79"/>
    <s v="Rest"/>
    <s v="-"/>
    <x v="2"/>
    <x v="26"/>
    <s v="-"/>
    <n v="49"/>
    <s v="Produkte"/>
    <s v="BUs"/>
    <s v="Symptome"/>
    <s v="0"/>
    <s v="WVP"/>
    <s v="-"/>
    <n v="61"/>
  </r>
  <r>
    <x v="5"/>
    <n v="10.5"/>
    <x v="79"/>
    <s v="Rest"/>
    <s v="-"/>
    <x v="4"/>
    <x v="14"/>
    <s v="-"/>
    <n v="49"/>
    <s v="Produkte"/>
    <s v="BUs"/>
    <s v="Symptome"/>
    <s v="0"/>
    <s v="QM"/>
    <s v="-"/>
    <n v="74"/>
  </r>
  <r>
    <x v="0"/>
    <n v="15"/>
    <x v="79"/>
    <s v="Rest"/>
    <s v="-"/>
    <x v="3"/>
    <x v="6"/>
    <s v="-"/>
    <n v="49"/>
    <s v="Produkte"/>
    <s v="BUs"/>
    <s v="Symptome"/>
    <s v="0"/>
    <s v="L1"/>
    <s v="-"/>
    <n v="30"/>
  </r>
  <r>
    <x v="1"/>
    <n v="15"/>
    <x v="79"/>
    <s v="VOS 295"/>
    <s v="VOS-ABS ENTSORGUNG"/>
    <x v="1"/>
    <x v="10"/>
    <s v="-"/>
    <n v="49"/>
    <s v="Produkte"/>
    <s v="BUs"/>
    <s v="Symptome"/>
    <n v="0.15"/>
    <s v="BU1"/>
    <n v="29500917"/>
    <n v="60"/>
  </r>
  <r>
    <x v="5"/>
    <n v="101.3"/>
    <x v="79"/>
    <s v="Rest"/>
    <s v="-"/>
    <x v="4"/>
    <x v="45"/>
    <s v="-"/>
    <n v="49"/>
    <s v="Produkte"/>
    <s v="BUs"/>
    <s v="Symptome"/>
    <s v="0"/>
    <s v="Labor"/>
    <s v="-"/>
    <n v="71"/>
  </r>
  <r>
    <x v="5"/>
    <n v="4.4000000000000004"/>
    <x v="79"/>
    <s v="Rest"/>
    <s v="-"/>
    <x v="4"/>
    <x v="14"/>
    <s v="-"/>
    <n v="49"/>
    <s v="Produkte"/>
    <s v="BUs"/>
    <s v="Symptome"/>
    <s v="0"/>
    <s v="Labor"/>
    <s v="-"/>
    <n v="74"/>
  </r>
  <r>
    <x v="1"/>
    <n v="140"/>
    <x v="80"/>
    <s v="Rest"/>
    <s v="-"/>
    <x v="3"/>
    <x v="17"/>
    <s v="-"/>
    <n v="49"/>
    <s v="Produkte"/>
    <s v="BUs"/>
    <s v="Symptome"/>
    <s v="0"/>
    <s v="BU1"/>
    <s v="-"/>
    <n v="10"/>
  </r>
  <r>
    <x v="4"/>
    <n v="250"/>
    <x v="80"/>
    <s v="ABS 295"/>
    <s v="Scheiben/Staub"/>
    <x v="3"/>
    <x v="6"/>
    <s v="-"/>
    <n v="49"/>
    <s v="Produkte"/>
    <s v="BUs"/>
    <s v="Symptome"/>
    <s v="0"/>
    <s v="BU2"/>
    <s v="Scheiben/Staub"/>
    <n v="30"/>
  </r>
  <r>
    <x v="0"/>
    <n v="107"/>
    <x v="80"/>
    <s v="Diverses"/>
    <s v="FK-Röllchen"/>
    <x v="6"/>
    <x v="58"/>
    <s v="-"/>
    <n v="49"/>
    <s v="Produkte"/>
    <s v="BUs"/>
    <s v="Symptome"/>
    <s v="0"/>
    <s v="BU3"/>
    <s v="FK-Röllchen"/>
    <n v="50"/>
  </r>
  <r>
    <x v="1"/>
    <n v="4"/>
    <x v="80"/>
    <s v="VOS 295"/>
    <s v="VOS-ABS ENTSORGUNG"/>
    <x v="1"/>
    <x v="10"/>
    <s v="-"/>
    <n v="49"/>
    <s v="Produkte"/>
    <s v="BUs"/>
    <s v="Symptome"/>
    <n v="0.04"/>
    <s v="BU1"/>
    <n v="29500917"/>
    <n v="60"/>
  </r>
  <r>
    <x v="1"/>
    <n v="171"/>
    <x v="80"/>
    <s v="Rest"/>
    <s v="-"/>
    <x v="3"/>
    <x v="17"/>
    <s v="-"/>
    <n v="49"/>
    <s v="Produkte"/>
    <s v="BUs"/>
    <s v="Symptome"/>
    <s v="0"/>
    <s v="Schmelze"/>
    <s v="-"/>
    <n v="10"/>
  </r>
  <r>
    <x v="2"/>
    <n v="20"/>
    <x v="80"/>
    <s v="Rest"/>
    <s v="-"/>
    <x v="3"/>
    <x v="6"/>
    <s v="-"/>
    <n v="49"/>
    <s v="Produkte"/>
    <s v="BUs"/>
    <s v="Symptome"/>
    <n v="0"/>
    <s v="BU4"/>
    <s v="-"/>
    <n v="30"/>
  </r>
  <r>
    <x v="0"/>
    <n v="234"/>
    <x v="80"/>
    <s v="Offen vegan"/>
    <s v="VOS VEG-SCH MILD"/>
    <x v="2"/>
    <x v="26"/>
    <s v="-"/>
    <n v="49"/>
    <s v="Produkte"/>
    <s v="BUs"/>
    <s v="Symptome"/>
    <n v="117"/>
    <s v="BU3"/>
    <n v="29900002"/>
    <n v="61"/>
  </r>
  <r>
    <x v="1"/>
    <n v="232"/>
    <x v="80"/>
    <s v="Rest"/>
    <s v="-"/>
    <x v="3"/>
    <x v="6"/>
    <s v="-"/>
    <n v="49"/>
    <s v="Produkte"/>
    <s v="BUs"/>
    <s v="Symptome"/>
    <s v="0"/>
    <s v="Abfüllung"/>
    <s v="-"/>
    <n v="30"/>
  </r>
  <r>
    <x v="1"/>
    <n v="15"/>
    <x v="80"/>
    <s v="VOS 295"/>
    <s v="VOS URW-NATUR-EXTRA"/>
    <x v="0"/>
    <x v="12"/>
    <s v="-"/>
    <n v="49"/>
    <s v="Produkte"/>
    <s v="BUs"/>
    <s v="Symptome"/>
    <n v="7.5"/>
    <s v="Bu1"/>
    <n v="29500947"/>
    <n v="12"/>
  </r>
  <r>
    <x v="1"/>
    <n v="44.6"/>
    <x v="80"/>
    <s v="VOS 495"/>
    <s v="VOS WAL-KONZ-vakuumiert"/>
    <x v="0"/>
    <x v="12"/>
    <s v="-"/>
    <n v="49"/>
    <s v="Produkte"/>
    <s v="BUs"/>
    <s v="Symptome"/>
    <n v="22.924400000000002"/>
    <s v="Schmelze"/>
    <n v="49500159"/>
    <n v="12"/>
  </r>
  <r>
    <x v="0"/>
    <n v="9"/>
    <x v="80"/>
    <s v="Rest"/>
    <s v="-"/>
    <x v="3"/>
    <x v="6"/>
    <s v="-"/>
    <n v="49"/>
    <s v="Produkte"/>
    <s v="BUs"/>
    <s v="Symptome"/>
    <s v="0"/>
    <s v="L1"/>
    <s v="-"/>
    <n v="30"/>
  </r>
  <r>
    <x v="1"/>
    <n v="1280"/>
    <x v="80"/>
    <s v="Räucherwürste"/>
    <s v="RW SCHI 10,0KG AN"/>
    <x v="1"/>
    <x v="32"/>
    <s v="-"/>
    <n v="49"/>
    <s v="Produkte"/>
    <s v="BUs"/>
    <s v="Symptome"/>
    <s v="0"/>
    <s v="Abfüllung"/>
    <n v="32000068"/>
    <n v="40"/>
  </r>
  <r>
    <x v="1"/>
    <n v="29"/>
    <x v="80"/>
    <s v="VOS 295"/>
    <s v="VOS-ABS ENTSORGUNG"/>
    <x v="1"/>
    <x v="10"/>
    <s v="-"/>
    <n v="49"/>
    <s v="Produkte"/>
    <s v="BUs"/>
    <s v="Symptome"/>
    <n v="0.28999999999999998"/>
    <s v="BU1"/>
    <n v="29500917"/>
    <n v="60"/>
  </r>
  <r>
    <x v="5"/>
    <n v="5"/>
    <x v="80"/>
    <s v="Rest"/>
    <s v="-"/>
    <x v="4"/>
    <x v="14"/>
    <s v="-"/>
    <n v="49"/>
    <s v="Produkte"/>
    <s v="BUs"/>
    <s v="Symptome"/>
    <s v="0"/>
    <s v="QM"/>
    <s v="-"/>
    <n v="74"/>
  </r>
  <r>
    <x v="4"/>
    <n v="90"/>
    <x v="80"/>
    <s v="Rohware"/>
    <s v="Blöcke"/>
    <x v="0"/>
    <x v="21"/>
    <s v="-"/>
    <n v="49"/>
    <s v="Produkte"/>
    <s v="BUs"/>
    <s v="Symptome"/>
    <s v="0"/>
    <s v="BU2"/>
    <s v="Blöcke"/>
    <n v="12"/>
  </r>
  <r>
    <x v="4"/>
    <n v="28"/>
    <x v="80"/>
    <s v="ABS 295"/>
    <s v="Scheiben/Staub"/>
    <x v="3"/>
    <x v="6"/>
    <s v="-"/>
    <n v="49"/>
    <s v="Produkte"/>
    <s v="BUs"/>
    <s v="Symptome"/>
    <s v="0"/>
    <s v="BU2"/>
    <s v="Scheiben/Staub"/>
    <n v="30"/>
  </r>
  <r>
    <x v="1"/>
    <n v="20"/>
    <x v="80"/>
    <s v="VOS 295"/>
    <s v="VOS URW-NATUR-EXTRA"/>
    <x v="0"/>
    <x v="12"/>
    <s v="-"/>
    <n v="49"/>
    <s v="Produkte"/>
    <s v="BUs"/>
    <s v="Symptome"/>
    <n v="10"/>
    <s v="BU1"/>
    <n v="29500947"/>
    <n v="12"/>
  </r>
  <r>
    <x v="0"/>
    <n v="20"/>
    <x v="80"/>
    <s v="Offen vegan"/>
    <s v="VOS VEG-SCH MILD"/>
    <x v="0"/>
    <x v="12"/>
    <s v="-"/>
    <n v="49"/>
    <s v="Produkte"/>
    <s v="BUs"/>
    <s v="Symptome"/>
    <n v="10"/>
    <s v="BU3"/>
    <n v="29900002"/>
    <n v="12"/>
  </r>
  <r>
    <x v="1"/>
    <n v="37"/>
    <x v="80"/>
    <s v="VOS 295"/>
    <s v="VOS-ABS ENTSORGUNG"/>
    <x v="1"/>
    <x v="10"/>
    <s v="-"/>
    <n v="49"/>
    <s v="Produkte"/>
    <s v="BUs"/>
    <s v="Symptome"/>
    <n v="0.37"/>
    <s v="BU1"/>
    <n v="29500917"/>
    <n v="60"/>
  </r>
  <r>
    <x v="5"/>
    <n v="113.6"/>
    <x v="80"/>
    <s v="Rest"/>
    <s v="-"/>
    <x v="4"/>
    <x v="9"/>
    <s v="-"/>
    <n v="49"/>
    <s v="Produkte"/>
    <s v="BUs"/>
    <s v="Symptome"/>
    <s v="0"/>
    <s v="Labor"/>
    <s v="-"/>
    <n v="73"/>
  </r>
  <r>
    <x v="4"/>
    <n v="120"/>
    <x v="81"/>
    <s v="Rohware"/>
    <s v="Blöcke"/>
    <x v="0"/>
    <x v="21"/>
    <s v="-"/>
    <n v="49"/>
    <s v="Produkte"/>
    <s v="BUs"/>
    <s v="Symptome"/>
    <s v="0"/>
    <s v="BU2"/>
    <s v="Blöcke"/>
    <n v="12"/>
  </r>
  <r>
    <x v="0"/>
    <n v="170"/>
    <x v="81"/>
    <s v="Rest"/>
    <s v="-"/>
    <x v="3"/>
    <x v="6"/>
    <s v="-"/>
    <n v="49"/>
    <s v="Produkte"/>
    <s v="BUs"/>
    <s v="Symptome"/>
    <s v="0"/>
    <s v="BU3"/>
    <s v="-"/>
    <n v="30"/>
  </r>
  <r>
    <x v="1"/>
    <n v="165"/>
    <x v="81"/>
    <s v="Rest"/>
    <s v="-"/>
    <x v="3"/>
    <x v="17"/>
    <s v="-"/>
    <n v="49"/>
    <s v="Produkte"/>
    <s v="BUs"/>
    <s v="Symptome"/>
    <s v="0"/>
    <s v="BU1"/>
    <s v="-"/>
    <n v="10"/>
  </r>
  <r>
    <x v="1"/>
    <n v="28"/>
    <x v="81"/>
    <s v="ABS 295"/>
    <s v="ABS Pfeffer-Bruch"/>
    <x v="3"/>
    <x v="6"/>
    <s v="-"/>
    <n v="49"/>
    <s v="Produkte"/>
    <s v="BUs"/>
    <s v="Symptome"/>
    <n v="2.8E-3"/>
    <s v="Abfüllung"/>
    <n v="29501017"/>
    <n v="30"/>
  </r>
  <r>
    <x v="1"/>
    <n v="64.400000000000006"/>
    <x v="81"/>
    <s v="Rest"/>
    <s v="-"/>
    <x v="3"/>
    <x v="17"/>
    <s v="-"/>
    <n v="49"/>
    <s v="Produkte"/>
    <s v="BUs"/>
    <s v="Symptome"/>
    <s v="0"/>
    <s v="Schmelze"/>
    <s v="-"/>
    <n v="10"/>
  </r>
  <r>
    <x v="2"/>
    <n v="18"/>
    <x v="81"/>
    <s v="Rest"/>
    <s v="-"/>
    <x v="3"/>
    <x v="6"/>
    <s v="-"/>
    <n v="49"/>
    <s v="Produkte"/>
    <s v="BUs"/>
    <s v="Symptome"/>
    <n v="0"/>
    <s v="BU4"/>
    <s v="-"/>
    <n v="30"/>
  </r>
  <r>
    <x v="1"/>
    <n v="135"/>
    <x v="81"/>
    <s v="Rohware"/>
    <s v="Fett"/>
    <x v="3"/>
    <x v="6"/>
    <s v="-"/>
    <n v="49"/>
    <s v="Produkte"/>
    <s v="BUs"/>
    <s v="Symptome"/>
    <s v="0"/>
    <s v="Schmelze"/>
    <s v="Fett"/>
    <n v="30"/>
  </r>
  <r>
    <x v="5"/>
    <n v="11.2"/>
    <x v="81"/>
    <s v="Rest"/>
    <s v="-"/>
    <x v="4"/>
    <x v="14"/>
    <s v="-"/>
    <n v="49"/>
    <s v="Produkte"/>
    <s v="BUs"/>
    <s v="Symptome"/>
    <s v="0"/>
    <s v="QM"/>
    <s v="-"/>
    <n v="74"/>
  </r>
  <r>
    <x v="0"/>
    <n v="38"/>
    <x v="81"/>
    <s v="Rest"/>
    <s v="-"/>
    <x v="2"/>
    <x v="26"/>
    <s v="-"/>
    <n v="49"/>
    <s v="Produkte"/>
    <s v="BUs"/>
    <s v="Symptome"/>
    <s v="0"/>
    <s v="WVP"/>
    <s v="-"/>
    <n v="61"/>
  </r>
  <r>
    <x v="1"/>
    <n v="66"/>
    <x v="81"/>
    <s v="VOS 295"/>
    <s v="VOS-ABS ENTSORGUNG"/>
    <x v="1"/>
    <x v="10"/>
    <s v="-"/>
    <n v="49"/>
    <s v="Produkte"/>
    <s v="BUs"/>
    <s v="Symptome"/>
    <n v="0.66"/>
    <s v="BU1"/>
    <n v="29500917"/>
    <n v="60"/>
  </r>
  <r>
    <x v="0"/>
    <n v="256"/>
    <x v="81"/>
    <s v="Endstücke 295"/>
    <s v="VOS GRW-SCHI-NAT ENDSTÜ"/>
    <x v="0"/>
    <x v="12"/>
    <s v="-"/>
    <n v="49"/>
    <s v="Produkte"/>
    <s v="BUs"/>
    <s v="Symptome"/>
    <n v="128"/>
    <s v="BU3"/>
    <n v="29501070"/>
    <n v="12"/>
  </r>
  <r>
    <x v="0"/>
    <n v="165"/>
    <x v="81"/>
    <s v="VOS 295"/>
    <s v="VOS GRW Gartenkräuter 4"/>
    <x v="0"/>
    <x v="12"/>
    <s v="-"/>
    <n v="49"/>
    <s v="Produkte"/>
    <s v="BUs"/>
    <s v="Symptome"/>
    <n v="82.5"/>
    <s v="BU3"/>
    <n v="29500620"/>
    <n v="12"/>
  </r>
  <r>
    <x v="5"/>
    <n v="229"/>
    <x v="81"/>
    <s v="Rest"/>
    <s v="-"/>
    <x v="4"/>
    <x v="15"/>
    <s v="-"/>
    <n v="49"/>
    <s v="Produkte"/>
    <s v="BUs"/>
    <s v="Symptome"/>
    <s v="0"/>
    <s v="QM"/>
    <s v="-"/>
    <n v="70"/>
  </r>
  <r>
    <x v="1"/>
    <n v="139"/>
    <x v="81"/>
    <s v="Rest"/>
    <s v="-"/>
    <x v="3"/>
    <x v="17"/>
    <s v="-"/>
    <n v="49"/>
    <s v="Produkte"/>
    <s v="BUs"/>
    <s v="Symptome"/>
    <s v="0"/>
    <s v="Schmelze"/>
    <s v="-"/>
    <n v="10"/>
  </r>
  <r>
    <x v="0"/>
    <n v="40"/>
    <x v="82"/>
    <s v="Rest"/>
    <s v="-"/>
    <x v="2"/>
    <x v="26"/>
    <s v="-"/>
    <n v="49"/>
    <s v="Produkte"/>
    <s v="BUs"/>
    <s v="Symptome"/>
    <s v="0"/>
    <s v="WVP"/>
    <s v="-"/>
    <n v="61"/>
  </r>
  <r>
    <x v="5"/>
    <n v="5.4"/>
    <x v="82"/>
    <s v="Rest"/>
    <s v="-"/>
    <x v="4"/>
    <x v="14"/>
    <s v="-"/>
    <n v="49"/>
    <s v="Produkte"/>
    <s v="BUs"/>
    <s v="Symptome"/>
    <s v="0"/>
    <s v="Labor"/>
    <s v="-"/>
    <n v="74"/>
  </r>
  <r>
    <x v="5"/>
    <n v="16"/>
    <x v="82"/>
    <s v="Rest"/>
    <s v="-"/>
    <x v="4"/>
    <x v="14"/>
    <s v="-"/>
    <n v="49"/>
    <s v="Produkte"/>
    <s v="BUs"/>
    <s v="Symptome"/>
    <s v="0"/>
    <s v="QM"/>
    <s v="-"/>
    <n v="74"/>
  </r>
  <r>
    <x v="0"/>
    <n v="11"/>
    <x v="82"/>
    <s v="Rest"/>
    <s v="-"/>
    <x v="3"/>
    <x v="6"/>
    <s v="-"/>
    <n v="49"/>
    <s v="Produkte"/>
    <s v="BUs"/>
    <s v="Symptome"/>
    <s v="0"/>
    <s v="L16"/>
    <s v="-"/>
    <n v="30"/>
  </r>
  <r>
    <x v="1"/>
    <n v="13"/>
    <x v="82"/>
    <s v="VOS 295"/>
    <s v="VOS-ABS ENTSORGUNG"/>
    <x v="1"/>
    <x v="10"/>
    <s v="-"/>
    <n v="49"/>
    <s v="Produkte"/>
    <s v="BUs"/>
    <s v="Symptome"/>
    <n v="0.13"/>
    <s v="BU1"/>
    <n v="29500917"/>
    <n v="60"/>
  </r>
  <r>
    <x v="1"/>
    <n v="245"/>
    <x v="82"/>
    <s v="Rest"/>
    <s v="-"/>
    <x v="3"/>
    <x v="17"/>
    <s v="-"/>
    <n v="49"/>
    <s v="Produkte"/>
    <s v="BUs"/>
    <s v="Symptome"/>
    <s v="0"/>
    <s v="Abfüllung"/>
    <s v="-"/>
    <n v="10"/>
  </r>
  <r>
    <x v="1"/>
    <n v="75"/>
    <x v="82"/>
    <s v="ABS GroßLoKä Geräuchert"/>
    <s v="ABS GroßLoKä Geräuchert"/>
    <x v="0"/>
    <x v="12"/>
    <s v="-"/>
    <n v="49"/>
    <s v="Produkte"/>
    <s v="BUs"/>
    <s v="Symptome"/>
    <n v="37.5"/>
    <s v="RWV"/>
    <n v="29600008"/>
    <n v="12"/>
  </r>
  <r>
    <x v="1"/>
    <n v="80"/>
    <x v="82"/>
    <s v="Rest"/>
    <s v="-"/>
    <x v="3"/>
    <x v="17"/>
    <s v="-"/>
    <n v="49"/>
    <s v="Produkte"/>
    <s v="BUs"/>
    <s v="Symptome"/>
    <s v="0"/>
    <s v="Schmelze"/>
    <s v="-"/>
    <n v="10"/>
  </r>
  <r>
    <x v="1"/>
    <n v="276"/>
    <x v="82"/>
    <s v="ABS GroßLoKä Geräuchert"/>
    <s v="ABS GroßLoKä Geräuchert"/>
    <x v="0"/>
    <x v="12"/>
    <s v="-"/>
    <n v="49"/>
    <s v="Produkte"/>
    <s v="BUs"/>
    <s v="Symptome"/>
    <n v="138"/>
    <s v="RWV"/>
    <n v="29600008"/>
    <n v="12"/>
  </r>
  <r>
    <x v="0"/>
    <n v="113"/>
    <x v="82"/>
    <s v="ABS 295"/>
    <s v="ABS CHED-PF-KRÄUK gemis"/>
    <x v="2"/>
    <x v="26"/>
    <s v="-"/>
    <n v="49"/>
    <s v="Produkte"/>
    <s v="BUs"/>
    <s v="Symptome"/>
    <n v="113"/>
    <s v="BU3"/>
    <n v="29501003"/>
    <n v="61"/>
  </r>
  <r>
    <x v="0"/>
    <n v="130"/>
    <x v="82"/>
    <s v="Rest"/>
    <s v="-"/>
    <x v="3"/>
    <x v="17"/>
    <s v="-"/>
    <n v="49"/>
    <s v="Produkte"/>
    <s v="BUs"/>
    <s v="Symptome"/>
    <s v="0"/>
    <s v="BU3"/>
    <s v="-"/>
    <n v="10"/>
  </r>
  <r>
    <x v="5"/>
    <n v="4"/>
    <x v="83"/>
    <s v="Rest"/>
    <s v="-"/>
    <x v="4"/>
    <x v="14"/>
    <s v="-"/>
    <n v="49"/>
    <s v="Produkte"/>
    <s v="BUs"/>
    <s v="Symptome"/>
    <s v="0"/>
    <s v="Labor"/>
    <s v="-"/>
    <n v="74"/>
  </r>
  <r>
    <x v="0"/>
    <n v="160"/>
    <x v="83"/>
    <s v="Rest"/>
    <s v="-"/>
    <x v="2"/>
    <x v="26"/>
    <s v="-"/>
    <n v="49"/>
    <s v="Produkte"/>
    <s v="BUs"/>
    <s v="Symptome"/>
    <s v="0"/>
    <s v="WVP"/>
    <s v="-"/>
    <n v="61"/>
  </r>
  <r>
    <x v="5"/>
    <n v="80"/>
    <x v="84"/>
    <s v="Rest"/>
    <s v="-"/>
    <x v="4"/>
    <x v="9"/>
    <s v="-"/>
    <n v="50"/>
    <s v="Produkte"/>
    <s v="BUs"/>
    <s v="Symptome"/>
    <s v="0"/>
    <s v="Labor"/>
    <s v="-"/>
    <n v="73"/>
  </r>
  <r>
    <x v="0"/>
    <n v="238"/>
    <x v="84"/>
    <s v="Endstücke 295"/>
    <s v="VOS GRW-CHILI-NAT ENDST"/>
    <x v="0"/>
    <x v="12"/>
    <s v="-"/>
    <n v="50"/>
    <s v="Produkte"/>
    <s v="BUs"/>
    <s v="Symptome"/>
    <n v="119"/>
    <s v="BU3"/>
    <n v="29501079"/>
    <n v="12"/>
  </r>
  <r>
    <x v="0"/>
    <n v="276"/>
    <x v="84"/>
    <s v="Endstücke 295"/>
    <s v="VOS GRW-SCHI-NAT ENDSTÜ"/>
    <x v="0"/>
    <x v="12"/>
    <s v="-"/>
    <n v="50"/>
    <s v="Produkte"/>
    <s v="BUs"/>
    <s v="Symptome"/>
    <n v="138"/>
    <s v="BU3"/>
    <n v="29501070"/>
    <n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x v="0"/>
    <n v="28"/>
    <d v="2021-08-19T00:00:00"/>
    <s v="VOS 295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s v="VOS 295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s v="VOS 295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s v="VOS 295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s v="ABS 295"/>
    <s v="ABS KELLERGEIST"/>
    <x v="1"/>
    <x v="2"/>
    <s v="Trennung vom Klebeband aus Produkt zu aufwendig"/>
    <x v="0"/>
    <x v="0"/>
    <x v="0"/>
    <x v="0"/>
    <n v="8.0682678667519738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s v="VOS 295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s v="VOS 295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s v="Sammelnr.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s v="ABS 495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s v="ABS 495"/>
    <s v="ABS CAMBOZOLA-VAKU"/>
    <x v="0"/>
    <x v="3"/>
    <s v="&lt;300kg/Monat"/>
    <x v="0"/>
    <x v="0"/>
    <x v="0"/>
    <x v="0"/>
    <n v="8.91055800260703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s v="Vegan 495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s v="Vegan 495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m/>
    <s v="Div. Zipfel, Endstücke"/>
  </r>
  <r>
    <x v="4"/>
    <n v="90.6"/>
    <d v="2021-08-19T00:00:00"/>
    <s v="ABS 295"/>
    <s v="Scheiben/Staub"/>
    <x v="3"/>
    <x v="6"/>
    <s v="-"/>
    <x v="0"/>
    <x v="0"/>
    <x v="0"/>
    <x v="0"/>
    <s v="0"/>
    <s v="BU2"/>
    <s v="Scheiben/Staub"/>
    <n v="30"/>
    <s v="BU2"/>
    <s v="Scheiben/Staub"/>
    <n v="90.6"/>
    <n v="30"/>
    <d v="2021-08-19T00:00:00"/>
    <m/>
    <m/>
    <s v="Scheiben/Staub"/>
  </r>
  <r>
    <x v="1"/>
    <n v="55.6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s v="Diverses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s v="Qualitätssicherung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s v="Qualitätssicherung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s v="RW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s v="ABS 295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s v="Sammelnr."/>
    <s v="VS GRS Chili mit Rinde"/>
    <x v="0"/>
    <x v="12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s v="Weisenhorn Ware"/>
    <s v="AM FK-Röllchen England"/>
    <x v="1"/>
    <x v="1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s v="Rohware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m/>
    <s v="Div. Zipfel, Endstücke"/>
  </r>
  <r>
    <x v="3"/>
    <n v="11.5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m/>
    <s v="Div. Zipfel, Endstücke"/>
  </r>
  <r>
    <x v="3"/>
    <n v="97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m/>
    <s v="Div. Zipfel, Endstücke"/>
  </r>
  <r>
    <x v="1"/>
    <n v="5"/>
    <d v="2021-08-20T00:00:00"/>
    <s v="Div. Zipfel, ES ohne Verwendung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s v="Div. Zipfel, ES ohne Verwendung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s v="Vorschmelz Diverses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s v="Diverses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s v="Diverses"/>
    <s v="Diverses"/>
    <x v="3"/>
    <x v="6"/>
    <s v="-"/>
    <x v="0"/>
    <x v="0"/>
    <x v="0"/>
    <x v="0"/>
    <n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s v="Diverses"/>
    <s v="Diverses aus Schmelze"/>
    <x v="0"/>
    <x v="12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s v="Qualitätssicherung"/>
    <s v="Diverses QM"/>
    <x v="4"/>
    <x v="14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0"/>
    <n v="207.5"/>
    <d v="2021-08-23T00:00:00"/>
    <s v="VOS 295"/>
    <s v="VOS Räucher Chili Vorsc"/>
    <x v="0"/>
    <x v="0"/>
    <s v="-"/>
    <x v="1"/>
    <x v="0"/>
    <x v="0"/>
    <x v="0"/>
    <n v="103.75"/>
    <s v="Bu3"/>
    <n v="29500527"/>
    <n v="12"/>
    <s v="Bu3"/>
    <n v="29500527"/>
    <n v="207.5"/>
    <n v="12"/>
    <d v="2021-08-23T00:00:00"/>
    <s v="VOS &gt; Einsatz"/>
    <m/>
    <s v="VOS Räucher Chili Vorsc"/>
  </r>
  <r>
    <x v="0"/>
    <n v="177"/>
    <d v="2021-08-23T00:00:00"/>
    <s v="VOS 295"/>
    <s v="VOS Räucher Schinken Vo"/>
    <x v="0"/>
    <x v="0"/>
    <s v="-"/>
    <x v="1"/>
    <x v="0"/>
    <x v="0"/>
    <x v="0"/>
    <n v="88.5"/>
    <s v="Bu3"/>
    <n v="29500528"/>
    <n v="12"/>
    <s v="Bu3"/>
    <n v="29500528"/>
    <n v="177"/>
    <n v="12"/>
    <d v="2021-08-23T00:00:00"/>
    <s v="VOS &gt; Einsatz"/>
    <m/>
    <s v="VOS Räucher Schinken Vo"/>
  </r>
  <r>
    <x v="0"/>
    <n v="50"/>
    <d v="2021-08-23T00:00:00"/>
    <s v="ABS 295"/>
    <s v="ABS Cheddar rot"/>
    <x v="0"/>
    <x v="12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s v="VOS 295"/>
    <s v="VOS URW-VS-CHILI"/>
    <x v="0"/>
    <x v="12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s v="ABS 295"/>
    <s v="ABS CHED-PF-KRÄUK gemis"/>
    <x v="3"/>
    <x v="16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s v="ABS 295"/>
    <s v="ABS CHED-PF-KRÄUK gemis"/>
    <x v="3"/>
    <x v="16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0"/>
    <n v="90"/>
    <d v="2021-08-23T00:00:00"/>
    <s v="VOS 295"/>
    <s v="VOS RW NATUR AMM CO REZ"/>
    <x v="0"/>
    <x v="0"/>
    <s v="-"/>
    <x v="1"/>
    <x v="0"/>
    <x v="0"/>
    <x v="0"/>
    <n v="45"/>
    <s v="Bu3"/>
    <n v="29501022"/>
    <n v="12"/>
    <s v="Bu3"/>
    <n v="29501022"/>
    <n v="90"/>
    <n v="12"/>
    <d v="2021-08-23T00:00:00"/>
    <s v="VOS &gt; Einsatz"/>
    <m/>
    <s v="VOS RW NATUR AMM CO REZ"/>
  </r>
  <r>
    <x v="0"/>
    <n v="870"/>
    <d v="2021-08-23T00:00:00"/>
    <s v="VOS 295"/>
    <s v="VOS RW NATUR AMM CO REZ"/>
    <x v="0"/>
    <x v="0"/>
    <s v="-"/>
    <x v="1"/>
    <x v="0"/>
    <x v="0"/>
    <x v="0"/>
    <n v="435"/>
    <s v="Bu3"/>
    <n v="29501022"/>
    <n v="12"/>
    <s v="Bu3"/>
    <n v="29501022"/>
    <n v="870"/>
    <n v="12"/>
    <d v="2021-08-23T00:00:00"/>
    <s v="VOS &gt; Einsatz"/>
    <m/>
    <s v="VOS RW NATUR AMM CO REZ"/>
  </r>
  <r>
    <x v="0"/>
    <n v="60"/>
    <d v="2021-08-23T00:00:00"/>
    <s v="ABS 295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0"/>
    <n v="63"/>
    <d v="2021-08-23T00:00:00"/>
    <s v="VOS 295"/>
    <s v="VOS RW-ROT-CHEDD 8,1KG"/>
    <x v="0"/>
    <x v="0"/>
    <s v="-"/>
    <x v="1"/>
    <x v="0"/>
    <x v="0"/>
    <x v="0"/>
    <n v="31.5"/>
    <s v="Bu3"/>
    <n v="29501053"/>
    <n v="12"/>
    <s v="Bu3"/>
    <n v="29501053"/>
    <n v="63"/>
    <n v="12"/>
    <d v="2021-08-23T00:00:00"/>
    <s v="VOS &gt; Einsatz"/>
    <m/>
    <s v="VOS RW-ROT-CHEDD 8,1KG"/>
  </r>
  <r>
    <x v="0"/>
    <n v="63"/>
    <d v="2021-08-23T00:00:00"/>
    <s v="VOS 295"/>
    <s v="VOS RW BUN-PF"/>
    <x v="0"/>
    <x v="12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s v="Zipfel 295"/>
    <s v="VOS GRW-NATUR ZIPFEL 35"/>
    <x v="0"/>
    <x v="5"/>
    <s v="-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m/>
    <s v="VOS GRW-NATUR ZIPFEL 35"/>
  </r>
  <r>
    <x v="3"/>
    <n v="252"/>
    <d v="2021-08-23T00:00:00"/>
    <s v="Zipfel 295"/>
    <s v="VOS GRW-SCHI ZIPFEL 350"/>
    <x v="0"/>
    <x v="5"/>
    <s v="-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m/>
    <s v="VOS GRW-SCHI ZIPFEL 350"/>
  </r>
  <r>
    <x v="3"/>
    <n v="252"/>
    <d v="2021-08-23T00:00:00"/>
    <s v="Endstücke 295"/>
    <s v="VOS GRW-SCHI-NAT ENDSTÜ"/>
    <x v="0"/>
    <x v="5"/>
    <s v="-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m/>
    <s v="VOS GRW-SCHI-NAT ENDSTÜ"/>
  </r>
  <r>
    <x v="3"/>
    <n v="177"/>
    <d v="2021-08-23T00:00:00"/>
    <s v="Zipfel 295"/>
    <s v="VOS VS-SCHI ZIPFEL"/>
    <x v="0"/>
    <x v="5"/>
    <s v="-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m/>
    <s v="VOS VS-SCHI ZIPFEL"/>
  </r>
  <r>
    <x v="3"/>
    <n v="207.5"/>
    <d v="2021-08-23T00:00:00"/>
    <s v="Zipfel 295"/>
    <s v="VOS VS-CHILI ZIPFEL"/>
    <x v="0"/>
    <x v="5"/>
    <s v="-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m/>
    <s v="VOS VS-CHILI ZIPFEL"/>
  </r>
  <r>
    <x v="0"/>
    <n v="72.5"/>
    <d v="2021-08-23T00:00:00"/>
    <s v="Offen vegan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s v="RW"/>
    <s v="Gouda RW mit Staubkäse"/>
    <x v="0"/>
    <x v="12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s v="Div. Zipfel, ES ohne Verwendung"/>
    <s v="Div. Zipfel, Endstücke"/>
    <x v="0"/>
    <x v="5"/>
    <s v="-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m/>
    <s v="Div. Zipfel, Endstücke"/>
  </r>
  <r>
    <x v="2"/>
    <n v="2"/>
    <d v="2021-08-23T00:00:00"/>
    <s v="Diverses"/>
    <s v="Diverses"/>
    <x v="3"/>
    <x v="3"/>
    <s v="-"/>
    <x v="1"/>
    <x v="0"/>
    <x v="0"/>
    <x v="0"/>
    <n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s v="Diverses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s v="Rest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s v="VOS 295"/>
    <s v="VOR RW staubk"/>
    <x v="0"/>
    <x v="19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s v="VOS 295"/>
    <s v="VOS RW NATUR AMM CO REZ"/>
    <x v="1"/>
    <x v="20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s v="VOS 295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s v="Vegan 495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s v="Rohware"/>
    <s v="Blöcke"/>
    <x v="0"/>
    <x v="21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s v="Qualitätssicherung"/>
    <s v="Laborproben"/>
    <x v="4"/>
    <x v="22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s v="VOS 295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s v="VOS 295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s v="VOS 295"/>
    <s v="VOS RW-NUSS OGT"/>
    <x v="0"/>
    <x v="19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s v="VOS 295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s v="ganze Würste"/>
    <s v="Würste 6700g Räucher na"/>
    <x v="3"/>
    <x v="23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s v="Vegan 495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s v="Vegan 495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s v="Diverses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s v="Diverses"/>
    <s v="Diverses aus Abfüllung"/>
    <x v="3"/>
    <x v="23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s v="Diverses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s v="Diverses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s v="Diverses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s v="Div. Zipfel, ES ohne Verwendung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s v="Räucherwürste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s v="Diverses"/>
    <s v="Reinigung"/>
    <x v="3"/>
    <x v="17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s v="RW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s v="VOS 295"/>
    <s v="VOS Schwarzer Pfeffer R"/>
    <x v="0"/>
    <x v="25"/>
    <s v="Verformung"/>
    <x v="1"/>
    <x v="0"/>
    <x v="0"/>
    <x v="0"/>
    <n v="2.84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s v="ABS 295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s v="ABS 295"/>
    <s v="ABS Gouda Mittelalt 45%"/>
    <x v="0"/>
    <x v="19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s v="VOS 295"/>
    <s v="VOS SKZ AMMERLAND"/>
    <x v="0"/>
    <x v="19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s v="ABS 295"/>
    <s v="ABS CHED-PF-KRÄUK gemis"/>
    <x v="3"/>
    <x v="16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s v="Sammelnr.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s v="Diverses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s v="ABS 295"/>
    <s v="Scheiben/Staub"/>
    <x v="3"/>
    <x v="6"/>
    <s v="-"/>
    <x v="1"/>
    <x v="0"/>
    <x v="0"/>
    <x v="0"/>
    <s v="0"/>
    <s v="BU2"/>
    <s v="Scheiben/Staub"/>
    <n v="30"/>
    <s v="BU2"/>
    <s v="Scheiben/Staub"/>
    <n v="200"/>
    <n v="30"/>
    <d v="2021-08-27T00:00:00"/>
    <m/>
    <m/>
    <s v="Scheiben/Staub"/>
  </r>
  <r>
    <x v="5"/>
    <n v="10.4"/>
    <d v="2021-08-27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s v="ABS 295"/>
    <s v="ABS CHED-PF-KRÄUK gemis"/>
    <x v="3"/>
    <x v="16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s v="VOS 295"/>
    <s v="VOS WAL-THEKE"/>
    <x v="1"/>
    <x v="2"/>
    <s v="Trennung vom Klebeband aus Produkt zu aufwendig"/>
    <x v="2"/>
    <x v="0"/>
    <x v="0"/>
    <x v="0"/>
    <n v="0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101"/>
    <n v="30"/>
    <d v="2021-08-30T00:00:00"/>
    <m/>
    <m/>
    <s v="Scheiben/Staub"/>
  </r>
  <r>
    <x v="1"/>
    <n v="526.6"/>
    <d v="2021-08-30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s v="Qualitätssicherung"/>
    <s v="Rückstellproben"/>
    <x v="4"/>
    <x v="18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s v="VOS 295"/>
    <s v="VOS Schwarzer Pfeffer R"/>
    <x v="2"/>
    <x v="26"/>
    <s v="keinen Verwendungszweck"/>
    <x v="2"/>
    <x v="0"/>
    <x v="0"/>
    <x v="0"/>
    <n v="2.84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s v="VOS 295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s v="ABS 295"/>
    <s v="ABS HEUBL"/>
    <x v="2"/>
    <x v="26"/>
    <s v="&lt;300kg/Monat"/>
    <x v="2"/>
    <x v="0"/>
    <x v="0"/>
    <x v="0"/>
    <n v="0"/>
    <s v="L21"/>
    <n v="29500885"/>
    <n v="61"/>
    <s v="L21"/>
    <n v="29500885"/>
    <n v="147"/>
    <n v="61"/>
    <d v="2021-08-31T00:00:00"/>
    <m/>
    <s v="&lt;300kg/Monat"/>
    <s v="ABS HEUBL"/>
  </r>
  <r>
    <x v="2"/>
    <n v="160"/>
    <d v="2021-08-31T00:00:00"/>
    <s v="ABS 295"/>
    <s v="ABS MEDI-KRÄUK"/>
    <x v="2"/>
    <x v="26"/>
    <s v="&lt;300kg/Monat"/>
    <x v="2"/>
    <x v="0"/>
    <x v="0"/>
    <x v="0"/>
    <n v="6.7194568295036419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s v="ABS 295"/>
    <s v="ABS PECO"/>
    <x v="2"/>
    <x v="26"/>
    <s v="&lt;300kg/Monat"/>
    <x v="2"/>
    <x v="0"/>
    <x v="0"/>
    <x v="0"/>
    <n v="9.1663526661992432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s v="ABS 295"/>
    <s v="ABS BRIE"/>
    <x v="2"/>
    <x v="26"/>
    <s v="&lt;20kg/Monat"/>
    <x v="2"/>
    <x v="0"/>
    <x v="0"/>
    <x v="0"/>
    <n v="11.073912126293463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s v="ABS 295"/>
    <s v="ABS ROVIN"/>
    <x v="2"/>
    <x v="26"/>
    <s v="&lt;300kg/Monat"/>
    <x v="2"/>
    <x v="0"/>
    <x v="0"/>
    <x v="0"/>
    <n v="6.6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s v="ABS 295"/>
    <s v="ABS TI-AD"/>
    <x v="2"/>
    <x v="26"/>
    <s v="&lt;50kg/Monat"/>
    <x v="2"/>
    <x v="0"/>
    <x v="0"/>
    <x v="0"/>
    <n v="7.74753999241496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s v="ABS 295"/>
    <s v="ABS SCH-PAUL"/>
    <x v="2"/>
    <x v="26"/>
    <s v="&lt;300kg/Monat"/>
    <x v="2"/>
    <x v="0"/>
    <x v="0"/>
    <x v="0"/>
    <n v="7.6086145024926051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s v="ABS 295"/>
    <s v="ABS APPEN"/>
    <x v="2"/>
    <x v="26"/>
    <s v="&lt;20kg/Monat"/>
    <x v="2"/>
    <x v="0"/>
    <x v="0"/>
    <x v="0"/>
    <n v="12.260285714285715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s v="ABS 295"/>
    <s v="ABS GOU HALAL"/>
    <x v="2"/>
    <x v="26"/>
    <s v="&lt;50kg/Monat"/>
    <x v="2"/>
    <x v="0"/>
    <x v="0"/>
    <x v="0"/>
    <n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s v="ABS 295"/>
    <s v="ABS BIOLAND-RINGELB"/>
    <x v="2"/>
    <x v="26"/>
    <s v="&lt;50kg/Monat"/>
    <x v="2"/>
    <x v="0"/>
    <x v="0"/>
    <x v="0"/>
    <n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s v="ABS 295"/>
    <s v="ABS Whisky-Nuts"/>
    <x v="2"/>
    <x v="26"/>
    <s v="&lt;300kg/Monat"/>
    <x v="2"/>
    <x v="0"/>
    <x v="0"/>
    <x v="0"/>
    <n v="7.505813057192578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s v="ABS 295"/>
    <s v="ABS AT-ROTWEIN"/>
    <x v="2"/>
    <x v="26"/>
    <s v="&lt;20kg/Monat"/>
    <x v="2"/>
    <x v="0"/>
    <x v="0"/>
    <x v="0"/>
    <n v="7.4148209887633527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s v="VOS 295"/>
    <s v="VOS WAL-THEKE"/>
    <x v="2"/>
    <x v="26"/>
    <s v="keinen Verwendungszweck"/>
    <x v="2"/>
    <x v="0"/>
    <x v="0"/>
    <x v="0"/>
    <n v="0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s v="VOS 295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s v="ABS 295"/>
    <s v="ABS KELLERGEIST"/>
    <x v="2"/>
    <x v="26"/>
    <s v="&lt;300kg/Monat"/>
    <x v="2"/>
    <x v="0"/>
    <x v="0"/>
    <x v="0"/>
    <n v="8.0682678667519738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s v="ABS 295"/>
    <s v="ABS BRUSCHETTA"/>
    <x v="2"/>
    <x v="26"/>
    <s v="&lt;300kg/Monat"/>
    <x v="2"/>
    <x v="0"/>
    <x v="0"/>
    <x v="0"/>
    <n v="7.281148389532067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s v="ABS 295"/>
    <s v="ABS ORANG-PESTO"/>
    <x v="2"/>
    <x v="26"/>
    <s v="&lt;100kg/Monat"/>
    <x v="2"/>
    <x v="0"/>
    <x v="0"/>
    <x v="0"/>
    <n v="7.2678522889458623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s v="ABS 295"/>
    <s v="ABS OLD-AMSTERDAM"/>
    <x v="2"/>
    <x v="26"/>
    <s v="&lt;1000kg/Monat"/>
    <x v="2"/>
    <x v="0"/>
    <x v="0"/>
    <x v="0"/>
    <n v="10.86892505231499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s v="ABS 295"/>
    <s v="ABS CHILI-ROUVEEN"/>
    <x v="2"/>
    <x v="26"/>
    <s v="&lt;100kg/Monat"/>
    <x v="2"/>
    <x v="0"/>
    <x v="0"/>
    <x v="0"/>
    <n v="0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s v="ganze Würste"/>
    <s v="Würste 9100g USA- Räuch"/>
    <x v="3"/>
    <x v="23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s v="VOS 495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s v="Vorschmelz Diverses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s v="Diverses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53"/>
    <n v="30"/>
    <d v="2021-08-31T00:00:00"/>
    <m/>
    <m/>
    <s v="Scheiben/Staub"/>
  </r>
  <r>
    <x v="1"/>
    <n v="23.2"/>
    <d v="2021-08-31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s v="Diverses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s v="Rest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s v="Rohware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s v="VOS 295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s v="VOS 295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s v="Endstücke 295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s v="ABS 495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s v="ABS 495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s v="ABS 495"/>
    <s v="ABS PECO-TRE-VAKU"/>
    <x v="0"/>
    <x v="19"/>
    <s v="Abschnitte eingelagert, um Verwendung zu finden. Aber keine Verwendungsentscheidung gefunden"/>
    <x v="2"/>
    <x v="0"/>
    <x v="0"/>
    <x v="0"/>
    <n v="0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s v="Diverses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35.000000000000007"/>
    <n v="30"/>
    <d v="2021-09-01T00:00:00"/>
    <m/>
    <m/>
    <s v="Scheiben/Staub"/>
  </r>
  <r>
    <x v="4"/>
    <n v="36"/>
    <d v="2021-09-01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36"/>
    <n v="30"/>
    <d v="2021-09-01T00:00:00"/>
    <m/>
    <m/>
    <s v="Scheiben/Staub"/>
  </r>
  <r>
    <x v="4"/>
    <n v="102"/>
    <d v="2021-09-01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102"/>
    <n v="30"/>
    <d v="2021-09-01T00:00:00"/>
    <m/>
    <m/>
    <s v="Scheiben/Staub"/>
  </r>
  <r>
    <x v="1"/>
    <n v="23"/>
    <d v="2021-09-01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s v="Qualitätssicherung"/>
    <s v="Laborproben"/>
    <x v="4"/>
    <x v="22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s v="ABS 295"/>
    <s v="ABS Bio Gouda 48%, mitt"/>
    <x v="0"/>
    <x v="12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s v="ABS 295"/>
    <s v="ABS MEDI-KRÄUK"/>
    <x v="1"/>
    <x v="2"/>
    <s v="Trennung vom Klebeband aus Produkt zu aufwendig"/>
    <x v="2"/>
    <x v="0"/>
    <x v="0"/>
    <x v="0"/>
    <n v="6.7194568295036419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s v="ABS 295"/>
    <s v="ABS ROVIN"/>
    <x v="1"/>
    <x v="2"/>
    <s v="Trennung vom Klebeband aus Produkt zu aufwendig"/>
    <x v="2"/>
    <x v="0"/>
    <x v="0"/>
    <x v="0"/>
    <n v="6.6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s v="VOS 295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s v="ABS 295"/>
    <s v="ABS BRUSCHETTA"/>
    <x v="1"/>
    <x v="2"/>
    <s v="Trennung vom Klebeband aus Produkt zu aufwendig"/>
    <x v="2"/>
    <x v="0"/>
    <x v="0"/>
    <x v="0"/>
    <n v="7.281148389532067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s v="ABS 295"/>
    <s v="ABS OLD-AMSTERDAM"/>
    <x v="1"/>
    <x v="2"/>
    <s v="Trennung vom Klebeband aus Produkt zu aufwendig"/>
    <x v="2"/>
    <x v="0"/>
    <x v="0"/>
    <x v="0"/>
    <n v="10.868925052314992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s v="Endstücke 295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s v="Zipfel 295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s v="ABS 295"/>
    <s v="ABS BRIE-PAP"/>
    <x v="1"/>
    <x v="2"/>
    <s v="Trennung vom Klebeband aus Produkt zu aufwendig"/>
    <x v="2"/>
    <x v="0"/>
    <x v="0"/>
    <x v="0"/>
    <n v="9.6459416666666655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s v="ganze Würste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s v="Fertigware"/>
    <s v="TORT WAL 1,93KG JER DE"/>
    <x v="0"/>
    <x v="19"/>
    <s v="Riss in Alufolie"/>
    <x v="2"/>
    <x v="0"/>
    <x v="0"/>
    <x v="0"/>
    <n v="36.280200000000001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s v="Vorschmelz Diverses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s v="Diverses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s v="RW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s v="Riemen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s v="ABS 295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s v="ABS 295"/>
    <s v="ABS CHED-PF-KRÄUK gemis"/>
    <x v="3"/>
    <x v="16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s v="ABS 295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s v="VOS 295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s v="Zipfel 295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s v="Endstücke 295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s v="Zipfel 295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s v="Räucherwürste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s v="Räucherwürste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s v="Div. Zipfel, ES ohne Verwendung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s v="Diverses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s v="Diverses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39"/>
    <n v="30"/>
    <d v="2021-09-03T00:00:00"/>
    <m/>
    <m/>
    <s v="Scheiben/Staub"/>
  </r>
  <r>
    <x v="4"/>
    <n v="65"/>
    <d v="2021-09-03T00:00:00"/>
    <s v="ABS 295"/>
    <s v="Scheiben/Staub"/>
    <x v="3"/>
    <x v="6"/>
    <s v="-"/>
    <x v="2"/>
    <x v="0"/>
    <x v="0"/>
    <x v="0"/>
    <s v="0"/>
    <s v="BU2"/>
    <s v="Scheiben/Staub"/>
    <n v="30"/>
    <s v="BU2"/>
    <s v="Scheiben/Staub"/>
    <n v="65"/>
    <n v="30"/>
    <d v="2021-09-03T00:00:00"/>
    <m/>
    <m/>
    <s v="Scheiben/Staub"/>
  </r>
  <r>
    <x v="1"/>
    <n v="326.8"/>
    <d v="2021-09-03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s v="Qualitätssicherung"/>
    <s v="Laborproben"/>
    <x v="4"/>
    <x v="22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s v="VOS 295"/>
    <s v="gemischte Räucherstücke"/>
    <x v="0"/>
    <x v="12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s v="Diverses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s v="Fertigware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s v="Riemen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s v="VOS 295"/>
    <s v="VOS Schwarzer Pfeffer R"/>
    <x v="2"/>
    <x v="26"/>
    <s v="keinen Verwendungszweck"/>
    <x v="3"/>
    <x v="0"/>
    <x v="0"/>
    <x v="0"/>
    <n v="2.84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s v="ABS 295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s v="ABS 295"/>
    <s v="ABS PECO"/>
    <x v="2"/>
    <x v="26"/>
    <s v="&lt;300kg/Monat"/>
    <x v="3"/>
    <x v="0"/>
    <x v="0"/>
    <x v="0"/>
    <n v="9.1663526661992432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s v="ABS 295"/>
    <s v="ABS ROVIN"/>
    <x v="2"/>
    <x v="26"/>
    <s v="&lt;300kg/Monat"/>
    <x v="3"/>
    <x v="0"/>
    <x v="0"/>
    <x v="0"/>
    <n v="6.6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s v="ABS 295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s v="ABS 295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s v="ABS 295"/>
    <s v="ABS ZIEGENR"/>
    <x v="2"/>
    <x v="26"/>
    <s v="&lt;100kg/Monat"/>
    <x v="3"/>
    <x v="0"/>
    <x v="0"/>
    <x v="0"/>
    <n v="7.9957903604299254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s v="ABS 295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s v="ABS 295"/>
    <s v="ABS CHED-PF-KRÄUK gemis"/>
    <x v="3"/>
    <x v="16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s v="ABS 295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s v="ABS 295"/>
    <s v="ABS AT-ROTWEIN"/>
    <x v="2"/>
    <x v="26"/>
    <s v="&lt;20kg/Monat"/>
    <x v="3"/>
    <x v="0"/>
    <x v="0"/>
    <x v="0"/>
    <n v="7.4148209887633527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s v="ABS 295"/>
    <s v="ABS ORANG-PESTO"/>
    <x v="2"/>
    <x v="26"/>
    <s v="&lt;100kg/Monat"/>
    <x v="3"/>
    <x v="0"/>
    <x v="0"/>
    <x v="0"/>
    <n v="7.2678522889458623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s v="ABS 295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s v="ABS 295"/>
    <s v="ABS SAINT ANDRÉ"/>
    <x v="2"/>
    <x v="26"/>
    <s v="&lt;20kg/Monat"/>
    <x v="3"/>
    <x v="0"/>
    <x v="0"/>
    <x v="0"/>
    <n v="0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s v="ABS 295"/>
    <s v="ABS CHILI-ROUVEEN"/>
    <x v="2"/>
    <x v="26"/>
    <s v="&lt;100kg/Monat"/>
    <x v="3"/>
    <x v="0"/>
    <x v="0"/>
    <x v="0"/>
    <n v="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s v="ABS 295"/>
    <s v="ABS BRIE-PAP"/>
    <x v="2"/>
    <x v="26"/>
    <s v="&lt;50kg/Monat"/>
    <x v="3"/>
    <x v="0"/>
    <x v="0"/>
    <x v="0"/>
    <n v="9.6459416666666655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s v="Räucherwürste"/>
    <s v="GRW NATUR 7,2KG"/>
    <x v="3"/>
    <x v="23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s v="Räucherwürste"/>
    <s v="GRW NATUR 7,2KG"/>
    <x v="3"/>
    <x v="23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s v="Räucherwürste"/>
    <s v="RW NATUR 10,0KG AN"/>
    <x v="3"/>
    <x v="23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s v="Räucherwürste"/>
    <s v="RW SCHI 10,0KG AN"/>
    <x v="3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s v="Fertigware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s v="Diverses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s v="Diverses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s v="ABS 295"/>
    <s v="Scheiben/Staub"/>
    <x v="3"/>
    <x v="6"/>
    <s v="-"/>
    <x v="3"/>
    <x v="0"/>
    <x v="0"/>
    <x v="0"/>
    <s v="0"/>
    <s v="BU2"/>
    <s v="Scheiben/Staub"/>
    <n v="30"/>
    <s v="BU2"/>
    <s v="Scheiben/Staub"/>
    <n v="29.5"/>
    <n v="30"/>
    <d v="2021-09-06T00:00:00"/>
    <m/>
    <m/>
    <s v="Scheiben/Staub"/>
  </r>
  <r>
    <x v="1"/>
    <n v="55"/>
    <d v="2021-09-06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s v="VOS 295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s v="ABS 295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s v="ABS 295"/>
    <s v="ABS ROVIN"/>
    <x v="2"/>
    <x v="26"/>
    <s v="&lt;300kg/Monat"/>
    <x v="3"/>
    <x v="0"/>
    <x v="0"/>
    <x v="0"/>
    <n v="6.6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s v="ABS 295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s v="ABS 295"/>
    <s v="ABS GRÜN-PESTO"/>
    <x v="2"/>
    <x v="26"/>
    <s v="&lt;300kg/Monat"/>
    <x v="3"/>
    <x v="0"/>
    <x v="0"/>
    <x v="0"/>
    <n v="0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s v="VOS 295"/>
    <s v="VOS WAL-THEKE"/>
    <x v="3"/>
    <x v="6"/>
    <s v="nicht eindeutig"/>
    <x v="3"/>
    <x v="0"/>
    <x v="0"/>
    <x v="0"/>
    <n v="0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s v="ABS 295"/>
    <s v="ABS BRUSCHETTA"/>
    <x v="2"/>
    <x v="26"/>
    <s v="&lt;300kg/Monat"/>
    <x v="3"/>
    <x v="0"/>
    <x v="0"/>
    <x v="0"/>
    <n v="7.281148389532067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s v="ABS 295"/>
    <s v="ABS ORANG-PESTO"/>
    <x v="2"/>
    <x v="26"/>
    <s v="&lt;100kg/Monat"/>
    <x v="3"/>
    <x v="0"/>
    <x v="0"/>
    <x v="0"/>
    <n v="7.2678522889458623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s v="ABS 295"/>
    <s v="ABS OLD-AMSTERDAM"/>
    <x v="2"/>
    <x v="26"/>
    <s v="&lt;1000kg/Monat"/>
    <x v="3"/>
    <x v="0"/>
    <x v="0"/>
    <x v="0"/>
    <n v="10.86892505231499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s v="Zipfel 295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s v="Endstücke 295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s v="ganze Würste"/>
    <s v="Würste 9100g Natur aus"/>
    <x v="3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s v="Räucherwürste"/>
    <s v="RW CHILI 10,0KG AN"/>
    <x v="3"/>
    <x v="23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s v="Räucherwürste"/>
    <s v="GRW SCHI-NAT 7,2GK NEUE"/>
    <x v="3"/>
    <x v="23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s v="Vakuumierte Zipfel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s v="Vakuumierte Zipfel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s v="Diverses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s v="Diverses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s v="Diverses"/>
    <s v="Diverses"/>
    <x v="3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s v="Qualitätssicherung"/>
    <s v="Rückstellproben"/>
    <x v="4"/>
    <x v="15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s v="ABS 295"/>
    <s v="Scheiben/Staub"/>
    <x v="3"/>
    <x v="6"/>
    <s v="-"/>
    <x v="3"/>
    <x v="0"/>
    <x v="0"/>
    <x v="0"/>
    <s v="0"/>
    <s v="BU2"/>
    <s v="Scheiben/Staub"/>
    <n v="30"/>
    <s v="BU2"/>
    <s v="Scheiben/Staub"/>
    <n v="10"/>
    <n v="30"/>
    <d v="2021-09-08T00:00:00"/>
    <m/>
    <m/>
    <s v="Scheiben/Staub"/>
  </r>
  <r>
    <x v="1"/>
    <n v="120"/>
    <d v="2021-09-08T00:00:00"/>
    <s v="Rest"/>
    <s v="SKZ 8OZ"/>
    <x v="3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s v="ABS 295"/>
    <s v="ABS BLU-FOU"/>
    <x v="2"/>
    <x v="26"/>
    <s v="&lt;100kg/Monat"/>
    <x v="3"/>
    <x v="0"/>
    <x v="0"/>
    <x v="0"/>
    <n v="6.5857900165143262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s v="ABS 295"/>
    <s v="ABS ZIEGENR"/>
    <x v="2"/>
    <x v="26"/>
    <s v="&lt;100kg/Monat"/>
    <x v="3"/>
    <x v="0"/>
    <x v="0"/>
    <x v="0"/>
    <n v="7.995790360429925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s v="VOS 295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s v="VOS 295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s v="ABS 295"/>
    <s v="ABS Crémeux"/>
    <x v="2"/>
    <x v="26"/>
    <s v="&lt;20kg/Monat"/>
    <x v="3"/>
    <x v="0"/>
    <x v="0"/>
    <x v="0"/>
    <n v="8.1175550752835619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s v="ABS 295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s v="VOS 295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s v="VOS 295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s v="ABS 295"/>
    <s v="ABS CAMBOZOLA"/>
    <x v="2"/>
    <x v="26"/>
    <s v="&lt;300kg/Monat"/>
    <x v="3"/>
    <x v="0"/>
    <x v="0"/>
    <x v="0"/>
    <n v="8.9105580026070399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s v="Zipfel 295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s v="Sammelnr.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s v="Räucherwürste"/>
    <s v="GRW NATUR 7,2KG"/>
    <x v="3"/>
    <x v="23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s v="Räucherwürste"/>
    <s v="RW JALA-NAT 9,3KG JER D"/>
    <x v="3"/>
    <x v="23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s v="ABS 495"/>
    <s v="ABS PROV-VAKU"/>
    <x v="0"/>
    <x v="19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s v="ABS 495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s v="ABS 495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s v="Div. Zipfel, ES ohne Verwendung"/>
    <s v="Div. Zipfel, Endstücke"/>
    <x v="0"/>
    <x v="1"/>
    <s v="VOS &gt; Einsatz"/>
    <x v="3"/>
    <x v="0"/>
    <x v="0"/>
    <x v="0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s v="Diverses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s v="Diverses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s v="Diverses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s v="VOS 295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s v="Rest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s v="RW"/>
    <s v="RW Schinken "/>
    <x v="3"/>
    <x v="23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s v="VOS 295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s v="ABS 295"/>
    <s v="ABS Bio Gouda 48%, mitt"/>
    <x v="0"/>
    <x v="19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s v="ABS 295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s v="ABS 295"/>
    <s v="ABS PECO"/>
    <x v="2"/>
    <x v="26"/>
    <s v="&lt;300kg/Monat"/>
    <x v="3"/>
    <x v="0"/>
    <x v="0"/>
    <x v="0"/>
    <n v="9.166352666199243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s v="ABS 295"/>
    <s v="ABS ROVIN"/>
    <x v="2"/>
    <x v="26"/>
    <s v="&lt;300kg/Monat"/>
    <x v="3"/>
    <x v="0"/>
    <x v="0"/>
    <x v="0"/>
    <n v="6.6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s v="ABS 295"/>
    <s v="ABS AT-ROTWEIN"/>
    <x v="2"/>
    <x v="26"/>
    <s v="&lt;20kg/Monat"/>
    <x v="3"/>
    <x v="0"/>
    <x v="0"/>
    <x v="0"/>
    <n v="7.4148209887633527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s v="Offen vegan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s v="Div. Zipfel, ES ohne Verwendung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s v="Rohware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s v="Fertigware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s v="VOS 295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s v="ABS 295"/>
    <s v="ABS Bio Gouda 48%, mitt"/>
    <x v="0"/>
    <x v="19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s v="ABS 295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s v="ABS 295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s v="VOS 295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s v="ABS 295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s v="ABS 295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s v="Sammelnr.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s v="ABS 495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s v="Vegan 495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s v="Vegan 495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s v="Fertigware"/>
    <s v="Black Forest Räucherkäs"/>
    <x v="1"/>
    <x v="13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s v="Rohware"/>
    <s v="Blöcke"/>
    <x v="0"/>
    <x v="21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s v="Diverses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s v="Qualitätssicherung"/>
    <s v="Rückstellproben"/>
    <x v="4"/>
    <x v="15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s v="Rohware"/>
    <s v="Mediterraner Kräuterkäs"/>
    <x v="0"/>
    <x v="19"/>
    <s v="wurde nicht eingesetzt"/>
    <x v="4"/>
    <x v="0"/>
    <x v="0"/>
    <x v="0"/>
    <n v="6.72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s v="Rest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s v="VOS 295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s v="VOS 295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s v="VOS 295"/>
    <s v="VOS GRW Natur 45% OGT"/>
    <x v="1"/>
    <x v="13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s v="VOS 295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s v="VOS 295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s v="VOS 295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s v="VOS 295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s v="VOS 295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s v="ABS 295"/>
    <s v="ABS CHED-PF-KRÄUK gemis"/>
    <x v="3"/>
    <x v="16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s v="VOS 295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s v="ABS 295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s v="ABS 295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s v="VOS 295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s v="Zipfel 295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s v="Zipfel 295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s v="Endstücke 295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s v="Zipfel 295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s v="Sammelnr.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s v="Offen vegan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s v="ganze Würste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s v="Räucherwürste"/>
    <s v="GRW CHILI-NAT 7,2GK NEU"/>
    <x v="3"/>
    <x v="23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s v="Rest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s v="Div. Zipfel, ES ohne Verwendung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s v="Div. Zipfel, ES ohne Verwendung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s v="Div. Zipfel, ES ohne Verwendung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s v="Diverses"/>
    <s v="Diverses"/>
    <x v="3"/>
    <x v="23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s v="Qualitätssicherung"/>
    <s v="Rückstellproben"/>
    <x v="4"/>
    <x v="15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s v="VOS 295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s v="VOS 295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s v="ABS 295"/>
    <s v="ABS HEUBL"/>
    <x v="2"/>
    <x v="26"/>
    <s v="&lt;300kg/Monat"/>
    <x v="4"/>
    <x v="0"/>
    <x v="0"/>
    <x v="0"/>
    <n v="0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s v="ABS 295"/>
    <s v="ABS TI-AD"/>
    <x v="2"/>
    <x v="26"/>
    <s v="&lt;50kg/Monat"/>
    <x v="4"/>
    <x v="0"/>
    <x v="0"/>
    <x v="0"/>
    <n v="7.7475399924149615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s v="ABS 295"/>
    <s v="ABS ZIEGENR"/>
    <x v="2"/>
    <x v="26"/>
    <s v="&lt;100kg/Monat"/>
    <x v="4"/>
    <x v="0"/>
    <x v="0"/>
    <x v="0"/>
    <n v="7.9957903604299254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s v="VOS 295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s v="ABS 295"/>
    <s v="ABS GRÜN-PESTO"/>
    <x v="2"/>
    <x v="26"/>
    <s v="&lt;300kg/Monat"/>
    <x v="4"/>
    <x v="0"/>
    <x v="0"/>
    <x v="0"/>
    <n v="0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s v="ABS 295"/>
    <s v="ABS Whisky-Nuts"/>
    <x v="2"/>
    <x v="26"/>
    <s v="&lt;300kg/Monat"/>
    <x v="4"/>
    <x v="0"/>
    <x v="0"/>
    <x v="0"/>
    <n v="7.5058130571925785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s v="VOS 295"/>
    <s v="VOS WAL-THEKE"/>
    <x v="2"/>
    <x v="26"/>
    <s v="keinen Verwendungszweck"/>
    <x v="4"/>
    <x v="0"/>
    <x v="0"/>
    <x v="0"/>
    <n v="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s v="VOS 295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s v="VOS 295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s v="ABS 295"/>
    <s v="ABS BRUSCHETTA"/>
    <x v="2"/>
    <x v="26"/>
    <s v="&lt;300kg/Monat"/>
    <x v="4"/>
    <x v="0"/>
    <x v="0"/>
    <x v="0"/>
    <n v="7.281148389532067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s v="ABS 295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s v="ABS 295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s v="ABS 295"/>
    <s v="ABS ORANG-PESTO"/>
    <x v="2"/>
    <x v="26"/>
    <s v="&lt;100kg/Monat"/>
    <x v="4"/>
    <x v="0"/>
    <x v="0"/>
    <x v="0"/>
    <n v="7.2678522889458623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s v="ABS 295"/>
    <s v="ABS SAINT ANDRÉ"/>
    <x v="2"/>
    <x v="26"/>
    <s v="&lt;20kg/Monat"/>
    <x v="4"/>
    <x v="0"/>
    <x v="0"/>
    <x v="0"/>
    <n v="0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s v="ABS 295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s v="ganze Würste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s v="VOS 495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s v="VOS 495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s v="Div. Zipfel, ES ohne Verwendung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s v="VOS 495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s v="VOS 495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s v="Rohware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s v="VOS 295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s v="VOS 295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s v="VOS 295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s v="ABS 295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s v="ABS 295"/>
    <s v="ABS HEUBL"/>
    <x v="2"/>
    <x v="26"/>
    <s v="&lt;300kg/Monat"/>
    <x v="4"/>
    <x v="0"/>
    <x v="0"/>
    <x v="0"/>
    <n v="0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s v="ABS 295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ABS 295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ABS 295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s v="ABS 295"/>
    <s v="ABS PECO"/>
    <x v="2"/>
    <x v="26"/>
    <s v="&lt;300kg/Monat"/>
    <x v="4"/>
    <x v="0"/>
    <x v="0"/>
    <x v="0"/>
    <n v="9.1663526661992432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s v="ABS 295"/>
    <s v="ABS PECO"/>
    <x v="2"/>
    <x v="26"/>
    <s v="&lt;300kg/Monat"/>
    <x v="4"/>
    <x v="0"/>
    <x v="0"/>
    <x v="0"/>
    <n v="9.1663526661992432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s v="ABS 295"/>
    <s v="ABS ROVIN"/>
    <x v="2"/>
    <x v="26"/>
    <s v="&lt;300kg/Monat"/>
    <x v="4"/>
    <x v="0"/>
    <x v="0"/>
    <x v="0"/>
    <n v="6.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s v="ABS 295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s v="ABS 295"/>
    <s v="ABS Unser Blütenkäse"/>
    <x v="2"/>
    <x v="26"/>
    <s v="&lt;500kg/Monat"/>
    <x v="4"/>
    <x v="0"/>
    <x v="0"/>
    <x v="0"/>
    <n v="9.465138018395112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s v="ABS 295"/>
    <s v="ABS GRÜN-PESTO"/>
    <x v="2"/>
    <x v="26"/>
    <s v="&lt;300kg/Monat"/>
    <x v="4"/>
    <x v="0"/>
    <x v="0"/>
    <x v="0"/>
    <n v="0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s v="ABS 295"/>
    <s v="ABS GRÜN-PESTO"/>
    <x v="2"/>
    <x v="26"/>
    <s v="&lt;300kg/Monat"/>
    <x v="4"/>
    <x v="0"/>
    <x v="0"/>
    <x v="0"/>
    <n v="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s v="ABS 295"/>
    <s v="ABS GRÜN-PESTO"/>
    <x v="2"/>
    <x v="26"/>
    <s v="&lt;300kg/Monat"/>
    <x v="4"/>
    <x v="0"/>
    <x v="0"/>
    <x v="0"/>
    <n v="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s v="ABS 295"/>
    <s v="ABS GRÜN-PESTO"/>
    <x v="2"/>
    <x v="26"/>
    <s v="&lt;300kg/Monat"/>
    <x v="4"/>
    <x v="0"/>
    <x v="0"/>
    <x v="0"/>
    <n v="0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s v="ABS 295"/>
    <s v="ABS Crémeux"/>
    <x v="2"/>
    <x v="26"/>
    <s v="&lt;20kg/Monat"/>
    <x v="4"/>
    <x v="0"/>
    <x v="0"/>
    <x v="0"/>
    <n v="8.1175550752835619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s v="ABS 295"/>
    <s v="ABS Whisky-Nuts"/>
    <x v="2"/>
    <x v="26"/>
    <s v="&lt;300kg/Monat"/>
    <x v="4"/>
    <x v="0"/>
    <x v="0"/>
    <x v="0"/>
    <n v="7.505813057192578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s v="VOS 295"/>
    <s v="VOS WAL-THEKE"/>
    <x v="2"/>
    <x v="26"/>
    <s v="keinen Verwendungszweck"/>
    <x v="4"/>
    <x v="0"/>
    <x v="0"/>
    <x v="0"/>
    <n v="0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s v="ABS 295"/>
    <s v="ABS KELLERGEIST"/>
    <x v="2"/>
    <x v="26"/>
    <s v="&lt;300kg/Monat"/>
    <x v="4"/>
    <x v="0"/>
    <x v="0"/>
    <x v="0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s v="ABS 295"/>
    <s v="ABS KELLERGEIST"/>
    <x v="2"/>
    <x v="26"/>
    <s v="&lt;300kg/Monat"/>
    <x v="4"/>
    <x v="0"/>
    <x v="0"/>
    <x v="0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s v="ABS 295"/>
    <s v="ABS BRUSCHETTA"/>
    <x v="2"/>
    <x v="26"/>
    <s v="&lt;300kg/Monat"/>
    <x v="4"/>
    <x v="0"/>
    <x v="0"/>
    <x v="0"/>
    <n v="7.28114838953206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s v="ABS 295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s v="ABS 295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s v="ABS 295"/>
    <s v="ABS MUNSTER"/>
    <x v="2"/>
    <x v="26"/>
    <s v="&lt;20kg/Monat"/>
    <x v="4"/>
    <x v="0"/>
    <x v="0"/>
    <x v="0"/>
    <n v="8.5413985337376133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s v="Zipfel 295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s v="Zipfel 295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s v="Endstücke 295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s v="ABS 295"/>
    <s v="ABS BRIE-PAP"/>
    <x v="2"/>
    <x v="26"/>
    <s v="&lt;50kg/Monat"/>
    <x v="4"/>
    <x v="0"/>
    <x v="0"/>
    <x v="0"/>
    <n v="9.6459416666666655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s v="Sammelnr.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s v="Sammelnr.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s v="ganze Würste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s v="ganze Würste"/>
    <s v="Würste 6700g Räucher na"/>
    <x v="3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s v="Rest"/>
    <s v="SKZ GOU 3,9KG WÜRSTE"/>
    <x v="3"/>
    <x v="23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s v="Räucherwürste"/>
    <s v="RW SCHI-NAT 9,3KG ALD G"/>
    <x v="3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s v="Rest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s v="Räucherwürste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s v="Räucherwürste"/>
    <s v="GRW SCHI-NAT 7,2GK NEUE"/>
    <x v="3"/>
    <x v="23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s v="ABS 495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s v="VOS 295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s v="Vakuumierte Zipfel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s v="Vakuumierte Zipfel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s v="Vakuumierte Zipfel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s v="Vakuumierte Zipfel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s v="Vakuumierte Zipfel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s v="Vakuumierte Zipfel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s v="Vakuumierte Zipfel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s v="Vakuumierte Zipfel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s v="Vakuumierte Zipfel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s v="Vakuumierte Zipfel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s v="Vorschmelz Diverses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s v="Diverses"/>
    <s v="Diverses"/>
    <x v="3"/>
    <x v="23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s v="Diverses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s v="Diverses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s v="VOS 295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s v="ABS 295"/>
    <s v="ABS HEUBL"/>
    <x v="2"/>
    <x v="26"/>
    <s v="&lt;300kg/Monat"/>
    <x v="4"/>
    <x v="0"/>
    <x v="0"/>
    <x v="0"/>
    <n v="0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s v="ABS 295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s v="ABS 295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s v="ABS 295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s v="ABS 295"/>
    <s v="ABS Unser Blütenkäse"/>
    <x v="2"/>
    <x v="26"/>
    <s v="&lt;500kg/Monat"/>
    <x v="4"/>
    <x v="0"/>
    <x v="0"/>
    <x v="0"/>
    <n v="9.4651380183951126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s v="ABS 295"/>
    <s v="ABS ZIEGENR"/>
    <x v="2"/>
    <x v="26"/>
    <s v="&lt;100kg/Monat"/>
    <x v="4"/>
    <x v="0"/>
    <x v="0"/>
    <x v="0"/>
    <n v="7.9957903604299254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s v="ABS 295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s v="ABS 295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s v="Zipfel 295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s v="Räucherwürste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s v="Räucherwürste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s v="Diverses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s v="Diverses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s v="Diverses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s v="Diverses"/>
    <s v="Diverses aus Abfüllung"/>
    <x v="3"/>
    <x v="23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s v="Rest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s v="ABS 295"/>
    <s v="ABS Bio Gouda 48%, mitt"/>
    <x v="0"/>
    <x v="19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s v="ABS 295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s v="ABS 295"/>
    <s v="ABS ROVIN"/>
    <x v="2"/>
    <x v="26"/>
    <s v="&lt;300kg/Monat"/>
    <x v="4"/>
    <x v="0"/>
    <x v="0"/>
    <x v="0"/>
    <n v="6.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s v="VOS 295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s v="ABS 295"/>
    <s v="ABS CHED-PF-KRÄUK gemis"/>
    <x v="3"/>
    <x v="16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s v="ABS 295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s v="ABS 295"/>
    <s v="ABS BRIE-PAP"/>
    <x v="2"/>
    <x v="26"/>
    <s v="&lt;50kg/Monat"/>
    <x v="4"/>
    <x v="0"/>
    <x v="0"/>
    <x v="0"/>
    <n v="9.6459416666666655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s v="ABS 295"/>
    <s v="ABS BRIE-PAP"/>
    <x v="2"/>
    <x v="26"/>
    <s v="&lt;50kg/Monat"/>
    <x v="4"/>
    <x v="0"/>
    <x v="0"/>
    <x v="0"/>
    <n v="9.6459416666666655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s v="ABS 295"/>
    <s v="ABS BRIE-PAP"/>
    <x v="2"/>
    <x v="26"/>
    <s v="&lt;50kg/Monat"/>
    <x v="4"/>
    <x v="0"/>
    <x v="0"/>
    <x v="0"/>
    <n v="9.6459416666666655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s v="Sammelnr.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s v="Sammelnr."/>
    <s v="ABS 40-45% Konventionel"/>
    <x v="1"/>
    <x v="13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s v="Sammelnr.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s v="Vorschmelz Diverses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s v="ABS 295"/>
    <s v="Scheiben/Staub"/>
    <x v="3"/>
    <x v="6"/>
    <s v="-"/>
    <x v="4"/>
    <x v="0"/>
    <x v="0"/>
    <x v="0"/>
    <s v="0"/>
    <s v="L31"/>
    <s v="Scheiben/Staub"/>
    <n v="30"/>
    <s v="L31"/>
    <s v="Scheiben/Staub"/>
    <n v="33"/>
    <n v="30"/>
    <d v="2021-09-17T00:00:00"/>
    <m/>
    <m/>
    <s v="Scheiben/Staub"/>
  </r>
  <r>
    <x v="0"/>
    <n v="1.4"/>
    <d v="2021-09-17T00:00:00"/>
    <s v="Diverses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s v="Diverses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s v="Diverses"/>
    <s v="Diverses"/>
    <x v="3"/>
    <x v="6"/>
    <s v="-"/>
    <x v="4"/>
    <x v="0"/>
    <x v="0"/>
    <x v="0"/>
    <n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s v="ABS 295"/>
    <s v="Scheiben/Staub"/>
    <x v="3"/>
    <x v="6"/>
    <s v="-"/>
    <x v="4"/>
    <x v="0"/>
    <x v="0"/>
    <x v="0"/>
    <s v="0"/>
    <s v="BU2"/>
    <s v="Scheiben/Staub"/>
    <n v="30"/>
    <s v="BU2"/>
    <s v="Scheiben/Staub"/>
    <n v="77"/>
    <n v="30"/>
    <d v="2021-09-17T00:00:00"/>
    <m/>
    <m/>
    <s v="Scheiben/Staub"/>
  </r>
  <r>
    <x v="1"/>
    <n v="200"/>
    <d v="2021-09-17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s v="Diverses"/>
    <s v="Diverses aus Abfüllung"/>
    <x v="3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s v="Rest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s v="ABS 295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s v="VOS 295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s v="VOS 295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s v="ABS 295"/>
    <s v="ABS CHED-PF-KRÄUK gemis"/>
    <x v="3"/>
    <x v="16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s v="ABS 295"/>
    <s v="ABS BRUSCHETTA"/>
    <x v="2"/>
    <x v="26"/>
    <s v="&lt;300kg/Monat"/>
    <x v="5"/>
    <x v="0"/>
    <x v="0"/>
    <x v="0"/>
    <n v="7.281148389532067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s v="ABS 295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s v="ABS 295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s v="Zipfel 295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s v="Zipfel 295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s v="Räucherwürste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s v="Div. Zipfel, ES ohne Verwendung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s v="Diverses"/>
    <s v="Diverses"/>
    <x v="3"/>
    <x v="6"/>
    <s v="-"/>
    <x v="5"/>
    <x v="0"/>
    <x v="0"/>
    <x v="0"/>
    <n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s v="Diverses"/>
    <s v="Diverses"/>
    <x v="3"/>
    <x v="6"/>
    <s v="-"/>
    <x v="5"/>
    <x v="0"/>
    <x v="0"/>
    <x v="0"/>
    <n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s v="Diverses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s v="Diverses"/>
    <s v="Diverses"/>
    <x v="1"/>
    <x v="41"/>
    <s v="Schmutz"/>
    <x v="5"/>
    <x v="0"/>
    <x v="0"/>
    <x v="0"/>
    <n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s v="ABS 295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s v="Diverses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s v="Rest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s v="Qualitätssicherung"/>
    <s v="Rückstellproben"/>
    <x v="4"/>
    <x v="15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s v="VOS 295"/>
    <s v="VOS Schwarzer Pfeffer R"/>
    <x v="2"/>
    <x v="26"/>
    <s v="keinen Verwendungszweck"/>
    <x v="5"/>
    <x v="0"/>
    <x v="0"/>
    <x v="0"/>
    <n v="2.84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s v="ABS 295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s v="ABS 295"/>
    <s v="ABS MEDI-KRÄUK"/>
    <x v="2"/>
    <x v="26"/>
    <s v="&lt;500kg/Monat"/>
    <x v="5"/>
    <x v="0"/>
    <x v="0"/>
    <x v="0"/>
    <n v="6.7194568295036419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s v="ABS 295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s v="ABS 295"/>
    <s v="ABS SCH-PAUL"/>
    <x v="2"/>
    <x v="26"/>
    <s v="&lt;300kg/Monat"/>
    <x v="5"/>
    <x v="0"/>
    <x v="0"/>
    <x v="0"/>
    <n v="7.6086145024926051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s v="VOS 295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s v="ABS 295"/>
    <s v="ABS BRUSCHETTA"/>
    <x v="2"/>
    <x v="26"/>
    <s v="&lt;300kg/Monat"/>
    <x v="5"/>
    <x v="0"/>
    <x v="0"/>
    <x v="0"/>
    <n v="7.28114838953206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s v="Zipfel 295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s v="Diverses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s v="Diverses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s v="Diverses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s v="Qualitätssicherung"/>
    <s v="Laborproben"/>
    <x v="4"/>
    <x v="22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s v="ABS 295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s v="ABS 295"/>
    <s v="ABS ROVIN"/>
    <x v="2"/>
    <x v="26"/>
    <s v="&lt;300kg/Monat"/>
    <x v="5"/>
    <x v="0"/>
    <x v="0"/>
    <x v="0"/>
    <n v="6.6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s v="ABS 295"/>
    <s v="ABS Unser Blütenkäse"/>
    <x v="1"/>
    <x v="13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s v="ABS 295"/>
    <s v="ABS Unser Blütenkäse"/>
    <x v="2"/>
    <x v="26"/>
    <s v="&lt;500kg/Monat"/>
    <x v="5"/>
    <x v="0"/>
    <x v="0"/>
    <x v="0"/>
    <n v="9.4651380183951126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s v="ABS 295"/>
    <s v="ABS ZIEGENR"/>
    <x v="2"/>
    <x v="26"/>
    <s v="&lt;100kg/Monat"/>
    <x v="5"/>
    <x v="0"/>
    <x v="0"/>
    <x v="0"/>
    <n v="7.9957903604299254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s v="VOS 295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s v="VOS 295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s v="ABS 295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s v="ABS 295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s v="Offen vegan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s v="ganze Würste"/>
    <s v="Würste 9300g Räucher na"/>
    <x v="3"/>
    <x v="23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s v="Räucherwürste"/>
    <s v="GRW NATUR 7,2KG"/>
    <x v="3"/>
    <x v="23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s v="VOS 495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s v="Diverses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s v="Diverses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s v="Diverses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s v="Diverses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s v="ABS 295"/>
    <s v="Scheiben/Staub"/>
    <x v="3"/>
    <x v="6"/>
    <s v="-"/>
    <x v="5"/>
    <x v="0"/>
    <x v="0"/>
    <x v="0"/>
    <s v="0"/>
    <s v="BU2"/>
    <s v="Scheiben/Staub"/>
    <n v="30"/>
    <s v="BU2"/>
    <s v="Scheiben/Staub"/>
    <n v="38.5"/>
    <n v="30"/>
    <d v="2021-09-22T00:00:00"/>
    <m/>
    <m/>
    <s v="Scheiben/Staub"/>
  </r>
  <r>
    <x v="4"/>
    <n v="33"/>
    <d v="2021-09-22T00:00:00"/>
    <s v="ABS 295"/>
    <s v="Scheiben/Staub"/>
    <x v="3"/>
    <x v="6"/>
    <s v="-"/>
    <x v="5"/>
    <x v="0"/>
    <x v="0"/>
    <x v="0"/>
    <s v="0"/>
    <s v="Bu2"/>
    <s v="Scheiben/Staub"/>
    <n v="30"/>
    <s v="Bu2"/>
    <s v="Scheiben/Staub"/>
    <n v="33"/>
    <n v="30"/>
    <d v="2021-09-22T00:00:00"/>
    <m/>
    <m/>
    <s v="Scheiben/Staub"/>
  </r>
  <r>
    <x v="1"/>
    <n v="82"/>
    <d v="2021-09-22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s v="Diverses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s v="Diverses"/>
    <s v="Diverses Schimmel BU4"/>
    <x v="0"/>
    <x v="3"/>
    <s v="Keinen Einsatz"/>
    <x v="5"/>
    <x v="0"/>
    <x v="0"/>
    <x v="0"/>
    <n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s v="VOS 295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s v="Qualitätssicherung"/>
    <s v="Laborproben"/>
    <x v="4"/>
    <x v="14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s v="Rest"/>
    <s v="Schinken Stange"/>
    <x v="0"/>
    <x v="12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s v="VOS 295"/>
    <s v="VOS SKZ Mozzarella 40%"/>
    <x v="0"/>
    <x v="12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s v="VOS 295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s v="ABS 295"/>
    <s v="ABS MEDI-KRÄUK"/>
    <x v="2"/>
    <x v="26"/>
    <s v="-"/>
    <x v="5"/>
    <x v="0"/>
    <x v="0"/>
    <x v="0"/>
    <n v="6.7194568295036419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s v="VOS 295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s v="ABS 295"/>
    <s v="ABS Whisky-Nuts"/>
    <x v="2"/>
    <x v="26"/>
    <s v="-"/>
    <x v="5"/>
    <x v="0"/>
    <x v="0"/>
    <x v="0"/>
    <n v="7.505813057192578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s v="ABS 295"/>
    <s v="ABS BRUSCHETTA"/>
    <x v="2"/>
    <x v="26"/>
    <s v="-"/>
    <x v="5"/>
    <x v="0"/>
    <x v="0"/>
    <x v="0"/>
    <n v="7.281148389532067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s v="Zipfel 295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m/>
    <s v="VOS RW-NATUR ZIPFEL 350"/>
  </r>
  <r>
    <x v="3"/>
    <n v="205"/>
    <d v="2021-09-23T00:00:00"/>
    <s v="Zipfel 295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s v="Endstücke 295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s v="Zipfel 295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s v="ganze Würste"/>
    <s v="Würste 9300g Räucher na"/>
    <x v="3"/>
    <x v="23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s v="ABS 495"/>
    <s v="ABS GOU VAKU-OGT"/>
    <x v="0"/>
    <x v="19"/>
    <s v="-"/>
    <x v="5"/>
    <x v="0"/>
    <x v="0"/>
    <x v="0"/>
    <s v="0"/>
    <s v="Bu3"/>
    <n v="49500034"/>
    <n v="12"/>
    <s v="Bu3"/>
    <n v="49500034"/>
    <n v="82"/>
    <n v="12"/>
    <d v="2021-09-23T00:00:00"/>
    <s v="Rest"/>
    <m/>
    <s v="ABS GOU VAKU-OGT"/>
  </r>
  <r>
    <x v="3"/>
    <n v="284"/>
    <d v="2021-09-23T00:00:00"/>
    <s v="VOS 495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s v="VOS 495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s v="VOS 495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s v="VOS 495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s v="Div. Zipfel, ES ohne Verwendung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s v="Div. Zipfel, ES ohne Verwendung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s v="Diverses"/>
    <s v="Diverses"/>
    <x v="3"/>
    <x v="6"/>
    <s v="-"/>
    <x v="5"/>
    <x v="0"/>
    <x v="0"/>
    <x v="0"/>
    <n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s v="Diverses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s v="VOS 295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s v="VOS 295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s v="Qualitätssicherung"/>
    <s v="Rückstellproben"/>
    <x v="4"/>
    <x v="15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s v="VOS 295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s v="ABS 295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s v="VOS 295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s v="VOS 295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s v="ganze Würste"/>
    <s v="Würste 9300g Räucher na"/>
    <x v="3"/>
    <x v="23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s v="Räucherwürste"/>
    <s v="GRW NATUR 7,2KG"/>
    <x v="3"/>
    <x v="23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s v="Fertigware"/>
    <s v="Black Forest Räucherkäs"/>
    <x v="1"/>
    <x v="13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s v="Vorschmelz Diverses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s v="Vorschmelz Diverses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s v="Diverses"/>
    <s v="Diverses"/>
    <x v="3"/>
    <x v="6"/>
    <s v="-"/>
    <x v="5"/>
    <x v="0"/>
    <x v="0"/>
    <x v="0"/>
    <n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s v="ABS 295"/>
    <s v="Scheiben/Staub"/>
    <x v="3"/>
    <x v="6"/>
    <s v="-"/>
    <x v="5"/>
    <x v="0"/>
    <x v="0"/>
    <x v="0"/>
    <s v="0"/>
    <s v="BU2"/>
    <s v="Scheiben/Staub"/>
    <n v="30"/>
    <s v="BU2"/>
    <s v="Scheiben/Staub"/>
    <n v="74"/>
    <n v="30"/>
    <d v="2021-09-24T00:00:00"/>
    <m/>
    <m/>
    <s v="Scheiben/Staub"/>
  </r>
  <r>
    <x v="1"/>
    <n v="89.5"/>
    <d v="2021-09-24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s v="VOS 295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s v="VOS 295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s v="VOS 295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s v="VOS 295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s v="VOS 295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s v="ABS 295"/>
    <s v="ABS CHED-PF-KRÄUK gemis"/>
    <x v="3"/>
    <x v="16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s v="VOS 295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s v="VOS 295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s v="VOS 295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s v="Zipfel 295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s v="Zipfel 295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s v="Endstücke 295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s v="Endstücke 295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s v="Endstücke 295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s v="Sammelnr.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s v="Sammelnr.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s v="Sammelnr.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s v="Räucherwürste"/>
    <s v="GRW CHILI-NAT 7,2GK NEU"/>
    <x v="3"/>
    <x v="23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s v="Vorschmelz Diverses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s v="Diverses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s v="ABS 295"/>
    <s v="Scheiben/Staub"/>
    <x v="3"/>
    <x v="6"/>
    <s v="-"/>
    <x v="6"/>
    <x v="0"/>
    <x v="0"/>
    <x v="0"/>
    <s v="0"/>
    <s v="BU2"/>
    <s v="Scheiben/Staub"/>
    <n v="30"/>
    <s v="BU2"/>
    <s v="Scheiben/Staub"/>
    <n v="130"/>
    <n v="30"/>
    <d v="2021-09-27T00:00:00"/>
    <m/>
    <m/>
    <s v="Scheiben/Staub"/>
  </r>
  <r>
    <x v="2"/>
    <n v="110"/>
    <d v="2021-09-27T00:00:00"/>
    <s v="Diverses"/>
    <s v="Diverses "/>
    <x v="3"/>
    <x v="17"/>
    <s v="-"/>
    <x v="6"/>
    <x v="0"/>
    <x v="0"/>
    <x v="0"/>
    <n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s v="Diverses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s v="VOS 295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s v="RW"/>
    <s v="Natur"/>
    <x v="3"/>
    <x v="23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s v="VOS 295"/>
    <s v="VOS Schwarzer Pfeffer R"/>
    <x v="2"/>
    <x v="26"/>
    <s v="keinen Verwendungszweck"/>
    <x v="6"/>
    <x v="0"/>
    <x v="0"/>
    <x v="0"/>
    <n v="2.84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s v="VOS 295"/>
    <s v="VOS Schwarzer Pfeffer R"/>
    <x v="2"/>
    <x v="26"/>
    <s v="keinen Verwendungszweck"/>
    <x v="6"/>
    <x v="0"/>
    <x v="0"/>
    <x v="0"/>
    <n v="2.84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s v="VOS 295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s v="ABS 295"/>
    <s v="ABS MEDI-KRÄUK"/>
    <x v="2"/>
    <x v="26"/>
    <s v="&lt;500kg/Monat"/>
    <x v="6"/>
    <x v="0"/>
    <x v="0"/>
    <x v="0"/>
    <n v="6.7194568295036419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s v="ABS 295"/>
    <s v="ABS PECO"/>
    <x v="2"/>
    <x v="26"/>
    <s v="&lt;300kg/Monat"/>
    <x v="6"/>
    <x v="0"/>
    <x v="0"/>
    <x v="0"/>
    <n v="9.166352666199243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s v="ABS 295"/>
    <s v="ABS BRIE"/>
    <x v="2"/>
    <x v="26"/>
    <s v="&lt;20kg/Monat"/>
    <x v="6"/>
    <x v="0"/>
    <x v="0"/>
    <x v="0"/>
    <n v="11.073912126293463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s v="ABS 295"/>
    <s v="ABS ROVIN"/>
    <x v="2"/>
    <x v="26"/>
    <s v="&lt;300kg/Monat"/>
    <x v="6"/>
    <x v="0"/>
    <x v="0"/>
    <x v="0"/>
    <n v="6.6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s v="ABS 295"/>
    <s v="ABS ROVIN"/>
    <x v="2"/>
    <x v="26"/>
    <s v="&lt;300kg/Monat"/>
    <x v="6"/>
    <x v="0"/>
    <x v="0"/>
    <x v="0"/>
    <n v="6.6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s v="ABS 295"/>
    <s v="ABS SCH-PAUL"/>
    <x v="2"/>
    <x v="26"/>
    <s v="&lt;300kg/Monat"/>
    <x v="6"/>
    <x v="0"/>
    <x v="0"/>
    <x v="0"/>
    <n v="7.6086145024926051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s v="ABS 295"/>
    <s v="ABS Unser Blütenkäse"/>
    <x v="2"/>
    <x v="26"/>
    <s v="&lt;500kg/Monat"/>
    <x v="6"/>
    <x v="0"/>
    <x v="0"/>
    <x v="0"/>
    <n v="9.4651380183951126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s v="VOS 295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s v="ABS 295"/>
    <s v="ABS GRÜN-PESTO"/>
    <x v="2"/>
    <x v="26"/>
    <s v="&lt;300kg/Monat"/>
    <x v="6"/>
    <x v="0"/>
    <x v="0"/>
    <x v="0"/>
    <n v="0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s v="ABS 295"/>
    <s v="ABS Whisky-Nuts"/>
    <x v="2"/>
    <x v="26"/>
    <s v="&lt;300kg/Monat"/>
    <x v="6"/>
    <x v="0"/>
    <x v="0"/>
    <x v="0"/>
    <n v="7.505813057192578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s v="ABS 295"/>
    <s v="ABS AT-ROTWEIN"/>
    <x v="2"/>
    <x v="26"/>
    <s v="&lt;20kg/Monat"/>
    <x v="6"/>
    <x v="0"/>
    <x v="0"/>
    <x v="0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s v="ABS 295"/>
    <s v="ABS AT-ROTWEIN"/>
    <x v="2"/>
    <x v="26"/>
    <s v="&lt;20kg/Monat"/>
    <x v="6"/>
    <x v="0"/>
    <x v="0"/>
    <x v="0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s v="ABS 295"/>
    <s v="ABS CAMBOZOLA"/>
    <x v="2"/>
    <x v="26"/>
    <s v="&lt;300kg/Monat"/>
    <x v="6"/>
    <x v="0"/>
    <x v="0"/>
    <x v="0"/>
    <n v="8.9105580026070399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s v="ABS 295"/>
    <s v="ABS KELLERGEIST"/>
    <x v="2"/>
    <x v="26"/>
    <s v="&lt;300kg/Monat"/>
    <x v="6"/>
    <x v="0"/>
    <x v="0"/>
    <x v="0"/>
    <n v="8.0682678667519738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s v="ABS 295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s v="ABS 295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s v="ABS 295"/>
    <s v="ABS ORANG-PESTO"/>
    <x v="2"/>
    <x v="26"/>
    <s v="&lt;100kg/Monat"/>
    <x v="6"/>
    <x v="0"/>
    <x v="0"/>
    <x v="0"/>
    <n v="7.267852288945862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s v="ABS 295"/>
    <s v="ABS OLD-AMSTERDAM"/>
    <x v="2"/>
    <x v="26"/>
    <s v="&lt;1000kg/Monat"/>
    <x v="6"/>
    <x v="0"/>
    <x v="0"/>
    <x v="0"/>
    <n v="10.868925052314992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s v="ABS 295"/>
    <s v="ABS OLD-AMSTERDAM"/>
    <x v="2"/>
    <x v="26"/>
    <s v="&lt;1000kg/Monat"/>
    <x v="6"/>
    <x v="0"/>
    <x v="0"/>
    <x v="0"/>
    <n v="10.86892505231499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s v="Endstücke 295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s v="ABS 295"/>
    <s v="ABS BRIE-PAP"/>
    <x v="2"/>
    <x v="26"/>
    <s v="&lt;50kg/Monat"/>
    <x v="6"/>
    <x v="0"/>
    <x v="0"/>
    <x v="0"/>
    <n v="9.6459416666666655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s v="Offen vegan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s v="ganze Würste"/>
    <s v="Würste 8400g Schinkenrä"/>
    <x v="3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s v="HF-Wurst Vegan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s v="Räucherwürste"/>
    <s v="GRW SCHI-NAT 7,2GK NEUE"/>
    <x v="3"/>
    <x v="23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s v="VOS 495"/>
    <s v="VOS RW-NUSS-VAKU"/>
    <x v="0"/>
    <x v="19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s v="Rohware"/>
    <s v="Blöcke"/>
    <x v="0"/>
    <x v="21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s v="Vorschmelz Diverses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s v="Diverses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s v="Diverses"/>
    <s v="Diverses"/>
    <x v="3"/>
    <x v="6"/>
    <s v="-"/>
    <x v="6"/>
    <x v="0"/>
    <x v="0"/>
    <x v="0"/>
    <n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s v="Diverses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s v="Diverses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s v="ABS 295"/>
    <s v="Scheiben/Staub"/>
    <x v="3"/>
    <x v="6"/>
    <s v="-"/>
    <x v="6"/>
    <x v="0"/>
    <x v="0"/>
    <x v="0"/>
    <s v="0"/>
    <s v="BU2"/>
    <s v="Scheiben/Staub"/>
    <n v="30"/>
    <s v="BU2"/>
    <s v="Scheiben/Staub"/>
    <n v="69"/>
    <n v="30"/>
    <d v="2021-09-28T00:00:00"/>
    <m/>
    <m/>
    <s v="Scheiben/Staub"/>
  </r>
  <r>
    <x v="4"/>
    <n v="85.5"/>
    <d v="2021-09-28T00:00:00"/>
    <s v="ABS 295"/>
    <s v="Scheiben/Staub"/>
    <x v="3"/>
    <x v="6"/>
    <s v="-"/>
    <x v="6"/>
    <x v="0"/>
    <x v="0"/>
    <x v="0"/>
    <s v="0"/>
    <s v="BU2"/>
    <s v="Scheiben/Staub"/>
    <n v="30"/>
    <s v="BU2"/>
    <s v="Scheiben/Staub"/>
    <n v="85.5"/>
    <n v="30"/>
    <d v="2021-09-28T00:00:00"/>
    <m/>
    <m/>
    <s v="Scheiben/Staub"/>
  </r>
  <r>
    <x v="1"/>
    <n v="141.19999999999999"/>
    <d v="2021-09-28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s v="VOS 295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s v="VOS 295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s v="VOS 295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s v="VOS 295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s v="VOS 295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s v="ABS 295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s v="ABS 295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s v="HF-Ware"/>
    <s v="Verpackte Scheiben"/>
    <x v="0"/>
    <x v="12"/>
    <s v="Schmutz"/>
    <x v="6"/>
    <x v="0"/>
    <x v="0"/>
    <x v="0"/>
    <s v="0"/>
    <s v="L31"/>
    <s v="Verpackte Scheiben"/>
    <n v="12"/>
    <s v="L31"/>
    <s v="Verpackte Scheiben"/>
    <n v="41.4"/>
    <n v="12"/>
    <d v="2021-09-29T00:00:00"/>
    <m/>
    <s v="Schmutz"/>
    <s v="Verpackte Scheiben"/>
  </r>
  <r>
    <x v="2"/>
    <n v="280"/>
    <d v="2021-09-29T00:00:00"/>
    <s v="ABS 295"/>
    <s v="ABS HEUBL"/>
    <x v="2"/>
    <x v="26"/>
    <s v="&lt;300kg/Monat"/>
    <x v="6"/>
    <x v="0"/>
    <x v="0"/>
    <x v="0"/>
    <n v="0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s v="ABS 295"/>
    <s v="ABS PECO"/>
    <x v="2"/>
    <x v="26"/>
    <s v="&lt;300kg/Monat"/>
    <x v="6"/>
    <x v="0"/>
    <x v="0"/>
    <x v="0"/>
    <n v="9.1663526661992432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s v="ABS 295"/>
    <s v="ABS Unser Blütenkäse"/>
    <x v="2"/>
    <x v="26"/>
    <s v="&lt;500kg/Monat"/>
    <x v="6"/>
    <x v="0"/>
    <x v="0"/>
    <x v="0"/>
    <n v="9.4651380183951126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s v="ABS 295"/>
    <s v="ABS ZIEGENR"/>
    <x v="2"/>
    <x v="26"/>
    <s v="&lt;100kg/Monat"/>
    <x v="6"/>
    <x v="0"/>
    <x v="0"/>
    <x v="0"/>
    <n v="7.9957903604299254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s v="VOS 295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s v="ABS 295"/>
    <s v="ABS Whisky-Nuts"/>
    <x v="2"/>
    <x v="26"/>
    <s v="&lt;300kg/Monat"/>
    <x v="6"/>
    <x v="0"/>
    <x v="0"/>
    <x v="0"/>
    <n v="7.505813057192578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s v="ABS 295"/>
    <s v="ABS KELLERGEIST"/>
    <x v="2"/>
    <x v="26"/>
    <s v="&lt;300kg/Monat"/>
    <x v="6"/>
    <x v="0"/>
    <x v="0"/>
    <x v="0"/>
    <n v="8.0682678667519738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s v="VOS 295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s v="Räucherwürste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s v="ABS 495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s v="Diverses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s v="Diverses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s v="Diverses"/>
    <s v="Diverses aus Schmelze"/>
    <x v="3"/>
    <x v="17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s v="ganze Würste"/>
    <s v="ganze Wurst gourme natur"/>
    <x v="3"/>
    <x v="23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s v="ganze Würste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s v="ganze Würste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s v="VOS 295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s v="VOS 295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s v="Rest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s v="VOS 295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s v="ABS 295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s v="ABS 295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s v="ABS 295"/>
    <s v="ABS MEDI-KRÄUK"/>
    <x v="2"/>
    <x v="26"/>
    <s v="&lt;500kg/Monat"/>
    <x v="6"/>
    <x v="0"/>
    <x v="0"/>
    <x v="0"/>
    <n v="6.7194568295036419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s v="VOS 295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s v="VOS 295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s v="VOS 295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s v="VOS 295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s v="VOS 295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s v="VOS 295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s v="ABS 295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s v="Sammelnr.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s v="Sammelnr.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s v="Sammelnr."/>
    <s v="VS RW Schinken mit Rind"/>
    <x v="0"/>
    <x v="19"/>
    <s v="-"/>
    <x v="6"/>
    <x v="0"/>
    <x v="0"/>
    <x v="0"/>
    <n v="36"/>
    <s v="Bu3"/>
    <n v="29600017"/>
    <n v="12"/>
    <s v="Bu3"/>
    <n v="29600017"/>
    <n v="72"/>
    <n v="12"/>
    <d v="2021-09-30T00:00:00"/>
    <s v="Rest"/>
    <m/>
    <s v="VS RW Schinken mit Rind"/>
  </r>
  <r>
    <x v="0"/>
    <n v="24"/>
    <d v="2021-09-30T00:00:00"/>
    <s v="Offen vegan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s v="ABS 495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s v="Vorschmelz Diverses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s v="Div. Zipfel, ES ohne Verwendung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s v="Vorschmelz Diverses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s v="ABS 295"/>
    <s v="Scheiben/Staub"/>
    <x v="3"/>
    <x v="6"/>
    <s v="-"/>
    <x v="6"/>
    <x v="0"/>
    <x v="0"/>
    <x v="0"/>
    <s v="0"/>
    <s v="L2"/>
    <s v="Scheiben/Staub"/>
    <n v="30"/>
    <s v="L2"/>
    <s v="Scheiben/Staub"/>
    <n v="12"/>
    <n v="30"/>
    <d v="2021-09-30T00:00:00"/>
    <m/>
    <m/>
    <s v="Scheiben/Staub"/>
  </r>
  <r>
    <x v="2"/>
    <n v="24"/>
    <d v="2021-09-30T00:00:00"/>
    <s v="Diverses"/>
    <s v="Diverses"/>
    <x v="3"/>
    <x v="6"/>
    <s v="-"/>
    <x v="6"/>
    <x v="0"/>
    <x v="0"/>
    <x v="0"/>
    <n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s v="Diverses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s v="ABS 295"/>
    <s v="Scheiben/Staub"/>
    <x v="3"/>
    <x v="6"/>
    <s v="-"/>
    <x v="6"/>
    <x v="0"/>
    <x v="0"/>
    <x v="0"/>
    <s v="0"/>
    <s v="Bu2"/>
    <s v="Scheiben/Staub"/>
    <n v="30"/>
    <s v="Bu2"/>
    <s v="Scheiben/Staub"/>
    <n v="78"/>
    <n v="30"/>
    <d v="2021-09-30T00:00:00"/>
    <m/>
    <m/>
    <s v="Scheiben/Staub"/>
  </r>
  <r>
    <x v="1"/>
    <n v="97.5"/>
    <d v="2021-09-30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s v="ganze Würste"/>
    <s v="ganze Wurst Schinken"/>
    <x v="3"/>
    <x v="23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s v="Diverses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s v="RW"/>
    <s v="RS natur gourmet"/>
    <x v="0"/>
    <x v="19"/>
    <s v="-"/>
    <x v="6"/>
    <x v="0"/>
    <x v="0"/>
    <x v="0"/>
    <s v="0"/>
    <s v="Bu3"/>
    <s v="RS natur gourmet"/>
    <n v="12"/>
    <s v="Bu3"/>
    <s v="RS natur gourmet"/>
    <n v="275"/>
    <n v="12"/>
    <d v="2021-09-30T00:00:00"/>
    <s v="Rest"/>
    <m/>
    <s v="RS natur gourmet"/>
  </r>
  <r>
    <x v="0"/>
    <n v="50"/>
    <d v="2021-09-30T00:00:00"/>
    <s v="ABS 295"/>
    <s v="Walnusstraum"/>
    <x v="3"/>
    <x v="6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s v="ganze Würste"/>
    <s v="ganze Wurst BDK"/>
    <x v="3"/>
    <x v="23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s v="ganze Würste"/>
    <s v="ganze Wurst Räucher"/>
    <x v="3"/>
    <x v="23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s v="Qualitätssicherung"/>
    <s v="Rückstellproben"/>
    <x v="4"/>
    <x v="15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s v="Qualitätssicherung"/>
    <s v="Rückstellproben"/>
    <x v="4"/>
    <x v="15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s v="Rest"/>
    <s v="SKZ Ammerland Block"/>
    <x v="4"/>
    <x v="18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s v="VOS 295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s v="VOS 295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s v="VOS 295"/>
    <s v="VOS Räucher Vorschmelzr"/>
    <x v="0"/>
    <x v="12"/>
    <s v="-"/>
    <x v="7"/>
    <x v="0"/>
    <x v="0"/>
    <x v="0"/>
    <n v="273.5"/>
    <s v="BU3"/>
    <n v="29500565"/>
    <n v="12"/>
    <s v="BU3"/>
    <n v="29500565"/>
    <n v="547"/>
    <n v="12"/>
    <d v="2021-10-04T00:00:00"/>
    <m/>
    <m/>
    <s v="VOS Räucher Vorschmelzr"/>
  </r>
  <r>
    <x v="2"/>
    <n v="2"/>
    <d v="2021-10-04T00:00:00"/>
    <s v="ABS 295"/>
    <s v="ABS ZIEGE-GOU"/>
    <x v="2"/>
    <x v="26"/>
    <s v="-"/>
    <x v="7"/>
    <x v="0"/>
    <x v="0"/>
    <x v="0"/>
    <n v="8.9154964727939934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s v="ABS 295"/>
    <s v="ABS BLU-FOU"/>
    <x v="2"/>
    <x v="26"/>
    <s v="-"/>
    <x v="7"/>
    <x v="0"/>
    <x v="0"/>
    <x v="0"/>
    <n v="6.5857900165143262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s v="ABS 295"/>
    <s v="ABS SCH-PAUL"/>
    <x v="2"/>
    <x v="26"/>
    <s v="-"/>
    <x v="7"/>
    <x v="0"/>
    <x v="0"/>
    <x v="0"/>
    <n v="7.6086145024926051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s v="ABS 295"/>
    <s v="ABS Unser Blütenkäse"/>
    <x v="2"/>
    <x v="26"/>
    <s v="-"/>
    <x v="7"/>
    <x v="0"/>
    <x v="0"/>
    <x v="0"/>
    <n v="9.4651380183951126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s v="VOS 295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s v="VOS 295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s v="VOS 295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s v="VOS 295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s v="VOS 295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s v="VOS 295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s v="ABS 295"/>
    <s v="ABS CHED-PF-KRÄUK gemis"/>
    <x v="3"/>
    <x v="16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s v="ABS 295"/>
    <s v="ABS Whisky-Nuts"/>
    <x v="2"/>
    <x v="26"/>
    <s v="-"/>
    <x v="7"/>
    <x v="0"/>
    <x v="0"/>
    <x v="0"/>
    <n v="7.505813057192578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s v="VOS 295"/>
    <s v="VOS WAL-THEKE"/>
    <x v="2"/>
    <x v="26"/>
    <s v="-"/>
    <x v="7"/>
    <x v="0"/>
    <x v="0"/>
    <x v="0"/>
    <n v="0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s v="ABS 295"/>
    <s v="ABS CAMBOZOLA"/>
    <x v="2"/>
    <x v="26"/>
    <s v="-"/>
    <x v="7"/>
    <x v="0"/>
    <x v="0"/>
    <x v="0"/>
    <n v="8.9105580026070399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s v="ABS 295"/>
    <s v="ABS KELLERGEIST"/>
    <x v="2"/>
    <x v="26"/>
    <s v="-"/>
    <x v="7"/>
    <x v="0"/>
    <x v="0"/>
    <x v="0"/>
    <n v="8.0682678667519738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s v="ABS 295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s v="VOS 295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s v="Endstücke 295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s v="VOS 495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s v="VOS 495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s v="Fertigware"/>
    <s v="Abschnitte Landkäse Ber"/>
    <x v="0"/>
    <x v="34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s v="Diverses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s v="ABS 295"/>
    <s v="Scheiben/Staub"/>
    <x v="3"/>
    <x v="6"/>
    <s v="-"/>
    <x v="7"/>
    <x v="0"/>
    <x v="0"/>
    <x v="0"/>
    <s v="0"/>
    <s v="BU2"/>
    <s v="Scheiben/Staub"/>
    <n v="30"/>
    <s v="BU2"/>
    <s v="Scheiben/Staub"/>
    <n v="86"/>
    <n v="30"/>
    <d v="2021-10-04T00:00:00"/>
    <m/>
    <m/>
    <s v="Scheiben/Staub"/>
  </r>
  <r>
    <x v="0"/>
    <n v="65"/>
    <d v="2021-10-04T00:00:00"/>
    <s v="Diverses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s v="Diverses"/>
    <s v="Diverses"/>
    <x v="4"/>
    <x v="22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s v="Qualitätssicherung"/>
    <s v="Laborproben"/>
    <x v="4"/>
    <x v="18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s v="Rest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s v="RW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s v="ABS 295"/>
    <s v="ABS CHED-PF-KRÄUK gemis"/>
    <x v="3"/>
    <x v="16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s v="Diverses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s v="RW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s v="ABS 295"/>
    <s v="Walnusstraum"/>
    <x v="3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s v="VOS 295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s v="ABS 295"/>
    <s v="ABS PECO"/>
    <x v="2"/>
    <x v="26"/>
    <s v="-"/>
    <x v="7"/>
    <x v="0"/>
    <x v="0"/>
    <x v="0"/>
    <n v="9.1663526661992432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s v="ABS 295"/>
    <s v="ABS GRUY"/>
    <x v="2"/>
    <x v="26"/>
    <s v="-"/>
    <x v="7"/>
    <x v="0"/>
    <x v="0"/>
    <x v="0"/>
    <n v="14.49175949220386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s v="VOS 295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s v="VOS 295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s v="VOS 295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s v="ABS 295"/>
    <s v="ABS OLD-AMSTERDAM"/>
    <x v="2"/>
    <x v="26"/>
    <s v="-"/>
    <x v="7"/>
    <x v="0"/>
    <x v="0"/>
    <x v="0"/>
    <n v="10.86892505231499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s v="Zipfel 295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s v="ABS 295"/>
    <s v="ABS BRIE-PAP"/>
    <x v="2"/>
    <x v="26"/>
    <s v="-"/>
    <x v="7"/>
    <x v="0"/>
    <x v="0"/>
    <x v="0"/>
    <n v="9.6459416666666655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s v="Sammelnr.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s v="Sammelnr.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s v="ABS 495"/>
    <s v="ABS BLU-FOU-VAKU"/>
    <x v="0"/>
    <x v="3"/>
    <s v="-"/>
    <x v="7"/>
    <x v="0"/>
    <x v="0"/>
    <x v="0"/>
    <n v="6.5857900165143262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s v="Rohware"/>
    <s v="Blöcke"/>
    <x v="0"/>
    <x v="21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s v="Fertigware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s v="Div. Zipfel, ES ohne Verwendung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s v="Vorschmelz Diverses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s v="Diverses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s v="Diverses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s v="Diverses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s v="Diverses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s v="ABS 295"/>
    <s v="Scheiben/Staub"/>
    <x v="3"/>
    <x v="6"/>
    <s v="-"/>
    <x v="7"/>
    <x v="0"/>
    <x v="0"/>
    <x v="0"/>
    <s v="0"/>
    <s v="BU2"/>
    <s v="Scheiben/Staub"/>
    <n v="30"/>
    <s v="BU2"/>
    <s v="Scheiben/Staub"/>
    <n v="86"/>
    <n v="30"/>
    <d v="2021-10-05T00:00:00"/>
    <m/>
    <m/>
    <s v="Scheiben/Staub"/>
  </r>
  <r>
    <x v="5"/>
    <n v="7.5"/>
    <d v="2021-10-05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s v="ABS 295"/>
    <s v="Scheiben/Staub"/>
    <x v="3"/>
    <x v="6"/>
    <s v="-"/>
    <x v="7"/>
    <x v="0"/>
    <x v="0"/>
    <x v="0"/>
    <s v="0"/>
    <s v="Bu2"/>
    <s v="Scheiben/Staub"/>
    <n v="30"/>
    <s v="Bu2"/>
    <s v="Scheiben/Staub"/>
    <n v="70"/>
    <n v="30"/>
    <d v="2021-10-05T00:00:00"/>
    <m/>
    <m/>
    <s v="Scheiben/Staub"/>
  </r>
  <r>
    <x v="1"/>
    <n v="90"/>
    <d v="2021-10-05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s v="ganze Würste"/>
    <s v="ganze Wurst Gourme Kräuter"/>
    <x v="3"/>
    <x v="23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s v="Rohware"/>
    <s v="Mozzarella"/>
    <x v="1"/>
    <x v="13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s v="Fertigware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s v="vegan"/>
    <s v="vegan"/>
    <x v="3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s v="ABS 295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s v="VOS 295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s v="ABS 295"/>
    <s v="ABS MEDI-KRÄUK"/>
    <x v="2"/>
    <x v="26"/>
    <s v="-"/>
    <x v="7"/>
    <x v="0"/>
    <x v="0"/>
    <x v="0"/>
    <n v="6.7194568295036419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s v="VOS 295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s v="VOS 295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s v="VOS 295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s v="VOS 295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s v="ABS 295"/>
    <s v="ABS GRÜN-PESTO"/>
    <x v="2"/>
    <x v="26"/>
    <s v="-"/>
    <x v="7"/>
    <x v="0"/>
    <x v="0"/>
    <x v="0"/>
    <n v="0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s v="ABS 295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s v="ABS 295"/>
    <s v="ABS BRUSCHETTA"/>
    <x v="2"/>
    <x v="26"/>
    <s v="-"/>
    <x v="7"/>
    <x v="0"/>
    <x v="0"/>
    <x v="0"/>
    <n v="7.281148389532067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s v="ABS 295"/>
    <s v="ABS ORANG-PESTO"/>
    <x v="2"/>
    <x v="26"/>
    <s v="-"/>
    <x v="7"/>
    <x v="0"/>
    <x v="0"/>
    <x v="0"/>
    <n v="7.2678522889458623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s v="ABS 295"/>
    <s v="ABS SAINT ANDRÉ"/>
    <x v="2"/>
    <x v="26"/>
    <s v="-"/>
    <x v="7"/>
    <x v="0"/>
    <x v="0"/>
    <x v="0"/>
    <n v="0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s v="ABS 295"/>
    <s v="ABS OLD-AMSTERDAM"/>
    <x v="2"/>
    <x v="26"/>
    <s v="-"/>
    <x v="7"/>
    <x v="0"/>
    <x v="0"/>
    <x v="0"/>
    <n v="10.868925052314992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s v="Endstücke 295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s v="ABS 295"/>
    <s v="ABS BRIE-PAP"/>
    <x v="2"/>
    <x v="26"/>
    <s v="-"/>
    <x v="7"/>
    <x v="0"/>
    <x v="0"/>
    <x v="0"/>
    <n v="9.645941666666665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s v="VOS 495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s v="Rohware"/>
    <s v="Blöcke"/>
    <x v="0"/>
    <x v="21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s v="Diverses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s v="Diverses"/>
    <s v="Diverses"/>
    <x v="3"/>
    <x v="6"/>
    <s v="-"/>
    <x v="7"/>
    <x v="0"/>
    <x v="0"/>
    <x v="0"/>
    <n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s v="ABS 295"/>
    <s v="Scheiben/Staub"/>
    <x v="3"/>
    <x v="6"/>
    <s v="-"/>
    <x v="7"/>
    <x v="0"/>
    <x v="0"/>
    <x v="0"/>
    <s v="0"/>
    <s v="BU2"/>
    <s v="Scheiben/Staub"/>
    <n v="30"/>
    <s v="BU2"/>
    <s v="Scheiben/Staub"/>
    <n v="69.900000000000006"/>
    <n v="30"/>
    <d v="2021-10-06T00:00:00"/>
    <m/>
    <m/>
    <s v="Scheiben/Staub"/>
  </r>
  <r>
    <x v="5"/>
    <n v="11"/>
    <d v="2021-10-06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s v="ganze Wurst"/>
    <s v="ganze Wurst Gourme Schinken"/>
    <x v="3"/>
    <x v="23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s v="ganze Würste"/>
    <s v="ganze Wurst Gourmet Schinken"/>
    <x v="3"/>
    <x v="23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s v="ganze Würste"/>
    <s v="ganze Wurst NA Extra"/>
    <x v="3"/>
    <x v="23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s v="Qualitätssicherung"/>
    <s v="Laborproben"/>
    <x v="4"/>
    <x v="18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s v="Riemen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s v="Riemen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s v="VOS 295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s v="VOS 295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s v="VOS 295"/>
    <s v="VOS SKZ EMM in Wurstfor"/>
    <x v="2"/>
    <x v="26"/>
    <s v="-"/>
    <x v="7"/>
    <x v="0"/>
    <x v="0"/>
    <x v="0"/>
    <n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s v="ABS 295"/>
    <s v="ABS AT-ROTWEIN"/>
    <x v="2"/>
    <x v="26"/>
    <s v="-"/>
    <x v="7"/>
    <x v="0"/>
    <x v="0"/>
    <x v="0"/>
    <n v="7.4148209887633527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s v="Zipfel 295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s v="Endstücke 295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s v="Diverses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s v="Räucherwürste"/>
    <s v="GRW SCHI-NAT 7,2GK NEUE"/>
    <x v="3"/>
    <x v="23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s v="Rohware"/>
    <s v="Blöcke"/>
    <x v="0"/>
    <x v="21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s v="Vorschmelz Diverses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s v="Diverses"/>
    <s v="Diverses"/>
    <x v="3"/>
    <x v="6"/>
    <s v="-"/>
    <x v="7"/>
    <x v="0"/>
    <x v="0"/>
    <x v="0"/>
    <n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s v="Diverses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s v="Diverses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s v="Diverses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s v="Diverses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s v="Diverses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s v="Rohware"/>
    <s v="Blöcke"/>
    <x v="0"/>
    <x v="21"/>
    <s v="-"/>
    <x v="7"/>
    <x v="0"/>
    <x v="0"/>
    <x v="0"/>
    <s v="0"/>
    <s v="BU2"/>
    <s v="Blöcke"/>
    <n v="12"/>
    <s v="BU2"/>
    <s v="Blöcke"/>
    <n v="15"/>
    <n v="12"/>
    <d v="2021-10-07T00:00:00"/>
    <s v="Luftzieher/Folienriss durch Transport"/>
    <s v="-"/>
    <s v="Blöcke"/>
  </r>
  <r>
    <x v="1"/>
    <n v="153"/>
    <d v="2021-10-07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s v="VOS 295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s v="ABS 295"/>
    <s v="ABS ZIEGE-GOU"/>
    <x v="2"/>
    <x v="26"/>
    <s v="-"/>
    <x v="7"/>
    <x v="0"/>
    <x v="0"/>
    <x v="0"/>
    <n v="8.9154964727939934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s v="ABS 295"/>
    <s v="ABS ZIEGE-GOU"/>
    <x v="0"/>
    <x v="3"/>
    <s v="-"/>
    <x v="7"/>
    <x v="0"/>
    <x v="0"/>
    <x v="0"/>
    <n v="8.915496472793993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s v="VOS 295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s v="ABS 295"/>
    <s v="ABS CHED-PF-KRÄUK gemis"/>
    <x v="3"/>
    <x v="16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s v="ABS 295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s v="Sammelnr.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s v="Diverses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s v="Diverses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s v="Diverses"/>
    <s v="Diverses"/>
    <x v="1"/>
    <x v="14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s v="Diverses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s v="Diverses"/>
    <s v="Diverses"/>
    <x v="4"/>
    <x v="14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s v="Qualitätssicherung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s v="Qualitätssicherung"/>
    <s v="Laborproben"/>
    <x v="4"/>
    <x v="14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s v="Rest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s v="Diverses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s v="ABS 295"/>
    <s v="Würfel"/>
    <x v="3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s v="ABS 295"/>
    <s v="ABS Havarti Natur 55%"/>
    <x v="1"/>
    <x v="13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s v="ABS 295"/>
    <s v="ABS PECO"/>
    <x v="2"/>
    <x v="26"/>
    <s v="-"/>
    <x v="8"/>
    <x v="0"/>
    <x v="0"/>
    <x v="0"/>
    <n v="9.1663526661992432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s v="ABS 295"/>
    <s v="ABS REBLOCH"/>
    <x v="0"/>
    <x v="3"/>
    <s v="-"/>
    <x v="8"/>
    <x v="0"/>
    <x v="0"/>
    <x v="0"/>
    <n v="9.946660172967233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s v="ABS 295"/>
    <s v="ABS REBLOCH"/>
    <x v="2"/>
    <x v="26"/>
    <s v="-"/>
    <x v="8"/>
    <x v="0"/>
    <x v="0"/>
    <x v="0"/>
    <n v="9.946660172967233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s v="ABS 295"/>
    <s v="ABS BACK-BLÜT"/>
    <x v="0"/>
    <x v="3"/>
    <s v="-"/>
    <x v="8"/>
    <x v="0"/>
    <x v="0"/>
    <x v="0"/>
    <n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s v="ABS 295"/>
    <s v="ABS TI-AD"/>
    <x v="2"/>
    <x v="26"/>
    <s v="-"/>
    <x v="8"/>
    <x v="0"/>
    <x v="0"/>
    <x v="0"/>
    <n v="7.7475399924149615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s v="ABS 295"/>
    <s v="ABS SCH-PAUL"/>
    <x v="2"/>
    <x v="26"/>
    <s v="-"/>
    <x v="8"/>
    <x v="0"/>
    <x v="0"/>
    <x v="0"/>
    <n v="7.6086145024926051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s v="ABS 295"/>
    <s v="ABS GRUY"/>
    <x v="2"/>
    <x v="26"/>
    <s v="-"/>
    <x v="8"/>
    <x v="0"/>
    <x v="0"/>
    <x v="0"/>
    <n v="14.49175949220386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s v="ABS 295"/>
    <s v="ABS Unser Blütenkäse"/>
    <x v="2"/>
    <x v="26"/>
    <s v="-"/>
    <x v="8"/>
    <x v="0"/>
    <x v="0"/>
    <x v="0"/>
    <n v="9.4651380183951126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s v="VOS 295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s v="VOS 295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s v="ABS 295"/>
    <s v="ABS OLD-AMSTERDAM"/>
    <x v="2"/>
    <x v="26"/>
    <s v="-"/>
    <x v="8"/>
    <x v="0"/>
    <x v="0"/>
    <x v="0"/>
    <n v="10.868925052314992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s v="ABS 295"/>
    <s v="ABS OLD-AMSTERDAM"/>
    <x v="2"/>
    <x v="26"/>
    <s v="-"/>
    <x v="8"/>
    <x v="0"/>
    <x v="0"/>
    <x v="0"/>
    <n v="10.868925052314992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s v="ABS 295"/>
    <s v="ABS GOU-ROYAL"/>
    <x v="0"/>
    <x v="3"/>
    <s v="-"/>
    <x v="8"/>
    <x v="0"/>
    <x v="0"/>
    <x v="0"/>
    <n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s v="Endstücke 295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s v="ABS 295"/>
    <s v="ABS Simmentaler"/>
    <x v="2"/>
    <x v="26"/>
    <s v="-"/>
    <x v="8"/>
    <x v="0"/>
    <x v="0"/>
    <x v="0"/>
    <n v="6.7003968641643503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s v="Sammelnr.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s v="Offen vegan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s v="ABS 495"/>
    <s v="ABS JARLSBERG-VAKU"/>
    <x v="0"/>
    <x v="3"/>
    <s v="-"/>
    <x v="8"/>
    <x v="0"/>
    <x v="0"/>
    <x v="0"/>
    <n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s v="Rohware"/>
    <s v="Blöcke"/>
    <x v="0"/>
    <x v="21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s v="Rohware"/>
    <s v="Blöcke"/>
    <x v="0"/>
    <x v="21"/>
    <s v="-"/>
    <x v="8"/>
    <x v="0"/>
    <x v="0"/>
    <x v="0"/>
    <s v="0"/>
    <s v="BU2"/>
    <s v="Blöcke"/>
    <n v="12"/>
    <s v="BU2"/>
    <s v="Blöcke"/>
    <n v="15"/>
    <n v="12"/>
    <d v="2021-10-11T00:00:00"/>
    <s v="Luftzieher/Folienriss durch Transport"/>
    <m/>
    <s v="Blöcke"/>
  </r>
  <r>
    <x v="1"/>
    <n v="136"/>
    <d v="2021-10-11T00:00:00"/>
    <s v="Diverses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s v="Diverses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s v="ABS 295"/>
    <s v="Scheiben/Staub"/>
    <x v="3"/>
    <x v="6"/>
    <s v="-"/>
    <x v="8"/>
    <x v="0"/>
    <x v="0"/>
    <x v="0"/>
    <s v="0"/>
    <s v="BU2"/>
    <s v="Scheiben/Staub"/>
    <n v="30"/>
    <s v="BU2"/>
    <s v="Scheiben/Staub"/>
    <n v="65"/>
    <n v="30"/>
    <d v="2021-10-11T00:00:00"/>
    <m/>
    <m/>
    <s v="Scheiben/Staub"/>
  </r>
  <r>
    <x v="1"/>
    <n v="357"/>
    <d v="2021-10-11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s v="Diverses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s v="ABS 295"/>
    <s v="Scheiben/Staub"/>
    <x v="3"/>
    <x v="6"/>
    <s v="-"/>
    <x v="8"/>
    <x v="0"/>
    <x v="0"/>
    <x v="0"/>
    <s v="0"/>
    <s v="BU2"/>
    <s v="Scheiben/Staub"/>
    <n v="30"/>
    <s v="BU2"/>
    <s v="Scheiben/Staub"/>
    <n v="98"/>
    <n v="30"/>
    <d v="2021-10-11T00:00:00"/>
    <m/>
    <m/>
    <s v="Scheiben/Staub"/>
  </r>
  <r>
    <x v="0"/>
    <n v="32"/>
    <d v="2021-10-11T00:00:00"/>
    <s v="Diverses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s v="Diverses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s v="Diverses"/>
    <s v="Diverses"/>
    <x v="4"/>
    <x v="14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s v="Diverses"/>
    <s v="Diverses"/>
    <x v="3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s v="Diverses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s v="Diverses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s v="Diverses"/>
    <s v="Diverses"/>
    <x v="4"/>
    <x v="14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s v="ganze Würste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s v="ganze Würste"/>
    <s v="ganze Wurst Gourme Natur"/>
    <x v="3"/>
    <x v="23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s v="ganze Wurst"/>
    <s v="ganze Wurst Gourme Schinken"/>
    <x v="3"/>
    <x v="23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s v="VOS 295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s v="VOS 295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s v="ABS 295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s v="VOS 295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s v="VOS 295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s v="VOS 295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s v="VOS 295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s v="VOS 295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s v="VOS 295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s v="ABS 295"/>
    <s v="ABS BERGK BERGLANDMILCH"/>
    <x v="0"/>
    <x v="0"/>
    <s v="-"/>
    <x v="8"/>
    <x v="0"/>
    <x v="0"/>
    <x v="0"/>
    <s v="0"/>
    <s v="BU3"/>
    <n v="29500967"/>
    <n v="12"/>
    <s v="BU3"/>
    <n v="29500967"/>
    <n v="20"/>
    <n v="12"/>
    <d v="2021-10-12T00:00:00"/>
    <s v="VOS &gt; Einsatz"/>
    <m/>
    <s v="ABS BERGK BERGLANDMILCH"/>
  </r>
  <r>
    <x v="3"/>
    <n v="30"/>
    <d v="2021-10-12T00:00:00"/>
    <s v="Endstücke 295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s v="Offen vegan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s v="Offen vegan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s v="Vakuumierte Zipfel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s v="Vegan 495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s v="Vegan 495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s v="Fertigware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s v="Diverses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s v="Qualitätssicherung"/>
    <s v="Laborproben"/>
    <x v="4"/>
    <x v="14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s v="Qualitätssicherung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s v="Vorschmelz Diverses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s v="Rohware"/>
    <s v="Konzentrat in Würsten 1"/>
    <x v="3"/>
    <x v="23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s v="VOS 295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s v="VOS 295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s v="VOS 295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s v="Räucherwürste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s v="Räucherwürste"/>
    <s v="Würste 9300g Räucher na"/>
    <x v="3"/>
    <x v="23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s v="Räucherwürste"/>
    <s v="Würste 8400g Schinkenrä"/>
    <x v="3"/>
    <x v="23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s v="Räucherwürste"/>
    <s v="GRW NATUR 7,2KG"/>
    <x v="3"/>
    <x v="23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s v="Räucherwürste"/>
    <s v="GRW SCHI-NAT 7,2GK NEUE"/>
    <x v="3"/>
    <x v="23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s v="Räucherwürste"/>
    <s v="GRW SCHI-NAT 7,2GK NEUE"/>
    <x v="3"/>
    <x v="23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s v="ABS 495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s v="ABS 495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s v="Fertigware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s v="Rohware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s v="Rohware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s v="HF-Ware"/>
    <s v="Verpackte Scheiben"/>
    <x v="0"/>
    <x v="12"/>
    <s v="-"/>
    <x v="8"/>
    <x v="0"/>
    <x v="0"/>
    <x v="0"/>
    <s v="0"/>
    <s v="BU2"/>
    <s v="Verpackte Scheiben"/>
    <n v="12"/>
    <s v="BU2"/>
    <s v="Verpackte Scheiben"/>
    <n v="125"/>
    <n v="12"/>
    <d v="2021-10-13T00:00:00"/>
    <m/>
    <m/>
    <s v="Verpackte Scheiben"/>
  </r>
  <r>
    <x v="0"/>
    <n v="25"/>
    <d v="2021-10-13T00:00:00"/>
    <s v="Diverses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s v="Diverses"/>
    <s v="Diverses"/>
    <x v="4"/>
    <x v="14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s v="Diverses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s v="Diverses"/>
    <s v="Diverses"/>
    <x v="3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s v="Diverses"/>
    <s v="Diverses"/>
    <x v="4"/>
    <x v="9"/>
    <s v="-"/>
    <x v="8"/>
    <x v="0"/>
    <x v="0"/>
    <x v="0"/>
    <s v="0"/>
    <s v="Labor"/>
    <s v="Diverses"/>
    <n v="73"/>
    <s v="Labor"/>
    <s v="Diverses"/>
    <n v="2"/>
    <n v="73"/>
    <d v="2021-10-13T00:00:00"/>
    <m/>
    <m/>
    <s v="Diverses"/>
  </r>
  <r>
    <x v="5"/>
    <n v="1.5"/>
    <d v="2021-10-13T00:00:00"/>
    <s v="Diverses"/>
    <s v="Diverses"/>
    <x v="4"/>
    <x v="14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s v="Rohware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s v="Rohware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s v="VOS 295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s v="VOS 295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s v="VOS 295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s v="VOS 295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s v="ABS 295"/>
    <s v="ABS MEDI-KRÄUK"/>
    <x v="2"/>
    <x v="26"/>
    <s v="-"/>
    <x v="8"/>
    <x v="0"/>
    <x v="0"/>
    <x v="0"/>
    <n v="6.7194568295036419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s v="ABS 295"/>
    <s v="ABS PECO"/>
    <x v="2"/>
    <x v="26"/>
    <s v="-"/>
    <x v="8"/>
    <x v="0"/>
    <x v="0"/>
    <x v="0"/>
    <n v="9.1663526661992432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s v="ABS 295"/>
    <s v="ABS SCH-PAUL"/>
    <x v="2"/>
    <x v="26"/>
    <s v="-"/>
    <x v="8"/>
    <x v="0"/>
    <x v="0"/>
    <x v="0"/>
    <n v="7.6086145024926051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s v="VOS 295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s v="ABS 295"/>
    <s v="ABS GRÜN-PESTO"/>
    <x v="2"/>
    <x v="26"/>
    <s v="-"/>
    <x v="8"/>
    <x v="0"/>
    <x v="0"/>
    <x v="0"/>
    <n v="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s v="ABS 295"/>
    <s v="ABS GRÜN-PESTO"/>
    <x v="2"/>
    <x v="26"/>
    <s v="-"/>
    <x v="8"/>
    <x v="0"/>
    <x v="0"/>
    <x v="0"/>
    <n v="0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s v="VOS 295"/>
    <s v="VOS WAL-THEKE"/>
    <x v="2"/>
    <x v="26"/>
    <s v="-"/>
    <x v="8"/>
    <x v="0"/>
    <x v="0"/>
    <x v="0"/>
    <n v="0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s v="VOS 295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s v="ABS 295"/>
    <s v="ABS BRUSCHETTA"/>
    <x v="2"/>
    <x v="26"/>
    <s v="-"/>
    <x v="8"/>
    <x v="0"/>
    <x v="0"/>
    <x v="0"/>
    <n v="7.281148389532067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s v="ABS 295"/>
    <s v="ABS OLD-AMSTERDAM"/>
    <x v="2"/>
    <x v="26"/>
    <s v="-"/>
    <x v="8"/>
    <x v="0"/>
    <x v="0"/>
    <x v="0"/>
    <n v="10.868925052314992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s v="Zipfel 295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s v="Sammelnr.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s v="Sammelnr.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s v="Diverses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s v="Diverses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s v="Rest"/>
    <s v="-"/>
    <x v="4"/>
    <x v="14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s v="Rest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s v="Rest"/>
    <s v="-"/>
    <x v="4"/>
    <x v="14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s v="Diverses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s v="Diverses"/>
    <s v="Diverses"/>
    <x v="3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s v="Fertigware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s v="Qualitätssicherung"/>
    <s v="Rückstellproben"/>
    <x v="4"/>
    <x v="15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s v="Qualitätssicherung"/>
    <s v="Rückstellproben"/>
    <x v="4"/>
    <x v="15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s v="Fertigware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s v="VOS 295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s v="Fertigware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s v="Rohware"/>
    <s v="Bergkäse 45% Fett i. Tr"/>
    <x v="0"/>
    <x v="12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s v="HF-Ware"/>
    <s v="Verpackte Scheiben"/>
    <x v="0"/>
    <x v="12"/>
    <s v="-"/>
    <x v="8"/>
    <x v="0"/>
    <x v="0"/>
    <x v="0"/>
    <s v="0"/>
    <s v="BU2"/>
    <s v="Verpackte Scheiben"/>
    <n v="12"/>
    <s v="BU2"/>
    <s v="Verpackte Scheiben"/>
    <n v="90"/>
    <n v="12"/>
    <d v="2021-10-15T00:00:00"/>
    <m/>
    <m/>
    <s v="Verpackte Scheiben"/>
  </r>
  <r>
    <x v="2"/>
    <n v="8"/>
    <d v="2021-10-15T00:00:00"/>
    <s v="ABS 295"/>
    <s v="ABS ZIEGE-GOU"/>
    <x v="2"/>
    <x v="26"/>
    <s v="-"/>
    <x v="8"/>
    <x v="0"/>
    <x v="0"/>
    <x v="0"/>
    <n v="8.9154964727939934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s v="ABS 295"/>
    <s v="ABS GRÜN-PESTO"/>
    <x v="2"/>
    <x v="26"/>
    <s v="-"/>
    <x v="8"/>
    <x v="0"/>
    <x v="0"/>
    <x v="0"/>
    <n v="0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s v="ABS 295"/>
    <s v="ABS SAINT ANDRÉ"/>
    <x v="2"/>
    <x v="26"/>
    <s v="-"/>
    <x v="8"/>
    <x v="0"/>
    <x v="0"/>
    <x v="0"/>
    <n v="0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s v="ABS 295"/>
    <s v="ABS OLD-AMSTERDAM"/>
    <x v="2"/>
    <x v="26"/>
    <s v="-"/>
    <x v="8"/>
    <x v="0"/>
    <x v="0"/>
    <x v="0"/>
    <n v="10.86892505231499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s v="ABS 295"/>
    <s v="ABS Simmentaler"/>
    <x v="2"/>
    <x v="26"/>
    <s v="-"/>
    <x v="8"/>
    <x v="0"/>
    <x v="0"/>
    <x v="0"/>
    <n v="6.7003968641643503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s v="Räucherwürste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s v="ABS 495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s v="Vegan 495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s v="Diverses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s v="Diverses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s v="Diverses"/>
    <s v="Maschinenabfall"/>
    <x v="3"/>
    <x v="6"/>
    <s v="-"/>
    <x v="8"/>
    <x v="0"/>
    <x v="0"/>
    <x v="0"/>
    <n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s v="Diverses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s v="ABS 295"/>
    <s v="Scheiben/Staub"/>
    <x v="3"/>
    <x v="6"/>
    <s v="-"/>
    <x v="8"/>
    <x v="0"/>
    <x v="0"/>
    <x v="0"/>
    <s v="0"/>
    <s v="Bu2"/>
    <s v="Scheiben/Staub"/>
    <n v="30"/>
    <s v="Bu2"/>
    <s v="Scheiben/Staub"/>
    <n v="39"/>
    <n v="30"/>
    <d v="2021-10-15T00:00:00"/>
    <m/>
    <m/>
    <s v="Scheiben/Staub"/>
  </r>
  <r>
    <x v="5"/>
    <n v="8.5"/>
    <d v="2021-10-15T00:00:00"/>
    <s v="Rest"/>
    <s v="-"/>
    <x v="4"/>
    <x v="14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s v="Rest"/>
    <s v="-"/>
    <x v="4"/>
    <x v="14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s v="Rohware"/>
    <s v="Blöcke"/>
    <x v="0"/>
    <x v="21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s v="Diverses"/>
    <s v="Diverses"/>
    <x v="3"/>
    <x v="17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s v="Rohware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s v="VOS 295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s v="VOS 295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s v="VOS 295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s v="VOS 295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s v="VOS 295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s v="VOS 295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s v="ABS 295"/>
    <s v="ABS CHED-PF-KRÄUK gemis"/>
    <x v="3"/>
    <x v="16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s v="ABS 295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s v="Zipfel 295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s v="Zipfel 295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s v="keinen Abnehmer/kein Schälpersonal"/>
    <m/>
    <s v="VOS RW-NATUR-NAT ZIPFEL"/>
  </r>
  <r>
    <x v="3"/>
    <n v="92"/>
    <d v="2021-10-18T00:00:00"/>
    <s v="Endstücke 295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s v="keinen Abnehmer/kein Schälpersonal"/>
    <m/>
    <s v="VOS RW-NATUR ENDSTÜCK 3"/>
  </r>
  <r>
    <x v="3"/>
    <n v="25"/>
    <d v="2021-10-18T00:00:00"/>
    <s v="Endstücke 295"/>
    <s v="VOS RW-NATUR-EXTRA ENDS"/>
    <x v="0"/>
    <x v="5"/>
    <s v="-"/>
    <x v="9"/>
    <x v="0"/>
    <x v="0"/>
    <x v="0"/>
    <n v="12.5"/>
    <s v="Verkauf"/>
    <n v="29501083"/>
    <n v="12"/>
    <s v="Verkauf"/>
    <n v="29501083"/>
    <n v="25"/>
    <n v="12"/>
    <d v="2021-10-18T00:00:00"/>
    <s v="keinen Abnehmer/kein Schälpersonal"/>
    <m/>
    <s v="VOS RW-NATUR-EXTRA ENDS"/>
  </r>
  <r>
    <x v="3"/>
    <n v="106"/>
    <d v="2021-10-18T00:00:00"/>
    <s v="Endstücke 295"/>
    <s v="VOS RW-NATUR-EXTRA ENDS"/>
    <x v="0"/>
    <x v="5"/>
    <s v="-"/>
    <x v="9"/>
    <x v="0"/>
    <x v="0"/>
    <x v="0"/>
    <n v="53"/>
    <s v="Verkauf"/>
    <n v="29501083"/>
    <n v="12"/>
    <s v="Verkauf"/>
    <n v="29501083"/>
    <n v="106"/>
    <n v="12"/>
    <d v="2021-10-18T00:00:00"/>
    <s v="keinen Abnehmer/kein Schälpersonal"/>
    <m/>
    <s v="VOS RW-NATUR-EXTRA ENDS"/>
  </r>
  <r>
    <x v="3"/>
    <n v="346"/>
    <d v="2021-10-18T00:00:00"/>
    <s v="Endstücke 295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s v="Zipfel 295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s v="Endstücke 295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s v="Offen vegan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s v="VOS 495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s v="VOS 495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s v="VOS 495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s v="Vakuumierte Zipfel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s v="Rest"/>
    <s v="-"/>
    <x v="3"/>
    <x v="23"/>
    <s v="-"/>
    <x v="9"/>
    <x v="0"/>
    <x v="0"/>
    <x v="0"/>
    <s v="0"/>
    <s v="Abfüllung"/>
    <s v="-"/>
    <n v="34"/>
    <s v="Abfüllung"/>
    <s v="-"/>
    <n v="54"/>
    <n v="34"/>
    <d v="2021-10-18T00:00:00"/>
    <m/>
    <m/>
    <s v="-"/>
  </r>
  <r>
    <x v="1"/>
    <n v="206"/>
    <d v="2021-10-18T00:00:00"/>
    <s v="Rest"/>
    <s v="-"/>
    <x v="3"/>
    <x v="23"/>
    <s v="-"/>
    <x v="9"/>
    <x v="0"/>
    <x v="0"/>
    <x v="0"/>
    <s v="0"/>
    <s v="Abfüllung"/>
    <s v="-"/>
    <n v="34"/>
    <s v="Abfüllung"/>
    <s v="-"/>
    <n v="206"/>
    <n v="34"/>
    <d v="2021-10-18T00:00:00"/>
    <m/>
    <m/>
    <s v="-"/>
  </r>
  <r>
    <x v="0"/>
    <n v="79"/>
    <d v="2021-10-18T00:00:00"/>
    <s v="Diverses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s v="Rest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s v="ABS 295"/>
    <s v="ABS CHED-PF-KRÄUK gemis"/>
    <x v="3"/>
    <x v="16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s v="Rest"/>
    <s v="-"/>
    <x v="4"/>
    <x v="14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s v="Rest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s v="Rest"/>
    <s v="-"/>
    <x v="4"/>
    <x v="14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s v="Rohware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s v="Fertigware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s v="Fertigware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s v="Diverses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s v="VOS 295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s v="VOS 295"/>
    <s v="VOS Schwarzer Pfeffer R"/>
    <x v="0"/>
    <x v="3"/>
    <s v="-"/>
    <x v="9"/>
    <x v="0"/>
    <x v="0"/>
    <x v="0"/>
    <n v="2.84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s v="VOS 295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s v="ABS 295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s v="ABS 295"/>
    <s v="ABS HEUBL"/>
    <x v="0"/>
    <x v="3"/>
    <s v="-"/>
    <x v="9"/>
    <x v="0"/>
    <x v="0"/>
    <x v="0"/>
    <n v="0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s v="ABS 295"/>
    <s v="ABS MEDI-KRÄUK"/>
    <x v="0"/>
    <x v="3"/>
    <s v="-"/>
    <x v="9"/>
    <x v="0"/>
    <x v="0"/>
    <x v="0"/>
    <n v="6.7194568295036419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s v="ABS 295"/>
    <s v="ABS PECO"/>
    <x v="0"/>
    <x v="3"/>
    <s v="-"/>
    <x v="9"/>
    <x v="0"/>
    <x v="0"/>
    <x v="0"/>
    <n v="9.1663526661992432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s v="ABS 295"/>
    <s v="ABS BLU-FOU"/>
    <x v="0"/>
    <x v="3"/>
    <s v="-"/>
    <x v="9"/>
    <x v="0"/>
    <x v="0"/>
    <x v="0"/>
    <n v="6.5857900165143262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s v="ABS 295"/>
    <s v="ABS BLU-FOU"/>
    <x v="2"/>
    <x v="26"/>
    <s v="-"/>
    <x v="9"/>
    <x v="0"/>
    <x v="0"/>
    <x v="0"/>
    <n v="6.5857900165143262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s v="ABS 295"/>
    <s v="ABS REBLOCH"/>
    <x v="0"/>
    <x v="3"/>
    <s v="-"/>
    <x v="9"/>
    <x v="0"/>
    <x v="0"/>
    <x v="0"/>
    <n v="9.946660172967233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s v="ABS 295"/>
    <s v="ABS REBLOCH"/>
    <x v="2"/>
    <x v="26"/>
    <s v="-"/>
    <x v="9"/>
    <x v="0"/>
    <x v="0"/>
    <x v="0"/>
    <n v="9.946660172967233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s v="ABS 295"/>
    <s v="ABS BRIE"/>
    <x v="0"/>
    <x v="3"/>
    <s v="-"/>
    <x v="9"/>
    <x v="0"/>
    <x v="0"/>
    <x v="0"/>
    <n v="11.073912126293463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s v="ABS 295"/>
    <s v="ABS BRIE"/>
    <x v="2"/>
    <x v="26"/>
    <s v="-"/>
    <x v="9"/>
    <x v="0"/>
    <x v="0"/>
    <x v="0"/>
    <n v="11.073912126293463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s v="ABS 295"/>
    <s v="ABS ROVIN"/>
    <x v="0"/>
    <x v="3"/>
    <s v="-"/>
    <x v="9"/>
    <x v="0"/>
    <x v="0"/>
    <x v="0"/>
    <n v="6.6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s v="ABS 295"/>
    <s v="ABS ROVIN"/>
    <x v="2"/>
    <x v="26"/>
    <s v="-"/>
    <x v="9"/>
    <x v="0"/>
    <x v="0"/>
    <x v="0"/>
    <n v="6.6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s v="ABS 295"/>
    <s v="ABS TI-AD"/>
    <x v="2"/>
    <x v="26"/>
    <s v="-"/>
    <x v="9"/>
    <x v="0"/>
    <x v="0"/>
    <x v="0"/>
    <n v="7.7475399924149615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s v="ABS 295"/>
    <s v="ABS SCH-PAUL"/>
    <x v="0"/>
    <x v="3"/>
    <s v="-"/>
    <x v="9"/>
    <x v="0"/>
    <x v="0"/>
    <x v="0"/>
    <n v="7.6086145024926051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s v="ABS 295"/>
    <s v="ABS GRUY"/>
    <x v="0"/>
    <x v="3"/>
    <s v="-"/>
    <x v="9"/>
    <x v="0"/>
    <x v="0"/>
    <x v="0"/>
    <n v="14.49175949220386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s v="ABS 295"/>
    <s v="ABS GRUY"/>
    <x v="2"/>
    <x v="26"/>
    <s v="-"/>
    <x v="9"/>
    <x v="0"/>
    <x v="0"/>
    <x v="0"/>
    <n v="14.49175949220386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s v="ABS 295"/>
    <s v="ABS Unser Blütenkäse"/>
    <x v="0"/>
    <x v="3"/>
    <s v="-"/>
    <x v="9"/>
    <x v="0"/>
    <x v="0"/>
    <x v="0"/>
    <n v="9.4651380183951126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s v="ABS 295"/>
    <s v="ABS ZIEGENR"/>
    <x v="0"/>
    <x v="3"/>
    <s v="-"/>
    <x v="9"/>
    <x v="0"/>
    <x v="0"/>
    <x v="0"/>
    <n v="7.9957903604299254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s v="VOS 295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s v="VOS 295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s v="VOS 295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s v="VOS 295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s v="VOS 295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s v="VOS 295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s v="VOS 295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s v="VOS 295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s v="VOS 295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s v="VOS 295"/>
    <s v="VOS-ABS ENTSORGUNG"/>
    <x v="4"/>
    <x v="14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s v="ABS 295"/>
    <s v="ABS Crémeux"/>
    <x v="0"/>
    <x v="3"/>
    <s v="-"/>
    <x v="9"/>
    <x v="0"/>
    <x v="0"/>
    <x v="0"/>
    <n v="8.1175550752835619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s v="ABS 295"/>
    <s v="ABS Crémeux"/>
    <x v="2"/>
    <x v="26"/>
    <s v="-"/>
    <x v="9"/>
    <x v="0"/>
    <x v="0"/>
    <x v="0"/>
    <n v="8.1175550752835619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s v="ABS 295"/>
    <s v="ABS Whisky-Nuts"/>
    <x v="2"/>
    <x v="26"/>
    <s v="-"/>
    <x v="9"/>
    <x v="0"/>
    <x v="0"/>
    <x v="0"/>
    <n v="7.505813057192578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s v="ABS 295"/>
    <s v="ABS AT-ROTWEIN"/>
    <x v="2"/>
    <x v="26"/>
    <s v="-"/>
    <x v="9"/>
    <x v="0"/>
    <x v="0"/>
    <x v="0"/>
    <n v="7.4148209887633527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s v="ABS 295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s v="ABS 295"/>
    <s v="ABS CAMBOZOLA"/>
    <x v="2"/>
    <x v="26"/>
    <s v="-"/>
    <x v="9"/>
    <x v="0"/>
    <x v="0"/>
    <x v="0"/>
    <n v="8.9105580026070399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s v="ABS 295"/>
    <s v="ABS KELLERGEIST"/>
    <x v="2"/>
    <x v="26"/>
    <s v="-"/>
    <x v="9"/>
    <x v="0"/>
    <x v="0"/>
    <x v="0"/>
    <n v="8.0682678667519738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s v="ABS 295"/>
    <s v="ABS BRUSCHETTA"/>
    <x v="2"/>
    <x v="26"/>
    <s v="-"/>
    <x v="9"/>
    <x v="0"/>
    <x v="0"/>
    <x v="0"/>
    <n v="7.281148389532067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s v="ABS 295"/>
    <s v="ABS BRUSCHETTA"/>
    <x v="2"/>
    <x v="26"/>
    <s v="-"/>
    <x v="9"/>
    <x v="0"/>
    <x v="0"/>
    <x v="0"/>
    <n v="7.281148389532067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s v="ABS 295"/>
    <s v="ABS OLD-AMSTERDAM"/>
    <x v="2"/>
    <x v="26"/>
    <s v="-"/>
    <x v="9"/>
    <x v="0"/>
    <x v="0"/>
    <x v="0"/>
    <n v="10.868925052314992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s v="ABS 295"/>
    <s v="ABS MUNSTER"/>
    <x v="2"/>
    <x v="26"/>
    <s v="-"/>
    <x v="9"/>
    <x v="0"/>
    <x v="0"/>
    <x v="0"/>
    <n v="8.541398533737613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s v="Zipfel 295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s v="ABS 295"/>
    <s v="ABS Simmentaler"/>
    <x v="2"/>
    <x v="26"/>
    <s v="-"/>
    <x v="9"/>
    <x v="0"/>
    <x v="0"/>
    <x v="0"/>
    <n v="6.700396864164350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s v="Sammelnr.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s v="Sammelnr.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s v="Offen vegan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s v="Offen vegan"/>
    <s v="VOS VEG-SCH MILD"/>
    <x v="1"/>
    <x v="13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s v="Offen vegan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s v="ABS 495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s v="Vegan 495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s v="Fertigware"/>
    <s v="Räucher-Endstücke 3kg S"/>
    <x v="0"/>
    <x v="34"/>
    <s v="hätte im Juni verkauft werden sollen"/>
    <x v="9"/>
    <x v="0"/>
    <x v="0"/>
    <x v="0"/>
    <n v="3952.65"/>
    <s v="Verkauf"/>
    <n v="59500021"/>
    <n v="12"/>
    <s v="Verkauf"/>
    <n v="59500021"/>
    <n v="1500"/>
    <n v="12"/>
    <d v="2021-10-19T00:00:00"/>
    <s v="keinen Abnehmer"/>
    <s v="hätte im Juni verkauft werden sollen"/>
    <s v="Räucher-Endstücke 3kg S"/>
  </r>
  <r>
    <x v="1"/>
    <n v="163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20"/>
    <n v="30"/>
    <d v="2021-10-19T00:00:00"/>
    <m/>
    <m/>
    <s v="Scheiben/Staub"/>
  </r>
  <r>
    <x v="0"/>
    <n v="24"/>
    <d v="2021-10-19T00:00:00"/>
    <s v="Rest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s v="Rest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s v="Rest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s v="Rest"/>
    <s v="-"/>
    <x v="4"/>
    <x v="14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s v="Diverses"/>
    <s v="Maschinenabfall"/>
    <x v="3"/>
    <x v="6"/>
    <s v="-"/>
    <x v="9"/>
    <x v="0"/>
    <x v="0"/>
    <x v="0"/>
    <n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s v="Diverses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117"/>
    <n v="30"/>
    <d v="2021-10-19T00:00:00"/>
    <m/>
    <m/>
    <s v="Scheiben/Staub"/>
  </r>
  <r>
    <x v="1"/>
    <n v="100"/>
    <d v="2021-10-19T00:00:00"/>
    <s v="Rest"/>
    <s v="-"/>
    <x v="3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s v="RW"/>
    <s v="Räucher Retoure"/>
    <x v="1"/>
    <x v="13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s v="Rest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10"/>
    <n v="30"/>
    <d v="2021-10-20T00:00:00"/>
    <m/>
    <m/>
    <s v="Scheiben/Staub"/>
  </r>
  <r>
    <x v="4"/>
    <n v="15"/>
    <d v="2021-10-20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15"/>
    <n v="30"/>
    <d v="2021-10-20T00:00:00"/>
    <m/>
    <m/>
    <s v="Scheiben/Staub"/>
  </r>
  <r>
    <x v="1"/>
    <n v="60"/>
    <d v="2021-10-20T00:00:00"/>
    <s v="ABS 295"/>
    <s v="ABS 295"/>
    <x v="0"/>
    <x v="53"/>
    <s v="-"/>
    <x v="9"/>
    <x v="0"/>
    <x v="0"/>
    <x v="0"/>
    <s v="0"/>
    <s v="Schmelze"/>
    <s v="ABS 295"/>
    <n v="12"/>
    <s v="Schmelze"/>
    <s v="ABS 295"/>
    <n v="60"/>
    <n v="12"/>
    <d v="2021-10-20T00:00:00"/>
    <s v="nicht eingesetzt"/>
    <m/>
    <s v="ABS 295"/>
  </r>
  <r>
    <x v="1"/>
    <n v="102"/>
    <d v="2021-10-20T00:00:00"/>
    <s v="ABS 295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s v="ABS 295"/>
    <s v="ABS HEUBL"/>
    <x v="2"/>
    <x v="26"/>
    <s v="-"/>
    <x v="9"/>
    <x v="0"/>
    <x v="0"/>
    <x v="0"/>
    <n v="0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s v="ABS 295"/>
    <s v="ABS MEDI-KRÄUK"/>
    <x v="2"/>
    <x v="26"/>
    <s v="-"/>
    <x v="9"/>
    <x v="0"/>
    <x v="0"/>
    <x v="0"/>
    <n v="6.7194568295036419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s v="ABS 295"/>
    <s v="ABS Unser Blütenkäse"/>
    <x v="2"/>
    <x v="26"/>
    <s v="-"/>
    <x v="9"/>
    <x v="0"/>
    <x v="0"/>
    <x v="0"/>
    <n v="9.4651380183951126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s v="VOS 295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s v="VOS 295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s v="ABS 295"/>
    <s v="ABS CHED-PF-KRÄUK gemis"/>
    <x v="3"/>
    <x v="16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s v="ABS 295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s v="Endstücke 295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s v="Offen vegan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s v="Offen vegan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s v="Diverses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s v="Räucherwürste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s v="Diverses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52"/>
    <n v="30"/>
    <d v="2021-10-20T00:00:00"/>
    <m/>
    <m/>
    <s v="Scheiben/Staub"/>
  </r>
  <r>
    <x v="1"/>
    <n v="29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21.6"/>
    <n v="34"/>
    <d v="2021-10-20T00:00:00"/>
    <m/>
    <m/>
    <s v="-"/>
  </r>
  <r>
    <x v="1"/>
    <n v="58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58"/>
    <n v="34"/>
    <d v="2021-10-20T00:00:00"/>
    <m/>
    <m/>
    <s v="-"/>
  </r>
  <r>
    <x v="5"/>
    <n v="14.5"/>
    <d v="2021-10-20T00:00:00"/>
    <s v="Rest"/>
    <s v="-"/>
    <x v="4"/>
    <x v="14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s v="Diverses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s v="Diverses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s v="Diverses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s v="Rest"/>
    <s v="-"/>
    <x v="3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s v="Rest"/>
    <s v="-"/>
    <x v="3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s v="Rest"/>
    <s v="-"/>
    <x v="3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s v="Rest"/>
    <s v="-"/>
    <x v="4"/>
    <x v="14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s v="Rohware"/>
    <s v="Blöcke"/>
    <x v="0"/>
    <x v="21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s v="Rest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s v="Rest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s v="Rest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s v="Rest"/>
    <s v="-"/>
    <x v="4"/>
    <x v="14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s v="Rohware"/>
    <s v="Konzentrat in Würsten 1"/>
    <x v="3"/>
    <x v="23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s v="Rohware"/>
    <s v="Konzentrat in Würsten 1"/>
    <x v="3"/>
    <x v="23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s v="VOS 295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s v="VOS 295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s v="VOS 295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s v="VOS 295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s v="VOS 295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s v="VOS 295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s v="VOS 295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s v="VOS 295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s v="ABS 295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s v="ABS 295"/>
    <s v="ABS CHED-PF-KRÄUK gemis"/>
    <x v="3"/>
    <x v="16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s v="ABS 295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s v="Zipfel 295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s v="Sammelnr.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s v="Sammelnr.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s v="Räucherwürste"/>
    <s v="GRW SCHI-NAT 7,2GK NEUE"/>
    <x v="3"/>
    <x v="23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s v="Räucherwürste"/>
    <s v="GRW SCHI-NAT 7,2GK NEUE"/>
    <x v="3"/>
    <x v="23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s v="Fertigware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s v="Fertigware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4"/>
    <n v="27"/>
    <d v="2021-10-22T00:00:00"/>
    <s v="ABS 295"/>
    <s v="Scheiben/Staub"/>
    <x v="3"/>
    <x v="6"/>
    <s v="-"/>
    <x v="9"/>
    <x v="0"/>
    <x v="0"/>
    <x v="0"/>
    <s v="0"/>
    <s v="BU2"/>
    <s v="Scheiben/Staub"/>
    <n v="30"/>
    <s v="BU2"/>
    <s v="Scheiben/Staub"/>
    <n v="27"/>
    <n v="30"/>
    <d v="2021-10-22T00:00:00"/>
    <m/>
    <m/>
    <s v="Scheiben/Staub"/>
  </r>
  <r>
    <x v="2"/>
    <n v="29"/>
    <d v="2021-10-22T00:00:00"/>
    <s v="Diverses"/>
    <s v="Maschinenabfall"/>
    <x v="3"/>
    <x v="6"/>
    <s v="-"/>
    <x v="9"/>
    <x v="0"/>
    <x v="0"/>
    <x v="0"/>
    <n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s v="Diverses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s v="Rest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s v="Rest"/>
    <s v="-"/>
    <x v="4"/>
    <x v="14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s v="ganze Wurst"/>
    <s v="Gourmet"/>
    <x v="3"/>
    <x v="23"/>
    <s v="-"/>
    <x v="9"/>
    <x v="0"/>
    <x v="0"/>
    <x v="0"/>
    <s v="0"/>
    <s v="Abfüllung"/>
    <s v="Gourmet"/>
    <n v="34"/>
    <s v="Abfüllung"/>
    <s v="Gourmet"/>
    <n v="39"/>
    <n v="34"/>
    <d v="2021-10-22T00:00:00"/>
    <m/>
    <m/>
    <s v="Gourmet"/>
  </r>
  <r>
    <x v="1"/>
    <n v="46"/>
    <d v="2021-10-22T00:00:00"/>
    <s v="Rest"/>
    <s v="-"/>
    <x v="3"/>
    <x v="23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s v="Diverses"/>
    <s v="Maschinenabfall"/>
    <x v="3"/>
    <x v="6"/>
    <s v="-"/>
    <x v="9"/>
    <x v="0"/>
    <x v="0"/>
    <x v="0"/>
    <n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s v="Rest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s v="Fertigware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s v="Rohware"/>
    <s v="Blöcke"/>
    <x v="0"/>
    <x v="21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s v="Fertigware"/>
    <s v="Räu-End"/>
    <x v="0"/>
    <x v="34"/>
    <s v="-"/>
    <x v="9"/>
    <x v="0"/>
    <x v="0"/>
    <x v="0"/>
    <s v="0"/>
    <s v="Verkauf"/>
    <s v="Räu-End"/>
    <n v="12"/>
    <s v="Verkauf"/>
    <s v="Räu-End"/>
    <n v="9"/>
    <n v="12"/>
    <d v="2021-10-22T00:00:00"/>
    <s v="keinen Abnehmer"/>
    <m/>
    <s v="Räu-End"/>
  </r>
  <r>
    <x v="5"/>
    <n v="53"/>
    <d v="2021-10-22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s v="ABS 295"/>
    <s v="Würfel"/>
    <x v="3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s v="VOS 295"/>
    <s v="VOS Schwarzer Pfeffer R"/>
    <x v="2"/>
    <x v="26"/>
    <s v="-"/>
    <x v="10"/>
    <x v="0"/>
    <x v="0"/>
    <x v="0"/>
    <n v="2.84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s v="VOS 295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s v="VOS 295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s v="VOS 295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s v="VOS 295"/>
    <s v="VOS mit Lachskonzentrat"/>
    <x v="0"/>
    <x v="19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s v="VOS 295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s v="ABS 295"/>
    <s v="ABS MEDI-KRÄUK"/>
    <x v="2"/>
    <x v="26"/>
    <s v="-"/>
    <x v="10"/>
    <x v="0"/>
    <x v="0"/>
    <x v="0"/>
    <n v="6.7194568295036419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s v="ABS 295"/>
    <s v="ABS SCH-PAUL"/>
    <x v="2"/>
    <x v="26"/>
    <s v="-"/>
    <x v="10"/>
    <x v="0"/>
    <x v="0"/>
    <x v="0"/>
    <n v="7.608614502492605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s v="ABS 295"/>
    <s v="ABS Unser Blütenkäse"/>
    <x v="2"/>
    <x v="26"/>
    <s v="-"/>
    <x v="10"/>
    <x v="0"/>
    <x v="0"/>
    <x v="0"/>
    <n v="9.4651380183951126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s v="VOS 295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s v="VOS 295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s v="VOS 295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s v="VOS 295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s v="ABS 295"/>
    <s v="ABS GRÜN-PESTO"/>
    <x v="2"/>
    <x v="26"/>
    <s v="-"/>
    <x v="10"/>
    <x v="0"/>
    <x v="0"/>
    <x v="0"/>
    <n v="0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s v="ABS 295"/>
    <s v="ABS Bergkräuterkäse 50%"/>
    <x v="0"/>
    <x v="12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s v="ABS 295"/>
    <s v="ABS AT-ROTWEIN"/>
    <x v="2"/>
    <x v="26"/>
    <s v="-"/>
    <x v="10"/>
    <x v="0"/>
    <x v="0"/>
    <x v="0"/>
    <n v="7.4148209887633527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s v="VOS 295"/>
    <s v="VOS WAL-THEKE"/>
    <x v="2"/>
    <x v="26"/>
    <s v="-"/>
    <x v="10"/>
    <x v="0"/>
    <x v="0"/>
    <x v="0"/>
    <n v="0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s v="VOS 295"/>
    <s v="VOS WAL-THEKE"/>
    <x v="2"/>
    <x v="26"/>
    <s v="-"/>
    <x v="10"/>
    <x v="0"/>
    <x v="0"/>
    <x v="0"/>
    <n v="0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s v="ABS 295"/>
    <s v="ABS KELLERGEIST"/>
    <x v="2"/>
    <x v="26"/>
    <s v="-"/>
    <x v="10"/>
    <x v="0"/>
    <x v="0"/>
    <x v="0"/>
    <n v="8.0682678667519738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s v="ABS 295"/>
    <s v="ABS KELLERGEIST"/>
    <x v="2"/>
    <x v="26"/>
    <s v="-"/>
    <x v="10"/>
    <x v="0"/>
    <x v="0"/>
    <x v="0"/>
    <n v="8.0682678667519738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s v="ABS 295"/>
    <s v="ABS BRUSCHETTA"/>
    <x v="2"/>
    <x v="26"/>
    <s v="-"/>
    <x v="10"/>
    <x v="0"/>
    <x v="0"/>
    <x v="0"/>
    <n v="7.281148389532067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s v="ABS 295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s v="ABS 295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s v="ABS 295"/>
    <s v="ABS OLD-AMSTERDAM"/>
    <x v="2"/>
    <x v="26"/>
    <s v="-"/>
    <x v="10"/>
    <x v="0"/>
    <x v="0"/>
    <x v="0"/>
    <n v="10.868925052314992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s v="ABS 295"/>
    <s v="ABS OLD-AMSTERDAM"/>
    <x v="2"/>
    <x v="26"/>
    <s v="-"/>
    <x v="10"/>
    <x v="0"/>
    <x v="0"/>
    <x v="0"/>
    <n v="10.868925052314992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s v="Endstücke 295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s v="Endstücke 295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s v="Endstücke 295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s v="Sammelnr.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s v="Räucherwürste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s v="HF-Ware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s v="VOS 495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s v="Vegan 495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s v="Rest"/>
    <s v="-"/>
    <x v="3"/>
    <x v="23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s v="Rest"/>
    <s v="-"/>
    <x v="3"/>
    <x v="23"/>
    <s v="-"/>
    <x v="10"/>
    <x v="0"/>
    <x v="0"/>
    <x v="0"/>
    <s v="0"/>
    <s v="Abfüllung"/>
    <s v="-"/>
    <n v="34"/>
    <s v="Abfüllung"/>
    <s v="-"/>
    <n v="227"/>
    <n v="34"/>
    <d v="2021-10-25T00:00:00"/>
    <m/>
    <m/>
    <s v="-"/>
  </r>
  <r>
    <x v="0"/>
    <n v="94.4"/>
    <d v="2021-10-25T00:00:00"/>
    <s v="Diverses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s v="Diverses"/>
    <s v="Maschinenabfall"/>
    <x v="3"/>
    <x v="6"/>
    <s v="-"/>
    <x v="10"/>
    <x v="0"/>
    <x v="0"/>
    <x v="0"/>
    <n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s v="Diverses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s v="ABS 295"/>
    <s v="Scheiben/Staub"/>
    <x v="3"/>
    <x v="6"/>
    <s v="-"/>
    <x v="10"/>
    <x v="0"/>
    <x v="0"/>
    <x v="0"/>
    <s v="0"/>
    <s v="BU2"/>
    <s v="Scheiben/Staub"/>
    <n v="30"/>
    <s v="BU2"/>
    <s v="Scheiben/Staub"/>
    <n v="79"/>
    <n v="30"/>
    <d v="2021-10-25T00:00:00"/>
    <m/>
    <m/>
    <s v="Scheiben/Staub"/>
  </r>
  <r>
    <x v="0"/>
    <n v="26.2"/>
    <d v="2021-10-25T00:00:00"/>
    <s v="Diverses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s v="Rest"/>
    <s v="-"/>
    <x v="3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s v="Rest"/>
    <s v="-"/>
    <x v="4"/>
    <x v="14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s v="Diverses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s v="VOS 295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s v="VOS 295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s v="VOS 295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s v="Offen vegan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s v="Offen vegan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s v="Räucherwürste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s v="Räucherwürste"/>
    <s v="RW CHILI 10,0KG AN"/>
    <x v="3"/>
    <x v="2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s v="ABS 495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s v="Fertigware"/>
    <s v="Emmentaler &quot;W&quot; 5.000g,"/>
    <x v="1"/>
    <x v="12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s v="Diverses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s v="Diverses"/>
    <s v="Maschinenabfall"/>
    <x v="3"/>
    <x v="6"/>
    <s v="-"/>
    <x v="10"/>
    <x v="0"/>
    <x v="0"/>
    <x v="0"/>
    <n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s v="Rest"/>
    <s v="-"/>
    <x v="3"/>
    <x v="29"/>
    <s v="-"/>
    <x v="10"/>
    <x v="0"/>
    <x v="0"/>
    <x v="0"/>
    <s v="0"/>
    <s v="Abfüllung"/>
    <s v="-"/>
    <n v="31"/>
    <s v="Abfüllung"/>
    <s v="-"/>
    <n v="60"/>
    <n v="31"/>
    <d v="2021-10-26T00:00:00"/>
    <m/>
    <m/>
    <s v="-"/>
  </r>
  <r>
    <x v="5"/>
    <n v="14"/>
    <d v="2021-10-26T00:00:00"/>
    <s v="Rest"/>
    <s v="-"/>
    <x v="4"/>
    <x v="14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s v="Rest"/>
    <s v="-"/>
    <x v="3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s v="Rest"/>
    <s v="-"/>
    <x v="3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s v="Rest"/>
    <s v="-"/>
    <x v="4"/>
    <x v="14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s v="Fertigware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s v="Div. Zipfel, Endstücke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s v="ABS 295"/>
    <s v="ABS MEDI-KRÄUK"/>
    <x v="2"/>
    <x v="26"/>
    <s v="-"/>
    <x v="10"/>
    <x v="0"/>
    <x v="0"/>
    <x v="0"/>
    <n v="6.7194568295036419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s v="ABS 295"/>
    <s v="ABS ZIEGE-GOU"/>
    <x v="1"/>
    <x v="56"/>
    <s v="-"/>
    <x v="10"/>
    <x v="0"/>
    <x v="0"/>
    <x v="0"/>
    <n v="8.9154964727939934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s v="ABS 295"/>
    <s v="ABS SCH-PAUL"/>
    <x v="2"/>
    <x v="26"/>
    <s v="-"/>
    <x v="10"/>
    <x v="0"/>
    <x v="0"/>
    <x v="0"/>
    <n v="7.608614502492605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s v="ABS 295"/>
    <s v="ABS Unser Blütenkäse"/>
    <x v="2"/>
    <x v="26"/>
    <s v="-"/>
    <x v="10"/>
    <x v="0"/>
    <x v="0"/>
    <x v="0"/>
    <n v="9.4651380183951126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s v="VOS 295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s v="ABS 295"/>
    <s v="ABS GRÜN-PESTO"/>
    <x v="2"/>
    <x v="26"/>
    <s v="-"/>
    <x v="10"/>
    <x v="0"/>
    <x v="0"/>
    <x v="0"/>
    <n v="0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s v="ABS 295"/>
    <s v="ABS AT-ROTWEIN"/>
    <x v="2"/>
    <x v="26"/>
    <s v="-"/>
    <x v="10"/>
    <x v="0"/>
    <x v="0"/>
    <x v="0"/>
    <n v="7.4148209887633527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s v="VOS 295"/>
    <s v="VOS WAL-THEKE"/>
    <x v="2"/>
    <x v="26"/>
    <s v="-"/>
    <x v="10"/>
    <x v="0"/>
    <x v="0"/>
    <x v="0"/>
    <n v="0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s v="VOS 295"/>
    <s v="VOS WAL-THEKE"/>
    <x v="2"/>
    <x v="26"/>
    <s v="-"/>
    <x v="10"/>
    <x v="0"/>
    <x v="0"/>
    <x v="0"/>
    <n v="0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s v="ABS 295"/>
    <s v="ABS KELLERGEIST"/>
    <x v="2"/>
    <x v="26"/>
    <s v="-"/>
    <x v="10"/>
    <x v="0"/>
    <x v="0"/>
    <x v="0"/>
    <n v="8.0682678667519738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s v="ABS 295"/>
    <s v="ABS KELLERGEIST"/>
    <x v="2"/>
    <x v="26"/>
    <s v="-"/>
    <x v="10"/>
    <x v="0"/>
    <x v="0"/>
    <x v="0"/>
    <n v="8.0682678667519738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s v="ABS 295"/>
    <s v="ABS BRUSCHETTA"/>
    <x v="2"/>
    <x v="26"/>
    <s v="-"/>
    <x v="10"/>
    <x v="0"/>
    <x v="0"/>
    <x v="0"/>
    <n v="7.281148389532067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s v="Offen vegan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s v="Offen vegan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s v="Räucherwürste"/>
    <s v="GRW NATUR 7,2KG"/>
    <x v="3"/>
    <x v="23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s v="Räucherwürste"/>
    <s v="GRW NATUR 7,2KG"/>
    <x v="3"/>
    <x v="23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s v="Räucherwürste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s v="Räucherwürste"/>
    <s v="GRW GARTK 7,2KG"/>
    <x v="3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s v="ABS 495"/>
    <s v="ABS CAMBOZOLA-VAKU"/>
    <x v="2"/>
    <x v="26"/>
    <s v="-"/>
    <x v="10"/>
    <x v="0"/>
    <x v="0"/>
    <x v="0"/>
    <n v="8.9105580026070399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s v="Diverses"/>
    <s v="Maschinenabfall"/>
    <x v="3"/>
    <x v="6"/>
    <s v="-"/>
    <x v="10"/>
    <x v="0"/>
    <x v="0"/>
    <x v="0"/>
    <n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s v="Diverses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s v="Rest"/>
    <s v="-"/>
    <x v="3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s v="Rest"/>
    <s v="-"/>
    <x v="4"/>
    <x v="14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s v="Rest"/>
    <s v="-"/>
    <x v="4"/>
    <x v="14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s v="Rest"/>
    <s v="-"/>
    <x v="4"/>
    <x v="14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s v="Diverses"/>
    <s v="Kapa EMM"/>
    <x v="0"/>
    <x v="19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s v="Rest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s v="VOS 295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s v="Endstücke 295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s v="Endstücke 295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s v="ABS 495"/>
    <s v="ABS ALL-EMM-VAKU"/>
    <x v="0"/>
    <x v="12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s v="ABS 495"/>
    <s v="ABS JARLSBERG-VAKU"/>
    <x v="0"/>
    <x v="3"/>
    <s v="-"/>
    <x v="10"/>
    <x v="0"/>
    <x v="0"/>
    <x v="0"/>
    <n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s v="ABS 295"/>
    <s v="Scheiben/Staub"/>
    <x v="3"/>
    <x v="6"/>
    <s v="-"/>
    <x v="10"/>
    <x v="0"/>
    <x v="0"/>
    <x v="0"/>
    <s v="0"/>
    <s v="BU2"/>
    <s v="Scheiben/Staub"/>
    <n v="30"/>
    <s v="BU2"/>
    <s v="Scheiben/Staub"/>
    <n v="70"/>
    <n v="30"/>
    <d v="2021-10-28T00:00:00"/>
    <m/>
    <m/>
    <s v="Scheiben/Staub"/>
  </r>
  <r>
    <x v="1"/>
    <n v="37"/>
    <d v="2021-10-28T00:00:00"/>
    <s v="Rest"/>
    <s v="-"/>
    <x v="3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s v="Rest"/>
    <s v="-"/>
    <x v="3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s v="Diverses"/>
    <s v="Reinigung"/>
    <x v="3"/>
    <x v="17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s v="Rohware"/>
    <s v="Blöcke"/>
    <x v="0"/>
    <x v="21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s v="ABS 295"/>
    <s v="Würfel"/>
    <x v="3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s v="Zipfel, ES ohne Verwendung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s v="VOS 295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s v="ABS 295"/>
    <s v="ABS HEUBL"/>
    <x v="2"/>
    <x v="26"/>
    <s v="-"/>
    <x v="10"/>
    <x v="0"/>
    <x v="0"/>
    <x v="0"/>
    <n v="0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s v="ABS 295"/>
    <s v="ABS MEDI-KRÄUK"/>
    <x v="2"/>
    <x v="26"/>
    <s v="-"/>
    <x v="10"/>
    <x v="0"/>
    <x v="0"/>
    <x v="0"/>
    <n v="6.7194568295036419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s v="ABS 295"/>
    <s v="ABS MEDI-KRÄUK"/>
    <x v="2"/>
    <x v="26"/>
    <s v="-"/>
    <x v="10"/>
    <x v="0"/>
    <x v="0"/>
    <x v="0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s v="ABS 295"/>
    <s v="ABS MEDI-KRÄUK"/>
    <x v="2"/>
    <x v="26"/>
    <s v="-"/>
    <x v="10"/>
    <x v="0"/>
    <x v="0"/>
    <x v="0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s v="ABS 295"/>
    <s v="ABS PECO"/>
    <x v="2"/>
    <x v="26"/>
    <s v="-"/>
    <x v="10"/>
    <x v="0"/>
    <x v="0"/>
    <x v="0"/>
    <n v="9.1663526661992432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s v="ABS 295"/>
    <s v="ABS SCH-PAUL"/>
    <x v="2"/>
    <x v="26"/>
    <s v="-"/>
    <x v="10"/>
    <x v="0"/>
    <x v="0"/>
    <x v="0"/>
    <n v="7.6086145024926051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s v="ABS 295"/>
    <s v="ABS ZIEGENR"/>
    <x v="2"/>
    <x v="26"/>
    <s v="-"/>
    <x v="10"/>
    <x v="0"/>
    <x v="0"/>
    <x v="0"/>
    <n v="7.9957903604299254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s v="VOS 295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S 295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S 295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s v="ABS 295"/>
    <s v="ABS CHED-PF-KRÄUK gemis"/>
    <x v="3"/>
    <x v="16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s v="ABS 295"/>
    <s v="ABS CHED-PF-KRÄUK gemis"/>
    <x v="3"/>
    <x v="16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s v="ABS 295"/>
    <s v="ABS BRUSCHETTA"/>
    <x v="2"/>
    <x v="26"/>
    <s v="-"/>
    <x v="10"/>
    <x v="0"/>
    <x v="0"/>
    <x v="0"/>
    <n v="7.281148389532067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s v="ABS 295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s v="ABS 295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s v="Offen vegan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s v="Diverses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s v="HF-Wurst Vegan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s v="Räucherwürste"/>
    <s v="GRW SCHI-NAT 7,2GK NEUE"/>
    <x v="3"/>
    <x v="23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s v="Vegan 495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s v="Vegan 495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s v="Rest"/>
    <s v="-"/>
    <x v="4"/>
    <x v="14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s v="Rest"/>
    <s v="-"/>
    <x v="3"/>
    <x v="23"/>
    <s v="-"/>
    <x v="10"/>
    <x v="0"/>
    <x v="0"/>
    <x v="0"/>
    <s v="0"/>
    <s v="Abfüllung"/>
    <s v="-"/>
    <n v="34"/>
    <s v="Abfüllung"/>
    <s v="-"/>
    <n v="81.8"/>
    <n v="34"/>
    <d v="2021-10-29T00:00:00"/>
    <m/>
    <m/>
    <s v="-"/>
  </r>
  <r>
    <x v="0"/>
    <n v="51.2"/>
    <d v="2021-10-29T00:00:00"/>
    <s v="Diverses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s v="Rest"/>
    <s v="-"/>
    <x v="4"/>
    <x v="14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s v="Rest"/>
    <s v="-"/>
    <x v="4"/>
    <x v="14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s v="Rest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s v="Diverses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s v="Rest"/>
    <s v="-"/>
    <x v="4"/>
    <x v="14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s v="Diverses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s v="Diverses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s v="ABS 295"/>
    <s v="Würfel"/>
    <x v="3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s v="Diverses"/>
    <s v="Maschinenabfall"/>
    <x v="3"/>
    <x v="17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s v="Offen geschält RW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s v="Offen geschält RW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s v="VOS 295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s v="VOS 295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s v="ABS 295"/>
    <s v="ABS CHED-PF-KRÄUK gemis"/>
    <x v="3"/>
    <x v="16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s v="ABS 295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s v="VOS 295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s v="VOS 295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s v="Endstücke 295"/>
    <s v="VOS GRW-SCHI-NAT ENDSTÜ"/>
    <x v="0"/>
    <x v="5"/>
    <s v="-"/>
    <x v="11"/>
    <x v="0"/>
    <x v="0"/>
    <x v="0"/>
    <n v="129"/>
    <s v="Verkauf"/>
    <n v="29501070"/>
    <n v="12"/>
    <s v="Verkauf"/>
    <n v="29501070"/>
    <n v="258"/>
    <n v="12"/>
    <d v="2021-11-02T00:00:00"/>
    <s v="keinen Abnehmer/kein Schälpersonal"/>
    <m/>
    <s v="VOS GRW-SCHI-NAT ENDSTÜ"/>
  </r>
  <r>
    <x v="3"/>
    <n v="198"/>
    <d v="2021-11-02T00:00:00"/>
    <s v="Zipfel 295"/>
    <s v="VOS GRW-KRÄU-ZIPFEL"/>
    <x v="0"/>
    <x v="5"/>
    <s v="-"/>
    <x v="11"/>
    <x v="0"/>
    <x v="0"/>
    <x v="0"/>
    <n v="99"/>
    <s v="Verkauf"/>
    <n v="29501074"/>
    <n v="12"/>
    <s v="Verkauf"/>
    <n v="29501074"/>
    <n v="198"/>
    <n v="12"/>
    <d v="2021-11-02T00:00:00"/>
    <s v="keinen Abnehmer/kein Schälpersonal"/>
    <m/>
    <s v="VOS GRW-KRÄU-ZIPFEL"/>
  </r>
  <r>
    <x v="1"/>
    <n v="20"/>
    <d v="2021-11-02T00:00:00"/>
    <s v="HF-Wurst Vegan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s v="Räucherwürste"/>
    <s v="RW EX-NAT-FUTURA 6,1KG"/>
    <x v="3"/>
    <x v="2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s v="Rest"/>
    <s v="-"/>
    <x v="3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s v="ABS 295"/>
    <s v="Scheiben/Staub"/>
    <x v="3"/>
    <x v="6"/>
    <s v="-"/>
    <x v="11"/>
    <x v="0"/>
    <x v="0"/>
    <x v="0"/>
    <s v="0"/>
    <s v="BU2"/>
    <s v="Scheiben/Staub"/>
    <n v="30"/>
    <s v="BU2"/>
    <s v="Scheiben/Staub"/>
    <n v="70"/>
    <n v="30"/>
    <d v="2021-11-02T00:00:00"/>
    <m/>
    <m/>
    <s v="Scheiben/Staub"/>
  </r>
  <r>
    <x v="2"/>
    <n v="17"/>
    <d v="2021-11-02T00:00:00"/>
    <s v="Diverses"/>
    <s v="Maschinenabfall"/>
    <x v="3"/>
    <x v="6"/>
    <s v="-"/>
    <x v="11"/>
    <x v="0"/>
    <x v="0"/>
    <x v="0"/>
    <n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s v="Rest"/>
    <s v="-"/>
    <x v="3"/>
    <x v="23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s v="Rest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s v="ganze Wurst"/>
    <s v="Gourmet"/>
    <x v="3"/>
    <x v="23"/>
    <s v="-"/>
    <x v="11"/>
    <x v="0"/>
    <x v="0"/>
    <x v="0"/>
    <s v="0"/>
    <s v="Abfüllung"/>
    <s v="Gourmet"/>
    <n v="34"/>
    <s v="Abfüllung"/>
    <s v="Gourmet"/>
    <n v="80"/>
    <n v="34"/>
    <d v="2021-11-02T00:00:00"/>
    <m/>
    <m/>
    <s v="Gourmet"/>
  </r>
  <r>
    <x v="5"/>
    <n v="7.4"/>
    <d v="2021-11-02T00:00:00"/>
    <s v="Rest"/>
    <s v="-"/>
    <x v="4"/>
    <x v="14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s v="Diverses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s v="Rest"/>
    <s v="-"/>
    <x v="4"/>
    <x v="14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s v="Fertigware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s v="Rohware"/>
    <s v="Konzentrat in Würsten 1"/>
    <x v="3"/>
    <x v="2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s v="VOS 295"/>
    <s v="VOS Schwarzer Pfeffer R"/>
    <x v="2"/>
    <x v="26"/>
    <s v="-"/>
    <x v="11"/>
    <x v="0"/>
    <x v="0"/>
    <x v="0"/>
    <n v="2.84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s v="VOS 295"/>
    <s v="VOS Schwarzer Pfeffer R"/>
    <x v="2"/>
    <x v="26"/>
    <s v="-"/>
    <x v="11"/>
    <x v="0"/>
    <x v="0"/>
    <x v="0"/>
    <n v="2.84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s v="VOS 295"/>
    <s v="VOS Schwarzer Pfeffer R"/>
    <x v="2"/>
    <x v="26"/>
    <s v="-"/>
    <x v="11"/>
    <x v="0"/>
    <x v="0"/>
    <x v="0"/>
    <n v="2.84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s v="VOS 295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s v="VOS 295"/>
    <s v="VOS mit Walnusskonzentr"/>
    <x v="3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s v="VOS 295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s v="VOS 295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s v="VOS 295"/>
    <s v="VOS SKZ Emmentaler Prem"/>
    <x v="3"/>
    <x v="23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s v="VOS 295"/>
    <s v="VOS SKZ Cheddar Premium"/>
    <x v="3"/>
    <x v="23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s v="VOS 295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s v="VOS 295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s v="VOS 295"/>
    <s v="VOS RW-NUSS OGT"/>
    <x v="0"/>
    <x v="0"/>
    <s v="-"/>
    <x v="11"/>
    <x v="0"/>
    <x v="0"/>
    <x v="0"/>
    <n v="10.5"/>
    <s v="Bu3"/>
    <n v="29500861"/>
    <n v="12"/>
    <s v="Bu3"/>
    <n v="29500861"/>
    <n v="21"/>
    <n v="12"/>
    <d v="2021-11-03T00:00:00"/>
    <s v="VOS &gt; Einsatz"/>
    <m/>
    <s v="VOS RW-NUSS OGT"/>
  </r>
  <r>
    <x v="2"/>
    <n v="4"/>
    <d v="2021-11-03T00:00:00"/>
    <s v="ABS 295"/>
    <s v="ABS HEUBL"/>
    <x v="2"/>
    <x v="26"/>
    <s v="-"/>
    <x v="11"/>
    <x v="0"/>
    <x v="0"/>
    <x v="0"/>
    <n v="0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s v="ABS 295"/>
    <s v="ABS HEUBL"/>
    <x v="2"/>
    <x v="26"/>
    <s v="-"/>
    <x v="11"/>
    <x v="0"/>
    <x v="0"/>
    <x v="0"/>
    <n v="0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s v="ABS 295"/>
    <s v="ABS HEUBL"/>
    <x v="2"/>
    <x v="26"/>
    <s v="-"/>
    <x v="11"/>
    <x v="0"/>
    <x v="0"/>
    <x v="0"/>
    <n v="0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s v="ABS 295"/>
    <s v="ABS MEDI-KRÄUK"/>
    <x v="2"/>
    <x v="26"/>
    <s v="-"/>
    <x v="11"/>
    <x v="0"/>
    <x v="0"/>
    <x v="0"/>
    <n v="6.7194568295036419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s v="ABS 295"/>
    <s v="ABS MEDI-KRÄUK"/>
    <x v="2"/>
    <x v="26"/>
    <s v="-"/>
    <x v="11"/>
    <x v="0"/>
    <x v="0"/>
    <x v="0"/>
    <n v="6.7194568295036419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s v="ABS 295"/>
    <s v="ABS MEDI-KRÄUK"/>
    <x v="2"/>
    <x v="26"/>
    <s v="-"/>
    <x v="11"/>
    <x v="0"/>
    <x v="0"/>
    <x v="0"/>
    <n v="6.719456829503641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s v="ABS 295"/>
    <s v="ABS MEDI-KRÄUK"/>
    <x v="2"/>
    <x v="26"/>
    <s v="-"/>
    <x v="11"/>
    <x v="0"/>
    <x v="0"/>
    <x v="0"/>
    <n v="6.719456829503641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s v="ABS 295"/>
    <s v="ABS PECO"/>
    <x v="2"/>
    <x v="26"/>
    <s v="-"/>
    <x v="11"/>
    <x v="0"/>
    <x v="0"/>
    <x v="0"/>
    <n v="9.1663526661992432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s v="ABS 295"/>
    <s v="ABS TI-AD"/>
    <x v="2"/>
    <x v="26"/>
    <s v="-"/>
    <x v="11"/>
    <x v="0"/>
    <x v="0"/>
    <x v="0"/>
    <n v="7.7475399924149615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s v="ABS 295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s v="ABS 295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s v="ABS 295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s v="ABS 295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s v="ABS 295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s v="VOS 295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s v="VOS 295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s v="VOS 295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s v="VOS 295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s v="VOS 295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s v="VOS 295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s v="Zipfel 295"/>
    <s v="VOS RW-NUSS-ZIPFEL"/>
    <x v="0"/>
    <x v="5"/>
    <s v="-"/>
    <x v="11"/>
    <x v="0"/>
    <x v="0"/>
    <x v="0"/>
    <n v="21"/>
    <s v="Verkauf"/>
    <n v="29501073"/>
    <n v="12"/>
    <s v="Verkauf"/>
    <n v="29501073"/>
    <n v="42"/>
    <n v="12"/>
    <d v="2021-11-03T00:00:00"/>
    <s v="keinen Abnehmer/kein Schälpersonal"/>
    <m/>
    <s v="VOS RW-NUSS-ZIPFEL"/>
  </r>
  <r>
    <x v="3"/>
    <n v="21"/>
    <d v="2021-11-03T00:00:00"/>
    <s v="Endstücke 295"/>
    <s v="VOS RW-NUSS-ENDSTÜCK"/>
    <x v="2"/>
    <x v="5"/>
    <s v="-"/>
    <x v="11"/>
    <x v="0"/>
    <x v="0"/>
    <x v="0"/>
    <n v="10.5"/>
    <s v="Verkauf"/>
    <n v="29501076"/>
    <n v="61"/>
    <s v="Verkauf"/>
    <n v="29501076"/>
    <n v="21"/>
    <n v="61"/>
    <d v="2021-11-03T00:00:00"/>
    <s v="keinen Abnehmer/kein Schälpersonal"/>
    <m/>
    <s v="VOS RW-NUSS-ENDSTÜCK"/>
  </r>
  <r>
    <x v="1"/>
    <n v="48.6"/>
    <d v="2021-11-03T00:00:00"/>
    <s v="VOS 495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s v="VOS 495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s v="Rest"/>
    <s v="-"/>
    <x v="3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s v="Rest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s v="Rest"/>
    <s v="-"/>
    <x v="3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s v="Rest"/>
    <s v="-"/>
    <x v="3"/>
    <x v="23"/>
    <s v="-"/>
    <x v="11"/>
    <x v="0"/>
    <x v="0"/>
    <x v="0"/>
    <s v="0"/>
    <s v="Abfüllung"/>
    <s v="-"/>
    <n v="34"/>
    <s v="Abfüllung"/>
    <s v="-"/>
    <n v="128"/>
    <n v="34"/>
    <d v="2021-11-03T00:00:00"/>
    <m/>
    <m/>
    <s v="-"/>
  </r>
  <r>
    <x v="0"/>
    <n v="16"/>
    <d v="2021-11-03T00:00:00"/>
    <s v="Diverses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s v="Rest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s v="Rest"/>
    <s v="-"/>
    <x v="4"/>
    <x v="14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s v="Diverses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s v="Rest"/>
    <s v="-"/>
    <x v="4"/>
    <x v="14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s v="Rest"/>
    <s v="-"/>
    <x v="4"/>
    <x v="15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s v="Diverses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s v="Fertigware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s v="Rohware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s v="ABS 295"/>
    <s v="ABS CHED-PF-KRÄUK gemis"/>
    <x v="3"/>
    <x v="16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s v="ABS 295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s v="Räucherwürste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s v="Räucherwürste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s v="Rest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s v="Rest"/>
    <s v="-"/>
    <x v="3"/>
    <x v="23"/>
    <s v="-"/>
    <x v="11"/>
    <x v="0"/>
    <x v="0"/>
    <x v="0"/>
    <s v="0"/>
    <s v="Abfüllung"/>
    <s v="-"/>
    <n v="34"/>
    <s v="Abfüllung"/>
    <s v="-"/>
    <n v="132"/>
    <n v="34"/>
    <d v="2021-11-04T00:00:00"/>
    <m/>
    <m/>
    <s v="-"/>
  </r>
  <r>
    <x v="1"/>
    <n v="67.2"/>
    <d v="2021-11-04T00:00:00"/>
    <s v="Rest"/>
    <s v="-"/>
    <x v="3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s v="Diverses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s v="Diverses"/>
    <s v="Maschinenabfall"/>
    <x v="3"/>
    <x v="6"/>
    <s v="-"/>
    <x v="11"/>
    <x v="0"/>
    <x v="0"/>
    <x v="0"/>
    <n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s v="Rest"/>
    <s v="-"/>
    <x v="4"/>
    <x v="14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s v="Rest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s v="Diverses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s v="ABS 295"/>
    <s v="Scheiben/Staub"/>
    <x v="3"/>
    <x v="6"/>
    <s v="-"/>
    <x v="11"/>
    <x v="0"/>
    <x v="0"/>
    <x v="0"/>
    <s v="0"/>
    <s v="BU2"/>
    <s v="Scheiben/Staub"/>
    <n v="30"/>
    <s v="BU2"/>
    <s v="Scheiben/Staub"/>
    <n v="37.799999999999997"/>
    <n v="30"/>
    <d v="2021-11-04T00:00:00"/>
    <m/>
    <m/>
    <s v="Scheiben/Staub"/>
  </r>
  <r>
    <x v="5"/>
    <n v="68.8"/>
    <d v="2021-11-04T00:00:00"/>
    <s v="Rest"/>
    <s v="-"/>
    <x v="4"/>
    <x v="15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s v="Rest"/>
    <s v="-"/>
    <x v="4"/>
    <x v="14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s v="Rohware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s v="ABS 295"/>
    <s v="ABS Mozzarella 46%"/>
    <x v="0"/>
    <x v="1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 Verarbeitung"/>
    <m/>
    <s v="ABS Mozzarella 46%"/>
  </r>
  <r>
    <x v="0"/>
    <n v="14"/>
    <d v="2021-11-05T00:00:00"/>
    <s v="ABS 295"/>
    <s v="ABS CHED-PF-KRÄUK gemis"/>
    <x v="3"/>
    <x v="16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s v="ABS 295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s v="HF-Wurst Vegan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s v="Räucherwürste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s v="Diverses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s v="Rest"/>
    <s v="-"/>
    <x v="3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s v="Rest"/>
    <s v="-"/>
    <x v="3"/>
    <x v="23"/>
    <s v="-"/>
    <x v="11"/>
    <x v="0"/>
    <x v="0"/>
    <x v="0"/>
    <s v="0"/>
    <s v="Abfüllung"/>
    <s v="-"/>
    <n v="34"/>
    <s v="Abfüllung"/>
    <s v="-"/>
    <n v="228"/>
    <n v="34"/>
    <d v="2021-11-05T00:00:00"/>
    <m/>
    <m/>
    <s v="-"/>
  </r>
  <r>
    <x v="0"/>
    <n v="25"/>
    <d v="2021-11-05T00:00:00"/>
    <s v="Diverses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s v="VOS 295"/>
    <s v="VOS Schwarzer Pfeffer R"/>
    <x v="2"/>
    <x v="26"/>
    <s v="-"/>
    <x v="12"/>
    <x v="0"/>
    <x v="0"/>
    <x v="0"/>
    <n v="2.84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s v="VOS 295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s v="VOS 295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s v="VOS 295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s v="VOS 295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s v="VOS 295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s v="VOS 295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s v="VOS 295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s v="VOS 295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s v="VOS 295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s v="VOS 295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s v="VOS 295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s v="VOS 295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s v="VOS 295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s v="VOS 295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s v="VOS 295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s v="VOS 295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s v="VOS 295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s v="VOS 295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s v="VOS 295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s v="VOS 295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s v="VOS 295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s v="VOS 295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s v="VOS 295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s v="VOS 295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s v="VOS 295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s v="VOS 295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s v="VOS 295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s v="VOS 295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s v="ABS 295"/>
    <s v="ABS MEDI-KRÄUK"/>
    <x v="2"/>
    <x v="26"/>
    <s v="-"/>
    <x v="12"/>
    <x v="0"/>
    <x v="0"/>
    <x v="0"/>
    <n v="6.7194568295036419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4"/>
    <n v="61"/>
    <d v="2021-11-08T00:00:00"/>
    <m/>
    <m/>
    <s v="ABS TI-AD"/>
  </r>
  <r>
    <x v="2"/>
    <n v="12"/>
    <d v="2021-11-08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12"/>
    <n v="61"/>
    <d v="2021-11-08T00:00:00"/>
    <m/>
    <m/>
    <s v="ABS TI-AD"/>
  </r>
  <r>
    <x v="2"/>
    <n v="17"/>
    <d v="2021-11-08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17"/>
    <n v="61"/>
    <d v="2021-11-08T00:00:00"/>
    <m/>
    <m/>
    <s v="ABS TI-AD"/>
  </r>
  <r>
    <x v="2"/>
    <n v="9"/>
    <d v="2021-11-08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9"/>
    <n v="61"/>
    <d v="2021-11-08T00:00:00"/>
    <m/>
    <m/>
    <s v="ABS TI-AD"/>
  </r>
  <r>
    <x v="2"/>
    <n v="20"/>
    <d v="2021-11-08T00:00:00"/>
    <s v="ABS 295"/>
    <s v="ABS SCH-PAUL"/>
    <x v="2"/>
    <x v="26"/>
    <s v="-"/>
    <x v="12"/>
    <x v="0"/>
    <x v="0"/>
    <x v="0"/>
    <n v="7.6086145024926051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13"/>
    <n v="61"/>
    <d v="2021-11-08T00:00:00"/>
    <m/>
    <m/>
    <s v="ABS GRUY"/>
  </r>
  <r>
    <x v="2"/>
    <n v="12"/>
    <d v="2021-11-08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12"/>
    <n v="61"/>
    <d v="2021-11-08T00:00:00"/>
    <m/>
    <m/>
    <s v="ABS GRUY"/>
  </r>
  <r>
    <x v="2"/>
    <n v="8"/>
    <d v="2021-11-08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8"/>
    <n v="61"/>
    <d v="2021-11-08T00:00:00"/>
    <m/>
    <m/>
    <s v="ABS GRUY"/>
  </r>
  <r>
    <x v="2"/>
    <n v="13"/>
    <d v="2021-11-08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13"/>
    <n v="61"/>
    <d v="2021-11-08T00:00:00"/>
    <m/>
    <m/>
    <s v="ABS GRUY"/>
  </r>
  <r>
    <x v="2"/>
    <n v="15"/>
    <d v="2021-11-08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15"/>
    <n v="61"/>
    <d v="2021-11-08T00:00:00"/>
    <m/>
    <m/>
    <s v="ABS GRUY"/>
  </r>
  <r>
    <x v="2"/>
    <n v="3"/>
    <d v="2021-11-08T00:00:00"/>
    <s v="ABS 295"/>
    <s v="ABS ZIEGENR"/>
    <x v="2"/>
    <x v="26"/>
    <s v="-"/>
    <x v="12"/>
    <x v="0"/>
    <x v="0"/>
    <x v="0"/>
    <n v="7.9957903604299254"/>
    <s v="BU4"/>
    <n v="29500913"/>
    <n v="61"/>
    <m/>
    <n v="29500913"/>
    <n v="3"/>
    <n v="61"/>
    <d v="2021-11-08T00:00:00"/>
    <m/>
    <m/>
    <s v="ABS ZIEGENR"/>
  </r>
  <r>
    <x v="0"/>
    <n v="20"/>
    <d v="2021-11-08T00:00:00"/>
    <s v="VOS 295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s v="ABS 295"/>
    <s v="ABS AT-ROTWEIN"/>
    <x v="2"/>
    <x v="26"/>
    <s v="-"/>
    <x v="12"/>
    <x v="0"/>
    <x v="0"/>
    <x v="0"/>
    <n v="7.4148209887633527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s v="VOS 295"/>
    <s v="VOS WAL-THEKE"/>
    <x v="2"/>
    <x v="26"/>
    <s v="-"/>
    <x v="12"/>
    <x v="0"/>
    <x v="0"/>
    <x v="0"/>
    <n v="0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s v="VOS 295"/>
    <s v="VOS WAL-THEKE"/>
    <x v="2"/>
    <x v="26"/>
    <s v="-"/>
    <x v="12"/>
    <x v="0"/>
    <x v="0"/>
    <x v="0"/>
    <n v="0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s v="ABS 295"/>
    <s v="ABS KELLERGEIST"/>
    <x v="2"/>
    <x v="26"/>
    <s v="-"/>
    <x v="12"/>
    <x v="0"/>
    <x v="0"/>
    <x v="0"/>
    <n v="8.0682678667519738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s v="ABS 295"/>
    <s v="ABS BRUSCHETTA"/>
    <x v="2"/>
    <x v="26"/>
    <s v="-"/>
    <x v="12"/>
    <x v="0"/>
    <x v="0"/>
    <x v="0"/>
    <n v="7.281148389532067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s v="ABS 295"/>
    <s v="ABS OLD-AMSTERDAM"/>
    <x v="2"/>
    <x v="26"/>
    <s v="-"/>
    <x v="12"/>
    <x v="0"/>
    <x v="0"/>
    <x v="0"/>
    <n v="10.868925052314992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s v="VOS 295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s v="VOS 295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s v="VOS 295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s v="VOS 295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s v="VOS 295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s v="VOS 295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s v="VOS 295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s v="Endstücke 295"/>
    <s v="VOS GRW-SCHI-NAT ENDSTÜ"/>
    <x v="0"/>
    <x v="5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s v="Endstücke 295"/>
    <s v="VOS GRW-SCHI-NAT ENDSTÜ"/>
    <x v="0"/>
    <x v="5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s v="Zipfel 295"/>
    <s v="VOS RW-JALA-NAT ZIPFEL"/>
    <x v="0"/>
    <x v="5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s v="Zipfel 295"/>
    <s v="VOS RW-JALA-NAT ZIPFEL"/>
    <x v="0"/>
    <x v="5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s v="Endstücke 295"/>
    <s v="VOS RW-JALA-NAT ENDSTÜC"/>
    <x v="0"/>
    <x v="5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s v="Endstücke 295"/>
    <s v="VOS RW-JALA-NAT ENDSTÜC"/>
    <x v="0"/>
    <x v="5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s v="Endstücke 295"/>
    <s v="VOS RW-JALA-NAT ENDSTÜC"/>
    <x v="0"/>
    <x v="5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s v="Endstücke 295"/>
    <s v="VOS RW-JALA-NAT ENDSTÜC"/>
    <x v="0"/>
    <x v="5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s v="Endstücke 295"/>
    <s v="VOS RW-SCHI-NAT ENDSTÜC"/>
    <x v="0"/>
    <x v="5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s v="Endstücke 295"/>
    <s v="VOS RW-SCHI-NAT ENDSTÜC"/>
    <x v="0"/>
    <x v="5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s v="Endstücke 295"/>
    <s v="VOS RW-SCHI-NAT ENDSTÜC"/>
    <x v="0"/>
    <x v="5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s v="ABS 295"/>
    <s v="ABS Simmentaler"/>
    <x v="2"/>
    <x v="26"/>
    <s v="-"/>
    <x v="12"/>
    <x v="0"/>
    <x v="0"/>
    <x v="0"/>
    <n v="6.7003968641643503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s v="ABS 295"/>
    <s v="ABS BRIE-PAP"/>
    <x v="2"/>
    <x v="26"/>
    <s v="-"/>
    <x v="12"/>
    <x v="0"/>
    <x v="0"/>
    <x v="0"/>
    <n v="9.6459416666666655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s v="ABS 295"/>
    <s v="ABS GRÜN-PFEFF"/>
    <x v="0"/>
    <x v="26"/>
    <s v="-"/>
    <x v="12"/>
    <x v="0"/>
    <x v="0"/>
    <x v="0"/>
    <n v="7.4077239928583491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s v="ABS 295"/>
    <s v="ABS GRÜN-PFEFF"/>
    <x v="0"/>
    <x v="26"/>
    <s v="-"/>
    <x v="12"/>
    <x v="0"/>
    <x v="0"/>
    <x v="0"/>
    <n v="7.4077239928583491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s v="ABS 295"/>
    <s v="ABS LE-ROSÉ"/>
    <x v="0"/>
    <x v="26"/>
    <s v="-"/>
    <x v="12"/>
    <x v="0"/>
    <x v="0"/>
    <x v="0"/>
    <n v="10.983844995631154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s v="ABS 295"/>
    <s v="ABS LE-ROSÉ"/>
    <x v="0"/>
    <x v="26"/>
    <s v="-"/>
    <x v="12"/>
    <x v="0"/>
    <x v="0"/>
    <x v="0"/>
    <n v="10.983844995631154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s v="ABS 295"/>
    <s v="ABS LE-ROSÉ"/>
    <x v="0"/>
    <x v="26"/>
    <s v="-"/>
    <x v="12"/>
    <x v="0"/>
    <x v="0"/>
    <x v="0"/>
    <n v="10.983844995631154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s v="ABS 295"/>
    <s v="ABS LE-ROSÉ"/>
    <x v="0"/>
    <x v="26"/>
    <s v="-"/>
    <x v="12"/>
    <x v="0"/>
    <x v="0"/>
    <x v="0"/>
    <n v="10.983844995631154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s v="Offen vegan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s v="VOS 495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s v="VOS 495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s v="VOS 495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s v="Offen geschält RW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s v="Rest"/>
    <s v="-"/>
    <x v="4"/>
    <x v="14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s v="VOS 295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s v="ABS 295"/>
    <s v="ABS HEUBL"/>
    <x v="2"/>
    <x v="26"/>
    <s v="-"/>
    <x v="12"/>
    <x v="0"/>
    <x v="0"/>
    <x v="0"/>
    <n v="0"/>
    <s v="BU4"/>
    <n v="29500885"/>
    <n v="61"/>
    <m/>
    <n v="29500885"/>
    <n v="18"/>
    <n v="61"/>
    <d v="2021-11-09T00:00:00"/>
    <m/>
    <m/>
    <s v="ABS HEUBL"/>
  </r>
  <r>
    <x v="2"/>
    <n v="13"/>
    <d v="2021-11-09T00:00:00"/>
    <s v="ABS 295"/>
    <s v="ABS HEUBL"/>
    <x v="2"/>
    <x v="26"/>
    <s v="-"/>
    <x v="12"/>
    <x v="0"/>
    <x v="0"/>
    <x v="0"/>
    <n v="0"/>
    <s v="BU4"/>
    <n v="29500885"/>
    <n v="61"/>
    <m/>
    <n v="29500885"/>
    <n v="13"/>
    <n v="61"/>
    <d v="2021-11-09T00:00:00"/>
    <m/>
    <m/>
    <s v="ABS HEUBL"/>
  </r>
  <r>
    <x v="2"/>
    <n v="20"/>
    <d v="2021-11-09T00:00:00"/>
    <s v="ABS 295"/>
    <s v="ABS MEDI-KRÄUK"/>
    <x v="2"/>
    <x v="26"/>
    <s v="-"/>
    <x v="12"/>
    <x v="0"/>
    <x v="0"/>
    <x v="0"/>
    <n v="6.7194568295036419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14"/>
    <n v="61"/>
    <d v="2021-11-09T00:00:00"/>
    <m/>
    <m/>
    <s v="ABS TI-AD"/>
  </r>
  <r>
    <x v="2"/>
    <n v="14"/>
    <d v="2021-11-09T00:00:00"/>
    <s v="ABS 295"/>
    <s v="ABS Unser Blütenkäse"/>
    <x v="2"/>
    <x v="26"/>
    <s v="-"/>
    <x v="12"/>
    <x v="0"/>
    <x v="0"/>
    <x v="0"/>
    <n v="9.4651380183951126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s v="ABS 295"/>
    <s v="ABS Unser Blütenkäse"/>
    <x v="2"/>
    <x v="26"/>
    <s v="-"/>
    <x v="12"/>
    <x v="0"/>
    <x v="0"/>
    <x v="0"/>
    <n v="9.465138018395112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s v="VOS 295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s v="VOS 295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s v="ABS 295"/>
    <s v="ABS BRUSCHETTA"/>
    <x v="2"/>
    <x v="26"/>
    <s v="-"/>
    <x v="12"/>
    <x v="0"/>
    <x v="0"/>
    <x v="0"/>
    <n v="7.281148389532067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s v="ABS 295"/>
    <s v="ABS OLD-AMSTERDAM"/>
    <x v="2"/>
    <x v="26"/>
    <s v="-"/>
    <x v="12"/>
    <x v="0"/>
    <x v="0"/>
    <x v="0"/>
    <n v="10.868925052314992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s v="ABS 295"/>
    <s v="ABS OLD-AMSTERDAM"/>
    <x v="2"/>
    <x v="26"/>
    <s v="-"/>
    <x v="12"/>
    <x v="0"/>
    <x v="0"/>
    <x v="0"/>
    <n v="10.868925052314992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s v="Zipfel 295"/>
    <s v="VOS RW-NUSS-ZIPFEL"/>
    <x v="0"/>
    <x v="5"/>
    <s v="-"/>
    <x v="12"/>
    <x v="0"/>
    <x v="0"/>
    <x v="0"/>
    <n v="21"/>
    <s v="Verkauf"/>
    <n v="29501073"/>
    <n v="12"/>
    <s v="Verkauf"/>
    <n v="29501073"/>
    <n v="42"/>
    <n v="12"/>
    <d v="2021-11-09T00:00:00"/>
    <s v="keinen Abnehmer/kein Schälpersonal"/>
    <m/>
    <s v="VOS RW-NUSS-ZIPFEL"/>
  </r>
  <r>
    <x v="3"/>
    <n v="21"/>
    <d v="2021-11-09T00:00:00"/>
    <s v="Endstücke 295"/>
    <s v="VOS RW-NUSS-ENDSTÜCK"/>
    <x v="0"/>
    <x v="5"/>
    <s v="-"/>
    <x v="12"/>
    <x v="0"/>
    <x v="0"/>
    <x v="0"/>
    <n v="10.5"/>
    <s v="Verkauf"/>
    <n v="29501076"/>
    <n v="12"/>
    <s v="Verkauf"/>
    <n v="29501076"/>
    <n v="21"/>
    <n v="12"/>
    <d v="2021-11-09T00:00:00"/>
    <s v="keinen Abnehmer/kein Schälpersonal"/>
    <m/>
    <s v="VOS RW-NUSS-ENDSTÜCK"/>
  </r>
  <r>
    <x v="3"/>
    <n v="88"/>
    <d v="2021-11-09T00:00:00"/>
    <s v="Zipfel 295"/>
    <s v="VOS RW-JALA-NAT ZIPFEL"/>
    <x v="0"/>
    <x v="5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s v="Zipfel 295"/>
    <s v="VOS RW-JALA-NAT ZIPFEL"/>
    <x v="0"/>
    <x v="5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s v="Sammelnr.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s v="Sammelnr.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s v="Sammelnr.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s v="Offen vegan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s v="Räucherwürste"/>
    <s v="Würste 6700g Räucher na"/>
    <x v="3"/>
    <x v="2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s v="ganze Wurst"/>
    <s v="RW RÄU 9,25KG USA"/>
    <x v="3"/>
    <x v="2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s v="Räucherwürste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s v="Räucherwürste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s v="hf-Wurst"/>
    <s v="RW 8;1KG SPASTUP"/>
    <x v="3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s v="VOS 495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s v="ABS 495"/>
    <s v="ABS BERGFEUER-VAKU"/>
    <x v="0"/>
    <x v="12"/>
    <s v="-"/>
    <x v="12"/>
    <x v="0"/>
    <x v="0"/>
    <x v="0"/>
    <n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s v="Rest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s v="Rest"/>
    <s v="-"/>
    <x v="3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s v="Diverses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s v="Diverses"/>
    <s v="Maschinenabfall"/>
    <x v="3"/>
    <x v="6"/>
    <s v="-"/>
    <x v="12"/>
    <x v="0"/>
    <x v="0"/>
    <x v="0"/>
    <n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s v="Diverses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s v="Fertigware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s v="VOS 295"/>
    <s v="VOS Schwarzer Pfeffer R"/>
    <x v="2"/>
    <x v="26"/>
    <s v="-"/>
    <x v="12"/>
    <x v="0"/>
    <x v="0"/>
    <x v="0"/>
    <n v="2.84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s v="ABS 295"/>
    <s v="ABS HEUBL"/>
    <x v="2"/>
    <x v="26"/>
    <s v="-"/>
    <x v="12"/>
    <x v="0"/>
    <x v="0"/>
    <x v="0"/>
    <n v="0"/>
    <s v="BU4"/>
    <n v="29500885"/>
    <n v="61"/>
    <m/>
    <n v="29500885"/>
    <n v="8"/>
    <n v="61"/>
    <d v="2021-11-10T00:00:00"/>
    <m/>
    <m/>
    <s v="ABS HEUBL"/>
  </r>
  <r>
    <x v="2"/>
    <n v="20"/>
    <d v="2021-11-10T00:00:00"/>
    <s v="ABS 295"/>
    <s v="ABS MEDI-KRÄUK"/>
    <x v="2"/>
    <x v="26"/>
    <s v="-"/>
    <x v="12"/>
    <x v="0"/>
    <x v="0"/>
    <x v="0"/>
    <n v="6.7194568295036419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s v="ABS 295"/>
    <s v="ABS PECO"/>
    <x v="2"/>
    <x v="26"/>
    <s v="-"/>
    <x v="12"/>
    <x v="0"/>
    <x v="0"/>
    <x v="0"/>
    <n v="9.1663526661992432"/>
    <s v="BU4"/>
    <n v="29500891"/>
    <n v="61"/>
    <m/>
    <n v="29500891"/>
    <n v="12"/>
    <n v="61"/>
    <d v="2021-11-10T00:00:00"/>
    <m/>
    <m/>
    <s v="ABS PECO"/>
  </r>
  <r>
    <x v="2"/>
    <n v="5"/>
    <d v="2021-11-10T00:00:00"/>
    <s v="ABS 295"/>
    <s v="ABS REBLOCH"/>
    <x v="2"/>
    <x v="26"/>
    <s v="-"/>
    <x v="12"/>
    <x v="0"/>
    <x v="0"/>
    <x v="0"/>
    <n v="9.946660172967233"/>
    <s v="BU4"/>
    <n v="29500893"/>
    <n v="61"/>
    <m/>
    <n v="29500893"/>
    <n v="5"/>
    <n v="61"/>
    <d v="2021-11-10T00:00:00"/>
    <m/>
    <m/>
    <s v="ABS REBLOCH"/>
  </r>
  <r>
    <x v="2"/>
    <n v="25"/>
    <d v="2021-11-10T00:00:00"/>
    <s v="ABS 295"/>
    <s v="ABS REBLOCH"/>
    <x v="2"/>
    <x v="26"/>
    <s v="-"/>
    <x v="12"/>
    <x v="0"/>
    <x v="0"/>
    <x v="0"/>
    <n v="9.946660172967233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s v="ABS 295"/>
    <s v="ABS TI-AD"/>
    <x v="2"/>
    <x v="26"/>
    <s v="-"/>
    <x v="12"/>
    <x v="0"/>
    <x v="0"/>
    <x v="0"/>
    <n v="7.7475399924149615"/>
    <s v="BU4"/>
    <n v="29500904"/>
    <n v="61"/>
    <m/>
    <n v="29500904"/>
    <n v="13"/>
    <n v="61"/>
    <d v="2021-11-10T00:00:00"/>
    <m/>
    <m/>
    <s v="ABS TI-AD"/>
  </r>
  <r>
    <x v="2"/>
    <n v="24"/>
    <d v="2021-11-10T00:00:00"/>
    <s v="ABS 295"/>
    <s v="ABS SCH-PAUL"/>
    <x v="2"/>
    <x v="26"/>
    <s v="-"/>
    <x v="12"/>
    <x v="0"/>
    <x v="0"/>
    <x v="0"/>
    <n v="7.6086145024926051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s v="ABS 295"/>
    <s v="ABS SCH-PAUL"/>
    <x v="2"/>
    <x v="26"/>
    <s v="-"/>
    <x v="12"/>
    <x v="0"/>
    <x v="0"/>
    <x v="0"/>
    <n v="7.6086145024926051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s v="ABS 295"/>
    <s v="ABS SCH-PAUL"/>
    <x v="2"/>
    <x v="26"/>
    <s v="-"/>
    <x v="12"/>
    <x v="0"/>
    <x v="0"/>
    <x v="0"/>
    <n v="7.6086145024926051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s v="ABS 295"/>
    <s v="ABS GRUY"/>
    <x v="2"/>
    <x v="26"/>
    <s v="-"/>
    <x v="12"/>
    <x v="0"/>
    <x v="0"/>
    <x v="0"/>
    <n v="14.49175949220386"/>
    <s v="BU4"/>
    <n v="29500908"/>
    <n v="61"/>
    <m/>
    <n v="29500908"/>
    <n v="3"/>
    <n v="61"/>
    <d v="2021-11-10T00:00:00"/>
    <m/>
    <m/>
    <s v="ABS GRUY"/>
  </r>
  <r>
    <x v="2"/>
    <n v="9"/>
    <d v="2021-11-10T00:00:00"/>
    <s v="ABS 295"/>
    <s v="ABS Unser Blütenkäse"/>
    <x v="2"/>
    <x v="26"/>
    <s v="-"/>
    <x v="12"/>
    <x v="0"/>
    <x v="0"/>
    <x v="0"/>
    <n v="9.4651380183951126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s v="VOS 295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s v="VOS 295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s v="ABS 295"/>
    <s v="ABS GRÜN-PESTO"/>
    <x v="2"/>
    <x v="26"/>
    <s v="-"/>
    <x v="12"/>
    <x v="0"/>
    <x v="0"/>
    <x v="0"/>
    <n v="0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s v="ABS 295"/>
    <s v="ABS Whisky-Nuts"/>
    <x v="2"/>
    <x v="26"/>
    <s v="-"/>
    <x v="12"/>
    <x v="0"/>
    <x v="0"/>
    <x v="0"/>
    <n v="7.5058130571925785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s v="ABS 295"/>
    <s v="ABS BRUSCHETTA"/>
    <x v="2"/>
    <x v="26"/>
    <s v="-"/>
    <x v="12"/>
    <x v="0"/>
    <x v="0"/>
    <x v="0"/>
    <n v="7.281148389532067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s v="ABS 295"/>
    <s v="ABS ORANG-PESTO"/>
    <x v="2"/>
    <x v="26"/>
    <s v="-"/>
    <x v="12"/>
    <x v="0"/>
    <x v="0"/>
    <x v="0"/>
    <n v="7.2678522889458623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s v="Endstücke 295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s v="Endstücke 295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s v="Sammelnr."/>
    <s v="VS RW Schinken ohne Rin"/>
    <x v="0"/>
    <x v="0"/>
    <s v="-"/>
    <x v="12"/>
    <x v="0"/>
    <x v="0"/>
    <x v="0"/>
    <s v="0"/>
    <s v="BU3"/>
    <n v="29600016"/>
    <n v="12"/>
    <s v="BU3"/>
    <n v="29600016"/>
    <n v="70"/>
    <n v="12"/>
    <d v="2021-11-10T00:00:00"/>
    <s v="VOS &gt; Einsatz"/>
    <m/>
    <s v="VS RW Schinken ohne Rin"/>
  </r>
  <r>
    <x v="5"/>
    <n v="15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s v="Rest"/>
    <s v="-"/>
    <x v="4"/>
    <x v="14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s v="Rest"/>
    <s v="-"/>
    <x v="4"/>
    <x v="14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s v="Vakuumierte Zipfel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s v="Räucherwürste"/>
    <s v="GRW NATUR 7,2KG"/>
    <x v="3"/>
    <x v="23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s v="Räucherwürste"/>
    <s v="GRW CHILI-NAT 7,2GK NEU"/>
    <x v="3"/>
    <x v="23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s v="Rest"/>
    <s v="-"/>
    <x v="3"/>
    <x v="23"/>
    <s v="-"/>
    <x v="12"/>
    <x v="0"/>
    <x v="0"/>
    <x v="0"/>
    <s v="0"/>
    <s v="Abfüllung"/>
    <s v="-"/>
    <n v="34"/>
    <s v="Abfüllung"/>
    <s v="-"/>
    <n v="100"/>
    <n v="34"/>
    <d v="2021-11-10T00:00:00"/>
    <m/>
    <m/>
    <s v="-"/>
  </r>
  <r>
    <x v="1"/>
    <n v="26.4"/>
    <d v="2021-11-10T00:00:00"/>
    <s v="Rest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s v="Diverses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s v="Rest"/>
    <s v="-"/>
    <x v="4"/>
    <x v="14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s v="Rohware"/>
    <s v="Gorgonzola Dolce DOP"/>
    <x v="0"/>
    <x v="1"/>
    <s v="-"/>
    <x v="12"/>
    <x v="0"/>
    <x v="0"/>
    <x v="0"/>
    <s v="0"/>
    <s v="Schmelze"/>
    <n v="23000052"/>
    <n v="12"/>
    <s v="Schmelze"/>
    <n v="23000052"/>
    <n v="147"/>
    <n v="12"/>
    <d v="2021-11-10T00:00:00"/>
    <s v="keine Verarbeitung"/>
    <m/>
    <s v="Gorgonzola Dolce DOP"/>
  </r>
  <r>
    <x v="0"/>
    <n v="42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s v="Rest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s v="Rest"/>
    <s v="-"/>
    <x v="4"/>
    <x v="14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s v="VOS 295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s v="ABS 295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s v="Räucherwürste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s v="Diverses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s v="Räucherwürste"/>
    <s v="Würste 9300g Räucher na"/>
    <x v="3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s v="Rest"/>
    <s v="-"/>
    <x v="3"/>
    <x v="29"/>
    <s v="-"/>
    <x v="12"/>
    <x v="0"/>
    <x v="0"/>
    <x v="0"/>
    <s v="0"/>
    <s v="Abfüllung"/>
    <s v="-"/>
    <n v="31"/>
    <s v="Abfüllung"/>
    <s v="-"/>
    <n v="31.2"/>
    <n v="31"/>
    <d v="2021-11-11T00:00:00"/>
    <m/>
    <m/>
    <s v="-"/>
  </r>
  <r>
    <x v="1"/>
    <n v="282"/>
    <d v="2021-11-11T00:00:00"/>
    <s v="Diverses"/>
    <s v="Maschinenabfall"/>
    <x v="3"/>
    <x v="17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s v="ABS 295"/>
    <s v="ABS MUNSTER"/>
    <x v="2"/>
    <x v="26"/>
    <s v="-"/>
    <x v="12"/>
    <x v="0"/>
    <x v="0"/>
    <x v="0"/>
    <n v="8.5413985337376133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s v="ABS 295"/>
    <s v="ABS ZIEGENR"/>
    <x v="2"/>
    <x v="26"/>
    <s v="-"/>
    <x v="12"/>
    <x v="0"/>
    <x v="0"/>
    <x v="0"/>
    <n v="7.9957903604299254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s v="ABS 295"/>
    <s v="ABS BRIE-PAP"/>
    <x v="2"/>
    <x v="26"/>
    <s v="-"/>
    <x v="12"/>
    <x v="0"/>
    <x v="0"/>
    <x v="0"/>
    <n v="9.6459416666666655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s v="VOS 295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s v="VOS 295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s v="Rest"/>
    <s v="-"/>
    <x v="4"/>
    <x v="14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s v="Diverses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s v="Diverses"/>
    <s v="Reinigung"/>
    <x v="3"/>
    <x v="17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s v="Rest"/>
    <s v="-"/>
    <x v="4"/>
    <x v="14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s v="Rest"/>
    <s v="-"/>
    <x v="3"/>
    <x v="23"/>
    <s v="-"/>
    <x v="12"/>
    <x v="0"/>
    <x v="0"/>
    <x v="0"/>
    <s v="0"/>
    <s v="Abfüllung"/>
    <s v="-"/>
    <n v="34"/>
    <s v="Abfüllung"/>
    <s v="-"/>
    <n v="209"/>
    <n v="34"/>
    <d v="2021-11-11T00:00:00"/>
    <m/>
    <m/>
    <s v="-"/>
  </r>
  <r>
    <x v="5"/>
    <n v="1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s v="Rest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s v="Rohware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s v="Diverses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s v="Diverses"/>
    <s v="Maschinenabfall"/>
    <x v="3"/>
    <x v="6"/>
    <s v="-"/>
    <x v="12"/>
    <x v="0"/>
    <x v="0"/>
    <x v="0"/>
    <n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s v="ABS 295"/>
    <s v="ABS CHED-PF-KRÄUK gemis"/>
    <x v="3"/>
    <x v="16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s v="Diverses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s v="ABS 295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s v="Riemen"/>
    <s v="Gouda Riemen geräuchert"/>
    <x v="3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s v="Räucherwürste"/>
    <s v="GRW NATUR 7,2KG"/>
    <x v="3"/>
    <x v="2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s v="Räucherwürste"/>
    <s v="GRW SCHI-NAT 7,2GK NEUE"/>
    <x v="3"/>
    <x v="2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s v="Offen vegan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s v="VOS 295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s v="Rest"/>
    <s v="-"/>
    <x v="4"/>
    <x v="14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s v="Rest"/>
    <s v="-"/>
    <x v="4"/>
    <x v="15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s v="Rest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s v="Rest"/>
    <s v="-"/>
    <x v="4"/>
    <x v="14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s v="ABS 295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s v="Endstücke 295"/>
    <s v="VOS GRW-CHILI-NAT ENDST"/>
    <x v="0"/>
    <x v="34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n Abnehmer"/>
    <m/>
    <s v="VOS GRW-CHILI-NAT ENDST"/>
  </r>
  <r>
    <x v="0"/>
    <n v="75"/>
    <d v="2021-11-15T00:00:00"/>
    <s v="ABS 295"/>
    <s v="ABS CHED-PF-KRÄUK gemis"/>
    <x v="3"/>
    <x v="16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s v="ABS 295"/>
    <s v="Scheiben/Staub"/>
    <x v="3"/>
    <x v="6"/>
    <s v="-"/>
    <x v="13"/>
    <x v="0"/>
    <x v="0"/>
    <x v="0"/>
    <s v="0"/>
    <s v="BU2"/>
    <s v="Scheiben/Staub"/>
    <n v="30"/>
    <s v="BU2"/>
    <s v="Scheiben/Staub"/>
    <n v="129"/>
    <n v="30"/>
    <d v="2021-11-15T00:00:00"/>
    <m/>
    <m/>
    <s v="Scheiben/Staub"/>
  </r>
  <r>
    <x v="0"/>
    <n v="41"/>
    <d v="2021-11-15T00:00:00"/>
    <s v="ABS 295"/>
    <s v="Würfel"/>
    <x v="3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s v="Rest"/>
    <s v="-"/>
    <x v="3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s v="Sammelnr.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s v="Rest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s v="Diverses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s v="ABS 295"/>
    <s v="Scheiben/Staub"/>
    <x v="3"/>
    <x v="6"/>
    <s v="-"/>
    <x v="13"/>
    <x v="0"/>
    <x v="0"/>
    <x v="0"/>
    <s v="0"/>
    <s v="BU2"/>
    <s v="Scheiben/Staub"/>
    <n v="30"/>
    <s v="BU2"/>
    <s v="Scheiben/Staub"/>
    <n v="40"/>
    <n v="30"/>
    <d v="2021-11-15T00:00:00"/>
    <m/>
    <m/>
    <s v="Scheiben/Staub"/>
  </r>
  <r>
    <x v="2"/>
    <n v="15"/>
    <d v="2021-11-15T00:00:00"/>
    <s v="Diverses"/>
    <s v="Maschinenabfall"/>
    <x v="3"/>
    <x v="6"/>
    <s v="-"/>
    <x v="13"/>
    <x v="0"/>
    <x v="0"/>
    <x v="0"/>
    <n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s v="ABS 295"/>
    <s v="Ziegengouda"/>
    <x v="2"/>
    <x v="26"/>
    <s v="-"/>
    <x v="13"/>
    <x v="0"/>
    <x v="0"/>
    <x v="0"/>
    <n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s v="Diverses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s v="Rest"/>
    <s v="-"/>
    <x v="3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s v="Rest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s v="VOS 295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s v="VOS 295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s v="VOS 495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s v="ABS 295"/>
    <s v="ABS BRUSCHETTA"/>
    <x v="2"/>
    <x v="26"/>
    <s v="-"/>
    <x v="13"/>
    <x v="0"/>
    <x v="0"/>
    <x v="0"/>
    <n v="7.281148389532067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s v="ABS 295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20"/>
    <d v="2021-11-15T00:00:00"/>
    <s v="ABS 295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20"/>
    <d v="2021-11-15T00:00:00"/>
    <s v="ABS 295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s v="ABS 295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s v="ABS 295"/>
    <s v="ABS Whisky-Nuts"/>
    <x v="2"/>
    <x v="26"/>
    <s v="-"/>
    <x v="13"/>
    <x v="0"/>
    <x v="0"/>
    <x v="0"/>
    <n v="7.5058130571925785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s v="ABS 295"/>
    <s v="ABS Whisky-Nuts"/>
    <x v="2"/>
    <x v="26"/>
    <s v="-"/>
    <x v="13"/>
    <x v="0"/>
    <x v="0"/>
    <x v="0"/>
    <n v="7.505813057192578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s v="ABS 295"/>
    <s v="ABS BRUSCHETTA"/>
    <x v="2"/>
    <x v="26"/>
    <s v="-"/>
    <x v="13"/>
    <x v="0"/>
    <x v="0"/>
    <x v="0"/>
    <n v="7.281148389532067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s v="ABS 295"/>
    <s v="ABS GRÜN-PFEFF"/>
    <x v="2"/>
    <x v="26"/>
    <s v="-"/>
    <x v="13"/>
    <x v="0"/>
    <x v="0"/>
    <x v="0"/>
    <n v="7.4077239928583491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s v="VOS 295"/>
    <s v="VOS Schwarzer Pfeffer R"/>
    <x v="2"/>
    <x v="26"/>
    <s v="-"/>
    <x v="13"/>
    <x v="0"/>
    <x v="0"/>
    <x v="0"/>
    <n v="2.84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s v="ABS 295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15"/>
    <d v="2021-11-15T00:00:00"/>
    <s v="ABS 295"/>
    <s v="ABS HEUBL"/>
    <x v="5"/>
    <x v="51"/>
    <s v="-"/>
    <x v="13"/>
    <x v="0"/>
    <x v="0"/>
    <x v="0"/>
    <n v="0"/>
    <s v="BU4"/>
    <n v="29500885"/>
    <n v="82"/>
    <s v="BU4"/>
    <n v="29500885"/>
    <n v="15"/>
    <n v="82"/>
    <d v="2021-11-15T00:00:00"/>
    <m/>
    <m/>
    <s v="ABS HEUBL"/>
  </r>
  <r>
    <x v="2"/>
    <n v="7"/>
    <d v="2021-11-15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s v="ABS 295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s v="ABS 295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s v="ABS 295"/>
    <s v="ABS AT-ROTWEIN"/>
    <x v="5"/>
    <x v="51"/>
    <s v="-"/>
    <x v="13"/>
    <x v="0"/>
    <x v="0"/>
    <x v="0"/>
    <n v="7.4148209887633527"/>
    <s v="BU4"/>
    <n v="29501013"/>
    <n v="82"/>
    <s v="BU4"/>
    <n v="29501013"/>
    <n v="14"/>
    <n v="82"/>
    <d v="2021-11-15T00:00:00"/>
    <m/>
    <m/>
    <s v="ABS AT-ROTWEIN"/>
  </r>
  <r>
    <x v="2"/>
    <n v="15"/>
    <d v="2021-11-15T00:00:00"/>
    <s v="ABS 295"/>
    <s v="ABS GRUY"/>
    <x v="2"/>
    <x v="26"/>
    <s v="-"/>
    <x v="13"/>
    <x v="0"/>
    <x v="0"/>
    <x v="0"/>
    <n v="14.49175949220386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s v="ABS 295"/>
    <s v="ABS GRUY"/>
    <x v="2"/>
    <x v="26"/>
    <s v="-"/>
    <x v="13"/>
    <x v="0"/>
    <x v="0"/>
    <x v="0"/>
    <n v="14.49175949220386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s v="VOS 295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s v="VOS 295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s v="VOS 295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s v="ABS 295"/>
    <s v="ABS MEDI-KRÄUK"/>
    <x v="2"/>
    <x v="26"/>
    <s v="-"/>
    <x v="13"/>
    <x v="0"/>
    <x v="0"/>
    <x v="0"/>
    <n v="6.7194568295036419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s v="ABS 295"/>
    <s v="ABS PECO"/>
    <x v="2"/>
    <x v="26"/>
    <s v="-"/>
    <x v="13"/>
    <x v="0"/>
    <x v="0"/>
    <x v="0"/>
    <n v="9.1663526661992432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s v="ABS 295"/>
    <s v="ABS TI-AD"/>
    <x v="0"/>
    <x v="3"/>
    <s v="-"/>
    <x v="13"/>
    <x v="0"/>
    <x v="0"/>
    <x v="0"/>
    <n v="7.7475399924149615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s v="ABS 295"/>
    <s v="ABS TI-AD"/>
    <x v="0"/>
    <x v="3"/>
    <s v="-"/>
    <x v="13"/>
    <x v="0"/>
    <x v="0"/>
    <x v="0"/>
    <n v="7.7475399924149615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s v="ABS 295"/>
    <s v="ABS TI-AD"/>
    <x v="0"/>
    <x v="3"/>
    <s v="-"/>
    <x v="13"/>
    <x v="0"/>
    <x v="0"/>
    <x v="0"/>
    <n v="7.7475399924149615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s v="ABS 295"/>
    <s v="ABS TI-AD"/>
    <x v="0"/>
    <x v="3"/>
    <s v="-"/>
    <x v="13"/>
    <x v="0"/>
    <x v="0"/>
    <x v="0"/>
    <n v="7.7475399924149615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s v="ABS 295"/>
    <s v="ABS SCH-PAUL"/>
    <x v="5"/>
    <x v="51"/>
    <s v="-"/>
    <x v="13"/>
    <x v="0"/>
    <x v="0"/>
    <x v="0"/>
    <n v="7.6086145024926051"/>
    <s v="BU4"/>
    <n v="29500906"/>
    <n v="82"/>
    <s v="BU4"/>
    <n v="29500906"/>
    <n v="20"/>
    <n v="82"/>
    <d v="2021-11-16T00:00:00"/>
    <m/>
    <m/>
    <s v="ABS SCH-PAUL"/>
  </r>
  <r>
    <x v="2"/>
    <n v="14"/>
    <d v="2021-11-16T00:00:00"/>
    <s v="ABS 295"/>
    <s v="ABS SCH-PAUL"/>
    <x v="5"/>
    <x v="51"/>
    <s v="-"/>
    <x v="13"/>
    <x v="0"/>
    <x v="0"/>
    <x v="0"/>
    <n v="7.6086145024926051"/>
    <s v="BU4"/>
    <n v="29500906"/>
    <n v="82"/>
    <s v="BU4"/>
    <n v="29500906"/>
    <n v="14"/>
    <n v="82"/>
    <d v="2021-11-16T00:00:00"/>
    <m/>
    <m/>
    <s v="ABS SCH-PAUL"/>
  </r>
  <r>
    <x v="2"/>
    <n v="21"/>
    <d v="2021-11-16T00:00:00"/>
    <s v="ABS 295"/>
    <s v="ABS SCH-PAUL"/>
    <x v="5"/>
    <x v="51"/>
    <s v="-"/>
    <x v="13"/>
    <x v="0"/>
    <x v="0"/>
    <x v="0"/>
    <n v="7.6086145024926051"/>
    <s v="BU4"/>
    <n v="29500906"/>
    <n v="82"/>
    <s v="BU4"/>
    <n v="29500906"/>
    <n v="21"/>
    <n v="82"/>
    <d v="2021-11-16T00:00:00"/>
    <m/>
    <m/>
    <s v="ABS SCH-PAUL"/>
  </r>
  <r>
    <x v="2"/>
    <n v="6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s v="ABS 295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s v="ABS 295"/>
    <s v="ABS GRÜN-PESTO"/>
    <x v="2"/>
    <x v="26"/>
    <s v="-"/>
    <x v="13"/>
    <x v="0"/>
    <x v="0"/>
    <x v="0"/>
    <n v="0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s v="ABS 295"/>
    <s v="ABS GRÜN-PESTO"/>
    <x v="2"/>
    <x v="26"/>
    <s v="-"/>
    <x v="13"/>
    <x v="0"/>
    <x v="0"/>
    <x v="0"/>
    <n v="0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s v="ABS 295"/>
    <s v="ABS KELLERGEIST"/>
    <x v="5"/>
    <x v="51"/>
    <s v="-"/>
    <x v="13"/>
    <x v="0"/>
    <x v="0"/>
    <x v="0"/>
    <n v="8.0682678667519738"/>
    <s v="BU4"/>
    <n v="29501028"/>
    <n v="82"/>
    <s v="BU4"/>
    <n v="29501028"/>
    <n v="9"/>
    <n v="82"/>
    <d v="2021-11-16T00:00:00"/>
    <m/>
    <m/>
    <s v="ABS KELLERGEIST"/>
  </r>
  <r>
    <x v="2"/>
    <n v="10"/>
    <d v="2021-11-16T00:00:00"/>
    <s v="ABS 295"/>
    <s v="ABS BRUSCHETTA"/>
    <x v="2"/>
    <x v="26"/>
    <s v="-"/>
    <x v="13"/>
    <x v="0"/>
    <x v="0"/>
    <x v="0"/>
    <n v="7.281148389532067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s v="ABS 295"/>
    <s v="ABS MUNSTER"/>
    <x v="0"/>
    <x v="3"/>
    <s v="-"/>
    <x v="13"/>
    <x v="0"/>
    <x v="0"/>
    <x v="0"/>
    <n v="8.5413985337376133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s v="Diverses"/>
    <s v="32000236"/>
    <x v="3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s v="Räucherwürste"/>
    <s v="RW NUSS 10,0KG AN"/>
    <x v="3"/>
    <x v="23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s v="Diverses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s v="Diverses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s v="Diverses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s v="Diverses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s v="Diverses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s v="Rest"/>
    <s v="-"/>
    <x v="4"/>
    <x v="14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s v="Rest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s v="Rest"/>
    <s v="-"/>
    <x v="4"/>
    <x v="14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s v="Sammelnr.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s v="Rest"/>
    <s v="-"/>
    <x v="3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s v="Offen vegan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s v="Vorschmelz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s v="ABS 295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s v="ABS 295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s v="VOS 295"/>
    <s v="VOS-ABS ENTSORGUNG"/>
    <x v="0"/>
    <x v="12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s v="VOS 295"/>
    <s v="VOS-ABS ENTSORGUNG"/>
    <x v="0"/>
    <x v="12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s v="ABS 295"/>
    <s v="ABS CHED-PF-KRÄUK gemis"/>
    <x v="3"/>
    <x v="16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s v="ABS 295"/>
    <s v="ABS CHED-PF-KRÄUK gemis"/>
    <x v="3"/>
    <x v="16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s v="ABS 295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s v="ABS 295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s v="ABS 295"/>
    <s v="ABS LE-ROSÉ"/>
    <x v="2"/>
    <x v="26"/>
    <s v="-"/>
    <x v="13"/>
    <x v="0"/>
    <x v="0"/>
    <x v="0"/>
    <n v="10.983844995631154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s v="HF-Ware"/>
    <s v="SKST ORANG-PFEFF 80G"/>
    <x v="2"/>
    <x v="26"/>
    <s v="-"/>
    <x v="13"/>
    <x v="0"/>
    <x v="0"/>
    <x v="0"/>
    <n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s v="HF-Ware"/>
    <s v="SKST ORANG-PFEFF 80G"/>
    <x v="2"/>
    <x v="26"/>
    <s v="-"/>
    <x v="13"/>
    <x v="0"/>
    <x v="0"/>
    <x v="0"/>
    <n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s v="Diverses"/>
    <s v="NKST RAHM 80G"/>
    <x v="0"/>
    <x v="12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s v="Rest"/>
    <s v="-"/>
    <x v="3"/>
    <x v="23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s v="Rest"/>
    <s v="-"/>
    <x v="3"/>
    <x v="17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s v="Diverses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5"/>
    <n v="640"/>
    <d v="2021-11-19T00:00:00"/>
    <s v="Rohware"/>
    <s v="Cheddar Paste 10kg rot"/>
    <x v="0"/>
    <x v="59"/>
    <s v="-"/>
    <x v="13"/>
    <x v="0"/>
    <x v="0"/>
    <x v="0"/>
    <s v="0"/>
    <s v="Externe"/>
    <n v="57000633"/>
    <n v="11"/>
    <s v="Externe"/>
    <n v="57000633"/>
    <n v="640"/>
    <n v="11"/>
    <d v="2021-11-19T00:00:00"/>
    <s v="gratis erhalten"/>
    <m/>
    <s v="Cheddar Paste 10kg rot"/>
  </r>
  <r>
    <x v="0"/>
    <n v="35"/>
    <d v="2021-11-19T00:00:00"/>
    <s v="Diverses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s v="Diverses"/>
    <s v="Maschinenabfall"/>
    <x v="3"/>
    <x v="6"/>
    <s v="-"/>
    <x v="13"/>
    <x v="0"/>
    <x v="0"/>
    <x v="0"/>
    <n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s v="ABS 295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s v="Rest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s v="Offen geschält RW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s v="Rest"/>
    <s v="-"/>
    <x v="4"/>
    <x v="14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s v="VOS 295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s v="Fertigware"/>
    <s v="Abschnitte Gouda 48% VL"/>
    <x v="0"/>
    <x v="12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s v="Rest"/>
    <s v="-"/>
    <x v="4"/>
    <x v="14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s v="ABS 295"/>
    <s v="Bergfeuer"/>
    <x v="0"/>
    <x v="12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s v="VOS 295"/>
    <s v="VOS URW-SCHI-NAT"/>
    <x v="0"/>
    <x v="12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s v="VOS 295"/>
    <s v="VOS URW-SCHI-NAT"/>
    <x v="0"/>
    <x v="12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s v="Diverses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s v="VOS 295"/>
    <s v="VOS WAL-THEKE"/>
    <x v="2"/>
    <x v="26"/>
    <s v="-"/>
    <x v="13"/>
    <x v="0"/>
    <x v="0"/>
    <x v="0"/>
    <n v="0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s v="ganze Wurst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s v="Rest"/>
    <s v="-"/>
    <x v="3"/>
    <x v="23"/>
    <s v="-"/>
    <x v="13"/>
    <x v="0"/>
    <x v="0"/>
    <x v="0"/>
    <s v="0"/>
    <s v="Abfüllung"/>
    <s v="-"/>
    <n v="34"/>
    <s v="Abfüllung"/>
    <s v="-"/>
    <n v="217.5"/>
    <n v="34"/>
    <d v="2021-11-17T00:00:00"/>
    <m/>
    <m/>
    <s v="-"/>
  </r>
  <r>
    <x v="1"/>
    <n v="20"/>
    <d v="2021-11-17T00:00:00"/>
    <s v="Räucherwürste"/>
    <s v="GRW NATUR 7,2KG"/>
    <x v="3"/>
    <x v="17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s v="Diverses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s v="Rest"/>
    <s v="-"/>
    <x v="4"/>
    <x v="15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s v="Rest"/>
    <s v="-"/>
    <x v="4"/>
    <x v="14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s v="VOS 295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s v="Rest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s v="Rest"/>
    <s v="-"/>
    <x v="4"/>
    <x v="14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s v="Diverses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s v="Diverses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s v="Rest"/>
    <s v="-"/>
    <x v="3"/>
    <x v="23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s v="Rest"/>
    <s v="-"/>
    <x v="3"/>
    <x v="17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s v="Diverses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s v="ABS 295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s v="Diverses"/>
    <s v="Maschinenabfall"/>
    <x v="3"/>
    <x v="6"/>
    <s v="-"/>
    <x v="13"/>
    <x v="0"/>
    <x v="0"/>
    <x v="0"/>
    <n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s v="ABS 295"/>
    <s v="Scheiben/Staub"/>
    <x v="3"/>
    <x v="6"/>
    <s v="-"/>
    <x v="13"/>
    <x v="0"/>
    <x v="0"/>
    <x v="0"/>
    <s v="0"/>
    <s v="BU2"/>
    <s v="Scheiben/Staub"/>
    <n v="30"/>
    <s v="BU2"/>
    <s v="Scheiben/Staub"/>
    <n v="28"/>
    <n v="30"/>
    <d v="2021-11-18T00:00:00"/>
    <m/>
    <m/>
    <s v="Scheiben/Staub"/>
  </r>
  <r>
    <x v="4"/>
    <n v="51"/>
    <d v="2021-11-18T00:00:00"/>
    <s v="ABS 295"/>
    <s v="Scheiben/Staub"/>
    <x v="3"/>
    <x v="6"/>
    <s v="-"/>
    <x v="13"/>
    <x v="0"/>
    <x v="0"/>
    <x v="0"/>
    <s v="0"/>
    <s v="BU2"/>
    <s v="Scheiben/Staub"/>
    <n v="30"/>
    <s v="BU2"/>
    <s v="Scheiben/Staub"/>
    <n v="51"/>
    <n v="30"/>
    <d v="2021-11-18T00:00:00"/>
    <m/>
    <m/>
    <s v="Scheiben/Staub"/>
  </r>
  <r>
    <x v="1"/>
    <n v="20"/>
    <d v="2021-11-18T00:00:00"/>
    <s v="VOS 295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s v="ABS 295"/>
    <s v="ABS HEUBL"/>
    <x v="5"/>
    <x v="51"/>
    <s v="-"/>
    <x v="13"/>
    <x v="0"/>
    <x v="0"/>
    <x v="0"/>
    <n v="0"/>
    <s v="BU4"/>
    <n v="29500885"/>
    <n v="82"/>
    <s v="BU4"/>
    <n v="29500885"/>
    <n v="66"/>
    <n v="82"/>
    <d v="2021-11-18T00:00:00"/>
    <m/>
    <m/>
    <s v="ABS HEUBL"/>
  </r>
  <r>
    <x v="2"/>
    <n v="139"/>
    <d v="2021-11-18T00:00:00"/>
    <s v="ABS 295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s v="ABS 295"/>
    <s v="ABS OLD-AMSTERDAM"/>
    <x v="2"/>
    <x v="26"/>
    <s v="-"/>
    <x v="13"/>
    <x v="0"/>
    <x v="0"/>
    <x v="0"/>
    <n v="10.868925052314992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s v="Rest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s v="VOS 295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s v="Rest"/>
    <s v="-"/>
    <x v="4"/>
    <x v="14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s v="Rest"/>
    <s v="-"/>
    <x v="4"/>
    <x v="14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s v="VOS 295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s v="Rest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0"/>
    <d v="2021-11-19T00:00:00"/>
    <s v="Rohware"/>
    <s v="Cheddar Paste 10kg rot"/>
    <x v="0"/>
    <x v="59"/>
    <s v="-"/>
    <x v="13"/>
    <x v="0"/>
    <x v="0"/>
    <x v="0"/>
    <s v="0"/>
    <s v="Rest"/>
    <n v="57000633"/>
    <n v="11"/>
    <s v="Rest"/>
    <n v="57000633"/>
    <n v="0"/>
    <n v="11"/>
    <d v="2021-11-19T00:00:00"/>
    <s v="gratis erhalten"/>
    <m/>
    <s v="Cheddar Paste 10kg rot"/>
  </r>
  <r>
    <x v="0"/>
    <n v="32"/>
    <d v="2021-11-22T00:00:00"/>
    <s v="VOS 295"/>
    <s v="VOS Würste Jalapeno nat"/>
    <x v="0"/>
    <x v="0"/>
    <s v="-"/>
    <x v="14"/>
    <x v="0"/>
    <x v="0"/>
    <x v="0"/>
    <n v="16"/>
    <s v="BU3"/>
    <n v="29500606"/>
    <n v="12"/>
    <s v="BU3"/>
    <n v="29500606"/>
    <n v="32"/>
    <n v="12"/>
    <d v="2021-11-22T00:00:00"/>
    <s v="VOS &gt; Einsatz"/>
    <m/>
    <s v="VOS Würste Jalapeno nat"/>
  </r>
  <r>
    <x v="0"/>
    <n v="13"/>
    <d v="2021-11-22T00:00:00"/>
    <s v="VOS 295"/>
    <s v="VOS Würste Jalapeno nat"/>
    <x v="0"/>
    <x v="0"/>
    <s v="-"/>
    <x v="14"/>
    <x v="0"/>
    <x v="0"/>
    <x v="0"/>
    <n v="6.5"/>
    <s v="BU3"/>
    <n v="29500606"/>
    <n v="12"/>
    <s v="BU3"/>
    <n v="29500606"/>
    <n v="13"/>
    <n v="12"/>
    <d v="2021-11-22T00:00:00"/>
    <s v="VOS &gt; Einsatz"/>
    <m/>
    <s v="VOS Würste Jalapeno nat"/>
  </r>
  <r>
    <x v="0"/>
    <n v="26"/>
    <d v="2021-11-22T00:00:00"/>
    <s v="VOS 295"/>
    <s v="VOS GRW Gartenkräuter 4"/>
    <x v="0"/>
    <x v="0"/>
    <s v="-"/>
    <x v="14"/>
    <x v="0"/>
    <x v="0"/>
    <x v="0"/>
    <n v="13"/>
    <s v="BU3"/>
    <n v="29500620"/>
    <n v="12"/>
    <s v="BU3"/>
    <n v="29500620"/>
    <n v="26"/>
    <n v="12"/>
    <d v="2021-11-22T00:00:00"/>
    <s v="VOS &gt; Einsatz"/>
    <m/>
    <s v="VOS GRW Gartenkräuter 4"/>
  </r>
  <r>
    <x v="2"/>
    <n v="20"/>
    <d v="2021-11-22T00:00:00"/>
    <s v="ABS 295"/>
    <s v="ABS MEDI-KRÄUK"/>
    <x v="2"/>
    <x v="26"/>
    <s v="-"/>
    <x v="14"/>
    <x v="0"/>
    <x v="0"/>
    <x v="0"/>
    <n v="6.7194568295036419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s v="ABS 295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s v="ABS 295"/>
    <s v="ABS GRÜN-PESTO"/>
    <x v="2"/>
    <x v="26"/>
    <s v="-"/>
    <x v="14"/>
    <x v="0"/>
    <x v="0"/>
    <x v="0"/>
    <n v="0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s v="ABS 295"/>
    <s v="ABS Crémeux"/>
    <x v="2"/>
    <x v="26"/>
    <s v="-"/>
    <x v="14"/>
    <x v="0"/>
    <x v="0"/>
    <x v="0"/>
    <n v="8.1175550752835619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s v="ABS 295"/>
    <s v="ABS OLD-AMSTERDAM"/>
    <x v="2"/>
    <x v="26"/>
    <s v="-"/>
    <x v="14"/>
    <x v="0"/>
    <x v="0"/>
    <x v="0"/>
    <n v="10.868925052314992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s v="ABS 295"/>
    <s v="ABS OLD-AMSTERDAM"/>
    <x v="2"/>
    <x v="26"/>
    <s v="-"/>
    <x v="14"/>
    <x v="0"/>
    <x v="0"/>
    <x v="0"/>
    <n v="10.868925052314992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s v="VOS 295"/>
    <s v="VOS RW BUN-PF"/>
    <x v="0"/>
    <x v="0"/>
    <s v="-"/>
    <x v="14"/>
    <x v="0"/>
    <x v="0"/>
    <x v="0"/>
    <n v="45"/>
    <s v="BU3"/>
    <n v="29501055"/>
    <n v="12"/>
    <s v="BU3"/>
    <n v="29501055"/>
    <n v="90"/>
    <n v="12"/>
    <d v="2021-11-22T00:00:00"/>
    <s v="VOS &gt; Einsatz"/>
    <m/>
    <s v="VOS RW BUN-PF"/>
  </r>
  <r>
    <x v="3"/>
    <n v="40"/>
    <d v="2021-11-22T00:00:00"/>
    <s v="Zipfel 295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s v="keinen Abnehmer/kein Schälpersonal"/>
    <m/>
    <s v="VOS GRW-KRÄU-ZIPFEL"/>
  </r>
  <r>
    <x v="0"/>
    <n v="39"/>
    <d v="2021-11-22T00:00:00"/>
    <s v="Endstücke 295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s v="keinen Abnehmer/kein Schälpersonal"/>
    <m/>
    <s v="VOS GRW-KRÄU-ENDSTÜCK"/>
  </r>
  <r>
    <x v="0"/>
    <n v="22"/>
    <d v="2021-11-22T00:00:00"/>
    <s v="Endstücke 295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s v="keinen Abnehmer/kein Schälpersonal"/>
    <m/>
    <s v="VOS GRW-KRÄU-ENDSTÜCK"/>
  </r>
  <r>
    <x v="0"/>
    <n v="26"/>
    <d v="2021-11-22T00:00:00"/>
    <s v="Endstücke 295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s v="keinen Abnehmer/kein Schälpersonal"/>
    <m/>
    <s v="VOS GRW-KRÄU-ENDSTÜCK"/>
  </r>
  <r>
    <x v="0"/>
    <n v="23"/>
    <d v="2021-11-22T00:00:00"/>
    <s v="Endstücke 295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s v="keinen Abnehmer/kein Schälpersonal"/>
    <m/>
    <s v="VOS GRW-KRÄU-ENDSTÜCK"/>
  </r>
  <r>
    <x v="3"/>
    <n v="46"/>
    <d v="2021-11-22T00:00:00"/>
    <s v="Zipfel 295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s v="keinen Abnehmer/kein Schälpersonal"/>
    <m/>
    <s v="VOS RW-JALA-NAT ZIPFEL"/>
  </r>
  <r>
    <x v="3"/>
    <n v="54"/>
    <d v="2021-11-22T00:00:00"/>
    <s v="Zipfel 295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s v="keinen Abnehmer/kein Schälpersonal"/>
    <m/>
    <s v="VOS RW-JALA-NAT ZIPFEL"/>
  </r>
  <r>
    <x v="3"/>
    <n v="18"/>
    <d v="2021-11-22T00:00:00"/>
    <s v="Endstücke 295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s v="keinen Abnehmer/kein Schälpersonal"/>
    <m/>
    <s v="VOS RW-JALA-NAT ENDSTÜC"/>
  </r>
  <r>
    <x v="3"/>
    <n v="28"/>
    <d v="2021-11-22T00:00:00"/>
    <s v="Endstücke 295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s v="keinen Abnehmer/kein Schälpersonal"/>
    <m/>
    <s v="VOS RW-JALA-NAT ENDSTÜC"/>
  </r>
  <r>
    <x v="3"/>
    <n v="24"/>
    <d v="2021-11-22T00:00:00"/>
    <s v="Endstücke 295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s v="keinen Abnehmer/kein Schälpersonal"/>
    <m/>
    <s v="VOS RW-JALA-NAT ENDSTÜC"/>
  </r>
  <r>
    <x v="0"/>
    <n v="8"/>
    <d v="2021-11-22T00:00:00"/>
    <s v="VOS 295"/>
    <s v="VOS SKZ PFEFF"/>
    <x v="0"/>
    <x v="0"/>
    <s v="-"/>
    <x v="14"/>
    <x v="0"/>
    <x v="0"/>
    <x v="0"/>
    <s v="0"/>
    <s v="BU3"/>
    <n v="29501118"/>
    <n v="12"/>
    <s v="BU3"/>
    <n v="29501118"/>
    <n v="8"/>
    <n v="12"/>
    <d v="2021-11-22T00:00:00"/>
    <s v="VOS &gt; Einsatz"/>
    <m/>
    <s v="VOS SKZ PFEFF"/>
  </r>
  <r>
    <x v="0"/>
    <n v="20"/>
    <d v="2021-11-22T00:00:00"/>
    <s v="VOS 295"/>
    <s v="VOS SKZ PFEFF"/>
    <x v="0"/>
    <x v="0"/>
    <s v="-"/>
    <x v="14"/>
    <x v="0"/>
    <x v="0"/>
    <x v="0"/>
    <s v="0"/>
    <s v="BU3"/>
    <n v="29501118"/>
    <n v="12"/>
    <s v="BU3"/>
    <n v="29501118"/>
    <n v="20"/>
    <n v="12"/>
    <d v="2021-11-22T00:00:00"/>
    <s v="VOS &gt; Einsatz"/>
    <m/>
    <s v="VOS SKZ PFEFF"/>
  </r>
  <r>
    <x v="0"/>
    <n v="42"/>
    <d v="2021-11-22T00:00:00"/>
    <s v="Sammelnr."/>
    <s v="VS GRS Natur OGT"/>
    <x v="0"/>
    <x v="0"/>
    <s v="-"/>
    <x v="14"/>
    <x v="0"/>
    <x v="0"/>
    <x v="0"/>
    <n v="41.559000000000005"/>
    <s v="BU3"/>
    <n v="29600009"/>
    <n v="12"/>
    <s v="BU3"/>
    <n v="29600009"/>
    <n v="42"/>
    <n v="12"/>
    <d v="2021-11-22T00:00:00"/>
    <s v="VOS &gt; Einsatz"/>
    <m/>
    <s v="VS GRS Natur OGT"/>
  </r>
  <r>
    <x v="2"/>
    <n v="26"/>
    <d v="2021-11-22T00:00:00"/>
    <s v="HF-Ware"/>
    <s v="SKST ORANG-PFEFF 80G"/>
    <x v="2"/>
    <x v="26"/>
    <s v="-"/>
    <x v="14"/>
    <x v="0"/>
    <x v="0"/>
    <x v="0"/>
    <n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s v="HF-Ware"/>
    <s v="SKST ORANG-PFEFF 80G"/>
    <x v="2"/>
    <x v="26"/>
    <s v="-"/>
    <x v="14"/>
    <x v="0"/>
    <x v="0"/>
    <x v="0"/>
    <n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s v="VOS 495"/>
    <s v="VOS GRW-CHILI-NAT-VAKU"/>
    <x v="0"/>
    <x v="0"/>
    <s v="-"/>
    <x v="14"/>
    <x v="0"/>
    <x v="0"/>
    <x v="0"/>
    <n v="97.66"/>
    <s v="BU3"/>
    <n v="49500205"/>
    <n v="12"/>
    <s v="BU3"/>
    <n v="49500205"/>
    <n v="190"/>
    <n v="12"/>
    <d v="2021-11-22T00:00:00"/>
    <s v="VOS &gt; Einsatz"/>
    <m/>
    <s v="VOS GRW-CHILI-NAT-VAKU"/>
  </r>
  <r>
    <x v="4"/>
    <n v="94"/>
    <d v="2021-11-22T00:00:00"/>
    <s v="HF-Ware"/>
    <s v="Verpackte Scheiben"/>
    <x v="0"/>
    <x v="12"/>
    <s v="-"/>
    <x v="14"/>
    <x v="0"/>
    <x v="0"/>
    <x v="0"/>
    <s v="0"/>
    <s v="BU2"/>
    <s v="Verpackte Scheiben"/>
    <n v="12"/>
    <s v="BU2"/>
    <s v="Verpackte Scheiben"/>
    <n v="94"/>
    <n v="12"/>
    <d v="2021-11-22T00:00:00"/>
    <m/>
    <m/>
    <s v="Verpackte Scheiben"/>
  </r>
  <r>
    <x v="4"/>
    <n v="22"/>
    <d v="2021-11-22T00:00:00"/>
    <s v="HF-Ware"/>
    <s v="Verpackte Scheiben"/>
    <x v="0"/>
    <x v="12"/>
    <s v="-"/>
    <x v="14"/>
    <x v="0"/>
    <x v="0"/>
    <x v="0"/>
    <s v="0"/>
    <s v="BU2"/>
    <s v="Verpackte Scheiben"/>
    <n v="12"/>
    <s v="BU2"/>
    <s v="Verpackte Scheiben"/>
    <n v="22"/>
    <n v="12"/>
    <d v="2021-11-22T00:00:00"/>
    <m/>
    <m/>
    <s v="Verpackte Scheiben"/>
  </r>
  <r>
    <x v="5"/>
    <n v="6.8"/>
    <d v="2021-11-19T00:00:00"/>
    <s v="Rest"/>
    <s v="-"/>
    <x v="4"/>
    <x v="14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s v="Rest"/>
    <s v="-"/>
    <x v="4"/>
    <x v="15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s v="Rest"/>
    <s v="-"/>
    <x v="4"/>
    <x v="15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s v="Rest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s v="ABS 295"/>
    <s v="Walnus"/>
    <x v="3"/>
    <x v="6"/>
    <s v="-"/>
    <x v="13"/>
    <x v="0"/>
    <x v="0"/>
    <x v="0"/>
    <n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s v="VOS 295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s v="Rest"/>
    <s v="-"/>
    <x v="4"/>
    <x v="14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s v="Rest"/>
    <s v="-"/>
    <x v="0"/>
    <x v="12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s v="Rest"/>
    <s v="-"/>
    <x v="3"/>
    <x v="23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s v="Rest"/>
    <s v="-"/>
    <x v="3"/>
    <x v="6"/>
    <s v="-"/>
    <x v="14"/>
    <x v="0"/>
    <x v="0"/>
    <x v="0"/>
    <n v="0"/>
    <s v="BU4"/>
    <s v="-"/>
    <n v="30"/>
    <s v="BU4"/>
    <s v="-"/>
    <n v="13"/>
    <n v="30"/>
    <d v="2021-11-22T00:00:00"/>
    <m/>
    <m/>
    <s v="-"/>
  </r>
  <r>
    <x v="0"/>
    <n v="45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s v="ABS 295"/>
    <s v="Scheiben/Staub"/>
    <x v="3"/>
    <x v="6"/>
    <s v="-"/>
    <x v="14"/>
    <x v="0"/>
    <x v="0"/>
    <x v="0"/>
    <s v="0"/>
    <s v="BU2"/>
    <s v="Scheiben/Staub"/>
    <n v="30"/>
    <s v="BU2"/>
    <s v="Scheiben/Staub"/>
    <n v="55"/>
    <n v="30"/>
    <d v="2021-11-22T00:00:00"/>
    <m/>
    <m/>
    <s v="Scheiben/Staub"/>
  </r>
  <r>
    <x v="1"/>
    <n v="307"/>
    <d v="2021-11-22T00:00:00"/>
    <s v="Rest"/>
    <s v="-"/>
    <x v="3"/>
    <x v="17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s v="HF-Ware"/>
    <s v="Verpackte Scheiben"/>
    <x v="0"/>
    <x v="12"/>
    <s v="-"/>
    <x v="14"/>
    <x v="0"/>
    <x v="0"/>
    <x v="0"/>
    <s v="0"/>
    <s v="BU2"/>
    <s v="Verpackte Scheiben"/>
    <n v="12"/>
    <s v="BU2"/>
    <s v="Verpackte Scheiben"/>
    <n v="38"/>
    <n v="12"/>
    <d v="2021-11-22T00:00:00"/>
    <m/>
    <m/>
    <s v="Verpackte Scheiben"/>
  </r>
  <r>
    <x v="5"/>
    <n v="10.3"/>
    <d v="2021-11-22T00:00:00"/>
    <s v="Rest"/>
    <s v="-"/>
    <x v="4"/>
    <x v="14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s v="Rest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s v="VOS 295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s v="Räucherwürste"/>
    <s v="RW NATUR 10,0KG AN"/>
    <x v="0"/>
    <x v="12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s v="Zipfel 295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s v="keinen Abnehmer/kein Schälpersonal"/>
    <m/>
    <s v="VOS GRW-CHILI-NAT ZIPFE"/>
  </r>
  <r>
    <x v="1"/>
    <n v="120"/>
    <d v="2021-11-22T00:00:00"/>
    <s v="Rest"/>
    <s v="-"/>
    <x v="3"/>
    <x v="17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s v="VOS 295"/>
    <s v="VOS Würste Jalapeno nat"/>
    <x v="0"/>
    <x v="0"/>
    <s v="-"/>
    <x v="14"/>
    <x v="0"/>
    <x v="0"/>
    <x v="0"/>
    <n v="142"/>
    <s v="BU3"/>
    <n v="29500606"/>
    <n v="12"/>
    <s v="BU3"/>
    <n v="29500606"/>
    <n v="284"/>
    <n v="12"/>
    <d v="2021-11-23T00:00:00"/>
    <s v="VOS &gt; Einsatz"/>
    <m/>
    <s v="VOS Würste Jalapeno nat"/>
  </r>
  <r>
    <x v="0"/>
    <n v="618"/>
    <d v="2021-11-23T00:00:00"/>
    <s v="VOS 495"/>
    <s v="VOS GRW-NATUR-VAKU / Er"/>
    <x v="0"/>
    <x v="0"/>
    <s v="-"/>
    <x v="14"/>
    <x v="0"/>
    <x v="0"/>
    <x v="0"/>
    <n v="317.65199999999999"/>
    <s v="BU3"/>
    <n v="49500143"/>
    <n v="12"/>
    <s v="BU3"/>
    <n v="49500143"/>
    <n v="618"/>
    <n v="12"/>
    <d v="2021-11-23T00:00:00"/>
    <s v="VOS &gt; Einsatz"/>
    <m/>
    <s v="VOS GRW-NATUR-VAKU / Er"/>
  </r>
  <r>
    <x v="0"/>
    <n v="1305"/>
    <d v="2021-11-23T00:00:00"/>
    <s v="VOS 495"/>
    <s v="VOS GRW-NATUR-VAKU / Er"/>
    <x v="0"/>
    <x v="0"/>
    <s v="-"/>
    <x v="14"/>
    <x v="0"/>
    <x v="0"/>
    <x v="0"/>
    <n v="670.77"/>
    <s v="BU3"/>
    <n v="49500143"/>
    <n v="12"/>
    <s v="BU3"/>
    <n v="49500143"/>
    <n v="1305"/>
    <n v="12"/>
    <d v="2021-11-23T00:00:00"/>
    <s v="VOS &gt; Einsatz"/>
    <m/>
    <s v="VOS GRW-NATUR-VAKU / Er"/>
  </r>
  <r>
    <x v="0"/>
    <n v="548"/>
    <d v="2021-11-23T00:00:00"/>
    <s v="VOS 495"/>
    <s v="VOS GRW-CHILI-NAT-VAKU"/>
    <x v="0"/>
    <x v="0"/>
    <s v="-"/>
    <x v="14"/>
    <x v="0"/>
    <x v="0"/>
    <x v="0"/>
    <n v="281.67200000000003"/>
    <s v="BU3"/>
    <n v="49500205"/>
    <n v="12"/>
    <s v="BU3"/>
    <n v="49500205"/>
    <n v="548"/>
    <n v="12"/>
    <d v="2021-11-23T00:00:00"/>
    <s v="VOS &gt; Einsatz"/>
    <m/>
    <s v="VOS GRW-CHILI-NAT-VAKU"/>
  </r>
  <r>
    <x v="0"/>
    <n v="123"/>
    <d v="2021-11-23T00:00:00"/>
    <s v="VOS 295"/>
    <s v="VOS GRW SCHI-NATRIUMARM"/>
    <x v="0"/>
    <x v="0"/>
    <s v="-"/>
    <x v="14"/>
    <x v="0"/>
    <x v="0"/>
    <x v="0"/>
    <n v="61.5"/>
    <s v="BU3"/>
    <n v="29501058"/>
    <n v="12"/>
    <s v="BU3"/>
    <n v="29501058"/>
    <n v="123"/>
    <n v="12"/>
    <d v="2021-11-23T00:00:00"/>
    <s v="VOS &gt; Einsatz"/>
    <m/>
    <s v="VOS GRW SCHI-NATRIUMARM"/>
  </r>
  <r>
    <x v="1"/>
    <n v="329"/>
    <d v="2021-11-23T00:00:00"/>
    <s v="Sammelnr."/>
    <s v="VS Natur mit Rinde"/>
    <x v="0"/>
    <x v="12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s v="VOS 495"/>
    <s v="VOS GRW-SCHI-NAT-VAKU"/>
    <x v="0"/>
    <x v="12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s v="VOS 295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s v="Endstücke 295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s v="keinen Abnehmer/kein Schälpersonal"/>
    <m/>
    <s v="VOS GRW-SCHI-NAT ENDSTÜ"/>
  </r>
  <r>
    <x v="0"/>
    <n v="80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s v="Rest"/>
    <s v="-"/>
    <x v="4"/>
    <x v="14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s v="VOS 295"/>
    <s v="VOS URW-JALA-NAT"/>
    <x v="0"/>
    <x v="12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s v="Offen vegan"/>
    <s v="VOS VEG-SCH MILD"/>
    <x v="0"/>
    <x v="12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s v="VOS 295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s v="Rest"/>
    <s v="-"/>
    <x v="4"/>
    <x v="14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s v="VOS 295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s v="Rest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s v="VOS 495"/>
    <s v="VOS RW-NUSS-VAKU"/>
    <x v="0"/>
    <x v="0"/>
    <s v="-"/>
    <x v="14"/>
    <x v="0"/>
    <x v="0"/>
    <x v="0"/>
    <n v="49.344000000000001"/>
    <s v="BU3"/>
    <n v="49500088"/>
    <n v="12"/>
    <s v="BU3"/>
    <n v="49500088"/>
    <n v="96"/>
    <n v="12"/>
    <d v="2021-11-23T00:00:00"/>
    <s v="VOS &gt; Einsatz"/>
    <m/>
    <s v="VOS RW-NUSS-VAKU"/>
  </r>
  <r>
    <x v="0"/>
    <n v="28"/>
    <d v="2021-11-23T00:00:00"/>
    <s v="Rest"/>
    <s v="-"/>
    <x v="2"/>
    <x v="4"/>
    <s v="-"/>
    <x v="14"/>
    <x v="0"/>
    <x v="0"/>
    <x v="0"/>
    <s v="0"/>
    <s v="BU3"/>
    <s v="-"/>
    <n v="61"/>
    <s v="BU3"/>
    <s v="-"/>
    <n v="28"/>
    <n v="61"/>
    <d v="2021-11-23T00:00:00"/>
    <s v="VOS &gt; Einsatz (vegan)"/>
    <m/>
    <s v="-"/>
  </r>
  <r>
    <x v="2"/>
    <n v="20"/>
    <d v="2021-11-23T00:00:00"/>
    <s v="Rest"/>
    <s v="-"/>
    <x v="2"/>
    <x v="26"/>
    <s v="-"/>
    <x v="14"/>
    <x v="0"/>
    <x v="0"/>
    <x v="0"/>
    <n v="0"/>
    <s v="bu4"/>
    <s v="-"/>
    <n v="61"/>
    <s v="bu4"/>
    <s v="-"/>
    <n v="20"/>
    <n v="61"/>
    <d v="2021-11-23T00:00:00"/>
    <m/>
    <m/>
    <s v="-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s v="ganze Wurst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ganze Wurst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s v="ganze Wurst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s v="ABS 295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ABS 295"/>
    <s v="ABS GRUY"/>
    <x v="2"/>
    <x v="26"/>
    <s v="-"/>
    <x v="14"/>
    <x v="0"/>
    <x v="0"/>
    <x v="0"/>
    <n v="14.4917594922038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s v="ABS 295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s v="ABS 295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ABS 295"/>
    <s v="ABS GRUY"/>
    <x v="2"/>
    <x v="26"/>
    <s v="-"/>
    <x v="14"/>
    <x v="0"/>
    <x v="0"/>
    <x v="0"/>
    <n v="14.4917594922038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s v="ABS 295"/>
    <s v="ABS GRÜN-PESTO"/>
    <x v="2"/>
    <x v="26"/>
    <s v="-"/>
    <x v="14"/>
    <x v="0"/>
    <x v="0"/>
    <x v="0"/>
    <n v="0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s v="ABS 295"/>
    <s v="ABS GRÜN-PESTO"/>
    <x v="2"/>
    <x v="26"/>
    <s v="-"/>
    <x v="14"/>
    <x v="0"/>
    <x v="0"/>
    <x v="0"/>
    <n v="0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s v="ABS 295"/>
    <s v="ABS Whisky-Nuts"/>
    <x v="2"/>
    <x v="26"/>
    <s v="-"/>
    <x v="14"/>
    <x v="0"/>
    <x v="0"/>
    <x v="0"/>
    <n v="7.505813057192578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s v="ABS 295"/>
    <s v="ABS Whisky-Nuts"/>
    <x v="2"/>
    <x v="26"/>
    <s v="-"/>
    <x v="14"/>
    <x v="0"/>
    <x v="0"/>
    <x v="0"/>
    <n v="7.5058130571925785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s v="ABS 295"/>
    <s v="ABS OLD-AMSTERDAM"/>
    <x v="2"/>
    <x v="26"/>
    <s v="-"/>
    <x v="14"/>
    <x v="0"/>
    <x v="0"/>
    <x v="0"/>
    <n v="10.868925052314992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s v="ABS 295"/>
    <s v="ABS OLD-AMSTERDAM"/>
    <x v="2"/>
    <x v="26"/>
    <s v="-"/>
    <x v="14"/>
    <x v="0"/>
    <x v="0"/>
    <x v="0"/>
    <n v="10.868925052314992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s v="ABS 295"/>
    <s v="ABS AT-ROTWEIN"/>
    <x v="5"/>
    <x v="51"/>
    <s v="-"/>
    <x v="14"/>
    <x v="0"/>
    <x v="0"/>
    <x v="0"/>
    <n v="7.4148209887633527"/>
    <s v="BU4"/>
    <n v="29501013"/>
    <n v="82"/>
    <s v="BU4"/>
    <n v="29501013"/>
    <n v="171"/>
    <n v="82"/>
    <d v="2021-11-24T00:00:00"/>
    <m/>
    <m/>
    <s v="ABS AT-ROTWEIN"/>
  </r>
  <r>
    <x v="2"/>
    <n v="11"/>
    <d v="2021-11-24T00:00:00"/>
    <s v="ABS 295"/>
    <s v="ABS Simmentaler"/>
    <x v="1"/>
    <x v="60"/>
    <s v="-"/>
    <x v="14"/>
    <x v="0"/>
    <x v="0"/>
    <x v="0"/>
    <n v="6.7003968641643503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s v="ABS 295"/>
    <s v="ABS PECO"/>
    <x v="2"/>
    <x v="26"/>
    <s v="-"/>
    <x v="14"/>
    <x v="0"/>
    <x v="0"/>
    <x v="0"/>
    <n v="9.1663526661992432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s v="ABS 295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s v="ABS 295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s v="ABS 295"/>
    <s v="ABS ORANG-PESTO"/>
    <x v="2"/>
    <x v="26"/>
    <s v="-"/>
    <x v="14"/>
    <x v="0"/>
    <x v="0"/>
    <x v="0"/>
    <n v="7.2678522889458623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s v="Rest"/>
    <s v="-"/>
    <x v="3"/>
    <x v="17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s v="Rest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s v="ABS 295"/>
    <s v="Räucherscheiben bunter Pfeffer"/>
    <x v="0"/>
    <x v="12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s v="VOS 295"/>
    <s v="VOS Räucher extra natri"/>
    <x v="0"/>
    <x v="0"/>
    <s v="-"/>
    <x v="14"/>
    <x v="0"/>
    <x v="0"/>
    <x v="0"/>
    <n v="2.5"/>
    <s v="BU3"/>
    <n v="29500613"/>
    <n v="12"/>
    <s v="BU3"/>
    <n v="29500613"/>
    <n v="5"/>
    <n v="12"/>
    <d v="2021-11-24T00:00:00"/>
    <s v="VOS &gt; Einsatz"/>
    <m/>
    <s v="VOS Räucher extra natri"/>
  </r>
  <r>
    <x v="1"/>
    <n v="5"/>
    <d v="2021-11-24T00:00:00"/>
    <s v="VOS 295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s v="Rest"/>
    <s v="-"/>
    <x v="4"/>
    <x v="14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s v="Rest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s v="Rest"/>
    <s v="-"/>
    <x v="4"/>
    <x v="14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s v="VOS 295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s v="Rest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s v="Rest"/>
    <s v="-"/>
    <x v="3"/>
    <x v="23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s v="VOS 295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s v="Vorschmelz"/>
    <s v="Vorschmelz"/>
    <x v="0"/>
    <x v="12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s v="Rest"/>
    <s v="-"/>
    <x v="2"/>
    <x v="26"/>
    <s v="-"/>
    <x v="14"/>
    <x v="0"/>
    <x v="0"/>
    <x v="0"/>
    <n v="0"/>
    <s v="BU4"/>
    <s v="-"/>
    <n v="61"/>
    <s v="BU4"/>
    <s v="-"/>
    <n v="30"/>
    <n v="61"/>
    <d v="2021-11-25T00:00:00"/>
    <m/>
    <m/>
    <s v="-"/>
  </r>
  <r>
    <x v="1"/>
    <n v="171"/>
    <d v="2021-11-25T00:00:00"/>
    <s v="vegan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s v="RW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  <r>
    <x v="1"/>
    <n v="56"/>
    <d v="2021-11-25T00:00:00"/>
    <s v="VOS 295"/>
    <s v="VOS-ABS ENTSORGUNG"/>
    <x v="1"/>
    <x v="10"/>
    <s v="-"/>
    <x v="14"/>
    <x v="0"/>
    <x v="0"/>
    <x v="0"/>
    <n v="0.56000000000000005"/>
    <s v="BU1"/>
    <n v="29500917"/>
    <n v="60"/>
    <s v="BU1"/>
    <n v="29500917"/>
    <n v="56"/>
    <n v="60"/>
    <d v="2021-11-25T00:00:00"/>
    <m/>
    <m/>
    <s v="VOS-ABS ENTSORGUNG"/>
  </r>
  <r>
    <x v="5"/>
    <n v="10"/>
    <d v="2021-11-25T00:00:00"/>
    <s v="Rest"/>
    <s v="-"/>
    <x v="4"/>
    <x v="14"/>
    <s v="-"/>
    <x v="14"/>
    <x v="0"/>
    <x v="0"/>
    <x v="0"/>
    <s v="0"/>
    <s v="QM"/>
    <s v="-"/>
    <n v="74"/>
    <s v="QM"/>
    <s v="-"/>
    <n v="10"/>
    <n v="74"/>
    <d v="2021-11-25T00:00:00"/>
    <m/>
    <m/>
    <s v="-"/>
  </r>
  <r>
    <x v="1"/>
    <n v="20"/>
    <d v="2021-11-25T00:00:00"/>
    <s v="VOS 295"/>
    <s v="VOS-ABS ENTSORGUNG"/>
    <x v="1"/>
    <x v="10"/>
    <s v="-"/>
    <x v="14"/>
    <x v="0"/>
    <x v="0"/>
    <x v="0"/>
    <n v="0.2"/>
    <s v="BU1"/>
    <n v="29500917"/>
    <n v="60"/>
    <s v="BU1"/>
    <n v="29500917"/>
    <n v="20"/>
    <n v="60"/>
    <d v="2021-11-25T00:00:00"/>
    <m/>
    <m/>
    <s v="VOS-ABS ENTSORGUNG"/>
  </r>
  <r>
    <x v="5"/>
    <n v="3.6"/>
    <d v="2021-11-25T00:00:00"/>
    <s v="Rest"/>
    <s v="-"/>
    <x v="4"/>
    <x v="14"/>
    <s v="-"/>
    <x v="14"/>
    <x v="0"/>
    <x v="0"/>
    <x v="0"/>
    <s v="0"/>
    <s v="Labor"/>
    <s v="-"/>
    <n v="74"/>
    <s v="Labor"/>
    <s v="-"/>
    <n v="3.6"/>
    <n v="74"/>
    <d v="2021-11-25T00:00:00"/>
    <m/>
    <m/>
    <s v="-"/>
  </r>
  <r>
    <x v="1"/>
    <n v="21"/>
    <d v="2021-11-25T00:00:00"/>
    <s v="VOS 295"/>
    <s v="VOS-ABS ENTSORGUNG"/>
    <x v="1"/>
    <x v="10"/>
    <s v="-"/>
    <x v="14"/>
    <x v="0"/>
    <x v="0"/>
    <x v="0"/>
    <n v="0.21"/>
    <s v="BU1"/>
    <n v="29500917"/>
    <n v="60"/>
    <s v="BU1"/>
    <n v="29500917"/>
    <n v="21"/>
    <n v="60"/>
    <d v="2021-11-25T00:00:00"/>
    <m/>
    <m/>
    <s v="VOS-ABS ENTSORGUNG"/>
  </r>
  <r>
    <x v="0"/>
    <n v="115"/>
    <d v="2021-11-25T00:00:00"/>
    <s v="Rest"/>
    <s v="-"/>
    <x v="2"/>
    <x v="26"/>
    <s v="-"/>
    <x v="14"/>
    <x v="0"/>
    <x v="0"/>
    <x v="0"/>
    <s v="0"/>
    <s v="WVP"/>
    <s v="-"/>
    <n v="61"/>
    <s v="WVP"/>
    <s v="-"/>
    <n v="115"/>
    <n v="61"/>
    <d v="2021-11-25T00:00:00"/>
    <m/>
    <m/>
    <s v="-"/>
  </r>
  <r>
    <x v="1"/>
    <n v="15"/>
    <d v="2021-11-25T00:00:00"/>
    <s v="VOS 295"/>
    <s v="VOS-ABS ENTSORGUNG"/>
    <x v="1"/>
    <x v="10"/>
    <s v="-"/>
    <x v="14"/>
    <x v="0"/>
    <x v="0"/>
    <x v="0"/>
    <n v="0.15"/>
    <s v="BU1"/>
    <n v="29500917"/>
    <n v="60"/>
    <s v="BU1"/>
    <n v="29500917"/>
    <n v="15"/>
    <n v="60"/>
    <d v="2021-11-25T00:00:00"/>
    <m/>
    <m/>
    <s v="VOS-ABS ENTSORGUNG"/>
  </r>
  <r>
    <x v="5"/>
    <n v="85"/>
    <d v="2021-11-25T00:00:00"/>
    <s v="Rest"/>
    <s v="-"/>
    <x v="4"/>
    <x v="15"/>
    <s v="-"/>
    <x v="14"/>
    <x v="0"/>
    <x v="0"/>
    <x v="0"/>
    <s v="0"/>
    <s v="Labor"/>
    <s v="-"/>
    <n v="70"/>
    <s v="Labor"/>
    <s v="-"/>
    <n v="85"/>
    <n v="70"/>
    <d v="2021-11-25T00:00:00"/>
    <m/>
    <m/>
    <s v="-"/>
  </r>
  <r>
    <x v="5"/>
    <n v="70"/>
    <d v="2021-11-25T00:00:00"/>
    <s v="Rest"/>
    <s v="-"/>
    <x v="4"/>
    <x v="15"/>
    <s v="-"/>
    <x v="14"/>
    <x v="0"/>
    <x v="0"/>
    <x v="0"/>
    <s v="0"/>
    <s v="Labor"/>
    <s v="-"/>
    <n v="70"/>
    <s v="Labor"/>
    <s v="-"/>
    <n v="70"/>
    <n v="70"/>
    <d v="2021-11-25T00:00:00"/>
    <m/>
    <m/>
    <s v="-"/>
  </r>
  <r>
    <x v="0"/>
    <n v="100"/>
    <d v="2021-11-26T00:00:00"/>
    <s v="ABS 295"/>
    <s v="ABS CHED-PF-KRÄUK gemis"/>
    <x v="2"/>
    <x v="4"/>
    <s v="-"/>
    <x v="14"/>
    <x v="0"/>
    <x v="0"/>
    <x v="0"/>
    <n v="100"/>
    <s v="BU3"/>
    <n v="29501003"/>
    <n v="61"/>
    <s v="BU3"/>
    <n v="29501003"/>
    <n v="100"/>
    <n v="61"/>
    <d v="2021-11-26T00:00:00"/>
    <s v="VOS &gt; Einsatz (vegan)"/>
    <m/>
    <s v="ABS CHED-PF-KRÄUK gemis"/>
  </r>
  <r>
    <x v="0"/>
    <n v="18"/>
    <d v="2021-11-26T00:00:00"/>
    <s v="Rest"/>
    <s v="-"/>
    <x v="3"/>
    <x v="6"/>
    <s v="-"/>
    <x v="14"/>
    <x v="0"/>
    <x v="0"/>
    <x v="0"/>
    <s v="0"/>
    <s v="BU3"/>
    <s v="-"/>
    <n v="30"/>
    <s v="BU3"/>
    <s v="-"/>
    <n v="18"/>
    <n v="30"/>
    <d v="2021-11-26T00:00:00"/>
    <m/>
    <m/>
    <s v="-"/>
  </r>
  <r>
    <x v="1"/>
    <n v="120"/>
    <d v="2021-11-26T00:00:00"/>
    <s v="Rest"/>
    <s v="-"/>
    <x v="3"/>
    <x v="6"/>
    <s v="-"/>
    <x v="14"/>
    <x v="0"/>
    <x v="0"/>
    <x v="0"/>
    <s v="0"/>
    <s v="BU1"/>
    <s v="-"/>
    <n v="30"/>
    <s v="BU1"/>
    <s v="-"/>
    <n v="120"/>
    <n v="30"/>
    <d v="2021-11-26T00:00:00"/>
    <m/>
    <m/>
    <s v="-"/>
  </r>
  <r>
    <x v="1"/>
    <n v="90"/>
    <d v="2021-11-26T00:00:00"/>
    <s v="Rest"/>
    <s v="-"/>
    <x v="3"/>
    <x v="29"/>
    <s v="-"/>
    <x v="14"/>
    <x v="0"/>
    <x v="0"/>
    <x v="0"/>
    <s v="0"/>
    <s v="BU1"/>
    <s v="-"/>
    <n v="31"/>
    <s v="BU1"/>
    <s v="-"/>
    <n v="90"/>
    <n v="31"/>
    <d v="2021-11-26T00:00:00"/>
    <m/>
    <m/>
    <s v="-"/>
  </r>
  <r>
    <x v="4"/>
    <n v="0"/>
    <d v="2021-11-26T00:00:00"/>
    <s v="ABS 295"/>
    <s v="Scheiben/Staub"/>
    <x v="3"/>
    <x v="6"/>
    <s v="-"/>
    <x v="14"/>
    <x v="0"/>
    <x v="0"/>
    <x v="0"/>
    <s v="0"/>
    <s v="BU2"/>
    <s v="Scheiben/Staub"/>
    <n v="30"/>
    <s v="BU2"/>
    <s v="Scheiben/Staub"/>
    <n v="0"/>
    <n v="30"/>
    <d v="2021-11-26T00:00:00"/>
    <m/>
    <m/>
    <s v="Scheiben/Staub"/>
  </r>
  <r>
    <x v="4"/>
    <n v="36"/>
    <d v="2021-11-26T00:00:00"/>
    <s v="ABS 295"/>
    <s v="Scheiben/Staub"/>
    <x v="3"/>
    <x v="6"/>
    <s v="-"/>
    <x v="14"/>
    <x v="0"/>
    <x v="0"/>
    <x v="0"/>
    <s v="0"/>
    <s v="BU2"/>
    <s v="Scheiben/Staub"/>
    <n v="30"/>
    <s v="BU2"/>
    <s v="Scheiben/Staub"/>
    <n v="36"/>
    <n v="30"/>
    <d v="2021-11-26T00:00:00"/>
    <m/>
    <m/>
    <s v="Scheiben/Staub"/>
  </r>
  <r>
    <x v="0"/>
    <n v="18"/>
    <d v="2021-11-26T00:00:00"/>
    <s v="Rest"/>
    <s v="-"/>
    <x v="3"/>
    <x v="61"/>
    <s v="-"/>
    <x v="14"/>
    <x v="0"/>
    <x v="0"/>
    <x v="0"/>
    <s v="0"/>
    <s v="BU3"/>
    <s v="-"/>
    <n v="35"/>
    <s v="BU3"/>
    <s v="-"/>
    <n v="18"/>
    <n v="35"/>
    <d v="2021-11-26T00:00:00"/>
    <m/>
    <m/>
    <s v="-"/>
  </r>
  <r>
    <x v="0"/>
    <n v="20"/>
    <d v="2021-11-26T00:00:00"/>
    <s v="Rest"/>
    <s v="-"/>
    <x v="3"/>
    <x v="61"/>
    <s v="-"/>
    <x v="14"/>
    <x v="0"/>
    <x v="0"/>
    <x v="0"/>
    <s v="0"/>
    <s v="BU3"/>
    <s v="-"/>
    <n v="35"/>
    <s v="BU3"/>
    <s v="-"/>
    <n v="20"/>
    <n v="35"/>
    <d v="2021-11-26T00:00:00"/>
    <m/>
    <m/>
    <s v="-"/>
  </r>
  <r>
    <x v="0"/>
    <n v="26"/>
    <d v="2021-11-26T00:00:00"/>
    <s v="ABS 295"/>
    <s v="ABS CHED-ROT MIT ß-CARO"/>
    <x v="1"/>
    <x v="11"/>
    <s v="-"/>
    <x v="14"/>
    <x v="0"/>
    <x v="0"/>
    <x v="0"/>
    <n v="26"/>
    <s v="BU3"/>
    <n v="29501032"/>
    <n v="42"/>
    <s v="BU3"/>
    <n v="29501032"/>
    <n v="26"/>
    <n v="42"/>
    <d v="2021-11-26T00:00:00"/>
    <m/>
    <m/>
    <s v="ABS CHED-ROT MIT ß-CARO"/>
  </r>
  <r>
    <x v="1"/>
    <n v="161"/>
    <d v="2021-11-26T00:00:00"/>
    <s v="Rest"/>
    <s v="-"/>
    <x v="3"/>
    <x v="17"/>
    <s v="-"/>
    <x v="14"/>
    <x v="0"/>
    <x v="0"/>
    <x v="0"/>
    <s v="0"/>
    <s v="BU1"/>
    <s v="-"/>
    <n v="10"/>
    <s v="BU1"/>
    <s v="-"/>
    <n v="161"/>
    <n v="10"/>
    <d v="2021-11-26T00:00:00"/>
    <m/>
    <m/>
    <s v="-"/>
  </r>
  <r>
    <x v="1"/>
    <n v="13"/>
    <d v="2021-11-26T00:00:00"/>
    <s v="VOS 295"/>
    <s v="VOS-ABS ENTSORGUNG"/>
    <x v="1"/>
    <x v="10"/>
    <s v="-"/>
    <x v="14"/>
    <x v="0"/>
    <x v="0"/>
    <x v="0"/>
    <n v="0.13"/>
    <s v="BU1"/>
    <n v="29500917"/>
    <n v="60"/>
    <s v="BU1"/>
    <n v="29500917"/>
    <n v="13"/>
    <n v="60"/>
    <d v="2021-11-26T00:00:00"/>
    <m/>
    <m/>
    <s v="VOS-ABS ENTSORGUNG"/>
  </r>
  <r>
    <x v="5"/>
    <n v="5"/>
    <d v="2021-11-26T00:00:00"/>
    <s v="Rest"/>
    <s v="-"/>
    <x v="4"/>
    <x v="14"/>
    <s v="-"/>
    <x v="14"/>
    <x v="0"/>
    <x v="0"/>
    <x v="0"/>
    <s v="0"/>
    <s v="Labor"/>
    <s v="-"/>
    <n v="74"/>
    <s v="Labor"/>
    <s v="-"/>
    <n v="5"/>
    <n v="74"/>
    <d v="2021-11-26T00:00:00"/>
    <m/>
    <m/>
    <s v="-"/>
  </r>
  <r>
    <x v="5"/>
    <n v="12.6"/>
    <d v="2021-11-26T00:00:00"/>
    <s v="Rest"/>
    <s v="-"/>
    <x v="4"/>
    <x v="14"/>
    <s v="-"/>
    <x v="14"/>
    <x v="0"/>
    <x v="0"/>
    <x v="0"/>
    <s v="0"/>
    <s v="QM"/>
    <s v="-"/>
    <n v="74"/>
    <s v="QM"/>
    <s v="-"/>
    <n v="12.6"/>
    <n v="74"/>
    <d v="2021-11-26T00:00:00"/>
    <m/>
    <m/>
    <s v="-"/>
  </r>
  <r>
    <x v="0"/>
    <n v="190"/>
    <d v="2021-11-26T00:00:00"/>
    <s v="Rest"/>
    <s v="-"/>
    <x v="2"/>
    <x v="26"/>
    <s v="-"/>
    <x v="14"/>
    <x v="0"/>
    <x v="0"/>
    <x v="0"/>
    <s v="0"/>
    <s v="WVP"/>
    <s v="-"/>
    <n v="61"/>
    <s v="WVP"/>
    <s v="-"/>
    <n v="190"/>
    <n v="61"/>
    <d v="2021-11-26T00:00:00"/>
    <m/>
    <m/>
    <s v="-"/>
  </r>
  <r>
    <x v="0"/>
    <n v="90"/>
    <d v="2021-11-29T00:00:00"/>
    <s v="Rest"/>
    <s v="-"/>
    <x v="2"/>
    <x v="26"/>
    <s v="-"/>
    <x v="15"/>
    <x v="0"/>
    <x v="0"/>
    <x v="0"/>
    <s v="0"/>
    <s v="WVP"/>
    <s v="-"/>
    <n v="61"/>
    <s v="WVP"/>
    <s v="-"/>
    <n v="90"/>
    <n v="61"/>
    <d v="2021-11-29T00:00:00"/>
    <m/>
    <m/>
    <s v="-"/>
  </r>
  <r>
    <x v="0"/>
    <n v="6"/>
    <d v="2021-11-29T00:00:00"/>
    <s v="Rest"/>
    <s v="-"/>
    <x v="5"/>
    <x v="51"/>
    <s v="-"/>
    <x v="15"/>
    <x v="0"/>
    <x v="0"/>
    <x v="0"/>
    <s v="0"/>
    <s v="L1"/>
    <s v="-"/>
    <n v="82"/>
    <s v="L1"/>
    <s v="-"/>
    <n v="6"/>
    <n v="82"/>
    <d v="2021-11-29T00:00:00"/>
    <m/>
    <m/>
    <s v="-"/>
  </r>
  <r>
    <x v="1"/>
    <n v="50"/>
    <d v="2021-11-29T00:00:00"/>
    <s v="VOS 295"/>
    <s v="VOS-ABS ENTSORGUNG"/>
    <x v="1"/>
    <x v="10"/>
    <s v="-"/>
    <x v="15"/>
    <x v="0"/>
    <x v="0"/>
    <x v="0"/>
    <n v="0.5"/>
    <s v="BU1"/>
    <n v="29500917"/>
    <n v="60"/>
    <s v="BU1"/>
    <n v="29500917"/>
    <n v="50"/>
    <n v="60"/>
    <d v="2021-11-29T00:00:00"/>
    <m/>
    <m/>
    <s v="VOS-ABS ENTSORGUNG"/>
  </r>
  <r>
    <x v="5"/>
    <n v="75"/>
    <d v="2021-11-29T00:00:00"/>
    <s v="Rest"/>
    <s v="-"/>
    <x v="4"/>
    <x v="45"/>
    <s v="-"/>
    <x v="15"/>
    <x v="0"/>
    <x v="0"/>
    <x v="0"/>
    <s v="0"/>
    <s v="Labor"/>
    <s v="-"/>
    <n v="71"/>
    <s v="Labor"/>
    <s v="-"/>
    <n v="75"/>
    <n v="71"/>
    <d v="2021-11-29T00:00:00"/>
    <m/>
    <m/>
    <s v="-"/>
  </r>
  <r>
    <x v="5"/>
    <n v="130"/>
    <d v="2021-11-29T00:00:00"/>
    <s v="Rest"/>
    <s v="-"/>
    <x v="4"/>
    <x v="15"/>
    <s v="-"/>
    <x v="15"/>
    <x v="0"/>
    <x v="0"/>
    <x v="0"/>
    <s v="0"/>
    <s v="Labor"/>
    <s v="-"/>
    <n v="70"/>
    <s v="Labor"/>
    <s v="-"/>
    <n v="130"/>
    <n v="70"/>
    <d v="2021-11-29T00:00:00"/>
    <m/>
    <m/>
    <s v="-"/>
  </r>
  <r>
    <x v="0"/>
    <n v="128"/>
    <d v="2021-11-29T00:00:00"/>
    <s v="Räucherwürste"/>
    <s v="GRW CHILI-NAT 7,2GK NEU"/>
    <x v="6"/>
    <x v="62"/>
    <s v="-"/>
    <x v="15"/>
    <x v="0"/>
    <x v="0"/>
    <x v="0"/>
    <s v="0"/>
    <s v="L11"/>
    <n v="32000107"/>
    <n v="51"/>
    <s v="L11"/>
    <n v="32000107"/>
    <n v="128"/>
    <n v="51"/>
    <d v="2021-11-29T00:00:00"/>
    <m/>
    <m/>
    <s v="GRW CHILI-NAT 7,2GK NEU"/>
  </r>
  <r>
    <x v="5"/>
    <n v="87"/>
    <d v="2021-11-29T00:00:00"/>
    <s v="Rest"/>
    <s v="-"/>
    <x v="4"/>
    <x v="15"/>
    <s v="-"/>
    <x v="15"/>
    <x v="0"/>
    <x v="0"/>
    <x v="0"/>
    <s v="0"/>
    <s v="Labor"/>
    <s v="-"/>
    <n v="70"/>
    <s v="Labor"/>
    <s v="-"/>
    <n v="87"/>
    <n v="70"/>
    <d v="2021-11-29T00:00:00"/>
    <m/>
    <m/>
    <s v="-"/>
  </r>
  <r>
    <x v="5"/>
    <n v="80"/>
    <d v="2021-11-29T00:00:00"/>
    <s v="VOS 295"/>
    <s v="VOS Bergkäse 10kg Beute"/>
    <x v="6"/>
    <x v="46"/>
    <s v="-"/>
    <x v="15"/>
    <x v="0"/>
    <x v="0"/>
    <x v="0"/>
    <n v="40"/>
    <s v="Externe"/>
    <n v="29500477"/>
    <n v="43"/>
    <s v="Externe"/>
    <n v="29500477"/>
    <n v="80"/>
    <n v="43"/>
    <d v="2021-11-29T00:00:00"/>
    <m/>
    <m/>
    <s v="VOS Bergkäse 10kg Beute"/>
  </r>
  <r>
    <x v="0"/>
    <n v="192"/>
    <d v="2021-11-29T00:00:00"/>
    <s v="Endstücke 295"/>
    <s v="VOS VS-SCHI ENDSTÜCK"/>
    <x v="0"/>
    <x v="5"/>
    <s v="-"/>
    <x v="15"/>
    <x v="0"/>
    <x v="0"/>
    <x v="0"/>
    <s v="0"/>
    <s v="BU3"/>
    <n v="29501088"/>
    <n v="12"/>
    <s v="BU3"/>
    <n v="29501088"/>
    <n v="192"/>
    <n v="12"/>
    <d v="2021-11-29T00:00:00"/>
    <s v="keinen Abnehmer/kein Schälpersonal"/>
    <m/>
    <s v="VOS VS-SCHI ENDSTÜCK"/>
  </r>
  <r>
    <x v="5"/>
    <n v="104"/>
    <d v="2021-11-29T00:00:00"/>
    <s v="Rest"/>
    <s v="-"/>
    <x v="4"/>
    <x v="9"/>
    <s v="-"/>
    <x v="15"/>
    <x v="0"/>
    <x v="0"/>
    <x v="0"/>
    <s v="0"/>
    <s v="Labor"/>
    <s v="-"/>
    <n v="73"/>
    <s v="Labor"/>
    <s v="-"/>
    <n v="104"/>
    <n v="73"/>
    <d v="2021-11-29T00:00:00"/>
    <m/>
    <m/>
    <s v="-"/>
  </r>
  <r>
    <x v="1"/>
    <n v="140"/>
    <d v="2021-11-29T00:00:00"/>
    <s v="Rest"/>
    <s v="-"/>
    <x v="3"/>
    <x v="17"/>
    <s v="-"/>
    <x v="15"/>
    <x v="0"/>
    <x v="0"/>
    <x v="0"/>
    <s v="0"/>
    <s v="Schmelze"/>
    <s v="-"/>
    <n v="10"/>
    <s v="Schmelze"/>
    <s v="-"/>
    <n v="140"/>
    <n v="10"/>
    <d v="2021-11-29T00:00:00"/>
    <m/>
    <m/>
    <s v="-"/>
  </r>
  <r>
    <x v="0"/>
    <n v="81.400000000000006"/>
    <d v="2021-11-29T00:00:00"/>
    <s v="Rest"/>
    <s v="-"/>
    <x v="3"/>
    <x v="6"/>
    <s v="-"/>
    <x v="15"/>
    <x v="0"/>
    <x v="0"/>
    <x v="0"/>
    <s v="0"/>
    <s v="BU3"/>
    <s v="-"/>
    <n v="30"/>
    <s v="BU3"/>
    <s v="-"/>
    <n v="81.400000000000006"/>
    <n v="30"/>
    <d v="2021-11-29T00:00:00"/>
    <m/>
    <m/>
    <s v="-"/>
  </r>
  <r>
    <x v="1"/>
    <n v="20"/>
    <d v="2021-11-29T00:00:00"/>
    <s v="Rest"/>
    <s v="-"/>
    <x v="1"/>
    <x v="32"/>
    <s v="-"/>
    <x v="15"/>
    <x v="0"/>
    <x v="0"/>
    <x v="0"/>
    <s v="0"/>
    <s v="Abfüllung"/>
    <s v="-"/>
    <n v="40"/>
    <s v="Abfüllung"/>
    <s v="-"/>
    <n v="20"/>
    <n v="40"/>
    <d v="2021-11-29T00:00:00"/>
    <m/>
    <m/>
    <s v="-"/>
  </r>
  <r>
    <x v="1"/>
    <n v="20"/>
    <d v="2021-11-29T00:00:00"/>
    <s v="Rest"/>
    <s v="-"/>
    <x v="1"/>
    <x v="63"/>
    <s v="-"/>
    <x v="15"/>
    <x v="0"/>
    <x v="0"/>
    <x v="0"/>
    <s v="0"/>
    <s v="Abfüllung"/>
    <s v="-"/>
    <n v="41"/>
    <s v="Abfüllung"/>
    <s v="-"/>
    <n v="20"/>
    <n v="41"/>
    <d v="2021-11-29T00:00:00"/>
    <m/>
    <m/>
    <s v="-"/>
  </r>
  <r>
    <x v="1"/>
    <n v="40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d v="2021-11-29T00:00:00"/>
    <m/>
    <m/>
    <s v="-"/>
  </r>
  <r>
    <x v="1"/>
    <n v="40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d v="2021-11-29T00:00:00"/>
    <m/>
    <m/>
    <s v="-"/>
  </r>
  <r>
    <x v="1"/>
    <n v="210"/>
    <d v="2021-11-29T00:00:00"/>
    <s v="ganze Würste"/>
    <s v="Gorumet"/>
    <x v="3"/>
    <x v="23"/>
    <s v="-"/>
    <x v="15"/>
    <x v="0"/>
    <x v="0"/>
    <x v="0"/>
    <s v="0"/>
    <s v="Abfüllung"/>
    <s v="Gorumet"/>
    <n v="34"/>
    <s v="Abfüllung"/>
    <s v="Gorumet"/>
    <n v="210"/>
    <n v="34"/>
    <d v="2021-11-29T00:00:00"/>
    <m/>
    <m/>
    <s v="Gorumet"/>
  </r>
  <r>
    <x v="0"/>
    <n v="68"/>
    <d v="2021-11-29T00:00:00"/>
    <s v="ABS 295"/>
    <s v="ABS CHED-PF-KRÄUK gemis"/>
    <x v="3"/>
    <x v="16"/>
    <s v="-"/>
    <x v="15"/>
    <x v="0"/>
    <x v="0"/>
    <x v="0"/>
    <n v="68"/>
    <s v="BU3"/>
    <n v="29501003"/>
    <n v="81"/>
    <s v="BU3"/>
    <n v="29501003"/>
    <n v="68"/>
    <n v="81"/>
    <d v="2021-11-29T00:00:00"/>
    <m/>
    <m/>
    <s v="ABS CHED-PF-KRÄUK gemis"/>
  </r>
  <r>
    <x v="1"/>
    <n v="12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12"/>
    <n v="30"/>
    <d v="2021-11-29T00:00:00"/>
    <m/>
    <m/>
    <s v="-"/>
  </r>
  <r>
    <x v="0"/>
    <n v="35"/>
    <d v="2021-11-29T00:00:00"/>
    <s v="Rest"/>
    <s v="-"/>
    <x v="3"/>
    <x v="6"/>
    <s v="-"/>
    <x v="15"/>
    <x v="0"/>
    <x v="0"/>
    <x v="0"/>
    <s v="0"/>
    <s v="BU3"/>
    <s v="-"/>
    <n v="30"/>
    <s v="BU3"/>
    <s v="-"/>
    <n v="35"/>
    <n v="30"/>
    <d v="2021-11-29T00:00:00"/>
    <m/>
    <m/>
    <s v="-"/>
  </r>
  <r>
    <x v="2"/>
    <n v="35"/>
    <d v="2021-11-29T00:00:00"/>
    <s v="Rest"/>
    <s v="-"/>
    <x v="3"/>
    <x v="6"/>
    <s v="-"/>
    <x v="15"/>
    <x v="0"/>
    <x v="0"/>
    <x v="0"/>
    <n v="0"/>
    <s v="BU4"/>
    <s v="-"/>
    <n v="30"/>
    <s v="BU4"/>
    <s v="-"/>
    <n v="35"/>
    <n v="30"/>
    <d v="2021-11-29T00:00:00"/>
    <m/>
    <m/>
    <s v="-"/>
  </r>
  <r>
    <x v="2"/>
    <n v="20"/>
    <d v="2021-11-26T00:00:00"/>
    <s v="ABS 295"/>
    <s v="ABS PECO"/>
    <x v="2"/>
    <x v="26"/>
    <s v="-"/>
    <x v="14"/>
    <x v="0"/>
    <x v="0"/>
    <x v="0"/>
    <n v="9.1663526661992432"/>
    <s v="BU4"/>
    <n v="29500891"/>
    <n v="61"/>
    <s v="BU4"/>
    <n v="29500891"/>
    <n v="20"/>
    <n v="61"/>
    <d v="2021-11-26T00:00:00"/>
    <m/>
    <m/>
    <s v="ABS PECO"/>
  </r>
  <r>
    <x v="2"/>
    <n v="15"/>
    <d v="2021-11-26T00:00:00"/>
    <s v="ABS 295"/>
    <s v="ABS SCH-PAUL"/>
    <x v="5"/>
    <x v="51"/>
    <s v="-"/>
    <x v="14"/>
    <x v="0"/>
    <x v="0"/>
    <x v="0"/>
    <n v="7.6086145024926051"/>
    <s v="BU4"/>
    <n v="29500906"/>
    <n v="82"/>
    <s v="BU4"/>
    <n v="29500906"/>
    <n v="15"/>
    <n v="82"/>
    <d v="2021-11-26T00:00:00"/>
    <m/>
    <m/>
    <s v="ABS SCH-PAUL"/>
  </r>
  <r>
    <x v="2"/>
    <n v="12"/>
    <d v="2021-11-26T00:00:00"/>
    <s v="ABS 295"/>
    <s v="ABS SCH-PAUL"/>
    <x v="5"/>
    <x v="51"/>
    <s v="-"/>
    <x v="14"/>
    <x v="0"/>
    <x v="0"/>
    <x v="0"/>
    <n v="7.6086145024926051"/>
    <s v="BU4"/>
    <n v="29500906"/>
    <n v="82"/>
    <s v="BU4"/>
    <n v="29500906"/>
    <n v="12"/>
    <n v="82"/>
    <d v="2021-11-26T00:00:00"/>
    <m/>
    <m/>
    <s v="ABS SCH-PAUL"/>
  </r>
  <r>
    <x v="2"/>
    <n v="15"/>
    <d v="2021-11-26T00:00:00"/>
    <s v="ABS 295"/>
    <s v="ABS SCH-PAUL"/>
    <x v="5"/>
    <x v="51"/>
    <s v="-"/>
    <x v="14"/>
    <x v="0"/>
    <x v="0"/>
    <x v="0"/>
    <n v="7.6086145024926051"/>
    <s v="BU4"/>
    <n v="29500906"/>
    <n v="82"/>
    <s v="BU4"/>
    <n v="29500906"/>
    <n v="15"/>
    <n v="82"/>
    <d v="2021-11-26T00:00:00"/>
    <m/>
    <m/>
    <s v="ABS SCH-PAUL"/>
  </r>
  <r>
    <x v="2"/>
    <n v="23"/>
    <d v="2021-11-26T00:00:00"/>
    <s v="ABS 295"/>
    <s v="ABS SCH-PAUL"/>
    <x v="5"/>
    <x v="51"/>
    <s v="-"/>
    <x v="14"/>
    <x v="0"/>
    <x v="0"/>
    <x v="0"/>
    <n v="7.6086145024926051"/>
    <s v="BU4"/>
    <n v="29500906"/>
    <n v="82"/>
    <s v="BU4"/>
    <n v="29500906"/>
    <n v="23"/>
    <n v="82"/>
    <d v="2021-11-26T00:00:00"/>
    <m/>
    <m/>
    <s v="ABS SCH-PAUL"/>
  </r>
  <r>
    <x v="2"/>
    <n v="6"/>
    <d v="2021-11-26T00:00:00"/>
    <s v="ABS 295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6"/>
    <n v="61"/>
    <d v="2021-11-26T00:00:00"/>
    <m/>
    <m/>
    <s v="ABS Unser Blütenkäse"/>
  </r>
  <r>
    <x v="2"/>
    <n v="5"/>
    <d v="2021-11-26T00:00:00"/>
    <s v="ABS 295"/>
    <s v="ABS GRÜN-PESTO"/>
    <x v="2"/>
    <x v="26"/>
    <s v="-"/>
    <x v="14"/>
    <x v="0"/>
    <x v="0"/>
    <x v="0"/>
    <n v="0"/>
    <s v="BU4"/>
    <n v="29500952"/>
    <n v="61"/>
    <s v="BU4"/>
    <n v="29500952"/>
    <n v="5"/>
    <n v="61"/>
    <d v="2021-11-26T00:00:00"/>
    <m/>
    <m/>
    <s v="ABS GRÜN-PESTO"/>
  </r>
  <r>
    <x v="2"/>
    <n v="18"/>
    <d v="2021-11-26T00:00:00"/>
    <s v="ABS 295"/>
    <s v="ABS GRÜN-PESTO"/>
    <x v="2"/>
    <x v="26"/>
    <s v="-"/>
    <x v="14"/>
    <x v="0"/>
    <x v="0"/>
    <x v="0"/>
    <n v="0"/>
    <s v="BU4"/>
    <n v="29500952"/>
    <n v="61"/>
    <s v="BU4"/>
    <n v="29500952"/>
    <n v="18"/>
    <n v="61"/>
    <d v="2021-11-26T00:00:00"/>
    <m/>
    <m/>
    <s v="ABS GRÜN-PESTO"/>
  </r>
  <r>
    <x v="2"/>
    <n v="10"/>
    <d v="2021-11-26T00:00:00"/>
    <s v="ABS 295"/>
    <s v="ABS ORANG-PESTO"/>
    <x v="2"/>
    <x v="26"/>
    <s v="-"/>
    <x v="14"/>
    <x v="0"/>
    <x v="0"/>
    <x v="0"/>
    <n v="7.2678522889458623"/>
    <s v="BU4"/>
    <n v="29501030"/>
    <n v="61"/>
    <s v="BU4"/>
    <n v="29501030"/>
    <n v="10"/>
    <n v="61"/>
    <d v="2021-11-26T00:00:00"/>
    <m/>
    <m/>
    <s v="ABS ORANG-PESTO"/>
  </r>
  <r>
    <x v="2"/>
    <n v="20"/>
    <d v="2021-11-26T00:00:00"/>
    <s v="ABS 295"/>
    <s v="ABS GRÜN-PFEFF"/>
    <x v="2"/>
    <x v="26"/>
    <s v="-"/>
    <x v="14"/>
    <x v="0"/>
    <x v="0"/>
    <x v="0"/>
    <n v="7.4077239928583491"/>
    <s v="BU4"/>
    <n v="29501105"/>
    <n v="61"/>
    <s v="BU4"/>
    <n v="29501105"/>
    <n v="20"/>
    <n v="61"/>
    <d v="2021-11-26T00:00:00"/>
    <m/>
    <m/>
    <s v="ABS GRÜN-PFEFF"/>
  </r>
  <r>
    <x v="2"/>
    <n v="18"/>
    <d v="2021-11-26T00:00:00"/>
    <s v="ABS 295"/>
    <s v="ABS LE-ROSÉ"/>
    <x v="2"/>
    <x v="26"/>
    <s v="-"/>
    <x v="14"/>
    <x v="0"/>
    <x v="0"/>
    <x v="0"/>
    <n v="10.983844995631154"/>
    <s v="BU4"/>
    <n v="29501110"/>
    <n v="61"/>
    <s v="BU4"/>
    <n v="29501110"/>
    <n v="18"/>
    <n v="61"/>
    <d v="2021-11-26T00:00:00"/>
    <m/>
    <m/>
    <s v="ABS LE-ROSÉ"/>
  </r>
  <r>
    <x v="1"/>
    <n v="217"/>
    <d v="2021-11-30T00:00:00"/>
    <s v="Sammelnr."/>
    <s v="ABS 45-48% Konventionel"/>
    <x v="0"/>
    <x v="1"/>
    <s v="-"/>
    <x v="15"/>
    <x v="0"/>
    <x v="0"/>
    <x v="0"/>
    <n v="437.81919999999997"/>
    <s v="Schmelze"/>
    <n v="29600004"/>
    <n v="12"/>
    <s v="Schmelze"/>
    <n v="29600004"/>
    <n v="217"/>
    <n v="12"/>
    <d v="2021-11-30T00:00:00"/>
    <s v="keine Verarbeitung"/>
    <m/>
    <s v="ABS 45-48% Konventionel"/>
  </r>
  <r>
    <x v="5"/>
    <n v="10.4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10.4"/>
    <n v="74"/>
    <d v="2021-12-01T00:00:00"/>
    <m/>
    <m/>
    <s v="-"/>
  </r>
  <r>
    <x v="1"/>
    <n v="29"/>
    <d v="2021-12-01T00:00:00"/>
    <s v="VOS 295"/>
    <s v="VOS-ABS ENTSORGUNG"/>
    <x v="1"/>
    <x v="10"/>
    <s v="-"/>
    <x v="15"/>
    <x v="0"/>
    <x v="0"/>
    <x v="0"/>
    <n v="0.28999999999999998"/>
    <s v="BU1"/>
    <n v="29500917"/>
    <n v="60"/>
    <s v="BU1"/>
    <n v="29500917"/>
    <n v="29"/>
    <n v="60"/>
    <d v="2021-12-01T00:00:00"/>
    <m/>
    <m/>
    <s v="VOS-ABS ENTSORGUNG"/>
  </r>
  <r>
    <x v="1"/>
    <n v="48"/>
    <d v="2021-12-01T00:00:00"/>
    <s v="VOS 295"/>
    <s v="VOS-ABS ENTSORGUNG"/>
    <x v="1"/>
    <x v="10"/>
    <s v="-"/>
    <x v="15"/>
    <x v="0"/>
    <x v="0"/>
    <x v="0"/>
    <n v="0.48"/>
    <s v="BU1"/>
    <n v="29500917"/>
    <n v="60"/>
    <s v="BU1"/>
    <n v="29500917"/>
    <n v="48"/>
    <n v="60"/>
    <d v="2021-12-01T00:00:00"/>
    <m/>
    <m/>
    <s v="VOS-ABS ENTSORGUNG"/>
  </r>
  <r>
    <x v="5"/>
    <n v="6.2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6.2"/>
    <n v="74"/>
    <d v="2021-12-01T00:00:00"/>
    <m/>
    <m/>
    <s v="-"/>
  </r>
  <r>
    <x v="5"/>
    <n v="32"/>
    <d v="2021-12-01T00:00:00"/>
    <s v="Rest"/>
    <s v="-"/>
    <x v="4"/>
    <x v="9"/>
    <s v="-"/>
    <x v="15"/>
    <x v="0"/>
    <x v="0"/>
    <x v="0"/>
    <s v="0"/>
    <s v="Labor"/>
    <s v="-"/>
    <n v="73"/>
    <s v="Labor"/>
    <s v="-"/>
    <n v="32"/>
    <n v="73"/>
    <d v="2021-12-01T00:00:00"/>
    <m/>
    <m/>
    <s v="-"/>
  </r>
  <r>
    <x v="0"/>
    <n v="60"/>
    <d v="2021-12-01T00:00:00"/>
    <s v="Rest"/>
    <s v="-"/>
    <x v="2"/>
    <x v="26"/>
    <s v="-"/>
    <x v="15"/>
    <x v="0"/>
    <x v="0"/>
    <x v="0"/>
    <s v="0"/>
    <s v="WVP"/>
    <s v="-"/>
    <n v="61"/>
    <s v="WVP"/>
    <s v="-"/>
    <n v="60"/>
    <n v="61"/>
    <d v="2021-12-01T00:00:00"/>
    <m/>
    <m/>
    <s v="-"/>
  </r>
  <r>
    <x v="1"/>
    <n v="705"/>
    <d v="2021-12-01T00:00:00"/>
    <s v="ganze Wurst"/>
    <s v="Gourmet"/>
    <x v="3"/>
    <x v="23"/>
    <s v="-"/>
    <x v="15"/>
    <x v="0"/>
    <x v="0"/>
    <x v="0"/>
    <s v="0"/>
    <s v="Abfüllung"/>
    <s v="Gourmet"/>
    <n v="34"/>
    <s v="Abfüllung"/>
    <s v="Gourmet"/>
    <n v="705"/>
    <n v="34"/>
    <d v="2021-12-01T00:00:00"/>
    <m/>
    <m/>
    <s v="Gourmet"/>
  </r>
  <r>
    <x v="0"/>
    <n v="65"/>
    <d v="2021-12-01T00:00:00"/>
    <s v="VOS 295"/>
    <s v="VOS Adler Schinkenräuch"/>
    <x v="3"/>
    <x v="16"/>
    <s v="-"/>
    <x v="15"/>
    <x v="0"/>
    <x v="0"/>
    <x v="0"/>
    <n v="32.5"/>
    <s v="BU3"/>
    <n v="29500529"/>
    <n v="81"/>
    <s v="BU3"/>
    <n v="29500529"/>
    <n v="65"/>
    <n v="81"/>
    <d v="2021-12-01T00:00:00"/>
    <m/>
    <m/>
    <s v="VOS Adler Schinkenräuch"/>
  </r>
  <r>
    <x v="1"/>
    <n v="72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72"/>
    <n v="10"/>
    <d v="2021-12-01T00:00:00"/>
    <m/>
    <m/>
    <s v="-"/>
  </r>
  <r>
    <x v="0"/>
    <n v="264"/>
    <d v="2021-12-01T00:00:00"/>
    <s v="Zipfel 295"/>
    <s v="VOS RW-GOU-O-SORB ZIPFE"/>
    <x v="0"/>
    <x v="5"/>
    <s v="-"/>
    <x v="15"/>
    <x v="0"/>
    <x v="0"/>
    <x v="0"/>
    <s v="0"/>
    <s v="BU3"/>
    <n v="29501091"/>
    <n v="12"/>
    <s v="BU3"/>
    <n v="29501091"/>
    <n v="264"/>
    <n v="12"/>
    <d v="2021-12-01T00:00:00"/>
    <s v="keinen Abnehmer/kein Schälpersonal"/>
    <m/>
    <s v="VOS RW-GOU-O-SORB ZIPFE"/>
  </r>
  <r>
    <x v="4"/>
    <n v="91"/>
    <d v="2021-12-01T00:00:00"/>
    <s v="ABS 295"/>
    <s v="Scheiben/Staub"/>
    <x v="3"/>
    <x v="6"/>
    <s v="-"/>
    <x v="15"/>
    <x v="0"/>
    <x v="0"/>
    <x v="0"/>
    <s v="0"/>
    <s v="BU2"/>
    <s v="Scheiben/Staub"/>
    <n v="30"/>
    <s v="BU2"/>
    <s v="Scheiben/Staub"/>
    <n v="91"/>
    <n v="30"/>
    <d v="2021-12-01T00:00:00"/>
    <m/>
    <m/>
    <s v="Scheiben/Staub"/>
  </r>
  <r>
    <x v="0"/>
    <n v="170"/>
    <d v="2021-12-01T00:00:00"/>
    <s v="Vegan 495"/>
    <s v="VOS VEG-SCH-MILD-VAKU"/>
    <x v="2"/>
    <x v="4"/>
    <s v="-"/>
    <x v="15"/>
    <x v="0"/>
    <x v="0"/>
    <x v="0"/>
    <n v="87.38"/>
    <s v="BU3"/>
    <n v="49900001"/>
    <n v="61"/>
    <s v="BU3"/>
    <n v="49900001"/>
    <n v="170"/>
    <n v="61"/>
    <d v="2021-12-01T00:00:00"/>
    <s v="VOS &gt; Einsatz (vegan)"/>
    <m/>
    <s v="VOS VEG-SCH-MILD-VAKU"/>
  </r>
  <r>
    <x v="0"/>
    <n v="228"/>
    <d v="2021-12-01T00:00:00"/>
    <s v="Offen vegan"/>
    <s v="VOS VEG-SCH WÜRZIG"/>
    <x v="2"/>
    <x v="4"/>
    <s v="-"/>
    <x v="15"/>
    <x v="0"/>
    <x v="0"/>
    <x v="0"/>
    <n v="114"/>
    <s v="BU3"/>
    <n v="29900003"/>
    <n v="61"/>
    <s v="BU3"/>
    <n v="29900003"/>
    <n v="228"/>
    <n v="61"/>
    <d v="2021-12-01T00:00:00"/>
    <s v="VOS &gt; Einsatz (vegan)"/>
    <m/>
    <s v="VOS VEG-SCH WÜRZIG"/>
  </r>
  <r>
    <x v="0"/>
    <n v="213"/>
    <d v="2021-12-01T00:00:00"/>
    <s v="Offen vegan"/>
    <s v="VOS VEG-SCH MILD"/>
    <x v="2"/>
    <x v="4"/>
    <s v="-"/>
    <x v="15"/>
    <x v="0"/>
    <x v="0"/>
    <x v="0"/>
    <n v="106.5"/>
    <s v="BU3"/>
    <n v="29900002"/>
    <n v="61"/>
    <s v="BU3"/>
    <n v="29900002"/>
    <n v="213"/>
    <n v="61"/>
    <d v="2021-12-01T00:00:00"/>
    <s v="VOS &gt; Einsatz (vegan)"/>
    <m/>
    <s v="VOS VEG-SCH MILD"/>
  </r>
  <r>
    <x v="1"/>
    <n v="45"/>
    <d v="2021-12-01T00:00:00"/>
    <s v="VOS 495"/>
    <s v="VOS SKZ GOU-VAKU"/>
    <x v="0"/>
    <x v="12"/>
    <s v="-"/>
    <x v="15"/>
    <x v="0"/>
    <x v="0"/>
    <x v="0"/>
    <s v="0"/>
    <s v="BU1"/>
    <n v="49500148"/>
    <n v="12"/>
    <s v="BU1"/>
    <n v="49500148"/>
    <n v="45"/>
    <n v="12"/>
    <d v="2021-12-01T00:00:00"/>
    <m/>
    <m/>
    <s v="VOS SKZ GOU-VAKU"/>
  </r>
  <r>
    <x v="1"/>
    <n v="394"/>
    <d v="2021-12-01T00:00:00"/>
    <s v="VOS 495"/>
    <s v="VOS SKZ EMM-VAKU"/>
    <x v="0"/>
    <x v="12"/>
    <s v="-"/>
    <x v="15"/>
    <x v="0"/>
    <x v="0"/>
    <x v="0"/>
    <s v="0"/>
    <s v="BU1"/>
    <n v="49500149"/>
    <n v="12"/>
    <s v="BU1"/>
    <n v="49500149"/>
    <n v="394"/>
    <n v="12"/>
    <d v="2021-12-01T00:00:00"/>
    <m/>
    <m/>
    <s v="VOS SKZ EMM-VAKU"/>
  </r>
  <r>
    <x v="5"/>
    <n v="3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3"/>
    <n v="74"/>
    <d v="2021-12-01T00:00:00"/>
    <m/>
    <m/>
    <s v="-"/>
  </r>
  <r>
    <x v="0"/>
    <n v="20"/>
    <d v="2021-12-01T00:00:00"/>
    <s v="Fertigware"/>
    <s v="Räu-End"/>
    <x v="0"/>
    <x v="34"/>
    <s v="-"/>
    <x v="15"/>
    <x v="0"/>
    <x v="0"/>
    <x v="0"/>
    <s v="0"/>
    <s v="BU3"/>
    <s v="Räu-End"/>
    <n v="12"/>
    <s v="BU3"/>
    <s v="Räu-End"/>
    <n v="20"/>
    <n v="12"/>
    <d v="2021-12-01T00:00:00"/>
    <s v="keinen Abnehmer"/>
    <m/>
    <s v="Räu-End"/>
  </r>
  <r>
    <x v="1"/>
    <n v="51"/>
    <d v="2021-12-01T00:00:00"/>
    <s v="VOS 295"/>
    <s v="VOS-ABS ENTSORGUNG"/>
    <x v="1"/>
    <x v="10"/>
    <s v="-"/>
    <x v="15"/>
    <x v="0"/>
    <x v="0"/>
    <x v="0"/>
    <n v="0.51"/>
    <s v="BU1"/>
    <n v="29500917"/>
    <n v="60"/>
    <s v="BU1"/>
    <n v="29500917"/>
    <n v="51"/>
    <n v="60"/>
    <d v="2021-12-01T00:00:00"/>
    <m/>
    <m/>
    <s v="VOS-ABS ENTSORGUNG"/>
  </r>
  <r>
    <x v="1"/>
    <n v="21"/>
    <d v="2021-12-01T00:00:00"/>
    <s v="VOS 295"/>
    <s v="VOS-ABS ENTSORGUNG"/>
    <x v="1"/>
    <x v="10"/>
    <s v="-"/>
    <x v="15"/>
    <x v="0"/>
    <x v="0"/>
    <x v="0"/>
    <n v="0.21"/>
    <s v="BU1"/>
    <n v="29500917"/>
    <n v="60"/>
    <s v="BU1"/>
    <n v="29500917"/>
    <n v="21"/>
    <n v="60"/>
    <d v="2021-12-01T00:00:00"/>
    <m/>
    <m/>
    <s v="VOS-ABS ENTSORGUNG"/>
  </r>
  <r>
    <x v="5"/>
    <n v="7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7"/>
    <n v="74"/>
    <d v="2021-12-01T00:00:00"/>
    <m/>
    <m/>
    <s v="-"/>
  </r>
  <r>
    <x v="5"/>
    <n v="1.7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1.7"/>
    <n v="74"/>
    <d v="2021-12-01T00:00:00"/>
    <m/>
    <m/>
    <s v="-"/>
  </r>
  <r>
    <x v="1"/>
    <n v="56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56"/>
    <n v="10"/>
    <d v="2021-12-01T00:00:00"/>
    <m/>
    <m/>
    <s v="-"/>
  </r>
  <r>
    <x v="2"/>
    <n v="11"/>
    <d v="2021-12-01T00:00:00"/>
    <s v="ABS 295"/>
    <s v="ABS HEUBL"/>
    <x v="5"/>
    <x v="51"/>
    <s v="-"/>
    <x v="15"/>
    <x v="0"/>
    <x v="0"/>
    <x v="0"/>
    <n v="0"/>
    <s v="BU4"/>
    <n v="29500885"/>
    <n v="82"/>
    <s v="BU4"/>
    <n v="29500885"/>
    <n v="11"/>
    <n v="82"/>
    <d v="2021-12-01T00:00:00"/>
    <m/>
    <m/>
    <s v="ABS HEUBL"/>
  </r>
  <r>
    <x v="2"/>
    <n v="26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6"/>
    <n v="61"/>
    <d v="2021-12-01T00:00:00"/>
    <m/>
    <m/>
    <s v="ABS MEDI-KRÄUK"/>
  </r>
  <r>
    <x v="2"/>
    <n v="22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2"/>
    <n v="61"/>
    <d v="2021-12-01T00:00:00"/>
    <m/>
    <m/>
    <s v="ABS MEDI-KRÄUK"/>
  </r>
  <r>
    <x v="2"/>
    <n v="18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18"/>
    <n v="61"/>
    <d v="2021-12-01T00:00:00"/>
    <m/>
    <m/>
    <s v="ABS MEDI-KRÄUK"/>
  </r>
  <r>
    <x v="2"/>
    <n v="20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ABS 295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11"/>
    <d v="2021-12-01T00:00:00"/>
    <s v="ABS 295"/>
    <s v="ABS PECO"/>
    <x v="2"/>
    <x v="26"/>
    <s v="-"/>
    <x v="15"/>
    <x v="0"/>
    <x v="0"/>
    <x v="0"/>
    <n v="9.1663526661992432"/>
    <s v="BU4"/>
    <n v="29500891"/>
    <n v="61"/>
    <s v="BU4"/>
    <n v="29500891"/>
    <n v="11"/>
    <n v="61"/>
    <d v="2021-12-01T00:00:00"/>
    <m/>
    <m/>
    <s v="ABS PECO"/>
  </r>
  <r>
    <x v="2"/>
    <n v="7"/>
    <d v="2021-12-01T00:00:00"/>
    <s v="ABS 295"/>
    <s v="ABS PECO"/>
    <x v="2"/>
    <x v="26"/>
    <s v="-"/>
    <x v="15"/>
    <x v="0"/>
    <x v="0"/>
    <x v="0"/>
    <n v="9.1663526661992432"/>
    <s v="BU4"/>
    <n v="29500891"/>
    <n v="61"/>
    <s v="BU4"/>
    <n v="29500891"/>
    <n v="7"/>
    <n v="61"/>
    <d v="2021-12-01T00:00:00"/>
    <m/>
    <m/>
    <s v="ABS PECO"/>
  </r>
  <r>
    <x v="2"/>
    <n v="14"/>
    <d v="2021-12-01T00:00:00"/>
    <s v="ABS 295"/>
    <s v="ABS PECO"/>
    <x v="2"/>
    <x v="26"/>
    <s v="-"/>
    <x v="15"/>
    <x v="0"/>
    <x v="0"/>
    <x v="0"/>
    <n v="9.1663526661992432"/>
    <s v="BU4"/>
    <n v="29500891"/>
    <n v="61"/>
    <s v="BU4"/>
    <n v="29500891"/>
    <n v="14"/>
    <n v="61"/>
    <d v="2021-12-01T00:00:00"/>
    <m/>
    <m/>
    <s v="ABS PECO"/>
  </r>
  <r>
    <x v="2"/>
    <n v="3"/>
    <d v="2021-12-01T00:00:00"/>
    <s v="ABS 295"/>
    <s v="ABS GRUY"/>
    <x v="2"/>
    <x v="26"/>
    <s v="-"/>
    <x v="15"/>
    <x v="0"/>
    <x v="0"/>
    <x v="0"/>
    <n v="14.49175949220386"/>
    <s v="BU4"/>
    <n v="29500908"/>
    <n v="61"/>
    <s v="BU4"/>
    <n v="29500908"/>
    <n v="3"/>
    <n v="61"/>
    <d v="2021-12-01T00:00:00"/>
    <m/>
    <m/>
    <s v="ABS GRUY"/>
  </r>
  <r>
    <x v="2"/>
    <n v="17"/>
    <d v="2021-12-01T00:00:00"/>
    <s v="ABS 295"/>
    <s v="ABS GRUY"/>
    <x v="2"/>
    <x v="26"/>
    <s v="-"/>
    <x v="15"/>
    <x v="0"/>
    <x v="0"/>
    <x v="0"/>
    <n v="14.49175949220386"/>
    <s v="BU4"/>
    <n v="29500908"/>
    <n v="61"/>
    <s v="BU4"/>
    <n v="29500908"/>
    <n v="17"/>
    <n v="61"/>
    <d v="2021-12-01T00:00:00"/>
    <m/>
    <m/>
    <s v="ABS GRUY"/>
  </r>
  <r>
    <x v="2"/>
    <n v="10"/>
    <d v="2021-12-01T00:00:00"/>
    <s v="ABS 295"/>
    <s v="ABS GRUY"/>
    <x v="2"/>
    <x v="26"/>
    <s v="-"/>
    <x v="15"/>
    <x v="0"/>
    <x v="0"/>
    <x v="0"/>
    <n v="14.49175949220386"/>
    <s v="BU4"/>
    <n v="29500908"/>
    <n v="61"/>
    <s v="BU4"/>
    <n v="29500908"/>
    <n v="10"/>
    <n v="61"/>
    <d v="2021-12-01T00:00:00"/>
    <m/>
    <m/>
    <s v="ABS GRUY"/>
  </r>
  <r>
    <x v="2"/>
    <n v="13"/>
    <d v="2021-12-01T00:00:00"/>
    <s v="ABS 295"/>
    <s v="ABS GRUY"/>
    <x v="2"/>
    <x v="26"/>
    <s v="-"/>
    <x v="15"/>
    <x v="0"/>
    <x v="0"/>
    <x v="0"/>
    <n v="14.49175949220386"/>
    <s v="BU4"/>
    <n v="29500908"/>
    <n v="61"/>
    <s v="BU4"/>
    <n v="29500908"/>
    <n v="13"/>
    <n v="61"/>
    <d v="2021-12-01T00:00:00"/>
    <m/>
    <m/>
    <s v="ABS GRUY"/>
  </r>
  <r>
    <x v="2"/>
    <n v="15"/>
    <d v="2021-12-01T00:00:00"/>
    <s v="ABS 295"/>
    <s v="ABS Unser Blütenkäse"/>
    <x v="2"/>
    <x v="26"/>
    <s v="-"/>
    <x v="15"/>
    <x v="0"/>
    <x v="0"/>
    <x v="0"/>
    <n v="9.4651380183951126"/>
    <s v="BU4"/>
    <n v="29500910"/>
    <n v="61"/>
    <s v="BU4"/>
    <n v="29500910"/>
    <n v="15"/>
    <n v="61"/>
    <d v="2021-12-01T00:00:00"/>
    <m/>
    <m/>
    <s v="ABS Unser Blütenkäse"/>
  </r>
  <r>
    <x v="2"/>
    <n v="15"/>
    <d v="2021-12-01T00:00:00"/>
    <s v="ABS 295"/>
    <s v="ABS Crémeux"/>
    <x v="2"/>
    <x v="26"/>
    <s v="-"/>
    <x v="15"/>
    <x v="0"/>
    <x v="0"/>
    <x v="0"/>
    <n v="8.1175550752835619"/>
    <s v="BU4"/>
    <n v="29500957"/>
    <n v="61"/>
    <s v="BU4"/>
    <n v="29500957"/>
    <n v="15"/>
    <n v="61"/>
    <d v="2021-12-01T00:00:00"/>
    <m/>
    <m/>
    <s v="ABS Crémeux"/>
  </r>
  <r>
    <x v="2"/>
    <n v="12"/>
    <d v="2021-12-01T00:00:00"/>
    <s v="ABS 295"/>
    <s v="ABS KELLERGEIST"/>
    <x v="2"/>
    <x v="26"/>
    <s v="-"/>
    <x v="15"/>
    <x v="0"/>
    <x v="0"/>
    <x v="0"/>
    <n v="8.0682678667519738"/>
    <s v="BU4"/>
    <n v="29501028"/>
    <n v="61"/>
    <s v="BU4"/>
    <n v="29501028"/>
    <n v="12"/>
    <n v="61"/>
    <d v="2021-12-01T00:00:00"/>
    <m/>
    <m/>
    <s v="ABS KELLERGEIST"/>
  </r>
  <r>
    <x v="2"/>
    <n v="18"/>
    <d v="2021-12-01T00:00:00"/>
    <s v="ABS 295"/>
    <s v="ABS BRUSCHETTA"/>
    <x v="2"/>
    <x v="26"/>
    <s v="-"/>
    <x v="15"/>
    <x v="0"/>
    <x v="0"/>
    <x v="0"/>
    <n v="7.281148389532067"/>
    <s v="BU4"/>
    <n v="29501029"/>
    <n v="61"/>
    <s v="BU4"/>
    <n v="29501029"/>
    <n v="18"/>
    <n v="61"/>
    <d v="2021-12-01T00:00:00"/>
    <m/>
    <m/>
    <s v="ABS BRUSCHETTA"/>
  </r>
  <r>
    <x v="2"/>
    <n v="20"/>
    <d v="2021-12-01T00:00:00"/>
    <s v="ABS 295"/>
    <s v="ABS BRUSCHETTA"/>
    <x v="2"/>
    <x v="26"/>
    <s v="-"/>
    <x v="15"/>
    <x v="0"/>
    <x v="0"/>
    <x v="0"/>
    <n v="7.281148389532067"/>
    <s v="BU4"/>
    <n v="29501029"/>
    <n v="61"/>
    <s v="BU4"/>
    <n v="29501029"/>
    <n v="20"/>
    <n v="61"/>
    <d v="2021-12-01T00:00:00"/>
    <m/>
    <m/>
    <s v="ABS BRUSCHETTA"/>
  </r>
  <r>
    <x v="2"/>
    <n v="11"/>
    <d v="2021-12-01T00:00:00"/>
    <s v="ABS 295"/>
    <s v="ABS ORANG-PESTO"/>
    <x v="2"/>
    <x v="26"/>
    <s v="-"/>
    <x v="15"/>
    <x v="0"/>
    <x v="0"/>
    <x v="0"/>
    <n v="7.2678522889458623"/>
    <s v="BU4"/>
    <n v="29501030"/>
    <n v="61"/>
    <s v="BU4"/>
    <n v="29501030"/>
    <n v="11"/>
    <n v="61"/>
    <d v="2021-12-01T00:00:00"/>
    <m/>
    <m/>
    <s v="ABS ORANG-PESTO"/>
  </r>
  <r>
    <x v="2"/>
    <n v="18"/>
    <d v="2021-12-01T00:00:00"/>
    <s v="ABS 295"/>
    <s v="ABS OLD-AMSTERDAM"/>
    <x v="2"/>
    <x v="26"/>
    <s v="-"/>
    <x v="15"/>
    <x v="0"/>
    <x v="0"/>
    <x v="0"/>
    <n v="10.868925052314992"/>
    <s v="BU4"/>
    <n v="29501039"/>
    <n v="61"/>
    <s v="BU4"/>
    <n v="29501039"/>
    <n v="18"/>
    <n v="61"/>
    <d v="2021-12-01T00:00:00"/>
    <m/>
    <m/>
    <s v="ABS OLD-AMSTERDAM"/>
  </r>
  <r>
    <x v="2"/>
    <n v="20"/>
    <d v="2021-12-01T00:00:00"/>
    <s v="ABS 295"/>
    <s v="ABS OLD-AMSTERDAM"/>
    <x v="2"/>
    <x v="26"/>
    <s v="-"/>
    <x v="15"/>
    <x v="0"/>
    <x v="0"/>
    <x v="0"/>
    <n v="10.868925052314992"/>
    <s v="BU4"/>
    <n v="29501039"/>
    <n v="61"/>
    <s v="BU4"/>
    <n v="29501039"/>
    <n v="20"/>
    <n v="61"/>
    <d v="2021-12-01T00:00:00"/>
    <m/>
    <m/>
    <s v="ABS OLD-AMSTERDAM"/>
  </r>
  <r>
    <x v="2"/>
    <n v="13"/>
    <d v="2021-12-01T00:00:00"/>
    <s v="ABS 295"/>
    <s v="ABS MUNSTER"/>
    <x v="2"/>
    <x v="26"/>
    <s v="-"/>
    <x v="15"/>
    <x v="0"/>
    <x v="0"/>
    <x v="0"/>
    <n v="8.5413985337376133"/>
    <s v="BU4"/>
    <n v="29501040"/>
    <n v="61"/>
    <s v="BU4"/>
    <n v="29501040"/>
    <n v="13"/>
    <n v="61"/>
    <d v="2021-12-01T00:00:00"/>
    <m/>
    <m/>
    <s v="ABS MUNSTER"/>
  </r>
  <r>
    <x v="2"/>
    <n v="80.319999999999993"/>
    <d v="2021-12-01T00:00:00"/>
    <s v="ABS 295"/>
    <s v="29501126"/>
    <x v="2"/>
    <x v="26"/>
    <s v="-"/>
    <x v="15"/>
    <x v="0"/>
    <x v="0"/>
    <x v="0"/>
    <n v="0"/>
    <s v="BU4"/>
    <n v="29501126"/>
    <n v="61"/>
    <s v="BU4"/>
    <n v="29501126"/>
    <n v="80.319999999999993"/>
    <n v="61"/>
    <d v="2021-12-01T00:00:00"/>
    <m/>
    <m/>
    <n v="29501126"/>
  </r>
  <r>
    <x v="2"/>
    <n v="6"/>
    <d v="2021-12-01T00:00:00"/>
    <s v="ABS 495"/>
    <s v="49500231"/>
    <x v="2"/>
    <x v="26"/>
    <s v="-"/>
    <x v="15"/>
    <x v="0"/>
    <x v="0"/>
    <x v="0"/>
    <n v="7.9957903604299254"/>
    <s v="BU4"/>
    <n v="49500231"/>
    <n v="61"/>
    <s v="BU4"/>
    <n v="49500231"/>
    <n v="6"/>
    <n v="61"/>
    <d v="2021-12-01T00:00:00"/>
    <m/>
    <m/>
    <n v="49500231"/>
  </r>
  <r>
    <x v="5"/>
    <n v="4.2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4.2"/>
    <n v="74"/>
    <d v="2021-12-01T00:00:00"/>
    <m/>
    <m/>
    <s v="-"/>
  </r>
  <r>
    <x v="1"/>
    <n v="25"/>
    <d v="2021-12-01T00:00:00"/>
    <s v="VOS 295"/>
    <s v="VOS Räucher extra natri"/>
    <x v="1"/>
    <x v="10"/>
    <s v="-"/>
    <x v="15"/>
    <x v="0"/>
    <x v="0"/>
    <x v="0"/>
    <n v="12.5"/>
    <s v="RWV"/>
    <n v="29500613"/>
    <n v="60"/>
    <s v="RWV"/>
    <n v="29500613"/>
    <n v="25"/>
    <n v="60"/>
    <d v="2021-12-01T00:00:00"/>
    <m/>
    <m/>
    <s v="VOS Räucher extra natri"/>
  </r>
  <r>
    <x v="1"/>
    <n v="80"/>
    <d v="2021-12-01T00:00:00"/>
    <s v="Zipfel 295"/>
    <s v="VOS VS-SCHI ZIPFEL"/>
    <x v="0"/>
    <x v="12"/>
    <s v="-"/>
    <x v="15"/>
    <x v="0"/>
    <x v="0"/>
    <x v="0"/>
    <n v="40"/>
    <s v="RWV"/>
    <n v="29501086"/>
    <n v="12"/>
    <s v="RWV"/>
    <n v="29501086"/>
    <n v="80"/>
    <n v="12"/>
    <d v="2021-12-01T00:00:00"/>
    <m/>
    <m/>
    <s v="VOS VS-SCHI ZIPFEL"/>
  </r>
  <r>
    <x v="2"/>
    <n v="186"/>
    <d v="2021-12-01T00:00:00"/>
    <s v="ABS 295"/>
    <s v="ABS ZIEGE-GOU"/>
    <x v="5"/>
    <x v="51"/>
    <s v="-"/>
    <x v="15"/>
    <x v="0"/>
    <x v="0"/>
    <x v="0"/>
    <n v="8.9154964727939934"/>
    <s v="BU4"/>
    <n v="29500887"/>
    <n v="82"/>
    <s v="BU4"/>
    <n v="29500887"/>
    <n v="186"/>
    <n v="82"/>
    <d v="2021-12-01T00:00:00"/>
    <m/>
    <m/>
    <s v="ABS ZIEGE-GOU"/>
  </r>
  <r>
    <x v="1"/>
    <n v="110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110"/>
    <n v="10"/>
    <d v="2021-12-01T00:00:00"/>
    <m/>
    <m/>
    <s v="-"/>
  </r>
  <r>
    <x v="1"/>
    <n v="271"/>
    <d v="2021-12-01T00:00:00"/>
    <s v="Rest"/>
    <s v="-"/>
    <x v="3"/>
    <x v="17"/>
    <s v="-"/>
    <x v="15"/>
    <x v="0"/>
    <x v="0"/>
    <x v="0"/>
    <s v="0"/>
    <s v="BU1"/>
    <s v="-"/>
    <n v="10"/>
    <s v="BU1"/>
    <s v="-"/>
    <n v="271"/>
    <n v="10"/>
    <d v="2021-12-01T00:00:00"/>
    <m/>
    <m/>
    <s v="-"/>
  </r>
  <r>
    <x v="0"/>
    <n v="60"/>
    <d v="2021-12-01T00:00:00"/>
    <s v="Rest"/>
    <s v="-"/>
    <x v="3"/>
    <x v="6"/>
    <s v="-"/>
    <x v="15"/>
    <x v="0"/>
    <x v="0"/>
    <x v="0"/>
    <s v="0"/>
    <s v="BU3"/>
    <s v="-"/>
    <n v="30"/>
    <s v="BU3"/>
    <s v="-"/>
    <n v="60"/>
    <n v="30"/>
    <d v="2021-12-01T00:00:00"/>
    <m/>
    <m/>
    <s v="-"/>
  </r>
  <r>
    <x v="0"/>
    <n v="289"/>
    <d v="2021-12-01T00:00:00"/>
    <s v="VOS 495"/>
    <s v="VOS GRW-NATUR-VAKU / Er"/>
    <x v="0"/>
    <x v="12"/>
    <s v="-"/>
    <x v="15"/>
    <x v="0"/>
    <x v="0"/>
    <x v="0"/>
    <n v="148.54599999999999"/>
    <s v="BU3"/>
    <n v="49500143"/>
    <n v="12"/>
    <s v="BU3"/>
    <n v="49500143"/>
    <n v="289"/>
    <n v="12"/>
    <d v="2021-12-01T00:00:00"/>
    <m/>
    <m/>
    <s v="VOS GRW-NATUR-VAKU / Er"/>
  </r>
  <r>
    <x v="0"/>
    <n v="603"/>
    <d v="2021-12-01T00:00:00"/>
    <s v="VOS 495"/>
    <s v="VOS RW-NATUR-NAT-VAKU"/>
    <x v="0"/>
    <x v="12"/>
    <s v="-"/>
    <x v="15"/>
    <x v="0"/>
    <x v="0"/>
    <x v="0"/>
    <n v="309.94200000000001"/>
    <s v="BU3"/>
    <n v="49500089"/>
    <n v="12"/>
    <s v="BU3"/>
    <n v="49500089"/>
    <n v="603"/>
    <n v="12"/>
    <d v="2021-12-01T00:00:00"/>
    <m/>
    <m/>
    <s v="VOS RW-NATUR-NAT-VAKU"/>
  </r>
  <r>
    <x v="0"/>
    <n v="321"/>
    <d v="2021-12-01T00:00:00"/>
    <s v="VOS 495"/>
    <s v="VOS GRW-NATUR-VAKU / Er"/>
    <x v="0"/>
    <x v="12"/>
    <s v="-"/>
    <x v="15"/>
    <x v="0"/>
    <x v="0"/>
    <x v="0"/>
    <n v="164.994"/>
    <s v="BU3"/>
    <n v="49500143"/>
    <n v="12"/>
    <s v="BU3"/>
    <n v="49500143"/>
    <n v="321"/>
    <n v="12"/>
    <d v="2021-12-01T00:00:00"/>
    <m/>
    <m/>
    <s v="VOS GRW-NATUR-VAKU / Er"/>
  </r>
  <r>
    <x v="0"/>
    <n v="187"/>
    <d v="2021-12-01T00:00:00"/>
    <s v="Zipfel 295"/>
    <s v="VOS RW-JALA-NAT ZIPFEL"/>
    <x v="0"/>
    <x v="12"/>
    <s v="-"/>
    <x v="15"/>
    <x v="0"/>
    <x v="0"/>
    <x v="0"/>
    <n v="93.5"/>
    <s v="BU3"/>
    <n v="29501080"/>
    <n v="12"/>
    <s v="BU3"/>
    <n v="29501080"/>
    <n v="187"/>
    <n v="12"/>
    <d v="2021-12-01T00:00:00"/>
    <m/>
    <m/>
    <s v="VOS RW-JALA-NAT ZIPFEL"/>
  </r>
  <r>
    <x v="4"/>
    <n v="0"/>
    <d v="2021-12-01T00:00:00"/>
    <s v="ABS 295"/>
    <s v="Scheiben/Staub"/>
    <x v="3"/>
    <x v="6"/>
    <s v="-"/>
    <x v="15"/>
    <x v="0"/>
    <x v="0"/>
    <x v="0"/>
    <s v="0"/>
    <s v="BU2"/>
    <s v="Scheiben/Staub"/>
    <n v="30"/>
    <s v="BU2"/>
    <s v="Scheiben/Staub"/>
    <n v="0"/>
    <n v="30"/>
    <d v="2021-12-01T00:00:00"/>
    <m/>
    <m/>
    <s v="Scheiben/Staub"/>
  </r>
  <r>
    <x v="5"/>
    <n v="10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10"/>
    <n v="74"/>
    <d v="2021-12-01T00:00:00"/>
    <m/>
    <m/>
    <s v="-"/>
  </r>
  <r>
    <x v="1"/>
    <n v="34"/>
    <d v="2021-12-01T00:00:00"/>
    <s v="Rohware"/>
    <s v="Camembert B-Ware"/>
    <x v="0"/>
    <x v="12"/>
    <s v="-"/>
    <x v="15"/>
    <x v="0"/>
    <x v="0"/>
    <x v="0"/>
    <s v="0"/>
    <s v="BU1"/>
    <n v="23000037"/>
    <n v="12"/>
    <s v="BU1"/>
    <n v="23000037"/>
    <n v="34"/>
    <n v="12"/>
    <d v="2021-12-01T00:00:00"/>
    <m/>
    <m/>
    <s v="Camembert B-Ware"/>
  </r>
  <r>
    <x v="0"/>
    <n v="277"/>
    <d v="2021-12-01T00:00:00"/>
    <s v="VOS 495"/>
    <s v="VOS RW-NATUR-NAT-VAKU"/>
    <x v="0"/>
    <x v="12"/>
    <s v="-"/>
    <x v="15"/>
    <x v="0"/>
    <x v="0"/>
    <x v="0"/>
    <n v="142.37800000000001"/>
    <s v="BU3"/>
    <n v="49500089"/>
    <n v="12"/>
    <s v="BU3"/>
    <n v="49500089"/>
    <n v="277"/>
    <n v="12"/>
    <d v="2021-12-01T00:00:00"/>
    <m/>
    <m/>
    <s v="VOS RW-NATUR-NAT-VAKU"/>
  </r>
  <r>
    <x v="2"/>
    <n v="292"/>
    <d v="2021-12-01T00:00:00"/>
    <s v="ABS 495"/>
    <s v="ABS CAMBOZOLA-VAKU"/>
    <x v="0"/>
    <x v="12"/>
    <s v="-"/>
    <x v="15"/>
    <x v="0"/>
    <x v="0"/>
    <x v="0"/>
    <n v="8.9105580026070399"/>
    <s v="BU4"/>
    <n v="49500194"/>
    <n v="12"/>
    <s v="BU4"/>
    <n v="49500194"/>
    <n v="292"/>
    <n v="12"/>
    <d v="2021-12-01T00:00:00"/>
    <m/>
    <m/>
    <s v="ABS CAMBOZOLA-VAKU"/>
  </r>
  <r>
    <x v="2"/>
    <n v="318"/>
    <d v="2021-12-01T00:00:00"/>
    <s v="ABS 495"/>
    <s v="ABS BLU-FOU-VAKU"/>
    <x v="0"/>
    <x v="12"/>
    <s v="-"/>
    <x v="15"/>
    <x v="0"/>
    <x v="0"/>
    <x v="0"/>
    <n v="6.5857900165143262"/>
    <s v="BU4"/>
    <n v="49500196"/>
    <n v="12"/>
    <s v="BU4"/>
    <n v="49500196"/>
    <n v="318"/>
    <n v="12"/>
    <d v="2021-12-01T00:00:00"/>
    <m/>
    <m/>
    <s v="ABS BLU-FOU-VAKU"/>
  </r>
  <r>
    <x v="1"/>
    <n v="33"/>
    <d v="2021-12-01T00:00:00"/>
    <s v="VOS 295"/>
    <s v="VOS-ABS ENTSORGUNG"/>
    <x v="1"/>
    <x v="10"/>
    <s v="-"/>
    <x v="15"/>
    <x v="0"/>
    <x v="0"/>
    <x v="0"/>
    <n v="0.33"/>
    <s v="BU1"/>
    <n v="29500917"/>
    <n v="60"/>
    <s v="BU1"/>
    <n v="29500917"/>
    <n v="33"/>
    <n v="60"/>
    <d v="2021-12-01T00:00:00"/>
    <m/>
    <m/>
    <s v="VOS-ABS ENTSORGUNG"/>
  </r>
  <r>
    <x v="5"/>
    <n v="112.5"/>
    <d v="2021-12-01T00:00:00"/>
    <s v="Rest"/>
    <s v="-"/>
    <x v="4"/>
    <x v="9"/>
    <s v="-"/>
    <x v="15"/>
    <x v="0"/>
    <x v="0"/>
    <x v="0"/>
    <s v="0"/>
    <s v="Labor"/>
    <s v="-"/>
    <n v="73"/>
    <s v="Labor"/>
    <s v="-"/>
    <n v="112.5"/>
    <n v="73"/>
    <d v="2021-12-01T00:00:00"/>
    <m/>
    <m/>
    <s v="-"/>
  </r>
  <r>
    <x v="4"/>
    <n v="51.5"/>
    <d v="2021-12-01T00:00:00"/>
    <s v="ABS 295"/>
    <s v="Scheiben/Staub"/>
    <x v="3"/>
    <x v="6"/>
    <s v="-"/>
    <x v="15"/>
    <x v="0"/>
    <x v="0"/>
    <x v="0"/>
    <s v="0"/>
    <s v="BU2"/>
    <s v="Scheiben/Staub"/>
    <n v="30"/>
    <s v="BU2"/>
    <s v="Scheiben/Staub"/>
    <n v="51.5"/>
    <n v="30"/>
    <d v="2021-12-01T00:00:00"/>
    <m/>
    <m/>
    <s v="Scheiben/Staub"/>
  </r>
  <r>
    <x v="1"/>
    <n v="16"/>
    <d v="2021-12-01T00:00:00"/>
    <s v="Fertigware"/>
    <s v="Strudel"/>
    <x v="6"/>
    <x v="58"/>
    <s v="-"/>
    <x v="15"/>
    <x v="0"/>
    <x v="0"/>
    <x v="0"/>
    <s v="0"/>
    <s v="Strudelline"/>
    <s v="Strudel"/>
    <n v="50"/>
    <s v="Strudelline"/>
    <s v="Strudel"/>
    <n v="16"/>
    <n v="50"/>
    <d v="2021-12-01T00:00:00"/>
    <m/>
    <m/>
    <s v="Strudel"/>
  </r>
  <r>
    <x v="1"/>
    <n v="250"/>
    <d v="2021-12-01T00:00:00"/>
    <s v="Rest"/>
    <s v="-"/>
    <x v="3"/>
    <x v="23"/>
    <s v="-"/>
    <x v="15"/>
    <x v="0"/>
    <x v="0"/>
    <x v="0"/>
    <s v="0"/>
    <s v="Abfüllung"/>
    <s v="-"/>
    <n v="34"/>
    <s v="Abfüllung"/>
    <s v="-"/>
    <n v="250"/>
    <n v="34"/>
    <d v="2021-12-01T00:00:00"/>
    <m/>
    <m/>
    <s v="-"/>
  </r>
  <r>
    <x v="1"/>
    <n v="50"/>
    <d v="2021-12-01T00:00:00"/>
    <s v="vegan"/>
    <s v="vegan"/>
    <x v="3"/>
    <x v="7"/>
    <s v="-"/>
    <x v="15"/>
    <x v="0"/>
    <x v="0"/>
    <x v="0"/>
    <s v="0"/>
    <s v="Abfüllung"/>
    <s v="vegan"/>
    <n v="20"/>
    <s v="Abfüllung"/>
    <s v="vegan"/>
    <n v="50"/>
    <n v="20"/>
    <d v="2021-12-01T00:00:00"/>
    <m/>
    <m/>
    <s v="vegan"/>
  </r>
  <r>
    <x v="2"/>
    <n v="40"/>
    <d v="2021-12-01T00:00:00"/>
    <s v="ABS 295"/>
    <s v="Ziegengouda"/>
    <x v="2"/>
    <x v="26"/>
    <s v="-"/>
    <x v="15"/>
    <x v="0"/>
    <x v="0"/>
    <x v="0"/>
    <n v="0"/>
    <s v="BU4"/>
    <s v="Ziegengouda"/>
    <n v="61"/>
    <s v="BU4"/>
    <s v="Ziegengouda"/>
    <n v="40"/>
    <n v="61"/>
    <d v="2021-12-01T00:00:00"/>
    <m/>
    <m/>
    <s v="Ziegengouda"/>
  </r>
  <r>
    <x v="2"/>
    <n v="0"/>
    <d v="2021-12-01T00:00:00"/>
    <s v="Rest"/>
    <s v="-"/>
    <x v="3"/>
    <x v="6"/>
    <s v="-"/>
    <x v="15"/>
    <x v="0"/>
    <x v="0"/>
    <x v="0"/>
    <n v="0"/>
    <s v="BU4"/>
    <s v="-"/>
    <n v="30"/>
    <s v="BU4"/>
    <s v="-"/>
    <n v="0"/>
    <n v="30"/>
    <d v="2021-12-01T00:00:00"/>
    <m/>
    <m/>
    <s v="-"/>
  </r>
  <r>
    <x v="1"/>
    <n v="12"/>
    <d v="2021-12-01T00:00:00"/>
    <s v="29000001"/>
    <s v="29000001"/>
    <x v="0"/>
    <x v="12"/>
    <s v="-"/>
    <x v="15"/>
    <x v="0"/>
    <x v="0"/>
    <x v="0"/>
    <s v="0"/>
    <s v="Schmelze"/>
    <n v="29000001"/>
    <n v="12"/>
    <s v="Schmelze"/>
    <n v="29000001"/>
    <n v="12"/>
    <n v="12"/>
    <d v="2021-12-01T00:00:00"/>
    <m/>
    <m/>
    <n v="29000001"/>
  </r>
  <r>
    <x v="2"/>
    <n v="6"/>
    <d v="2021-12-01T00:00:00"/>
    <s v="ABS 295"/>
    <s v="Walnus"/>
    <x v="3"/>
    <x v="6"/>
    <s v="-"/>
    <x v="15"/>
    <x v="0"/>
    <x v="0"/>
    <x v="0"/>
    <n v="0"/>
    <s v="BU4"/>
    <s v="Walnus"/>
    <n v="30"/>
    <s v="BU4"/>
    <s v="Walnus"/>
    <n v="6"/>
    <n v="30"/>
    <d v="2021-12-01T00:00:00"/>
    <m/>
    <m/>
    <s v="Walnus"/>
  </r>
  <r>
    <x v="2"/>
    <n v="229"/>
    <d v="2021-12-01T00:00:00"/>
    <s v="Rest"/>
    <s v="-"/>
    <x v="2"/>
    <x v="26"/>
    <s v="-"/>
    <x v="15"/>
    <x v="0"/>
    <x v="0"/>
    <x v="0"/>
    <n v="0"/>
    <s v="BU4"/>
    <s v="-"/>
    <n v="61"/>
    <s v="BU4"/>
    <s v="-"/>
    <n v="229"/>
    <n v="61"/>
    <d v="2021-12-01T00:00:00"/>
    <m/>
    <m/>
    <s v="-"/>
  </r>
  <r>
    <x v="5"/>
    <n v="80.5"/>
    <d v="2021-12-01T00:00:00"/>
    <s v="Rest"/>
    <s v="-"/>
    <x v="4"/>
    <x v="15"/>
    <s v="-"/>
    <x v="15"/>
    <x v="0"/>
    <x v="0"/>
    <x v="0"/>
    <s v="0"/>
    <s v="Labor"/>
    <s v="-"/>
    <n v="70"/>
    <s v="Labor"/>
    <s v="-"/>
    <n v="80.5"/>
    <n v="70"/>
    <d v="2021-12-01T00:00:00"/>
    <m/>
    <m/>
    <s v="-"/>
  </r>
  <r>
    <x v="5"/>
    <n v="9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9"/>
    <n v="74"/>
    <d v="2021-12-01T00:00:00"/>
    <m/>
    <m/>
    <s v="-"/>
  </r>
  <r>
    <x v="1"/>
    <n v="74"/>
    <d v="2021-12-01T00:00:00"/>
    <s v="VOS 295"/>
    <s v="VOS-ABS ENTSORGUNG"/>
    <x v="1"/>
    <x v="10"/>
    <s v="-"/>
    <x v="15"/>
    <x v="0"/>
    <x v="0"/>
    <x v="0"/>
    <n v="0.74"/>
    <s v="BU1"/>
    <n v="29500917"/>
    <n v="60"/>
    <s v="BU1"/>
    <n v="29500917"/>
    <n v="74"/>
    <n v="60"/>
    <d v="2021-12-01T00:00:00"/>
    <m/>
    <m/>
    <s v="VOS-ABS ENTSORGUNG"/>
  </r>
  <r>
    <x v="5"/>
    <n v="3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3"/>
    <n v="74"/>
    <d v="2021-12-01T00:00:00"/>
    <m/>
    <m/>
    <s v="-"/>
  </r>
  <r>
    <x v="5"/>
    <n v="3.4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3.4"/>
    <n v="74"/>
    <d v="2021-12-01T00:00:00"/>
    <m/>
    <m/>
    <s v="-"/>
  </r>
  <r>
    <x v="1"/>
    <n v="100"/>
    <d v="2021-12-02T00:00:00"/>
    <s v="Rest"/>
    <s v="-"/>
    <x v="3"/>
    <x v="23"/>
    <s v="-"/>
    <x v="15"/>
    <x v="0"/>
    <x v="0"/>
    <x v="0"/>
    <s v="0"/>
    <s v="Abfüllung"/>
    <s v="-"/>
    <n v="34"/>
    <s v="Abfüllung"/>
    <s v="-"/>
    <n v="100"/>
    <n v="34"/>
    <d v="2021-12-02T00:00:00"/>
    <m/>
    <m/>
    <s v="-"/>
  </r>
  <r>
    <x v="1"/>
    <n v="42"/>
    <d v="2021-12-02T00:00:00"/>
    <s v="Rest"/>
    <s v="-"/>
    <x v="3"/>
    <x v="7"/>
    <s v="-"/>
    <x v="15"/>
    <x v="0"/>
    <x v="0"/>
    <x v="0"/>
    <s v="0"/>
    <s v="Abfüllung"/>
    <s v="-"/>
    <n v="20"/>
    <s v="Abfüllung"/>
    <s v="-"/>
    <n v="42"/>
    <n v="20"/>
    <d v="2021-12-02T00:00:00"/>
    <m/>
    <m/>
    <s v="-"/>
  </r>
  <r>
    <x v="1"/>
    <n v="51"/>
    <d v="2021-12-02T00:00:00"/>
    <s v="Rest"/>
    <s v="-"/>
    <x v="3"/>
    <x v="17"/>
    <s v="-"/>
    <x v="15"/>
    <x v="0"/>
    <x v="0"/>
    <x v="0"/>
    <s v="0"/>
    <s v="Schmelze"/>
    <s v="-"/>
    <n v="10"/>
    <s v="Schmelze"/>
    <s v="-"/>
    <n v="51"/>
    <n v="10"/>
    <d v="2021-12-02T00:00:00"/>
    <m/>
    <m/>
    <s v="-"/>
  </r>
  <r>
    <x v="5"/>
    <n v="253"/>
    <d v="2021-12-02T00:00:00"/>
    <s v="Muster"/>
    <s v="Holland Muster BU4"/>
    <x v="4"/>
    <x v="27"/>
    <s v="-"/>
    <x v="15"/>
    <x v="0"/>
    <x v="0"/>
    <x v="0"/>
    <s v="0"/>
    <s v="Muster"/>
    <s v="Holland Muster BU4"/>
    <n v="72"/>
    <s v="Muster"/>
    <s v="Holland Muster BU4"/>
    <n v="253"/>
    <n v="72"/>
    <d v="2021-12-02T00:00:00"/>
    <m/>
    <m/>
    <s v="Holland Muster BU4"/>
  </r>
  <r>
    <x v="0"/>
    <n v="70"/>
    <d v="2021-12-02T00:00:00"/>
    <s v="Rest"/>
    <s v="-"/>
    <x v="3"/>
    <x v="6"/>
    <s v="-"/>
    <x v="15"/>
    <x v="0"/>
    <x v="0"/>
    <x v="0"/>
    <s v="0"/>
    <s v="BU3"/>
    <s v="-"/>
    <n v="30"/>
    <s v="BU3"/>
    <s v="-"/>
    <n v="70"/>
    <n v="30"/>
    <d v="2021-12-02T00:00:00"/>
    <m/>
    <m/>
    <s v="-"/>
  </r>
  <r>
    <x v="2"/>
    <n v="47.4"/>
    <d v="2021-12-02T00:00:00"/>
    <s v="Rohware"/>
    <s v="Tiroler Adler"/>
    <x v="3"/>
    <x v="6"/>
    <s v="-"/>
    <x v="15"/>
    <x v="0"/>
    <x v="0"/>
    <x v="0"/>
    <n v="0"/>
    <s v="BU4"/>
    <s v="Tiroler Adler"/>
    <n v="30"/>
    <s v="BU4"/>
    <s v="Tiroler Adler"/>
    <n v="47.4"/>
    <n v="30"/>
    <d v="2021-12-02T00:00:00"/>
    <m/>
    <m/>
    <s v="Tiroler Adler"/>
  </r>
  <r>
    <x v="0"/>
    <n v="30"/>
    <d v="2021-12-02T00:00:00"/>
    <s v="ABS 295"/>
    <s v="ABS Pfeffer-Bruch"/>
    <x v="3"/>
    <x v="6"/>
    <s v="-"/>
    <x v="15"/>
    <x v="0"/>
    <x v="0"/>
    <x v="0"/>
    <n v="3.0000000000000001E-3"/>
    <s v="Bu3"/>
    <n v="29501017"/>
    <n v="30"/>
    <s v="Bu3"/>
    <n v="29501017"/>
    <n v="30"/>
    <n v="30"/>
    <d v="2021-12-02T00:00:00"/>
    <m/>
    <m/>
    <s v="ABS Pfeffer-Bruch"/>
  </r>
  <r>
    <x v="5"/>
    <n v="73"/>
    <d v="2021-12-02T00:00:00"/>
    <s v="Rest"/>
    <s v="-"/>
    <x v="1"/>
    <x v="13"/>
    <s v="-"/>
    <x v="15"/>
    <x v="0"/>
    <x v="0"/>
    <x v="0"/>
    <s v="0"/>
    <s v="Rest"/>
    <s v="-"/>
    <n v="22"/>
    <s v="Rest"/>
    <s v="-"/>
    <n v="73"/>
    <n v="22"/>
    <d v="2021-12-02T00:00:00"/>
    <m/>
    <m/>
    <s v="-"/>
  </r>
  <r>
    <x v="5"/>
    <n v="128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128"/>
    <n v="70"/>
    <d v="2021-12-02T00:00:00"/>
    <m/>
    <m/>
    <s v="-"/>
  </r>
  <r>
    <x v="5"/>
    <n v="68.2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68.2"/>
    <n v="70"/>
    <d v="2021-12-02T00:00:00"/>
    <m/>
    <m/>
    <s v="-"/>
  </r>
  <r>
    <x v="5"/>
    <n v="4.5"/>
    <d v="2021-12-02T00:00:00"/>
    <s v="Rest"/>
    <s v="-"/>
    <x v="4"/>
    <x v="14"/>
    <s v="-"/>
    <x v="15"/>
    <x v="0"/>
    <x v="0"/>
    <x v="0"/>
    <s v="0"/>
    <s v="QM"/>
    <s v="-"/>
    <n v="74"/>
    <s v="QM"/>
    <s v="-"/>
    <n v="4.5"/>
    <n v="74"/>
    <d v="2021-12-02T00:00:00"/>
    <m/>
    <m/>
    <s v="-"/>
  </r>
  <r>
    <x v="5"/>
    <n v="40"/>
    <d v="2021-12-02T00:00:00"/>
    <s v="Rest"/>
    <s v="-"/>
    <x v="4"/>
    <x v="45"/>
    <s v="-"/>
    <x v="15"/>
    <x v="0"/>
    <x v="0"/>
    <x v="0"/>
    <s v="0"/>
    <s v="Labor"/>
    <s v="-"/>
    <n v="71"/>
    <s v="Labor"/>
    <s v="-"/>
    <n v="40"/>
    <n v="71"/>
    <d v="2021-12-02T00:00:00"/>
    <m/>
    <m/>
    <s v="-"/>
  </r>
  <r>
    <x v="5"/>
    <n v="67.2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67.2"/>
    <n v="70"/>
    <d v="2021-12-02T00:00:00"/>
    <m/>
    <m/>
    <s v="-"/>
  </r>
  <r>
    <x v="1"/>
    <n v="83"/>
    <d v="2021-12-02T00:00:00"/>
    <s v="VOS 295"/>
    <s v="VOS-ABS ENTSORGUNG"/>
    <x v="1"/>
    <x v="10"/>
    <s v="-"/>
    <x v="15"/>
    <x v="0"/>
    <x v="0"/>
    <x v="0"/>
    <n v="0.83000000000000007"/>
    <s v="BU1"/>
    <n v="29500917"/>
    <n v="60"/>
    <s v="BU1"/>
    <n v="29500917"/>
    <n v="83"/>
    <n v="60"/>
    <d v="2021-12-02T00:00:00"/>
    <m/>
    <m/>
    <s v="VOS-ABS ENTSORGUNG"/>
  </r>
  <r>
    <x v="5"/>
    <n v="30"/>
    <d v="2021-12-02T00:00:00"/>
    <s v="Rest"/>
    <s v="-"/>
    <x v="4"/>
    <x v="27"/>
    <s v="-"/>
    <x v="15"/>
    <x v="0"/>
    <x v="0"/>
    <x v="0"/>
    <s v="0"/>
    <s v="QM"/>
    <s v="-"/>
    <n v="72"/>
    <s v="QM"/>
    <s v="-"/>
    <n v="30"/>
    <n v="72"/>
    <d v="2021-12-02T00:00:00"/>
    <m/>
    <m/>
    <s v="-"/>
  </r>
  <r>
    <x v="5"/>
    <n v="3.4"/>
    <d v="2021-12-02T00:00:00"/>
    <s v="Rest"/>
    <s v="-"/>
    <x v="4"/>
    <x v="14"/>
    <s v="-"/>
    <x v="15"/>
    <x v="0"/>
    <x v="0"/>
    <x v="0"/>
    <s v="0"/>
    <s v="Labor"/>
    <s v="-"/>
    <n v="74"/>
    <s v="Labor"/>
    <s v="-"/>
    <n v="3.4"/>
    <n v="74"/>
    <d v="2021-12-02T00:00:00"/>
    <m/>
    <m/>
    <s v="-"/>
  </r>
  <r>
    <x v="1"/>
    <n v="1044"/>
    <d v="2021-12-03T00:00:00"/>
    <s v="Rest"/>
    <s v="-"/>
    <x v="7"/>
    <x v="64"/>
    <s v="-"/>
    <x v="15"/>
    <x v="0"/>
    <x v="0"/>
    <x v="0"/>
    <s v="0"/>
    <s v="Abfüllung"/>
    <s v="-"/>
    <n v="125"/>
    <s v="Abfüllung"/>
    <s v="-"/>
    <n v="1044"/>
    <n v="125"/>
    <d v="2021-12-03T00:00:00"/>
    <m/>
    <m/>
    <s v="-"/>
  </r>
  <r>
    <x v="1"/>
    <n v="392"/>
    <d v="2021-12-03T00:00:00"/>
    <s v="Rest"/>
    <s v="-"/>
    <x v="3"/>
    <x v="17"/>
    <s v="-"/>
    <x v="15"/>
    <x v="0"/>
    <x v="0"/>
    <x v="0"/>
    <s v="0"/>
    <s v="Schmelze"/>
    <s v="-"/>
    <n v="10"/>
    <s v="Schmelze"/>
    <s v="-"/>
    <n v="392"/>
    <n v="10"/>
    <d v="2021-12-03T00:00:00"/>
    <m/>
    <m/>
    <s v="-"/>
  </r>
  <r>
    <x v="0"/>
    <n v="19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19"/>
    <n v="30"/>
    <d v="2021-12-03T00:00:00"/>
    <m/>
    <m/>
    <s v="-"/>
  </r>
  <r>
    <x v="0"/>
    <n v="34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34"/>
    <n v="30"/>
    <d v="2021-12-03T00:00:00"/>
    <m/>
    <m/>
    <s v="-"/>
  </r>
  <r>
    <x v="0"/>
    <n v="15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15"/>
    <n v="30"/>
    <d v="2021-12-03T00:00:00"/>
    <m/>
    <m/>
    <s v="-"/>
  </r>
  <r>
    <x v="2"/>
    <n v="35"/>
    <d v="2021-12-03T00:00:00"/>
    <s v="Rest"/>
    <s v="-"/>
    <x v="3"/>
    <x v="6"/>
    <s v="-"/>
    <x v="15"/>
    <x v="0"/>
    <x v="0"/>
    <x v="0"/>
    <n v="0"/>
    <s v="BU4"/>
    <s v="-"/>
    <n v="30"/>
    <s v="BU4"/>
    <s v="-"/>
    <n v="35"/>
    <n v="30"/>
    <d v="2021-12-03T00:00:00"/>
    <m/>
    <m/>
    <s v="-"/>
  </r>
  <r>
    <x v="1"/>
    <n v="45.8"/>
    <d v="2021-12-03T00:00:00"/>
    <s v="Rest"/>
    <s v="-"/>
    <x v="0"/>
    <x v="33"/>
    <s v="-"/>
    <x v="15"/>
    <x v="0"/>
    <x v="0"/>
    <x v="0"/>
    <s v="0"/>
    <s v="BU1"/>
    <s v="-"/>
    <n v="11"/>
    <s v="BU1"/>
    <s v="-"/>
    <n v="45.8"/>
    <n v="11"/>
    <d v="2021-12-03T00:00:00"/>
    <m/>
    <m/>
    <s v="-"/>
  </r>
  <r>
    <x v="5"/>
    <n v="13"/>
    <d v="2021-12-06T00:00:00"/>
    <s v="VOS 295"/>
    <s v="VOS Schwarzer Pfeffer R"/>
    <x v="2"/>
    <x v="26"/>
    <s v="-"/>
    <x v="16"/>
    <x v="0"/>
    <x v="0"/>
    <x v="0"/>
    <n v="6.5"/>
    <s v="Labor"/>
    <n v="29500482"/>
    <n v="61"/>
    <s v="Labor"/>
    <n v="29500482"/>
    <n v="13"/>
    <n v="61"/>
    <d v="2021-12-06T00:00:00"/>
    <m/>
    <m/>
    <s v="VOS Schwarzer Pfeffer R"/>
  </r>
  <r>
    <x v="2"/>
    <n v="12"/>
    <d v="2021-12-06T00:00:00"/>
    <s v="ABS 295"/>
    <s v="ABS ZIEGE-GOU"/>
    <x v="5"/>
    <x v="51"/>
    <s v="-"/>
    <x v="16"/>
    <x v="0"/>
    <x v="0"/>
    <x v="0"/>
    <n v="8.9154964727939934"/>
    <s v="BU4"/>
    <n v="29500887"/>
    <n v="82"/>
    <s v="BU4"/>
    <n v="29500887"/>
    <n v="12"/>
    <n v="82"/>
    <d v="2021-12-06T00:00:00"/>
    <m/>
    <m/>
    <s v="ABS ZIEGE-GOU"/>
  </r>
  <r>
    <x v="2"/>
    <n v="15"/>
    <d v="2021-12-06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5"/>
    <n v="82"/>
    <d v="2021-12-06T00:00:00"/>
    <m/>
    <m/>
    <s v="ABS SCH-PAUL"/>
  </r>
  <r>
    <x v="2"/>
    <n v="17"/>
    <d v="2021-12-06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7"/>
    <n v="82"/>
    <d v="2021-12-06T00:00:00"/>
    <m/>
    <m/>
    <s v="ABS SCH-PAUL"/>
  </r>
  <r>
    <x v="2"/>
    <n v="20"/>
    <d v="2021-12-06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20"/>
    <n v="61"/>
    <d v="2021-12-06T00:00:00"/>
    <m/>
    <m/>
    <s v="ABS GRUY"/>
  </r>
  <r>
    <x v="2"/>
    <n v="13"/>
    <d v="2021-12-06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3"/>
    <n v="61"/>
    <d v="2021-12-06T00:00:00"/>
    <m/>
    <m/>
    <s v="ABS GRUY"/>
  </r>
  <r>
    <x v="2"/>
    <n v="12"/>
    <d v="2021-12-06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6T00:00:00"/>
    <m/>
    <m/>
    <s v="ABS GRUY"/>
  </r>
  <r>
    <x v="2"/>
    <n v="20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9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20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d v="2021-12-07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4"/>
    <d v="2021-12-07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4"/>
    <n v="82"/>
    <d v="2021-12-07T00:00:00"/>
    <m/>
    <m/>
    <s v="ABS SCH-PAUL"/>
  </r>
  <r>
    <x v="2"/>
    <n v="10"/>
    <d v="2021-12-07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0"/>
    <n v="82"/>
    <d v="2021-12-07T00:00:00"/>
    <m/>
    <m/>
    <s v="ABS SCH-PAUL"/>
  </r>
  <r>
    <x v="2"/>
    <n v="10"/>
    <d v="2021-12-07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0"/>
    <n v="82"/>
    <d v="2021-12-07T00:00:00"/>
    <m/>
    <m/>
    <s v="ABS SCH-PAUL"/>
  </r>
  <r>
    <x v="2"/>
    <n v="14"/>
    <d v="2021-12-07T00:00:00"/>
    <s v="ABS 295"/>
    <s v="ABS SCH-PAUL"/>
    <x v="5"/>
    <x v="51"/>
    <s v="-"/>
    <x v="16"/>
    <x v="0"/>
    <x v="0"/>
    <x v="0"/>
    <n v="7.6086145024926051"/>
    <s v="BU4"/>
    <n v="29500906"/>
    <n v="82"/>
    <s v="BU4"/>
    <n v="29500906"/>
    <n v="14"/>
    <n v="82"/>
    <d v="2021-12-07T00:00:00"/>
    <m/>
    <m/>
    <s v="ABS SCH-PAUL"/>
  </r>
  <r>
    <x v="2"/>
    <n v="12"/>
    <d v="2021-12-07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7T00:00:00"/>
    <m/>
    <m/>
    <s v="ABS GRUY"/>
  </r>
  <r>
    <x v="2"/>
    <n v="10"/>
    <d v="2021-12-07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0"/>
    <n v="61"/>
    <d v="2021-12-07T00:00:00"/>
    <m/>
    <m/>
    <s v="ABS GRUY"/>
  </r>
  <r>
    <x v="2"/>
    <n v="15"/>
    <d v="2021-12-07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5"/>
    <n v="61"/>
    <d v="2021-12-07T00:00:00"/>
    <m/>
    <m/>
    <s v="ABS GRUY"/>
  </r>
  <r>
    <x v="2"/>
    <n v="11"/>
    <d v="2021-12-07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1"/>
    <n v="61"/>
    <d v="2021-12-07T00:00:00"/>
    <m/>
    <m/>
    <s v="ABS GRUY"/>
  </r>
  <r>
    <x v="2"/>
    <n v="12"/>
    <d v="2021-12-07T00:00:00"/>
    <s v="ABS 295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7T00:00:00"/>
    <m/>
    <m/>
    <s v="ABS GRUY"/>
  </r>
  <r>
    <x v="2"/>
    <n v="14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20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5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5"/>
    <n v="61"/>
    <d v="2021-12-07T00:00:00"/>
    <m/>
    <m/>
    <s v="ABS Unser Blütenkäse"/>
  </r>
  <r>
    <x v="2"/>
    <n v="24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4"/>
    <n v="61"/>
    <d v="2021-12-07T00:00:00"/>
    <m/>
    <m/>
    <s v="ABS Unser Blütenkäse"/>
  </r>
  <r>
    <x v="2"/>
    <n v="20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8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8"/>
    <n v="61"/>
    <d v="2021-12-07T00:00:00"/>
    <m/>
    <m/>
    <s v="ABS Unser Blütenkäse"/>
  </r>
  <r>
    <x v="2"/>
    <n v="16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6"/>
    <n v="61"/>
    <d v="2021-12-07T00:00:00"/>
    <m/>
    <m/>
    <s v="ABS Unser Blütenkäse"/>
  </r>
  <r>
    <x v="2"/>
    <n v="20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3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3"/>
    <n v="61"/>
    <d v="2021-12-07T00:00:00"/>
    <m/>
    <m/>
    <s v="ABS Unser Blütenkäse"/>
  </r>
  <r>
    <x v="2"/>
    <n v="14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4"/>
    <d v="2021-12-07T00:00:00"/>
    <s v="ABS 295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4"/>
    <n v="61"/>
    <d v="2021-12-07T00:00:00"/>
    <m/>
    <m/>
    <s v="ABS Unser Blütenkäse"/>
  </r>
  <r>
    <x v="2"/>
    <n v="11"/>
    <d v="2021-12-07T00:00:00"/>
    <s v="ABS 295"/>
    <s v="ABS GRÜN-PESTO"/>
    <x v="2"/>
    <x v="26"/>
    <s v="-"/>
    <x v="16"/>
    <x v="0"/>
    <x v="0"/>
    <x v="0"/>
    <n v="0"/>
    <s v="BU4"/>
    <n v="29500952"/>
    <n v="61"/>
    <s v="BU4"/>
    <n v="29500952"/>
    <n v="11"/>
    <n v="61"/>
    <d v="2021-12-07T00:00:00"/>
    <m/>
    <m/>
    <s v="ABS GRÜN-PESTO"/>
  </r>
  <r>
    <x v="2"/>
    <n v="9"/>
    <d v="2021-12-07T00:00:00"/>
    <s v="ABS 295"/>
    <s v="ABS CAMBOZOLA"/>
    <x v="2"/>
    <x v="26"/>
    <s v="-"/>
    <x v="16"/>
    <x v="0"/>
    <x v="0"/>
    <x v="0"/>
    <n v="8.9105580026070399"/>
    <s v="BU4"/>
    <n v="29501023"/>
    <n v="61"/>
    <s v="BU4"/>
    <n v="29501023"/>
    <n v="9"/>
    <n v="61"/>
    <d v="2021-12-07T00:00:00"/>
    <m/>
    <m/>
    <s v="ABS CAMBOZOLA"/>
  </r>
  <r>
    <x v="2"/>
    <n v="12"/>
    <d v="2021-12-07T00:00:00"/>
    <s v="ABS 295"/>
    <s v="ABS CAMBOZOLA"/>
    <x v="2"/>
    <x v="26"/>
    <s v="-"/>
    <x v="16"/>
    <x v="0"/>
    <x v="0"/>
    <x v="0"/>
    <n v="8.9105580026070399"/>
    <s v="BU4"/>
    <n v="29501023"/>
    <n v="61"/>
    <s v="BU4"/>
    <n v="29501023"/>
    <n v="12"/>
    <n v="61"/>
    <d v="2021-12-07T00:00:00"/>
    <m/>
    <m/>
    <s v="ABS CAMBOZOLA"/>
  </r>
  <r>
    <x v="2"/>
    <n v="13"/>
    <d v="2021-12-07T00:00:00"/>
    <s v="ABS 295"/>
    <s v="ABS KELLERGEIST"/>
    <x v="5"/>
    <x v="51"/>
    <s v="-"/>
    <x v="16"/>
    <x v="0"/>
    <x v="0"/>
    <x v="0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3"/>
    <d v="2021-12-07T00:00:00"/>
    <s v="ABS 295"/>
    <s v="ABS KELLERGEIST"/>
    <x v="5"/>
    <x v="51"/>
    <s v="-"/>
    <x v="16"/>
    <x v="0"/>
    <x v="0"/>
    <x v="0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0"/>
    <d v="2021-12-07T00:00:00"/>
    <s v="ABS 295"/>
    <s v="ABS BRUSCHETTA"/>
    <x v="2"/>
    <x v="26"/>
    <s v="-"/>
    <x v="16"/>
    <x v="0"/>
    <x v="0"/>
    <x v="0"/>
    <n v="7.281148389532067"/>
    <s v="BU4"/>
    <n v="29501029"/>
    <n v="61"/>
    <s v="BU4"/>
    <n v="29501029"/>
    <n v="10"/>
    <n v="61"/>
    <d v="2021-12-07T00:00:00"/>
    <m/>
    <m/>
    <s v="ABS BRUSCHETTA"/>
  </r>
  <r>
    <x v="2"/>
    <n v="13"/>
    <d v="2021-12-07T00:00:00"/>
    <s v="ABS 495"/>
    <s v="ABS BUN-PF 50% L33 vaku"/>
    <x v="2"/>
    <x v="26"/>
    <s v="-"/>
    <x v="16"/>
    <x v="0"/>
    <x v="0"/>
    <x v="0"/>
    <n v="0"/>
    <s v="BU4"/>
    <n v="49500166"/>
    <n v="61"/>
    <s v="BU4"/>
    <n v="49500166"/>
    <n v="13"/>
    <n v="61"/>
    <d v="2021-12-07T00:00:00"/>
    <m/>
    <m/>
    <s v="ABS BUN-PF 50% L33 vaku"/>
  </r>
  <r>
    <x v="2"/>
    <n v="303"/>
    <d v="2021-12-07T00:00:00"/>
    <s v="ABS 495"/>
    <s v="ABS CAMBOZOLA-VAKU"/>
    <x v="2"/>
    <x v="26"/>
    <s v="-"/>
    <x v="16"/>
    <x v="0"/>
    <x v="0"/>
    <x v="0"/>
    <n v="8.9105580026070399"/>
    <s v="BU4"/>
    <n v="49500194"/>
    <n v="61"/>
    <s v="BU4"/>
    <n v="49500194"/>
    <n v="303"/>
    <n v="61"/>
    <d v="2021-12-07T00:00:00"/>
    <m/>
    <m/>
    <s v="ABS CAMBOZOLA-VAKU"/>
  </r>
  <r>
    <x v="2"/>
    <n v="318"/>
    <d v="2021-12-07T00:00:00"/>
    <s v="ABS 495"/>
    <s v="ABS BLU-FOU-VAKU"/>
    <x v="2"/>
    <x v="26"/>
    <s v="-"/>
    <x v="16"/>
    <x v="0"/>
    <x v="0"/>
    <x v="0"/>
    <n v="6.5857900165143262"/>
    <s v="BU4"/>
    <n v="49500196"/>
    <n v="61"/>
    <s v="BU4"/>
    <n v="49500196"/>
    <n v="318"/>
    <n v="61"/>
    <d v="2021-12-07T00:00:00"/>
    <m/>
    <m/>
    <s v="ABS BLU-FOU-VAKU"/>
  </r>
  <r>
    <x v="5"/>
    <n v="9"/>
    <d v="2021-12-03T00:00:00"/>
    <s v="Rest"/>
    <s v="-"/>
    <x v="3"/>
    <x v="39"/>
    <s v="-"/>
    <x v="15"/>
    <x v="0"/>
    <x v="0"/>
    <x v="0"/>
    <s v="0"/>
    <s v="Logistik"/>
    <s v="-"/>
    <n v="32"/>
    <s v="Logistik"/>
    <s v="-"/>
    <n v="9"/>
    <n v="32"/>
    <d v="2021-12-03T00:00:00"/>
    <m/>
    <m/>
    <s v="-"/>
  </r>
  <r>
    <x v="0"/>
    <n v="115"/>
    <d v="2021-12-03T00:00:00"/>
    <s v="295010003"/>
    <s v="295010003"/>
    <x v="2"/>
    <x v="26"/>
    <s v="-"/>
    <x v="15"/>
    <x v="0"/>
    <x v="0"/>
    <x v="0"/>
    <s v="0"/>
    <s v="BU3"/>
    <n v="295010003"/>
    <n v="61"/>
    <s v="BU3"/>
    <n v="295010003"/>
    <n v="115"/>
    <n v="61"/>
    <d v="2021-12-03T00:00:00"/>
    <m/>
    <m/>
    <n v="295010003"/>
  </r>
  <r>
    <x v="0"/>
    <n v="88"/>
    <d v="2021-12-03T00:00:00"/>
    <s v="VOS 295"/>
    <s v="VOS FK MEL-MANG"/>
    <x v="2"/>
    <x v="26"/>
    <s v="-"/>
    <x v="15"/>
    <x v="0"/>
    <x v="0"/>
    <x v="0"/>
    <s v="0"/>
    <s v="BU3"/>
    <n v="29501113"/>
    <n v="61"/>
    <s v="BU3"/>
    <n v="29501113"/>
    <n v="88"/>
    <n v="61"/>
    <d v="2021-12-03T00:00:00"/>
    <m/>
    <m/>
    <s v="VOS FK MEL-MANG"/>
  </r>
  <r>
    <x v="1"/>
    <n v="57"/>
    <d v="2021-12-03T00:00:00"/>
    <s v="VOS 295"/>
    <s v="VOS-ABS ENTSORGUNG"/>
    <x v="1"/>
    <x v="10"/>
    <s v="-"/>
    <x v="15"/>
    <x v="0"/>
    <x v="0"/>
    <x v="0"/>
    <n v="0.57000000000000006"/>
    <s v="RWV"/>
    <n v="29500917"/>
    <n v="60"/>
    <s v="RWV"/>
    <n v="29500917"/>
    <n v="57"/>
    <n v="60"/>
    <d v="2021-12-03T00:00:00"/>
    <m/>
    <m/>
    <s v="VOS-ABS ENTSORGUNG"/>
  </r>
  <r>
    <x v="5"/>
    <n v="25.2"/>
    <d v="2021-12-03T00:00:00"/>
    <s v="Rest"/>
    <s v="-"/>
    <x v="4"/>
    <x v="45"/>
    <s v="-"/>
    <x v="15"/>
    <x v="0"/>
    <x v="0"/>
    <x v="0"/>
    <s v="0"/>
    <s v="Labor"/>
    <s v="-"/>
    <n v="71"/>
    <s v="Labor"/>
    <s v="-"/>
    <n v="25.2"/>
    <n v="71"/>
    <d v="2021-12-03T00:00:00"/>
    <m/>
    <m/>
    <s v="-"/>
  </r>
  <r>
    <x v="5"/>
    <n v="17"/>
    <d v="2021-12-03T00:00:00"/>
    <s v="Rest"/>
    <s v="-"/>
    <x v="4"/>
    <x v="14"/>
    <s v="-"/>
    <x v="15"/>
    <x v="0"/>
    <x v="0"/>
    <x v="0"/>
    <s v="0"/>
    <s v="QM"/>
    <s v="-"/>
    <n v="74"/>
    <s v="QM"/>
    <s v="-"/>
    <n v="17"/>
    <n v="74"/>
    <d v="2021-12-03T00:00:00"/>
    <m/>
    <m/>
    <s v="-"/>
  </r>
  <r>
    <x v="0"/>
    <n v="45"/>
    <d v="2021-12-03T00:00:00"/>
    <s v="Rest"/>
    <s v="-"/>
    <x v="2"/>
    <x v="26"/>
    <s v="-"/>
    <x v="15"/>
    <x v="0"/>
    <x v="0"/>
    <x v="0"/>
    <s v="0"/>
    <s v="WVP"/>
    <s v="-"/>
    <n v="61"/>
    <s v="WVP"/>
    <s v="-"/>
    <n v="45"/>
    <n v="61"/>
    <d v="2021-12-03T00:00:00"/>
    <m/>
    <m/>
    <s v="-"/>
  </r>
  <r>
    <x v="1"/>
    <n v="14"/>
    <d v="2021-12-03T00:00:00"/>
    <s v="VOS 295"/>
    <s v="VOS-ABS ENTSORGUNG"/>
    <x v="1"/>
    <x v="10"/>
    <s v="-"/>
    <x v="15"/>
    <x v="0"/>
    <x v="0"/>
    <x v="0"/>
    <n v="0.14000000000000001"/>
    <s v="BU1"/>
    <n v="29500917"/>
    <n v="60"/>
    <s v="BU1"/>
    <n v="29500917"/>
    <n v="14"/>
    <n v="60"/>
    <d v="2021-12-03T00:00:00"/>
    <m/>
    <m/>
    <s v="VOS-ABS ENTSORGUNG"/>
  </r>
  <r>
    <x v="1"/>
    <n v="24"/>
    <d v="2021-12-03T00:00:00"/>
    <s v="VOS 295"/>
    <s v="VOS-ABS ENTSORGUNG"/>
    <x v="1"/>
    <x v="10"/>
    <s v="-"/>
    <x v="15"/>
    <x v="0"/>
    <x v="0"/>
    <x v="0"/>
    <n v="0.24"/>
    <s v="BU1"/>
    <n v="29500917"/>
    <n v="60"/>
    <s v="BU1"/>
    <n v="29500917"/>
    <n v="24"/>
    <n v="60"/>
    <d v="2021-12-03T00:00:00"/>
    <m/>
    <m/>
    <s v="VOS-ABS ENTSORGUNG"/>
  </r>
  <r>
    <x v="5"/>
    <n v="30.1"/>
    <d v="2021-12-03T00:00:00"/>
    <s v="Rest"/>
    <s v="-"/>
    <x v="4"/>
    <x v="9"/>
    <s v="-"/>
    <x v="15"/>
    <x v="0"/>
    <x v="0"/>
    <x v="0"/>
    <s v="0"/>
    <s v="Labor"/>
    <s v="-"/>
    <n v="73"/>
    <s v="Labor"/>
    <s v="-"/>
    <n v="30.1"/>
    <n v="73"/>
    <d v="2021-12-03T00:00:00"/>
    <m/>
    <m/>
    <s v="-"/>
  </r>
  <r>
    <x v="2"/>
    <n v="12"/>
    <d v="2021-12-08T00:00:00"/>
    <s v="VOS 295"/>
    <s v="VOS Schwarzer Pfeffer R"/>
    <x v="2"/>
    <x v="26"/>
    <s v="-"/>
    <x v="16"/>
    <x v="0"/>
    <x v="0"/>
    <x v="0"/>
    <n v="2.84"/>
    <s v="BU4"/>
    <n v="29500482"/>
    <n v="61"/>
    <s v="BU4"/>
    <n v="29500482"/>
    <n v="12"/>
    <n v="61"/>
    <d v="2021-12-08T00:00:00"/>
    <m/>
    <m/>
    <s v="VOS Schwarzer Pfeffer R"/>
  </r>
  <r>
    <x v="2"/>
    <n v="16"/>
    <d v="2021-12-08T00:00:00"/>
    <s v="ABS 295"/>
    <s v="ABS MEDI-KRÄUK"/>
    <x v="2"/>
    <x v="26"/>
    <s v="-"/>
    <x v="16"/>
    <x v="0"/>
    <x v="0"/>
    <x v="0"/>
    <n v="6.7194568295036419"/>
    <s v="BU4"/>
    <n v="29500886"/>
    <n v="61"/>
    <s v="BU4"/>
    <n v="29500886"/>
    <n v="16"/>
    <n v="61"/>
    <d v="2021-12-08T00:00:00"/>
    <m/>
    <m/>
    <s v="ABS MEDI-KRÄUK"/>
  </r>
  <r>
    <x v="2"/>
    <n v="18"/>
    <d v="2021-12-08T00:00:00"/>
    <s v="ABS 295"/>
    <s v="ABS PECO"/>
    <x v="2"/>
    <x v="26"/>
    <s v="-"/>
    <x v="16"/>
    <x v="0"/>
    <x v="0"/>
    <x v="0"/>
    <n v="9.1663526661992432"/>
    <s v="BU4"/>
    <n v="29500891"/>
    <n v="61"/>
    <s v="BU4"/>
    <n v="29500891"/>
    <n v="18"/>
    <n v="61"/>
    <d v="2021-12-08T00:00:00"/>
    <m/>
    <m/>
    <s v="ABS PECO"/>
  </r>
  <r>
    <x v="2"/>
    <n v="17"/>
    <d v="2021-12-08T00:00:00"/>
    <s v="ABS 295"/>
    <s v="ABS PECO"/>
    <x v="2"/>
    <x v="26"/>
    <s v="-"/>
    <x v="16"/>
    <x v="0"/>
    <x v="0"/>
    <x v="0"/>
    <n v="9.1663526661992432"/>
    <s v="BU4"/>
    <n v="29500891"/>
    <n v="61"/>
    <s v="BU4"/>
    <n v="29500891"/>
    <n v="17"/>
    <n v="61"/>
    <d v="2021-12-08T00:00:00"/>
    <m/>
    <m/>
    <s v="ABS PECO"/>
  </r>
  <r>
    <x v="2"/>
    <n v="14"/>
    <d v="2021-12-08T00:00:00"/>
    <s v="ABS 295"/>
    <s v="ABS PECO"/>
    <x v="2"/>
    <x v="26"/>
    <s v="-"/>
    <x v="16"/>
    <x v="0"/>
    <x v="0"/>
    <x v="0"/>
    <n v="9.1663526661992432"/>
    <s v="BU4"/>
    <n v="29500891"/>
    <n v="61"/>
    <s v="BU4"/>
    <n v="29500891"/>
    <n v="14"/>
    <n v="61"/>
    <d v="2021-12-08T00:00:00"/>
    <m/>
    <m/>
    <s v="ABS PECO"/>
  </r>
  <r>
    <x v="2"/>
    <n v="20"/>
    <d v="2021-12-08T00:00:00"/>
    <s v="ABS 295"/>
    <s v="ABS Whisky-Nuts"/>
    <x v="2"/>
    <x v="26"/>
    <s v="-"/>
    <x v="16"/>
    <x v="0"/>
    <x v="0"/>
    <x v="0"/>
    <n v="7.5058130571925785"/>
    <s v="BU4"/>
    <n v="29501009"/>
    <n v="61"/>
    <s v="BU4"/>
    <n v="29501009"/>
    <n v="20"/>
    <n v="61"/>
    <d v="2021-12-08T00:00:00"/>
    <m/>
    <m/>
    <s v="ABS Whisky-Nuts"/>
  </r>
  <r>
    <x v="2"/>
    <n v="5"/>
    <d v="2021-12-08T00:00:00"/>
    <s v="ABS 295"/>
    <s v="ABS AT-ROTWEIN"/>
    <x v="2"/>
    <x v="26"/>
    <s v="-"/>
    <x v="16"/>
    <x v="0"/>
    <x v="0"/>
    <x v="0"/>
    <n v="7.4148209887633527"/>
    <s v="BU4"/>
    <n v="29501013"/>
    <n v="61"/>
    <s v="BU4"/>
    <n v="29501013"/>
    <n v="5"/>
    <n v="61"/>
    <d v="2021-12-08T00:00:00"/>
    <m/>
    <m/>
    <s v="ABS AT-ROTWEIN"/>
  </r>
  <r>
    <x v="2"/>
    <n v="20"/>
    <d v="2021-12-08T00:00:00"/>
    <s v="ABS 295"/>
    <s v="ABS OLD-AMSTERDAM"/>
    <x v="2"/>
    <x v="26"/>
    <s v="-"/>
    <x v="16"/>
    <x v="0"/>
    <x v="0"/>
    <x v="0"/>
    <n v="10.868925052314992"/>
    <s v="BU4"/>
    <n v="29501039"/>
    <n v="61"/>
    <s v="BU4"/>
    <n v="29501039"/>
    <n v="20"/>
    <n v="61"/>
    <d v="2021-12-08T00:00:00"/>
    <m/>
    <m/>
    <s v="ABS OLD-AMSTERDAM"/>
  </r>
  <r>
    <x v="2"/>
    <n v="20"/>
    <d v="2021-12-08T00:00:00"/>
    <s v="ABS 295"/>
    <s v="ABS OLD-AMSTERDAM"/>
    <x v="2"/>
    <x v="26"/>
    <s v="-"/>
    <x v="16"/>
    <x v="0"/>
    <x v="0"/>
    <x v="0"/>
    <n v="10.868925052314992"/>
    <s v="BU4"/>
    <n v="29501039"/>
    <n v="61"/>
    <s v="BU4"/>
    <n v="29501039"/>
    <n v="20"/>
    <n v="61"/>
    <d v="2021-12-08T00:00:00"/>
    <m/>
    <m/>
    <s v="ABS OLD-AMSTERDAM"/>
  </r>
  <r>
    <x v="0"/>
    <n v="25"/>
    <d v="2021-12-07T00:00:00"/>
    <s v="Rest"/>
    <s v="-"/>
    <x v="3"/>
    <x v="6"/>
    <s v="-"/>
    <x v="16"/>
    <x v="0"/>
    <x v="0"/>
    <x v="0"/>
    <s v="0"/>
    <s v="BU3"/>
    <s v="-"/>
    <n v="30"/>
    <s v="BU3"/>
    <s v="-"/>
    <n v="25"/>
    <n v="30"/>
    <d v="2021-12-07T00:00:00"/>
    <m/>
    <m/>
    <s v="-"/>
  </r>
  <r>
    <x v="0"/>
    <n v="321"/>
    <d v="2021-12-07T00:00:00"/>
    <s v="Offen vegan"/>
    <s v="VOS VEG-SCH WÜRZIG"/>
    <x v="2"/>
    <x v="26"/>
    <s v="-"/>
    <x v="16"/>
    <x v="0"/>
    <x v="0"/>
    <x v="0"/>
    <n v="160.5"/>
    <s v="BU3"/>
    <n v="29900003"/>
    <n v="61"/>
    <s v="BU3"/>
    <n v="29900003"/>
    <n v="321"/>
    <n v="61"/>
    <d v="2021-12-07T00:00:00"/>
    <m/>
    <m/>
    <s v="VOS VEG-SCH WÜRZIG"/>
  </r>
  <r>
    <x v="0"/>
    <n v="114"/>
    <d v="2021-12-07T00:00:00"/>
    <s v="Offen vegan"/>
    <s v="VOS VEG-SCH MILD"/>
    <x v="2"/>
    <x v="26"/>
    <s v="-"/>
    <x v="16"/>
    <x v="0"/>
    <x v="0"/>
    <x v="0"/>
    <n v="57"/>
    <s v="BU3"/>
    <n v="29900002"/>
    <n v="61"/>
    <s v="BU3"/>
    <n v="29900002"/>
    <n v="114"/>
    <n v="61"/>
    <d v="2021-12-07T00:00:00"/>
    <m/>
    <m/>
    <s v="VOS VEG-SCH MILD"/>
  </r>
  <r>
    <x v="1"/>
    <n v="40"/>
    <d v="2021-12-07T00:00:00"/>
    <s v="Räucherwürste"/>
    <s v="GRW SCHI-NAT 7,2GK NEUE"/>
    <x v="1"/>
    <x v="32"/>
    <s v="-"/>
    <x v="16"/>
    <x v="0"/>
    <x v="0"/>
    <x v="0"/>
    <s v="0"/>
    <s v="Abfüllung"/>
    <n v="32000106"/>
    <n v="40"/>
    <s v="Abfüllung"/>
    <n v="32000106"/>
    <n v="40"/>
    <n v="40"/>
    <d v="2021-12-07T00:00:00"/>
    <m/>
    <m/>
    <s v="GRW SCHI-NAT 7,2GK NEUE"/>
  </r>
  <r>
    <x v="1"/>
    <n v="20"/>
    <d v="2021-12-07T00:00:00"/>
    <s v="Räucherwürste"/>
    <s v="GRW CHILI-NAT 7,2GK NEU"/>
    <x v="3"/>
    <x v="23"/>
    <s v="-"/>
    <x v="16"/>
    <x v="0"/>
    <x v="0"/>
    <x v="0"/>
    <s v="0"/>
    <s v="Abfüllung"/>
    <n v="32000107"/>
    <n v="34"/>
    <s v="Abfüllung"/>
    <n v="32000107"/>
    <n v="20"/>
    <n v="34"/>
    <d v="2021-12-07T00:00:00"/>
    <m/>
    <m/>
    <s v="GRW CHILI-NAT 7,2GK NEU"/>
  </r>
  <r>
    <x v="1"/>
    <n v="20"/>
    <d v="2021-12-07T00:00:00"/>
    <s v="Räucherwürste"/>
    <s v="GRW SCHI-NAT 7,2GK NEUE"/>
    <x v="1"/>
    <x v="11"/>
    <s v="-"/>
    <x v="16"/>
    <x v="0"/>
    <x v="0"/>
    <x v="0"/>
    <s v="0"/>
    <s v="Abfüllung"/>
    <n v="32000106"/>
    <n v="42"/>
    <s v="Abfüllung"/>
    <n v="32000106"/>
    <n v="20"/>
    <n v="42"/>
    <d v="2021-12-07T00:00:00"/>
    <m/>
    <m/>
    <s v="GRW SCHI-NAT 7,2GK NEUE"/>
  </r>
  <r>
    <x v="1"/>
    <n v="274"/>
    <d v="2021-12-07T00:00:00"/>
    <s v="Rest"/>
    <s v="-"/>
    <x v="3"/>
    <x v="23"/>
    <s v="-"/>
    <x v="16"/>
    <x v="0"/>
    <x v="0"/>
    <x v="0"/>
    <s v="0"/>
    <s v="Abfüllung"/>
    <s v="-"/>
    <n v="34"/>
    <s v="Abfüllung"/>
    <s v="-"/>
    <n v="274"/>
    <n v="34"/>
    <d v="2021-12-07T00:00:00"/>
    <m/>
    <m/>
    <s v="-"/>
  </r>
  <r>
    <x v="1"/>
    <n v="150"/>
    <d v="2021-12-07T00:00:00"/>
    <s v="vegan"/>
    <s v="vegan"/>
    <x v="3"/>
    <x v="7"/>
    <s v="-"/>
    <x v="16"/>
    <x v="0"/>
    <x v="0"/>
    <x v="0"/>
    <s v="0"/>
    <s v="Abfüllung"/>
    <s v="vegan"/>
    <n v="20"/>
    <s v="Abfüllung"/>
    <s v="vegan"/>
    <n v="150"/>
    <n v="20"/>
    <d v="2021-12-07T00:00:00"/>
    <m/>
    <m/>
    <s v="vegan"/>
  </r>
  <r>
    <x v="5"/>
    <n v="8"/>
    <d v="2021-12-07T00:00:00"/>
    <s v="Rest"/>
    <s v="-"/>
    <x v="4"/>
    <x v="15"/>
    <s v="-"/>
    <x v="16"/>
    <x v="0"/>
    <x v="0"/>
    <x v="0"/>
    <s v="0"/>
    <s v="Labor"/>
    <s v="-"/>
    <n v="70"/>
    <s v="Labor"/>
    <s v="-"/>
    <n v="8"/>
    <n v="70"/>
    <d v="2021-12-07T00:00:00"/>
    <m/>
    <m/>
    <s v="-"/>
  </r>
  <r>
    <x v="0"/>
    <n v="52"/>
    <d v="2021-12-07T00:00:00"/>
    <s v="Rest"/>
    <s v="-"/>
    <x v="2"/>
    <x v="26"/>
    <s v="-"/>
    <x v="16"/>
    <x v="0"/>
    <x v="0"/>
    <x v="0"/>
    <s v="0"/>
    <s v="WVP"/>
    <s v="-"/>
    <n v="61"/>
    <s v="WVP"/>
    <s v="-"/>
    <n v="52"/>
    <n v="61"/>
    <d v="2021-12-07T00:00:00"/>
    <m/>
    <m/>
    <s v="-"/>
  </r>
  <r>
    <x v="5"/>
    <n v="10.5"/>
    <d v="2021-12-07T00:00:00"/>
    <s v="Rest"/>
    <s v="-"/>
    <x v="4"/>
    <x v="14"/>
    <s v="-"/>
    <x v="16"/>
    <x v="0"/>
    <x v="0"/>
    <x v="0"/>
    <s v="0"/>
    <s v="QM"/>
    <s v="-"/>
    <n v="74"/>
    <s v="QM"/>
    <s v="-"/>
    <n v="10.5"/>
    <n v="74"/>
    <d v="2021-12-07T00:00:00"/>
    <m/>
    <m/>
    <s v="-"/>
  </r>
  <r>
    <x v="0"/>
    <n v="15"/>
    <d v="2021-12-07T00:00:00"/>
    <s v="Rest"/>
    <s v="-"/>
    <x v="3"/>
    <x v="6"/>
    <s v="-"/>
    <x v="16"/>
    <x v="0"/>
    <x v="0"/>
    <x v="0"/>
    <s v="0"/>
    <s v="L1"/>
    <s v="-"/>
    <n v="30"/>
    <s v="L1"/>
    <s v="-"/>
    <n v="15"/>
    <n v="30"/>
    <d v="2021-12-07T00:00:00"/>
    <m/>
    <m/>
    <s v="-"/>
  </r>
  <r>
    <x v="1"/>
    <n v="15"/>
    <d v="2021-12-07T00:00:00"/>
    <s v="VOS 295"/>
    <s v="VOS-ABS ENTSORGUNG"/>
    <x v="1"/>
    <x v="10"/>
    <s v="-"/>
    <x v="16"/>
    <x v="0"/>
    <x v="0"/>
    <x v="0"/>
    <n v="0.15"/>
    <s v="BU1"/>
    <n v="29500917"/>
    <n v="60"/>
    <s v="BU1"/>
    <n v="29500917"/>
    <n v="15"/>
    <n v="60"/>
    <d v="2021-12-07T00:00:00"/>
    <m/>
    <m/>
    <s v="VOS-ABS ENTSORGUNG"/>
  </r>
  <r>
    <x v="5"/>
    <n v="101.3"/>
    <d v="2021-12-07T00:00:00"/>
    <s v="Rest"/>
    <s v="-"/>
    <x v="4"/>
    <x v="45"/>
    <s v="-"/>
    <x v="16"/>
    <x v="0"/>
    <x v="0"/>
    <x v="0"/>
    <s v="0"/>
    <s v="Labor"/>
    <s v="-"/>
    <n v="71"/>
    <s v="Labor"/>
    <s v="-"/>
    <n v="101.3"/>
    <n v="71"/>
    <d v="2021-12-07T00:00:00"/>
    <m/>
    <m/>
    <s v="-"/>
  </r>
  <r>
    <x v="5"/>
    <n v="4.4000000000000004"/>
    <d v="2021-12-07T00:00:00"/>
    <s v="Rest"/>
    <s v="-"/>
    <x v="4"/>
    <x v="14"/>
    <s v="-"/>
    <x v="16"/>
    <x v="0"/>
    <x v="0"/>
    <x v="0"/>
    <s v="0"/>
    <s v="Labor"/>
    <s v="-"/>
    <n v="74"/>
    <s v="Labor"/>
    <s v="-"/>
    <n v="4.4000000000000004"/>
    <n v="74"/>
    <d v="2021-12-07T00:00:00"/>
    <m/>
    <m/>
    <s v="-"/>
  </r>
  <r>
    <x v="1"/>
    <n v="140"/>
    <d v="2021-12-08T00:00:00"/>
    <s v="Rest"/>
    <s v="-"/>
    <x v="3"/>
    <x v="17"/>
    <s v="-"/>
    <x v="16"/>
    <x v="0"/>
    <x v="0"/>
    <x v="0"/>
    <s v="0"/>
    <s v="BU1"/>
    <s v="-"/>
    <n v="10"/>
    <s v="BU1"/>
    <s v="-"/>
    <n v="140"/>
    <n v="10"/>
    <d v="2021-12-08T00:00:00"/>
    <m/>
    <m/>
    <s v="-"/>
  </r>
  <r>
    <x v="4"/>
    <n v="250"/>
    <d v="2021-12-08T00:00:00"/>
    <s v="ABS 295"/>
    <s v="Scheiben/Staub"/>
    <x v="3"/>
    <x v="6"/>
    <s v="-"/>
    <x v="16"/>
    <x v="0"/>
    <x v="0"/>
    <x v="0"/>
    <s v="0"/>
    <s v="BU2"/>
    <s v="Scheiben/Staub"/>
    <n v="30"/>
    <s v="BU2"/>
    <s v="Scheiben/Staub"/>
    <n v="250"/>
    <n v="30"/>
    <d v="2021-12-08T00:00:00"/>
    <m/>
    <m/>
    <s v="Scheiben/Staub"/>
  </r>
  <r>
    <x v="0"/>
    <n v="107"/>
    <d v="2021-12-08T00:00:00"/>
    <s v="Diverses"/>
    <s v="FK-Röllchen"/>
    <x v="6"/>
    <x v="58"/>
    <s v="-"/>
    <x v="16"/>
    <x v="0"/>
    <x v="0"/>
    <x v="0"/>
    <s v="0"/>
    <s v="BU3"/>
    <s v="FK-Röllchen"/>
    <n v="50"/>
    <s v="BU3"/>
    <s v="FK-Röllchen"/>
    <n v="107"/>
    <n v="50"/>
    <d v="2021-12-08T00:00:00"/>
    <m/>
    <m/>
    <s v="FK-Röllchen"/>
  </r>
  <r>
    <x v="1"/>
    <n v="4"/>
    <d v="2021-12-08T00:00:00"/>
    <s v="VOS 295"/>
    <s v="VOS-ABS ENTSORGUNG"/>
    <x v="1"/>
    <x v="10"/>
    <s v="-"/>
    <x v="16"/>
    <x v="0"/>
    <x v="0"/>
    <x v="0"/>
    <n v="0.04"/>
    <s v="BU1"/>
    <n v="29500917"/>
    <n v="60"/>
    <s v="BU1"/>
    <n v="29500917"/>
    <n v="4"/>
    <n v="60"/>
    <d v="2021-12-08T00:00:00"/>
    <m/>
    <m/>
    <s v="VOS-ABS ENTSORGUNG"/>
  </r>
  <r>
    <x v="1"/>
    <n v="171"/>
    <d v="2021-12-08T00:00:00"/>
    <s v="Rest"/>
    <s v="-"/>
    <x v="3"/>
    <x v="17"/>
    <s v="-"/>
    <x v="16"/>
    <x v="0"/>
    <x v="0"/>
    <x v="0"/>
    <s v="0"/>
    <s v="Schmelze"/>
    <s v="-"/>
    <n v="10"/>
    <s v="Schmelze"/>
    <s v="-"/>
    <n v="171"/>
    <n v="10"/>
    <d v="2021-12-08T00:00:00"/>
    <m/>
    <m/>
    <s v="-"/>
  </r>
  <r>
    <x v="2"/>
    <n v="20"/>
    <d v="2021-12-08T00:00:00"/>
    <s v="Rest"/>
    <s v="-"/>
    <x v="3"/>
    <x v="6"/>
    <s v="-"/>
    <x v="16"/>
    <x v="0"/>
    <x v="0"/>
    <x v="0"/>
    <n v="0"/>
    <s v="BU4"/>
    <s v="-"/>
    <n v="30"/>
    <s v="BU4"/>
    <s v="-"/>
    <n v="20"/>
    <n v="30"/>
    <d v="2021-12-08T00:00:00"/>
    <m/>
    <m/>
    <s v="-"/>
  </r>
  <r>
    <x v="0"/>
    <n v="234"/>
    <d v="2021-12-08T00:00:00"/>
    <s v="Offen vegan"/>
    <s v="VOS VEG-SCH MILD"/>
    <x v="2"/>
    <x v="26"/>
    <s v="-"/>
    <x v="16"/>
    <x v="0"/>
    <x v="0"/>
    <x v="0"/>
    <n v="117"/>
    <s v="BU3"/>
    <n v="29900002"/>
    <n v="61"/>
    <s v="BU3"/>
    <n v="29900002"/>
    <n v="234"/>
    <n v="61"/>
    <d v="2021-12-08T00:00:00"/>
    <m/>
    <m/>
    <s v="VOS VEG-SCH MILD"/>
  </r>
  <r>
    <x v="1"/>
    <n v="232"/>
    <d v="2021-12-08T00:00:00"/>
    <s v="Rest"/>
    <s v="-"/>
    <x v="3"/>
    <x v="6"/>
    <s v="-"/>
    <x v="16"/>
    <x v="0"/>
    <x v="0"/>
    <x v="0"/>
    <s v="0"/>
    <s v="Abfüllung"/>
    <s v="-"/>
    <n v="30"/>
    <s v="Abfüllung"/>
    <s v="-"/>
    <n v="232"/>
    <n v="30"/>
    <d v="2021-12-08T00:00:00"/>
    <m/>
    <m/>
    <s v="-"/>
  </r>
  <r>
    <x v="1"/>
    <n v="15"/>
    <d v="2021-12-08T00:00:00"/>
    <s v="VOS 295"/>
    <s v="VOS URW-NATUR-EXTRA"/>
    <x v="0"/>
    <x v="12"/>
    <s v="-"/>
    <x v="16"/>
    <x v="0"/>
    <x v="0"/>
    <x v="0"/>
    <n v="7.5"/>
    <s v="Bu1"/>
    <n v="29500947"/>
    <n v="12"/>
    <s v="Bu1"/>
    <n v="29500947"/>
    <n v="15"/>
    <n v="12"/>
    <d v="2021-12-08T00:00:00"/>
    <m/>
    <m/>
    <s v="VOS URW-NATUR-EXTRA"/>
  </r>
  <r>
    <x v="1"/>
    <n v="44.6"/>
    <d v="2021-12-08T00:00:00"/>
    <s v="VOS 495"/>
    <s v="VOS WAL-KONZ-vakuumiert"/>
    <x v="0"/>
    <x v="12"/>
    <s v="-"/>
    <x v="16"/>
    <x v="0"/>
    <x v="0"/>
    <x v="0"/>
    <n v="22.924400000000002"/>
    <s v="Schmelze"/>
    <n v="49500159"/>
    <n v="12"/>
    <s v="Schmelze"/>
    <n v="49500159"/>
    <n v="44.6"/>
    <n v="12"/>
    <d v="2021-12-08T00:00:00"/>
    <m/>
    <m/>
    <s v="VOS WAL-KONZ-vakuumiert"/>
  </r>
  <r>
    <x v="0"/>
    <n v="9"/>
    <d v="2021-12-08T00:00:00"/>
    <s v="Rest"/>
    <s v="-"/>
    <x v="3"/>
    <x v="6"/>
    <s v="-"/>
    <x v="16"/>
    <x v="0"/>
    <x v="0"/>
    <x v="0"/>
    <s v="0"/>
    <s v="L1"/>
    <s v="-"/>
    <n v="30"/>
    <s v="L1"/>
    <s v="-"/>
    <n v="9"/>
    <n v="30"/>
    <d v="2021-12-08T00:00:00"/>
    <m/>
    <m/>
    <s v="-"/>
  </r>
  <r>
    <x v="1"/>
    <n v="1280"/>
    <d v="2021-12-08T00:00:00"/>
    <s v="Räucherwürste"/>
    <s v="RW SCHI 10,0KG AN"/>
    <x v="1"/>
    <x v="32"/>
    <s v="-"/>
    <x v="16"/>
    <x v="0"/>
    <x v="0"/>
    <x v="0"/>
    <s v="0"/>
    <s v="Abfüllung"/>
    <n v="32000068"/>
    <n v="40"/>
    <s v="Abfüllung"/>
    <n v="32000068"/>
    <n v="1280"/>
    <n v="40"/>
    <d v="2021-12-08T00:00:00"/>
    <m/>
    <m/>
    <s v="RW SCHI 10,0KG AN"/>
  </r>
  <r>
    <x v="1"/>
    <n v="29"/>
    <d v="2021-12-08T00:00:00"/>
    <s v="VOS 295"/>
    <s v="VOS-ABS ENTSORGUNG"/>
    <x v="1"/>
    <x v="10"/>
    <s v="-"/>
    <x v="16"/>
    <x v="0"/>
    <x v="0"/>
    <x v="0"/>
    <n v="0.28999999999999998"/>
    <s v="BU1"/>
    <n v="29500917"/>
    <n v="60"/>
    <s v="BU1"/>
    <n v="29500917"/>
    <n v="29"/>
    <n v="60"/>
    <d v="2021-12-08T00:00:00"/>
    <m/>
    <m/>
    <s v="VOS-ABS ENTSORGUNG"/>
  </r>
  <r>
    <x v="5"/>
    <n v="5"/>
    <d v="2021-12-08T00:00:00"/>
    <s v="Rest"/>
    <s v="-"/>
    <x v="4"/>
    <x v="14"/>
    <s v="-"/>
    <x v="16"/>
    <x v="0"/>
    <x v="0"/>
    <x v="0"/>
    <s v="0"/>
    <s v="QM"/>
    <s v="-"/>
    <n v="74"/>
    <s v="QM"/>
    <s v="-"/>
    <n v="5"/>
    <n v="74"/>
    <d v="2021-12-08T00:00:00"/>
    <m/>
    <m/>
    <s v="-"/>
  </r>
  <r>
    <x v="4"/>
    <n v="90"/>
    <d v="2021-12-08T00:00:00"/>
    <s v="Rohware"/>
    <s v="Blöcke"/>
    <x v="0"/>
    <x v="21"/>
    <s v="-"/>
    <x v="16"/>
    <x v="0"/>
    <x v="0"/>
    <x v="0"/>
    <s v="0"/>
    <s v="BU2"/>
    <s v="Blöcke"/>
    <n v="12"/>
    <s v="BU2"/>
    <s v="Blöcke"/>
    <n v="90"/>
    <n v="12"/>
    <d v="2021-12-08T00:00:00"/>
    <s v="Luftzieher/Folienriss durch Transport"/>
    <m/>
    <s v="Blöcke"/>
  </r>
  <r>
    <x v="4"/>
    <n v="28"/>
    <d v="2021-12-08T00:00:00"/>
    <s v="ABS 295"/>
    <s v="Scheiben/Staub"/>
    <x v="3"/>
    <x v="6"/>
    <s v="-"/>
    <x v="16"/>
    <x v="0"/>
    <x v="0"/>
    <x v="0"/>
    <s v="0"/>
    <s v="BU2"/>
    <s v="Scheiben/Staub"/>
    <n v="30"/>
    <s v="BU2"/>
    <s v="Scheiben/Staub"/>
    <n v="28"/>
    <n v="30"/>
    <d v="2021-12-08T00:00:00"/>
    <m/>
    <m/>
    <s v="Scheiben/Staub"/>
  </r>
  <r>
    <x v="1"/>
    <n v="20"/>
    <d v="2021-12-08T00:00:00"/>
    <s v="VOS 295"/>
    <s v="VOS URW-NATUR-EXTRA"/>
    <x v="0"/>
    <x v="12"/>
    <s v="-"/>
    <x v="16"/>
    <x v="0"/>
    <x v="0"/>
    <x v="0"/>
    <n v="10"/>
    <s v="BU1"/>
    <n v="29500947"/>
    <n v="12"/>
    <s v="BU1"/>
    <n v="29500947"/>
    <n v="20"/>
    <n v="12"/>
    <d v="2021-12-08T00:00:00"/>
    <m/>
    <m/>
    <s v="VOS URW-NATUR-EXTRA"/>
  </r>
  <r>
    <x v="0"/>
    <n v="20"/>
    <d v="2021-12-08T00:00:00"/>
    <s v="Offen vegan"/>
    <s v="VOS VEG-SCH MILD"/>
    <x v="0"/>
    <x v="12"/>
    <s v="-"/>
    <x v="16"/>
    <x v="0"/>
    <x v="0"/>
    <x v="0"/>
    <n v="10"/>
    <s v="BU3"/>
    <n v="29900002"/>
    <n v="12"/>
    <s v="BU3"/>
    <n v="29900002"/>
    <n v="20"/>
    <n v="12"/>
    <d v="2021-12-08T00:00:00"/>
    <m/>
    <m/>
    <s v="VOS VEG-SCH MILD"/>
  </r>
  <r>
    <x v="1"/>
    <n v="37"/>
    <d v="2021-12-08T00:00:00"/>
    <s v="VOS 295"/>
    <s v="VOS-ABS ENTSORGUNG"/>
    <x v="1"/>
    <x v="10"/>
    <s v="-"/>
    <x v="16"/>
    <x v="0"/>
    <x v="0"/>
    <x v="0"/>
    <n v="0.37"/>
    <s v="BU1"/>
    <n v="29500917"/>
    <n v="60"/>
    <s v="BU1"/>
    <n v="29500917"/>
    <n v="37"/>
    <n v="60"/>
    <d v="2021-12-08T00:00:00"/>
    <m/>
    <m/>
    <s v="VOS-ABS ENTSORGUNG"/>
  </r>
  <r>
    <x v="5"/>
    <n v="113.6"/>
    <d v="2021-12-08T00:00:00"/>
    <s v="Rest"/>
    <s v="-"/>
    <x v="4"/>
    <x v="9"/>
    <s v="-"/>
    <x v="16"/>
    <x v="0"/>
    <x v="0"/>
    <x v="0"/>
    <s v="0"/>
    <s v="Labor"/>
    <s v="-"/>
    <n v="73"/>
    <s v="Labor"/>
    <s v="-"/>
    <n v="113.6"/>
    <n v="73"/>
    <d v="2021-12-08T00:00:00"/>
    <m/>
    <m/>
    <s v="-"/>
  </r>
  <r>
    <x v="4"/>
    <n v="120"/>
    <d v="2021-12-09T00:00:00"/>
    <s v="Rohware"/>
    <s v="Blöcke"/>
    <x v="0"/>
    <x v="21"/>
    <s v="-"/>
    <x v="16"/>
    <x v="0"/>
    <x v="0"/>
    <x v="0"/>
    <s v="0"/>
    <s v="BU2"/>
    <s v="Blöcke"/>
    <n v="12"/>
    <s v="BU2"/>
    <s v="Blöcke"/>
    <n v="120"/>
    <n v="12"/>
    <d v="2021-12-09T00:00:00"/>
    <s v="Luftzieher/Folienriss durch Transport"/>
    <m/>
    <s v="Blöcke"/>
  </r>
  <r>
    <x v="0"/>
    <n v="170"/>
    <d v="2021-12-09T00:00:00"/>
    <s v="Rest"/>
    <s v="-"/>
    <x v="3"/>
    <x v="6"/>
    <s v="-"/>
    <x v="16"/>
    <x v="0"/>
    <x v="0"/>
    <x v="0"/>
    <s v="0"/>
    <s v="BU3"/>
    <s v="-"/>
    <n v="30"/>
    <s v="BU3"/>
    <s v="-"/>
    <n v="170"/>
    <n v="30"/>
    <d v="2021-12-09T00:00:00"/>
    <m/>
    <m/>
    <s v="-"/>
  </r>
  <r>
    <x v="1"/>
    <n v="165"/>
    <d v="2021-12-09T00:00:00"/>
    <s v="Rest"/>
    <s v="-"/>
    <x v="3"/>
    <x v="17"/>
    <s v="-"/>
    <x v="16"/>
    <x v="0"/>
    <x v="0"/>
    <x v="0"/>
    <s v="0"/>
    <s v="BU1"/>
    <s v="-"/>
    <n v="10"/>
    <s v="BU1"/>
    <s v="-"/>
    <n v="165"/>
    <n v="10"/>
    <d v="2021-12-09T00:00:00"/>
    <m/>
    <m/>
    <s v="-"/>
  </r>
  <r>
    <x v="1"/>
    <n v="28"/>
    <d v="2021-12-09T00:00:00"/>
    <s v="ABS 295"/>
    <s v="ABS Pfeffer-Bruch"/>
    <x v="3"/>
    <x v="6"/>
    <s v="-"/>
    <x v="16"/>
    <x v="0"/>
    <x v="0"/>
    <x v="0"/>
    <n v="2.8E-3"/>
    <s v="Abfüllung"/>
    <n v="29501017"/>
    <n v="30"/>
    <s v="Abfüllung"/>
    <n v="29501017"/>
    <n v="28"/>
    <n v="30"/>
    <d v="2021-12-09T00:00:00"/>
    <m/>
    <m/>
    <s v="ABS Pfeffer-Bruch"/>
  </r>
  <r>
    <x v="1"/>
    <n v="64.400000000000006"/>
    <d v="2021-12-09T00:00:00"/>
    <s v="Rest"/>
    <s v="-"/>
    <x v="3"/>
    <x v="17"/>
    <s v="-"/>
    <x v="16"/>
    <x v="0"/>
    <x v="0"/>
    <x v="0"/>
    <s v="0"/>
    <s v="Schmelze"/>
    <s v="-"/>
    <n v="10"/>
    <s v="Schmelze"/>
    <s v="-"/>
    <n v="64.400000000000006"/>
    <n v="10"/>
    <d v="2021-12-09T00:00:00"/>
    <m/>
    <m/>
    <s v="-"/>
  </r>
  <r>
    <x v="2"/>
    <n v="18"/>
    <d v="2021-12-09T00:00:00"/>
    <s v="Rest"/>
    <s v="-"/>
    <x v="3"/>
    <x v="6"/>
    <s v="-"/>
    <x v="16"/>
    <x v="0"/>
    <x v="0"/>
    <x v="0"/>
    <n v="0"/>
    <s v="BU4"/>
    <s v="-"/>
    <n v="30"/>
    <s v="BU4"/>
    <s v="-"/>
    <n v="18"/>
    <n v="30"/>
    <d v="2021-12-09T00:00:00"/>
    <m/>
    <m/>
    <s v="-"/>
  </r>
  <r>
    <x v="1"/>
    <n v="135"/>
    <d v="2021-12-09T00:00:00"/>
    <s v="Rohware"/>
    <s v="Fett"/>
    <x v="3"/>
    <x v="6"/>
    <s v="-"/>
    <x v="16"/>
    <x v="0"/>
    <x v="0"/>
    <x v="0"/>
    <s v="0"/>
    <s v="Schmelze"/>
    <s v="Fett"/>
    <n v="30"/>
    <s v="Schmelze"/>
    <s v="Fett"/>
    <n v="135"/>
    <n v="30"/>
    <d v="2021-12-09T00:00:00"/>
    <m/>
    <m/>
    <s v="Fett"/>
  </r>
  <r>
    <x v="5"/>
    <n v="11.2"/>
    <d v="2021-12-09T00:00:00"/>
    <s v="Rest"/>
    <s v="-"/>
    <x v="4"/>
    <x v="14"/>
    <s v="-"/>
    <x v="16"/>
    <x v="0"/>
    <x v="0"/>
    <x v="0"/>
    <s v="0"/>
    <s v="QM"/>
    <s v="-"/>
    <n v="74"/>
    <s v="QM"/>
    <s v="-"/>
    <n v="11.2"/>
    <n v="74"/>
    <d v="2021-12-09T00:00:00"/>
    <m/>
    <m/>
    <s v="-"/>
  </r>
  <r>
    <x v="0"/>
    <n v="38"/>
    <d v="2021-12-09T00:00:00"/>
    <s v="Rest"/>
    <s v="-"/>
    <x v="2"/>
    <x v="26"/>
    <s v="-"/>
    <x v="16"/>
    <x v="0"/>
    <x v="0"/>
    <x v="0"/>
    <s v="0"/>
    <s v="WVP"/>
    <s v="-"/>
    <n v="61"/>
    <s v="WVP"/>
    <s v="-"/>
    <n v="38"/>
    <n v="61"/>
    <d v="2021-12-09T00:00:00"/>
    <m/>
    <m/>
    <s v="-"/>
  </r>
  <r>
    <x v="1"/>
    <n v="66"/>
    <d v="2021-12-09T00:00:00"/>
    <s v="VOS 295"/>
    <s v="VOS-ABS ENTSORGUNG"/>
    <x v="1"/>
    <x v="10"/>
    <s v="-"/>
    <x v="16"/>
    <x v="0"/>
    <x v="0"/>
    <x v="0"/>
    <n v="0.66"/>
    <s v="BU1"/>
    <n v="29500917"/>
    <n v="60"/>
    <s v="BU1"/>
    <n v="29500917"/>
    <n v="66"/>
    <n v="60"/>
    <d v="2021-12-09T00:00:00"/>
    <m/>
    <m/>
    <s v="VOS-ABS ENTSORGUNG"/>
  </r>
  <r>
    <x v="0"/>
    <n v="256"/>
    <d v="2021-12-09T00:00:00"/>
    <s v="Endstücke 295"/>
    <s v="VOS GRW-SCHI-NAT ENDSTÜ"/>
    <x v="0"/>
    <x v="12"/>
    <s v="-"/>
    <x v="16"/>
    <x v="0"/>
    <x v="0"/>
    <x v="0"/>
    <n v="128"/>
    <s v="BU3"/>
    <n v="29501070"/>
    <n v="12"/>
    <s v="BU3"/>
    <n v="29501070"/>
    <n v="256"/>
    <n v="12"/>
    <d v="2021-12-09T00:00:00"/>
    <m/>
    <m/>
    <s v="VOS GRW-SCHI-NAT ENDSTÜ"/>
  </r>
  <r>
    <x v="0"/>
    <n v="165"/>
    <d v="2021-12-09T00:00:00"/>
    <s v="VOS 295"/>
    <s v="VOS GRW Gartenkräuter 4"/>
    <x v="0"/>
    <x v="12"/>
    <s v="-"/>
    <x v="16"/>
    <x v="0"/>
    <x v="0"/>
    <x v="0"/>
    <n v="82.5"/>
    <s v="BU3"/>
    <n v="29500620"/>
    <n v="12"/>
    <s v="BU3"/>
    <n v="29500620"/>
    <n v="165"/>
    <n v="12"/>
    <d v="2021-12-09T00:00:00"/>
    <m/>
    <m/>
    <s v="VOS GRW Gartenkräuter 4"/>
  </r>
  <r>
    <x v="5"/>
    <n v="229"/>
    <d v="2021-12-09T00:00:00"/>
    <s v="Rest"/>
    <s v="-"/>
    <x v="4"/>
    <x v="15"/>
    <s v="-"/>
    <x v="16"/>
    <x v="0"/>
    <x v="0"/>
    <x v="0"/>
    <s v="0"/>
    <s v="QM"/>
    <s v="-"/>
    <n v="70"/>
    <s v="QM"/>
    <s v="-"/>
    <n v="229"/>
    <n v="70"/>
    <d v="2021-12-09T00:00:00"/>
    <m/>
    <m/>
    <s v="-"/>
  </r>
  <r>
    <x v="1"/>
    <n v="139"/>
    <d v="2021-12-09T00:00:00"/>
    <s v="Rest"/>
    <s v="-"/>
    <x v="3"/>
    <x v="17"/>
    <s v="-"/>
    <x v="16"/>
    <x v="0"/>
    <x v="0"/>
    <x v="0"/>
    <s v="0"/>
    <s v="Schmelze"/>
    <s v="-"/>
    <n v="10"/>
    <s v="Schmelze"/>
    <s v="-"/>
    <n v="139"/>
    <n v="10"/>
    <d v="2021-12-09T00:00:00"/>
    <m/>
    <m/>
    <s v="-"/>
  </r>
  <r>
    <x v="0"/>
    <n v="40"/>
    <d v="2021-12-10T00:00:00"/>
    <s v="Rest"/>
    <s v="-"/>
    <x v="2"/>
    <x v="26"/>
    <s v="-"/>
    <x v="16"/>
    <x v="0"/>
    <x v="0"/>
    <x v="0"/>
    <s v="0"/>
    <s v="WVP"/>
    <s v="-"/>
    <n v="61"/>
    <s v="WVP"/>
    <s v="-"/>
    <n v="40"/>
    <n v="61"/>
    <d v="2021-12-10T00:00:00"/>
    <m/>
    <m/>
    <s v="-"/>
  </r>
  <r>
    <x v="5"/>
    <n v="5.4"/>
    <d v="2021-12-10T00:00:00"/>
    <s v="Rest"/>
    <s v="-"/>
    <x v="4"/>
    <x v="14"/>
    <s v="-"/>
    <x v="16"/>
    <x v="0"/>
    <x v="0"/>
    <x v="0"/>
    <s v="0"/>
    <s v="Labor"/>
    <s v="-"/>
    <n v="74"/>
    <s v="Labor"/>
    <s v="-"/>
    <n v="5.4"/>
    <n v="74"/>
    <d v="2021-12-10T00:00:00"/>
    <m/>
    <m/>
    <s v="-"/>
  </r>
  <r>
    <x v="5"/>
    <n v="16"/>
    <d v="2021-12-10T00:00:00"/>
    <s v="Rest"/>
    <s v="-"/>
    <x v="4"/>
    <x v="14"/>
    <s v="-"/>
    <x v="16"/>
    <x v="0"/>
    <x v="0"/>
    <x v="0"/>
    <s v="0"/>
    <s v="QM"/>
    <s v="-"/>
    <n v="74"/>
    <s v="QM"/>
    <s v="-"/>
    <n v="16"/>
    <n v="74"/>
    <d v="2021-12-10T00:00:00"/>
    <m/>
    <m/>
    <s v="-"/>
  </r>
  <r>
    <x v="0"/>
    <n v="11"/>
    <d v="2021-12-10T00:00:00"/>
    <s v="Rest"/>
    <s v="-"/>
    <x v="3"/>
    <x v="6"/>
    <s v="-"/>
    <x v="16"/>
    <x v="0"/>
    <x v="0"/>
    <x v="0"/>
    <s v="0"/>
    <s v="L16"/>
    <s v="-"/>
    <n v="30"/>
    <s v="L16"/>
    <s v="-"/>
    <n v="11"/>
    <n v="30"/>
    <d v="2021-12-10T00:00:00"/>
    <m/>
    <m/>
    <s v="-"/>
  </r>
  <r>
    <x v="1"/>
    <n v="13"/>
    <d v="2021-12-10T00:00:00"/>
    <s v="VOS 295"/>
    <s v="VOS-ABS ENTSORGUNG"/>
    <x v="1"/>
    <x v="10"/>
    <s v="-"/>
    <x v="16"/>
    <x v="0"/>
    <x v="0"/>
    <x v="0"/>
    <n v="0.13"/>
    <s v="BU1"/>
    <n v="29500917"/>
    <n v="60"/>
    <s v="BU1"/>
    <n v="29500917"/>
    <n v="13"/>
    <n v="60"/>
    <d v="2021-12-10T00:00:00"/>
    <m/>
    <m/>
    <s v="VOS-ABS ENTSORGUNG"/>
  </r>
  <r>
    <x v="1"/>
    <n v="245"/>
    <d v="2021-12-10T00:00:00"/>
    <s v="Rest"/>
    <s v="-"/>
    <x v="3"/>
    <x v="17"/>
    <s v="-"/>
    <x v="16"/>
    <x v="0"/>
    <x v="0"/>
    <x v="0"/>
    <s v="0"/>
    <s v="Abfüllung"/>
    <s v="-"/>
    <n v="10"/>
    <s v="Abfüllung"/>
    <s v="-"/>
    <n v="245"/>
    <n v="10"/>
    <d v="2021-12-10T00:00:00"/>
    <m/>
    <m/>
    <s v="-"/>
  </r>
  <r>
    <x v="1"/>
    <n v="75"/>
    <d v="2021-12-10T00:00:00"/>
    <s v="ABS GroßLoKä Geräuchert"/>
    <s v="ABS GroßLoKä Geräuchert"/>
    <x v="0"/>
    <x v="12"/>
    <s v="-"/>
    <x v="16"/>
    <x v="0"/>
    <x v="0"/>
    <x v="0"/>
    <n v="37.5"/>
    <s v="RWV"/>
    <n v="29600008"/>
    <n v="12"/>
    <s v="RWV"/>
    <n v="29600008"/>
    <n v="75"/>
    <n v="12"/>
    <d v="2021-12-10T00:00:00"/>
    <m/>
    <m/>
    <s v="ABS GroßLoKä Geräuchert"/>
  </r>
  <r>
    <x v="1"/>
    <n v="80"/>
    <d v="2021-12-10T00:00:00"/>
    <s v="Rest"/>
    <s v="-"/>
    <x v="3"/>
    <x v="17"/>
    <s v="-"/>
    <x v="16"/>
    <x v="0"/>
    <x v="0"/>
    <x v="0"/>
    <s v="0"/>
    <s v="Schmelze"/>
    <s v="-"/>
    <n v="10"/>
    <s v="Schmelze"/>
    <s v="-"/>
    <n v="80"/>
    <n v="10"/>
    <d v="2021-12-10T00:00:00"/>
    <m/>
    <m/>
    <s v="-"/>
  </r>
  <r>
    <x v="1"/>
    <n v="276"/>
    <d v="2021-12-10T00:00:00"/>
    <s v="ABS GroßLoKä Geräuchert"/>
    <s v="ABS GroßLoKä Geräuchert"/>
    <x v="0"/>
    <x v="12"/>
    <s v="-"/>
    <x v="16"/>
    <x v="0"/>
    <x v="0"/>
    <x v="0"/>
    <n v="138"/>
    <s v="RWV"/>
    <n v="29600008"/>
    <n v="12"/>
    <s v="RWV"/>
    <n v="29600008"/>
    <n v="276"/>
    <n v="12"/>
    <d v="2021-12-10T00:00:00"/>
    <m/>
    <m/>
    <s v="ABS GroßLoKä Geräuchert"/>
  </r>
  <r>
    <x v="0"/>
    <n v="113"/>
    <d v="2021-12-10T00:00:00"/>
    <s v="ABS 295"/>
    <s v="ABS CHED-PF-KRÄUK gemis"/>
    <x v="2"/>
    <x v="26"/>
    <s v="-"/>
    <x v="16"/>
    <x v="0"/>
    <x v="0"/>
    <x v="0"/>
    <n v="113"/>
    <s v="BU3"/>
    <n v="29501003"/>
    <n v="61"/>
    <s v="BU3"/>
    <n v="29501003"/>
    <n v="113"/>
    <n v="61"/>
    <d v="2021-12-10T00:00:00"/>
    <m/>
    <m/>
    <s v="ABS CHED-PF-KRÄUK gemis"/>
  </r>
  <r>
    <x v="0"/>
    <n v="130"/>
    <d v="2021-12-10T00:00:00"/>
    <s v="Rest"/>
    <s v="-"/>
    <x v="3"/>
    <x v="17"/>
    <s v="-"/>
    <x v="16"/>
    <x v="0"/>
    <x v="0"/>
    <x v="0"/>
    <s v="0"/>
    <s v="BU3"/>
    <s v="-"/>
    <n v="10"/>
    <s v="BU3"/>
    <s v="-"/>
    <n v="130"/>
    <n v="10"/>
    <d v="2021-12-10T00:00:00"/>
    <m/>
    <m/>
    <s v="-"/>
  </r>
  <r>
    <x v="5"/>
    <n v="4"/>
    <d v="2021-12-11T00:00:00"/>
    <s v="Rest"/>
    <s v="-"/>
    <x v="4"/>
    <x v="14"/>
    <s v="-"/>
    <x v="16"/>
    <x v="0"/>
    <x v="0"/>
    <x v="0"/>
    <s v="0"/>
    <s v="Labor"/>
    <s v="-"/>
    <n v="74"/>
    <s v="Labor"/>
    <s v="-"/>
    <n v="4"/>
    <n v="74"/>
    <d v="2021-12-11T00:00:00"/>
    <m/>
    <m/>
    <s v="-"/>
  </r>
  <r>
    <x v="0"/>
    <n v="160"/>
    <d v="2021-12-11T00:00:00"/>
    <s v="Rest"/>
    <s v="-"/>
    <x v="2"/>
    <x v="26"/>
    <s v="-"/>
    <x v="16"/>
    <x v="0"/>
    <x v="0"/>
    <x v="0"/>
    <s v="0"/>
    <s v="WVP"/>
    <s v="-"/>
    <n v="61"/>
    <s v="WVP"/>
    <s v="-"/>
    <n v="160"/>
    <n v="61"/>
    <d v="2021-12-11T00:00:00"/>
    <m/>
    <m/>
    <s v="-"/>
  </r>
  <r>
    <x v="5"/>
    <n v="80"/>
    <d v="2021-12-13T00:00:00"/>
    <s v="Rest"/>
    <s v="-"/>
    <x v="4"/>
    <x v="9"/>
    <s v="-"/>
    <x v="17"/>
    <x v="0"/>
    <x v="0"/>
    <x v="0"/>
    <s v="0"/>
    <s v="Labor"/>
    <s v="-"/>
    <n v="73"/>
    <s v="Labor"/>
    <s v="-"/>
    <n v="80"/>
    <n v="73"/>
    <d v="2021-12-13T00:00:00"/>
    <m/>
    <m/>
    <s v="-"/>
  </r>
  <r>
    <x v="0"/>
    <n v="238"/>
    <d v="2021-12-13T00:00:00"/>
    <s v="Endstücke 295"/>
    <s v="VOS GRW-CHILI-NAT ENDST"/>
    <x v="0"/>
    <x v="12"/>
    <s v="-"/>
    <x v="17"/>
    <x v="0"/>
    <x v="0"/>
    <x v="0"/>
    <n v="119"/>
    <s v="BU3"/>
    <n v="29501079"/>
    <n v="12"/>
    <s v="BU3"/>
    <n v="29501079"/>
    <n v="238"/>
    <n v="12"/>
    <d v="2021-12-13T00:00:00"/>
    <m/>
    <m/>
    <s v="VOS GRW-CHILI-NAT ENDST"/>
  </r>
  <r>
    <x v="0"/>
    <n v="276"/>
    <d v="2021-12-13T00:00:00"/>
    <s v="Endstücke 295"/>
    <s v="VOS GRW-SCHI-NAT ENDSTÜ"/>
    <x v="0"/>
    <x v="12"/>
    <s v="-"/>
    <x v="17"/>
    <x v="0"/>
    <x v="0"/>
    <x v="0"/>
    <n v="138"/>
    <s v="BU3"/>
    <n v="29501070"/>
    <n v="12"/>
    <s v="BU3"/>
    <n v="29501070"/>
    <n v="276"/>
    <n v="12"/>
    <d v="2021-12-13T00:00:00"/>
    <m/>
    <m/>
    <s v="VOS GRW-SCHI-NAT ENDSTÜ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04">
  <r>
    <x v="0"/>
    <x v="0"/>
    <n v="23500083"/>
    <x v="0"/>
    <d v="2021-12-06T00:00:00"/>
    <x v="0"/>
    <n v="7000136150"/>
    <n v="0"/>
    <x v="0"/>
    <x v="0"/>
    <n v="0"/>
    <n v="3.9175"/>
    <n v="0"/>
    <x v="0"/>
    <x v="0"/>
    <s v="Rohware aus-/umpacken, vorbereiten"/>
    <n v="1300"/>
  </r>
  <r>
    <x v="0"/>
    <x v="0"/>
    <n v="23500284"/>
    <x v="1"/>
    <d v="2021-12-06T00:00:00"/>
    <x v="0"/>
    <n v="7000136232"/>
    <n v="475"/>
    <x v="0"/>
    <x v="0"/>
    <n v="475"/>
    <n v="3.9931999999999999"/>
    <n v="1896.77"/>
    <x v="0"/>
    <x v="0"/>
    <s v="Schmelze Zutatenvorb."/>
    <n v="1400"/>
  </r>
  <r>
    <x v="0"/>
    <x v="0"/>
    <n v="23500290"/>
    <x v="2"/>
    <d v="2021-12-06T00:00:00"/>
    <x v="0"/>
    <n v="7000136143"/>
    <n v="129"/>
    <x v="0"/>
    <x v="0"/>
    <n v="129"/>
    <n v="2.8834"/>
    <n v="371.95859999999999"/>
    <x v="0"/>
    <x v="0"/>
    <s v="Wolf Zutatenvorbereitung"/>
    <n v="1430"/>
  </r>
  <r>
    <x v="0"/>
    <x v="0"/>
    <n v="23500291"/>
    <x v="3"/>
    <d v="2021-12-06T00:00:00"/>
    <x v="0"/>
    <n v="7000136144"/>
    <n v="130"/>
    <x v="0"/>
    <x v="0"/>
    <n v="130"/>
    <n v="1.9869000000000001"/>
    <n v="258.29700000000003"/>
    <x v="0"/>
    <x v="0"/>
    <s v="Wolf Zutatenvorbereitung"/>
    <n v="1430"/>
  </r>
  <r>
    <x v="0"/>
    <x v="0"/>
    <n v="23500302"/>
    <x v="4"/>
    <d v="2021-12-06T00:00:00"/>
    <x v="0"/>
    <n v="7000136141"/>
    <n v="992"/>
    <x v="0"/>
    <x v="0"/>
    <n v="992"/>
    <n v="5.6374000000000004"/>
    <n v="5592.3008"/>
    <x v="0"/>
    <x v="0"/>
    <s v="Holac Zutatenvorbereitung"/>
    <n v="1410"/>
  </r>
  <r>
    <x v="0"/>
    <x v="0"/>
    <n v="23500306"/>
    <x v="5"/>
    <d v="2021-12-06T00:00:00"/>
    <x v="0"/>
    <n v="7000136145"/>
    <n v="56"/>
    <x v="0"/>
    <x v="0"/>
    <n v="56"/>
    <n v="2.0356999999999998"/>
    <n v="113.9992"/>
    <x v="0"/>
    <x v="0"/>
    <s v="Wolf Zutatenvorbereitung"/>
    <n v="1430"/>
  </r>
  <r>
    <x v="0"/>
    <x v="0"/>
    <n v="23500307"/>
    <x v="6"/>
    <d v="2021-12-06T00:00:00"/>
    <x v="0"/>
    <n v="7000136146"/>
    <n v="68"/>
    <x v="0"/>
    <x v="0"/>
    <n v="68"/>
    <n v="2.8992"/>
    <n v="197.1456"/>
    <x v="0"/>
    <x v="0"/>
    <s v="Wolf Zutatenvorbereitung"/>
    <n v="1430"/>
  </r>
  <r>
    <x v="0"/>
    <x v="0"/>
    <n v="23500354"/>
    <x v="7"/>
    <d v="2021-12-06T00:00:00"/>
    <x v="0"/>
    <n v="7000136142"/>
    <n v="121"/>
    <x v="0"/>
    <x v="0"/>
    <n v="121"/>
    <n v="4.5490000000000004"/>
    <n v="550.42899999999997"/>
    <x v="0"/>
    <x v="0"/>
    <s v="Holac Zutatenvorbereitung"/>
    <n v="1410"/>
  </r>
  <r>
    <x v="0"/>
    <x v="0"/>
    <n v="23500362"/>
    <x v="8"/>
    <d v="2021-12-06T00:00:00"/>
    <x v="0"/>
    <n v="7000136376"/>
    <n v="76"/>
    <x v="0"/>
    <x v="0"/>
    <n v="76"/>
    <n v="1.1600999999999999"/>
    <n v="88.167599999999993"/>
    <x v="0"/>
    <x v="0"/>
    <s v="Schälen"/>
    <n v="5903"/>
  </r>
  <r>
    <x v="0"/>
    <x v="0"/>
    <n v="23500367"/>
    <x v="9"/>
    <d v="2021-12-06T00:00:00"/>
    <x v="0"/>
    <n v="7000136293"/>
    <n v="63"/>
    <x v="0"/>
    <x v="0"/>
    <n v="63"/>
    <n v="1.1600999999999999"/>
    <n v="73.086299999999994"/>
    <x v="0"/>
    <x v="0"/>
    <s v="Schälen"/>
    <n v="5903"/>
  </r>
  <r>
    <x v="0"/>
    <x v="0"/>
    <n v="23500501"/>
    <x v="10"/>
    <d v="2021-12-06T00:00:00"/>
    <x v="0"/>
    <n v="7000135625"/>
    <n v="703.5"/>
    <x v="0"/>
    <x v="0"/>
    <n v="703.5"/>
    <n v="2.9514"/>
    <n v="2076.3099000000002"/>
    <x v="0"/>
    <x v="0"/>
    <s v="Kleine Schneidemaschine Käseteiler"/>
    <n v="1200"/>
  </r>
  <r>
    <x v="0"/>
    <x v="0"/>
    <n v="23500551"/>
    <x v="11"/>
    <d v="2021-12-06T00:00:00"/>
    <x v="0"/>
    <n v="7000135449"/>
    <n v="1641"/>
    <x v="0"/>
    <x v="0"/>
    <n v="1641"/>
    <n v="5.1581000000000001"/>
    <n v="8464.4421000000002"/>
    <x v="0"/>
    <x v="0"/>
    <s v="Große Schneidemaschine Lachnit"/>
    <n v="1100"/>
  </r>
  <r>
    <x v="0"/>
    <x v="0"/>
    <n v="31000156"/>
    <x v="12"/>
    <d v="2021-12-06T00:00:00"/>
    <x v="0"/>
    <n v="7000136126"/>
    <n v="357"/>
    <x v="1"/>
    <x v="1"/>
    <n v="3570"/>
    <n v="13.344200000000001"/>
    <n v="4763.8793999999998"/>
    <x v="1"/>
    <x v="0"/>
    <s v="Füller unter Thrun 2"/>
    <n v="3030"/>
  </r>
  <r>
    <x v="0"/>
    <x v="0"/>
    <n v="31000170"/>
    <x v="13"/>
    <d v="2021-12-06T00:00:00"/>
    <x v="0"/>
    <n v="7000136052"/>
    <n v="2927"/>
    <x v="1"/>
    <x v="1"/>
    <n v="5854"/>
    <n v="6.4092000000000002"/>
    <n v="18759.7284"/>
    <x v="1"/>
    <x v="0"/>
    <s v="Füller unter UHT"/>
    <n v="3040"/>
  </r>
  <r>
    <x v="0"/>
    <x v="0"/>
    <n v="31900002"/>
    <x v="14"/>
    <d v="2021-12-06T00:00:00"/>
    <x v="0"/>
    <n v="7000136075"/>
    <n v="381"/>
    <x v="1"/>
    <x v="1"/>
    <n v="2743.2"/>
    <n v="17.997"/>
    <n v="6856.857"/>
    <x v="2"/>
    <x v="0"/>
    <s v="Füller unter UMSK 130"/>
    <n v="3100"/>
  </r>
  <r>
    <x v="0"/>
    <x v="0"/>
    <n v="32000022"/>
    <x v="15"/>
    <d v="2021-12-06T00:00:00"/>
    <x v="0"/>
    <n v="7000136089"/>
    <n v="312"/>
    <x v="1"/>
    <x v="1"/>
    <n v="2090.4"/>
    <n v="20.9209"/>
    <n v="6527.3208000000004"/>
    <x v="1"/>
    <x v="0"/>
    <s v="Füller unter M2"/>
    <n v="3020"/>
  </r>
  <r>
    <x v="0"/>
    <x v="0"/>
    <n v="32000049"/>
    <x v="16"/>
    <d v="2021-12-06T00:00:00"/>
    <x v="0"/>
    <n v="7000136090"/>
    <n v="857"/>
    <x v="1"/>
    <x v="1"/>
    <n v="6170.4"/>
    <n v="19.495100000000001"/>
    <n v="16707.3007"/>
    <x v="1"/>
    <x v="0"/>
    <s v="Füller unter M2"/>
    <n v="3020"/>
  </r>
  <r>
    <x v="0"/>
    <x v="0"/>
    <n v="32000049"/>
    <x v="16"/>
    <d v="2021-12-06T00:00:00"/>
    <x v="0"/>
    <n v="7000136215"/>
    <n v="407"/>
    <x v="1"/>
    <x v="1"/>
    <n v="2930.4"/>
    <n v="19.495100000000001"/>
    <n v="7934.5056999999997"/>
    <x v="1"/>
    <x v="0"/>
    <s v="Füller unter M1"/>
    <n v="3010"/>
  </r>
  <r>
    <x v="0"/>
    <x v="0"/>
    <n v="32000066"/>
    <x v="17"/>
    <d v="2021-12-06T00:00:00"/>
    <x v="0"/>
    <n v="7000136071"/>
    <n v="325"/>
    <x v="1"/>
    <x v="1"/>
    <n v="3022.5"/>
    <n v="26.887499999999999"/>
    <n v="8738.4375"/>
    <x v="1"/>
    <x v="0"/>
    <s v="Füller unter M1"/>
    <n v="3010"/>
  </r>
  <r>
    <x v="0"/>
    <x v="0"/>
    <n v="32000067"/>
    <x v="18"/>
    <d v="2021-12-06T00:00:00"/>
    <x v="0"/>
    <n v="7000136072"/>
    <n v="299"/>
    <x v="1"/>
    <x v="1"/>
    <n v="2990"/>
    <n v="29.810700000000001"/>
    <n v="8913.3992999999991"/>
    <x v="1"/>
    <x v="0"/>
    <s v="Füller unter M1"/>
    <n v="3010"/>
  </r>
  <r>
    <x v="0"/>
    <x v="0"/>
    <n v="32000067"/>
    <x v="18"/>
    <d v="2021-12-06T00:00:00"/>
    <x v="0"/>
    <n v="7000136216"/>
    <n v="232"/>
    <x v="1"/>
    <x v="1"/>
    <n v="2320"/>
    <n v="29.810700000000001"/>
    <n v="6916.0824000000002"/>
    <x v="1"/>
    <x v="0"/>
    <s v="Füller unter M1"/>
    <n v="3010"/>
  </r>
  <r>
    <x v="0"/>
    <x v="0"/>
    <n v="32000069"/>
    <x v="19"/>
    <d v="2021-12-06T00:00:00"/>
    <x v="0"/>
    <n v="7000136073"/>
    <n v="402"/>
    <x v="1"/>
    <x v="1"/>
    <n v="4020"/>
    <n v="28.881499999999999"/>
    <n v="11610.362999999999"/>
    <x v="1"/>
    <x v="0"/>
    <s v="Füller unter M1"/>
    <n v="3010"/>
  </r>
  <r>
    <x v="0"/>
    <x v="0"/>
    <n v="32000087"/>
    <x v="20"/>
    <d v="2021-12-06T00:00:00"/>
    <x v="0"/>
    <n v="7000135928"/>
    <n v="730"/>
    <x v="0"/>
    <x v="0"/>
    <n v="730"/>
    <n v="4.3682999999999996"/>
    <n v="3188.8589999999999"/>
    <x v="0"/>
    <x v="0"/>
    <s v="Große Schneidemaschine Lachnit"/>
    <n v="1100"/>
  </r>
  <r>
    <x v="0"/>
    <x v="0"/>
    <n v="32000091"/>
    <x v="21"/>
    <d v="2021-12-06T00:00:00"/>
    <x v="0"/>
    <n v="7000135626"/>
    <n v="2729"/>
    <x v="1"/>
    <x v="1"/>
    <n v="616.75400000000002"/>
    <n v="0.86240000000000006"/>
    <n v="2353.4895999999999"/>
    <x v="3"/>
    <x v="1"/>
    <s v="Linie 9"/>
    <n v="5009"/>
  </r>
  <r>
    <x v="0"/>
    <x v="0"/>
    <n v="32000092"/>
    <x v="22"/>
    <d v="2021-12-06T00:00:00"/>
    <x v="0"/>
    <n v="7000135627"/>
    <n v="3040"/>
    <x v="1"/>
    <x v="1"/>
    <n v="3435.2"/>
    <n v="3.6392000000000002"/>
    <n v="11063.168"/>
    <x v="0"/>
    <x v="0"/>
    <s v="Große Schneidemaschine Lachnit"/>
    <n v="1100"/>
  </r>
  <r>
    <x v="0"/>
    <x v="0"/>
    <n v="32000106"/>
    <x v="23"/>
    <d v="2021-12-06T00:00:00"/>
    <x v="0"/>
    <n v="7000136091"/>
    <n v="637"/>
    <x v="1"/>
    <x v="1"/>
    <n v="4586.3999999999996"/>
    <n v="21.8721"/>
    <n v="13932.527700000001"/>
    <x v="1"/>
    <x v="0"/>
    <s v="Füller unter M2"/>
    <n v="3020"/>
  </r>
  <r>
    <x v="0"/>
    <x v="0"/>
    <n v="32000107"/>
    <x v="24"/>
    <d v="2021-12-06T00:00:00"/>
    <x v="0"/>
    <n v="7000136074"/>
    <n v="575"/>
    <x v="1"/>
    <x v="1"/>
    <n v="4140"/>
    <n v="20.534600000000001"/>
    <n v="11807.395"/>
    <x v="1"/>
    <x v="0"/>
    <s v="Füller unter M1"/>
    <n v="3010"/>
  </r>
  <r>
    <x v="0"/>
    <x v="0"/>
    <n v="35000176"/>
    <x v="25"/>
    <d v="2021-12-06T00:00:00"/>
    <x v="0"/>
    <n v="7000136084"/>
    <n v="2700"/>
    <x v="0"/>
    <x v="0"/>
    <n v="2700"/>
    <n v="2.7543000000000002"/>
    <n v="7436.61"/>
    <x v="2"/>
    <x v="0"/>
    <s v="Mischer 1"/>
    <n v="2040"/>
  </r>
  <r>
    <x v="0"/>
    <x v="0"/>
    <n v="35000176"/>
    <x v="25"/>
    <d v="2021-12-06T00:00:00"/>
    <x v="0"/>
    <n v="7000136084"/>
    <n v="2700"/>
    <x v="0"/>
    <x v="0"/>
    <n v="2700"/>
    <n v="2.7543000000000002"/>
    <n v="7436.61"/>
    <x v="2"/>
    <x v="0"/>
    <s v="Wolf M1"/>
    <n v="2070"/>
  </r>
  <r>
    <x v="0"/>
    <x v="0"/>
    <n v="35000184"/>
    <x v="26"/>
    <d v="2021-12-06T00:00:00"/>
    <x v="0"/>
    <n v="7000136093"/>
    <n v="2100"/>
    <x v="0"/>
    <x v="0"/>
    <n v="2100"/>
    <n v="2.9655"/>
    <n v="6227.55"/>
    <x v="2"/>
    <x v="0"/>
    <s v="Mischer 2"/>
    <n v="2050"/>
  </r>
  <r>
    <x v="0"/>
    <x v="0"/>
    <n v="35000184"/>
    <x v="26"/>
    <d v="2021-12-06T00:00:00"/>
    <x v="0"/>
    <n v="7000136093"/>
    <n v="2100"/>
    <x v="0"/>
    <x v="0"/>
    <n v="2100"/>
    <n v="2.9655"/>
    <n v="6227.55"/>
    <x v="2"/>
    <x v="0"/>
    <s v="Wolf M2"/>
    <n v="2080"/>
  </r>
  <r>
    <x v="0"/>
    <x v="0"/>
    <n v="35000233"/>
    <x v="27"/>
    <d v="2021-12-06T00:00:00"/>
    <x v="0"/>
    <n v="7000136125"/>
    <n v="3750"/>
    <x v="0"/>
    <x v="0"/>
    <n v="3750"/>
    <n v="1.2098"/>
    <n v="4536.75"/>
    <x v="2"/>
    <x v="0"/>
    <s v="Thrun 2"/>
    <n v="2030"/>
  </r>
  <r>
    <x v="0"/>
    <x v="0"/>
    <n v="35000233"/>
    <x v="27"/>
    <d v="2021-12-06T00:00:00"/>
    <x v="0"/>
    <n v="7000136125"/>
    <n v="3750"/>
    <x v="0"/>
    <x v="0"/>
    <n v="3750"/>
    <n v="1.2098"/>
    <n v="4536.75"/>
    <x v="2"/>
    <x v="0"/>
    <s v="Wolf Th2"/>
    <n v="2090"/>
  </r>
  <r>
    <x v="0"/>
    <x v="0"/>
    <n v="35000267"/>
    <x v="28"/>
    <d v="2021-12-06T00:00:00"/>
    <x v="0"/>
    <n v="7000136067"/>
    <n v="5750"/>
    <x v="0"/>
    <x v="0"/>
    <n v="5750"/>
    <n v="2.8666999999999998"/>
    <n v="16483.525000000001"/>
    <x v="2"/>
    <x v="0"/>
    <s v="Thrun 1"/>
    <n v="2020"/>
  </r>
  <r>
    <x v="0"/>
    <x v="0"/>
    <n v="35000267"/>
    <x v="28"/>
    <d v="2021-12-06T00:00:00"/>
    <x v="0"/>
    <n v="7000136067"/>
    <n v="5750"/>
    <x v="0"/>
    <x v="0"/>
    <n v="5750"/>
    <n v="2.8666999999999998"/>
    <n v="16483.525000000001"/>
    <x v="2"/>
    <x v="0"/>
    <s v="Wolf Th1"/>
    <n v="2065"/>
  </r>
  <r>
    <x v="0"/>
    <x v="0"/>
    <n v="35000282"/>
    <x v="29"/>
    <d v="2021-12-06T00:00:00"/>
    <x v="0"/>
    <n v="7000136094"/>
    <n v="6300"/>
    <x v="0"/>
    <x v="0"/>
    <n v="6300"/>
    <n v="2.5644"/>
    <n v="16155.72"/>
    <x v="2"/>
    <x v="0"/>
    <s v="Mischer 2"/>
    <n v="2050"/>
  </r>
  <r>
    <x v="0"/>
    <x v="0"/>
    <n v="35000282"/>
    <x v="29"/>
    <d v="2021-12-06T00:00:00"/>
    <x v="0"/>
    <n v="7000136094"/>
    <n v="6300"/>
    <x v="0"/>
    <x v="0"/>
    <n v="6300"/>
    <n v="2.5644"/>
    <n v="16155.72"/>
    <x v="2"/>
    <x v="0"/>
    <s v="Wolf M2"/>
    <n v="2080"/>
  </r>
  <r>
    <x v="0"/>
    <x v="0"/>
    <n v="35000282"/>
    <x v="29"/>
    <d v="2021-12-06T00:00:00"/>
    <x v="0"/>
    <n v="7000136236"/>
    <n v="3000"/>
    <x v="0"/>
    <x v="0"/>
    <n v="3000"/>
    <n v="2.5644"/>
    <n v="7693.2"/>
    <x v="2"/>
    <x v="0"/>
    <s v="Mischer 1"/>
    <n v="2040"/>
  </r>
  <r>
    <x v="0"/>
    <x v="0"/>
    <n v="35000282"/>
    <x v="29"/>
    <d v="2021-12-06T00:00:00"/>
    <x v="0"/>
    <n v="7000136236"/>
    <n v="3000"/>
    <x v="0"/>
    <x v="0"/>
    <n v="3000"/>
    <n v="2.5644"/>
    <n v="7693.2"/>
    <x v="2"/>
    <x v="0"/>
    <s v="Wolf M1"/>
    <n v="2070"/>
  </r>
  <r>
    <x v="0"/>
    <x v="0"/>
    <n v="35000313"/>
    <x v="30"/>
    <d v="2021-12-06T00:00:00"/>
    <x v="0"/>
    <n v="7000136085"/>
    <n v="3300"/>
    <x v="0"/>
    <x v="0"/>
    <n v="3300"/>
    <n v="2.8504"/>
    <n v="9406.32"/>
    <x v="2"/>
    <x v="0"/>
    <s v="Mischer 1"/>
    <n v="2040"/>
  </r>
  <r>
    <x v="0"/>
    <x v="0"/>
    <n v="35000313"/>
    <x v="30"/>
    <d v="2021-12-06T00:00:00"/>
    <x v="0"/>
    <n v="7000136085"/>
    <n v="3300"/>
    <x v="0"/>
    <x v="0"/>
    <n v="3300"/>
    <n v="2.8504"/>
    <n v="9406.32"/>
    <x v="2"/>
    <x v="0"/>
    <s v="Wolf M1"/>
    <n v="2070"/>
  </r>
  <r>
    <x v="0"/>
    <x v="0"/>
    <n v="35000313"/>
    <x v="30"/>
    <d v="2021-12-06T00:00:00"/>
    <x v="0"/>
    <n v="7000136237"/>
    <n v="2400"/>
    <x v="0"/>
    <x v="0"/>
    <n v="2400"/>
    <n v="2.8504"/>
    <n v="6840.96"/>
    <x v="2"/>
    <x v="0"/>
    <s v="Mischer 1"/>
    <n v="2040"/>
  </r>
  <r>
    <x v="0"/>
    <x v="0"/>
    <n v="35000313"/>
    <x v="30"/>
    <d v="2021-12-06T00:00:00"/>
    <x v="0"/>
    <n v="7000136237"/>
    <n v="2400"/>
    <x v="0"/>
    <x v="0"/>
    <n v="2400"/>
    <n v="2.8504"/>
    <n v="6840.96"/>
    <x v="2"/>
    <x v="0"/>
    <s v="Wolf M1"/>
    <n v="2070"/>
  </r>
  <r>
    <x v="0"/>
    <x v="0"/>
    <n v="35000315"/>
    <x v="31"/>
    <d v="2021-12-06T00:00:00"/>
    <x v="0"/>
    <n v="7000136086"/>
    <n v="4500"/>
    <x v="0"/>
    <x v="0"/>
    <n v="4500"/>
    <n v="2.7574999999999998"/>
    <n v="12408.75"/>
    <x v="2"/>
    <x v="0"/>
    <s v="Mischer 1"/>
    <n v="2040"/>
  </r>
  <r>
    <x v="0"/>
    <x v="0"/>
    <n v="35000315"/>
    <x v="31"/>
    <d v="2021-12-06T00:00:00"/>
    <x v="0"/>
    <n v="7000136086"/>
    <n v="4500"/>
    <x v="0"/>
    <x v="0"/>
    <n v="4500"/>
    <n v="2.7574999999999998"/>
    <n v="12408.75"/>
    <x v="2"/>
    <x v="0"/>
    <s v="Wolf M1"/>
    <n v="2070"/>
  </r>
  <r>
    <x v="0"/>
    <x v="0"/>
    <n v="35000350"/>
    <x v="32"/>
    <d v="2021-12-06T00:00:00"/>
    <x v="0"/>
    <n v="7000136095"/>
    <n v="4500"/>
    <x v="0"/>
    <x v="0"/>
    <n v="4500"/>
    <n v="2.8921000000000001"/>
    <n v="13014.45"/>
    <x v="2"/>
    <x v="0"/>
    <s v="Mischer 2"/>
    <n v="2050"/>
  </r>
  <r>
    <x v="0"/>
    <x v="0"/>
    <n v="35000350"/>
    <x v="32"/>
    <d v="2021-12-06T00:00:00"/>
    <x v="0"/>
    <n v="7000136095"/>
    <n v="4500"/>
    <x v="0"/>
    <x v="0"/>
    <n v="4500"/>
    <n v="2.8921000000000001"/>
    <n v="13014.45"/>
    <x v="2"/>
    <x v="0"/>
    <s v="Wolf M2"/>
    <n v="2080"/>
  </r>
  <r>
    <x v="0"/>
    <x v="0"/>
    <n v="35000351"/>
    <x v="33"/>
    <d v="2021-12-06T00:00:00"/>
    <x v="0"/>
    <n v="7000136087"/>
    <n v="4200"/>
    <x v="0"/>
    <x v="0"/>
    <n v="4200"/>
    <n v="2.7084000000000001"/>
    <n v="11375.28"/>
    <x v="2"/>
    <x v="0"/>
    <s v="Mischer 1"/>
    <n v="2040"/>
  </r>
  <r>
    <x v="0"/>
    <x v="0"/>
    <n v="35000351"/>
    <x v="33"/>
    <d v="2021-12-06T00:00:00"/>
    <x v="0"/>
    <n v="7000136087"/>
    <n v="4200"/>
    <x v="0"/>
    <x v="0"/>
    <n v="4200"/>
    <n v="2.7084000000000001"/>
    <n v="11375.28"/>
    <x v="2"/>
    <x v="0"/>
    <s v="Wolf M1"/>
    <n v="2070"/>
  </r>
  <r>
    <x v="0"/>
    <x v="0"/>
    <n v="35900003"/>
    <x v="34"/>
    <d v="2021-12-06T00:00:00"/>
    <x v="0"/>
    <n v="7000136076"/>
    <n v="2880"/>
    <x v="0"/>
    <x v="0"/>
    <n v="2880"/>
    <n v="2.2656000000000001"/>
    <n v="6524.9279999999999"/>
    <x v="2"/>
    <x v="0"/>
    <s v="Stephan UMSK 130"/>
    <n v="2100"/>
  </r>
  <r>
    <x v="0"/>
    <x v="0"/>
    <n v="47000071"/>
    <x v="35"/>
    <d v="2021-12-06T00:00:00"/>
    <x v="0"/>
    <n v="7000134724"/>
    <n v="13236"/>
    <x v="1"/>
    <x v="1"/>
    <n v="1985.4"/>
    <n v="0.70079999999999998"/>
    <n v="9275.7888000000003"/>
    <x v="3"/>
    <x v="1"/>
    <s v="Linie 16"/>
    <n v="5016"/>
  </r>
  <r>
    <x v="0"/>
    <x v="0"/>
    <n v="47000120"/>
    <x v="36"/>
    <d v="2021-12-06T00:00:00"/>
    <x v="0"/>
    <n v="7000136066"/>
    <n v="6095"/>
    <x v="1"/>
    <x v="1"/>
    <n v="1219"/>
    <n v="0.77470000000000006"/>
    <n v="4721.7965000000004"/>
    <x v="3"/>
    <x v="1"/>
    <s v="Linie 16"/>
    <n v="5016"/>
  </r>
  <r>
    <x v="0"/>
    <x v="0"/>
    <n v="47000597"/>
    <x v="37"/>
    <d v="2021-12-06T00:00:00"/>
    <x v="0"/>
    <n v="7000133042"/>
    <n v="28048"/>
    <x v="1"/>
    <x v="1"/>
    <n v="4207.2"/>
    <n v="0.65969999999999995"/>
    <n v="18503.265599999999"/>
    <x v="4"/>
    <x v="1"/>
    <s v="Linie 34"/>
    <n v="5034"/>
  </r>
  <r>
    <x v="0"/>
    <x v="0"/>
    <n v="47000652"/>
    <x v="38"/>
    <d v="2021-12-06T00:00:00"/>
    <x v="0"/>
    <n v="7000131407"/>
    <n v="17258"/>
    <x v="1"/>
    <x v="1"/>
    <n v="2588.6999999999998"/>
    <n v="0.62819999999999998"/>
    <n v="10841.4756"/>
    <x v="3"/>
    <x v="1"/>
    <s v="Linie 11"/>
    <n v="5011"/>
  </r>
  <r>
    <x v="0"/>
    <x v="0"/>
    <n v="47000849"/>
    <x v="39"/>
    <d v="2021-12-06T00:00:00"/>
    <x v="0"/>
    <n v="7000135168"/>
    <n v="2242"/>
    <x v="1"/>
    <x v="1"/>
    <n v="4842.72"/>
    <n v="9.1479999999999997"/>
    <n v="20509.815999999999"/>
    <x v="4"/>
    <x v="1"/>
    <s v="Linie 3"/>
    <n v="5003"/>
  </r>
  <r>
    <x v="0"/>
    <x v="0"/>
    <n v="47000946"/>
    <x v="40"/>
    <d v="2021-12-06T00:00:00"/>
    <x v="0"/>
    <n v="7000134725"/>
    <n v="14348"/>
    <x v="1"/>
    <x v="1"/>
    <n v="2295.6799999999998"/>
    <n v="0.76200000000000001"/>
    <n v="10933.175999999999"/>
    <x v="3"/>
    <x v="1"/>
    <s v="Linie 16"/>
    <n v="5016"/>
  </r>
  <r>
    <x v="0"/>
    <x v="0"/>
    <n v="47000997"/>
    <x v="41"/>
    <d v="2021-12-06T00:00:00"/>
    <x v="0"/>
    <n v="7000131408"/>
    <n v="13062"/>
    <x v="1"/>
    <x v="1"/>
    <n v="1959.3"/>
    <n v="0.69279999999999997"/>
    <n v="9049.3536000000004"/>
    <x v="3"/>
    <x v="1"/>
    <s v="Linie 11"/>
    <n v="5011"/>
  </r>
  <r>
    <x v="0"/>
    <x v="0"/>
    <n v="47900002"/>
    <x v="42"/>
    <d v="2021-12-06T00:00:00"/>
    <x v="0"/>
    <n v="7000135638"/>
    <n v="14848"/>
    <x v="1"/>
    <x v="1"/>
    <n v="2227.1999999999998"/>
    <n v="0.53600000000000003"/>
    <n v="7958.5280000000002"/>
    <x v="3"/>
    <x v="1"/>
    <s v="Linie 1"/>
    <n v="5001"/>
  </r>
  <r>
    <x v="0"/>
    <x v="0"/>
    <n v="47900003"/>
    <x v="43"/>
    <d v="2021-12-06T00:00:00"/>
    <x v="0"/>
    <n v="7000135639"/>
    <n v="25266"/>
    <x v="1"/>
    <x v="1"/>
    <n v="3789.9"/>
    <n v="0.5786"/>
    <n v="14618.9076"/>
    <x v="3"/>
    <x v="1"/>
    <s v="Linie 1"/>
    <n v="5001"/>
  </r>
  <r>
    <x v="0"/>
    <x v="0"/>
    <n v="48000064"/>
    <x v="44"/>
    <d v="2021-12-06T00:00:00"/>
    <x v="0"/>
    <n v="7000132061"/>
    <n v="4544"/>
    <x v="1"/>
    <x v="1"/>
    <n v="999.68"/>
    <n v="0.92230000000000001"/>
    <n v="4190.9312"/>
    <x v="4"/>
    <x v="1"/>
    <s v="Linie 2"/>
    <n v="5002"/>
  </r>
  <r>
    <x v="0"/>
    <x v="0"/>
    <n v="48000116"/>
    <x v="45"/>
    <d v="2021-12-06T00:00:00"/>
    <x v="0"/>
    <n v="7000133029"/>
    <n v="1978"/>
    <x v="1"/>
    <x v="1"/>
    <n v="395.6"/>
    <n v="0.96719999999999995"/>
    <n v="1913.1215999999999"/>
    <x v="4"/>
    <x v="1"/>
    <s v="Linie 15"/>
    <n v="5015"/>
  </r>
  <r>
    <x v="0"/>
    <x v="0"/>
    <n v="48000182"/>
    <x v="46"/>
    <d v="2021-12-06T00:00:00"/>
    <x v="0"/>
    <n v="7000133864"/>
    <n v="0"/>
    <x v="1"/>
    <x v="1"/>
    <n v="0"/>
    <n v="0.80759999999999998"/>
    <n v="0"/>
    <x v="3"/>
    <x v="1"/>
    <s v="Linie 1"/>
    <n v="5001"/>
  </r>
  <r>
    <x v="0"/>
    <x v="0"/>
    <n v="48001145"/>
    <x v="47"/>
    <d v="2021-12-06T00:00:00"/>
    <x v="0"/>
    <n v="7000135554"/>
    <n v="29946"/>
    <x v="1"/>
    <x v="1"/>
    <n v="11978.4"/>
    <n v="1.4119999999999999"/>
    <n v="42283.752"/>
    <x v="5"/>
    <x v="2"/>
    <s v="Linie 30"/>
    <n v="5030"/>
  </r>
  <r>
    <x v="0"/>
    <x v="0"/>
    <n v="48001145"/>
    <x v="47"/>
    <d v="2021-12-06T00:00:00"/>
    <x v="0"/>
    <n v="7000136254"/>
    <n v="60850"/>
    <x v="1"/>
    <x v="1"/>
    <n v="24340"/>
    <n v="1.4119999999999999"/>
    <n v="85920.2"/>
    <x v="5"/>
    <x v="2"/>
    <s v="Linie 30"/>
    <n v="5030"/>
  </r>
  <r>
    <x v="0"/>
    <x v="0"/>
    <n v="48001146"/>
    <x v="48"/>
    <d v="2021-12-06T00:00:00"/>
    <x v="0"/>
    <n v="7000135553"/>
    <n v="16380"/>
    <x v="1"/>
    <x v="1"/>
    <n v="6552"/>
    <n v="1.3615999999999999"/>
    <n v="22303.008000000002"/>
    <x v="5"/>
    <x v="2"/>
    <s v="Linie 30"/>
    <n v="5030"/>
  </r>
  <r>
    <x v="0"/>
    <x v="0"/>
    <n v="48001146"/>
    <x v="48"/>
    <d v="2021-12-06T00:00:00"/>
    <x v="0"/>
    <n v="7000135555"/>
    <n v="34020"/>
    <x v="1"/>
    <x v="1"/>
    <n v="13608"/>
    <n v="1.3615999999999999"/>
    <n v="46321.631999999998"/>
    <x v="5"/>
    <x v="2"/>
    <s v="Linie 30"/>
    <n v="5030"/>
  </r>
  <r>
    <x v="0"/>
    <x v="0"/>
    <n v="49500090"/>
    <x v="49"/>
    <d v="2021-12-06T00:00:00"/>
    <x v="0"/>
    <n v="7000136221"/>
    <n v="264"/>
    <x v="0"/>
    <x v="0"/>
    <n v="264"/>
    <n v="0.51400000000000001"/>
    <n v="135.696"/>
    <x v="0"/>
    <x v="0"/>
    <s v="Vacumierung"/>
    <n v="5902"/>
  </r>
  <r>
    <x v="0"/>
    <x v="0"/>
    <n v="49500118"/>
    <x v="50"/>
    <d v="2021-12-06T00:00:00"/>
    <x v="0"/>
    <n v="7000136294"/>
    <n v="260"/>
    <x v="0"/>
    <x v="0"/>
    <n v="260"/>
    <n v="1.1740999999999999"/>
    <n v="305.26600000000002"/>
    <x v="0"/>
    <x v="0"/>
    <s v="Vacumierung"/>
    <n v="5902"/>
  </r>
  <r>
    <x v="0"/>
    <x v="0"/>
    <n v="49500121"/>
    <x v="51"/>
    <d v="2021-12-06T00:00:00"/>
    <x v="0"/>
    <n v="7000136199"/>
    <n v="454"/>
    <x v="0"/>
    <x v="0"/>
    <n v="454"/>
    <n v="1.1740999999999999"/>
    <n v="533.04139999999995"/>
    <x v="0"/>
    <x v="0"/>
    <s v="Vacumierung"/>
    <n v="5902"/>
  </r>
  <r>
    <x v="0"/>
    <x v="0"/>
    <n v="49500126"/>
    <x v="52"/>
    <d v="2021-12-06T00:00:00"/>
    <x v="0"/>
    <n v="7000136225"/>
    <n v="92"/>
    <x v="0"/>
    <x v="0"/>
    <n v="92"/>
    <n v="0.51400000000000001"/>
    <n v="47.287999999999997"/>
    <x v="0"/>
    <x v="0"/>
    <s v="Vacumierung"/>
    <n v="5902"/>
  </r>
  <r>
    <x v="0"/>
    <x v="0"/>
    <n v="49500178"/>
    <x v="53"/>
    <d v="2021-12-06T00:00:00"/>
    <x v="0"/>
    <n v="7000134093"/>
    <n v="828"/>
    <x v="1"/>
    <x v="1"/>
    <n v="165.6"/>
    <n v="0.36659999999999998"/>
    <n v="303.54480000000001"/>
    <x v="3"/>
    <x v="1"/>
    <s v="Linie 9"/>
    <n v="5009"/>
  </r>
  <r>
    <x v="0"/>
    <x v="0"/>
    <n v="49500179"/>
    <x v="54"/>
    <d v="2021-12-06T00:00:00"/>
    <x v="0"/>
    <n v="7000134094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6T00:00:00"/>
    <x v="0"/>
    <n v="7000134095"/>
    <n v="0"/>
    <x v="1"/>
    <x v="1"/>
    <n v="0"/>
    <n v="0.36659999999999998"/>
    <n v="0"/>
    <x v="3"/>
    <x v="1"/>
    <s v="Linie 9"/>
    <n v="5009"/>
  </r>
  <r>
    <x v="0"/>
    <x v="0"/>
    <n v="49500182"/>
    <x v="56"/>
    <d v="2021-12-06T00:00:00"/>
    <x v="0"/>
    <n v="7000134096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6T00:00:00"/>
    <x v="0"/>
    <n v="7000134097"/>
    <n v="3128"/>
    <x v="1"/>
    <x v="1"/>
    <n v="625.6"/>
    <n v="0.36659999999999998"/>
    <n v="1146.7248"/>
    <x v="3"/>
    <x v="1"/>
    <s v="Linie 9"/>
    <n v="5009"/>
  </r>
  <r>
    <x v="0"/>
    <x v="0"/>
    <n v="49500184"/>
    <x v="58"/>
    <d v="2021-12-06T00:00:00"/>
    <x v="0"/>
    <n v="7000134098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6T00:00:00"/>
    <x v="0"/>
    <n v="7000134099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6T00:00:00"/>
    <x v="0"/>
    <n v="7000134100"/>
    <n v="0"/>
    <x v="1"/>
    <x v="1"/>
    <n v="0"/>
    <n v="0.42659999999999998"/>
    <n v="0"/>
    <x v="3"/>
    <x v="1"/>
    <s v="Linie 9"/>
    <n v="5009"/>
  </r>
  <r>
    <x v="0"/>
    <x v="0"/>
    <n v="49500194"/>
    <x v="61"/>
    <d v="2021-12-06T00:00:00"/>
    <x v="0"/>
    <n v="7000136204"/>
    <n v="281"/>
    <x v="0"/>
    <x v="0"/>
    <n v="281"/>
    <n v="1.41E-2"/>
    <n v="3.9621"/>
    <x v="0"/>
    <x v="0"/>
    <s v="Vacumierung"/>
    <n v="5902"/>
  </r>
  <r>
    <x v="0"/>
    <x v="0"/>
    <n v="49500229"/>
    <x v="62"/>
    <d v="2021-12-06T00:00:00"/>
    <x v="0"/>
    <n v="7000136222"/>
    <n v="149"/>
    <x v="0"/>
    <x v="0"/>
    <n v="149"/>
    <n v="2.4E-2"/>
    <n v="3.5760000000000001"/>
    <x v="0"/>
    <x v="0"/>
    <s v="Vacumierung"/>
    <n v="5902"/>
  </r>
  <r>
    <x v="0"/>
    <x v="0"/>
    <n v="49500231"/>
    <x v="63"/>
    <d v="2021-12-06T00:00:00"/>
    <x v="0"/>
    <n v="7000136205"/>
    <n v="95"/>
    <x v="0"/>
    <x v="0"/>
    <n v="95"/>
    <n v="2.4E-2"/>
    <n v="2.2799999999999998"/>
    <x v="0"/>
    <x v="0"/>
    <s v="Vacumierung"/>
    <n v="5902"/>
  </r>
  <r>
    <x v="0"/>
    <x v="0"/>
    <n v="49500232"/>
    <x v="64"/>
    <d v="2021-12-06T00:00:00"/>
    <x v="0"/>
    <n v="7000136223"/>
    <n v="158"/>
    <x v="0"/>
    <x v="0"/>
    <n v="158"/>
    <n v="1.41E-2"/>
    <n v="2.2277999999999998"/>
    <x v="0"/>
    <x v="0"/>
    <s v="Vacumierung"/>
    <n v="5902"/>
  </r>
  <r>
    <x v="0"/>
    <x v="0"/>
    <n v="49500234"/>
    <x v="65"/>
    <d v="2021-12-06T00:00:00"/>
    <x v="0"/>
    <n v="7000136224"/>
    <n v="207"/>
    <x v="0"/>
    <x v="0"/>
    <n v="207"/>
    <n v="2.4E-2"/>
    <n v="4.968"/>
    <x v="0"/>
    <x v="0"/>
    <s v="Vacumierung"/>
    <n v="5902"/>
  </r>
  <r>
    <x v="0"/>
    <x v="0"/>
    <n v="49500235"/>
    <x v="66"/>
    <d v="2021-12-06T00:00:00"/>
    <x v="0"/>
    <n v="7000136226"/>
    <n v="376"/>
    <x v="0"/>
    <x v="0"/>
    <n v="376"/>
    <n v="0.51400000000000001"/>
    <n v="193.26400000000001"/>
    <x v="0"/>
    <x v="0"/>
    <s v="Vacumierung"/>
    <n v="5902"/>
  </r>
  <r>
    <x v="0"/>
    <x v="0"/>
    <n v="50000203"/>
    <x v="67"/>
    <d v="2021-12-06T00:00:00"/>
    <x v="0"/>
    <n v="7000136050"/>
    <n v="45"/>
    <x v="2"/>
    <x v="2"/>
    <n v="900"/>
    <n v="59.476199999999999"/>
    <n v="2676.4290000000001"/>
    <x v="6"/>
    <x v="3"/>
    <s v="EVP L4 Beutel"/>
    <n v="6130"/>
  </r>
  <r>
    <x v="0"/>
    <x v="0"/>
    <n v="50000203"/>
    <x v="67"/>
    <d v="2021-12-06T00:00:00"/>
    <x v="0"/>
    <n v="7000136295"/>
    <n v="328"/>
    <x v="2"/>
    <x v="2"/>
    <n v="6560"/>
    <n v="59.476199999999999"/>
    <n v="19508.193599999999"/>
    <x v="6"/>
    <x v="3"/>
    <s v="EVP L4 Beutel"/>
    <n v="6130"/>
  </r>
  <r>
    <x v="0"/>
    <x v="0"/>
    <n v="50000203"/>
    <x v="67"/>
    <d v="2021-12-06T00:00:00"/>
    <x v="0"/>
    <n v="7000136296"/>
    <n v="180"/>
    <x v="2"/>
    <x v="2"/>
    <n v="3600"/>
    <n v="59.476199999999999"/>
    <n v="10705.716"/>
    <x v="6"/>
    <x v="3"/>
    <s v="EVP L4 Beutel"/>
    <n v="6130"/>
  </r>
  <r>
    <x v="0"/>
    <x v="0"/>
    <n v="50000223"/>
    <x v="68"/>
    <d v="2021-12-06T00:00:00"/>
    <x v="0"/>
    <n v="7000135854"/>
    <n v="1092"/>
    <x v="2"/>
    <x v="2"/>
    <n v="2184"/>
    <n v="10.6013"/>
    <n v="11576.6196"/>
    <x v="7"/>
    <x v="4"/>
    <s v="Subunternehmer"/>
    <n v="9999"/>
  </r>
  <r>
    <x v="0"/>
    <x v="0"/>
    <n v="50000223"/>
    <x v="68"/>
    <d v="2021-12-06T00:00:00"/>
    <x v="0"/>
    <n v="7000136155"/>
    <n v="468"/>
    <x v="2"/>
    <x v="2"/>
    <n v="936"/>
    <n v="10.6013"/>
    <n v="4961.4084000000003"/>
    <x v="7"/>
    <x v="4"/>
    <s v="Subunternehmer"/>
    <n v="9999"/>
  </r>
  <r>
    <x v="0"/>
    <x v="0"/>
    <n v="50000296"/>
    <x v="69"/>
    <d v="2021-12-06T00:00:00"/>
    <x v="0"/>
    <n v="7000135853"/>
    <n v="4000"/>
    <x v="2"/>
    <x v="2"/>
    <n v="7680"/>
    <n v="7.8074000000000003"/>
    <n v="31229.599999999999"/>
    <x v="7"/>
    <x v="4"/>
    <s v="Subunternehmer"/>
    <n v="9999"/>
  </r>
  <r>
    <x v="0"/>
    <x v="0"/>
    <n v="50000301"/>
    <x v="70"/>
    <d v="2021-12-06T00:00:00"/>
    <x v="0"/>
    <n v="7000136079"/>
    <n v="209"/>
    <x v="2"/>
    <x v="2"/>
    <n v="261.25"/>
    <n v="7.7020999999999997"/>
    <n v="1609.7389000000001"/>
    <x v="3"/>
    <x v="1"/>
    <s v="Linie 9"/>
    <n v="5009"/>
  </r>
  <r>
    <x v="0"/>
    <x v="0"/>
    <n v="57000029"/>
    <x v="71"/>
    <d v="2021-12-06T00:00:00"/>
    <x v="0"/>
    <n v="7000135999"/>
    <n v="396"/>
    <x v="2"/>
    <x v="2"/>
    <n v="2376"/>
    <n v="20.581600000000002"/>
    <n v="8150.3136000000004"/>
    <x v="7"/>
    <x v="4"/>
    <s v="Subunternehmer"/>
    <n v="9999"/>
  </r>
  <r>
    <x v="0"/>
    <x v="0"/>
    <n v="57000098"/>
    <x v="72"/>
    <d v="2021-12-06T00:00:00"/>
    <x v="0"/>
    <n v="7000134221"/>
    <n v="30"/>
    <x v="2"/>
    <x v="2"/>
    <n v="30"/>
    <n v="5.0885999999999996"/>
    <n v="152.65799999999999"/>
    <x v="4"/>
    <x v="1"/>
    <s v="Linie 4"/>
    <n v="5004"/>
  </r>
  <r>
    <x v="0"/>
    <x v="0"/>
    <n v="57000100"/>
    <x v="73"/>
    <d v="2021-12-06T00:00:00"/>
    <x v="0"/>
    <n v="7000133567"/>
    <n v="15"/>
    <x v="2"/>
    <x v="2"/>
    <n v="15"/>
    <n v="5.0885999999999996"/>
    <n v="76.328999999999994"/>
    <x v="4"/>
    <x v="1"/>
    <s v="Linie 4"/>
    <n v="5004"/>
  </r>
  <r>
    <x v="0"/>
    <x v="0"/>
    <n v="57000213"/>
    <x v="74"/>
    <d v="2021-12-06T00:00:00"/>
    <x v="0"/>
    <n v="7000134167"/>
    <n v="80"/>
    <x v="2"/>
    <x v="2"/>
    <n v="80"/>
    <n v="5.4085000000000001"/>
    <n v="432.68"/>
    <x v="4"/>
    <x v="1"/>
    <s v="Linie 4"/>
    <n v="5004"/>
  </r>
  <r>
    <x v="0"/>
    <x v="0"/>
    <n v="57000213"/>
    <x v="74"/>
    <d v="2021-12-06T00:00:00"/>
    <x v="0"/>
    <n v="7000135640"/>
    <n v="727"/>
    <x v="2"/>
    <x v="2"/>
    <n v="727"/>
    <n v="5.4085000000000001"/>
    <n v="3931.9794999999999"/>
    <x v="4"/>
    <x v="1"/>
    <s v="Linie 4"/>
    <n v="5004"/>
  </r>
  <r>
    <x v="0"/>
    <x v="0"/>
    <n v="57000213"/>
    <x v="74"/>
    <d v="2021-12-06T00:00:00"/>
    <x v="0"/>
    <n v="7000135697"/>
    <n v="150"/>
    <x v="2"/>
    <x v="2"/>
    <n v="150"/>
    <n v="5.4085000000000001"/>
    <n v="811.27499999999998"/>
    <x v="4"/>
    <x v="1"/>
    <s v="Linie 4"/>
    <n v="5004"/>
  </r>
  <r>
    <x v="0"/>
    <x v="0"/>
    <n v="57000217"/>
    <x v="75"/>
    <d v="2021-12-06T00:00:00"/>
    <x v="0"/>
    <n v="7000133569"/>
    <n v="10"/>
    <x v="2"/>
    <x v="2"/>
    <n v="10"/>
    <n v="5.4085000000000001"/>
    <n v="54.085000000000001"/>
    <x v="4"/>
    <x v="1"/>
    <s v="Linie 4"/>
    <n v="5004"/>
  </r>
  <r>
    <x v="0"/>
    <x v="0"/>
    <n v="57000218"/>
    <x v="76"/>
    <d v="2021-12-06T00:00:00"/>
    <x v="0"/>
    <n v="7000135653"/>
    <n v="120"/>
    <x v="2"/>
    <x v="2"/>
    <n v="120"/>
    <n v="5.4085000000000001"/>
    <n v="649.02"/>
    <x v="4"/>
    <x v="1"/>
    <s v="Linie 4"/>
    <n v="5004"/>
  </r>
  <r>
    <x v="0"/>
    <x v="0"/>
    <n v="57000274"/>
    <x v="77"/>
    <d v="2021-12-06T00:00:00"/>
    <x v="0"/>
    <n v="7000136004"/>
    <n v="3518"/>
    <x v="2"/>
    <x v="2"/>
    <n v="7036"/>
    <n v="7.6151"/>
    <n v="26789.9218"/>
    <x v="3"/>
    <x v="1"/>
    <s v="Wurstverpackung"/>
    <n v="5330"/>
  </r>
  <r>
    <x v="0"/>
    <x v="0"/>
    <n v="57000275"/>
    <x v="78"/>
    <d v="2021-12-06T00:00:00"/>
    <x v="0"/>
    <n v="7000136051"/>
    <n v="189"/>
    <x v="2"/>
    <x v="2"/>
    <n v="3780"/>
    <n v="30.607299999999999"/>
    <n v="5784.7797"/>
    <x v="6"/>
    <x v="3"/>
    <s v="EVP L4 Beutel"/>
    <n v="6130"/>
  </r>
  <r>
    <x v="0"/>
    <x v="0"/>
    <n v="57000327"/>
    <x v="79"/>
    <d v="2021-12-06T00:00:00"/>
    <x v="0"/>
    <n v="7000135974"/>
    <n v="139"/>
    <x v="2"/>
    <x v="2"/>
    <n v="166.8"/>
    <n v="5.7401"/>
    <n v="797.87390000000005"/>
    <x v="7"/>
    <x v="4"/>
    <s v="Subunternehmer"/>
    <n v="9999"/>
  </r>
  <r>
    <x v="0"/>
    <x v="0"/>
    <n v="57000333"/>
    <x v="80"/>
    <d v="2021-12-06T00:00:00"/>
    <x v="0"/>
    <n v="7000134726"/>
    <n v="1103"/>
    <x v="2"/>
    <x v="2"/>
    <n v="1985.4"/>
    <n v="9.4671000000000003"/>
    <n v="10442.211300000001"/>
    <x v="6"/>
    <x v="3"/>
    <s v="EVP L2 kleines Band"/>
    <n v="6110"/>
  </r>
  <r>
    <x v="0"/>
    <x v="0"/>
    <n v="57000590"/>
    <x v="81"/>
    <d v="2021-12-06T00:00:00"/>
    <x v="0"/>
    <n v="7000135976"/>
    <n v="735"/>
    <x v="2"/>
    <x v="2"/>
    <n v="1837.5"/>
    <n v="11.2959"/>
    <n v="8302.4865000000009"/>
    <x v="7"/>
    <x v="4"/>
    <s v="Subunternehmer"/>
    <n v="9999"/>
  </r>
  <r>
    <x v="0"/>
    <x v="0"/>
    <n v="57000591"/>
    <x v="82"/>
    <d v="2021-12-06T00:00:00"/>
    <x v="0"/>
    <n v="7000135978"/>
    <n v="1050"/>
    <x v="2"/>
    <x v="2"/>
    <n v="2625"/>
    <n v="12.059900000000001"/>
    <n v="12662.895"/>
    <x v="7"/>
    <x v="4"/>
    <s v="Subunternehmer"/>
    <n v="9999"/>
  </r>
  <r>
    <x v="0"/>
    <x v="0"/>
    <n v="57000623"/>
    <x v="83"/>
    <d v="2021-12-06T00:00:00"/>
    <x v="0"/>
    <n v="7000135583"/>
    <n v="9010"/>
    <x v="2"/>
    <x v="0"/>
    <n v="10812"/>
    <n v="5.1889000000000003"/>
    <n v="56102.3868"/>
    <x v="8"/>
    <x v="5"/>
    <s v="Linie 22"/>
    <n v="5022"/>
  </r>
  <r>
    <x v="0"/>
    <x v="0"/>
    <n v="57000624"/>
    <x v="84"/>
    <d v="2021-12-06T00:00:00"/>
    <x v="0"/>
    <n v="7000135531"/>
    <n v="2550"/>
    <x v="2"/>
    <x v="0"/>
    <n v="3060"/>
    <n v="4.7263000000000002"/>
    <n v="14462.477999999999"/>
    <x v="8"/>
    <x v="5"/>
    <s v="Linie 22"/>
    <n v="5022"/>
  </r>
  <r>
    <x v="0"/>
    <x v="0"/>
    <n v="57000637"/>
    <x v="85"/>
    <d v="2021-12-06T00:00:00"/>
    <x v="0"/>
    <n v="7000134729"/>
    <n v="1367"/>
    <x v="2"/>
    <x v="2"/>
    <n v="1476.36"/>
    <n v="4.8311999999999999"/>
    <n v="6604.2503999999999"/>
    <x v="3"/>
    <x v="1"/>
    <s v="Linie 16"/>
    <n v="5016"/>
  </r>
  <r>
    <x v="0"/>
    <x v="0"/>
    <n v="57000640"/>
    <x v="86"/>
    <d v="2021-12-06T00:00:00"/>
    <x v="0"/>
    <n v="7000133579"/>
    <n v="264"/>
    <x v="2"/>
    <x v="2"/>
    <n v="316.8"/>
    <n v="5.6679000000000004"/>
    <n v="1496.3255999999999"/>
    <x v="3"/>
    <x v="1"/>
    <s v="Linie 16"/>
    <n v="5016"/>
  </r>
  <r>
    <x v="0"/>
    <x v="0"/>
    <n v="57000641"/>
    <x v="87"/>
    <d v="2021-12-06T00:00:00"/>
    <x v="0"/>
    <n v="7000135584"/>
    <n v="2445"/>
    <x v="2"/>
    <x v="0"/>
    <n v="2934"/>
    <n v="5.2129000000000003"/>
    <n v="15294.6486"/>
    <x v="8"/>
    <x v="5"/>
    <s v="Linie 22"/>
    <n v="5022"/>
  </r>
  <r>
    <x v="0"/>
    <x v="0"/>
    <n v="57000656"/>
    <x v="88"/>
    <d v="2021-12-06T00:00:00"/>
    <x v="0"/>
    <n v="7000136000"/>
    <n v="624"/>
    <x v="2"/>
    <x v="2"/>
    <n v="2059.1999999999998"/>
    <n v="12.5243"/>
    <n v="7815.1632"/>
    <x v="7"/>
    <x v="4"/>
    <s v="Subunternehmer"/>
    <n v="9999"/>
  </r>
  <r>
    <x v="0"/>
    <x v="0"/>
    <n v="57000673"/>
    <x v="89"/>
    <d v="2021-12-06T00:00:00"/>
    <x v="0"/>
    <n v="7000135532"/>
    <n v="442"/>
    <x v="2"/>
    <x v="0"/>
    <n v="530.4"/>
    <n v="4.7546999999999997"/>
    <n v="2521.8928799999999"/>
    <x v="8"/>
    <x v="5"/>
    <s v="Linie 22"/>
    <n v="5022"/>
  </r>
  <r>
    <x v="0"/>
    <x v="0"/>
    <n v="57000687"/>
    <x v="90"/>
    <d v="2021-12-06T00:00:00"/>
    <x v="0"/>
    <n v="7000134730"/>
    <n v="1802"/>
    <x v="2"/>
    <x v="2"/>
    <n v="2306.56"/>
    <n v="6.6844000000000001"/>
    <n v="12045.2888"/>
    <x v="6"/>
    <x v="3"/>
    <s v="EVP L2 kleines Band"/>
    <n v="6110"/>
  </r>
  <r>
    <x v="0"/>
    <x v="0"/>
    <n v="57000708"/>
    <x v="91"/>
    <d v="2021-12-06T00:00:00"/>
    <x v="0"/>
    <n v="7000135844"/>
    <n v="375"/>
    <x v="2"/>
    <x v="2"/>
    <n v="337.5"/>
    <n v="3.1254"/>
    <n v="1172.0250000000001"/>
    <x v="7"/>
    <x v="4"/>
    <s v="Subunternehmer"/>
    <n v="9999"/>
  </r>
  <r>
    <x v="0"/>
    <x v="0"/>
    <n v="57000708"/>
    <x v="91"/>
    <d v="2021-12-06T00:00:00"/>
    <x v="0"/>
    <n v="7000136021"/>
    <n v="638"/>
    <x v="2"/>
    <x v="2"/>
    <n v="574.20000000000005"/>
    <n v="3.1254"/>
    <n v="1994.0052000000001"/>
    <x v="7"/>
    <x v="4"/>
    <s v="Subunternehmer"/>
    <n v="9999"/>
  </r>
  <r>
    <x v="0"/>
    <x v="0"/>
    <n v="57000708"/>
    <x v="91"/>
    <d v="2021-12-06T00:00:00"/>
    <x v="0"/>
    <n v="7000136022"/>
    <n v="462"/>
    <x v="2"/>
    <x v="2"/>
    <n v="415.8"/>
    <n v="3.1254"/>
    <n v="1443.9348"/>
    <x v="7"/>
    <x v="4"/>
    <s v="Subunternehmer"/>
    <n v="9999"/>
  </r>
  <r>
    <x v="0"/>
    <x v="0"/>
    <n v="57000720"/>
    <x v="92"/>
    <d v="2021-12-06T00:00:00"/>
    <x v="0"/>
    <n v="7000135992"/>
    <n v="3528"/>
    <x v="2"/>
    <x v="2"/>
    <n v="7408.8"/>
    <n v="10.392099999999999"/>
    <n v="36663.328800000003"/>
    <x v="7"/>
    <x v="4"/>
    <s v="Subunternehmer"/>
    <n v="9999"/>
  </r>
  <r>
    <x v="0"/>
    <x v="0"/>
    <n v="57000738"/>
    <x v="93"/>
    <d v="2021-12-06T00:00:00"/>
    <x v="0"/>
    <n v="7000135533"/>
    <n v="272"/>
    <x v="2"/>
    <x v="0"/>
    <n v="326.39999999999998"/>
    <n v="4.7539999999999996"/>
    <n v="1551.7056"/>
    <x v="8"/>
    <x v="5"/>
    <s v="Linie 22"/>
    <n v="5022"/>
  </r>
  <r>
    <x v="0"/>
    <x v="0"/>
    <n v="58000138"/>
    <x v="94"/>
    <d v="2021-12-06T00:00:00"/>
    <x v="0"/>
    <n v="7000135962"/>
    <n v="0"/>
    <x v="2"/>
    <x v="2"/>
    <n v="0"/>
    <n v="18.724900000000002"/>
    <n v="0"/>
    <x v="7"/>
    <x v="4"/>
    <s v="Subunternehmer"/>
    <n v="9999"/>
  </r>
  <r>
    <x v="0"/>
    <x v="0"/>
    <n v="58000179"/>
    <x v="95"/>
    <d v="2021-12-06T00:00:00"/>
    <x v="0"/>
    <n v="7000135963"/>
    <n v="2016"/>
    <x v="2"/>
    <x v="2"/>
    <n v="8064"/>
    <n v="23.680199999999999"/>
    <n v="47739.283199999998"/>
    <x v="7"/>
    <x v="4"/>
    <s v="Subunternehmer"/>
    <n v="9999"/>
  </r>
  <r>
    <x v="0"/>
    <x v="0"/>
    <n v="58000235"/>
    <x v="96"/>
    <d v="2021-12-06T00:00:00"/>
    <x v="0"/>
    <n v="7000135893"/>
    <n v="17"/>
    <x v="2"/>
    <x v="2"/>
    <n v="163.19999999999999"/>
    <n v="34.617600000000003"/>
    <n v="588.49919999999997"/>
    <x v="4"/>
    <x v="1"/>
    <s v="Linie 32"/>
    <n v="5032"/>
  </r>
  <r>
    <x v="0"/>
    <x v="0"/>
    <n v="58000235"/>
    <x v="96"/>
    <d v="2021-12-06T00:00:00"/>
    <x v="0"/>
    <n v="7000136149"/>
    <n v="159"/>
    <x v="2"/>
    <x v="2"/>
    <n v="1526.4"/>
    <n v="34.617600000000003"/>
    <n v="5504.1984000000002"/>
    <x v="5"/>
    <x v="2"/>
    <s v="Linie 31"/>
    <n v="5031"/>
  </r>
  <r>
    <x v="0"/>
    <x v="0"/>
    <n v="58000235"/>
    <x v="96"/>
    <d v="2021-12-06T00:00:00"/>
    <x v="0"/>
    <n v="7000136239"/>
    <n v="2673"/>
    <x v="2"/>
    <x v="2"/>
    <n v="25660.799999999999"/>
    <n v="34.617600000000003"/>
    <n v="92532.844800000006"/>
    <x v="5"/>
    <x v="2"/>
    <s v="Linie 31"/>
    <n v="5031"/>
  </r>
  <r>
    <x v="0"/>
    <x v="0"/>
    <n v="58000487"/>
    <x v="97"/>
    <d v="2021-12-06T00:00:00"/>
    <x v="0"/>
    <n v="7000135789"/>
    <n v="283"/>
    <x v="2"/>
    <x v="0"/>
    <n v="1698"/>
    <n v="4.8041"/>
    <n v="8157.3617999999997"/>
    <x v="3"/>
    <x v="1"/>
    <s v="Wurstverpackung"/>
    <n v="5330"/>
  </r>
  <r>
    <x v="0"/>
    <x v="0"/>
    <n v="58000609"/>
    <x v="98"/>
    <d v="2021-12-06T00:00:00"/>
    <x v="0"/>
    <n v="7000135613"/>
    <n v="910"/>
    <x v="2"/>
    <x v="2"/>
    <n v="1638"/>
    <n v="10.8733"/>
    <n v="9894.7029999999995"/>
    <x v="4"/>
    <x v="1"/>
    <s v="Linie 33"/>
    <n v="5033"/>
  </r>
  <r>
    <x v="0"/>
    <x v="0"/>
    <n v="58000711"/>
    <x v="99"/>
    <d v="2021-12-06T00:00:00"/>
    <x v="0"/>
    <n v="7000136097"/>
    <n v="238"/>
    <x v="2"/>
    <x v="0"/>
    <n v="257.04000000000002"/>
    <n v="9.9692000000000007"/>
    <n v="2562.4831680000002"/>
    <x v="8"/>
    <x v="5"/>
    <s v="Linie 20"/>
    <n v="5020"/>
  </r>
  <r>
    <x v="0"/>
    <x v="0"/>
    <n v="58000734"/>
    <x v="100"/>
    <d v="2021-12-06T00:00:00"/>
    <x v="0"/>
    <n v="7000135832"/>
    <n v="272"/>
    <x v="2"/>
    <x v="0"/>
    <n v="269.27999999999997"/>
    <n v="7.4558"/>
    <n v="2007.6978240000001"/>
    <x v="8"/>
    <x v="5"/>
    <s v="Linie 21"/>
    <n v="5021"/>
  </r>
  <r>
    <x v="0"/>
    <x v="0"/>
    <n v="58000738"/>
    <x v="101"/>
    <d v="2021-12-06T00:00:00"/>
    <x v="0"/>
    <n v="7000136098"/>
    <n v="204"/>
    <x v="2"/>
    <x v="0"/>
    <n v="220.32"/>
    <n v="9.9657"/>
    <n v="2195.643024"/>
    <x v="8"/>
    <x v="5"/>
    <s v="Linie 20"/>
    <n v="5020"/>
  </r>
  <r>
    <x v="0"/>
    <x v="0"/>
    <n v="58000830"/>
    <x v="102"/>
    <d v="2021-12-06T00:00:00"/>
    <x v="0"/>
    <n v="7000135958"/>
    <n v="2295"/>
    <x v="2"/>
    <x v="0"/>
    <n v="2524.5"/>
    <n v="6.5358000000000001"/>
    <n v="16499.627100000002"/>
    <x v="8"/>
    <x v="5"/>
    <s v="Linie 20"/>
    <n v="5020"/>
  </r>
  <r>
    <x v="0"/>
    <x v="0"/>
    <n v="58000830"/>
    <x v="102"/>
    <d v="2021-12-06T00:00:00"/>
    <x v="0"/>
    <n v="7000136324"/>
    <n v="255"/>
    <x v="2"/>
    <x v="0"/>
    <n v="280.5"/>
    <n v="6.5358000000000001"/>
    <n v="1833.2918999999999"/>
    <x v="8"/>
    <x v="5"/>
    <s v="Linie 20"/>
    <n v="5020"/>
  </r>
  <r>
    <x v="0"/>
    <x v="0"/>
    <n v="58000835"/>
    <x v="103"/>
    <d v="2021-12-06T00:00:00"/>
    <x v="0"/>
    <n v="7000135635"/>
    <n v="3395"/>
    <x v="2"/>
    <x v="0"/>
    <n v="3361.05"/>
    <n v="7.8437999999999999"/>
    <n v="26363.403989999999"/>
    <x v="8"/>
    <x v="5"/>
    <s v="Linie 23"/>
    <n v="5023"/>
  </r>
  <r>
    <x v="0"/>
    <x v="0"/>
    <n v="58000841"/>
    <x v="104"/>
    <d v="2021-12-06T00:00:00"/>
    <x v="0"/>
    <n v="7000136100"/>
    <n v="680"/>
    <x v="2"/>
    <x v="0"/>
    <n v="734.4"/>
    <n v="9.9200999999999997"/>
    <n v="7285.3214399999997"/>
    <x v="8"/>
    <x v="5"/>
    <s v="Linie 20"/>
    <n v="5020"/>
  </r>
  <r>
    <x v="0"/>
    <x v="0"/>
    <n v="58000841"/>
    <x v="104"/>
    <d v="2021-12-06T00:00:00"/>
    <x v="0"/>
    <n v="7000136106"/>
    <n v="595"/>
    <x v="2"/>
    <x v="0"/>
    <n v="642.6"/>
    <n v="9.9200999999999997"/>
    <n v="6374.6562599999997"/>
    <x v="8"/>
    <x v="5"/>
    <s v="Linie 20"/>
    <n v="5020"/>
  </r>
  <r>
    <x v="0"/>
    <x v="0"/>
    <n v="58000894"/>
    <x v="105"/>
    <d v="2021-12-06T00:00:00"/>
    <x v="0"/>
    <n v="7000136101"/>
    <n v="1020"/>
    <x v="2"/>
    <x v="0"/>
    <n v="1101.5999999999999"/>
    <n v="9.9649000000000001"/>
    <n v="10977.333839999999"/>
    <x v="8"/>
    <x v="5"/>
    <s v="Linie 20"/>
    <n v="5020"/>
  </r>
  <r>
    <x v="0"/>
    <x v="0"/>
    <n v="58000928"/>
    <x v="106"/>
    <d v="2021-12-06T00:00:00"/>
    <x v="0"/>
    <n v="7000135833"/>
    <n v="136"/>
    <x v="2"/>
    <x v="0"/>
    <n v="134.63999999999999"/>
    <n v="7.4470000000000001"/>
    <n v="1002.66408"/>
    <x v="8"/>
    <x v="5"/>
    <s v="Linie 21"/>
    <n v="5021"/>
  </r>
  <r>
    <x v="0"/>
    <x v="0"/>
    <n v="58000929"/>
    <x v="107"/>
    <d v="2021-12-06T00:00:00"/>
    <x v="0"/>
    <n v="7000135834"/>
    <n v="204"/>
    <x v="2"/>
    <x v="0"/>
    <n v="201.96"/>
    <n v="7.4588000000000001"/>
    <n v="1506.379248"/>
    <x v="8"/>
    <x v="5"/>
    <s v="Linie 21"/>
    <n v="5021"/>
  </r>
  <r>
    <x v="0"/>
    <x v="0"/>
    <n v="58000931"/>
    <x v="108"/>
    <d v="2021-12-06T00:00:00"/>
    <x v="0"/>
    <n v="7000135835"/>
    <n v="170"/>
    <x v="2"/>
    <x v="0"/>
    <n v="168.3"/>
    <n v="7.4577999999999998"/>
    <n v="1255.1477400000001"/>
    <x v="8"/>
    <x v="5"/>
    <s v="Linie 21"/>
    <n v="5021"/>
  </r>
  <r>
    <x v="0"/>
    <x v="0"/>
    <n v="58000963"/>
    <x v="109"/>
    <d v="2021-12-06T00:00:00"/>
    <x v="0"/>
    <n v="7000135836"/>
    <n v="136"/>
    <x v="2"/>
    <x v="0"/>
    <n v="134.63999999999999"/>
    <n v="7.4558"/>
    <n v="1003.848912"/>
    <x v="8"/>
    <x v="5"/>
    <s v="Linie 21"/>
    <n v="5021"/>
  </r>
  <r>
    <x v="0"/>
    <x v="0"/>
    <n v="58001001"/>
    <x v="110"/>
    <d v="2021-12-06T00:00:00"/>
    <x v="0"/>
    <n v="7000135837"/>
    <n v="272"/>
    <x v="2"/>
    <x v="0"/>
    <n v="269.27999999999997"/>
    <n v="7.4577"/>
    <n v="2008.209456"/>
    <x v="8"/>
    <x v="5"/>
    <s v="Linie 21"/>
    <n v="5021"/>
  </r>
  <r>
    <x v="0"/>
    <x v="0"/>
    <n v="58001059"/>
    <x v="111"/>
    <d v="2021-12-06T00:00:00"/>
    <x v="0"/>
    <n v="7000136169"/>
    <n v="2295"/>
    <x v="2"/>
    <x v="0"/>
    <n v="2295"/>
    <n v="10.8765"/>
    <n v="24961.567500000001"/>
    <x v="8"/>
    <x v="5"/>
    <s v="Linie 21"/>
    <n v="5021"/>
  </r>
  <r>
    <x v="0"/>
    <x v="0"/>
    <n v="58001070"/>
    <x v="112"/>
    <d v="2021-12-06T00:00:00"/>
    <x v="0"/>
    <n v="7000135440"/>
    <n v="1190"/>
    <x v="2"/>
    <x v="0"/>
    <n v="1606.5"/>
    <n v="6.6059999999999999"/>
    <n v="10612.539000000001"/>
    <x v="4"/>
    <x v="1"/>
    <s v="Linie 36"/>
    <n v="5036"/>
  </r>
  <r>
    <x v="0"/>
    <x v="0"/>
    <n v="58001083"/>
    <x v="113"/>
    <d v="2021-12-06T00:00:00"/>
    <x v="0"/>
    <n v="7000136166"/>
    <n v="680"/>
    <x v="2"/>
    <x v="0"/>
    <n v="680"/>
    <n v="10.9215"/>
    <n v="7426.62"/>
    <x v="8"/>
    <x v="5"/>
    <s v="Linie 21"/>
    <n v="5021"/>
  </r>
  <r>
    <x v="0"/>
    <x v="0"/>
    <n v="58001097"/>
    <x v="114"/>
    <d v="2021-12-06T00:00:00"/>
    <x v="0"/>
    <n v="7000135872"/>
    <n v="168"/>
    <x v="2"/>
    <x v="2"/>
    <n v="1612.8"/>
    <n v="34.531199999999998"/>
    <n v="5801.2416000000003"/>
    <x v="4"/>
    <x v="1"/>
    <s v="Linie 32"/>
    <n v="5032"/>
  </r>
  <r>
    <x v="0"/>
    <x v="0"/>
    <n v="58001097"/>
    <x v="114"/>
    <d v="2021-12-06T00:00:00"/>
    <x v="0"/>
    <n v="7000136238"/>
    <n v="721"/>
    <x v="2"/>
    <x v="2"/>
    <n v="6921.6"/>
    <n v="34.531199999999998"/>
    <n v="24896.995200000001"/>
    <x v="5"/>
    <x v="2"/>
    <s v="Linie 31"/>
    <n v="5031"/>
  </r>
  <r>
    <x v="0"/>
    <x v="0"/>
    <n v="58001109"/>
    <x v="115"/>
    <d v="2021-12-06T00:00:00"/>
    <x v="0"/>
    <n v="7000135838"/>
    <n v="204"/>
    <x v="2"/>
    <x v="0"/>
    <n v="201.96"/>
    <n v="7.4564000000000004"/>
    <n v="1505.894544"/>
    <x v="8"/>
    <x v="5"/>
    <s v="Linie 21"/>
    <n v="5021"/>
  </r>
  <r>
    <x v="0"/>
    <x v="0"/>
    <n v="58001140"/>
    <x v="116"/>
    <d v="2021-12-06T00:00:00"/>
    <x v="0"/>
    <n v="7000135839"/>
    <n v="136"/>
    <x v="2"/>
    <x v="0"/>
    <n v="134.63999999999999"/>
    <n v="7.4901999999999997"/>
    <n v="1008.480528"/>
    <x v="8"/>
    <x v="5"/>
    <s v="Linie 21"/>
    <n v="5021"/>
  </r>
  <r>
    <x v="0"/>
    <x v="0"/>
    <n v="58001143"/>
    <x v="117"/>
    <d v="2021-12-06T00:00:00"/>
    <x v="0"/>
    <n v="7000136102"/>
    <n v="765"/>
    <x v="2"/>
    <x v="0"/>
    <n v="918"/>
    <n v="8.3716000000000008"/>
    <n v="7685.1288000000004"/>
    <x v="8"/>
    <x v="5"/>
    <s v="Linie 20"/>
    <n v="5020"/>
  </r>
  <r>
    <x v="0"/>
    <x v="0"/>
    <n v="58001144"/>
    <x v="118"/>
    <d v="2021-12-06T00:00:00"/>
    <x v="0"/>
    <n v="7000135442"/>
    <n v="1275"/>
    <x v="2"/>
    <x v="0"/>
    <n v="1657.5"/>
    <n v="9.1045999999999996"/>
    <n v="15090.8745"/>
    <x v="4"/>
    <x v="1"/>
    <s v="Linie 36"/>
    <n v="5036"/>
  </r>
  <r>
    <x v="0"/>
    <x v="0"/>
    <m/>
    <x v="119"/>
    <d v="2021-12-06T00:00:00"/>
    <x v="0"/>
    <n v="7000136082"/>
    <n v="0"/>
    <x v="3"/>
    <x v="3"/>
    <n v="0"/>
    <n v="0"/>
    <n v="0"/>
    <x v="1"/>
    <x v="0"/>
    <s v="Füller unter M1"/>
    <n v="3010"/>
  </r>
  <r>
    <x v="0"/>
    <x v="0"/>
    <m/>
    <x v="120"/>
    <d v="2021-12-06T00:00:00"/>
    <x v="0"/>
    <n v="7000133638"/>
    <n v="0"/>
    <x v="3"/>
    <x v="3"/>
    <n v="0"/>
    <n v="0"/>
    <n v="0"/>
    <x v="0"/>
    <x v="0"/>
    <s v="Große Schneidemaschine Lachnit"/>
    <n v="1100"/>
  </r>
  <r>
    <x v="0"/>
    <x v="0"/>
    <m/>
    <x v="121"/>
    <d v="2021-12-06T00:00:00"/>
    <x v="0"/>
    <n v="7000136032"/>
    <n v="0"/>
    <x v="3"/>
    <x v="3"/>
    <n v="0"/>
    <n v="0"/>
    <n v="0"/>
    <x v="0"/>
    <x v="0"/>
    <s v="Kleine Schneidemaschine Käseteiler"/>
    <n v="1200"/>
  </r>
  <r>
    <x v="0"/>
    <x v="0"/>
    <m/>
    <x v="122"/>
    <d v="2021-12-06T00:00:00"/>
    <x v="0"/>
    <n v="7000136107"/>
    <n v="0"/>
    <x v="3"/>
    <x v="3"/>
    <n v="0"/>
    <n v="0"/>
    <n v="0"/>
    <x v="2"/>
    <x v="0"/>
    <s v="Thrun 1"/>
    <n v="2020"/>
  </r>
  <r>
    <x v="0"/>
    <x v="0"/>
    <m/>
    <x v="123"/>
    <d v="2021-12-06T00:00:00"/>
    <x v="0"/>
    <n v="7000136068"/>
    <n v="0"/>
    <x v="3"/>
    <x v="3"/>
    <n v="0"/>
    <n v="0"/>
    <n v="0"/>
    <x v="2"/>
    <x v="0"/>
    <s v="Thrun 2"/>
    <n v="2030"/>
  </r>
  <r>
    <x v="0"/>
    <x v="0"/>
    <m/>
    <x v="124"/>
    <d v="2021-12-06T00:00:00"/>
    <x v="0"/>
    <n v="7000136080"/>
    <n v="0"/>
    <x v="3"/>
    <x v="3"/>
    <n v="0"/>
    <n v="0"/>
    <n v="0"/>
    <x v="2"/>
    <x v="0"/>
    <s v="Mischer 1"/>
    <n v="2040"/>
  </r>
  <r>
    <x v="0"/>
    <x v="0"/>
    <m/>
    <x v="125"/>
    <d v="2021-12-06T00:00:00"/>
    <x v="0"/>
    <n v="7000136096"/>
    <n v="0"/>
    <x v="3"/>
    <x v="3"/>
    <n v="0"/>
    <n v="0"/>
    <n v="0"/>
    <x v="2"/>
    <x v="0"/>
    <s v="Mischer 2"/>
    <n v="2050"/>
  </r>
  <r>
    <x v="0"/>
    <x v="0"/>
    <m/>
    <x v="126"/>
    <d v="2021-12-06T00:00:00"/>
    <x v="0"/>
    <n v="7000136077"/>
    <n v="0"/>
    <x v="3"/>
    <x v="3"/>
    <n v="0"/>
    <n v="0"/>
    <n v="0"/>
    <x v="2"/>
    <x v="0"/>
    <s v="Stephan UMSK 130"/>
    <n v="2100"/>
  </r>
  <r>
    <x v="0"/>
    <x v="0"/>
    <m/>
    <x v="127"/>
    <d v="2021-12-06T00:00:00"/>
    <x v="0"/>
    <n v="7000136081"/>
    <n v="0"/>
    <x v="3"/>
    <x v="3"/>
    <n v="0"/>
    <n v="0"/>
    <n v="0"/>
    <x v="1"/>
    <x v="0"/>
    <s v="Füller unter M1"/>
    <n v="3010"/>
  </r>
  <r>
    <x v="0"/>
    <x v="0"/>
    <m/>
    <x v="128"/>
    <d v="2021-12-06T00:00:00"/>
    <x v="0"/>
    <n v="7000136092"/>
    <n v="0"/>
    <x v="3"/>
    <x v="3"/>
    <n v="0"/>
    <n v="0"/>
    <n v="0"/>
    <x v="1"/>
    <x v="0"/>
    <s v="Füller unter M2"/>
    <n v="3020"/>
  </r>
  <r>
    <x v="0"/>
    <x v="0"/>
    <m/>
    <x v="129"/>
    <d v="2021-12-06T00:00:00"/>
    <x v="0"/>
    <n v="7000136056"/>
    <n v="0"/>
    <x v="3"/>
    <x v="3"/>
    <n v="0"/>
    <n v="0"/>
    <n v="0"/>
    <x v="1"/>
    <x v="0"/>
    <s v="Füller unter Thrun 2"/>
    <n v="3030"/>
  </r>
  <r>
    <x v="0"/>
    <x v="0"/>
    <m/>
    <x v="130"/>
    <d v="2021-12-06T00:00:00"/>
    <x v="0"/>
    <n v="7000136108"/>
    <n v="0"/>
    <x v="3"/>
    <x v="3"/>
    <n v="0"/>
    <n v="0"/>
    <n v="0"/>
    <x v="1"/>
    <x v="0"/>
    <s v="Füller unter UHT"/>
    <n v="3040"/>
  </r>
  <r>
    <x v="0"/>
    <x v="0"/>
    <m/>
    <x v="131"/>
    <d v="2021-12-06T00:00:00"/>
    <x v="0"/>
    <n v="7000136078"/>
    <n v="0"/>
    <x v="3"/>
    <x v="3"/>
    <n v="0"/>
    <n v="0"/>
    <n v="0"/>
    <x v="2"/>
    <x v="0"/>
    <s v="Füller unter UMSK 130"/>
    <n v="3100"/>
  </r>
  <r>
    <x v="0"/>
    <x v="0"/>
    <m/>
    <x v="132"/>
    <d v="2021-12-06T00:00:00"/>
    <x v="0"/>
    <n v="7000135476"/>
    <n v="0"/>
    <x v="3"/>
    <x v="3"/>
    <n v="0"/>
    <n v="0"/>
    <n v="0"/>
    <x v="8"/>
    <x v="5"/>
    <s v="Linie 20"/>
    <n v="5020"/>
  </r>
  <r>
    <x v="0"/>
    <x v="0"/>
    <m/>
    <x v="132"/>
    <d v="2021-12-06T00:00:00"/>
    <x v="0"/>
    <n v="7000136104"/>
    <n v="0"/>
    <x v="3"/>
    <x v="3"/>
    <n v="0"/>
    <n v="0"/>
    <n v="0"/>
    <x v="8"/>
    <x v="5"/>
    <s v="Linie 20"/>
    <n v="5020"/>
  </r>
  <r>
    <x v="0"/>
    <x v="0"/>
    <m/>
    <x v="132"/>
    <d v="2021-12-06T00:00:00"/>
    <x v="0"/>
    <n v="7000136105"/>
    <n v="0"/>
    <x v="3"/>
    <x v="3"/>
    <n v="0"/>
    <n v="0"/>
    <n v="0"/>
    <x v="8"/>
    <x v="5"/>
    <s v="Linie 20"/>
    <n v="5020"/>
  </r>
  <r>
    <x v="0"/>
    <x v="0"/>
    <m/>
    <x v="133"/>
    <d v="2021-12-06T00:00:00"/>
    <x v="0"/>
    <n v="7000135805"/>
    <n v="0"/>
    <x v="3"/>
    <x v="3"/>
    <n v="0"/>
    <n v="0"/>
    <n v="0"/>
    <x v="8"/>
    <x v="5"/>
    <s v="Linie 21"/>
    <n v="5021"/>
  </r>
  <r>
    <x v="0"/>
    <x v="0"/>
    <m/>
    <x v="133"/>
    <d v="2021-12-06T00:00:00"/>
    <x v="0"/>
    <n v="7000135806"/>
    <n v="0"/>
    <x v="3"/>
    <x v="3"/>
    <n v="0"/>
    <n v="0"/>
    <n v="0"/>
    <x v="8"/>
    <x v="5"/>
    <s v="Linie 21"/>
    <n v="5021"/>
  </r>
  <r>
    <x v="0"/>
    <x v="0"/>
    <m/>
    <x v="134"/>
    <d v="2021-12-06T00:00:00"/>
    <x v="0"/>
    <n v="7000135534"/>
    <n v="0.01"/>
    <x v="1"/>
    <x v="1"/>
    <n v="0"/>
    <n v="0"/>
    <n v="0"/>
    <x v="8"/>
    <x v="5"/>
    <s v="Linie 22"/>
    <n v="5022"/>
  </r>
  <r>
    <x v="0"/>
    <x v="0"/>
    <m/>
    <x v="135"/>
    <d v="2021-12-06T00:00:00"/>
    <x v="0"/>
    <n v="7000135956"/>
    <n v="0.01"/>
    <x v="1"/>
    <x v="1"/>
    <n v="0"/>
    <n v="0"/>
    <n v="0"/>
    <x v="8"/>
    <x v="5"/>
    <s v="Linie 23"/>
    <n v="5023"/>
  </r>
  <r>
    <x v="0"/>
    <x v="0"/>
    <m/>
    <x v="136"/>
    <d v="2021-12-06T00:00:00"/>
    <x v="0"/>
    <n v="7000136083"/>
    <n v="0"/>
    <x v="3"/>
    <x v="3"/>
    <n v="0"/>
    <n v="0"/>
    <n v="0"/>
    <x v="2"/>
    <x v="0"/>
    <s v="Mischer 1"/>
    <n v="2040"/>
  </r>
  <r>
    <x v="0"/>
    <x v="0"/>
    <m/>
    <x v="137"/>
    <d v="2021-12-06T00:00:00"/>
    <x v="0"/>
    <n v="7000135445"/>
    <n v="0"/>
    <x v="3"/>
    <x v="3"/>
    <n v="0"/>
    <n v="0"/>
    <n v="0"/>
    <x v="4"/>
    <x v="1"/>
    <s v="Linie 36"/>
    <n v="5036"/>
  </r>
  <r>
    <x v="0"/>
    <x v="0"/>
    <n v="23500036"/>
    <x v="138"/>
    <d v="2021-12-07T00:00:00"/>
    <x v="0"/>
    <n v="7000136026"/>
    <n v="3759.5"/>
    <x v="0"/>
    <x v="0"/>
    <n v="3759.5"/>
    <n v="3.7629999999999999"/>
    <n v="14146.9985"/>
    <x v="0"/>
    <x v="0"/>
    <s v="Kleine Schneidemaschine Käseteiler"/>
    <n v="1200"/>
  </r>
  <r>
    <x v="0"/>
    <x v="0"/>
    <n v="23500090"/>
    <x v="139"/>
    <d v="2021-12-07T00:00:00"/>
    <x v="0"/>
    <n v="7000135926"/>
    <n v="1091"/>
    <x v="0"/>
    <x v="0"/>
    <n v="1091"/>
    <n v="4.1219999999999999"/>
    <n v="4497.1019999999999"/>
    <x v="0"/>
    <x v="0"/>
    <s v="Große Schneidemaschine Lachnit"/>
    <n v="1100"/>
  </r>
  <r>
    <x v="0"/>
    <x v="0"/>
    <n v="23500091"/>
    <x v="140"/>
    <d v="2021-12-07T00:00:00"/>
    <x v="0"/>
    <n v="7000135927"/>
    <n v="1096"/>
    <x v="0"/>
    <x v="0"/>
    <n v="1096"/>
    <n v="3.5301"/>
    <n v="3868.9895999999999"/>
    <x v="0"/>
    <x v="0"/>
    <s v="Große Schneidemaschine Lachnit"/>
    <n v="1100"/>
  </r>
  <r>
    <x v="0"/>
    <x v="0"/>
    <n v="23500099"/>
    <x v="141"/>
    <d v="2021-12-07T00:00:00"/>
    <x v="0"/>
    <n v="7000136027"/>
    <n v="1036"/>
    <x v="0"/>
    <x v="0"/>
    <n v="1036"/>
    <n v="3.157"/>
    <n v="3270.652"/>
    <x v="0"/>
    <x v="0"/>
    <s v="Kleine Schneidemaschine Käseteiler"/>
    <n v="1200"/>
  </r>
  <r>
    <x v="0"/>
    <x v="0"/>
    <n v="23500286"/>
    <x v="142"/>
    <d v="2021-12-07T00:00:00"/>
    <x v="0"/>
    <n v="7000136233"/>
    <n v="470"/>
    <x v="0"/>
    <x v="0"/>
    <n v="470"/>
    <n v="4.2755000000000001"/>
    <n v="2009.4849999999999"/>
    <x v="0"/>
    <x v="0"/>
    <s v="Wolf Zutatenvorbereitung"/>
    <n v="1430"/>
  </r>
  <r>
    <x v="0"/>
    <x v="0"/>
    <n v="23500289"/>
    <x v="143"/>
    <d v="2021-12-07T00:00:00"/>
    <x v="0"/>
    <n v="7000136618"/>
    <n v="174"/>
    <x v="0"/>
    <x v="0"/>
    <n v="174"/>
    <n v="6.7664999999999997"/>
    <n v="1177.3710000000001"/>
    <x v="0"/>
    <x v="0"/>
    <s v="Schmelze Zutatenvorb."/>
    <n v="1400"/>
  </r>
  <r>
    <x v="0"/>
    <x v="0"/>
    <n v="23500292"/>
    <x v="144"/>
    <d v="2021-12-07T00:00:00"/>
    <x v="0"/>
    <n v="7000136229"/>
    <n v="150"/>
    <x v="0"/>
    <x v="0"/>
    <n v="150"/>
    <n v="5.5862999999999996"/>
    <n v="837.94500000000005"/>
    <x v="0"/>
    <x v="0"/>
    <s v="Holac Zutatenvorbereitung"/>
    <n v="1410"/>
  </r>
  <r>
    <x v="0"/>
    <x v="0"/>
    <n v="23500305"/>
    <x v="4"/>
    <d v="2021-12-07T00:00:00"/>
    <x v="0"/>
    <n v="7000136231"/>
    <n v="319"/>
    <x v="0"/>
    <x v="0"/>
    <n v="319"/>
    <n v="4.4934000000000003"/>
    <n v="1433.3946000000001"/>
    <x v="0"/>
    <x v="0"/>
    <s v="Holac Zutatenvorbereitung"/>
    <n v="1410"/>
  </r>
  <r>
    <x v="0"/>
    <x v="0"/>
    <n v="23500358"/>
    <x v="145"/>
    <d v="2021-12-07T00:00:00"/>
    <x v="0"/>
    <n v="7000136151"/>
    <n v="31"/>
    <x v="0"/>
    <x v="0"/>
    <n v="31"/>
    <n v="1.1600999999999999"/>
    <n v="35.963099999999997"/>
    <x v="0"/>
    <x v="0"/>
    <s v="Schälen"/>
    <n v="5903"/>
  </r>
  <r>
    <x v="0"/>
    <x v="0"/>
    <n v="23500369"/>
    <x v="146"/>
    <d v="2021-12-07T00:00:00"/>
    <x v="0"/>
    <n v="7000136152"/>
    <n v="51"/>
    <x v="0"/>
    <x v="0"/>
    <n v="51"/>
    <n v="1.1600999999999999"/>
    <n v="59.165100000000002"/>
    <x v="0"/>
    <x v="0"/>
    <s v="Schälen"/>
    <n v="5903"/>
  </r>
  <r>
    <x v="0"/>
    <x v="0"/>
    <n v="23500396"/>
    <x v="147"/>
    <d v="2021-12-07T00:00:00"/>
    <x v="0"/>
    <n v="7000135527"/>
    <n v="100"/>
    <x v="0"/>
    <x v="0"/>
    <n v="100"/>
    <n v="8.2918000000000003"/>
    <n v="829.18"/>
    <x v="4"/>
    <x v="1"/>
    <s v="Röstofen"/>
    <n v="5420"/>
  </r>
  <r>
    <x v="0"/>
    <x v="0"/>
    <n v="23500525"/>
    <x v="148"/>
    <d v="2021-12-07T00:00:00"/>
    <x v="0"/>
    <n v="7000136030"/>
    <n v="2368"/>
    <x v="0"/>
    <x v="0"/>
    <n v="2368"/>
    <n v="3.3622999999999998"/>
    <n v="7961.9264000000003"/>
    <x v="0"/>
    <x v="0"/>
    <s v="Kleine Schneidemaschine Käseteiler"/>
    <n v="1200"/>
  </r>
  <r>
    <x v="0"/>
    <x v="0"/>
    <n v="24000493"/>
    <x v="149"/>
    <d v="2021-12-07T00:00:00"/>
    <x v="0"/>
    <n v="7000136211"/>
    <n v="4120"/>
    <x v="0"/>
    <x v="1"/>
    <n v="4120"/>
    <n v="0"/>
    <n v="0"/>
    <x v="1"/>
    <x v="0"/>
    <s v="Füller unter M1"/>
    <n v="3010"/>
  </r>
  <r>
    <x v="0"/>
    <x v="0"/>
    <n v="29600003"/>
    <x v="150"/>
    <d v="2021-12-07T00:00:00"/>
    <x v="0"/>
    <n v="7000136802"/>
    <n v="2655"/>
    <x v="0"/>
    <x v="0"/>
    <n v="2655"/>
    <n v="2.5516999999999999"/>
    <n v="6774.7635"/>
    <x v="0"/>
    <x v="0"/>
    <s v="Rohware aus-/umpacken, vorbereiten"/>
    <n v="1300"/>
  </r>
  <r>
    <x v="0"/>
    <x v="0"/>
    <n v="29600005"/>
    <x v="151"/>
    <d v="2021-12-07T00:00:00"/>
    <x v="0"/>
    <n v="7000136803"/>
    <n v="422"/>
    <x v="0"/>
    <x v="0"/>
    <n v="422"/>
    <n v="2"/>
    <n v="844"/>
    <x v="0"/>
    <x v="0"/>
    <s v="Rohware aus-/umpacken, vorbereiten"/>
    <n v="1300"/>
  </r>
  <r>
    <x v="0"/>
    <x v="0"/>
    <n v="29600007"/>
    <x v="152"/>
    <d v="2021-12-07T00:00:00"/>
    <x v="0"/>
    <n v="7000136723"/>
    <n v="932"/>
    <x v="0"/>
    <x v="0"/>
    <n v="932"/>
    <n v="0.5"/>
    <n v="466"/>
    <x v="0"/>
    <x v="0"/>
    <s v="Rohware aus-/umpacken, vorbereiten"/>
    <n v="1300"/>
  </r>
  <r>
    <x v="0"/>
    <x v="0"/>
    <n v="29600008"/>
    <x v="153"/>
    <d v="2021-12-07T00:00:00"/>
    <x v="0"/>
    <n v="7000136804"/>
    <n v="7"/>
    <x v="0"/>
    <x v="0"/>
    <n v="7"/>
    <n v="0.5"/>
    <n v="3.5"/>
    <x v="0"/>
    <x v="0"/>
    <s v="Rohware aus-/umpacken, vorbereiten"/>
    <n v="1300"/>
  </r>
  <r>
    <x v="0"/>
    <x v="0"/>
    <n v="29600025"/>
    <x v="154"/>
    <d v="2021-12-07T00:00:00"/>
    <x v="0"/>
    <n v="7000136805"/>
    <n v="165"/>
    <x v="0"/>
    <x v="0"/>
    <n v="165"/>
    <n v="0.93689999999999996"/>
    <n v="154.58850000000001"/>
    <x v="0"/>
    <x v="0"/>
    <s v="Rohware aus-/umpacken, vorbereiten"/>
    <n v="1300"/>
  </r>
  <r>
    <x v="0"/>
    <x v="0"/>
    <n v="29600026"/>
    <x v="155"/>
    <d v="2021-12-07T00:00:00"/>
    <x v="0"/>
    <n v="7000136806"/>
    <n v="0"/>
    <x v="0"/>
    <x v="0"/>
    <n v="0"/>
    <n v="0.5"/>
    <n v="0"/>
    <x v="0"/>
    <x v="0"/>
    <s v="Rohware aus-/umpacken, vorbereiten"/>
    <n v="1300"/>
  </r>
  <r>
    <x v="0"/>
    <x v="0"/>
    <n v="29600029"/>
    <x v="156"/>
    <d v="2021-12-07T00:00:00"/>
    <x v="0"/>
    <n v="7000136765"/>
    <n v="84"/>
    <x v="0"/>
    <x v="0"/>
    <n v="84"/>
    <n v="2.5"/>
    <n v="210"/>
    <x v="0"/>
    <x v="0"/>
    <s v="Rohware aus-/umpacken, vorbereiten"/>
    <n v="1300"/>
  </r>
  <r>
    <x v="0"/>
    <x v="0"/>
    <n v="29600030"/>
    <x v="157"/>
    <d v="2021-12-07T00:00:00"/>
    <x v="0"/>
    <n v="7000136807"/>
    <n v="42"/>
    <x v="0"/>
    <x v="0"/>
    <n v="42"/>
    <n v="0.57399999999999995"/>
    <n v="24.108000000000001"/>
    <x v="0"/>
    <x v="0"/>
    <s v="Rohware aus-/umpacken, vorbereiten"/>
    <n v="1300"/>
  </r>
  <r>
    <x v="0"/>
    <x v="0"/>
    <n v="31000169"/>
    <x v="158"/>
    <d v="2021-12-07T00:00:00"/>
    <x v="0"/>
    <n v="7000136053"/>
    <n v="1793"/>
    <x v="1"/>
    <x v="1"/>
    <n v="3460.49"/>
    <n v="6.0467000000000004"/>
    <n v="10841.733099999999"/>
    <x v="1"/>
    <x v="0"/>
    <s v="Füller unter Thrun 2"/>
    <n v="3030"/>
  </r>
  <r>
    <x v="0"/>
    <x v="0"/>
    <n v="31900001"/>
    <x v="159"/>
    <d v="2021-12-07T00:00:00"/>
    <x v="0"/>
    <n v="7000136069"/>
    <n v="322"/>
    <x v="1"/>
    <x v="1"/>
    <n v="2318.4"/>
    <n v="16.230899999999998"/>
    <n v="5226.3498"/>
    <x v="2"/>
    <x v="0"/>
    <s v="Füller unter UMSK 130"/>
    <n v="3100"/>
  </r>
  <r>
    <x v="0"/>
    <x v="0"/>
    <n v="32000012"/>
    <x v="160"/>
    <d v="2021-12-07T00:00:00"/>
    <x v="0"/>
    <n v="7000136213"/>
    <n v="794"/>
    <x v="1"/>
    <x v="1"/>
    <n v="7384.2"/>
    <n v="27.796099999999999"/>
    <n v="22070.1034"/>
    <x v="1"/>
    <x v="0"/>
    <s v="Füller unter M1"/>
    <n v="3010"/>
  </r>
  <r>
    <x v="0"/>
    <x v="0"/>
    <n v="32000027"/>
    <x v="161"/>
    <d v="2021-12-07T00:00:00"/>
    <x v="0"/>
    <n v="7000136214"/>
    <n v="605"/>
    <x v="1"/>
    <x v="1"/>
    <n v="5626.5"/>
    <n v="28.9986"/>
    <n v="17544.152999999998"/>
    <x v="1"/>
    <x v="0"/>
    <s v="Füller unter M1"/>
    <n v="3010"/>
  </r>
  <r>
    <x v="0"/>
    <x v="0"/>
    <n v="32000065"/>
    <x v="162"/>
    <d v="2021-12-07T00:00:00"/>
    <x v="0"/>
    <n v="7000136200"/>
    <n v="259"/>
    <x v="1"/>
    <x v="1"/>
    <n v="2408.6999999999998"/>
    <n v="27.7561"/>
    <n v="7188.8298999999997"/>
    <x v="1"/>
    <x v="0"/>
    <s v="Füller unter M2"/>
    <n v="3020"/>
  </r>
  <r>
    <x v="0"/>
    <x v="0"/>
    <n v="32000068"/>
    <x v="163"/>
    <d v="2021-12-07T00:00:00"/>
    <x v="0"/>
    <n v="7000136201"/>
    <n v="572"/>
    <x v="1"/>
    <x v="1"/>
    <n v="5720"/>
    <n v="32.167200000000001"/>
    <n v="18399.6384"/>
    <x v="1"/>
    <x v="0"/>
    <s v="Füller unter M2"/>
    <n v="3020"/>
  </r>
  <r>
    <x v="0"/>
    <x v="0"/>
    <n v="32000070"/>
    <x v="164"/>
    <d v="2021-12-07T00:00:00"/>
    <x v="0"/>
    <n v="7000136286"/>
    <n v="364"/>
    <x v="1"/>
    <x v="1"/>
    <n v="3640"/>
    <n v="31.504300000000001"/>
    <n v="11467.565199999999"/>
    <x v="1"/>
    <x v="0"/>
    <s v="Füller unter M2"/>
    <n v="3020"/>
  </r>
  <r>
    <x v="0"/>
    <x v="0"/>
    <n v="32000093"/>
    <x v="165"/>
    <d v="2021-12-07T00:00:00"/>
    <x v="0"/>
    <n v="7000134155"/>
    <n v="1405"/>
    <x v="1"/>
    <x v="1"/>
    <n v="4215"/>
    <n v="11.7704"/>
    <n v="16537.412"/>
    <x v="0"/>
    <x v="0"/>
    <s v="Große Schneidemaschine Lachnit"/>
    <n v="1100"/>
  </r>
  <r>
    <x v="0"/>
    <x v="0"/>
    <n v="32000106"/>
    <x v="23"/>
    <d v="2021-12-07T00:00:00"/>
    <x v="0"/>
    <n v="7000136202"/>
    <n v="821"/>
    <x v="1"/>
    <x v="1"/>
    <n v="5911.2"/>
    <n v="21.8721"/>
    <n v="17956.9941"/>
    <x v="1"/>
    <x v="0"/>
    <s v="Füller unter M2"/>
    <n v="3020"/>
  </r>
  <r>
    <x v="0"/>
    <x v="0"/>
    <n v="35000166"/>
    <x v="166"/>
    <d v="2021-12-07T00:00:00"/>
    <x v="0"/>
    <n v="7000136234"/>
    <n v="5400"/>
    <x v="0"/>
    <x v="0"/>
    <n v="5400"/>
    <n v="2.9813000000000001"/>
    <n v="16099.02"/>
    <x v="2"/>
    <x v="0"/>
    <s v="Mischer 1"/>
    <n v="2040"/>
  </r>
  <r>
    <x v="0"/>
    <x v="0"/>
    <n v="35000166"/>
    <x v="166"/>
    <d v="2021-12-07T00:00:00"/>
    <x v="0"/>
    <n v="7000136234"/>
    <n v="5400"/>
    <x v="0"/>
    <x v="0"/>
    <n v="5400"/>
    <n v="2.9813000000000001"/>
    <n v="16099.02"/>
    <x v="2"/>
    <x v="0"/>
    <s v="Wolf M1"/>
    <n v="2070"/>
  </r>
  <r>
    <x v="0"/>
    <x v="0"/>
    <n v="35000179"/>
    <x v="167"/>
    <d v="2021-12-07T00:00:00"/>
    <x v="0"/>
    <n v="7000136235"/>
    <n v="7200"/>
    <x v="0"/>
    <x v="0"/>
    <n v="7200"/>
    <n v="2.8519999999999999"/>
    <n v="20534.400000000001"/>
    <x v="2"/>
    <x v="0"/>
    <s v="Mischer 1"/>
    <n v="2040"/>
  </r>
  <r>
    <x v="0"/>
    <x v="0"/>
    <n v="35000179"/>
    <x v="167"/>
    <d v="2021-12-07T00:00:00"/>
    <x v="0"/>
    <n v="7000136235"/>
    <n v="7200"/>
    <x v="0"/>
    <x v="0"/>
    <n v="7200"/>
    <n v="2.8519999999999999"/>
    <n v="20534.400000000001"/>
    <x v="2"/>
    <x v="0"/>
    <s v="Wolf M1"/>
    <n v="2070"/>
  </r>
  <r>
    <x v="0"/>
    <x v="0"/>
    <n v="35000186"/>
    <x v="168"/>
    <d v="2021-12-07T00:00:00"/>
    <x v="0"/>
    <n v="7000136207"/>
    <n v="2400"/>
    <x v="0"/>
    <x v="0"/>
    <n v="2400"/>
    <n v="2.8477999999999999"/>
    <n v="6834.72"/>
    <x v="2"/>
    <x v="0"/>
    <s v="Mischer 2"/>
    <n v="2050"/>
  </r>
  <r>
    <x v="0"/>
    <x v="0"/>
    <n v="35000186"/>
    <x v="168"/>
    <d v="2021-12-07T00:00:00"/>
    <x v="0"/>
    <n v="7000136207"/>
    <n v="2400"/>
    <x v="0"/>
    <x v="0"/>
    <n v="2400"/>
    <n v="2.8477999999999999"/>
    <n v="6834.72"/>
    <x v="2"/>
    <x v="0"/>
    <s v="Wolf M2"/>
    <n v="2080"/>
  </r>
  <r>
    <x v="0"/>
    <x v="0"/>
    <n v="35000209"/>
    <x v="169"/>
    <d v="2021-12-07T00:00:00"/>
    <x v="0"/>
    <n v="7000136227"/>
    <n v="3600"/>
    <x v="0"/>
    <x v="0"/>
    <n v="3600"/>
    <n v="2.6764999999999999"/>
    <n v="9635.4"/>
    <x v="2"/>
    <x v="0"/>
    <s v="Mischer 1"/>
    <n v="2040"/>
  </r>
  <r>
    <x v="0"/>
    <x v="0"/>
    <n v="35000209"/>
    <x v="169"/>
    <d v="2021-12-07T00:00:00"/>
    <x v="0"/>
    <n v="7000136227"/>
    <n v="3600"/>
    <x v="0"/>
    <x v="0"/>
    <n v="3600"/>
    <n v="2.6764999999999999"/>
    <n v="9635.4"/>
    <x v="2"/>
    <x v="0"/>
    <s v="Wolf M1"/>
    <n v="2070"/>
  </r>
  <r>
    <x v="0"/>
    <x v="0"/>
    <n v="35000268"/>
    <x v="170"/>
    <d v="2021-12-07T00:00:00"/>
    <x v="0"/>
    <n v="7000136189"/>
    <n v="3125"/>
    <x v="0"/>
    <x v="0"/>
    <n v="3125"/>
    <n v="2.5156999999999998"/>
    <n v="7861.5625"/>
    <x v="2"/>
    <x v="0"/>
    <s v="Thrun 2"/>
    <n v="2030"/>
  </r>
  <r>
    <x v="0"/>
    <x v="0"/>
    <n v="35000268"/>
    <x v="170"/>
    <d v="2021-12-07T00:00:00"/>
    <x v="0"/>
    <n v="7000136189"/>
    <n v="3125"/>
    <x v="0"/>
    <x v="0"/>
    <n v="3125"/>
    <n v="2.5156999999999998"/>
    <n v="7861.5625"/>
    <x v="2"/>
    <x v="0"/>
    <s v="Wolf Th2"/>
    <n v="2090"/>
  </r>
  <r>
    <x v="0"/>
    <x v="0"/>
    <n v="35000314"/>
    <x v="171"/>
    <d v="2021-12-07T00:00:00"/>
    <x v="0"/>
    <n v="7000136208"/>
    <n v="6000"/>
    <x v="0"/>
    <x v="0"/>
    <n v="6000"/>
    <n v="3.0840999999999998"/>
    <n v="18504.599999999999"/>
    <x v="2"/>
    <x v="0"/>
    <s v="Mischer 2"/>
    <n v="2050"/>
  </r>
  <r>
    <x v="0"/>
    <x v="0"/>
    <n v="35000314"/>
    <x v="171"/>
    <d v="2021-12-07T00:00:00"/>
    <x v="0"/>
    <n v="7000136208"/>
    <n v="6000"/>
    <x v="0"/>
    <x v="0"/>
    <n v="6000"/>
    <n v="3.0840999999999998"/>
    <n v="18504.599999999999"/>
    <x v="2"/>
    <x v="0"/>
    <s v="Wolf M2"/>
    <n v="2080"/>
  </r>
  <r>
    <x v="0"/>
    <x v="0"/>
    <n v="35000316"/>
    <x v="172"/>
    <d v="2021-12-07T00:00:00"/>
    <x v="0"/>
    <n v="7000136607"/>
    <n v="3300"/>
    <x v="0"/>
    <x v="0"/>
    <n v="3300"/>
    <n v="3.0198"/>
    <n v="9965.34"/>
    <x v="2"/>
    <x v="0"/>
    <s v="Mischer 2"/>
    <n v="2050"/>
  </r>
  <r>
    <x v="0"/>
    <x v="0"/>
    <n v="35000316"/>
    <x v="172"/>
    <d v="2021-12-07T00:00:00"/>
    <x v="0"/>
    <n v="7000136607"/>
    <n v="3300"/>
    <x v="0"/>
    <x v="0"/>
    <n v="3300"/>
    <n v="3.0198"/>
    <n v="9965.34"/>
    <x v="2"/>
    <x v="0"/>
    <s v="Wolf M2"/>
    <n v="2080"/>
  </r>
  <r>
    <x v="0"/>
    <x v="0"/>
    <n v="35000350"/>
    <x v="32"/>
    <d v="2021-12-07T00:00:00"/>
    <x v="0"/>
    <n v="7000136209"/>
    <n v="6000"/>
    <x v="0"/>
    <x v="0"/>
    <n v="6000"/>
    <n v="2.8921000000000001"/>
    <n v="17352.599999999999"/>
    <x v="2"/>
    <x v="0"/>
    <s v="Mischer 2"/>
    <n v="2050"/>
  </r>
  <r>
    <x v="0"/>
    <x v="0"/>
    <n v="35000350"/>
    <x v="32"/>
    <d v="2021-12-07T00:00:00"/>
    <x v="0"/>
    <n v="7000136209"/>
    <n v="6000"/>
    <x v="0"/>
    <x v="0"/>
    <n v="6000"/>
    <n v="2.8921000000000001"/>
    <n v="17352.599999999999"/>
    <x v="2"/>
    <x v="0"/>
    <s v="Wolf M2"/>
    <n v="2080"/>
  </r>
  <r>
    <x v="0"/>
    <x v="0"/>
    <n v="35900002"/>
    <x v="173"/>
    <d v="2021-12-07T00:00:00"/>
    <x v="0"/>
    <n v="7000136157"/>
    <n v="2720"/>
    <x v="0"/>
    <x v="0"/>
    <n v="2720"/>
    <n v="2.0203000000000002"/>
    <n v="5495.2160000000003"/>
    <x v="2"/>
    <x v="0"/>
    <s v="Stephan UMSK 130"/>
    <n v="2100"/>
  </r>
  <r>
    <x v="0"/>
    <x v="0"/>
    <n v="40000059"/>
    <x v="174"/>
    <d v="2021-12-07T00:00:00"/>
    <x v="0"/>
    <n v="7000135536"/>
    <n v="27643"/>
    <x v="1"/>
    <x v="1"/>
    <n v="2764.3"/>
    <n v="0.63390000000000002"/>
    <n v="17522.897700000001"/>
    <x v="1"/>
    <x v="0"/>
    <s v="Strudellinie"/>
    <n v="5160"/>
  </r>
  <r>
    <x v="0"/>
    <x v="0"/>
    <n v="40000068"/>
    <x v="175"/>
    <d v="2021-12-07T00:00:00"/>
    <x v="0"/>
    <n v="7000135623"/>
    <n v="0"/>
    <x v="1"/>
    <x v="1"/>
    <n v="0"/>
    <n v="0.55079999999999996"/>
    <n v="0"/>
    <x v="1"/>
    <x v="0"/>
    <s v="Strudellinie"/>
    <n v="5160"/>
  </r>
  <r>
    <x v="0"/>
    <x v="0"/>
    <n v="40000070"/>
    <x v="176"/>
    <d v="2021-12-07T00:00:00"/>
    <x v="0"/>
    <n v="7000135624"/>
    <n v="1962"/>
    <x v="1"/>
    <x v="1"/>
    <n v="196.2"/>
    <n v="0.62919999999999998"/>
    <n v="1234.4903999999999"/>
    <x v="1"/>
    <x v="0"/>
    <s v="Strudellinie"/>
    <n v="5160"/>
  </r>
  <r>
    <x v="0"/>
    <x v="0"/>
    <n v="40000089"/>
    <x v="177"/>
    <d v="2021-12-07T00:00:00"/>
    <x v="0"/>
    <n v="7000135537"/>
    <n v="0"/>
    <x v="1"/>
    <x v="1"/>
    <n v="0"/>
    <n v="0.58279999999999998"/>
    <n v="0"/>
    <x v="1"/>
    <x v="0"/>
    <s v="Strudellinie"/>
    <n v="5160"/>
  </r>
  <r>
    <x v="0"/>
    <x v="0"/>
    <n v="47000594"/>
    <x v="178"/>
    <d v="2021-12-07T00:00:00"/>
    <x v="0"/>
    <n v="7000133041"/>
    <n v="8085"/>
    <x v="1"/>
    <x v="1"/>
    <n v="1212.75"/>
    <n v="0.68110000000000004"/>
    <n v="5506.6935000000003"/>
    <x v="4"/>
    <x v="1"/>
    <s v="Linie 34"/>
    <n v="5034"/>
  </r>
  <r>
    <x v="0"/>
    <x v="0"/>
    <n v="47000823"/>
    <x v="179"/>
    <d v="2021-12-07T00:00:00"/>
    <x v="0"/>
    <n v="7000131468"/>
    <n v="3442"/>
    <x v="1"/>
    <x v="1"/>
    <n v="516.29999999999995"/>
    <n v="0.73109999999999997"/>
    <n v="2516.4461999999999"/>
    <x v="4"/>
    <x v="1"/>
    <s v="Linie 34"/>
    <n v="5034"/>
  </r>
  <r>
    <x v="0"/>
    <x v="0"/>
    <n v="47000824"/>
    <x v="180"/>
    <d v="2021-12-07T00:00:00"/>
    <x v="0"/>
    <n v="7000131469"/>
    <n v="2952"/>
    <x v="1"/>
    <x v="1"/>
    <n v="442.8"/>
    <n v="0.77739999999999998"/>
    <n v="2294.8847999999998"/>
    <x v="4"/>
    <x v="1"/>
    <s v="Linie 34"/>
    <n v="5034"/>
  </r>
  <r>
    <x v="0"/>
    <x v="0"/>
    <n v="47000825"/>
    <x v="181"/>
    <d v="2021-12-07T00:00:00"/>
    <x v="0"/>
    <n v="7000131470"/>
    <n v="2031"/>
    <x v="1"/>
    <x v="1"/>
    <n v="304.64999999999998"/>
    <n v="0.71779999999999999"/>
    <n v="1457.8517999999999"/>
    <x v="4"/>
    <x v="1"/>
    <s v="Linie 34"/>
    <n v="5034"/>
  </r>
  <r>
    <x v="0"/>
    <x v="0"/>
    <n v="47000849"/>
    <x v="39"/>
    <d v="2021-12-07T00:00:00"/>
    <x v="0"/>
    <n v="7000135169"/>
    <n v="2064"/>
    <x v="1"/>
    <x v="1"/>
    <n v="4458.24"/>
    <n v="9.1479999999999997"/>
    <n v="18881.472000000002"/>
    <x v="4"/>
    <x v="1"/>
    <s v="Linie 3"/>
    <n v="5003"/>
  </r>
  <r>
    <x v="0"/>
    <x v="0"/>
    <n v="47000897"/>
    <x v="182"/>
    <d v="2021-12-07T00:00:00"/>
    <x v="0"/>
    <n v="7000133049"/>
    <n v="3430"/>
    <x v="1"/>
    <x v="1"/>
    <n v="514.5"/>
    <n v="0.6633"/>
    <n v="2275.1190000000001"/>
    <x v="4"/>
    <x v="1"/>
    <s v="Linie 34"/>
    <n v="5034"/>
  </r>
  <r>
    <x v="0"/>
    <x v="0"/>
    <n v="47000902"/>
    <x v="183"/>
    <d v="2021-12-07T00:00:00"/>
    <x v="0"/>
    <n v="7000134054"/>
    <n v="10517"/>
    <x v="1"/>
    <x v="1"/>
    <n v="2629.25"/>
    <n v="1.1020000000000001"/>
    <n v="11589.734"/>
    <x v="3"/>
    <x v="1"/>
    <s v="Linie 16"/>
    <n v="5016"/>
  </r>
  <r>
    <x v="0"/>
    <x v="0"/>
    <n v="47000992"/>
    <x v="184"/>
    <d v="2021-12-07T00:00:00"/>
    <x v="0"/>
    <n v="7000133051"/>
    <n v="5654"/>
    <x v="1"/>
    <x v="1"/>
    <n v="848.1"/>
    <n v="0.74460000000000004"/>
    <n v="4209.9683999999997"/>
    <x v="4"/>
    <x v="1"/>
    <s v="Linie 34"/>
    <n v="5034"/>
  </r>
  <r>
    <x v="0"/>
    <x v="0"/>
    <n v="47000993"/>
    <x v="185"/>
    <d v="2021-12-07T00:00:00"/>
    <x v="0"/>
    <n v="7000133052"/>
    <n v="4463"/>
    <x v="1"/>
    <x v="1"/>
    <n v="669.45"/>
    <n v="0.71030000000000004"/>
    <n v="3170.0689000000002"/>
    <x v="4"/>
    <x v="1"/>
    <s v="Linie 34"/>
    <n v="5034"/>
  </r>
  <r>
    <x v="0"/>
    <x v="0"/>
    <n v="47000994"/>
    <x v="186"/>
    <d v="2021-12-07T00:00:00"/>
    <x v="0"/>
    <n v="7000133053"/>
    <n v="4752"/>
    <x v="1"/>
    <x v="1"/>
    <n v="712.8"/>
    <n v="0.72799999999999998"/>
    <n v="3459.4560000000001"/>
    <x v="4"/>
    <x v="1"/>
    <s v="Linie 34"/>
    <n v="5034"/>
  </r>
  <r>
    <x v="0"/>
    <x v="0"/>
    <n v="47000998"/>
    <x v="187"/>
    <d v="2021-12-07T00:00:00"/>
    <x v="0"/>
    <n v="7000131409"/>
    <n v="2794"/>
    <x v="1"/>
    <x v="1"/>
    <n v="419.1"/>
    <n v="0.66139999999999999"/>
    <n v="1847.9516000000001"/>
    <x v="3"/>
    <x v="1"/>
    <s v="Linie 11"/>
    <n v="5011"/>
  </r>
  <r>
    <x v="0"/>
    <x v="0"/>
    <n v="47001017"/>
    <x v="188"/>
    <d v="2021-12-07T00:00:00"/>
    <x v="0"/>
    <n v="7000135759"/>
    <n v="16772"/>
    <x v="1"/>
    <x v="1"/>
    <n v="2515.8000000000002"/>
    <n v="0.7006"/>
    <n v="11750.4632"/>
    <x v="3"/>
    <x v="1"/>
    <s v="Linie 11"/>
    <n v="5011"/>
  </r>
  <r>
    <x v="0"/>
    <x v="0"/>
    <n v="47900002"/>
    <x v="42"/>
    <d v="2021-12-07T00:00:00"/>
    <x v="0"/>
    <n v="7000136292"/>
    <n v="6144"/>
    <x v="1"/>
    <x v="1"/>
    <n v="921.6"/>
    <n v="0.53600000000000003"/>
    <n v="3293.1840000000002"/>
    <x v="3"/>
    <x v="1"/>
    <s v="Linie 1"/>
    <n v="5001"/>
  </r>
  <r>
    <x v="0"/>
    <x v="0"/>
    <n v="48000045"/>
    <x v="189"/>
    <d v="2021-12-07T00:00:00"/>
    <x v="0"/>
    <n v="7000135550"/>
    <n v="18018"/>
    <x v="1"/>
    <x v="1"/>
    <n v="7207.2"/>
    <n v="1.4269000000000001"/>
    <n v="25709.8842"/>
    <x v="5"/>
    <x v="2"/>
    <s v="Linie 30"/>
    <n v="5030"/>
  </r>
  <r>
    <x v="0"/>
    <x v="0"/>
    <n v="48000046"/>
    <x v="190"/>
    <d v="2021-12-07T00:00:00"/>
    <x v="0"/>
    <n v="7000135551"/>
    <n v="19782"/>
    <x v="1"/>
    <x v="1"/>
    <n v="7912.8"/>
    <n v="1.3826000000000001"/>
    <n v="27350.593199999999"/>
    <x v="5"/>
    <x v="2"/>
    <s v="Linie 30"/>
    <n v="5030"/>
  </r>
  <r>
    <x v="0"/>
    <x v="0"/>
    <n v="48000060"/>
    <x v="191"/>
    <d v="2021-12-07T00:00:00"/>
    <x v="0"/>
    <n v="7000135130"/>
    <n v="1536"/>
    <x v="1"/>
    <x v="1"/>
    <n v="337.92"/>
    <n v="1.0581"/>
    <n v="1625.2416000000001"/>
    <x v="4"/>
    <x v="1"/>
    <s v="Linie 2"/>
    <n v="5002"/>
  </r>
  <r>
    <x v="0"/>
    <x v="0"/>
    <n v="48000061"/>
    <x v="192"/>
    <d v="2021-12-07T00:00:00"/>
    <x v="0"/>
    <n v="7000135131"/>
    <n v="1508"/>
    <x v="1"/>
    <x v="1"/>
    <n v="331.76"/>
    <n v="0.91739999999999999"/>
    <n v="1383.4392"/>
    <x v="4"/>
    <x v="1"/>
    <s v="Linie 2"/>
    <n v="5002"/>
  </r>
  <r>
    <x v="0"/>
    <x v="0"/>
    <n v="48000063"/>
    <x v="193"/>
    <d v="2021-12-07T00:00:00"/>
    <x v="0"/>
    <n v="7000132599"/>
    <n v="4400"/>
    <x v="1"/>
    <x v="1"/>
    <n v="968"/>
    <n v="1.0590999999999999"/>
    <n v="4660.04"/>
    <x v="4"/>
    <x v="1"/>
    <s v="Linie 2"/>
    <n v="5002"/>
  </r>
  <r>
    <x v="0"/>
    <x v="0"/>
    <n v="48000063"/>
    <x v="193"/>
    <d v="2021-12-07T00:00:00"/>
    <x v="0"/>
    <n v="7000136628"/>
    <n v="14094"/>
    <x v="1"/>
    <x v="1"/>
    <n v="3100.68"/>
    <n v="1.0590999999999999"/>
    <n v="14926.955400000001"/>
    <x v="4"/>
    <x v="1"/>
    <s v="Linie 35"/>
    <n v="5035"/>
  </r>
  <r>
    <x v="0"/>
    <x v="0"/>
    <n v="48000064"/>
    <x v="44"/>
    <d v="2021-12-07T00:00:00"/>
    <x v="0"/>
    <n v="7000136629"/>
    <n v="14120"/>
    <x v="1"/>
    <x v="1"/>
    <n v="3106.4"/>
    <n v="0.92230000000000001"/>
    <n v="13022.876"/>
    <x v="4"/>
    <x v="1"/>
    <s v="Linie 2"/>
    <n v="5002"/>
  </r>
  <r>
    <x v="0"/>
    <x v="0"/>
    <n v="48000080"/>
    <x v="194"/>
    <d v="2021-12-07T00:00:00"/>
    <x v="0"/>
    <n v="7000135905"/>
    <n v="13056"/>
    <x v="1"/>
    <x v="1"/>
    <n v="2872.32"/>
    <n v="1.0432999999999999"/>
    <n v="13621.3248"/>
    <x v="4"/>
    <x v="1"/>
    <s v="Linie 35"/>
    <n v="5035"/>
  </r>
  <r>
    <x v="0"/>
    <x v="0"/>
    <n v="48000117"/>
    <x v="195"/>
    <d v="2021-12-07T00:00:00"/>
    <x v="0"/>
    <n v="7000133031"/>
    <n v="15536"/>
    <x v="1"/>
    <x v="1"/>
    <n v="3107.2"/>
    <n v="1.0749"/>
    <n v="16699.646400000001"/>
    <x v="4"/>
    <x v="1"/>
    <s v="Linie 15"/>
    <n v="5015"/>
  </r>
  <r>
    <x v="0"/>
    <x v="0"/>
    <n v="48000477"/>
    <x v="196"/>
    <d v="2021-12-07T00:00:00"/>
    <x v="0"/>
    <n v="7000135552"/>
    <n v="31038"/>
    <x v="1"/>
    <x v="1"/>
    <n v="12415.2"/>
    <n v="1.4113"/>
    <n v="43803.929400000001"/>
    <x v="5"/>
    <x v="2"/>
    <s v="Linie 30"/>
    <n v="5030"/>
  </r>
  <r>
    <x v="0"/>
    <x v="0"/>
    <n v="48001190"/>
    <x v="197"/>
    <d v="2021-12-07T00:00:00"/>
    <x v="0"/>
    <n v="7000135176"/>
    <n v="4544"/>
    <x v="1"/>
    <x v="1"/>
    <n v="999.68"/>
    <n v="1.1167"/>
    <n v="5074.2848000000004"/>
    <x v="4"/>
    <x v="1"/>
    <s v="Linie 2"/>
    <n v="5002"/>
  </r>
  <r>
    <x v="0"/>
    <x v="0"/>
    <n v="48001191"/>
    <x v="198"/>
    <d v="2021-12-07T00:00:00"/>
    <x v="0"/>
    <n v="7000135177"/>
    <n v="4841"/>
    <x v="1"/>
    <x v="1"/>
    <n v="1065.02"/>
    <n v="0.95630000000000004"/>
    <n v="4629.4483"/>
    <x v="4"/>
    <x v="1"/>
    <s v="Linie 2"/>
    <n v="5002"/>
  </r>
  <r>
    <x v="0"/>
    <x v="0"/>
    <n v="49500051"/>
    <x v="199"/>
    <d v="2021-12-07T00:00:00"/>
    <x v="0"/>
    <n v="7000136153"/>
    <n v="289"/>
    <x v="0"/>
    <x v="0"/>
    <n v="289"/>
    <n v="1.514"/>
    <n v="437.54599999999999"/>
    <x v="0"/>
    <x v="0"/>
    <s v="Vacumierung"/>
    <n v="5902"/>
  </r>
  <r>
    <x v="0"/>
    <x v="0"/>
    <n v="49500052"/>
    <x v="200"/>
    <d v="2021-12-07T00:00:00"/>
    <x v="0"/>
    <n v="7000136154"/>
    <n v="414"/>
    <x v="0"/>
    <x v="0"/>
    <n v="414"/>
    <n v="1.014"/>
    <n v="419.79599999999999"/>
    <x v="0"/>
    <x v="0"/>
    <s v="Vacumierung"/>
    <n v="5902"/>
  </r>
  <r>
    <x v="0"/>
    <x v="0"/>
    <n v="49500088"/>
    <x v="201"/>
    <d v="2021-12-07T00:00:00"/>
    <x v="0"/>
    <n v="7000136372"/>
    <n v="260"/>
    <x v="0"/>
    <x v="0"/>
    <n v="260"/>
    <n v="0.51400000000000001"/>
    <n v="133.63999999999999"/>
    <x v="0"/>
    <x v="0"/>
    <s v="Vacumierung"/>
    <n v="5902"/>
  </r>
  <r>
    <x v="0"/>
    <x v="0"/>
    <n v="49500107"/>
    <x v="202"/>
    <d v="2021-12-07T00:00:00"/>
    <x v="0"/>
    <n v="7000136576"/>
    <n v="19"/>
    <x v="0"/>
    <x v="0"/>
    <n v="19"/>
    <n v="1.1740999999999999"/>
    <n v="22.3079"/>
    <x v="0"/>
    <x v="0"/>
    <s v="Vacumierung"/>
    <n v="5902"/>
  </r>
  <r>
    <x v="0"/>
    <x v="0"/>
    <n v="49500135"/>
    <x v="203"/>
    <d v="2021-12-07T00:00:00"/>
    <x v="0"/>
    <n v="7000136568"/>
    <n v="90"/>
    <x v="0"/>
    <x v="0"/>
    <n v="90"/>
    <n v="0.51400000000000001"/>
    <n v="46.26"/>
    <x v="0"/>
    <x v="0"/>
    <s v="Vacumierung"/>
    <n v="5902"/>
  </r>
  <r>
    <x v="0"/>
    <x v="0"/>
    <n v="49500159"/>
    <x v="204"/>
    <d v="2021-12-07T00:00:00"/>
    <x v="0"/>
    <n v="7000136373"/>
    <n v="1075"/>
    <x v="0"/>
    <x v="0"/>
    <n v="1075"/>
    <n v="0.51400000000000001"/>
    <n v="552.54999999999995"/>
    <x v="0"/>
    <x v="0"/>
    <s v="Vacumierung"/>
    <n v="5902"/>
  </r>
  <r>
    <x v="0"/>
    <x v="0"/>
    <n v="49500178"/>
    <x v="53"/>
    <d v="2021-12-07T00:00:00"/>
    <x v="0"/>
    <n v="7000136255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07T00:00:00"/>
    <x v="0"/>
    <n v="7000136256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7T00:00:00"/>
    <x v="0"/>
    <n v="7000136257"/>
    <n v="0"/>
    <x v="1"/>
    <x v="1"/>
    <n v="0"/>
    <n v="0.36659999999999998"/>
    <n v="0"/>
    <x v="3"/>
    <x v="1"/>
    <s v="Linie 9"/>
    <n v="5009"/>
  </r>
  <r>
    <x v="0"/>
    <x v="0"/>
    <n v="49500182"/>
    <x v="56"/>
    <d v="2021-12-07T00:00:00"/>
    <x v="0"/>
    <n v="7000136258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7T00:00:00"/>
    <x v="0"/>
    <n v="7000136259"/>
    <n v="0"/>
    <x v="1"/>
    <x v="1"/>
    <n v="0"/>
    <n v="0.36659999999999998"/>
    <n v="0"/>
    <x v="3"/>
    <x v="1"/>
    <s v="Linie 9"/>
    <n v="5009"/>
  </r>
  <r>
    <x v="0"/>
    <x v="0"/>
    <n v="49500184"/>
    <x v="58"/>
    <d v="2021-12-07T00:00:00"/>
    <x v="0"/>
    <n v="7000136260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7T00:00:00"/>
    <x v="0"/>
    <n v="7000136261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7T00:00:00"/>
    <x v="0"/>
    <n v="7000136262"/>
    <n v="0"/>
    <x v="1"/>
    <x v="1"/>
    <n v="0"/>
    <n v="0.42659999999999998"/>
    <n v="0"/>
    <x v="3"/>
    <x v="1"/>
    <s v="Linie 9"/>
    <n v="5009"/>
  </r>
  <r>
    <x v="0"/>
    <x v="0"/>
    <n v="49500204"/>
    <x v="205"/>
    <d v="2021-12-07T00:00:00"/>
    <x v="0"/>
    <n v="7000136162"/>
    <n v="858"/>
    <x v="0"/>
    <x v="0"/>
    <n v="858"/>
    <n v="0.51400000000000001"/>
    <n v="441.012"/>
    <x v="0"/>
    <x v="0"/>
    <s v="Vacumierung"/>
    <n v="5902"/>
  </r>
  <r>
    <x v="0"/>
    <x v="0"/>
    <n v="50000051"/>
    <x v="206"/>
    <d v="2021-12-07T00:00:00"/>
    <x v="0"/>
    <n v="7000136307"/>
    <n v="216"/>
    <x v="2"/>
    <x v="2"/>
    <n v="2592"/>
    <n v="37.873399999999997"/>
    <n v="8180.6544000000004"/>
    <x v="6"/>
    <x v="3"/>
    <s v="EVP L3 Torten / Blöcke"/>
    <n v="6120"/>
  </r>
  <r>
    <x v="0"/>
    <x v="0"/>
    <n v="50000194"/>
    <x v="207"/>
    <d v="2021-12-07T00:00:00"/>
    <x v="0"/>
    <n v="7000135535"/>
    <n v="4602"/>
    <x v="2"/>
    <x v="2"/>
    <n v="2761.2"/>
    <n v="4.2304000000000004"/>
    <n v="19468.300800000001"/>
    <x v="6"/>
    <x v="3"/>
    <s v="EVP L2 kleines Band"/>
    <n v="6110"/>
  </r>
  <r>
    <x v="0"/>
    <x v="0"/>
    <n v="57000164"/>
    <x v="208"/>
    <d v="2021-12-07T00:00:00"/>
    <x v="0"/>
    <n v="7000134624"/>
    <n v="744"/>
    <x v="2"/>
    <x v="2"/>
    <n v="744"/>
    <n v="6.1925999999999997"/>
    <n v="4607.2943999999998"/>
    <x v="4"/>
    <x v="1"/>
    <s v="Linie 4"/>
    <n v="5004"/>
  </r>
  <r>
    <x v="0"/>
    <x v="0"/>
    <n v="57000170"/>
    <x v="209"/>
    <d v="2021-12-07T00:00:00"/>
    <x v="0"/>
    <n v="7000134166"/>
    <n v="170"/>
    <x v="2"/>
    <x v="2"/>
    <n v="170"/>
    <n v="6.1017000000000001"/>
    <n v="1037.289"/>
    <x v="4"/>
    <x v="1"/>
    <s v="Linie 4"/>
    <n v="5004"/>
  </r>
  <r>
    <x v="0"/>
    <x v="0"/>
    <n v="57000170"/>
    <x v="209"/>
    <d v="2021-12-07T00:00:00"/>
    <x v="0"/>
    <n v="7000135696"/>
    <n v="400"/>
    <x v="2"/>
    <x v="2"/>
    <n v="400"/>
    <n v="6.1017000000000001"/>
    <n v="2440.6799999999998"/>
    <x v="4"/>
    <x v="1"/>
    <s v="Linie 4"/>
    <n v="5004"/>
  </r>
  <r>
    <x v="0"/>
    <x v="0"/>
    <n v="57000230"/>
    <x v="210"/>
    <d v="2021-12-07T00:00:00"/>
    <x v="0"/>
    <n v="7000134059"/>
    <n v="798"/>
    <x v="2"/>
    <x v="2"/>
    <n v="957.6"/>
    <n v="5.5106000000000002"/>
    <n v="4397.4588000000003"/>
    <x v="3"/>
    <x v="1"/>
    <s v="Linie 16"/>
    <n v="5016"/>
  </r>
  <r>
    <x v="0"/>
    <x v="0"/>
    <n v="57000275"/>
    <x v="78"/>
    <d v="2021-12-07T00:00:00"/>
    <x v="0"/>
    <n v="7000136592"/>
    <n v="105"/>
    <x v="2"/>
    <x v="2"/>
    <n v="2100"/>
    <n v="30.607299999999999"/>
    <n v="3213.7665000000002"/>
    <x v="6"/>
    <x v="3"/>
    <s v="EVP L4 Beutel"/>
    <n v="6130"/>
  </r>
  <r>
    <x v="0"/>
    <x v="0"/>
    <n v="57000423"/>
    <x v="211"/>
    <d v="2021-12-07T00:00:00"/>
    <x v="0"/>
    <n v="7000134727"/>
    <n v="883"/>
    <x v="2"/>
    <x v="2"/>
    <n v="1589.4"/>
    <n v="9.8587000000000007"/>
    <n v="8705.2320999999993"/>
    <x v="3"/>
    <x v="1"/>
    <s v="Linie 9"/>
    <n v="5009"/>
  </r>
  <r>
    <x v="0"/>
    <x v="0"/>
    <n v="57000428"/>
    <x v="212"/>
    <d v="2021-12-07T00:00:00"/>
    <x v="0"/>
    <n v="7000135975"/>
    <n v="2368"/>
    <x v="2"/>
    <x v="2"/>
    <n v="14208"/>
    <n v="25.2713"/>
    <n v="59842.438399999999"/>
    <x v="7"/>
    <x v="4"/>
    <s v="Subunternehmer"/>
    <n v="9999"/>
  </r>
  <r>
    <x v="0"/>
    <x v="0"/>
    <n v="57000482"/>
    <x v="213"/>
    <d v="2021-12-07T00:00:00"/>
    <x v="0"/>
    <n v="7000135116"/>
    <n v="231"/>
    <x v="2"/>
    <x v="2"/>
    <n v="523.90800000000002"/>
    <n v="12.869199999999999"/>
    <n v="2972.7851999999998"/>
    <x v="3"/>
    <x v="1"/>
    <s v="Wurstverpackung"/>
    <n v="5330"/>
  </r>
  <r>
    <x v="0"/>
    <x v="0"/>
    <n v="57000584"/>
    <x v="214"/>
    <d v="2021-12-07T00:00:00"/>
    <x v="0"/>
    <n v="7000134728"/>
    <n v="3776"/>
    <x v="2"/>
    <x v="2"/>
    <n v="4078.08"/>
    <n v="4.6318000000000001"/>
    <n v="17489.676800000001"/>
    <x v="3"/>
    <x v="1"/>
    <s v="Linie 16"/>
    <n v="5016"/>
  </r>
  <r>
    <x v="0"/>
    <x v="0"/>
    <n v="57000600"/>
    <x v="215"/>
    <d v="2021-12-07T00:00:00"/>
    <x v="0"/>
    <n v="7000136428"/>
    <n v="986"/>
    <x v="2"/>
    <x v="0"/>
    <n v="1183.2"/>
    <n v="5.2165999999999997"/>
    <n v="6172.2811199999996"/>
    <x v="8"/>
    <x v="5"/>
    <s v="Linie 22"/>
    <n v="5022"/>
  </r>
  <r>
    <x v="0"/>
    <x v="0"/>
    <n v="57000602"/>
    <x v="216"/>
    <d v="2021-12-07T00:00:00"/>
    <x v="0"/>
    <n v="7000136430"/>
    <n v="611"/>
    <x v="2"/>
    <x v="0"/>
    <n v="733.2"/>
    <n v="5.2142999999999997"/>
    <n v="3823.1247600000002"/>
    <x v="8"/>
    <x v="5"/>
    <s v="Linie 22"/>
    <n v="5022"/>
  </r>
  <r>
    <x v="0"/>
    <x v="0"/>
    <n v="57000603"/>
    <x v="217"/>
    <d v="2021-12-07T00:00:00"/>
    <x v="0"/>
    <n v="7000136431"/>
    <n v="68"/>
    <x v="2"/>
    <x v="0"/>
    <n v="81.599999999999994"/>
    <n v="5.2150999999999996"/>
    <n v="425.55216000000001"/>
    <x v="8"/>
    <x v="5"/>
    <s v="Linie 22"/>
    <n v="5022"/>
  </r>
  <r>
    <x v="0"/>
    <x v="0"/>
    <n v="57000604"/>
    <x v="218"/>
    <d v="2021-12-07T00:00:00"/>
    <x v="0"/>
    <n v="7000136432"/>
    <n v="102"/>
    <x v="2"/>
    <x v="0"/>
    <n v="122.4"/>
    <n v="5.2150999999999996"/>
    <n v="638.32824000000005"/>
    <x v="8"/>
    <x v="5"/>
    <s v="Linie 22"/>
    <n v="5022"/>
  </r>
  <r>
    <x v="0"/>
    <x v="0"/>
    <n v="57000606"/>
    <x v="219"/>
    <d v="2021-12-07T00:00:00"/>
    <x v="0"/>
    <n v="7000136434"/>
    <n v="136"/>
    <x v="2"/>
    <x v="0"/>
    <n v="163.19999999999999"/>
    <n v="5.2157999999999998"/>
    <n v="851.21856000000002"/>
    <x v="8"/>
    <x v="5"/>
    <s v="Linie 22"/>
    <n v="5022"/>
  </r>
  <r>
    <x v="0"/>
    <x v="0"/>
    <n v="57000607"/>
    <x v="220"/>
    <d v="2021-12-07T00:00:00"/>
    <x v="0"/>
    <n v="7000136435"/>
    <n v="136"/>
    <x v="2"/>
    <x v="0"/>
    <n v="163.19999999999999"/>
    <n v="5.2164999999999999"/>
    <n v="851.33280000000002"/>
    <x v="8"/>
    <x v="5"/>
    <s v="Linie 22"/>
    <n v="5022"/>
  </r>
  <r>
    <x v="0"/>
    <x v="0"/>
    <n v="57000641"/>
    <x v="87"/>
    <d v="2021-12-07T00:00:00"/>
    <x v="0"/>
    <n v="7000136443"/>
    <n v="2039"/>
    <x v="2"/>
    <x v="0"/>
    <n v="2446.8000000000002"/>
    <n v="5.2129000000000003"/>
    <n v="12754.923720000001"/>
    <x v="8"/>
    <x v="5"/>
    <s v="Linie 22"/>
    <n v="5022"/>
  </r>
  <r>
    <x v="0"/>
    <x v="0"/>
    <n v="57000682"/>
    <x v="221"/>
    <d v="2021-12-07T00:00:00"/>
    <x v="0"/>
    <n v="7000135786"/>
    <n v="106"/>
    <x v="2"/>
    <x v="2"/>
    <n v="1153.28"/>
    <n v="27.083400000000001"/>
    <n v="2870.8404"/>
    <x v="3"/>
    <x v="1"/>
    <s v="Wurstverpackung"/>
    <n v="5330"/>
  </r>
  <r>
    <x v="0"/>
    <x v="0"/>
    <n v="57000683"/>
    <x v="222"/>
    <d v="2021-12-07T00:00:00"/>
    <x v="0"/>
    <n v="7000135787"/>
    <n v="142"/>
    <x v="2"/>
    <x v="2"/>
    <n v="1544.96"/>
    <n v="26.699300000000001"/>
    <n v="3791.3006"/>
    <x v="3"/>
    <x v="1"/>
    <s v="Wurstverpackung"/>
    <n v="5330"/>
  </r>
  <r>
    <x v="0"/>
    <x v="0"/>
    <n v="57000684"/>
    <x v="223"/>
    <d v="2021-12-07T00:00:00"/>
    <x v="0"/>
    <n v="7000135788"/>
    <n v="184"/>
    <x v="2"/>
    <x v="2"/>
    <n v="2001.92"/>
    <n v="36.694899999999997"/>
    <n v="6751.8616000000002"/>
    <x v="3"/>
    <x v="1"/>
    <s v="Wurstverpackung"/>
    <n v="5330"/>
  </r>
  <r>
    <x v="0"/>
    <x v="0"/>
    <n v="57000720"/>
    <x v="92"/>
    <d v="2021-12-07T00:00:00"/>
    <x v="0"/>
    <n v="7000135993"/>
    <n v="0"/>
    <x v="2"/>
    <x v="2"/>
    <n v="0"/>
    <n v="10.392099999999999"/>
    <n v="0"/>
    <x v="7"/>
    <x v="4"/>
    <s v="Subunternehmer"/>
    <n v="9999"/>
  </r>
  <r>
    <x v="0"/>
    <x v="0"/>
    <n v="57000728"/>
    <x v="224"/>
    <d v="2021-12-07T00:00:00"/>
    <x v="0"/>
    <n v="7000135967"/>
    <n v="3549"/>
    <x v="2"/>
    <x v="2"/>
    <n v="10647"/>
    <n v="14.4696"/>
    <n v="51352.610399999998"/>
    <x v="7"/>
    <x v="4"/>
    <s v="Subunternehmer"/>
    <n v="9999"/>
  </r>
  <r>
    <x v="0"/>
    <x v="0"/>
    <n v="57000733"/>
    <x v="225"/>
    <d v="2021-12-07T00:00:00"/>
    <x v="0"/>
    <n v="7000135980"/>
    <n v="280"/>
    <x v="2"/>
    <x v="2"/>
    <n v="1680"/>
    <n v="27.405200000000001"/>
    <n v="7673.4560000000001"/>
    <x v="7"/>
    <x v="4"/>
    <s v="Subunternehmer"/>
    <n v="9999"/>
  </r>
  <r>
    <x v="0"/>
    <x v="0"/>
    <n v="57000734"/>
    <x v="225"/>
    <d v="2021-12-07T00:00:00"/>
    <x v="0"/>
    <n v="7000135981"/>
    <n v="1512"/>
    <x v="2"/>
    <x v="2"/>
    <n v="9072"/>
    <n v="27.268999999999998"/>
    <n v="41230.728000000003"/>
    <x v="7"/>
    <x v="4"/>
    <s v="Subunternehmer"/>
    <n v="9999"/>
  </r>
  <r>
    <x v="0"/>
    <x v="0"/>
    <n v="57000735"/>
    <x v="225"/>
    <d v="2021-12-07T00:00:00"/>
    <x v="0"/>
    <n v="7000135982"/>
    <n v="280"/>
    <x v="2"/>
    <x v="2"/>
    <n v="1680"/>
    <n v="27.2879"/>
    <n v="7640.6120000000001"/>
    <x v="7"/>
    <x v="4"/>
    <s v="Subunternehmer"/>
    <n v="9999"/>
  </r>
  <r>
    <x v="0"/>
    <x v="0"/>
    <n v="57000736"/>
    <x v="225"/>
    <d v="2021-12-07T00:00:00"/>
    <x v="0"/>
    <n v="7000135983"/>
    <n v="224"/>
    <x v="2"/>
    <x v="2"/>
    <n v="1344"/>
    <n v="27.530899999999999"/>
    <n v="6166.9215999999997"/>
    <x v="7"/>
    <x v="4"/>
    <s v="Subunternehmer"/>
    <n v="9999"/>
  </r>
  <r>
    <x v="0"/>
    <x v="0"/>
    <n v="57000737"/>
    <x v="225"/>
    <d v="2021-12-07T00:00:00"/>
    <x v="0"/>
    <n v="7000135984"/>
    <n v="280"/>
    <x v="2"/>
    <x v="2"/>
    <n v="1680"/>
    <n v="27.3217"/>
    <n v="7650.076"/>
    <x v="7"/>
    <x v="4"/>
    <s v="Subunternehmer"/>
    <n v="9999"/>
  </r>
  <r>
    <x v="0"/>
    <x v="0"/>
    <n v="58000112"/>
    <x v="226"/>
    <d v="2021-12-07T00:00:00"/>
    <x v="0"/>
    <n v="7000135878"/>
    <n v="773"/>
    <x v="2"/>
    <x v="2"/>
    <n v="1043.55"/>
    <n v="6.7981999999999996"/>
    <n v="5255.0086000000001"/>
    <x v="3"/>
    <x v="1"/>
    <s v="Linie 1"/>
    <n v="5001"/>
  </r>
  <r>
    <x v="0"/>
    <x v="0"/>
    <n v="58000116"/>
    <x v="227"/>
    <d v="2021-12-07T00:00:00"/>
    <x v="0"/>
    <n v="7000135879"/>
    <n v="256"/>
    <x v="2"/>
    <x v="2"/>
    <n v="345.6"/>
    <n v="7.4740000000000002"/>
    <n v="1913.3440000000001"/>
    <x v="3"/>
    <x v="1"/>
    <s v="Linie 1"/>
    <n v="5001"/>
  </r>
  <r>
    <x v="0"/>
    <x v="0"/>
    <n v="58000338"/>
    <x v="228"/>
    <d v="2021-12-07T00:00:00"/>
    <x v="0"/>
    <n v="7000135882"/>
    <n v="776"/>
    <x v="2"/>
    <x v="2"/>
    <n v="1047.5999999999999"/>
    <n v="7.1097000000000001"/>
    <n v="5517.1271999999999"/>
    <x v="3"/>
    <x v="1"/>
    <s v="Linie 1"/>
    <n v="5001"/>
  </r>
  <r>
    <x v="0"/>
    <x v="0"/>
    <n v="58000609"/>
    <x v="98"/>
    <d v="2021-12-07T00:00:00"/>
    <x v="0"/>
    <n v="7000133400"/>
    <n v="406"/>
    <x v="2"/>
    <x v="2"/>
    <n v="730.8"/>
    <n v="10.8733"/>
    <n v="4414.5598"/>
    <x v="4"/>
    <x v="1"/>
    <s v="Linie 33"/>
    <n v="5033"/>
  </r>
  <r>
    <x v="0"/>
    <x v="0"/>
    <n v="58000631"/>
    <x v="229"/>
    <d v="2021-12-07T00:00:00"/>
    <x v="0"/>
    <n v="7000136308"/>
    <n v="884"/>
    <x v="2"/>
    <x v="0"/>
    <n v="972.4"/>
    <n v="6.5705999999999998"/>
    <n v="6389.25144"/>
    <x v="8"/>
    <x v="5"/>
    <s v="Linie 20"/>
    <n v="5020"/>
  </r>
  <r>
    <x v="0"/>
    <x v="0"/>
    <n v="58000636"/>
    <x v="230"/>
    <d v="2021-12-07T00:00:00"/>
    <x v="0"/>
    <n v="7000136487"/>
    <n v="102"/>
    <x v="2"/>
    <x v="0"/>
    <n v="100.98"/>
    <n v="6.8045"/>
    <n v="687.11841000000004"/>
    <x v="8"/>
    <x v="5"/>
    <s v="Linie 21"/>
    <n v="5021"/>
  </r>
  <r>
    <x v="0"/>
    <x v="0"/>
    <n v="58000648"/>
    <x v="231"/>
    <d v="2021-12-07T00:00:00"/>
    <x v="0"/>
    <n v="7000136170"/>
    <n v="442"/>
    <x v="2"/>
    <x v="0"/>
    <n v="442"/>
    <n v="10.6469"/>
    <n v="4705.9297999999999"/>
    <x v="8"/>
    <x v="5"/>
    <s v="Linie 23"/>
    <n v="5023"/>
  </r>
  <r>
    <x v="0"/>
    <x v="0"/>
    <n v="58000653"/>
    <x v="232"/>
    <d v="2021-12-07T00:00:00"/>
    <x v="0"/>
    <n v="7000136664"/>
    <n v="204"/>
    <x v="2"/>
    <x v="0"/>
    <n v="204"/>
    <n v="11.047000000000001"/>
    <n v="2253.5880000000002"/>
    <x v="8"/>
    <x v="5"/>
    <s v="Linie 29"/>
    <n v="5029"/>
  </r>
  <r>
    <x v="0"/>
    <x v="0"/>
    <n v="58000655"/>
    <x v="233"/>
    <d v="2021-12-07T00:00:00"/>
    <x v="0"/>
    <n v="7000136489"/>
    <n v="748"/>
    <x v="2"/>
    <x v="0"/>
    <n v="740.52"/>
    <n v="6.8064999999999998"/>
    <n v="5040.3493799999997"/>
    <x v="8"/>
    <x v="5"/>
    <s v="Linie 21"/>
    <n v="5021"/>
  </r>
  <r>
    <x v="0"/>
    <x v="0"/>
    <n v="58000662"/>
    <x v="234"/>
    <d v="2021-12-07T00:00:00"/>
    <x v="0"/>
    <n v="7000136171"/>
    <n v="271"/>
    <x v="2"/>
    <x v="0"/>
    <n v="271"/>
    <n v="10.645"/>
    <n v="2884.7950000000001"/>
    <x v="8"/>
    <x v="5"/>
    <s v="Linie 23"/>
    <n v="5023"/>
  </r>
  <r>
    <x v="0"/>
    <x v="0"/>
    <n v="58000665"/>
    <x v="235"/>
    <d v="2021-12-07T00:00:00"/>
    <x v="0"/>
    <n v="7000136310"/>
    <n v="34"/>
    <x v="2"/>
    <x v="0"/>
    <n v="37.4"/>
    <n v="6.5715000000000003"/>
    <n v="245.7741"/>
    <x v="8"/>
    <x v="5"/>
    <s v="Linie 20"/>
    <n v="5020"/>
  </r>
  <r>
    <x v="0"/>
    <x v="0"/>
    <n v="58000668"/>
    <x v="236"/>
    <d v="2021-12-07T00:00:00"/>
    <x v="0"/>
    <n v="7000136490"/>
    <n v="34"/>
    <x v="2"/>
    <x v="0"/>
    <n v="33.659999999999997"/>
    <n v="6.8026"/>
    <n v="228.975516"/>
    <x v="8"/>
    <x v="5"/>
    <s v="Linie 21"/>
    <n v="5021"/>
  </r>
  <r>
    <x v="0"/>
    <x v="0"/>
    <n v="58000678"/>
    <x v="237"/>
    <d v="2021-12-07T00:00:00"/>
    <x v="0"/>
    <n v="7000136311"/>
    <n v="136"/>
    <x v="2"/>
    <x v="0"/>
    <n v="149.6"/>
    <n v="6.5715000000000003"/>
    <n v="983.09640000000002"/>
    <x v="8"/>
    <x v="5"/>
    <s v="Linie 20"/>
    <n v="5020"/>
  </r>
  <r>
    <x v="0"/>
    <x v="0"/>
    <n v="58000681"/>
    <x v="238"/>
    <d v="2021-12-07T00:00:00"/>
    <x v="0"/>
    <n v="7000136491"/>
    <n v="34"/>
    <x v="2"/>
    <x v="0"/>
    <n v="33.659999999999997"/>
    <n v="6.8026"/>
    <n v="228.975516"/>
    <x v="8"/>
    <x v="5"/>
    <s v="Linie 21"/>
    <n v="5021"/>
  </r>
  <r>
    <x v="0"/>
    <x v="0"/>
    <n v="58000684"/>
    <x v="239"/>
    <d v="2021-12-07T00:00:00"/>
    <x v="0"/>
    <n v="7000136384"/>
    <n v="136"/>
    <x v="2"/>
    <x v="0"/>
    <n v="134.63999999999999"/>
    <n v="9.0259999999999998"/>
    <n v="1215.26064"/>
    <x v="8"/>
    <x v="5"/>
    <s v="Linie 23"/>
    <n v="5023"/>
  </r>
  <r>
    <x v="0"/>
    <x v="0"/>
    <n v="58000685"/>
    <x v="240"/>
    <d v="2021-12-07T00:00:00"/>
    <x v="0"/>
    <n v="7000136492"/>
    <n v="102"/>
    <x v="2"/>
    <x v="0"/>
    <n v="100.98"/>
    <n v="7.6139999999999999"/>
    <n v="768.86171999999999"/>
    <x v="8"/>
    <x v="5"/>
    <s v="Linie 21"/>
    <n v="5021"/>
  </r>
  <r>
    <x v="0"/>
    <x v="0"/>
    <n v="58000686"/>
    <x v="241"/>
    <d v="2021-12-07T00:00:00"/>
    <x v="0"/>
    <n v="7000136386"/>
    <n v="68"/>
    <x v="2"/>
    <x v="0"/>
    <n v="68"/>
    <n v="10.648"/>
    <n v="724.06399999999996"/>
    <x v="8"/>
    <x v="5"/>
    <s v="Linie 23"/>
    <n v="5023"/>
  </r>
  <r>
    <x v="0"/>
    <x v="0"/>
    <n v="58000694"/>
    <x v="242"/>
    <d v="2021-12-07T00:00:00"/>
    <x v="0"/>
    <n v="7000136494"/>
    <n v="135"/>
    <x v="2"/>
    <x v="0"/>
    <n v="133.65"/>
    <n v="6.7991999999999999"/>
    <n v="908.71307999999999"/>
    <x v="8"/>
    <x v="5"/>
    <s v="Linie 21"/>
    <n v="5021"/>
  </r>
  <r>
    <x v="0"/>
    <x v="0"/>
    <n v="58000698"/>
    <x v="243"/>
    <d v="2021-12-07T00:00:00"/>
    <x v="0"/>
    <n v="7000136388"/>
    <n v="68"/>
    <x v="2"/>
    <x v="0"/>
    <n v="67.319999999999993"/>
    <n v="9.0239999999999991"/>
    <n v="607.49567999999999"/>
    <x v="8"/>
    <x v="5"/>
    <s v="Linie 23"/>
    <n v="5023"/>
  </r>
  <r>
    <x v="0"/>
    <x v="0"/>
    <n v="58000706"/>
    <x v="244"/>
    <d v="2021-12-07T00:00:00"/>
    <x v="0"/>
    <n v="7000136495"/>
    <n v="408"/>
    <x v="2"/>
    <x v="0"/>
    <n v="403.92"/>
    <n v="6.8011999999999997"/>
    <n v="2747.1407039999999"/>
    <x v="8"/>
    <x v="5"/>
    <s v="Linie 21"/>
    <n v="5021"/>
  </r>
  <r>
    <x v="0"/>
    <x v="0"/>
    <n v="58000710"/>
    <x v="245"/>
    <d v="2021-12-07T00:00:00"/>
    <x v="0"/>
    <n v="7000136390"/>
    <n v="714"/>
    <x v="2"/>
    <x v="0"/>
    <n v="706.86"/>
    <n v="9.0259999999999998"/>
    <n v="6380.1183600000004"/>
    <x v="8"/>
    <x v="5"/>
    <s v="Linie 23"/>
    <n v="5023"/>
  </r>
  <r>
    <x v="0"/>
    <x v="0"/>
    <n v="58000713"/>
    <x v="246"/>
    <d v="2021-12-07T00:00:00"/>
    <x v="0"/>
    <n v="7000136172"/>
    <n v="646"/>
    <x v="2"/>
    <x v="0"/>
    <n v="646"/>
    <n v="10.6469"/>
    <n v="6877.8973999999998"/>
    <x v="8"/>
    <x v="5"/>
    <s v="Linie 23"/>
    <n v="5023"/>
  </r>
  <r>
    <x v="0"/>
    <x v="0"/>
    <n v="58000716"/>
    <x v="247"/>
    <d v="2021-12-07T00:00:00"/>
    <x v="0"/>
    <n v="7000136317"/>
    <n v="102"/>
    <x v="2"/>
    <x v="0"/>
    <n v="112.2"/>
    <n v="6.5705999999999998"/>
    <n v="737.22131999999999"/>
    <x v="8"/>
    <x v="5"/>
    <s v="Linie 20"/>
    <n v="5020"/>
  </r>
  <r>
    <x v="0"/>
    <x v="0"/>
    <n v="58000719"/>
    <x v="248"/>
    <d v="2021-12-07T00:00:00"/>
    <x v="0"/>
    <n v="7000136667"/>
    <n v="68"/>
    <x v="2"/>
    <x v="0"/>
    <n v="68"/>
    <n v="11.059699999999999"/>
    <n v="752.05960000000005"/>
    <x v="8"/>
    <x v="5"/>
    <s v="Linie 29"/>
    <n v="5029"/>
  </r>
  <r>
    <x v="0"/>
    <x v="0"/>
    <n v="58000726"/>
    <x v="249"/>
    <d v="2021-12-07T00:00:00"/>
    <x v="0"/>
    <n v="7000136393"/>
    <n v="68"/>
    <x v="2"/>
    <x v="0"/>
    <n v="68"/>
    <n v="10.648999999999999"/>
    <n v="724.13199999999995"/>
    <x v="8"/>
    <x v="5"/>
    <s v="Linie 23"/>
    <n v="5023"/>
  </r>
  <r>
    <x v="0"/>
    <x v="0"/>
    <n v="58000730"/>
    <x v="250"/>
    <d v="2021-12-07T00:00:00"/>
    <x v="0"/>
    <n v="7000136319"/>
    <n v="544"/>
    <x v="2"/>
    <x v="0"/>
    <n v="598.4"/>
    <n v="6.5679999999999996"/>
    <n v="3930.2912000000001"/>
    <x v="8"/>
    <x v="5"/>
    <s v="Linie 20"/>
    <n v="5020"/>
  </r>
  <r>
    <x v="0"/>
    <x v="0"/>
    <n v="58000740"/>
    <x v="251"/>
    <d v="2021-12-07T00:00:00"/>
    <x v="0"/>
    <n v="7000136496"/>
    <n v="68"/>
    <x v="2"/>
    <x v="0"/>
    <n v="67.319999999999993"/>
    <n v="7.6120000000000001"/>
    <n v="512.43984"/>
    <x v="8"/>
    <x v="5"/>
    <s v="Linie 21"/>
    <n v="5021"/>
  </r>
  <r>
    <x v="0"/>
    <x v="0"/>
    <n v="58000743"/>
    <x v="252"/>
    <d v="2021-12-07T00:00:00"/>
    <x v="0"/>
    <n v="7000136173"/>
    <n v="204"/>
    <x v="2"/>
    <x v="0"/>
    <n v="204"/>
    <n v="10.6471"/>
    <n v="2172.0084000000002"/>
    <x v="8"/>
    <x v="5"/>
    <s v="Linie 23"/>
    <n v="5023"/>
  </r>
  <r>
    <x v="0"/>
    <x v="0"/>
    <n v="58000746"/>
    <x v="253"/>
    <d v="2021-12-07T00:00:00"/>
    <x v="0"/>
    <n v="7000136497"/>
    <n v="136"/>
    <x v="2"/>
    <x v="0"/>
    <n v="134.63999999999999"/>
    <n v="6.8026"/>
    <n v="915.902064"/>
    <x v="8"/>
    <x v="5"/>
    <s v="Linie 21"/>
    <n v="5021"/>
  </r>
  <r>
    <x v="0"/>
    <x v="0"/>
    <n v="58000751"/>
    <x v="254"/>
    <d v="2021-12-07T00:00:00"/>
    <x v="0"/>
    <n v="7000136174"/>
    <n v="272"/>
    <x v="2"/>
    <x v="0"/>
    <n v="272"/>
    <n v="10.6469"/>
    <n v="2895.9567999999999"/>
    <x v="8"/>
    <x v="5"/>
    <s v="Linie 23"/>
    <n v="5023"/>
  </r>
  <r>
    <x v="0"/>
    <x v="0"/>
    <n v="58000758"/>
    <x v="255"/>
    <d v="2021-12-07T00:00:00"/>
    <x v="0"/>
    <n v="7000136498"/>
    <n v="96"/>
    <x v="2"/>
    <x v="0"/>
    <n v="95.04"/>
    <n v="6.7946999999999997"/>
    <n v="645.76828799999998"/>
    <x v="8"/>
    <x v="5"/>
    <s v="Linie 21"/>
    <n v="5021"/>
  </r>
  <r>
    <x v="0"/>
    <x v="0"/>
    <n v="58000770"/>
    <x v="256"/>
    <d v="2021-12-07T00:00:00"/>
    <x v="0"/>
    <n v="7000136175"/>
    <n v="269"/>
    <x v="2"/>
    <x v="0"/>
    <n v="269"/>
    <n v="10.6328"/>
    <n v="2860.2231999999999"/>
    <x v="8"/>
    <x v="5"/>
    <s v="Linie 23"/>
    <n v="5023"/>
  </r>
  <r>
    <x v="0"/>
    <x v="0"/>
    <n v="58000776"/>
    <x v="257"/>
    <d v="2021-12-07T00:00:00"/>
    <x v="0"/>
    <n v="7000136500"/>
    <n v="272"/>
    <x v="2"/>
    <x v="0"/>
    <n v="269.27999999999997"/>
    <n v="6.7991999999999999"/>
    <n v="1830.8885760000001"/>
    <x v="8"/>
    <x v="5"/>
    <s v="Linie 21"/>
    <n v="5021"/>
  </r>
  <r>
    <x v="0"/>
    <x v="0"/>
    <n v="58000780"/>
    <x v="258"/>
    <d v="2021-12-07T00:00:00"/>
    <x v="0"/>
    <n v="7000136502"/>
    <n v="204"/>
    <x v="2"/>
    <x v="0"/>
    <n v="201.96"/>
    <n v="7.6120000000000001"/>
    <n v="1537.31952"/>
    <x v="8"/>
    <x v="5"/>
    <s v="Linie 21"/>
    <n v="5021"/>
  </r>
  <r>
    <x v="0"/>
    <x v="0"/>
    <n v="58000830"/>
    <x v="102"/>
    <d v="2021-12-07T00:00:00"/>
    <x v="0"/>
    <n v="7000135865"/>
    <n v="2210"/>
    <x v="2"/>
    <x v="0"/>
    <n v="2431"/>
    <n v="6.5358000000000001"/>
    <n v="15888.5298"/>
    <x v="8"/>
    <x v="5"/>
    <s v="Linie 20"/>
    <n v="5020"/>
  </r>
  <r>
    <x v="0"/>
    <x v="0"/>
    <n v="58000856"/>
    <x v="259"/>
    <d v="2021-12-07T00:00:00"/>
    <x v="0"/>
    <n v="7000136176"/>
    <n v="952"/>
    <x v="2"/>
    <x v="0"/>
    <n v="952"/>
    <n v="10.6471"/>
    <n v="10136.039199999999"/>
    <x v="8"/>
    <x v="5"/>
    <s v="Linie 23"/>
    <n v="5023"/>
  </r>
  <r>
    <x v="0"/>
    <x v="0"/>
    <n v="58000859"/>
    <x v="260"/>
    <d v="2021-12-07T00:00:00"/>
    <x v="0"/>
    <n v="7000136328"/>
    <n v="844"/>
    <x v="2"/>
    <x v="0"/>
    <n v="928.4"/>
    <n v="6.5735000000000001"/>
    <n v="6102.8374000000003"/>
    <x v="8"/>
    <x v="5"/>
    <s v="Linie 20"/>
    <n v="5020"/>
  </r>
  <r>
    <x v="0"/>
    <x v="0"/>
    <n v="58000863"/>
    <x v="261"/>
    <d v="2021-12-07T00:00:00"/>
    <x v="0"/>
    <n v="7000136177"/>
    <n v="646"/>
    <x v="2"/>
    <x v="0"/>
    <n v="646"/>
    <n v="10.6517"/>
    <n v="6880.9982"/>
    <x v="8"/>
    <x v="5"/>
    <s v="Linie 23"/>
    <n v="5023"/>
  </r>
  <r>
    <x v="0"/>
    <x v="0"/>
    <n v="58000866"/>
    <x v="262"/>
    <d v="2021-12-07T00:00:00"/>
    <x v="0"/>
    <n v="7000136669"/>
    <n v="986"/>
    <x v="2"/>
    <x v="0"/>
    <n v="986"/>
    <n v="11.051"/>
    <n v="10896.286"/>
    <x v="8"/>
    <x v="5"/>
    <s v="Linie 29"/>
    <n v="5029"/>
  </r>
  <r>
    <x v="0"/>
    <x v="0"/>
    <n v="58000874"/>
    <x v="263"/>
    <d v="2021-12-07T00:00:00"/>
    <x v="0"/>
    <n v="7000135942"/>
    <n v="1701"/>
    <x v="2"/>
    <x v="2"/>
    <n v="14288.4"/>
    <n v="30.926400000000001"/>
    <n v="52605.806400000001"/>
    <x v="7"/>
    <x v="4"/>
    <s v="Subunternehmer"/>
    <n v="9999"/>
  </r>
  <r>
    <x v="0"/>
    <x v="0"/>
    <n v="58000875"/>
    <x v="264"/>
    <d v="2021-12-07T00:00:00"/>
    <x v="0"/>
    <n v="7000136569"/>
    <n v="819"/>
    <x v="2"/>
    <x v="2"/>
    <n v="2596.23"/>
    <n v="22.867599999999999"/>
    <n v="18728.564399999999"/>
    <x v="6"/>
    <x v="3"/>
    <s v="EVP Jermi bei Weissenhorn"/>
    <n v="6200"/>
  </r>
  <r>
    <x v="0"/>
    <x v="0"/>
    <n v="58000885"/>
    <x v="265"/>
    <d v="2021-12-07T00:00:00"/>
    <x v="0"/>
    <n v="7000136332"/>
    <n v="1173"/>
    <x v="2"/>
    <x v="0"/>
    <n v="1290.3"/>
    <n v="6.5777999999999999"/>
    <n v="8487.3353399999996"/>
    <x v="8"/>
    <x v="5"/>
    <s v="Linie 20"/>
    <n v="5020"/>
  </r>
  <r>
    <x v="0"/>
    <x v="0"/>
    <n v="58000892"/>
    <x v="266"/>
    <d v="2021-12-07T00:00:00"/>
    <x v="0"/>
    <n v="7000136178"/>
    <n v="408"/>
    <x v="2"/>
    <x v="0"/>
    <n v="408"/>
    <n v="10.645"/>
    <n v="4343.16"/>
    <x v="8"/>
    <x v="5"/>
    <s v="Linie 23"/>
    <n v="5023"/>
  </r>
  <r>
    <x v="0"/>
    <x v="0"/>
    <n v="58000893"/>
    <x v="267"/>
    <d v="2021-12-07T00:00:00"/>
    <x v="0"/>
    <n v="7000136336"/>
    <n v="2244"/>
    <x v="2"/>
    <x v="0"/>
    <n v="2468.4"/>
    <n v="6.569"/>
    <n v="16214.919599999999"/>
    <x v="8"/>
    <x v="5"/>
    <s v="Linie 20"/>
    <n v="5020"/>
  </r>
  <r>
    <x v="0"/>
    <x v="0"/>
    <n v="58000904"/>
    <x v="268"/>
    <d v="2021-12-07T00:00:00"/>
    <x v="0"/>
    <n v="7000136504"/>
    <n v="510"/>
    <x v="2"/>
    <x v="0"/>
    <n v="504.9"/>
    <n v="7.6150000000000002"/>
    <n v="3844.8135000000002"/>
    <x v="8"/>
    <x v="5"/>
    <s v="Linie 21"/>
    <n v="5021"/>
  </r>
  <r>
    <x v="0"/>
    <x v="0"/>
    <n v="58000907"/>
    <x v="269"/>
    <d v="2021-12-07T00:00:00"/>
    <x v="0"/>
    <n v="7000136506"/>
    <n v="306"/>
    <x v="2"/>
    <x v="0"/>
    <n v="302.94"/>
    <n v="7.6139999999999999"/>
    <n v="2306.5851600000001"/>
    <x v="8"/>
    <x v="5"/>
    <s v="Linie 21"/>
    <n v="5021"/>
  </r>
  <r>
    <x v="0"/>
    <x v="0"/>
    <n v="58000908"/>
    <x v="270"/>
    <d v="2021-12-07T00:00:00"/>
    <x v="0"/>
    <n v="7000136507"/>
    <n v="408"/>
    <x v="2"/>
    <x v="0"/>
    <n v="403.92"/>
    <n v="7.6139999999999999"/>
    <n v="3075.44688"/>
    <x v="8"/>
    <x v="5"/>
    <s v="Linie 21"/>
    <n v="5021"/>
  </r>
  <r>
    <x v="0"/>
    <x v="0"/>
    <n v="58000942"/>
    <x v="271"/>
    <d v="2021-12-07T00:00:00"/>
    <x v="0"/>
    <n v="7000136513"/>
    <n v="136"/>
    <x v="2"/>
    <x v="0"/>
    <n v="134.63999999999999"/>
    <n v="6.8011999999999997"/>
    <n v="915.71356800000001"/>
    <x v="8"/>
    <x v="5"/>
    <s v="Linie 21"/>
    <n v="5021"/>
  </r>
  <r>
    <x v="0"/>
    <x v="0"/>
    <n v="58000945"/>
    <x v="272"/>
    <d v="2021-12-07T00:00:00"/>
    <x v="0"/>
    <n v="7000136514"/>
    <n v="102"/>
    <x v="2"/>
    <x v="0"/>
    <n v="100.98"/>
    <n v="7.6139999999999999"/>
    <n v="768.86171999999999"/>
    <x v="8"/>
    <x v="5"/>
    <s v="Linie 21"/>
    <n v="5021"/>
  </r>
  <r>
    <x v="0"/>
    <x v="0"/>
    <n v="58000947"/>
    <x v="273"/>
    <d v="2021-12-07T00:00:00"/>
    <x v="0"/>
    <n v="7000136341"/>
    <n v="306"/>
    <x v="2"/>
    <x v="0"/>
    <n v="336.6"/>
    <n v="6.569"/>
    <n v="2211.1253999999999"/>
    <x v="8"/>
    <x v="5"/>
    <s v="Linie 20"/>
    <n v="5020"/>
  </r>
  <r>
    <x v="0"/>
    <x v="0"/>
    <n v="58000951"/>
    <x v="274"/>
    <d v="2021-12-07T00:00:00"/>
    <x v="0"/>
    <n v="7000136515"/>
    <n v="269"/>
    <x v="2"/>
    <x v="0"/>
    <n v="266.31"/>
    <n v="6.8034999999999997"/>
    <n v="1811.840085"/>
    <x v="8"/>
    <x v="5"/>
    <s v="Linie 21"/>
    <n v="5021"/>
  </r>
  <r>
    <x v="0"/>
    <x v="0"/>
    <n v="58000952"/>
    <x v="275"/>
    <d v="2021-12-07T00:00:00"/>
    <x v="0"/>
    <n v="7000136403"/>
    <n v="204"/>
    <x v="2"/>
    <x v="0"/>
    <n v="204"/>
    <n v="10.645"/>
    <n v="2171.58"/>
    <x v="8"/>
    <x v="5"/>
    <s v="Linie 23"/>
    <n v="5023"/>
  </r>
  <r>
    <x v="0"/>
    <x v="0"/>
    <n v="58000960"/>
    <x v="276"/>
    <d v="2021-12-07T00:00:00"/>
    <x v="0"/>
    <n v="7000136343"/>
    <n v="68"/>
    <x v="2"/>
    <x v="0"/>
    <n v="74.8"/>
    <n v="6.5670000000000002"/>
    <n v="491.21159999999998"/>
    <x v="8"/>
    <x v="5"/>
    <s v="Linie 20"/>
    <n v="5020"/>
  </r>
  <r>
    <x v="0"/>
    <x v="0"/>
    <n v="58000962"/>
    <x v="277"/>
    <d v="2021-12-07T00:00:00"/>
    <x v="0"/>
    <n v="7000136406"/>
    <n v="68"/>
    <x v="2"/>
    <x v="0"/>
    <n v="68"/>
    <n v="10.646100000000001"/>
    <n v="723.9348"/>
    <x v="8"/>
    <x v="5"/>
    <s v="Linie 23"/>
    <n v="5023"/>
  </r>
  <r>
    <x v="0"/>
    <x v="0"/>
    <n v="58000971"/>
    <x v="278"/>
    <d v="2021-12-07T00:00:00"/>
    <x v="0"/>
    <n v="7000136344"/>
    <n v="374"/>
    <x v="2"/>
    <x v="0"/>
    <n v="411.4"/>
    <n v="6.5960999999999999"/>
    <n v="2713.6355400000002"/>
    <x v="8"/>
    <x v="5"/>
    <s v="Linie 20"/>
    <n v="5020"/>
  </r>
  <r>
    <x v="0"/>
    <x v="0"/>
    <n v="58000999"/>
    <x v="279"/>
    <d v="2021-12-07T00:00:00"/>
    <x v="0"/>
    <n v="7000136519"/>
    <n v="136"/>
    <x v="2"/>
    <x v="0"/>
    <n v="134.63999999999999"/>
    <n v="6.7991999999999999"/>
    <n v="915.44428800000003"/>
    <x v="8"/>
    <x v="5"/>
    <s v="Linie 21"/>
    <n v="5021"/>
  </r>
  <r>
    <x v="0"/>
    <x v="0"/>
    <n v="58001015"/>
    <x v="280"/>
    <d v="2021-12-07T00:00:00"/>
    <x v="0"/>
    <n v="7000136353"/>
    <n v="340"/>
    <x v="2"/>
    <x v="0"/>
    <n v="374"/>
    <n v="6.5719000000000003"/>
    <n v="2457.8906000000002"/>
    <x v="8"/>
    <x v="5"/>
    <s v="Linie 20"/>
    <n v="5020"/>
  </r>
  <r>
    <x v="0"/>
    <x v="0"/>
    <n v="58001028"/>
    <x v="281"/>
    <d v="2021-12-07T00:00:00"/>
    <x v="0"/>
    <n v="7000136524"/>
    <n v="136"/>
    <x v="2"/>
    <x v="0"/>
    <n v="134.63999999999999"/>
    <n v="7.3935000000000004"/>
    <n v="995.46083999999996"/>
    <x v="8"/>
    <x v="5"/>
    <s v="Linie 21"/>
    <n v="5021"/>
  </r>
  <r>
    <x v="0"/>
    <x v="0"/>
    <n v="58001031"/>
    <x v="282"/>
    <d v="2021-12-07T00:00:00"/>
    <x v="0"/>
    <n v="7000136525"/>
    <n v="781"/>
    <x v="2"/>
    <x v="0"/>
    <n v="773.19"/>
    <n v="7.3994"/>
    <n v="5721.1420859999998"/>
    <x v="8"/>
    <x v="5"/>
    <s v="Linie 21"/>
    <n v="5021"/>
  </r>
  <r>
    <x v="0"/>
    <x v="0"/>
    <n v="58001049"/>
    <x v="283"/>
    <d v="2021-12-07T00:00:00"/>
    <x v="0"/>
    <n v="7000136531"/>
    <n v="68"/>
    <x v="2"/>
    <x v="0"/>
    <n v="67.319999999999993"/>
    <n v="7.6163999999999996"/>
    <n v="512.73604799999998"/>
    <x v="8"/>
    <x v="5"/>
    <s v="Linie 21"/>
    <n v="5021"/>
  </r>
  <r>
    <x v="0"/>
    <x v="0"/>
    <n v="58001065"/>
    <x v="284"/>
    <d v="2021-12-07T00:00:00"/>
    <x v="0"/>
    <n v="7000136536"/>
    <n v="68"/>
    <x v="2"/>
    <x v="0"/>
    <n v="67.319999999999993"/>
    <n v="6.835"/>
    <n v="460.13220000000001"/>
    <x v="8"/>
    <x v="5"/>
    <s v="Linie 21"/>
    <n v="5021"/>
  </r>
  <r>
    <x v="0"/>
    <x v="0"/>
    <n v="58001097"/>
    <x v="114"/>
    <d v="2021-12-07T00:00:00"/>
    <x v="0"/>
    <n v="7000136588"/>
    <n v="202"/>
    <x v="2"/>
    <x v="2"/>
    <n v="1939.2"/>
    <n v="34.531199999999998"/>
    <n v="6975.3023999999996"/>
    <x v="5"/>
    <x v="2"/>
    <s v="Linie 31"/>
    <n v="5031"/>
  </r>
  <r>
    <x v="0"/>
    <x v="0"/>
    <n v="58001114"/>
    <x v="285"/>
    <d v="2021-12-07T00:00:00"/>
    <x v="0"/>
    <n v="7000136545"/>
    <n v="34"/>
    <x v="2"/>
    <x v="0"/>
    <n v="33.659999999999997"/>
    <n v="7.6130000000000004"/>
    <n v="256.25358"/>
    <x v="8"/>
    <x v="5"/>
    <s v="Linie 21"/>
    <n v="5021"/>
  </r>
  <r>
    <x v="0"/>
    <x v="0"/>
    <n v="58001116"/>
    <x v="286"/>
    <d v="2021-12-07T00:00:00"/>
    <x v="0"/>
    <n v="7000136547"/>
    <n v="34"/>
    <x v="2"/>
    <x v="0"/>
    <n v="33.659999999999997"/>
    <n v="6.8055000000000003"/>
    <n v="229.07312999999999"/>
    <x v="8"/>
    <x v="5"/>
    <s v="Linie 21"/>
    <n v="5021"/>
  </r>
  <r>
    <x v="0"/>
    <x v="0"/>
    <n v="58001118"/>
    <x v="287"/>
    <d v="2021-12-07T00:00:00"/>
    <x v="0"/>
    <n v="7000136410"/>
    <n v="34"/>
    <x v="2"/>
    <x v="0"/>
    <n v="33.659999999999997"/>
    <n v="9.0245999999999995"/>
    <n v="303.768036"/>
    <x v="8"/>
    <x v="5"/>
    <s v="Linie 23"/>
    <n v="5023"/>
  </r>
  <r>
    <x v="0"/>
    <x v="0"/>
    <n v="58001120"/>
    <x v="288"/>
    <d v="2021-12-07T00:00:00"/>
    <x v="0"/>
    <n v="7000136412"/>
    <n v="68"/>
    <x v="2"/>
    <x v="0"/>
    <n v="68"/>
    <n v="10.645799999999999"/>
    <n v="723.9144"/>
    <x v="8"/>
    <x v="5"/>
    <s v="Linie 23"/>
    <n v="5023"/>
  </r>
  <r>
    <x v="0"/>
    <x v="0"/>
    <n v="58001155"/>
    <x v="289"/>
    <d v="2021-12-07T00:00:00"/>
    <x v="0"/>
    <n v="7000135443"/>
    <n v="1105"/>
    <x v="2"/>
    <x v="0"/>
    <n v="1436.5"/>
    <n v="6.9890999999999996"/>
    <n v="10039.84215"/>
    <x v="4"/>
    <x v="1"/>
    <s v="Linie 36"/>
    <n v="5036"/>
  </r>
  <r>
    <x v="0"/>
    <x v="0"/>
    <m/>
    <x v="119"/>
    <d v="2021-12-07T00:00:00"/>
    <x v="0"/>
    <n v="7000136217"/>
    <n v="0"/>
    <x v="3"/>
    <x v="3"/>
    <n v="0"/>
    <n v="0"/>
    <n v="0"/>
    <x v="1"/>
    <x v="0"/>
    <s v="Füller unter M1"/>
    <n v="3010"/>
  </r>
  <r>
    <x v="0"/>
    <x v="0"/>
    <m/>
    <x v="120"/>
    <d v="2021-12-07T00:00:00"/>
    <x v="0"/>
    <n v="7000133639"/>
    <n v="0"/>
    <x v="3"/>
    <x v="3"/>
    <n v="0"/>
    <n v="0"/>
    <n v="0"/>
    <x v="0"/>
    <x v="0"/>
    <s v="Große Schneidemaschine Lachnit"/>
    <n v="1100"/>
  </r>
  <r>
    <x v="0"/>
    <x v="0"/>
    <m/>
    <x v="121"/>
    <d v="2021-12-07T00:00:00"/>
    <x v="0"/>
    <n v="7000136033"/>
    <n v="0"/>
    <x v="3"/>
    <x v="3"/>
    <n v="0"/>
    <n v="0"/>
    <n v="0"/>
    <x v="0"/>
    <x v="0"/>
    <s v="Kleine Schneidemaschine Käseteiler"/>
    <n v="1200"/>
  </r>
  <r>
    <x v="0"/>
    <x v="0"/>
    <m/>
    <x v="123"/>
    <d v="2021-12-07T00:00:00"/>
    <x v="0"/>
    <n v="7000136190"/>
    <n v="0"/>
    <x v="3"/>
    <x v="3"/>
    <n v="0"/>
    <n v="0"/>
    <n v="0"/>
    <x v="2"/>
    <x v="0"/>
    <s v="Thrun 2"/>
    <n v="2030"/>
  </r>
  <r>
    <x v="0"/>
    <x v="0"/>
    <m/>
    <x v="124"/>
    <d v="2021-12-07T00:00:00"/>
    <x v="0"/>
    <n v="7000136228"/>
    <n v="0"/>
    <x v="3"/>
    <x v="3"/>
    <n v="0"/>
    <n v="0"/>
    <n v="0"/>
    <x v="2"/>
    <x v="0"/>
    <s v="Mischer 1"/>
    <n v="2040"/>
  </r>
  <r>
    <x v="0"/>
    <x v="0"/>
    <m/>
    <x v="125"/>
    <d v="2021-12-07T00:00:00"/>
    <x v="0"/>
    <n v="7000136210"/>
    <n v="0"/>
    <x v="3"/>
    <x v="3"/>
    <n v="0"/>
    <n v="0"/>
    <n v="0"/>
    <x v="2"/>
    <x v="0"/>
    <s v="Mischer 2"/>
    <n v="2050"/>
  </r>
  <r>
    <x v="0"/>
    <x v="0"/>
    <m/>
    <x v="126"/>
    <d v="2021-12-07T00:00:00"/>
    <x v="0"/>
    <n v="7000136158"/>
    <n v="0"/>
    <x v="3"/>
    <x v="3"/>
    <n v="0"/>
    <n v="0"/>
    <n v="0"/>
    <x v="2"/>
    <x v="0"/>
    <s v="Stephan UMSK 130"/>
    <n v="2100"/>
  </r>
  <r>
    <x v="0"/>
    <x v="0"/>
    <m/>
    <x v="127"/>
    <d v="2021-12-07T00:00:00"/>
    <x v="0"/>
    <n v="7000136212"/>
    <n v="0"/>
    <x v="3"/>
    <x v="3"/>
    <n v="0"/>
    <n v="0"/>
    <n v="0"/>
    <x v="1"/>
    <x v="0"/>
    <s v="Füller unter M1"/>
    <n v="3010"/>
  </r>
  <r>
    <x v="0"/>
    <x v="0"/>
    <m/>
    <x v="128"/>
    <d v="2021-12-07T00:00:00"/>
    <x v="0"/>
    <n v="7000136203"/>
    <n v="0"/>
    <x v="3"/>
    <x v="3"/>
    <n v="0"/>
    <n v="0"/>
    <n v="0"/>
    <x v="1"/>
    <x v="0"/>
    <s v="Füller unter M2"/>
    <n v="3020"/>
  </r>
  <r>
    <x v="0"/>
    <x v="0"/>
    <m/>
    <x v="129"/>
    <d v="2021-12-07T00:00:00"/>
    <x v="0"/>
    <n v="7000136057"/>
    <n v="0"/>
    <x v="3"/>
    <x v="3"/>
    <n v="0"/>
    <n v="0"/>
    <n v="0"/>
    <x v="1"/>
    <x v="0"/>
    <s v="Füller unter Thrun 2"/>
    <n v="3030"/>
  </r>
  <r>
    <x v="0"/>
    <x v="0"/>
    <m/>
    <x v="131"/>
    <d v="2021-12-07T00:00:00"/>
    <x v="0"/>
    <n v="7000136070"/>
    <n v="0"/>
    <x v="3"/>
    <x v="3"/>
    <n v="0"/>
    <n v="0"/>
    <n v="0"/>
    <x v="2"/>
    <x v="0"/>
    <s v="Füller unter UMSK 130"/>
    <n v="3100"/>
  </r>
  <r>
    <x v="0"/>
    <x v="0"/>
    <m/>
    <x v="290"/>
    <d v="2021-12-07T00:00:00"/>
    <x v="0"/>
    <n v="7000135641"/>
    <n v="0"/>
    <x v="3"/>
    <x v="3"/>
    <n v="0"/>
    <n v="0"/>
    <n v="0"/>
    <x v="3"/>
    <x v="1"/>
    <s v="Linie 1"/>
    <n v="5001"/>
  </r>
  <r>
    <x v="0"/>
    <x v="0"/>
    <m/>
    <x v="133"/>
    <d v="2021-12-07T00:00:00"/>
    <x v="0"/>
    <n v="7000136167"/>
    <n v="0"/>
    <x v="3"/>
    <x v="3"/>
    <n v="0"/>
    <n v="0"/>
    <n v="0"/>
    <x v="8"/>
    <x v="5"/>
    <s v="Linie 21"/>
    <n v="5021"/>
  </r>
  <r>
    <x v="0"/>
    <x v="0"/>
    <m/>
    <x v="133"/>
    <d v="2021-12-07T00:00:00"/>
    <x v="0"/>
    <n v="7000136559"/>
    <n v="0"/>
    <x v="3"/>
    <x v="3"/>
    <n v="0"/>
    <n v="0"/>
    <n v="0"/>
    <x v="8"/>
    <x v="5"/>
    <s v="Linie 21"/>
    <n v="5021"/>
  </r>
  <r>
    <x v="0"/>
    <x v="0"/>
    <m/>
    <x v="135"/>
    <d v="2021-12-07T00:00:00"/>
    <x v="0"/>
    <n v="7000136425"/>
    <n v="0.01"/>
    <x v="1"/>
    <x v="1"/>
    <n v="0"/>
    <n v="0"/>
    <n v="0"/>
    <x v="8"/>
    <x v="5"/>
    <s v="Linie 23"/>
    <n v="5023"/>
  </r>
  <r>
    <x v="0"/>
    <x v="0"/>
    <m/>
    <x v="291"/>
    <d v="2021-12-07T00:00:00"/>
    <x v="0"/>
    <n v="7000135538"/>
    <n v="0"/>
    <x v="3"/>
    <x v="3"/>
    <n v="0"/>
    <n v="0"/>
    <n v="0"/>
    <x v="1"/>
    <x v="0"/>
    <s v="Strudellinie"/>
    <n v="5160"/>
  </r>
  <r>
    <x v="0"/>
    <x v="0"/>
    <m/>
    <x v="136"/>
    <d v="2021-12-07T00:00:00"/>
    <x v="0"/>
    <n v="7000136218"/>
    <n v="0"/>
    <x v="3"/>
    <x v="3"/>
    <n v="0"/>
    <n v="0"/>
    <n v="0"/>
    <x v="2"/>
    <x v="0"/>
    <s v="Mischer 1"/>
    <n v="2040"/>
  </r>
  <r>
    <x v="0"/>
    <x v="0"/>
    <m/>
    <x v="137"/>
    <d v="2021-12-07T00:00:00"/>
    <x v="0"/>
    <n v="7000135444"/>
    <n v="0"/>
    <x v="3"/>
    <x v="3"/>
    <n v="0"/>
    <n v="0"/>
    <n v="0"/>
    <x v="4"/>
    <x v="1"/>
    <s v="Linie 36"/>
    <n v="5036"/>
  </r>
  <r>
    <x v="0"/>
    <x v="0"/>
    <m/>
    <x v="292"/>
    <d v="2021-12-07T00:00:00"/>
    <x v="0"/>
    <n v="7000135556"/>
    <n v="0"/>
    <x v="3"/>
    <x v="3"/>
    <n v="0"/>
    <n v="0"/>
    <n v="0"/>
    <x v="5"/>
    <x v="2"/>
    <s v="Linie 30"/>
    <n v="5030"/>
  </r>
  <r>
    <x v="0"/>
    <x v="0"/>
    <m/>
    <x v="293"/>
    <d v="2021-12-07T00:00:00"/>
    <x v="0"/>
    <n v="7000135446"/>
    <n v="0"/>
    <x v="3"/>
    <x v="3"/>
    <n v="0"/>
    <n v="0"/>
    <n v="0"/>
    <x v="4"/>
    <x v="1"/>
    <s v="Linie 36"/>
    <n v="5036"/>
  </r>
  <r>
    <x v="0"/>
    <x v="0"/>
    <m/>
    <x v="294"/>
    <d v="2021-12-07T00:00:00"/>
    <x v="0"/>
    <n v="7000135539"/>
    <n v="0"/>
    <x v="3"/>
    <x v="3"/>
    <n v="0"/>
    <n v="0"/>
    <n v="0"/>
    <x v="1"/>
    <x v="0"/>
    <s v="Strudellinie"/>
    <n v="5160"/>
  </r>
  <r>
    <x v="0"/>
    <x v="0"/>
    <n v="23500014"/>
    <x v="295"/>
    <d v="2021-12-08T00:00:00"/>
    <x v="0"/>
    <n v="7000136023"/>
    <n v="223"/>
    <x v="0"/>
    <x v="0"/>
    <n v="223"/>
    <n v="4.2317"/>
    <n v="943.66909999999996"/>
    <x v="0"/>
    <x v="0"/>
    <s v="Kleine Schneidemaschine Käseteiler"/>
    <n v="1200"/>
  </r>
  <r>
    <x v="0"/>
    <x v="0"/>
    <n v="23500015"/>
    <x v="296"/>
    <d v="2021-12-08T00:00:00"/>
    <x v="0"/>
    <n v="7000136024"/>
    <n v="3841"/>
    <x v="0"/>
    <x v="0"/>
    <n v="3841"/>
    <n v="4.2462999999999997"/>
    <n v="16310.0383"/>
    <x v="0"/>
    <x v="0"/>
    <s v="Kleine Schneidemaschine Käseteiler"/>
    <n v="1200"/>
  </r>
  <r>
    <x v="0"/>
    <x v="0"/>
    <n v="23500029"/>
    <x v="297"/>
    <d v="2021-12-08T00:00:00"/>
    <x v="0"/>
    <n v="7000136025"/>
    <n v="909"/>
    <x v="0"/>
    <x v="0"/>
    <n v="909"/>
    <n v="4.3368000000000002"/>
    <n v="3942.1511999999998"/>
    <x v="0"/>
    <x v="0"/>
    <s v="Kleine Schneidemaschine Käseteiler"/>
    <n v="1200"/>
  </r>
  <r>
    <x v="0"/>
    <x v="0"/>
    <n v="23500034"/>
    <x v="298"/>
    <d v="2021-12-08T00:00:00"/>
    <x v="0"/>
    <n v="7000136168"/>
    <n v="644"/>
    <x v="0"/>
    <x v="0"/>
    <n v="644"/>
    <n v="4.3349000000000002"/>
    <n v="2791.6756"/>
    <x v="0"/>
    <x v="0"/>
    <s v="Kleine Schneidemaschine Käseteiler"/>
    <n v="1200"/>
  </r>
  <r>
    <x v="0"/>
    <x v="0"/>
    <n v="23500108"/>
    <x v="299"/>
    <d v="2021-12-08T00:00:00"/>
    <x v="0"/>
    <n v="7000136028"/>
    <n v="500"/>
    <x v="0"/>
    <x v="0"/>
    <n v="500"/>
    <n v="4.3009000000000004"/>
    <n v="2150.4499999999998"/>
    <x v="0"/>
    <x v="0"/>
    <s v="Große Schneidemaschine Lachnit"/>
    <n v="1100"/>
  </r>
  <r>
    <x v="0"/>
    <x v="0"/>
    <n v="23500290"/>
    <x v="2"/>
    <d v="2021-12-08T00:00:00"/>
    <x v="0"/>
    <n v="7000136619"/>
    <n v="104"/>
    <x v="0"/>
    <x v="0"/>
    <n v="104"/>
    <n v="2.8834"/>
    <n v="299.87360000000001"/>
    <x v="0"/>
    <x v="0"/>
    <s v="Wolf Zutatenvorbereitung"/>
    <n v="1430"/>
  </r>
  <r>
    <x v="0"/>
    <x v="0"/>
    <n v="23500291"/>
    <x v="3"/>
    <d v="2021-12-08T00:00:00"/>
    <x v="0"/>
    <n v="7000136620"/>
    <n v="45"/>
    <x v="0"/>
    <x v="0"/>
    <n v="45"/>
    <n v="1.9869000000000001"/>
    <n v="89.410499999999999"/>
    <x v="0"/>
    <x v="0"/>
    <s v="Wolf Zutatenvorbereitung"/>
    <n v="1430"/>
  </r>
  <r>
    <x v="0"/>
    <x v="0"/>
    <n v="23500294"/>
    <x v="300"/>
    <d v="2021-12-08T00:00:00"/>
    <x v="0"/>
    <n v="7000136567"/>
    <n v="564"/>
    <x v="1"/>
    <x v="1"/>
    <n v="0"/>
    <n v="0.97399999999999998"/>
    <n v="549.33600000000001"/>
    <x v="0"/>
    <x v="0"/>
    <s v="Schmelze Zutatenvorb."/>
    <n v="1400"/>
  </r>
  <r>
    <x v="0"/>
    <x v="0"/>
    <n v="23500306"/>
    <x v="5"/>
    <d v="2021-12-08T00:00:00"/>
    <x v="0"/>
    <n v="7000136621"/>
    <n v="75"/>
    <x v="0"/>
    <x v="0"/>
    <n v="75"/>
    <n v="2.0356999999999998"/>
    <n v="152.67750000000001"/>
    <x v="0"/>
    <x v="0"/>
    <s v="Wolf Zutatenvorbereitung"/>
    <n v="1430"/>
  </r>
  <r>
    <x v="0"/>
    <x v="0"/>
    <n v="23500307"/>
    <x v="6"/>
    <d v="2021-12-08T00:00:00"/>
    <x v="0"/>
    <n v="7000136622"/>
    <n v="143"/>
    <x v="0"/>
    <x v="0"/>
    <n v="143"/>
    <n v="2.8992"/>
    <n v="414.5856"/>
    <x v="0"/>
    <x v="0"/>
    <s v="Wolf Zutatenvorbereitung"/>
    <n v="1430"/>
  </r>
  <r>
    <x v="0"/>
    <x v="0"/>
    <n v="23500369"/>
    <x v="146"/>
    <d v="2021-12-08T00:00:00"/>
    <x v="0"/>
    <n v="7000136779"/>
    <n v="145"/>
    <x v="0"/>
    <x v="0"/>
    <n v="145"/>
    <n v="1.1600999999999999"/>
    <n v="168.21449999999999"/>
    <x v="0"/>
    <x v="0"/>
    <s v="Schälen"/>
    <n v="5903"/>
  </r>
  <r>
    <x v="0"/>
    <x v="0"/>
    <n v="23500524"/>
    <x v="301"/>
    <d v="2021-12-08T00:00:00"/>
    <x v="0"/>
    <n v="7000136002"/>
    <n v="566"/>
    <x v="0"/>
    <x v="0"/>
    <n v="566"/>
    <n v="4.5331999999999999"/>
    <n v="2565.7912000000001"/>
    <x v="0"/>
    <x v="0"/>
    <s v="Große Schneidemaschine Lachnit"/>
    <n v="1100"/>
  </r>
  <r>
    <x v="0"/>
    <x v="0"/>
    <n v="23500551"/>
    <x v="11"/>
    <d v="2021-12-08T00:00:00"/>
    <x v="0"/>
    <n v="7000136711"/>
    <n v="303"/>
    <x v="0"/>
    <x v="0"/>
    <n v="303"/>
    <n v="5.1581000000000001"/>
    <n v="1562.9042999999999"/>
    <x v="0"/>
    <x v="0"/>
    <s v="Große Schneidemaschine Lachnit"/>
    <n v="1100"/>
  </r>
  <r>
    <x v="0"/>
    <x v="0"/>
    <n v="29600003"/>
    <x v="150"/>
    <d v="2021-12-08T00:00:00"/>
    <x v="0"/>
    <n v="7000137035"/>
    <n v="3090"/>
    <x v="0"/>
    <x v="0"/>
    <n v="3090"/>
    <n v="2.5516999999999999"/>
    <n v="7884.7529999999997"/>
    <x v="0"/>
    <x v="0"/>
    <s v="Rohware aus-/umpacken, vorbereiten"/>
    <n v="1300"/>
  </r>
  <r>
    <x v="0"/>
    <x v="0"/>
    <n v="29600004"/>
    <x v="302"/>
    <d v="2021-12-08T00:00:00"/>
    <x v="0"/>
    <n v="7000136820"/>
    <n v="1092"/>
    <x v="0"/>
    <x v="0"/>
    <n v="1092"/>
    <n v="2.5"/>
    <n v="2730"/>
    <x v="0"/>
    <x v="0"/>
    <s v="Rohware aus-/umpacken, vorbereiten"/>
    <n v="1300"/>
  </r>
  <r>
    <x v="0"/>
    <x v="0"/>
    <n v="29600004"/>
    <x v="302"/>
    <d v="2021-12-08T00:00:00"/>
    <x v="0"/>
    <n v="7000137036"/>
    <n v="9572"/>
    <x v="0"/>
    <x v="0"/>
    <n v="9572"/>
    <n v="2.5"/>
    <n v="23930"/>
    <x v="0"/>
    <x v="0"/>
    <s v="Rohware aus-/umpacken, vorbereiten"/>
    <n v="1300"/>
  </r>
  <r>
    <x v="0"/>
    <x v="0"/>
    <n v="29600009"/>
    <x v="303"/>
    <d v="2021-12-08T00:00:00"/>
    <x v="0"/>
    <n v="7000136817"/>
    <n v="288"/>
    <x v="0"/>
    <x v="0"/>
    <n v="288"/>
    <n v="0.98950000000000005"/>
    <n v="284.976"/>
    <x v="0"/>
    <x v="0"/>
    <s v="Rohware aus-/umpacken, vorbereiten"/>
    <n v="1300"/>
  </r>
  <r>
    <x v="0"/>
    <x v="0"/>
    <n v="31000153"/>
    <x v="304"/>
    <d v="2021-12-08T00:00:00"/>
    <x v="0"/>
    <n v="7000136645"/>
    <n v="127"/>
    <x v="1"/>
    <x v="1"/>
    <n v="1270"/>
    <n v="27.662199999999999"/>
    <n v="3513.0994000000001"/>
    <x v="1"/>
    <x v="0"/>
    <s v="Füller unter Thrun 2"/>
    <n v="3030"/>
  </r>
  <r>
    <x v="0"/>
    <x v="0"/>
    <n v="31000169"/>
    <x v="158"/>
    <d v="2021-12-08T00:00:00"/>
    <x v="0"/>
    <n v="7000136054"/>
    <n v="2820"/>
    <x v="1"/>
    <x v="1"/>
    <n v="5442.6"/>
    <n v="6.0467000000000004"/>
    <n v="17051.694"/>
    <x v="1"/>
    <x v="0"/>
    <s v="Füller unter Thrun 2"/>
    <n v="3030"/>
  </r>
  <r>
    <x v="0"/>
    <x v="0"/>
    <n v="31000173"/>
    <x v="305"/>
    <d v="2021-12-08T00:00:00"/>
    <x v="0"/>
    <n v="7000136263"/>
    <n v="110"/>
    <x v="1"/>
    <x v="1"/>
    <n v="1980"/>
    <n v="47.333100000000002"/>
    <n v="5206.6409999999996"/>
    <x v="1"/>
    <x v="0"/>
    <s v="Füller unter M1"/>
    <n v="3010"/>
  </r>
  <r>
    <x v="0"/>
    <x v="0"/>
    <n v="31000174"/>
    <x v="306"/>
    <d v="2021-12-08T00:00:00"/>
    <x v="0"/>
    <n v="7000136264"/>
    <n v="88"/>
    <x v="1"/>
    <x v="1"/>
    <n v="1584"/>
    <n v="45.796999999999997"/>
    <n v="4030.136"/>
    <x v="1"/>
    <x v="0"/>
    <s v="Füller unter M1"/>
    <n v="3010"/>
  </r>
  <r>
    <x v="0"/>
    <x v="0"/>
    <n v="31000177"/>
    <x v="307"/>
    <d v="2021-12-08T00:00:00"/>
    <x v="0"/>
    <n v="7000136265"/>
    <n v="228"/>
    <x v="1"/>
    <x v="1"/>
    <n v="4104"/>
    <n v="48.651800000000001"/>
    <n v="11092.6104"/>
    <x v="1"/>
    <x v="0"/>
    <s v="Füller unter M1"/>
    <n v="3010"/>
  </r>
  <r>
    <x v="0"/>
    <x v="0"/>
    <n v="31900002"/>
    <x v="14"/>
    <d v="2021-12-08T00:00:00"/>
    <x v="0"/>
    <n v="7000136156"/>
    <n v="0"/>
    <x v="1"/>
    <x v="1"/>
    <n v="0"/>
    <n v="17.997"/>
    <n v="0"/>
    <x v="2"/>
    <x v="0"/>
    <s v="Füller unter UMSK 130"/>
    <n v="3100"/>
  </r>
  <r>
    <x v="0"/>
    <x v="0"/>
    <n v="32000033"/>
    <x v="308"/>
    <d v="2021-12-08T00:00:00"/>
    <x v="0"/>
    <n v="7000136283"/>
    <n v="245"/>
    <x v="1"/>
    <x v="1"/>
    <n v="2229.5"/>
    <n v="25.5594"/>
    <n v="6262.0529999999999"/>
    <x v="1"/>
    <x v="0"/>
    <s v="Füller unter M2"/>
    <n v="3020"/>
  </r>
  <r>
    <x v="0"/>
    <x v="0"/>
    <n v="32000041"/>
    <x v="309"/>
    <d v="2021-12-08T00:00:00"/>
    <x v="0"/>
    <n v="7000136271"/>
    <n v="270"/>
    <x v="1"/>
    <x v="1"/>
    <n v="2457"/>
    <n v="18.491399999999999"/>
    <n v="4992.6779999999999"/>
    <x v="1"/>
    <x v="0"/>
    <s v="Füller unter M1"/>
    <n v="3010"/>
  </r>
  <r>
    <x v="0"/>
    <x v="0"/>
    <n v="32000049"/>
    <x v="16"/>
    <d v="2021-12-08T00:00:00"/>
    <x v="0"/>
    <n v="7000136291"/>
    <n v="533"/>
    <x v="1"/>
    <x v="1"/>
    <n v="3837.6"/>
    <n v="19.495100000000001"/>
    <n v="10390.888300000001"/>
    <x v="1"/>
    <x v="0"/>
    <s v="Füller unter M2"/>
    <n v="3020"/>
  </r>
  <r>
    <x v="0"/>
    <x v="0"/>
    <n v="32000061"/>
    <x v="310"/>
    <d v="2021-12-08T00:00:00"/>
    <x v="0"/>
    <n v="7000136284"/>
    <n v="469"/>
    <x v="1"/>
    <x v="1"/>
    <n v="3376.8"/>
    <n v="20.947199999999999"/>
    <n v="9824.2368000000006"/>
    <x v="1"/>
    <x v="0"/>
    <s v="Füller unter M2"/>
    <n v="3020"/>
  </r>
  <r>
    <x v="0"/>
    <x v="0"/>
    <n v="32000066"/>
    <x v="17"/>
    <d v="2021-12-08T00:00:00"/>
    <x v="0"/>
    <n v="7000136285"/>
    <n v="297"/>
    <x v="1"/>
    <x v="1"/>
    <n v="2762.1"/>
    <n v="26.887499999999999"/>
    <n v="7985.5874999999996"/>
    <x v="1"/>
    <x v="0"/>
    <s v="Füller unter M2"/>
    <n v="3020"/>
  </r>
  <r>
    <x v="0"/>
    <x v="0"/>
    <n v="32000067"/>
    <x v="18"/>
    <d v="2021-12-08T00:00:00"/>
    <x v="0"/>
    <n v="7000136282"/>
    <n v="319"/>
    <x v="1"/>
    <x v="1"/>
    <n v="3190"/>
    <n v="29.810700000000001"/>
    <n v="9509.6133000000009"/>
    <x v="1"/>
    <x v="0"/>
    <s v="Füller unter M1"/>
    <n v="3010"/>
  </r>
  <r>
    <x v="0"/>
    <x v="0"/>
    <n v="32000107"/>
    <x v="24"/>
    <d v="2021-12-08T00:00:00"/>
    <x v="0"/>
    <n v="7000136290"/>
    <n v="215"/>
    <x v="1"/>
    <x v="1"/>
    <n v="1548"/>
    <n v="20.534600000000001"/>
    <n v="4414.9390000000003"/>
    <x v="1"/>
    <x v="0"/>
    <s v="Füller unter M2"/>
    <n v="3020"/>
  </r>
  <r>
    <x v="0"/>
    <x v="0"/>
    <n v="35000172"/>
    <x v="311"/>
    <d v="2021-12-08T00:00:00"/>
    <x v="0"/>
    <n v="7000136623"/>
    <n v="2400"/>
    <x v="0"/>
    <x v="0"/>
    <n v="2400"/>
    <n v="1.8979999999999999"/>
    <n v="4555.2"/>
    <x v="2"/>
    <x v="0"/>
    <s v="Mischer 1"/>
    <n v="2040"/>
  </r>
  <r>
    <x v="0"/>
    <x v="0"/>
    <n v="35000172"/>
    <x v="311"/>
    <d v="2021-12-08T00:00:00"/>
    <x v="0"/>
    <n v="7000136623"/>
    <n v="2400"/>
    <x v="0"/>
    <x v="0"/>
    <n v="2400"/>
    <n v="1.8979999999999999"/>
    <n v="4555.2"/>
    <x v="2"/>
    <x v="0"/>
    <s v="Wolf M1"/>
    <n v="2070"/>
  </r>
  <r>
    <x v="0"/>
    <x v="0"/>
    <n v="35000174"/>
    <x v="312"/>
    <d v="2021-12-08T00:00:00"/>
    <x v="0"/>
    <n v="7000136603"/>
    <n v="2100"/>
    <x v="0"/>
    <x v="0"/>
    <n v="2100"/>
    <n v="2.5968"/>
    <n v="5453.28"/>
    <x v="2"/>
    <x v="0"/>
    <s v="Mischer 2"/>
    <n v="2050"/>
  </r>
  <r>
    <x v="0"/>
    <x v="0"/>
    <n v="35000174"/>
    <x v="312"/>
    <d v="2021-12-08T00:00:00"/>
    <x v="0"/>
    <n v="7000136603"/>
    <n v="2100"/>
    <x v="0"/>
    <x v="0"/>
    <n v="2100"/>
    <n v="2.5968"/>
    <n v="5453.28"/>
    <x v="2"/>
    <x v="0"/>
    <s v="Wolf M2"/>
    <n v="2080"/>
  </r>
  <r>
    <x v="0"/>
    <x v="0"/>
    <n v="35000176"/>
    <x v="25"/>
    <d v="2021-12-08T00:00:00"/>
    <x v="0"/>
    <n v="7000136604"/>
    <n v="3000"/>
    <x v="0"/>
    <x v="0"/>
    <n v="3000"/>
    <n v="2.7543000000000002"/>
    <n v="8262.9"/>
    <x v="2"/>
    <x v="0"/>
    <s v="Mischer 2"/>
    <n v="2050"/>
  </r>
  <r>
    <x v="0"/>
    <x v="0"/>
    <n v="35000176"/>
    <x v="25"/>
    <d v="2021-12-08T00:00:00"/>
    <x v="0"/>
    <n v="7000136604"/>
    <n v="3000"/>
    <x v="0"/>
    <x v="0"/>
    <n v="3000"/>
    <n v="2.7543000000000002"/>
    <n v="8262.9"/>
    <x v="2"/>
    <x v="0"/>
    <s v="Wolf M2"/>
    <n v="2080"/>
  </r>
  <r>
    <x v="0"/>
    <x v="0"/>
    <n v="35000177"/>
    <x v="313"/>
    <d v="2021-12-08T00:00:00"/>
    <x v="0"/>
    <n v="7000136605"/>
    <n v="3300"/>
    <x v="0"/>
    <x v="0"/>
    <n v="3300"/>
    <n v="2.7639"/>
    <n v="9120.8700000000008"/>
    <x v="2"/>
    <x v="0"/>
    <s v="Mischer 2"/>
    <n v="2050"/>
  </r>
  <r>
    <x v="0"/>
    <x v="0"/>
    <n v="35000177"/>
    <x v="313"/>
    <d v="2021-12-08T00:00:00"/>
    <x v="0"/>
    <n v="7000136605"/>
    <n v="3300"/>
    <x v="0"/>
    <x v="0"/>
    <n v="3300"/>
    <n v="2.7639"/>
    <n v="9120.8700000000008"/>
    <x v="2"/>
    <x v="0"/>
    <s v="Wolf M2"/>
    <n v="2080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Pulverwiegung UHT1"/>
    <n v="2015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Thrun 1"/>
    <n v="2020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Wolf UHT"/>
    <n v="2060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Pulverwiegung UHT1"/>
    <n v="2015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Thrun 1"/>
    <n v="2020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Wolf UHT"/>
    <n v="2060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Pulverwiegung UHT1"/>
    <n v="2015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Thrun 1"/>
    <n v="2020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Wolf UHT"/>
    <n v="2060"/>
  </r>
  <r>
    <x v="0"/>
    <x v="0"/>
    <n v="35000234"/>
    <x v="317"/>
    <d v="2021-12-08T00:00:00"/>
    <x v="0"/>
    <n v="7000136736"/>
    <n v="1125"/>
    <x v="0"/>
    <x v="0"/>
    <n v="1125"/>
    <n v="2.6415999999999999"/>
    <n v="2971.8"/>
    <x v="2"/>
    <x v="0"/>
    <s v="Thrun 2"/>
    <n v="2030"/>
  </r>
  <r>
    <x v="0"/>
    <x v="0"/>
    <n v="35000234"/>
    <x v="317"/>
    <d v="2021-12-08T00:00:00"/>
    <x v="0"/>
    <n v="7000136736"/>
    <n v="1125"/>
    <x v="0"/>
    <x v="0"/>
    <n v="1125"/>
    <n v="2.6415999999999999"/>
    <n v="2971.8"/>
    <x v="2"/>
    <x v="0"/>
    <s v="Wolf Th2"/>
    <n v="2090"/>
  </r>
  <r>
    <x v="0"/>
    <x v="0"/>
    <n v="35000268"/>
    <x v="170"/>
    <d v="2021-12-08T00:00:00"/>
    <x v="0"/>
    <n v="7000136585"/>
    <n v="4625"/>
    <x v="0"/>
    <x v="0"/>
    <n v="4625"/>
    <n v="2.5156999999999998"/>
    <n v="11635.112499999999"/>
    <x v="2"/>
    <x v="0"/>
    <s v="Thrun 2"/>
    <n v="2030"/>
  </r>
  <r>
    <x v="0"/>
    <x v="0"/>
    <n v="35000268"/>
    <x v="170"/>
    <d v="2021-12-08T00:00:00"/>
    <x v="0"/>
    <n v="7000136585"/>
    <n v="4625"/>
    <x v="0"/>
    <x v="0"/>
    <n v="4625"/>
    <n v="2.5156999999999998"/>
    <n v="11635.112499999999"/>
    <x v="2"/>
    <x v="0"/>
    <s v="Wolf Th2"/>
    <n v="2090"/>
  </r>
  <r>
    <x v="0"/>
    <x v="0"/>
    <n v="35000275"/>
    <x v="318"/>
    <d v="2021-12-08T00:00:00"/>
    <x v="0"/>
    <n v="7000136613"/>
    <n v="3900"/>
    <x v="0"/>
    <x v="0"/>
    <n v="3900"/>
    <n v="2.5567000000000002"/>
    <n v="9971.1299999999992"/>
    <x v="2"/>
    <x v="0"/>
    <s v="Mischer 1"/>
    <n v="2040"/>
  </r>
  <r>
    <x v="0"/>
    <x v="0"/>
    <n v="35000275"/>
    <x v="318"/>
    <d v="2021-12-08T00:00:00"/>
    <x v="0"/>
    <n v="7000136613"/>
    <n v="3900"/>
    <x v="0"/>
    <x v="0"/>
    <n v="3900"/>
    <n v="2.5567000000000002"/>
    <n v="9971.1299999999992"/>
    <x v="2"/>
    <x v="0"/>
    <s v="Wolf M1"/>
    <n v="2070"/>
  </r>
  <r>
    <x v="0"/>
    <x v="0"/>
    <n v="35000278"/>
    <x v="319"/>
    <d v="2021-12-08T00:00:00"/>
    <x v="0"/>
    <n v="7000136614"/>
    <n v="1500"/>
    <x v="0"/>
    <x v="0"/>
    <n v="1500"/>
    <n v="2.3980999999999999"/>
    <n v="3597.15"/>
    <x v="2"/>
    <x v="0"/>
    <s v="Mischer 1"/>
    <n v="2040"/>
  </r>
  <r>
    <x v="0"/>
    <x v="0"/>
    <n v="35000278"/>
    <x v="319"/>
    <d v="2021-12-08T00:00:00"/>
    <x v="0"/>
    <n v="7000136614"/>
    <n v="1500"/>
    <x v="0"/>
    <x v="0"/>
    <n v="1500"/>
    <n v="2.3980999999999999"/>
    <n v="3597.15"/>
    <x v="2"/>
    <x v="0"/>
    <s v="Wolf M1"/>
    <n v="2070"/>
  </r>
  <r>
    <x v="0"/>
    <x v="0"/>
    <n v="35000279"/>
    <x v="320"/>
    <d v="2021-12-08T00:00:00"/>
    <x v="0"/>
    <n v="7000136615"/>
    <n v="2100"/>
    <x v="0"/>
    <x v="0"/>
    <n v="2100"/>
    <n v="2.4864999999999999"/>
    <n v="5221.6499999999996"/>
    <x v="2"/>
    <x v="0"/>
    <s v="Mischer 1"/>
    <n v="2040"/>
  </r>
  <r>
    <x v="0"/>
    <x v="0"/>
    <n v="35000279"/>
    <x v="320"/>
    <d v="2021-12-08T00:00:00"/>
    <x v="0"/>
    <n v="7000136615"/>
    <n v="2100"/>
    <x v="0"/>
    <x v="0"/>
    <n v="2100"/>
    <n v="2.4864999999999999"/>
    <n v="5221.6499999999996"/>
    <x v="2"/>
    <x v="0"/>
    <s v="Wolf M1"/>
    <n v="2070"/>
  </r>
  <r>
    <x v="0"/>
    <x v="0"/>
    <n v="35000282"/>
    <x v="29"/>
    <d v="2021-12-08T00:00:00"/>
    <x v="0"/>
    <n v="7000136606"/>
    <n v="4200"/>
    <x v="0"/>
    <x v="0"/>
    <n v="4200"/>
    <n v="2.5644"/>
    <n v="10770.48"/>
    <x v="2"/>
    <x v="0"/>
    <s v="Mischer 2"/>
    <n v="2050"/>
  </r>
  <r>
    <x v="0"/>
    <x v="0"/>
    <n v="35000282"/>
    <x v="29"/>
    <d v="2021-12-08T00:00:00"/>
    <x v="0"/>
    <n v="7000136606"/>
    <n v="4200"/>
    <x v="0"/>
    <x v="0"/>
    <n v="4200"/>
    <n v="2.5644"/>
    <n v="10770.48"/>
    <x v="2"/>
    <x v="0"/>
    <s v="Wolf M2"/>
    <n v="2080"/>
  </r>
  <r>
    <x v="0"/>
    <x v="0"/>
    <n v="35000313"/>
    <x v="30"/>
    <d v="2021-12-08T00:00:00"/>
    <x v="0"/>
    <n v="7000136624"/>
    <n v="3300"/>
    <x v="0"/>
    <x v="0"/>
    <n v="3300"/>
    <n v="2.8504"/>
    <n v="9406.32"/>
    <x v="2"/>
    <x v="0"/>
    <s v="Mischer 1"/>
    <n v="2040"/>
  </r>
  <r>
    <x v="0"/>
    <x v="0"/>
    <n v="35000313"/>
    <x v="30"/>
    <d v="2021-12-08T00:00:00"/>
    <x v="0"/>
    <n v="7000136624"/>
    <n v="3300"/>
    <x v="0"/>
    <x v="0"/>
    <n v="3300"/>
    <n v="2.8504"/>
    <n v="9406.32"/>
    <x v="2"/>
    <x v="0"/>
    <s v="Wolf M1"/>
    <n v="2070"/>
  </r>
  <r>
    <x v="0"/>
    <x v="0"/>
    <n v="35000351"/>
    <x v="33"/>
    <d v="2021-12-08T00:00:00"/>
    <x v="0"/>
    <n v="7000136608"/>
    <n v="1500"/>
    <x v="0"/>
    <x v="0"/>
    <n v="1500"/>
    <n v="2.7084000000000001"/>
    <n v="4062.6"/>
    <x v="2"/>
    <x v="0"/>
    <s v="Mischer 2"/>
    <n v="2050"/>
  </r>
  <r>
    <x v="0"/>
    <x v="0"/>
    <n v="35000351"/>
    <x v="33"/>
    <d v="2021-12-08T00:00:00"/>
    <x v="0"/>
    <n v="7000136608"/>
    <n v="1500"/>
    <x v="0"/>
    <x v="0"/>
    <n v="1500"/>
    <n v="2.7084000000000001"/>
    <n v="4062.6"/>
    <x v="2"/>
    <x v="0"/>
    <s v="Wolf M2"/>
    <n v="2080"/>
  </r>
  <r>
    <x v="0"/>
    <x v="0"/>
    <n v="35900003"/>
    <x v="34"/>
    <d v="2021-12-08T00:00:00"/>
    <x v="0"/>
    <n v="7000136574"/>
    <n v="0"/>
    <x v="0"/>
    <x v="0"/>
    <n v="0"/>
    <n v="2.2656000000000001"/>
    <n v="0"/>
    <x v="2"/>
    <x v="0"/>
    <s v="Stephan UMSK 130"/>
    <n v="2100"/>
  </r>
  <r>
    <x v="0"/>
    <x v="0"/>
    <n v="47000064"/>
    <x v="321"/>
    <d v="2021-12-08T00:00:00"/>
    <x v="0"/>
    <n v="7000136268"/>
    <n v="2707"/>
    <x v="1"/>
    <x v="1"/>
    <n v="541.4"/>
    <n v="0.84250000000000003"/>
    <n v="2280.6475"/>
    <x v="3"/>
    <x v="1"/>
    <s v="Linie 16"/>
    <n v="5016"/>
  </r>
  <r>
    <x v="0"/>
    <x v="0"/>
    <n v="47000082"/>
    <x v="322"/>
    <d v="2021-12-08T00:00:00"/>
    <x v="0"/>
    <n v="7000133039"/>
    <n v="4368"/>
    <x v="1"/>
    <x v="1"/>
    <n v="655.20000000000005"/>
    <n v="0.66930000000000001"/>
    <n v="2923.5023999999999"/>
    <x v="4"/>
    <x v="1"/>
    <s v="Linie 34"/>
    <n v="5034"/>
  </r>
  <r>
    <x v="0"/>
    <x v="0"/>
    <n v="47000104"/>
    <x v="323"/>
    <d v="2021-12-08T00:00:00"/>
    <x v="0"/>
    <n v="7000133040"/>
    <n v="3387"/>
    <x v="1"/>
    <x v="1"/>
    <n v="508.05"/>
    <n v="0.66920000000000002"/>
    <n v="2266.5803999999998"/>
    <x v="4"/>
    <x v="1"/>
    <s v="Linie 34"/>
    <n v="5034"/>
  </r>
  <r>
    <x v="0"/>
    <x v="0"/>
    <n v="47000302"/>
    <x v="324"/>
    <d v="2021-12-08T00:00:00"/>
    <x v="0"/>
    <n v="7000136181"/>
    <n v="13812"/>
    <x v="1"/>
    <x v="1"/>
    <n v="2071.8000000000002"/>
    <n v="0.54649999999999999"/>
    <n v="7548.2579999999998"/>
    <x v="1"/>
    <x v="0"/>
    <s v="Waldner"/>
    <n v="3110"/>
  </r>
  <r>
    <x v="0"/>
    <x v="0"/>
    <n v="47000320"/>
    <x v="325"/>
    <d v="2021-12-08T00:00:00"/>
    <x v="0"/>
    <n v="7000136182"/>
    <n v="13593"/>
    <x v="1"/>
    <x v="1"/>
    <n v="2038.95"/>
    <n v="0.51239999999999997"/>
    <n v="6965.0532000000003"/>
    <x v="1"/>
    <x v="0"/>
    <s v="Waldner"/>
    <n v="3110"/>
  </r>
  <r>
    <x v="0"/>
    <x v="0"/>
    <n v="47000597"/>
    <x v="37"/>
    <d v="2021-12-08T00:00:00"/>
    <x v="0"/>
    <n v="7000133889"/>
    <n v="41350"/>
    <x v="1"/>
    <x v="1"/>
    <n v="6202.5"/>
    <n v="0.65969999999999995"/>
    <n v="27278.595000000001"/>
    <x v="4"/>
    <x v="1"/>
    <s v="Linie 34"/>
    <n v="5034"/>
  </r>
  <r>
    <x v="0"/>
    <x v="0"/>
    <n v="47000627"/>
    <x v="326"/>
    <d v="2021-12-08T00:00:00"/>
    <x v="0"/>
    <n v="7000136183"/>
    <n v="4061"/>
    <x v="1"/>
    <x v="1"/>
    <n v="1015.25"/>
    <n v="0.7722"/>
    <n v="3135.9041999999999"/>
    <x v="1"/>
    <x v="0"/>
    <s v="Waldner"/>
    <n v="3110"/>
  </r>
  <r>
    <x v="0"/>
    <x v="0"/>
    <n v="47000629"/>
    <x v="327"/>
    <d v="2021-12-08T00:00:00"/>
    <x v="0"/>
    <n v="7000136184"/>
    <n v="4389"/>
    <x v="1"/>
    <x v="1"/>
    <n v="1097.25"/>
    <n v="0.80049999999999999"/>
    <n v="3513.3944999999999"/>
    <x v="1"/>
    <x v="0"/>
    <s v="Waldner"/>
    <n v="3110"/>
  </r>
  <r>
    <x v="0"/>
    <x v="0"/>
    <n v="47000849"/>
    <x v="39"/>
    <d v="2021-12-08T00:00:00"/>
    <x v="0"/>
    <n v="7000135170"/>
    <n v="666"/>
    <x v="1"/>
    <x v="1"/>
    <n v="1438.56"/>
    <n v="9.1479999999999997"/>
    <n v="6092.5680000000002"/>
    <x v="4"/>
    <x v="1"/>
    <s v="Linie 3"/>
    <n v="5003"/>
  </r>
  <r>
    <x v="0"/>
    <x v="0"/>
    <n v="47000895"/>
    <x v="328"/>
    <d v="2021-12-08T00:00:00"/>
    <x v="0"/>
    <n v="7000135181"/>
    <n v="3137"/>
    <x v="1"/>
    <x v="1"/>
    <n v="6274"/>
    <n v="8.1762999999999995"/>
    <n v="25649.053100000001"/>
    <x v="4"/>
    <x v="1"/>
    <s v="Linie 3"/>
    <n v="5003"/>
  </r>
  <r>
    <x v="0"/>
    <x v="0"/>
    <n v="47000901"/>
    <x v="329"/>
    <d v="2021-12-08T00:00:00"/>
    <x v="0"/>
    <n v="7000134053"/>
    <n v="8644"/>
    <x v="1"/>
    <x v="1"/>
    <n v="2161"/>
    <n v="1.0256000000000001"/>
    <n v="8865.2864000000009"/>
    <x v="3"/>
    <x v="1"/>
    <s v="Linie 16"/>
    <n v="5016"/>
  </r>
  <r>
    <x v="0"/>
    <x v="0"/>
    <n v="47000948"/>
    <x v="330"/>
    <d v="2021-12-08T00:00:00"/>
    <x v="0"/>
    <n v="7000133050"/>
    <n v="5394"/>
    <x v="1"/>
    <x v="1"/>
    <n v="809.1"/>
    <n v="0.67269999999999996"/>
    <n v="3628.5437999999999"/>
    <x v="4"/>
    <x v="1"/>
    <s v="Linie 34"/>
    <n v="5034"/>
  </r>
  <r>
    <x v="0"/>
    <x v="0"/>
    <n v="47000952"/>
    <x v="331"/>
    <d v="2021-12-08T00:00:00"/>
    <x v="0"/>
    <n v="7000136185"/>
    <n v="5899"/>
    <x v="1"/>
    <x v="1"/>
    <n v="884.85"/>
    <n v="0.502"/>
    <n v="2961.2979999999998"/>
    <x v="1"/>
    <x v="0"/>
    <s v="Waldner"/>
    <n v="3110"/>
  </r>
  <r>
    <x v="0"/>
    <x v="0"/>
    <n v="47000999"/>
    <x v="332"/>
    <d v="2021-12-08T00:00:00"/>
    <x v="0"/>
    <n v="7000133057"/>
    <n v="3019"/>
    <x v="1"/>
    <x v="1"/>
    <n v="452.85"/>
    <n v="0.73570000000000002"/>
    <n v="2221.0783000000001"/>
    <x v="4"/>
    <x v="1"/>
    <s v="Linie 34"/>
    <n v="5034"/>
  </r>
  <r>
    <x v="0"/>
    <x v="0"/>
    <n v="47001000"/>
    <x v="333"/>
    <d v="2021-12-08T00:00:00"/>
    <x v="0"/>
    <n v="7000133058"/>
    <n v="2902"/>
    <x v="1"/>
    <x v="1"/>
    <n v="435.3"/>
    <n v="0.70309999999999995"/>
    <n v="2040.3961999999999"/>
    <x v="4"/>
    <x v="1"/>
    <s v="Linie 34"/>
    <n v="5034"/>
  </r>
  <r>
    <x v="0"/>
    <x v="0"/>
    <n v="47001001"/>
    <x v="334"/>
    <d v="2021-12-08T00:00:00"/>
    <x v="0"/>
    <n v="7000133059"/>
    <n v="2352"/>
    <x v="1"/>
    <x v="1"/>
    <n v="352.8"/>
    <n v="0.73170000000000002"/>
    <n v="1720.9584"/>
    <x v="4"/>
    <x v="1"/>
    <s v="Linie 34"/>
    <n v="5034"/>
  </r>
  <r>
    <x v="0"/>
    <x v="0"/>
    <n v="47001002"/>
    <x v="335"/>
    <d v="2021-12-08T00:00:00"/>
    <x v="0"/>
    <n v="7000133060"/>
    <n v="2352"/>
    <x v="1"/>
    <x v="1"/>
    <n v="352.8"/>
    <n v="0.70230000000000004"/>
    <n v="1651.8096"/>
    <x v="4"/>
    <x v="1"/>
    <s v="Linie 34"/>
    <n v="5034"/>
  </r>
  <r>
    <x v="0"/>
    <x v="0"/>
    <n v="47001009"/>
    <x v="336"/>
    <d v="2021-12-08T00:00:00"/>
    <x v="0"/>
    <n v="7000133063"/>
    <n v="4228"/>
    <x v="1"/>
    <x v="1"/>
    <n v="634.20000000000005"/>
    <n v="0.70340000000000003"/>
    <n v="2973.9751999999999"/>
    <x v="4"/>
    <x v="1"/>
    <s v="Linie 34"/>
    <n v="5034"/>
  </r>
  <r>
    <x v="0"/>
    <x v="0"/>
    <n v="47001016"/>
    <x v="337"/>
    <d v="2021-12-08T00:00:00"/>
    <x v="0"/>
    <n v="7000135758"/>
    <n v="19395"/>
    <x v="1"/>
    <x v="1"/>
    <n v="2909.25"/>
    <n v="0.62560000000000004"/>
    <n v="12133.512000000001"/>
    <x v="3"/>
    <x v="1"/>
    <s v="Linie 11"/>
    <n v="5011"/>
  </r>
  <r>
    <x v="0"/>
    <x v="0"/>
    <n v="47001034"/>
    <x v="338"/>
    <d v="2021-12-08T00:00:00"/>
    <x v="0"/>
    <n v="7000134055"/>
    <n v="15315"/>
    <x v="1"/>
    <x v="1"/>
    <n v="3828.75"/>
    <n v="1.0215000000000001"/>
    <n v="15644.272499999999"/>
    <x v="3"/>
    <x v="1"/>
    <s v="Linie 16"/>
    <n v="5016"/>
  </r>
  <r>
    <x v="0"/>
    <x v="0"/>
    <n v="47001036"/>
    <x v="339"/>
    <d v="2021-12-08T00:00:00"/>
    <x v="0"/>
    <n v="7000134057"/>
    <n v="6548"/>
    <x v="1"/>
    <x v="1"/>
    <n v="1637"/>
    <n v="1.0130999999999999"/>
    <n v="6633.7788"/>
    <x v="3"/>
    <x v="1"/>
    <s v="Linie 16"/>
    <n v="5016"/>
  </r>
  <r>
    <x v="0"/>
    <x v="0"/>
    <n v="47001040"/>
    <x v="340"/>
    <d v="2021-12-08T00:00:00"/>
    <x v="0"/>
    <n v="7000134033"/>
    <n v="896"/>
    <x v="1"/>
    <x v="1"/>
    <n v="224"/>
    <n v="1.0175000000000001"/>
    <n v="911.68"/>
    <x v="3"/>
    <x v="1"/>
    <s v="Linie 16"/>
    <n v="5016"/>
  </r>
  <r>
    <x v="0"/>
    <x v="0"/>
    <n v="47001042"/>
    <x v="341"/>
    <d v="2021-12-08T00:00:00"/>
    <x v="0"/>
    <n v="7000134035"/>
    <n v="450"/>
    <x v="1"/>
    <x v="1"/>
    <n v="112.5"/>
    <n v="1.0063"/>
    <n v="452.83499999999998"/>
    <x v="3"/>
    <x v="1"/>
    <s v="Linie 16"/>
    <n v="5016"/>
  </r>
  <r>
    <x v="0"/>
    <x v="0"/>
    <n v="48000080"/>
    <x v="194"/>
    <d v="2021-12-08T00:00:00"/>
    <x v="0"/>
    <n v="7000136631"/>
    <n v="37942"/>
    <x v="1"/>
    <x v="1"/>
    <n v="8347.24"/>
    <n v="1.0432999999999999"/>
    <n v="39584.888599999998"/>
    <x v="4"/>
    <x v="1"/>
    <s v="Linie 35"/>
    <n v="5035"/>
  </r>
  <r>
    <x v="0"/>
    <x v="0"/>
    <n v="48000210"/>
    <x v="342"/>
    <d v="2021-12-08T00:00:00"/>
    <x v="0"/>
    <n v="7000135918"/>
    <n v="7026"/>
    <x v="1"/>
    <x v="1"/>
    <n v="1405.2"/>
    <n v="0.87450000000000006"/>
    <n v="6144.2370000000001"/>
    <x v="3"/>
    <x v="1"/>
    <s v="Linie 1"/>
    <n v="5001"/>
  </r>
  <r>
    <x v="0"/>
    <x v="0"/>
    <n v="49500054"/>
    <x v="343"/>
    <d v="2021-12-08T00:00:00"/>
    <x v="0"/>
    <n v="7000136758"/>
    <n v="53"/>
    <x v="0"/>
    <x v="0"/>
    <n v="53"/>
    <n v="2.0139999999999998"/>
    <n v="106.742"/>
    <x v="0"/>
    <x v="0"/>
    <s v="Vacumierung"/>
    <n v="5902"/>
  </r>
  <r>
    <x v="0"/>
    <x v="0"/>
    <n v="49500055"/>
    <x v="344"/>
    <d v="2021-12-08T00:00:00"/>
    <x v="0"/>
    <n v="7000136719"/>
    <n v="78"/>
    <x v="0"/>
    <x v="0"/>
    <n v="78"/>
    <n v="0.51400000000000001"/>
    <n v="40.091999999999999"/>
    <x v="0"/>
    <x v="0"/>
    <s v="Vacumierung"/>
    <n v="5902"/>
  </r>
  <r>
    <x v="0"/>
    <x v="0"/>
    <n v="49500062"/>
    <x v="345"/>
    <d v="2021-12-08T00:00:00"/>
    <x v="0"/>
    <n v="7000136724"/>
    <n v="483"/>
    <x v="0"/>
    <x v="0"/>
    <n v="483"/>
    <n v="0.51400000000000001"/>
    <n v="248.262"/>
    <x v="0"/>
    <x v="0"/>
    <s v="Vacumierung"/>
    <n v="5902"/>
  </r>
  <r>
    <x v="0"/>
    <x v="0"/>
    <n v="49500063"/>
    <x v="346"/>
    <d v="2021-12-08T00:00:00"/>
    <x v="0"/>
    <n v="7000136725"/>
    <n v="70"/>
    <x v="0"/>
    <x v="0"/>
    <n v="70"/>
    <n v="2.5139999999999998"/>
    <n v="175.98"/>
    <x v="0"/>
    <x v="0"/>
    <s v="Vacumierung"/>
    <n v="5902"/>
  </r>
  <r>
    <x v="0"/>
    <x v="0"/>
    <n v="49500105"/>
    <x v="347"/>
    <d v="2021-12-08T00:00:00"/>
    <x v="0"/>
    <n v="7000136755"/>
    <n v="172"/>
    <x v="0"/>
    <x v="0"/>
    <n v="172"/>
    <n v="1.1740999999999999"/>
    <n v="201.9452"/>
    <x v="0"/>
    <x v="0"/>
    <s v="Vacumierung"/>
    <n v="5902"/>
  </r>
  <r>
    <x v="0"/>
    <x v="0"/>
    <n v="49500125"/>
    <x v="348"/>
    <d v="2021-12-08T00:00:00"/>
    <x v="0"/>
    <n v="7000136570"/>
    <n v="1034"/>
    <x v="0"/>
    <x v="0"/>
    <n v="1034"/>
    <n v="0.51400000000000001"/>
    <n v="531.476"/>
    <x v="0"/>
    <x v="0"/>
    <s v="Vacumierung"/>
    <n v="5902"/>
  </r>
  <r>
    <x v="0"/>
    <x v="0"/>
    <n v="49500127"/>
    <x v="349"/>
    <d v="2021-12-08T00:00:00"/>
    <x v="0"/>
    <n v="7000136565"/>
    <n v="0"/>
    <x v="0"/>
    <x v="0"/>
    <n v="0"/>
    <n v="2.0139999999999998"/>
    <n v="0"/>
    <x v="0"/>
    <x v="0"/>
    <s v="Vacumierung"/>
    <n v="5902"/>
  </r>
  <r>
    <x v="0"/>
    <x v="0"/>
    <n v="49500132"/>
    <x v="350"/>
    <d v="2021-12-08T00:00:00"/>
    <x v="0"/>
    <n v="7000136759"/>
    <n v="112"/>
    <x v="0"/>
    <x v="0"/>
    <n v="112"/>
    <n v="2.0139999999999998"/>
    <n v="225.56800000000001"/>
    <x v="0"/>
    <x v="0"/>
    <s v="Vacumierung"/>
    <n v="5902"/>
  </r>
  <r>
    <x v="0"/>
    <x v="0"/>
    <n v="49500178"/>
    <x v="53"/>
    <d v="2021-12-08T00:00:00"/>
    <x v="0"/>
    <n v="7000136273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08T00:00:00"/>
    <x v="0"/>
    <n v="7000136274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8T00:00:00"/>
    <x v="0"/>
    <n v="7000136275"/>
    <n v="1419"/>
    <x v="1"/>
    <x v="1"/>
    <n v="283.8"/>
    <n v="0.36659999999999998"/>
    <n v="520.20540000000005"/>
    <x v="3"/>
    <x v="1"/>
    <s v="Linie 9"/>
    <n v="5009"/>
  </r>
  <r>
    <x v="0"/>
    <x v="0"/>
    <n v="49500182"/>
    <x v="56"/>
    <d v="2021-12-08T00:00:00"/>
    <x v="0"/>
    <n v="7000136276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8T00:00:00"/>
    <x v="0"/>
    <n v="7000136277"/>
    <n v="0"/>
    <x v="1"/>
    <x v="1"/>
    <n v="0"/>
    <n v="0.36659999999999998"/>
    <n v="0"/>
    <x v="3"/>
    <x v="1"/>
    <s v="Linie 9"/>
    <n v="5009"/>
  </r>
  <r>
    <x v="0"/>
    <x v="0"/>
    <n v="49500184"/>
    <x v="58"/>
    <d v="2021-12-08T00:00:00"/>
    <x v="0"/>
    <n v="7000136278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8T00:00:00"/>
    <x v="0"/>
    <n v="7000136279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8T00:00:00"/>
    <x v="0"/>
    <n v="7000136280"/>
    <n v="0"/>
    <x v="1"/>
    <x v="1"/>
    <n v="0"/>
    <n v="0.42659999999999998"/>
    <n v="0"/>
    <x v="3"/>
    <x v="1"/>
    <s v="Linie 9"/>
    <n v="5009"/>
  </r>
  <r>
    <x v="0"/>
    <x v="0"/>
    <n v="49500190"/>
    <x v="351"/>
    <d v="2021-12-08T00:00:00"/>
    <x v="0"/>
    <n v="7000136571"/>
    <n v="270"/>
    <x v="0"/>
    <x v="0"/>
    <n v="270"/>
    <n v="2.5139999999999998"/>
    <n v="678.78"/>
    <x v="0"/>
    <x v="0"/>
    <s v="Vacumierung"/>
    <n v="5902"/>
  </r>
  <r>
    <x v="0"/>
    <x v="0"/>
    <n v="49500205"/>
    <x v="352"/>
    <d v="2021-12-08T00:00:00"/>
    <x v="0"/>
    <n v="7000136760"/>
    <n v="358"/>
    <x v="0"/>
    <x v="0"/>
    <n v="358"/>
    <n v="0.51400000000000001"/>
    <n v="184.012"/>
    <x v="0"/>
    <x v="0"/>
    <s v="Vacumierung"/>
    <n v="5902"/>
  </r>
  <r>
    <x v="0"/>
    <x v="0"/>
    <n v="49500221"/>
    <x v="353"/>
    <d v="2021-12-08T00:00:00"/>
    <x v="0"/>
    <n v="7000136572"/>
    <n v="617"/>
    <x v="0"/>
    <x v="0"/>
    <n v="617"/>
    <n v="1.514"/>
    <n v="934.13800000000003"/>
    <x v="0"/>
    <x v="0"/>
    <s v="Vacumierung"/>
    <n v="5902"/>
  </r>
  <r>
    <x v="0"/>
    <x v="0"/>
    <n v="49500223"/>
    <x v="354"/>
    <d v="2021-12-08T00:00:00"/>
    <x v="0"/>
    <n v="7000136720"/>
    <n v="145"/>
    <x v="0"/>
    <x v="0"/>
    <n v="145"/>
    <n v="2.0139999999999998"/>
    <n v="292.02999999999997"/>
    <x v="0"/>
    <x v="0"/>
    <s v="Vacumierung"/>
    <n v="5902"/>
  </r>
  <r>
    <x v="0"/>
    <x v="0"/>
    <n v="49500225"/>
    <x v="355"/>
    <d v="2021-12-08T00:00:00"/>
    <x v="0"/>
    <n v="7000136721"/>
    <n v="192"/>
    <x v="0"/>
    <x v="0"/>
    <n v="192"/>
    <n v="2.0139999999999998"/>
    <n v="386.68799999999999"/>
    <x v="0"/>
    <x v="0"/>
    <s v="Vacumierung"/>
    <n v="5902"/>
  </r>
  <r>
    <x v="0"/>
    <x v="0"/>
    <n v="49500229"/>
    <x v="62"/>
    <d v="2021-12-08T00:00:00"/>
    <x v="0"/>
    <n v="7000136726"/>
    <n v="168"/>
    <x v="0"/>
    <x v="0"/>
    <n v="168"/>
    <n v="2.4E-2"/>
    <n v="4.032"/>
    <x v="0"/>
    <x v="0"/>
    <s v="Vacumierung"/>
    <n v="5902"/>
  </r>
  <r>
    <x v="0"/>
    <x v="0"/>
    <n v="49500230"/>
    <x v="356"/>
    <d v="2021-12-08T00:00:00"/>
    <x v="0"/>
    <n v="7000136722"/>
    <n v="259"/>
    <x v="0"/>
    <x v="0"/>
    <n v="259"/>
    <n v="2.4E-2"/>
    <n v="6.2160000000000002"/>
    <x v="0"/>
    <x v="0"/>
    <s v="Vacumierung"/>
    <n v="5902"/>
  </r>
  <r>
    <x v="0"/>
    <x v="0"/>
    <n v="50000102"/>
    <x v="357"/>
    <d v="2021-12-08T00:00:00"/>
    <x v="0"/>
    <n v="7000135621"/>
    <n v="0"/>
    <x v="2"/>
    <x v="2"/>
    <n v="0"/>
    <n v="3.6528"/>
    <n v="0"/>
    <x v="6"/>
    <x v="3"/>
    <s v="EVP L2 kleines Band"/>
    <n v="6110"/>
  </r>
  <r>
    <x v="0"/>
    <x v="0"/>
    <n v="50000103"/>
    <x v="358"/>
    <d v="2021-12-08T00:00:00"/>
    <x v="0"/>
    <n v="7000134675"/>
    <n v="0"/>
    <x v="2"/>
    <x v="2"/>
    <n v="0"/>
    <n v="4.1387999999999998"/>
    <n v="0"/>
    <x v="6"/>
    <x v="3"/>
    <s v="EVP L2 kleines Band"/>
    <n v="6110"/>
  </r>
  <r>
    <x v="0"/>
    <x v="0"/>
    <n v="50000107"/>
    <x v="359"/>
    <d v="2021-12-08T00:00:00"/>
    <x v="0"/>
    <n v="7000135622"/>
    <n v="327"/>
    <x v="2"/>
    <x v="2"/>
    <n v="196.2"/>
    <n v="4.1234999999999999"/>
    <n v="1348.3844999999999"/>
    <x v="6"/>
    <x v="3"/>
    <s v="EVP L2 kleines Band"/>
    <n v="6110"/>
  </r>
  <r>
    <x v="0"/>
    <x v="0"/>
    <n v="50000223"/>
    <x v="68"/>
    <d v="2021-12-08T00:00:00"/>
    <x v="0"/>
    <n v="7000136761"/>
    <n v="936"/>
    <x v="2"/>
    <x v="2"/>
    <n v="1872"/>
    <n v="10.6013"/>
    <n v="9922.8168000000005"/>
    <x v="7"/>
    <x v="4"/>
    <s v="Subunternehmer"/>
    <n v="9999"/>
  </r>
  <r>
    <x v="0"/>
    <x v="0"/>
    <n v="54000045"/>
    <x v="360"/>
    <d v="2021-12-08T00:00:00"/>
    <x v="0"/>
    <n v="7000136790"/>
    <n v="480"/>
    <x v="2"/>
    <x v="2"/>
    <n v="864"/>
    <n v="8.9870999999999999"/>
    <n v="4313.808"/>
    <x v="6"/>
    <x v="3"/>
    <s v="EVP Jermi bei Weissenhorn"/>
    <n v="6200"/>
  </r>
  <r>
    <x v="0"/>
    <x v="0"/>
    <n v="54000049"/>
    <x v="360"/>
    <d v="2021-12-08T00:00:00"/>
    <x v="0"/>
    <n v="7000136791"/>
    <n v="480"/>
    <x v="2"/>
    <x v="2"/>
    <n v="864"/>
    <n v="8.9870999999999999"/>
    <n v="4313.808"/>
    <x v="6"/>
    <x v="3"/>
    <s v="EVP Jermi bei Weissenhorn"/>
    <n v="6200"/>
  </r>
  <r>
    <x v="0"/>
    <x v="0"/>
    <n v="57000072"/>
    <x v="361"/>
    <d v="2021-12-08T00:00:00"/>
    <x v="0"/>
    <n v="7000136297"/>
    <n v="80"/>
    <x v="2"/>
    <x v="2"/>
    <n v="320"/>
    <n v="14.353300000000001"/>
    <n v="1148.2639999999999"/>
    <x v="6"/>
    <x v="3"/>
    <s v="EVP L3 Torten / Blöcke"/>
    <n v="6120"/>
  </r>
  <r>
    <x v="0"/>
    <x v="0"/>
    <n v="57000141"/>
    <x v="362"/>
    <d v="2021-12-08T00:00:00"/>
    <x v="0"/>
    <n v="7000136148"/>
    <n v="359"/>
    <x v="2"/>
    <x v="2"/>
    <n v="718"/>
    <n v="7.6186999999999996"/>
    <n v="2735.1133"/>
    <x v="3"/>
    <x v="1"/>
    <s v="Wurstverpackung"/>
    <n v="5330"/>
  </r>
  <r>
    <x v="0"/>
    <x v="0"/>
    <n v="57000164"/>
    <x v="208"/>
    <d v="2021-12-08T00:00:00"/>
    <x v="0"/>
    <n v="7000134625"/>
    <n v="1055"/>
    <x v="2"/>
    <x v="2"/>
    <n v="1055"/>
    <n v="6.1925999999999997"/>
    <n v="6533.1930000000002"/>
    <x v="4"/>
    <x v="1"/>
    <s v="Linie 4"/>
    <n v="5004"/>
  </r>
  <r>
    <x v="0"/>
    <x v="0"/>
    <n v="57000250"/>
    <x v="363"/>
    <d v="2021-12-08T00:00:00"/>
    <x v="0"/>
    <n v="7000136573"/>
    <n v="178"/>
    <x v="2"/>
    <x v="2"/>
    <n v="3560"/>
    <n v="27.233699999999999"/>
    <n v="4847.5986000000003"/>
    <x v="6"/>
    <x v="3"/>
    <s v="EVP L4 Beutel"/>
    <n v="6130"/>
  </r>
  <r>
    <x v="0"/>
    <x v="0"/>
    <n v="57000579"/>
    <x v="364"/>
    <d v="2021-12-08T00:00:00"/>
    <x v="0"/>
    <n v="7000135154"/>
    <n v="26"/>
    <x v="2"/>
    <x v="2"/>
    <n v="46.8"/>
    <n v="8.4059000000000008"/>
    <n v="218.55340000000001"/>
    <x v="3"/>
    <x v="1"/>
    <s v="Linie 9"/>
    <n v="5009"/>
  </r>
  <r>
    <x v="0"/>
    <x v="0"/>
    <n v="57000599"/>
    <x v="365"/>
    <d v="2021-12-08T00:00:00"/>
    <x v="0"/>
    <n v="7000135117"/>
    <n v="252"/>
    <x v="2"/>
    <x v="4"/>
    <n v="3429.2159999999999"/>
    <n v="1.7218"/>
    <n v="433.89359999999999"/>
    <x v="3"/>
    <x v="1"/>
    <s v="Wurstverpackung"/>
    <n v="5330"/>
  </r>
  <r>
    <x v="0"/>
    <x v="0"/>
    <n v="57000601"/>
    <x v="366"/>
    <d v="2021-12-08T00:00:00"/>
    <x v="0"/>
    <n v="7000136429"/>
    <n v="816"/>
    <x v="2"/>
    <x v="0"/>
    <n v="979.2"/>
    <n v="4.7525000000000004"/>
    <n v="4653.6480000000001"/>
    <x v="8"/>
    <x v="5"/>
    <s v="Linie 22"/>
    <n v="5022"/>
  </r>
  <r>
    <x v="0"/>
    <x v="0"/>
    <n v="57000605"/>
    <x v="367"/>
    <d v="2021-12-08T00:00:00"/>
    <x v="0"/>
    <n v="7000136433"/>
    <n v="68"/>
    <x v="2"/>
    <x v="0"/>
    <n v="81.599999999999994"/>
    <n v="5.2133000000000003"/>
    <n v="425.40528"/>
    <x v="8"/>
    <x v="5"/>
    <s v="Linie 22"/>
    <n v="5022"/>
  </r>
  <r>
    <x v="0"/>
    <x v="0"/>
    <n v="57000608"/>
    <x v="368"/>
    <d v="2021-12-08T00:00:00"/>
    <x v="0"/>
    <n v="7000136436"/>
    <n v="510"/>
    <x v="2"/>
    <x v="0"/>
    <n v="612"/>
    <n v="5.2148000000000003"/>
    <n v="3191.4576000000002"/>
    <x v="8"/>
    <x v="5"/>
    <s v="Linie 22"/>
    <n v="5022"/>
  </r>
  <r>
    <x v="0"/>
    <x v="0"/>
    <n v="57000609"/>
    <x v="369"/>
    <d v="2021-12-08T00:00:00"/>
    <x v="0"/>
    <n v="7000136437"/>
    <n v="748"/>
    <x v="2"/>
    <x v="0"/>
    <n v="897.6"/>
    <n v="5.2130000000000001"/>
    <n v="4679.1887999999999"/>
    <x v="8"/>
    <x v="5"/>
    <s v="Linie 22"/>
    <n v="5022"/>
  </r>
  <r>
    <x v="0"/>
    <x v="0"/>
    <n v="57000610"/>
    <x v="370"/>
    <d v="2021-12-08T00:00:00"/>
    <x v="0"/>
    <n v="7000136438"/>
    <n v="272"/>
    <x v="2"/>
    <x v="0"/>
    <n v="326.39999999999998"/>
    <n v="5.2133000000000003"/>
    <n v="1701.62112"/>
    <x v="8"/>
    <x v="5"/>
    <s v="Linie 22"/>
    <n v="5022"/>
  </r>
  <r>
    <x v="0"/>
    <x v="0"/>
    <n v="57000611"/>
    <x v="371"/>
    <d v="2021-12-08T00:00:00"/>
    <x v="0"/>
    <n v="7000136440"/>
    <n v="238"/>
    <x v="2"/>
    <x v="0"/>
    <n v="285.60000000000002"/>
    <n v="4.7504"/>
    <n v="1356.71424"/>
    <x v="8"/>
    <x v="5"/>
    <s v="Linie 22"/>
    <n v="5022"/>
  </r>
  <r>
    <x v="0"/>
    <x v="0"/>
    <n v="57000623"/>
    <x v="83"/>
    <d v="2021-12-08T00:00:00"/>
    <x v="0"/>
    <n v="7000136441"/>
    <n v="0"/>
    <x v="2"/>
    <x v="0"/>
    <n v="0"/>
    <n v="5.1889000000000003"/>
    <n v="0"/>
    <x v="8"/>
    <x v="5"/>
    <s v="Linie 22"/>
    <n v="5022"/>
  </r>
  <r>
    <x v="0"/>
    <x v="0"/>
    <n v="57000624"/>
    <x v="84"/>
    <d v="2021-12-08T00:00:00"/>
    <x v="0"/>
    <n v="7000136591"/>
    <n v="2295"/>
    <x v="2"/>
    <x v="0"/>
    <n v="2754"/>
    <n v="4.7263000000000002"/>
    <n v="13016.2302"/>
    <x v="8"/>
    <x v="5"/>
    <s v="Linie 22"/>
    <n v="5022"/>
  </r>
  <r>
    <x v="0"/>
    <x v="0"/>
    <n v="57000652"/>
    <x v="372"/>
    <d v="2021-12-08T00:00:00"/>
    <x v="0"/>
    <n v="7000136444"/>
    <n v="612"/>
    <x v="2"/>
    <x v="0"/>
    <n v="734.4"/>
    <n v="5.2194000000000003"/>
    <n v="3833.12736"/>
    <x v="8"/>
    <x v="5"/>
    <s v="Linie 22"/>
    <n v="5022"/>
  </r>
  <r>
    <x v="0"/>
    <x v="0"/>
    <n v="57000653"/>
    <x v="373"/>
    <d v="2021-12-08T00:00:00"/>
    <x v="0"/>
    <n v="7000136446"/>
    <n v="102"/>
    <x v="2"/>
    <x v="0"/>
    <n v="122.4"/>
    <n v="5.2148000000000003"/>
    <n v="638.29151999999999"/>
    <x v="8"/>
    <x v="5"/>
    <s v="Linie 22"/>
    <n v="5022"/>
  </r>
  <r>
    <x v="0"/>
    <x v="0"/>
    <n v="57000654"/>
    <x v="374"/>
    <d v="2021-12-08T00:00:00"/>
    <x v="0"/>
    <n v="7000136447"/>
    <n v="68"/>
    <x v="2"/>
    <x v="0"/>
    <n v="81.599999999999994"/>
    <n v="4.7538999999999998"/>
    <n v="387.91824000000003"/>
    <x v="8"/>
    <x v="5"/>
    <s v="Linie 22"/>
    <n v="5022"/>
  </r>
  <r>
    <x v="0"/>
    <x v="0"/>
    <n v="57000657"/>
    <x v="375"/>
    <d v="2021-12-08T00:00:00"/>
    <x v="0"/>
    <n v="7000136448"/>
    <n v="238"/>
    <x v="2"/>
    <x v="0"/>
    <n v="285.60000000000002"/>
    <n v="5.2346000000000004"/>
    <n v="1495.0017600000001"/>
    <x v="8"/>
    <x v="5"/>
    <s v="Linie 22"/>
    <n v="5022"/>
  </r>
  <r>
    <x v="0"/>
    <x v="0"/>
    <n v="57000665"/>
    <x v="376"/>
    <d v="2021-12-08T00:00:00"/>
    <x v="0"/>
    <n v="7000136450"/>
    <n v="272"/>
    <x v="2"/>
    <x v="0"/>
    <n v="326.39999999999998"/>
    <n v="5.2133000000000003"/>
    <n v="1701.62112"/>
    <x v="8"/>
    <x v="5"/>
    <s v="Linie 22"/>
    <n v="5022"/>
  </r>
  <r>
    <x v="0"/>
    <x v="0"/>
    <n v="57000666"/>
    <x v="377"/>
    <d v="2021-12-08T00:00:00"/>
    <x v="0"/>
    <n v="7000136451"/>
    <n v="272"/>
    <x v="2"/>
    <x v="0"/>
    <n v="326.39999999999998"/>
    <n v="5.2133000000000003"/>
    <n v="1701.62112"/>
    <x v="8"/>
    <x v="5"/>
    <s v="Linie 22"/>
    <n v="5022"/>
  </r>
  <r>
    <x v="0"/>
    <x v="0"/>
    <n v="57000673"/>
    <x v="89"/>
    <d v="2021-12-08T00:00:00"/>
    <x v="0"/>
    <n v="7000136452"/>
    <n v="952"/>
    <x v="2"/>
    <x v="0"/>
    <n v="1142.4000000000001"/>
    <n v="4.7546999999999997"/>
    <n v="5431.7692800000004"/>
    <x v="8"/>
    <x v="5"/>
    <s v="Linie 22"/>
    <n v="5022"/>
  </r>
  <r>
    <x v="0"/>
    <x v="0"/>
    <n v="57000686"/>
    <x v="378"/>
    <d v="2021-12-08T00:00:00"/>
    <x v="0"/>
    <n v="7000136453"/>
    <n v="136"/>
    <x v="2"/>
    <x v="0"/>
    <n v="163.19999999999999"/>
    <n v="4.7518000000000002"/>
    <n v="775.49375999999995"/>
    <x v="8"/>
    <x v="5"/>
    <s v="Linie 22"/>
    <n v="5022"/>
  </r>
  <r>
    <x v="0"/>
    <x v="0"/>
    <n v="57000706"/>
    <x v="379"/>
    <d v="2021-12-08T00:00:00"/>
    <x v="0"/>
    <n v="7000135986"/>
    <n v="640"/>
    <x v="2"/>
    <x v="2"/>
    <n v="1344"/>
    <n v="11.820399999999999"/>
    <n v="7565.0559999999996"/>
    <x v="7"/>
    <x v="4"/>
    <s v="Subunternehmer"/>
    <n v="9999"/>
  </r>
  <r>
    <x v="0"/>
    <x v="0"/>
    <n v="57000719"/>
    <x v="380"/>
    <d v="2021-12-08T00:00:00"/>
    <x v="0"/>
    <n v="7000136455"/>
    <n v="136"/>
    <x v="2"/>
    <x v="0"/>
    <n v="163.19999999999999"/>
    <n v="4.7496"/>
    <n v="775.13472000000002"/>
    <x v="8"/>
    <x v="5"/>
    <s v="Linie 22"/>
    <n v="5022"/>
  </r>
  <r>
    <x v="0"/>
    <x v="0"/>
    <n v="57000738"/>
    <x v="93"/>
    <d v="2021-12-08T00:00:00"/>
    <x v="0"/>
    <n v="7000136456"/>
    <n v="204"/>
    <x v="2"/>
    <x v="0"/>
    <n v="244.8"/>
    <n v="4.7539999999999996"/>
    <n v="1163.7791999999999"/>
    <x v="8"/>
    <x v="5"/>
    <s v="Linie 22"/>
    <n v="5022"/>
  </r>
  <r>
    <x v="0"/>
    <x v="0"/>
    <n v="57000739"/>
    <x v="381"/>
    <d v="2021-12-08T00:00:00"/>
    <x v="0"/>
    <n v="7000136457"/>
    <n v="68"/>
    <x v="2"/>
    <x v="0"/>
    <n v="81.599999999999994"/>
    <n v="5.2144000000000004"/>
    <n v="425.49504000000002"/>
    <x v="8"/>
    <x v="5"/>
    <s v="Linie 22"/>
    <n v="5022"/>
  </r>
  <r>
    <x v="0"/>
    <x v="0"/>
    <n v="57000741"/>
    <x v="382"/>
    <d v="2021-12-08T00:00:00"/>
    <x v="0"/>
    <n v="7000136458"/>
    <n v="68"/>
    <x v="2"/>
    <x v="0"/>
    <n v="81.599999999999994"/>
    <n v="4.7518000000000002"/>
    <n v="387.74687999999998"/>
    <x v="8"/>
    <x v="5"/>
    <s v="Linie 22"/>
    <n v="5022"/>
  </r>
  <r>
    <x v="0"/>
    <x v="0"/>
    <n v="57000757"/>
    <x v="383"/>
    <d v="2021-12-08T00:00:00"/>
    <x v="0"/>
    <n v="7000136459"/>
    <n v="612"/>
    <x v="2"/>
    <x v="0"/>
    <n v="734.4"/>
    <n v="4.7305000000000001"/>
    <n v="3474.0792000000001"/>
    <x v="8"/>
    <x v="5"/>
    <s v="Linie 22"/>
    <n v="5022"/>
  </r>
  <r>
    <x v="0"/>
    <x v="0"/>
    <n v="58000299"/>
    <x v="384"/>
    <d v="2021-12-08T00:00:00"/>
    <x v="0"/>
    <n v="7000135566"/>
    <n v="712"/>
    <x v="2"/>
    <x v="2"/>
    <n v="4556.8"/>
    <n v="23.2194"/>
    <n v="16532.212800000001"/>
    <x v="5"/>
    <x v="2"/>
    <s v="Linie 30"/>
    <n v="5030"/>
  </r>
  <r>
    <x v="0"/>
    <x v="0"/>
    <n v="58000300"/>
    <x v="385"/>
    <d v="2021-12-08T00:00:00"/>
    <x v="0"/>
    <n v="7000136272"/>
    <n v="5054"/>
    <x v="2"/>
    <x v="2"/>
    <n v="32345.599999999999"/>
    <n v="22.853200000000001"/>
    <n v="115500.07279999999"/>
    <x v="5"/>
    <x v="2"/>
    <s v="Linie 30"/>
    <n v="5030"/>
  </r>
  <r>
    <x v="0"/>
    <x v="0"/>
    <n v="58000337"/>
    <x v="386"/>
    <d v="2021-12-08T00:00:00"/>
    <x v="0"/>
    <n v="7000135881"/>
    <n v="783"/>
    <x v="2"/>
    <x v="2"/>
    <n v="1057.05"/>
    <n v="6.5057"/>
    <n v="5093.9630999999999"/>
    <x v="3"/>
    <x v="1"/>
    <s v="Linie 1"/>
    <n v="5001"/>
  </r>
  <r>
    <x v="0"/>
    <x v="0"/>
    <n v="58000380"/>
    <x v="387"/>
    <d v="2021-12-08T00:00:00"/>
    <x v="0"/>
    <n v="7000135568"/>
    <n v="2449"/>
    <x v="2"/>
    <x v="2"/>
    <n v="15673.6"/>
    <n v="23.0748"/>
    <n v="56510.1852"/>
    <x v="5"/>
    <x v="2"/>
    <s v="Linie 30"/>
    <n v="5030"/>
  </r>
  <r>
    <x v="0"/>
    <x v="0"/>
    <n v="58000540"/>
    <x v="388"/>
    <d v="2021-12-08T00:00:00"/>
    <x v="0"/>
    <n v="7000135133"/>
    <n v="2981"/>
    <x v="2"/>
    <x v="2"/>
    <n v="6558.2"/>
    <n v="9.3637999999999995"/>
    <n v="27913.487799999999"/>
    <x v="4"/>
    <x v="1"/>
    <s v="Linie 2"/>
    <n v="5002"/>
  </r>
  <r>
    <x v="0"/>
    <x v="0"/>
    <n v="58000554"/>
    <x v="389"/>
    <d v="2021-12-08T00:00:00"/>
    <x v="0"/>
    <n v="7000130621"/>
    <n v="6660"/>
    <x v="2"/>
    <x v="2"/>
    <n v="63936"/>
    <n v="43.721800000000002"/>
    <n v="291187.18800000002"/>
    <x v="5"/>
    <x v="2"/>
    <s v="Linie 30"/>
    <n v="5030"/>
  </r>
  <r>
    <x v="0"/>
    <x v="0"/>
    <n v="58000572"/>
    <x v="390"/>
    <d v="2021-12-08T00:00:00"/>
    <x v="0"/>
    <n v="7000135612"/>
    <n v="910"/>
    <x v="2"/>
    <x v="2"/>
    <n v="1638"/>
    <n v="11.066599999999999"/>
    <n v="10070.606"/>
    <x v="4"/>
    <x v="1"/>
    <s v="Linie 33"/>
    <n v="5033"/>
  </r>
  <r>
    <x v="0"/>
    <x v="0"/>
    <n v="58000638"/>
    <x v="391"/>
    <d v="2021-12-08T00:00:00"/>
    <x v="0"/>
    <n v="7000136377"/>
    <n v="272"/>
    <x v="2"/>
    <x v="0"/>
    <n v="269.27999999999997"/>
    <n v="7.8662999999999998"/>
    <n v="2118.2372639999999"/>
    <x v="8"/>
    <x v="5"/>
    <s v="Linie 23"/>
    <n v="5023"/>
  </r>
  <r>
    <x v="0"/>
    <x v="0"/>
    <n v="58000651"/>
    <x v="392"/>
    <d v="2021-12-08T00:00:00"/>
    <x v="0"/>
    <n v="7000136488"/>
    <n v="578"/>
    <x v="2"/>
    <x v="0"/>
    <n v="572.22"/>
    <n v="7.4310999999999998"/>
    <n v="4252.2240419999998"/>
    <x v="8"/>
    <x v="5"/>
    <s v="Linie 21"/>
    <n v="5021"/>
  </r>
  <r>
    <x v="0"/>
    <x v="0"/>
    <n v="58000670"/>
    <x v="393"/>
    <d v="2021-12-08T00:00:00"/>
    <x v="0"/>
    <n v="7000136379"/>
    <n v="34"/>
    <x v="2"/>
    <x v="0"/>
    <n v="33.659999999999997"/>
    <n v="7.8701999999999996"/>
    <n v="264.910932"/>
    <x v="8"/>
    <x v="5"/>
    <s v="Linie 23"/>
    <n v="5023"/>
  </r>
  <r>
    <x v="0"/>
    <x v="0"/>
    <n v="58000682"/>
    <x v="394"/>
    <d v="2021-12-08T00:00:00"/>
    <x v="0"/>
    <n v="7000136381"/>
    <n v="68"/>
    <x v="2"/>
    <x v="0"/>
    <n v="67.319999999999993"/>
    <n v="7.8536000000000001"/>
    <n v="528.70435199999997"/>
    <x v="8"/>
    <x v="5"/>
    <s v="Linie 23"/>
    <n v="5023"/>
  </r>
  <r>
    <x v="0"/>
    <x v="0"/>
    <n v="58000689"/>
    <x v="395"/>
    <d v="2021-12-08T00:00:00"/>
    <x v="0"/>
    <n v="7000136313"/>
    <n v="68"/>
    <x v="2"/>
    <x v="0"/>
    <n v="74.8"/>
    <n v="6.5698999999999996"/>
    <n v="491.42851999999999"/>
    <x v="8"/>
    <x v="5"/>
    <s v="Linie 20"/>
    <n v="5020"/>
  </r>
  <r>
    <x v="0"/>
    <x v="0"/>
    <n v="58000692"/>
    <x v="396"/>
    <d v="2021-12-08T00:00:00"/>
    <x v="0"/>
    <n v="7000136665"/>
    <n v="68"/>
    <x v="2"/>
    <x v="0"/>
    <n v="68"/>
    <n v="11.0524"/>
    <n v="751.56320000000005"/>
    <x v="8"/>
    <x v="5"/>
    <s v="Linie 29"/>
    <n v="5029"/>
  </r>
  <r>
    <x v="0"/>
    <x v="0"/>
    <n v="58000696"/>
    <x v="397"/>
    <d v="2021-12-08T00:00:00"/>
    <x v="0"/>
    <n v="7000136387"/>
    <n v="68"/>
    <x v="2"/>
    <x v="0"/>
    <n v="67.319999999999993"/>
    <n v="7.8506"/>
    <n v="528.50239199999999"/>
    <x v="8"/>
    <x v="5"/>
    <s v="Linie 23"/>
    <n v="5023"/>
  </r>
  <r>
    <x v="0"/>
    <x v="0"/>
    <n v="58000703"/>
    <x v="398"/>
    <d v="2021-12-08T00:00:00"/>
    <x v="0"/>
    <n v="7000136315"/>
    <n v="782"/>
    <x v="2"/>
    <x v="0"/>
    <n v="860.2"/>
    <n v="6.5715000000000003"/>
    <n v="5652.8042999999998"/>
    <x v="8"/>
    <x v="5"/>
    <s v="Linie 20"/>
    <n v="5020"/>
  </r>
  <r>
    <x v="0"/>
    <x v="0"/>
    <n v="58000705"/>
    <x v="399"/>
    <d v="2021-12-08T00:00:00"/>
    <x v="0"/>
    <n v="7000136666"/>
    <n v="782"/>
    <x v="2"/>
    <x v="0"/>
    <n v="782"/>
    <n v="11.0543"/>
    <n v="8644.4626000000007"/>
    <x v="8"/>
    <x v="5"/>
    <s v="Linie 29"/>
    <n v="5029"/>
  </r>
  <r>
    <x v="0"/>
    <x v="0"/>
    <n v="58000708"/>
    <x v="400"/>
    <d v="2021-12-08T00:00:00"/>
    <x v="0"/>
    <n v="7000136389"/>
    <n v="306"/>
    <x v="2"/>
    <x v="0"/>
    <n v="302.94"/>
    <n v="7.8525999999999998"/>
    <n v="2378.8666440000002"/>
    <x v="8"/>
    <x v="5"/>
    <s v="Linie 23"/>
    <n v="5023"/>
  </r>
  <r>
    <x v="0"/>
    <x v="0"/>
    <n v="58000722"/>
    <x v="401"/>
    <d v="2021-12-08T00:00:00"/>
    <x v="0"/>
    <n v="7000136392"/>
    <n v="34"/>
    <x v="2"/>
    <x v="0"/>
    <n v="33.659999999999997"/>
    <n v="7.8525999999999998"/>
    <n v="264.31851599999999"/>
    <x v="8"/>
    <x v="5"/>
    <s v="Linie 23"/>
    <n v="5023"/>
  </r>
  <r>
    <x v="0"/>
    <x v="0"/>
    <n v="58000738"/>
    <x v="101"/>
    <d v="2021-12-08T00:00:00"/>
    <x v="0"/>
    <n v="7000136750"/>
    <n v="340"/>
    <x v="2"/>
    <x v="0"/>
    <n v="367.2"/>
    <n v="9.9657"/>
    <n v="3659.4050400000001"/>
    <x v="8"/>
    <x v="5"/>
    <s v="Linie 20"/>
    <n v="5020"/>
  </r>
  <r>
    <x v="0"/>
    <x v="0"/>
    <n v="58000748"/>
    <x v="402"/>
    <d v="2021-12-08T00:00:00"/>
    <x v="0"/>
    <n v="7000136394"/>
    <n v="272"/>
    <x v="2"/>
    <x v="0"/>
    <n v="269.27999999999997"/>
    <n v="9.0259999999999998"/>
    <n v="2430.5212799999999"/>
    <x v="8"/>
    <x v="5"/>
    <s v="Linie 23"/>
    <n v="5023"/>
  </r>
  <r>
    <x v="0"/>
    <x v="0"/>
    <n v="58000753"/>
    <x v="403"/>
    <d v="2021-12-08T00:00:00"/>
    <x v="0"/>
    <n v="7000136321"/>
    <n v="578"/>
    <x v="2"/>
    <x v="0"/>
    <n v="635.79999999999995"/>
    <n v="6.5690999999999997"/>
    <n v="4176.6337800000001"/>
    <x v="8"/>
    <x v="5"/>
    <s v="Linie 20"/>
    <n v="5020"/>
  </r>
  <r>
    <x v="0"/>
    <x v="0"/>
    <n v="58000760"/>
    <x v="404"/>
    <d v="2021-12-08T00:00:00"/>
    <x v="0"/>
    <n v="7000136396"/>
    <n v="136"/>
    <x v="2"/>
    <x v="0"/>
    <n v="134.63999999999999"/>
    <n v="7.8467000000000002"/>
    <n v="1056.4796879999999"/>
    <x v="8"/>
    <x v="5"/>
    <s v="Linie 23"/>
    <n v="5023"/>
  </r>
  <r>
    <x v="0"/>
    <x v="0"/>
    <n v="58000762"/>
    <x v="405"/>
    <d v="2021-12-08T00:00:00"/>
    <x v="0"/>
    <n v="7000136398"/>
    <n v="170"/>
    <x v="2"/>
    <x v="0"/>
    <n v="168.3"/>
    <n v="9.0033999999999992"/>
    <n v="1515.2722200000001"/>
    <x v="8"/>
    <x v="5"/>
    <s v="Linie 23"/>
    <n v="5023"/>
  </r>
  <r>
    <x v="0"/>
    <x v="0"/>
    <n v="58000772"/>
    <x v="406"/>
    <d v="2021-12-08T00:00:00"/>
    <x v="0"/>
    <n v="7000136499"/>
    <n v="29"/>
    <x v="2"/>
    <x v="0"/>
    <n v="28.71"/>
    <n v="7.4168000000000003"/>
    <n v="212.936328"/>
    <x v="8"/>
    <x v="5"/>
    <s v="Linie 21"/>
    <n v="5021"/>
  </r>
  <r>
    <x v="0"/>
    <x v="0"/>
    <n v="58000774"/>
    <x v="407"/>
    <d v="2021-12-08T00:00:00"/>
    <x v="0"/>
    <n v="7000136322"/>
    <n v="476"/>
    <x v="2"/>
    <x v="0"/>
    <n v="523.6"/>
    <n v="6.5685000000000002"/>
    <n v="3439.2665999999999"/>
    <x v="8"/>
    <x v="5"/>
    <s v="Linie 20"/>
    <n v="5020"/>
  </r>
  <r>
    <x v="0"/>
    <x v="0"/>
    <n v="58000813"/>
    <x v="408"/>
    <d v="2021-12-08T00:00:00"/>
    <x v="0"/>
    <n v="7000135939"/>
    <n v="754"/>
    <x v="2"/>
    <x v="2"/>
    <n v="2654.08"/>
    <n v="16.7103"/>
    <n v="12599.566199999999"/>
    <x v="7"/>
    <x v="4"/>
    <s v="Subunternehmer"/>
    <n v="9999"/>
  </r>
  <r>
    <x v="0"/>
    <x v="0"/>
    <n v="58000831"/>
    <x v="409"/>
    <d v="2021-12-08T00:00:00"/>
    <x v="0"/>
    <n v="7000136707"/>
    <n v="0"/>
    <x v="2"/>
    <x v="0"/>
    <n v="0"/>
    <n v="6.7553000000000001"/>
    <n v="0"/>
    <x v="8"/>
    <x v="5"/>
    <s v="Linie 24"/>
    <n v="5024"/>
  </r>
  <r>
    <x v="0"/>
    <x v="0"/>
    <n v="58000841"/>
    <x v="104"/>
    <d v="2021-12-08T00:00:00"/>
    <x v="0"/>
    <n v="7000136751"/>
    <n v="765"/>
    <x v="2"/>
    <x v="0"/>
    <n v="826.2"/>
    <n v="9.9200999999999997"/>
    <n v="8195.9866199999997"/>
    <x v="8"/>
    <x v="5"/>
    <s v="Linie 20"/>
    <n v="5020"/>
  </r>
  <r>
    <x v="0"/>
    <x v="0"/>
    <n v="58000841"/>
    <x v="104"/>
    <d v="2021-12-08T00:00:00"/>
    <x v="0"/>
    <n v="7000136752"/>
    <n v="1445"/>
    <x v="2"/>
    <x v="0"/>
    <n v="1560.6"/>
    <n v="9.9200999999999997"/>
    <n v="15481.308059999999"/>
    <x v="8"/>
    <x v="5"/>
    <s v="Linie 20"/>
    <n v="5020"/>
  </r>
  <r>
    <x v="0"/>
    <x v="0"/>
    <n v="58000861"/>
    <x v="410"/>
    <d v="2021-12-08T00:00:00"/>
    <x v="0"/>
    <n v="7000136399"/>
    <n v="204"/>
    <x v="2"/>
    <x v="0"/>
    <n v="201.96"/>
    <n v="7.8525999999999998"/>
    <n v="1585.911096"/>
    <x v="8"/>
    <x v="5"/>
    <s v="Linie 23"/>
    <n v="5023"/>
  </r>
  <r>
    <x v="0"/>
    <x v="0"/>
    <n v="58000875"/>
    <x v="264"/>
    <d v="2021-12-08T00:00:00"/>
    <x v="0"/>
    <n v="7000136715"/>
    <n v="63"/>
    <x v="2"/>
    <x v="2"/>
    <n v="199.71"/>
    <n v="22.867599999999999"/>
    <n v="1440.6587999999999"/>
    <x v="6"/>
    <x v="3"/>
    <s v="EVP Jermi bei Weissenhorn"/>
    <n v="6200"/>
  </r>
  <r>
    <x v="0"/>
    <x v="0"/>
    <n v="58000875"/>
    <x v="264"/>
    <d v="2021-12-08T00:00:00"/>
    <x v="0"/>
    <n v="7000136718"/>
    <n v="441"/>
    <x v="2"/>
    <x v="2"/>
    <n v="1397.97"/>
    <n v="22.867599999999999"/>
    <n v="10084.6116"/>
    <x v="6"/>
    <x v="3"/>
    <s v="EVP Jermi bei Weissenhorn"/>
    <n v="6200"/>
  </r>
  <r>
    <x v="0"/>
    <x v="0"/>
    <n v="58000887"/>
    <x v="411"/>
    <d v="2021-12-08T00:00:00"/>
    <x v="0"/>
    <n v="7000136670"/>
    <n v="340"/>
    <x v="2"/>
    <x v="0"/>
    <n v="340"/>
    <n v="11.048"/>
    <n v="3756.32"/>
    <x v="8"/>
    <x v="5"/>
    <s v="Linie 29"/>
    <n v="5029"/>
  </r>
  <r>
    <x v="0"/>
    <x v="0"/>
    <n v="58000892"/>
    <x v="266"/>
    <d v="2021-12-08T00:00:00"/>
    <x v="0"/>
    <n v="7000136708"/>
    <n v="0"/>
    <x v="2"/>
    <x v="0"/>
    <n v="0"/>
    <n v="10.645"/>
    <n v="0"/>
    <x v="8"/>
    <x v="5"/>
    <s v="Linie 24"/>
    <n v="5024"/>
  </r>
  <r>
    <x v="0"/>
    <x v="0"/>
    <n v="58000895"/>
    <x v="412"/>
    <d v="2021-12-08T00:00:00"/>
    <x v="0"/>
    <n v="7000136671"/>
    <n v="1428"/>
    <x v="2"/>
    <x v="0"/>
    <n v="1428"/>
    <n v="11.051299999999999"/>
    <n v="15781.2564"/>
    <x v="8"/>
    <x v="5"/>
    <s v="Linie 29"/>
    <n v="5029"/>
  </r>
  <r>
    <x v="0"/>
    <x v="0"/>
    <n v="58000920"/>
    <x v="413"/>
    <d v="2021-12-08T00:00:00"/>
    <x v="0"/>
    <n v="7000136508"/>
    <n v="645"/>
    <x v="2"/>
    <x v="0"/>
    <n v="638.54999999999995"/>
    <n v="7.4305000000000003"/>
    <n v="4744.7457750000003"/>
    <x v="8"/>
    <x v="5"/>
    <s v="Linie 21"/>
    <n v="5021"/>
  </r>
  <r>
    <x v="0"/>
    <x v="0"/>
    <n v="58000940"/>
    <x v="414"/>
    <d v="2021-12-08T00:00:00"/>
    <x v="0"/>
    <n v="7000136340"/>
    <n v="102"/>
    <x v="2"/>
    <x v="0"/>
    <n v="112.2"/>
    <n v="6.5701000000000001"/>
    <n v="737.16521999999998"/>
    <x v="8"/>
    <x v="5"/>
    <s v="Linie 20"/>
    <n v="5020"/>
  </r>
  <r>
    <x v="0"/>
    <x v="0"/>
    <n v="58000944"/>
    <x v="415"/>
    <d v="2021-12-08T00:00:00"/>
    <x v="0"/>
    <n v="7000136402"/>
    <n v="68"/>
    <x v="2"/>
    <x v="0"/>
    <n v="67.319999999999993"/>
    <n v="7.8536000000000001"/>
    <n v="528.70435199999997"/>
    <x v="8"/>
    <x v="5"/>
    <s v="Linie 23"/>
    <n v="5023"/>
  </r>
  <r>
    <x v="0"/>
    <x v="0"/>
    <n v="58000956"/>
    <x v="416"/>
    <d v="2021-12-08T00:00:00"/>
    <x v="0"/>
    <n v="7000136405"/>
    <n v="68"/>
    <x v="2"/>
    <x v="0"/>
    <n v="67.319999999999993"/>
    <n v="7.8506"/>
    <n v="528.50239199999999"/>
    <x v="8"/>
    <x v="5"/>
    <s v="Linie 23"/>
    <n v="5023"/>
  </r>
  <r>
    <x v="0"/>
    <x v="0"/>
    <n v="58000968"/>
    <x v="417"/>
    <d v="2021-12-08T00:00:00"/>
    <x v="0"/>
    <n v="7000135184"/>
    <n v="1249"/>
    <x v="2"/>
    <x v="2"/>
    <n v="1998.4"/>
    <n v="7.258"/>
    <n v="9065.2420000000002"/>
    <x v="3"/>
    <x v="1"/>
    <s v="Linie 1"/>
    <n v="5001"/>
  </r>
  <r>
    <x v="0"/>
    <x v="0"/>
    <n v="58000984"/>
    <x v="418"/>
    <d v="2021-12-08T00:00:00"/>
    <x v="0"/>
    <n v="7000136346"/>
    <n v="204"/>
    <x v="2"/>
    <x v="0"/>
    <n v="224.4"/>
    <n v="6.5698999999999996"/>
    <n v="1474.28556"/>
    <x v="8"/>
    <x v="5"/>
    <s v="Linie 20"/>
    <n v="5020"/>
  </r>
  <r>
    <x v="0"/>
    <x v="0"/>
    <n v="58000993"/>
    <x v="419"/>
    <d v="2021-12-08T00:00:00"/>
    <x v="0"/>
    <n v="7000136407"/>
    <n v="136"/>
    <x v="2"/>
    <x v="0"/>
    <n v="134.63999999999999"/>
    <n v="9.0259"/>
    <n v="1215.2471760000001"/>
    <x v="8"/>
    <x v="5"/>
    <s v="Linie 23"/>
    <n v="5023"/>
  </r>
  <r>
    <x v="0"/>
    <x v="0"/>
    <n v="58000996"/>
    <x v="420"/>
    <d v="2021-12-08T00:00:00"/>
    <x v="0"/>
    <n v="7000136347"/>
    <n v="272"/>
    <x v="2"/>
    <x v="0"/>
    <n v="299.2"/>
    <n v="6.5685000000000002"/>
    <n v="1965.2952"/>
    <x v="8"/>
    <x v="5"/>
    <s v="Linie 20"/>
    <n v="5020"/>
  </r>
  <r>
    <x v="0"/>
    <x v="0"/>
    <n v="58000997"/>
    <x v="421"/>
    <d v="2021-12-08T00:00:00"/>
    <x v="0"/>
    <n v="7000136672"/>
    <n v="204"/>
    <x v="2"/>
    <x v="0"/>
    <n v="204"/>
    <n v="11.047000000000001"/>
    <n v="2253.5880000000002"/>
    <x v="8"/>
    <x v="5"/>
    <s v="Linie 29"/>
    <n v="5029"/>
  </r>
  <r>
    <x v="0"/>
    <x v="0"/>
    <n v="58001013"/>
    <x v="422"/>
    <d v="2021-12-08T00:00:00"/>
    <x v="0"/>
    <n v="7000136520"/>
    <n v="442"/>
    <x v="2"/>
    <x v="0"/>
    <n v="437.58"/>
    <n v="7.4284999999999997"/>
    <n v="3250.5630299999998"/>
    <x v="8"/>
    <x v="5"/>
    <s v="Linie 21"/>
    <n v="5021"/>
  </r>
  <r>
    <x v="0"/>
    <x v="0"/>
    <n v="58001021"/>
    <x v="423"/>
    <d v="2021-12-08T00:00:00"/>
    <x v="0"/>
    <n v="7000136522"/>
    <n v="204"/>
    <x v="2"/>
    <x v="0"/>
    <n v="201.96"/>
    <n v="7.4256000000000002"/>
    <n v="1499.674176"/>
    <x v="8"/>
    <x v="5"/>
    <s v="Linie 21"/>
    <n v="5021"/>
  </r>
  <r>
    <x v="0"/>
    <x v="0"/>
    <n v="58001029"/>
    <x v="424"/>
    <d v="2021-12-08T00:00:00"/>
    <x v="0"/>
    <n v="7000136354"/>
    <n v="340"/>
    <x v="2"/>
    <x v="0"/>
    <n v="374"/>
    <n v="6.5701000000000001"/>
    <n v="2457.2174"/>
    <x v="8"/>
    <x v="5"/>
    <s v="Linie 20"/>
    <n v="5020"/>
  </r>
  <r>
    <x v="0"/>
    <x v="0"/>
    <n v="58001033"/>
    <x v="425"/>
    <d v="2021-12-08T00:00:00"/>
    <x v="0"/>
    <n v="7000136526"/>
    <n v="578"/>
    <x v="2"/>
    <x v="0"/>
    <n v="572.22"/>
    <n v="7.3734000000000002"/>
    <n v="4219.206948"/>
    <x v="8"/>
    <x v="5"/>
    <s v="Linie 21"/>
    <n v="5021"/>
  </r>
  <r>
    <x v="0"/>
    <x v="0"/>
    <n v="58001034"/>
    <x v="426"/>
    <d v="2021-12-08T00:00:00"/>
    <x v="0"/>
    <n v="7000136527"/>
    <n v="68"/>
    <x v="2"/>
    <x v="0"/>
    <n v="67.319999999999993"/>
    <n v="7.3723999999999998"/>
    <n v="496.30996800000003"/>
    <x v="8"/>
    <x v="5"/>
    <s v="Linie 21"/>
    <n v="5021"/>
  </r>
  <r>
    <x v="0"/>
    <x v="0"/>
    <n v="58001036"/>
    <x v="427"/>
    <d v="2021-12-08T00:00:00"/>
    <x v="0"/>
    <n v="7000136673"/>
    <n v="136"/>
    <x v="2"/>
    <x v="0"/>
    <n v="136"/>
    <n v="11.059100000000001"/>
    <n v="1504.0376000000001"/>
    <x v="8"/>
    <x v="5"/>
    <s v="Linie 29"/>
    <n v="5029"/>
  </r>
  <r>
    <x v="0"/>
    <x v="0"/>
    <n v="58001046"/>
    <x v="428"/>
    <d v="2021-12-08T00:00:00"/>
    <x v="0"/>
    <n v="7000136528"/>
    <n v="748"/>
    <x v="2"/>
    <x v="0"/>
    <n v="740.52"/>
    <n v="7.3964999999999996"/>
    <n v="5477.2561800000003"/>
    <x v="8"/>
    <x v="5"/>
    <s v="Linie 21"/>
    <n v="5021"/>
  </r>
  <r>
    <x v="0"/>
    <x v="0"/>
    <n v="58001047"/>
    <x v="429"/>
    <d v="2021-12-08T00:00:00"/>
    <x v="0"/>
    <n v="7000136529"/>
    <n v="102"/>
    <x v="2"/>
    <x v="0"/>
    <n v="100.98"/>
    <n v="7.3704000000000001"/>
    <n v="744.26299200000005"/>
    <x v="8"/>
    <x v="5"/>
    <s v="Linie 21"/>
    <n v="5021"/>
  </r>
  <r>
    <x v="0"/>
    <x v="0"/>
    <n v="58001050"/>
    <x v="430"/>
    <d v="2021-12-08T00:00:00"/>
    <x v="0"/>
    <n v="7000136532"/>
    <n v="204"/>
    <x v="2"/>
    <x v="0"/>
    <n v="201.96"/>
    <n v="7.3714000000000004"/>
    <n v="1488.727944"/>
    <x v="8"/>
    <x v="5"/>
    <s v="Linie 21"/>
    <n v="5021"/>
  </r>
  <r>
    <x v="0"/>
    <x v="0"/>
    <n v="58001052"/>
    <x v="431"/>
    <d v="2021-12-08T00:00:00"/>
    <x v="0"/>
    <n v="7000136534"/>
    <n v="340"/>
    <x v="2"/>
    <x v="0"/>
    <n v="336.6"/>
    <n v="7.4256000000000002"/>
    <n v="2499.45696"/>
    <x v="8"/>
    <x v="5"/>
    <s v="Linie 21"/>
    <n v="5021"/>
  </r>
  <r>
    <x v="0"/>
    <x v="0"/>
    <n v="58001071"/>
    <x v="432"/>
    <d v="2021-12-08T00:00:00"/>
    <x v="0"/>
    <n v="7000135441"/>
    <n v="1870"/>
    <x v="2"/>
    <x v="0"/>
    <n v="2431"/>
    <n v="7.1501000000000001"/>
    <n v="17381.893100000001"/>
    <x v="4"/>
    <x v="1"/>
    <s v="Linie 36"/>
    <n v="5036"/>
  </r>
  <r>
    <x v="0"/>
    <x v="0"/>
    <n v="58001078"/>
    <x v="433"/>
    <d v="2021-12-08T00:00:00"/>
    <x v="0"/>
    <n v="7000136537"/>
    <n v="68"/>
    <x v="2"/>
    <x v="0"/>
    <n v="67.319999999999993"/>
    <n v="7.4264999999999999"/>
    <n v="499.95197999999999"/>
    <x v="8"/>
    <x v="5"/>
    <s v="Linie 21"/>
    <n v="5021"/>
  </r>
  <r>
    <x v="0"/>
    <x v="0"/>
    <n v="58001082"/>
    <x v="434"/>
    <d v="2021-12-08T00:00:00"/>
    <x v="0"/>
    <n v="7000136840"/>
    <n v="340"/>
    <x v="2"/>
    <x v="0"/>
    <n v="340"/>
    <n v="11.0524"/>
    <n v="3757.8159999999998"/>
    <x v="8"/>
    <x v="5"/>
    <s v="Linie 29"/>
    <n v="5029"/>
  </r>
  <r>
    <x v="0"/>
    <x v="0"/>
    <n v="58001093"/>
    <x v="435"/>
    <d v="2021-12-08T00:00:00"/>
    <x v="0"/>
    <n v="7000136539"/>
    <n v="68"/>
    <x v="2"/>
    <x v="0"/>
    <n v="67.319999999999993"/>
    <n v="7.3921000000000001"/>
    <n v="497.63617199999999"/>
    <x v="8"/>
    <x v="5"/>
    <s v="Linie 21"/>
    <n v="5021"/>
  </r>
  <r>
    <x v="0"/>
    <x v="0"/>
    <n v="58001102"/>
    <x v="436"/>
    <d v="2021-12-08T00:00:00"/>
    <x v="0"/>
    <n v="7000136541"/>
    <n v="136"/>
    <x v="2"/>
    <x v="0"/>
    <n v="134.63999999999999"/>
    <n v="7.3921000000000001"/>
    <n v="995.27234399999998"/>
    <x v="8"/>
    <x v="5"/>
    <s v="Linie 21"/>
    <n v="5021"/>
  </r>
  <r>
    <x v="0"/>
    <x v="0"/>
    <n v="58001111"/>
    <x v="437"/>
    <d v="2021-12-08T00:00:00"/>
    <x v="0"/>
    <n v="7000136543"/>
    <n v="68"/>
    <x v="2"/>
    <x v="0"/>
    <n v="67.319999999999993"/>
    <n v="7.4276"/>
    <n v="500.02603199999999"/>
    <x v="8"/>
    <x v="5"/>
    <s v="Linie 21"/>
    <n v="5021"/>
  </r>
  <r>
    <x v="0"/>
    <x v="0"/>
    <n v="58001121"/>
    <x v="438"/>
    <d v="2021-12-08T00:00:00"/>
    <x v="0"/>
    <n v="7000136357"/>
    <n v="34"/>
    <x v="2"/>
    <x v="0"/>
    <n v="37.4"/>
    <n v="6.5701000000000001"/>
    <n v="245.72174000000001"/>
    <x v="8"/>
    <x v="5"/>
    <s v="Linie 20"/>
    <n v="5020"/>
  </r>
  <r>
    <x v="0"/>
    <x v="0"/>
    <n v="58001124"/>
    <x v="439"/>
    <d v="2021-12-08T00:00:00"/>
    <x v="0"/>
    <n v="7000136577"/>
    <n v="2520"/>
    <x v="2"/>
    <x v="2"/>
    <n v="24192"/>
    <n v="35.634399999999999"/>
    <n v="89798.687999999995"/>
    <x v="7"/>
    <x v="4"/>
    <s v="Subunternehmer"/>
    <n v="9999"/>
  </r>
  <r>
    <x v="0"/>
    <x v="0"/>
    <n v="58001125"/>
    <x v="440"/>
    <d v="2021-12-08T00:00:00"/>
    <x v="0"/>
    <n v="7000135949"/>
    <n v="1638"/>
    <x v="2"/>
    <x v="2"/>
    <n v="15724.8"/>
    <n v="34.8187"/>
    <n v="57033.030599999998"/>
    <x v="7"/>
    <x v="4"/>
    <s v="Subunternehmer"/>
    <n v="9999"/>
  </r>
  <r>
    <x v="0"/>
    <x v="0"/>
    <n v="58001131"/>
    <x v="441"/>
    <d v="2021-12-08T00:00:00"/>
    <x v="0"/>
    <n v="7000136413"/>
    <n v="5440"/>
    <x v="2"/>
    <x v="0"/>
    <n v="5222.3999999999996"/>
    <n v="6.8026999999999997"/>
    <n v="35526.420480000001"/>
    <x v="8"/>
    <x v="5"/>
    <s v="Linie 23"/>
    <n v="5023"/>
  </r>
  <r>
    <x v="0"/>
    <x v="0"/>
    <n v="58001131"/>
    <x v="441"/>
    <d v="2021-12-08T00:00:00"/>
    <x v="0"/>
    <n v="7000136709"/>
    <n v="510"/>
    <x v="2"/>
    <x v="0"/>
    <n v="489.6"/>
    <n v="6.8026999999999997"/>
    <n v="3330.6019200000001"/>
    <x v="8"/>
    <x v="5"/>
    <s v="Linie 24"/>
    <n v="5024"/>
  </r>
  <r>
    <x v="0"/>
    <x v="0"/>
    <n v="58001132"/>
    <x v="442"/>
    <d v="2021-12-08T00:00:00"/>
    <x v="0"/>
    <n v="7000136414"/>
    <n v="34"/>
    <x v="2"/>
    <x v="0"/>
    <n v="33.659999999999997"/>
    <n v="7.8516000000000004"/>
    <n v="264.28485599999999"/>
    <x v="8"/>
    <x v="5"/>
    <s v="Linie 23"/>
    <n v="5023"/>
  </r>
  <r>
    <x v="0"/>
    <x v="0"/>
    <n v="58001133"/>
    <x v="443"/>
    <d v="2021-12-08T00:00:00"/>
    <x v="0"/>
    <n v="7000136552"/>
    <n v="68"/>
    <x v="2"/>
    <x v="0"/>
    <n v="67.319999999999993"/>
    <n v="7.4295"/>
    <n v="500.15393999999998"/>
    <x v="8"/>
    <x v="5"/>
    <s v="Linie 21"/>
    <n v="5021"/>
  </r>
  <r>
    <x v="0"/>
    <x v="0"/>
    <n v="58001137"/>
    <x v="444"/>
    <d v="2021-12-08T00:00:00"/>
    <x v="0"/>
    <n v="7000136554"/>
    <n v="102"/>
    <x v="2"/>
    <x v="0"/>
    <n v="100.98"/>
    <n v="7.4276"/>
    <n v="750.03904799999998"/>
    <x v="8"/>
    <x v="5"/>
    <s v="Linie 21"/>
    <n v="5021"/>
  </r>
  <r>
    <x v="0"/>
    <x v="0"/>
    <n v="58001141"/>
    <x v="445"/>
    <d v="2021-12-08T00:00:00"/>
    <x v="0"/>
    <n v="7000136415"/>
    <n v="68"/>
    <x v="2"/>
    <x v="0"/>
    <n v="65.28"/>
    <n v="6.8193999999999999"/>
    <n v="445.17043200000001"/>
    <x v="8"/>
    <x v="5"/>
    <s v="Linie 23"/>
    <n v="5023"/>
  </r>
  <r>
    <x v="0"/>
    <x v="0"/>
    <n v="58001146"/>
    <x v="446"/>
    <d v="2021-12-08T00:00:00"/>
    <x v="0"/>
    <n v="7000136416"/>
    <n v="170"/>
    <x v="2"/>
    <x v="0"/>
    <n v="163.19999999999999"/>
    <n v="6.8345000000000002"/>
    <n v="1115.3904"/>
    <x v="8"/>
    <x v="5"/>
    <s v="Linie 23"/>
    <n v="5023"/>
  </r>
  <r>
    <x v="0"/>
    <x v="0"/>
    <n v="58001147"/>
    <x v="447"/>
    <d v="2021-12-08T00:00:00"/>
    <x v="0"/>
    <n v="7000136417"/>
    <n v="374"/>
    <x v="2"/>
    <x v="0"/>
    <n v="359.04"/>
    <n v="6.8213999999999997"/>
    <n v="2449.155456"/>
    <x v="8"/>
    <x v="5"/>
    <s v="Linie 23"/>
    <n v="5023"/>
  </r>
  <r>
    <x v="0"/>
    <x v="0"/>
    <n v="58001156"/>
    <x v="448"/>
    <d v="2021-12-08T00:00:00"/>
    <x v="0"/>
    <n v="7000136418"/>
    <n v="68"/>
    <x v="2"/>
    <x v="0"/>
    <n v="65.28"/>
    <n v="6.8193999999999999"/>
    <n v="445.17043200000001"/>
    <x v="8"/>
    <x v="5"/>
    <s v="Linie 23"/>
    <n v="5023"/>
  </r>
  <r>
    <x v="0"/>
    <x v="0"/>
    <n v="59500028"/>
    <x v="449"/>
    <d v="2021-12-08T00:00:00"/>
    <x v="0"/>
    <n v="7000136566"/>
    <n v="2423"/>
    <x v="0"/>
    <x v="0"/>
    <n v="2423"/>
    <n v="2.1253000000000002"/>
    <n v="5149.6018999999997"/>
    <x v="0"/>
    <x v="0"/>
    <s v="Vacumierung"/>
    <n v="5902"/>
  </r>
  <r>
    <x v="0"/>
    <x v="0"/>
    <m/>
    <x v="120"/>
    <d v="2021-12-08T00:00:00"/>
    <x v="0"/>
    <n v="7000133640"/>
    <n v="0"/>
    <x v="3"/>
    <x v="3"/>
    <n v="0"/>
    <n v="0"/>
    <n v="0"/>
    <x v="0"/>
    <x v="0"/>
    <s v="Große Schneidemaschine Lachnit"/>
    <n v="1100"/>
  </r>
  <r>
    <x v="0"/>
    <x v="0"/>
    <m/>
    <x v="121"/>
    <d v="2021-12-08T00:00:00"/>
    <x v="0"/>
    <n v="7000136034"/>
    <n v="0"/>
    <x v="3"/>
    <x v="3"/>
    <n v="0"/>
    <n v="0"/>
    <n v="0"/>
    <x v="0"/>
    <x v="0"/>
    <s v="Kleine Schneidemaschine Käseteiler"/>
    <n v="1200"/>
  </r>
  <r>
    <x v="0"/>
    <x v="0"/>
    <m/>
    <x v="122"/>
    <d v="2021-12-08T00:00:00"/>
    <x v="0"/>
    <n v="7000136581"/>
    <n v="0"/>
    <x v="3"/>
    <x v="3"/>
    <n v="0"/>
    <n v="0"/>
    <n v="0"/>
    <x v="2"/>
    <x v="0"/>
    <s v="Thrun 1"/>
    <n v="2020"/>
  </r>
  <r>
    <x v="0"/>
    <x v="0"/>
    <m/>
    <x v="123"/>
    <d v="2021-12-08T00:00:00"/>
    <x v="0"/>
    <n v="7000136586"/>
    <n v="0"/>
    <x v="3"/>
    <x v="3"/>
    <n v="0"/>
    <n v="0"/>
    <n v="0"/>
    <x v="2"/>
    <x v="0"/>
    <s v="Thrun 2"/>
    <n v="2030"/>
  </r>
  <r>
    <x v="0"/>
    <x v="0"/>
    <m/>
    <x v="123"/>
    <d v="2021-12-08T00:00:00"/>
    <x v="0"/>
    <n v="7000136739"/>
    <n v="0"/>
    <x v="3"/>
    <x v="3"/>
    <n v="0"/>
    <n v="0"/>
    <n v="0"/>
    <x v="2"/>
    <x v="0"/>
    <s v="Thrun 2"/>
    <n v="2030"/>
  </r>
  <r>
    <x v="0"/>
    <x v="0"/>
    <m/>
    <x v="124"/>
    <d v="2021-12-08T00:00:00"/>
    <x v="0"/>
    <n v="7000136616"/>
    <n v="0"/>
    <x v="3"/>
    <x v="3"/>
    <n v="0"/>
    <n v="0"/>
    <n v="0"/>
    <x v="2"/>
    <x v="0"/>
    <s v="Mischer 1"/>
    <n v="2040"/>
  </r>
  <r>
    <x v="0"/>
    <x v="0"/>
    <m/>
    <x v="125"/>
    <d v="2021-12-08T00:00:00"/>
    <x v="0"/>
    <n v="7000136609"/>
    <n v="0"/>
    <x v="3"/>
    <x v="3"/>
    <n v="0"/>
    <n v="0"/>
    <n v="0"/>
    <x v="2"/>
    <x v="0"/>
    <s v="Mischer 2"/>
    <n v="2050"/>
  </r>
  <r>
    <x v="0"/>
    <x v="0"/>
    <m/>
    <x v="125"/>
    <d v="2021-12-08T00:00:00"/>
    <x v="0"/>
    <n v="7000136610"/>
    <n v="0"/>
    <x v="3"/>
    <x v="3"/>
    <n v="0"/>
    <n v="0"/>
    <n v="0"/>
    <x v="2"/>
    <x v="0"/>
    <s v="Mischer 2"/>
    <n v="2050"/>
  </r>
  <r>
    <x v="0"/>
    <x v="0"/>
    <m/>
    <x v="126"/>
    <d v="2021-12-08T00:00:00"/>
    <x v="0"/>
    <n v="7000136575"/>
    <n v="0"/>
    <x v="3"/>
    <x v="3"/>
    <n v="0"/>
    <n v="0"/>
    <n v="0"/>
    <x v="2"/>
    <x v="0"/>
    <s v="Stephan UMSK 130"/>
    <n v="2100"/>
  </r>
  <r>
    <x v="0"/>
    <x v="0"/>
    <m/>
    <x v="127"/>
    <d v="2021-12-08T00:00:00"/>
    <x v="0"/>
    <n v="7000136266"/>
    <n v="0"/>
    <x v="3"/>
    <x v="3"/>
    <n v="0"/>
    <n v="0"/>
    <n v="0"/>
    <x v="1"/>
    <x v="0"/>
    <s v="Füller unter M1"/>
    <n v="3010"/>
  </r>
  <r>
    <x v="0"/>
    <x v="0"/>
    <m/>
    <x v="128"/>
    <d v="2021-12-08T00:00:00"/>
    <x v="0"/>
    <n v="7000136288"/>
    <n v="0"/>
    <x v="3"/>
    <x v="3"/>
    <n v="0"/>
    <n v="0"/>
    <n v="0"/>
    <x v="1"/>
    <x v="0"/>
    <s v="Füller unter M2"/>
    <n v="3020"/>
  </r>
  <r>
    <x v="0"/>
    <x v="0"/>
    <m/>
    <x v="128"/>
    <d v="2021-12-08T00:00:00"/>
    <x v="0"/>
    <n v="7000136289"/>
    <n v="0"/>
    <x v="3"/>
    <x v="3"/>
    <n v="0"/>
    <n v="0"/>
    <n v="0"/>
    <x v="1"/>
    <x v="0"/>
    <s v="Füller unter M2"/>
    <n v="3020"/>
  </r>
  <r>
    <x v="0"/>
    <x v="0"/>
    <m/>
    <x v="129"/>
    <d v="2021-12-08T00:00:00"/>
    <x v="0"/>
    <n v="7000136055"/>
    <n v="0"/>
    <x v="3"/>
    <x v="3"/>
    <n v="0"/>
    <n v="0"/>
    <n v="0"/>
    <x v="1"/>
    <x v="0"/>
    <s v="Füller unter Thrun 2"/>
    <n v="3030"/>
  </r>
  <r>
    <x v="0"/>
    <x v="0"/>
    <m/>
    <x v="129"/>
    <d v="2021-12-08T00:00:00"/>
    <x v="0"/>
    <n v="7000136646"/>
    <n v="0"/>
    <x v="3"/>
    <x v="3"/>
    <n v="0"/>
    <n v="0"/>
    <n v="0"/>
    <x v="1"/>
    <x v="0"/>
    <s v="Füller unter Thrun 2"/>
    <n v="3030"/>
  </r>
  <r>
    <x v="0"/>
    <x v="0"/>
    <m/>
    <x v="131"/>
    <d v="2021-12-08T00:00:00"/>
    <x v="0"/>
    <n v="7000136159"/>
    <n v="0"/>
    <x v="3"/>
    <x v="3"/>
    <n v="0"/>
    <n v="0"/>
    <n v="0"/>
    <x v="2"/>
    <x v="0"/>
    <s v="Füller unter UMSK 130"/>
    <n v="3100"/>
  </r>
  <r>
    <x v="0"/>
    <x v="0"/>
    <m/>
    <x v="450"/>
    <d v="2021-12-08T00:00:00"/>
    <x v="0"/>
    <n v="7000136186"/>
    <n v="0"/>
    <x v="3"/>
    <x v="3"/>
    <n v="0"/>
    <n v="0"/>
    <n v="0"/>
    <x v="1"/>
    <x v="0"/>
    <s v="Waldner"/>
    <n v="3110"/>
  </r>
  <r>
    <x v="0"/>
    <x v="0"/>
    <m/>
    <x v="132"/>
    <d v="2021-12-08T00:00:00"/>
    <x v="0"/>
    <n v="7000136358"/>
    <n v="0"/>
    <x v="3"/>
    <x v="3"/>
    <n v="0"/>
    <n v="0"/>
    <n v="0"/>
    <x v="8"/>
    <x v="5"/>
    <s v="Linie 20"/>
    <n v="5020"/>
  </r>
  <r>
    <x v="0"/>
    <x v="0"/>
    <m/>
    <x v="132"/>
    <d v="2021-12-08T00:00:00"/>
    <x v="0"/>
    <n v="7000136754"/>
    <n v="0"/>
    <x v="3"/>
    <x v="3"/>
    <n v="0"/>
    <n v="0"/>
    <n v="0"/>
    <x v="8"/>
    <x v="5"/>
    <s v="Linie 20"/>
    <n v="5020"/>
  </r>
  <r>
    <x v="0"/>
    <x v="0"/>
    <m/>
    <x v="132"/>
    <d v="2021-12-08T00:00:00"/>
    <x v="0"/>
    <n v="7000136816"/>
    <n v="0"/>
    <x v="3"/>
    <x v="3"/>
    <n v="0"/>
    <n v="0"/>
    <n v="0"/>
    <x v="8"/>
    <x v="5"/>
    <s v="Linie 20"/>
    <n v="5020"/>
  </r>
  <r>
    <x v="0"/>
    <x v="0"/>
    <m/>
    <x v="134"/>
    <d v="2021-12-08T00:00:00"/>
    <x v="0"/>
    <n v="7000136484"/>
    <n v="0.01"/>
    <x v="1"/>
    <x v="1"/>
    <n v="0"/>
    <n v="0"/>
    <n v="0"/>
    <x v="8"/>
    <x v="5"/>
    <s v="Linie 22"/>
    <n v="5022"/>
  </r>
  <r>
    <x v="0"/>
    <x v="0"/>
    <m/>
    <x v="451"/>
    <d v="2021-12-08T00:00:00"/>
    <x v="0"/>
    <n v="7000136582"/>
    <n v="0"/>
    <x v="3"/>
    <x v="3"/>
    <n v="0"/>
    <n v="0"/>
    <n v="0"/>
    <x v="2"/>
    <x v="0"/>
    <s v="Thrun 1"/>
    <n v="2020"/>
  </r>
  <r>
    <x v="0"/>
    <x v="0"/>
    <m/>
    <x v="451"/>
    <d v="2021-12-08T00:00:00"/>
    <x v="0"/>
    <n v="7000136583"/>
    <n v="0"/>
    <x v="3"/>
    <x v="3"/>
    <n v="0"/>
    <n v="0"/>
    <n v="0"/>
    <x v="2"/>
    <x v="0"/>
    <s v="Thrun 1"/>
    <n v="2020"/>
  </r>
  <r>
    <x v="0"/>
    <x v="0"/>
    <m/>
    <x v="452"/>
    <d v="2021-12-08T00:00:00"/>
    <x v="0"/>
    <n v="7000136179"/>
    <n v="0"/>
    <x v="3"/>
    <x v="3"/>
    <n v="0"/>
    <n v="0"/>
    <n v="0"/>
    <x v="1"/>
    <x v="0"/>
    <s v="Waldner"/>
    <n v="3110"/>
  </r>
  <r>
    <x v="0"/>
    <x v="0"/>
    <m/>
    <x v="452"/>
    <d v="2021-12-08T00:00:00"/>
    <x v="0"/>
    <n v="7000136180"/>
    <n v="0"/>
    <x v="3"/>
    <x v="3"/>
    <n v="0"/>
    <n v="0"/>
    <n v="0"/>
    <x v="1"/>
    <x v="0"/>
    <s v="Waldner"/>
    <n v="3110"/>
  </r>
  <r>
    <x v="0"/>
    <x v="0"/>
    <m/>
    <x v="453"/>
    <d v="2021-12-08T00:00:00"/>
    <x v="0"/>
    <n v="7000136563"/>
    <n v="0"/>
    <x v="3"/>
    <x v="3"/>
    <n v="0"/>
    <n v="0"/>
    <n v="0"/>
    <x v="8"/>
    <x v="5"/>
    <s v="Linie 21"/>
    <n v="5021"/>
  </r>
  <r>
    <x v="0"/>
    <x v="0"/>
    <m/>
    <x v="454"/>
    <d v="2021-12-08T00:00:00"/>
    <x v="0"/>
    <n v="7000136427"/>
    <n v="0"/>
    <x v="3"/>
    <x v="3"/>
    <n v="0"/>
    <n v="0"/>
    <n v="0"/>
    <x v="8"/>
    <x v="5"/>
    <s v="Linie 23"/>
    <n v="5023"/>
  </r>
  <r>
    <x v="0"/>
    <x v="0"/>
    <m/>
    <x v="455"/>
    <d v="2021-12-08T00:00:00"/>
    <x v="0"/>
    <n v="7000136611"/>
    <n v="0"/>
    <x v="3"/>
    <x v="3"/>
    <n v="0"/>
    <n v="0"/>
    <n v="0"/>
    <x v="2"/>
    <x v="0"/>
    <s v="Mischer 1"/>
    <n v="2040"/>
  </r>
  <r>
    <x v="0"/>
    <x v="0"/>
    <m/>
    <x v="455"/>
    <d v="2021-12-08T00:00:00"/>
    <x v="0"/>
    <n v="7000136612"/>
    <n v="0"/>
    <x v="3"/>
    <x v="3"/>
    <n v="0"/>
    <n v="0"/>
    <n v="0"/>
    <x v="2"/>
    <x v="0"/>
    <s v="Mischer 1"/>
    <n v="2040"/>
  </r>
  <r>
    <x v="0"/>
    <x v="0"/>
    <m/>
    <x v="456"/>
    <d v="2021-12-08T00:00:00"/>
    <x v="0"/>
    <n v="7000136269"/>
    <n v="0"/>
    <x v="3"/>
    <x v="3"/>
    <n v="0"/>
    <n v="0"/>
    <n v="0"/>
    <x v="1"/>
    <x v="0"/>
    <s v="Füller unter M1"/>
    <n v="3010"/>
  </r>
  <r>
    <x v="0"/>
    <x v="0"/>
    <m/>
    <x v="456"/>
    <d v="2021-12-08T00:00:00"/>
    <x v="0"/>
    <n v="7000136270"/>
    <n v="0"/>
    <x v="3"/>
    <x v="3"/>
    <n v="0"/>
    <n v="0"/>
    <n v="0"/>
    <x v="1"/>
    <x v="0"/>
    <s v="Füller unter M1"/>
    <n v="3010"/>
  </r>
  <r>
    <x v="0"/>
    <x v="0"/>
    <m/>
    <x v="292"/>
    <d v="2021-12-08T00:00:00"/>
    <x v="0"/>
    <n v="7000135557"/>
    <n v="0"/>
    <x v="3"/>
    <x v="3"/>
    <n v="0"/>
    <n v="0"/>
    <n v="0"/>
    <x v="5"/>
    <x v="2"/>
    <s v="Linie 30"/>
    <n v="5030"/>
  </r>
  <r>
    <x v="0"/>
    <x v="0"/>
    <m/>
    <x v="293"/>
    <d v="2021-12-08T00:00:00"/>
    <x v="0"/>
    <n v="7000135447"/>
    <n v="0"/>
    <x v="3"/>
    <x v="3"/>
    <n v="0"/>
    <n v="0"/>
    <n v="0"/>
    <x v="4"/>
    <x v="1"/>
    <s v="Linie 36"/>
    <n v="5036"/>
  </r>
  <r>
    <x v="0"/>
    <x v="0"/>
    <n v="23500273"/>
    <x v="457"/>
    <d v="2021-12-09T00:00:00"/>
    <x v="0"/>
    <n v="7000136029"/>
    <n v="1799.5"/>
    <x v="0"/>
    <x v="0"/>
    <n v="1799.5"/>
    <n v="3.2010000000000001"/>
    <n v="5760.1994999999997"/>
    <x v="0"/>
    <x v="0"/>
    <s v="Kleine Schneidemaschine Käseteiler"/>
    <n v="1200"/>
  </r>
  <r>
    <x v="0"/>
    <x v="0"/>
    <n v="23500284"/>
    <x v="1"/>
    <d v="2021-12-09T00:00:00"/>
    <x v="0"/>
    <n v="7000136969"/>
    <n v="470"/>
    <x v="0"/>
    <x v="0"/>
    <n v="470"/>
    <n v="3.9931999999999999"/>
    <n v="1876.8040000000001"/>
    <x v="0"/>
    <x v="0"/>
    <s v="Schmelze Zutatenvorb."/>
    <n v="1400"/>
  </r>
  <r>
    <x v="0"/>
    <x v="0"/>
    <n v="23500284"/>
    <x v="1"/>
    <d v="2021-12-09T00:00:00"/>
    <x v="0"/>
    <n v="7000136970"/>
    <n v="98"/>
    <x v="0"/>
    <x v="0"/>
    <n v="98"/>
    <n v="3.9931999999999999"/>
    <n v="391.33359999999999"/>
    <x v="0"/>
    <x v="0"/>
    <s v="Schmelze Zutatenvorb."/>
    <n v="1400"/>
  </r>
  <r>
    <x v="0"/>
    <x v="0"/>
    <n v="23500302"/>
    <x v="4"/>
    <d v="2021-12-09T00:00:00"/>
    <x v="0"/>
    <n v="7000136799"/>
    <n v="126"/>
    <x v="0"/>
    <x v="0"/>
    <n v="126"/>
    <n v="5.6374000000000004"/>
    <n v="710.31240000000003"/>
    <x v="0"/>
    <x v="0"/>
    <s v="Holac Zutatenvorbereitung"/>
    <n v="1410"/>
  </r>
  <r>
    <x v="0"/>
    <x v="0"/>
    <n v="23500303"/>
    <x v="458"/>
    <d v="2021-12-09T00:00:00"/>
    <x v="0"/>
    <n v="7000136786"/>
    <n v="3547"/>
    <x v="0"/>
    <x v="0"/>
    <n v="3547"/>
    <n v="3.5335000000000001"/>
    <n v="12533.324500000001"/>
    <x v="0"/>
    <x v="0"/>
    <s v="Rohware aus-/umpacken, vorbereiten"/>
    <n v="1300"/>
  </r>
  <r>
    <x v="0"/>
    <x v="0"/>
    <n v="23500304"/>
    <x v="459"/>
    <d v="2021-12-09T00:00:00"/>
    <x v="0"/>
    <n v="7000136787"/>
    <n v="4048"/>
    <x v="0"/>
    <x v="0"/>
    <n v="4048"/>
    <n v="3.7835000000000001"/>
    <n v="15315.608"/>
    <x v="0"/>
    <x v="0"/>
    <s v="Rohware aus-/umpacken, vorbereiten"/>
    <n v="1300"/>
  </r>
  <r>
    <x v="0"/>
    <x v="0"/>
    <n v="23500305"/>
    <x v="4"/>
    <d v="2021-12-09T00:00:00"/>
    <x v="0"/>
    <n v="7000136800"/>
    <n v="274"/>
    <x v="0"/>
    <x v="0"/>
    <n v="274"/>
    <n v="4.4934000000000003"/>
    <n v="1231.1916000000001"/>
    <x v="0"/>
    <x v="0"/>
    <s v="Holac Zutatenvorbereitung"/>
    <n v="1410"/>
  </r>
  <r>
    <x v="0"/>
    <x v="0"/>
    <n v="23500355"/>
    <x v="460"/>
    <d v="2021-12-09T00:00:00"/>
    <x v="0"/>
    <n v="7000136801"/>
    <n v="104"/>
    <x v="0"/>
    <x v="0"/>
    <n v="104"/>
    <n v="4.57"/>
    <n v="475.28"/>
    <x v="0"/>
    <x v="0"/>
    <s v="Holac Zutatenvorbereitung"/>
    <n v="1410"/>
  </r>
  <r>
    <x v="0"/>
    <x v="0"/>
    <n v="29600002"/>
    <x v="461"/>
    <d v="2021-12-09T00:00:00"/>
    <x v="0"/>
    <n v="7000137034"/>
    <n v="1602"/>
    <x v="0"/>
    <x v="0"/>
    <n v="1602"/>
    <n v="2.5"/>
    <n v="4005"/>
    <x v="0"/>
    <x v="0"/>
    <s v="Rohware aus-/umpacken, vorbereiten"/>
    <n v="1300"/>
  </r>
  <r>
    <x v="0"/>
    <x v="0"/>
    <n v="29600003"/>
    <x v="150"/>
    <d v="2021-12-09T00:00:00"/>
    <x v="0"/>
    <n v="7000137187"/>
    <n v="2985"/>
    <x v="0"/>
    <x v="0"/>
    <n v="2985"/>
    <n v="2.5516999999999999"/>
    <n v="7616.8244999999997"/>
    <x v="0"/>
    <x v="0"/>
    <s v="Rohware aus-/umpacken, vorbereiten"/>
    <n v="1300"/>
  </r>
  <r>
    <x v="0"/>
    <x v="0"/>
    <n v="29600004"/>
    <x v="302"/>
    <d v="2021-12-09T00:00:00"/>
    <x v="0"/>
    <n v="7000137188"/>
    <n v="1476"/>
    <x v="0"/>
    <x v="0"/>
    <n v="1476"/>
    <n v="2.5"/>
    <n v="3690"/>
    <x v="0"/>
    <x v="0"/>
    <s v="Rohware aus-/umpacken, vorbereiten"/>
    <n v="1300"/>
  </r>
  <r>
    <x v="0"/>
    <x v="0"/>
    <n v="29600005"/>
    <x v="151"/>
    <d v="2021-12-09T00:00:00"/>
    <x v="0"/>
    <n v="7000137189"/>
    <n v="1399"/>
    <x v="0"/>
    <x v="0"/>
    <n v="1399"/>
    <n v="2"/>
    <n v="2798"/>
    <x v="0"/>
    <x v="0"/>
    <s v="Rohware aus-/umpacken, vorbereiten"/>
    <n v="1300"/>
  </r>
  <r>
    <x v="0"/>
    <x v="0"/>
    <n v="29600006"/>
    <x v="462"/>
    <d v="2021-12-09T00:00:00"/>
    <x v="0"/>
    <n v="7000137190"/>
    <n v="0"/>
    <x v="0"/>
    <x v="0"/>
    <n v="0"/>
    <n v="1.5"/>
    <n v="0"/>
    <x v="0"/>
    <x v="0"/>
    <s v="Rohware aus-/umpacken, vorbereiten"/>
    <n v="1300"/>
  </r>
  <r>
    <x v="0"/>
    <x v="0"/>
    <n v="29600007"/>
    <x v="152"/>
    <d v="2021-12-09T00:00:00"/>
    <x v="0"/>
    <n v="7000137191"/>
    <n v="483"/>
    <x v="0"/>
    <x v="0"/>
    <n v="483"/>
    <n v="0.5"/>
    <n v="241.5"/>
    <x v="0"/>
    <x v="0"/>
    <s v="Rohware aus-/umpacken, vorbereiten"/>
    <n v="1300"/>
  </r>
  <r>
    <x v="0"/>
    <x v="0"/>
    <n v="29600009"/>
    <x v="303"/>
    <d v="2021-12-09T00:00:00"/>
    <x v="0"/>
    <n v="7000137192"/>
    <n v="60"/>
    <x v="0"/>
    <x v="0"/>
    <n v="60"/>
    <n v="0.98950000000000005"/>
    <n v="59.37"/>
    <x v="0"/>
    <x v="0"/>
    <s v="Rohware aus-/umpacken, vorbereiten"/>
    <n v="1300"/>
  </r>
  <r>
    <x v="0"/>
    <x v="0"/>
    <n v="29600018"/>
    <x v="463"/>
    <d v="2021-12-09T00:00:00"/>
    <x v="0"/>
    <n v="7000137193"/>
    <n v="38"/>
    <x v="0"/>
    <x v="0"/>
    <n v="38"/>
    <n v="1"/>
    <n v="38"/>
    <x v="0"/>
    <x v="0"/>
    <s v="Rohware aus-/umpacken, vorbereiten"/>
    <n v="1300"/>
  </r>
  <r>
    <x v="0"/>
    <x v="0"/>
    <n v="29600019"/>
    <x v="464"/>
    <d v="2021-12-09T00:00:00"/>
    <x v="0"/>
    <n v="7000137037"/>
    <n v="0"/>
    <x v="0"/>
    <x v="0"/>
    <n v="0"/>
    <n v="0.98929999999999996"/>
    <n v="0"/>
    <x v="0"/>
    <x v="0"/>
    <s v="Rohware aus-/umpacken, vorbereiten"/>
    <n v="1300"/>
  </r>
  <r>
    <x v="0"/>
    <x v="0"/>
    <n v="29600020"/>
    <x v="465"/>
    <d v="2021-12-09T00:00:00"/>
    <x v="0"/>
    <n v="7000137038"/>
    <n v="107"/>
    <x v="0"/>
    <x v="0"/>
    <n v="107"/>
    <n v="1.587"/>
    <n v="169.809"/>
    <x v="0"/>
    <x v="0"/>
    <s v="Rohware aus-/umpacken, vorbereiten"/>
    <n v="1300"/>
  </r>
  <r>
    <x v="0"/>
    <x v="0"/>
    <n v="29600023"/>
    <x v="466"/>
    <d v="2021-12-09T00:00:00"/>
    <x v="0"/>
    <n v="7000137195"/>
    <n v="95"/>
    <x v="0"/>
    <x v="0"/>
    <n v="95"/>
    <n v="0.98"/>
    <n v="93.1"/>
    <x v="0"/>
    <x v="0"/>
    <s v="Rohware aus-/umpacken, vorbereiten"/>
    <n v="1300"/>
  </r>
  <r>
    <x v="0"/>
    <x v="0"/>
    <n v="29600025"/>
    <x v="154"/>
    <d v="2021-12-09T00:00:00"/>
    <x v="0"/>
    <n v="7000137039"/>
    <n v="0"/>
    <x v="0"/>
    <x v="0"/>
    <n v="0"/>
    <n v="0.93689999999999996"/>
    <n v="0"/>
    <x v="0"/>
    <x v="0"/>
    <s v="Rohware aus-/umpacken, vorbereiten"/>
    <n v="1300"/>
  </r>
  <r>
    <x v="0"/>
    <x v="0"/>
    <n v="29600029"/>
    <x v="156"/>
    <d v="2021-12-09T00:00:00"/>
    <x v="0"/>
    <n v="7000136931"/>
    <n v="121"/>
    <x v="0"/>
    <x v="0"/>
    <n v="121"/>
    <n v="2.5"/>
    <n v="302.5"/>
    <x v="0"/>
    <x v="0"/>
    <s v="Rohware aus-/umpacken, vorbereiten"/>
    <n v="1300"/>
  </r>
  <r>
    <x v="0"/>
    <x v="0"/>
    <n v="31000161"/>
    <x v="467"/>
    <d v="2021-12-09T00:00:00"/>
    <x v="0"/>
    <n v="7000136598"/>
    <n v="578"/>
    <x v="1"/>
    <x v="1"/>
    <n v="5780"/>
    <n v="23.4602"/>
    <n v="13559.9956"/>
    <x v="1"/>
    <x v="0"/>
    <s v="Füller unter UHT"/>
    <n v="3040"/>
  </r>
  <r>
    <x v="0"/>
    <x v="0"/>
    <n v="31000169"/>
    <x v="158"/>
    <d v="2021-12-09T00:00:00"/>
    <x v="0"/>
    <n v="7000136163"/>
    <n v="1558"/>
    <x v="1"/>
    <x v="1"/>
    <n v="3006.94"/>
    <n v="6.0467000000000004"/>
    <n v="9420.7585999999992"/>
    <x v="1"/>
    <x v="0"/>
    <s v="Füller unter Thrun 2"/>
    <n v="3030"/>
  </r>
  <r>
    <x v="0"/>
    <x v="0"/>
    <n v="31900001"/>
    <x v="159"/>
    <d v="2021-12-09T00:00:00"/>
    <x v="0"/>
    <n v="7000136160"/>
    <n v="0"/>
    <x v="1"/>
    <x v="1"/>
    <n v="0"/>
    <n v="16.230899999999998"/>
    <n v="0"/>
    <x v="2"/>
    <x v="0"/>
    <s v="Füller unter UMSK 130"/>
    <n v="3100"/>
  </r>
  <r>
    <x v="0"/>
    <x v="0"/>
    <n v="32000012"/>
    <x v="160"/>
    <d v="2021-12-09T00:00:00"/>
    <x v="0"/>
    <n v="7000136652"/>
    <n v="476"/>
    <x v="1"/>
    <x v="1"/>
    <n v="4426.8"/>
    <n v="27.796099999999999"/>
    <n v="13230.943600000001"/>
    <x v="1"/>
    <x v="0"/>
    <s v="Füller unter M1"/>
    <n v="3010"/>
  </r>
  <r>
    <x v="0"/>
    <x v="0"/>
    <n v="32000034"/>
    <x v="468"/>
    <d v="2021-12-09T00:00:00"/>
    <x v="0"/>
    <n v="7000136659"/>
    <n v="0"/>
    <x v="1"/>
    <x v="1"/>
    <n v="0"/>
    <n v="18.212"/>
    <n v="0"/>
    <x v="1"/>
    <x v="0"/>
    <s v="Füller unter M2"/>
    <n v="3020"/>
  </r>
  <r>
    <x v="0"/>
    <x v="0"/>
    <n v="32000037"/>
    <x v="469"/>
    <d v="2021-12-09T00:00:00"/>
    <x v="0"/>
    <n v="7000136654"/>
    <n v="294"/>
    <x v="1"/>
    <x v="1"/>
    <n v="2469.6"/>
    <n v="25.7088"/>
    <n v="7558.3872000000001"/>
    <x v="1"/>
    <x v="0"/>
    <s v="Füller unter M1"/>
    <n v="3010"/>
  </r>
  <r>
    <x v="0"/>
    <x v="0"/>
    <n v="32000049"/>
    <x v="16"/>
    <d v="2021-12-09T00:00:00"/>
    <x v="0"/>
    <n v="7000136660"/>
    <n v="924"/>
    <x v="1"/>
    <x v="1"/>
    <n v="6652.8"/>
    <n v="19.495100000000001"/>
    <n v="18013.472399999999"/>
    <x v="1"/>
    <x v="0"/>
    <s v="Füller unter M2"/>
    <n v="3020"/>
  </r>
  <r>
    <x v="0"/>
    <x v="0"/>
    <n v="32000053"/>
    <x v="470"/>
    <d v="2021-12-09T00:00:00"/>
    <x v="0"/>
    <n v="7000136655"/>
    <n v="1241"/>
    <x v="1"/>
    <x v="1"/>
    <n v="7570.1"/>
    <n v="18.500900000000001"/>
    <n v="22959.616900000001"/>
    <x v="1"/>
    <x v="0"/>
    <s v="Füller unter M1"/>
    <n v="3010"/>
  </r>
  <r>
    <x v="0"/>
    <x v="0"/>
    <n v="32000065"/>
    <x v="162"/>
    <d v="2021-12-09T00:00:00"/>
    <x v="0"/>
    <n v="7000136661"/>
    <n v="345"/>
    <x v="1"/>
    <x v="1"/>
    <n v="3208.5"/>
    <n v="27.7561"/>
    <n v="9575.8544999999995"/>
    <x v="1"/>
    <x v="0"/>
    <s v="Füller unter M2"/>
    <n v="3020"/>
  </r>
  <r>
    <x v="0"/>
    <x v="0"/>
    <n v="32000067"/>
    <x v="18"/>
    <d v="2021-12-09T00:00:00"/>
    <x v="0"/>
    <n v="7000136976"/>
    <n v="287"/>
    <x v="1"/>
    <x v="1"/>
    <n v="2870"/>
    <n v="29.810700000000001"/>
    <n v="8555.6708999999992"/>
    <x v="1"/>
    <x v="0"/>
    <s v="Füller unter M2"/>
    <n v="3020"/>
  </r>
  <r>
    <x v="0"/>
    <x v="0"/>
    <n v="32000087"/>
    <x v="20"/>
    <d v="2021-12-09T00:00:00"/>
    <x v="0"/>
    <n v="7000136813"/>
    <n v="1460"/>
    <x v="0"/>
    <x v="0"/>
    <n v="1460"/>
    <n v="4.3682999999999996"/>
    <n v="6377.7179999999998"/>
    <x v="0"/>
    <x v="0"/>
    <s v="Große Schneidemaschine Lachnit"/>
    <n v="1100"/>
  </r>
  <r>
    <x v="0"/>
    <x v="0"/>
    <n v="32000106"/>
    <x v="23"/>
    <d v="2021-12-09T00:00:00"/>
    <x v="0"/>
    <n v="7000136662"/>
    <n v="369"/>
    <x v="1"/>
    <x v="1"/>
    <n v="2656.8"/>
    <n v="21.8721"/>
    <n v="8070.8049000000001"/>
    <x v="1"/>
    <x v="0"/>
    <s v="Füller unter M2"/>
    <n v="3020"/>
  </r>
  <r>
    <x v="0"/>
    <x v="0"/>
    <n v="35000168"/>
    <x v="471"/>
    <d v="2021-12-09T00:00:00"/>
    <x v="0"/>
    <n v="7000136770"/>
    <n v="2400"/>
    <x v="0"/>
    <x v="0"/>
    <n v="2400"/>
    <n v="2.9224000000000001"/>
    <n v="7013.76"/>
    <x v="2"/>
    <x v="0"/>
    <s v="Mischer 1"/>
    <n v="2040"/>
  </r>
  <r>
    <x v="0"/>
    <x v="0"/>
    <n v="35000168"/>
    <x v="471"/>
    <d v="2021-12-09T00:00:00"/>
    <x v="0"/>
    <n v="7000136770"/>
    <n v="2400"/>
    <x v="0"/>
    <x v="0"/>
    <n v="2400"/>
    <n v="2.9224000000000001"/>
    <n v="7013.76"/>
    <x v="2"/>
    <x v="0"/>
    <s v="Wolf M1"/>
    <n v="2070"/>
  </r>
  <r>
    <x v="0"/>
    <x v="0"/>
    <n v="35000179"/>
    <x v="167"/>
    <d v="2021-12-09T00:00:00"/>
    <x v="0"/>
    <n v="7000136771"/>
    <n v="11700"/>
    <x v="0"/>
    <x v="0"/>
    <n v="11700"/>
    <n v="2.8519999999999999"/>
    <n v="33368.400000000001"/>
    <x v="2"/>
    <x v="0"/>
    <s v="Mischer 1"/>
    <n v="2040"/>
  </r>
  <r>
    <x v="0"/>
    <x v="0"/>
    <n v="35000179"/>
    <x v="167"/>
    <d v="2021-12-09T00:00:00"/>
    <x v="0"/>
    <n v="7000136771"/>
    <n v="11700"/>
    <x v="0"/>
    <x v="0"/>
    <n v="11700"/>
    <n v="2.8519999999999999"/>
    <n v="33368.400000000001"/>
    <x v="2"/>
    <x v="0"/>
    <s v="Wolf M1"/>
    <n v="2070"/>
  </r>
  <r>
    <x v="0"/>
    <x v="0"/>
    <n v="35000186"/>
    <x v="168"/>
    <d v="2021-12-09T00:00:00"/>
    <x v="0"/>
    <n v="7000136793"/>
    <n v="3300"/>
    <x v="0"/>
    <x v="0"/>
    <n v="3300"/>
    <n v="2.8477999999999999"/>
    <n v="9397.74"/>
    <x v="2"/>
    <x v="0"/>
    <s v="Mischer 2"/>
    <n v="2050"/>
  </r>
  <r>
    <x v="0"/>
    <x v="0"/>
    <n v="35000186"/>
    <x v="168"/>
    <d v="2021-12-09T00:00:00"/>
    <x v="0"/>
    <n v="7000136793"/>
    <n v="3300"/>
    <x v="0"/>
    <x v="0"/>
    <n v="3300"/>
    <n v="2.8477999999999999"/>
    <n v="9397.74"/>
    <x v="2"/>
    <x v="0"/>
    <s v="Wolf M2"/>
    <n v="2080"/>
  </r>
  <r>
    <x v="0"/>
    <x v="0"/>
    <n v="35000188"/>
    <x v="472"/>
    <d v="2021-12-09T00:00:00"/>
    <x v="0"/>
    <n v="7000136794"/>
    <n v="0"/>
    <x v="0"/>
    <x v="0"/>
    <n v="0"/>
    <n v="1.8673999999999999"/>
    <n v="0"/>
    <x v="2"/>
    <x v="0"/>
    <s v="Mischer 2"/>
    <n v="2050"/>
  </r>
  <r>
    <x v="0"/>
    <x v="0"/>
    <n v="35000188"/>
    <x v="472"/>
    <d v="2021-12-09T00:00:00"/>
    <x v="0"/>
    <n v="7000136794"/>
    <n v="0"/>
    <x v="0"/>
    <x v="0"/>
    <n v="0"/>
    <n v="1.8673999999999999"/>
    <n v="0"/>
    <x v="2"/>
    <x v="0"/>
    <s v="Wolf M2"/>
    <n v="2080"/>
  </r>
  <r>
    <x v="0"/>
    <x v="0"/>
    <n v="35000268"/>
    <x v="170"/>
    <d v="2021-12-09T00:00:00"/>
    <x v="0"/>
    <n v="7000136737"/>
    <n v="3375"/>
    <x v="0"/>
    <x v="0"/>
    <n v="3375"/>
    <n v="2.5156999999999998"/>
    <n v="8490.4874999999993"/>
    <x v="2"/>
    <x v="0"/>
    <s v="Thrun 2"/>
    <n v="2030"/>
  </r>
  <r>
    <x v="0"/>
    <x v="0"/>
    <n v="35000268"/>
    <x v="170"/>
    <d v="2021-12-09T00:00:00"/>
    <x v="0"/>
    <n v="7000136737"/>
    <n v="3375"/>
    <x v="0"/>
    <x v="0"/>
    <n v="3375"/>
    <n v="2.5156999999999998"/>
    <n v="8490.4874999999993"/>
    <x v="2"/>
    <x v="0"/>
    <s v="Wolf Th2"/>
    <n v="2090"/>
  </r>
  <r>
    <x v="0"/>
    <x v="0"/>
    <n v="35000282"/>
    <x v="29"/>
    <d v="2021-12-09T00:00:00"/>
    <x v="0"/>
    <n v="7000136795"/>
    <n v="6600"/>
    <x v="0"/>
    <x v="0"/>
    <n v="6600"/>
    <n v="2.5644"/>
    <n v="16925.04"/>
    <x v="2"/>
    <x v="0"/>
    <s v="Mischer 2"/>
    <n v="2050"/>
  </r>
  <r>
    <x v="0"/>
    <x v="0"/>
    <n v="35000282"/>
    <x v="29"/>
    <d v="2021-12-09T00:00:00"/>
    <x v="0"/>
    <n v="7000136795"/>
    <n v="6600"/>
    <x v="0"/>
    <x v="0"/>
    <n v="6600"/>
    <n v="2.5644"/>
    <n v="16925.04"/>
    <x v="2"/>
    <x v="0"/>
    <s v="Wolf M2"/>
    <n v="2080"/>
  </r>
  <r>
    <x v="0"/>
    <x v="0"/>
    <n v="35000294"/>
    <x v="473"/>
    <d v="2021-12-09T00:00:00"/>
    <x v="0"/>
    <n v="7000136716"/>
    <n v="6125"/>
    <x v="0"/>
    <x v="0"/>
    <n v="6125"/>
    <n v="2.2214"/>
    <n v="13606.075000000001"/>
    <x v="2"/>
    <x v="0"/>
    <s v="Thrun 1"/>
    <n v="2020"/>
  </r>
  <r>
    <x v="0"/>
    <x v="0"/>
    <n v="35000294"/>
    <x v="473"/>
    <d v="2021-12-09T00:00:00"/>
    <x v="0"/>
    <n v="7000136716"/>
    <n v="6125"/>
    <x v="0"/>
    <x v="0"/>
    <n v="6125"/>
    <n v="2.2214"/>
    <n v="13606.075000000001"/>
    <x v="2"/>
    <x v="0"/>
    <s v="Wolf Th1"/>
    <n v="2065"/>
  </r>
  <r>
    <x v="0"/>
    <x v="0"/>
    <n v="35000313"/>
    <x v="30"/>
    <d v="2021-12-09T00:00:00"/>
    <x v="0"/>
    <n v="7000136982"/>
    <n v="3000"/>
    <x v="0"/>
    <x v="0"/>
    <n v="3000"/>
    <n v="2.8504"/>
    <n v="8551.2000000000007"/>
    <x v="2"/>
    <x v="0"/>
    <s v="Mischer 2"/>
    <n v="2050"/>
  </r>
  <r>
    <x v="0"/>
    <x v="0"/>
    <n v="35000313"/>
    <x v="30"/>
    <d v="2021-12-09T00:00:00"/>
    <x v="0"/>
    <n v="7000136982"/>
    <n v="3000"/>
    <x v="0"/>
    <x v="0"/>
    <n v="3000"/>
    <n v="2.8504"/>
    <n v="8551.2000000000007"/>
    <x v="2"/>
    <x v="0"/>
    <s v="Wolf M2"/>
    <n v="2080"/>
  </r>
  <r>
    <x v="0"/>
    <x v="0"/>
    <n v="35000350"/>
    <x v="32"/>
    <d v="2021-12-09T00:00:00"/>
    <x v="0"/>
    <n v="7000136796"/>
    <n v="2700"/>
    <x v="0"/>
    <x v="0"/>
    <n v="2700"/>
    <n v="2.8921000000000001"/>
    <n v="7808.67"/>
    <x v="2"/>
    <x v="0"/>
    <s v="Mischer 2"/>
    <n v="2050"/>
  </r>
  <r>
    <x v="0"/>
    <x v="0"/>
    <n v="35000350"/>
    <x v="32"/>
    <d v="2021-12-09T00:00:00"/>
    <x v="0"/>
    <n v="7000136796"/>
    <n v="2700"/>
    <x v="0"/>
    <x v="0"/>
    <n v="2700"/>
    <n v="2.8921000000000001"/>
    <n v="7808.67"/>
    <x v="2"/>
    <x v="0"/>
    <s v="Wolf M2"/>
    <n v="2080"/>
  </r>
  <r>
    <x v="0"/>
    <x v="0"/>
    <n v="35900002"/>
    <x v="173"/>
    <d v="2021-12-09T00:00:00"/>
    <x v="0"/>
    <n v="7000137029"/>
    <n v="0"/>
    <x v="0"/>
    <x v="0"/>
    <n v="0"/>
    <n v="2.0203000000000002"/>
    <n v="0"/>
    <x v="2"/>
    <x v="0"/>
    <s v="Stephan UMSK 130"/>
    <n v="2100"/>
  </r>
  <r>
    <x v="0"/>
    <x v="0"/>
    <n v="47000118"/>
    <x v="474"/>
    <d v="2021-12-09T00:00:00"/>
    <x v="0"/>
    <n v="7000134050"/>
    <n v="38291"/>
    <x v="1"/>
    <x v="1"/>
    <n v="7658.2"/>
    <n v="0.79179999999999995"/>
    <n v="30318.8138"/>
    <x v="3"/>
    <x v="1"/>
    <s v="Linie 16"/>
    <n v="5016"/>
  </r>
  <r>
    <x v="0"/>
    <x v="0"/>
    <n v="47000120"/>
    <x v="36"/>
    <d v="2021-12-09T00:00:00"/>
    <x v="0"/>
    <n v="7000134052"/>
    <n v="16769"/>
    <x v="1"/>
    <x v="1"/>
    <n v="3353.8"/>
    <n v="0.77470000000000006"/>
    <n v="12990.944299999999"/>
    <x v="3"/>
    <x v="1"/>
    <s v="Linie 16"/>
    <n v="5016"/>
  </r>
  <r>
    <x v="0"/>
    <x v="0"/>
    <n v="47000198"/>
    <x v="475"/>
    <d v="2021-12-09T00:00:00"/>
    <x v="0"/>
    <n v="7000136165"/>
    <n v="360"/>
    <x v="1"/>
    <x v="1"/>
    <n v="720"/>
    <n v="5.9835000000000003"/>
    <n v="2154.06"/>
    <x v="1"/>
    <x v="0"/>
    <s v="Füller unter Thrun 2"/>
    <n v="3030"/>
  </r>
  <r>
    <x v="0"/>
    <x v="0"/>
    <n v="47000849"/>
    <x v="39"/>
    <d v="2021-12-09T00:00:00"/>
    <x v="0"/>
    <n v="7000135171"/>
    <n v="2511"/>
    <x v="1"/>
    <x v="1"/>
    <n v="5423.76"/>
    <n v="9.1479999999999997"/>
    <n v="22970.628000000001"/>
    <x v="4"/>
    <x v="1"/>
    <s v="Linie 3"/>
    <n v="5003"/>
  </r>
  <r>
    <x v="0"/>
    <x v="0"/>
    <n v="47000995"/>
    <x v="476"/>
    <d v="2021-12-09T00:00:00"/>
    <x v="0"/>
    <n v="7000133054"/>
    <n v="52058"/>
    <x v="1"/>
    <x v="1"/>
    <n v="7808.7"/>
    <n v="0.72240000000000004"/>
    <n v="37606.699200000003"/>
    <x v="4"/>
    <x v="1"/>
    <s v="Linie 34"/>
    <n v="5034"/>
  </r>
  <r>
    <x v="0"/>
    <x v="0"/>
    <n v="47001012"/>
    <x v="477"/>
    <d v="2021-12-09T00:00:00"/>
    <x v="0"/>
    <n v="7000126612"/>
    <n v="22992"/>
    <x v="1"/>
    <x v="1"/>
    <n v="2299.1999999999998"/>
    <n v="0.4647"/>
    <n v="10684.3824"/>
    <x v="4"/>
    <x v="1"/>
    <s v="Linie 36"/>
    <n v="5036"/>
  </r>
  <r>
    <x v="0"/>
    <x v="0"/>
    <n v="47001012"/>
    <x v="477"/>
    <d v="2021-12-09T00:00:00"/>
    <x v="0"/>
    <n v="7000126613"/>
    <n v="26082"/>
    <x v="1"/>
    <x v="1"/>
    <n v="2608.1999999999998"/>
    <n v="0.4647"/>
    <n v="12120.305399999999"/>
    <x v="4"/>
    <x v="1"/>
    <s v="Linie 36"/>
    <n v="5036"/>
  </r>
  <r>
    <x v="0"/>
    <x v="0"/>
    <n v="47001018"/>
    <x v="478"/>
    <d v="2021-12-09T00:00:00"/>
    <x v="0"/>
    <n v="7000135760"/>
    <n v="11318"/>
    <x v="1"/>
    <x v="1"/>
    <n v="1697.7"/>
    <n v="0.66869999999999996"/>
    <n v="7568.3465999999999"/>
    <x v="3"/>
    <x v="1"/>
    <s v="Linie 11"/>
    <n v="5011"/>
  </r>
  <r>
    <x v="0"/>
    <x v="0"/>
    <n v="47001019"/>
    <x v="479"/>
    <d v="2021-12-09T00:00:00"/>
    <x v="0"/>
    <n v="7000135761"/>
    <n v="8454"/>
    <x v="1"/>
    <x v="1"/>
    <n v="1268.0999999999999"/>
    <n v="0.67630000000000001"/>
    <n v="5717.4402"/>
    <x v="3"/>
    <x v="1"/>
    <s v="Linie 11"/>
    <n v="5011"/>
  </r>
  <r>
    <x v="0"/>
    <x v="0"/>
    <n v="48000080"/>
    <x v="194"/>
    <d v="2021-12-09T00:00:00"/>
    <x v="0"/>
    <n v="7000136119"/>
    <n v="57451"/>
    <x v="1"/>
    <x v="1"/>
    <n v="12639.22"/>
    <n v="1.0432999999999999"/>
    <n v="59938.628299999997"/>
    <x v="4"/>
    <x v="1"/>
    <s v="Linie 35"/>
    <n v="5035"/>
  </r>
  <r>
    <x v="0"/>
    <x v="0"/>
    <n v="48000082"/>
    <x v="480"/>
    <d v="2021-12-09T00:00:00"/>
    <x v="0"/>
    <n v="7000136120"/>
    <n v="57182"/>
    <x v="1"/>
    <x v="1"/>
    <n v="12580.04"/>
    <n v="0.89670000000000005"/>
    <n v="51275.099399999999"/>
    <x v="4"/>
    <x v="1"/>
    <s v="Linie 2"/>
    <n v="5002"/>
  </r>
  <r>
    <x v="0"/>
    <x v="0"/>
    <n v="48000172"/>
    <x v="481"/>
    <d v="2021-12-09T00:00:00"/>
    <x v="0"/>
    <n v="7000135920"/>
    <n v="7344"/>
    <x v="1"/>
    <x v="1"/>
    <n v="1468.8"/>
    <n v="0.78200000000000003"/>
    <n v="5743.0079999999998"/>
    <x v="3"/>
    <x v="1"/>
    <s v="Linie 1"/>
    <n v="5001"/>
  </r>
  <r>
    <x v="0"/>
    <x v="0"/>
    <n v="48001205"/>
    <x v="482"/>
    <d v="2021-12-09T00:00:00"/>
    <x v="0"/>
    <n v="7000136627"/>
    <n v="29766"/>
    <x v="1"/>
    <x v="1"/>
    <n v="2083.62"/>
    <n v="0.88839999999999997"/>
    <n v="26444.114399999999"/>
    <x v="8"/>
    <x v="5"/>
    <s v="Linie 29"/>
    <n v="5029"/>
  </r>
  <r>
    <x v="0"/>
    <x v="0"/>
    <n v="48001206"/>
    <x v="483"/>
    <d v="2021-12-09T00:00:00"/>
    <x v="0"/>
    <n v="7000136626"/>
    <n v="29600"/>
    <x v="1"/>
    <x v="1"/>
    <n v="2220"/>
    <n v="0.93779999999999997"/>
    <n v="27758.880000000001"/>
    <x v="8"/>
    <x v="5"/>
    <s v="Linie 20"/>
    <n v="5020"/>
  </r>
  <r>
    <x v="0"/>
    <x v="0"/>
    <n v="49500054"/>
    <x v="343"/>
    <d v="2021-12-09T00:00:00"/>
    <x v="0"/>
    <n v="7000136909"/>
    <n v="186"/>
    <x v="0"/>
    <x v="0"/>
    <n v="186"/>
    <n v="2.0139999999999998"/>
    <n v="374.60399999999998"/>
    <x v="0"/>
    <x v="0"/>
    <s v="Vacumierung"/>
    <n v="5902"/>
  </r>
  <r>
    <x v="0"/>
    <x v="0"/>
    <n v="49500057"/>
    <x v="484"/>
    <d v="2021-12-09T00:00:00"/>
    <x v="0"/>
    <n v="7000136927"/>
    <n v="520"/>
    <x v="0"/>
    <x v="0"/>
    <n v="520"/>
    <n v="2.0139999999999998"/>
    <n v="1047.28"/>
    <x v="0"/>
    <x v="0"/>
    <s v="Vacumierung"/>
    <n v="5902"/>
  </r>
  <r>
    <x v="0"/>
    <x v="0"/>
    <n v="49500089"/>
    <x v="485"/>
    <d v="2021-12-09T00:00:00"/>
    <x v="0"/>
    <n v="7000137017"/>
    <n v="300"/>
    <x v="0"/>
    <x v="0"/>
    <n v="300"/>
    <n v="0.51400000000000001"/>
    <n v="154.19999999999999"/>
    <x v="0"/>
    <x v="0"/>
    <s v="Vacumierung"/>
    <n v="5902"/>
  </r>
  <r>
    <x v="0"/>
    <x v="0"/>
    <n v="49500104"/>
    <x v="486"/>
    <d v="2021-12-09T00:00:00"/>
    <x v="0"/>
    <n v="7000136910"/>
    <n v="76"/>
    <x v="0"/>
    <x v="0"/>
    <n v="76"/>
    <n v="1.1740999999999999"/>
    <n v="89.2316"/>
    <x v="0"/>
    <x v="0"/>
    <s v="Vacumierung"/>
    <n v="5902"/>
  </r>
  <r>
    <x v="0"/>
    <x v="0"/>
    <n v="49500118"/>
    <x v="50"/>
    <d v="2021-12-09T00:00:00"/>
    <x v="0"/>
    <n v="7000137018"/>
    <n v="120"/>
    <x v="0"/>
    <x v="0"/>
    <n v="120"/>
    <n v="1.1740999999999999"/>
    <n v="140.892"/>
    <x v="0"/>
    <x v="0"/>
    <s v="Vacumierung"/>
    <n v="5902"/>
  </r>
  <r>
    <x v="0"/>
    <x v="0"/>
    <n v="49500126"/>
    <x v="52"/>
    <d v="2021-12-09T00:00:00"/>
    <x v="0"/>
    <n v="7000136932"/>
    <n v="211"/>
    <x v="0"/>
    <x v="0"/>
    <n v="211"/>
    <n v="0.51400000000000001"/>
    <n v="108.45399999999999"/>
    <x v="0"/>
    <x v="0"/>
    <s v="Vacumierung"/>
    <n v="5902"/>
  </r>
  <r>
    <x v="0"/>
    <x v="0"/>
    <n v="49500135"/>
    <x v="203"/>
    <d v="2021-12-09T00:00:00"/>
    <x v="0"/>
    <n v="7000136911"/>
    <n v="118"/>
    <x v="0"/>
    <x v="0"/>
    <n v="118"/>
    <n v="0.51400000000000001"/>
    <n v="60.652000000000001"/>
    <x v="0"/>
    <x v="0"/>
    <s v="Vacumierung"/>
    <n v="5902"/>
  </r>
  <r>
    <x v="0"/>
    <x v="0"/>
    <n v="49500143"/>
    <x v="487"/>
    <d v="2021-12-09T00:00:00"/>
    <x v="0"/>
    <n v="7000137019"/>
    <n v="881"/>
    <x v="0"/>
    <x v="0"/>
    <n v="881"/>
    <n v="0.51400000000000001"/>
    <n v="452.834"/>
    <x v="0"/>
    <x v="0"/>
    <s v="Vacumierung"/>
    <n v="5902"/>
  </r>
  <r>
    <x v="0"/>
    <x v="0"/>
    <n v="49500147"/>
    <x v="488"/>
    <d v="2021-12-09T00:00:00"/>
    <x v="0"/>
    <n v="7000137020"/>
    <n v="550"/>
    <x v="0"/>
    <x v="0"/>
    <n v="550"/>
    <n v="0.51400000000000001"/>
    <n v="282.7"/>
    <x v="0"/>
    <x v="0"/>
    <s v="Vacumierung"/>
    <n v="5902"/>
  </r>
  <r>
    <x v="0"/>
    <x v="0"/>
    <n v="49500159"/>
    <x v="204"/>
    <d v="2021-12-09T00:00:00"/>
    <x v="0"/>
    <n v="7000136912"/>
    <n v="165"/>
    <x v="0"/>
    <x v="0"/>
    <n v="165"/>
    <n v="0.51400000000000001"/>
    <n v="84.81"/>
    <x v="0"/>
    <x v="0"/>
    <s v="Vacumierung"/>
    <n v="5902"/>
  </r>
  <r>
    <x v="0"/>
    <x v="0"/>
    <n v="49500178"/>
    <x v="53"/>
    <d v="2021-12-09T00:00:00"/>
    <x v="0"/>
    <n v="7000136955"/>
    <n v="0"/>
    <x v="1"/>
    <x v="1"/>
    <n v="0"/>
    <n v="0.36659999999999998"/>
    <n v="0"/>
    <x v="3"/>
    <x v="1"/>
    <s v="Linie 9"/>
    <n v="5009"/>
  </r>
  <r>
    <x v="0"/>
    <x v="0"/>
    <n v="49500181"/>
    <x v="55"/>
    <d v="2021-12-09T00:00:00"/>
    <x v="0"/>
    <n v="7000136956"/>
    <n v="0"/>
    <x v="1"/>
    <x v="1"/>
    <n v="0"/>
    <n v="0.36659999999999998"/>
    <n v="0"/>
    <x v="3"/>
    <x v="1"/>
    <s v="Linie 9"/>
    <n v="5009"/>
  </r>
  <r>
    <x v="0"/>
    <x v="0"/>
    <n v="49500183"/>
    <x v="57"/>
    <d v="2021-12-09T00:00:00"/>
    <x v="0"/>
    <n v="7000136957"/>
    <n v="0"/>
    <x v="1"/>
    <x v="1"/>
    <n v="0"/>
    <n v="0.36659999999999998"/>
    <n v="0"/>
    <x v="3"/>
    <x v="1"/>
    <s v="Linie 9"/>
    <n v="5009"/>
  </r>
  <r>
    <x v="0"/>
    <x v="0"/>
    <n v="49500191"/>
    <x v="489"/>
    <d v="2021-12-09T00:00:00"/>
    <x v="0"/>
    <n v="7000136913"/>
    <n v="436"/>
    <x v="0"/>
    <x v="0"/>
    <n v="436"/>
    <n v="2.5139999999999998"/>
    <n v="1096.104"/>
    <x v="0"/>
    <x v="0"/>
    <s v="Vacumierung"/>
    <n v="5902"/>
  </r>
  <r>
    <x v="0"/>
    <x v="0"/>
    <n v="49500196"/>
    <x v="490"/>
    <d v="2021-12-09T00:00:00"/>
    <x v="0"/>
    <n v="7000136893"/>
    <n v="255"/>
    <x v="0"/>
    <x v="0"/>
    <n v="255"/>
    <n v="2.4E-2"/>
    <n v="6.12"/>
    <x v="0"/>
    <x v="0"/>
    <s v="Vacumierung"/>
    <n v="5902"/>
  </r>
  <r>
    <x v="0"/>
    <x v="0"/>
    <n v="49500204"/>
    <x v="205"/>
    <d v="2021-12-09T00:00:00"/>
    <x v="0"/>
    <n v="7000136919"/>
    <n v="24"/>
    <x v="0"/>
    <x v="0"/>
    <n v="24"/>
    <n v="0.51400000000000001"/>
    <n v="12.336"/>
    <x v="0"/>
    <x v="0"/>
    <s v="Vacumierung"/>
    <n v="5902"/>
  </r>
  <r>
    <x v="0"/>
    <x v="0"/>
    <n v="49500205"/>
    <x v="352"/>
    <d v="2021-12-09T00:00:00"/>
    <x v="0"/>
    <n v="7000136710"/>
    <n v="142"/>
    <x v="0"/>
    <x v="0"/>
    <n v="142"/>
    <n v="0.51400000000000001"/>
    <n v="72.988"/>
    <x v="0"/>
    <x v="0"/>
    <s v="Vacumierung"/>
    <n v="5902"/>
  </r>
  <r>
    <x v="0"/>
    <x v="0"/>
    <n v="49500221"/>
    <x v="353"/>
    <d v="2021-12-09T00:00:00"/>
    <x v="0"/>
    <n v="7000136904"/>
    <n v="617"/>
    <x v="0"/>
    <x v="0"/>
    <n v="617"/>
    <n v="1.514"/>
    <n v="934.13800000000003"/>
    <x v="0"/>
    <x v="0"/>
    <s v="Vacumierung"/>
    <n v="5902"/>
  </r>
  <r>
    <x v="0"/>
    <x v="0"/>
    <n v="49500222"/>
    <x v="491"/>
    <d v="2021-12-09T00:00:00"/>
    <x v="0"/>
    <n v="7000136966"/>
    <n v="252"/>
    <x v="0"/>
    <x v="0"/>
    <n v="252"/>
    <n v="1.014"/>
    <n v="255.52799999999999"/>
    <x v="0"/>
    <x v="0"/>
    <s v="Vacumierung"/>
    <n v="5902"/>
  </r>
  <r>
    <x v="0"/>
    <x v="0"/>
    <n v="49500223"/>
    <x v="354"/>
    <d v="2021-12-09T00:00:00"/>
    <x v="0"/>
    <n v="7000136914"/>
    <n v="359"/>
    <x v="0"/>
    <x v="0"/>
    <n v="359"/>
    <n v="2.0139999999999998"/>
    <n v="723.02599999999995"/>
    <x v="0"/>
    <x v="0"/>
    <s v="Vacumierung"/>
    <n v="5902"/>
  </r>
  <r>
    <x v="0"/>
    <x v="0"/>
    <n v="49500227"/>
    <x v="492"/>
    <d v="2021-12-09T00:00:00"/>
    <x v="0"/>
    <n v="7000136935"/>
    <n v="16"/>
    <x v="0"/>
    <x v="0"/>
    <n v="16"/>
    <n v="1.514"/>
    <n v="24.224"/>
    <x v="0"/>
    <x v="0"/>
    <s v="Vacumierung"/>
    <n v="5902"/>
  </r>
  <r>
    <x v="0"/>
    <x v="0"/>
    <n v="49500228"/>
    <x v="493"/>
    <d v="2021-12-09T00:00:00"/>
    <x v="0"/>
    <n v="7000136925"/>
    <n v="77"/>
    <x v="0"/>
    <x v="0"/>
    <n v="77"/>
    <n v="2.4E-2"/>
    <n v="1.8480000000000001"/>
    <x v="0"/>
    <x v="0"/>
    <s v="Vacumierung"/>
    <n v="5902"/>
  </r>
  <r>
    <x v="0"/>
    <x v="0"/>
    <n v="49500230"/>
    <x v="356"/>
    <d v="2021-12-09T00:00:00"/>
    <x v="0"/>
    <n v="7000136967"/>
    <n v="309"/>
    <x v="0"/>
    <x v="0"/>
    <n v="309"/>
    <n v="2.4E-2"/>
    <n v="7.4160000000000004"/>
    <x v="0"/>
    <x v="0"/>
    <s v="Vacumierung"/>
    <n v="5902"/>
  </r>
  <r>
    <x v="0"/>
    <x v="0"/>
    <n v="49500233"/>
    <x v="494"/>
    <d v="2021-12-09T00:00:00"/>
    <x v="0"/>
    <n v="7000136968"/>
    <n v="250"/>
    <x v="0"/>
    <x v="0"/>
    <n v="250"/>
    <n v="2.4E-2"/>
    <n v="6"/>
    <x v="0"/>
    <x v="0"/>
    <s v="Vacumierung"/>
    <n v="5902"/>
  </r>
  <r>
    <x v="0"/>
    <x v="0"/>
    <n v="49500234"/>
    <x v="65"/>
    <d v="2021-12-09T00:00:00"/>
    <x v="0"/>
    <n v="7000136926"/>
    <n v="308"/>
    <x v="0"/>
    <x v="0"/>
    <n v="308"/>
    <n v="2.4E-2"/>
    <n v="7.3920000000000003"/>
    <x v="0"/>
    <x v="0"/>
    <s v="Vacumierung"/>
    <n v="5902"/>
  </r>
  <r>
    <x v="0"/>
    <x v="0"/>
    <n v="49500238"/>
    <x v="495"/>
    <d v="2021-12-09T00:00:00"/>
    <x v="0"/>
    <n v="7000136902"/>
    <n v="98"/>
    <x v="0"/>
    <x v="0"/>
    <n v="98"/>
    <n v="1.41E-2"/>
    <n v="1.3817999999999999"/>
    <x v="0"/>
    <x v="0"/>
    <s v="Vacumierung"/>
    <n v="5902"/>
  </r>
  <r>
    <x v="0"/>
    <x v="0"/>
    <n v="49900002"/>
    <x v="496"/>
    <d v="2021-12-09T00:00:00"/>
    <x v="0"/>
    <n v="7000136924"/>
    <n v="198"/>
    <x v="0"/>
    <x v="0"/>
    <n v="198"/>
    <n v="0.51400000000000001"/>
    <n v="101.77200000000001"/>
    <x v="0"/>
    <x v="0"/>
    <s v="Vacumierung"/>
    <n v="5902"/>
  </r>
  <r>
    <x v="0"/>
    <x v="0"/>
    <n v="50000178"/>
    <x v="497"/>
    <d v="2021-12-09T00:00:00"/>
    <x v="0"/>
    <n v="7000135852"/>
    <n v="320"/>
    <x v="2"/>
    <x v="2"/>
    <n v="614.4"/>
    <n v="8.4483999999999995"/>
    <n v="2703.4879999999998"/>
    <x v="7"/>
    <x v="4"/>
    <s v="Subunternehmer"/>
    <n v="9999"/>
  </r>
  <r>
    <x v="0"/>
    <x v="0"/>
    <n v="50000240"/>
    <x v="498"/>
    <d v="2021-12-09T00:00:00"/>
    <x v="0"/>
    <n v="7000136903"/>
    <n v="2720"/>
    <x v="2"/>
    <x v="2"/>
    <n v="2611.1999999999998"/>
    <n v="4.016"/>
    <n v="10923.52"/>
    <x v="6"/>
    <x v="3"/>
    <s v="EVP Jermi bei Weissenhorn"/>
    <n v="6200"/>
  </r>
  <r>
    <x v="0"/>
    <x v="0"/>
    <n v="57000141"/>
    <x v="362"/>
    <d v="2021-12-09T00:00:00"/>
    <x v="0"/>
    <n v="7000136798"/>
    <n v="985"/>
    <x v="2"/>
    <x v="2"/>
    <n v="1970"/>
    <n v="7.6186999999999996"/>
    <n v="7504.4195"/>
    <x v="3"/>
    <x v="1"/>
    <s v="Wurstverpackung"/>
    <n v="5330"/>
  </r>
  <r>
    <x v="0"/>
    <x v="0"/>
    <n v="57000164"/>
    <x v="208"/>
    <d v="2021-12-09T00:00:00"/>
    <x v="0"/>
    <n v="7000133462"/>
    <n v="172"/>
    <x v="2"/>
    <x v="2"/>
    <n v="172"/>
    <n v="6.1925999999999997"/>
    <n v="1065.1271999999999"/>
    <x v="4"/>
    <x v="1"/>
    <s v="Linie 4"/>
    <n v="5004"/>
  </r>
  <r>
    <x v="0"/>
    <x v="0"/>
    <n v="57000170"/>
    <x v="209"/>
    <d v="2021-12-09T00:00:00"/>
    <x v="0"/>
    <n v="7000136187"/>
    <n v="250"/>
    <x v="2"/>
    <x v="2"/>
    <n v="250"/>
    <n v="6.1017000000000001"/>
    <n v="1525.425"/>
    <x v="4"/>
    <x v="1"/>
    <s v="Linie 4"/>
    <n v="5004"/>
  </r>
  <r>
    <x v="0"/>
    <x v="0"/>
    <n v="57000384"/>
    <x v="499"/>
    <d v="2021-12-09T00:00:00"/>
    <x v="0"/>
    <n v="7000134616"/>
    <n v="423"/>
    <x v="2"/>
    <x v="2"/>
    <n v="888.3"/>
    <n v="10.853300000000001"/>
    <n v="4590.9458999999997"/>
    <x v="3"/>
    <x v="1"/>
    <s v="Linie 9"/>
    <n v="5009"/>
  </r>
  <r>
    <x v="0"/>
    <x v="0"/>
    <n v="57000423"/>
    <x v="211"/>
    <d v="2021-12-09T00:00:00"/>
    <x v="0"/>
    <n v="7000135561"/>
    <n v="448"/>
    <x v="2"/>
    <x v="2"/>
    <n v="806.4"/>
    <n v="9.8587000000000007"/>
    <n v="4416.6976000000004"/>
    <x v="3"/>
    <x v="1"/>
    <s v="Linie 9"/>
    <n v="5009"/>
  </r>
  <r>
    <x v="0"/>
    <x v="0"/>
    <n v="57000491"/>
    <x v="500"/>
    <d v="2021-12-09T00:00:00"/>
    <x v="0"/>
    <n v="7000135964"/>
    <n v="2520"/>
    <x v="2"/>
    <x v="2"/>
    <n v="3024"/>
    <n v="5.6532999999999998"/>
    <n v="14246.316000000001"/>
    <x v="7"/>
    <x v="4"/>
    <s v="Subunternehmer"/>
    <n v="9999"/>
  </r>
  <r>
    <x v="0"/>
    <x v="0"/>
    <n v="57000538"/>
    <x v="501"/>
    <d v="2021-12-09T00:00:00"/>
    <x v="0"/>
    <n v="7000135985"/>
    <n v="396"/>
    <x v="2"/>
    <x v="2"/>
    <n v="475.2"/>
    <n v="6.2030000000000003"/>
    <n v="2456.3879999999999"/>
    <x v="7"/>
    <x v="4"/>
    <s v="Subunternehmer"/>
    <n v="9999"/>
  </r>
  <r>
    <x v="0"/>
    <x v="0"/>
    <n v="57000590"/>
    <x v="81"/>
    <d v="2021-12-09T00:00:00"/>
    <x v="0"/>
    <n v="7000135977"/>
    <n v="840"/>
    <x v="2"/>
    <x v="2"/>
    <n v="2100"/>
    <n v="11.2959"/>
    <n v="9488.5560000000005"/>
    <x v="7"/>
    <x v="4"/>
    <s v="Subunternehmer"/>
    <n v="9999"/>
  </r>
  <r>
    <x v="0"/>
    <x v="0"/>
    <n v="57000591"/>
    <x v="82"/>
    <d v="2021-12-09T00:00:00"/>
    <x v="0"/>
    <n v="7000135979"/>
    <n v="1050"/>
    <x v="2"/>
    <x v="2"/>
    <n v="2625"/>
    <n v="12.059900000000001"/>
    <n v="12662.895"/>
    <x v="7"/>
    <x v="4"/>
    <s v="Subunternehmer"/>
    <n v="9999"/>
  </r>
  <r>
    <x v="0"/>
    <x v="0"/>
    <n v="57000673"/>
    <x v="89"/>
    <d v="2021-12-09T00:00:00"/>
    <x v="0"/>
    <n v="7000136856"/>
    <n v="34"/>
    <x v="2"/>
    <x v="0"/>
    <n v="40.799999999999997"/>
    <n v="4.7546999999999997"/>
    <n v="193.99176"/>
    <x v="8"/>
    <x v="5"/>
    <s v="Linie 22"/>
    <n v="5022"/>
  </r>
  <r>
    <x v="0"/>
    <x v="0"/>
    <n v="57000713"/>
    <x v="502"/>
    <d v="2021-12-09T00:00:00"/>
    <x v="0"/>
    <n v="7000135987"/>
    <n v="594"/>
    <x v="2"/>
    <x v="2"/>
    <n v="712.8"/>
    <n v="6.6605999999999996"/>
    <n v="3956.3964000000001"/>
    <x v="7"/>
    <x v="4"/>
    <s v="Subunternehmer"/>
    <n v="9999"/>
  </r>
  <r>
    <x v="0"/>
    <x v="0"/>
    <n v="57000715"/>
    <x v="503"/>
    <d v="2021-12-09T00:00:00"/>
    <x v="0"/>
    <n v="7000135988"/>
    <n v="1080"/>
    <x v="2"/>
    <x v="2"/>
    <n v="0"/>
    <n v="13.3001"/>
    <n v="14364.108"/>
    <x v="7"/>
    <x v="4"/>
    <s v="Subunternehmer"/>
    <n v="9999"/>
  </r>
  <r>
    <x v="0"/>
    <x v="0"/>
    <n v="57000716"/>
    <x v="504"/>
    <d v="2021-12-09T00:00:00"/>
    <x v="0"/>
    <n v="7000135965"/>
    <n v="420"/>
    <x v="2"/>
    <x v="2"/>
    <n v="504"/>
    <n v="5.8589000000000002"/>
    <n v="2460.7379999999998"/>
    <x v="7"/>
    <x v="4"/>
    <s v="Subunternehmer"/>
    <n v="9999"/>
  </r>
  <r>
    <x v="0"/>
    <x v="0"/>
    <n v="57000717"/>
    <x v="505"/>
    <d v="2021-12-09T00:00:00"/>
    <x v="0"/>
    <n v="7000135966"/>
    <n v="1680"/>
    <x v="2"/>
    <x v="2"/>
    <n v="2016"/>
    <n v="6.1101000000000001"/>
    <n v="10264.968000000001"/>
    <x v="7"/>
    <x v="4"/>
    <s v="Subunternehmer"/>
    <n v="9999"/>
  </r>
  <r>
    <x v="0"/>
    <x v="0"/>
    <n v="57000720"/>
    <x v="92"/>
    <d v="2021-12-09T00:00:00"/>
    <x v="0"/>
    <n v="7000135994"/>
    <n v="0"/>
    <x v="2"/>
    <x v="2"/>
    <n v="0"/>
    <n v="10.392099999999999"/>
    <n v="0"/>
    <x v="7"/>
    <x v="4"/>
    <s v="Subunternehmer"/>
    <n v="9999"/>
  </r>
  <r>
    <x v="0"/>
    <x v="0"/>
    <n v="57000730"/>
    <x v="506"/>
    <d v="2021-12-09T00:00:00"/>
    <x v="0"/>
    <n v="7000136088"/>
    <n v="375"/>
    <x v="2"/>
    <x v="0"/>
    <n v="4200"/>
    <n v="3.7008999999999999"/>
    <n v="15543.78"/>
    <x v="3"/>
    <x v="1"/>
    <s v="Wurstverpackung"/>
    <n v="5330"/>
  </r>
  <r>
    <x v="0"/>
    <x v="0"/>
    <n v="57000757"/>
    <x v="383"/>
    <d v="2021-12-09T00:00:00"/>
    <x v="0"/>
    <n v="7000136857"/>
    <n v="136"/>
    <x v="2"/>
    <x v="0"/>
    <n v="163.19999999999999"/>
    <n v="4.7305000000000001"/>
    <n v="772.01760000000002"/>
    <x v="8"/>
    <x v="5"/>
    <s v="Linie 22"/>
    <n v="5022"/>
  </r>
  <r>
    <x v="0"/>
    <x v="0"/>
    <n v="57900002"/>
    <x v="507"/>
    <d v="2021-12-09T00:00:00"/>
    <x v="0"/>
    <n v="7000135960"/>
    <n v="2240"/>
    <x v="2"/>
    <x v="2"/>
    <n v="8064"/>
    <n v="13.4521"/>
    <n v="30132.704000000002"/>
    <x v="7"/>
    <x v="4"/>
    <s v="Subunternehmer"/>
    <n v="9999"/>
  </r>
  <r>
    <x v="0"/>
    <x v="0"/>
    <n v="58000339"/>
    <x v="508"/>
    <d v="2021-12-09T00:00:00"/>
    <x v="0"/>
    <n v="7000135883"/>
    <n v="351"/>
    <x v="2"/>
    <x v="2"/>
    <n v="579.15"/>
    <n v="9.7095000000000002"/>
    <n v="3408.0345000000002"/>
    <x v="3"/>
    <x v="1"/>
    <s v="Linie 1"/>
    <n v="5001"/>
  </r>
  <r>
    <x v="0"/>
    <x v="0"/>
    <n v="58000448"/>
    <x v="509"/>
    <d v="2021-12-09T00:00:00"/>
    <x v="0"/>
    <n v="7000134113"/>
    <n v="544"/>
    <x v="2"/>
    <x v="2"/>
    <n v="897.6"/>
    <n v="7.4444999999999997"/>
    <n v="4049.808"/>
    <x v="3"/>
    <x v="1"/>
    <s v="Linie 1"/>
    <n v="5001"/>
  </r>
  <r>
    <x v="0"/>
    <x v="0"/>
    <n v="58000671"/>
    <x v="510"/>
    <d v="2021-12-09T00:00:00"/>
    <x v="0"/>
    <n v="7000136380"/>
    <n v="34"/>
    <x v="2"/>
    <x v="0"/>
    <n v="45.9"/>
    <n v="14.77"/>
    <n v="677.94299999999998"/>
    <x v="8"/>
    <x v="5"/>
    <s v="Linie 23"/>
    <n v="5023"/>
  </r>
  <r>
    <x v="0"/>
    <x v="0"/>
    <n v="58000683"/>
    <x v="511"/>
    <d v="2021-12-09T00:00:00"/>
    <x v="0"/>
    <n v="7000136383"/>
    <n v="68"/>
    <x v="2"/>
    <x v="0"/>
    <n v="91.8"/>
    <n v="14.7707"/>
    <n v="1355.9502600000001"/>
    <x v="8"/>
    <x v="5"/>
    <s v="Linie 23"/>
    <n v="5023"/>
  </r>
  <r>
    <x v="0"/>
    <x v="0"/>
    <n v="58000739"/>
    <x v="512"/>
    <d v="2021-12-09T00:00:00"/>
    <x v="0"/>
    <n v="7000136467"/>
    <n v="204"/>
    <x v="2"/>
    <x v="0"/>
    <n v="244.8"/>
    <n v="7.6287000000000003"/>
    <n v="1867.50576"/>
    <x v="8"/>
    <x v="5"/>
    <s v="Linie 22"/>
    <n v="5022"/>
  </r>
  <r>
    <x v="0"/>
    <x v="0"/>
    <n v="58000761"/>
    <x v="513"/>
    <d v="2021-12-09T00:00:00"/>
    <x v="0"/>
    <n v="7000136397"/>
    <n v="170"/>
    <x v="2"/>
    <x v="0"/>
    <n v="229.5"/>
    <n v="14.767899999999999"/>
    <n v="3389.2330499999998"/>
    <x v="8"/>
    <x v="5"/>
    <s v="Linie 23"/>
    <n v="5023"/>
  </r>
  <r>
    <x v="0"/>
    <x v="0"/>
    <n v="58000811"/>
    <x v="514"/>
    <d v="2021-12-09T00:00:00"/>
    <x v="0"/>
    <n v="7000135938"/>
    <n v="153"/>
    <x v="2"/>
    <x v="2"/>
    <n v="538.55999999999995"/>
    <n v="16.918700000000001"/>
    <n v="2588.5610999999999"/>
    <x v="7"/>
    <x v="4"/>
    <s v="Subunternehmer"/>
    <n v="9999"/>
  </r>
  <r>
    <x v="0"/>
    <x v="0"/>
    <n v="58000826"/>
    <x v="515"/>
    <d v="2021-12-09T00:00:00"/>
    <x v="0"/>
    <n v="7000136886"/>
    <n v="6205"/>
    <x v="2"/>
    <x v="0"/>
    <n v="8376.75"/>
    <n v="14.740399999999999"/>
    <n v="123476.64569999999"/>
    <x v="8"/>
    <x v="5"/>
    <s v="Linie 23"/>
    <n v="5023"/>
  </r>
  <r>
    <x v="0"/>
    <x v="0"/>
    <n v="58000838"/>
    <x v="516"/>
    <d v="2021-12-09T00:00:00"/>
    <x v="0"/>
    <n v="7000136859"/>
    <n v="7225"/>
    <x v="2"/>
    <x v="0"/>
    <n v="8670"/>
    <n v="7.5944000000000003"/>
    <n v="65843.448000000004"/>
    <x v="8"/>
    <x v="5"/>
    <s v="Linie 22"/>
    <n v="5022"/>
  </r>
  <r>
    <x v="0"/>
    <x v="0"/>
    <n v="58000849"/>
    <x v="517"/>
    <d v="2021-12-09T00:00:00"/>
    <x v="0"/>
    <n v="7000136668"/>
    <n v="2635"/>
    <x v="2"/>
    <x v="0"/>
    <n v="2635"/>
    <n v="11.0083"/>
    <n v="29006.870500000001"/>
    <x v="8"/>
    <x v="5"/>
    <s v="Linie 29"/>
    <n v="5029"/>
  </r>
  <r>
    <x v="0"/>
    <x v="0"/>
    <n v="58000873"/>
    <x v="518"/>
    <d v="2021-12-09T00:00:00"/>
    <x v="0"/>
    <n v="7000135615"/>
    <n v="871"/>
    <x v="2"/>
    <x v="2"/>
    <n v="1742"/>
    <n v="13.8188"/>
    <n v="12036.174800000001"/>
    <x v="4"/>
    <x v="1"/>
    <s v="Linie 33"/>
    <n v="5033"/>
  </r>
  <r>
    <x v="0"/>
    <x v="0"/>
    <n v="58000929"/>
    <x v="107"/>
    <d v="2021-12-09T00:00:00"/>
    <x v="0"/>
    <n v="7000136511"/>
    <n v="646"/>
    <x v="2"/>
    <x v="0"/>
    <n v="639.54"/>
    <n v="7.4588000000000001"/>
    <n v="4770.2009520000001"/>
    <x v="8"/>
    <x v="5"/>
    <s v="Linie 21"/>
    <n v="5021"/>
  </r>
  <r>
    <x v="0"/>
    <x v="0"/>
    <n v="58000955"/>
    <x v="519"/>
    <d v="2021-12-09T00:00:00"/>
    <x v="0"/>
    <n v="7000136471"/>
    <n v="204"/>
    <x v="2"/>
    <x v="0"/>
    <n v="244.8"/>
    <n v="7.6287000000000003"/>
    <n v="1867.50576"/>
    <x v="8"/>
    <x v="5"/>
    <s v="Linie 22"/>
    <n v="5022"/>
  </r>
  <r>
    <x v="0"/>
    <x v="0"/>
    <n v="58000967"/>
    <x v="520"/>
    <d v="2021-12-09T00:00:00"/>
    <x v="0"/>
    <n v="7000135183"/>
    <n v="2093"/>
    <x v="2"/>
    <x v="2"/>
    <n v="3348.8"/>
    <n v="7.8868999999999998"/>
    <n v="16507.2817"/>
    <x v="3"/>
    <x v="1"/>
    <s v="Linie 1"/>
    <n v="5001"/>
  </r>
  <r>
    <x v="0"/>
    <x v="0"/>
    <n v="58001004"/>
    <x v="521"/>
    <d v="2021-12-09T00:00:00"/>
    <x v="0"/>
    <n v="7000136351"/>
    <n v="2887"/>
    <x v="2"/>
    <x v="0"/>
    <n v="2771.52"/>
    <n v="8.9048999999999996"/>
    <n v="24680.108447999999"/>
    <x v="8"/>
    <x v="5"/>
    <s v="Linie 20"/>
    <n v="5020"/>
  </r>
  <r>
    <x v="0"/>
    <x v="0"/>
    <n v="58001004"/>
    <x v="521"/>
    <d v="2021-12-09T00:00:00"/>
    <x v="0"/>
    <n v="7000136836"/>
    <n v="2465"/>
    <x v="2"/>
    <x v="0"/>
    <n v="2366.4"/>
    <n v="8.9048999999999996"/>
    <n v="21072.555359999998"/>
    <x v="8"/>
    <x v="5"/>
    <s v="Linie 20"/>
    <n v="5020"/>
  </r>
  <r>
    <x v="0"/>
    <x v="0"/>
    <n v="58001016"/>
    <x v="522"/>
    <d v="2021-12-09T00:00:00"/>
    <x v="0"/>
    <n v="7000136521"/>
    <n v="408"/>
    <x v="2"/>
    <x v="0"/>
    <n v="403.92"/>
    <n v="7.9467999999999996"/>
    <n v="3209.8714559999999"/>
    <x v="8"/>
    <x v="5"/>
    <s v="Linie 21"/>
    <n v="5021"/>
  </r>
  <r>
    <x v="0"/>
    <x v="0"/>
    <n v="58001022"/>
    <x v="523"/>
    <d v="2021-12-09T00:00:00"/>
    <x v="0"/>
    <n v="7000136523"/>
    <n v="4250"/>
    <x v="2"/>
    <x v="0"/>
    <n v="4207.5"/>
    <n v="7.9074"/>
    <n v="33270.385499999997"/>
    <x v="8"/>
    <x v="5"/>
    <s v="Linie 21"/>
    <n v="5021"/>
  </r>
  <r>
    <x v="0"/>
    <x v="0"/>
    <n v="58001058"/>
    <x v="389"/>
    <d v="2021-12-09T00:00:00"/>
    <x v="0"/>
    <n v="7000130632"/>
    <n v="3511"/>
    <x v="2"/>
    <x v="2"/>
    <n v="33705.599999999999"/>
    <n v="43.663400000000003"/>
    <n v="153302.1974"/>
    <x v="5"/>
    <x v="2"/>
    <s v="Linie 30"/>
    <n v="5030"/>
  </r>
  <r>
    <x v="0"/>
    <x v="0"/>
    <n v="58001058"/>
    <x v="389"/>
    <d v="2021-12-09T00:00:00"/>
    <x v="0"/>
    <n v="7000137045"/>
    <n v="192"/>
    <x v="2"/>
    <x v="2"/>
    <n v="1843.2"/>
    <n v="43.663400000000003"/>
    <n v="8383.3727999999992"/>
    <x v="4"/>
    <x v="1"/>
    <s v="Linie 32"/>
    <n v="5032"/>
  </r>
  <r>
    <x v="0"/>
    <x v="0"/>
    <n v="58001091"/>
    <x v="524"/>
    <d v="2021-12-09T00:00:00"/>
    <x v="0"/>
    <n v="7000136538"/>
    <n v="68"/>
    <x v="2"/>
    <x v="0"/>
    <n v="67.319999999999993"/>
    <n v="7.3689999999999998"/>
    <n v="496.08107999999999"/>
    <x v="8"/>
    <x v="5"/>
    <s v="Linie 21"/>
    <n v="5021"/>
  </r>
  <r>
    <x v="0"/>
    <x v="0"/>
    <n v="58001094"/>
    <x v="525"/>
    <d v="2021-12-09T00:00:00"/>
    <x v="0"/>
    <n v="7000136540"/>
    <n v="68"/>
    <x v="2"/>
    <x v="0"/>
    <n v="67.319999999999993"/>
    <n v="7.3689999999999998"/>
    <n v="496.08107999999999"/>
    <x v="8"/>
    <x v="5"/>
    <s v="Linie 21"/>
    <n v="5021"/>
  </r>
  <r>
    <x v="0"/>
    <x v="0"/>
    <n v="58001100"/>
    <x v="526"/>
    <d v="2021-12-09T00:00:00"/>
    <x v="0"/>
    <n v="7000136408"/>
    <n v="68"/>
    <x v="2"/>
    <x v="0"/>
    <n v="91.8"/>
    <n v="14.7677"/>
    <n v="1355.6748600000001"/>
    <x v="8"/>
    <x v="5"/>
    <s v="Linie 23"/>
    <n v="5023"/>
  </r>
  <r>
    <x v="0"/>
    <x v="0"/>
    <n v="58001101"/>
    <x v="527"/>
    <d v="2021-12-09T00:00:00"/>
    <x v="0"/>
    <n v="7000136476"/>
    <n v="68"/>
    <x v="2"/>
    <x v="0"/>
    <n v="81.599999999999994"/>
    <n v="7.6276999999999999"/>
    <n v="622.42031999999995"/>
    <x v="8"/>
    <x v="5"/>
    <s v="Linie 22"/>
    <n v="5022"/>
  </r>
  <r>
    <x v="0"/>
    <x v="0"/>
    <n v="58001110"/>
    <x v="528"/>
    <d v="2021-12-09T00:00:00"/>
    <x v="0"/>
    <n v="7000136542"/>
    <n v="68"/>
    <x v="2"/>
    <x v="0"/>
    <n v="67.319999999999993"/>
    <n v="7.3710000000000004"/>
    <n v="496.21571999999998"/>
    <x v="8"/>
    <x v="5"/>
    <s v="Linie 21"/>
    <n v="5021"/>
  </r>
  <r>
    <x v="0"/>
    <x v="0"/>
    <n v="58001112"/>
    <x v="529"/>
    <d v="2021-12-09T00:00:00"/>
    <x v="0"/>
    <n v="7000136409"/>
    <n v="67"/>
    <x v="2"/>
    <x v="0"/>
    <n v="90.45"/>
    <n v="14.77"/>
    <n v="1335.9465"/>
    <x v="8"/>
    <x v="5"/>
    <s v="Linie 23"/>
    <n v="5023"/>
  </r>
  <r>
    <x v="0"/>
    <x v="0"/>
    <n v="58001113"/>
    <x v="530"/>
    <d v="2021-12-09T00:00:00"/>
    <x v="0"/>
    <n v="7000136544"/>
    <n v="34"/>
    <x v="2"/>
    <x v="0"/>
    <n v="33.659999999999997"/>
    <n v="7.9565999999999999"/>
    <n v="267.81915600000002"/>
    <x v="8"/>
    <x v="5"/>
    <s v="Linie 21"/>
    <n v="5021"/>
  </r>
  <r>
    <x v="0"/>
    <x v="0"/>
    <n v="58001115"/>
    <x v="531"/>
    <d v="2021-12-09T00:00:00"/>
    <x v="0"/>
    <n v="7000136546"/>
    <n v="34"/>
    <x v="2"/>
    <x v="0"/>
    <n v="33.659999999999997"/>
    <n v="7.3710000000000004"/>
    <n v="248.10785999999999"/>
    <x v="8"/>
    <x v="5"/>
    <s v="Linie 21"/>
    <n v="5021"/>
  </r>
  <r>
    <x v="0"/>
    <x v="0"/>
    <n v="58001119"/>
    <x v="532"/>
    <d v="2021-12-09T00:00:00"/>
    <x v="0"/>
    <n v="7000136411"/>
    <n v="68"/>
    <x v="2"/>
    <x v="0"/>
    <n v="91.8"/>
    <n v="14.7722"/>
    <n v="1356.0879600000001"/>
    <x v="8"/>
    <x v="5"/>
    <s v="Linie 23"/>
    <n v="5023"/>
  </r>
  <r>
    <x v="0"/>
    <x v="0"/>
    <n v="58001127"/>
    <x v="533"/>
    <d v="2021-12-09T00:00:00"/>
    <x v="0"/>
    <n v="7000135951"/>
    <n v="945"/>
    <x v="2"/>
    <x v="2"/>
    <n v="9072"/>
    <n v="34.659700000000001"/>
    <n v="32753.416499999999"/>
    <x v="7"/>
    <x v="4"/>
    <s v="Subunternehmer"/>
    <n v="9999"/>
  </r>
  <r>
    <x v="0"/>
    <x v="0"/>
    <n v="58001128"/>
    <x v="533"/>
    <d v="2021-12-09T00:00:00"/>
    <x v="0"/>
    <n v="7000135952"/>
    <n v="1008"/>
    <x v="2"/>
    <x v="2"/>
    <n v="9676.7999999999993"/>
    <n v="34.9621"/>
    <n v="35241.796799999996"/>
    <x v="7"/>
    <x v="4"/>
    <s v="Subunternehmer"/>
    <n v="9999"/>
  </r>
  <r>
    <x v="0"/>
    <x v="0"/>
    <n v="58001129"/>
    <x v="533"/>
    <d v="2021-12-09T00:00:00"/>
    <x v="0"/>
    <n v="7000135953"/>
    <n v="630"/>
    <x v="2"/>
    <x v="2"/>
    <n v="6048"/>
    <n v="34.810899999999997"/>
    <n v="21930.866999999998"/>
    <x v="7"/>
    <x v="4"/>
    <s v="Subunternehmer"/>
    <n v="9999"/>
  </r>
  <r>
    <x v="0"/>
    <x v="0"/>
    <n v="58001135"/>
    <x v="534"/>
    <d v="2021-12-09T00:00:00"/>
    <x v="0"/>
    <n v="7000136553"/>
    <n v="34"/>
    <x v="2"/>
    <x v="0"/>
    <n v="33.659999999999997"/>
    <n v="7.9537000000000004"/>
    <n v="267.721542"/>
    <x v="8"/>
    <x v="5"/>
    <s v="Linie 21"/>
    <n v="5021"/>
  </r>
  <r>
    <x v="0"/>
    <x v="0"/>
    <n v="58001138"/>
    <x v="535"/>
    <d v="2021-12-09T00:00:00"/>
    <x v="0"/>
    <n v="7000136555"/>
    <n v="136"/>
    <x v="2"/>
    <x v="0"/>
    <n v="134.63999999999999"/>
    <n v="7.4047999999999998"/>
    <n v="996.98227199999997"/>
    <x v="8"/>
    <x v="5"/>
    <s v="Linie 21"/>
    <n v="5021"/>
  </r>
  <r>
    <x v="0"/>
    <x v="0"/>
    <n v="58001162"/>
    <x v="536"/>
    <d v="2021-12-09T00:00:00"/>
    <x v="0"/>
    <n v="7000136558"/>
    <n v="850"/>
    <x v="2"/>
    <x v="0"/>
    <n v="1020"/>
    <n v="8.9004999999999992"/>
    <n v="9078.51"/>
    <x v="8"/>
    <x v="5"/>
    <s v="Linie 21"/>
    <n v="5021"/>
  </r>
  <r>
    <x v="0"/>
    <x v="0"/>
    <m/>
    <x v="119"/>
    <d v="2021-12-09T00:00:00"/>
    <x v="0"/>
    <n v="7000136658"/>
    <n v="0"/>
    <x v="3"/>
    <x v="3"/>
    <n v="0"/>
    <n v="0"/>
    <n v="0"/>
    <x v="1"/>
    <x v="0"/>
    <s v="Füller unter M1"/>
    <n v="3010"/>
  </r>
  <r>
    <x v="0"/>
    <x v="0"/>
    <m/>
    <x v="120"/>
    <d v="2021-12-09T00:00:00"/>
    <x v="0"/>
    <n v="7000133641"/>
    <n v="0"/>
    <x v="3"/>
    <x v="3"/>
    <n v="0"/>
    <n v="0"/>
    <n v="0"/>
    <x v="0"/>
    <x v="0"/>
    <s v="Große Schneidemaschine Lachnit"/>
    <n v="1100"/>
  </r>
  <r>
    <x v="0"/>
    <x v="0"/>
    <m/>
    <x v="121"/>
    <d v="2021-12-09T00:00:00"/>
    <x v="0"/>
    <n v="7000136035"/>
    <n v="0"/>
    <x v="3"/>
    <x v="3"/>
    <n v="0"/>
    <n v="0"/>
    <n v="0"/>
    <x v="0"/>
    <x v="0"/>
    <s v="Kleine Schneidemaschine Käseteiler"/>
    <n v="1200"/>
  </r>
  <r>
    <x v="0"/>
    <x v="0"/>
    <m/>
    <x v="122"/>
    <d v="2021-12-09T00:00:00"/>
    <x v="0"/>
    <n v="7000136717"/>
    <n v="0"/>
    <x v="3"/>
    <x v="3"/>
    <n v="0"/>
    <n v="0"/>
    <n v="0"/>
    <x v="2"/>
    <x v="0"/>
    <s v="Thrun 1"/>
    <n v="2020"/>
  </r>
  <r>
    <x v="0"/>
    <x v="0"/>
    <m/>
    <x v="123"/>
    <d v="2021-12-09T00:00:00"/>
    <x v="0"/>
    <n v="7000136738"/>
    <n v="0"/>
    <x v="3"/>
    <x v="3"/>
    <n v="0"/>
    <n v="0"/>
    <n v="0"/>
    <x v="2"/>
    <x v="0"/>
    <s v="Thrun 2"/>
    <n v="2030"/>
  </r>
  <r>
    <x v="0"/>
    <x v="0"/>
    <m/>
    <x v="124"/>
    <d v="2021-12-09T00:00:00"/>
    <x v="0"/>
    <n v="7000136772"/>
    <n v="0"/>
    <x v="3"/>
    <x v="3"/>
    <n v="0"/>
    <n v="0"/>
    <n v="0"/>
    <x v="2"/>
    <x v="0"/>
    <s v="Mischer 1"/>
    <n v="2040"/>
  </r>
  <r>
    <x v="0"/>
    <x v="0"/>
    <m/>
    <x v="125"/>
    <d v="2021-12-09T00:00:00"/>
    <x v="0"/>
    <n v="7000136797"/>
    <n v="0"/>
    <x v="3"/>
    <x v="3"/>
    <n v="0"/>
    <n v="0"/>
    <n v="0"/>
    <x v="2"/>
    <x v="0"/>
    <s v="Mischer 2"/>
    <n v="2050"/>
  </r>
  <r>
    <x v="0"/>
    <x v="0"/>
    <m/>
    <x v="126"/>
    <d v="2021-12-09T00:00:00"/>
    <x v="0"/>
    <n v="7000136784"/>
    <n v="0"/>
    <x v="3"/>
    <x v="3"/>
    <n v="0"/>
    <n v="0"/>
    <n v="0"/>
    <x v="2"/>
    <x v="0"/>
    <s v="Stephan UMSK 130"/>
    <n v="2100"/>
  </r>
  <r>
    <x v="0"/>
    <x v="0"/>
    <m/>
    <x v="127"/>
    <d v="2021-12-09T00:00:00"/>
    <x v="0"/>
    <n v="7000136657"/>
    <n v="0"/>
    <x v="3"/>
    <x v="3"/>
    <n v="0"/>
    <n v="0"/>
    <n v="0"/>
    <x v="1"/>
    <x v="0"/>
    <s v="Füller unter M1"/>
    <n v="3010"/>
  </r>
  <r>
    <x v="0"/>
    <x v="0"/>
    <m/>
    <x v="128"/>
    <d v="2021-12-09T00:00:00"/>
    <x v="0"/>
    <n v="7000136663"/>
    <n v="0"/>
    <x v="3"/>
    <x v="3"/>
    <n v="0"/>
    <n v="0"/>
    <n v="0"/>
    <x v="1"/>
    <x v="0"/>
    <s v="Füller unter M2"/>
    <n v="3020"/>
  </r>
  <r>
    <x v="0"/>
    <x v="0"/>
    <m/>
    <x v="129"/>
    <d v="2021-12-09T00:00:00"/>
    <x v="0"/>
    <n v="7000136164"/>
    <n v="0"/>
    <x v="3"/>
    <x v="3"/>
    <n v="0"/>
    <n v="0"/>
    <n v="0"/>
    <x v="1"/>
    <x v="0"/>
    <s v="Füller unter Thrun 2"/>
    <n v="3030"/>
  </r>
  <r>
    <x v="0"/>
    <x v="0"/>
    <m/>
    <x v="130"/>
    <d v="2021-12-09T00:00:00"/>
    <x v="0"/>
    <n v="7000136597"/>
    <n v="0"/>
    <x v="3"/>
    <x v="3"/>
    <n v="0"/>
    <n v="0"/>
    <n v="0"/>
    <x v="1"/>
    <x v="0"/>
    <s v="Füller unter UHT"/>
    <n v="3040"/>
  </r>
  <r>
    <x v="0"/>
    <x v="0"/>
    <m/>
    <x v="131"/>
    <d v="2021-12-09T00:00:00"/>
    <x v="0"/>
    <n v="7000136161"/>
    <n v="0"/>
    <x v="3"/>
    <x v="3"/>
    <n v="0"/>
    <n v="0"/>
    <n v="0"/>
    <x v="2"/>
    <x v="0"/>
    <s v="Füller unter UMSK 130"/>
    <n v="3100"/>
  </r>
  <r>
    <x v="0"/>
    <x v="0"/>
    <m/>
    <x v="132"/>
    <d v="2021-12-09T00:00:00"/>
    <x v="0"/>
    <n v="7000136838"/>
    <n v="0"/>
    <x v="3"/>
    <x v="3"/>
    <n v="0"/>
    <n v="0"/>
    <n v="0"/>
    <x v="8"/>
    <x v="5"/>
    <s v="Linie 20"/>
    <n v="5020"/>
  </r>
  <r>
    <x v="0"/>
    <x v="0"/>
    <m/>
    <x v="133"/>
    <d v="2021-12-09T00:00:00"/>
    <x v="0"/>
    <n v="7000136560"/>
    <n v="0"/>
    <x v="3"/>
    <x v="3"/>
    <n v="0"/>
    <n v="0"/>
    <n v="0"/>
    <x v="8"/>
    <x v="5"/>
    <s v="Linie 21"/>
    <n v="5021"/>
  </r>
  <r>
    <x v="0"/>
    <x v="0"/>
    <m/>
    <x v="133"/>
    <d v="2021-12-09T00:00:00"/>
    <x v="0"/>
    <n v="7000136561"/>
    <n v="0"/>
    <x v="3"/>
    <x v="3"/>
    <n v="0"/>
    <n v="0"/>
    <n v="0"/>
    <x v="8"/>
    <x v="5"/>
    <s v="Linie 21"/>
    <n v="5021"/>
  </r>
  <r>
    <x v="0"/>
    <x v="0"/>
    <m/>
    <x v="134"/>
    <d v="2021-12-09T00:00:00"/>
    <x v="0"/>
    <n v="7000136485"/>
    <n v="0.01"/>
    <x v="1"/>
    <x v="1"/>
    <n v="0"/>
    <n v="0"/>
    <n v="0"/>
    <x v="8"/>
    <x v="5"/>
    <s v="Linie 22"/>
    <n v="5022"/>
  </r>
  <r>
    <x v="0"/>
    <x v="0"/>
    <m/>
    <x v="136"/>
    <d v="2021-12-09T00:00:00"/>
    <x v="0"/>
    <n v="7000136773"/>
    <n v="0"/>
    <x v="3"/>
    <x v="3"/>
    <n v="0"/>
    <n v="0"/>
    <n v="0"/>
    <x v="2"/>
    <x v="0"/>
    <s v="Mischer 1"/>
    <n v="2040"/>
  </r>
  <r>
    <x v="0"/>
    <x v="0"/>
    <m/>
    <x v="453"/>
    <d v="2021-12-09T00:00:00"/>
    <x v="0"/>
    <n v="7000136564"/>
    <n v="0"/>
    <x v="3"/>
    <x v="3"/>
    <n v="0"/>
    <n v="0"/>
    <n v="0"/>
    <x v="8"/>
    <x v="5"/>
    <s v="Linie 21"/>
    <n v="5021"/>
  </r>
  <r>
    <x v="0"/>
    <x v="0"/>
    <n v="23500090"/>
    <x v="139"/>
    <d v="2021-12-10T00:00:00"/>
    <x v="0"/>
    <n v="7000136890"/>
    <n v="1851"/>
    <x v="0"/>
    <x v="0"/>
    <n v="1851"/>
    <n v="4.1219999999999999"/>
    <n v="7629.8220000000001"/>
    <x v="0"/>
    <x v="0"/>
    <s v="Große Schneidemaschine Lachnit"/>
    <n v="1100"/>
  </r>
  <r>
    <x v="0"/>
    <x v="0"/>
    <n v="23500091"/>
    <x v="140"/>
    <d v="2021-12-10T00:00:00"/>
    <x v="0"/>
    <n v="7000136891"/>
    <n v="1605"/>
    <x v="0"/>
    <x v="0"/>
    <n v="1605"/>
    <n v="3.5301"/>
    <n v="5665.8104999999996"/>
    <x v="0"/>
    <x v="0"/>
    <s v="Große Schneidemaschine Lachnit"/>
    <n v="1100"/>
  </r>
  <r>
    <x v="0"/>
    <x v="0"/>
    <n v="23500285"/>
    <x v="537"/>
    <d v="2021-12-10T00:00:00"/>
    <x v="0"/>
    <n v="7000136972"/>
    <n v="98"/>
    <x v="0"/>
    <x v="0"/>
    <n v="98"/>
    <n v="4.2819000000000003"/>
    <n v="419.62619999999998"/>
    <x v="0"/>
    <x v="0"/>
    <s v="Wolf Zutatenvorbereitung"/>
    <n v="1430"/>
  </r>
  <r>
    <x v="0"/>
    <x v="0"/>
    <n v="23500286"/>
    <x v="142"/>
    <d v="2021-12-10T00:00:00"/>
    <x v="0"/>
    <n v="7000136973"/>
    <n v="470"/>
    <x v="0"/>
    <x v="0"/>
    <n v="470"/>
    <n v="4.2755000000000001"/>
    <n v="2009.4849999999999"/>
    <x v="0"/>
    <x v="0"/>
    <s v="Wolf Zutatenvorbereitung"/>
    <n v="1430"/>
  </r>
  <r>
    <x v="0"/>
    <x v="0"/>
    <n v="23500292"/>
    <x v="144"/>
    <d v="2021-12-10T00:00:00"/>
    <x v="0"/>
    <n v="7000136986"/>
    <n v="1023"/>
    <x v="0"/>
    <x v="0"/>
    <n v="1023"/>
    <n v="5.5862999999999996"/>
    <n v="5714.7848999999997"/>
    <x v="0"/>
    <x v="0"/>
    <s v="Holac Zutatenvorbereitung"/>
    <n v="1410"/>
  </r>
  <r>
    <x v="0"/>
    <x v="0"/>
    <n v="23500294"/>
    <x v="300"/>
    <d v="2021-12-10T00:00:00"/>
    <x v="0"/>
    <n v="7000136971"/>
    <n v="308"/>
    <x v="1"/>
    <x v="1"/>
    <n v="0"/>
    <n v="0.97399999999999998"/>
    <n v="299.99200000000002"/>
    <x v="0"/>
    <x v="0"/>
    <s v="Schmelze Zutatenvorb."/>
    <n v="1400"/>
  </r>
  <r>
    <x v="0"/>
    <x v="0"/>
    <n v="23500302"/>
    <x v="4"/>
    <d v="2021-12-10T00:00:00"/>
    <x v="0"/>
    <n v="7000136987"/>
    <n v="746"/>
    <x v="0"/>
    <x v="0"/>
    <n v="746"/>
    <n v="5.6374000000000004"/>
    <n v="4205.5003999999999"/>
    <x v="0"/>
    <x v="0"/>
    <s v="Holac Zutatenvorbereitung"/>
    <n v="1410"/>
  </r>
  <r>
    <x v="0"/>
    <x v="0"/>
    <n v="23500305"/>
    <x v="4"/>
    <d v="2021-12-10T00:00:00"/>
    <x v="0"/>
    <n v="7000136988"/>
    <n v="14"/>
    <x v="0"/>
    <x v="0"/>
    <n v="14"/>
    <n v="4.4934000000000003"/>
    <n v="62.907600000000002"/>
    <x v="0"/>
    <x v="0"/>
    <s v="Holac Zutatenvorbereitung"/>
    <n v="1410"/>
  </r>
  <r>
    <x v="0"/>
    <x v="0"/>
    <n v="23500355"/>
    <x v="460"/>
    <d v="2021-12-10T00:00:00"/>
    <x v="0"/>
    <n v="7000136989"/>
    <n v="30"/>
    <x v="0"/>
    <x v="0"/>
    <n v="30"/>
    <n v="4.57"/>
    <n v="137.1"/>
    <x v="0"/>
    <x v="0"/>
    <s v="Holac Zutatenvorbereitung"/>
    <n v="1410"/>
  </r>
  <r>
    <x v="0"/>
    <x v="0"/>
    <n v="24000493"/>
    <x v="149"/>
    <d v="2021-12-10T00:00:00"/>
    <x v="0"/>
    <n v="7000136656"/>
    <n v="3810"/>
    <x v="0"/>
    <x v="1"/>
    <n v="3810"/>
    <n v="0"/>
    <n v="0"/>
    <x v="1"/>
    <x v="0"/>
    <s v="Füller unter M1"/>
    <n v="3010"/>
  </r>
  <r>
    <x v="0"/>
    <x v="0"/>
    <n v="31000142"/>
    <x v="538"/>
    <d v="2021-12-10T00:00:00"/>
    <x v="0"/>
    <n v="7000136939"/>
    <n v="740"/>
    <x v="1"/>
    <x v="1"/>
    <n v="3108"/>
    <n v="12.498699999999999"/>
    <n v="9249.0380000000005"/>
    <x v="1"/>
    <x v="0"/>
    <s v="Füller unter Thrun 2"/>
    <n v="3030"/>
  </r>
  <r>
    <x v="0"/>
    <x v="0"/>
    <n v="31000169"/>
    <x v="158"/>
    <d v="2021-12-10T00:00:00"/>
    <x v="0"/>
    <n v="7000136584"/>
    <n v="3262"/>
    <x v="1"/>
    <x v="1"/>
    <n v="6295.66"/>
    <n v="6.0467000000000004"/>
    <n v="19724.3354"/>
    <x v="1"/>
    <x v="0"/>
    <s v="Füller unter Thrun 2"/>
    <n v="3030"/>
  </r>
  <r>
    <x v="0"/>
    <x v="0"/>
    <n v="31000223"/>
    <x v="539"/>
    <d v="2021-12-10T00:00:00"/>
    <x v="0"/>
    <n v="7000136762"/>
    <n v="348"/>
    <x v="1"/>
    <x v="1"/>
    <n v="6438"/>
    <n v="50.368200000000002"/>
    <n v="17528.133600000001"/>
    <x v="1"/>
    <x v="0"/>
    <s v="Füller unter M1"/>
    <n v="3010"/>
  </r>
  <r>
    <x v="0"/>
    <x v="0"/>
    <n v="31900002"/>
    <x v="14"/>
    <d v="2021-12-10T00:00:00"/>
    <x v="0"/>
    <n v="7000136601"/>
    <n v="0"/>
    <x v="1"/>
    <x v="1"/>
    <n v="0"/>
    <n v="17.997"/>
    <n v="0"/>
    <x v="2"/>
    <x v="0"/>
    <s v="Füller unter UMSK 130"/>
    <n v="3100"/>
  </r>
  <r>
    <x v="0"/>
    <x v="0"/>
    <n v="32000013"/>
    <x v="540"/>
    <d v="2021-12-10T00:00:00"/>
    <x v="0"/>
    <n v="7000136595"/>
    <n v="635"/>
    <x v="1"/>
    <x v="1"/>
    <n v="5778.5"/>
    <n v="21.824200000000001"/>
    <n v="13858.367"/>
    <x v="1"/>
    <x v="0"/>
    <s v="Füller unter UHT"/>
    <n v="3040"/>
  </r>
  <r>
    <x v="0"/>
    <x v="0"/>
    <n v="32000029"/>
    <x v="541"/>
    <d v="2021-12-10T00:00:00"/>
    <x v="0"/>
    <n v="7000136766"/>
    <n v="192"/>
    <x v="1"/>
    <x v="1"/>
    <n v="1286.4000000000001"/>
    <n v="20.6191"/>
    <n v="3958.8672000000001"/>
    <x v="1"/>
    <x v="0"/>
    <s v="Füller unter M1"/>
    <n v="3010"/>
  </r>
  <r>
    <x v="0"/>
    <x v="0"/>
    <n v="32000034"/>
    <x v="468"/>
    <d v="2021-12-10T00:00:00"/>
    <x v="0"/>
    <n v="7000136974"/>
    <n v="73"/>
    <x v="1"/>
    <x v="1"/>
    <n v="664.3"/>
    <n v="18.212"/>
    <n v="1329.4760000000001"/>
    <x v="1"/>
    <x v="0"/>
    <s v="Füller unter M2"/>
    <n v="3020"/>
  </r>
  <r>
    <x v="0"/>
    <x v="0"/>
    <n v="32000065"/>
    <x v="162"/>
    <d v="2021-12-10T00:00:00"/>
    <x v="0"/>
    <n v="7000136975"/>
    <n v="212"/>
    <x v="1"/>
    <x v="1"/>
    <n v="1971.6"/>
    <n v="27.7561"/>
    <n v="5884.2932000000001"/>
    <x v="1"/>
    <x v="0"/>
    <s v="Füller unter M2"/>
    <n v="3020"/>
  </r>
  <r>
    <x v="0"/>
    <x v="0"/>
    <n v="32000068"/>
    <x v="163"/>
    <d v="2021-12-10T00:00:00"/>
    <x v="0"/>
    <n v="7000136977"/>
    <n v="831"/>
    <x v="1"/>
    <x v="1"/>
    <n v="8310"/>
    <n v="32.167200000000001"/>
    <n v="26730.943200000002"/>
    <x v="1"/>
    <x v="0"/>
    <s v="Füller unter M2"/>
    <n v="3020"/>
  </r>
  <r>
    <x v="0"/>
    <x v="0"/>
    <n v="32000106"/>
    <x v="23"/>
    <d v="2021-12-10T00:00:00"/>
    <x v="0"/>
    <n v="7000136978"/>
    <n v="1217"/>
    <x v="1"/>
    <x v="1"/>
    <n v="8762.4"/>
    <n v="21.8721"/>
    <n v="26618.345700000002"/>
    <x v="1"/>
    <x v="0"/>
    <s v="Füller unter M2"/>
    <n v="3020"/>
  </r>
  <r>
    <x v="0"/>
    <x v="0"/>
    <n v="35000168"/>
    <x v="471"/>
    <d v="2021-12-10T00:00:00"/>
    <x v="0"/>
    <n v="7000136963"/>
    <n v="900"/>
    <x v="0"/>
    <x v="0"/>
    <n v="900"/>
    <n v="2.9224000000000001"/>
    <n v="2630.16"/>
    <x v="2"/>
    <x v="0"/>
    <s v="Mischer 1"/>
    <n v="2040"/>
  </r>
  <r>
    <x v="0"/>
    <x v="0"/>
    <n v="35000168"/>
    <x v="471"/>
    <d v="2021-12-10T00:00:00"/>
    <x v="0"/>
    <n v="7000136963"/>
    <n v="900"/>
    <x v="0"/>
    <x v="0"/>
    <n v="900"/>
    <n v="2.9224000000000001"/>
    <n v="2630.16"/>
    <x v="2"/>
    <x v="0"/>
    <s v="Wolf M1"/>
    <n v="2070"/>
  </r>
  <r>
    <x v="0"/>
    <x v="0"/>
    <n v="35000186"/>
    <x v="168"/>
    <d v="2021-12-10T00:00:00"/>
    <x v="0"/>
    <n v="7000136980"/>
    <n v="1800"/>
    <x v="0"/>
    <x v="0"/>
    <n v="1800"/>
    <n v="2.8477999999999999"/>
    <n v="5126.04"/>
    <x v="2"/>
    <x v="0"/>
    <s v="Mischer 2"/>
    <n v="2050"/>
  </r>
  <r>
    <x v="0"/>
    <x v="0"/>
    <n v="35000186"/>
    <x v="168"/>
    <d v="2021-12-10T00:00:00"/>
    <x v="0"/>
    <n v="7000136980"/>
    <n v="1800"/>
    <x v="0"/>
    <x v="0"/>
    <n v="1800"/>
    <n v="2.8477999999999999"/>
    <n v="5126.04"/>
    <x v="2"/>
    <x v="0"/>
    <s v="Wolf M2"/>
    <n v="2080"/>
  </r>
  <r>
    <x v="0"/>
    <x v="0"/>
    <n v="35000188"/>
    <x v="472"/>
    <d v="2021-12-10T00:00:00"/>
    <x v="0"/>
    <n v="7000136981"/>
    <n v="600"/>
    <x v="0"/>
    <x v="0"/>
    <n v="600"/>
    <n v="1.8673999999999999"/>
    <n v="1120.44"/>
    <x v="2"/>
    <x v="0"/>
    <s v="Mischer 2"/>
    <n v="2050"/>
  </r>
  <r>
    <x v="0"/>
    <x v="0"/>
    <n v="35000188"/>
    <x v="472"/>
    <d v="2021-12-10T00:00:00"/>
    <x v="0"/>
    <n v="7000136981"/>
    <n v="600"/>
    <x v="0"/>
    <x v="0"/>
    <n v="600"/>
    <n v="1.8673999999999999"/>
    <n v="1120.44"/>
    <x v="2"/>
    <x v="0"/>
    <s v="Wolf M2"/>
    <n v="2080"/>
  </r>
  <r>
    <x v="0"/>
    <x v="0"/>
    <n v="35000207"/>
    <x v="542"/>
    <d v="2021-12-10T00:00:00"/>
    <x v="0"/>
    <n v="7000136943"/>
    <n v="3375"/>
    <x v="0"/>
    <x v="0"/>
    <n v="3375"/>
    <n v="2.8565999999999998"/>
    <n v="9641.0249999999996"/>
    <x v="2"/>
    <x v="0"/>
    <s v="Thrun 2"/>
    <n v="2030"/>
  </r>
  <r>
    <x v="0"/>
    <x v="0"/>
    <n v="35000207"/>
    <x v="542"/>
    <d v="2021-12-10T00:00:00"/>
    <x v="0"/>
    <n v="7000136943"/>
    <n v="3375"/>
    <x v="0"/>
    <x v="0"/>
    <n v="3375"/>
    <n v="2.8565999999999998"/>
    <n v="9641.0249999999996"/>
    <x v="2"/>
    <x v="0"/>
    <s v="Wolf Th2"/>
    <n v="2090"/>
  </r>
  <r>
    <x v="0"/>
    <x v="0"/>
    <n v="35000209"/>
    <x v="169"/>
    <d v="2021-12-10T00:00:00"/>
    <x v="0"/>
    <n v="7000136958"/>
    <n v="3300"/>
    <x v="0"/>
    <x v="0"/>
    <n v="3300"/>
    <n v="2.6764999999999999"/>
    <n v="8832.4500000000007"/>
    <x v="2"/>
    <x v="0"/>
    <s v="Mischer 1"/>
    <n v="2040"/>
  </r>
  <r>
    <x v="0"/>
    <x v="0"/>
    <n v="35000209"/>
    <x v="169"/>
    <d v="2021-12-10T00:00:00"/>
    <x v="0"/>
    <n v="7000136958"/>
    <n v="3300"/>
    <x v="0"/>
    <x v="0"/>
    <n v="3300"/>
    <n v="2.6764999999999999"/>
    <n v="8832.4500000000007"/>
    <x v="2"/>
    <x v="0"/>
    <s v="Wolf M1"/>
    <n v="2070"/>
  </r>
  <r>
    <x v="0"/>
    <x v="0"/>
    <n v="35000268"/>
    <x v="170"/>
    <d v="2021-12-10T00:00:00"/>
    <x v="0"/>
    <n v="7000136945"/>
    <n v="5125"/>
    <x v="0"/>
    <x v="0"/>
    <n v="5125"/>
    <n v="2.5156999999999998"/>
    <n v="12892.9625"/>
    <x v="2"/>
    <x v="0"/>
    <s v="Thrun 2"/>
    <n v="2030"/>
  </r>
  <r>
    <x v="0"/>
    <x v="0"/>
    <n v="35000268"/>
    <x v="170"/>
    <d v="2021-12-10T00:00:00"/>
    <x v="0"/>
    <n v="7000136945"/>
    <n v="5125"/>
    <x v="0"/>
    <x v="0"/>
    <n v="5125"/>
    <n v="2.5156999999999998"/>
    <n v="12892.9625"/>
    <x v="2"/>
    <x v="0"/>
    <s v="Wolf Th2"/>
    <n v="2090"/>
  </r>
  <r>
    <x v="0"/>
    <x v="0"/>
    <n v="35000314"/>
    <x v="171"/>
    <d v="2021-12-10T00:00:00"/>
    <x v="0"/>
    <n v="7000136983"/>
    <n v="8700"/>
    <x v="0"/>
    <x v="0"/>
    <n v="8700"/>
    <n v="3.0840999999999998"/>
    <n v="26831.67"/>
    <x v="2"/>
    <x v="0"/>
    <s v="Mischer 2"/>
    <n v="2050"/>
  </r>
  <r>
    <x v="0"/>
    <x v="0"/>
    <n v="35000314"/>
    <x v="171"/>
    <d v="2021-12-10T00:00:00"/>
    <x v="0"/>
    <n v="7000136983"/>
    <n v="8700"/>
    <x v="0"/>
    <x v="0"/>
    <n v="8700"/>
    <n v="3.0840999999999998"/>
    <n v="26831.67"/>
    <x v="2"/>
    <x v="0"/>
    <s v="Wolf M2"/>
    <n v="2080"/>
  </r>
  <r>
    <x v="0"/>
    <x v="0"/>
    <n v="35000319"/>
    <x v="543"/>
    <d v="2021-12-10T00:00:00"/>
    <x v="0"/>
    <n v="7000136959"/>
    <n v="6000"/>
    <x v="0"/>
    <x v="0"/>
    <n v="6000"/>
    <n v="2.5777999999999999"/>
    <n v="15466.8"/>
    <x v="2"/>
    <x v="0"/>
    <s v="Mischer 1"/>
    <n v="2040"/>
  </r>
  <r>
    <x v="0"/>
    <x v="0"/>
    <n v="35000319"/>
    <x v="543"/>
    <d v="2021-12-10T00:00:00"/>
    <x v="0"/>
    <n v="7000136959"/>
    <n v="6000"/>
    <x v="0"/>
    <x v="0"/>
    <n v="6000"/>
    <n v="2.5777999999999999"/>
    <n v="15466.8"/>
    <x v="2"/>
    <x v="0"/>
    <s v="Wolf M1"/>
    <n v="2070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Pulverwiegung UHT1"/>
    <n v="2015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Thrun 1"/>
    <n v="2020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Wolf UHT"/>
    <n v="2060"/>
  </r>
  <r>
    <x v="0"/>
    <x v="0"/>
    <n v="35000350"/>
    <x v="32"/>
    <d v="2021-12-10T00:00:00"/>
    <x v="0"/>
    <n v="7000136984"/>
    <n v="9000"/>
    <x v="0"/>
    <x v="0"/>
    <n v="9000"/>
    <n v="2.8921000000000001"/>
    <n v="26028.9"/>
    <x v="2"/>
    <x v="0"/>
    <s v="Mischer 2"/>
    <n v="2050"/>
  </r>
  <r>
    <x v="0"/>
    <x v="0"/>
    <n v="35000350"/>
    <x v="32"/>
    <d v="2021-12-10T00:00:00"/>
    <x v="0"/>
    <n v="7000136984"/>
    <n v="9000"/>
    <x v="0"/>
    <x v="0"/>
    <n v="9000"/>
    <n v="2.8921000000000001"/>
    <n v="26028.9"/>
    <x v="2"/>
    <x v="0"/>
    <s v="Wolf M2"/>
    <n v="2080"/>
  </r>
  <r>
    <x v="0"/>
    <x v="0"/>
    <n v="47000119"/>
    <x v="545"/>
    <d v="2021-12-10T00:00:00"/>
    <x v="0"/>
    <n v="7000134051"/>
    <n v="11920"/>
    <x v="1"/>
    <x v="1"/>
    <n v="2384"/>
    <n v="0.79110000000000003"/>
    <n v="9429.9120000000003"/>
    <x v="3"/>
    <x v="1"/>
    <s v="Linie 16"/>
    <n v="5016"/>
  </r>
  <r>
    <x v="0"/>
    <x v="0"/>
    <n v="47000597"/>
    <x v="37"/>
    <d v="2021-12-10T00:00:00"/>
    <x v="0"/>
    <n v="7000133043"/>
    <n v="21805"/>
    <x v="1"/>
    <x v="1"/>
    <n v="3270.75"/>
    <n v="0.65969999999999995"/>
    <n v="14384.7585"/>
    <x v="4"/>
    <x v="1"/>
    <s v="Linie 34"/>
    <n v="5034"/>
  </r>
  <r>
    <x v="0"/>
    <x v="0"/>
    <n v="47000849"/>
    <x v="39"/>
    <d v="2021-12-10T00:00:00"/>
    <x v="0"/>
    <n v="7000135172"/>
    <n v="2068"/>
    <x v="1"/>
    <x v="1"/>
    <n v="4466.88"/>
    <n v="9.1479999999999997"/>
    <n v="18918.063999999998"/>
    <x v="4"/>
    <x v="1"/>
    <s v="Linie 3"/>
    <n v="5003"/>
  </r>
  <r>
    <x v="0"/>
    <x v="0"/>
    <n v="47000895"/>
    <x v="328"/>
    <d v="2021-12-10T00:00:00"/>
    <x v="0"/>
    <n v="7000136942"/>
    <n v="1039"/>
    <x v="1"/>
    <x v="1"/>
    <n v="2078"/>
    <n v="8.1762999999999995"/>
    <n v="8495.1756999999998"/>
    <x v="4"/>
    <x v="1"/>
    <s v="Linie 6"/>
    <n v="5006"/>
  </r>
  <r>
    <x v="0"/>
    <x v="0"/>
    <n v="47001035"/>
    <x v="546"/>
    <d v="2021-12-10T00:00:00"/>
    <x v="0"/>
    <n v="7000134056"/>
    <n v="19692"/>
    <x v="1"/>
    <x v="1"/>
    <n v="4923"/>
    <n v="1.0895999999999999"/>
    <n v="21456.403200000001"/>
    <x v="3"/>
    <x v="1"/>
    <s v="Linie 16"/>
    <n v="5016"/>
  </r>
  <r>
    <x v="0"/>
    <x v="0"/>
    <n v="47001037"/>
    <x v="547"/>
    <d v="2021-12-10T00:00:00"/>
    <x v="0"/>
    <n v="7000134058"/>
    <n v="6308"/>
    <x v="1"/>
    <x v="1"/>
    <n v="1577"/>
    <n v="1.0861000000000001"/>
    <n v="6851.1188000000002"/>
    <x v="3"/>
    <x v="1"/>
    <s v="Linie 16"/>
    <n v="5016"/>
  </r>
  <r>
    <x v="0"/>
    <x v="0"/>
    <n v="47001041"/>
    <x v="548"/>
    <d v="2021-12-10T00:00:00"/>
    <x v="0"/>
    <n v="7000134034"/>
    <n v="924"/>
    <x v="1"/>
    <x v="1"/>
    <n v="231"/>
    <n v="1.0854999999999999"/>
    <n v="1003.002"/>
    <x v="3"/>
    <x v="1"/>
    <s v="Linie 16"/>
    <n v="5016"/>
  </r>
  <r>
    <x v="0"/>
    <x v="0"/>
    <n v="47001043"/>
    <x v="549"/>
    <d v="2021-12-10T00:00:00"/>
    <x v="0"/>
    <n v="7000134036"/>
    <n v="462"/>
    <x v="1"/>
    <x v="1"/>
    <n v="115.5"/>
    <n v="1.0821000000000001"/>
    <n v="499.93020000000001"/>
    <x v="3"/>
    <x v="1"/>
    <s v="Linie 16"/>
    <n v="5016"/>
  </r>
  <r>
    <x v="0"/>
    <x v="0"/>
    <n v="48000118"/>
    <x v="550"/>
    <d v="2021-12-10T00:00:00"/>
    <x v="0"/>
    <n v="7000133032"/>
    <n v="15536"/>
    <x v="1"/>
    <x v="1"/>
    <n v="3107.2"/>
    <n v="0.97840000000000005"/>
    <n v="15200.422399999999"/>
    <x v="4"/>
    <x v="1"/>
    <s v="Linie 15"/>
    <n v="5015"/>
  </r>
  <r>
    <x v="0"/>
    <x v="0"/>
    <n v="48000193"/>
    <x v="551"/>
    <d v="2021-12-10T00:00:00"/>
    <x v="0"/>
    <n v="7000135922"/>
    <n v="16368"/>
    <x v="1"/>
    <x v="1"/>
    <n v="3273.6"/>
    <n v="1.0647"/>
    <n v="17427.009600000001"/>
    <x v="3"/>
    <x v="1"/>
    <s v="Linie 1"/>
    <n v="5001"/>
  </r>
  <r>
    <x v="0"/>
    <x v="0"/>
    <n v="48000194"/>
    <x v="552"/>
    <d v="2021-12-10T00:00:00"/>
    <x v="0"/>
    <n v="7000135923"/>
    <n v="3886"/>
    <x v="1"/>
    <x v="1"/>
    <n v="777.2"/>
    <n v="1.1247"/>
    <n v="4370.5842000000002"/>
    <x v="3"/>
    <x v="1"/>
    <s v="Linie 1"/>
    <n v="5001"/>
  </r>
  <r>
    <x v="0"/>
    <x v="0"/>
    <n v="48000196"/>
    <x v="553"/>
    <d v="2021-12-10T00:00:00"/>
    <x v="0"/>
    <n v="7000135924"/>
    <n v="940"/>
    <x v="1"/>
    <x v="1"/>
    <n v="188"/>
    <n v="1.0646"/>
    <n v="1000.724"/>
    <x v="3"/>
    <x v="1"/>
    <s v="Linie 1"/>
    <n v="5001"/>
  </r>
  <r>
    <x v="0"/>
    <x v="0"/>
    <n v="49500037"/>
    <x v="554"/>
    <d v="2021-12-10T00:00:00"/>
    <x v="0"/>
    <n v="7000136962"/>
    <n v="360"/>
    <x v="0"/>
    <x v="0"/>
    <n v="360"/>
    <n v="2.0139999999999998"/>
    <n v="725.04"/>
    <x v="0"/>
    <x v="0"/>
    <s v="Vacumierung"/>
    <n v="5902"/>
  </r>
  <r>
    <x v="0"/>
    <x v="0"/>
    <n v="49500132"/>
    <x v="350"/>
    <d v="2021-12-10T00:00:00"/>
    <x v="0"/>
    <n v="7000137068"/>
    <n v="283"/>
    <x v="0"/>
    <x v="0"/>
    <n v="283"/>
    <n v="2.0139999999999998"/>
    <n v="569.96199999999999"/>
    <x v="0"/>
    <x v="0"/>
    <s v="Vacumierung"/>
    <n v="5902"/>
  </r>
  <r>
    <x v="0"/>
    <x v="0"/>
    <n v="49500167"/>
    <x v="555"/>
    <d v="2021-12-10T00:00:00"/>
    <x v="0"/>
    <n v="7000137122"/>
    <n v="90"/>
    <x v="0"/>
    <x v="0"/>
    <n v="90"/>
    <n v="1.014"/>
    <n v="91.26"/>
    <x v="0"/>
    <x v="0"/>
    <s v="Vacumierung"/>
    <n v="5902"/>
  </r>
  <r>
    <x v="0"/>
    <x v="0"/>
    <n v="49500178"/>
    <x v="53"/>
    <d v="2021-12-10T00:00:00"/>
    <x v="0"/>
    <n v="7000136948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10T00:00:00"/>
    <x v="0"/>
    <n v="7000137058"/>
    <n v="1524"/>
    <x v="1"/>
    <x v="1"/>
    <n v="304.8"/>
    <n v="0.36649999999999999"/>
    <n v="558.54600000000005"/>
    <x v="3"/>
    <x v="1"/>
    <s v="Linie 9"/>
    <n v="5009"/>
  </r>
  <r>
    <x v="0"/>
    <x v="0"/>
    <n v="49500181"/>
    <x v="55"/>
    <d v="2021-12-10T00:00:00"/>
    <x v="0"/>
    <n v="7000136949"/>
    <n v="2314"/>
    <x v="1"/>
    <x v="1"/>
    <n v="462.8"/>
    <n v="0.36659999999999998"/>
    <n v="848.31240000000003"/>
    <x v="3"/>
    <x v="1"/>
    <s v="Linie 9"/>
    <n v="5009"/>
  </r>
  <r>
    <x v="0"/>
    <x v="0"/>
    <n v="49500182"/>
    <x v="56"/>
    <d v="2021-12-10T00:00:00"/>
    <x v="0"/>
    <n v="7000137059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10T00:00:00"/>
    <x v="0"/>
    <n v="7000136950"/>
    <n v="640"/>
    <x v="1"/>
    <x v="1"/>
    <n v="128"/>
    <n v="0.36659999999999998"/>
    <n v="234.624"/>
    <x v="3"/>
    <x v="1"/>
    <s v="Linie 9"/>
    <n v="5009"/>
  </r>
  <r>
    <x v="0"/>
    <x v="0"/>
    <n v="49500184"/>
    <x v="58"/>
    <d v="2021-12-10T00:00:00"/>
    <x v="0"/>
    <n v="7000136951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10T00:00:00"/>
    <x v="0"/>
    <n v="7000136952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10T00:00:00"/>
    <x v="0"/>
    <n v="7000136953"/>
    <n v="0"/>
    <x v="1"/>
    <x v="1"/>
    <n v="0"/>
    <n v="0.42659999999999998"/>
    <n v="0"/>
    <x v="3"/>
    <x v="1"/>
    <s v="Linie 9"/>
    <n v="5009"/>
  </r>
  <r>
    <x v="0"/>
    <x v="0"/>
    <n v="49500191"/>
    <x v="489"/>
    <d v="2021-12-10T00:00:00"/>
    <x v="0"/>
    <n v="7000137185"/>
    <n v="0"/>
    <x v="0"/>
    <x v="0"/>
    <n v="0"/>
    <n v="2.5139999999999998"/>
    <n v="0"/>
    <x v="0"/>
    <x v="0"/>
    <s v="Vacumierung"/>
    <n v="5902"/>
  </r>
  <r>
    <x v="0"/>
    <x v="0"/>
    <n v="49500194"/>
    <x v="61"/>
    <d v="2021-12-10T00:00:00"/>
    <x v="0"/>
    <n v="7000137066"/>
    <n v="1480"/>
    <x v="0"/>
    <x v="0"/>
    <n v="1480"/>
    <n v="1.41E-2"/>
    <n v="20.867999999999999"/>
    <x v="0"/>
    <x v="0"/>
    <s v="Vacumierung"/>
    <n v="5902"/>
  </r>
  <r>
    <x v="0"/>
    <x v="0"/>
    <n v="49500204"/>
    <x v="205"/>
    <d v="2021-12-10T00:00:00"/>
    <x v="0"/>
    <n v="7000137119"/>
    <n v="344"/>
    <x v="0"/>
    <x v="0"/>
    <n v="344"/>
    <n v="0.51400000000000001"/>
    <n v="176.816"/>
    <x v="0"/>
    <x v="0"/>
    <s v="Vacumierung"/>
    <n v="5902"/>
  </r>
  <r>
    <x v="0"/>
    <x v="0"/>
    <n v="49500205"/>
    <x v="352"/>
    <d v="2021-12-10T00:00:00"/>
    <x v="0"/>
    <n v="7000137194"/>
    <n v="0"/>
    <x v="0"/>
    <x v="0"/>
    <n v="0"/>
    <n v="0.51400000000000001"/>
    <n v="0"/>
    <x v="0"/>
    <x v="0"/>
    <s v="Vacumierung"/>
    <n v="5902"/>
  </r>
  <r>
    <x v="0"/>
    <x v="0"/>
    <n v="49500228"/>
    <x v="493"/>
    <d v="2021-12-10T00:00:00"/>
    <x v="0"/>
    <n v="7000137151"/>
    <n v="95"/>
    <x v="0"/>
    <x v="0"/>
    <n v="95"/>
    <n v="2.4E-2"/>
    <n v="2.2799999999999998"/>
    <x v="0"/>
    <x v="0"/>
    <s v="Vacumierung"/>
    <n v="5902"/>
  </r>
  <r>
    <x v="0"/>
    <x v="0"/>
    <n v="49500230"/>
    <x v="356"/>
    <d v="2021-12-10T00:00:00"/>
    <x v="0"/>
    <n v="7000137067"/>
    <n v="1133"/>
    <x v="0"/>
    <x v="0"/>
    <n v="1133"/>
    <n v="2.4E-2"/>
    <n v="27.192"/>
    <x v="0"/>
    <x v="0"/>
    <s v="Vacumierung"/>
    <n v="5902"/>
  </r>
  <r>
    <x v="0"/>
    <x v="0"/>
    <n v="50000223"/>
    <x v="68"/>
    <d v="2021-12-10T00:00:00"/>
    <x v="0"/>
    <n v="7000135857"/>
    <n v="1236"/>
    <x v="2"/>
    <x v="2"/>
    <n v="2472"/>
    <n v="10.6013"/>
    <n v="13103.2068"/>
    <x v="7"/>
    <x v="4"/>
    <s v="Subunternehmer"/>
    <n v="9999"/>
  </r>
  <r>
    <x v="0"/>
    <x v="0"/>
    <n v="57000072"/>
    <x v="361"/>
    <d v="2021-12-10T00:00:00"/>
    <x v="0"/>
    <n v="7000135892"/>
    <n v="0"/>
    <x v="2"/>
    <x v="2"/>
    <n v="0"/>
    <n v="14.353300000000001"/>
    <n v="0"/>
    <x v="6"/>
    <x v="3"/>
    <s v="EVP L3 Torten / Blöcke"/>
    <n v="6120"/>
  </r>
  <r>
    <x v="0"/>
    <x v="0"/>
    <n v="57000134"/>
    <x v="556"/>
    <d v="2021-12-10T00:00:00"/>
    <x v="0"/>
    <n v="7000135778"/>
    <n v="664"/>
    <x v="2"/>
    <x v="2"/>
    <n v="7228.3040000000001"/>
    <n v="37.055599999999998"/>
    <n v="24604.918399999999"/>
    <x v="3"/>
    <x v="1"/>
    <s v="Wurstverpackung"/>
    <n v="5330"/>
  </r>
  <r>
    <x v="0"/>
    <x v="0"/>
    <n v="57000139"/>
    <x v="557"/>
    <d v="2021-12-10T00:00:00"/>
    <x v="0"/>
    <n v="7000136147"/>
    <n v="51"/>
    <x v="2"/>
    <x v="2"/>
    <n v="102"/>
    <n v="8.2372999999999994"/>
    <n v="420.10230000000001"/>
    <x v="3"/>
    <x v="1"/>
    <s v="Wurstverpackung"/>
    <n v="5330"/>
  </r>
  <r>
    <x v="0"/>
    <x v="0"/>
    <n v="57000174"/>
    <x v="558"/>
    <d v="2021-12-10T00:00:00"/>
    <x v="0"/>
    <n v="7000135781"/>
    <n v="187"/>
    <x v="2"/>
    <x v="2"/>
    <n v="374"/>
    <n v="8.1381999999999994"/>
    <n v="1521.8434"/>
    <x v="3"/>
    <x v="1"/>
    <s v="Wurstverpackung"/>
    <n v="5330"/>
  </r>
  <r>
    <x v="0"/>
    <x v="0"/>
    <n v="57000176"/>
    <x v="559"/>
    <d v="2021-12-10T00:00:00"/>
    <x v="0"/>
    <n v="7000135782"/>
    <n v="384"/>
    <x v="2"/>
    <x v="2"/>
    <n v="768"/>
    <n v="7.7176999999999998"/>
    <n v="2963.5967999999998"/>
    <x v="3"/>
    <x v="1"/>
    <s v="Wurstverpackung"/>
    <n v="5330"/>
  </r>
  <r>
    <x v="0"/>
    <x v="0"/>
    <n v="57000248"/>
    <x v="560"/>
    <d v="2021-12-10T00:00:00"/>
    <x v="0"/>
    <n v="7000136651"/>
    <n v="77"/>
    <x v="2"/>
    <x v="0"/>
    <n v="623.70000000000005"/>
    <n v="3.4363999999999999"/>
    <n v="2143.2826799999998"/>
    <x v="3"/>
    <x v="1"/>
    <s v="Wurstverpackung"/>
    <n v="5330"/>
  </r>
  <r>
    <x v="0"/>
    <x v="0"/>
    <n v="57000249"/>
    <x v="561"/>
    <d v="2021-12-10T00:00:00"/>
    <x v="0"/>
    <n v="7000135784"/>
    <n v="77"/>
    <x v="2"/>
    <x v="0"/>
    <n v="623.70000000000005"/>
    <n v="3.4771000000000001"/>
    <n v="2168.6672699999999"/>
    <x v="3"/>
    <x v="1"/>
    <s v="Wurstverpackung"/>
    <n v="5330"/>
  </r>
  <r>
    <x v="0"/>
    <x v="0"/>
    <n v="57000258"/>
    <x v="562"/>
    <d v="2021-12-10T00:00:00"/>
    <x v="0"/>
    <n v="7000136905"/>
    <n v="63"/>
    <x v="2"/>
    <x v="2"/>
    <n v="1260"/>
    <n v="56.012900000000002"/>
    <n v="3528.8126999999999"/>
    <x v="6"/>
    <x v="3"/>
    <s v="EVP L4 Beutel"/>
    <n v="6130"/>
  </r>
  <r>
    <x v="0"/>
    <x v="0"/>
    <n v="57000274"/>
    <x v="77"/>
    <d v="2021-12-10T00:00:00"/>
    <x v="0"/>
    <n v="7000136632"/>
    <n v="333"/>
    <x v="2"/>
    <x v="2"/>
    <n v="666"/>
    <n v="7.6151"/>
    <n v="2535.8283000000001"/>
    <x v="3"/>
    <x v="1"/>
    <s v="Wurstverpackung"/>
    <n v="5330"/>
  </r>
  <r>
    <x v="0"/>
    <x v="0"/>
    <n v="57000327"/>
    <x v="79"/>
    <d v="2021-12-10T00:00:00"/>
    <x v="0"/>
    <n v="7000136892"/>
    <n v="451"/>
    <x v="2"/>
    <x v="2"/>
    <n v="541.20000000000005"/>
    <n v="5.7401"/>
    <n v="2588.7851000000001"/>
    <x v="7"/>
    <x v="4"/>
    <s v="Subunternehmer"/>
    <n v="9999"/>
  </r>
  <r>
    <x v="0"/>
    <x v="0"/>
    <n v="57000381"/>
    <x v="563"/>
    <d v="2021-12-10T00:00:00"/>
    <x v="0"/>
    <n v="7000135785"/>
    <n v="72"/>
    <x v="2"/>
    <x v="2"/>
    <n v="783.36"/>
    <n v="37.071399999999997"/>
    <n v="2669.1408000000001"/>
    <x v="3"/>
    <x v="1"/>
    <s v="Wurstverpackung"/>
    <n v="5330"/>
  </r>
  <r>
    <x v="0"/>
    <x v="0"/>
    <n v="57000496"/>
    <x v="564"/>
    <d v="2021-12-10T00:00:00"/>
    <x v="0"/>
    <n v="7000135991"/>
    <n v="0"/>
    <x v="2"/>
    <x v="2"/>
    <n v="0"/>
    <n v="10.2174"/>
    <n v="0"/>
    <x v="7"/>
    <x v="4"/>
    <s v="Subunternehmer"/>
    <n v="9999"/>
  </r>
  <r>
    <x v="0"/>
    <x v="0"/>
    <n v="57000722"/>
    <x v="565"/>
    <d v="2021-12-10T00:00:00"/>
    <x v="0"/>
    <n v="7000135995"/>
    <n v="0"/>
    <x v="2"/>
    <x v="2"/>
    <n v="0"/>
    <n v="10.680999999999999"/>
    <n v="0"/>
    <x v="7"/>
    <x v="4"/>
    <s v="Subunternehmer"/>
    <n v="9999"/>
  </r>
  <r>
    <x v="0"/>
    <x v="0"/>
    <n v="57000723"/>
    <x v="566"/>
    <d v="2021-12-10T00:00:00"/>
    <x v="0"/>
    <n v="7000135996"/>
    <n v="0"/>
    <x v="2"/>
    <x v="2"/>
    <n v="0"/>
    <n v="10.7807"/>
    <n v="0"/>
    <x v="7"/>
    <x v="4"/>
    <s v="Subunternehmer"/>
    <n v="9999"/>
  </r>
  <r>
    <x v="0"/>
    <x v="0"/>
    <n v="57000724"/>
    <x v="567"/>
    <d v="2021-12-10T00:00:00"/>
    <x v="0"/>
    <n v="7000135997"/>
    <n v="0"/>
    <x v="2"/>
    <x v="2"/>
    <n v="0"/>
    <n v="11.0778"/>
    <n v="0"/>
    <x v="7"/>
    <x v="4"/>
    <s v="Subunternehmer"/>
    <n v="9999"/>
  </r>
  <r>
    <x v="0"/>
    <x v="0"/>
    <n v="57000726"/>
    <x v="568"/>
    <d v="2021-12-10T00:00:00"/>
    <x v="0"/>
    <n v="7000135998"/>
    <n v="0"/>
    <x v="2"/>
    <x v="2"/>
    <n v="0"/>
    <n v="10.560499999999999"/>
    <n v="0"/>
    <x v="7"/>
    <x v="4"/>
    <s v="Subunternehmer"/>
    <n v="9999"/>
  </r>
  <r>
    <x v="0"/>
    <x v="0"/>
    <n v="58000137"/>
    <x v="569"/>
    <d v="2021-12-10T00:00:00"/>
    <x v="0"/>
    <n v="7000135961"/>
    <n v="0"/>
    <x v="2"/>
    <x v="2"/>
    <n v="0"/>
    <n v="15.1854"/>
    <n v="0"/>
    <x v="7"/>
    <x v="4"/>
    <s v="Subunternehmer"/>
    <n v="9999"/>
  </r>
  <r>
    <x v="0"/>
    <x v="0"/>
    <n v="58000166"/>
    <x v="570"/>
    <d v="2021-12-10T00:00:00"/>
    <x v="0"/>
    <n v="7000134161"/>
    <n v="1403"/>
    <x v="2"/>
    <x v="0"/>
    <n v="4209"/>
    <n v="4.1337000000000002"/>
    <n v="17398.743299999998"/>
    <x v="3"/>
    <x v="1"/>
    <s v="Wurstverpackung"/>
    <n v="5330"/>
  </r>
  <r>
    <x v="0"/>
    <x v="0"/>
    <n v="58000230"/>
    <x v="571"/>
    <d v="2021-12-10T00:00:00"/>
    <x v="0"/>
    <n v="7000135880"/>
    <n v="0"/>
    <x v="2"/>
    <x v="2"/>
    <n v="0"/>
    <n v="9.7850000000000001"/>
    <n v="0"/>
    <x v="3"/>
    <x v="1"/>
    <s v="Linie 1"/>
    <n v="5001"/>
  </r>
  <r>
    <x v="0"/>
    <x v="0"/>
    <n v="58000230"/>
    <x v="571"/>
    <d v="2021-12-10T00:00:00"/>
    <x v="0"/>
    <n v="7000136641"/>
    <n v="263"/>
    <x v="2"/>
    <x v="2"/>
    <n v="433.95"/>
    <n v="9.7850000000000001"/>
    <n v="2573.4549999999999"/>
    <x v="3"/>
    <x v="1"/>
    <s v="Linie 1"/>
    <n v="5001"/>
  </r>
  <r>
    <x v="0"/>
    <x v="0"/>
    <n v="58000235"/>
    <x v="96"/>
    <d v="2021-12-10T00:00:00"/>
    <x v="0"/>
    <n v="7000130113"/>
    <n v="1456"/>
    <x v="2"/>
    <x v="2"/>
    <n v="13977.6"/>
    <n v="34.617600000000003"/>
    <n v="50403.225599999998"/>
    <x v="5"/>
    <x v="2"/>
    <s v="Linie 30"/>
    <n v="5030"/>
  </r>
  <r>
    <x v="0"/>
    <x v="0"/>
    <n v="58000711"/>
    <x v="99"/>
    <d v="2021-12-10T00:00:00"/>
    <x v="0"/>
    <n v="7000136749"/>
    <n v="680"/>
    <x v="2"/>
    <x v="0"/>
    <n v="734.4"/>
    <n v="9.9692000000000007"/>
    <n v="7321.3804799999998"/>
    <x v="8"/>
    <x v="5"/>
    <s v="Linie 20"/>
    <n v="5020"/>
  </r>
  <r>
    <x v="0"/>
    <x v="0"/>
    <n v="58000833"/>
    <x v="572"/>
    <d v="2021-12-10T00:00:00"/>
    <x v="0"/>
    <n v="7000136325"/>
    <n v="425"/>
    <x v="2"/>
    <x v="0"/>
    <n v="446.25"/>
    <n v="8.0792000000000002"/>
    <n v="3605.3429999999998"/>
    <x v="8"/>
    <x v="5"/>
    <s v="Linie 20"/>
    <n v="5020"/>
  </r>
  <r>
    <x v="0"/>
    <x v="0"/>
    <n v="58000843"/>
    <x v="573"/>
    <d v="2021-12-10T00:00:00"/>
    <x v="0"/>
    <n v="7000136823"/>
    <n v="4148"/>
    <x v="2"/>
    <x v="0"/>
    <n v="4106.5200000000004"/>
    <n v="8.9641999999999999"/>
    <n v="36811.666583999999"/>
    <x v="8"/>
    <x v="5"/>
    <s v="Linie 23"/>
    <n v="5023"/>
  </r>
  <r>
    <x v="0"/>
    <x v="0"/>
    <n v="58000873"/>
    <x v="518"/>
    <d v="2021-12-10T00:00:00"/>
    <x v="0"/>
    <n v="7000135616"/>
    <n v="555"/>
    <x v="2"/>
    <x v="2"/>
    <n v="1110"/>
    <n v="13.8188"/>
    <n v="7669.4340000000002"/>
    <x v="4"/>
    <x v="1"/>
    <s v="Linie 33"/>
    <n v="5033"/>
  </r>
  <r>
    <x v="0"/>
    <x v="0"/>
    <n v="58000894"/>
    <x v="105"/>
    <d v="2021-12-10T00:00:00"/>
    <x v="0"/>
    <n v="7000136753"/>
    <n v="816"/>
    <x v="2"/>
    <x v="0"/>
    <n v="881.28"/>
    <n v="9.9649000000000001"/>
    <n v="8781.8670719999991"/>
    <x v="8"/>
    <x v="5"/>
    <s v="Linie 20"/>
    <n v="5020"/>
  </r>
  <r>
    <x v="0"/>
    <x v="0"/>
    <n v="58000918"/>
    <x v="574"/>
    <d v="2021-12-10T00:00:00"/>
    <x v="0"/>
    <n v="7000137152"/>
    <n v="4352"/>
    <x v="2"/>
    <x v="2"/>
    <n v="41779.199999999997"/>
    <n v="34.759900000000002"/>
    <n v="151275.08480000001"/>
    <x v="5"/>
    <x v="2"/>
    <s v="Linie 30"/>
    <n v="5030"/>
  </r>
  <r>
    <x v="0"/>
    <x v="0"/>
    <n v="58000927"/>
    <x v="575"/>
    <d v="2021-12-10T00:00:00"/>
    <x v="0"/>
    <n v="7000136883"/>
    <n v="3060"/>
    <x v="2"/>
    <x v="0"/>
    <n v="3029.4"/>
    <n v="7.4077000000000002"/>
    <n v="22440.88638"/>
    <x v="8"/>
    <x v="5"/>
    <s v="Linie 21"/>
    <n v="5021"/>
  </r>
  <r>
    <x v="0"/>
    <x v="0"/>
    <n v="58000928"/>
    <x v="106"/>
    <d v="2021-12-10T00:00:00"/>
    <x v="0"/>
    <n v="7000136510"/>
    <n v="272"/>
    <x v="2"/>
    <x v="0"/>
    <n v="269.27999999999997"/>
    <n v="7.4470000000000001"/>
    <n v="2005.32816"/>
    <x v="8"/>
    <x v="5"/>
    <s v="Linie 21"/>
    <n v="5021"/>
  </r>
  <r>
    <x v="0"/>
    <x v="0"/>
    <n v="58000931"/>
    <x v="108"/>
    <d v="2021-12-10T00:00:00"/>
    <x v="0"/>
    <n v="7000136512"/>
    <n v="647"/>
    <x v="2"/>
    <x v="0"/>
    <n v="640.53"/>
    <n v="7.4577999999999998"/>
    <n v="4776.9446340000004"/>
    <x v="8"/>
    <x v="5"/>
    <s v="Linie 21"/>
    <n v="5021"/>
  </r>
  <r>
    <x v="0"/>
    <x v="0"/>
    <n v="58000936"/>
    <x v="576"/>
    <d v="2021-12-10T00:00:00"/>
    <x v="0"/>
    <n v="7000134211"/>
    <n v="1904"/>
    <x v="2"/>
    <x v="2"/>
    <n v="6702.08"/>
    <n v="17.783300000000001"/>
    <n v="33859.403200000001"/>
    <x v="7"/>
    <x v="4"/>
    <s v="Subunternehmer"/>
    <n v="9999"/>
  </r>
  <r>
    <x v="0"/>
    <x v="0"/>
    <n v="58000954"/>
    <x v="577"/>
    <d v="2021-12-10T00:00:00"/>
    <x v="0"/>
    <n v="7000136517"/>
    <n v="136"/>
    <x v="2"/>
    <x v="0"/>
    <n v="134.63999999999999"/>
    <n v="7.4558"/>
    <n v="1003.848912"/>
    <x v="8"/>
    <x v="5"/>
    <s v="Linie 21"/>
    <n v="5021"/>
  </r>
  <r>
    <x v="0"/>
    <x v="0"/>
    <n v="58000987"/>
    <x v="578"/>
    <d v="2021-12-10T00:00:00"/>
    <x v="0"/>
    <n v="7000136518"/>
    <n v="135"/>
    <x v="2"/>
    <x v="0"/>
    <n v="133.65"/>
    <n v="7.4577"/>
    <n v="996.72160499999995"/>
    <x v="8"/>
    <x v="5"/>
    <s v="Linie 21"/>
    <n v="5021"/>
  </r>
  <r>
    <x v="0"/>
    <x v="0"/>
    <n v="58001009"/>
    <x v="579"/>
    <d v="2021-12-10T00:00:00"/>
    <x v="0"/>
    <n v="7000136866"/>
    <n v="3339"/>
    <x v="2"/>
    <x v="0"/>
    <n v="3339"/>
    <n v="8.0277999999999992"/>
    <n v="26804.824199999999"/>
    <x v="8"/>
    <x v="5"/>
    <s v="Linie 22"/>
    <n v="5022"/>
  </r>
  <r>
    <x v="0"/>
    <x v="0"/>
    <n v="58001014"/>
    <x v="580"/>
    <d v="2021-12-10T00:00:00"/>
    <x v="0"/>
    <n v="7000136368"/>
    <n v="408"/>
    <x v="2"/>
    <x v="0"/>
    <n v="403.92"/>
    <n v="8.1468000000000007"/>
    <n v="3290.655456"/>
    <x v="8"/>
    <x v="5"/>
    <s v="Linie 29"/>
    <n v="5029"/>
  </r>
  <r>
    <x v="0"/>
    <x v="0"/>
    <n v="58001063"/>
    <x v="581"/>
    <d v="2021-12-10T00:00:00"/>
    <x v="0"/>
    <n v="7000136473"/>
    <n v="170"/>
    <x v="2"/>
    <x v="0"/>
    <n v="170"/>
    <n v="8.0746000000000002"/>
    <n v="1372.682"/>
    <x v="8"/>
    <x v="5"/>
    <s v="Linie 22"/>
    <n v="5022"/>
  </r>
  <r>
    <x v="0"/>
    <x v="0"/>
    <n v="58001084"/>
    <x v="582"/>
    <d v="2021-12-10T00:00:00"/>
    <x v="0"/>
    <n v="7000136474"/>
    <n v="272"/>
    <x v="2"/>
    <x v="0"/>
    <n v="272"/>
    <n v="8.0749999999999993"/>
    <n v="2196.4"/>
    <x v="8"/>
    <x v="5"/>
    <s v="Linie 22"/>
    <n v="5022"/>
  </r>
  <r>
    <x v="0"/>
    <x v="0"/>
    <n v="58001123"/>
    <x v="583"/>
    <d v="2021-12-10T00:00:00"/>
    <x v="0"/>
    <n v="7000136550"/>
    <n v="34"/>
    <x v="2"/>
    <x v="0"/>
    <n v="33.659999999999997"/>
    <n v="7.4568000000000003"/>
    <n v="250.99588800000001"/>
    <x v="8"/>
    <x v="5"/>
    <s v="Linie 21"/>
    <n v="5021"/>
  </r>
  <r>
    <x v="0"/>
    <x v="0"/>
    <n v="58001140"/>
    <x v="116"/>
    <d v="2021-12-10T00:00:00"/>
    <x v="0"/>
    <n v="7000136557"/>
    <n v="204"/>
    <x v="2"/>
    <x v="0"/>
    <n v="201.96"/>
    <n v="7.4901999999999997"/>
    <n v="1512.7207920000001"/>
    <x v="8"/>
    <x v="5"/>
    <s v="Linie 21"/>
    <n v="5021"/>
  </r>
  <r>
    <x v="0"/>
    <x v="0"/>
    <n v="58001148"/>
    <x v="584"/>
    <d v="2021-12-10T00:00:00"/>
    <x v="0"/>
    <n v="7000134210"/>
    <n v="560"/>
    <x v="2"/>
    <x v="2"/>
    <n v="1971.2"/>
    <n v="17.853300000000001"/>
    <n v="9997.848"/>
    <x v="7"/>
    <x v="4"/>
    <s v="Subunternehmer"/>
    <n v="9999"/>
  </r>
  <r>
    <x v="0"/>
    <x v="0"/>
    <n v="58001149"/>
    <x v="585"/>
    <d v="2021-12-10T00:00:00"/>
    <x v="0"/>
    <n v="7000134212"/>
    <n v="448"/>
    <x v="2"/>
    <x v="2"/>
    <n v="1576.96"/>
    <n v="17.853300000000001"/>
    <n v="7998.2784000000001"/>
    <x v="7"/>
    <x v="4"/>
    <s v="Subunternehmer"/>
    <n v="9999"/>
  </r>
  <r>
    <x v="0"/>
    <x v="0"/>
    <n v="59500051"/>
    <x v="586"/>
    <d v="2021-12-10T00:00:00"/>
    <x v="0"/>
    <n v="7000137069"/>
    <n v="221"/>
    <x v="0"/>
    <x v="0"/>
    <n v="221"/>
    <n v="1.0463"/>
    <n v="231.23230000000001"/>
    <x v="0"/>
    <x v="0"/>
    <s v="Vacumierung"/>
    <n v="5902"/>
  </r>
  <r>
    <x v="0"/>
    <x v="0"/>
    <n v="59500052"/>
    <x v="587"/>
    <d v="2021-12-10T00:00:00"/>
    <x v="0"/>
    <n v="7000137070"/>
    <n v="212"/>
    <x v="0"/>
    <x v="0"/>
    <n v="212"/>
    <n v="1.0463"/>
    <n v="221.81559999999999"/>
    <x v="0"/>
    <x v="0"/>
    <s v="Vacumierung"/>
    <n v="5902"/>
  </r>
  <r>
    <x v="0"/>
    <x v="0"/>
    <n v="59500053"/>
    <x v="588"/>
    <d v="2021-12-10T00:00:00"/>
    <x v="0"/>
    <n v="7000137123"/>
    <n v="65"/>
    <x v="0"/>
    <x v="0"/>
    <n v="65"/>
    <n v="1.0463"/>
    <n v="68.009500000000003"/>
    <x v="0"/>
    <x v="0"/>
    <s v="Vacumierung"/>
    <n v="5902"/>
  </r>
  <r>
    <x v="0"/>
    <x v="0"/>
    <m/>
    <x v="120"/>
    <d v="2021-12-10T00:00:00"/>
    <x v="0"/>
    <n v="7000133642"/>
    <n v="0"/>
    <x v="3"/>
    <x v="3"/>
    <n v="0"/>
    <n v="0"/>
    <n v="0"/>
    <x v="0"/>
    <x v="0"/>
    <s v="Große Schneidemaschine Lachnit"/>
    <n v="1100"/>
  </r>
  <r>
    <x v="0"/>
    <x v="0"/>
    <m/>
    <x v="121"/>
    <d v="2021-12-10T00:00:00"/>
    <x v="0"/>
    <n v="7000136036"/>
    <n v="0"/>
    <x v="3"/>
    <x v="3"/>
    <n v="0"/>
    <n v="0"/>
    <n v="0"/>
    <x v="0"/>
    <x v="0"/>
    <s v="Kleine Schneidemaschine Käseteiler"/>
    <n v="1200"/>
  </r>
  <r>
    <x v="0"/>
    <x v="0"/>
    <m/>
    <x v="122"/>
    <d v="2021-12-10T00:00:00"/>
    <x v="0"/>
    <n v="7000136965"/>
    <n v="0"/>
    <x v="3"/>
    <x v="3"/>
    <n v="0"/>
    <n v="0"/>
    <n v="0"/>
    <x v="2"/>
    <x v="0"/>
    <s v="Thrun 1"/>
    <n v="2020"/>
  </r>
  <r>
    <x v="0"/>
    <x v="0"/>
    <m/>
    <x v="124"/>
    <d v="2021-12-10T00:00:00"/>
    <x v="0"/>
    <n v="7000136960"/>
    <n v="0"/>
    <x v="3"/>
    <x v="3"/>
    <n v="0"/>
    <n v="0"/>
    <n v="0"/>
    <x v="2"/>
    <x v="0"/>
    <s v="Mischer 1"/>
    <n v="2040"/>
  </r>
  <r>
    <x v="0"/>
    <x v="0"/>
    <m/>
    <x v="125"/>
    <d v="2021-12-10T00:00:00"/>
    <x v="0"/>
    <n v="7000136985"/>
    <n v="0"/>
    <x v="3"/>
    <x v="3"/>
    <n v="0"/>
    <n v="0"/>
    <n v="0"/>
    <x v="2"/>
    <x v="0"/>
    <s v="Mischer 2"/>
    <n v="2050"/>
  </r>
  <r>
    <x v="0"/>
    <x v="0"/>
    <m/>
    <x v="127"/>
    <d v="2021-12-10T00:00:00"/>
    <x v="0"/>
    <n v="7000136763"/>
    <n v="0"/>
    <x v="3"/>
    <x v="3"/>
    <n v="0"/>
    <n v="0"/>
    <n v="0"/>
    <x v="1"/>
    <x v="0"/>
    <s v="Füller unter M1"/>
    <n v="3010"/>
  </r>
  <r>
    <x v="0"/>
    <x v="0"/>
    <m/>
    <x v="128"/>
    <d v="2021-12-10T00:00:00"/>
    <x v="0"/>
    <n v="7000136979"/>
    <n v="0"/>
    <x v="3"/>
    <x v="3"/>
    <n v="0"/>
    <n v="0"/>
    <n v="0"/>
    <x v="1"/>
    <x v="0"/>
    <s v="Füller unter M2"/>
    <n v="3020"/>
  </r>
  <r>
    <x v="0"/>
    <x v="0"/>
    <m/>
    <x v="130"/>
    <d v="2021-12-10T00:00:00"/>
    <x v="0"/>
    <n v="7000136596"/>
    <n v="0"/>
    <x v="3"/>
    <x v="3"/>
    <n v="0"/>
    <n v="0"/>
    <n v="0"/>
    <x v="1"/>
    <x v="0"/>
    <s v="Füller unter UHT"/>
    <n v="3040"/>
  </r>
  <r>
    <x v="0"/>
    <x v="0"/>
    <m/>
    <x v="131"/>
    <d v="2021-12-10T00:00:00"/>
    <x v="0"/>
    <n v="7000136602"/>
    <n v="0"/>
    <x v="3"/>
    <x v="3"/>
    <n v="0"/>
    <n v="0"/>
    <n v="0"/>
    <x v="2"/>
    <x v="0"/>
    <s v="Füller unter UMSK 130"/>
    <n v="3100"/>
  </r>
  <r>
    <x v="0"/>
    <x v="0"/>
    <m/>
    <x v="132"/>
    <d v="2021-12-10T00:00:00"/>
    <x v="0"/>
    <n v="7000136359"/>
    <n v="0"/>
    <x v="3"/>
    <x v="3"/>
    <n v="0"/>
    <n v="0"/>
    <n v="0"/>
    <x v="8"/>
    <x v="5"/>
    <s v="Linie 20"/>
    <n v="5020"/>
  </r>
  <r>
    <x v="0"/>
    <x v="0"/>
    <m/>
    <x v="132"/>
    <d v="2021-12-10T00:00:00"/>
    <x v="0"/>
    <n v="7000136371"/>
    <n v="0"/>
    <x v="3"/>
    <x v="3"/>
    <n v="0"/>
    <n v="0"/>
    <n v="0"/>
    <x v="8"/>
    <x v="5"/>
    <s v="Linie 20"/>
    <n v="5020"/>
  </r>
  <r>
    <x v="0"/>
    <x v="0"/>
    <m/>
    <x v="135"/>
    <d v="2021-12-10T00:00:00"/>
    <x v="0"/>
    <n v="7000136426"/>
    <n v="0.45"/>
    <x v="1"/>
    <x v="1"/>
    <n v="0"/>
    <n v="0"/>
    <n v="0"/>
    <x v="8"/>
    <x v="5"/>
    <s v="Linie 23"/>
    <n v="5023"/>
  </r>
  <r>
    <x v="0"/>
    <x v="0"/>
    <m/>
    <x v="589"/>
    <d v="2021-12-10T00:00:00"/>
    <x v="0"/>
    <n v="7000136847"/>
    <n v="0"/>
    <x v="3"/>
    <x v="3"/>
    <n v="0"/>
    <n v="0"/>
    <n v="0"/>
    <x v="8"/>
    <x v="5"/>
    <s v="Linie 29"/>
    <n v="5029"/>
  </r>
  <r>
    <x v="0"/>
    <x v="0"/>
    <m/>
    <x v="590"/>
    <d v="2021-12-10T00:00:00"/>
    <x v="0"/>
    <n v="7000136940"/>
    <n v="0"/>
    <x v="3"/>
    <x v="3"/>
    <n v="0"/>
    <n v="0"/>
    <n v="0"/>
    <x v="2"/>
    <x v="0"/>
    <s v="Thrun 2"/>
    <n v="2030"/>
  </r>
  <r>
    <x v="0"/>
    <x v="0"/>
    <m/>
    <x v="455"/>
    <d v="2021-12-10T00:00:00"/>
    <x v="0"/>
    <n v="7000136961"/>
    <n v="0"/>
    <x v="3"/>
    <x v="3"/>
    <n v="0"/>
    <n v="0"/>
    <n v="0"/>
    <x v="2"/>
    <x v="0"/>
    <s v="Mischer 1"/>
    <n v="2040"/>
  </r>
  <r>
    <x v="0"/>
    <x v="0"/>
    <m/>
    <x v="456"/>
    <d v="2021-12-10T00:00:00"/>
    <x v="0"/>
    <n v="7000136764"/>
    <n v="0"/>
    <x v="3"/>
    <x v="3"/>
    <n v="0"/>
    <n v="0"/>
    <n v="0"/>
    <x v="1"/>
    <x v="0"/>
    <s v="Füller unter M1"/>
    <n v="3010"/>
  </r>
  <r>
    <x v="0"/>
    <x v="0"/>
    <m/>
    <x v="591"/>
    <d v="2021-12-10T00:00:00"/>
    <x v="0"/>
    <n v="7000136941"/>
    <n v="0"/>
    <x v="3"/>
    <x v="3"/>
    <n v="0"/>
    <n v="0"/>
    <n v="0"/>
    <x v="1"/>
    <x v="0"/>
    <s v="Füller unter Thrun 2"/>
    <n v="3030"/>
  </r>
  <r>
    <x v="0"/>
    <x v="0"/>
    <n v="31000169"/>
    <x v="158"/>
    <d v="2021-12-11T00:00:00"/>
    <x v="0"/>
    <n v="7000136756"/>
    <n v="1488"/>
    <x v="1"/>
    <x v="1"/>
    <n v="2871.84"/>
    <n v="6.0467000000000004"/>
    <n v="8997.4896000000008"/>
    <x v="1"/>
    <x v="0"/>
    <s v="Füller unter Thrun 2"/>
    <n v="3030"/>
  </r>
  <r>
    <x v="0"/>
    <x v="0"/>
    <n v="35000268"/>
    <x v="170"/>
    <d v="2021-12-11T00:00:00"/>
    <x v="0"/>
    <n v="7000136944"/>
    <n v="2500"/>
    <x v="0"/>
    <x v="0"/>
    <n v="2500"/>
    <n v="2.5156999999999998"/>
    <n v="6289.25"/>
    <x v="2"/>
    <x v="0"/>
    <s v="Thrun 2"/>
    <n v="2030"/>
  </r>
  <r>
    <x v="0"/>
    <x v="0"/>
    <n v="35000268"/>
    <x v="170"/>
    <d v="2021-12-11T00:00:00"/>
    <x v="0"/>
    <n v="7000136944"/>
    <n v="2500"/>
    <x v="0"/>
    <x v="0"/>
    <n v="2500"/>
    <n v="2.5156999999999998"/>
    <n v="6289.25"/>
    <x v="2"/>
    <x v="0"/>
    <s v="Wolf Th2"/>
    <n v="2090"/>
  </r>
  <r>
    <x v="0"/>
    <x v="0"/>
    <n v="57000279"/>
    <x v="592"/>
    <d v="2021-12-11T00:00:00"/>
    <x v="0"/>
    <n v="7000136917"/>
    <n v="0"/>
    <x v="2"/>
    <x v="2"/>
    <n v="0"/>
    <n v="27.057600000000001"/>
    <n v="0"/>
    <x v="3"/>
    <x v="1"/>
    <s v="Wurstverpackung"/>
    <n v="5330"/>
  </r>
  <r>
    <x v="0"/>
    <x v="0"/>
    <n v="57000682"/>
    <x v="221"/>
    <d v="2021-12-11T00:00:00"/>
    <x v="0"/>
    <n v="7000136906"/>
    <n v="0"/>
    <x v="2"/>
    <x v="2"/>
    <n v="0"/>
    <n v="27.083400000000001"/>
    <n v="0"/>
    <x v="3"/>
    <x v="1"/>
    <s v="Wurstverpackung"/>
    <n v="5330"/>
  </r>
  <r>
    <x v="0"/>
    <x v="0"/>
    <n v="57000684"/>
    <x v="223"/>
    <d v="2021-12-11T00:00:00"/>
    <x v="0"/>
    <n v="7000136908"/>
    <n v="0"/>
    <x v="2"/>
    <x v="2"/>
    <n v="0"/>
    <n v="36.694899999999997"/>
    <n v="0"/>
    <x v="3"/>
    <x v="1"/>
    <s v="Wurstverpackung"/>
    <n v="5330"/>
  </r>
  <r>
    <x v="0"/>
    <x v="0"/>
    <n v="58001177"/>
    <x v="593"/>
    <d v="2021-12-11T00:00:00"/>
    <x v="0"/>
    <n v="7000136792"/>
    <n v="4779"/>
    <x v="2"/>
    <x v="2"/>
    <n v="14337"/>
    <n v="40.837899999999998"/>
    <n v="195164.3241"/>
    <x v="8"/>
    <x v="5"/>
    <s v="Linie 21"/>
    <n v="5021"/>
  </r>
  <r>
    <x v="0"/>
    <x v="0"/>
    <n v="58001177"/>
    <x v="593"/>
    <d v="2021-12-11T00:00:00"/>
    <x v="0"/>
    <n v="7000137120"/>
    <n v="120"/>
    <x v="2"/>
    <x v="2"/>
    <n v="360"/>
    <n v="40.837899999999998"/>
    <n v="4900.5479999999998"/>
    <x v="8"/>
    <x v="5"/>
    <s v="Linie 22"/>
    <n v="5022"/>
  </r>
  <r>
    <x v="0"/>
    <x v="0"/>
    <n v="58001177"/>
    <x v="593"/>
    <d v="2021-12-11T00:00:00"/>
    <x v="0"/>
    <n v="7000137121"/>
    <n v="0"/>
    <x v="2"/>
    <x v="2"/>
    <n v="0"/>
    <n v="40.837899999999998"/>
    <n v="0"/>
    <x v="8"/>
    <x v="5"/>
    <s v="Linie 23"/>
    <n v="5023"/>
  </r>
  <r>
    <x v="0"/>
    <x v="0"/>
    <m/>
    <x v="123"/>
    <d v="2021-12-11T00:00:00"/>
    <x v="0"/>
    <n v="7000136946"/>
    <n v="0"/>
    <x v="3"/>
    <x v="3"/>
    <n v="0"/>
    <n v="0"/>
    <n v="0"/>
    <x v="2"/>
    <x v="0"/>
    <s v="Thrun 2"/>
    <n v="2030"/>
  </r>
  <r>
    <x v="0"/>
    <x v="0"/>
    <m/>
    <x v="123"/>
    <d v="2021-12-11T00:00:00"/>
    <x v="0"/>
    <n v="7000136947"/>
    <n v="0"/>
    <x v="3"/>
    <x v="3"/>
    <n v="0"/>
    <n v="0"/>
    <n v="0"/>
    <x v="2"/>
    <x v="0"/>
    <s v="Thrun 2"/>
    <n v="2030"/>
  </r>
  <r>
    <x v="0"/>
    <x v="0"/>
    <m/>
    <x v="129"/>
    <d v="2021-12-11T00:00:00"/>
    <x v="0"/>
    <n v="7000136587"/>
    <n v="0"/>
    <x v="3"/>
    <x v="3"/>
    <n v="0"/>
    <n v="0"/>
    <n v="0"/>
    <x v="1"/>
    <x v="0"/>
    <s v="Füller unter Thrun 2"/>
    <n v="3030"/>
  </r>
  <r>
    <x v="0"/>
    <x v="0"/>
    <m/>
    <x v="129"/>
    <d v="2021-12-11T00:00:00"/>
    <x v="0"/>
    <n v="7000136757"/>
    <n v="0"/>
    <x v="3"/>
    <x v="3"/>
    <n v="0"/>
    <n v="0"/>
    <n v="0"/>
    <x v="1"/>
    <x v="0"/>
    <s v="Füller unter Thrun 2"/>
    <n v="3030"/>
  </r>
  <r>
    <x v="0"/>
    <x v="0"/>
    <m/>
    <x v="594"/>
    <d v="2021-12-11T00:00:00"/>
    <x v="0"/>
    <n v="7000135790"/>
    <n v="0"/>
    <x v="3"/>
    <x v="3"/>
    <n v="0"/>
    <n v="0"/>
    <n v="0"/>
    <x v="3"/>
    <x v="1"/>
    <s v="Wurstverpackung"/>
    <n v="5330"/>
  </r>
  <r>
    <x v="0"/>
    <x v="0"/>
    <n v="57000623"/>
    <x v="83"/>
    <d v="2021-12-12T00:00:00"/>
    <x v="0"/>
    <n v="7000136589"/>
    <n v="4420"/>
    <x v="2"/>
    <x v="0"/>
    <n v="5304"/>
    <n v="5.1889000000000003"/>
    <n v="27521.925599999999"/>
    <x v="8"/>
    <x v="5"/>
    <s v="Linie 22"/>
    <n v="5022"/>
  </r>
  <r>
    <x v="0"/>
    <x v="0"/>
    <n v="58000638"/>
    <x v="391"/>
    <d v="2021-12-12T00:00:00"/>
    <x v="0"/>
    <n v="7000136821"/>
    <n v="34"/>
    <x v="2"/>
    <x v="0"/>
    <n v="33.659999999999997"/>
    <n v="7.8662999999999998"/>
    <n v="264.77965799999998"/>
    <x v="8"/>
    <x v="5"/>
    <s v="Linie 23"/>
    <n v="5023"/>
  </r>
  <r>
    <x v="0"/>
    <x v="0"/>
    <n v="58000731"/>
    <x v="595"/>
    <d v="2021-12-12T00:00:00"/>
    <x v="0"/>
    <n v="7000136466"/>
    <n v="136"/>
    <x v="2"/>
    <x v="0"/>
    <n v="136"/>
    <n v="9.5741999999999994"/>
    <n v="1302.0912000000001"/>
    <x v="8"/>
    <x v="5"/>
    <s v="Linie 22"/>
    <n v="5022"/>
  </r>
  <r>
    <x v="0"/>
    <x v="0"/>
    <n v="58000831"/>
    <x v="409"/>
    <d v="2021-12-12T00:00:00"/>
    <x v="0"/>
    <n v="7000136873"/>
    <n v="2465"/>
    <x v="2"/>
    <x v="0"/>
    <n v="2440.35"/>
    <n v="6.7553000000000001"/>
    <n v="16485.296354999999"/>
    <x v="8"/>
    <x v="5"/>
    <s v="Linie 21"/>
    <n v="5021"/>
  </r>
  <r>
    <x v="0"/>
    <x v="0"/>
    <n v="58000835"/>
    <x v="103"/>
    <d v="2021-12-12T00:00:00"/>
    <x v="0"/>
    <n v="7000136822"/>
    <n v="2890"/>
    <x v="2"/>
    <x v="0"/>
    <n v="2861.1"/>
    <n v="7.8437999999999999"/>
    <n v="22441.89618"/>
    <x v="8"/>
    <x v="5"/>
    <s v="Linie 23"/>
    <n v="5023"/>
  </r>
  <r>
    <x v="0"/>
    <x v="0"/>
    <n v="58000841"/>
    <x v="104"/>
    <d v="2021-12-12T00:00:00"/>
    <x v="0"/>
    <n v="7000136845"/>
    <n v="0"/>
    <x v="2"/>
    <x v="0"/>
    <n v="0"/>
    <n v="9.9200999999999997"/>
    <n v="0"/>
    <x v="8"/>
    <x v="5"/>
    <s v="Linie 20"/>
    <n v="5020"/>
  </r>
  <r>
    <x v="0"/>
    <x v="0"/>
    <n v="58000845"/>
    <x v="596"/>
    <d v="2021-12-12T00:00:00"/>
    <x v="0"/>
    <n v="7000136469"/>
    <n v="1190"/>
    <x v="2"/>
    <x v="0"/>
    <n v="1190"/>
    <n v="9.5287000000000006"/>
    <n v="11339.153"/>
    <x v="8"/>
    <x v="5"/>
    <s v="Linie 22"/>
    <n v="5022"/>
  </r>
  <r>
    <x v="0"/>
    <x v="0"/>
    <n v="58000847"/>
    <x v="597"/>
    <d v="2021-12-12T00:00:00"/>
    <x v="0"/>
    <n v="7000137200"/>
    <n v="2040"/>
    <x v="2"/>
    <x v="0"/>
    <n v="2019.6"/>
    <n v="8.0845000000000002"/>
    <n v="16327.456200000001"/>
    <x v="8"/>
    <x v="5"/>
    <s v="Linie 20"/>
    <n v="5020"/>
  </r>
  <r>
    <x v="0"/>
    <x v="0"/>
    <n v="58000849"/>
    <x v="517"/>
    <d v="2021-12-12T00:00:00"/>
    <x v="0"/>
    <n v="7000137203"/>
    <n v="425"/>
    <x v="2"/>
    <x v="0"/>
    <n v="425"/>
    <n v="11.0083"/>
    <n v="4678.5275000000001"/>
    <x v="8"/>
    <x v="5"/>
    <s v="Linie 29"/>
    <n v="5029"/>
  </r>
  <r>
    <x v="0"/>
    <x v="0"/>
    <n v="58000890"/>
    <x v="598"/>
    <d v="2021-12-12T00:00:00"/>
    <x v="0"/>
    <n v="7000136938"/>
    <n v="0"/>
    <x v="2"/>
    <x v="0"/>
    <n v="0"/>
    <n v="9.0250000000000004"/>
    <n v="0"/>
    <x v="8"/>
    <x v="5"/>
    <s v="Linie 23"/>
    <n v="5023"/>
  </r>
  <r>
    <x v="0"/>
    <x v="0"/>
    <n v="58001010"/>
    <x v="599"/>
    <d v="2021-12-12T00:00:00"/>
    <x v="0"/>
    <n v="7000136875"/>
    <n v="0"/>
    <x v="2"/>
    <x v="0"/>
    <n v="0"/>
    <n v="7.3463000000000003"/>
    <n v="0"/>
    <x v="8"/>
    <x v="5"/>
    <s v="Linie 21"/>
    <n v="5021"/>
  </r>
  <r>
    <x v="0"/>
    <x v="0"/>
    <n v="58001095"/>
    <x v="600"/>
    <d v="2021-12-12T00:00:00"/>
    <x v="0"/>
    <n v="7000136475"/>
    <n v="68"/>
    <x v="2"/>
    <x v="0"/>
    <n v="68"/>
    <n v="9.5731999999999999"/>
    <n v="650.97760000000005"/>
    <x v="8"/>
    <x v="5"/>
    <s v="Linie 22"/>
    <n v="5022"/>
  </r>
  <r>
    <x v="0"/>
    <x v="0"/>
    <n v="58001097"/>
    <x v="114"/>
    <d v="2021-12-12T00:00:00"/>
    <x v="0"/>
    <n v="7000137028"/>
    <n v="716"/>
    <x v="2"/>
    <x v="2"/>
    <n v="6873.6"/>
    <n v="34.531199999999998"/>
    <n v="24724.339199999999"/>
    <x v="5"/>
    <x v="2"/>
    <s v="Linie 31"/>
    <n v="5031"/>
  </r>
  <r>
    <x v="0"/>
    <x v="0"/>
    <n v="58001117"/>
    <x v="601"/>
    <d v="2021-12-12T00:00:00"/>
    <x v="0"/>
    <n v="7000136477"/>
    <n v="34"/>
    <x v="2"/>
    <x v="0"/>
    <n v="34"/>
    <n v="9.5798000000000005"/>
    <n v="325.71319999999997"/>
    <x v="8"/>
    <x v="5"/>
    <s v="Linie 22"/>
    <n v="5022"/>
  </r>
  <r>
    <x v="0"/>
    <x v="0"/>
    <n v="58001143"/>
    <x v="117"/>
    <d v="2021-12-12T00:00:00"/>
    <x v="0"/>
    <n v="7000137201"/>
    <n v="2380"/>
    <x v="2"/>
    <x v="0"/>
    <n v="2856"/>
    <n v="8.3716000000000008"/>
    <n v="23909.2896"/>
    <x v="8"/>
    <x v="5"/>
    <s v="Linie 20"/>
    <n v="5020"/>
  </r>
  <r>
    <x v="0"/>
    <x v="0"/>
    <m/>
    <x v="132"/>
    <d v="2021-12-12T00:00:00"/>
    <x v="0"/>
    <n v="7000137202"/>
    <n v="0"/>
    <x v="3"/>
    <x v="3"/>
    <n v="0"/>
    <n v="0"/>
    <n v="0"/>
    <x v="8"/>
    <x v="5"/>
    <s v="Linie 20"/>
    <n v="5020"/>
  </r>
  <r>
    <x v="0"/>
    <x v="0"/>
    <m/>
    <x v="134"/>
    <d v="2021-12-12T00:00:00"/>
    <x v="0"/>
    <n v="7000136486"/>
    <n v="0"/>
    <x v="1"/>
    <x v="1"/>
    <n v="0"/>
    <n v="0"/>
    <n v="0"/>
    <x v="8"/>
    <x v="5"/>
    <s v="Linie 22"/>
    <n v="5022"/>
  </r>
  <r>
    <x v="0"/>
    <x v="0"/>
    <m/>
    <x v="454"/>
    <d v="2021-12-12T00:00:00"/>
    <x v="0"/>
    <n v="7000136831"/>
    <n v="0"/>
    <x v="3"/>
    <x v="3"/>
    <n v="0"/>
    <n v="0"/>
    <n v="0"/>
    <x v="8"/>
    <x v="5"/>
    <s v="Linie 23"/>
    <n v="5023"/>
  </r>
  <r>
    <x v="1"/>
    <x v="0"/>
    <n v="23500014"/>
    <x v="295"/>
    <d v="2021-08-19T00:00:00"/>
    <x v="1"/>
    <n v="7000118530"/>
    <n v="1213"/>
    <x v="0"/>
    <x v="0"/>
    <n v="1213"/>
    <n v="4.2297000000000002"/>
    <n v="5130.6261000000004"/>
    <x v="0"/>
    <x v="0"/>
    <s v="Kleine Schneidemaschine Käseteiler"/>
    <n v="1200"/>
  </r>
  <r>
    <x v="1"/>
    <x v="0"/>
    <n v="23500015"/>
    <x v="296"/>
    <d v="2021-08-19T00:00:00"/>
    <x v="1"/>
    <n v="7000118531"/>
    <n v="2072.5"/>
    <x v="0"/>
    <x v="0"/>
    <n v="2072.5"/>
    <n v="4.2279999999999998"/>
    <n v="8762.5300000000007"/>
    <x v="0"/>
    <x v="0"/>
    <s v="Kleine Schneidemaschine Käseteiler"/>
    <n v="1200"/>
  </r>
  <r>
    <x v="1"/>
    <x v="0"/>
    <n v="23500026"/>
    <x v="602"/>
    <d v="2021-08-19T00:00:00"/>
    <x v="1"/>
    <n v="7000117711"/>
    <n v="426.5"/>
    <x v="0"/>
    <x v="0"/>
    <n v="426.5"/>
    <n v="3.1113"/>
    <n v="1326.9694500000001"/>
    <x v="0"/>
    <x v="0"/>
    <s v="Kleine Schneidemaschine Käseteiler"/>
    <n v="1200"/>
  </r>
  <r>
    <x v="1"/>
    <x v="0"/>
    <n v="23500029"/>
    <x v="297"/>
    <d v="2021-08-19T00:00:00"/>
    <x v="1"/>
    <n v="7000118533"/>
    <n v="424.5"/>
    <x v="0"/>
    <x v="0"/>
    <n v="424.5"/>
    <n v="4.3174000000000001"/>
    <n v="1832.7363"/>
    <x v="0"/>
    <x v="0"/>
    <s v="Kleine Schneidemaschine Käseteiler"/>
    <n v="1200"/>
  </r>
  <r>
    <x v="1"/>
    <x v="0"/>
    <n v="23500286"/>
    <x v="142"/>
    <d v="2021-08-19T00:00:00"/>
    <x v="1"/>
    <n v="7000119269"/>
    <n v="416"/>
    <x v="0"/>
    <x v="0"/>
    <n v="416"/>
    <n v="4.2755000000000001"/>
    <n v="1778.6079999999999"/>
    <x v="0"/>
    <x v="0"/>
    <s v="Wolf Zutatenvorbereitung"/>
    <n v="1430"/>
  </r>
  <r>
    <x v="1"/>
    <x v="0"/>
    <n v="23500303"/>
    <x v="458"/>
    <d v="2021-08-19T00:00:00"/>
    <x v="1"/>
    <n v="7000119549"/>
    <n v="1951"/>
    <x v="0"/>
    <x v="0"/>
    <n v="1951"/>
    <n v="3.5335000000000001"/>
    <n v="6893.8585000000003"/>
    <x v="0"/>
    <x v="0"/>
    <s v="Rohware aus-/umpacken, vorbereiten"/>
    <n v="1300"/>
  </r>
  <r>
    <x v="1"/>
    <x v="0"/>
    <n v="23500304"/>
    <x v="459"/>
    <d v="2021-08-19T00:00:00"/>
    <x v="1"/>
    <n v="7000119464"/>
    <n v="3387"/>
    <x v="0"/>
    <x v="0"/>
    <n v="3387"/>
    <n v="3.7835000000000001"/>
    <n v="12814.7145"/>
    <x v="0"/>
    <x v="0"/>
    <s v="Rohware aus-/umpacken, vorbereiten"/>
    <n v="1300"/>
  </r>
  <r>
    <x v="1"/>
    <x v="0"/>
    <n v="23500305"/>
    <x v="4"/>
    <d v="2021-08-19T00:00:00"/>
    <x v="1"/>
    <n v="7000119266"/>
    <n v="505"/>
    <x v="0"/>
    <x v="0"/>
    <n v="505"/>
    <n v="4.4934000000000003"/>
    <n v="2269.1669999999999"/>
    <x v="0"/>
    <x v="0"/>
    <s v="Holac Zutatenvorbereitung"/>
    <n v="1410"/>
  </r>
  <r>
    <x v="1"/>
    <x v="0"/>
    <n v="23500354"/>
    <x v="7"/>
    <d v="2021-08-19T00:00:00"/>
    <x v="1"/>
    <n v="7000119267"/>
    <n v="114"/>
    <x v="0"/>
    <x v="0"/>
    <n v="114"/>
    <n v="4.5490000000000004"/>
    <n v="518.58600000000001"/>
    <x v="0"/>
    <x v="0"/>
    <s v="Holac Zutatenvorbereitung"/>
    <n v="1410"/>
  </r>
  <r>
    <x v="1"/>
    <x v="0"/>
    <n v="23500391"/>
    <x v="603"/>
    <d v="2021-08-19T00:00:00"/>
    <x v="1"/>
    <n v="7000119463"/>
    <n v="100"/>
    <x v="0"/>
    <x v="0"/>
    <n v="100"/>
    <n v="9.3101000000000003"/>
    <n v="931.01"/>
    <x v="0"/>
    <x v="0"/>
    <s v="Holac Zutatenvorbereitung"/>
    <n v="1410"/>
  </r>
  <r>
    <x v="1"/>
    <x v="0"/>
    <n v="23500396"/>
    <x v="147"/>
    <d v="2021-08-19T00:00:00"/>
    <x v="1"/>
    <n v="7000115759"/>
    <n v="0"/>
    <x v="0"/>
    <x v="0"/>
    <n v="0"/>
    <n v="8.2918000000000003"/>
    <n v="0"/>
    <x v="4"/>
    <x v="1"/>
    <s v="Röstofen"/>
    <n v="5420"/>
  </r>
  <r>
    <x v="1"/>
    <x v="0"/>
    <n v="24000493"/>
    <x v="149"/>
    <d v="2021-08-19T00:00:00"/>
    <x v="1"/>
    <n v="7000118727"/>
    <n v="3820"/>
    <x v="0"/>
    <x v="1"/>
    <n v="3820"/>
    <n v="0"/>
    <n v="0"/>
    <x v="1"/>
    <x v="0"/>
    <s v="Füller unter M1"/>
    <n v="3010"/>
  </r>
  <r>
    <x v="1"/>
    <x v="0"/>
    <n v="29600001"/>
    <x v="604"/>
    <d v="2021-08-19T00:00:00"/>
    <x v="1"/>
    <n v="7000119834"/>
    <n v="1035"/>
    <x v="0"/>
    <x v="0"/>
    <n v="1035"/>
    <n v="2"/>
    <n v="2070"/>
    <x v="0"/>
    <x v="0"/>
    <s v="Rohware aus-/umpacken, vorbereiten"/>
    <n v="1300"/>
  </r>
  <r>
    <x v="1"/>
    <x v="0"/>
    <n v="29600006"/>
    <x v="462"/>
    <d v="2021-08-19T00:00:00"/>
    <x v="1"/>
    <n v="7000119609"/>
    <n v="202"/>
    <x v="0"/>
    <x v="0"/>
    <n v="202"/>
    <n v="1.5"/>
    <n v="303"/>
    <x v="0"/>
    <x v="0"/>
    <s v="Rohware aus-/umpacken, vorbereiten"/>
    <n v="1300"/>
  </r>
  <r>
    <x v="1"/>
    <x v="0"/>
    <n v="29600007"/>
    <x v="152"/>
    <d v="2021-08-19T00:00:00"/>
    <x v="1"/>
    <n v="7000119465"/>
    <n v="1134"/>
    <x v="0"/>
    <x v="0"/>
    <n v="1134"/>
    <n v="0.5"/>
    <n v="567"/>
    <x v="0"/>
    <x v="0"/>
    <s v="Rohware aus-/umpacken, vorbereiten"/>
    <n v="1300"/>
  </r>
  <r>
    <x v="1"/>
    <x v="0"/>
    <n v="29600008"/>
    <x v="153"/>
    <d v="2021-08-19T00:00:00"/>
    <x v="1"/>
    <n v="7000119610"/>
    <n v="197"/>
    <x v="0"/>
    <x v="0"/>
    <n v="197"/>
    <n v="0.5"/>
    <n v="98.5"/>
    <x v="0"/>
    <x v="0"/>
    <s v="Rohware aus-/umpacken, vorbereiten"/>
    <n v="1300"/>
  </r>
  <r>
    <x v="1"/>
    <x v="0"/>
    <n v="29600009"/>
    <x v="303"/>
    <d v="2021-08-19T00:00:00"/>
    <x v="1"/>
    <n v="7000119611"/>
    <n v="270"/>
    <x v="0"/>
    <x v="0"/>
    <n v="270"/>
    <n v="0.98950000000000005"/>
    <n v="267.16500000000002"/>
    <x v="0"/>
    <x v="0"/>
    <s v="Rohware aus-/umpacken, vorbereiten"/>
    <n v="1300"/>
  </r>
  <r>
    <x v="1"/>
    <x v="0"/>
    <n v="29600020"/>
    <x v="465"/>
    <d v="2021-08-19T00:00:00"/>
    <x v="1"/>
    <n v="7000118840"/>
    <n v="428"/>
    <x v="0"/>
    <x v="0"/>
    <n v="428"/>
    <n v="1.5863"/>
    <n v="678.93640000000005"/>
    <x v="0"/>
    <x v="0"/>
    <s v="Rohware aus-/umpacken, vorbereiten"/>
    <n v="1300"/>
  </r>
  <r>
    <x v="1"/>
    <x v="0"/>
    <n v="29600023"/>
    <x v="466"/>
    <d v="2021-08-19T00:00:00"/>
    <x v="1"/>
    <n v="7000118721"/>
    <n v="885"/>
    <x v="0"/>
    <x v="0"/>
    <n v="885"/>
    <n v="0.98"/>
    <n v="867.3"/>
    <x v="0"/>
    <x v="0"/>
    <s v="Rohware aus-/umpacken, vorbereiten"/>
    <n v="1300"/>
  </r>
  <r>
    <x v="1"/>
    <x v="0"/>
    <n v="29600024"/>
    <x v="605"/>
    <d v="2021-08-19T00:00:00"/>
    <x v="1"/>
    <n v="7000119614"/>
    <n v="469"/>
    <x v="0"/>
    <x v="0"/>
    <n v="469"/>
    <n v="0.55230000000000001"/>
    <n v="259.02870000000001"/>
    <x v="0"/>
    <x v="0"/>
    <s v="Rohware aus-/umpacken, vorbereiten"/>
    <n v="1300"/>
  </r>
  <r>
    <x v="1"/>
    <x v="0"/>
    <n v="29600027"/>
    <x v="606"/>
    <d v="2021-08-19T00:00:00"/>
    <x v="1"/>
    <n v="7000119617"/>
    <n v="170"/>
    <x v="0"/>
    <x v="0"/>
    <n v="170"/>
    <n v="0.93210000000000004"/>
    <n v="158.45699999999999"/>
    <x v="0"/>
    <x v="0"/>
    <s v="Rohware aus-/umpacken, vorbereiten"/>
    <n v="1300"/>
  </r>
  <r>
    <x v="1"/>
    <x v="0"/>
    <n v="29600028"/>
    <x v="607"/>
    <d v="2021-08-19T00:00:00"/>
    <x v="1"/>
    <n v="7000118724"/>
    <n v="208"/>
    <x v="0"/>
    <x v="0"/>
    <n v="208"/>
    <n v="0.5"/>
    <n v="104"/>
    <x v="0"/>
    <x v="0"/>
    <s v="Rohware aus-/umpacken, vorbereiten"/>
    <n v="1300"/>
  </r>
  <r>
    <x v="1"/>
    <x v="0"/>
    <n v="29600028"/>
    <x v="607"/>
    <d v="2021-08-19T00:00:00"/>
    <x v="1"/>
    <n v="7000119618"/>
    <n v="242"/>
    <x v="0"/>
    <x v="0"/>
    <n v="242"/>
    <n v="0.5"/>
    <n v="121"/>
    <x v="0"/>
    <x v="0"/>
    <s v="Rohware aus-/umpacken, vorbereiten"/>
    <n v="1300"/>
  </r>
  <r>
    <x v="1"/>
    <x v="0"/>
    <n v="31000169"/>
    <x v="158"/>
    <d v="2021-08-19T00:00:00"/>
    <x v="1"/>
    <n v="7000119083"/>
    <n v="2648"/>
    <x v="1"/>
    <x v="1"/>
    <n v="5110.6400000000003"/>
    <n v="5.9943999999999997"/>
    <n v="15873.171200000001"/>
    <x v="1"/>
    <x v="0"/>
    <s v="Füller unter Thrun 2"/>
    <n v="3030"/>
  </r>
  <r>
    <x v="1"/>
    <x v="0"/>
    <n v="32000012"/>
    <x v="160"/>
    <d v="2021-08-19T00:00:00"/>
    <x v="1"/>
    <n v="7000119466"/>
    <n v="30"/>
    <x v="1"/>
    <x v="1"/>
    <n v="279"/>
    <n v="27.543199999999999"/>
    <n v="826.29600000000005"/>
    <x v="1"/>
    <x v="0"/>
    <s v="Füller unter M1"/>
    <n v="3010"/>
  </r>
  <r>
    <x v="1"/>
    <x v="0"/>
    <n v="32000020"/>
    <x v="608"/>
    <d v="2021-08-19T00:00:00"/>
    <x v="1"/>
    <n v="7000119198"/>
    <n v="223"/>
    <x v="1"/>
    <x v="1"/>
    <n v="2029.3"/>
    <n v="24.438600000000001"/>
    <n v="5449.8077999999996"/>
    <x v="1"/>
    <x v="0"/>
    <s v="Füller unter M1"/>
    <n v="3010"/>
  </r>
  <r>
    <x v="1"/>
    <x v="0"/>
    <n v="32000022"/>
    <x v="15"/>
    <d v="2021-08-19T00:00:00"/>
    <x v="1"/>
    <n v="7000119226"/>
    <n v="0"/>
    <x v="1"/>
    <x v="1"/>
    <n v="0"/>
    <n v="20.6524"/>
    <n v="0"/>
    <x v="1"/>
    <x v="0"/>
    <s v="Füller unter M2"/>
    <n v="3020"/>
  </r>
  <r>
    <x v="1"/>
    <x v="0"/>
    <n v="32000029"/>
    <x v="541"/>
    <d v="2021-08-19T00:00:00"/>
    <x v="1"/>
    <n v="7000119197"/>
    <n v="100"/>
    <x v="1"/>
    <x v="1"/>
    <n v="670"/>
    <n v="19.2867"/>
    <n v="1928.67"/>
    <x v="1"/>
    <x v="0"/>
    <s v="Füller unter M1"/>
    <n v="3010"/>
  </r>
  <r>
    <x v="1"/>
    <x v="0"/>
    <n v="32000037"/>
    <x v="469"/>
    <d v="2021-08-19T00:00:00"/>
    <x v="1"/>
    <n v="7000119196"/>
    <n v="162"/>
    <x v="1"/>
    <x v="1"/>
    <n v="1360.8"/>
    <n v="24.093499999999999"/>
    <n v="3903.1469999999999"/>
    <x v="1"/>
    <x v="0"/>
    <s v="Füller unter M1"/>
    <n v="3010"/>
  </r>
  <r>
    <x v="1"/>
    <x v="0"/>
    <n v="32000049"/>
    <x v="16"/>
    <d v="2021-08-19T00:00:00"/>
    <x v="1"/>
    <n v="7000119195"/>
    <n v="729"/>
    <x v="1"/>
    <x v="1"/>
    <n v="5248.8"/>
    <n v="19.3871"/>
    <n v="14133.195900000001"/>
    <x v="1"/>
    <x v="0"/>
    <s v="Füller unter M2"/>
    <n v="3020"/>
  </r>
  <r>
    <x v="1"/>
    <x v="0"/>
    <n v="32000053"/>
    <x v="609"/>
    <d v="2021-08-19T00:00:00"/>
    <x v="1"/>
    <n v="7000119215"/>
    <n v="477"/>
    <x v="1"/>
    <x v="1"/>
    <n v="2718.9"/>
    <n v="17.167400000000001"/>
    <n v="8188.8498"/>
    <x v="1"/>
    <x v="0"/>
    <s v="Füller unter M1"/>
    <n v="3010"/>
  </r>
  <r>
    <x v="1"/>
    <x v="0"/>
    <n v="32000065"/>
    <x v="162"/>
    <d v="2021-08-19T00:00:00"/>
    <x v="1"/>
    <n v="7000119228"/>
    <n v="533"/>
    <x v="1"/>
    <x v="1"/>
    <n v="4956.8999999999996"/>
    <n v="27.1145"/>
    <n v="14452.0285"/>
    <x v="1"/>
    <x v="0"/>
    <s v="Füller unter M2"/>
    <n v="3020"/>
  </r>
  <r>
    <x v="1"/>
    <x v="0"/>
    <n v="32000067"/>
    <x v="18"/>
    <d v="2021-08-19T00:00:00"/>
    <x v="1"/>
    <n v="7000119223"/>
    <n v="277"/>
    <x v="1"/>
    <x v="1"/>
    <n v="2770"/>
    <n v="29.679400000000001"/>
    <n v="8221.1937999999991"/>
    <x v="1"/>
    <x v="0"/>
    <s v="Füller unter M2"/>
    <n v="3020"/>
  </r>
  <r>
    <x v="1"/>
    <x v="0"/>
    <n v="32000090"/>
    <x v="610"/>
    <d v="2021-08-19T00:00:00"/>
    <x v="1"/>
    <n v="7000119275"/>
    <n v="504"/>
    <x v="1"/>
    <x v="1"/>
    <n v="63"/>
    <n v="0.73350000000000004"/>
    <n v="369.68400000000003"/>
    <x v="4"/>
    <x v="1"/>
    <s v="Linie 7"/>
    <n v="5007"/>
  </r>
  <r>
    <x v="1"/>
    <x v="0"/>
    <n v="35000167"/>
    <x v="611"/>
    <d v="2021-08-19T00:00:00"/>
    <x v="1"/>
    <n v="7000119249"/>
    <n v="2100"/>
    <x v="0"/>
    <x v="0"/>
    <n v="2100"/>
    <n v="2.5503999999999998"/>
    <n v="5355.84"/>
    <x v="2"/>
    <x v="0"/>
    <s v="Mischer 1"/>
    <n v="2040"/>
  </r>
  <r>
    <x v="1"/>
    <x v="0"/>
    <n v="35000167"/>
    <x v="611"/>
    <d v="2021-08-19T00:00:00"/>
    <x v="1"/>
    <n v="7000119249"/>
    <n v="2100"/>
    <x v="0"/>
    <x v="0"/>
    <n v="2100"/>
    <n v="2.5503999999999998"/>
    <n v="5355.84"/>
    <x v="2"/>
    <x v="0"/>
    <s v="Wolf M1"/>
    <n v="2070"/>
  </r>
  <r>
    <x v="1"/>
    <x v="0"/>
    <n v="35000168"/>
    <x v="471"/>
    <d v="2021-08-19T00:00:00"/>
    <x v="1"/>
    <n v="7000119248"/>
    <n v="2100"/>
    <x v="0"/>
    <x v="0"/>
    <n v="2100"/>
    <n v="2.7238000000000002"/>
    <n v="5719.98"/>
    <x v="2"/>
    <x v="0"/>
    <s v="Mischer 1"/>
    <n v="2040"/>
  </r>
  <r>
    <x v="1"/>
    <x v="0"/>
    <n v="35000168"/>
    <x v="471"/>
    <d v="2021-08-19T00:00:00"/>
    <x v="1"/>
    <n v="7000119248"/>
    <n v="2100"/>
    <x v="0"/>
    <x v="0"/>
    <n v="2100"/>
    <n v="2.7238000000000002"/>
    <n v="5719.98"/>
    <x v="2"/>
    <x v="0"/>
    <s v="Wolf M1"/>
    <n v="2070"/>
  </r>
  <r>
    <x v="1"/>
    <x v="0"/>
    <n v="35000179"/>
    <x v="167"/>
    <d v="2021-08-19T00:00:00"/>
    <x v="1"/>
    <n v="7000119247"/>
    <n v="2700"/>
    <x v="0"/>
    <x v="0"/>
    <n v="2700"/>
    <n v="2.8184999999999998"/>
    <n v="7609.95"/>
    <x v="2"/>
    <x v="0"/>
    <s v="Mischer 1"/>
    <n v="2040"/>
  </r>
  <r>
    <x v="1"/>
    <x v="0"/>
    <n v="35000179"/>
    <x v="167"/>
    <d v="2021-08-19T00:00:00"/>
    <x v="1"/>
    <n v="7000119247"/>
    <n v="2700"/>
    <x v="0"/>
    <x v="0"/>
    <n v="2700"/>
    <n v="2.8184999999999998"/>
    <n v="7609.95"/>
    <x v="2"/>
    <x v="0"/>
    <s v="Wolf M1"/>
    <n v="2070"/>
  </r>
  <r>
    <x v="1"/>
    <x v="0"/>
    <n v="35000184"/>
    <x v="26"/>
    <d v="2021-08-19T00:00:00"/>
    <x v="1"/>
    <n v="7000119262"/>
    <n v="0"/>
    <x v="0"/>
    <x v="0"/>
    <n v="0"/>
    <n v="2.9257"/>
    <n v="0"/>
    <x v="2"/>
    <x v="0"/>
    <s v="Mischer 2"/>
    <n v="2050"/>
  </r>
  <r>
    <x v="1"/>
    <x v="0"/>
    <n v="35000184"/>
    <x v="26"/>
    <d v="2021-08-19T00:00:00"/>
    <x v="1"/>
    <n v="7000119262"/>
    <n v="0"/>
    <x v="0"/>
    <x v="0"/>
    <n v="0"/>
    <n v="2.9257"/>
    <n v="0"/>
    <x v="2"/>
    <x v="0"/>
    <s v="Wolf M2"/>
    <n v="2080"/>
  </r>
  <r>
    <x v="1"/>
    <x v="0"/>
    <n v="35000186"/>
    <x v="168"/>
    <d v="2021-08-19T00:00:00"/>
    <x v="1"/>
    <n v="7000119263"/>
    <n v="4800"/>
    <x v="0"/>
    <x v="0"/>
    <n v="4800"/>
    <n v="2.7725"/>
    <n v="13308"/>
    <x v="2"/>
    <x v="0"/>
    <s v="Mischer 2"/>
    <n v="2050"/>
  </r>
  <r>
    <x v="1"/>
    <x v="0"/>
    <n v="35000186"/>
    <x v="168"/>
    <d v="2021-08-19T00:00:00"/>
    <x v="1"/>
    <n v="7000119263"/>
    <n v="4800"/>
    <x v="0"/>
    <x v="0"/>
    <n v="4800"/>
    <n v="2.7725"/>
    <n v="13308"/>
    <x v="2"/>
    <x v="0"/>
    <s v="Wolf M2"/>
    <n v="2080"/>
  </r>
  <r>
    <x v="1"/>
    <x v="0"/>
    <n v="35000209"/>
    <x v="169"/>
    <d v="2021-08-19T00:00:00"/>
    <x v="1"/>
    <n v="7000119250"/>
    <n v="3300"/>
    <x v="0"/>
    <x v="0"/>
    <n v="3300"/>
    <n v="2.6202000000000001"/>
    <n v="8646.66"/>
    <x v="2"/>
    <x v="0"/>
    <s v="Mischer 1"/>
    <n v="2040"/>
  </r>
  <r>
    <x v="1"/>
    <x v="0"/>
    <n v="35000209"/>
    <x v="169"/>
    <d v="2021-08-19T00:00:00"/>
    <x v="1"/>
    <n v="7000119250"/>
    <n v="3300"/>
    <x v="0"/>
    <x v="0"/>
    <n v="3300"/>
    <n v="2.6202000000000001"/>
    <n v="8646.66"/>
    <x v="2"/>
    <x v="0"/>
    <s v="Wolf M1"/>
    <n v="2070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Pulverwiegung UHT1"/>
    <n v="2015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Thrun 1"/>
    <n v="2020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Wolf UHT"/>
    <n v="2060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Pulverwiegung UHT1"/>
    <n v="2015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Thrun 1"/>
    <n v="2020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Wolf UHT"/>
    <n v="2060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Pulverwiegung UHT1"/>
    <n v="2015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Thrun 1"/>
    <n v="2020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Wolf UHT"/>
    <n v="2060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Pulverwiegung UHT1"/>
    <n v="2015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Thrun 1"/>
    <n v="2020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Wolf UHT"/>
    <n v="2060"/>
  </r>
  <r>
    <x v="1"/>
    <x v="0"/>
    <n v="35000268"/>
    <x v="170"/>
    <d v="2021-08-19T00:00:00"/>
    <x v="1"/>
    <n v="7000119243"/>
    <n v="4250"/>
    <x v="0"/>
    <x v="0"/>
    <n v="4250"/>
    <n v="2.5105"/>
    <n v="10669.625"/>
    <x v="2"/>
    <x v="0"/>
    <s v="Thrun 2"/>
    <n v="2030"/>
  </r>
  <r>
    <x v="1"/>
    <x v="0"/>
    <n v="35000268"/>
    <x v="170"/>
    <d v="2021-08-19T00:00:00"/>
    <x v="1"/>
    <n v="7000119243"/>
    <n v="4250"/>
    <x v="0"/>
    <x v="0"/>
    <n v="4250"/>
    <n v="2.5105"/>
    <n v="10669.625"/>
    <x v="2"/>
    <x v="0"/>
    <s v="Wolf Th2"/>
    <n v="2090"/>
  </r>
  <r>
    <x v="1"/>
    <x v="0"/>
    <n v="35000282"/>
    <x v="29"/>
    <d v="2021-08-19T00:00:00"/>
    <x v="1"/>
    <n v="7000119261"/>
    <n v="5100"/>
    <x v="0"/>
    <x v="0"/>
    <n v="5100"/>
    <n v="2.5482999999999998"/>
    <n v="12996.33"/>
    <x v="2"/>
    <x v="0"/>
    <s v="Mischer 2"/>
    <n v="2050"/>
  </r>
  <r>
    <x v="1"/>
    <x v="0"/>
    <n v="35000282"/>
    <x v="29"/>
    <d v="2021-08-19T00:00:00"/>
    <x v="1"/>
    <n v="7000119261"/>
    <n v="5100"/>
    <x v="0"/>
    <x v="0"/>
    <n v="5100"/>
    <n v="2.5482999999999998"/>
    <n v="12996.33"/>
    <x v="2"/>
    <x v="0"/>
    <s v="Wolf M2"/>
    <n v="2080"/>
  </r>
  <r>
    <x v="1"/>
    <x v="0"/>
    <n v="35000313"/>
    <x v="30"/>
    <d v="2021-08-19T00:00:00"/>
    <x v="1"/>
    <n v="7000119260"/>
    <n v="3000"/>
    <x v="0"/>
    <x v="0"/>
    <n v="3000"/>
    <n v="2.831"/>
    <n v="8493"/>
    <x v="2"/>
    <x v="0"/>
    <s v="Mischer 2"/>
    <n v="2050"/>
  </r>
  <r>
    <x v="1"/>
    <x v="0"/>
    <n v="35000313"/>
    <x v="30"/>
    <d v="2021-08-19T00:00:00"/>
    <x v="1"/>
    <n v="7000119260"/>
    <n v="3000"/>
    <x v="0"/>
    <x v="0"/>
    <n v="3000"/>
    <n v="2.831"/>
    <n v="8493"/>
    <x v="2"/>
    <x v="0"/>
    <s v="Wolf M2"/>
    <n v="2080"/>
  </r>
  <r>
    <x v="1"/>
    <x v="0"/>
    <n v="47000081"/>
    <x v="614"/>
    <d v="2021-08-19T00:00:00"/>
    <x v="1"/>
    <n v="7000117315"/>
    <n v="7214"/>
    <x v="1"/>
    <x v="1"/>
    <n v="1082.0999999999999"/>
    <n v="0.68410000000000004"/>
    <n v="4935.0973999999997"/>
    <x v="4"/>
    <x v="1"/>
    <s v="Linie 34"/>
    <n v="5034"/>
  </r>
  <r>
    <x v="1"/>
    <x v="0"/>
    <n v="47000118"/>
    <x v="474"/>
    <d v="2021-08-19T00:00:00"/>
    <x v="1"/>
    <n v="7000117562"/>
    <n v="30453"/>
    <x v="1"/>
    <x v="1"/>
    <n v="6090.6"/>
    <n v="0.78439999999999999"/>
    <n v="23887.333200000001"/>
    <x v="3"/>
    <x v="1"/>
    <s v="Linie 16"/>
    <n v="5016"/>
  </r>
  <r>
    <x v="1"/>
    <x v="0"/>
    <n v="47000302"/>
    <x v="324"/>
    <d v="2021-08-19T00:00:00"/>
    <x v="1"/>
    <n v="7000118743"/>
    <n v="16020"/>
    <x v="1"/>
    <x v="1"/>
    <n v="2403"/>
    <n v="0.53779999999999994"/>
    <n v="8615.5560000000005"/>
    <x v="1"/>
    <x v="0"/>
    <s v="Waldner"/>
    <n v="3110"/>
  </r>
  <r>
    <x v="1"/>
    <x v="0"/>
    <n v="47000597"/>
    <x v="37"/>
    <d v="2021-08-19T00:00:00"/>
    <x v="1"/>
    <n v="7000115493"/>
    <n v="34824"/>
    <x v="1"/>
    <x v="1"/>
    <n v="5223.6000000000004"/>
    <n v="0.67290000000000005"/>
    <n v="23433.069599999999"/>
    <x v="4"/>
    <x v="1"/>
    <s v="Linie 34"/>
    <n v="5034"/>
  </r>
  <r>
    <x v="1"/>
    <x v="0"/>
    <n v="47000609"/>
    <x v="615"/>
    <d v="2021-08-19T00:00:00"/>
    <x v="1"/>
    <n v="7000117774"/>
    <n v="3284"/>
    <x v="1"/>
    <x v="1"/>
    <n v="492.6"/>
    <n v="0.62839999999999996"/>
    <n v="2063.6655999999998"/>
    <x v="3"/>
    <x v="1"/>
    <s v="Linie 11"/>
    <n v="5011"/>
  </r>
  <r>
    <x v="1"/>
    <x v="0"/>
    <n v="47000610"/>
    <x v="616"/>
    <d v="2021-08-19T00:00:00"/>
    <x v="1"/>
    <n v="7000117775"/>
    <n v="23040"/>
    <x v="1"/>
    <x v="1"/>
    <n v="3456"/>
    <n v="0.67520000000000002"/>
    <n v="15556.608"/>
    <x v="3"/>
    <x v="1"/>
    <s v="Linie 11"/>
    <n v="5011"/>
  </r>
  <r>
    <x v="1"/>
    <x v="0"/>
    <n v="47000626"/>
    <x v="617"/>
    <d v="2021-08-19T00:00:00"/>
    <x v="1"/>
    <n v="7000118739"/>
    <n v="5261"/>
    <x v="1"/>
    <x v="1"/>
    <n v="1315.25"/>
    <n v="0.7863"/>
    <n v="4136.7242999999999"/>
    <x v="1"/>
    <x v="0"/>
    <s v="Waldner"/>
    <n v="3110"/>
  </r>
  <r>
    <x v="1"/>
    <x v="0"/>
    <n v="47000627"/>
    <x v="326"/>
    <d v="2021-08-19T00:00:00"/>
    <x v="1"/>
    <n v="7000118737"/>
    <n v="4216"/>
    <x v="1"/>
    <x v="1"/>
    <n v="1054"/>
    <n v="0.75749999999999995"/>
    <n v="3193.62"/>
    <x v="1"/>
    <x v="0"/>
    <s v="Waldner"/>
    <n v="3110"/>
  </r>
  <r>
    <x v="1"/>
    <x v="0"/>
    <n v="47000628"/>
    <x v="618"/>
    <d v="2021-08-19T00:00:00"/>
    <x v="1"/>
    <n v="7000118738"/>
    <n v="3160"/>
    <x v="1"/>
    <x v="1"/>
    <n v="790"/>
    <n v="0.78620000000000001"/>
    <n v="2484.3919999999998"/>
    <x v="1"/>
    <x v="0"/>
    <s v="Waldner"/>
    <n v="3110"/>
  </r>
  <r>
    <x v="1"/>
    <x v="0"/>
    <n v="47000849"/>
    <x v="39"/>
    <d v="2021-08-19T00:00:00"/>
    <x v="1"/>
    <n v="7000118046"/>
    <n v="1488"/>
    <x v="1"/>
    <x v="1"/>
    <n v="3214.08"/>
    <n v="9.3513000000000002"/>
    <n v="13914.734399999999"/>
    <x v="4"/>
    <x v="1"/>
    <s v="Linie 3"/>
    <n v="5003"/>
  </r>
  <r>
    <x v="1"/>
    <x v="0"/>
    <n v="47000951"/>
    <x v="619"/>
    <d v="2021-08-19T00:00:00"/>
    <x v="1"/>
    <n v="7000118740"/>
    <n v="6666"/>
    <x v="1"/>
    <x v="1"/>
    <n v="999.9"/>
    <n v="0.51029999999999998"/>
    <n v="3401.6597999999999"/>
    <x v="1"/>
    <x v="0"/>
    <s v="Waldner"/>
    <n v="3110"/>
  </r>
  <r>
    <x v="1"/>
    <x v="0"/>
    <n v="47000952"/>
    <x v="331"/>
    <d v="2021-08-19T00:00:00"/>
    <x v="1"/>
    <n v="7000118736"/>
    <n v="6849"/>
    <x v="1"/>
    <x v="1"/>
    <n v="1027.3499999999999"/>
    <n v="0.49340000000000001"/>
    <n v="3379.2966000000001"/>
    <x v="1"/>
    <x v="0"/>
    <s v="Waldner"/>
    <n v="3110"/>
  </r>
  <r>
    <x v="1"/>
    <x v="0"/>
    <n v="48000044"/>
    <x v="620"/>
    <d v="2021-08-19T00:00:00"/>
    <x v="1"/>
    <n v="7000116627"/>
    <n v="12008"/>
    <x v="1"/>
    <x v="1"/>
    <n v="4803.2"/>
    <n v="1.3563000000000001"/>
    <n v="16286.4504"/>
    <x v="5"/>
    <x v="2"/>
    <s v="Linie 31"/>
    <n v="5031"/>
  </r>
  <r>
    <x v="1"/>
    <x v="0"/>
    <n v="48000045"/>
    <x v="189"/>
    <d v="2021-08-19T00:00:00"/>
    <x v="1"/>
    <n v="7000116686"/>
    <n v="7776"/>
    <x v="1"/>
    <x v="1"/>
    <n v="3110.4"/>
    <n v="1.4185000000000001"/>
    <n v="11030.255999999999"/>
    <x v="5"/>
    <x v="2"/>
    <s v="Linie 31"/>
    <n v="5031"/>
  </r>
  <r>
    <x v="1"/>
    <x v="0"/>
    <n v="48000046"/>
    <x v="190"/>
    <d v="2021-08-19T00:00:00"/>
    <x v="1"/>
    <n v="7000116629"/>
    <n v="7316"/>
    <x v="1"/>
    <x v="1"/>
    <n v="2926.4"/>
    <n v="1.3908"/>
    <n v="10175.0928"/>
    <x v="5"/>
    <x v="2"/>
    <s v="Linie 31"/>
    <n v="5031"/>
  </r>
  <r>
    <x v="1"/>
    <x v="0"/>
    <n v="48000060"/>
    <x v="191"/>
    <d v="2021-08-19T00:00:00"/>
    <x v="1"/>
    <n v="7000116580"/>
    <n v="1536"/>
    <x v="1"/>
    <x v="1"/>
    <n v="337.92"/>
    <n v="1.0593999999999999"/>
    <n v="1627.2384"/>
    <x v="4"/>
    <x v="1"/>
    <s v="Linie 35"/>
    <n v="5035"/>
  </r>
  <r>
    <x v="1"/>
    <x v="0"/>
    <n v="48000080"/>
    <x v="194"/>
    <d v="2021-08-19T00:00:00"/>
    <x v="1"/>
    <n v="7000116584"/>
    <n v="38826"/>
    <x v="1"/>
    <x v="1"/>
    <n v="8541.7199999999993"/>
    <n v="1.044"/>
    <n v="40534.343999999997"/>
    <x v="4"/>
    <x v="1"/>
    <s v="Linie 35"/>
    <n v="5035"/>
  </r>
  <r>
    <x v="1"/>
    <x v="0"/>
    <n v="48000117"/>
    <x v="195"/>
    <d v="2021-08-19T00:00:00"/>
    <x v="1"/>
    <n v="7000115363"/>
    <n v="7796"/>
    <x v="1"/>
    <x v="1"/>
    <n v="1559.2"/>
    <n v="1.0744"/>
    <n v="8376.0223999999998"/>
    <x v="4"/>
    <x v="1"/>
    <s v="Linie 15"/>
    <n v="5015"/>
  </r>
  <r>
    <x v="1"/>
    <x v="0"/>
    <n v="48000949"/>
    <x v="621"/>
    <d v="2021-08-19T00:00:00"/>
    <x v="1"/>
    <n v="7000115312"/>
    <n v="1439"/>
    <x v="1"/>
    <x v="1"/>
    <n v="287.8"/>
    <n v="1.9142999999999999"/>
    <n v="2754.6777000000002"/>
    <x v="4"/>
    <x v="1"/>
    <s v="Linie 18"/>
    <n v="5018"/>
  </r>
  <r>
    <x v="1"/>
    <x v="0"/>
    <n v="48000953"/>
    <x v="622"/>
    <d v="2021-08-19T00:00:00"/>
    <x v="1"/>
    <n v="7000115370"/>
    <n v="8991"/>
    <x v="1"/>
    <x v="1"/>
    <n v="1798.2"/>
    <n v="1.087"/>
    <n v="9773.2170000000006"/>
    <x v="4"/>
    <x v="1"/>
    <s v="Linie 15"/>
    <n v="5015"/>
  </r>
  <r>
    <x v="1"/>
    <x v="0"/>
    <n v="48000957"/>
    <x v="623"/>
    <d v="2021-08-19T00:00:00"/>
    <x v="1"/>
    <n v="7000115374"/>
    <n v="403"/>
    <x v="1"/>
    <x v="1"/>
    <n v="80.599999999999994"/>
    <n v="1.1565000000000001"/>
    <n v="466.06950000000001"/>
    <x v="4"/>
    <x v="1"/>
    <s v="Linie 15"/>
    <n v="5015"/>
  </r>
  <r>
    <x v="1"/>
    <x v="0"/>
    <n v="48001055"/>
    <x v="624"/>
    <d v="2021-08-19T00:00:00"/>
    <x v="1"/>
    <n v="7000115377"/>
    <n v="3696"/>
    <x v="1"/>
    <x v="1"/>
    <n v="739.2"/>
    <n v="1.093"/>
    <n v="4039.7280000000001"/>
    <x v="4"/>
    <x v="1"/>
    <s v="Linie 15"/>
    <n v="5015"/>
  </r>
  <r>
    <x v="1"/>
    <x v="0"/>
    <n v="49500036"/>
    <x v="625"/>
    <d v="2021-08-19T00:00:00"/>
    <x v="1"/>
    <n v="7000119565"/>
    <n v="146"/>
    <x v="0"/>
    <x v="0"/>
    <n v="146"/>
    <n v="2.0139999999999998"/>
    <n v="294.04399999999998"/>
    <x v="0"/>
    <x v="0"/>
    <s v="Vacumierung"/>
    <n v="5902"/>
  </r>
  <r>
    <x v="1"/>
    <x v="0"/>
    <n v="49500054"/>
    <x v="343"/>
    <d v="2021-08-19T00:00:00"/>
    <x v="1"/>
    <n v="7000119473"/>
    <n v="258"/>
    <x v="0"/>
    <x v="0"/>
    <n v="258"/>
    <n v="2.0139999999999998"/>
    <n v="519.61199999999997"/>
    <x v="0"/>
    <x v="0"/>
    <s v="Vacumierung"/>
    <n v="5902"/>
  </r>
  <r>
    <x v="1"/>
    <x v="0"/>
    <n v="49500055"/>
    <x v="344"/>
    <d v="2021-08-19T00:00:00"/>
    <x v="1"/>
    <n v="7000119474"/>
    <n v="236"/>
    <x v="0"/>
    <x v="0"/>
    <n v="236"/>
    <n v="0.51400000000000001"/>
    <n v="121.304"/>
    <x v="0"/>
    <x v="0"/>
    <s v="Vacumierung"/>
    <n v="5902"/>
  </r>
  <r>
    <x v="1"/>
    <x v="0"/>
    <n v="49500060"/>
    <x v="626"/>
    <d v="2021-08-19T00:00:00"/>
    <x v="1"/>
    <n v="7000119604"/>
    <n v="565"/>
    <x v="0"/>
    <x v="0"/>
    <n v="565"/>
    <n v="2.214"/>
    <n v="1250.9100000000001"/>
    <x v="0"/>
    <x v="0"/>
    <s v="Vacumierung"/>
    <n v="5902"/>
  </r>
  <r>
    <x v="1"/>
    <x v="0"/>
    <n v="49500063"/>
    <x v="346"/>
    <d v="2021-08-19T00:00:00"/>
    <x v="1"/>
    <n v="7000119507"/>
    <n v="36"/>
    <x v="0"/>
    <x v="0"/>
    <n v="36"/>
    <n v="2.214"/>
    <n v="79.703999999999994"/>
    <x v="0"/>
    <x v="0"/>
    <s v="Vacumierung"/>
    <n v="5902"/>
  </r>
  <r>
    <x v="1"/>
    <x v="0"/>
    <n v="49500089"/>
    <x v="485"/>
    <d v="2021-08-19T00:00:00"/>
    <x v="1"/>
    <n v="7000119578"/>
    <n v="482"/>
    <x v="0"/>
    <x v="0"/>
    <n v="482"/>
    <n v="0.51400000000000001"/>
    <n v="247.74799999999999"/>
    <x v="0"/>
    <x v="0"/>
    <s v="Vacumierung"/>
    <n v="5902"/>
  </r>
  <r>
    <x v="1"/>
    <x v="0"/>
    <n v="49500102"/>
    <x v="627"/>
    <d v="2021-08-19T00:00:00"/>
    <x v="1"/>
    <n v="7000119475"/>
    <n v="877"/>
    <x v="0"/>
    <x v="0"/>
    <n v="877"/>
    <n v="0.5"/>
    <n v="438.5"/>
    <x v="0"/>
    <x v="0"/>
    <s v="Vacumierung"/>
    <n v="5902"/>
  </r>
  <r>
    <x v="1"/>
    <x v="0"/>
    <n v="49500137"/>
    <x v="628"/>
    <d v="2021-08-19T00:00:00"/>
    <x v="1"/>
    <n v="7000119508"/>
    <n v="48"/>
    <x v="0"/>
    <x v="0"/>
    <n v="48"/>
    <n v="0.51400000000000001"/>
    <n v="24.672000000000001"/>
    <x v="0"/>
    <x v="0"/>
    <s v="Vacumierung"/>
    <n v="5902"/>
  </r>
  <r>
    <x v="1"/>
    <x v="0"/>
    <n v="49500143"/>
    <x v="487"/>
    <d v="2021-08-19T00:00:00"/>
    <x v="1"/>
    <n v="7000119579"/>
    <n v="492"/>
    <x v="0"/>
    <x v="0"/>
    <n v="492"/>
    <n v="0.51400000000000001"/>
    <n v="252.88800000000001"/>
    <x v="0"/>
    <x v="0"/>
    <s v="Vacumierung"/>
    <n v="5902"/>
  </r>
  <r>
    <x v="1"/>
    <x v="0"/>
    <n v="49500162"/>
    <x v="629"/>
    <d v="2021-08-19T00:00:00"/>
    <x v="1"/>
    <n v="7000119476"/>
    <n v="187"/>
    <x v="0"/>
    <x v="0"/>
    <n v="187"/>
    <n v="2.4E-2"/>
    <n v="4.4880000000000004"/>
    <x v="0"/>
    <x v="0"/>
    <s v="Vacumierung"/>
    <n v="5902"/>
  </r>
  <r>
    <x v="1"/>
    <x v="0"/>
    <n v="49500178"/>
    <x v="53"/>
    <d v="2021-08-19T00:00:00"/>
    <x v="1"/>
    <n v="7000118560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19T00:00:00"/>
    <x v="1"/>
    <n v="7000118561"/>
    <n v="1055"/>
    <x v="1"/>
    <x v="1"/>
    <n v="211"/>
    <n v="0.36659999999999998"/>
    <n v="386.76299999999998"/>
    <x v="3"/>
    <x v="1"/>
    <s v="Linie 9"/>
    <n v="5009"/>
  </r>
  <r>
    <x v="1"/>
    <x v="0"/>
    <n v="49500182"/>
    <x v="56"/>
    <d v="2021-08-19T00:00:00"/>
    <x v="1"/>
    <n v="7000117523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19T00:00:00"/>
    <x v="1"/>
    <n v="7000118562"/>
    <n v="0"/>
    <x v="1"/>
    <x v="1"/>
    <n v="0"/>
    <n v="0.36659999999999998"/>
    <n v="0"/>
    <x v="3"/>
    <x v="1"/>
    <s v="Linie 9"/>
    <n v="5009"/>
  </r>
  <r>
    <x v="1"/>
    <x v="0"/>
    <n v="49500190"/>
    <x v="351"/>
    <d v="2021-08-19T00:00:00"/>
    <x v="1"/>
    <n v="7000119477"/>
    <n v="431"/>
    <x v="0"/>
    <x v="0"/>
    <n v="431"/>
    <n v="2.5139999999999998"/>
    <n v="1083.5340000000001"/>
    <x v="0"/>
    <x v="0"/>
    <s v="Vacumierung"/>
    <n v="5902"/>
  </r>
  <r>
    <x v="1"/>
    <x v="0"/>
    <n v="49500192"/>
    <x v="630"/>
    <d v="2021-08-19T00:00:00"/>
    <x v="1"/>
    <n v="7000119478"/>
    <n v="582"/>
    <x v="0"/>
    <x v="0"/>
    <n v="582"/>
    <n v="1.514"/>
    <n v="881.14800000000002"/>
    <x v="0"/>
    <x v="0"/>
    <s v="Vacumierung"/>
    <n v="5902"/>
  </r>
  <r>
    <x v="1"/>
    <x v="0"/>
    <n v="49500193"/>
    <x v="631"/>
    <d v="2021-08-19T00:00:00"/>
    <x v="1"/>
    <n v="7000119479"/>
    <n v="320"/>
    <x v="0"/>
    <x v="0"/>
    <n v="320"/>
    <n v="2.214"/>
    <n v="708.48"/>
    <x v="0"/>
    <x v="0"/>
    <s v="Vacumierung"/>
    <n v="5902"/>
  </r>
  <r>
    <x v="1"/>
    <x v="0"/>
    <n v="50000240"/>
    <x v="498"/>
    <d v="2021-08-19T00:00:00"/>
    <x v="1"/>
    <n v="7000119467"/>
    <n v="1011"/>
    <x v="2"/>
    <x v="2"/>
    <n v="970.56"/>
    <n v="3.8641000000000001"/>
    <n v="3906.6051000000002"/>
    <x v="6"/>
    <x v="3"/>
    <s v="EVP Jermi bei Weissenhorn"/>
    <n v="6200"/>
  </r>
  <r>
    <x v="1"/>
    <x v="0"/>
    <n v="50000296"/>
    <x v="69"/>
    <d v="2021-08-19T00:00:00"/>
    <x v="1"/>
    <n v="7000118546"/>
    <n v="1600"/>
    <x v="2"/>
    <x v="2"/>
    <n v="3072"/>
    <n v="7.8178000000000001"/>
    <n v="12508.48"/>
    <x v="7"/>
    <x v="4"/>
    <s v="Subunternehmer"/>
    <n v="9999"/>
  </r>
  <r>
    <x v="1"/>
    <x v="0"/>
    <n v="57000140"/>
    <x v="632"/>
    <d v="2021-08-19T00:00:00"/>
    <x v="1"/>
    <n v="7000118281"/>
    <n v="214"/>
    <x v="2"/>
    <x v="2"/>
    <n v="428"/>
    <n v="7.5503"/>
    <n v="1615.7642000000001"/>
    <x v="3"/>
    <x v="1"/>
    <s v="Wurstverpackung"/>
    <n v="5330"/>
  </r>
  <r>
    <x v="1"/>
    <x v="0"/>
    <n v="57000176"/>
    <x v="559"/>
    <d v="2021-08-19T00:00:00"/>
    <x v="1"/>
    <n v="7000119181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8-19T00:00:00"/>
    <x v="1"/>
    <n v="7000118282"/>
    <n v="329"/>
    <x v="2"/>
    <x v="2"/>
    <n v="658"/>
    <n v="7.5796999999999999"/>
    <n v="2493.7213000000002"/>
    <x v="3"/>
    <x v="1"/>
    <s v="Wurstverpackung"/>
    <n v="5330"/>
  </r>
  <r>
    <x v="1"/>
    <x v="0"/>
    <n v="57000213"/>
    <x v="74"/>
    <d v="2021-08-19T00:00:00"/>
    <x v="1"/>
    <n v="7000115426"/>
    <n v="726"/>
    <x v="2"/>
    <x v="2"/>
    <n v="726"/>
    <n v="5.3433000000000002"/>
    <n v="3879.2357999999999"/>
    <x v="4"/>
    <x v="1"/>
    <s v="Linie 4"/>
    <n v="5004"/>
  </r>
  <r>
    <x v="1"/>
    <x v="0"/>
    <n v="57000213"/>
    <x v="74"/>
    <d v="2021-08-19T00:00:00"/>
    <x v="1"/>
    <n v="7000117202"/>
    <n v="40"/>
    <x v="2"/>
    <x v="2"/>
    <n v="40"/>
    <n v="5.3433000000000002"/>
    <n v="213.732"/>
    <x v="4"/>
    <x v="1"/>
    <s v="Linie 4"/>
    <n v="5004"/>
  </r>
  <r>
    <x v="1"/>
    <x v="0"/>
    <n v="57000230"/>
    <x v="210"/>
    <d v="2021-08-19T00:00:00"/>
    <x v="1"/>
    <n v="7000117703"/>
    <n v="828"/>
    <x v="2"/>
    <x v="2"/>
    <n v="993.6"/>
    <n v="5.4657"/>
    <n v="4525.5995999999996"/>
    <x v="3"/>
    <x v="1"/>
    <s v="Linie 16"/>
    <n v="5016"/>
  </r>
  <r>
    <x v="1"/>
    <x v="0"/>
    <n v="57000232"/>
    <x v="634"/>
    <d v="2021-08-19T00:00:00"/>
    <x v="1"/>
    <n v="7000117704"/>
    <n v="1075"/>
    <x v="2"/>
    <x v="2"/>
    <n v="1290"/>
    <n v="5.1432000000000002"/>
    <n v="5528.94"/>
    <x v="3"/>
    <x v="1"/>
    <s v="Linie 16"/>
    <n v="5016"/>
  </r>
  <r>
    <x v="1"/>
    <x v="0"/>
    <n v="57000237"/>
    <x v="635"/>
    <d v="2021-08-19T00:00:00"/>
    <x v="1"/>
    <n v="7000117705"/>
    <n v="290"/>
    <x v="2"/>
    <x v="2"/>
    <n v="362.5"/>
    <n v="5.5540000000000003"/>
    <n v="1610.66"/>
    <x v="3"/>
    <x v="1"/>
    <s v="Linie 16"/>
    <n v="5016"/>
  </r>
  <r>
    <x v="1"/>
    <x v="0"/>
    <n v="57000238"/>
    <x v="636"/>
    <d v="2021-08-19T00:00:00"/>
    <x v="1"/>
    <n v="7000117706"/>
    <n v="264"/>
    <x v="2"/>
    <x v="2"/>
    <n v="330"/>
    <n v="5.1844000000000001"/>
    <n v="1368.6815999999999"/>
    <x v="3"/>
    <x v="1"/>
    <s v="Linie 16"/>
    <n v="5016"/>
  </r>
  <r>
    <x v="1"/>
    <x v="0"/>
    <n v="57000538"/>
    <x v="501"/>
    <d v="2021-08-19T00:00:00"/>
    <x v="1"/>
    <n v="7000118652"/>
    <n v="396"/>
    <x v="2"/>
    <x v="2"/>
    <n v="475.2"/>
    <n v="6.2157999999999998"/>
    <n v="2461.4567999999999"/>
    <x v="7"/>
    <x v="4"/>
    <s v="Subunternehmer"/>
    <n v="9999"/>
  </r>
  <r>
    <x v="1"/>
    <x v="0"/>
    <n v="57000541"/>
    <x v="637"/>
    <d v="2021-08-19T00:00:00"/>
    <x v="1"/>
    <n v="7000118813"/>
    <n v="32"/>
    <x v="2"/>
    <x v="2"/>
    <n v="280"/>
    <n v="35.191099999999999"/>
    <n v="1126.1152"/>
    <x v="3"/>
    <x v="1"/>
    <s v="Linie 16"/>
    <n v="5016"/>
  </r>
  <r>
    <x v="1"/>
    <x v="0"/>
    <n v="57000590"/>
    <x v="81"/>
    <d v="2021-08-19T00:00:00"/>
    <x v="1"/>
    <n v="7000118671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8-19T00:00:00"/>
    <x v="1"/>
    <n v="7000118672"/>
    <n v="735"/>
    <x v="2"/>
    <x v="2"/>
    <n v="1837.5"/>
    <n v="11.809699999999999"/>
    <n v="8680.1294999999991"/>
    <x v="7"/>
    <x v="4"/>
    <s v="Subunternehmer"/>
    <n v="9999"/>
  </r>
  <r>
    <x v="1"/>
    <x v="0"/>
    <n v="57000604"/>
    <x v="218"/>
    <d v="2021-08-19T00:00:00"/>
    <x v="1"/>
    <n v="7000118955"/>
    <n v="68"/>
    <x v="2"/>
    <x v="0"/>
    <n v="81.599999999999994"/>
    <n v="5.2899000000000003"/>
    <n v="431.65584000000001"/>
    <x v="8"/>
    <x v="5"/>
    <s v="Linie 22"/>
    <n v="5022"/>
  </r>
  <r>
    <x v="1"/>
    <x v="0"/>
    <n v="57000605"/>
    <x v="367"/>
    <d v="2021-08-19T00:00:00"/>
    <x v="1"/>
    <n v="7000118956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8-19T00:00:00"/>
    <x v="1"/>
    <n v="7000118957"/>
    <n v="68"/>
    <x v="2"/>
    <x v="0"/>
    <n v="81.599999999999994"/>
    <n v="5.2908999999999997"/>
    <n v="431.73743999999999"/>
    <x v="8"/>
    <x v="5"/>
    <s v="Linie 22"/>
    <n v="5022"/>
  </r>
  <r>
    <x v="1"/>
    <x v="0"/>
    <n v="57000608"/>
    <x v="368"/>
    <d v="2021-08-19T00:00:00"/>
    <x v="1"/>
    <n v="7000118958"/>
    <n v="340"/>
    <x v="2"/>
    <x v="0"/>
    <n v="408"/>
    <n v="5.2899000000000003"/>
    <n v="2158.2791999999999"/>
    <x v="8"/>
    <x v="5"/>
    <s v="Linie 22"/>
    <n v="5022"/>
  </r>
  <r>
    <x v="1"/>
    <x v="0"/>
    <n v="57000609"/>
    <x v="369"/>
    <d v="2021-08-19T00:00:00"/>
    <x v="1"/>
    <n v="7000118959"/>
    <n v="340"/>
    <x v="2"/>
    <x v="0"/>
    <n v="408"/>
    <n v="5.2755000000000001"/>
    <n v="2152.404"/>
    <x v="8"/>
    <x v="5"/>
    <s v="Linie 22"/>
    <n v="5022"/>
  </r>
  <r>
    <x v="1"/>
    <x v="0"/>
    <n v="57000610"/>
    <x v="370"/>
    <d v="2021-08-19T00:00:00"/>
    <x v="1"/>
    <n v="7000118960"/>
    <n v="136"/>
    <x v="2"/>
    <x v="0"/>
    <n v="163.19999999999999"/>
    <n v="5.2880000000000003"/>
    <n v="863.00160000000005"/>
    <x v="8"/>
    <x v="5"/>
    <s v="Linie 22"/>
    <n v="5022"/>
  </r>
  <r>
    <x v="1"/>
    <x v="0"/>
    <n v="57000623"/>
    <x v="83"/>
    <d v="2021-08-19T00:00:00"/>
    <x v="1"/>
    <n v="7000118962"/>
    <n v="2890"/>
    <x v="2"/>
    <x v="0"/>
    <n v="3468"/>
    <n v="5.2507000000000001"/>
    <n v="18209.427599999999"/>
    <x v="8"/>
    <x v="5"/>
    <s v="Linie 22"/>
    <n v="5022"/>
  </r>
  <r>
    <x v="1"/>
    <x v="0"/>
    <n v="57000632"/>
    <x v="634"/>
    <d v="2021-08-19T00:00:00"/>
    <x v="1"/>
    <n v="7000115490"/>
    <n v="250"/>
    <x v="2"/>
    <x v="2"/>
    <n v="300"/>
    <n v="5.1440999999999999"/>
    <n v="1286.0250000000001"/>
    <x v="3"/>
    <x v="1"/>
    <s v="Linie 16"/>
    <n v="5016"/>
  </r>
  <r>
    <x v="1"/>
    <x v="0"/>
    <n v="57000641"/>
    <x v="87"/>
    <d v="2021-08-19T00:00:00"/>
    <x v="1"/>
    <n v="7000118964"/>
    <n v="2244"/>
    <x v="2"/>
    <x v="0"/>
    <n v="2692.8"/>
    <n v="5.2706999999999997"/>
    <n v="14192.94096"/>
    <x v="8"/>
    <x v="5"/>
    <s v="Linie 22"/>
    <n v="5022"/>
  </r>
  <r>
    <x v="1"/>
    <x v="0"/>
    <n v="57000652"/>
    <x v="372"/>
    <d v="2021-08-19T00:00:00"/>
    <x v="1"/>
    <n v="7000118965"/>
    <n v="136"/>
    <x v="2"/>
    <x v="0"/>
    <n v="163.19999999999999"/>
    <n v="5.3045999999999998"/>
    <n v="865.71072000000004"/>
    <x v="8"/>
    <x v="5"/>
    <s v="Linie 22"/>
    <n v="5022"/>
  </r>
  <r>
    <x v="1"/>
    <x v="0"/>
    <n v="57000653"/>
    <x v="373"/>
    <d v="2021-08-19T00:00:00"/>
    <x v="1"/>
    <n v="7000118966"/>
    <n v="34"/>
    <x v="2"/>
    <x v="0"/>
    <n v="40.799999999999997"/>
    <n v="5.2899000000000003"/>
    <n v="215.82792000000001"/>
    <x v="8"/>
    <x v="5"/>
    <s v="Linie 22"/>
    <n v="5022"/>
  </r>
  <r>
    <x v="1"/>
    <x v="0"/>
    <n v="57000655"/>
    <x v="638"/>
    <d v="2021-08-19T00:00:00"/>
    <x v="1"/>
    <n v="7000118968"/>
    <n v="204"/>
    <x v="2"/>
    <x v="0"/>
    <n v="244.8"/>
    <n v="5.2930999999999999"/>
    <n v="1295.7508800000001"/>
    <x v="8"/>
    <x v="5"/>
    <s v="Linie 22"/>
    <n v="5022"/>
  </r>
  <r>
    <x v="1"/>
    <x v="0"/>
    <n v="57000665"/>
    <x v="376"/>
    <d v="2021-08-19T00:00:00"/>
    <x v="1"/>
    <n v="7000118969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8-19T00:00:00"/>
    <x v="1"/>
    <n v="7000118970"/>
    <n v="204"/>
    <x v="2"/>
    <x v="0"/>
    <n v="244.8"/>
    <n v="5.2884000000000002"/>
    <n v="1294.60032"/>
    <x v="8"/>
    <x v="5"/>
    <s v="Linie 22"/>
    <n v="5022"/>
  </r>
  <r>
    <x v="1"/>
    <x v="0"/>
    <n v="57000713"/>
    <x v="502"/>
    <d v="2021-08-19T00:00:00"/>
    <x v="1"/>
    <n v="7000118654"/>
    <n v="396"/>
    <x v="2"/>
    <x v="2"/>
    <n v="475.2"/>
    <n v="6.4790000000000001"/>
    <n v="2565.6840000000002"/>
    <x v="7"/>
    <x v="4"/>
    <s v="Subunternehmer"/>
    <n v="9999"/>
  </r>
  <r>
    <x v="1"/>
    <x v="0"/>
    <n v="57000725"/>
    <x v="639"/>
    <d v="2021-08-19T00:00:00"/>
    <x v="1"/>
    <n v="7000119468"/>
    <n v="240"/>
    <x v="2"/>
    <x v="2"/>
    <n v="504"/>
    <n v="10.7728"/>
    <n v="2585.4720000000002"/>
    <x v="7"/>
    <x v="4"/>
    <s v="Subunternehmer"/>
    <n v="9999"/>
  </r>
  <r>
    <x v="1"/>
    <x v="0"/>
    <n v="57000730"/>
    <x v="506"/>
    <d v="2021-08-19T00:00:00"/>
    <x v="1"/>
    <n v="7000118277"/>
    <n v="553"/>
    <x v="2"/>
    <x v="0"/>
    <n v="5972.4"/>
    <n v="3.5546000000000002"/>
    <n v="21229.493040000001"/>
    <x v="3"/>
    <x v="1"/>
    <s v="Wurstverpackung"/>
    <n v="5330"/>
  </r>
  <r>
    <x v="1"/>
    <x v="0"/>
    <n v="57000743"/>
    <x v="640"/>
    <d v="2021-08-19T00:00:00"/>
    <x v="1"/>
    <n v="7000119179"/>
    <n v="194"/>
    <x v="2"/>
    <x v="0"/>
    <n v="1571.4"/>
    <n v="3.3050999999999999"/>
    <n v="5193.6341400000001"/>
    <x v="3"/>
    <x v="1"/>
    <s v="Wurstverpackung"/>
    <n v="5330"/>
  </r>
  <r>
    <x v="1"/>
    <x v="0"/>
    <n v="57900002"/>
    <x v="507"/>
    <d v="2021-08-19T00:00:00"/>
    <x v="1"/>
    <n v="7000118645"/>
    <n v="2560"/>
    <x v="2"/>
    <x v="2"/>
    <n v="9216"/>
    <n v="13.400600000000001"/>
    <n v="34305.536"/>
    <x v="7"/>
    <x v="4"/>
    <s v="Subunternehmer"/>
    <n v="9999"/>
  </r>
  <r>
    <x v="1"/>
    <x v="0"/>
    <n v="58000237"/>
    <x v="641"/>
    <d v="2021-08-19T00:00:00"/>
    <x v="1"/>
    <n v="7000110038"/>
    <n v="4473"/>
    <x v="2"/>
    <x v="2"/>
    <n v="42940.800000000003"/>
    <n v="33.716999999999999"/>
    <n v="150816.141"/>
    <x v="5"/>
    <x v="2"/>
    <s v="Linie 30"/>
    <n v="5030"/>
  </r>
  <r>
    <x v="1"/>
    <x v="0"/>
    <n v="58000458"/>
    <x v="642"/>
    <d v="2021-08-19T00:00:00"/>
    <x v="1"/>
    <n v="7000116625"/>
    <n v="1550"/>
    <x v="2"/>
    <x v="2"/>
    <n v="9920"/>
    <n v="22.589700000000001"/>
    <n v="35014.035000000003"/>
    <x v="5"/>
    <x v="2"/>
    <s v="Linie 31"/>
    <n v="5031"/>
  </r>
  <r>
    <x v="1"/>
    <x v="0"/>
    <n v="58000459"/>
    <x v="643"/>
    <d v="2021-08-19T00:00:00"/>
    <x v="1"/>
    <n v="7000117849"/>
    <n v="630"/>
    <x v="2"/>
    <x v="2"/>
    <n v="6048"/>
    <n v="34.898200000000003"/>
    <n v="21985.866000000002"/>
    <x v="7"/>
    <x v="4"/>
    <s v="Subunternehmer"/>
    <n v="9999"/>
  </r>
  <r>
    <x v="1"/>
    <x v="0"/>
    <n v="58000460"/>
    <x v="643"/>
    <d v="2021-08-19T00:00:00"/>
    <x v="1"/>
    <n v="7000117851"/>
    <n v="1071"/>
    <x v="2"/>
    <x v="2"/>
    <n v="10281.6"/>
    <n v="35.016199999999998"/>
    <n v="37502.350200000001"/>
    <x v="7"/>
    <x v="4"/>
    <s v="Subunternehmer"/>
    <n v="9999"/>
  </r>
  <r>
    <x v="1"/>
    <x v="0"/>
    <n v="58000461"/>
    <x v="643"/>
    <d v="2021-08-19T00:00:00"/>
    <x v="1"/>
    <n v="7000117853"/>
    <n v="756"/>
    <x v="2"/>
    <x v="2"/>
    <n v="7257.6"/>
    <n v="35.1663"/>
    <n v="26585.7228"/>
    <x v="7"/>
    <x v="4"/>
    <s v="Subunternehmer"/>
    <n v="9999"/>
  </r>
  <r>
    <x v="1"/>
    <x v="0"/>
    <n v="58000462"/>
    <x v="643"/>
    <d v="2021-08-19T00:00:00"/>
    <x v="1"/>
    <n v="7000117855"/>
    <n v="441"/>
    <x v="2"/>
    <x v="2"/>
    <n v="4233.6000000000004"/>
    <n v="34.489400000000003"/>
    <n v="15209.8254"/>
    <x v="7"/>
    <x v="4"/>
    <s v="Subunternehmer"/>
    <n v="9999"/>
  </r>
  <r>
    <x v="1"/>
    <x v="0"/>
    <n v="58000572"/>
    <x v="390"/>
    <d v="2021-08-19T00:00:00"/>
    <x v="1"/>
    <n v="7000119066"/>
    <n v="390"/>
    <x v="2"/>
    <x v="2"/>
    <n v="702"/>
    <n v="11.056100000000001"/>
    <n v="4311.8789999999999"/>
    <x v="4"/>
    <x v="1"/>
    <s v="Linie 33"/>
    <n v="5033"/>
  </r>
  <r>
    <x v="1"/>
    <x v="0"/>
    <n v="58000631"/>
    <x v="229"/>
    <d v="2021-08-19T00:00:00"/>
    <x v="1"/>
    <n v="7000118844"/>
    <n v="748"/>
    <x v="2"/>
    <x v="0"/>
    <n v="822.8"/>
    <n v="6.5789999999999997"/>
    <n v="5413.2012000000004"/>
    <x v="8"/>
    <x v="5"/>
    <s v="Linie 20"/>
    <n v="5020"/>
  </r>
  <r>
    <x v="1"/>
    <x v="0"/>
    <n v="58000639"/>
    <x v="644"/>
    <d v="2021-08-19T00:00:00"/>
    <x v="1"/>
    <n v="7000118987"/>
    <n v="102"/>
    <x v="2"/>
    <x v="0"/>
    <n v="137.69999999999999"/>
    <n v="14.490500000000001"/>
    <n v="1995.34185"/>
    <x v="8"/>
    <x v="5"/>
    <s v="Linie 23"/>
    <n v="5023"/>
  </r>
  <r>
    <x v="1"/>
    <x v="0"/>
    <n v="58000665"/>
    <x v="235"/>
    <d v="2021-08-19T00:00:00"/>
    <x v="1"/>
    <n v="7000118845"/>
    <n v="34"/>
    <x v="2"/>
    <x v="0"/>
    <n v="37.4"/>
    <n v="6.5829000000000004"/>
    <n v="246.20045999999999"/>
    <x v="8"/>
    <x v="5"/>
    <s v="Linie 20"/>
    <n v="5020"/>
  </r>
  <r>
    <x v="1"/>
    <x v="0"/>
    <n v="58000678"/>
    <x v="237"/>
    <d v="2021-08-19T00:00:00"/>
    <x v="1"/>
    <n v="7000118846"/>
    <n v="34"/>
    <x v="2"/>
    <x v="0"/>
    <n v="37.4"/>
    <n v="6.5829000000000004"/>
    <n v="246.20045999999999"/>
    <x v="8"/>
    <x v="5"/>
    <s v="Linie 20"/>
    <n v="5020"/>
  </r>
  <r>
    <x v="1"/>
    <x v="0"/>
    <n v="58000694"/>
    <x v="242"/>
    <d v="2021-08-19T00:00:00"/>
    <x v="1"/>
    <n v="7000118879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08-19T00:00:00"/>
    <x v="1"/>
    <n v="7000118996"/>
    <n v="68"/>
    <x v="2"/>
    <x v="0"/>
    <n v="67.319999999999993"/>
    <n v="7.7389000000000001"/>
    <n v="520.98274800000002"/>
    <x v="8"/>
    <x v="5"/>
    <s v="Linie 23"/>
    <n v="5023"/>
  </r>
  <r>
    <x v="1"/>
    <x v="0"/>
    <n v="58000703"/>
    <x v="398"/>
    <d v="2021-08-19T00:00:00"/>
    <x v="1"/>
    <n v="7000118848"/>
    <n v="102"/>
    <x v="2"/>
    <x v="0"/>
    <n v="112.2"/>
    <n v="6.5829000000000004"/>
    <n v="738.60137999999995"/>
    <x v="8"/>
    <x v="5"/>
    <s v="Linie 20"/>
    <n v="5020"/>
  </r>
  <r>
    <x v="1"/>
    <x v="0"/>
    <n v="58000706"/>
    <x v="244"/>
    <d v="2021-08-19T00:00:00"/>
    <x v="1"/>
    <n v="7000118880"/>
    <n v="170"/>
    <x v="2"/>
    <x v="0"/>
    <n v="168.3"/>
    <n v="6.7253999999999996"/>
    <n v="1131.88482"/>
    <x v="8"/>
    <x v="5"/>
    <s v="Linie 21"/>
    <n v="5021"/>
  </r>
  <r>
    <x v="1"/>
    <x v="0"/>
    <n v="58000708"/>
    <x v="400"/>
    <d v="2021-08-19T00:00:00"/>
    <x v="1"/>
    <n v="7000118999"/>
    <n v="238"/>
    <x v="2"/>
    <x v="0"/>
    <n v="235.62"/>
    <n v="7.7413999999999996"/>
    <n v="1824.0286679999999"/>
    <x v="8"/>
    <x v="5"/>
    <s v="Linie 23"/>
    <n v="5023"/>
  </r>
  <r>
    <x v="1"/>
    <x v="0"/>
    <n v="58000730"/>
    <x v="250"/>
    <d v="2021-08-19T00:00:00"/>
    <x v="1"/>
    <n v="7000118849"/>
    <n v="68"/>
    <x v="2"/>
    <x v="0"/>
    <n v="74.8"/>
    <n v="6.5758000000000001"/>
    <n v="491.86984000000001"/>
    <x v="8"/>
    <x v="5"/>
    <s v="Linie 20"/>
    <n v="5020"/>
  </r>
  <r>
    <x v="1"/>
    <x v="0"/>
    <n v="58000746"/>
    <x v="253"/>
    <d v="2021-08-19T00:00:00"/>
    <x v="1"/>
    <n v="7000118882"/>
    <n v="68"/>
    <x v="2"/>
    <x v="0"/>
    <n v="67.319999999999993"/>
    <n v="6.7253999999999996"/>
    <n v="452.75392799999997"/>
    <x v="8"/>
    <x v="5"/>
    <s v="Linie 21"/>
    <n v="5021"/>
  </r>
  <r>
    <x v="1"/>
    <x v="0"/>
    <n v="58000749"/>
    <x v="645"/>
    <d v="2021-08-19T00:00:00"/>
    <x v="1"/>
    <n v="7000119009"/>
    <n v="203"/>
    <x v="2"/>
    <x v="0"/>
    <n v="203"/>
    <n v="12.2601"/>
    <n v="2488.8002999999999"/>
    <x v="8"/>
    <x v="5"/>
    <s v="Linie 23"/>
    <n v="5023"/>
  </r>
  <r>
    <x v="1"/>
    <x v="0"/>
    <n v="58000758"/>
    <x v="255"/>
    <d v="2021-08-19T00:00:00"/>
    <x v="1"/>
    <n v="7000118883"/>
    <n v="204"/>
    <x v="2"/>
    <x v="0"/>
    <n v="201.96"/>
    <n v="6.7018000000000004"/>
    <n v="1353.4955279999999"/>
    <x v="8"/>
    <x v="5"/>
    <s v="Linie 21"/>
    <n v="5021"/>
  </r>
  <r>
    <x v="1"/>
    <x v="0"/>
    <n v="58000760"/>
    <x v="404"/>
    <d v="2021-08-19T00:00:00"/>
    <x v="1"/>
    <n v="7000119010"/>
    <n v="136"/>
    <x v="2"/>
    <x v="0"/>
    <n v="134.63999999999999"/>
    <n v="7.7198000000000002"/>
    <n v="1039.3938720000001"/>
    <x v="8"/>
    <x v="5"/>
    <s v="Linie 23"/>
    <n v="5023"/>
  </r>
  <r>
    <x v="1"/>
    <x v="0"/>
    <n v="58000774"/>
    <x v="407"/>
    <d v="2021-08-19T00:00:00"/>
    <x v="1"/>
    <n v="7000118851"/>
    <n v="136"/>
    <x v="2"/>
    <x v="0"/>
    <n v="149.6"/>
    <n v="6.5792000000000002"/>
    <n v="984.24832000000004"/>
    <x v="8"/>
    <x v="5"/>
    <s v="Linie 20"/>
    <n v="5020"/>
  </r>
  <r>
    <x v="1"/>
    <x v="0"/>
    <n v="58000776"/>
    <x v="257"/>
    <d v="2021-08-19T00:00:00"/>
    <x v="1"/>
    <n v="7000118886"/>
    <n v="136"/>
    <x v="2"/>
    <x v="0"/>
    <n v="134.63999999999999"/>
    <n v="6.7229000000000001"/>
    <n v="905.17125599999997"/>
    <x v="8"/>
    <x v="5"/>
    <s v="Linie 21"/>
    <n v="5021"/>
  </r>
  <r>
    <x v="1"/>
    <x v="0"/>
    <n v="58000831"/>
    <x v="409"/>
    <d v="2021-08-19T00:00:00"/>
    <x v="1"/>
    <n v="7000118888"/>
    <n v="1020"/>
    <x v="2"/>
    <x v="0"/>
    <n v="1009.8"/>
    <n v="6.665"/>
    <n v="6730.317"/>
    <x v="8"/>
    <x v="5"/>
    <s v="Linie 21"/>
    <n v="5021"/>
  </r>
  <r>
    <x v="1"/>
    <x v="0"/>
    <n v="58000835"/>
    <x v="103"/>
    <d v="2021-08-19T00:00:00"/>
    <x v="1"/>
    <n v="7000119016"/>
    <n v="935"/>
    <x v="2"/>
    <x v="0"/>
    <n v="925.65"/>
    <n v="7.7157999999999998"/>
    <n v="7142.1302699999997"/>
    <x v="8"/>
    <x v="5"/>
    <s v="Linie 23"/>
    <n v="5023"/>
  </r>
  <r>
    <x v="1"/>
    <x v="0"/>
    <n v="58000851"/>
    <x v="646"/>
    <d v="2021-08-19T00:00:00"/>
    <x v="1"/>
    <n v="7000118853"/>
    <n v="68"/>
    <x v="2"/>
    <x v="0"/>
    <n v="74.8"/>
    <n v="6.5758000000000001"/>
    <n v="491.86984000000001"/>
    <x v="8"/>
    <x v="5"/>
    <s v="Linie 20"/>
    <n v="5020"/>
  </r>
  <r>
    <x v="1"/>
    <x v="0"/>
    <n v="58000859"/>
    <x v="260"/>
    <d v="2021-08-19T00:00:00"/>
    <x v="1"/>
    <n v="7000118854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8-19T00:00:00"/>
    <x v="1"/>
    <n v="7000119020"/>
    <n v="170"/>
    <x v="2"/>
    <x v="0"/>
    <n v="168.3"/>
    <n v="7.7413999999999996"/>
    <n v="1302.87762"/>
    <x v="8"/>
    <x v="5"/>
    <s v="Linie 23"/>
    <n v="5023"/>
  </r>
  <r>
    <x v="1"/>
    <x v="0"/>
    <n v="58000873"/>
    <x v="518"/>
    <d v="2021-08-19T00:00:00"/>
    <x v="1"/>
    <n v="7000118055"/>
    <n v="515"/>
    <x v="2"/>
    <x v="2"/>
    <n v="1030"/>
    <n v="13.468500000000001"/>
    <n v="6936.2775000000001"/>
    <x v="4"/>
    <x v="1"/>
    <s v="Linie 33"/>
    <n v="5033"/>
  </r>
  <r>
    <x v="1"/>
    <x v="0"/>
    <n v="58000874"/>
    <x v="263"/>
    <d v="2021-08-19T00:00:00"/>
    <x v="1"/>
    <n v="7000117847"/>
    <n v="1323"/>
    <x v="2"/>
    <x v="2"/>
    <n v="11113.2"/>
    <n v="30.3947"/>
    <n v="40212.188099999999"/>
    <x v="7"/>
    <x v="4"/>
    <s v="Subunternehmer"/>
    <n v="9999"/>
  </r>
  <r>
    <x v="1"/>
    <x v="0"/>
    <n v="58000885"/>
    <x v="265"/>
    <d v="2021-08-19T00:00:00"/>
    <x v="1"/>
    <n v="7000118855"/>
    <n v="408"/>
    <x v="2"/>
    <x v="0"/>
    <n v="448.8"/>
    <n v="6.5925000000000002"/>
    <n v="2958.7139999999999"/>
    <x v="8"/>
    <x v="5"/>
    <s v="Linie 20"/>
    <n v="5020"/>
  </r>
  <r>
    <x v="1"/>
    <x v="0"/>
    <n v="58000901"/>
    <x v="647"/>
    <d v="2021-08-19T00:00:00"/>
    <x v="1"/>
    <n v="7000116399"/>
    <n v="960"/>
    <x v="2"/>
    <x v="2"/>
    <n v="4608"/>
    <n v="27.831900000000001"/>
    <n v="26718.624"/>
    <x v="7"/>
    <x v="4"/>
    <s v="Subunternehmer"/>
    <n v="9999"/>
  </r>
  <r>
    <x v="1"/>
    <x v="0"/>
    <n v="58000917"/>
    <x v="648"/>
    <d v="2021-08-19T00:00:00"/>
    <x v="1"/>
    <n v="7000116638"/>
    <n v="1438"/>
    <x v="2"/>
    <x v="2"/>
    <n v="8628"/>
    <n v="23.093699999999998"/>
    <n v="33208.740599999997"/>
    <x v="5"/>
    <x v="2"/>
    <s v="Linie 31"/>
    <n v="5031"/>
  </r>
  <r>
    <x v="1"/>
    <x v="0"/>
    <n v="58000942"/>
    <x v="271"/>
    <d v="2021-08-19T00:00:00"/>
    <x v="1"/>
    <n v="7000118904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8-19T00:00:00"/>
    <x v="1"/>
    <n v="7000118858"/>
    <n v="68"/>
    <x v="2"/>
    <x v="0"/>
    <n v="74.8"/>
    <n v="6.5768000000000004"/>
    <n v="491.94463999999999"/>
    <x v="8"/>
    <x v="5"/>
    <s v="Linie 20"/>
    <n v="5020"/>
  </r>
  <r>
    <x v="1"/>
    <x v="0"/>
    <n v="58000956"/>
    <x v="416"/>
    <d v="2021-08-19T00:00:00"/>
    <x v="1"/>
    <n v="7000119028"/>
    <n v="68"/>
    <x v="2"/>
    <x v="0"/>
    <n v="67.319999999999993"/>
    <n v="7.7389000000000001"/>
    <n v="520.98274800000002"/>
    <x v="8"/>
    <x v="5"/>
    <s v="Linie 23"/>
    <n v="5023"/>
  </r>
  <r>
    <x v="1"/>
    <x v="0"/>
    <n v="58000966"/>
    <x v="649"/>
    <d v="2021-08-19T00:00:00"/>
    <x v="1"/>
    <n v="7000117742"/>
    <n v="2566"/>
    <x v="2"/>
    <x v="2"/>
    <n v="4105.6000000000004"/>
    <n v="6.7233999999999998"/>
    <n v="17252.2444"/>
    <x v="3"/>
    <x v="1"/>
    <s v="Linie 1"/>
    <n v="5001"/>
  </r>
  <r>
    <x v="1"/>
    <x v="0"/>
    <n v="58000967"/>
    <x v="520"/>
    <d v="2021-08-19T00:00:00"/>
    <x v="1"/>
    <n v="7000117743"/>
    <n v="1536"/>
    <x v="2"/>
    <x v="2"/>
    <n v="2457.6"/>
    <n v="7.0496999999999996"/>
    <n v="10828.3392"/>
    <x v="3"/>
    <x v="1"/>
    <s v="Linie 1"/>
    <n v="5001"/>
  </r>
  <r>
    <x v="1"/>
    <x v="0"/>
    <n v="58000968"/>
    <x v="417"/>
    <d v="2021-08-19T00:00:00"/>
    <x v="1"/>
    <n v="7000117744"/>
    <n v="991"/>
    <x v="2"/>
    <x v="2"/>
    <n v="1585.6"/>
    <n v="7.2061000000000002"/>
    <n v="7141.2451000000001"/>
    <x v="3"/>
    <x v="1"/>
    <s v="Linie 1"/>
    <n v="5001"/>
  </r>
  <r>
    <x v="1"/>
    <x v="0"/>
    <n v="58000971"/>
    <x v="278"/>
    <d v="2021-08-19T00:00:00"/>
    <x v="1"/>
    <n v="7000118859"/>
    <n v="136"/>
    <x v="2"/>
    <x v="0"/>
    <n v="149.6"/>
    <n v="6.6104000000000003"/>
    <n v="988.91584"/>
    <x v="8"/>
    <x v="5"/>
    <s v="Linie 20"/>
    <n v="5020"/>
  </r>
  <r>
    <x v="1"/>
    <x v="0"/>
    <n v="58000974"/>
    <x v="650"/>
    <d v="2021-08-19T00:00:00"/>
    <x v="1"/>
    <n v="7000119031"/>
    <n v="68"/>
    <x v="2"/>
    <x v="0"/>
    <n v="67.319999999999993"/>
    <n v="7.7737999999999996"/>
    <n v="523.33221600000002"/>
    <x v="8"/>
    <x v="5"/>
    <s v="Linie 23"/>
    <n v="5023"/>
  </r>
  <r>
    <x v="1"/>
    <x v="0"/>
    <n v="58000984"/>
    <x v="418"/>
    <d v="2021-08-19T00:00:00"/>
    <x v="1"/>
    <n v="7000118860"/>
    <n v="204"/>
    <x v="2"/>
    <x v="0"/>
    <n v="224.4"/>
    <n v="6.5829000000000004"/>
    <n v="1477.2027599999999"/>
    <x v="8"/>
    <x v="5"/>
    <s v="Linie 20"/>
    <n v="5020"/>
  </r>
  <r>
    <x v="1"/>
    <x v="0"/>
    <n v="58000996"/>
    <x v="420"/>
    <d v="2021-08-19T00:00:00"/>
    <x v="1"/>
    <n v="7000118861"/>
    <n v="136"/>
    <x v="2"/>
    <x v="0"/>
    <n v="149.6"/>
    <n v="6.5730000000000004"/>
    <n v="983.32079999999996"/>
    <x v="8"/>
    <x v="5"/>
    <s v="Linie 20"/>
    <n v="5020"/>
  </r>
  <r>
    <x v="1"/>
    <x v="0"/>
    <n v="58000999"/>
    <x v="279"/>
    <d v="2021-08-19T00:00:00"/>
    <x v="1"/>
    <n v="7000118913"/>
    <n v="204"/>
    <x v="2"/>
    <x v="0"/>
    <n v="201.96"/>
    <n v="6.7214999999999998"/>
    <n v="1357.47414"/>
    <x v="8"/>
    <x v="5"/>
    <s v="Linie 21"/>
    <n v="5021"/>
  </r>
  <r>
    <x v="1"/>
    <x v="0"/>
    <n v="58001010"/>
    <x v="599"/>
    <d v="2021-08-19T00:00:00"/>
    <x v="1"/>
    <n v="7000118915"/>
    <n v="1615"/>
    <x v="2"/>
    <x v="0"/>
    <n v="1598.85"/>
    <n v="7.2190000000000003"/>
    <n v="11542.09815"/>
    <x v="8"/>
    <x v="5"/>
    <s v="Linie 21"/>
    <n v="5021"/>
  </r>
  <r>
    <x v="1"/>
    <x v="0"/>
    <n v="58001015"/>
    <x v="280"/>
    <d v="2021-08-19T00:00:00"/>
    <x v="1"/>
    <n v="7000118863"/>
    <n v="408"/>
    <x v="2"/>
    <x v="0"/>
    <n v="448.8"/>
    <n v="6.5904999999999996"/>
    <n v="2957.8164000000002"/>
    <x v="8"/>
    <x v="5"/>
    <s v="Linie 20"/>
    <n v="5020"/>
  </r>
  <r>
    <x v="1"/>
    <x v="0"/>
    <n v="58001028"/>
    <x v="281"/>
    <d v="2021-08-19T00:00:00"/>
    <x v="1"/>
    <n v="7000118920"/>
    <n v="408"/>
    <x v="2"/>
    <x v="0"/>
    <n v="403.92"/>
    <n v="7.2778"/>
    <n v="2939.6489759999999"/>
    <x v="8"/>
    <x v="5"/>
    <s v="Linie 21"/>
    <n v="5021"/>
  </r>
  <r>
    <x v="1"/>
    <x v="0"/>
    <n v="58001029"/>
    <x v="424"/>
    <d v="2021-08-19T00:00:00"/>
    <x v="1"/>
    <n v="7000118864"/>
    <n v="340"/>
    <x v="2"/>
    <x v="0"/>
    <n v="374"/>
    <n v="6.5814000000000004"/>
    <n v="2461.4436000000001"/>
    <x v="8"/>
    <x v="5"/>
    <s v="Linie 20"/>
    <n v="5020"/>
  </r>
  <r>
    <x v="1"/>
    <x v="0"/>
    <n v="58001030"/>
    <x v="651"/>
    <d v="2021-08-19T00:00:00"/>
    <x v="1"/>
    <n v="7000116400"/>
    <n v="840"/>
    <x v="2"/>
    <x v="2"/>
    <n v="2016"/>
    <n v="14.5463"/>
    <n v="12218.892"/>
    <x v="7"/>
    <x v="4"/>
    <s v="Subunternehmer"/>
    <n v="9999"/>
  </r>
  <r>
    <x v="1"/>
    <x v="0"/>
    <n v="58001031"/>
    <x v="282"/>
    <d v="2021-08-19T00:00:00"/>
    <x v="1"/>
    <n v="7000118921"/>
    <n v="306"/>
    <x v="2"/>
    <x v="0"/>
    <n v="302.94"/>
    <n v="7.2862"/>
    <n v="2207.2814279999998"/>
    <x v="8"/>
    <x v="5"/>
    <s v="Linie 21"/>
    <n v="5021"/>
  </r>
  <r>
    <x v="1"/>
    <x v="0"/>
    <n v="58001046"/>
    <x v="428"/>
    <d v="2021-08-19T00:00:00"/>
    <x v="1"/>
    <n v="7000118923"/>
    <n v="136"/>
    <x v="2"/>
    <x v="0"/>
    <n v="134.63999999999999"/>
    <n v="7.2851999999999997"/>
    <n v="980.87932799999999"/>
    <x v="8"/>
    <x v="5"/>
    <s v="Linie 21"/>
    <n v="5021"/>
  </r>
  <r>
    <x v="1"/>
    <x v="0"/>
    <n v="58001048"/>
    <x v="652"/>
    <d v="2021-08-19T00:00:00"/>
    <x v="1"/>
    <n v="7000119038"/>
    <n v="34"/>
    <x v="2"/>
    <x v="0"/>
    <n v="34"/>
    <n v="12.259"/>
    <n v="416.80599999999998"/>
    <x v="8"/>
    <x v="5"/>
    <s v="Linie 23"/>
    <n v="5023"/>
  </r>
  <r>
    <x v="1"/>
    <x v="0"/>
    <n v="58001068"/>
    <x v="653"/>
    <d v="2021-08-19T00:00:00"/>
    <x v="1"/>
    <n v="7000119040"/>
    <n v="136"/>
    <x v="2"/>
    <x v="0"/>
    <n v="136"/>
    <n v="12.256500000000001"/>
    <n v="1666.884"/>
    <x v="8"/>
    <x v="5"/>
    <s v="Linie 23"/>
    <n v="5023"/>
  </r>
  <r>
    <x v="1"/>
    <x v="0"/>
    <n v="58001072"/>
    <x v="654"/>
    <d v="2021-08-19T00:00:00"/>
    <x v="1"/>
    <n v="7000119488"/>
    <n v="255"/>
    <x v="2"/>
    <x v="0"/>
    <n v="344.25"/>
    <n v="6.5824999999999996"/>
    <n v="2266.0256250000002"/>
    <x v="4"/>
    <x v="1"/>
    <s v="Linie 36"/>
    <n v="5036"/>
  </r>
  <r>
    <x v="1"/>
    <x v="0"/>
    <n v="58001077"/>
    <x v="655"/>
    <d v="2021-08-19T00:00:00"/>
    <x v="1"/>
    <n v="700011893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8-19T00:00:00"/>
    <x v="1"/>
    <n v="7000118931"/>
    <n v="136"/>
    <x v="2"/>
    <x v="0"/>
    <n v="134.63999999999999"/>
    <n v="6.7332000000000001"/>
    <n v="906.55804799999999"/>
    <x v="8"/>
    <x v="5"/>
    <s v="Linie 21"/>
    <n v="5021"/>
  </r>
  <r>
    <x v="1"/>
    <x v="0"/>
    <n v="58001093"/>
    <x v="435"/>
    <d v="2021-08-19T00:00:00"/>
    <x v="1"/>
    <n v="7000118934"/>
    <n v="136"/>
    <x v="2"/>
    <x v="0"/>
    <n v="134.63999999999999"/>
    <n v="7.2784000000000004"/>
    <n v="979.96377600000005"/>
    <x v="8"/>
    <x v="5"/>
    <s v="Linie 21"/>
    <n v="5021"/>
  </r>
  <r>
    <x v="1"/>
    <x v="0"/>
    <n v="58001097"/>
    <x v="114"/>
    <d v="2021-08-19T00:00:00"/>
    <x v="1"/>
    <n v="7000116488"/>
    <n v="3189"/>
    <x v="2"/>
    <x v="2"/>
    <n v="30614.400000000001"/>
    <n v="34.000999999999998"/>
    <n v="108429.189"/>
    <x v="5"/>
    <x v="2"/>
    <s v="Linie 30"/>
    <n v="5030"/>
  </r>
  <r>
    <x v="1"/>
    <x v="0"/>
    <n v="58001099"/>
    <x v="657"/>
    <d v="2021-08-19T00:00:00"/>
    <x v="1"/>
    <n v="7000119043"/>
    <n v="68"/>
    <x v="2"/>
    <x v="0"/>
    <n v="67.319999999999993"/>
    <n v="7.7374999999999998"/>
    <n v="520.88850000000002"/>
    <x v="8"/>
    <x v="5"/>
    <s v="Linie 23"/>
    <n v="5023"/>
  </r>
  <r>
    <x v="1"/>
    <x v="0"/>
    <n v="58001102"/>
    <x v="436"/>
    <d v="2021-08-19T00:00:00"/>
    <x v="1"/>
    <n v="7000118937"/>
    <n v="68"/>
    <x v="2"/>
    <x v="0"/>
    <n v="67.319999999999993"/>
    <n v="7.2784000000000004"/>
    <n v="489.98188800000003"/>
    <x v="8"/>
    <x v="5"/>
    <s v="Linie 21"/>
    <n v="5021"/>
  </r>
  <r>
    <x v="1"/>
    <x v="0"/>
    <n v="58001131"/>
    <x v="441"/>
    <d v="2021-08-19T00:00:00"/>
    <x v="1"/>
    <n v="7000119045"/>
    <n v="1444"/>
    <x v="2"/>
    <x v="0"/>
    <n v="1386.24"/>
    <n v="6.6844000000000001"/>
    <n v="9266.1826560000009"/>
    <x v="8"/>
    <x v="5"/>
    <s v="Linie 23"/>
    <n v="5023"/>
  </r>
  <r>
    <x v="1"/>
    <x v="0"/>
    <n v="58001146"/>
    <x v="446"/>
    <d v="2021-08-19T00:00:00"/>
    <x v="1"/>
    <n v="7000118944"/>
    <n v="68"/>
    <x v="2"/>
    <x v="0"/>
    <n v="65.28"/>
    <n v="6.7148000000000003"/>
    <n v="438.34214400000002"/>
    <x v="8"/>
    <x v="5"/>
    <s v="Linie 23"/>
    <n v="5023"/>
  </r>
  <r>
    <x v="1"/>
    <x v="0"/>
    <n v="59500020"/>
    <x v="658"/>
    <d v="2021-08-19T00:00:00"/>
    <x v="1"/>
    <n v="7000119480"/>
    <n v="772"/>
    <x v="0"/>
    <x v="0"/>
    <n v="772"/>
    <n v="2.5"/>
    <n v="1930"/>
    <x v="0"/>
    <x v="0"/>
    <s v="Vacumierung"/>
    <n v="5902"/>
  </r>
  <r>
    <x v="1"/>
    <x v="0"/>
    <n v="59500024"/>
    <x v="659"/>
    <d v="2021-08-19T00:00:00"/>
    <x v="1"/>
    <n v="7000119481"/>
    <n v="1100"/>
    <x v="0"/>
    <x v="0"/>
    <n v="1100"/>
    <n v="2.3342999999999998"/>
    <n v="2567.73"/>
    <x v="0"/>
    <x v="0"/>
    <s v="Vacumierung"/>
    <n v="5902"/>
  </r>
  <r>
    <x v="1"/>
    <x v="0"/>
    <n v="59500041"/>
    <x v="660"/>
    <d v="2021-08-19T00:00:00"/>
    <x v="1"/>
    <n v="7000119482"/>
    <n v="1220"/>
    <x v="0"/>
    <x v="0"/>
    <n v="1220"/>
    <n v="2.3342999999999998"/>
    <n v="2847.846"/>
    <x v="0"/>
    <x v="0"/>
    <s v="Vacumierung"/>
    <n v="5902"/>
  </r>
  <r>
    <x v="1"/>
    <x v="0"/>
    <n v="59500054"/>
    <x v="661"/>
    <d v="2021-08-19T00:00:00"/>
    <x v="1"/>
    <n v="7000119555"/>
    <n v="219"/>
    <x v="0"/>
    <x v="0"/>
    <n v="219"/>
    <n v="2.3342999999999998"/>
    <n v="511.21170000000001"/>
    <x v="0"/>
    <x v="0"/>
    <s v="Vacumierung"/>
    <n v="5902"/>
  </r>
  <r>
    <x v="1"/>
    <x v="0"/>
    <m/>
    <x v="120"/>
    <d v="2021-08-19T00:00:00"/>
    <x v="1"/>
    <n v="7000115828"/>
    <n v="0"/>
    <x v="3"/>
    <x v="3"/>
    <n v="0"/>
    <n v="0"/>
    <n v="0"/>
    <x v="0"/>
    <x v="0"/>
    <s v="Große Schneidemaschine Lachnit"/>
    <n v="1100"/>
  </r>
  <r>
    <x v="1"/>
    <x v="0"/>
    <m/>
    <x v="121"/>
    <d v="2021-08-19T00:00:00"/>
    <x v="1"/>
    <n v="7000115741"/>
    <n v="0"/>
    <x v="3"/>
    <x v="3"/>
    <n v="0"/>
    <n v="0"/>
    <n v="0"/>
    <x v="0"/>
    <x v="0"/>
    <s v="Kleine Schneidemaschine Käseteiler"/>
    <n v="1200"/>
  </r>
  <r>
    <x v="1"/>
    <x v="0"/>
    <m/>
    <x v="122"/>
    <d v="2021-08-19T00:00:00"/>
    <x v="1"/>
    <n v="7000119279"/>
    <n v="0"/>
    <x v="3"/>
    <x v="3"/>
    <n v="0"/>
    <n v="0"/>
    <n v="0"/>
    <x v="2"/>
    <x v="0"/>
    <s v="Thrun 1"/>
    <n v="2020"/>
  </r>
  <r>
    <x v="1"/>
    <x v="0"/>
    <m/>
    <x v="123"/>
    <d v="2021-08-19T00:00:00"/>
    <x v="1"/>
    <n v="7000119244"/>
    <n v="0"/>
    <x v="3"/>
    <x v="3"/>
    <n v="0"/>
    <n v="0"/>
    <n v="0"/>
    <x v="2"/>
    <x v="0"/>
    <s v="Thrun 2"/>
    <n v="2030"/>
  </r>
  <r>
    <x v="1"/>
    <x v="0"/>
    <m/>
    <x v="124"/>
    <d v="2021-08-19T00:00:00"/>
    <x v="1"/>
    <n v="7000119251"/>
    <n v="0"/>
    <x v="3"/>
    <x v="3"/>
    <n v="0"/>
    <n v="0"/>
    <n v="0"/>
    <x v="2"/>
    <x v="0"/>
    <s v="Mischer 1"/>
    <n v="2040"/>
  </r>
  <r>
    <x v="1"/>
    <x v="0"/>
    <m/>
    <x v="125"/>
    <d v="2021-08-19T00:00:00"/>
    <x v="1"/>
    <n v="7000119264"/>
    <n v="0"/>
    <x v="3"/>
    <x v="3"/>
    <n v="0"/>
    <n v="0"/>
    <n v="0"/>
    <x v="2"/>
    <x v="0"/>
    <s v="Mischer 2"/>
    <n v="2050"/>
  </r>
  <r>
    <x v="1"/>
    <x v="0"/>
    <m/>
    <x v="127"/>
    <d v="2021-08-19T00:00:00"/>
    <x v="1"/>
    <n v="7000119202"/>
    <n v="0"/>
    <x v="3"/>
    <x v="3"/>
    <n v="0"/>
    <n v="0"/>
    <n v="0"/>
    <x v="1"/>
    <x v="0"/>
    <s v="Füller unter M1"/>
    <n v="3010"/>
  </r>
  <r>
    <x v="1"/>
    <x v="0"/>
    <m/>
    <x v="128"/>
    <d v="2021-08-19T00:00:00"/>
    <x v="1"/>
    <n v="7000119227"/>
    <n v="0"/>
    <x v="3"/>
    <x v="3"/>
    <n v="0"/>
    <n v="0"/>
    <n v="0"/>
    <x v="1"/>
    <x v="0"/>
    <s v="Füller unter M2"/>
    <n v="3020"/>
  </r>
  <r>
    <x v="1"/>
    <x v="0"/>
    <m/>
    <x v="129"/>
    <d v="2021-08-19T00:00:00"/>
    <x v="1"/>
    <n v="7000119217"/>
    <n v="0"/>
    <x v="3"/>
    <x v="3"/>
    <n v="0"/>
    <n v="0"/>
    <n v="0"/>
    <x v="1"/>
    <x v="0"/>
    <s v="Füller unter Thrun 2"/>
    <n v="3030"/>
  </r>
  <r>
    <x v="1"/>
    <x v="0"/>
    <m/>
    <x v="450"/>
    <d v="2021-08-19T00:00:00"/>
    <x v="1"/>
    <n v="7000118742"/>
    <n v="0"/>
    <x v="3"/>
    <x v="3"/>
    <n v="0"/>
    <n v="0"/>
    <n v="0"/>
    <x v="1"/>
    <x v="0"/>
    <s v="Waldner"/>
    <n v="3110"/>
  </r>
  <r>
    <x v="1"/>
    <x v="0"/>
    <m/>
    <x v="132"/>
    <d v="2021-08-19T00:00:00"/>
    <x v="1"/>
    <n v="7000118869"/>
    <n v="0"/>
    <x v="3"/>
    <x v="3"/>
    <n v="0"/>
    <n v="0"/>
    <n v="0"/>
    <x v="8"/>
    <x v="5"/>
    <s v="Linie 20"/>
    <n v="5020"/>
  </r>
  <r>
    <x v="1"/>
    <x v="0"/>
    <m/>
    <x v="135"/>
    <d v="2021-08-19T00:00:00"/>
    <x v="1"/>
    <n v="7000119536"/>
    <n v="0.01"/>
    <x v="1"/>
    <x v="1"/>
    <n v="0"/>
    <n v="0"/>
    <n v="0"/>
    <x v="8"/>
    <x v="5"/>
    <s v="Linie 23"/>
    <n v="5023"/>
  </r>
  <r>
    <x v="1"/>
    <x v="0"/>
    <m/>
    <x v="451"/>
    <d v="2021-08-19T00:00:00"/>
    <x v="1"/>
    <n v="7000119280"/>
    <n v="0"/>
    <x v="3"/>
    <x v="3"/>
    <n v="0"/>
    <n v="0"/>
    <n v="0"/>
    <x v="2"/>
    <x v="0"/>
    <s v="Thrun 1"/>
    <n v="2020"/>
  </r>
  <r>
    <x v="1"/>
    <x v="0"/>
    <m/>
    <x v="451"/>
    <d v="2021-08-19T00:00:00"/>
    <x v="1"/>
    <n v="7000119281"/>
    <n v="0"/>
    <x v="3"/>
    <x v="3"/>
    <n v="0"/>
    <n v="0"/>
    <n v="0"/>
    <x v="2"/>
    <x v="0"/>
    <s v="Thrun 1"/>
    <n v="2020"/>
  </r>
  <r>
    <x v="1"/>
    <x v="0"/>
    <m/>
    <x v="452"/>
    <d v="2021-08-19T00:00:00"/>
    <x v="1"/>
    <n v="7000118741"/>
    <n v="0"/>
    <x v="3"/>
    <x v="3"/>
    <n v="0"/>
    <n v="0"/>
    <n v="0"/>
    <x v="1"/>
    <x v="0"/>
    <s v="Waldner"/>
    <n v="3110"/>
  </r>
  <r>
    <x v="1"/>
    <x v="0"/>
    <m/>
    <x v="452"/>
    <d v="2021-08-19T00:00:00"/>
    <x v="1"/>
    <n v="7000118744"/>
    <n v="0"/>
    <x v="3"/>
    <x v="3"/>
    <n v="0"/>
    <n v="0"/>
    <n v="0"/>
    <x v="1"/>
    <x v="0"/>
    <s v="Waldner"/>
    <n v="3110"/>
  </r>
  <r>
    <x v="1"/>
    <x v="0"/>
    <m/>
    <x v="137"/>
    <d v="2021-08-19T00:00:00"/>
    <x v="1"/>
    <n v="7000118283"/>
    <n v="0"/>
    <x v="3"/>
    <x v="3"/>
    <n v="0"/>
    <n v="0"/>
    <n v="0"/>
    <x v="4"/>
    <x v="1"/>
    <s v="Linie 36"/>
    <n v="5036"/>
  </r>
  <r>
    <x v="1"/>
    <x v="0"/>
    <m/>
    <x v="662"/>
    <d v="2021-08-19T00:00:00"/>
    <x v="1"/>
    <n v="7000116639"/>
    <n v="0"/>
    <x v="3"/>
    <x v="3"/>
    <n v="0"/>
    <n v="0"/>
    <n v="0"/>
    <x v="5"/>
    <x v="2"/>
    <s v="Linie 31"/>
    <n v="5031"/>
  </r>
  <r>
    <x v="1"/>
    <x v="0"/>
    <m/>
    <x v="663"/>
    <d v="2021-08-19T00:00:00"/>
    <x v="1"/>
    <n v="7000119245"/>
    <n v="0"/>
    <x v="3"/>
    <x v="3"/>
    <n v="0"/>
    <n v="0"/>
    <n v="0"/>
    <x v="2"/>
    <x v="0"/>
    <s v="Thrun 2"/>
    <n v="2030"/>
  </r>
  <r>
    <x v="1"/>
    <x v="0"/>
    <m/>
    <x v="664"/>
    <d v="2021-08-19T00:00:00"/>
    <x v="1"/>
    <n v="7000119246"/>
    <n v="0"/>
    <x v="3"/>
    <x v="3"/>
    <n v="0"/>
    <n v="0"/>
    <n v="0"/>
    <x v="2"/>
    <x v="0"/>
    <s v="Mischer 1"/>
    <n v="2040"/>
  </r>
  <r>
    <x v="1"/>
    <x v="0"/>
    <m/>
    <x v="665"/>
    <d v="2021-08-19T00:00:00"/>
    <x v="1"/>
    <n v="7000119265"/>
    <n v="0"/>
    <x v="3"/>
    <x v="3"/>
    <n v="0"/>
    <n v="0"/>
    <n v="0"/>
    <x v="2"/>
    <x v="0"/>
    <s v="Mischer 2"/>
    <n v="2050"/>
  </r>
  <r>
    <x v="1"/>
    <x v="0"/>
    <m/>
    <x v="666"/>
    <d v="2021-08-19T00:00:00"/>
    <x v="1"/>
    <n v="7000119214"/>
    <n v="0"/>
    <x v="3"/>
    <x v="3"/>
    <n v="0"/>
    <n v="0"/>
    <n v="0"/>
    <x v="1"/>
    <x v="0"/>
    <s v="Füller unter M1"/>
    <n v="3010"/>
  </r>
  <r>
    <x v="1"/>
    <x v="0"/>
    <m/>
    <x v="667"/>
    <d v="2021-08-19T00:00:00"/>
    <x v="1"/>
    <n v="7000119222"/>
    <n v="0"/>
    <x v="3"/>
    <x v="3"/>
    <n v="0"/>
    <n v="0"/>
    <n v="0"/>
    <x v="1"/>
    <x v="0"/>
    <s v="Füller unter M2"/>
    <n v="3020"/>
  </r>
  <r>
    <x v="1"/>
    <x v="0"/>
    <m/>
    <x v="668"/>
    <d v="2021-08-19T00:00:00"/>
    <x v="1"/>
    <n v="7000119216"/>
    <n v="0"/>
    <x v="3"/>
    <x v="3"/>
    <n v="0"/>
    <n v="0"/>
    <n v="0"/>
    <x v="1"/>
    <x v="0"/>
    <s v="Füller unter Thrun 2"/>
    <n v="3030"/>
  </r>
  <r>
    <x v="1"/>
    <x v="0"/>
    <n v="23500083"/>
    <x v="0"/>
    <d v="2021-08-20T00:00:00"/>
    <x v="1"/>
    <n v="7000119805"/>
    <n v="2394"/>
    <x v="0"/>
    <x v="0"/>
    <n v="2394"/>
    <n v="3.9175"/>
    <n v="9378.4950000000008"/>
    <x v="0"/>
    <x v="0"/>
    <s v="Rohware aus-/umpacken, vorbereiten"/>
    <n v="1300"/>
  </r>
  <r>
    <x v="1"/>
    <x v="0"/>
    <n v="23500093"/>
    <x v="669"/>
    <d v="2021-08-20T00:00:00"/>
    <x v="1"/>
    <n v="7000118763"/>
    <n v="1009"/>
    <x v="0"/>
    <x v="0"/>
    <n v="1009"/>
    <n v="3.5198999999999998"/>
    <n v="3551.5790999999999"/>
    <x v="0"/>
    <x v="0"/>
    <s v="Kleine Schneidemaschine Käseteiler"/>
    <n v="1200"/>
  </r>
  <r>
    <x v="1"/>
    <x v="0"/>
    <n v="23500290"/>
    <x v="2"/>
    <d v="2021-08-20T00:00:00"/>
    <x v="1"/>
    <n v="7000119774"/>
    <n v="0"/>
    <x v="0"/>
    <x v="0"/>
    <n v="0"/>
    <n v="2.8834"/>
    <n v="0"/>
    <x v="0"/>
    <x v="0"/>
    <s v="Wolf Zutatenvorbereitung"/>
    <n v="1430"/>
  </r>
  <r>
    <x v="1"/>
    <x v="0"/>
    <n v="23500291"/>
    <x v="3"/>
    <d v="2021-08-20T00:00:00"/>
    <x v="1"/>
    <n v="7000119769"/>
    <n v="38"/>
    <x v="0"/>
    <x v="0"/>
    <n v="38"/>
    <n v="1.9869000000000001"/>
    <n v="75.502200000000002"/>
    <x v="0"/>
    <x v="0"/>
    <s v="Wolf Zutatenvorbereitung"/>
    <n v="1430"/>
  </r>
  <r>
    <x v="1"/>
    <x v="0"/>
    <n v="23500292"/>
    <x v="144"/>
    <d v="2021-08-20T00:00:00"/>
    <x v="1"/>
    <n v="7000119558"/>
    <n v="736"/>
    <x v="0"/>
    <x v="0"/>
    <n v="736"/>
    <n v="5.5862999999999996"/>
    <n v="4111.5168000000003"/>
    <x v="0"/>
    <x v="0"/>
    <s v="Holac Zutatenvorbereitung"/>
    <n v="1410"/>
  </r>
  <r>
    <x v="1"/>
    <x v="0"/>
    <n v="23500302"/>
    <x v="4"/>
    <d v="2021-08-20T00:00:00"/>
    <x v="1"/>
    <n v="7000119559"/>
    <n v="301"/>
    <x v="0"/>
    <x v="0"/>
    <n v="301"/>
    <n v="5.6374000000000004"/>
    <n v="1696.8574000000001"/>
    <x v="0"/>
    <x v="0"/>
    <s v="Holac Zutatenvorbereitung"/>
    <n v="1410"/>
  </r>
  <r>
    <x v="1"/>
    <x v="0"/>
    <n v="23500306"/>
    <x v="5"/>
    <d v="2021-08-20T00:00:00"/>
    <x v="1"/>
    <n v="7000119771"/>
    <n v="67"/>
    <x v="0"/>
    <x v="0"/>
    <n v="67"/>
    <n v="2.0354000000000001"/>
    <n v="136.37180000000001"/>
    <x v="0"/>
    <x v="0"/>
    <s v="Wolf Zutatenvorbereitung"/>
    <n v="1430"/>
  </r>
  <r>
    <x v="1"/>
    <x v="0"/>
    <n v="23500307"/>
    <x v="6"/>
    <d v="2021-08-20T00:00:00"/>
    <x v="1"/>
    <n v="7000119770"/>
    <n v="0"/>
    <x v="0"/>
    <x v="0"/>
    <n v="0"/>
    <n v="2.9201000000000001"/>
    <n v="0"/>
    <x v="0"/>
    <x v="0"/>
    <s v="Wolf Zutatenvorbereitung"/>
    <n v="1430"/>
  </r>
  <r>
    <x v="1"/>
    <x v="0"/>
    <n v="23500354"/>
    <x v="7"/>
    <d v="2021-08-20T00:00:00"/>
    <x v="1"/>
    <n v="7000119560"/>
    <n v="155"/>
    <x v="0"/>
    <x v="0"/>
    <n v="155"/>
    <n v="4.5490000000000004"/>
    <n v="705.09500000000003"/>
    <x v="0"/>
    <x v="0"/>
    <s v="Holac Zutatenvorbereitung"/>
    <n v="1410"/>
  </r>
  <r>
    <x v="1"/>
    <x v="0"/>
    <n v="23500355"/>
    <x v="460"/>
    <d v="2021-08-20T00:00:00"/>
    <x v="1"/>
    <n v="7000119561"/>
    <n v="62"/>
    <x v="0"/>
    <x v="0"/>
    <n v="62"/>
    <n v="4.57"/>
    <n v="283.33999999999997"/>
    <x v="0"/>
    <x v="0"/>
    <s v="Holac Zutatenvorbereitung"/>
    <n v="1410"/>
  </r>
  <r>
    <x v="1"/>
    <x v="0"/>
    <n v="23500394"/>
    <x v="670"/>
    <d v="2021-08-20T00:00:00"/>
    <x v="1"/>
    <n v="7000116272"/>
    <n v="20"/>
    <x v="0"/>
    <x v="0"/>
    <n v="20"/>
    <n v="9.2812999999999999"/>
    <n v="185.626"/>
    <x v="4"/>
    <x v="1"/>
    <s v="Röstofen"/>
    <n v="5420"/>
  </r>
  <r>
    <x v="1"/>
    <x v="0"/>
    <n v="23500541"/>
    <x v="671"/>
    <d v="2021-08-20T00:00:00"/>
    <x v="1"/>
    <n v="7000119494"/>
    <n v="271.60000000000002"/>
    <x v="0"/>
    <x v="0"/>
    <n v="271.60000000000002"/>
    <n v="7.8643999999999998"/>
    <n v="2135.9710399999999"/>
    <x v="0"/>
    <x v="0"/>
    <s v="Kleine Schneidemaschine Käseteiler"/>
    <n v="1200"/>
  </r>
  <r>
    <x v="1"/>
    <x v="0"/>
    <n v="29600001"/>
    <x v="604"/>
    <d v="2021-08-20T00:00:00"/>
    <x v="1"/>
    <n v="7000119629"/>
    <n v="1513"/>
    <x v="0"/>
    <x v="0"/>
    <n v="1513"/>
    <n v="2"/>
    <n v="3026"/>
    <x v="0"/>
    <x v="0"/>
    <s v="Rohware aus-/umpacken, vorbereiten"/>
    <n v="1300"/>
  </r>
  <r>
    <x v="1"/>
    <x v="0"/>
    <n v="29600001"/>
    <x v="604"/>
    <d v="2021-08-20T00:00:00"/>
    <x v="1"/>
    <n v="7000119829"/>
    <n v="2727"/>
    <x v="0"/>
    <x v="0"/>
    <n v="2727"/>
    <n v="2"/>
    <n v="5454"/>
    <x v="0"/>
    <x v="0"/>
    <s v="Rohware aus-/umpacken, vorbereiten"/>
    <n v="1300"/>
  </r>
  <r>
    <x v="1"/>
    <x v="0"/>
    <n v="29600009"/>
    <x v="303"/>
    <d v="2021-08-20T00:00:00"/>
    <x v="1"/>
    <n v="7000119961"/>
    <n v="342"/>
    <x v="0"/>
    <x v="0"/>
    <n v="342"/>
    <n v="0.98950000000000005"/>
    <n v="338.40899999999999"/>
    <x v="0"/>
    <x v="0"/>
    <s v="Rohware aus-/umpacken, vorbereiten"/>
    <n v="1300"/>
  </r>
  <r>
    <x v="1"/>
    <x v="0"/>
    <n v="29600013"/>
    <x v="672"/>
    <d v="2021-08-20T00:00:00"/>
    <x v="1"/>
    <n v="7000119968"/>
    <n v="223"/>
    <x v="0"/>
    <x v="0"/>
    <n v="223"/>
    <n v="1.3388"/>
    <n v="298.55239999999998"/>
    <x v="0"/>
    <x v="0"/>
    <s v="Rohware aus-/umpacken, vorbereiten"/>
    <n v="1300"/>
  </r>
  <r>
    <x v="1"/>
    <x v="0"/>
    <n v="29600028"/>
    <x v="607"/>
    <d v="2021-08-20T00:00:00"/>
    <x v="1"/>
    <n v="7000119969"/>
    <n v="164"/>
    <x v="0"/>
    <x v="0"/>
    <n v="164"/>
    <n v="0.5"/>
    <n v="82"/>
    <x v="0"/>
    <x v="0"/>
    <s v="Rohware aus-/umpacken, vorbereiten"/>
    <n v="1300"/>
  </r>
  <r>
    <x v="1"/>
    <x v="0"/>
    <n v="31000169"/>
    <x v="158"/>
    <d v="2021-08-20T00:00:00"/>
    <x v="1"/>
    <n v="7000119219"/>
    <n v="0"/>
    <x v="1"/>
    <x v="1"/>
    <n v="0"/>
    <n v="5.9943999999999997"/>
    <n v="0"/>
    <x v="1"/>
    <x v="0"/>
    <s v="Füller unter Thrun 2"/>
    <n v="3030"/>
  </r>
  <r>
    <x v="1"/>
    <x v="0"/>
    <n v="31000170"/>
    <x v="13"/>
    <d v="2021-08-20T00:00:00"/>
    <x v="1"/>
    <n v="7000119220"/>
    <n v="1808"/>
    <x v="1"/>
    <x v="1"/>
    <n v="3616"/>
    <n v="6.3164999999999996"/>
    <n v="11420.232"/>
    <x v="1"/>
    <x v="0"/>
    <s v="Füller unter Thrun 2"/>
    <n v="3030"/>
  </r>
  <r>
    <x v="1"/>
    <x v="0"/>
    <n v="31000218"/>
    <x v="673"/>
    <d v="2021-08-20T00:00:00"/>
    <x v="1"/>
    <n v="7000119483"/>
    <n v="6"/>
    <x v="1"/>
    <x v="1"/>
    <n v="24"/>
    <n v="13.7475"/>
    <n v="82.484999999999999"/>
    <x v="1"/>
    <x v="0"/>
    <s v="Füller unter Thrun 2"/>
    <n v="3030"/>
  </r>
  <r>
    <x v="1"/>
    <x v="0"/>
    <n v="32000012"/>
    <x v="160"/>
    <d v="2021-08-20T00:00:00"/>
    <x v="1"/>
    <n v="7000119496"/>
    <n v="343"/>
    <x v="1"/>
    <x v="1"/>
    <n v="3189.9"/>
    <n v="27.543199999999999"/>
    <n v="9447.3176000000003"/>
    <x v="1"/>
    <x v="0"/>
    <s v="Füller unter M1"/>
    <n v="3010"/>
  </r>
  <r>
    <x v="1"/>
    <x v="0"/>
    <n v="32000022"/>
    <x v="15"/>
    <d v="2021-08-20T00:00:00"/>
    <x v="1"/>
    <n v="7000119506"/>
    <n v="168"/>
    <x v="1"/>
    <x v="1"/>
    <n v="1125.5999999999999"/>
    <n v="20.6524"/>
    <n v="3469.6032"/>
    <x v="1"/>
    <x v="0"/>
    <s v="Füller unter M2"/>
    <n v="3020"/>
  </r>
  <r>
    <x v="1"/>
    <x v="0"/>
    <n v="32000027"/>
    <x v="161"/>
    <d v="2021-08-20T00:00:00"/>
    <x v="1"/>
    <n v="7000119500"/>
    <n v="368"/>
    <x v="1"/>
    <x v="1"/>
    <n v="3422.4"/>
    <n v="27.664999999999999"/>
    <n v="10180.719999999999"/>
    <x v="1"/>
    <x v="0"/>
    <s v="Füller unter M1"/>
    <n v="3010"/>
  </r>
  <r>
    <x v="1"/>
    <x v="0"/>
    <n v="32000033"/>
    <x v="308"/>
    <d v="2021-08-20T00:00:00"/>
    <x v="1"/>
    <n v="7000119502"/>
    <n v="0"/>
    <x v="1"/>
    <x v="1"/>
    <n v="0"/>
    <n v="24.977699999999999"/>
    <n v="0"/>
    <x v="1"/>
    <x v="0"/>
    <s v="Füller unter M1"/>
    <n v="3010"/>
  </r>
  <r>
    <x v="1"/>
    <x v="0"/>
    <n v="32000049"/>
    <x v="16"/>
    <d v="2021-08-20T00:00:00"/>
    <x v="1"/>
    <n v="7000119562"/>
    <n v="536"/>
    <x v="1"/>
    <x v="1"/>
    <n v="3859.2"/>
    <n v="19.3871"/>
    <n v="10391.4856"/>
    <x v="1"/>
    <x v="0"/>
    <s v="Füller unter M1"/>
    <n v="3010"/>
  </r>
  <r>
    <x v="1"/>
    <x v="0"/>
    <n v="32000067"/>
    <x v="18"/>
    <d v="2021-08-20T00:00:00"/>
    <x v="1"/>
    <n v="7000119503"/>
    <n v="229"/>
    <x v="1"/>
    <x v="1"/>
    <n v="2290"/>
    <n v="29.679400000000001"/>
    <n v="6796.5825999999997"/>
    <x v="1"/>
    <x v="0"/>
    <s v="Füller unter M2"/>
    <n v="3020"/>
  </r>
  <r>
    <x v="1"/>
    <x v="0"/>
    <n v="32000068"/>
    <x v="163"/>
    <d v="2021-08-20T00:00:00"/>
    <x v="1"/>
    <n v="7000119504"/>
    <n v="640"/>
    <x v="1"/>
    <x v="1"/>
    <n v="6400"/>
    <n v="32.257899999999999"/>
    <n v="20645.056"/>
    <x v="1"/>
    <x v="0"/>
    <s v="Füller unter M2"/>
    <n v="3020"/>
  </r>
  <r>
    <x v="1"/>
    <x v="0"/>
    <n v="32000086"/>
    <x v="674"/>
    <d v="2021-08-20T00:00:00"/>
    <x v="1"/>
    <n v="7000116235"/>
    <n v="3136"/>
    <x v="0"/>
    <x v="0"/>
    <n v="3136"/>
    <n v="4.1685999999999996"/>
    <n v="13072.729600000001"/>
    <x v="0"/>
    <x v="0"/>
    <s v="Große Schneidemaschine Lachnit"/>
    <n v="1100"/>
  </r>
  <r>
    <x v="1"/>
    <x v="0"/>
    <n v="32000087"/>
    <x v="20"/>
    <d v="2021-08-20T00:00:00"/>
    <x v="1"/>
    <n v="7000119574"/>
    <n v="1095"/>
    <x v="0"/>
    <x v="0"/>
    <n v="1095"/>
    <n v="4.1486999999999998"/>
    <n v="4542.8265000000001"/>
    <x v="0"/>
    <x v="0"/>
    <s v="Große Schneidemaschine Lachnit"/>
    <n v="1100"/>
  </r>
  <r>
    <x v="1"/>
    <x v="0"/>
    <n v="32000099"/>
    <x v="675"/>
    <d v="2021-08-20T00:00:00"/>
    <x v="1"/>
    <n v="7000119498"/>
    <n v="154"/>
    <x v="1"/>
    <x v="1"/>
    <n v="1339.8"/>
    <n v="17.042400000000001"/>
    <n v="2624.5295999999998"/>
    <x v="1"/>
    <x v="0"/>
    <s v="Füller unter M1"/>
    <n v="3010"/>
  </r>
  <r>
    <x v="1"/>
    <x v="0"/>
    <n v="32000100"/>
    <x v="676"/>
    <d v="2021-08-20T00:00:00"/>
    <x v="1"/>
    <n v="7000119509"/>
    <n v="164"/>
    <x v="1"/>
    <x v="1"/>
    <n v="1426.8"/>
    <n v="17.557500000000001"/>
    <n v="2879.43"/>
    <x v="1"/>
    <x v="0"/>
    <s v="Füller unter M2"/>
    <n v="3020"/>
  </r>
  <r>
    <x v="1"/>
    <x v="0"/>
    <n v="32000106"/>
    <x v="677"/>
    <d v="2021-08-20T00:00:00"/>
    <x v="1"/>
    <n v="7000119505"/>
    <n v="490"/>
    <x v="1"/>
    <x v="1"/>
    <n v="3528"/>
    <n v="21.9801"/>
    <n v="10770.249"/>
    <x v="1"/>
    <x v="0"/>
    <s v="Füller unter M2"/>
    <n v="3020"/>
  </r>
  <r>
    <x v="1"/>
    <x v="0"/>
    <n v="32000110"/>
    <x v="678"/>
    <d v="2021-08-20T00:00:00"/>
    <x v="1"/>
    <n v="7000119161"/>
    <n v="1128"/>
    <x v="1"/>
    <x v="1"/>
    <n v="10264.799999999999"/>
    <n v="20.527799999999999"/>
    <n v="23155.358400000001"/>
    <x v="1"/>
    <x v="0"/>
    <s v="Füller unter UHT"/>
    <n v="3040"/>
  </r>
  <r>
    <x v="1"/>
    <x v="0"/>
    <n v="35000166"/>
    <x v="166"/>
    <d v="2021-08-20T00:00:00"/>
    <x v="1"/>
    <n v="7000119568"/>
    <n v="3300"/>
    <x v="0"/>
    <x v="0"/>
    <n v="3300"/>
    <n v="2.8315999999999999"/>
    <n v="9344.2800000000007"/>
    <x v="2"/>
    <x v="0"/>
    <s v="Mischer 1"/>
    <n v="2040"/>
  </r>
  <r>
    <x v="1"/>
    <x v="0"/>
    <n v="35000166"/>
    <x v="166"/>
    <d v="2021-08-20T00:00:00"/>
    <x v="1"/>
    <n v="7000119568"/>
    <n v="3300"/>
    <x v="0"/>
    <x v="0"/>
    <n v="3300"/>
    <n v="2.8315999999999999"/>
    <n v="9344.2800000000007"/>
    <x v="2"/>
    <x v="0"/>
    <s v="Wolf M1"/>
    <n v="2070"/>
  </r>
  <r>
    <x v="1"/>
    <x v="0"/>
    <n v="35000172"/>
    <x v="311"/>
    <d v="2021-08-20T00:00:00"/>
    <x v="1"/>
    <n v="7000119569"/>
    <n v="1200"/>
    <x v="0"/>
    <x v="0"/>
    <n v="1200"/>
    <n v="1.8188"/>
    <n v="2182.56"/>
    <x v="2"/>
    <x v="0"/>
    <s v="Mischer 1"/>
    <n v="2040"/>
  </r>
  <r>
    <x v="1"/>
    <x v="0"/>
    <n v="35000172"/>
    <x v="311"/>
    <d v="2021-08-20T00:00:00"/>
    <x v="1"/>
    <n v="7000119569"/>
    <n v="1200"/>
    <x v="0"/>
    <x v="0"/>
    <n v="1200"/>
    <n v="1.8188"/>
    <n v="2182.56"/>
    <x v="2"/>
    <x v="0"/>
    <s v="Wolf M1"/>
    <n v="2070"/>
  </r>
  <r>
    <x v="1"/>
    <x v="0"/>
    <n v="35000174"/>
    <x v="312"/>
    <d v="2021-08-20T00:00:00"/>
    <x v="1"/>
    <n v="7000119580"/>
    <n v="0"/>
    <x v="0"/>
    <x v="0"/>
    <n v="0"/>
    <n v="2.5287000000000002"/>
    <n v="0"/>
    <x v="2"/>
    <x v="0"/>
    <s v="Mischer 1"/>
    <n v="2040"/>
  </r>
  <r>
    <x v="1"/>
    <x v="0"/>
    <n v="35000174"/>
    <x v="312"/>
    <d v="2021-08-20T00:00:00"/>
    <x v="1"/>
    <n v="7000119580"/>
    <n v="0"/>
    <x v="0"/>
    <x v="0"/>
    <n v="0"/>
    <n v="2.5287000000000002"/>
    <n v="0"/>
    <x v="2"/>
    <x v="0"/>
    <s v="Wolf M1"/>
    <n v="2070"/>
  </r>
  <r>
    <x v="1"/>
    <x v="0"/>
    <n v="35000179"/>
    <x v="167"/>
    <d v="2021-08-20T00:00:00"/>
    <x v="1"/>
    <n v="7000119567"/>
    <n v="3300"/>
    <x v="0"/>
    <x v="0"/>
    <n v="3300"/>
    <n v="2.8184999999999998"/>
    <n v="9301.0499999999993"/>
    <x v="2"/>
    <x v="0"/>
    <s v="Mischer 1"/>
    <n v="2040"/>
  </r>
  <r>
    <x v="1"/>
    <x v="0"/>
    <n v="35000179"/>
    <x v="167"/>
    <d v="2021-08-20T00:00:00"/>
    <x v="1"/>
    <n v="7000119567"/>
    <n v="3300"/>
    <x v="0"/>
    <x v="0"/>
    <n v="3300"/>
    <n v="2.8184999999999998"/>
    <n v="9301.0499999999993"/>
    <x v="2"/>
    <x v="0"/>
    <s v="Wolf M1"/>
    <n v="2070"/>
  </r>
  <r>
    <x v="1"/>
    <x v="0"/>
    <n v="35000184"/>
    <x v="26"/>
    <d v="2021-08-20T00:00:00"/>
    <x v="1"/>
    <n v="7000119543"/>
    <n v="1200"/>
    <x v="0"/>
    <x v="0"/>
    <n v="1200"/>
    <n v="2.9257"/>
    <n v="3510.84"/>
    <x v="2"/>
    <x v="0"/>
    <s v="Mischer 2"/>
    <n v="2050"/>
  </r>
  <r>
    <x v="1"/>
    <x v="0"/>
    <n v="35000184"/>
    <x v="26"/>
    <d v="2021-08-20T00:00:00"/>
    <x v="1"/>
    <n v="7000119543"/>
    <n v="1200"/>
    <x v="0"/>
    <x v="0"/>
    <n v="1200"/>
    <n v="2.9257"/>
    <n v="3510.84"/>
    <x v="2"/>
    <x v="0"/>
    <s v="Wolf M2"/>
    <n v="2080"/>
  </r>
  <r>
    <x v="1"/>
    <x v="0"/>
    <n v="35000188"/>
    <x v="472"/>
    <d v="2021-08-20T00:00:00"/>
    <x v="1"/>
    <n v="7000119544"/>
    <n v="1200"/>
    <x v="0"/>
    <x v="0"/>
    <n v="1200"/>
    <n v="1.8781000000000001"/>
    <n v="2253.7199999999998"/>
    <x v="2"/>
    <x v="0"/>
    <s v="Mischer 2"/>
    <n v="2050"/>
  </r>
  <r>
    <x v="1"/>
    <x v="0"/>
    <n v="35000188"/>
    <x v="472"/>
    <d v="2021-08-20T00:00:00"/>
    <x v="1"/>
    <n v="7000119544"/>
    <n v="1200"/>
    <x v="0"/>
    <x v="0"/>
    <n v="1200"/>
    <n v="1.8781000000000001"/>
    <n v="2253.7199999999998"/>
    <x v="2"/>
    <x v="0"/>
    <s v="Wolf M2"/>
    <n v="2080"/>
  </r>
  <r>
    <x v="1"/>
    <x v="0"/>
    <n v="35000210"/>
    <x v="679"/>
    <d v="2021-08-20T00:00:00"/>
    <x v="1"/>
    <n v="7000119535"/>
    <n v="32"/>
    <x v="0"/>
    <x v="0"/>
    <n v="32"/>
    <n v="2.5737000000000001"/>
    <n v="82.358400000000003"/>
    <x v="2"/>
    <x v="0"/>
    <s v="Thrun 2"/>
    <n v="2030"/>
  </r>
  <r>
    <x v="1"/>
    <x v="0"/>
    <n v="35000210"/>
    <x v="679"/>
    <d v="2021-08-20T00:00:00"/>
    <x v="1"/>
    <n v="7000119535"/>
    <n v="32"/>
    <x v="0"/>
    <x v="0"/>
    <n v="32"/>
    <n v="2.5737000000000001"/>
    <n v="82.358400000000003"/>
    <x v="2"/>
    <x v="0"/>
    <s v="Wolf Th2"/>
    <n v="2090"/>
  </r>
  <r>
    <x v="1"/>
    <x v="0"/>
    <n v="35000267"/>
    <x v="28"/>
    <d v="2021-08-20T00:00:00"/>
    <x v="1"/>
    <n v="7000119533"/>
    <n v="3750"/>
    <x v="0"/>
    <x v="0"/>
    <n v="3750"/>
    <n v="2.8250000000000002"/>
    <n v="10593.75"/>
    <x v="2"/>
    <x v="0"/>
    <s v="Thrun 2"/>
    <n v="2030"/>
  </r>
  <r>
    <x v="1"/>
    <x v="0"/>
    <n v="35000267"/>
    <x v="28"/>
    <d v="2021-08-20T00:00:00"/>
    <x v="1"/>
    <n v="7000119533"/>
    <n v="3750"/>
    <x v="0"/>
    <x v="0"/>
    <n v="3750"/>
    <n v="2.8250000000000002"/>
    <n v="10593.75"/>
    <x v="2"/>
    <x v="0"/>
    <s v="Wolf Th2"/>
    <n v="2090"/>
  </r>
  <r>
    <x v="1"/>
    <x v="0"/>
    <n v="35000268"/>
    <x v="170"/>
    <d v="2021-08-20T00:00:00"/>
    <x v="1"/>
    <n v="7000119534"/>
    <n v="0"/>
    <x v="0"/>
    <x v="0"/>
    <n v="0"/>
    <n v="2.5105"/>
    <n v="0"/>
    <x v="2"/>
    <x v="0"/>
    <s v="Thrun 2"/>
    <n v="2030"/>
  </r>
  <r>
    <x v="1"/>
    <x v="0"/>
    <n v="35000268"/>
    <x v="170"/>
    <d v="2021-08-20T00:00:00"/>
    <x v="1"/>
    <n v="7000119534"/>
    <n v="0"/>
    <x v="0"/>
    <x v="0"/>
    <n v="0"/>
    <n v="2.5105"/>
    <n v="0"/>
    <x v="2"/>
    <x v="0"/>
    <s v="Wolf Th2"/>
    <n v="2090"/>
  </r>
  <r>
    <x v="1"/>
    <x v="0"/>
    <n v="35000282"/>
    <x v="29"/>
    <d v="2021-08-20T00:00:00"/>
    <x v="1"/>
    <n v="7000119566"/>
    <n v="3900"/>
    <x v="0"/>
    <x v="0"/>
    <n v="3900"/>
    <n v="2.5482999999999998"/>
    <n v="9938.3700000000008"/>
    <x v="2"/>
    <x v="0"/>
    <s v="Mischer 1"/>
    <n v="2040"/>
  </r>
  <r>
    <x v="1"/>
    <x v="0"/>
    <n v="35000282"/>
    <x v="29"/>
    <d v="2021-08-20T00:00:00"/>
    <x v="1"/>
    <n v="7000119566"/>
    <n v="3900"/>
    <x v="0"/>
    <x v="0"/>
    <n v="3900"/>
    <n v="2.5482999999999998"/>
    <n v="9938.3700000000008"/>
    <x v="2"/>
    <x v="0"/>
    <s v="Wolf M1"/>
    <n v="2070"/>
  </r>
  <r>
    <x v="1"/>
    <x v="0"/>
    <n v="35000313"/>
    <x v="30"/>
    <d v="2021-08-20T00:00:00"/>
    <x v="1"/>
    <n v="7000119539"/>
    <n v="2400"/>
    <x v="0"/>
    <x v="0"/>
    <n v="2400"/>
    <n v="2.831"/>
    <n v="6794.4"/>
    <x v="2"/>
    <x v="0"/>
    <s v="Mischer 2"/>
    <n v="2050"/>
  </r>
  <r>
    <x v="1"/>
    <x v="0"/>
    <n v="35000313"/>
    <x v="30"/>
    <d v="2021-08-20T00:00:00"/>
    <x v="1"/>
    <n v="7000119539"/>
    <n v="2400"/>
    <x v="0"/>
    <x v="0"/>
    <n v="2400"/>
    <n v="2.831"/>
    <n v="6794.4"/>
    <x v="2"/>
    <x v="0"/>
    <s v="Wolf M2"/>
    <n v="2080"/>
  </r>
  <r>
    <x v="1"/>
    <x v="0"/>
    <n v="35000314"/>
    <x v="171"/>
    <d v="2021-08-20T00:00:00"/>
    <x v="1"/>
    <n v="7000119541"/>
    <n v="6600"/>
    <x v="0"/>
    <x v="0"/>
    <n v="6600"/>
    <n v="3.0869"/>
    <n v="20373.54"/>
    <x v="2"/>
    <x v="0"/>
    <s v="Mischer 2"/>
    <n v="2050"/>
  </r>
  <r>
    <x v="1"/>
    <x v="0"/>
    <n v="35000314"/>
    <x v="171"/>
    <d v="2021-08-20T00:00:00"/>
    <x v="1"/>
    <n v="7000119541"/>
    <n v="6600"/>
    <x v="0"/>
    <x v="0"/>
    <n v="6600"/>
    <n v="3.0869"/>
    <n v="20373.54"/>
    <x v="2"/>
    <x v="0"/>
    <s v="Wolf M2"/>
    <n v="2080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Pulverwiegung UHT1"/>
    <n v="2015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Thrun 1"/>
    <n v="2020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Wolf UHT"/>
    <n v="2060"/>
  </r>
  <r>
    <x v="1"/>
    <x v="0"/>
    <n v="35000350"/>
    <x v="32"/>
    <d v="2021-08-20T00:00:00"/>
    <x v="1"/>
    <n v="7000119542"/>
    <n v="3600"/>
    <x v="0"/>
    <x v="0"/>
    <n v="3600"/>
    <n v="2.9060000000000001"/>
    <n v="10461.6"/>
    <x v="2"/>
    <x v="0"/>
    <s v="Mischer 2"/>
    <n v="2050"/>
  </r>
  <r>
    <x v="1"/>
    <x v="0"/>
    <n v="35000350"/>
    <x v="32"/>
    <d v="2021-08-20T00:00:00"/>
    <x v="1"/>
    <n v="7000119542"/>
    <n v="3600"/>
    <x v="0"/>
    <x v="0"/>
    <n v="3600"/>
    <n v="2.9060000000000001"/>
    <n v="10461.6"/>
    <x v="2"/>
    <x v="0"/>
    <s v="Wolf M2"/>
    <n v="2080"/>
  </r>
  <r>
    <x v="1"/>
    <x v="0"/>
    <n v="47000071"/>
    <x v="35"/>
    <d v="2021-08-20T00:00:00"/>
    <x v="1"/>
    <n v="7000119165"/>
    <n v="8428"/>
    <x v="1"/>
    <x v="1"/>
    <n v="1264.2"/>
    <n v="0.66559999999999997"/>
    <n v="5609.6768000000002"/>
    <x v="3"/>
    <x v="1"/>
    <s v="Linie 16"/>
    <n v="5016"/>
  </r>
  <r>
    <x v="1"/>
    <x v="0"/>
    <n v="47000119"/>
    <x v="545"/>
    <d v="2021-08-20T00:00:00"/>
    <x v="1"/>
    <n v="7000117563"/>
    <n v="6811"/>
    <x v="1"/>
    <x v="1"/>
    <n v="1362.2"/>
    <n v="0.77449999999999997"/>
    <n v="5275.1194999999998"/>
    <x v="3"/>
    <x v="1"/>
    <s v="Linie 16"/>
    <n v="5016"/>
  </r>
  <r>
    <x v="1"/>
    <x v="0"/>
    <n v="47000120"/>
    <x v="36"/>
    <d v="2021-08-20T00:00:00"/>
    <x v="1"/>
    <n v="7000117564"/>
    <n v="13680"/>
    <x v="1"/>
    <x v="1"/>
    <n v="2736"/>
    <n v="0.74370000000000003"/>
    <n v="10173.816000000001"/>
    <x v="3"/>
    <x v="1"/>
    <s v="Linie 16"/>
    <n v="5016"/>
  </r>
  <r>
    <x v="1"/>
    <x v="0"/>
    <n v="47000612"/>
    <x v="680"/>
    <d v="2021-08-20T00:00:00"/>
    <x v="1"/>
    <n v="7000117735"/>
    <n v="0"/>
    <x v="1"/>
    <x v="1"/>
    <n v="0"/>
    <n v="0.64739999999999998"/>
    <n v="0"/>
    <x v="3"/>
    <x v="1"/>
    <s v="Linie 11"/>
    <n v="5011"/>
  </r>
  <r>
    <x v="1"/>
    <x v="0"/>
    <n v="47000646"/>
    <x v="681"/>
    <d v="2021-08-20T00:00:00"/>
    <x v="1"/>
    <n v="7000117698"/>
    <n v="5141"/>
    <x v="1"/>
    <x v="1"/>
    <n v="1285.25"/>
    <n v="1.0468"/>
    <n v="5381.5987999999998"/>
    <x v="3"/>
    <x v="1"/>
    <s v="Linie 16"/>
    <n v="5016"/>
  </r>
  <r>
    <x v="1"/>
    <x v="0"/>
    <n v="47000849"/>
    <x v="39"/>
    <d v="2021-08-20T00:00:00"/>
    <x v="1"/>
    <n v="7000118762"/>
    <n v="480"/>
    <x v="1"/>
    <x v="1"/>
    <n v="1036.8"/>
    <n v="9.3513000000000002"/>
    <n v="4488.6239999999998"/>
    <x v="4"/>
    <x v="1"/>
    <s v="Linie 6"/>
    <n v="5006"/>
  </r>
  <r>
    <x v="1"/>
    <x v="0"/>
    <n v="47000956"/>
    <x v="682"/>
    <d v="2021-08-20T00:00:00"/>
    <x v="1"/>
    <n v="7000117702"/>
    <n v="672"/>
    <x v="1"/>
    <x v="1"/>
    <n v="168"/>
    <n v="1.0458000000000001"/>
    <n v="702.77760000000001"/>
    <x v="3"/>
    <x v="1"/>
    <s v="Linie 16"/>
    <n v="5016"/>
  </r>
  <r>
    <x v="1"/>
    <x v="0"/>
    <n v="47000995"/>
    <x v="476"/>
    <d v="2021-08-20T00:00:00"/>
    <x v="1"/>
    <n v="7000115495"/>
    <n v="7134"/>
    <x v="1"/>
    <x v="1"/>
    <n v="1070.0999999999999"/>
    <n v="0.70760000000000001"/>
    <n v="5048.0183999999999"/>
    <x v="4"/>
    <x v="1"/>
    <s v="Linie 34"/>
    <n v="5034"/>
  </r>
  <r>
    <x v="1"/>
    <x v="0"/>
    <n v="48000063"/>
    <x v="193"/>
    <d v="2021-08-20T00:00:00"/>
    <x v="1"/>
    <n v="7000116602"/>
    <n v="3863"/>
    <x v="1"/>
    <x v="1"/>
    <n v="849.86"/>
    <n v="1.0587"/>
    <n v="4089.7581"/>
    <x v="4"/>
    <x v="1"/>
    <s v="Linie 35"/>
    <n v="5035"/>
  </r>
  <r>
    <x v="1"/>
    <x v="0"/>
    <n v="48000118"/>
    <x v="550"/>
    <d v="2021-08-20T00:00:00"/>
    <x v="1"/>
    <n v="7000115365"/>
    <n v="12414"/>
    <x v="1"/>
    <x v="1"/>
    <n v="2482.8000000000002"/>
    <n v="0.98509999999999998"/>
    <n v="12229.0314"/>
    <x v="4"/>
    <x v="1"/>
    <s v="Linie 15"/>
    <n v="5015"/>
  </r>
  <r>
    <x v="1"/>
    <x v="0"/>
    <n v="49500132"/>
    <x v="350"/>
    <d v="2021-08-20T00:00:00"/>
    <x v="1"/>
    <n v="7000119678"/>
    <n v="156"/>
    <x v="0"/>
    <x v="0"/>
    <n v="156"/>
    <n v="2.0139999999999998"/>
    <n v="314.18400000000003"/>
    <x v="0"/>
    <x v="0"/>
    <s v="Vacumierung"/>
    <n v="5902"/>
  </r>
  <r>
    <x v="1"/>
    <x v="0"/>
    <n v="49500166"/>
    <x v="683"/>
    <d v="2021-08-20T00:00:00"/>
    <x v="1"/>
    <n v="7000119679"/>
    <n v="197"/>
    <x v="0"/>
    <x v="0"/>
    <n v="197"/>
    <n v="1.014"/>
    <n v="199.75800000000001"/>
    <x v="0"/>
    <x v="0"/>
    <s v="Vacumierung"/>
    <n v="5902"/>
  </r>
  <r>
    <x v="1"/>
    <x v="0"/>
    <n v="49500171"/>
    <x v="684"/>
    <d v="2021-08-20T00:00:00"/>
    <x v="1"/>
    <n v="7000119715"/>
    <n v="182"/>
    <x v="0"/>
    <x v="0"/>
    <n v="182"/>
    <n v="1.1740999999999999"/>
    <n v="213.68620000000001"/>
    <x v="0"/>
    <x v="0"/>
    <s v="Vacumierung"/>
    <n v="5902"/>
  </r>
  <r>
    <x v="1"/>
    <x v="0"/>
    <n v="49500172"/>
    <x v="685"/>
    <d v="2021-08-20T00:00:00"/>
    <x v="1"/>
    <n v="7000119748"/>
    <n v="347"/>
    <x v="0"/>
    <x v="0"/>
    <n v="347"/>
    <n v="2.0139999999999998"/>
    <n v="698.85799999999995"/>
    <x v="0"/>
    <x v="0"/>
    <s v="Vacumierung"/>
    <n v="5902"/>
  </r>
  <r>
    <x v="1"/>
    <x v="0"/>
    <n v="49500184"/>
    <x v="58"/>
    <d v="2021-08-20T00:00:00"/>
    <x v="1"/>
    <n v="7000118563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0T00:00:00"/>
    <x v="1"/>
    <n v="7000118564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0T00:00:00"/>
    <x v="1"/>
    <n v="7000118565"/>
    <n v="0"/>
    <x v="1"/>
    <x v="1"/>
    <n v="0"/>
    <n v="0.42659999999999998"/>
    <n v="0"/>
    <x v="3"/>
    <x v="1"/>
    <s v="Linie 9"/>
    <n v="5009"/>
  </r>
  <r>
    <x v="1"/>
    <x v="0"/>
    <n v="49500192"/>
    <x v="630"/>
    <d v="2021-08-20T00:00:00"/>
    <x v="1"/>
    <n v="7000119680"/>
    <n v="642"/>
    <x v="0"/>
    <x v="0"/>
    <n v="642"/>
    <n v="1.514"/>
    <n v="971.98800000000006"/>
    <x v="0"/>
    <x v="0"/>
    <s v="Vacumierung"/>
    <n v="5902"/>
  </r>
  <r>
    <x v="1"/>
    <x v="0"/>
    <n v="50000223"/>
    <x v="68"/>
    <d v="2021-08-20T00:00:00"/>
    <x v="1"/>
    <n v="7000118543"/>
    <n v="1950"/>
    <x v="2"/>
    <x v="2"/>
    <n v="3900"/>
    <n v="9.4812999999999992"/>
    <n v="18488.535"/>
    <x v="7"/>
    <x v="4"/>
    <s v="Subunternehmer"/>
    <n v="9999"/>
  </r>
  <r>
    <x v="1"/>
    <x v="0"/>
    <n v="50000282"/>
    <x v="686"/>
    <d v="2021-08-20T00:00:00"/>
    <x v="1"/>
    <n v="7000119630"/>
    <n v="35"/>
    <x v="2"/>
    <x v="2"/>
    <n v="420"/>
    <n v="37.497900000000001"/>
    <n v="1312.4265"/>
    <x v="6"/>
    <x v="3"/>
    <s v="EVP L3 Torten / Blöcke"/>
    <n v="6120"/>
  </r>
  <r>
    <x v="1"/>
    <x v="0"/>
    <n v="57000072"/>
    <x v="361"/>
    <d v="2021-08-20T00:00:00"/>
    <x v="1"/>
    <n v="7000119099"/>
    <n v="8"/>
    <x v="2"/>
    <x v="2"/>
    <n v="32"/>
    <n v="13.8474"/>
    <n v="110.7792"/>
    <x v="6"/>
    <x v="3"/>
    <s v="EVP L3 Torten / Blöcke"/>
    <n v="6120"/>
  </r>
  <r>
    <x v="1"/>
    <x v="0"/>
    <n v="57000072"/>
    <x v="361"/>
    <d v="2021-08-20T00:00:00"/>
    <x v="1"/>
    <n v="7000119152"/>
    <n v="20"/>
    <x v="2"/>
    <x v="2"/>
    <n v="80"/>
    <n v="13.8474"/>
    <n v="276.94799999999998"/>
    <x v="6"/>
    <x v="3"/>
    <s v="EVP L3 Torten / Blöcke"/>
    <n v="6120"/>
  </r>
  <r>
    <x v="1"/>
    <x v="0"/>
    <n v="57000072"/>
    <x v="361"/>
    <d v="2021-08-20T00:00:00"/>
    <x v="1"/>
    <n v="7000119554"/>
    <n v="8"/>
    <x v="2"/>
    <x v="2"/>
    <n v="32"/>
    <n v="13.8474"/>
    <n v="110.7792"/>
    <x v="6"/>
    <x v="3"/>
    <s v="EVP L3 Torten / Blöcke"/>
    <n v="6120"/>
  </r>
  <r>
    <x v="1"/>
    <x v="0"/>
    <n v="57000074"/>
    <x v="687"/>
    <d v="2021-08-20T00:00:00"/>
    <x v="1"/>
    <n v="7000119276"/>
    <n v="47"/>
    <x v="2"/>
    <x v="2"/>
    <n v="58.75"/>
    <n v="9.7975999999999992"/>
    <n v="460.48719999999997"/>
    <x v="4"/>
    <x v="1"/>
    <s v="Linie 7"/>
    <n v="5007"/>
  </r>
  <r>
    <x v="1"/>
    <x v="0"/>
    <n v="57000097"/>
    <x v="688"/>
    <d v="2021-08-20T00:00:00"/>
    <x v="1"/>
    <n v="7000115419"/>
    <n v="82"/>
    <x v="2"/>
    <x v="2"/>
    <n v="82"/>
    <n v="4.9330999999999996"/>
    <n v="404.51420000000002"/>
    <x v="4"/>
    <x v="1"/>
    <s v="Linie 4"/>
    <n v="5004"/>
  </r>
  <r>
    <x v="1"/>
    <x v="0"/>
    <n v="57000098"/>
    <x v="72"/>
    <d v="2021-08-20T00:00:00"/>
    <x v="1"/>
    <n v="7000117768"/>
    <n v="24"/>
    <x v="2"/>
    <x v="2"/>
    <n v="24"/>
    <n v="4.9330999999999996"/>
    <n v="118.3944"/>
    <x v="4"/>
    <x v="1"/>
    <s v="Linie 4"/>
    <n v="5004"/>
  </r>
  <r>
    <x v="1"/>
    <x v="0"/>
    <n v="57000249"/>
    <x v="561"/>
    <d v="2021-08-20T00:00:00"/>
    <x v="1"/>
    <n v="7000119118"/>
    <n v="0"/>
    <x v="2"/>
    <x v="0"/>
    <n v="0"/>
    <n v="3.4417"/>
    <n v="0"/>
    <x v="3"/>
    <x v="1"/>
    <s v="Wurstverpackung"/>
    <n v="5330"/>
  </r>
  <r>
    <x v="1"/>
    <x v="0"/>
    <n v="57000496"/>
    <x v="564"/>
    <d v="2021-08-20T00:00:00"/>
    <x v="1"/>
    <n v="7000118651"/>
    <n v="512"/>
    <x v="2"/>
    <x v="2"/>
    <n v="1075.2"/>
    <n v="10.420299999999999"/>
    <n v="5335.1935999999996"/>
    <x v="7"/>
    <x v="4"/>
    <s v="Subunternehmer"/>
    <n v="9999"/>
  </r>
  <r>
    <x v="1"/>
    <x v="0"/>
    <n v="57000513"/>
    <x v="689"/>
    <d v="2021-08-20T00:00:00"/>
    <x v="1"/>
    <n v="7000117710"/>
    <n v="22"/>
    <x v="2"/>
    <x v="2"/>
    <n v="314.16000000000003"/>
    <n v="68.222399999999993"/>
    <n v="1500.8928000000001"/>
    <x v="4"/>
    <x v="1"/>
    <s v="Linie 3"/>
    <n v="5003"/>
  </r>
  <r>
    <x v="1"/>
    <x v="0"/>
    <n v="57000515"/>
    <x v="690"/>
    <d v="2021-08-20T00:00:00"/>
    <x v="1"/>
    <n v="7000118699"/>
    <n v="80"/>
    <x v="2"/>
    <x v="2"/>
    <n v="800"/>
    <n v="48.608199999999997"/>
    <n v="3888.6559999999999"/>
    <x v="4"/>
    <x v="1"/>
    <s v="Linie 3"/>
    <n v="5003"/>
  </r>
  <r>
    <x v="1"/>
    <x v="0"/>
    <n v="57000569"/>
    <x v="691"/>
    <d v="2021-08-20T00:00:00"/>
    <x v="1"/>
    <n v="7000119207"/>
    <n v="105"/>
    <x v="2"/>
    <x v="2"/>
    <n v="1143.03"/>
    <n v="30.231400000000001"/>
    <n v="3174.297"/>
    <x v="3"/>
    <x v="1"/>
    <s v="Wurstverpackung"/>
    <n v="5330"/>
  </r>
  <r>
    <x v="1"/>
    <x v="0"/>
    <n v="57000715"/>
    <x v="503"/>
    <d v="2021-08-20T00:00:00"/>
    <x v="1"/>
    <n v="7000118655"/>
    <n v="1080"/>
    <x v="2"/>
    <x v="2"/>
    <n v="0"/>
    <n v="13.3171"/>
    <n v="14382.468000000001"/>
    <x v="7"/>
    <x v="4"/>
    <s v="Subunternehmer"/>
    <n v="9999"/>
  </r>
  <r>
    <x v="1"/>
    <x v="0"/>
    <n v="57000722"/>
    <x v="565"/>
    <d v="2021-08-20T00:00:00"/>
    <x v="1"/>
    <n v="7000118657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8-20T00:00:00"/>
    <x v="1"/>
    <n v="7000118658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8-20T00:00:00"/>
    <x v="1"/>
    <n v="7000118659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8-20T00:00:00"/>
    <x v="1"/>
    <n v="7000118661"/>
    <n v="768"/>
    <x v="2"/>
    <x v="2"/>
    <n v="1612.8"/>
    <n v="10.6816"/>
    <n v="8203.4688000000006"/>
    <x v="7"/>
    <x v="4"/>
    <s v="Subunternehmer"/>
    <n v="9999"/>
  </r>
  <r>
    <x v="1"/>
    <x v="0"/>
    <n v="57000745"/>
    <x v="692"/>
    <d v="2021-08-20T00:00:00"/>
    <x v="1"/>
    <n v="7000119159"/>
    <n v="248"/>
    <x v="2"/>
    <x v="2"/>
    <n v="2698.24"/>
    <n v="29.534199999999998"/>
    <n v="7324.4816000000001"/>
    <x v="3"/>
    <x v="1"/>
    <s v="Wurstverpackung"/>
    <n v="5330"/>
  </r>
  <r>
    <x v="1"/>
    <x v="0"/>
    <n v="58000068"/>
    <x v="693"/>
    <d v="2021-08-20T00:00:00"/>
    <x v="1"/>
    <n v="7000118477"/>
    <n v="512"/>
    <x v="2"/>
    <x v="2"/>
    <n v="844.8"/>
    <n v="6.6814999999999998"/>
    <n v="3420.9279999999999"/>
    <x v="3"/>
    <x v="1"/>
    <s v="Linie 1"/>
    <n v="5001"/>
  </r>
  <r>
    <x v="1"/>
    <x v="0"/>
    <n v="58000069"/>
    <x v="694"/>
    <d v="2021-08-20T00:00:00"/>
    <x v="1"/>
    <n v="7000117769"/>
    <n v="100"/>
    <x v="2"/>
    <x v="2"/>
    <n v="165"/>
    <n v="7.1574"/>
    <n v="715.74"/>
    <x v="3"/>
    <x v="1"/>
    <s v="Linie 1"/>
    <n v="5001"/>
  </r>
  <r>
    <x v="1"/>
    <x v="0"/>
    <n v="58000078"/>
    <x v="695"/>
    <d v="2021-08-20T00:00:00"/>
    <x v="1"/>
    <n v="7000118478"/>
    <n v="306"/>
    <x v="2"/>
    <x v="2"/>
    <n v="504.9"/>
    <n v="6.9139999999999997"/>
    <n v="2115.6840000000002"/>
    <x v="3"/>
    <x v="1"/>
    <s v="Linie 1"/>
    <n v="5001"/>
  </r>
  <r>
    <x v="1"/>
    <x v="0"/>
    <n v="58000079"/>
    <x v="509"/>
    <d v="2021-08-20T00:00:00"/>
    <x v="1"/>
    <n v="7000117770"/>
    <n v="159"/>
    <x v="2"/>
    <x v="2"/>
    <n v="262.35000000000002"/>
    <n v="7.2394999999999996"/>
    <n v="1151.0805"/>
    <x v="3"/>
    <x v="1"/>
    <s v="Linie 1"/>
    <n v="5001"/>
  </r>
  <r>
    <x v="1"/>
    <x v="0"/>
    <n v="58000088"/>
    <x v="696"/>
    <d v="2021-08-20T00:00:00"/>
    <x v="1"/>
    <n v="7000118479"/>
    <n v="256"/>
    <x v="2"/>
    <x v="2"/>
    <n v="422.4"/>
    <n v="7.9255000000000004"/>
    <n v="2028.9280000000001"/>
    <x v="3"/>
    <x v="1"/>
    <s v="Linie 1"/>
    <n v="5001"/>
  </r>
  <r>
    <x v="1"/>
    <x v="0"/>
    <n v="58000089"/>
    <x v="697"/>
    <d v="2021-08-20T00:00:00"/>
    <x v="1"/>
    <n v="7000117771"/>
    <n v="132"/>
    <x v="2"/>
    <x v="2"/>
    <n v="217.8"/>
    <n v="8.4968000000000004"/>
    <n v="1121.5776000000001"/>
    <x v="3"/>
    <x v="1"/>
    <s v="Linie 1"/>
    <n v="5001"/>
  </r>
  <r>
    <x v="1"/>
    <x v="0"/>
    <n v="58000098"/>
    <x v="698"/>
    <d v="2021-08-20T00:00:00"/>
    <x v="1"/>
    <n v="7000118480"/>
    <n v="518"/>
    <x v="2"/>
    <x v="2"/>
    <n v="854.7"/>
    <n v="6.6920999999999999"/>
    <n v="3466.5077999999999"/>
    <x v="3"/>
    <x v="1"/>
    <s v="Linie 1"/>
    <n v="5001"/>
  </r>
  <r>
    <x v="1"/>
    <x v="0"/>
    <n v="58000099"/>
    <x v="699"/>
    <d v="2021-08-20T00:00:00"/>
    <x v="1"/>
    <n v="7000117772"/>
    <n v="288"/>
    <x v="2"/>
    <x v="2"/>
    <n v="475.2"/>
    <n v="7.2716000000000003"/>
    <n v="2094.2208000000001"/>
    <x v="3"/>
    <x v="1"/>
    <s v="Linie 1"/>
    <n v="5001"/>
  </r>
  <r>
    <x v="1"/>
    <x v="0"/>
    <n v="58000135"/>
    <x v="700"/>
    <d v="2021-08-20T00:00:00"/>
    <x v="1"/>
    <n v="7000119833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55"/>
    <x v="701"/>
    <d v="2021-08-20T00:00:00"/>
    <x v="1"/>
    <n v="7000118646"/>
    <n v="1134"/>
    <x v="2"/>
    <x v="2"/>
    <n v="4082.4"/>
    <n v="16.623200000000001"/>
    <n v="18850.7088"/>
    <x v="7"/>
    <x v="4"/>
    <s v="Subunternehmer"/>
    <n v="9999"/>
  </r>
  <r>
    <x v="1"/>
    <x v="0"/>
    <n v="58000230"/>
    <x v="571"/>
    <d v="2021-08-20T00:00:00"/>
    <x v="1"/>
    <n v="7000118483"/>
    <n v="271"/>
    <x v="2"/>
    <x v="2"/>
    <n v="447.15"/>
    <n v="9.1646999999999998"/>
    <n v="2483.6336999999999"/>
    <x v="3"/>
    <x v="1"/>
    <s v="Linie 1"/>
    <n v="5001"/>
  </r>
  <r>
    <x v="1"/>
    <x v="0"/>
    <n v="58000300"/>
    <x v="385"/>
    <d v="2021-08-20T00:00:00"/>
    <x v="1"/>
    <n v="7000116624"/>
    <n v="0"/>
    <x v="2"/>
    <x v="2"/>
    <n v="0"/>
    <n v="22.683900000000001"/>
    <n v="0"/>
    <x v="5"/>
    <x v="2"/>
    <s v="Linie 31"/>
    <n v="5031"/>
  </r>
  <r>
    <x v="1"/>
    <x v="0"/>
    <n v="58000339"/>
    <x v="508"/>
    <d v="2021-08-20T00:00:00"/>
    <x v="1"/>
    <n v="7000118486"/>
    <n v="768"/>
    <x v="2"/>
    <x v="2"/>
    <n v="1267.2"/>
    <n v="8.4527000000000001"/>
    <n v="6491.6736000000001"/>
    <x v="3"/>
    <x v="1"/>
    <s v="Linie 1"/>
    <n v="5001"/>
  </r>
  <r>
    <x v="1"/>
    <x v="0"/>
    <n v="58000541"/>
    <x v="702"/>
    <d v="2021-08-20T00:00:00"/>
    <x v="1"/>
    <n v="7000116589"/>
    <n v="372"/>
    <x v="2"/>
    <x v="2"/>
    <n v="818.4"/>
    <n v="10.577"/>
    <n v="3934.6439999999998"/>
    <x v="4"/>
    <x v="1"/>
    <s v="Linie 35"/>
    <n v="5035"/>
  </r>
  <r>
    <x v="1"/>
    <x v="0"/>
    <n v="58000548"/>
    <x v="703"/>
    <d v="2021-08-20T00:00:00"/>
    <x v="1"/>
    <n v="7000116397"/>
    <n v="1800"/>
    <x v="2"/>
    <x v="2"/>
    <n v="8640"/>
    <n v="25.5321"/>
    <n v="45957.78"/>
    <x v="7"/>
    <x v="4"/>
    <s v="Subunternehmer"/>
    <n v="9999"/>
  </r>
  <r>
    <x v="1"/>
    <x v="0"/>
    <n v="58000610"/>
    <x v="704"/>
    <d v="2021-08-20T00:00:00"/>
    <x v="1"/>
    <n v="7000118253"/>
    <n v="2016"/>
    <x v="2"/>
    <x v="2"/>
    <n v="7096.32"/>
    <n v="16.462900000000001"/>
    <n v="33189.206400000003"/>
    <x v="7"/>
    <x v="4"/>
    <s v="Subunternehmer"/>
    <n v="9999"/>
  </r>
  <r>
    <x v="1"/>
    <x v="0"/>
    <n v="58000709"/>
    <x v="705"/>
    <d v="2021-08-20T00:00:00"/>
    <x v="1"/>
    <n v="7000119000"/>
    <n v="68"/>
    <x v="2"/>
    <x v="0"/>
    <n v="91.8"/>
    <n v="14.4895"/>
    <n v="1330.1360999999999"/>
    <x v="8"/>
    <x v="5"/>
    <s v="Linie 23"/>
    <n v="5023"/>
  </r>
  <r>
    <x v="1"/>
    <x v="0"/>
    <n v="58000716"/>
    <x v="247"/>
    <d v="2021-08-20T00:00:00"/>
    <x v="1"/>
    <n v="7000119282"/>
    <n v="68"/>
    <x v="2"/>
    <x v="0"/>
    <n v="74.8"/>
    <n v="6.5819999999999999"/>
    <n v="492.33359999999999"/>
    <x v="8"/>
    <x v="5"/>
    <s v="Linie 20"/>
    <n v="5020"/>
  </r>
  <r>
    <x v="1"/>
    <x v="0"/>
    <n v="58000721"/>
    <x v="706"/>
    <d v="2021-08-20T00:00:00"/>
    <x v="1"/>
    <n v="7000119311"/>
    <n v="102"/>
    <x v="2"/>
    <x v="0"/>
    <n v="100.98"/>
    <n v="6.7342000000000004"/>
    <n v="680.01951599999995"/>
    <x v="8"/>
    <x v="5"/>
    <s v="Linie 21"/>
    <n v="5021"/>
  </r>
  <r>
    <x v="1"/>
    <x v="0"/>
    <n v="58000726"/>
    <x v="249"/>
    <d v="2021-08-20T00:00:00"/>
    <x v="1"/>
    <n v="7000119428"/>
    <n v="102"/>
    <x v="2"/>
    <x v="0"/>
    <n v="102"/>
    <n v="8.7861999999999991"/>
    <n v="896.19240000000002"/>
    <x v="8"/>
    <x v="5"/>
    <s v="Linie 23"/>
    <n v="5023"/>
  </r>
  <r>
    <x v="1"/>
    <x v="0"/>
    <n v="58000730"/>
    <x v="250"/>
    <d v="2021-08-20T00:00:00"/>
    <x v="1"/>
    <n v="7000119284"/>
    <n v="136"/>
    <x v="2"/>
    <x v="0"/>
    <n v="149.6"/>
    <n v="6.5758000000000001"/>
    <n v="983.73968000000002"/>
    <x v="8"/>
    <x v="5"/>
    <s v="Linie 20"/>
    <n v="5020"/>
  </r>
  <r>
    <x v="1"/>
    <x v="0"/>
    <n v="58000731"/>
    <x v="595"/>
    <d v="2021-08-20T00:00:00"/>
    <x v="1"/>
    <n v="7000119413"/>
    <n v="68"/>
    <x v="2"/>
    <x v="0"/>
    <n v="68"/>
    <n v="9.4652999999999992"/>
    <n v="643.6404"/>
    <x v="8"/>
    <x v="5"/>
    <s v="Linie 22"/>
    <n v="5022"/>
  </r>
  <r>
    <x v="1"/>
    <x v="0"/>
    <n v="58000734"/>
    <x v="100"/>
    <d v="2021-08-20T00:00:00"/>
    <x v="1"/>
    <n v="7000119312"/>
    <n v="68"/>
    <x v="2"/>
    <x v="0"/>
    <n v="67.319999999999993"/>
    <n v="7.4071999999999996"/>
    <n v="498.65270400000003"/>
    <x v="8"/>
    <x v="5"/>
    <s v="Linie 23"/>
    <n v="5023"/>
  </r>
  <r>
    <x v="1"/>
    <x v="0"/>
    <n v="58000739"/>
    <x v="512"/>
    <d v="2021-08-20T00:00:00"/>
    <x v="1"/>
    <n v="7000119109"/>
    <n v="68"/>
    <x v="2"/>
    <x v="0"/>
    <n v="81.599999999999994"/>
    <n v="7.6052999999999997"/>
    <n v="620.59248000000002"/>
    <x v="8"/>
    <x v="5"/>
    <s v="Linie 22"/>
    <n v="5022"/>
  </r>
  <r>
    <x v="1"/>
    <x v="0"/>
    <n v="58000761"/>
    <x v="513"/>
    <d v="2021-08-20T00:00:00"/>
    <x v="1"/>
    <n v="7000119011"/>
    <n v="68"/>
    <x v="2"/>
    <x v="0"/>
    <n v="91.8"/>
    <n v="14.4718"/>
    <n v="1328.51124"/>
    <x v="8"/>
    <x v="5"/>
    <s v="Linie 23"/>
    <n v="5023"/>
  </r>
  <r>
    <x v="1"/>
    <x v="0"/>
    <n v="58000765"/>
    <x v="707"/>
    <d v="2021-08-20T00:00:00"/>
    <x v="1"/>
    <n v="7000119110"/>
    <n v="68"/>
    <x v="2"/>
    <x v="0"/>
    <n v="81.599999999999994"/>
    <n v="7.6036000000000001"/>
    <n v="620.45375999999999"/>
    <x v="8"/>
    <x v="5"/>
    <s v="Linie 22"/>
    <n v="5022"/>
  </r>
  <r>
    <x v="1"/>
    <x v="0"/>
    <n v="58000772"/>
    <x v="406"/>
    <d v="2021-08-20T00:00:00"/>
    <x v="1"/>
    <n v="7000118885"/>
    <n v="68"/>
    <x v="2"/>
    <x v="0"/>
    <n v="67.319999999999993"/>
    <n v="7.2915999999999999"/>
    <n v="490.87051200000002"/>
    <x v="8"/>
    <x v="5"/>
    <s v="Linie 21"/>
    <n v="5021"/>
  </r>
  <r>
    <x v="1"/>
    <x v="0"/>
    <n v="58000811"/>
    <x v="514"/>
    <d v="2021-08-20T00:00:00"/>
    <x v="1"/>
    <n v="7000118252"/>
    <n v="192"/>
    <x v="2"/>
    <x v="2"/>
    <n v="675.84"/>
    <n v="16.8218"/>
    <n v="3229.7856000000002"/>
    <x v="7"/>
    <x v="4"/>
    <s v="Subunternehmer"/>
    <n v="9999"/>
  </r>
  <r>
    <x v="1"/>
    <x v="0"/>
    <n v="58000826"/>
    <x v="515"/>
    <d v="2021-08-20T00:00:00"/>
    <x v="1"/>
    <n v="7000119014"/>
    <n v="255"/>
    <x v="2"/>
    <x v="0"/>
    <n v="344.25"/>
    <n v="14.4465"/>
    <n v="4973.207625"/>
    <x v="8"/>
    <x v="5"/>
    <s v="Linie 23"/>
    <n v="5023"/>
  </r>
  <r>
    <x v="1"/>
    <x v="0"/>
    <n v="58000830"/>
    <x v="102"/>
    <d v="2021-08-20T00:00:00"/>
    <x v="1"/>
    <n v="7000118852"/>
    <n v="2550"/>
    <x v="2"/>
    <x v="0"/>
    <n v="2805"/>
    <n v="6.5404"/>
    <n v="18345.822"/>
    <x v="8"/>
    <x v="5"/>
    <s v="Linie 20"/>
    <n v="5020"/>
  </r>
  <r>
    <x v="1"/>
    <x v="0"/>
    <n v="58000838"/>
    <x v="516"/>
    <d v="2021-08-20T00:00:00"/>
    <x v="1"/>
    <n v="7000119415"/>
    <n v="1530"/>
    <x v="2"/>
    <x v="0"/>
    <n v="1836"/>
    <n v="7.5674999999999999"/>
    <n v="13893.93"/>
    <x v="8"/>
    <x v="5"/>
    <s v="Linie 22"/>
    <n v="5022"/>
  </r>
  <r>
    <x v="1"/>
    <x v="0"/>
    <n v="58000845"/>
    <x v="596"/>
    <d v="2021-08-20T00:00:00"/>
    <x v="1"/>
    <n v="7000119416"/>
    <n v="2890"/>
    <x v="2"/>
    <x v="0"/>
    <n v="2890"/>
    <n v="9.4031000000000002"/>
    <n v="27174.958999999999"/>
    <x v="8"/>
    <x v="5"/>
    <s v="Linie 22"/>
    <n v="5022"/>
  </r>
  <r>
    <x v="1"/>
    <x v="0"/>
    <n v="58000846"/>
    <x v="708"/>
    <d v="2021-08-20T00:00:00"/>
    <x v="1"/>
    <n v="7000119395"/>
    <n v="1020"/>
    <x v="2"/>
    <x v="0"/>
    <n v="1009.8"/>
    <n v="7.2548000000000004"/>
    <n v="7325.8970399999998"/>
    <x v="8"/>
    <x v="5"/>
    <s v="Linie 21"/>
    <n v="5021"/>
  </r>
  <r>
    <x v="1"/>
    <x v="0"/>
    <n v="58000859"/>
    <x v="260"/>
    <d v="2021-08-20T00:00:00"/>
    <x v="1"/>
    <n v="7000119287"/>
    <n v="238"/>
    <x v="2"/>
    <x v="0"/>
    <n v="261.8"/>
    <n v="6.5780000000000003"/>
    <n v="1722.1204"/>
    <x v="8"/>
    <x v="5"/>
    <s v="Linie 20"/>
    <n v="5020"/>
  </r>
  <r>
    <x v="1"/>
    <x v="0"/>
    <n v="58000863"/>
    <x v="261"/>
    <d v="2021-08-20T00:00:00"/>
    <x v="1"/>
    <n v="7000119440"/>
    <n v="238"/>
    <x v="2"/>
    <x v="0"/>
    <n v="238"/>
    <n v="8.7910000000000004"/>
    <n v="2092.2579999999998"/>
    <x v="8"/>
    <x v="5"/>
    <s v="Linie 23"/>
    <n v="5023"/>
  </r>
  <r>
    <x v="1"/>
    <x v="0"/>
    <n v="58000873"/>
    <x v="518"/>
    <d v="2021-08-20T00:00:00"/>
    <x v="1"/>
    <n v="7000116472"/>
    <n v="1256"/>
    <x v="2"/>
    <x v="2"/>
    <n v="2512"/>
    <n v="13.468500000000001"/>
    <n v="16916.436000000002"/>
    <x v="4"/>
    <x v="1"/>
    <s v="Linie 33"/>
    <n v="5033"/>
  </r>
  <r>
    <x v="1"/>
    <x v="0"/>
    <n v="58000875"/>
    <x v="264"/>
    <d v="2021-08-20T00:00:00"/>
    <x v="1"/>
    <n v="7000118662"/>
    <n v="945"/>
    <x v="2"/>
    <x v="2"/>
    <n v="2995.65"/>
    <n v="22.799299999999999"/>
    <n v="21545.338500000002"/>
    <x v="7"/>
    <x v="4"/>
    <s v="Subunternehmer"/>
    <n v="9999"/>
  </r>
  <r>
    <x v="1"/>
    <x v="0"/>
    <n v="58000881"/>
    <x v="709"/>
    <d v="2021-08-20T00:00:00"/>
    <x v="1"/>
    <n v="7000118254"/>
    <n v="384"/>
    <x v="2"/>
    <x v="2"/>
    <n v="1351.68"/>
    <n v="16.758199999999999"/>
    <n v="6435.1487999999999"/>
    <x v="7"/>
    <x v="4"/>
    <s v="Subunternehmer"/>
    <n v="9999"/>
  </r>
  <r>
    <x v="1"/>
    <x v="0"/>
    <n v="58000885"/>
    <x v="265"/>
    <d v="2021-08-20T00:00:00"/>
    <x v="1"/>
    <n v="7000119289"/>
    <n v="272"/>
    <x v="2"/>
    <x v="0"/>
    <n v="299.2"/>
    <n v="6.5925000000000002"/>
    <n v="1972.4760000000001"/>
    <x v="8"/>
    <x v="5"/>
    <s v="Linie 20"/>
    <n v="5020"/>
  </r>
  <r>
    <x v="1"/>
    <x v="0"/>
    <n v="58000893"/>
    <x v="267"/>
    <d v="2021-08-20T00:00:00"/>
    <x v="1"/>
    <n v="7000118856"/>
    <n v="1224"/>
    <x v="2"/>
    <x v="0"/>
    <n v="1346.4"/>
    <n v="6.5758000000000001"/>
    <n v="8853.6571199999998"/>
    <x v="8"/>
    <x v="5"/>
    <s v="Linie 20"/>
    <n v="5020"/>
  </r>
  <r>
    <x v="1"/>
    <x v="0"/>
    <n v="58000919"/>
    <x v="710"/>
    <d v="2021-08-20T00:00:00"/>
    <x v="1"/>
    <n v="7000119316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8-20T00:00:00"/>
    <x v="1"/>
    <n v="7000119317"/>
    <n v="170"/>
    <x v="2"/>
    <x v="0"/>
    <n v="168.3"/>
    <n v="7.3190999999999997"/>
    <n v="1231.8045300000001"/>
    <x v="8"/>
    <x v="5"/>
    <s v="Linie 21"/>
    <n v="5021"/>
  </r>
  <r>
    <x v="1"/>
    <x v="0"/>
    <n v="58000926"/>
    <x v="711"/>
    <d v="2021-08-20T00:00:00"/>
    <x v="1"/>
    <n v="7000118614"/>
    <n v="48"/>
    <x v="2"/>
    <x v="2"/>
    <n v="230.4"/>
    <n v="30.242699999999999"/>
    <n v="1451.6496"/>
    <x v="7"/>
    <x v="4"/>
    <s v="Subunternehmer"/>
    <n v="9999"/>
  </r>
  <r>
    <x v="1"/>
    <x v="0"/>
    <n v="58000927"/>
    <x v="575"/>
    <d v="2021-08-20T00:00:00"/>
    <x v="1"/>
    <n v="7000119397"/>
    <n v="1530"/>
    <x v="2"/>
    <x v="0"/>
    <n v="1514.7"/>
    <n v="7.3616999999999999"/>
    <n v="11150.76699"/>
    <x v="8"/>
    <x v="5"/>
    <s v="Linie 23"/>
    <n v="5023"/>
  </r>
  <r>
    <x v="1"/>
    <x v="0"/>
    <n v="58000928"/>
    <x v="106"/>
    <d v="2021-08-20T00:00:00"/>
    <x v="1"/>
    <n v="7000118900"/>
    <n v="68"/>
    <x v="2"/>
    <x v="0"/>
    <n v="67.319999999999993"/>
    <n v="7.3989000000000003"/>
    <n v="498.09394800000001"/>
    <x v="8"/>
    <x v="5"/>
    <s v="Linie 23"/>
    <n v="5023"/>
  </r>
  <r>
    <x v="1"/>
    <x v="0"/>
    <n v="58000931"/>
    <x v="108"/>
    <d v="2021-08-20T00:00:00"/>
    <x v="1"/>
    <n v="7000118902"/>
    <n v="136"/>
    <x v="2"/>
    <x v="0"/>
    <n v="134.63999999999999"/>
    <n v="7.4097"/>
    <n v="997.64200800000003"/>
    <x v="8"/>
    <x v="5"/>
    <s v="Linie 23"/>
    <n v="5023"/>
  </r>
  <r>
    <x v="1"/>
    <x v="0"/>
    <n v="58000954"/>
    <x v="577"/>
    <d v="2021-08-20T00:00:00"/>
    <x v="1"/>
    <n v="7000119320"/>
    <n v="68"/>
    <x v="2"/>
    <x v="0"/>
    <n v="67.319999999999993"/>
    <n v="7.4071999999999996"/>
    <n v="498.65270400000003"/>
    <x v="8"/>
    <x v="5"/>
    <s v="Linie 23"/>
    <n v="5023"/>
  </r>
  <r>
    <x v="1"/>
    <x v="0"/>
    <n v="58000963"/>
    <x v="109"/>
    <d v="2021-08-20T00:00:00"/>
    <x v="1"/>
    <n v="7000119322"/>
    <n v="136"/>
    <x v="2"/>
    <x v="0"/>
    <n v="134.63999999999999"/>
    <n v="7.4051999999999998"/>
    <n v="997.03612799999996"/>
    <x v="8"/>
    <x v="5"/>
    <s v="Linie 23"/>
    <n v="5023"/>
  </r>
  <r>
    <x v="1"/>
    <x v="0"/>
    <n v="58000970"/>
    <x v="712"/>
    <d v="2021-08-20T00:00:00"/>
    <x v="1"/>
    <n v="7000118250"/>
    <n v="1456"/>
    <x v="2"/>
    <x v="2"/>
    <n v="0"/>
    <n v="17.213799999999999"/>
    <n v="25063.292799999999"/>
    <x v="7"/>
    <x v="4"/>
    <s v="Subunternehmer"/>
    <n v="9999"/>
  </r>
  <r>
    <x v="1"/>
    <x v="0"/>
    <n v="58000971"/>
    <x v="278"/>
    <d v="2021-08-20T00:00:00"/>
    <x v="1"/>
    <n v="7000119294"/>
    <n v="136"/>
    <x v="2"/>
    <x v="0"/>
    <n v="149.6"/>
    <n v="6.6104000000000003"/>
    <n v="988.91584"/>
    <x v="8"/>
    <x v="5"/>
    <s v="Linie 20"/>
    <n v="5020"/>
  </r>
  <r>
    <x v="1"/>
    <x v="0"/>
    <n v="58000996"/>
    <x v="420"/>
    <d v="2021-08-20T00:00:00"/>
    <x v="1"/>
    <n v="7000119295"/>
    <n v="204"/>
    <x v="2"/>
    <x v="0"/>
    <n v="224.4"/>
    <n v="6.5730000000000004"/>
    <n v="1474.9811999999999"/>
    <x v="8"/>
    <x v="5"/>
    <s v="Linie 20"/>
    <n v="5020"/>
  </r>
  <r>
    <x v="1"/>
    <x v="0"/>
    <n v="58000998"/>
    <x v="713"/>
    <d v="2021-08-20T00:00:00"/>
    <x v="1"/>
    <n v="7000119398"/>
    <n v="204"/>
    <x v="2"/>
    <x v="0"/>
    <n v="201.96"/>
    <n v="7.3155999999999999"/>
    <n v="1477.458576"/>
    <x v="8"/>
    <x v="5"/>
    <s v="Linie 21"/>
    <n v="5021"/>
  </r>
  <r>
    <x v="1"/>
    <x v="0"/>
    <n v="58001001"/>
    <x v="110"/>
    <d v="2021-08-20T00:00:00"/>
    <x v="1"/>
    <n v="7000119324"/>
    <n v="136"/>
    <x v="2"/>
    <x v="0"/>
    <n v="134.63999999999999"/>
    <n v="7.4090999999999996"/>
    <n v="997.56122400000004"/>
    <x v="8"/>
    <x v="5"/>
    <s v="Linie 23"/>
    <n v="5023"/>
  </r>
  <r>
    <x v="1"/>
    <x v="0"/>
    <n v="58001011"/>
    <x v="714"/>
    <d v="2021-08-20T00:00:00"/>
    <x v="1"/>
    <n v="7000118916"/>
    <n v="510"/>
    <x v="2"/>
    <x v="0"/>
    <n v="504.9"/>
    <n v="7.2206999999999999"/>
    <n v="3645.7314299999998"/>
    <x v="8"/>
    <x v="5"/>
    <s v="Linie 21"/>
    <n v="5021"/>
  </r>
  <r>
    <x v="1"/>
    <x v="0"/>
    <n v="58001013"/>
    <x v="422"/>
    <d v="2021-08-20T00:00:00"/>
    <x v="1"/>
    <n v="7000118917"/>
    <n v="102"/>
    <x v="2"/>
    <x v="0"/>
    <n v="100.98"/>
    <n v="7.32"/>
    <n v="739.17359999999996"/>
    <x v="8"/>
    <x v="5"/>
    <s v="Linie 21"/>
    <n v="5021"/>
  </r>
  <r>
    <x v="1"/>
    <x v="0"/>
    <n v="58001033"/>
    <x v="425"/>
    <d v="2021-08-20T00:00:00"/>
    <x v="1"/>
    <n v="7000118922"/>
    <n v="102"/>
    <x v="2"/>
    <x v="0"/>
    <n v="100.98"/>
    <n v="7.2614999999999998"/>
    <n v="733.26626999999996"/>
    <x v="8"/>
    <x v="5"/>
    <s v="Linie 21"/>
    <n v="5021"/>
  </r>
  <r>
    <x v="1"/>
    <x v="0"/>
    <n v="58001034"/>
    <x v="426"/>
    <d v="2021-08-20T00:00:00"/>
    <x v="1"/>
    <n v="7000119327"/>
    <n v="68"/>
    <x v="2"/>
    <x v="0"/>
    <n v="67.319999999999993"/>
    <n v="7.2614999999999998"/>
    <n v="488.84417999999999"/>
    <x v="8"/>
    <x v="5"/>
    <s v="Linie 21"/>
    <n v="5021"/>
  </r>
  <r>
    <x v="1"/>
    <x v="0"/>
    <n v="58001047"/>
    <x v="429"/>
    <d v="2021-08-20T00:00:00"/>
    <x v="1"/>
    <n v="7000118924"/>
    <n v="68"/>
    <x v="2"/>
    <x v="0"/>
    <n v="67.319999999999993"/>
    <n v="7.2614999999999998"/>
    <n v="488.84417999999999"/>
    <x v="8"/>
    <x v="5"/>
    <s v="Linie 21"/>
    <n v="5021"/>
  </r>
  <r>
    <x v="1"/>
    <x v="0"/>
    <n v="58001050"/>
    <x v="430"/>
    <d v="2021-08-20T00:00:00"/>
    <x v="1"/>
    <n v="7000118925"/>
    <n v="204"/>
    <x v="2"/>
    <x v="0"/>
    <n v="201.96"/>
    <n v="7.2619999999999996"/>
    <n v="1466.6335200000001"/>
    <x v="8"/>
    <x v="5"/>
    <s v="Linie 21"/>
    <n v="5021"/>
  </r>
  <r>
    <x v="1"/>
    <x v="0"/>
    <n v="58001052"/>
    <x v="431"/>
    <d v="2021-08-20T00:00:00"/>
    <x v="1"/>
    <n v="7000119329"/>
    <n v="68"/>
    <x v="2"/>
    <x v="0"/>
    <n v="67.319999999999993"/>
    <n v="7.3166000000000002"/>
    <n v="492.55351200000001"/>
    <x v="8"/>
    <x v="5"/>
    <s v="Linie 21"/>
    <n v="5021"/>
  </r>
  <r>
    <x v="1"/>
    <x v="0"/>
    <n v="58001061"/>
    <x v="715"/>
    <d v="2021-08-20T00:00:00"/>
    <x v="1"/>
    <n v="7000118927"/>
    <n v="1016"/>
    <x v="2"/>
    <x v="0"/>
    <n v="1005.84"/>
    <n v="6.87"/>
    <n v="6910.1207999999997"/>
    <x v="8"/>
    <x v="5"/>
    <s v="Linie 21"/>
    <n v="5021"/>
  </r>
  <r>
    <x v="1"/>
    <x v="0"/>
    <n v="58001066"/>
    <x v="716"/>
    <d v="2021-08-20T00:00:00"/>
    <x v="1"/>
    <n v="7000118487"/>
    <n v="0"/>
    <x v="2"/>
    <x v="2"/>
    <n v="0"/>
    <n v="12.438700000000001"/>
    <n v="0"/>
    <x v="3"/>
    <x v="1"/>
    <s v="Linie 1"/>
    <n v="5001"/>
  </r>
  <r>
    <x v="1"/>
    <x v="0"/>
    <n v="58001081"/>
    <x v="717"/>
    <d v="2021-08-20T00:00:00"/>
    <x v="1"/>
    <n v="7000119208"/>
    <n v="136"/>
    <x v="2"/>
    <x v="0"/>
    <n v="163.19999999999999"/>
    <n v="7.6127000000000002"/>
    <n v="1242.39264"/>
    <x v="8"/>
    <x v="5"/>
    <s v="Linie 22"/>
    <n v="5022"/>
  </r>
  <r>
    <x v="1"/>
    <x v="0"/>
    <n v="58001091"/>
    <x v="524"/>
    <d v="2021-08-20T00:00:00"/>
    <x v="1"/>
    <n v="7000118932"/>
    <n v="408"/>
    <x v="2"/>
    <x v="0"/>
    <n v="403.92"/>
    <n v="7.2595999999999998"/>
    <n v="2932.2976319999998"/>
    <x v="8"/>
    <x v="5"/>
    <s v="Linie 21"/>
    <n v="5021"/>
  </r>
  <r>
    <x v="1"/>
    <x v="0"/>
    <n v="58001094"/>
    <x v="525"/>
    <d v="2021-08-20T00:00:00"/>
    <x v="1"/>
    <n v="7000118935"/>
    <n v="68"/>
    <x v="2"/>
    <x v="0"/>
    <n v="67.319999999999993"/>
    <n v="7.2595999999999998"/>
    <n v="488.716272"/>
    <x v="8"/>
    <x v="5"/>
    <s v="Linie 21"/>
    <n v="5021"/>
  </r>
  <r>
    <x v="1"/>
    <x v="0"/>
    <n v="58001094"/>
    <x v="525"/>
    <d v="2021-08-20T00:00:00"/>
    <x v="1"/>
    <n v="7000119334"/>
    <n v="204"/>
    <x v="2"/>
    <x v="0"/>
    <n v="201.96"/>
    <n v="7.2595999999999998"/>
    <n v="1466.1488159999999"/>
    <x v="8"/>
    <x v="5"/>
    <s v="Linie 21"/>
    <n v="5021"/>
  </r>
  <r>
    <x v="1"/>
    <x v="0"/>
    <n v="58001095"/>
    <x v="600"/>
    <d v="2021-08-20T00:00:00"/>
    <x v="1"/>
    <n v="7000118981"/>
    <n v="68"/>
    <x v="2"/>
    <x v="0"/>
    <n v="68"/>
    <n v="9.4652999999999992"/>
    <n v="643.6404"/>
    <x v="8"/>
    <x v="5"/>
    <s v="Linie 22"/>
    <n v="5022"/>
  </r>
  <r>
    <x v="1"/>
    <x v="0"/>
    <n v="58001100"/>
    <x v="526"/>
    <d v="2021-08-20T00:00:00"/>
    <x v="1"/>
    <n v="7000119044"/>
    <n v="68"/>
    <x v="2"/>
    <x v="0"/>
    <n v="91.8"/>
    <n v="14.4877"/>
    <n v="1329.9708599999999"/>
    <x v="8"/>
    <x v="5"/>
    <s v="Linie 23"/>
    <n v="5023"/>
  </r>
  <r>
    <x v="1"/>
    <x v="0"/>
    <n v="58001108"/>
    <x v="718"/>
    <d v="2021-08-20T00:00:00"/>
    <x v="1"/>
    <n v="7000119335"/>
    <n v="272"/>
    <x v="2"/>
    <x v="0"/>
    <n v="269.27999999999997"/>
    <n v="7.3167"/>
    <n v="1970.240976"/>
    <x v="8"/>
    <x v="5"/>
    <s v="Linie 21"/>
    <n v="5021"/>
  </r>
  <r>
    <x v="1"/>
    <x v="0"/>
    <n v="58001109"/>
    <x v="115"/>
    <d v="2021-08-20T00:00:00"/>
    <x v="1"/>
    <n v="7000119336"/>
    <n v="272"/>
    <x v="2"/>
    <x v="0"/>
    <n v="269.27999999999997"/>
    <n v="7.4082999999999997"/>
    <n v="1994.9070240000001"/>
    <x v="8"/>
    <x v="5"/>
    <s v="Linie 23"/>
    <n v="5023"/>
  </r>
  <r>
    <x v="1"/>
    <x v="0"/>
    <n v="58001110"/>
    <x v="528"/>
    <d v="2021-08-20T00:00:00"/>
    <x v="1"/>
    <n v="7000118940"/>
    <n v="272"/>
    <x v="2"/>
    <x v="0"/>
    <n v="269.27999999999997"/>
    <n v="7.2621000000000002"/>
    <n v="1955.538288"/>
    <x v="8"/>
    <x v="5"/>
    <s v="Linie 21"/>
    <n v="5021"/>
  </r>
  <r>
    <x v="1"/>
    <x v="0"/>
    <n v="58001110"/>
    <x v="528"/>
    <d v="2021-08-20T00:00:00"/>
    <x v="1"/>
    <n v="7000119337"/>
    <n v="204"/>
    <x v="2"/>
    <x v="0"/>
    <n v="201.96"/>
    <n v="7.2621000000000002"/>
    <n v="1466.653716"/>
    <x v="8"/>
    <x v="5"/>
    <s v="Linie 21"/>
    <n v="5021"/>
  </r>
  <r>
    <x v="1"/>
    <x v="0"/>
    <n v="58001138"/>
    <x v="535"/>
    <d v="2021-08-20T00:00:00"/>
    <x v="1"/>
    <n v="7000118941"/>
    <n v="170"/>
    <x v="2"/>
    <x v="0"/>
    <n v="168.3"/>
    <n v="7.2958999999999996"/>
    <n v="1227.8999699999999"/>
    <x v="8"/>
    <x v="5"/>
    <s v="Linie 21"/>
    <n v="5021"/>
  </r>
  <r>
    <x v="1"/>
    <x v="0"/>
    <n v="58001138"/>
    <x v="535"/>
    <d v="2021-08-20T00:00:00"/>
    <x v="1"/>
    <n v="7000119338"/>
    <n v="102"/>
    <x v="2"/>
    <x v="0"/>
    <n v="100.98"/>
    <n v="7.2958999999999996"/>
    <n v="736.73998200000005"/>
    <x v="8"/>
    <x v="5"/>
    <s v="Linie 21"/>
    <n v="5021"/>
  </r>
  <r>
    <x v="1"/>
    <x v="0"/>
    <n v="58001140"/>
    <x v="116"/>
    <d v="2021-08-20T00:00:00"/>
    <x v="1"/>
    <n v="7000119339"/>
    <n v="68"/>
    <x v="2"/>
    <x v="0"/>
    <n v="67.319999999999993"/>
    <n v="7.4420999999999999"/>
    <n v="501.00217199999997"/>
    <x v="8"/>
    <x v="5"/>
    <s v="Linie 23"/>
    <n v="5023"/>
  </r>
  <r>
    <x v="1"/>
    <x v="0"/>
    <n v="58001142"/>
    <x v="719"/>
    <d v="2021-08-20T00:00:00"/>
    <x v="1"/>
    <n v="7000118943"/>
    <n v="68"/>
    <x v="2"/>
    <x v="0"/>
    <n v="67.319999999999993"/>
    <n v="6.8868999999999998"/>
    <n v="463.62610799999999"/>
    <x v="8"/>
    <x v="5"/>
    <s v="Linie 21"/>
    <n v="5021"/>
  </r>
  <r>
    <x v="1"/>
    <x v="0"/>
    <n v="58001143"/>
    <x v="720"/>
    <d v="2021-08-20T00:00:00"/>
    <x v="1"/>
    <n v="7000119729"/>
    <n v="935"/>
    <x v="2"/>
    <x v="0"/>
    <n v="925.65"/>
    <n v="8.6516999999999999"/>
    <n v="8008.446105"/>
    <x v="8"/>
    <x v="5"/>
    <s v="Linie 29"/>
    <n v="5029"/>
  </r>
  <r>
    <x v="1"/>
    <x v="0"/>
    <n v="59500028"/>
    <x v="449"/>
    <d v="2021-08-20T00:00:00"/>
    <x v="1"/>
    <n v="7000119830"/>
    <n v="2016"/>
    <x v="0"/>
    <x v="0"/>
    <n v="2016"/>
    <n v="1"/>
    <n v="2016"/>
    <x v="0"/>
    <x v="0"/>
    <s v="Vacumierung"/>
    <n v="5902"/>
  </r>
  <r>
    <x v="1"/>
    <x v="0"/>
    <n v="59500042"/>
    <x v="721"/>
    <d v="2021-08-20T00:00:00"/>
    <x v="1"/>
    <n v="7000119714"/>
    <n v="2897"/>
    <x v="0"/>
    <x v="0"/>
    <n v="2897"/>
    <n v="2.0442"/>
    <n v="5922.0474000000004"/>
    <x v="0"/>
    <x v="0"/>
    <s v="Vacumierung"/>
    <n v="5902"/>
  </r>
  <r>
    <x v="1"/>
    <x v="0"/>
    <n v="59500047"/>
    <x v="722"/>
    <d v="2021-08-20T00:00:00"/>
    <x v="1"/>
    <n v="7000119681"/>
    <n v="730"/>
    <x v="0"/>
    <x v="0"/>
    <n v="730"/>
    <n v="2.0457000000000001"/>
    <n v="1493.3610000000001"/>
    <x v="0"/>
    <x v="0"/>
    <s v="Vacumierung"/>
    <n v="5902"/>
  </r>
  <r>
    <x v="1"/>
    <x v="0"/>
    <n v="59500051"/>
    <x v="586"/>
    <d v="2021-08-20T00:00:00"/>
    <x v="1"/>
    <n v="7000119682"/>
    <n v="534"/>
    <x v="0"/>
    <x v="0"/>
    <n v="534"/>
    <n v="1.0457000000000001"/>
    <n v="558.40380000000005"/>
    <x v="0"/>
    <x v="0"/>
    <s v="Vacumierung"/>
    <n v="5902"/>
  </r>
  <r>
    <x v="1"/>
    <x v="0"/>
    <m/>
    <x v="120"/>
    <d v="2021-08-20T00:00:00"/>
    <x v="1"/>
    <n v="7000115829"/>
    <n v="0"/>
    <x v="3"/>
    <x v="3"/>
    <n v="0"/>
    <n v="0"/>
    <n v="0"/>
    <x v="0"/>
    <x v="0"/>
    <s v="Große Schneidemaschine Lachnit"/>
    <n v="1100"/>
  </r>
  <r>
    <x v="1"/>
    <x v="0"/>
    <m/>
    <x v="121"/>
    <d v="2021-08-20T00:00:00"/>
    <x v="1"/>
    <n v="7000115742"/>
    <n v="0"/>
    <x v="3"/>
    <x v="3"/>
    <n v="0"/>
    <n v="0"/>
    <n v="0"/>
    <x v="0"/>
    <x v="0"/>
    <s v="Kleine Schneidemaschine Käseteiler"/>
    <n v="1200"/>
  </r>
  <r>
    <x v="1"/>
    <x v="0"/>
    <m/>
    <x v="122"/>
    <d v="2021-08-20T00:00:00"/>
    <x v="1"/>
    <n v="7000119532"/>
    <n v="0"/>
    <x v="3"/>
    <x v="3"/>
    <n v="0"/>
    <n v="0"/>
    <n v="0"/>
    <x v="2"/>
    <x v="0"/>
    <s v="Thrun 1"/>
    <n v="2020"/>
  </r>
  <r>
    <x v="1"/>
    <x v="0"/>
    <m/>
    <x v="123"/>
    <d v="2021-08-20T00:00:00"/>
    <x v="1"/>
    <n v="7000119537"/>
    <n v="0"/>
    <x v="3"/>
    <x v="3"/>
    <n v="0"/>
    <n v="0"/>
    <n v="0"/>
    <x v="2"/>
    <x v="0"/>
    <s v="Thrun 2"/>
    <n v="2030"/>
  </r>
  <r>
    <x v="1"/>
    <x v="0"/>
    <m/>
    <x v="124"/>
    <d v="2021-08-20T00:00:00"/>
    <x v="1"/>
    <n v="7000119588"/>
    <n v="0"/>
    <x v="3"/>
    <x v="3"/>
    <n v="0"/>
    <n v="0"/>
    <n v="0"/>
    <x v="2"/>
    <x v="0"/>
    <s v="Mischer 1"/>
    <n v="2040"/>
  </r>
  <r>
    <x v="1"/>
    <x v="0"/>
    <m/>
    <x v="125"/>
    <d v="2021-08-20T00:00:00"/>
    <x v="1"/>
    <n v="7000119545"/>
    <n v="0"/>
    <x v="3"/>
    <x v="3"/>
    <n v="0"/>
    <n v="0"/>
    <n v="0"/>
    <x v="2"/>
    <x v="0"/>
    <s v="Mischer 2"/>
    <n v="2050"/>
  </r>
  <r>
    <x v="1"/>
    <x v="0"/>
    <m/>
    <x v="127"/>
    <d v="2021-08-20T00:00:00"/>
    <x v="1"/>
    <n v="7000119501"/>
    <n v="0"/>
    <x v="3"/>
    <x v="3"/>
    <n v="0"/>
    <n v="0"/>
    <n v="0"/>
    <x v="1"/>
    <x v="0"/>
    <s v="Füller unter M1"/>
    <n v="3010"/>
  </r>
  <r>
    <x v="1"/>
    <x v="0"/>
    <m/>
    <x v="128"/>
    <d v="2021-08-20T00:00:00"/>
    <x v="1"/>
    <n v="7000119510"/>
    <n v="0"/>
    <x v="3"/>
    <x v="3"/>
    <n v="0"/>
    <n v="0"/>
    <n v="0"/>
    <x v="1"/>
    <x v="0"/>
    <s v="Füller unter M2"/>
    <n v="3020"/>
  </r>
  <r>
    <x v="1"/>
    <x v="0"/>
    <m/>
    <x v="129"/>
    <d v="2021-08-20T00:00:00"/>
    <x v="1"/>
    <n v="7000119221"/>
    <n v="0"/>
    <x v="3"/>
    <x v="3"/>
    <n v="0"/>
    <n v="0"/>
    <n v="0"/>
    <x v="1"/>
    <x v="0"/>
    <s v="Füller unter Thrun 2"/>
    <n v="3030"/>
  </r>
  <r>
    <x v="1"/>
    <x v="0"/>
    <m/>
    <x v="130"/>
    <d v="2021-08-20T00:00:00"/>
    <x v="1"/>
    <n v="7000119182"/>
    <n v="0"/>
    <x v="3"/>
    <x v="3"/>
    <n v="0"/>
    <n v="0"/>
    <n v="0"/>
    <x v="1"/>
    <x v="0"/>
    <s v="Füller unter UHT"/>
    <n v="3040"/>
  </r>
  <r>
    <x v="1"/>
    <x v="0"/>
    <m/>
    <x v="134"/>
    <d v="2021-08-20T00:00:00"/>
    <x v="1"/>
    <n v="7000118984"/>
    <n v="0.01"/>
    <x v="1"/>
    <x v="1"/>
    <n v="0"/>
    <n v="0"/>
    <n v="0"/>
    <x v="8"/>
    <x v="5"/>
    <s v="Linie 22"/>
    <n v="5022"/>
  </r>
  <r>
    <x v="1"/>
    <x v="0"/>
    <m/>
    <x v="135"/>
    <d v="2021-08-20T00:00:00"/>
    <x v="1"/>
    <n v="7000119047"/>
    <n v="1.3"/>
    <x v="1"/>
    <x v="1"/>
    <n v="0"/>
    <n v="0"/>
    <n v="0"/>
    <x v="8"/>
    <x v="5"/>
    <s v="Linie 23"/>
    <n v="5023"/>
  </r>
  <r>
    <x v="1"/>
    <x v="0"/>
    <m/>
    <x v="135"/>
    <d v="2021-08-20T00:00:00"/>
    <x v="1"/>
    <n v="7000119538"/>
    <n v="0.01"/>
    <x v="1"/>
    <x v="1"/>
    <n v="0"/>
    <n v="0"/>
    <n v="0"/>
    <x v="8"/>
    <x v="5"/>
    <s v="Linie 23"/>
    <n v="5023"/>
  </r>
  <r>
    <x v="1"/>
    <x v="0"/>
    <m/>
    <x v="723"/>
    <d v="2021-08-20T00:00:00"/>
    <x v="1"/>
    <n v="7000116687"/>
    <n v="0"/>
    <x v="3"/>
    <x v="3"/>
    <n v="0"/>
    <n v="0"/>
    <n v="0"/>
    <x v="5"/>
    <x v="2"/>
    <s v="Linie 31"/>
    <n v="5031"/>
  </r>
  <r>
    <x v="1"/>
    <x v="0"/>
    <m/>
    <x v="594"/>
    <d v="2021-08-20T00:00:00"/>
    <x v="1"/>
    <n v="7000118693"/>
    <n v="0"/>
    <x v="3"/>
    <x v="3"/>
    <n v="0"/>
    <n v="0"/>
    <n v="0"/>
    <x v="3"/>
    <x v="1"/>
    <s v="Wurstverpackung"/>
    <n v="5330"/>
  </r>
  <r>
    <x v="1"/>
    <x v="0"/>
    <m/>
    <x v="453"/>
    <d v="2021-08-20T00:00:00"/>
    <x v="1"/>
    <n v="7000118948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8949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8951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9373"/>
    <n v="0"/>
    <x v="3"/>
    <x v="3"/>
    <n v="0"/>
    <n v="0"/>
    <n v="0"/>
    <x v="8"/>
    <x v="5"/>
    <s v="Linie 21"/>
    <n v="5021"/>
  </r>
  <r>
    <x v="1"/>
    <x v="0"/>
    <n v="48000194"/>
    <x v="552"/>
    <d v="2021-08-21T00:00:00"/>
    <x v="1"/>
    <n v="7000118507"/>
    <n v="1824"/>
    <x v="1"/>
    <x v="1"/>
    <n v="364.8"/>
    <n v="1.0491999999999999"/>
    <n v="1913.7408"/>
    <x v="3"/>
    <x v="1"/>
    <s v="Linie 1"/>
    <n v="5001"/>
  </r>
  <r>
    <x v="1"/>
    <x v="0"/>
    <n v="58000888"/>
    <x v="724"/>
    <d v="2021-08-21T00:00:00"/>
    <x v="1"/>
    <n v="7000119315"/>
    <n v="408"/>
    <x v="2"/>
    <x v="0"/>
    <n v="403.92"/>
    <n v="6.7248000000000001"/>
    <n v="2716.2812159999999"/>
    <x v="8"/>
    <x v="5"/>
    <s v="Linie 21"/>
    <n v="5021"/>
  </r>
  <r>
    <x v="1"/>
    <x v="0"/>
    <n v="58000892"/>
    <x v="266"/>
    <d v="2021-08-21T00:00:00"/>
    <x v="1"/>
    <n v="7000119445"/>
    <n v="68"/>
    <x v="2"/>
    <x v="0"/>
    <n v="68"/>
    <n v="8.7815999999999992"/>
    <n v="597.14880000000005"/>
    <x v="8"/>
    <x v="5"/>
    <s v="Linie 23"/>
    <n v="5023"/>
  </r>
  <r>
    <x v="1"/>
    <x v="0"/>
    <n v="58000951"/>
    <x v="274"/>
    <d v="2021-08-21T00:00:00"/>
    <x v="1"/>
    <n v="7000119319"/>
    <n v="136"/>
    <x v="2"/>
    <x v="0"/>
    <n v="134.63999999999999"/>
    <n v="6.7297000000000002"/>
    <n v="906.08680800000002"/>
    <x v="8"/>
    <x v="5"/>
    <s v="Linie 21"/>
    <n v="5021"/>
  </r>
  <r>
    <x v="1"/>
    <x v="0"/>
    <n v="58000952"/>
    <x v="275"/>
    <d v="2021-08-21T00:00:00"/>
    <x v="1"/>
    <n v="7000119448"/>
    <n v="136"/>
    <x v="2"/>
    <x v="0"/>
    <n v="136"/>
    <n v="8.7815999999999992"/>
    <n v="1194.2976000000001"/>
    <x v="8"/>
    <x v="5"/>
    <s v="Linie 23"/>
    <n v="5023"/>
  </r>
  <r>
    <x v="1"/>
    <x v="0"/>
    <n v="58000962"/>
    <x v="277"/>
    <d v="2021-08-21T00:00:00"/>
    <x v="1"/>
    <n v="7000119449"/>
    <n v="68"/>
    <x v="2"/>
    <x v="0"/>
    <n v="68"/>
    <n v="8.7827000000000002"/>
    <n v="597.22360000000003"/>
    <x v="8"/>
    <x v="5"/>
    <s v="Linie 23"/>
    <n v="5023"/>
  </r>
  <r>
    <x v="1"/>
    <x v="0"/>
    <n v="58001029"/>
    <x v="424"/>
    <d v="2021-08-21T00:00:00"/>
    <x v="1"/>
    <n v="7000119298"/>
    <n v="340"/>
    <x v="2"/>
    <x v="0"/>
    <n v="374"/>
    <n v="6.5814000000000004"/>
    <n v="2461.4436000000001"/>
    <x v="8"/>
    <x v="5"/>
    <s v="Linie 20"/>
    <n v="5020"/>
  </r>
  <r>
    <x v="1"/>
    <x v="0"/>
    <m/>
    <x v="134"/>
    <d v="2021-08-21T00:00:00"/>
    <x v="1"/>
    <n v="7000119422"/>
    <n v="0.01"/>
    <x v="1"/>
    <x v="1"/>
    <n v="0"/>
    <n v="0"/>
    <n v="0"/>
    <x v="8"/>
    <x v="5"/>
    <s v="Linie 22"/>
    <n v="5022"/>
  </r>
  <r>
    <x v="1"/>
    <x v="0"/>
    <m/>
    <x v="725"/>
    <d v="2021-08-21T00:00:00"/>
    <x v="1"/>
    <n v="7000117435"/>
    <n v="0"/>
    <x v="3"/>
    <x v="3"/>
    <n v="0"/>
    <n v="0"/>
    <n v="0"/>
    <x v="4"/>
    <x v="1"/>
    <s v="Linie 35"/>
    <n v="5035"/>
  </r>
  <r>
    <x v="1"/>
    <x v="0"/>
    <n v="58000689"/>
    <x v="395"/>
    <d v="2021-08-22T00:00:00"/>
    <x v="1"/>
    <n v="7000118847"/>
    <n v="68"/>
    <x v="2"/>
    <x v="0"/>
    <n v="74.8"/>
    <n v="6.5807000000000002"/>
    <n v="492.23635999999999"/>
    <x v="8"/>
    <x v="5"/>
    <s v="Linie 20"/>
    <n v="5020"/>
  </r>
  <r>
    <x v="1"/>
    <x v="0"/>
    <n v="58000703"/>
    <x v="398"/>
    <d v="2021-08-22T00:00:00"/>
    <x v="1"/>
    <n v="7000119486"/>
    <n v="272"/>
    <x v="2"/>
    <x v="0"/>
    <n v="299.2"/>
    <n v="6.5829000000000004"/>
    <n v="1969.6036799999999"/>
    <x v="8"/>
    <x v="5"/>
    <s v="Linie 20"/>
    <n v="5020"/>
  </r>
  <r>
    <x v="1"/>
    <x v="0"/>
    <n v="58000746"/>
    <x v="253"/>
    <d v="2021-08-22T00:00:00"/>
    <x v="1"/>
    <n v="7000119313"/>
    <n v="204"/>
    <x v="2"/>
    <x v="0"/>
    <n v="201.96"/>
    <n v="6.7253999999999996"/>
    <n v="1358.261784"/>
    <x v="8"/>
    <x v="5"/>
    <s v="Linie 21"/>
    <n v="5021"/>
  </r>
  <r>
    <x v="1"/>
    <x v="0"/>
    <n v="58000751"/>
    <x v="254"/>
    <d v="2021-08-22T00:00:00"/>
    <x v="1"/>
    <n v="7000119434"/>
    <n v="136"/>
    <x v="2"/>
    <x v="0"/>
    <n v="136"/>
    <n v="8.7841000000000005"/>
    <n v="1194.6376"/>
    <x v="8"/>
    <x v="5"/>
    <s v="Linie 23"/>
    <n v="5023"/>
  </r>
  <r>
    <x v="1"/>
    <x v="0"/>
    <n v="58000831"/>
    <x v="409"/>
    <d v="2021-08-22T00:00:00"/>
    <x v="1"/>
    <n v="7000119394"/>
    <n v="1105"/>
    <x v="2"/>
    <x v="0"/>
    <n v="1093.95"/>
    <n v="6.665"/>
    <n v="7291.1767499999996"/>
    <x v="8"/>
    <x v="5"/>
    <s v="Linie 21"/>
    <n v="5021"/>
  </r>
  <r>
    <x v="1"/>
    <x v="0"/>
    <n v="58000851"/>
    <x v="646"/>
    <d v="2021-08-22T00:00:00"/>
    <x v="1"/>
    <n v="7000119484"/>
    <n v="136"/>
    <x v="2"/>
    <x v="0"/>
    <n v="149.6"/>
    <n v="6.5758000000000001"/>
    <n v="983.73968000000002"/>
    <x v="8"/>
    <x v="5"/>
    <s v="Linie 20"/>
    <n v="5020"/>
  </r>
  <r>
    <x v="1"/>
    <x v="0"/>
    <n v="58000940"/>
    <x v="414"/>
    <d v="2021-08-22T00:00:00"/>
    <x v="1"/>
    <n v="7000118857"/>
    <n v="34"/>
    <x v="2"/>
    <x v="0"/>
    <n v="37.4"/>
    <n v="6.5814000000000004"/>
    <n v="246.14436000000001"/>
    <x v="8"/>
    <x v="5"/>
    <s v="Linie 20"/>
    <n v="5020"/>
  </r>
  <r>
    <x v="1"/>
    <x v="0"/>
    <n v="58000961"/>
    <x v="726"/>
    <d v="2021-08-22T00:00:00"/>
    <x v="1"/>
    <n v="7000119321"/>
    <n v="204"/>
    <x v="2"/>
    <x v="0"/>
    <n v="201.96"/>
    <n v="6.6875"/>
    <n v="1350.6075000000001"/>
    <x v="8"/>
    <x v="5"/>
    <s v="Linie 21"/>
    <n v="5021"/>
  </r>
  <r>
    <x v="1"/>
    <x v="0"/>
    <n v="58000999"/>
    <x v="279"/>
    <d v="2021-08-22T00:00:00"/>
    <x v="1"/>
    <n v="7000119323"/>
    <n v="136"/>
    <x v="2"/>
    <x v="0"/>
    <n v="134.63999999999999"/>
    <n v="6.7214999999999998"/>
    <n v="904.98275999999998"/>
    <x v="8"/>
    <x v="5"/>
    <s v="Linie 21"/>
    <n v="5021"/>
  </r>
  <r>
    <x v="1"/>
    <x v="0"/>
    <n v="58001009"/>
    <x v="579"/>
    <d v="2021-08-22T00:00:00"/>
    <x v="1"/>
    <n v="7000119417"/>
    <n v="2040"/>
    <x v="2"/>
    <x v="0"/>
    <n v="2040"/>
    <n v="8.0266999999999999"/>
    <n v="16374.468000000001"/>
    <x v="8"/>
    <x v="5"/>
    <s v="Linie 22"/>
    <n v="5022"/>
  </r>
  <r>
    <x v="1"/>
    <x v="0"/>
    <n v="58001010"/>
    <x v="599"/>
    <d v="2021-08-22T00:00:00"/>
    <x v="1"/>
    <n v="7000119399"/>
    <n v="1105"/>
    <x v="2"/>
    <x v="0"/>
    <n v="1093.95"/>
    <n v="7.2190000000000003"/>
    <n v="7897.22505"/>
    <x v="8"/>
    <x v="5"/>
    <s v="Linie 21"/>
    <n v="5021"/>
  </r>
  <r>
    <x v="1"/>
    <x v="0"/>
    <n v="58001059"/>
    <x v="111"/>
    <d v="2021-08-22T00:00:00"/>
    <x v="1"/>
    <n v="7000119418"/>
    <n v="1955"/>
    <x v="2"/>
    <x v="0"/>
    <n v="1955"/>
    <n v="10.8475"/>
    <n v="21206.862499999999"/>
    <x v="8"/>
    <x v="5"/>
    <s v="Linie 22"/>
    <n v="5022"/>
  </r>
  <r>
    <x v="1"/>
    <x v="0"/>
    <n v="58001065"/>
    <x v="284"/>
    <d v="2021-08-22T00:00:00"/>
    <x v="1"/>
    <n v="7000119330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8-22T00:00:00"/>
    <x v="1"/>
    <n v="7000119331"/>
    <n v="136"/>
    <x v="2"/>
    <x v="0"/>
    <n v="134.63999999999999"/>
    <n v="7.2906000000000004"/>
    <n v="981.60638400000005"/>
    <x v="8"/>
    <x v="5"/>
    <s v="Linie 21"/>
    <n v="5021"/>
  </r>
  <r>
    <x v="1"/>
    <x v="0"/>
    <n v="58001080"/>
    <x v="656"/>
    <d v="2021-08-22T00:00:00"/>
    <x v="1"/>
    <n v="7000119332"/>
    <n v="68"/>
    <x v="2"/>
    <x v="0"/>
    <n v="67.319999999999993"/>
    <n v="6.7332000000000001"/>
    <n v="453.27902399999999"/>
    <x v="8"/>
    <x v="5"/>
    <s v="Linie 21"/>
    <n v="5021"/>
  </r>
  <r>
    <x v="1"/>
    <x v="0"/>
    <n v="58001083"/>
    <x v="113"/>
    <d v="2021-08-22T00:00:00"/>
    <x v="1"/>
    <n v="7000119419"/>
    <n v="544"/>
    <x v="2"/>
    <x v="0"/>
    <n v="544"/>
    <n v="10.891"/>
    <n v="5924.7039999999997"/>
    <x v="8"/>
    <x v="5"/>
    <s v="Linie 22"/>
    <n v="5022"/>
  </r>
  <r>
    <x v="1"/>
    <x v="0"/>
    <n v="58001093"/>
    <x v="435"/>
    <d v="2021-08-22T00:00:00"/>
    <x v="1"/>
    <n v="7000119333"/>
    <n v="68"/>
    <x v="2"/>
    <x v="0"/>
    <n v="67.319999999999993"/>
    <n v="7.2784000000000004"/>
    <n v="489.98188800000003"/>
    <x v="8"/>
    <x v="5"/>
    <s v="Linie 21"/>
    <n v="5021"/>
  </r>
  <r>
    <x v="1"/>
    <x v="0"/>
    <m/>
    <x v="132"/>
    <d v="2021-08-22T00:00:00"/>
    <x v="1"/>
    <n v="7000118867"/>
    <n v="0"/>
    <x v="3"/>
    <x v="3"/>
    <n v="0"/>
    <n v="0"/>
    <n v="0"/>
    <x v="8"/>
    <x v="5"/>
    <s v="Linie 20"/>
    <n v="5020"/>
  </r>
  <r>
    <x v="1"/>
    <x v="0"/>
    <m/>
    <x v="132"/>
    <d v="2021-08-22T00:00:00"/>
    <x v="1"/>
    <n v="7000118872"/>
    <n v="0"/>
    <x v="3"/>
    <x v="3"/>
    <n v="0"/>
    <n v="0"/>
    <n v="0"/>
    <x v="8"/>
    <x v="5"/>
    <s v="Linie 20"/>
    <n v="5020"/>
  </r>
  <r>
    <x v="1"/>
    <x v="0"/>
    <m/>
    <x v="135"/>
    <d v="2021-08-22T00:00:00"/>
    <x v="1"/>
    <n v="7000119048"/>
    <n v="1"/>
    <x v="1"/>
    <x v="1"/>
    <n v="0"/>
    <n v="0"/>
    <n v="0"/>
    <x v="8"/>
    <x v="5"/>
    <s v="Linie 23"/>
    <n v="5023"/>
  </r>
  <r>
    <x v="1"/>
    <x v="0"/>
    <n v="23500013"/>
    <x v="727"/>
    <d v="2021-08-23T00:00:00"/>
    <x v="1"/>
    <n v="7000119352"/>
    <n v="848"/>
    <x v="0"/>
    <x v="0"/>
    <n v="848"/>
    <n v="6.8244999999999996"/>
    <n v="5787.1760000000004"/>
    <x v="0"/>
    <x v="0"/>
    <s v="Große Schneidemaschine Lachnit"/>
    <n v="1100"/>
  </r>
  <r>
    <x v="1"/>
    <x v="0"/>
    <n v="23500062"/>
    <x v="728"/>
    <d v="2021-08-23T00:00:00"/>
    <x v="1"/>
    <n v="7000119356"/>
    <n v="3120"/>
    <x v="0"/>
    <x v="0"/>
    <n v="3120"/>
    <n v="7.4440999999999997"/>
    <n v="23225.592000000001"/>
    <x v="0"/>
    <x v="0"/>
    <s v="Kleine Schneidemaschine Käseteiler"/>
    <n v="1200"/>
  </r>
  <r>
    <x v="1"/>
    <x v="0"/>
    <n v="23500090"/>
    <x v="139"/>
    <d v="2021-08-23T00:00:00"/>
    <x v="1"/>
    <n v="7000119576"/>
    <n v="1756"/>
    <x v="0"/>
    <x v="0"/>
    <n v="1756"/>
    <n v="3.9115000000000002"/>
    <n v="6868.5940000000001"/>
    <x v="0"/>
    <x v="0"/>
    <s v="Große Schneidemaschine Lachnit"/>
    <n v="1100"/>
  </r>
  <r>
    <x v="1"/>
    <x v="0"/>
    <n v="23500091"/>
    <x v="140"/>
    <d v="2021-08-23T00:00:00"/>
    <x v="1"/>
    <n v="7000119577"/>
    <n v="1586"/>
    <x v="0"/>
    <x v="0"/>
    <n v="1586"/>
    <n v="3.9117999999999999"/>
    <n v="6204.1148000000003"/>
    <x v="0"/>
    <x v="0"/>
    <s v="Große Schneidemaschine Lachnit"/>
    <n v="1100"/>
  </r>
  <r>
    <x v="1"/>
    <x v="0"/>
    <n v="23500302"/>
    <x v="4"/>
    <d v="2021-08-23T00:00:00"/>
    <x v="1"/>
    <n v="7000119768"/>
    <n v="733"/>
    <x v="0"/>
    <x v="0"/>
    <n v="733"/>
    <n v="5.6374000000000004"/>
    <n v="4132.2142000000003"/>
    <x v="0"/>
    <x v="0"/>
    <s v="Holac Zutatenvorbereitung"/>
    <n v="1410"/>
  </r>
  <r>
    <x v="1"/>
    <x v="0"/>
    <n v="23500396"/>
    <x v="147"/>
    <d v="2021-08-23T00:00:00"/>
    <x v="1"/>
    <n v="7000115760"/>
    <n v="0"/>
    <x v="0"/>
    <x v="0"/>
    <n v="0"/>
    <n v="8.2918000000000003"/>
    <n v="0"/>
    <x v="4"/>
    <x v="1"/>
    <s v="Röstofen"/>
    <n v="5420"/>
  </r>
  <r>
    <x v="1"/>
    <x v="0"/>
    <n v="23500529"/>
    <x v="729"/>
    <d v="2021-08-23T00:00:00"/>
    <x v="1"/>
    <n v="7000119962"/>
    <n v="212"/>
    <x v="0"/>
    <x v="0"/>
    <n v="212"/>
    <n v="1.1600999999999999"/>
    <n v="245.94120000000001"/>
    <x v="0"/>
    <x v="0"/>
    <s v="Schälen"/>
    <n v="5903"/>
  </r>
  <r>
    <x v="1"/>
    <x v="0"/>
    <n v="29600003"/>
    <x v="150"/>
    <d v="2021-08-23T00:00:00"/>
    <x v="1"/>
    <n v="7000120424"/>
    <n v="4076"/>
    <x v="0"/>
    <x v="0"/>
    <n v="4076"/>
    <n v="2.0516999999999999"/>
    <n v="8362.7291999999998"/>
    <x v="0"/>
    <x v="0"/>
    <s v="Rohware aus-/umpacken, vorbereiten"/>
    <n v="1300"/>
  </r>
  <r>
    <x v="1"/>
    <x v="0"/>
    <n v="29600005"/>
    <x v="151"/>
    <d v="2021-08-23T00:00:00"/>
    <x v="1"/>
    <n v="7000120425"/>
    <n v="1085"/>
    <x v="0"/>
    <x v="0"/>
    <n v="1085"/>
    <n v="2"/>
    <n v="2170"/>
    <x v="0"/>
    <x v="0"/>
    <s v="Rohware aus-/umpacken, vorbereiten"/>
    <n v="1300"/>
  </r>
  <r>
    <x v="1"/>
    <x v="0"/>
    <n v="29600009"/>
    <x v="303"/>
    <d v="2021-08-23T00:00:00"/>
    <x v="1"/>
    <n v="7000120428"/>
    <n v="45"/>
    <x v="0"/>
    <x v="0"/>
    <n v="45"/>
    <n v="0.98950000000000005"/>
    <n v="44.527500000000003"/>
    <x v="0"/>
    <x v="0"/>
    <s v="Rohware aus-/umpacken, vorbereiten"/>
    <n v="1300"/>
  </r>
  <r>
    <x v="1"/>
    <x v="0"/>
    <n v="31000169"/>
    <x v="158"/>
    <d v="2021-08-23T00:00:00"/>
    <x v="1"/>
    <n v="7000119687"/>
    <n v="2517"/>
    <x v="1"/>
    <x v="1"/>
    <n v="4857.8100000000004"/>
    <n v="5.9943999999999997"/>
    <n v="15087.9048"/>
    <x v="1"/>
    <x v="0"/>
    <s v="Füller unter Thrun 2"/>
    <n v="3030"/>
  </r>
  <r>
    <x v="1"/>
    <x v="0"/>
    <n v="31000207"/>
    <x v="730"/>
    <d v="2021-08-23T00:00:00"/>
    <x v="1"/>
    <n v="7000119642"/>
    <n v="935"/>
    <x v="1"/>
    <x v="1"/>
    <n v="3646.5"/>
    <n v="6.5979000000000001"/>
    <n v="6169.0365000000002"/>
    <x v="1"/>
    <x v="0"/>
    <s v="Füller unter M1"/>
    <n v="3010"/>
  </r>
  <r>
    <x v="1"/>
    <x v="0"/>
    <n v="31900002"/>
    <x v="14"/>
    <d v="2021-08-23T00:00:00"/>
    <x v="1"/>
    <n v="7000119789"/>
    <n v="270"/>
    <x v="1"/>
    <x v="1"/>
    <n v="1944"/>
    <n v="17.989799999999999"/>
    <n v="4857.2460000000001"/>
    <x v="2"/>
    <x v="0"/>
    <s v="Füller unter UMSK 130"/>
    <n v="3100"/>
  </r>
  <r>
    <x v="1"/>
    <x v="0"/>
    <n v="32000012"/>
    <x v="160"/>
    <d v="2021-08-23T00:00:00"/>
    <x v="1"/>
    <n v="7000119716"/>
    <n v="140"/>
    <x v="1"/>
    <x v="1"/>
    <n v="1302"/>
    <n v="27.543199999999999"/>
    <n v="3856.0479999999998"/>
    <x v="1"/>
    <x v="0"/>
    <s v="Füller unter M1"/>
    <n v="3010"/>
  </r>
  <r>
    <x v="1"/>
    <x v="0"/>
    <n v="32000033"/>
    <x v="308"/>
    <d v="2021-08-23T00:00:00"/>
    <x v="1"/>
    <n v="7000119713"/>
    <n v="79"/>
    <x v="1"/>
    <x v="1"/>
    <n v="718.9"/>
    <n v="24.977699999999999"/>
    <n v="1973.2383"/>
    <x v="1"/>
    <x v="0"/>
    <s v="Füller unter M1"/>
    <n v="3010"/>
  </r>
  <r>
    <x v="1"/>
    <x v="0"/>
    <n v="32000049"/>
    <x v="16"/>
    <d v="2021-08-23T00:00:00"/>
    <x v="1"/>
    <n v="7000119721"/>
    <n v="738"/>
    <x v="1"/>
    <x v="1"/>
    <n v="5313.6"/>
    <n v="19.3871"/>
    <n v="14307.6798"/>
    <x v="1"/>
    <x v="0"/>
    <s v="Füller unter M2"/>
    <n v="3020"/>
  </r>
  <r>
    <x v="1"/>
    <x v="0"/>
    <n v="32000066"/>
    <x v="17"/>
    <d v="2021-08-23T00:00:00"/>
    <x v="1"/>
    <n v="7000119712"/>
    <n v="403"/>
    <x v="1"/>
    <x v="1"/>
    <n v="3747.9"/>
    <n v="25.763100000000001"/>
    <n v="10382.5293"/>
    <x v="1"/>
    <x v="0"/>
    <s v="Füller unter M1"/>
    <n v="3010"/>
  </r>
  <r>
    <x v="1"/>
    <x v="0"/>
    <n v="32000087"/>
    <x v="20"/>
    <d v="2021-08-23T00:00:00"/>
    <x v="1"/>
    <n v="7000119575"/>
    <n v="1095"/>
    <x v="0"/>
    <x v="0"/>
    <n v="1095"/>
    <n v="4.1486999999999998"/>
    <n v="4542.8265000000001"/>
    <x v="0"/>
    <x v="0"/>
    <s v="Große Schneidemaschine Lachnit"/>
    <n v="1100"/>
  </r>
  <r>
    <x v="1"/>
    <x v="0"/>
    <n v="32000106"/>
    <x v="677"/>
    <d v="2021-08-23T00:00:00"/>
    <x v="1"/>
    <n v="7000119719"/>
    <n v="1284"/>
    <x v="1"/>
    <x v="1"/>
    <n v="9244.7999999999993"/>
    <n v="21.9801"/>
    <n v="28222.448400000001"/>
    <x v="1"/>
    <x v="0"/>
    <s v="Füller unter M2"/>
    <n v="3020"/>
  </r>
  <r>
    <x v="1"/>
    <x v="0"/>
    <n v="35000174"/>
    <x v="312"/>
    <d v="2021-08-23T00:00:00"/>
    <x v="1"/>
    <n v="7000119752"/>
    <n v="0"/>
    <x v="0"/>
    <x v="0"/>
    <n v="0"/>
    <n v="2.5287000000000002"/>
    <n v="0"/>
    <x v="2"/>
    <x v="0"/>
    <s v="Mischer 1"/>
    <n v="2040"/>
  </r>
  <r>
    <x v="1"/>
    <x v="0"/>
    <n v="35000174"/>
    <x v="312"/>
    <d v="2021-08-23T00:00:00"/>
    <x v="1"/>
    <n v="7000119752"/>
    <n v="0"/>
    <x v="0"/>
    <x v="0"/>
    <n v="0"/>
    <n v="2.5287000000000002"/>
    <n v="0"/>
    <x v="2"/>
    <x v="0"/>
    <s v="Wolf M1"/>
    <n v="2070"/>
  </r>
  <r>
    <x v="1"/>
    <x v="0"/>
    <n v="35000174"/>
    <x v="312"/>
    <d v="2021-08-23T00:00:00"/>
    <x v="1"/>
    <n v="7000119806"/>
    <n v="1200"/>
    <x v="0"/>
    <x v="0"/>
    <n v="1200"/>
    <n v="2.5287000000000002"/>
    <n v="3034.44"/>
    <x v="2"/>
    <x v="0"/>
    <s v="Mischer 1"/>
    <n v="2040"/>
  </r>
  <r>
    <x v="1"/>
    <x v="0"/>
    <n v="35000174"/>
    <x v="312"/>
    <d v="2021-08-23T00:00:00"/>
    <x v="1"/>
    <n v="7000119806"/>
    <n v="1200"/>
    <x v="0"/>
    <x v="0"/>
    <n v="1200"/>
    <n v="2.5287000000000002"/>
    <n v="3034.44"/>
    <x v="2"/>
    <x v="0"/>
    <s v="Wolf M1"/>
    <n v="2070"/>
  </r>
  <r>
    <x v="1"/>
    <x v="0"/>
    <n v="35000176"/>
    <x v="25"/>
    <d v="2021-08-23T00:00:00"/>
    <x v="1"/>
    <n v="7000119767"/>
    <n v="3600"/>
    <x v="0"/>
    <x v="0"/>
    <n v="3600"/>
    <n v="2.6271"/>
    <n v="9457.56"/>
    <x v="2"/>
    <x v="0"/>
    <s v="Mischer 1"/>
    <n v="2040"/>
  </r>
  <r>
    <x v="1"/>
    <x v="0"/>
    <n v="35000176"/>
    <x v="25"/>
    <d v="2021-08-23T00:00:00"/>
    <x v="1"/>
    <n v="7000119767"/>
    <n v="3600"/>
    <x v="0"/>
    <x v="0"/>
    <n v="3600"/>
    <n v="2.6271"/>
    <n v="9457.56"/>
    <x v="2"/>
    <x v="0"/>
    <s v="Wolf M1"/>
    <n v="2070"/>
  </r>
  <r>
    <x v="1"/>
    <x v="0"/>
    <n v="35000179"/>
    <x v="167"/>
    <d v="2021-08-23T00:00:00"/>
    <x v="1"/>
    <n v="7000119750"/>
    <n v="1500"/>
    <x v="0"/>
    <x v="0"/>
    <n v="1500"/>
    <n v="2.8184999999999998"/>
    <n v="4227.75"/>
    <x v="2"/>
    <x v="0"/>
    <s v="Mischer 1"/>
    <n v="2040"/>
  </r>
  <r>
    <x v="1"/>
    <x v="0"/>
    <n v="35000179"/>
    <x v="167"/>
    <d v="2021-08-23T00:00:00"/>
    <x v="1"/>
    <n v="7000119750"/>
    <n v="1500"/>
    <x v="0"/>
    <x v="0"/>
    <n v="1500"/>
    <n v="2.8184999999999998"/>
    <n v="4227.75"/>
    <x v="2"/>
    <x v="0"/>
    <s v="Wolf M1"/>
    <n v="2070"/>
  </r>
  <r>
    <x v="1"/>
    <x v="0"/>
    <n v="35000268"/>
    <x v="170"/>
    <d v="2021-08-23T00:00:00"/>
    <x v="1"/>
    <n v="7000119731"/>
    <n v="4000"/>
    <x v="0"/>
    <x v="0"/>
    <n v="4000"/>
    <n v="2.5105"/>
    <n v="10042"/>
    <x v="2"/>
    <x v="0"/>
    <s v="Thrun 2"/>
    <n v="2030"/>
  </r>
  <r>
    <x v="1"/>
    <x v="0"/>
    <n v="35000268"/>
    <x v="170"/>
    <d v="2021-08-23T00:00:00"/>
    <x v="1"/>
    <n v="7000119731"/>
    <n v="4000"/>
    <x v="0"/>
    <x v="0"/>
    <n v="4000"/>
    <n v="2.5105"/>
    <n v="10042"/>
    <x v="2"/>
    <x v="0"/>
    <s v="Wolf Th2"/>
    <n v="2090"/>
  </r>
  <r>
    <x v="1"/>
    <x v="0"/>
    <n v="35000282"/>
    <x v="29"/>
    <d v="2021-08-23T00:00:00"/>
    <x v="1"/>
    <n v="7000119744"/>
    <n v="5700"/>
    <x v="0"/>
    <x v="0"/>
    <n v="5700"/>
    <n v="2.5482999999999998"/>
    <n v="14525.31"/>
    <x v="2"/>
    <x v="0"/>
    <s v="Mischer 2"/>
    <n v="2050"/>
  </r>
  <r>
    <x v="1"/>
    <x v="0"/>
    <n v="35000282"/>
    <x v="29"/>
    <d v="2021-08-23T00:00:00"/>
    <x v="1"/>
    <n v="7000119744"/>
    <n v="5700"/>
    <x v="0"/>
    <x v="0"/>
    <n v="5700"/>
    <n v="2.5482999999999998"/>
    <n v="14525.31"/>
    <x v="2"/>
    <x v="0"/>
    <s v="Wolf M2"/>
    <n v="2080"/>
  </r>
  <r>
    <x v="1"/>
    <x v="0"/>
    <n v="35000327"/>
    <x v="731"/>
    <d v="2021-08-23T00:00:00"/>
    <x v="1"/>
    <n v="7000119749"/>
    <n v="4200"/>
    <x v="0"/>
    <x v="0"/>
    <n v="4200"/>
    <n v="1.5953999999999999"/>
    <n v="6700.68"/>
    <x v="2"/>
    <x v="0"/>
    <s v="Mischer 1"/>
    <n v="2040"/>
  </r>
  <r>
    <x v="1"/>
    <x v="0"/>
    <n v="35000327"/>
    <x v="731"/>
    <d v="2021-08-23T00:00:00"/>
    <x v="1"/>
    <n v="7000119749"/>
    <n v="4200"/>
    <x v="0"/>
    <x v="0"/>
    <n v="4200"/>
    <n v="1.5953999999999999"/>
    <n v="6700.68"/>
    <x v="2"/>
    <x v="0"/>
    <s v="Wolf M1"/>
    <n v="2070"/>
  </r>
  <r>
    <x v="1"/>
    <x v="0"/>
    <n v="35000350"/>
    <x v="32"/>
    <d v="2021-08-23T00:00:00"/>
    <x v="1"/>
    <n v="7000119745"/>
    <n v="8700"/>
    <x v="0"/>
    <x v="0"/>
    <n v="8700"/>
    <n v="2.9060000000000001"/>
    <n v="25282.2"/>
    <x v="2"/>
    <x v="0"/>
    <s v="Mischer 2"/>
    <n v="2050"/>
  </r>
  <r>
    <x v="1"/>
    <x v="0"/>
    <n v="35000350"/>
    <x v="32"/>
    <d v="2021-08-23T00:00:00"/>
    <x v="1"/>
    <n v="7000119745"/>
    <n v="8700"/>
    <x v="0"/>
    <x v="0"/>
    <n v="8700"/>
    <n v="2.9060000000000001"/>
    <n v="25282.2"/>
    <x v="2"/>
    <x v="0"/>
    <s v="Wolf M2"/>
    <n v="2080"/>
  </r>
  <r>
    <x v="1"/>
    <x v="0"/>
    <n v="35900003"/>
    <x v="34"/>
    <d v="2021-08-23T00:00:00"/>
    <x v="1"/>
    <n v="7000119792"/>
    <n v="1920"/>
    <x v="0"/>
    <x v="0"/>
    <n v="1920"/>
    <n v="2.2656000000000001"/>
    <n v="4349.9520000000002"/>
    <x v="2"/>
    <x v="0"/>
    <s v="Stephan UMSK 130"/>
    <n v="2100"/>
  </r>
  <r>
    <x v="1"/>
    <x v="0"/>
    <n v="47000071"/>
    <x v="35"/>
    <d v="2021-08-23T00:00:00"/>
    <x v="1"/>
    <n v="7000118181"/>
    <n v="4924"/>
    <x v="1"/>
    <x v="1"/>
    <n v="738.6"/>
    <n v="0.66559999999999997"/>
    <n v="3277.4144000000001"/>
    <x v="3"/>
    <x v="1"/>
    <s v="Linie 16"/>
    <n v="5016"/>
  </r>
  <r>
    <x v="1"/>
    <x v="0"/>
    <n v="47000594"/>
    <x v="178"/>
    <d v="2021-08-23T00:00:00"/>
    <x v="1"/>
    <n v="7000117310"/>
    <n v="7610"/>
    <x v="1"/>
    <x v="1"/>
    <n v="1141.5"/>
    <n v="0.69720000000000004"/>
    <n v="5305.692"/>
    <x v="4"/>
    <x v="1"/>
    <s v="Linie 34"/>
    <n v="5034"/>
  </r>
  <r>
    <x v="1"/>
    <x v="0"/>
    <n v="47000619"/>
    <x v="732"/>
    <d v="2021-08-23T00:00:00"/>
    <x v="1"/>
    <n v="7000119171"/>
    <n v="5533"/>
    <x v="1"/>
    <x v="1"/>
    <n v="829.95"/>
    <n v="0.6179"/>
    <n v="3418.8407000000002"/>
    <x v="4"/>
    <x v="1"/>
    <s v="Linie 18"/>
    <n v="5018"/>
  </r>
  <r>
    <x v="1"/>
    <x v="0"/>
    <n v="47000623"/>
    <x v="733"/>
    <d v="2021-08-23T00:00:00"/>
    <x v="1"/>
    <n v="7000119556"/>
    <n v="2920"/>
    <x v="1"/>
    <x v="1"/>
    <n v="511"/>
    <n v="0.70779999999999998"/>
    <n v="2066.7759999999998"/>
    <x v="4"/>
    <x v="1"/>
    <s v="Linie 18"/>
    <n v="5018"/>
  </r>
  <r>
    <x v="1"/>
    <x v="0"/>
    <n v="47000849"/>
    <x v="39"/>
    <d v="2021-08-23T00:00:00"/>
    <x v="1"/>
    <n v="7000119101"/>
    <n v="1390"/>
    <x v="1"/>
    <x v="1"/>
    <n v="3002.4"/>
    <n v="9.3513000000000002"/>
    <n v="12998.307000000001"/>
    <x v="4"/>
    <x v="1"/>
    <s v="Linie 3"/>
    <n v="5003"/>
  </r>
  <r>
    <x v="1"/>
    <x v="0"/>
    <n v="47000946"/>
    <x v="40"/>
    <d v="2021-08-23T00:00:00"/>
    <x v="1"/>
    <n v="7000118184"/>
    <n v="9552"/>
    <x v="1"/>
    <x v="1"/>
    <n v="1528.32"/>
    <n v="0.71789999999999998"/>
    <n v="6857.3807999999999"/>
    <x v="3"/>
    <x v="1"/>
    <s v="Linie 16"/>
    <n v="5016"/>
  </r>
  <r>
    <x v="1"/>
    <x v="0"/>
    <n v="47000992"/>
    <x v="184"/>
    <d v="2021-08-23T00:00:00"/>
    <x v="1"/>
    <n v="7000117311"/>
    <n v="5420"/>
    <x v="1"/>
    <x v="1"/>
    <n v="813"/>
    <n v="0.73329999999999995"/>
    <n v="3974.4859999999999"/>
    <x v="4"/>
    <x v="1"/>
    <s v="Linie 34"/>
    <n v="5034"/>
  </r>
  <r>
    <x v="1"/>
    <x v="0"/>
    <n v="47000993"/>
    <x v="185"/>
    <d v="2021-08-23T00:00:00"/>
    <x v="1"/>
    <n v="7000117312"/>
    <n v="4498"/>
    <x v="1"/>
    <x v="1"/>
    <n v="674.7"/>
    <n v="0.70050000000000001"/>
    <n v="3150.8490000000002"/>
    <x v="4"/>
    <x v="1"/>
    <s v="Linie 34"/>
    <n v="5034"/>
  </r>
  <r>
    <x v="1"/>
    <x v="0"/>
    <n v="47000995"/>
    <x v="476"/>
    <d v="2021-08-23T00:00:00"/>
    <x v="1"/>
    <n v="7000119696"/>
    <n v="20988"/>
    <x v="1"/>
    <x v="1"/>
    <n v="3148.2"/>
    <n v="0.70760000000000001"/>
    <n v="14851.1088"/>
    <x v="4"/>
    <x v="1"/>
    <s v="Linie 34"/>
    <n v="5034"/>
  </r>
  <r>
    <x v="1"/>
    <x v="0"/>
    <n v="47900002"/>
    <x v="42"/>
    <d v="2021-08-23T00:00:00"/>
    <x v="1"/>
    <n v="7000119511"/>
    <n v="26392"/>
    <x v="1"/>
    <x v="1"/>
    <n v="3958.8"/>
    <n v="0.53359999999999996"/>
    <n v="14082.771199999999"/>
    <x v="3"/>
    <x v="1"/>
    <s v="Linie 1"/>
    <n v="5001"/>
  </r>
  <r>
    <x v="1"/>
    <x v="0"/>
    <n v="47900003"/>
    <x v="43"/>
    <d v="2021-08-23T00:00:00"/>
    <x v="1"/>
    <n v="7000119512"/>
    <n v="26112"/>
    <x v="1"/>
    <x v="1"/>
    <n v="3916.8"/>
    <n v="0.57630000000000003"/>
    <n v="15048.345600000001"/>
    <x v="3"/>
    <x v="1"/>
    <s v="Linie 1"/>
    <n v="5001"/>
  </r>
  <r>
    <x v="1"/>
    <x v="0"/>
    <n v="48000058"/>
    <x v="734"/>
    <d v="2021-08-23T00:00:00"/>
    <x v="1"/>
    <n v="7000116599"/>
    <n v="14360"/>
    <x v="1"/>
    <x v="1"/>
    <n v="3159.2"/>
    <n v="0.89649999999999996"/>
    <n v="12873.74"/>
    <x v="4"/>
    <x v="1"/>
    <s v="Linie 35"/>
    <n v="5035"/>
  </r>
  <r>
    <x v="1"/>
    <x v="0"/>
    <n v="48000061"/>
    <x v="192"/>
    <d v="2021-08-23T00:00:00"/>
    <x v="1"/>
    <n v="7000116601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08-23T00:00:00"/>
    <x v="1"/>
    <n v="7000116603"/>
    <n v="7232"/>
    <x v="1"/>
    <x v="1"/>
    <n v="1591.04"/>
    <n v="0.89370000000000005"/>
    <n v="6463.2384000000002"/>
    <x v="4"/>
    <x v="1"/>
    <s v="Linie 35"/>
    <n v="5035"/>
  </r>
  <r>
    <x v="1"/>
    <x v="0"/>
    <n v="48000116"/>
    <x v="45"/>
    <d v="2021-08-23T00:00:00"/>
    <x v="1"/>
    <n v="7000115361"/>
    <n v="23500"/>
    <x v="1"/>
    <x v="1"/>
    <n v="4700"/>
    <n v="0.98129999999999995"/>
    <n v="23060.55"/>
    <x v="4"/>
    <x v="1"/>
    <s v="Linie 15"/>
    <n v="5015"/>
  </r>
  <r>
    <x v="1"/>
    <x v="0"/>
    <n v="48000166"/>
    <x v="735"/>
    <d v="2021-08-23T00:00:00"/>
    <x v="1"/>
    <n v="7000117591"/>
    <n v="26040"/>
    <x v="1"/>
    <x v="1"/>
    <n v="10416"/>
    <n v="1.4016999999999999"/>
    <n v="36500.267999999996"/>
    <x v="5"/>
    <x v="2"/>
    <s v="Linie 31"/>
    <n v="5031"/>
  </r>
  <r>
    <x v="1"/>
    <x v="0"/>
    <n v="48000174"/>
    <x v="736"/>
    <d v="2021-08-23T00:00:00"/>
    <x v="1"/>
    <n v="7000117592"/>
    <n v="29578"/>
    <x v="1"/>
    <x v="1"/>
    <n v="11831.2"/>
    <n v="1.3743000000000001"/>
    <n v="40649.045400000003"/>
    <x v="5"/>
    <x v="2"/>
    <s v="Linie 31"/>
    <n v="5031"/>
  </r>
  <r>
    <x v="1"/>
    <x v="0"/>
    <n v="48000220"/>
    <x v="737"/>
    <d v="2021-08-23T00:00:00"/>
    <x v="1"/>
    <n v="7000117593"/>
    <n v="12741"/>
    <x v="1"/>
    <x v="1"/>
    <n v="5096.3999999999996"/>
    <n v="1.3581000000000001"/>
    <n v="17303.552100000001"/>
    <x v="5"/>
    <x v="2"/>
    <s v="Linie 31"/>
    <n v="5031"/>
  </r>
  <r>
    <x v="1"/>
    <x v="0"/>
    <n v="48000480"/>
    <x v="738"/>
    <d v="2021-08-23T00:00:00"/>
    <x v="1"/>
    <n v="7000117597"/>
    <n v="28770"/>
    <x v="1"/>
    <x v="1"/>
    <n v="11508"/>
    <n v="1.3967000000000001"/>
    <n v="40183.059000000001"/>
    <x v="5"/>
    <x v="2"/>
    <s v="Linie 31"/>
    <n v="5031"/>
  </r>
  <r>
    <x v="1"/>
    <x v="0"/>
    <n v="48000949"/>
    <x v="621"/>
    <d v="2021-08-23T00:00:00"/>
    <x v="1"/>
    <n v="7000119557"/>
    <n v="5457"/>
    <x v="1"/>
    <x v="1"/>
    <n v="1091.4000000000001"/>
    <n v="1.9142999999999999"/>
    <n v="10446.3351"/>
    <x v="4"/>
    <x v="1"/>
    <s v="Linie 18"/>
    <n v="5018"/>
  </r>
  <r>
    <x v="1"/>
    <x v="0"/>
    <n v="48000952"/>
    <x v="739"/>
    <d v="2021-08-23T00:00:00"/>
    <x v="1"/>
    <n v="7000115367"/>
    <n v="7669"/>
    <x v="1"/>
    <x v="1"/>
    <n v="1533.8"/>
    <n v="1.1088"/>
    <n v="8503.3871999999992"/>
    <x v="4"/>
    <x v="1"/>
    <s v="Linie 15"/>
    <n v="5015"/>
  </r>
  <r>
    <x v="1"/>
    <x v="0"/>
    <n v="48000954"/>
    <x v="740"/>
    <d v="2021-08-23T00:00:00"/>
    <x v="1"/>
    <n v="7000115371"/>
    <n v="7152"/>
    <x v="1"/>
    <x v="1"/>
    <n v="1430.4"/>
    <n v="1.1083000000000001"/>
    <n v="7926.5616"/>
    <x v="4"/>
    <x v="1"/>
    <s v="Linie 15"/>
    <n v="5015"/>
  </r>
  <r>
    <x v="1"/>
    <x v="0"/>
    <n v="48000956"/>
    <x v="741"/>
    <d v="2021-08-23T00:00:00"/>
    <x v="1"/>
    <n v="7000119570"/>
    <n v="813"/>
    <x v="1"/>
    <x v="1"/>
    <n v="162.6"/>
    <n v="1.1841999999999999"/>
    <n v="962.75459999999998"/>
    <x v="4"/>
    <x v="1"/>
    <s v="Linie 15"/>
    <n v="5015"/>
  </r>
  <r>
    <x v="1"/>
    <x v="0"/>
    <n v="48000958"/>
    <x v="742"/>
    <d v="2021-08-23T00:00:00"/>
    <x v="1"/>
    <n v="7000119572"/>
    <n v="803"/>
    <x v="1"/>
    <x v="1"/>
    <n v="200.75"/>
    <n v="1.1829000000000001"/>
    <n v="949.86869999999999"/>
    <x v="4"/>
    <x v="1"/>
    <s v="Linie 15"/>
    <n v="5015"/>
  </r>
  <r>
    <x v="1"/>
    <x v="0"/>
    <n v="48001016"/>
    <x v="743"/>
    <d v="2021-08-23T00:00:00"/>
    <x v="1"/>
    <n v="7000116606"/>
    <n v="6144"/>
    <x v="1"/>
    <x v="1"/>
    <n v="1351.68"/>
    <n v="0.90580000000000005"/>
    <n v="5565.2352000000001"/>
    <x v="4"/>
    <x v="1"/>
    <s v="Linie 35"/>
    <n v="5035"/>
  </r>
  <r>
    <x v="1"/>
    <x v="0"/>
    <n v="49500048"/>
    <x v="744"/>
    <d v="2021-08-23T00:00:00"/>
    <x v="1"/>
    <n v="7000119890"/>
    <n v="192"/>
    <x v="0"/>
    <x v="0"/>
    <n v="192"/>
    <n v="1.764"/>
    <n v="338.68799999999999"/>
    <x v="0"/>
    <x v="0"/>
    <s v="Vacumierung"/>
    <n v="5902"/>
  </r>
  <r>
    <x v="1"/>
    <x v="0"/>
    <n v="49500052"/>
    <x v="200"/>
    <d v="2021-08-23T00:00:00"/>
    <x v="1"/>
    <n v="7000119867"/>
    <n v="56"/>
    <x v="0"/>
    <x v="0"/>
    <n v="56"/>
    <n v="1.014"/>
    <n v="56.783999999999999"/>
    <x v="0"/>
    <x v="0"/>
    <s v="Vacumierung"/>
    <n v="5902"/>
  </r>
  <r>
    <x v="1"/>
    <x v="0"/>
    <n v="49500056"/>
    <x v="745"/>
    <d v="2021-08-23T00:00:00"/>
    <x v="1"/>
    <n v="7000119963"/>
    <n v="360"/>
    <x v="0"/>
    <x v="0"/>
    <n v="360"/>
    <n v="2.214"/>
    <n v="797.04"/>
    <x v="0"/>
    <x v="0"/>
    <s v="Vacumierung"/>
    <n v="5902"/>
  </r>
  <r>
    <x v="1"/>
    <x v="0"/>
    <n v="49500057"/>
    <x v="484"/>
    <d v="2021-08-23T00:00:00"/>
    <x v="1"/>
    <n v="7000119964"/>
    <n v="960"/>
    <x v="0"/>
    <x v="0"/>
    <n v="960"/>
    <n v="2.0139999999999998"/>
    <n v="1933.44"/>
    <x v="0"/>
    <x v="0"/>
    <s v="Vacumierung"/>
    <n v="5902"/>
  </r>
  <r>
    <x v="1"/>
    <x v="0"/>
    <n v="49500102"/>
    <x v="627"/>
    <d v="2021-08-23T00:00:00"/>
    <x v="1"/>
    <n v="7000119891"/>
    <n v="216"/>
    <x v="0"/>
    <x v="0"/>
    <n v="216"/>
    <n v="0.5"/>
    <n v="108"/>
    <x v="0"/>
    <x v="0"/>
    <s v="Vacumierung"/>
    <n v="5902"/>
  </r>
  <r>
    <x v="1"/>
    <x v="0"/>
    <n v="49500132"/>
    <x v="350"/>
    <d v="2021-08-23T00:00:00"/>
    <x v="1"/>
    <n v="7000119892"/>
    <n v="278"/>
    <x v="0"/>
    <x v="0"/>
    <n v="278"/>
    <n v="2.0139999999999998"/>
    <n v="559.89200000000005"/>
    <x v="0"/>
    <x v="0"/>
    <s v="Vacumierung"/>
    <n v="5902"/>
  </r>
  <r>
    <x v="1"/>
    <x v="0"/>
    <n v="49500166"/>
    <x v="683"/>
    <d v="2021-08-23T00:00:00"/>
    <x v="1"/>
    <n v="7000119868"/>
    <n v="517"/>
    <x v="0"/>
    <x v="0"/>
    <n v="517"/>
    <n v="1.014"/>
    <n v="524.23800000000006"/>
    <x v="0"/>
    <x v="0"/>
    <s v="Vacumierung"/>
    <n v="5902"/>
  </r>
  <r>
    <x v="1"/>
    <x v="0"/>
    <n v="49500171"/>
    <x v="684"/>
    <d v="2021-08-23T00:00:00"/>
    <x v="1"/>
    <n v="7000119965"/>
    <n v="289"/>
    <x v="0"/>
    <x v="0"/>
    <n v="289"/>
    <n v="1.1740999999999999"/>
    <n v="339.31490000000002"/>
    <x v="0"/>
    <x v="0"/>
    <s v="Vacumierung"/>
    <n v="5902"/>
  </r>
  <r>
    <x v="1"/>
    <x v="0"/>
    <n v="49500178"/>
    <x v="53"/>
    <d v="2021-08-23T00:00:00"/>
    <x v="1"/>
    <n v="7000119652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3T00:00:00"/>
    <x v="1"/>
    <n v="7000119666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3T00:00:00"/>
    <x v="1"/>
    <n v="7000119662"/>
    <n v="0"/>
    <x v="1"/>
    <x v="1"/>
    <n v="0"/>
    <n v="0.36659999999999998"/>
    <n v="0"/>
    <x v="3"/>
    <x v="1"/>
    <s v="Linie 9"/>
    <n v="5009"/>
  </r>
  <r>
    <x v="1"/>
    <x v="0"/>
    <n v="49500182"/>
    <x v="56"/>
    <d v="2021-08-23T00:00:00"/>
    <x v="1"/>
    <n v="7000119670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3T00:00:00"/>
    <x v="1"/>
    <n v="7000119657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23T00:00:00"/>
    <x v="1"/>
    <n v="7000119683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3T00:00:00"/>
    <x v="1"/>
    <n v="7000119674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3T00:00:00"/>
    <x v="1"/>
    <n v="7000119689"/>
    <n v="0"/>
    <x v="1"/>
    <x v="1"/>
    <n v="0"/>
    <n v="0.42659999999999998"/>
    <n v="0"/>
    <x v="3"/>
    <x v="1"/>
    <s v="Linie 9"/>
    <n v="5009"/>
  </r>
  <r>
    <x v="1"/>
    <x v="0"/>
    <n v="49500194"/>
    <x v="61"/>
    <d v="2021-08-23T00:00:00"/>
    <x v="1"/>
    <n v="7000119893"/>
    <n v="595"/>
    <x v="0"/>
    <x v="0"/>
    <n v="595"/>
    <n v="1.41E-2"/>
    <n v="8.3895"/>
    <x v="0"/>
    <x v="0"/>
    <s v="Vacumierung"/>
    <n v="5902"/>
  </r>
  <r>
    <x v="1"/>
    <x v="0"/>
    <n v="49500196"/>
    <x v="490"/>
    <d v="2021-08-23T00:00:00"/>
    <x v="1"/>
    <n v="7000119869"/>
    <n v="242"/>
    <x v="0"/>
    <x v="0"/>
    <n v="242"/>
    <n v="2.4E-2"/>
    <n v="5.8079999999999998"/>
    <x v="0"/>
    <x v="0"/>
    <s v="Vacumierung"/>
    <n v="5902"/>
  </r>
  <r>
    <x v="1"/>
    <x v="0"/>
    <n v="50900001"/>
    <x v="746"/>
    <d v="2021-08-23T00:00:00"/>
    <x v="1"/>
    <n v="7000119846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8-23T00:00:00"/>
    <x v="1"/>
    <n v="7000119847"/>
    <n v="4640"/>
    <x v="2"/>
    <x v="2"/>
    <n v="8352"/>
    <n v="10.2963"/>
    <n v="47774.832000000002"/>
    <x v="6"/>
    <x v="3"/>
    <s v="EVP Jermi bei Weissenhorn"/>
    <n v="6200"/>
  </r>
  <r>
    <x v="1"/>
    <x v="0"/>
    <n v="57000002"/>
    <x v="747"/>
    <d v="2021-08-23T00:00:00"/>
    <x v="1"/>
    <n v="7000119194"/>
    <n v="32"/>
    <x v="2"/>
    <x v="2"/>
    <n v="640"/>
    <n v="44.26"/>
    <n v="1416.32"/>
    <x v="6"/>
    <x v="3"/>
    <s v="EVP L4 Beutel"/>
    <n v="6130"/>
  </r>
  <r>
    <x v="1"/>
    <x v="0"/>
    <n v="57000141"/>
    <x v="362"/>
    <d v="2021-08-23T00:00:00"/>
    <x v="1"/>
    <n v="7000119180"/>
    <n v="384"/>
    <x v="2"/>
    <x v="2"/>
    <n v="768"/>
    <n v="7.1058000000000003"/>
    <n v="2728.6271999999999"/>
    <x v="3"/>
    <x v="1"/>
    <s v="Wurstverpackung"/>
    <n v="5330"/>
  </r>
  <r>
    <x v="1"/>
    <x v="0"/>
    <n v="57000164"/>
    <x v="208"/>
    <d v="2021-08-23T00:00:00"/>
    <x v="1"/>
    <n v="7000118789"/>
    <n v="426"/>
    <x v="2"/>
    <x v="2"/>
    <n v="426"/>
    <n v="6.4859999999999998"/>
    <n v="2763.0360000000001"/>
    <x v="4"/>
    <x v="1"/>
    <s v="Linie 4"/>
    <n v="5004"/>
  </r>
  <r>
    <x v="1"/>
    <x v="0"/>
    <n v="57000170"/>
    <x v="209"/>
    <d v="2021-08-23T00:00:00"/>
    <x v="1"/>
    <n v="7000118176"/>
    <n v="180"/>
    <x v="2"/>
    <x v="2"/>
    <n v="180"/>
    <n v="6.3853999999999997"/>
    <n v="1149.3720000000001"/>
    <x v="4"/>
    <x v="1"/>
    <s v="Linie 4"/>
    <n v="5004"/>
  </r>
  <r>
    <x v="1"/>
    <x v="0"/>
    <n v="57000248"/>
    <x v="560"/>
    <d v="2021-08-23T00:00:00"/>
    <x v="1"/>
    <n v="7000119153"/>
    <n v="77"/>
    <x v="2"/>
    <x v="0"/>
    <n v="623.70000000000005"/>
    <n v="3.2330000000000001"/>
    <n v="2016.4221"/>
    <x v="3"/>
    <x v="1"/>
    <s v="Wurstverpackung"/>
    <n v="5330"/>
  </r>
  <r>
    <x v="1"/>
    <x v="0"/>
    <n v="57000249"/>
    <x v="561"/>
    <d v="2021-08-23T00:00:00"/>
    <x v="1"/>
    <n v="7000119619"/>
    <n v="154"/>
    <x v="2"/>
    <x v="0"/>
    <n v="1247.4000000000001"/>
    <n v="3.4417"/>
    <n v="4293.1765800000003"/>
    <x v="3"/>
    <x v="1"/>
    <s v="Wurstverpackung"/>
    <n v="5330"/>
  </r>
  <r>
    <x v="1"/>
    <x v="0"/>
    <n v="57000333"/>
    <x v="80"/>
    <d v="2021-08-23T00:00:00"/>
    <x v="1"/>
    <n v="7000118185"/>
    <n v="705"/>
    <x v="2"/>
    <x v="2"/>
    <n v="1269"/>
    <n v="8.9776000000000007"/>
    <n v="6329.2079999999996"/>
    <x v="6"/>
    <x v="3"/>
    <s v="EVP L2 kleines Band"/>
    <n v="6110"/>
  </r>
  <r>
    <x v="1"/>
    <x v="0"/>
    <n v="57000333"/>
    <x v="80"/>
    <d v="2021-08-23T00:00:00"/>
    <x v="1"/>
    <n v="7000119863"/>
    <n v="409"/>
    <x v="2"/>
    <x v="2"/>
    <n v="736.2"/>
    <n v="8.9776000000000007"/>
    <n v="3671.8384000000001"/>
    <x v="6"/>
    <x v="3"/>
    <s v="EVP L2 kleines Band"/>
    <n v="6110"/>
  </r>
  <r>
    <x v="1"/>
    <x v="0"/>
    <n v="57000390"/>
    <x v="748"/>
    <d v="2021-08-23T00:00:00"/>
    <x v="1"/>
    <n v="7000118793"/>
    <n v="161"/>
    <x v="2"/>
    <x v="2"/>
    <n v="1610"/>
    <n v="23.318100000000001"/>
    <n v="3754.2141000000001"/>
    <x v="6"/>
    <x v="3"/>
    <s v="EVP L4 Beutel"/>
    <n v="6130"/>
  </r>
  <r>
    <x v="1"/>
    <x v="0"/>
    <n v="57000544"/>
    <x v="749"/>
    <d v="2021-08-23T00:00:00"/>
    <x v="1"/>
    <n v="7000119645"/>
    <n v="163"/>
    <x v="2"/>
    <x v="2"/>
    <n v="3814.2"/>
    <n v="40.628500000000003"/>
    <n v="6622.4454999999998"/>
    <x v="6"/>
    <x v="3"/>
    <s v="EVP L4 Beutel"/>
    <n v="6130"/>
  </r>
  <r>
    <x v="1"/>
    <x v="0"/>
    <n v="57000584"/>
    <x v="214"/>
    <d v="2021-08-23T00:00:00"/>
    <x v="1"/>
    <n v="7000118084"/>
    <n v="2840"/>
    <x v="2"/>
    <x v="2"/>
    <n v="3067.2"/>
    <n v="4.5556999999999999"/>
    <n v="12938.188"/>
    <x v="3"/>
    <x v="1"/>
    <s v="Linie 16"/>
    <n v="5016"/>
  </r>
  <r>
    <x v="1"/>
    <x v="0"/>
    <n v="57000606"/>
    <x v="219"/>
    <d v="2021-08-23T00:00:00"/>
    <x v="1"/>
    <n v="7000119403"/>
    <n v="136"/>
    <x v="2"/>
    <x v="0"/>
    <n v="163.19999999999999"/>
    <n v="5.2906000000000004"/>
    <n v="863.42592000000002"/>
    <x v="8"/>
    <x v="5"/>
    <s v="Linie 22"/>
    <n v="5022"/>
  </r>
  <r>
    <x v="1"/>
    <x v="0"/>
    <n v="57000607"/>
    <x v="220"/>
    <d v="2021-08-23T00:00:00"/>
    <x v="1"/>
    <n v="7000119404"/>
    <n v="68"/>
    <x v="2"/>
    <x v="0"/>
    <n v="81.599999999999994"/>
    <n v="5.2908999999999997"/>
    <n v="431.73743999999999"/>
    <x v="8"/>
    <x v="5"/>
    <s v="Linie 22"/>
    <n v="5022"/>
  </r>
  <r>
    <x v="1"/>
    <x v="0"/>
    <n v="57000624"/>
    <x v="84"/>
    <d v="2021-08-23T00:00:00"/>
    <x v="1"/>
    <n v="7000119407"/>
    <n v="1615"/>
    <x v="2"/>
    <x v="0"/>
    <n v="1938"/>
    <n v="4.4725000000000001"/>
    <n v="8667.7049999999999"/>
    <x v="8"/>
    <x v="5"/>
    <s v="Linie 22"/>
    <n v="5022"/>
  </r>
  <r>
    <x v="1"/>
    <x v="0"/>
    <n v="57000637"/>
    <x v="85"/>
    <d v="2021-08-23T00:00:00"/>
    <x v="1"/>
    <n v="7000118188"/>
    <n v="1374"/>
    <x v="2"/>
    <x v="2"/>
    <n v="1483.92"/>
    <n v="4.649"/>
    <n v="6387.7259999999997"/>
    <x v="3"/>
    <x v="1"/>
    <s v="Linie 16"/>
    <n v="5016"/>
  </r>
  <r>
    <x v="1"/>
    <x v="0"/>
    <n v="57000640"/>
    <x v="86"/>
    <d v="2021-08-23T00:00:00"/>
    <x v="1"/>
    <n v="7000118553"/>
    <n v="275"/>
    <x v="2"/>
    <x v="2"/>
    <n v="330"/>
    <n v="5.5026000000000002"/>
    <n v="1513.2149999999999"/>
    <x v="3"/>
    <x v="1"/>
    <s v="Linie 16"/>
    <n v="5016"/>
  </r>
  <r>
    <x v="1"/>
    <x v="0"/>
    <n v="57000652"/>
    <x v="372"/>
    <d v="2021-08-23T00:00:00"/>
    <x v="1"/>
    <n v="7000119408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8-23T00:00:00"/>
    <x v="1"/>
    <n v="7000119409"/>
    <n v="272"/>
    <x v="2"/>
    <x v="0"/>
    <n v="326.39999999999998"/>
    <n v="5.2930999999999999"/>
    <n v="1727.6678400000001"/>
    <x v="8"/>
    <x v="5"/>
    <s v="Linie 22"/>
    <n v="5022"/>
  </r>
  <r>
    <x v="1"/>
    <x v="0"/>
    <n v="57000687"/>
    <x v="90"/>
    <d v="2021-08-23T00:00:00"/>
    <x v="1"/>
    <n v="7000118189"/>
    <n v="1198"/>
    <x v="2"/>
    <x v="2"/>
    <n v="1533.44"/>
    <n v="6.3243999999999998"/>
    <n v="7576.6311999999998"/>
    <x v="6"/>
    <x v="3"/>
    <s v="EVP L2 kleines Band"/>
    <n v="6110"/>
  </r>
  <r>
    <x v="1"/>
    <x v="0"/>
    <n v="57000730"/>
    <x v="506"/>
    <d v="2021-08-23T00:00:00"/>
    <x v="1"/>
    <n v="7000119348"/>
    <n v="467"/>
    <x v="2"/>
    <x v="0"/>
    <n v="5043.6000000000004"/>
    <n v="3.5546000000000002"/>
    <n v="17927.98056"/>
    <x v="3"/>
    <x v="1"/>
    <s v="Wurstverpackung"/>
    <n v="5330"/>
  </r>
  <r>
    <x v="1"/>
    <x v="0"/>
    <n v="57000738"/>
    <x v="93"/>
    <d v="2021-08-23T00:00:00"/>
    <x v="1"/>
    <n v="7000119412"/>
    <n v="68"/>
    <x v="2"/>
    <x v="0"/>
    <n v="81.599999999999994"/>
    <n v="4.5096999999999996"/>
    <n v="367.99151999999998"/>
    <x v="8"/>
    <x v="5"/>
    <s v="Linie 22"/>
    <n v="5022"/>
  </r>
  <r>
    <x v="1"/>
    <x v="0"/>
    <n v="57000743"/>
    <x v="640"/>
    <d v="2021-08-23T00:00:00"/>
    <x v="1"/>
    <n v="7000119200"/>
    <n v="226"/>
    <x v="2"/>
    <x v="0"/>
    <n v="1830.6"/>
    <n v="3.3050999999999999"/>
    <n v="6050.3160600000001"/>
    <x v="3"/>
    <x v="1"/>
    <s v="Wurstverpackung"/>
    <n v="5330"/>
  </r>
  <r>
    <x v="1"/>
    <x v="0"/>
    <n v="58000237"/>
    <x v="641"/>
    <d v="2021-08-23T00:00:00"/>
    <x v="1"/>
    <n v="7000117118"/>
    <n v="11417"/>
    <x v="2"/>
    <x v="2"/>
    <n v="109603.2"/>
    <n v="33.716999999999999"/>
    <n v="384946.989"/>
    <x v="5"/>
    <x v="2"/>
    <s v="Linie 30"/>
    <n v="5030"/>
  </r>
  <r>
    <x v="1"/>
    <x v="0"/>
    <n v="58000237"/>
    <x v="641"/>
    <d v="2021-08-23T00:00:00"/>
    <x v="1"/>
    <n v="7000119734"/>
    <n v="0"/>
    <x v="2"/>
    <x v="2"/>
    <n v="0"/>
    <n v="33.716999999999999"/>
    <n v="0"/>
    <x v="4"/>
    <x v="1"/>
    <s v="Linie 32"/>
    <n v="5032"/>
  </r>
  <r>
    <x v="1"/>
    <x v="0"/>
    <n v="58000572"/>
    <x v="390"/>
    <d v="2021-08-23T00:00:00"/>
    <x v="1"/>
    <n v="7000116468"/>
    <n v="520"/>
    <x v="2"/>
    <x v="2"/>
    <n v="936"/>
    <n v="11.056100000000001"/>
    <n v="5749.1719999999996"/>
    <x v="4"/>
    <x v="1"/>
    <s v="Linie 33"/>
    <n v="5033"/>
  </r>
  <r>
    <x v="1"/>
    <x v="0"/>
    <n v="58000609"/>
    <x v="98"/>
    <d v="2021-08-23T00:00:00"/>
    <x v="1"/>
    <n v="7000119189"/>
    <n v="1170"/>
    <x v="2"/>
    <x v="2"/>
    <n v="2106"/>
    <n v="10.9306"/>
    <n v="12788.802"/>
    <x v="4"/>
    <x v="1"/>
    <s v="Linie 33"/>
    <n v="5033"/>
  </r>
  <r>
    <x v="1"/>
    <x v="0"/>
    <n v="58000719"/>
    <x v="248"/>
    <d v="2021-08-23T00:00:00"/>
    <x v="1"/>
    <n v="7000119283"/>
    <n v="136"/>
    <x v="2"/>
    <x v="0"/>
    <n v="136"/>
    <n v="11.0724"/>
    <n v="1505.8463999999999"/>
    <x v="8"/>
    <x v="5"/>
    <s v="Linie 20"/>
    <n v="5020"/>
  </r>
  <r>
    <x v="1"/>
    <x v="0"/>
    <n v="58000722"/>
    <x v="401"/>
    <d v="2021-08-23T00:00:00"/>
    <x v="1"/>
    <n v="7000119425"/>
    <n v="102"/>
    <x v="2"/>
    <x v="0"/>
    <n v="100.98"/>
    <n v="7.7413999999999996"/>
    <n v="781.72657200000003"/>
    <x v="8"/>
    <x v="5"/>
    <s v="Linie 23"/>
    <n v="5023"/>
  </r>
  <r>
    <x v="1"/>
    <x v="0"/>
    <n v="58000724"/>
    <x v="750"/>
    <d v="2021-08-23T00:00:00"/>
    <x v="1"/>
    <n v="7000119427"/>
    <n v="102"/>
    <x v="2"/>
    <x v="0"/>
    <n v="100.98"/>
    <n v="8.9121000000000006"/>
    <n v="899.94385799999998"/>
    <x v="8"/>
    <x v="5"/>
    <s v="Linie 23"/>
    <n v="5023"/>
  </r>
  <r>
    <x v="1"/>
    <x v="0"/>
    <n v="58000737"/>
    <x v="751"/>
    <d v="2021-08-23T00:00:00"/>
    <x v="1"/>
    <n v="7000119430"/>
    <n v="68"/>
    <x v="2"/>
    <x v="0"/>
    <n v="67.319999999999993"/>
    <n v="8.9164999999999992"/>
    <n v="600.25878"/>
    <x v="8"/>
    <x v="5"/>
    <s v="Linie 23"/>
    <n v="5023"/>
  </r>
  <r>
    <x v="1"/>
    <x v="0"/>
    <n v="58000741"/>
    <x v="752"/>
    <d v="2021-08-23T00:00:00"/>
    <x v="1"/>
    <n v="7000119431"/>
    <n v="204"/>
    <x v="2"/>
    <x v="0"/>
    <n v="204"/>
    <n v="6.6139999999999999"/>
    <n v="1349.2560000000001"/>
    <x v="8"/>
    <x v="5"/>
    <s v="Linie 21"/>
    <n v="5021"/>
  </r>
  <r>
    <x v="1"/>
    <x v="0"/>
    <n v="58000748"/>
    <x v="402"/>
    <d v="2021-08-23T00:00:00"/>
    <x v="1"/>
    <n v="7000119433"/>
    <n v="204"/>
    <x v="2"/>
    <x v="0"/>
    <n v="201.96"/>
    <n v="8.9092000000000002"/>
    <n v="1799.3020320000001"/>
    <x v="8"/>
    <x v="5"/>
    <s v="Linie 23"/>
    <n v="5023"/>
  </r>
  <r>
    <x v="1"/>
    <x v="0"/>
    <n v="58000827"/>
    <x v="753"/>
    <d v="2021-08-23T00:00:00"/>
    <x v="1"/>
    <n v="7000119436"/>
    <n v="1615"/>
    <x v="2"/>
    <x v="0"/>
    <n v="1615"/>
    <n v="6.5709999999999997"/>
    <n v="10612.165000000001"/>
    <x v="8"/>
    <x v="5"/>
    <s v="Linie 21"/>
    <n v="5021"/>
  </r>
  <r>
    <x v="1"/>
    <x v="0"/>
    <n v="58000841"/>
    <x v="104"/>
    <d v="2021-08-23T00:00:00"/>
    <x v="1"/>
    <n v="7000119457"/>
    <n v="85"/>
    <x v="2"/>
    <x v="0"/>
    <n v="91.8"/>
    <n v="9.9016000000000002"/>
    <n v="908.96687999999995"/>
    <x v="8"/>
    <x v="5"/>
    <s v="Linie 29"/>
    <n v="5029"/>
  </r>
  <r>
    <x v="1"/>
    <x v="0"/>
    <n v="58000843"/>
    <x v="573"/>
    <d v="2021-08-23T00:00:00"/>
    <x v="1"/>
    <n v="7000119438"/>
    <n v="1615"/>
    <x v="2"/>
    <x v="0"/>
    <n v="1598.85"/>
    <n v="8.8459000000000003"/>
    <n v="14143.267215"/>
    <x v="8"/>
    <x v="5"/>
    <s v="Linie 23"/>
    <n v="5023"/>
  </r>
  <r>
    <x v="1"/>
    <x v="0"/>
    <n v="58000861"/>
    <x v="410"/>
    <d v="2021-08-23T00:00:00"/>
    <x v="1"/>
    <n v="7000119439"/>
    <n v="136"/>
    <x v="2"/>
    <x v="0"/>
    <n v="134.63999999999999"/>
    <n v="7.7413999999999996"/>
    <n v="1042.3020959999999"/>
    <x v="8"/>
    <x v="5"/>
    <s v="Linie 23"/>
    <n v="5023"/>
  </r>
  <r>
    <x v="1"/>
    <x v="0"/>
    <n v="58000866"/>
    <x v="262"/>
    <d v="2021-08-23T00:00:00"/>
    <x v="1"/>
    <n v="7000119288"/>
    <n v="408"/>
    <x v="2"/>
    <x v="0"/>
    <n v="408"/>
    <n v="11.060499999999999"/>
    <n v="4512.6840000000002"/>
    <x v="8"/>
    <x v="5"/>
    <s v="Linie 20"/>
    <n v="5020"/>
  </r>
  <r>
    <x v="1"/>
    <x v="0"/>
    <n v="58000883"/>
    <x v="754"/>
    <d v="2021-08-23T00:00:00"/>
    <x v="1"/>
    <n v="7000119441"/>
    <n v="68"/>
    <x v="2"/>
    <x v="0"/>
    <n v="67.319999999999993"/>
    <n v="8.9116"/>
    <n v="599.92891199999997"/>
    <x v="8"/>
    <x v="5"/>
    <s v="Linie 23"/>
    <n v="5023"/>
  </r>
  <r>
    <x v="1"/>
    <x v="0"/>
    <n v="58000887"/>
    <x v="411"/>
    <d v="2021-08-23T00:00:00"/>
    <x v="1"/>
    <n v="7000119290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8-23T00:00:00"/>
    <x v="1"/>
    <n v="7000119443"/>
    <n v="408"/>
    <x v="2"/>
    <x v="0"/>
    <n v="403.92"/>
    <n v="8.9067000000000007"/>
    <n v="3597.5942639999998"/>
    <x v="8"/>
    <x v="5"/>
    <s v="Linie 23"/>
    <n v="5023"/>
  </r>
  <r>
    <x v="1"/>
    <x v="0"/>
    <n v="58000894"/>
    <x v="105"/>
    <d v="2021-08-23T00:00:00"/>
    <x v="1"/>
    <n v="7000119459"/>
    <n v="884"/>
    <x v="2"/>
    <x v="0"/>
    <n v="954.72"/>
    <n v="9.9556000000000004"/>
    <n v="9504.8104320000002"/>
    <x v="8"/>
    <x v="5"/>
    <s v="Linie 29"/>
    <n v="5029"/>
  </r>
  <r>
    <x v="1"/>
    <x v="0"/>
    <n v="58000899"/>
    <x v="755"/>
    <d v="2021-08-23T00:00:00"/>
    <x v="1"/>
    <n v="7000119446"/>
    <n v="204"/>
    <x v="2"/>
    <x v="0"/>
    <n v="201.96"/>
    <n v="7.7389000000000001"/>
    <n v="1562.9482439999999"/>
    <x v="8"/>
    <x v="5"/>
    <s v="Linie 23"/>
    <n v="5023"/>
  </r>
  <r>
    <x v="1"/>
    <x v="0"/>
    <n v="58000964"/>
    <x v="756"/>
    <d v="2021-08-23T00:00:00"/>
    <x v="1"/>
    <n v="7000119450"/>
    <n v="136"/>
    <x v="2"/>
    <x v="0"/>
    <n v="136"/>
    <n v="6.6166"/>
    <n v="899.85760000000005"/>
    <x v="8"/>
    <x v="5"/>
    <s v="Linie 21"/>
    <n v="5021"/>
  </r>
  <r>
    <x v="1"/>
    <x v="0"/>
    <n v="58000988"/>
    <x v="757"/>
    <d v="2021-08-23T00:00:00"/>
    <x v="1"/>
    <n v="7000119452"/>
    <n v="68"/>
    <x v="2"/>
    <x v="0"/>
    <n v="68"/>
    <n v="6.6181000000000001"/>
    <n v="450.0308"/>
    <x v="8"/>
    <x v="5"/>
    <s v="Linie 21"/>
    <n v="5021"/>
  </r>
  <r>
    <x v="1"/>
    <x v="0"/>
    <n v="58001004"/>
    <x v="521"/>
    <d v="2021-08-23T00:00:00"/>
    <x v="1"/>
    <n v="7000119296"/>
    <n v="1785"/>
    <x v="2"/>
    <x v="0"/>
    <n v="1713.6"/>
    <n v="8.9006000000000007"/>
    <n v="15252.068160000001"/>
    <x v="8"/>
    <x v="5"/>
    <s v="Linie 20"/>
    <n v="5020"/>
  </r>
  <r>
    <x v="1"/>
    <x v="0"/>
    <n v="58001022"/>
    <x v="523"/>
    <d v="2021-08-23T00:00:00"/>
    <x v="1"/>
    <n v="7000119401"/>
    <n v="2805"/>
    <x v="2"/>
    <x v="0"/>
    <n v="2776.95"/>
    <n v="7.7476000000000003"/>
    <n v="21514.697820000001"/>
    <x v="8"/>
    <x v="5"/>
    <s v="Linie 21"/>
    <n v="5021"/>
  </r>
  <r>
    <x v="1"/>
    <x v="0"/>
    <n v="58001036"/>
    <x v="427"/>
    <d v="2021-08-23T00:00:00"/>
    <x v="1"/>
    <n v="7000119299"/>
    <n v="68"/>
    <x v="2"/>
    <x v="0"/>
    <n v="68"/>
    <n v="11.1112"/>
    <n v="755.5616"/>
    <x v="8"/>
    <x v="5"/>
    <s v="Linie 20"/>
    <n v="5020"/>
  </r>
  <r>
    <x v="1"/>
    <x v="0"/>
    <n v="58001060"/>
    <x v="758"/>
    <d v="2021-08-23T00:00:00"/>
    <x v="1"/>
    <n v="7000119380"/>
    <n v="850"/>
    <x v="2"/>
    <x v="0"/>
    <n v="850"/>
    <n v="8.5521999999999991"/>
    <n v="7269.37"/>
    <x v="8"/>
    <x v="5"/>
    <s v="Linie 20"/>
    <n v="5020"/>
  </r>
  <r>
    <x v="1"/>
    <x v="0"/>
    <n v="58001070"/>
    <x v="112"/>
    <d v="2021-08-23T00:00:00"/>
    <x v="1"/>
    <n v="7000119490"/>
    <n v="425"/>
    <x v="2"/>
    <x v="0"/>
    <n v="573.75"/>
    <n v="6.5937000000000001"/>
    <n v="3783.1353749999998"/>
    <x v="4"/>
    <x v="1"/>
    <s v="Linie 36"/>
    <n v="5036"/>
  </r>
  <r>
    <x v="1"/>
    <x v="0"/>
    <n v="58001073"/>
    <x v="759"/>
    <d v="2021-08-23T00:00:00"/>
    <x v="1"/>
    <n v="7000119489"/>
    <n v="170"/>
    <x v="2"/>
    <x v="0"/>
    <n v="229.5"/>
    <n v="9.7729999999999997"/>
    <n v="2242.9034999999999"/>
    <x v="4"/>
    <x v="1"/>
    <s v="Linie 36"/>
    <n v="5036"/>
  </r>
  <r>
    <x v="1"/>
    <x v="0"/>
    <n v="58001079"/>
    <x v="760"/>
    <d v="2021-08-23T00:00:00"/>
    <x v="1"/>
    <n v="7000119460"/>
    <n v="68"/>
    <x v="2"/>
    <x v="0"/>
    <n v="73.44"/>
    <n v="9.9458000000000002"/>
    <n v="730.41955199999995"/>
    <x v="8"/>
    <x v="5"/>
    <s v="Linie 29"/>
    <n v="5029"/>
  </r>
  <r>
    <x v="1"/>
    <x v="0"/>
    <n v="58001082"/>
    <x v="434"/>
    <d v="2021-08-23T00:00:00"/>
    <x v="1"/>
    <n v="7000119303"/>
    <n v="68"/>
    <x v="2"/>
    <x v="0"/>
    <n v="68"/>
    <n v="11.0677"/>
    <n v="752.60360000000003"/>
    <x v="8"/>
    <x v="5"/>
    <s v="Linie 20"/>
    <n v="5020"/>
  </r>
  <r>
    <x v="1"/>
    <x v="0"/>
    <n v="58001131"/>
    <x v="441"/>
    <d v="2021-08-23T00:00:00"/>
    <x v="1"/>
    <n v="7000119454"/>
    <n v="1360"/>
    <x v="2"/>
    <x v="0"/>
    <n v="1305.5999999999999"/>
    <n v="6.6844000000000001"/>
    <n v="8727.1526400000002"/>
    <x v="8"/>
    <x v="5"/>
    <s v="Linie 23"/>
    <n v="5023"/>
  </r>
  <r>
    <x v="1"/>
    <x v="0"/>
    <n v="59500039"/>
    <x v="761"/>
    <d v="2021-08-23T00:00:00"/>
    <x v="1"/>
    <n v="7000119724"/>
    <n v="144"/>
    <x v="2"/>
    <x v="0"/>
    <n v="432"/>
    <n v="2.6497000000000002"/>
    <n v="1144.6704"/>
    <x v="3"/>
    <x v="1"/>
    <s v="Espera"/>
    <n v="5901"/>
  </r>
  <r>
    <x v="1"/>
    <x v="0"/>
    <n v="59500049"/>
    <x v="762"/>
    <d v="2021-08-23T00:00:00"/>
    <x v="1"/>
    <n v="7000119894"/>
    <n v="138"/>
    <x v="0"/>
    <x v="0"/>
    <n v="138"/>
    <n v="0.56630000000000003"/>
    <n v="78.1494"/>
    <x v="0"/>
    <x v="0"/>
    <s v="Vacumierung"/>
    <n v="5902"/>
  </r>
  <r>
    <x v="1"/>
    <x v="0"/>
    <n v="59500051"/>
    <x v="586"/>
    <d v="2021-08-23T00:00:00"/>
    <x v="1"/>
    <n v="7000119870"/>
    <n v="836"/>
    <x v="0"/>
    <x v="0"/>
    <n v="836"/>
    <n v="1.0457000000000001"/>
    <n v="874.20519999999999"/>
    <x v="0"/>
    <x v="0"/>
    <s v="Vacumierung"/>
    <n v="5902"/>
  </r>
  <r>
    <x v="1"/>
    <x v="0"/>
    <m/>
    <x v="120"/>
    <d v="2021-08-23T00:00:00"/>
    <x v="1"/>
    <n v="7000119363"/>
    <n v="0"/>
    <x v="3"/>
    <x v="3"/>
    <n v="0"/>
    <n v="0"/>
    <n v="0"/>
    <x v="0"/>
    <x v="0"/>
    <s v="Große Schneidemaschine Lachnit"/>
    <n v="1100"/>
  </r>
  <r>
    <x v="1"/>
    <x v="0"/>
    <m/>
    <x v="121"/>
    <d v="2021-08-23T00:00:00"/>
    <x v="1"/>
    <n v="7000119599"/>
    <n v="0"/>
    <x v="3"/>
    <x v="3"/>
    <n v="0"/>
    <n v="0"/>
    <n v="0"/>
    <x v="0"/>
    <x v="0"/>
    <s v="Kleine Schneidemaschine Käseteiler"/>
    <n v="1200"/>
  </r>
  <r>
    <x v="1"/>
    <x v="0"/>
    <m/>
    <x v="123"/>
    <d v="2021-08-23T00:00:00"/>
    <x v="1"/>
    <n v="7000119732"/>
    <n v="0"/>
    <x v="3"/>
    <x v="3"/>
    <n v="0"/>
    <n v="0"/>
    <n v="0"/>
    <x v="2"/>
    <x v="0"/>
    <s v="Thrun 2"/>
    <n v="2030"/>
  </r>
  <r>
    <x v="1"/>
    <x v="0"/>
    <m/>
    <x v="124"/>
    <d v="2021-08-23T00:00:00"/>
    <x v="1"/>
    <n v="7000119754"/>
    <n v="0"/>
    <x v="3"/>
    <x v="3"/>
    <n v="0"/>
    <n v="0"/>
    <n v="0"/>
    <x v="2"/>
    <x v="0"/>
    <s v="Mischer 1"/>
    <n v="2040"/>
  </r>
  <r>
    <x v="1"/>
    <x v="0"/>
    <m/>
    <x v="125"/>
    <d v="2021-08-23T00:00:00"/>
    <x v="1"/>
    <n v="7000119747"/>
    <n v="0"/>
    <x v="3"/>
    <x v="3"/>
    <n v="0"/>
    <n v="0"/>
    <n v="0"/>
    <x v="2"/>
    <x v="0"/>
    <s v="Mischer 2"/>
    <n v="2050"/>
  </r>
  <r>
    <x v="1"/>
    <x v="0"/>
    <m/>
    <x v="126"/>
    <d v="2021-08-23T00:00:00"/>
    <x v="1"/>
    <n v="7000119793"/>
    <n v="0"/>
    <x v="3"/>
    <x v="3"/>
    <n v="0"/>
    <n v="0"/>
    <n v="0"/>
    <x v="2"/>
    <x v="0"/>
    <s v="Stephan UMSK 130"/>
    <n v="2100"/>
  </r>
  <r>
    <x v="1"/>
    <x v="0"/>
    <m/>
    <x v="127"/>
    <d v="2021-08-23T00:00:00"/>
    <x v="1"/>
    <n v="7000119644"/>
    <n v="0"/>
    <x v="3"/>
    <x v="3"/>
    <n v="0"/>
    <n v="0"/>
    <n v="0"/>
    <x v="1"/>
    <x v="0"/>
    <s v="Füller unter M1"/>
    <n v="3010"/>
  </r>
  <r>
    <x v="1"/>
    <x v="0"/>
    <m/>
    <x v="128"/>
    <d v="2021-08-23T00:00:00"/>
    <x v="1"/>
    <n v="7000119722"/>
    <n v="0"/>
    <x v="3"/>
    <x v="3"/>
    <n v="0"/>
    <n v="0"/>
    <n v="0"/>
    <x v="1"/>
    <x v="0"/>
    <s v="Füller unter M2"/>
    <n v="3020"/>
  </r>
  <r>
    <x v="1"/>
    <x v="0"/>
    <m/>
    <x v="129"/>
    <d v="2021-08-23T00:00:00"/>
    <x v="1"/>
    <n v="7000119688"/>
    <n v="0"/>
    <x v="3"/>
    <x v="3"/>
    <n v="0"/>
    <n v="0"/>
    <n v="0"/>
    <x v="1"/>
    <x v="0"/>
    <s v="Füller unter Thrun 2"/>
    <n v="3030"/>
  </r>
  <r>
    <x v="1"/>
    <x v="0"/>
    <m/>
    <x v="130"/>
    <d v="2021-08-23T00:00:00"/>
    <x v="1"/>
    <n v="7000119183"/>
    <n v="0"/>
    <x v="3"/>
    <x v="3"/>
    <n v="0"/>
    <n v="0"/>
    <n v="0"/>
    <x v="1"/>
    <x v="0"/>
    <s v="Füller unter UHT"/>
    <n v="3040"/>
  </r>
  <r>
    <x v="1"/>
    <x v="0"/>
    <m/>
    <x v="131"/>
    <d v="2021-08-23T00:00:00"/>
    <x v="1"/>
    <n v="7000119790"/>
    <n v="0"/>
    <x v="3"/>
    <x v="3"/>
    <n v="0"/>
    <n v="0"/>
    <n v="0"/>
    <x v="2"/>
    <x v="0"/>
    <s v="Füller unter UMSK 130"/>
    <n v="3100"/>
  </r>
  <r>
    <x v="1"/>
    <x v="0"/>
    <m/>
    <x v="132"/>
    <d v="2021-08-23T00:00:00"/>
    <x v="1"/>
    <n v="7000118868"/>
    <n v="0"/>
    <x v="3"/>
    <x v="3"/>
    <n v="0"/>
    <n v="0"/>
    <n v="0"/>
    <x v="8"/>
    <x v="5"/>
    <s v="Linie 20"/>
    <n v="5020"/>
  </r>
  <r>
    <x v="1"/>
    <x v="0"/>
    <m/>
    <x v="132"/>
    <d v="2021-08-23T00:00:00"/>
    <x v="1"/>
    <n v="7000119308"/>
    <n v="0"/>
    <x v="3"/>
    <x v="3"/>
    <n v="0"/>
    <n v="0"/>
    <n v="0"/>
    <x v="8"/>
    <x v="5"/>
    <s v="Linie 20"/>
    <n v="5020"/>
  </r>
  <r>
    <x v="1"/>
    <x v="0"/>
    <m/>
    <x v="133"/>
    <d v="2021-08-23T00:00:00"/>
    <x v="1"/>
    <n v="7000118946"/>
    <n v="0"/>
    <x v="3"/>
    <x v="3"/>
    <n v="0"/>
    <n v="0"/>
    <n v="0"/>
    <x v="8"/>
    <x v="5"/>
    <s v="Linie 21"/>
    <n v="5021"/>
  </r>
  <r>
    <x v="1"/>
    <x v="0"/>
    <m/>
    <x v="134"/>
    <d v="2021-08-23T00:00:00"/>
    <x v="1"/>
    <n v="7000119420"/>
    <n v="0.01"/>
    <x v="1"/>
    <x v="1"/>
    <n v="0"/>
    <n v="0"/>
    <n v="0"/>
    <x v="8"/>
    <x v="5"/>
    <s v="Linie 22"/>
    <n v="5022"/>
  </r>
  <r>
    <x v="1"/>
    <x v="0"/>
    <m/>
    <x v="134"/>
    <d v="2021-08-23T00:00:00"/>
    <x v="1"/>
    <n v="7000119423"/>
    <n v="0.01"/>
    <x v="1"/>
    <x v="1"/>
    <n v="0"/>
    <n v="0"/>
    <n v="0"/>
    <x v="8"/>
    <x v="5"/>
    <s v="Linie 22"/>
    <n v="5022"/>
  </r>
  <r>
    <x v="1"/>
    <x v="0"/>
    <m/>
    <x v="136"/>
    <d v="2021-08-23T00:00:00"/>
    <x v="1"/>
    <n v="7000119753"/>
    <n v="0"/>
    <x v="3"/>
    <x v="3"/>
    <n v="0"/>
    <n v="0"/>
    <n v="0"/>
    <x v="2"/>
    <x v="0"/>
    <s v="Mischer 1"/>
    <n v="2040"/>
  </r>
  <r>
    <x v="1"/>
    <x v="0"/>
    <m/>
    <x v="763"/>
    <d v="2021-08-23T00:00:00"/>
    <x v="1"/>
    <n v="7000119643"/>
    <n v="0"/>
    <x v="3"/>
    <x v="3"/>
    <n v="0"/>
    <n v="0"/>
    <n v="0"/>
    <x v="1"/>
    <x v="0"/>
    <s v="Füller unter M1"/>
    <n v="3010"/>
  </r>
  <r>
    <x v="1"/>
    <x v="0"/>
    <m/>
    <x v="453"/>
    <d v="2021-08-23T00:00:00"/>
    <x v="1"/>
    <n v="7000119375"/>
    <n v="0"/>
    <x v="3"/>
    <x v="3"/>
    <n v="0"/>
    <n v="0"/>
    <n v="0"/>
    <x v="8"/>
    <x v="5"/>
    <s v="Linie 21"/>
    <n v="5021"/>
  </r>
  <r>
    <x v="1"/>
    <x v="0"/>
    <m/>
    <x v="764"/>
    <d v="2021-08-23T00:00:00"/>
    <x v="1"/>
    <n v="7000119424"/>
    <n v="0.01"/>
    <x v="1"/>
    <x v="1"/>
    <n v="0"/>
    <n v="0"/>
    <n v="0"/>
    <x v="8"/>
    <x v="5"/>
    <s v="Linie 22"/>
    <n v="5022"/>
  </r>
  <r>
    <x v="1"/>
    <x v="0"/>
    <m/>
    <x v="454"/>
    <d v="2021-08-23T00:00:00"/>
    <x v="1"/>
    <n v="7000119050"/>
    <n v="0"/>
    <x v="3"/>
    <x v="3"/>
    <n v="0"/>
    <n v="0"/>
    <n v="0"/>
    <x v="8"/>
    <x v="5"/>
    <s v="Linie 23"/>
    <n v="5023"/>
  </r>
  <r>
    <x v="1"/>
    <x v="0"/>
    <m/>
    <x v="137"/>
    <d v="2021-08-23T00:00:00"/>
    <x v="1"/>
    <n v="7000119491"/>
    <n v="0"/>
    <x v="3"/>
    <x v="3"/>
    <n v="0"/>
    <n v="0"/>
    <n v="0"/>
    <x v="4"/>
    <x v="1"/>
    <s v="Linie 36"/>
    <n v="5036"/>
  </r>
  <r>
    <x v="1"/>
    <x v="0"/>
    <m/>
    <x v="137"/>
    <d v="2021-08-23T00:00:00"/>
    <x v="1"/>
    <n v="7000119492"/>
    <n v="0"/>
    <x v="3"/>
    <x v="3"/>
    <n v="0"/>
    <n v="0"/>
    <n v="0"/>
    <x v="4"/>
    <x v="1"/>
    <s v="Linie 36"/>
    <n v="5036"/>
  </r>
  <r>
    <x v="1"/>
    <x v="0"/>
    <m/>
    <x v="765"/>
    <d v="2021-08-23T00:00:00"/>
    <x v="1"/>
    <n v="7000118784"/>
    <n v="0"/>
    <x v="3"/>
    <x v="3"/>
    <n v="0"/>
    <n v="0"/>
    <n v="0"/>
    <x v="4"/>
    <x v="1"/>
    <s v="Linie 18"/>
    <n v="5018"/>
  </r>
  <r>
    <x v="1"/>
    <x v="0"/>
    <n v="23500012"/>
    <x v="766"/>
    <d v="2021-08-24T00:00:00"/>
    <x v="1"/>
    <n v="7000119358"/>
    <n v="1350.5"/>
    <x v="0"/>
    <x v="0"/>
    <n v="1350.5"/>
    <n v="7.4252000000000002"/>
    <n v="10027.732599999999"/>
    <x v="0"/>
    <x v="0"/>
    <s v="Große Schneidemaschine Lachnit"/>
    <n v="1100"/>
  </r>
  <r>
    <x v="1"/>
    <x v="0"/>
    <n v="23500034"/>
    <x v="298"/>
    <d v="2021-08-24T00:00:00"/>
    <x v="1"/>
    <n v="7000119593"/>
    <n v="3429"/>
    <x v="0"/>
    <x v="0"/>
    <n v="3429"/>
    <n v="3.6745999999999999"/>
    <n v="12600.2034"/>
    <x v="0"/>
    <x v="0"/>
    <s v="Kleine Schneidemaschine Käseteiler"/>
    <n v="1200"/>
  </r>
  <r>
    <x v="1"/>
    <x v="0"/>
    <n v="23500035"/>
    <x v="767"/>
    <d v="2021-08-24T00:00:00"/>
    <x v="1"/>
    <n v="7000119594"/>
    <n v="1049"/>
    <x v="0"/>
    <x v="0"/>
    <n v="1049"/>
    <n v="3.1009000000000002"/>
    <n v="3252.8440999999998"/>
    <x v="0"/>
    <x v="0"/>
    <s v="Kleine Schneidemaschine Käseteiler"/>
    <n v="1200"/>
  </r>
  <r>
    <x v="1"/>
    <x v="0"/>
    <n v="23500083"/>
    <x v="0"/>
    <d v="2021-08-24T00:00:00"/>
    <x v="1"/>
    <n v="7000120339"/>
    <n v="16998"/>
    <x v="0"/>
    <x v="0"/>
    <n v="16998"/>
    <n v="3.9175"/>
    <n v="66589.664999999994"/>
    <x v="0"/>
    <x v="0"/>
    <s v="Rohware aus-/umpacken, vorbereiten"/>
    <n v="1300"/>
  </r>
  <r>
    <x v="1"/>
    <x v="0"/>
    <n v="23500099"/>
    <x v="141"/>
    <d v="2021-08-24T00:00:00"/>
    <x v="1"/>
    <n v="7000119596"/>
    <n v="2576"/>
    <x v="0"/>
    <x v="0"/>
    <n v="2576"/>
    <n v="3.0956999999999999"/>
    <n v="7974.5231999999996"/>
    <x v="0"/>
    <x v="0"/>
    <s v="Kleine Schneidemaschine Käseteiler"/>
    <n v="1200"/>
  </r>
  <r>
    <x v="1"/>
    <x v="0"/>
    <n v="23500106"/>
    <x v="768"/>
    <d v="2021-08-24T00:00:00"/>
    <x v="1"/>
    <n v="7000119360"/>
    <n v="1857.5"/>
    <x v="0"/>
    <x v="0"/>
    <n v="1857.5"/>
    <n v="4.6021000000000001"/>
    <n v="8548.4007500000007"/>
    <x v="0"/>
    <x v="0"/>
    <s v="Große Schneidemaschine Lachnit"/>
    <n v="1100"/>
  </r>
  <r>
    <x v="1"/>
    <x v="0"/>
    <n v="23500289"/>
    <x v="143"/>
    <d v="2021-08-24T00:00:00"/>
    <x v="1"/>
    <n v="7000120384"/>
    <n v="197.4"/>
    <x v="0"/>
    <x v="0"/>
    <n v="197.4"/>
    <n v="6.8754999999999997"/>
    <n v="1357.2237"/>
    <x v="0"/>
    <x v="0"/>
    <s v="Schmelze Zutatenvorb."/>
    <n v="1400"/>
  </r>
  <r>
    <x v="1"/>
    <x v="0"/>
    <n v="23500290"/>
    <x v="2"/>
    <d v="2021-08-24T00:00:00"/>
    <x v="1"/>
    <n v="7000119954"/>
    <n v="46"/>
    <x v="0"/>
    <x v="0"/>
    <n v="46"/>
    <n v="2.8834"/>
    <n v="132.63640000000001"/>
    <x v="0"/>
    <x v="0"/>
    <s v="Wolf Zutatenvorbereitung"/>
    <n v="1430"/>
  </r>
  <r>
    <x v="1"/>
    <x v="0"/>
    <n v="23500307"/>
    <x v="6"/>
    <d v="2021-08-24T00:00:00"/>
    <x v="1"/>
    <n v="7000119953"/>
    <n v="155"/>
    <x v="0"/>
    <x v="0"/>
    <n v="155"/>
    <n v="2.9201000000000001"/>
    <n v="452.6155"/>
    <x v="0"/>
    <x v="0"/>
    <s v="Wolf Zutatenvorbereitung"/>
    <n v="1430"/>
  </r>
  <r>
    <x v="1"/>
    <x v="0"/>
    <n v="29600001"/>
    <x v="604"/>
    <d v="2021-08-24T00:00:00"/>
    <x v="1"/>
    <n v="7000119957"/>
    <n v="3599"/>
    <x v="0"/>
    <x v="0"/>
    <n v="3599"/>
    <n v="2"/>
    <n v="7198"/>
    <x v="0"/>
    <x v="0"/>
    <s v="Rohware aus-/umpacken, vorbereiten"/>
    <n v="1300"/>
  </r>
  <r>
    <x v="1"/>
    <x v="0"/>
    <n v="29600004"/>
    <x v="302"/>
    <d v="2021-08-24T00:00:00"/>
    <x v="1"/>
    <n v="7000119958"/>
    <n v="2774"/>
    <x v="0"/>
    <x v="0"/>
    <n v="2774"/>
    <n v="2.0175999999999998"/>
    <n v="5596.8224"/>
    <x v="0"/>
    <x v="0"/>
    <s v="Rohware aus-/umpacken, vorbereiten"/>
    <n v="1300"/>
  </r>
  <r>
    <x v="1"/>
    <x v="0"/>
    <n v="29600005"/>
    <x v="151"/>
    <d v="2021-08-24T00:00:00"/>
    <x v="1"/>
    <n v="7000119835"/>
    <n v="3346"/>
    <x v="0"/>
    <x v="0"/>
    <n v="3346"/>
    <n v="2"/>
    <n v="6692"/>
    <x v="0"/>
    <x v="0"/>
    <s v="Rohware aus-/umpacken, vorbereiten"/>
    <n v="1300"/>
  </r>
  <r>
    <x v="1"/>
    <x v="0"/>
    <n v="29600006"/>
    <x v="462"/>
    <d v="2021-08-24T00:00:00"/>
    <x v="1"/>
    <n v="7000118713"/>
    <n v="2658"/>
    <x v="0"/>
    <x v="0"/>
    <n v="2658"/>
    <n v="1.5"/>
    <n v="3987"/>
    <x v="0"/>
    <x v="0"/>
    <s v="Rohware aus-/umpacken, vorbereiten"/>
    <n v="1300"/>
  </r>
  <r>
    <x v="1"/>
    <x v="0"/>
    <n v="29600007"/>
    <x v="152"/>
    <d v="2021-08-24T00:00:00"/>
    <x v="1"/>
    <n v="7000120194"/>
    <n v="897"/>
    <x v="0"/>
    <x v="0"/>
    <n v="897"/>
    <n v="0.5"/>
    <n v="448.5"/>
    <x v="0"/>
    <x v="0"/>
    <s v="Rohware aus-/umpacken, vorbereiten"/>
    <n v="1300"/>
  </r>
  <r>
    <x v="1"/>
    <x v="0"/>
    <n v="29600008"/>
    <x v="153"/>
    <d v="2021-08-24T00:00:00"/>
    <x v="1"/>
    <n v="7000120216"/>
    <n v="69"/>
    <x v="0"/>
    <x v="0"/>
    <n v="69"/>
    <n v="0.5"/>
    <n v="34.5"/>
    <x v="0"/>
    <x v="0"/>
    <s v="Rohware aus-/umpacken, vorbereiten"/>
    <n v="1300"/>
  </r>
  <r>
    <x v="1"/>
    <x v="0"/>
    <n v="31000170"/>
    <x v="13"/>
    <d v="2021-08-24T00:00:00"/>
    <x v="1"/>
    <n v="7000119865"/>
    <n v="1417"/>
    <x v="1"/>
    <x v="1"/>
    <n v="2834"/>
    <n v="6.3164999999999996"/>
    <n v="8950.4804999999997"/>
    <x v="1"/>
    <x v="0"/>
    <s v="Füller unter Thrun 2"/>
    <n v="3030"/>
  </r>
  <r>
    <x v="1"/>
    <x v="0"/>
    <n v="31900001"/>
    <x v="159"/>
    <d v="2021-08-24T00:00:00"/>
    <x v="1"/>
    <n v="7000119795"/>
    <n v="0"/>
    <x v="1"/>
    <x v="1"/>
    <n v="0"/>
    <n v="16.223700000000001"/>
    <n v="0"/>
    <x v="2"/>
    <x v="0"/>
    <s v="Füller unter UMSK 130"/>
    <n v="3100"/>
  </r>
  <r>
    <x v="1"/>
    <x v="0"/>
    <n v="31900002"/>
    <x v="14"/>
    <d v="2021-08-24T00:00:00"/>
    <x v="1"/>
    <n v="7000119794"/>
    <n v="88"/>
    <x v="1"/>
    <x v="1"/>
    <n v="633.6"/>
    <n v="17.989799999999999"/>
    <n v="1583.1024"/>
    <x v="2"/>
    <x v="0"/>
    <s v="Füller unter UMSK 130"/>
    <n v="3100"/>
  </r>
  <r>
    <x v="1"/>
    <x v="0"/>
    <n v="32000012"/>
    <x v="160"/>
    <d v="2021-08-24T00:00:00"/>
    <x v="1"/>
    <n v="7000119923"/>
    <n v="598"/>
    <x v="1"/>
    <x v="1"/>
    <n v="5561.4"/>
    <n v="27.543199999999999"/>
    <n v="16470.833600000002"/>
    <x v="1"/>
    <x v="0"/>
    <s v="Füller unter M1"/>
    <n v="3010"/>
  </r>
  <r>
    <x v="1"/>
    <x v="0"/>
    <n v="32000027"/>
    <x v="161"/>
    <d v="2021-08-24T00:00:00"/>
    <x v="1"/>
    <n v="7000119933"/>
    <n v="260"/>
    <x v="1"/>
    <x v="1"/>
    <n v="2418"/>
    <n v="27.664999999999999"/>
    <n v="7192.9"/>
    <x v="1"/>
    <x v="0"/>
    <s v="Füller unter M1"/>
    <n v="3010"/>
  </r>
  <r>
    <x v="1"/>
    <x v="0"/>
    <n v="32000028"/>
    <x v="769"/>
    <d v="2021-08-24T00:00:00"/>
    <x v="1"/>
    <n v="7000119497"/>
    <n v="640"/>
    <x v="1"/>
    <x v="1"/>
    <n v="4288"/>
    <n v="20.0258"/>
    <n v="12816.512000000001"/>
    <x v="1"/>
    <x v="0"/>
    <s v="Füller unter M1"/>
    <n v="3010"/>
  </r>
  <r>
    <x v="1"/>
    <x v="0"/>
    <n v="32000049"/>
    <x v="16"/>
    <d v="2021-08-24T00:00:00"/>
    <x v="1"/>
    <n v="7000119916"/>
    <n v="1139"/>
    <x v="1"/>
    <x v="1"/>
    <n v="8200.7999999999993"/>
    <n v="19.3871"/>
    <n v="22081.906900000002"/>
    <x v="1"/>
    <x v="0"/>
    <s v="Füller unter M2"/>
    <n v="3020"/>
  </r>
  <r>
    <x v="1"/>
    <x v="0"/>
    <n v="32000061"/>
    <x v="310"/>
    <d v="2021-08-24T00:00:00"/>
    <x v="1"/>
    <n v="7000119918"/>
    <n v="429"/>
    <x v="1"/>
    <x v="1"/>
    <n v="3088.8"/>
    <n v="20.820399999999999"/>
    <n v="8931.9516000000003"/>
    <x v="1"/>
    <x v="0"/>
    <s v="Füller unter M2"/>
    <n v="3020"/>
  </r>
  <r>
    <x v="1"/>
    <x v="0"/>
    <n v="32000096"/>
    <x v="770"/>
    <d v="2021-08-24T00:00:00"/>
    <x v="1"/>
    <n v="7000118777"/>
    <n v="3150"/>
    <x v="1"/>
    <x v="1"/>
    <n v="4725"/>
    <n v="5.1086"/>
    <n v="16092.09"/>
    <x v="0"/>
    <x v="0"/>
    <s v="Große Schneidemaschine Lachnit"/>
    <n v="1100"/>
  </r>
  <r>
    <x v="1"/>
    <x v="0"/>
    <n v="32000103"/>
    <x v="771"/>
    <d v="2021-08-24T00:00:00"/>
    <x v="1"/>
    <n v="7000119931"/>
    <n v="137"/>
    <x v="1"/>
    <x v="1"/>
    <n v="1191.9000000000001"/>
    <n v="13.141400000000001"/>
    <n v="1800.3717999999999"/>
    <x v="1"/>
    <x v="0"/>
    <s v="Füller unter M1"/>
    <n v="3010"/>
  </r>
  <r>
    <x v="1"/>
    <x v="0"/>
    <n v="32000107"/>
    <x v="772"/>
    <d v="2021-08-24T00:00:00"/>
    <x v="1"/>
    <n v="7000120336"/>
    <n v="663"/>
    <x v="1"/>
    <x v="1"/>
    <n v="4773.6000000000004"/>
    <n v="20.6584"/>
    <n v="13696.519200000001"/>
    <x v="1"/>
    <x v="0"/>
    <s v="Füller unter M2"/>
    <n v="3020"/>
  </r>
  <r>
    <x v="1"/>
    <x v="0"/>
    <n v="32000108"/>
    <x v="773"/>
    <d v="2021-08-24T00:00:00"/>
    <x v="1"/>
    <n v="7000119932"/>
    <n v="161"/>
    <x v="1"/>
    <x v="1"/>
    <n v="1400.7"/>
    <n v="8.9039000000000001"/>
    <n v="1433.5279"/>
    <x v="1"/>
    <x v="0"/>
    <s v="Füller unter M1"/>
    <n v="3010"/>
  </r>
  <r>
    <x v="1"/>
    <x v="0"/>
    <n v="35000166"/>
    <x v="166"/>
    <d v="2021-08-24T00:00:00"/>
    <x v="1"/>
    <n v="7000119947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8-24T00:00:00"/>
    <x v="1"/>
    <n v="7000119947"/>
    <n v="6300"/>
    <x v="0"/>
    <x v="0"/>
    <n v="6300"/>
    <n v="2.8315999999999999"/>
    <n v="17839.080000000002"/>
    <x v="2"/>
    <x v="0"/>
    <s v="Wolf M1"/>
    <n v="2070"/>
  </r>
  <r>
    <x v="1"/>
    <x v="0"/>
    <n v="35000177"/>
    <x v="313"/>
    <d v="2021-08-24T00:00:00"/>
    <x v="1"/>
    <n v="7000119939"/>
    <n v="3000"/>
    <x v="0"/>
    <x v="0"/>
    <n v="3000"/>
    <n v="2.7452000000000001"/>
    <n v="8235.6"/>
    <x v="2"/>
    <x v="0"/>
    <s v="Mischer 2"/>
    <n v="2050"/>
  </r>
  <r>
    <x v="1"/>
    <x v="0"/>
    <n v="35000177"/>
    <x v="313"/>
    <d v="2021-08-24T00:00:00"/>
    <x v="1"/>
    <n v="7000119939"/>
    <n v="3000"/>
    <x v="0"/>
    <x v="0"/>
    <n v="3000"/>
    <n v="2.7452000000000001"/>
    <n v="8235.6"/>
    <x v="2"/>
    <x v="0"/>
    <s v="Wolf M2"/>
    <n v="2080"/>
  </r>
  <r>
    <x v="1"/>
    <x v="0"/>
    <n v="35000179"/>
    <x v="167"/>
    <d v="2021-08-24T00:00:00"/>
    <x v="1"/>
    <n v="7000119944"/>
    <n v="5400"/>
    <x v="0"/>
    <x v="0"/>
    <n v="5400"/>
    <n v="2.8184999999999998"/>
    <n v="15219.9"/>
    <x v="2"/>
    <x v="0"/>
    <s v="Mischer 1"/>
    <n v="2040"/>
  </r>
  <r>
    <x v="1"/>
    <x v="0"/>
    <n v="35000179"/>
    <x v="167"/>
    <d v="2021-08-24T00:00:00"/>
    <x v="1"/>
    <n v="7000119944"/>
    <n v="5400"/>
    <x v="0"/>
    <x v="0"/>
    <n v="5400"/>
    <n v="2.8184999999999998"/>
    <n v="15219.9"/>
    <x v="2"/>
    <x v="0"/>
    <s v="Wolf M1"/>
    <n v="2070"/>
  </r>
  <r>
    <x v="1"/>
    <x v="0"/>
    <n v="35000267"/>
    <x v="28"/>
    <d v="2021-08-24T00:00:00"/>
    <x v="1"/>
    <n v="7000119871"/>
    <n v="2750"/>
    <x v="0"/>
    <x v="0"/>
    <n v="2750"/>
    <n v="2.8250000000000002"/>
    <n v="7768.75"/>
    <x v="2"/>
    <x v="0"/>
    <s v="Thrun 2"/>
    <n v="2030"/>
  </r>
  <r>
    <x v="1"/>
    <x v="0"/>
    <n v="35000267"/>
    <x v="28"/>
    <d v="2021-08-24T00:00:00"/>
    <x v="1"/>
    <n v="7000119871"/>
    <n v="2750"/>
    <x v="0"/>
    <x v="0"/>
    <n v="2750"/>
    <n v="2.8250000000000002"/>
    <n v="7768.75"/>
    <x v="2"/>
    <x v="0"/>
    <s v="Wolf Th2"/>
    <n v="2090"/>
  </r>
  <r>
    <x v="1"/>
    <x v="0"/>
    <n v="35000282"/>
    <x v="29"/>
    <d v="2021-08-24T00:00:00"/>
    <x v="1"/>
    <n v="7000119940"/>
    <n v="7500"/>
    <x v="0"/>
    <x v="0"/>
    <n v="7500"/>
    <n v="2.5482999999999998"/>
    <n v="19112.25"/>
    <x v="2"/>
    <x v="0"/>
    <s v="Mischer 2"/>
    <n v="2050"/>
  </r>
  <r>
    <x v="1"/>
    <x v="0"/>
    <n v="35000282"/>
    <x v="29"/>
    <d v="2021-08-24T00:00:00"/>
    <x v="1"/>
    <n v="7000119940"/>
    <n v="7500"/>
    <x v="0"/>
    <x v="0"/>
    <n v="7500"/>
    <n v="2.5482999999999998"/>
    <n v="19112.25"/>
    <x v="2"/>
    <x v="0"/>
    <s v="Wolf M2"/>
    <n v="2080"/>
  </r>
  <r>
    <x v="1"/>
    <x v="0"/>
    <n v="35000348"/>
    <x v="774"/>
    <d v="2021-08-24T00:00:00"/>
    <x v="1"/>
    <n v="7000119945"/>
    <n v="1200"/>
    <x v="0"/>
    <x v="0"/>
    <n v="1200"/>
    <n v="1.3680000000000001"/>
    <n v="1641.6"/>
    <x v="2"/>
    <x v="0"/>
    <s v="Mischer 1"/>
    <n v="2040"/>
  </r>
  <r>
    <x v="1"/>
    <x v="0"/>
    <n v="35000348"/>
    <x v="774"/>
    <d v="2021-08-24T00:00:00"/>
    <x v="1"/>
    <n v="7000119945"/>
    <n v="1200"/>
    <x v="0"/>
    <x v="0"/>
    <n v="1200"/>
    <n v="1.3680000000000001"/>
    <n v="1641.6"/>
    <x v="2"/>
    <x v="0"/>
    <s v="Wolf M1"/>
    <n v="2070"/>
  </r>
  <r>
    <x v="1"/>
    <x v="0"/>
    <n v="35000351"/>
    <x v="33"/>
    <d v="2021-08-24T00:00:00"/>
    <x v="1"/>
    <n v="7000120338"/>
    <n v="4500"/>
    <x v="0"/>
    <x v="0"/>
    <n v="4500"/>
    <n v="2.7244999999999999"/>
    <n v="12260.25"/>
    <x v="2"/>
    <x v="0"/>
    <s v="Mischer 2"/>
    <n v="2050"/>
  </r>
  <r>
    <x v="1"/>
    <x v="0"/>
    <n v="35000351"/>
    <x v="33"/>
    <d v="2021-08-24T00:00:00"/>
    <x v="1"/>
    <n v="7000120338"/>
    <n v="4500"/>
    <x v="0"/>
    <x v="0"/>
    <n v="4500"/>
    <n v="2.7244999999999999"/>
    <n v="12260.25"/>
    <x v="2"/>
    <x v="0"/>
    <s v="Wolf M2"/>
    <n v="2080"/>
  </r>
  <r>
    <x v="1"/>
    <x v="0"/>
    <n v="35000352"/>
    <x v="775"/>
    <d v="2021-08-24T00:00:00"/>
    <x v="1"/>
    <n v="7000119946"/>
    <n v="1200"/>
    <x v="0"/>
    <x v="0"/>
    <n v="1200"/>
    <n v="0.92320000000000002"/>
    <n v="1107.8399999999999"/>
    <x v="2"/>
    <x v="0"/>
    <s v="Mischer 1"/>
    <n v="2040"/>
  </r>
  <r>
    <x v="1"/>
    <x v="0"/>
    <n v="35000352"/>
    <x v="775"/>
    <d v="2021-08-24T00:00:00"/>
    <x v="1"/>
    <n v="7000119946"/>
    <n v="1200"/>
    <x v="0"/>
    <x v="0"/>
    <n v="1200"/>
    <n v="0.92320000000000002"/>
    <n v="1107.8399999999999"/>
    <x v="2"/>
    <x v="0"/>
    <s v="Wolf M1"/>
    <n v="2070"/>
  </r>
  <r>
    <x v="1"/>
    <x v="0"/>
    <n v="35900002"/>
    <x v="173"/>
    <d v="2021-08-24T00:00:00"/>
    <x v="1"/>
    <n v="7000119873"/>
    <n v="0"/>
    <x v="0"/>
    <x v="0"/>
    <n v="0"/>
    <n v="2.0203000000000002"/>
    <n v="0"/>
    <x v="2"/>
    <x v="0"/>
    <s v="Stephan UMSK 130"/>
    <n v="2100"/>
  </r>
  <r>
    <x v="1"/>
    <x v="0"/>
    <n v="35900003"/>
    <x v="34"/>
    <d v="2021-08-24T00:00:00"/>
    <x v="1"/>
    <n v="7000119874"/>
    <n v="640"/>
    <x v="0"/>
    <x v="0"/>
    <n v="640"/>
    <n v="2.2656000000000001"/>
    <n v="1449.9839999999999"/>
    <x v="2"/>
    <x v="0"/>
    <s v="Stephan UMSK 130"/>
    <n v="2100"/>
  </r>
  <r>
    <x v="1"/>
    <x v="0"/>
    <n v="40000059"/>
    <x v="174"/>
    <d v="2021-08-24T00:00:00"/>
    <x v="1"/>
    <n v="7000119343"/>
    <n v="4625"/>
    <x v="1"/>
    <x v="1"/>
    <n v="462.5"/>
    <n v="0.63070000000000004"/>
    <n v="2916.9875000000002"/>
    <x v="1"/>
    <x v="0"/>
    <s v="Strudellinie"/>
    <n v="5160"/>
  </r>
  <r>
    <x v="1"/>
    <x v="0"/>
    <n v="40000089"/>
    <x v="177"/>
    <d v="2021-08-24T00:00:00"/>
    <x v="1"/>
    <n v="7000119345"/>
    <n v="3247"/>
    <x v="1"/>
    <x v="1"/>
    <n v="324.7"/>
    <n v="0.57769999999999999"/>
    <n v="1875.7918999999999"/>
    <x v="1"/>
    <x v="0"/>
    <s v="Strudellinie"/>
    <n v="5160"/>
  </r>
  <r>
    <x v="1"/>
    <x v="0"/>
    <n v="40000141"/>
    <x v="776"/>
    <d v="2021-08-24T00:00:00"/>
    <x v="1"/>
    <n v="7000119344"/>
    <n v="4000"/>
    <x v="1"/>
    <x v="1"/>
    <n v="400"/>
    <n v="0.57189999999999996"/>
    <n v="2287.6"/>
    <x v="1"/>
    <x v="0"/>
    <s v="Strudellinie"/>
    <n v="5160"/>
  </r>
  <r>
    <x v="1"/>
    <x v="0"/>
    <n v="47000119"/>
    <x v="545"/>
    <d v="2021-08-24T00:00:00"/>
    <x v="1"/>
    <n v="7000119694"/>
    <n v="6880"/>
    <x v="1"/>
    <x v="1"/>
    <n v="1376"/>
    <n v="0.77449999999999997"/>
    <n v="5328.56"/>
    <x v="3"/>
    <x v="1"/>
    <s v="Linie 16"/>
    <n v="5016"/>
  </r>
  <r>
    <x v="1"/>
    <x v="0"/>
    <n v="47000597"/>
    <x v="37"/>
    <d v="2021-08-24T00:00:00"/>
    <x v="1"/>
    <n v="7000115380"/>
    <n v="35942"/>
    <x v="1"/>
    <x v="1"/>
    <n v="5391.3"/>
    <n v="0.67290000000000005"/>
    <n v="24185.371800000001"/>
    <x v="4"/>
    <x v="1"/>
    <s v="Linie 34"/>
    <n v="5034"/>
  </r>
  <r>
    <x v="1"/>
    <x v="0"/>
    <n v="47000609"/>
    <x v="615"/>
    <d v="2021-08-24T00:00:00"/>
    <x v="1"/>
    <n v="7000119773"/>
    <n v="15888"/>
    <x v="1"/>
    <x v="1"/>
    <n v="2383.1999999999998"/>
    <n v="0.62839999999999996"/>
    <n v="9984.0192000000006"/>
    <x v="3"/>
    <x v="1"/>
    <s v="Linie 11"/>
    <n v="5011"/>
  </r>
  <r>
    <x v="1"/>
    <x v="0"/>
    <n v="47000644"/>
    <x v="777"/>
    <d v="2021-08-24T00:00:00"/>
    <x v="1"/>
    <n v="7000119120"/>
    <n v="23268"/>
    <x v="1"/>
    <x v="1"/>
    <n v="5817"/>
    <n v="1.0784"/>
    <n v="25092.211200000002"/>
    <x v="3"/>
    <x v="1"/>
    <s v="Linie 16"/>
    <n v="5016"/>
  </r>
  <r>
    <x v="1"/>
    <x v="0"/>
    <n v="47000652"/>
    <x v="38"/>
    <d v="2021-08-24T00:00:00"/>
    <x v="1"/>
    <n v="7000118785"/>
    <n v="13674"/>
    <x v="1"/>
    <x v="1"/>
    <n v="2051.1"/>
    <n v="0.64229999999999998"/>
    <n v="8782.8101999999999"/>
    <x v="3"/>
    <x v="1"/>
    <s v="Linie 11"/>
    <n v="5011"/>
  </r>
  <r>
    <x v="1"/>
    <x v="0"/>
    <n v="47000849"/>
    <x v="39"/>
    <d v="2021-08-24T00:00:00"/>
    <x v="1"/>
    <n v="7000119102"/>
    <n v="605"/>
    <x v="1"/>
    <x v="1"/>
    <n v="1306.8"/>
    <n v="9.3513000000000002"/>
    <n v="5657.5365000000002"/>
    <x v="4"/>
    <x v="1"/>
    <s v="Linie 3"/>
    <n v="5003"/>
  </r>
  <r>
    <x v="1"/>
    <x v="0"/>
    <n v="47000895"/>
    <x v="328"/>
    <d v="2021-08-24T00:00:00"/>
    <x v="1"/>
    <n v="7000119114"/>
    <n v="1328"/>
    <x v="1"/>
    <x v="1"/>
    <n v="2656"/>
    <n v="7.7100999999999997"/>
    <n v="10239.0128"/>
    <x v="4"/>
    <x v="1"/>
    <s v="Linie 6"/>
    <n v="5006"/>
  </r>
  <r>
    <x v="1"/>
    <x v="0"/>
    <n v="47000901"/>
    <x v="329"/>
    <d v="2021-08-24T00:00:00"/>
    <x v="1"/>
    <n v="7000118823"/>
    <n v="6711"/>
    <x v="1"/>
    <x v="1"/>
    <n v="1677.75"/>
    <n v="1.0027999999999999"/>
    <n v="6729.7907999999998"/>
    <x v="3"/>
    <x v="1"/>
    <s v="Linie 16"/>
    <n v="5016"/>
  </r>
  <r>
    <x v="1"/>
    <x v="0"/>
    <n v="47000902"/>
    <x v="183"/>
    <d v="2021-08-24T00:00:00"/>
    <x v="1"/>
    <n v="7000118824"/>
    <n v="10623"/>
    <x v="1"/>
    <x v="1"/>
    <n v="2655.75"/>
    <n v="1.0782"/>
    <n v="11453.7186"/>
    <x v="3"/>
    <x v="1"/>
    <s v="Linie 16"/>
    <n v="5016"/>
  </r>
  <r>
    <x v="1"/>
    <x v="0"/>
    <n v="47000954"/>
    <x v="778"/>
    <d v="2021-08-24T00:00:00"/>
    <x v="1"/>
    <n v="7000119124"/>
    <n v="675"/>
    <x v="1"/>
    <x v="1"/>
    <n v="168.75"/>
    <n v="1.0716000000000001"/>
    <n v="723.33"/>
    <x v="3"/>
    <x v="1"/>
    <s v="Linie 16"/>
    <n v="5016"/>
  </r>
  <r>
    <x v="1"/>
    <x v="0"/>
    <n v="47000995"/>
    <x v="476"/>
    <d v="2021-08-24T00:00:00"/>
    <x v="1"/>
    <n v="7000115382"/>
    <n v="25959"/>
    <x v="1"/>
    <x v="1"/>
    <n v="3893.85"/>
    <n v="0.70760000000000001"/>
    <n v="18368.588400000001"/>
    <x v="4"/>
    <x v="1"/>
    <s v="Linie 34"/>
    <n v="5034"/>
  </r>
  <r>
    <x v="1"/>
    <x v="0"/>
    <n v="48000082"/>
    <x v="480"/>
    <d v="2021-08-24T00:00:00"/>
    <x v="1"/>
    <n v="7000116605"/>
    <n v="28396"/>
    <x v="1"/>
    <x v="1"/>
    <n v="6247.12"/>
    <n v="0.87780000000000002"/>
    <n v="24926.0088"/>
    <x v="4"/>
    <x v="1"/>
    <s v="Linie 35"/>
    <n v="5035"/>
  </r>
  <r>
    <x v="1"/>
    <x v="0"/>
    <n v="48000116"/>
    <x v="45"/>
    <d v="2021-08-24T00:00:00"/>
    <x v="1"/>
    <n v="7000115362"/>
    <n v="23376"/>
    <x v="1"/>
    <x v="1"/>
    <n v="4675.2"/>
    <n v="0.98129999999999995"/>
    <n v="22938.8688"/>
    <x v="4"/>
    <x v="1"/>
    <s v="Linie 15"/>
    <n v="5015"/>
  </r>
  <r>
    <x v="1"/>
    <x v="0"/>
    <n v="48000118"/>
    <x v="550"/>
    <d v="2021-08-24T00:00:00"/>
    <x v="1"/>
    <n v="7000115366"/>
    <n v="13034"/>
    <x v="1"/>
    <x v="1"/>
    <n v="2606.8000000000002"/>
    <n v="0.98509999999999998"/>
    <n v="12839.7934"/>
    <x v="4"/>
    <x v="1"/>
    <s v="Linie 15"/>
    <n v="5015"/>
  </r>
  <r>
    <x v="1"/>
    <x v="0"/>
    <n v="48000210"/>
    <x v="342"/>
    <d v="2021-08-24T00:00:00"/>
    <x v="1"/>
    <n v="7000119540"/>
    <n v="5563"/>
    <x v="1"/>
    <x v="1"/>
    <n v="1112.5999999999999"/>
    <n v="0.87060000000000004"/>
    <n v="4843.1477999999997"/>
    <x v="3"/>
    <x v="1"/>
    <s v="Linie 1"/>
    <n v="5001"/>
  </r>
  <r>
    <x v="1"/>
    <x v="0"/>
    <n v="48000477"/>
    <x v="196"/>
    <d v="2021-08-24T00:00:00"/>
    <x v="1"/>
    <n v="7000117594"/>
    <n v="28014"/>
    <x v="1"/>
    <x v="1"/>
    <n v="11205.6"/>
    <n v="1.3845000000000001"/>
    <n v="38785.383000000002"/>
    <x v="5"/>
    <x v="2"/>
    <s v="Linie 31"/>
    <n v="5031"/>
  </r>
  <r>
    <x v="1"/>
    <x v="0"/>
    <n v="48000478"/>
    <x v="779"/>
    <d v="2021-08-24T00:00:00"/>
    <x v="1"/>
    <n v="7000117595"/>
    <n v="26518"/>
    <x v="1"/>
    <x v="1"/>
    <n v="10607.2"/>
    <n v="1.3624000000000001"/>
    <n v="36128.123200000002"/>
    <x v="5"/>
    <x v="2"/>
    <s v="Linie 31"/>
    <n v="5031"/>
  </r>
  <r>
    <x v="1"/>
    <x v="0"/>
    <n v="48000479"/>
    <x v="780"/>
    <d v="2021-08-24T00:00:00"/>
    <x v="1"/>
    <n v="7000117596"/>
    <n v="27216"/>
    <x v="1"/>
    <x v="1"/>
    <n v="10886.4"/>
    <n v="1.4001999999999999"/>
    <n v="38107.843200000003"/>
    <x v="5"/>
    <x v="2"/>
    <s v="Linie 31"/>
    <n v="5031"/>
  </r>
  <r>
    <x v="1"/>
    <x v="0"/>
    <n v="48000950"/>
    <x v="781"/>
    <d v="2021-08-24T00:00:00"/>
    <x v="1"/>
    <n v="7000118782"/>
    <n v="4672"/>
    <x v="1"/>
    <x v="1"/>
    <n v="934.4"/>
    <n v="1.7484999999999999"/>
    <n v="8168.9920000000002"/>
    <x v="4"/>
    <x v="1"/>
    <s v="Linie 18"/>
    <n v="5018"/>
  </r>
  <r>
    <x v="1"/>
    <x v="0"/>
    <n v="48000951"/>
    <x v="782"/>
    <d v="2021-08-24T00:00:00"/>
    <x v="1"/>
    <n v="7000118783"/>
    <n v="15984"/>
    <x v="1"/>
    <x v="1"/>
    <n v="3196.8"/>
    <n v="1.8875"/>
    <n v="30169.8"/>
    <x v="4"/>
    <x v="1"/>
    <s v="Linie 18"/>
    <n v="5018"/>
  </r>
  <r>
    <x v="1"/>
    <x v="0"/>
    <n v="48000953"/>
    <x v="622"/>
    <d v="2021-08-24T00:00:00"/>
    <x v="1"/>
    <n v="7000115369"/>
    <n v="7488"/>
    <x v="1"/>
    <x v="1"/>
    <n v="1497.6"/>
    <n v="1.087"/>
    <n v="8139.4560000000001"/>
    <x v="4"/>
    <x v="1"/>
    <s v="Linie 15"/>
    <n v="5015"/>
  </r>
  <r>
    <x v="1"/>
    <x v="0"/>
    <n v="48000957"/>
    <x v="623"/>
    <d v="2021-08-24T00:00:00"/>
    <x v="1"/>
    <n v="7000119571"/>
    <n v="768"/>
    <x v="1"/>
    <x v="1"/>
    <n v="153.6"/>
    <n v="1.1565000000000001"/>
    <n v="888.19200000000001"/>
    <x v="4"/>
    <x v="1"/>
    <s v="Linie 15"/>
    <n v="5015"/>
  </r>
  <r>
    <x v="1"/>
    <x v="0"/>
    <n v="49500052"/>
    <x v="200"/>
    <d v="2021-08-24T00:00:00"/>
    <x v="1"/>
    <n v="7000120255"/>
    <n v="99"/>
    <x v="0"/>
    <x v="0"/>
    <n v="99"/>
    <n v="1.014"/>
    <n v="100.386"/>
    <x v="0"/>
    <x v="0"/>
    <s v="Vacumierung"/>
    <n v="5902"/>
  </r>
  <r>
    <x v="1"/>
    <x v="0"/>
    <n v="49500056"/>
    <x v="745"/>
    <d v="2021-08-24T00:00:00"/>
    <x v="1"/>
    <n v="7000120197"/>
    <n v="368"/>
    <x v="0"/>
    <x v="0"/>
    <n v="368"/>
    <n v="2.214"/>
    <n v="814.75199999999995"/>
    <x v="0"/>
    <x v="0"/>
    <s v="Vacumierung"/>
    <n v="5902"/>
  </r>
  <r>
    <x v="1"/>
    <x v="0"/>
    <n v="49500063"/>
    <x v="346"/>
    <d v="2021-08-24T00:00:00"/>
    <x v="1"/>
    <n v="7000120217"/>
    <n v="258"/>
    <x v="0"/>
    <x v="0"/>
    <n v="258"/>
    <n v="2.214"/>
    <n v="571.21199999999999"/>
    <x v="0"/>
    <x v="0"/>
    <s v="Vacumierung"/>
    <n v="5902"/>
  </r>
  <r>
    <x v="1"/>
    <x v="0"/>
    <n v="49500135"/>
    <x v="203"/>
    <d v="2021-08-24T00:00:00"/>
    <x v="1"/>
    <n v="7000120448"/>
    <n v="105"/>
    <x v="0"/>
    <x v="0"/>
    <n v="105"/>
    <n v="0.51400000000000001"/>
    <n v="53.97"/>
    <x v="0"/>
    <x v="0"/>
    <s v="Vacumierung"/>
    <n v="5902"/>
  </r>
  <r>
    <x v="1"/>
    <x v="0"/>
    <n v="49500147"/>
    <x v="488"/>
    <d v="2021-08-24T00:00:00"/>
    <x v="1"/>
    <n v="7000120451"/>
    <n v="306"/>
    <x v="0"/>
    <x v="0"/>
    <n v="306"/>
    <n v="0.51400000000000001"/>
    <n v="157.28399999999999"/>
    <x v="0"/>
    <x v="0"/>
    <s v="Vacumierung"/>
    <n v="5902"/>
  </r>
  <r>
    <x v="1"/>
    <x v="0"/>
    <n v="49500159"/>
    <x v="204"/>
    <d v="2021-08-24T00:00:00"/>
    <x v="1"/>
    <n v="7000120198"/>
    <n v="212"/>
    <x v="0"/>
    <x v="0"/>
    <n v="212"/>
    <n v="0.51400000000000001"/>
    <n v="108.968"/>
    <x v="0"/>
    <x v="0"/>
    <s v="Vacumierung"/>
    <n v="5902"/>
  </r>
  <r>
    <x v="1"/>
    <x v="0"/>
    <n v="49500168"/>
    <x v="783"/>
    <d v="2021-08-24T00:00:00"/>
    <x v="1"/>
    <n v="7000120449"/>
    <n v="282"/>
    <x v="0"/>
    <x v="0"/>
    <n v="282"/>
    <n v="0.51400000000000001"/>
    <n v="144.94800000000001"/>
    <x v="0"/>
    <x v="0"/>
    <s v="Vacumierung"/>
    <n v="5902"/>
  </r>
  <r>
    <x v="1"/>
    <x v="0"/>
    <n v="49500171"/>
    <x v="684"/>
    <d v="2021-08-24T00:00:00"/>
    <x v="1"/>
    <n v="7000120397"/>
    <n v="212"/>
    <x v="0"/>
    <x v="0"/>
    <n v="212"/>
    <n v="1.1740999999999999"/>
    <n v="248.9092"/>
    <x v="0"/>
    <x v="0"/>
    <s v="Vacumierung"/>
    <n v="5902"/>
  </r>
  <r>
    <x v="1"/>
    <x v="0"/>
    <n v="49500190"/>
    <x v="351"/>
    <d v="2021-08-24T00:00:00"/>
    <x v="1"/>
    <n v="7000120199"/>
    <n v="598"/>
    <x v="0"/>
    <x v="0"/>
    <n v="598"/>
    <n v="2.5139999999999998"/>
    <n v="1503.3720000000001"/>
    <x v="0"/>
    <x v="0"/>
    <s v="Vacumierung"/>
    <n v="5902"/>
  </r>
  <r>
    <x v="1"/>
    <x v="0"/>
    <n v="49500192"/>
    <x v="630"/>
    <d v="2021-08-24T00:00:00"/>
    <x v="1"/>
    <n v="7000120423"/>
    <n v="85"/>
    <x v="0"/>
    <x v="0"/>
    <n v="85"/>
    <n v="1.514"/>
    <n v="128.69"/>
    <x v="0"/>
    <x v="0"/>
    <s v="Vacumierung"/>
    <n v="5902"/>
  </r>
  <r>
    <x v="1"/>
    <x v="0"/>
    <n v="49500193"/>
    <x v="631"/>
    <d v="2021-08-24T00:00:00"/>
    <x v="1"/>
    <n v="7000120218"/>
    <n v="360"/>
    <x v="0"/>
    <x v="0"/>
    <n v="360"/>
    <n v="2.214"/>
    <n v="797.04"/>
    <x v="0"/>
    <x v="0"/>
    <s v="Vacumierung"/>
    <n v="5902"/>
  </r>
  <r>
    <x v="1"/>
    <x v="0"/>
    <n v="49500204"/>
    <x v="205"/>
    <d v="2021-08-24T00:00:00"/>
    <x v="1"/>
    <n v="7000120398"/>
    <n v="212"/>
    <x v="0"/>
    <x v="0"/>
    <n v="212"/>
    <n v="0.51400000000000001"/>
    <n v="108.968"/>
    <x v="0"/>
    <x v="0"/>
    <s v="Vacumierung"/>
    <n v="5902"/>
  </r>
  <r>
    <x v="1"/>
    <x v="0"/>
    <n v="49500204"/>
    <x v="205"/>
    <d v="2021-08-24T00:00:00"/>
    <x v="1"/>
    <n v="7000120446"/>
    <n v="275"/>
    <x v="0"/>
    <x v="0"/>
    <n v="275"/>
    <n v="0.51400000000000001"/>
    <n v="141.35"/>
    <x v="0"/>
    <x v="0"/>
    <s v="Vacumierung"/>
    <n v="5902"/>
  </r>
  <r>
    <x v="1"/>
    <x v="0"/>
    <n v="49900001"/>
    <x v="784"/>
    <d v="2021-08-24T00:00:00"/>
    <x v="1"/>
    <n v="7000120200"/>
    <n v="555"/>
    <x v="0"/>
    <x v="0"/>
    <n v="555"/>
    <n v="0.51400000000000001"/>
    <n v="285.27"/>
    <x v="0"/>
    <x v="0"/>
    <s v="Vacumierung"/>
    <n v="5902"/>
  </r>
  <r>
    <x v="1"/>
    <x v="0"/>
    <n v="49900002"/>
    <x v="496"/>
    <d v="2021-08-24T00:00:00"/>
    <x v="1"/>
    <n v="7000120201"/>
    <n v="590"/>
    <x v="0"/>
    <x v="0"/>
    <n v="590"/>
    <n v="0.51400000000000001"/>
    <n v="303.26"/>
    <x v="0"/>
    <x v="0"/>
    <s v="Vacumierung"/>
    <n v="5902"/>
  </r>
  <r>
    <x v="1"/>
    <x v="0"/>
    <n v="50000103"/>
    <x v="358"/>
    <d v="2021-08-24T00:00:00"/>
    <x v="1"/>
    <n v="7000119340"/>
    <n v="540"/>
    <x v="2"/>
    <x v="2"/>
    <n v="324"/>
    <n v="4.1078999999999999"/>
    <n v="2218.2660000000001"/>
    <x v="6"/>
    <x v="3"/>
    <s v="EVP L2 kleines Band"/>
    <n v="6110"/>
  </r>
  <r>
    <x v="1"/>
    <x v="0"/>
    <n v="50000173"/>
    <x v="785"/>
    <d v="2021-08-24T00:00:00"/>
    <x v="1"/>
    <n v="7000119341"/>
    <n v="666"/>
    <x v="2"/>
    <x v="2"/>
    <n v="399.6"/>
    <n v="3.89"/>
    <n v="2590.7399999999998"/>
    <x v="6"/>
    <x v="3"/>
    <s v="EVP L2 kleines Band"/>
    <n v="6110"/>
  </r>
  <r>
    <x v="1"/>
    <x v="0"/>
    <n v="50000194"/>
    <x v="207"/>
    <d v="2021-08-24T00:00:00"/>
    <x v="1"/>
    <n v="7000119342"/>
    <n v="769"/>
    <x v="2"/>
    <x v="2"/>
    <n v="461.4"/>
    <n v="4.2023000000000001"/>
    <n v="3231.5686999999998"/>
    <x v="6"/>
    <x v="3"/>
    <s v="EVP L2 kleines Band"/>
    <n v="6110"/>
  </r>
  <r>
    <x v="1"/>
    <x v="0"/>
    <n v="50000223"/>
    <x v="68"/>
    <d v="2021-08-24T00:00:00"/>
    <x v="1"/>
    <n v="7000119354"/>
    <n v="1950"/>
    <x v="2"/>
    <x v="2"/>
    <n v="3900"/>
    <n v="9.4812999999999992"/>
    <n v="18488.535"/>
    <x v="7"/>
    <x v="4"/>
    <s v="Subunternehmer"/>
    <n v="9999"/>
  </r>
  <r>
    <x v="1"/>
    <x v="0"/>
    <n v="57000029"/>
    <x v="71"/>
    <d v="2021-08-24T00:00:00"/>
    <x v="1"/>
    <n v="7000119229"/>
    <n v="462"/>
    <x v="2"/>
    <x v="2"/>
    <n v="2772"/>
    <n v="20.163"/>
    <n v="9315.3060000000005"/>
    <x v="7"/>
    <x v="4"/>
    <s v="Subunternehmer"/>
    <n v="9999"/>
  </r>
  <r>
    <x v="1"/>
    <x v="0"/>
    <n v="57000089"/>
    <x v="786"/>
    <d v="2021-08-24T00:00:00"/>
    <x v="1"/>
    <n v="7000119862"/>
    <n v="28"/>
    <x v="2"/>
    <x v="2"/>
    <n v="112"/>
    <n v="16.002199999999998"/>
    <n v="448.0616"/>
    <x v="6"/>
    <x v="3"/>
    <s v="EVP L3 Torten / Blöcke"/>
    <n v="6120"/>
  </r>
  <r>
    <x v="1"/>
    <x v="0"/>
    <n v="57000164"/>
    <x v="208"/>
    <d v="2021-08-24T00:00:00"/>
    <x v="1"/>
    <n v="7000119211"/>
    <n v="360"/>
    <x v="2"/>
    <x v="2"/>
    <n v="360"/>
    <n v="6.4859999999999998"/>
    <n v="2334.96"/>
    <x v="4"/>
    <x v="1"/>
    <s v="Linie 4"/>
    <n v="5004"/>
  </r>
  <r>
    <x v="1"/>
    <x v="0"/>
    <n v="57000196"/>
    <x v="787"/>
    <d v="2021-08-24T00:00:00"/>
    <x v="1"/>
    <n v="7000119864"/>
    <n v="7"/>
    <x v="2"/>
    <x v="2"/>
    <n v="28"/>
    <n v="13.6526"/>
    <n v="95.568200000000004"/>
    <x v="6"/>
    <x v="3"/>
    <s v="EVP L3 Torten / Blöcke"/>
    <n v="6120"/>
  </r>
  <r>
    <x v="1"/>
    <x v="0"/>
    <n v="57000384"/>
    <x v="499"/>
    <d v="2021-08-24T00:00:00"/>
    <x v="1"/>
    <n v="7000119581"/>
    <n v="242"/>
    <x v="2"/>
    <x v="2"/>
    <n v="508.2"/>
    <n v="11.8094"/>
    <n v="2857.8748000000001"/>
    <x v="3"/>
    <x v="1"/>
    <s v="Linie 9"/>
    <n v="5009"/>
  </r>
  <r>
    <x v="1"/>
    <x v="0"/>
    <n v="57000423"/>
    <x v="211"/>
    <d v="2021-08-24T00:00:00"/>
    <x v="1"/>
    <n v="7000119168"/>
    <n v="463"/>
    <x v="2"/>
    <x v="2"/>
    <n v="833.4"/>
    <n v="10.6493"/>
    <n v="4930.6259"/>
    <x v="3"/>
    <x v="1"/>
    <s v="Linie 9"/>
    <n v="5009"/>
  </r>
  <r>
    <x v="1"/>
    <x v="0"/>
    <n v="57000428"/>
    <x v="212"/>
    <d v="2021-08-24T00:00:00"/>
    <x v="1"/>
    <n v="7000119633"/>
    <n v="1920"/>
    <x v="2"/>
    <x v="2"/>
    <n v="11520"/>
    <n v="24.664100000000001"/>
    <n v="47355.072"/>
    <x v="7"/>
    <x v="4"/>
    <s v="Subunternehmer"/>
    <n v="9999"/>
  </r>
  <r>
    <x v="1"/>
    <x v="0"/>
    <n v="57000502"/>
    <x v="225"/>
    <d v="2021-08-24T00:00:00"/>
    <x v="1"/>
    <n v="7000119635"/>
    <n v="560"/>
    <x v="2"/>
    <x v="2"/>
    <n v="3360"/>
    <n v="26.432600000000001"/>
    <n v="14802.255999999999"/>
    <x v="7"/>
    <x v="4"/>
    <s v="Subunternehmer"/>
    <n v="9999"/>
  </r>
  <r>
    <x v="1"/>
    <x v="0"/>
    <n v="57000503"/>
    <x v="225"/>
    <d v="2021-08-24T00:00:00"/>
    <x v="1"/>
    <n v="7000119636"/>
    <n v="392"/>
    <x v="2"/>
    <x v="2"/>
    <n v="2352"/>
    <n v="26.6722"/>
    <n v="10455.502399999999"/>
    <x v="7"/>
    <x v="4"/>
    <s v="Subunternehmer"/>
    <n v="9999"/>
  </r>
  <r>
    <x v="1"/>
    <x v="0"/>
    <n v="57000504"/>
    <x v="225"/>
    <d v="2021-08-24T00:00:00"/>
    <x v="1"/>
    <n v="7000119637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8-24T00:00:00"/>
    <x v="1"/>
    <n v="7000119638"/>
    <n v="224"/>
    <x v="2"/>
    <x v="2"/>
    <n v="1344"/>
    <n v="26.5914"/>
    <n v="5956.4736000000003"/>
    <x v="7"/>
    <x v="4"/>
    <s v="Subunternehmer"/>
    <n v="9999"/>
  </r>
  <r>
    <x v="1"/>
    <x v="0"/>
    <n v="57000600"/>
    <x v="215"/>
    <d v="2021-08-24T00:00:00"/>
    <x v="1"/>
    <n v="7000120075"/>
    <n v="986"/>
    <x v="2"/>
    <x v="0"/>
    <n v="1183.2"/>
    <n v="5.2927999999999997"/>
    <n v="6262.4409599999999"/>
    <x v="8"/>
    <x v="5"/>
    <s v="Linie 22"/>
    <n v="5022"/>
  </r>
  <r>
    <x v="1"/>
    <x v="0"/>
    <n v="57000601"/>
    <x v="366"/>
    <d v="2021-08-24T00:00:00"/>
    <x v="1"/>
    <n v="7000120076"/>
    <n v="306"/>
    <x v="2"/>
    <x v="0"/>
    <n v="367.2"/>
    <n v="4.5082000000000004"/>
    <n v="1655.41104"/>
    <x v="8"/>
    <x v="5"/>
    <s v="Linie 22"/>
    <n v="5022"/>
  </r>
  <r>
    <x v="1"/>
    <x v="0"/>
    <n v="57000611"/>
    <x v="371"/>
    <d v="2021-08-24T00:00:00"/>
    <x v="1"/>
    <n v="7000120084"/>
    <n v="136"/>
    <x v="2"/>
    <x v="0"/>
    <n v="163.19999999999999"/>
    <n v="4.4973999999999998"/>
    <n v="733.97568000000001"/>
    <x v="8"/>
    <x v="5"/>
    <s v="Linie 22"/>
    <n v="5022"/>
  </r>
  <r>
    <x v="1"/>
    <x v="0"/>
    <n v="57000623"/>
    <x v="83"/>
    <d v="2021-08-24T00:00:00"/>
    <x v="1"/>
    <n v="7000119406"/>
    <n v="2890"/>
    <x v="2"/>
    <x v="0"/>
    <n v="3468"/>
    <n v="5.2507000000000001"/>
    <n v="18209.427599999999"/>
    <x v="8"/>
    <x v="5"/>
    <s v="Linie 22"/>
    <n v="5022"/>
  </r>
  <r>
    <x v="1"/>
    <x v="0"/>
    <n v="57000644"/>
    <x v="788"/>
    <d v="2021-08-24T00:00:00"/>
    <x v="1"/>
    <n v="7000119775"/>
    <n v="4220"/>
    <x v="2"/>
    <x v="2"/>
    <n v="0"/>
    <n v="6.9915000000000003"/>
    <n v="29504.13"/>
    <x v="7"/>
    <x v="4"/>
    <s v="Subunternehmer"/>
    <n v="9999"/>
  </r>
  <r>
    <x v="1"/>
    <x v="0"/>
    <n v="57000646"/>
    <x v="789"/>
    <d v="2021-08-24T00:00:00"/>
    <x v="1"/>
    <n v="7000119639"/>
    <n v="112"/>
    <x v="2"/>
    <x v="2"/>
    <n v="672"/>
    <n v="26.3217"/>
    <n v="2948.0304000000001"/>
    <x v="7"/>
    <x v="4"/>
    <s v="Subunternehmer"/>
    <n v="9999"/>
  </r>
  <r>
    <x v="1"/>
    <x v="0"/>
    <n v="57000654"/>
    <x v="374"/>
    <d v="2021-08-24T00:00:00"/>
    <x v="1"/>
    <n v="7000120090"/>
    <n v="204"/>
    <x v="2"/>
    <x v="0"/>
    <n v="244.8"/>
    <n v="4.5091999999999999"/>
    <n v="1103.8521599999999"/>
    <x v="8"/>
    <x v="5"/>
    <s v="Linie 22"/>
    <n v="5022"/>
  </r>
  <r>
    <x v="1"/>
    <x v="0"/>
    <n v="57000657"/>
    <x v="375"/>
    <d v="2021-08-24T00:00:00"/>
    <x v="1"/>
    <n v="7000119410"/>
    <n v="272"/>
    <x v="2"/>
    <x v="0"/>
    <n v="326.39999999999998"/>
    <n v="5.3136999999999999"/>
    <n v="1734.39168"/>
    <x v="8"/>
    <x v="5"/>
    <s v="Linie 22"/>
    <n v="5022"/>
  </r>
  <r>
    <x v="1"/>
    <x v="0"/>
    <n v="57000666"/>
    <x v="377"/>
    <d v="2021-08-24T00:00:00"/>
    <x v="1"/>
    <n v="7000119411"/>
    <n v="204"/>
    <x v="2"/>
    <x v="0"/>
    <n v="244.8"/>
    <n v="5.2884000000000002"/>
    <n v="1294.60032"/>
    <x v="8"/>
    <x v="5"/>
    <s v="Linie 22"/>
    <n v="5022"/>
  </r>
  <r>
    <x v="1"/>
    <x v="0"/>
    <n v="57000673"/>
    <x v="89"/>
    <d v="2021-08-24T00:00:00"/>
    <x v="1"/>
    <n v="7000120095"/>
    <n v="170"/>
    <x v="2"/>
    <x v="0"/>
    <n v="204"/>
    <n v="4.5125000000000002"/>
    <n v="920.55"/>
    <x v="8"/>
    <x v="5"/>
    <s v="Linie 22"/>
    <n v="5022"/>
  </r>
  <r>
    <x v="1"/>
    <x v="0"/>
    <n v="57000707"/>
    <x v="88"/>
    <d v="2021-08-24T00:00:00"/>
    <x v="1"/>
    <n v="7000119230"/>
    <n v="936"/>
    <x v="2"/>
    <x v="2"/>
    <n v="3088.8"/>
    <n v="12.2601"/>
    <n v="11475.453600000001"/>
    <x v="7"/>
    <x v="4"/>
    <s v="Subunternehmer"/>
    <n v="9999"/>
  </r>
  <r>
    <x v="1"/>
    <x v="0"/>
    <n v="57000719"/>
    <x v="380"/>
    <d v="2021-08-24T00:00:00"/>
    <x v="1"/>
    <n v="7000120096"/>
    <n v="204"/>
    <x v="2"/>
    <x v="0"/>
    <n v="244.8"/>
    <n v="4.5068000000000001"/>
    <n v="1103.2646400000001"/>
    <x v="8"/>
    <x v="5"/>
    <s v="Linie 22"/>
    <n v="5022"/>
  </r>
  <r>
    <x v="1"/>
    <x v="0"/>
    <n v="57000720"/>
    <x v="92"/>
    <d v="2021-08-24T00:00:00"/>
    <x v="1"/>
    <n v="7000119697"/>
    <n v="4320"/>
    <x v="2"/>
    <x v="2"/>
    <n v="9072"/>
    <n v="10.3809"/>
    <n v="44845.487999999998"/>
    <x v="7"/>
    <x v="4"/>
    <s v="Subunternehmer"/>
    <n v="9999"/>
  </r>
  <r>
    <x v="1"/>
    <x v="0"/>
    <n v="57000729"/>
    <x v="790"/>
    <d v="2021-08-24T00:00:00"/>
    <x v="1"/>
    <n v="7000120097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8-24T00:00:00"/>
    <x v="1"/>
    <n v="7000120098"/>
    <n v="68"/>
    <x v="2"/>
    <x v="0"/>
    <n v="81.599999999999994"/>
    <n v="4.5096999999999996"/>
    <n v="367.99151999999998"/>
    <x v="8"/>
    <x v="5"/>
    <s v="Linie 22"/>
    <n v="5022"/>
  </r>
  <r>
    <x v="1"/>
    <x v="0"/>
    <n v="57000738"/>
    <x v="93"/>
    <d v="2021-08-24T00:00:00"/>
    <x v="1"/>
    <n v="7000120318"/>
    <n v="136"/>
    <x v="2"/>
    <x v="0"/>
    <n v="163.19999999999999"/>
    <n v="4.5096999999999996"/>
    <n v="735.98303999999996"/>
    <x v="8"/>
    <x v="5"/>
    <s v="Linie 22"/>
    <n v="5022"/>
  </r>
  <r>
    <x v="1"/>
    <x v="0"/>
    <n v="57000745"/>
    <x v="692"/>
    <d v="2021-08-24T00:00:00"/>
    <x v="1"/>
    <n v="7000119837"/>
    <n v="267"/>
    <x v="2"/>
    <x v="2"/>
    <n v="2904.96"/>
    <n v="29.534199999999998"/>
    <n v="7885.6314000000002"/>
    <x v="3"/>
    <x v="1"/>
    <s v="Wurstverpackung"/>
    <n v="5330"/>
  </r>
  <r>
    <x v="1"/>
    <x v="0"/>
    <n v="58000105"/>
    <x v="791"/>
    <d v="2021-08-24T00:00:00"/>
    <x v="1"/>
    <n v="7000119585"/>
    <n v="70"/>
    <x v="2"/>
    <x v="2"/>
    <n v="94.5"/>
    <n v="6.7637999999999998"/>
    <n v="473.46600000000001"/>
    <x v="3"/>
    <x v="1"/>
    <s v="Linie 1"/>
    <n v="5001"/>
  </r>
  <r>
    <x v="1"/>
    <x v="0"/>
    <n v="58000106"/>
    <x v="792"/>
    <d v="2021-08-24T00:00:00"/>
    <x v="1"/>
    <n v="7000119392"/>
    <n v="288"/>
    <x v="2"/>
    <x v="2"/>
    <n v="388.8"/>
    <n v="6.7637999999999998"/>
    <n v="1947.9744000000001"/>
    <x v="3"/>
    <x v="1"/>
    <s v="Linie 1"/>
    <n v="5001"/>
  </r>
  <r>
    <x v="1"/>
    <x v="0"/>
    <n v="58000112"/>
    <x v="226"/>
    <d v="2021-08-24T00:00:00"/>
    <x v="1"/>
    <n v="7000119529"/>
    <n v="775"/>
    <x v="2"/>
    <x v="2"/>
    <n v="1046.25"/>
    <n v="6.6712999999999996"/>
    <n v="5170.2574999999997"/>
    <x v="3"/>
    <x v="1"/>
    <s v="Linie 1"/>
    <n v="5001"/>
  </r>
  <r>
    <x v="1"/>
    <x v="0"/>
    <n v="58000337"/>
    <x v="386"/>
    <d v="2021-08-24T00:00:00"/>
    <x v="1"/>
    <n v="7000119526"/>
    <n v="512"/>
    <x v="2"/>
    <x v="2"/>
    <n v="691.2"/>
    <n v="6.4288999999999996"/>
    <n v="3291.5967999999998"/>
    <x v="3"/>
    <x v="1"/>
    <s v="Linie 1"/>
    <n v="5001"/>
  </r>
  <r>
    <x v="1"/>
    <x v="0"/>
    <n v="58000609"/>
    <x v="98"/>
    <d v="2021-08-24T00:00:00"/>
    <x v="1"/>
    <n v="7000119190"/>
    <n v="1223"/>
    <x v="2"/>
    <x v="2"/>
    <n v="2201.4"/>
    <n v="10.9306"/>
    <n v="13368.123799999999"/>
    <x v="4"/>
    <x v="1"/>
    <s v="Linie 33"/>
    <n v="5033"/>
  </r>
  <r>
    <x v="1"/>
    <x v="0"/>
    <n v="58000610"/>
    <x v="704"/>
    <d v="2021-08-24T00:00:00"/>
    <x v="1"/>
    <n v="7000119530"/>
    <n v="3136"/>
    <x v="2"/>
    <x v="2"/>
    <n v="11038.72"/>
    <n v="16.462900000000001"/>
    <n v="51627.654399999999"/>
    <x v="7"/>
    <x v="4"/>
    <s v="Subunternehmer"/>
    <n v="9999"/>
  </r>
  <r>
    <x v="1"/>
    <x v="0"/>
    <n v="58000636"/>
    <x v="230"/>
    <d v="2021-08-24T00:00:00"/>
    <x v="1"/>
    <n v="7000120004"/>
    <n v="374"/>
    <x v="2"/>
    <x v="0"/>
    <n v="370.26"/>
    <n v="6.7282999999999999"/>
    <n v="2491.220358"/>
    <x v="8"/>
    <x v="5"/>
    <s v="Linie 21"/>
    <n v="5021"/>
  </r>
  <r>
    <x v="1"/>
    <x v="0"/>
    <n v="58000648"/>
    <x v="231"/>
    <d v="2021-08-24T00:00:00"/>
    <x v="1"/>
    <n v="7000120121"/>
    <n v="68"/>
    <x v="2"/>
    <x v="0"/>
    <n v="68"/>
    <n v="8.7829999999999995"/>
    <n v="597.24400000000003"/>
    <x v="8"/>
    <x v="5"/>
    <s v="Linie 23"/>
    <n v="5023"/>
  </r>
  <r>
    <x v="1"/>
    <x v="0"/>
    <n v="58000653"/>
    <x v="232"/>
    <d v="2021-08-24T00:00:00"/>
    <x v="1"/>
    <n v="7000119971"/>
    <n v="476"/>
    <x v="2"/>
    <x v="0"/>
    <n v="476"/>
    <n v="11.0871"/>
    <n v="5277.4596000000001"/>
    <x v="8"/>
    <x v="5"/>
    <s v="Linie 20"/>
    <n v="5020"/>
  </r>
  <r>
    <x v="1"/>
    <x v="0"/>
    <n v="58000655"/>
    <x v="233"/>
    <d v="2021-08-24T00:00:00"/>
    <x v="1"/>
    <n v="7000120006"/>
    <n v="204"/>
    <x v="2"/>
    <x v="0"/>
    <n v="201.96"/>
    <n v="6.7287999999999997"/>
    <n v="1358.9484480000001"/>
    <x v="8"/>
    <x v="5"/>
    <s v="Linie 21"/>
    <n v="5021"/>
  </r>
  <r>
    <x v="1"/>
    <x v="0"/>
    <n v="58000662"/>
    <x v="234"/>
    <d v="2021-08-24T00:00:00"/>
    <x v="1"/>
    <n v="7000120123"/>
    <n v="340"/>
    <x v="2"/>
    <x v="0"/>
    <n v="340"/>
    <n v="8.7815999999999992"/>
    <n v="2985.7440000000001"/>
    <x v="8"/>
    <x v="5"/>
    <s v="Linie 23"/>
    <n v="5023"/>
  </r>
  <r>
    <x v="1"/>
    <x v="0"/>
    <n v="58000681"/>
    <x v="238"/>
    <d v="2021-08-24T00:00:00"/>
    <x v="1"/>
    <n v="7000120007"/>
    <n v="68"/>
    <x v="2"/>
    <x v="0"/>
    <n v="67.319999999999993"/>
    <n v="6.7253999999999996"/>
    <n v="452.75392799999997"/>
    <x v="8"/>
    <x v="5"/>
    <s v="Linie 21"/>
    <n v="5021"/>
  </r>
  <r>
    <x v="1"/>
    <x v="0"/>
    <n v="58000686"/>
    <x v="241"/>
    <d v="2021-08-24T00:00:00"/>
    <x v="1"/>
    <n v="7000120127"/>
    <n v="68"/>
    <x v="2"/>
    <x v="0"/>
    <n v="68"/>
    <n v="8.7851999999999997"/>
    <n v="597.39359999999999"/>
    <x v="8"/>
    <x v="5"/>
    <s v="Linie 23"/>
    <n v="5023"/>
  </r>
  <r>
    <x v="1"/>
    <x v="0"/>
    <n v="58000694"/>
    <x v="242"/>
    <d v="2021-08-24T00:00:00"/>
    <x v="1"/>
    <n v="7000120009"/>
    <n v="68"/>
    <x v="2"/>
    <x v="0"/>
    <n v="67.319999999999993"/>
    <n v="6.7229000000000001"/>
    <n v="452.58562799999999"/>
    <x v="8"/>
    <x v="5"/>
    <s v="Linie 21"/>
    <n v="5021"/>
  </r>
  <r>
    <x v="1"/>
    <x v="0"/>
    <n v="58000706"/>
    <x v="244"/>
    <d v="2021-08-24T00:00:00"/>
    <x v="1"/>
    <n v="7000120010"/>
    <n v="136"/>
    <x v="2"/>
    <x v="0"/>
    <n v="134.63999999999999"/>
    <n v="6.7253999999999996"/>
    <n v="905.50785599999995"/>
    <x v="8"/>
    <x v="5"/>
    <s v="Linie 21"/>
    <n v="5021"/>
  </r>
  <r>
    <x v="1"/>
    <x v="0"/>
    <n v="58000733"/>
    <x v="793"/>
    <d v="2021-08-24T00:00:00"/>
    <x v="1"/>
    <n v="7000120011"/>
    <n v="408"/>
    <x v="2"/>
    <x v="0"/>
    <n v="403.92"/>
    <n v="6.7229000000000001"/>
    <n v="2715.5137679999998"/>
    <x v="8"/>
    <x v="5"/>
    <s v="Linie 21"/>
    <n v="5021"/>
  </r>
  <r>
    <x v="1"/>
    <x v="0"/>
    <n v="58000743"/>
    <x v="252"/>
    <d v="2021-08-24T00:00:00"/>
    <x v="1"/>
    <n v="7000120138"/>
    <n v="272"/>
    <x v="2"/>
    <x v="0"/>
    <n v="272"/>
    <n v="8.7881"/>
    <n v="2390.3631999999998"/>
    <x v="8"/>
    <x v="5"/>
    <s v="Linie 23"/>
    <n v="5023"/>
  </r>
  <r>
    <x v="1"/>
    <x v="0"/>
    <n v="58000746"/>
    <x v="253"/>
    <d v="2021-08-24T00:00:00"/>
    <x v="1"/>
    <n v="7000120014"/>
    <n v="204"/>
    <x v="2"/>
    <x v="0"/>
    <n v="201.96"/>
    <n v="6.7253999999999996"/>
    <n v="1358.261784"/>
    <x v="8"/>
    <x v="5"/>
    <s v="Linie 21"/>
    <n v="5021"/>
  </r>
  <r>
    <x v="1"/>
    <x v="0"/>
    <n v="58000756"/>
    <x v="794"/>
    <d v="2021-08-24T00:00:00"/>
    <x v="1"/>
    <n v="7000119978"/>
    <n v="374"/>
    <x v="2"/>
    <x v="0"/>
    <n v="374"/>
    <n v="11.058299999999999"/>
    <n v="4135.8041999999996"/>
    <x v="8"/>
    <x v="5"/>
    <s v="Linie 20"/>
    <n v="5020"/>
  </r>
  <r>
    <x v="1"/>
    <x v="0"/>
    <n v="58000758"/>
    <x v="255"/>
    <d v="2021-08-24T00:00:00"/>
    <x v="1"/>
    <n v="7000120015"/>
    <n v="272"/>
    <x v="2"/>
    <x v="0"/>
    <n v="269.27999999999997"/>
    <n v="6.7018000000000004"/>
    <n v="1804.6607039999999"/>
    <x v="8"/>
    <x v="5"/>
    <s v="Linie 21"/>
    <n v="5021"/>
  </r>
  <r>
    <x v="1"/>
    <x v="0"/>
    <n v="58000776"/>
    <x v="257"/>
    <d v="2021-08-24T00:00:00"/>
    <x v="1"/>
    <n v="7000120017"/>
    <n v="136"/>
    <x v="2"/>
    <x v="0"/>
    <n v="134.63999999999999"/>
    <n v="6.7229000000000001"/>
    <n v="905.17125599999997"/>
    <x v="8"/>
    <x v="5"/>
    <s v="Linie 21"/>
    <n v="5021"/>
  </r>
  <r>
    <x v="1"/>
    <x v="0"/>
    <n v="58000826"/>
    <x v="515"/>
    <d v="2021-08-24T00:00:00"/>
    <x v="1"/>
    <n v="7000119435"/>
    <n v="1275"/>
    <x v="2"/>
    <x v="0"/>
    <n v="1721.25"/>
    <n v="14.4465"/>
    <n v="24866.038124999999"/>
    <x v="8"/>
    <x v="5"/>
    <s v="Linie 23"/>
    <n v="5023"/>
  </r>
  <r>
    <x v="1"/>
    <x v="0"/>
    <n v="58000835"/>
    <x v="103"/>
    <d v="2021-08-24T00:00:00"/>
    <x v="1"/>
    <n v="7000119437"/>
    <n v="1190"/>
    <x v="2"/>
    <x v="0"/>
    <n v="1178.0999999999999"/>
    <n v="7.7157999999999998"/>
    <n v="9089.9839800000009"/>
    <x v="8"/>
    <x v="5"/>
    <s v="Linie 23"/>
    <n v="5023"/>
  </r>
  <r>
    <x v="1"/>
    <x v="0"/>
    <n v="58000847"/>
    <x v="597"/>
    <d v="2021-08-24T00:00:00"/>
    <x v="1"/>
    <n v="7000120233"/>
    <n v="1530"/>
    <x v="2"/>
    <x v="0"/>
    <n v="1514.7"/>
    <n v="8.0831999999999997"/>
    <n v="12243.62304"/>
    <x v="8"/>
    <x v="5"/>
    <s v="Linie 20"/>
    <n v="5020"/>
  </r>
  <r>
    <x v="1"/>
    <x v="0"/>
    <n v="58000849"/>
    <x v="517"/>
    <d v="2021-08-24T00:00:00"/>
    <x v="1"/>
    <n v="7000119378"/>
    <n v="935"/>
    <x v="2"/>
    <x v="0"/>
    <n v="935"/>
    <n v="11.0169"/>
    <n v="10300.8015"/>
    <x v="8"/>
    <x v="5"/>
    <s v="Linie 20"/>
    <n v="5020"/>
  </r>
  <r>
    <x v="1"/>
    <x v="0"/>
    <n v="58000856"/>
    <x v="259"/>
    <d v="2021-08-24T00:00:00"/>
    <x v="1"/>
    <n v="7000120152"/>
    <n v="748"/>
    <x v="2"/>
    <x v="0"/>
    <n v="748"/>
    <n v="8.7848000000000006"/>
    <n v="6571.0303999999996"/>
    <x v="8"/>
    <x v="5"/>
    <s v="Linie 23"/>
    <n v="5023"/>
  </r>
  <r>
    <x v="1"/>
    <x v="0"/>
    <n v="58000863"/>
    <x v="261"/>
    <d v="2021-08-24T00:00:00"/>
    <x v="1"/>
    <n v="7000120154"/>
    <n v="68"/>
    <x v="2"/>
    <x v="0"/>
    <n v="68"/>
    <n v="8.7910000000000004"/>
    <n v="597.78800000000001"/>
    <x v="8"/>
    <x v="5"/>
    <s v="Linie 23"/>
    <n v="5023"/>
  </r>
  <r>
    <x v="1"/>
    <x v="0"/>
    <n v="58000884"/>
    <x v="795"/>
    <d v="2021-08-24T00:00:00"/>
    <x v="1"/>
    <n v="7000119442"/>
    <n v="68"/>
    <x v="2"/>
    <x v="0"/>
    <n v="91.8"/>
    <n v="14.4894"/>
    <n v="1330.1269199999999"/>
    <x v="8"/>
    <x v="5"/>
    <s v="Linie 23"/>
    <n v="5023"/>
  </r>
  <r>
    <x v="1"/>
    <x v="0"/>
    <n v="58000887"/>
    <x v="411"/>
    <d v="2021-08-24T00:00:00"/>
    <x v="1"/>
    <n v="7000120003"/>
    <n v="408"/>
    <x v="2"/>
    <x v="0"/>
    <n v="408"/>
    <n v="11.056900000000001"/>
    <n v="4511.2151999999996"/>
    <x v="8"/>
    <x v="5"/>
    <s v="Linie 20"/>
    <n v="5020"/>
  </r>
  <r>
    <x v="1"/>
    <x v="0"/>
    <n v="58000888"/>
    <x v="724"/>
    <d v="2021-08-24T00:00:00"/>
    <x v="1"/>
    <n v="7000120021"/>
    <n v="1088"/>
    <x v="2"/>
    <x v="0"/>
    <n v="1077.1199999999999"/>
    <n v="6.7248000000000001"/>
    <n v="7243.4165759999996"/>
    <x v="8"/>
    <x v="5"/>
    <s v="Linie 21"/>
    <n v="5021"/>
  </r>
  <r>
    <x v="1"/>
    <x v="0"/>
    <n v="58000892"/>
    <x v="266"/>
    <d v="2021-08-24T00:00:00"/>
    <x v="1"/>
    <n v="7000120159"/>
    <n v="476"/>
    <x v="2"/>
    <x v="0"/>
    <n v="476"/>
    <n v="8.7815999999999992"/>
    <n v="4180.0415999999996"/>
    <x v="8"/>
    <x v="5"/>
    <s v="Linie 23"/>
    <n v="5023"/>
  </r>
  <r>
    <x v="1"/>
    <x v="0"/>
    <n v="58000895"/>
    <x v="412"/>
    <d v="2021-08-24T00:00:00"/>
    <x v="1"/>
    <n v="7000119292"/>
    <n v="612"/>
    <x v="2"/>
    <x v="0"/>
    <n v="612"/>
    <n v="11.069900000000001"/>
    <n v="6774.7788"/>
    <x v="8"/>
    <x v="5"/>
    <s v="Linie 20"/>
    <n v="5020"/>
  </r>
  <r>
    <x v="1"/>
    <x v="0"/>
    <n v="58000942"/>
    <x v="271"/>
    <d v="2021-08-24T00:00:00"/>
    <x v="1"/>
    <n v="7000120033"/>
    <n v="34"/>
    <x v="2"/>
    <x v="0"/>
    <n v="33.659999999999997"/>
    <n v="6.7253999999999996"/>
    <n v="226.37696399999999"/>
    <x v="8"/>
    <x v="5"/>
    <s v="Linie 21"/>
    <n v="5021"/>
  </r>
  <r>
    <x v="1"/>
    <x v="0"/>
    <n v="58000950"/>
    <x v="796"/>
    <d v="2021-08-24T00:00:00"/>
    <x v="1"/>
    <n v="7000119447"/>
    <n v="68"/>
    <x v="2"/>
    <x v="0"/>
    <n v="91.8"/>
    <n v="14.4887"/>
    <n v="1330.0626600000001"/>
    <x v="8"/>
    <x v="5"/>
    <s v="Linie 23"/>
    <n v="5023"/>
  </r>
  <r>
    <x v="1"/>
    <x v="0"/>
    <n v="58000951"/>
    <x v="274"/>
    <d v="2021-08-24T00:00:00"/>
    <x v="1"/>
    <n v="7000120034"/>
    <n v="68"/>
    <x v="2"/>
    <x v="0"/>
    <n v="67.319999999999993"/>
    <n v="6.7297000000000002"/>
    <n v="453.04340400000001"/>
    <x v="8"/>
    <x v="5"/>
    <s v="Linie 21"/>
    <n v="5021"/>
  </r>
  <r>
    <x v="1"/>
    <x v="0"/>
    <n v="58000961"/>
    <x v="726"/>
    <d v="2021-08-24T00:00:00"/>
    <x v="1"/>
    <n v="7000120036"/>
    <n v="272"/>
    <x v="2"/>
    <x v="0"/>
    <n v="269.27999999999997"/>
    <n v="6.6875"/>
    <n v="1800.81"/>
    <x v="8"/>
    <x v="5"/>
    <s v="Linie 21"/>
    <n v="5021"/>
  </r>
  <r>
    <x v="1"/>
    <x v="0"/>
    <n v="58000974"/>
    <x v="650"/>
    <d v="2021-08-24T00:00:00"/>
    <x v="1"/>
    <n v="7000119451"/>
    <n v="136"/>
    <x v="2"/>
    <x v="0"/>
    <n v="134.63999999999999"/>
    <n v="7.7737999999999996"/>
    <n v="1046.664432"/>
    <x v="8"/>
    <x v="5"/>
    <s v="Linie 23"/>
    <n v="5023"/>
  </r>
  <r>
    <x v="1"/>
    <x v="0"/>
    <n v="58000999"/>
    <x v="279"/>
    <d v="2021-08-24T00:00:00"/>
    <x v="1"/>
    <n v="7000120043"/>
    <n v="68"/>
    <x v="2"/>
    <x v="0"/>
    <n v="67.319999999999993"/>
    <n v="6.7214999999999998"/>
    <n v="452.49137999999999"/>
    <x v="8"/>
    <x v="5"/>
    <s v="Linie 21"/>
    <n v="5021"/>
  </r>
  <r>
    <x v="1"/>
    <x v="0"/>
    <n v="58001014"/>
    <x v="580"/>
    <d v="2021-08-24T00:00:00"/>
    <x v="1"/>
    <n v="7000120234"/>
    <n v="170"/>
    <x v="2"/>
    <x v="0"/>
    <n v="168.3"/>
    <n v="8.1450999999999993"/>
    <n v="1370.82033"/>
    <x v="8"/>
    <x v="5"/>
    <s v="Linie 20"/>
    <n v="5020"/>
  </r>
  <r>
    <x v="1"/>
    <x v="0"/>
    <n v="58001028"/>
    <x v="281"/>
    <d v="2021-08-24T00:00:00"/>
    <x v="1"/>
    <n v="7000120050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8-24T00:00:00"/>
    <x v="1"/>
    <n v="7000120051"/>
    <n v="408"/>
    <x v="2"/>
    <x v="0"/>
    <n v="403.92"/>
    <n v="7.2862"/>
    <n v="2943.0419040000002"/>
    <x v="8"/>
    <x v="5"/>
    <s v="Linie 21"/>
    <n v="5021"/>
  </r>
  <r>
    <x v="1"/>
    <x v="0"/>
    <n v="58001062"/>
    <x v="797"/>
    <d v="2021-08-24T00:00:00"/>
    <x v="1"/>
    <n v="7000119632"/>
    <n v="255"/>
    <x v="2"/>
    <x v="0"/>
    <n v="255"/>
    <n v="9.41"/>
    <n v="2399.5500000000002"/>
    <x v="8"/>
    <x v="5"/>
    <s v="Linie 29"/>
    <n v="5029"/>
  </r>
  <r>
    <x v="1"/>
    <x v="0"/>
    <n v="58001065"/>
    <x v="284"/>
    <d v="2021-08-24T00:00:00"/>
    <x v="1"/>
    <n v="7000120061"/>
    <n v="204"/>
    <x v="2"/>
    <x v="0"/>
    <n v="201.96"/>
    <n v="6.7577999999999996"/>
    <n v="1364.805288"/>
    <x v="8"/>
    <x v="5"/>
    <s v="Linie 21"/>
    <n v="5021"/>
  </r>
  <r>
    <x v="1"/>
    <x v="0"/>
    <n v="58001071"/>
    <x v="432"/>
    <d v="2021-08-24T00:00:00"/>
    <x v="1"/>
    <n v="7000118279"/>
    <n v="340"/>
    <x v="2"/>
    <x v="0"/>
    <n v="442"/>
    <n v="7.1657999999999999"/>
    <n v="3167.2836000000002"/>
    <x v="4"/>
    <x v="1"/>
    <s v="Linie 36"/>
    <n v="5036"/>
  </r>
  <r>
    <x v="1"/>
    <x v="0"/>
    <n v="58001072"/>
    <x v="654"/>
    <d v="2021-08-24T00:00:00"/>
    <x v="1"/>
    <n v="7000119711"/>
    <n v="85"/>
    <x v="2"/>
    <x v="0"/>
    <n v="114.75"/>
    <n v="6.5824999999999996"/>
    <n v="755.34187499999996"/>
    <x v="4"/>
    <x v="1"/>
    <s v="Linie 36"/>
    <n v="5036"/>
  </r>
  <r>
    <x v="1"/>
    <x v="0"/>
    <n v="58001080"/>
    <x v="656"/>
    <d v="2021-08-24T00:00:00"/>
    <x v="1"/>
    <n v="7000120063"/>
    <n v="204"/>
    <x v="2"/>
    <x v="0"/>
    <n v="201.96"/>
    <n v="6.7332000000000001"/>
    <n v="1359.837072"/>
    <x v="8"/>
    <x v="5"/>
    <s v="Linie 21"/>
    <n v="5021"/>
  </r>
  <r>
    <x v="1"/>
    <x v="0"/>
    <n v="58001143"/>
    <x v="720"/>
    <d v="2021-08-24T00:00:00"/>
    <x v="1"/>
    <n v="7000120193"/>
    <n v="765"/>
    <x v="2"/>
    <x v="0"/>
    <n v="757.35"/>
    <n v="8.6516999999999999"/>
    <n v="6552.3649949999999"/>
    <x v="8"/>
    <x v="5"/>
    <s v="Linie 29"/>
    <n v="5029"/>
  </r>
  <r>
    <x v="1"/>
    <x v="0"/>
    <n v="59500008"/>
    <x v="798"/>
    <d v="2021-08-24T00:00:00"/>
    <x v="1"/>
    <n v="7000119723"/>
    <n v="72"/>
    <x v="2"/>
    <x v="0"/>
    <n v="216"/>
    <n v="2.6974"/>
    <n v="582.63840000000005"/>
    <x v="3"/>
    <x v="1"/>
    <s v="Espera"/>
    <n v="5901"/>
  </r>
  <r>
    <x v="1"/>
    <x v="0"/>
    <n v="59500027"/>
    <x v="799"/>
    <d v="2021-08-24T00:00:00"/>
    <x v="1"/>
    <n v="7000120399"/>
    <n v="248"/>
    <x v="0"/>
    <x v="0"/>
    <n v="248"/>
    <n v="2.5"/>
    <n v="620"/>
    <x v="0"/>
    <x v="0"/>
    <s v="Vacumierung"/>
    <n v="5902"/>
  </r>
  <r>
    <x v="1"/>
    <x v="0"/>
    <n v="59500035"/>
    <x v="800"/>
    <d v="2021-08-24T00:00:00"/>
    <x v="1"/>
    <n v="7000120219"/>
    <n v="134"/>
    <x v="0"/>
    <x v="0"/>
    <n v="134"/>
    <n v="0.56630000000000003"/>
    <n v="75.884200000000007"/>
    <x v="0"/>
    <x v="0"/>
    <s v="Vacumierung"/>
    <n v="5902"/>
  </r>
  <r>
    <x v="1"/>
    <x v="0"/>
    <n v="59500041"/>
    <x v="660"/>
    <d v="2021-08-24T00:00:00"/>
    <x v="1"/>
    <n v="7000120220"/>
    <n v="767"/>
    <x v="0"/>
    <x v="0"/>
    <n v="767"/>
    <n v="2.3342999999999998"/>
    <n v="1790.4081000000001"/>
    <x v="0"/>
    <x v="0"/>
    <s v="Vacumierung"/>
    <n v="5902"/>
  </r>
  <r>
    <x v="1"/>
    <x v="0"/>
    <n v="59500054"/>
    <x v="661"/>
    <d v="2021-08-24T00:00:00"/>
    <x v="1"/>
    <n v="7000120400"/>
    <n v="353"/>
    <x v="0"/>
    <x v="0"/>
    <n v="353"/>
    <n v="2.3342999999999998"/>
    <n v="824.00789999999995"/>
    <x v="0"/>
    <x v="0"/>
    <s v="Vacumierung"/>
    <n v="5902"/>
  </r>
  <r>
    <x v="1"/>
    <x v="0"/>
    <m/>
    <x v="120"/>
    <d v="2021-08-24T00:00:00"/>
    <x v="1"/>
    <n v="7000119364"/>
    <n v="0"/>
    <x v="3"/>
    <x v="3"/>
    <n v="0"/>
    <n v="0"/>
    <n v="0"/>
    <x v="0"/>
    <x v="0"/>
    <s v="Große Schneidemaschine Lachnit"/>
    <n v="1100"/>
  </r>
  <r>
    <x v="1"/>
    <x v="0"/>
    <m/>
    <x v="121"/>
    <d v="2021-08-24T00:00:00"/>
    <x v="1"/>
    <n v="7000119600"/>
    <n v="0"/>
    <x v="3"/>
    <x v="3"/>
    <n v="0"/>
    <n v="0"/>
    <n v="0"/>
    <x v="0"/>
    <x v="0"/>
    <s v="Kleine Schneidemaschine Käseteiler"/>
    <n v="1200"/>
  </r>
  <r>
    <x v="1"/>
    <x v="0"/>
    <m/>
    <x v="123"/>
    <d v="2021-08-24T00:00:00"/>
    <x v="1"/>
    <n v="7000119872"/>
    <n v="0"/>
    <x v="3"/>
    <x v="3"/>
    <n v="0"/>
    <n v="0"/>
    <n v="0"/>
    <x v="2"/>
    <x v="0"/>
    <s v="Thrun 2"/>
    <n v="2030"/>
  </r>
  <r>
    <x v="1"/>
    <x v="0"/>
    <m/>
    <x v="124"/>
    <d v="2021-08-24T00:00:00"/>
    <x v="1"/>
    <n v="7000119949"/>
    <n v="0"/>
    <x v="3"/>
    <x v="3"/>
    <n v="0"/>
    <n v="0"/>
    <n v="0"/>
    <x v="2"/>
    <x v="0"/>
    <s v="Mischer 1"/>
    <n v="2040"/>
  </r>
  <r>
    <x v="1"/>
    <x v="0"/>
    <m/>
    <x v="125"/>
    <d v="2021-08-24T00:00:00"/>
    <x v="1"/>
    <n v="7000119942"/>
    <n v="0"/>
    <x v="3"/>
    <x v="3"/>
    <n v="0"/>
    <n v="0"/>
    <n v="0"/>
    <x v="2"/>
    <x v="0"/>
    <s v="Mischer 2"/>
    <n v="2050"/>
  </r>
  <r>
    <x v="1"/>
    <x v="0"/>
    <m/>
    <x v="126"/>
    <d v="2021-08-24T00:00:00"/>
    <x v="1"/>
    <n v="7000119875"/>
    <n v="0"/>
    <x v="3"/>
    <x v="3"/>
    <n v="0"/>
    <n v="0"/>
    <n v="0"/>
    <x v="2"/>
    <x v="0"/>
    <s v="Stephan UMSK 130"/>
    <n v="2100"/>
  </r>
  <r>
    <x v="1"/>
    <x v="0"/>
    <m/>
    <x v="127"/>
    <d v="2021-08-24T00:00:00"/>
    <x v="1"/>
    <n v="7000119915"/>
    <n v="0"/>
    <x v="3"/>
    <x v="3"/>
    <n v="0"/>
    <n v="0"/>
    <n v="0"/>
    <x v="1"/>
    <x v="0"/>
    <s v="Füller unter M1"/>
    <n v="3010"/>
  </r>
  <r>
    <x v="1"/>
    <x v="0"/>
    <m/>
    <x v="128"/>
    <d v="2021-08-24T00:00:00"/>
    <x v="1"/>
    <n v="7000119922"/>
    <n v="0"/>
    <x v="3"/>
    <x v="3"/>
    <n v="0"/>
    <n v="0"/>
    <n v="0"/>
    <x v="1"/>
    <x v="0"/>
    <s v="Füller unter M2"/>
    <n v="3020"/>
  </r>
  <r>
    <x v="1"/>
    <x v="0"/>
    <m/>
    <x v="129"/>
    <d v="2021-08-24T00:00:00"/>
    <x v="1"/>
    <n v="7000119866"/>
    <n v="0"/>
    <x v="3"/>
    <x v="3"/>
    <n v="0"/>
    <n v="0"/>
    <n v="0"/>
    <x v="1"/>
    <x v="0"/>
    <s v="Füller unter Thrun 2"/>
    <n v="3030"/>
  </r>
  <r>
    <x v="1"/>
    <x v="0"/>
    <m/>
    <x v="131"/>
    <d v="2021-08-24T00:00:00"/>
    <x v="1"/>
    <n v="7000119797"/>
    <n v="0"/>
    <x v="3"/>
    <x v="3"/>
    <n v="0"/>
    <n v="0"/>
    <n v="0"/>
    <x v="2"/>
    <x v="0"/>
    <s v="Füller unter UMSK 130"/>
    <n v="3100"/>
  </r>
  <r>
    <x v="1"/>
    <x v="0"/>
    <m/>
    <x v="290"/>
    <d v="2021-08-24T00:00:00"/>
    <x v="1"/>
    <n v="7000119513"/>
    <n v="0"/>
    <x v="3"/>
    <x v="3"/>
    <n v="0"/>
    <n v="0"/>
    <n v="0"/>
    <x v="3"/>
    <x v="1"/>
    <s v="Linie 1"/>
    <n v="5001"/>
  </r>
  <r>
    <x v="1"/>
    <x v="0"/>
    <m/>
    <x v="132"/>
    <d v="2021-08-24T00:00:00"/>
    <x v="1"/>
    <n v="7000120235"/>
    <n v="0"/>
    <x v="3"/>
    <x v="3"/>
    <n v="0"/>
    <n v="0"/>
    <n v="0"/>
    <x v="8"/>
    <x v="5"/>
    <s v="Linie 20"/>
    <n v="5020"/>
  </r>
  <r>
    <x v="1"/>
    <x v="0"/>
    <m/>
    <x v="134"/>
    <d v="2021-08-24T00:00:00"/>
    <x v="1"/>
    <n v="7000118985"/>
    <n v="0.01"/>
    <x v="1"/>
    <x v="1"/>
    <n v="0"/>
    <n v="0"/>
    <n v="0"/>
    <x v="8"/>
    <x v="5"/>
    <s v="Linie 22"/>
    <n v="5022"/>
  </r>
  <r>
    <x v="1"/>
    <x v="0"/>
    <m/>
    <x v="134"/>
    <d v="2021-08-24T00:00:00"/>
    <x v="1"/>
    <n v="7000119421"/>
    <n v="0.01"/>
    <x v="1"/>
    <x v="1"/>
    <n v="0"/>
    <n v="0"/>
    <n v="0"/>
    <x v="8"/>
    <x v="5"/>
    <s v="Linie 22"/>
    <n v="5022"/>
  </r>
  <r>
    <x v="1"/>
    <x v="0"/>
    <m/>
    <x v="135"/>
    <d v="2021-08-24T00:00:00"/>
    <x v="1"/>
    <n v="7000119456"/>
    <n v="0.01"/>
    <x v="1"/>
    <x v="1"/>
    <n v="0"/>
    <n v="0"/>
    <n v="0"/>
    <x v="8"/>
    <x v="5"/>
    <s v="Linie 23"/>
    <n v="5023"/>
  </r>
  <r>
    <x v="1"/>
    <x v="0"/>
    <m/>
    <x v="589"/>
    <d v="2021-08-24T00:00:00"/>
    <x v="1"/>
    <n v="7000118684"/>
    <n v="0"/>
    <x v="3"/>
    <x v="3"/>
    <n v="0"/>
    <n v="0"/>
    <n v="0"/>
    <x v="8"/>
    <x v="5"/>
    <s v="Linie 29"/>
    <n v="5029"/>
  </r>
  <r>
    <x v="1"/>
    <x v="0"/>
    <m/>
    <x v="589"/>
    <d v="2021-08-24T00:00:00"/>
    <x v="1"/>
    <n v="7000119069"/>
    <n v="0"/>
    <x v="3"/>
    <x v="3"/>
    <n v="0"/>
    <n v="0"/>
    <n v="0"/>
    <x v="8"/>
    <x v="5"/>
    <s v="Linie 29"/>
    <n v="5029"/>
  </r>
  <r>
    <x v="1"/>
    <x v="0"/>
    <m/>
    <x v="589"/>
    <d v="2021-08-24T00:00:00"/>
    <x v="1"/>
    <n v="7000119070"/>
    <n v="0"/>
    <x v="3"/>
    <x v="3"/>
    <n v="0"/>
    <n v="0"/>
    <n v="0"/>
    <x v="8"/>
    <x v="5"/>
    <s v="Linie 29"/>
    <n v="5029"/>
  </r>
  <r>
    <x v="1"/>
    <x v="0"/>
    <m/>
    <x v="801"/>
    <d v="2021-08-24T00:00:00"/>
    <x v="1"/>
    <n v="7000115345"/>
    <n v="0"/>
    <x v="3"/>
    <x v="3"/>
    <n v="0"/>
    <n v="0"/>
    <n v="0"/>
    <x v="5"/>
    <x v="2"/>
    <s v="Linie 30"/>
    <n v="5030"/>
  </r>
  <r>
    <x v="1"/>
    <x v="0"/>
    <m/>
    <x v="291"/>
    <d v="2021-08-24T00:00:00"/>
    <x v="1"/>
    <n v="7000119346"/>
    <n v="0"/>
    <x v="3"/>
    <x v="3"/>
    <n v="0"/>
    <n v="0"/>
    <n v="0"/>
    <x v="1"/>
    <x v="0"/>
    <s v="Strudellinie"/>
    <n v="5160"/>
  </r>
  <r>
    <x v="1"/>
    <x v="0"/>
    <m/>
    <x v="453"/>
    <d v="2021-08-24T00:00:00"/>
    <x v="1"/>
    <n v="7000118950"/>
    <n v="0"/>
    <x v="3"/>
    <x v="3"/>
    <n v="0"/>
    <n v="0"/>
    <n v="0"/>
    <x v="8"/>
    <x v="5"/>
    <s v="Linie 21"/>
    <n v="5021"/>
  </r>
  <r>
    <x v="1"/>
    <x v="0"/>
    <m/>
    <x v="137"/>
    <d v="2021-08-24T00:00:00"/>
    <x v="1"/>
    <n v="7000119493"/>
    <n v="0"/>
    <x v="3"/>
    <x v="3"/>
    <n v="0"/>
    <n v="0"/>
    <n v="0"/>
    <x v="4"/>
    <x v="1"/>
    <s v="Linie 36"/>
    <n v="5036"/>
  </r>
  <r>
    <x v="1"/>
    <x v="0"/>
    <m/>
    <x v="293"/>
    <d v="2021-08-24T00:00:00"/>
    <x v="1"/>
    <n v="7000118285"/>
    <n v="0"/>
    <x v="3"/>
    <x v="3"/>
    <n v="0"/>
    <n v="0"/>
    <n v="0"/>
    <x v="4"/>
    <x v="1"/>
    <s v="Linie 36"/>
    <n v="5036"/>
  </r>
  <r>
    <x v="1"/>
    <x v="0"/>
    <m/>
    <x v="294"/>
    <d v="2021-08-24T00:00:00"/>
    <x v="1"/>
    <n v="7000119347"/>
    <n v="0"/>
    <x v="3"/>
    <x v="3"/>
    <n v="0"/>
    <n v="0"/>
    <n v="0"/>
    <x v="1"/>
    <x v="0"/>
    <s v="Strudellinie"/>
    <n v="5160"/>
  </r>
  <r>
    <x v="1"/>
    <x v="0"/>
    <n v="23500036"/>
    <x v="138"/>
    <d v="2021-08-25T00:00:00"/>
    <x v="1"/>
    <n v="7000119595"/>
    <n v="1485"/>
    <x v="0"/>
    <x v="0"/>
    <n v="1485"/>
    <n v="3.3168000000000002"/>
    <n v="4925.4480000000003"/>
    <x v="0"/>
    <x v="0"/>
    <s v="Kleine Schneidemaschine Käseteiler"/>
    <n v="1200"/>
  </r>
  <r>
    <x v="1"/>
    <x v="0"/>
    <n v="23500090"/>
    <x v="139"/>
    <d v="2021-08-25T00:00:00"/>
    <x v="1"/>
    <n v="7000120501"/>
    <n v="350"/>
    <x v="0"/>
    <x v="0"/>
    <n v="350"/>
    <n v="3.9115000000000002"/>
    <n v="1369.0250000000001"/>
    <x v="0"/>
    <x v="0"/>
    <s v="Große Schneidemaschine Lachnit"/>
    <n v="1100"/>
  </r>
  <r>
    <x v="1"/>
    <x v="0"/>
    <n v="23500091"/>
    <x v="140"/>
    <d v="2021-08-25T00:00:00"/>
    <x v="1"/>
    <n v="7000120500"/>
    <n v="754"/>
    <x v="0"/>
    <x v="0"/>
    <n v="754"/>
    <n v="3.9117999999999999"/>
    <n v="2949.4971999999998"/>
    <x v="0"/>
    <x v="0"/>
    <s v="Große Schneidemaschine Lachnit"/>
    <n v="1100"/>
  </r>
  <r>
    <x v="1"/>
    <x v="0"/>
    <n v="23500105"/>
    <x v="802"/>
    <d v="2021-08-25T00:00:00"/>
    <x v="1"/>
    <n v="7000119359"/>
    <n v="1629"/>
    <x v="0"/>
    <x v="0"/>
    <n v="1629"/>
    <n v="4.6020000000000003"/>
    <n v="7496.6580000000004"/>
    <x v="0"/>
    <x v="0"/>
    <s v="Große Schneidemaschine Lachnit"/>
    <n v="1100"/>
  </r>
  <r>
    <x v="1"/>
    <x v="0"/>
    <n v="23500273"/>
    <x v="457"/>
    <d v="2021-08-25T00:00:00"/>
    <x v="1"/>
    <n v="7000119598"/>
    <n v="4246.5"/>
    <x v="0"/>
    <x v="0"/>
    <n v="4246.5"/>
    <n v="3.0524"/>
    <n v="12962.016600000001"/>
    <x v="0"/>
    <x v="0"/>
    <s v="Kleine Schneidemaschine Käseteiler"/>
    <n v="1200"/>
  </r>
  <r>
    <x v="1"/>
    <x v="0"/>
    <n v="23500284"/>
    <x v="1"/>
    <d v="2021-08-25T00:00:00"/>
    <x v="1"/>
    <n v="7000120538"/>
    <n v="72"/>
    <x v="0"/>
    <x v="0"/>
    <n v="72"/>
    <n v="3.9931999999999999"/>
    <n v="287.5104"/>
    <x v="0"/>
    <x v="0"/>
    <s v="Schmelze Zutatenvorb."/>
    <n v="1400"/>
  </r>
  <r>
    <x v="1"/>
    <x v="0"/>
    <n v="23500302"/>
    <x v="4"/>
    <d v="2021-08-25T00:00:00"/>
    <x v="1"/>
    <n v="7000120391"/>
    <n v="450"/>
    <x v="0"/>
    <x v="0"/>
    <n v="450"/>
    <n v="5.6374000000000004"/>
    <n v="2536.83"/>
    <x v="0"/>
    <x v="0"/>
    <s v="Holac Zutatenvorbereitung"/>
    <n v="1410"/>
  </r>
  <r>
    <x v="1"/>
    <x v="0"/>
    <n v="23500369"/>
    <x v="146"/>
    <d v="2021-08-25T00:00:00"/>
    <x v="1"/>
    <n v="7000120481"/>
    <n v="100"/>
    <x v="0"/>
    <x v="0"/>
    <n v="100"/>
    <n v="1.1600999999999999"/>
    <n v="116.01"/>
    <x v="0"/>
    <x v="0"/>
    <s v="Schälen"/>
    <n v="5903"/>
  </r>
  <r>
    <x v="1"/>
    <x v="0"/>
    <n v="23500394"/>
    <x v="670"/>
    <d v="2021-08-25T00:00:00"/>
    <x v="1"/>
    <n v="7000119218"/>
    <n v="0"/>
    <x v="0"/>
    <x v="0"/>
    <n v="0"/>
    <n v="9.2812999999999999"/>
    <n v="0"/>
    <x v="4"/>
    <x v="1"/>
    <s v="Röstofen"/>
    <n v="5420"/>
  </r>
  <r>
    <x v="1"/>
    <x v="0"/>
    <n v="23500426"/>
    <x v="803"/>
    <d v="2021-08-25T00:00:00"/>
    <x v="1"/>
    <n v="7000119361"/>
    <n v="1860"/>
    <x v="0"/>
    <x v="0"/>
    <n v="1860"/>
    <n v="4.4999000000000002"/>
    <n v="8369.8140000000003"/>
    <x v="0"/>
    <x v="0"/>
    <s v="Große Schneidemaschine Lachnit"/>
    <n v="1100"/>
  </r>
  <r>
    <x v="1"/>
    <x v="0"/>
    <n v="23500524"/>
    <x v="301"/>
    <d v="2021-08-25T00:00:00"/>
    <x v="1"/>
    <n v="7000120227"/>
    <n v="1129"/>
    <x v="0"/>
    <x v="0"/>
    <n v="1129"/>
    <n v="4.3518999999999997"/>
    <n v="4913.2951000000003"/>
    <x v="0"/>
    <x v="0"/>
    <s v="Große Schneidemaschine Lachnit"/>
    <n v="1100"/>
  </r>
  <r>
    <x v="1"/>
    <x v="0"/>
    <n v="23500541"/>
    <x v="671"/>
    <d v="2021-08-25T00:00:00"/>
    <x v="1"/>
    <n v="7000120212"/>
    <n v="151"/>
    <x v="0"/>
    <x v="0"/>
    <n v="151"/>
    <n v="7.8643999999999998"/>
    <n v="1187.5244"/>
    <x v="0"/>
    <x v="0"/>
    <s v="Kleine Schneidemaschine Käseteiler"/>
    <n v="1200"/>
  </r>
  <r>
    <x v="1"/>
    <x v="0"/>
    <n v="29600002"/>
    <x v="461"/>
    <d v="2021-08-25T00:00:00"/>
    <x v="1"/>
    <n v="7000120570"/>
    <n v="135"/>
    <x v="0"/>
    <x v="0"/>
    <n v="135"/>
    <n v="2"/>
    <n v="270"/>
    <x v="0"/>
    <x v="0"/>
    <s v="Rohware aus-/umpacken, vorbereiten"/>
    <n v="1300"/>
  </r>
  <r>
    <x v="1"/>
    <x v="0"/>
    <n v="29600003"/>
    <x v="150"/>
    <d v="2021-08-25T00:00:00"/>
    <x v="1"/>
    <n v="7000120572"/>
    <n v="1837"/>
    <x v="0"/>
    <x v="0"/>
    <n v="1837"/>
    <n v="2.0516999999999999"/>
    <n v="3768.9729000000002"/>
    <x v="0"/>
    <x v="0"/>
    <s v="Rohware aus-/umpacken, vorbereiten"/>
    <n v="1300"/>
  </r>
  <r>
    <x v="1"/>
    <x v="0"/>
    <n v="29600007"/>
    <x v="152"/>
    <d v="2021-08-25T00:00:00"/>
    <x v="1"/>
    <n v="7000120491"/>
    <n v="939"/>
    <x v="0"/>
    <x v="0"/>
    <n v="939"/>
    <n v="0.5"/>
    <n v="469.5"/>
    <x v="0"/>
    <x v="0"/>
    <s v="Rohware aus-/umpacken, vorbereiten"/>
    <n v="1300"/>
  </r>
  <r>
    <x v="1"/>
    <x v="0"/>
    <n v="29600017"/>
    <x v="804"/>
    <d v="2021-08-25T00:00:00"/>
    <x v="1"/>
    <n v="7000120574"/>
    <n v="300"/>
    <x v="0"/>
    <x v="0"/>
    <n v="300"/>
    <n v="0.5"/>
    <n v="150"/>
    <x v="0"/>
    <x v="0"/>
    <s v="Rohware aus-/umpacken, vorbereiten"/>
    <n v="1300"/>
  </r>
  <r>
    <x v="1"/>
    <x v="0"/>
    <n v="29600019"/>
    <x v="464"/>
    <d v="2021-08-25T00:00:00"/>
    <x v="1"/>
    <n v="7000120575"/>
    <n v="74"/>
    <x v="0"/>
    <x v="0"/>
    <n v="74"/>
    <n v="0.98929999999999996"/>
    <n v="73.208200000000005"/>
    <x v="0"/>
    <x v="0"/>
    <s v="Rohware aus-/umpacken, vorbereiten"/>
    <n v="1300"/>
  </r>
  <r>
    <x v="1"/>
    <x v="0"/>
    <n v="29600020"/>
    <x v="465"/>
    <d v="2021-08-25T00:00:00"/>
    <x v="1"/>
    <n v="7000120576"/>
    <n v="285"/>
    <x v="0"/>
    <x v="0"/>
    <n v="285"/>
    <n v="1.5863"/>
    <n v="452.09550000000002"/>
    <x v="0"/>
    <x v="0"/>
    <s v="Rohware aus-/umpacken, vorbereiten"/>
    <n v="1300"/>
  </r>
  <r>
    <x v="1"/>
    <x v="0"/>
    <n v="29600023"/>
    <x v="466"/>
    <d v="2021-08-25T00:00:00"/>
    <x v="1"/>
    <n v="7000119966"/>
    <n v="281"/>
    <x v="0"/>
    <x v="0"/>
    <n v="281"/>
    <n v="0.98"/>
    <n v="275.38"/>
    <x v="0"/>
    <x v="0"/>
    <s v="Rohware aus-/umpacken, vorbereiten"/>
    <n v="1300"/>
  </r>
  <r>
    <x v="1"/>
    <x v="0"/>
    <n v="29600023"/>
    <x v="466"/>
    <d v="2021-08-25T00:00:00"/>
    <x v="1"/>
    <n v="7000120569"/>
    <n v="310"/>
    <x v="0"/>
    <x v="0"/>
    <n v="310"/>
    <n v="0.98"/>
    <n v="303.8"/>
    <x v="0"/>
    <x v="0"/>
    <s v="Rohware aus-/umpacken, vorbereiten"/>
    <n v="1300"/>
  </r>
  <r>
    <x v="1"/>
    <x v="0"/>
    <n v="29600024"/>
    <x v="605"/>
    <d v="2021-08-25T00:00:00"/>
    <x v="1"/>
    <n v="7000120577"/>
    <n v="1223"/>
    <x v="0"/>
    <x v="0"/>
    <n v="1223"/>
    <n v="0.55230000000000001"/>
    <n v="675.46289999999999"/>
    <x v="0"/>
    <x v="0"/>
    <s v="Rohware aus-/umpacken, vorbereiten"/>
    <n v="1300"/>
  </r>
  <r>
    <x v="1"/>
    <x v="0"/>
    <n v="31000169"/>
    <x v="158"/>
    <d v="2021-08-25T00:00:00"/>
    <x v="1"/>
    <n v="7000120253"/>
    <n v="2482"/>
    <x v="1"/>
    <x v="1"/>
    <n v="4790.26"/>
    <n v="5.9943999999999997"/>
    <n v="14878.1008"/>
    <x v="1"/>
    <x v="0"/>
    <s v="Füller unter Thrun 2"/>
    <n v="3030"/>
  </r>
  <r>
    <x v="1"/>
    <x v="0"/>
    <n v="31900001"/>
    <x v="159"/>
    <d v="2021-08-25T00:00:00"/>
    <x v="1"/>
    <n v="7000119798"/>
    <n v="343"/>
    <x v="1"/>
    <x v="1"/>
    <n v="2469.6"/>
    <n v="16.223700000000001"/>
    <n v="5564.7290999999996"/>
    <x v="2"/>
    <x v="0"/>
    <s v="Füller unter UMSK 130"/>
    <n v="3100"/>
  </r>
  <r>
    <x v="1"/>
    <x v="0"/>
    <n v="32000029"/>
    <x v="541"/>
    <d v="2021-08-25T00:00:00"/>
    <x v="1"/>
    <n v="7000120327"/>
    <n v="384"/>
    <x v="1"/>
    <x v="1"/>
    <n v="2572.8000000000002"/>
    <n v="19.2867"/>
    <n v="7406.0928000000004"/>
    <x v="1"/>
    <x v="0"/>
    <s v="Füller unter M1"/>
    <n v="3010"/>
  </r>
  <r>
    <x v="1"/>
    <x v="0"/>
    <n v="32000037"/>
    <x v="469"/>
    <d v="2021-08-25T00:00:00"/>
    <x v="1"/>
    <n v="7000120328"/>
    <n v="384"/>
    <x v="1"/>
    <x v="1"/>
    <n v="3225.6"/>
    <n v="24.093499999999999"/>
    <n v="9251.9040000000005"/>
    <x v="1"/>
    <x v="0"/>
    <s v="Füller unter M1"/>
    <n v="3010"/>
  </r>
  <r>
    <x v="1"/>
    <x v="0"/>
    <n v="32000049"/>
    <x v="16"/>
    <d v="2021-08-25T00:00:00"/>
    <x v="1"/>
    <n v="7000120380"/>
    <n v="1550"/>
    <x v="1"/>
    <x v="1"/>
    <n v="11160"/>
    <n v="19.3871"/>
    <n v="30050.005000000001"/>
    <x v="1"/>
    <x v="0"/>
    <s v="Füller unter M2"/>
    <n v="3020"/>
  </r>
  <r>
    <x v="1"/>
    <x v="0"/>
    <n v="32000067"/>
    <x v="18"/>
    <d v="2021-08-25T00:00:00"/>
    <x v="1"/>
    <n v="7000120329"/>
    <n v="528"/>
    <x v="1"/>
    <x v="1"/>
    <n v="5280"/>
    <n v="29.679400000000001"/>
    <n v="15670.7232"/>
    <x v="1"/>
    <x v="0"/>
    <s v="Füller unter M1"/>
    <n v="3010"/>
  </r>
  <r>
    <x v="1"/>
    <x v="0"/>
    <n v="32000070"/>
    <x v="164"/>
    <d v="2021-08-25T00:00:00"/>
    <x v="1"/>
    <n v="7000120330"/>
    <n v="369"/>
    <x v="1"/>
    <x v="1"/>
    <n v="3690"/>
    <n v="31.2315"/>
    <n v="11524.423500000001"/>
    <x v="1"/>
    <x v="0"/>
    <s v="Füller unter M1"/>
    <n v="3010"/>
  </r>
  <r>
    <x v="1"/>
    <x v="0"/>
    <n v="32000086"/>
    <x v="674"/>
    <d v="2021-08-25T00:00:00"/>
    <x v="1"/>
    <n v="7000119362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106"/>
    <x v="677"/>
    <d v="2021-08-25T00:00:00"/>
    <x v="1"/>
    <n v="7000120381"/>
    <n v="813"/>
    <x v="1"/>
    <x v="1"/>
    <n v="5853.6"/>
    <n v="21.9801"/>
    <n v="17869.8213"/>
    <x v="1"/>
    <x v="0"/>
    <s v="Füller unter M2"/>
    <n v="3020"/>
  </r>
  <r>
    <x v="1"/>
    <x v="0"/>
    <n v="35000268"/>
    <x v="170"/>
    <d v="2021-08-25T00:00:00"/>
    <x v="1"/>
    <n v="7000120331"/>
    <n v="4000"/>
    <x v="0"/>
    <x v="0"/>
    <n v="4000"/>
    <n v="2.5105"/>
    <n v="10042"/>
    <x v="2"/>
    <x v="0"/>
    <s v="Thrun 2"/>
    <n v="2030"/>
  </r>
  <r>
    <x v="1"/>
    <x v="0"/>
    <n v="35000268"/>
    <x v="170"/>
    <d v="2021-08-25T00:00:00"/>
    <x v="1"/>
    <n v="7000120331"/>
    <n v="4000"/>
    <x v="0"/>
    <x v="0"/>
    <n v="4000"/>
    <n v="2.5105"/>
    <n v="10042"/>
    <x v="2"/>
    <x v="0"/>
    <s v="Wolf Th2"/>
    <n v="2090"/>
  </r>
  <r>
    <x v="1"/>
    <x v="0"/>
    <n v="35000282"/>
    <x v="29"/>
    <d v="2021-08-25T00:00:00"/>
    <x v="1"/>
    <n v="7000120388"/>
    <n v="10800"/>
    <x v="0"/>
    <x v="0"/>
    <n v="10800"/>
    <n v="2.5482999999999998"/>
    <n v="27521.64"/>
    <x v="2"/>
    <x v="0"/>
    <s v="Mischer 2"/>
    <n v="2050"/>
  </r>
  <r>
    <x v="1"/>
    <x v="0"/>
    <n v="35000282"/>
    <x v="29"/>
    <d v="2021-08-25T00:00:00"/>
    <x v="1"/>
    <n v="7000120388"/>
    <n v="10800"/>
    <x v="0"/>
    <x v="0"/>
    <n v="10800"/>
    <n v="2.5482999999999998"/>
    <n v="27521.64"/>
    <x v="2"/>
    <x v="0"/>
    <s v="Wolf M2"/>
    <n v="2080"/>
  </r>
  <r>
    <x v="1"/>
    <x v="0"/>
    <n v="35000313"/>
    <x v="30"/>
    <d v="2021-08-25T00:00:00"/>
    <x v="1"/>
    <n v="7000120334"/>
    <n v="11700"/>
    <x v="0"/>
    <x v="0"/>
    <n v="11700"/>
    <n v="2.831"/>
    <n v="33122.699999999997"/>
    <x v="2"/>
    <x v="0"/>
    <s v="Mischer 1"/>
    <n v="2040"/>
  </r>
  <r>
    <x v="1"/>
    <x v="0"/>
    <n v="35000313"/>
    <x v="30"/>
    <d v="2021-08-25T00:00:00"/>
    <x v="1"/>
    <n v="7000120334"/>
    <n v="11700"/>
    <x v="0"/>
    <x v="0"/>
    <n v="11700"/>
    <n v="2.831"/>
    <n v="33122.699999999997"/>
    <x v="2"/>
    <x v="0"/>
    <s v="Wolf M1"/>
    <n v="2070"/>
  </r>
  <r>
    <x v="1"/>
    <x v="0"/>
    <n v="35000316"/>
    <x v="172"/>
    <d v="2021-08-25T00:00:00"/>
    <x v="1"/>
    <n v="7000120335"/>
    <n v="3600"/>
    <x v="0"/>
    <x v="0"/>
    <n v="3600"/>
    <n v="2.9933999999999998"/>
    <n v="10776.24"/>
    <x v="2"/>
    <x v="0"/>
    <s v="Mischer 1"/>
    <n v="2040"/>
  </r>
  <r>
    <x v="1"/>
    <x v="0"/>
    <n v="35000316"/>
    <x v="172"/>
    <d v="2021-08-25T00:00:00"/>
    <x v="1"/>
    <n v="7000120335"/>
    <n v="3600"/>
    <x v="0"/>
    <x v="0"/>
    <n v="3600"/>
    <n v="2.9933999999999998"/>
    <n v="10776.24"/>
    <x v="2"/>
    <x v="0"/>
    <s v="Wolf M1"/>
    <n v="2070"/>
  </r>
  <r>
    <x v="1"/>
    <x v="0"/>
    <n v="35000350"/>
    <x v="32"/>
    <d v="2021-08-25T00:00:00"/>
    <x v="1"/>
    <n v="7000120389"/>
    <n v="5400"/>
    <x v="0"/>
    <x v="0"/>
    <n v="5400"/>
    <n v="2.9060000000000001"/>
    <n v="15692.4"/>
    <x v="2"/>
    <x v="0"/>
    <s v="Mischer 2"/>
    <n v="2050"/>
  </r>
  <r>
    <x v="1"/>
    <x v="0"/>
    <n v="35000350"/>
    <x v="32"/>
    <d v="2021-08-25T00:00:00"/>
    <x v="1"/>
    <n v="7000120389"/>
    <n v="5400"/>
    <x v="0"/>
    <x v="0"/>
    <n v="5400"/>
    <n v="2.9060000000000001"/>
    <n v="15692.4"/>
    <x v="2"/>
    <x v="0"/>
    <s v="Wolf M2"/>
    <n v="2080"/>
  </r>
  <r>
    <x v="1"/>
    <x v="0"/>
    <n v="35900002"/>
    <x v="173"/>
    <d v="2021-08-25T00:00:00"/>
    <x v="1"/>
    <n v="7000120228"/>
    <n v="2400"/>
    <x v="0"/>
    <x v="0"/>
    <n v="2400"/>
    <n v="2.0203000000000002"/>
    <n v="4848.72"/>
    <x v="2"/>
    <x v="0"/>
    <s v="Stephan UMSK 130"/>
    <n v="2100"/>
  </r>
  <r>
    <x v="1"/>
    <x v="0"/>
    <n v="47000107"/>
    <x v="805"/>
    <d v="2021-08-25T00:00:00"/>
    <x v="1"/>
    <n v="7000119924"/>
    <n v="0"/>
    <x v="1"/>
    <x v="1"/>
    <n v="0"/>
    <n v="0.75680000000000003"/>
    <n v="0"/>
    <x v="4"/>
    <x v="1"/>
    <s v="Linie 34"/>
    <n v="5034"/>
  </r>
  <r>
    <x v="1"/>
    <x v="0"/>
    <n v="47000643"/>
    <x v="806"/>
    <d v="2021-08-25T00:00:00"/>
    <x v="1"/>
    <n v="7000119119"/>
    <n v="17136"/>
    <x v="1"/>
    <x v="1"/>
    <n v="4284"/>
    <n v="1.0004"/>
    <n v="17142.8544"/>
    <x v="3"/>
    <x v="1"/>
    <s v="Linie 16"/>
    <n v="5016"/>
  </r>
  <r>
    <x v="1"/>
    <x v="0"/>
    <n v="47000645"/>
    <x v="807"/>
    <d v="2021-08-25T00:00:00"/>
    <x v="1"/>
    <n v="7000119121"/>
    <n v="5835"/>
    <x v="1"/>
    <x v="1"/>
    <n v="1458.75"/>
    <n v="0.98440000000000005"/>
    <n v="5743.9740000000002"/>
    <x v="3"/>
    <x v="1"/>
    <s v="Linie 16"/>
    <n v="5016"/>
  </r>
  <r>
    <x v="1"/>
    <x v="0"/>
    <n v="47000849"/>
    <x v="39"/>
    <d v="2021-08-25T00:00:00"/>
    <x v="1"/>
    <n v="7000119103"/>
    <n v="1235"/>
    <x v="1"/>
    <x v="1"/>
    <n v="2667.6"/>
    <n v="9.3513000000000002"/>
    <n v="11548.8555"/>
    <x v="4"/>
    <x v="1"/>
    <s v="Linie 3"/>
    <n v="5003"/>
  </r>
  <r>
    <x v="1"/>
    <x v="0"/>
    <n v="47000895"/>
    <x v="328"/>
    <d v="2021-08-25T00:00:00"/>
    <x v="1"/>
    <n v="7000120377"/>
    <n v="463"/>
    <x v="1"/>
    <x v="1"/>
    <n v="926"/>
    <n v="7.7100999999999997"/>
    <n v="3569.7763"/>
    <x v="4"/>
    <x v="1"/>
    <s v="Linie 6"/>
    <n v="5006"/>
  </r>
  <r>
    <x v="1"/>
    <x v="0"/>
    <n v="47000948"/>
    <x v="330"/>
    <d v="2021-08-25T00:00:00"/>
    <x v="1"/>
    <n v="7000119088"/>
    <n v="6194"/>
    <x v="1"/>
    <x v="1"/>
    <n v="929.1"/>
    <n v="0.69630000000000003"/>
    <n v="4312.8822"/>
    <x v="4"/>
    <x v="1"/>
    <s v="Linie 34"/>
    <n v="5034"/>
  </r>
  <r>
    <x v="1"/>
    <x v="0"/>
    <n v="47000953"/>
    <x v="808"/>
    <d v="2021-08-25T00:00:00"/>
    <x v="1"/>
    <n v="7000119123"/>
    <n v="672"/>
    <x v="1"/>
    <x v="1"/>
    <n v="168"/>
    <n v="0.99760000000000004"/>
    <n v="670.38720000000001"/>
    <x v="3"/>
    <x v="1"/>
    <s v="Linie 16"/>
    <n v="5016"/>
  </r>
  <r>
    <x v="1"/>
    <x v="0"/>
    <n v="47000955"/>
    <x v="809"/>
    <d v="2021-08-25T00:00:00"/>
    <x v="1"/>
    <n v="7000119125"/>
    <n v="694"/>
    <x v="1"/>
    <x v="1"/>
    <n v="173.5"/>
    <n v="0.98029999999999995"/>
    <n v="680.32820000000004"/>
    <x v="3"/>
    <x v="1"/>
    <s v="Linie 16"/>
    <n v="5016"/>
  </r>
  <r>
    <x v="1"/>
    <x v="0"/>
    <n v="47000997"/>
    <x v="41"/>
    <d v="2021-08-25T00:00:00"/>
    <x v="1"/>
    <n v="7000118786"/>
    <n v="10752"/>
    <x v="1"/>
    <x v="1"/>
    <n v="1612.8"/>
    <n v="0.67949999999999999"/>
    <n v="7305.9840000000004"/>
    <x v="3"/>
    <x v="1"/>
    <s v="Linie 11"/>
    <n v="5011"/>
  </r>
  <r>
    <x v="1"/>
    <x v="0"/>
    <n v="47000998"/>
    <x v="187"/>
    <d v="2021-08-25T00:00:00"/>
    <x v="1"/>
    <n v="7000118787"/>
    <n v="3888"/>
    <x v="1"/>
    <x v="1"/>
    <n v="583.20000000000005"/>
    <n v="0.64959999999999996"/>
    <n v="2525.6448"/>
    <x v="3"/>
    <x v="1"/>
    <s v="Linie 11"/>
    <n v="5011"/>
  </r>
  <r>
    <x v="1"/>
    <x v="0"/>
    <n v="47000999"/>
    <x v="332"/>
    <d v="2021-08-25T00:00:00"/>
    <x v="1"/>
    <n v="7000119090"/>
    <n v="2950"/>
    <x v="1"/>
    <x v="1"/>
    <n v="442.5"/>
    <n v="0.71"/>
    <n v="2094.5"/>
    <x v="4"/>
    <x v="1"/>
    <s v="Linie 34"/>
    <n v="5034"/>
  </r>
  <r>
    <x v="1"/>
    <x v="0"/>
    <n v="47001000"/>
    <x v="333"/>
    <d v="2021-08-25T00:00:00"/>
    <x v="1"/>
    <n v="7000119091"/>
    <n v="2892"/>
    <x v="1"/>
    <x v="1"/>
    <n v="433.8"/>
    <n v="0.68089999999999995"/>
    <n v="1969.1628000000001"/>
    <x v="4"/>
    <x v="1"/>
    <s v="Linie 34"/>
    <n v="5034"/>
  </r>
  <r>
    <x v="1"/>
    <x v="0"/>
    <n v="47001001"/>
    <x v="334"/>
    <d v="2021-08-25T00:00:00"/>
    <x v="1"/>
    <n v="7000119092"/>
    <n v="1323"/>
    <x v="1"/>
    <x v="1"/>
    <n v="198.45"/>
    <n v="0.70779999999999998"/>
    <n v="936.4194"/>
    <x v="4"/>
    <x v="1"/>
    <s v="Linie 34"/>
    <n v="5034"/>
  </r>
  <r>
    <x v="1"/>
    <x v="0"/>
    <n v="47001002"/>
    <x v="335"/>
    <d v="2021-08-25T00:00:00"/>
    <x v="1"/>
    <n v="7000119093"/>
    <n v="1326"/>
    <x v="1"/>
    <x v="1"/>
    <n v="198.9"/>
    <n v="0.67869999999999997"/>
    <n v="899.95619999999997"/>
    <x v="4"/>
    <x v="1"/>
    <s v="Linie 34"/>
    <n v="5034"/>
  </r>
  <r>
    <x v="1"/>
    <x v="0"/>
    <n v="47001003"/>
    <x v="810"/>
    <d v="2021-08-25T00:00:00"/>
    <x v="1"/>
    <n v="7000119925"/>
    <n v="0"/>
    <x v="1"/>
    <x v="1"/>
    <n v="0"/>
    <n v="0.7883"/>
    <n v="0"/>
    <x v="4"/>
    <x v="1"/>
    <s v="Linie 34"/>
    <n v="5034"/>
  </r>
  <r>
    <x v="1"/>
    <x v="0"/>
    <n v="47001004"/>
    <x v="811"/>
    <d v="2021-08-25T00:00:00"/>
    <x v="1"/>
    <n v="7000119926"/>
    <n v="0"/>
    <x v="1"/>
    <x v="1"/>
    <n v="0"/>
    <n v="0.74809999999999999"/>
    <n v="0"/>
    <x v="4"/>
    <x v="1"/>
    <s v="Linie 34"/>
    <n v="5034"/>
  </r>
  <r>
    <x v="1"/>
    <x v="0"/>
    <n v="47001005"/>
    <x v="812"/>
    <d v="2021-08-25T00:00:00"/>
    <x v="1"/>
    <n v="7000119094"/>
    <n v="603"/>
    <x v="1"/>
    <x v="1"/>
    <n v="90.45"/>
    <n v="0.73799999999999999"/>
    <n v="445.01400000000001"/>
    <x v="4"/>
    <x v="1"/>
    <s v="Linie 34"/>
    <n v="5034"/>
  </r>
  <r>
    <x v="1"/>
    <x v="0"/>
    <n v="47001006"/>
    <x v="813"/>
    <d v="2021-08-25T00:00:00"/>
    <x v="1"/>
    <n v="7000119095"/>
    <n v="588"/>
    <x v="1"/>
    <x v="1"/>
    <n v="88.2"/>
    <n v="0.70720000000000005"/>
    <n v="415.83359999999999"/>
    <x v="4"/>
    <x v="1"/>
    <s v="Linie 34"/>
    <n v="5034"/>
  </r>
  <r>
    <x v="1"/>
    <x v="0"/>
    <n v="47001007"/>
    <x v="814"/>
    <d v="2021-08-25T00:00:00"/>
    <x v="1"/>
    <n v="7000119096"/>
    <n v="343"/>
    <x v="1"/>
    <x v="1"/>
    <n v="51.45"/>
    <n v="0.70760000000000001"/>
    <n v="242.70679999999999"/>
    <x v="4"/>
    <x v="1"/>
    <s v="Linie 34"/>
    <n v="5034"/>
  </r>
  <r>
    <x v="1"/>
    <x v="0"/>
    <n v="47001008"/>
    <x v="815"/>
    <d v="2021-08-25T00:00:00"/>
    <x v="1"/>
    <n v="7000119097"/>
    <n v="343"/>
    <x v="1"/>
    <x v="1"/>
    <n v="51.45"/>
    <n v="0.67849999999999999"/>
    <n v="232.72550000000001"/>
    <x v="4"/>
    <x v="1"/>
    <s v="Linie 34"/>
    <n v="5034"/>
  </r>
  <r>
    <x v="1"/>
    <x v="0"/>
    <n v="47001009"/>
    <x v="336"/>
    <d v="2021-08-25T00:00:00"/>
    <x v="1"/>
    <n v="7000119098"/>
    <n v="4805"/>
    <x v="1"/>
    <x v="1"/>
    <n v="720.75"/>
    <n v="0.69679999999999997"/>
    <n v="3348.1239999999998"/>
    <x v="4"/>
    <x v="1"/>
    <s v="Linie 34"/>
    <n v="5034"/>
  </r>
  <r>
    <x v="1"/>
    <x v="0"/>
    <n v="47001017"/>
    <x v="816"/>
    <d v="2021-08-25T00:00:00"/>
    <x v="1"/>
    <n v="7000115285"/>
    <n v="12816"/>
    <x v="1"/>
    <x v="1"/>
    <n v="1922.4"/>
    <n v="0.68730000000000002"/>
    <n v="8808.4367999999995"/>
    <x v="3"/>
    <x v="1"/>
    <s v="Linie 11"/>
    <n v="5011"/>
  </r>
  <r>
    <x v="1"/>
    <x v="0"/>
    <n v="48000044"/>
    <x v="620"/>
    <d v="2021-08-25T00:00:00"/>
    <x v="1"/>
    <n v="7000117588"/>
    <n v="10794"/>
    <x v="1"/>
    <x v="1"/>
    <n v="4317.6000000000004"/>
    <n v="1.3563000000000001"/>
    <n v="14639.9022"/>
    <x v="5"/>
    <x v="2"/>
    <s v="Linie 31"/>
    <n v="5031"/>
  </r>
  <r>
    <x v="1"/>
    <x v="0"/>
    <n v="48000045"/>
    <x v="189"/>
    <d v="2021-08-25T00:00:00"/>
    <x v="1"/>
    <n v="7000117589"/>
    <n v="6888"/>
    <x v="1"/>
    <x v="1"/>
    <n v="2755.2"/>
    <n v="1.4185000000000001"/>
    <n v="9770.6280000000006"/>
    <x v="5"/>
    <x v="2"/>
    <s v="Linie 31"/>
    <n v="5031"/>
  </r>
  <r>
    <x v="1"/>
    <x v="0"/>
    <n v="48000046"/>
    <x v="190"/>
    <d v="2021-08-25T00:00:00"/>
    <x v="1"/>
    <n v="7000117590"/>
    <n v="7056"/>
    <x v="1"/>
    <x v="1"/>
    <n v="2822.4"/>
    <n v="1.3908"/>
    <n v="9813.4848000000002"/>
    <x v="5"/>
    <x v="2"/>
    <s v="Linie 31"/>
    <n v="5031"/>
  </r>
  <r>
    <x v="1"/>
    <x v="0"/>
    <n v="48000057"/>
    <x v="817"/>
    <d v="2021-08-25T00:00:00"/>
    <x v="1"/>
    <n v="7000116598"/>
    <n v="14372"/>
    <x v="1"/>
    <x v="1"/>
    <n v="3161.84"/>
    <n v="1.1458999999999999"/>
    <n v="16468.874800000001"/>
    <x v="4"/>
    <x v="1"/>
    <s v="Linie 35"/>
    <n v="5035"/>
  </r>
  <r>
    <x v="1"/>
    <x v="0"/>
    <n v="48000063"/>
    <x v="193"/>
    <d v="2021-08-25T00:00:00"/>
    <x v="1"/>
    <n v="7000119495"/>
    <n v="3338"/>
    <x v="1"/>
    <x v="1"/>
    <n v="734.36"/>
    <n v="1.0587"/>
    <n v="3533.9405999999999"/>
    <x v="4"/>
    <x v="1"/>
    <s v="Linie 35"/>
    <n v="5035"/>
  </r>
  <r>
    <x v="1"/>
    <x v="0"/>
    <n v="48000093"/>
    <x v="818"/>
    <d v="2021-08-25T00:00:00"/>
    <x v="1"/>
    <n v="7000119516"/>
    <n v="5992"/>
    <x v="1"/>
    <x v="1"/>
    <n v="1198.4000000000001"/>
    <n v="0.94069999999999998"/>
    <n v="5636.6743999999999"/>
    <x v="3"/>
    <x v="1"/>
    <s v="Linie 1"/>
    <n v="5001"/>
  </r>
  <r>
    <x v="1"/>
    <x v="0"/>
    <n v="48000116"/>
    <x v="45"/>
    <d v="2021-08-25T00:00:00"/>
    <x v="1"/>
    <n v="7000115349"/>
    <n v="24934"/>
    <x v="1"/>
    <x v="1"/>
    <n v="4986.8"/>
    <n v="0.98129999999999995"/>
    <n v="24467.734199999999"/>
    <x v="4"/>
    <x v="1"/>
    <s v="Linie 15"/>
    <n v="5015"/>
  </r>
  <r>
    <x v="1"/>
    <x v="0"/>
    <n v="48000117"/>
    <x v="195"/>
    <d v="2021-08-25T00:00:00"/>
    <x v="1"/>
    <n v="7000115364"/>
    <n v="13717"/>
    <x v="1"/>
    <x v="1"/>
    <n v="2743.4"/>
    <n v="1.0744"/>
    <n v="14737.5448"/>
    <x v="4"/>
    <x v="1"/>
    <s v="Linie 15"/>
    <n v="5015"/>
  </r>
  <r>
    <x v="1"/>
    <x v="0"/>
    <n v="48000170"/>
    <x v="819"/>
    <d v="2021-08-25T00:00:00"/>
    <x v="1"/>
    <n v="7000118499"/>
    <n v="6260"/>
    <x v="1"/>
    <x v="1"/>
    <n v="1252"/>
    <n v="0.79610000000000003"/>
    <n v="4983.5860000000002"/>
    <x v="3"/>
    <x v="1"/>
    <s v="Linie 1"/>
    <n v="5001"/>
  </r>
  <r>
    <x v="1"/>
    <x v="0"/>
    <n v="48000193"/>
    <x v="551"/>
    <d v="2021-08-25T00:00:00"/>
    <x v="1"/>
    <n v="7000118506"/>
    <n v="9072"/>
    <x v="1"/>
    <x v="1"/>
    <n v="1814.4"/>
    <n v="1.0711999999999999"/>
    <n v="9717.9264000000003"/>
    <x v="3"/>
    <x v="1"/>
    <s v="Linie 1"/>
    <n v="5001"/>
  </r>
  <r>
    <x v="1"/>
    <x v="0"/>
    <n v="48000196"/>
    <x v="553"/>
    <d v="2021-08-25T00:00:00"/>
    <x v="1"/>
    <n v="7000118508"/>
    <n v="5084"/>
    <x v="1"/>
    <x v="1"/>
    <n v="1016.8"/>
    <n v="1.0729"/>
    <n v="5454.6235999999999"/>
    <x v="3"/>
    <x v="1"/>
    <s v="Linie 1"/>
    <n v="5001"/>
  </r>
  <r>
    <x v="1"/>
    <x v="0"/>
    <n v="48000203"/>
    <x v="820"/>
    <d v="2021-08-25T00:00:00"/>
    <x v="1"/>
    <n v="7000118501"/>
    <n v="4336"/>
    <x v="1"/>
    <x v="1"/>
    <n v="867.2"/>
    <n v="0.85350000000000004"/>
    <n v="3700.7759999999998"/>
    <x v="3"/>
    <x v="1"/>
    <s v="Linie 1"/>
    <n v="5001"/>
  </r>
  <r>
    <x v="1"/>
    <x v="0"/>
    <n v="48001017"/>
    <x v="821"/>
    <d v="2021-08-25T00:00:00"/>
    <x v="1"/>
    <n v="7000116607"/>
    <n v="6144"/>
    <x v="1"/>
    <x v="1"/>
    <n v="1351.68"/>
    <n v="1.0744"/>
    <n v="6601.1135999999997"/>
    <x v="4"/>
    <x v="1"/>
    <s v="Linie 35"/>
    <n v="5035"/>
  </r>
  <r>
    <x v="1"/>
    <x v="0"/>
    <n v="49500054"/>
    <x v="343"/>
    <d v="2021-08-25T00:00:00"/>
    <x v="1"/>
    <n v="7000120482"/>
    <n v="224"/>
    <x v="0"/>
    <x v="0"/>
    <n v="224"/>
    <n v="2.0139999999999998"/>
    <n v="451.13600000000002"/>
    <x v="0"/>
    <x v="0"/>
    <s v="Vacumierung"/>
    <n v="5902"/>
  </r>
  <r>
    <x v="1"/>
    <x v="0"/>
    <n v="49500063"/>
    <x v="346"/>
    <d v="2021-08-25T00:00:00"/>
    <x v="1"/>
    <n v="7000120519"/>
    <n v="568"/>
    <x v="0"/>
    <x v="0"/>
    <n v="568"/>
    <n v="2.214"/>
    <n v="1257.5519999999999"/>
    <x v="0"/>
    <x v="0"/>
    <s v="Vacumierung"/>
    <n v="5902"/>
  </r>
  <r>
    <x v="1"/>
    <x v="0"/>
    <n v="49500118"/>
    <x v="50"/>
    <d v="2021-08-25T00:00:00"/>
    <x v="1"/>
    <n v="7000120567"/>
    <n v="100"/>
    <x v="0"/>
    <x v="0"/>
    <n v="100"/>
    <n v="1.1740999999999999"/>
    <n v="117.41"/>
    <x v="0"/>
    <x v="0"/>
    <s v="Vacumierung"/>
    <n v="5902"/>
  </r>
  <r>
    <x v="1"/>
    <x v="0"/>
    <n v="49500143"/>
    <x v="487"/>
    <d v="2021-08-25T00:00:00"/>
    <x v="1"/>
    <n v="7000120520"/>
    <n v="410"/>
    <x v="0"/>
    <x v="0"/>
    <n v="410"/>
    <n v="0.51400000000000001"/>
    <n v="210.74"/>
    <x v="0"/>
    <x v="0"/>
    <s v="Vacumierung"/>
    <n v="5902"/>
  </r>
  <r>
    <x v="1"/>
    <x v="0"/>
    <n v="49500178"/>
    <x v="53"/>
    <d v="2021-08-25T00:00:00"/>
    <x v="1"/>
    <n v="7000119653"/>
    <n v="736"/>
    <x v="1"/>
    <x v="1"/>
    <n v="147.19999999999999"/>
    <n v="0.36659999999999998"/>
    <n v="269.81760000000003"/>
    <x v="3"/>
    <x v="1"/>
    <s v="Linie 9"/>
    <n v="5009"/>
  </r>
  <r>
    <x v="1"/>
    <x v="0"/>
    <n v="49500179"/>
    <x v="54"/>
    <d v="2021-08-25T00:00:00"/>
    <x v="1"/>
    <n v="7000119667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5T00:00:00"/>
    <x v="1"/>
    <n v="7000119663"/>
    <n v="552"/>
    <x v="1"/>
    <x v="1"/>
    <n v="110.4"/>
    <n v="0.36659999999999998"/>
    <n v="202.36320000000001"/>
    <x v="3"/>
    <x v="1"/>
    <s v="Linie 9"/>
    <n v="5009"/>
  </r>
  <r>
    <x v="1"/>
    <x v="0"/>
    <n v="49500182"/>
    <x v="56"/>
    <d v="2021-08-25T00:00:00"/>
    <x v="1"/>
    <n v="7000119671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5T00:00:00"/>
    <x v="1"/>
    <n v="7000119658"/>
    <n v="1104"/>
    <x v="1"/>
    <x v="1"/>
    <n v="220.8"/>
    <n v="0.36659999999999998"/>
    <n v="404.72640000000001"/>
    <x v="3"/>
    <x v="1"/>
    <s v="Linie 9"/>
    <n v="5009"/>
  </r>
  <r>
    <x v="1"/>
    <x v="0"/>
    <n v="49500184"/>
    <x v="58"/>
    <d v="2021-08-25T00:00:00"/>
    <x v="1"/>
    <n v="7000119684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5T00:00:00"/>
    <x v="1"/>
    <n v="7000119675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5T00:00:00"/>
    <x v="1"/>
    <n v="7000119690"/>
    <n v="0"/>
    <x v="1"/>
    <x v="1"/>
    <n v="0"/>
    <n v="0.42659999999999998"/>
    <n v="0"/>
    <x v="3"/>
    <x v="1"/>
    <s v="Linie 9"/>
    <n v="5009"/>
  </r>
  <r>
    <x v="1"/>
    <x v="0"/>
    <n v="49500191"/>
    <x v="489"/>
    <d v="2021-08-25T00:00:00"/>
    <x v="1"/>
    <n v="7000120483"/>
    <n v="497"/>
    <x v="0"/>
    <x v="0"/>
    <n v="497"/>
    <n v="2.214"/>
    <n v="1100.3579999999999"/>
    <x v="0"/>
    <x v="0"/>
    <s v="Vacumierung"/>
    <n v="5902"/>
  </r>
  <r>
    <x v="1"/>
    <x v="0"/>
    <n v="49500196"/>
    <x v="490"/>
    <d v="2021-08-25T00:00:00"/>
    <x v="1"/>
    <n v="7000120492"/>
    <n v="217"/>
    <x v="0"/>
    <x v="0"/>
    <n v="217"/>
    <n v="2.4E-2"/>
    <n v="5.2080000000000002"/>
    <x v="0"/>
    <x v="0"/>
    <s v="Vacumierung"/>
    <n v="5902"/>
  </r>
  <r>
    <x v="1"/>
    <x v="0"/>
    <n v="49900001"/>
    <x v="784"/>
    <d v="2021-08-25T00:00:00"/>
    <x v="1"/>
    <n v="7000120484"/>
    <n v="324"/>
    <x v="0"/>
    <x v="0"/>
    <n v="324"/>
    <n v="0.51400000000000001"/>
    <n v="166.536"/>
    <x v="0"/>
    <x v="0"/>
    <s v="Vacumierung"/>
    <n v="5902"/>
  </r>
  <r>
    <x v="1"/>
    <x v="0"/>
    <n v="50000240"/>
    <x v="498"/>
    <d v="2021-08-25T00:00:00"/>
    <x v="1"/>
    <n v="7000120473"/>
    <n v="862"/>
    <x v="2"/>
    <x v="2"/>
    <n v="827.52"/>
    <n v="3.8641000000000001"/>
    <n v="3330.8542000000002"/>
    <x v="6"/>
    <x v="3"/>
    <s v="EVP Jermi bei Weissenhorn"/>
    <n v="6200"/>
  </r>
  <r>
    <x v="1"/>
    <x v="0"/>
    <n v="50000241"/>
    <x v="822"/>
    <d v="2021-08-25T00:00:00"/>
    <x v="1"/>
    <n v="7000120505"/>
    <n v="978"/>
    <x v="2"/>
    <x v="2"/>
    <n v="938.88"/>
    <n v="3.8641000000000001"/>
    <n v="3779.0898000000002"/>
    <x v="6"/>
    <x v="3"/>
    <s v="EVP Jermi bei Weissenhorn"/>
    <n v="6200"/>
  </r>
  <r>
    <x v="1"/>
    <x v="0"/>
    <n v="50000247"/>
    <x v="823"/>
    <d v="2021-08-25T00:00:00"/>
    <x v="1"/>
    <n v="7000119353"/>
    <n v="3584"/>
    <x v="2"/>
    <x v="2"/>
    <n v="6881.28"/>
    <n v="8.4957999999999991"/>
    <n v="30448.947199999999"/>
    <x v="7"/>
    <x v="4"/>
    <s v="Subunternehmer"/>
    <n v="9999"/>
  </r>
  <r>
    <x v="1"/>
    <x v="0"/>
    <n v="57000116"/>
    <x v="824"/>
    <d v="2021-08-25T00:00:00"/>
    <x v="1"/>
    <n v="7000115420"/>
    <n v="32"/>
    <x v="2"/>
    <x v="2"/>
    <n v="32"/>
    <n v="4.4908999999999999"/>
    <n v="143.7088"/>
    <x v="4"/>
    <x v="1"/>
    <s v="Linie 4"/>
    <n v="5004"/>
  </r>
  <r>
    <x v="1"/>
    <x v="0"/>
    <n v="57000141"/>
    <x v="362"/>
    <d v="2021-08-25T00:00:00"/>
    <x v="1"/>
    <n v="7000120386"/>
    <n v="57"/>
    <x v="2"/>
    <x v="2"/>
    <n v="114"/>
    <n v="7.1058000000000003"/>
    <n v="405.03059999999999"/>
    <x v="3"/>
    <x v="1"/>
    <s v="Wurstverpackung"/>
    <n v="5330"/>
  </r>
  <r>
    <x v="1"/>
    <x v="0"/>
    <n v="57000176"/>
    <x v="559"/>
    <d v="2021-08-25T00:00:00"/>
    <x v="1"/>
    <n v="7000120387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8-25T00:00:00"/>
    <x v="1"/>
    <n v="7000119881"/>
    <n v="64"/>
    <x v="2"/>
    <x v="2"/>
    <n v="128"/>
    <n v="7.5796999999999999"/>
    <n v="485.10079999999999"/>
    <x v="3"/>
    <x v="1"/>
    <s v="Wurstverpackung"/>
    <n v="5330"/>
  </r>
  <r>
    <x v="1"/>
    <x v="0"/>
    <n v="57000213"/>
    <x v="74"/>
    <d v="2021-08-25T00:00:00"/>
    <x v="1"/>
    <n v="7000118177"/>
    <n v="40"/>
    <x v="2"/>
    <x v="2"/>
    <n v="40"/>
    <n v="5.3433000000000002"/>
    <n v="213.732"/>
    <x v="4"/>
    <x v="1"/>
    <s v="Linie 4"/>
    <n v="5004"/>
  </r>
  <r>
    <x v="1"/>
    <x v="0"/>
    <n v="57000213"/>
    <x v="74"/>
    <d v="2021-08-25T00:00:00"/>
    <x v="1"/>
    <n v="7000118791"/>
    <n v="721"/>
    <x v="2"/>
    <x v="2"/>
    <n v="721"/>
    <n v="5.3433000000000002"/>
    <n v="3852.5192999999999"/>
    <x v="4"/>
    <x v="1"/>
    <s v="Linie 4"/>
    <n v="5004"/>
  </r>
  <r>
    <x v="1"/>
    <x v="0"/>
    <n v="57000501"/>
    <x v="225"/>
    <d v="2021-08-25T00:00:00"/>
    <x v="1"/>
    <n v="7000119634"/>
    <n v="168"/>
    <x v="2"/>
    <x v="2"/>
    <n v="1008"/>
    <n v="26.768599999999999"/>
    <n v="4497.1247999999996"/>
    <x v="7"/>
    <x v="4"/>
    <s v="Subunternehmer"/>
    <n v="9999"/>
  </r>
  <r>
    <x v="1"/>
    <x v="0"/>
    <n v="57000530"/>
    <x v="825"/>
    <d v="2021-08-25T00:00:00"/>
    <x v="1"/>
    <n v="7000120213"/>
    <n v="2275"/>
    <x v="2"/>
    <x v="2"/>
    <n v="6825"/>
    <n v="14.3383"/>
    <n v="32619.6325"/>
    <x v="7"/>
    <x v="4"/>
    <s v="Subunternehmer"/>
    <n v="9999"/>
  </r>
  <r>
    <x v="1"/>
    <x v="0"/>
    <n v="57000530"/>
    <x v="825"/>
    <d v="2021-08-25T00:00:00"/>
    <x v="1"/>
    <n v="7000120214"/>
    <n v="91"/>
    <x v="2"/>
    <x v="2"/>
    <n v="273"/>
    <n v="14.3383"/>
    <n v="1304.7853"/>
    <x v="7"/>
    <x v="4"/>
    <s v="Subunternehmer"/>
    <n v="9999"/>
  </r>
  <r>
    <x v="1"/>
    <x v="0"/>
    <n v="57000530"/>
    <x v="825"/>
    <d v="2021-08-25T00:00:00"/>
    <x v="1"/>
    <n v="7000120215"/>
    <n v="637"/>
    <x v="2"/>
    <x v="2"/>
    <n v="1911"/>
    <n v="14.3383"/>
    <n v="9133.4971000000005"/>
    <x v="7"/>
    <x v="4"/>
    <s v="Subunternehmer"/>
    <n v="9999"/>
  </r>
  <r>
    <x v="1"/>
    <x v="0"/>
    <n v="57000602"/>
    <x v="216"/>
    <d v="2021-08-25T00:00:00"/>
    <x v="1"/>
    <n v="7000120077"/>
    <n v="748"/>
    <x v="2"/>
    <x v="0"/>
    <n v="897.6"/>
    <n v="5.2880000000000003"/>
    <n v="4746.5087999999996"/>
    <x v="8"/>
    <x v="5"/>
    <s v="Linie 22"/>
    <n v="5022"/>
  </r>
  <r>
    <x v="1"/>
    <x v="0"/>
    <n v="57000604"/>
    <x v="218"/>
    <d v="2021-08-25T00:00:00"/>
    <x v="1"/>
    <n v="7000120078"/>
    <n v="68"/>
    <x v="2"/>
    <x v="0"/>
    <n v="81.599999999999994"/>
    <n v="5.2899000000000003"/>
    <n v="431.65584000000001"/>
    <x v="8"/>
    <x v="5"/>
    <s v="Linie 22"/>
    <n v="5022"/>
  </r>
  <r>
    <x v="1"/>
    <x v="0"/>
    <n v="57000605"/>
    <x v="367"/>
    <d v="2021-08-25T00:00:00"/>
    <x v="1"/>
    <n v="7000120079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8-25T00:00:00"/>
    <x v="1"/>
    <n v="7000120080"/>
    <n v="544"/>
    <x v="2"/>
    <x v="0"/>
    <n v="652.79999999999995"/>
    <n v="5.2908999999999997"/>
    <n v="3453.8995199999999"/>
    <x v="8"/>
    <x v="5"/>
    <s v="Linie 22"/>
    <n v="5022"/>
  </r>
  <r>
    <x v="1"/>
    <x v="0"/>
    <n v="57000608"/>
    <x v="368"/>
    <d v="2021-08-25T00:00:00"/>
    <x v="1"/>
    <n v="7000120081"/>
    <n v="272"/>
    <x v="2"/>
    <x v="0"/>
    <n v="326.39999999999998"/>
    <n v="5.2899000000000003"/>
    <n v="1726.62336"/>
    <x v="8"/>
    <x v="5"/>
    <s v="Linie 22"/>
    <n v="5022"/>
  </r>
  <r>
    <x v="1"/>
    <x v="0"/>
    <n v="57000641"/>
    <x v="87"/>
    <d v="2021-08-25T00:00:00"/>
    <x v="1"/>
    <n v="7000120087"/>
    <n v="2720"/>
    <x v="2"/>
    <x v="0"/>
    <n v="3264"/>
    <n v="5.2706999999999997"/>
    <n v="17203.5648"/>
    <x v="8"/>
    <x v="5"/>
    <s v="Linie 22"/>
    <n v="5022"/>
  </r>
  <r>
    <x v="1"/>
    <x v="0"/>
    <n v="57000652"/>
    <x v="372"/>
    <d v="2021-08-25T00:00:00"/>
    <x v="1"/>
    <n v="7000120088"/>
    <n v="340"/>
    <x v="2"/>
    <x v="0"/>
    <n v="408"/>
    <n v="5.3045999999999998"/>
    <n v="2164.2768000000001"/>
    <x v="8"/>
    <x v="5"/>
    <s v="Linie 22"/>
    <n v="5022"/>
  </r>
  <r>
    <x v="1"/>
    <x v="0"/>
    <n v="57000745"/>
    <x v="692"/>
    <d v="2021-08-25T00:00:00"/>
    <x v="1"/>
    <n v="7000119160"/>
    <n v="771"/>
    <x v="2"/>
    <x v="2"/>
    <n v="8388.48"/>
    <n v="29.534199999999998"/>
    <n v="22770.868200000001"/>
    <x v="3"/>
    <x v="1"/>
    <s v="Wurstverpackung"/>
    <n v="5330"/>
  </r>
  <r>
    <x v="1"/>
    <x v="0"/>
    <n v="58000116"/>
    <x v="227"/>
    <d v="2021-08-25T00:00:00"/>
    <x v="1"/>
    <n v="7000119524"/>
    <n v="512"/>
    <x v="2"/>
    <x v="2"/>
    <n v="691.2"/>
    <n v="7.3334999999999999"/>
    <n v="3754.752"/>
    <x v="3"/>
    <x v="1"/>
    <s v="Linie 1"/>
    <n v="5001"/>
  </r>
  <r>
    <x v="1"/>
    <x v="0"/>
    <n v="58000183"/>
    <x v="826"/>
    <d v="2021-08-25T00:00:00"/>
    <x v="1"/>
    <n v="7000118511"/>
    <n v="785"/>
    <x v="2"/>
    <x v="0"/>
    <n v="4710"/>
    <n v="3.8100999999999998"/>
    <n v="17945.571"/>
    <x v="3"/>
    <x v="1"/>
    <s v="Wurstverpackung"/>
    <n v="5330"/>
  </r>
  <r>
    <x v="1"/>
    <x v="0"/>
    <n v="58000235"/>
    <x v="96"/>
    <d v="2021-08-25T00:00:00"/>
    <x v="1"/>
    <n v="7000117117"/>
    <n v="6491"/>
    <x v="2"/>
    <x v="2"/>
    <n v="62313.599999999999"/>
    <n v="33.631399999999999"/>
    <n v="218301.41740000001"/>
    <x v="5"/>
    <x v="2"/>
    <s v="Linie 30"/>
    <n v="5030"/>
  </r>
  <r>
    <x v="1"/>
    <x v="0"/>
    <n v="58000300"/>
    <x v="385"/>
    <d v="2021-08-25T00:00:00"/>
    <x v="1"/>
    <n v="7000117599"/>
    <n v="3561"/>
    <x v="2"/>
    <x v="2"/>
    <n v="22790.400000000001"/>
    <n v="22.683900000000001"/>
    <n v="80777.367899999997"/>
    <x v="5"/>
    <x v="2"/>
    <s v="Linie 31"/>
    <n v="5031"/>
  </r>
  <r>
    <x v="1"/>
    <x v="0"/>
    <n v="58000300"/>
    <x v="385"/>
    <d v="2021-08-25T00:00:00"/>
    <x v="1"/>
    <n v="7000119791"/>
    <n v="0"/>
    <x v="2"/>
    <x v="2"/>
    <n v="0"/>
    <n v="22.683900000000001"/>
    <n v="0"/>
    <x v="4"/>
    <x v="1"/>
    <s v="Linie 32"/>
    <n v="5032"/>
  </r>
  <r>
    <x v="1"/>
    <x v="0"/>
    <n v="58000338"/>
    <x v="228"/>
    <d v="2021-08-25T00:00:00"/>
    <x v="1"/>
    <n v="7000119527"/>
    <n v="524"/>
    <x v="2"/>
    <x v="2"/>
    <n v="707.4"/>
    <n v="6.9443999999999999"/>
    <n v="3638.8656000000001"/>
    <x v="3"/>
    <x v="1"/>
    <s v="Linie 1"/>
    <n v="5001"/>
  </r>
  <r>
    <x v="1"/>
    <x v="0"/>
    <n v="58000563"/>
    <x v="827"/>
    <d v="2021-08-25T00:00:00"/>
    <x v="1"/>
    <n v="7000119587"/>
    <n v="35"/>
    <x v="2"/>
    <x v="2"/>
    <n v="47.25"/>
    <n v="7.2131999999999996"/>
    <n v="252.46199999999999"/>
    <x v="3"/>
    <x v="1"/>
    <s v="Linie 1"/>
    <n v="5001"/>
  </r>
  <r>
    <x v="1"/>
    <x v="0"/>
    <n v="58000609"/>
    <x v="98"/>
    <d v="2021-08-25T00:00:00"/>
    <x v="1"/>
    <n v="7000119191"/>
    <n v="1170"/>
    <x v="2"/>
    <x v="2"/>
    <n v="2106"/>
    <n v="10.9306"/>
    <n v="12788.802"/>
    <x v="4"/>
    <x v="1"/>
    <s v="Linie 33"/>
    <n v="5033"/>
  </r>
  <r>
    <x v="1"/>
    <x v="0"/>
    <n v="58000631"/>
    <x v="229"/>
    <d v="2021-08-25T00:00:00"/>
    <x v="1"/>
    <n v="7000119970"/>
    <n v="714"/>
    <x v="2"/>
    <x v="0"/>
    <n v="785.4"/>
    <n v="6.5789999999999997"/>
    <n v="5167.1466"/>
    <x v="8"/>
    <x v="5"/>
    <s v="Linie 20"/>
    <n v="5020"/>
  </r>
  <r>
    <x v="1"/>
    <x v="0"/>
    <n v="58000638"/>
    <x v="391"/>
    <d v="2021-08-25T00:00:00"/>
    <x v="1"/>
    <n v="7000120117"/>
    <n v="204"/>
    <x v="2"/>
    <x v="0"/>
    <n v="201.96"/>
    <n v="7.7550999999999997"/>
    <n v="1566.219996"/>
    <x v="8"/>
    <x v="5"/>
    <s v="Linie 23"/>
    <n v="5023"/>
  </r>
  <r>
    <x v="1"/>
    <x v="0"/>
    <n v="58000640"/>
    <x v="828"/>
    <d v="2021-08-25T00:00:00"/>
    <x v="1"/>
    <n v="7000120119"/>
    <n v="476"/>
    <x v="2"/>
    <x v="0"/>
    <n v="471.24"/>
    <n v="8.9131"/>
    <n v="4200.2092439999997"/>
    <x v="8"/>
    <x v="5"/>
    <s v="Linie 23"/>
    <n v="5023"/>
  </r>
  <r>
    <x v="1"/>
    <x v="0"/>
    <n v="58000651"/>
    <x v="392"/>
    <d v="2021-08-25T00:00:00"/>
    <x v="1"/>
    <n v="7000120005"/>
    <n v="442"/>
    <x v="2"/>
    <x v="0"/>
    <n v="437.58"/>
    <n v="7.3226000000000004"/>
    <n v="3204.2233080000001"/>
    <x v="8"/>
    <x v="5"/>
    <s v="Linie 21"/>
    <n v="5021"/>
  </r>
  <r>
    <x v="1"/>
    <x v="0"/>
    <n v="58000665"/>
    <x v="235"/>
    <d v="2021-08-25T00:00:00"/>
    <x v="1"/>
    <n v="7000119972"/>
    <n v="34"/>
    <x v="2"/>
    <x v="0"/>
    <n v="37.4"/>
    <n v="6.5829000000000004"/>
    <n v="246.20045999999999"/>
    <x v="8"/>
    <x v="5"/>
    <s v="Linie 20"/>
    <n v="5020"/>
  </r>
  <r>
    <x v="1"/>
    <x v="0"/>
    <n v="58000678"/>
    <x v="237"/>
    <d v="2021-08-25T00:00:00"/>
    <x v="1"/>
    <n v="7000119973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08-25T00:00:00"/>
    <x v="1"/>
    <n v="7000120126"/>
    <n v="68"/>
    <x v="2"/>
    <x v="0"/>
    <n v="67.319999999999993"/>
    <n v="8.9092000000000002"/>
    <n v="599.76734399999998"/>
    <x v="8"/>
    <x v="5"/>
    <s v="Linie 23"/>
    <n v="5023"/>
  </r>
  <r>
    <x v="1"/>
    <x v="0"/>
    <n v="58000698"/>
    <x v="243"/>
    <d v="2021-08-25T00:00:00"/>
    <x v="1"/>
    <n v="7000120129"/>
    <n v="68"/>
    <x v="2"/>
    <x v="0"/>
    <n v="67.319999999999993"/>
    <n v="8.9067000000000007"/>
    <n v="599.59904400000005"/>
    <x v="8"/>
    <x v="5"/>
    <s v="Linie 23"/>
    <n v="5023"/>
  </r>
  <r>
    <x v="1"/>
    <x v="0"/>
    <n v="58000705"/>
    <x v="399"/>
    <d v="2021-08-25T00:00:00"/>
    <x v="1"/>
    <n v="7000119975"/>
    <n v="340"/>
    <x v="2"/>
    <x v="0"/>
    <n v="340"/>
    <n v="11.067"/>
    <n v="3762.78"/>
    <x v="8"/>
    <x v="5"/>
    <s v="Linie 20"/>
    <n v="5020"/>
  </r>
  <r>
    <x v="1"/>
    <x v="0"/>
    <n v="58000710"/>
    <x v="245"/>
    <d v="2021-08-25T00:00:00"/>
    <x v="1"/>
    <n v="7000120132"/>
    <n v="68"/>
    <x v="2"/>
    <x v="0"/>
    <n v="67.319999999999993"/>
    <n v="8.9092000000000002"/>
    <n v="599.76734399999998"/>
    <x v="8"/>
    <x v="5"/>
    <s v="Linie 23"/>
    <n v="5023"/>
  </r>
  <r>
    <x v="1"/>
    <x v="0"/>
    <n v="58000711"/>
    <x v="99"/>
    <d v="2021-08-25T00:00:00"/>
    <x v="1"/>
    <n v="7000120186"/>
    <n v="272"/>
    <x v="2"/>
    <x v="0"/>
    <n v="293.76"/>
    <n v="9.9582999999999995"/>
    <n v="2925.3502079999998"/>
    <x v="8"/>
    <x v="5"/>
    <s v="Linie 29"/>
    <n v="5029"/>
  </r>
  <r>
    <x v="1"/>
    <x v="0"/>
    <n v="58000713"/>
    <x v="246"/>
    <d v="2021-08-25T00:00:00"/>
    <x v="1"/>
    <n v="7000120133"/>
    <n v="136"/>
    <x v="2"/>
    <x v="0"/>
    <n v="136"/>
    <n v="8.7841000000000005"/>
    <n v="1194.6376"/>
    <x v="8"/>
    <x v="5"/>
    <s v="Linie 23"/>
    <n v="5023"/>
  </r>
  <r>
    <x v="1"/>
    <x v="0"/>
    <n v="58000730"/>
    <x v="250"/>
    <d v="2021-08-25T00:00:00"/>
    <x v="1"/>
    <n v="7000119976"/>
    <n v="204"/>
    <x v="2"/>
    <x v="0"/>
    <n v="224.4"/>
    <n v="6.5758000000000001"/>
    <n v="1475.60952"/>
    <x v="8"/>
    <x v="5"/>
    <s v="Linie 20"/>
    <n v="5020"/>
  </r>
  <r>
    <x v="1"/>
    <x v="0"/>
    <n v="58000734"/>
    <x v="100"/>
    <d v="2021-08-25T00:00:00"/>
    <x v="1"/>
    <n v="7000120012"/>
    <n v="204"/>
    <x v="2"/>
    <x v="0"/>
    <n v="201.96"/>
    <n v="7.4071999999999996"/>
    <n v="1495.958112"/>
    <x v="8"/>
    <x v="5"/>
    <s v="Linie 21"/>
    <n v="5021"/>
  </r>
  <r>
    <x v="1"/>
    <x v="0"/>
    <n v="58000735"/>
    <x v="829"/>
    <d v="2021-08-25T00:00:00"/>
    <x v="1"/>
    <n v="7000120134"/>
    <n v="136"/>
    <x v="2"/>
    <x v="0"/>
    <n v="134.63999999999999"/>
    <n v="7.7487000000000004"/>
    <n v="1043.2849679999999"/>
    <x v="8"/>
    <x v="5"/>
    <s v="Linie 23"/>
    <n v="5023"/>
  </r>
  <r>
    <x v="1"/>
    <x v="0"/>
    <n v="58000737"/>
    <x v="751"/>
    <d v="2021-08-25T00:00:00"/>
    <x v="1"/>
    <n v="7000120136"/>
    <n v="68"/>
    <x v="2"/>
    <x v="0"/>
    <n v="67.319999999999993"/>
    <n v="8.9164999999999992"/>
    <n v="600.25878"/>
    <x v="8"/>
    <x v="5"/>
    <s v="Linie 23"/>
    <n v="5023"/>
  </r>
  <r>
    <x v="1"/>
    <x v="0"/>
    <n v="58000738"/>
    <x v="101"/>
    <d v="2021-08-25T00:00:00"/>
    <x v="1"/>
    <n v="7000120187"/>
    <n v="272"/>
    <x v="2"/>
    <x v="0"/>
    <n v="293.76"/>
    <n v="9.9603999999999999"/>
    <n v="2925.9671039999998"/>
    <x v="8"/>
    <x v="5"/>
    <s v="Linie 29"/>
    <n v="5029"/>
  </r>
  <r>
    <x v="1"/>
    <x v="0"/>
    <n v="58000748"/>
    <x v="402"/>
    <d v="2021-08-25T00:00:00"/>
    <x v="1"/>
    <n v="7000120140"/>
    <n v="272"/>
    <x v="2"/>
    <x v="0"/>
    <n v="269.27999999999997"/>
    <n v="8.9092000000000002"/>
    <n v="2399.0693759999999"/>
    <x v="8"/>
    <x v="5"/>
    <s v="Linie 23"/>
    <n v="5023"/>
  </r>
  <r>
    <x v="1"/>
    <x v="0"/>
    <n v="58000751"/>
    <x v="254"/>
    <d v="2021-08-25T00:00:00"/>
    <x v="1"/>
    <n v="7000120142"/>
    <n v="272"/>
    <x v="2"/>
    <x v="0"/>
    <n v="272"/>
    <n v="8.7841000000000005"/>
    <n v="2389.2752"/>
    <x v="8"/>
    <x v="5"/>
    <s v="Linie 23"/>
    <n v="5023"/>
  </r>
  <r>
    <x v="1"/>
    <x v="0"/>
    <n v="58000762"/>
    <x v="405"/>
    <d v="2021-08-25T00:00:00"/>
    <x v="1"/>
    <n v="7000120145"/>
    <n v="204"/>
    <x v="2"/>
    <x v="0"/>
    <n v="201.96"/>
    <n v="8.8826999999999998"/>
    <n v="1793.950092"/>
    <x v="8"/>
    <x v="5"/>
    <s v="Linie 23"/>
    <n v="5023"/>
  </r>
  <r>
    <x v="1"/>
    <x v="0"/>
    <n v="58000770"/>
    <x v="256"/>
    <d v="2021-08-25T00:00:00"/>
    <x v="1"/>
    <n v="7000120146"/>
    <n v="68"/>
    <x v="2"/>
    <x v="0"/>
    <n v="68"/>
    <n v="8.77"/>
    <n v="596.36"/>
    <x v="8"/>
    <x v="5"/>
    <s v="Linie 23"/>
    <n v="5023"/>
  </r>
  <r>
    <x v="1"/>
    <x v="0"/>
    <n v="58000772"/>
    <x v="406"/>
    <d v="2021-08-25T00:00:00"/>
    <x v="1"/>
    <n v="7000120016"/>
    <n v="204"/>
    <x v="2"/>
    <x v="0"/>
    <n v="201.96"/>
    <n v="7.2915999999999999"/>
    <n v="1472.6115359999999"/>
    <x v="8"/>
    <x v="5"/>
    <s v="Linie 21"/>
    <n v="5021"/>
  </r>
  <r>
    <x v="1"/>
    <x v="0"/>
    <n v="58000813"/>
    <x v="408"/>
    <d v="2021-08-25T00:00:00"/>
    <x v="1"/>
    <n v="7000119737"/>
    <n v="448"/>
    <x v="2"/>
    <x v="2"/>
    <n v="1576.96"/>
    <n v="16.450299999999999"/>
    <n v="7369.7344000000003"/>
    <x v="7"/>
    <x v="4"/>
    <s v="Subunternehmer"/>
    <n v="9999"/>
  </r>
  <r>
    <x v="1"/>
    <x v="0"/>
    <n v="58000851"/>
    <x v="646"/>
    <d v="2021-08-25T00:00:00"/>
    <x v="1"/>
    <n v="7000119981"/>
    <n v="204"/>
    <x v="2"/>
    <x v="0"/>
    <n v="224.4"/>
    <n v="6.5758000000000001"/>
    <n v="1475.60952"/>
    <x v="8"/>
    <x v="5"/>
    <s v="Linie 20"/>
    <n v="5020"/>
  </r>
  <r>
    <x v="1"/>
    <x v="0"/>
    <n v="58000853"/>
    <x v="830"/>
    <d v="2021-08-25T00:00:00"/>
    <x v="1"/>
    <n v="7000120151"/>
    <n v="68"/>
    <x v="2"/>
    <x v="0"/>
    <n v="67.319999999999993"/>
    <n v="7.7427999999999999"/>
    <n v="521.24529600000005"/>
    <x v="8"/>
    <x v="5"/>
    <s v="Linie 23"/>
    <n v="5023"/>
  </r>
  <r>
    <x v="1"/>
    <x v="0"/>
    <n v="58000859"/>
    <x v="260"/>
    <d v="2021-08-25T00:00:00"/>
    <x v="1"/>
    <n v="7000119982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8-25T00:00:00"/>
    <x v="1"/>
    <n v="7000120153"/>
    <n v="102"/>
    <x v="2"/>
    <x v="0"/>
    <n v="100.98"/>
    <n v="7.7413999999999996"/>
    <n v="781.72657200000003"/>
    <x v="8"/>
    <x v="5"/>
    <s v="Linie 23"/>
    <n v="5023"/>
  </r>
  <r>
    <x v="1"/>
    <x v="0"/>
    <n v="58000866"/>
    <x v="262"/>
    <d v="2021-08-25T00:00:00"/>
    <x v="1"/>
    <n v="7000119983"/>
    <n v="238"/>
    <x v="2"/>
    <x v="0"/>
    <n v="238"/>
    <n v="11.060499999999999"/>
    <n v="2632.3989999999999"/>
    <x v="8"/>
    <x v="5"/>
    <s v="Linie 20"/>
    <n v="5020"/>
  </r>
  <r>
    <x v="1"/>
    <x v="0"/>
    <n v="58000883"/>
    <x v="754"/>
    <d v="2021-08-25T00:00:00"/>
    <x v="1"/>
    <n v="7000120155"/>
    <n v="272"/>
    <x v="2"/>
    <x v="0"/>
    <n v="269.27999999999997"/>
    <n v="8.9116"/>
    <n v="2399.7156479999999"/>
    <x v="8"/>
    <x v="5"/>
    <s v="Linie 23"/>
    <n v="5023"/>
  </r>
  <r>
    <x v="1"/>
    <x v="0"/>
    <n v="58000885"/>
    <x v="265"/>
    <d v="2021-08-25T00:00:00"/>
    <x v="1"/>
    <n v="7000119984"/>
    <n v="136"/>
    <x v="2"/>
    <x v="0"/>
    <n v="149.6"/>
    <n v="6.5925000000000002"/>
    <n v="986.23800000000006"/>
    <x v="8"/>
    <x v="5"/>
    <s v="Linie 20"/>
    <n v="5020"/>
  </r>
  <r>
    <x v="1"/>
    <x v="0"/>
    <n v="58000890"/>
    <x v="598"/>
    <d v="2021-08-25T00:00:00"/>
    <x v="1"/>
    <n v="7000120157"/>
    <n v="544"/>
    <x v="2"/>
    <x v="0"/>
    <n v="538.55999999999995"/>
    <n v="8.9067000000000007"/>
    <n v="4796.7923520000004"/>
    <x v="8"/>
    <x v="5"/>
    <s v="Linie 23"/>
    <n v="5023"/>
  </r>
  <r>
    <x v="1"/>
    <x v="0"/>
    <n v="58000894"/>
    <x v="105"/>
    <d v="2021-08-25T00:00:00"/>
    <x v="1"/>
    <n v="7000120190"/>
    <n v="1224"/>
    <x v="2"/>
    <x v="0"/>
    <n v="1321.92"/>
    <n v="9.9556000000000004"/>
    <n v="13160.506751999999"/>
    <x v="8"/>
    <x v="5"/>
    <s v="Linie 29"/>
    <n v="5029"/>
  </r>
  <r>
    <x v="1"/>
    <x v="0"/>
    <n v="58000895"/>
    <x v="412"/>
    <d v="2021-08-25T00:00:00"/>
    <x v="1"/>
    <n v="7000119987"/>
    <n v="884"/>
    <x v="2"/>
    <x v="0"/>
    <n v="884"/>
    <n v="11.069900000000001"/>
    <n v="9785.7916000000005"/>
    <x v="8"/>
    <x v="5"/>
    <s v="Linie 20"/>
    <n v="5020"/>
  </r>
  <r>
    <x v="1"/>
    <x v="0"/>
    <n v="58000899"/>
    <x v="755"/>
    <d v="2021-08-25T00:00:00"/>
    <x v="1"/>
    <n v="7000120160"/>
    <n v="884"/>
    <x v="2"/>
    <x v="0"/>
    <n v="875.16"/>
    <n v="7.7389000000000001"/>
    <n v="6772.7757240000001"/>
    <x v="8"/>
    <x v="5"/>
    <s v="Linie 23"/>
    <n v="5023"/>
  </r>
  <r>
    <x v="1"/>
    <x v="0"/>
    <n v="58000920"/>
    <x v="413"/>
    <d v="2021-08-25T00:00:00"/>
    <x v="1"/>
    <n v="7000120028"/>
    <n v="136"/>
    <x v="2"/>
    <x v="0"/>
    <n v="134.63999999999999"/>
    <n v="7.3190999999999997"/>
    <n v="985.443624"/>
    <x v="8"/>
    <x v="5"/>
    <s v="Linie 21"/>
    <n v="5021"/>
  </r>
  <r>
    <x v="1"/>
    <x v="0"/>
    <n v="58000921"/>
    <x v="831"/>
    <d v="2021-08-25T00:00:00"/>
    <x v="1"/>
    <n v="7000117858"/>
    <n v="2205"/>
    <x v="2"/>
    <x v="2"/>
    <n v="21168"/>
    <n v="34.681699999999999"/>
    <n v="76473.148499999996"/>
    <x v="7"/>
    <x v="4"/>
    <s v="Subunternehmer"/>
    <n v="9999"/>
  </r>
  <r>
    <x v="1"/>
    <x v="0"/>
    <n v="58000922"/>
    <x v="832"/>
    <d v="2021-08-25T00:00:00"/>
    <x v="1"/>
    <n v="7000117861"/>
    <n v="2394"/>
    <x v="2"/>
    <x v="2"/>
    <n v="22982.400000000001"/>
    <n v="34.914900000000003"/>
    <n v="83586.270600000003"/>
    <x v="7"/>
    <x v="4"/>
    <s v="Subunternehmer"/>
    <n v="9999"/>
  </r>
  <r>
    <x v="1"/>
    <x v="0"/>
    <n v="58000929"/>
    <x v="107"/>
    <d v="2021-08-25T00:00:00"/>
    <x v="1"/>
    <n v="7000120031"/>
    <n v="374"/>
    <x v="2"/>
    <x v="0"/>
    <n v="370.26"/>
    <n v="7.4116"/>
    <n v="2744.219016"/>
    <x v="8"/>
    <x v="5"/>
    <s v="Linie 21"/>
    <n v="5021"/>
  </r>
  <r>
    <x v="1"/>
    <x v="0"/>
    <n v="58000954"/>
    <x v="577"/>
    <d v="2021-08-25T00:00:00"/>
    <x v="1"/>
    <n v="7000120035"/>
    <n v="68"/>
    <x v="2"/>
    <x v="0"/>
    <n v="67.319999999999993"/>
    <n v="7.4071999999999996"/>
    <n v="498.65270400000003"/>
    <x v="8"/>
    <x v="5"/>
    <s v="Linie 21"/>
    <n v="5021"/>
  </r>
  <r>
    <x v="1"/>
    <x v="0"/>
    <n v="58000958"/>
    <x v="833"/>
    <d v="2021-08-25T00:00:00"/>
    <x v="1"/>
    <n v="7000120163"/>
    <n v="68"/>
    <x v="2"/>
    <x v="0"/>
    <n v="67.319999999999993"/>
    <n v="8.9067000000000007"/>
    <n v="599.59904400000005"/>
    <x v="8"/>
    <x v="5"/>
    <s v="Linie 23"/>
    <n v="5023"/>
  </r>
  <r>
    <x v="1"/>
    <x v="0"/>
    <n v="58000962"/>
    <x v="277"/>
    <d v="2021-08-25T00:00:00"/>
    <x v="1"/>
    <n v="7000120164"/>
    <n v="68"/>
    <x v="2"/>
    <x v="0"/>
    <n v="68"/>
    <n v="8.7827000000000002"/>
    <n v="597.22360000000003"/>
    <x v="8"/>
    <x v="5"/>
    <s v="Linie 23"/>
    <n v="5023"/>
  </r>
  <r>
    <x v="1"/>
    <x v="0"/>
    <n v="58000963"/>
    <x v="109"/>
    <d v="2021-08-25T00:00:00"/>
    <x v="1"/>
    <n v="7000120037"/>
    <n v="68"/>
    <x v="2"/>
    <x v="0"/>
    <n v="67.319999999999993"/>
    <n v="7.4051999999999998"/>
    <n v="498.51806399999998"/>
    <x v="8"/>
    <x v="5"/>
    <s v="Linie 21"/>
    <n v="5021"/>
  </r>
  <r>
    <x v="1"/>
    <x v="0"/>
    <n v="58000972"/>
    <x v="834"/>
    <d v="2021-08-25T00:00:00"/>
    <x v="1"/>
    <n v="7000120038"/>
    <n v="136"/>
    <x v="2"/>
    <x v="0"/>
    <n v="134.63999999999999"/>
    <n v="7.3494999999999999"/>
    <n v="989.53668000000005"/>
    <x v="8"/>
    <x v="5"/>
    <s v="Linie 21"/>
    <n v="5021"/>
  </r>
  <r>
    <x v="1"/>
    <x v="0"/>
    <n v="58000985"/>
    <x v="835"/>
    <d v="2021-08-25T00:00:00"/>
    <x v="1"/>
    <n v="7000120040"/>
    <n v="204"/>
    <x v="2"/>
    <x v="0"/>
    <n v="201.96"/>
    <n v="7.3181000000000003"/>
    <n v="1477.9634759999999"/>
    <x v="8"/>
    <x v="5"/>
    <s v="Linie 21"/>
    <n v="5021"/>
  </r>
  <r>
    <x v="1"/>
    <x v="0"/>
    <n v="58000986"/>
    <x v="836"/>
    <d v="2021-08-25T00:00:00"/>
    <x v="1"/>
    <n v="7000120167"/>
    <n v="204"/>
    <x v="2"/>
    <x v="0"/>
    <n v="204"/>
    <n v="8.7851999999999997"/>
    <n v="1792.1808000000001"/>
    <x v="8"/>
    <x v="5"/>
    <s v="Linie 23"/>
    <n v="5023"/>
  </r>
  <r>
    <x v="1"/>
    <x v="0"/>
    <n v="58000993"/>
    <x v="419"/>
    <d v="2021-08-25T00:00:00"/>
    <x v="1"/>
    <n v="7000120169"/>
    <n v="136"/>
    <x v="2"/>
    <x v="0"/>
    <n v="134.63999999999999"/>
    <n v="8.9110999999999994"/>
    <n v="1199.7905040000001"/>
    <x v="8"/>
    <x v="5"/>
    <s v="Linie 23"/>
    <n v="5023"/>
  </r>
  <r>
    <x v="1"/>
    <x v="0"/>
    <n v="58000997"/>
    <x v="421"/>
    <d v="2021-08-25T00:00:00"/>
    <x v="1"/>
    <n v="7000119993"/>
    <n v="204"/>
    <x v="2"/>
    <x v="0"/>
    <n v="204"/>
    <n v="11.059100000000001"/>
    <n v="2256.0563999999999"/>
    <x v="8"/>
    <x v="5"/>
    <s v="Linie 20"/>
    <n v="5020"/>
  </r>
  <r>
    <x v="1"/>
    <x v="0"/>
    <n v="58001000"/>
    <x v="837"/>
    <d v="2021-08-25T00:00:00"/>
    <x v="1"/>
    <n v="7000120170"/>
    <n v="204"/>
    <x v="2"/>
    <x v="0"/>
    <n v="204"/>
    <n v="8.7815999999999992"/>
    <n v="1791.4464"/>
    <x v="8"/>
    <x v="5"/>
    <s v="Linie 23"/>
    <n v="5023"/>
  </r>
  <r>
    <x v="1"/>
    <x v="0"/>
    <n v="58001013"/>
    <x v="422"/>
    <d v="2021-08-25T00:00:00"/>
    <x v="1"/>
    <n v="7000120046"/>
    <n v="102"/>
    <x v="2"/>
    <x v="0"/>
    <n v="100.98"/>
    <n v="7.32"/>
    <n v="739.17359999999996"/>
    <x v="8"/>
    <x v="5"/>
    <s v="Linie 21"/>
    <n v="5021"/>
  </r>
  <r>
    <x v="1"/>
    <x v="0"/>
    <n v="58001018"/>
    <x v="838"/>
    <d v="2021-08-25T00:00:00"/>
    <x v="1"/>
    <n v="7000120171"/>
    <n v="340"/>
    <x v="2"/>
    <x v="0"/>
    <n v="336.6"/>
    <n v="8.9067000000000007"/>
    <n v="2997.9952199999998"/>
    <x v="8"/>
    <x v="5"/>
    <s v="Linie 23"/>
    <n v="5023"/>
  </r>
  <r>
    <x v="1"/>
    <x v="0"/>
    <n v="58001021"/>
    <x v="423"/>
    <d v="2021-08-25T00:00:00"/>
    <x v="1"/>
    <n v="7000120048"/>
    <n v="612"/>
    <x v="2"/>
    <x v="0"/>
    <n v="605.88"/>
    <n v="7.3174999999999999"/>
    <n v="4433.5268999999998"/>
    <x v="8"/>
    <x v="5"/>
    <s v="Linie 21"/>
    <n v="5021"/>
  </r>
  <r>
    <x v="1"/>
    <x v="0"/>
    <n v="58001033"/>
    <x v="425"/>
    <d v="2021-08-25T00:00:00"/>
    <x v="1"/>
    <n v="7000120052"/>
    <n v="204"/>
    <x v="2"/>
    <x v="0"/>
    <n v="201.96"/>
    <n v="7.2614999999999998"/>
    <n v="1466.5325399999999"/>
    <x v="8"/>
    <x v="5"/>
    <s v="Linie 21"/>
    <n v="5021"/>
  </r>
  <r>
    <x v="1"/>
    <x v="0"/>
    <n v="58001036"/>
    <x v="427"/>
    <d v="2021-08-25T00:00:00"/>
    <x v="1"/>
    <n v="7000119996"/>
    <n v="136"/>
    <x v="2"/>
    <x v="0"/>
    <n v="136"/>
    <n v="11.1112"/>
    <n v="1511.1232"/>
    <x v="8"/>
    <x v="5"/>
    <s v="Linie 20"/>
    <n v="5020"/>
  </r>
  <r>
    <x v="1"/>
    <x v="0"/>
    <n v="58001045"/>
    <x v="839"/>
    <d v="2021-08-25T00:00:00"/>
    <x v="1"/>
    <n v="7000120054"/>
    <n v="34"/>
    <x v="2"/>
    <x v="0"/>
    <n v="33.659999999999997"/>
    <n v="7.3170999999999999"/>
    <n v="246.293586"/>
    <x v="8"/>
    <x v="5"/>
    <s v="Linie 21"/>
    <n v="5021"/>
  </r>
  <r>
    <x v="1"/>
    <x v="0"/>
    <n v="58001046"/>
    <x v="428"/>
    <d v="2021-08-25T00:00:00"/>
    <x v="1"/>
    <n v="7000120055"/>
    <n v="170"/>
    <x v="2"/>
    <x v="0"/>
    <n v="168.3"/>
    <n v="7.2851999999999997"/>
    <n v="1226.09916"/>
    <x v="8"/>
    <x v="5"/>
    <s v="Linie 21"/>
    <n v="5021"/>
  </r>
  <r>
    <x v="1"/>
    <x v="0"/>
    <n v="58001047"/>
    <x v="429"/>
    <d v="2021-08-25T00:00:00"/>
    <x v="1"/>
    <n v="7000120056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8-25T00:00:00"/>
    <x v="1"/>
    <n v="7000120058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8-25T00:00:00"/>
    <x v="1"/>
    <n v="7000120059"/>
    <n v="136"/>
    <x v="2"/>
    <x v="0"/>
    <n v="134.63999999999999"/>
    <n v="7.3166000000000002"/>
    <n v="985.10702400000002"/>
    <x v="8"/>
    <x v="5"/>
    <s v="Linie 21"/>
    <n v="5021"/>
  </r>
  <r>
    <x v="1"/>
    <x v="0"/>
    <n v="58001058"/>
    <x v="389"/>
    <d v="2021-08-25T00:00:00"/>
    <x v="1"/>
    <n v="7000117122"/>
    <n v="3798"/>
    <x v="2"/>
    <x v="2"/>
    <n v="36460.800000000003"/>
    <n v="34.1492"/>
    <n v="129698.66160000001"/>
    <x v="5"/>
    <x v="2"/>
    <s v="Linie 30"/>
    <n v="5030"/>
  </r>
  <r>
    <x v="1"/>
    <x v="0"/>
    <n v="58001076"/>
    <x v="840"/>
    <d v="2021-08-25T00:00:00"/>
    <x v="1"/>
    <n v="7000120062"/>
    <n v="340"/>
    <x v="2"/>
    <x v="0"/>
    <n v="336.6"/>
    <n v="6.8962000000000003"/>
    <n v="2321.2609200000002"/>
    <x v="8"/>
    <x v="5"/>
    <s v="Linie 21"/>
    <n v="5021"/>
  </r>
  <r>
    <x v="1"/>
    <x v="0"/>
    <n v="58001079"/>
    <x v="760"/>
    <d v="2021-08-25T00:00:00"/>
    <x v="1"/>
    <n v="7000120192"/>
    <n v="136"/>
    <x v="2"/>
    <x v="0"/>
    <n v="146.88"/>
    <n v="9.9458000000000002"/>
    <n v="1460.8391039999999"/>
    <x v="8"/>
    <x v="5"/>
    <s v="Linie 29"/>
    <n v="5029"/>
  </r>
  <r>
    <x v="1"/>
    <x v="0"/>
    <n v="58001082"/>
    <x v="434"/>
    <d v="2021-08-25T00:00:00"/>
    <x v="1"/>
    <n v="7000119999"/>
    <n v="272"/>
    <x v="2"/>
    <x v="0"/>
    <n v="272"/>
    <n v="11.0677"/>
    <n v="3010.4144000000001"/>
    <x v="8"/>
    <x v="5"/>
    <s v="Linie 20"/>
    <n v="5020"/>
  </r>
  <r>
    <x v="1"/>
    <x v="0"/>
    <n v="58001091"/>
    <x v="524"/>
    <d v="2021-08-25T00:00:00"/>
    <x v="1"/>
    <n v="7000120064"/>
    <n v="136"/>
    <x v="2"/>
    <x v="0"/>
    <n v="134.63999999999999"/>
    <n v="7.2595999999999998"/>
    <n v="977.43254400000001"/>
    <x v="8"/>
    <x v="5"/>
    <s v="Linie 21"/>
    <n v="5021"/>
  </r>
  <r>
    <x v="1"/>
    <x v="0"/>
    <n v="58001093"/>
    <x v="435"/>
    <d v="2021-08-25T00:00:00"/>
    <x v="1"/>
    <n v="7000120065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8-25T00:00:00"/>
    <x v="1"/>
    <n v="7000120066"/>
    <n v="68"/>
    <x v="2"/>
    <x v="0"/>
    <n v="67.319999999999993"/>
    <n v="7.2595999999999998"/>
    <n v="488.716272"/>
    <x v="8"/>
    <x v="5"/>
    <s v="Linie 21"/>
    <n v="5021"/>
  </r>
  <r>
    <x v="1"/>
    <x v="0"/>
    <n v="58001096"/>
    <x v="841"/>
    <d v="2021-08-25T00:00:00"/>
    <x v="1"/>
    <n v="7000120177"/>
    <n v="68"/>
    <x v="2"/>
    <x v="0"/>
    <n v="65.28"/>
    <n v="9.1835000000000004"/>
    <n v="599.49887999999999"/>
    <x v="8"/>
    <x v="5"/>
    <s v="Linie 23"/>
    <n v="5023"/>
  </r>
  <r>
    <x v="1"/>
    <x v="0"/>
    <n v="58001102"/>
    <x v="436"/>
    <d v="2021-08-25T00:00:00"/>
    <x v="1"/>
    <n v="7000120067"/>
    <n v="204"/>
    <x v="2"/>
    <x v="0"/>
    <n v="201.96"/>
    <n v="7.2784000000000004"/>
    <n v="1469.9456640000001"/>
    <x v="8"/>
    <x v="5"/>
    <s v="Linie 21"/>
    <n v="5021"/>
  </r>
  <r>
    <x v="1"/>
    <x v="0"/>
    <n v="58001108"/>
    <x v="718"/>
    <d v="2021-08-25T00:00:00"/>
    <x v="1"/>
    <n v="7000120068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8-25T00:00:00"/>
    <x v="1"/>
    <n v="7000120069"/>
    <n v="204"/>
    <x v="2"/>
    <x v="0"/>
    <n v="201.96"/>
    <n v="7.4082999999999997"/>
    <n v="1496.1802680000001"/>
    <x v="8"/>
    <x v="5"/>
    <s v="Linie 21"/>
    <n v="5021"/>
  </r>
  <r>
    <x v="1"/>
    <x v="0"/>
    <n v="58001140"/>
    <x v="116"/>
    <d v="2021-08-25T00:00:00"/>
    <x v="1"/>
    <n v="7000120070"/>
    <n v="136"/>
    <x v="2"/>
    <x v="0"/>
    <n v="134.63999999999999"/>
    <n v="7.4420999999999999"/>
    <n v="1002.0043439999999"/>
    <x v="8"/>
    <x v="5"/>
    <s v="Linie 21"/>
    <n v="5021"/>
  </r>
  <r>
    <x v="1"/>
    <x v="0"/>
    <n v="58001142"/>
    <x v="719"/>
    <d v="2021-08-25T00:00:00"/>
    <x v="1"/>
    <n v="7000120071"/>
    <n v="204"/>
    <x v="2"/>
    <x v="0"/>
    <n v="201.96"/>
    <n v="6.8868999999999998"/>
    <n v="1390.878324"/>
    <x v="8"/>
    <x v="5"/>
    <s v="Linie 21"/>
    <n v="5021"/>
  </r>
  <r>
    <x v="1"/>
    <x v="0"/>
    <n v="59500008"/>
    <x v="798"/>
    <d v="2021-08-25T00:00:00"/>
    <x v="1"/>
    <n v="7000119726"/>
    <n v="117"/>
    <x v="2"/>
    <x v="0"/>
    <n v="351"/>
    <n v="2.6974"/>
    <n v="946.78740000000005"/>
    <x v="3"/>
    <x v="1"/>
    <s v="Espera"/>
    <n v="5901"/>
  </r>
  <r>
    <x v="1"/>
    <x v="0"/>
    <n v="59500020"/>
    <x v="658"/>
    <d v="2021-08-25T00:00:00"/>
    <x v="1"/>
    <n v="7000120521"/>
    <n v="552"/>
    <x v="0"/>
    <x v="0"/>
    <n v="552"/>
    <n v="2.5"/>
    <n v="1380"/>
    <x v="0"/>
    <x v="0"/>
    <s v="Vacumierung"/>
    <n v="5902"/>
  </r>
  <r>
    <x v="1"/>
    <x v="0"/>
    <n v="59500027"/>
    <x v="799"/>
    <d v="2021-08-25T00:00:00"/>
    <x v="1"/>
    <n v="7000120485"/>
    <n v="290"/>
    <x v="0"/>
    <x v="0"/>
    <n v="290"/>
    <n v="2.5"/>
    <n v="725"/>
    <x v="0"/>
    <x v="0"/>
    <s v="Vacumierung"/>
    <n v="5902"/>
  </r>
  <r>
    <x v="1"/>
    <x v="0"/>
    <n v="59500035"/>
    <x v="800"/>
    <d v="2021-08-25T00:00:00"/>
    <x v="1"/>
    <n v="7000120486"/>
    <n v="235"/>
    <x v="0"/>
    <x v="0"/>
    <n v="235"/>
    <n v="0.56630000000000003"/>
    <n v="133.0805"/>
    <x v="0"/>
    <x v="0"/>
    <s v="Vacumierung"/>
    <n v="5902"/>
  </r>
  <r>
    <x v="1"/>
    <x v="0"/>
    <n v="59500041"/>
    <x v="660"/>
    <d v="2021-08-25T00:00:00"/>
    <x v="1"/>
    <n v="7000120522"/>
    <n v="215"/>
    <x v="0"/>
    <x v="0"/>
    <n v="215"/>
    <n v="2.3342999999999998"/>
    <n v="501.87450000000001"/>
    <x v="0"/>
    <x v="0"/>
    <s v="Vacumierung"/>
    <n v="5902"/>
  </r>
  <r>
    <x v="1"/>
    <x v="0"/>
    <m/>
    <x v="120"/>
    <d v="2021-08-25T00:00:00"/>
    <x v="1"/>
    <n v="7000119365"/>
    <n v="0"/>
    <x v="3"/>
    <x v="3"/>
    <n v="0"/>
    <n v="0"/>
    <n v="0"/>
    <x v="0"/>
    <x v="0"/>
    <s v="Große Schneidemaschine Lachnit"/>
    <n v="1100"/>
  </r>
  <r>
    <x v="1"/>
    <x v="0"/>
    <m/>
    <x v="121"/>
    <d v="2021-08-25T00:00:00"/>
    <x v="1"/>
    <n v="7000119601"/>
    <n v="0"/>
    <x v="3"/>
    <x v="3"/>
    <n v="0"/>
    <n v="0"/>
    <n v="0"/>
    <x v="0"/>
    <x v="0"/>
    <s v="Kleine Schneidemaschine Käseteiler"/>
    <n v="1200"/>
  </r>
  <r>
    <x v="1"/>
    <x v="0"/>
    <m/>
    <x v="123"/>
    <d v="2021-08-25T00:00:00"/>
    <x v="1"/>
    <n v="7000120332"/>
    <n v="0"/>
    <x v="3"/>
    <x v="3"/>
    <n v="0"/>
    <n v="0"/>
    <n v="0"/>
    <x v="2"/>
    <x v="0"/>
    <s v="Thrun 2"/>
    <n v="2030"/>
  </r>
  <r>
    <x v="1"/>
    <x v="0"/>
    <m/>
    <x v="124"/>
    <d v="2021-08-25T00:00:00"/>
    <x v="1"/>
    <n v="7000120333"/>
    <n v="0"/>
    <x v="3"/>
    <x v="3"/>
    <n v="0"/>
    <n v="0"/>
    <n v="0"/>
    <x v="2"/>
    <x v="0"/>
    <s v="Mischer 1"/>
    <n v="2040"/>
  </r>
  <r>
    <x v="1"/>
    <x v="0"/>
    <m/>
    <x v="125"/>
    <d v="2021-08-25T00:00:00"/>
    <x v="1"/>
    <n v="7000120390"/>
    <n v="0"/>
    <x v="3"/>
    <x v="3"/>
    <n v="0"/>
    <n v="0"/>
    <n v="0"/>
    <x v="2"/>
    <x v="0"/>
    <s v="Mischer 2"/>
    <n v="2050"/>
  </r>
  <r>
    <x v="1"/>
    <x v="0"/>
    <m/>
    <x v="127"/>
    <d v="2021-08-25T00:00:00"/>
    <x v="1"/>
    <n v="7000120326"/>
    <n v="0"/>
    <x v="3"/>
    <x v="3"/>
    <n v="0"/>
    <n v="0"/>
    <n v="0"/>
    <x v="1"/>
    <x v="0"/>
    <s v="Füller unter M1"/>
    <n v="3010"/>
  </r>
  <r>
    <x v="1"/>
    <x v="0"/>
    <m/>
    <x v="128"/>
    <d v="2021-08-25T00:00:00"/>
    <x v="1"/>
    <n v="7000120382"/>
    <n v="0"/>
    <x v="3"/>
    <x v="3"/>
    <n v="0"/>
    <n v="0"/>
    <n v="0"/>
    <x v="1"/>
    <x v="0"/>
    <s v="Füller unter M2"/>
    <n v="3020"/>
  </r>
  <r>
    <x v="1"/>
    <x v="0"/>
    <m/>
    <x v="129"/>
    <d v="2021-08-25T00:00:00"/>
    <x v="1"/>
    <n v="7000120254"/>
    <n v="0"/>
    <x v="3"/>
    <x v="3"/>
    <n v="0"/>
    <n v="0"/>
    <n v="0"/>
    <x v="1"/>
    <x v="0"/>
    <s v="Füller unter Thrun 2"/>
    <n v="3030"/>
  </r>
  <r>
    <x v="1"/>
    <x v="0"/>
    <m/>
    <x v="131"/>
    <d v="2021-08-25T00:00:00"/>
    <x v="1"/>
    <n v="7000119799"/>
    <n v="0"/>
    <x v="3"/>
    <x v="3"/>
    <n v="0"/>
    <n v="0"/>
    <n v="0"/>
    <x v="2"/>
    <x v="0"/>
    <s v="Füller unter UMSK 130"/>
    <n v="3100"/>
  </r>
  <r>
    <x v="1"/>
    <x v="0"/>
    <m/>
    <x v="132"/>
    <d v="2021-08-25T00:00:00"/>
    <x v="1"/>
    <n v="7000119306"/>
    <n v="0"/>
    <x v="3"/>
    <x v="3"/>
    <n v="0"/>
    <n v="0"/>
    <n v="0"/>
    <x v="8"/>
    <x v="5"/>
    <s v="Linie 20"/>
    <n v="5020"/>
  </r>
  <r>
    <x v="1"/>
    <x v="0"/>
    <m/>
    <x v="135"/>
    <d v="2021-08-25T00:00:00"/>
    <x v="1"/>
    <n v="7000120181"/>
    <n v="0.01"/>
    <x v="1"/>
    <x v="1"/>
    <n v="0"/>
    <n v="0"/>
    <n v="0"/>
    <x v="8"/>
    <x v="5"/>
    <s v="Linie 23"/>
    <n v="5023"/>
  </r>
  <r>
    <x v="1"/>
    <x v="0"/>
    <m/>
    <x v="453"/>
    <d v="2021-08-25T00:00:00"/>
    <x v="1"/>
    <n v="7000119374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19376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20073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20074"/>
    <n v="0"/>
    <x v="3"/>
    <x v="3"/>
    <n v="0"/>
    <n v="0"/>
    <n v="0"/>
    <x v="8"/>
    <x v="5"/>
    <s v="Linie 21"/>
    <n v="5021"/>
  </r>
  <r>
    <x v="1"/>
    <x v="0"/>
    <m/>
    <x v="454"/>
    <d v="2021-08-25T00:00:00"/>
    <x v="1"/>
    <n v="7000119051"/>
    <n v="0"/>
    <x v="3"/>
    <x v="3"/>
    <n v="0"/>
    <n v="0"/>
    <n v="0"/>
    <x v="8"/>
    <x v="5"/>
    <s v="Linie 23"/>
    <n v="5023"/>
  </r>
  <r>
    <x v="1"/>
    <x v="0"/>
    <m/>
    <x v="662"/>
    <d v="2021-08-25T00:00:00"/>
    <x v="1"/>
    <n v="7000117603"/>
    <n v="0"/>
    <x v="3"/>
    <x v="3"/>
    <n v="0"/>
    <n v="0"/>
    <n v="0"/>
    <x v="5"/>
    <x v="2"/>
    <s v="Linie 31"/>
    <n v="5031"/>
  </r>
  <r>
    <x v="1"/>
    <x v="0"/>
    <n v="23500014"/>
    <x v="295"/>
    <d v="2021-08-26T00:00:00"/>
    <x v="1"/>
    <n v="7000119590"/>
    <n v="1046"/>
    <x v="0"/>
    <x v="0"/>
    <n v="1046"/>
    <n v="4.2297000000000002"/>
    <n v="4424.2662"/>
    <x v="0"/>
    <x v="0"/>
    <s v="Kleine Schneidemaschine Käseteiler"/>
    <n v="1200"/>
  </r>
  <r>
    <x v="1"/>
    <x v="0"/>
    <n v="23500015"/>
    <x v="296"/>
    <d v="2021-08-26T00:00:00"/>
    <x v="1"/>
    <n v="7000119591"/>
    <n v="1750.5"/>
    <x v="0"/>
    <x v="0"/>
    <n v="1750.5"/>
    <n v="4.2279999999999998"/>
    <n v="7401.1139999999996"/>
    <x v="0"/>
    <x v="0"/>
    <s v="Kleine Schneidemaschine Käseteiler"/>
    <n v="1200"/>
  </r>
  <r>
    <x v="1"/>
    <x v="0"/>
    <n v="23500029"/>
    <x v="297"/>
    <d v="2021-08-26T00:00:00"/>
    <x v="1"/>
    <n v="7000119592"/>
    <n v="699"/>
    <x v="0"/>
    <x v="0"/>
    <n v="699"/>
    <n v="4.3174000000000001"/>
    <n v="3017.8625999999999"/>
    <x v="0"/>
    <x v="0"/>
    <s v="Kleine Schneidemaschine Käseteiler"/>
    <n v="1200"/>
  </r>
  <r>
    <x v="1"/>
    <x v="0"/>
    <n v="23500084"/>
    <x v="842"/>
    <d v="2021-08-26T00:00:00"/>
    <x v="1"/>
    <n v="7000119838"/>
    <n v="11410"/>
    <x v="0"/>
    <x v="0"/>
    <n v="11410"/>
    <n v="3.9674999999999998"/>
    <n v="45269.175000000003"/>
    <x v="0"/>
    <x v="0"/>
    <s v="Rohware aus-/umpacken, vorbereiten"/>
    <n v="1300"/>
  </r>
  <r>
    <x v="1"/>
    <x v="0"/>
    <n v="23500108"/>
    <x v="299"/>
    <d v="2021-08-26T00:00:00"/>
    <x v="1"/>
    <n v="7000119597"/>
    <n v="508"/>
    <x v="0"/>
    <x v="0"/>
    <n v="508"/>
    <n v="3.9422999999999999"/>
    <n v="2002.6884"/>
    <x v="0"/>
    <x v="0"/>
    <s v="Große Schneidemaschine Lachnit"/>
    <n v="1100"/>
  </r>
  <r>
    <x v="1"/>
    <x v="0"/>
    <n v="23500284"/>
    <x v="1"/>
    <d v="2021-08-26T00:00:00"/>
    <x v="1"/>
    <n v="7000120661"/>
    <n v="80"/>
    <x v="0"/>
    <x v="0"/>
    <n v="80"/>
    <n v="3.9931999999999999"/>
    <n v="319.45600000000002"/>
    <x v="0"/>
    <x v="0"/>
    <s v="Schmelze Zutatenvorb."/>
    <n v="1400"/>
  </r>
  <r>
    <x v="1"/>
    <x v="0"/>
    <n v="23500284"/>
    <x v="1"/>
    <d v="2021-08-26T00:00:00"/>
    <x v="1"/>
    <n v="7000120662"/>
    <n v="319"/>
    <x v="0"/>
    <x v="0"/>
    <n v="319"/>
    <n v="3.9931999999999999"/>
    <n v="1273.8308"/>
    <x v="0"/>
    <x v="0"/>
    <s v="Schmelze Zutatenvorb."/>
    <n v="1400"/>
  </r>
  <r>
    <x v="1"/>
    <x v="0"/>
    <n v="23500285"/>
    <x v="537"/>
    <d v="2021-08-26T00:00:00"/>
    <x v="1"/>
    <n v="7000120539"/>
    <n v="98"/>
    <x v="0"/>
    <x v="0"/>
    <n v="98"/>
    <n v="4.2819000000000003"/>
    <n v="419.62619999999998"/>
    <x v="0"/>
    <x v="0"/>
    <s v="Wolf Zutatenvorbereitung"/>
    <n v="1430"/>
  </r>
  <r>
    <x v="1"/>
    <x v="0"/>
    <n v="23500292"/>
    <x v="144"/>
    <d v="2021-08-26T00:00:00"/>
    <x v="1"/>
    <n v="7000120543"/>
    <n v="1062"/>
    <x v="0"/>
    <x v="0"/>
    <n v="1062"/>
    <n v="5.5862999999999996"/>
    <n v="5932.6505999999999"/>
    <x v="0"/>
    <x v="0"/>
    <s v="Holac Zutatenvorbereitung"/>
    <n v="1410"/>
  </r>
  <r>
    <x v="1"/>
    <x v="0"/>
    <n v="23500303"/>
    <x v="458"/>
    <d v="2021-08-26T00:00:00"/>
    <x v="1"/>
    <n v="7000120708"/>
    <n v="3442"/>
    <x v="0"/>
    <x v="0"/>
    <n v="3442"/>
    <n v="3.5335000000000001"/>
    <n v="12162.307000000001"/>
    <x v="0"/>
    <x v="0"/>
    <s v="Rohware aus-/umpacken, vorbereiten"/>
    <n v="1300"/>
  </r>
  <r>
    <x v="1"/>
    <x v="0"/>
    <n v="23500304"/>
    <x v="459"/>
    <d v="2021-08-26T00:00:00"/>
    <x v="1"/>
    <n v="7000120709"/>
    <n v="3324"/>
    <x v="0"/>
    <x v="0"/>
    <n v="3324"/>
    <n v="3.7835000000000001"/>
    <n v="12576.353999999999"/>
    <x v="0"/>
    <x v="0"/>
    <s v="Rohware aus-/umpacken, vorbereiten"/>
    <n v="1300"/>
  </r>
  <r>
    <x v="1"/>
    <x v="0"/>
    <n v="23500354"/>
    <x v="7"/>
    <d v="2021-08-26T00:00:00"/>
    <x v="1"/>
    <n v="7000120544"/>
    <n v="785"/>
    <x v="0"/>
    <x v="0"/>
    <n v="785"/>
    <n v="4.5490000000000004"/>
    <n v="3570.9650000000001"/>
    <x v="0"/>
    <x v="0"/>
    <s v="Holac Zutatenvorbereitung"/>
    <n v="1410"/>
  </r>
  <r>
    <x v="1"/>
    <x v="0"/>
    <n v="23500394"/>
    <x v="670"/>
    <d v="2021-08-26T00:00:00"/>
    <x v="1"/>
    <n v="7000120196"/>
    <n v="45"/>
    <x v="0"/>
    <x v="0"/>
    <n v="45"/>
    <n v="9.2812999999999999"/>
    <n v="417.6585"/>
    <x v="4"/>
    <x v="1"/>
    <s v="Röstofen"/>
    <n v="5420"/>
  </r>
  <r>
    <x v="1"/>
    <x v="0"/>
    <n v="23500541"/>
    <x v="671"/>
    <d v="2021-08-26T00:00:00"/>
    <x v="1"/>
    <n v="7000120616"/>
    <n v="526"/>
    <x v="0"/>
    <x v="0"/>
    <n v="526"/>
    <n v="7.8643999999999998"/>
    <n v="4136.6743999999999"/>
    <x v="0"/>
    <x v="0"/>
    <s v="Kleine Schneidemaschine Käseteiler"/>
    <n v="1200"/>
  </r>
  <r>
    <x v="1"/>
    <x v="0"/>
    <n v="29600001"/>
    <x v="604"/>
    <d v="2021-08-26T00:00:00"/>
    <x v="1"/>
    <n v="7000120571"/>
    <n v="3093"/>
    <x v="0"/>
    <x v="0"/>
    <n v="3093"/>
    <n v="2"/>
    <n v="6186"/>
    <x v="0"/>
    <x v="0"/>
    <s v="Rohware aus-/umpacken, vorbereiten"/>
    <n v="1300"/>
  </r>
  <r>
    <x v="1"/>
    <x v="0"/>
    <n v="29600001"/>
    <x v="604"/>
    <d v="2021-08-26T00:00:00"/>
    <x v="1"/>
    <n v="7000120901"/>
    <n v="3578"/>
    <x v="0"/>
    <x v="0"/>
    <n v="3578"/>
    <n v="2"/>
    <n v="7156"/>
    <x v="0"/>
    <x v="0"/>
    <s v="Rohware aus-/umpacken, vorbereiten"/>
    <n v="1300"/>
  </r>
  <r>
    <x v="1"/>
    <x v="0"/>
    <n v="29600003"/>
    <x v="150"/>
    <d v="2021-08-26T00:00:00"/>
    <x v="1"/>
    <n v="7000120696"/>
    <n v="556"/>
    <x v="0"/>
    <x v="0"/>
    <n v="556"/>
    <n v="2.0516999999999999"/>
    <n v="1140.7452000000001"/>
    <x v="0"/>
    <x v="0"/>
    <s v="Rohware aus-/umpacken, vorbereiten"/>
    <n v="1300"/>
  </r>
  <r>
    <x v="1"/>
    <x v="0"/>
    <n v="29600004"/>
    <x v="302"/>
    <d v="2021-08-26T00:00:00"/>
    <x v="1"/>
    <n v="7000120568"/>
    <n v="4017"/>
    <x v="0"/>
    <x v="0"/>
    <n v="4017"/>
    <n v="2.0175999999999998"/>
    <n v="8104.6992"/>
    <x v="0"/>
    <x v="0"/>
    <s v="Rohware aus-/umpacken, vorbereiten"/>
    <n v="1300"/>
  </r>
  <r>
    <x v="1"/>
    <x v="0"/>
    <n v="29600004"/>
    <x v="302"/>
    <d v="2021-08-26T00:00:00"/>
    <x v="1"/>
    <n v="7000120908"/>
    <n v="3186"/>
    <x v="0"/>
    <x v="0"/>
    <n v="3186"/>
    <n v="2.0175999999999998"/>
    <n v="6428.0735999999997"/>
    <x v="0"/>
    <x v="0"/>
    <s v="Rohware aus-/umpacken, vorbereiten"/>
    <n v="1300"/>
  </r>
  <r>
    <x v="1"/>
    <x v="0"/>
    <n v="29600005"/>
    <x v="151"/>
    <d v="2021-08-26T00:00:00"/>
    <x v="1"/>
    <n v="7000120705"/>
    <n v="1824"/>
    <x v="0"/>
    <x v="0"/>
    <n v="1824"/>
    <n v="2"/>
    <n v="3648"/>
    <x v="0"/>
    <x v="0"/>
    <s v="Rohware aus-/umpacken, vorbereiten"/>
    <n v="1300"/>
  </r>
  <r>
    <x v="1"/>
    <x v="0"/>
    <n v="29600007"/>
    <x v="152"/>
    <d v="2021-08-26T00:00:00"/>
    <x v="1"/>
    <n v="7000120634"/>
    <n v="340"/>
    <x v="0"/>
    <x v="0"/>
    <n v="340"/>
    <n v="0.5"/>
    <n v="170"/>
    <x v="0"/>
    <x v="0"/>
    <s v="Rohware aus-/umpacken, vorbereiten"/>
    <n v="1300"/>
  </r>
  <r>
    <x v="1"/>
    <x v="0"/>
    <n v="29600009"/>
    <x v="303"/>
    <d v="2021-08-26T00:00:00"/>
    <x v="1"/>
    <n v="7000120706"/>
    <n v="558"/>
    <x v="0"/>
    <x v="0"/>
    <n v="558"/>
    <n v="0.98950000000000005"/>
    <n v="552.14099999999996"/>
    <x v="0"/>
    <x v="0"/>
    <s v="Rohware aus-/umpacken, vorbereiten"/>
    <n v="1300"/>
  </r>
  <r>
    <x v="1"/>
    <x v="0"/>
    <n v="29600029"/>
    <x v="156"/>
    <d v="2021-08-26T00:00:00"/>
    <x v="1"/>
    <n v="7000120646"/>
    <n v="263"/>
    <x v="0"/>
    <x v="0"/>
    <n v="263"/>
    <n v="2.5"/>
    <n v="657.5"/>
    <x v="0"/>
    <x v="0"/>
    <s v="Rohware aus-/umpacken, vorbereiten"/>
    <n v="1300"/>
  </r>
  <r>
    <x v="1"/>
    <x v="0"/>
    <n v="31000142"/>
    <x v="538"/>
    <d v="2021-08-26T00:00:00"/>
    <x v="1"/>
    <n v="7000120480"/>
    <n v="664"/>
    <x v="1"/>
    <x v="1"/>
    <n v="2788.8"/>
    <n v="12.0174"/>
    <n v="7979.5536000000002"/>
    <x v="1"/>
    <x v="0"/>
    <s v="Füller unter Thrun 2"/>
    <n v="3030"/>
  </r>
  <r>
    <x v="1"/>
    <x v="0"/>
    <n v="31000161"/>
    <x v="467"/>
    <d v="2021-08-26T00:00:00"/>
    <x v="1"/>
    <n v="7000120293"/>
    <n v="468"/>
    <x v="1"/>
    <x v="1"/>
    <n v="4680"/>
    <n v="23.571000000000002"/>
    <n v="11031.227999999999"/>
    <x v="1"/>
    <x v="0"/>
    <s v="Füller unter Thrun 2"/>
    <n v="3030"/>
  </r>
  <r>
    <x v="1"/>
    <x v="0"/>
    <n v="31000227"/>
    <x v="843"/>
    <d v="2021-08-26T00:00:00"/>
    <x v="1"/>
    <n v="7000120378"/>
    <n v="484"/>
    <x v="1"/>
    <x v="0"/>
    <n v="8663.6"/>
    <n v="2.6059000000000001"/>
    <n v="22576.47524"/>
    <x v="1"/>
    <x v="0"/>
    <s v="Füller unter M1"/>
    <n v="3010"/>
  </r>
  <r>
    <x v="1"/>
    <x v="0"/>
    <n v="32000022"/>
    <x v="15"/>
    <d v="2021-08-26T00:00:00"/>
    <x v="1"/>
    <n v="7000120531"/>
    <n v="896"/>
    <x v="1"/>
    <x v="1"/>
    <n v="6003.2"/>
    <n v="20.6524"/>
    <n v="18504.5504"/>
    <x v="1"/>
    <x v="0"/>
    <s v="Füller unter M2"/>
    <n v="3020"/>
  </r>
  <r>
    <x v="1"/>
    <x v="0"/>
    <n v="32000036"/>
    <x v="844"/>
    <d v="2021-08-26T00:00:00"/>
    <x v="1"/>
    <n v="7000120532"/>
    <n v="31"/>
    <x v="1"/>
    <x v="1"/>
    <n v="260.39999999999998"/>
    <n v="25.753399999999999"/>
    <n v="798.35540000000003"/>
    <x v="1"/>
    <x v="0"/>
    <s v="Füller unter M2"/>
    <n v="3020"/>
  </r>
  <r>
    <x v="1"/>
    <x v="0"/>
    <n v="32000041"/>
    <x v="309"/>
    <d v="2021-08-26T00:00:00"/>
    <x v="1"/>
    <n v="7000120553"/>
    <n v="543"/>
    <x v="1"/>
    <x v="1"/>
    <n v="4941.3"/>
    <n v="17.827300000000001"/>
    <n v="9680.2239000000009"/>
    <x v="1"/>
    <x v="0"/>
    <s v="Füller unter M1"/>
    <n v="3010"/>
  </r>
  <r>
    <x v="1"/>
    <x v="0"/>
    <n v="32000064"/>
    <x v="845"/>
    <d v="2021-08-26T00:00:00"/>
    <x v="1"/>
    <n v="7000120556"/>
    <n v="580"/>
    <x v="1"/>
    <x v="1"/>
    <n v="452.4"/>
    <n v="1.6612"/>
    <n v="963.49599999999998"/>
    <x v="1"/>
    <x v="0"/>
    <s v="Füller unter M1"/>
    <n v="3010"/>
  </r>
  <r>
    <x v="1"/>
    <x v="0"/>
    <n v="32000068"/>
    <x v="163"/>
    <d v="2021-08-26T00:00:00"/>
    <x v="1"/>
    <n v="7000120534"/>
    <n v="848"/>
    <x v="1"/>
    <x v="1"/>
    <n v="8480"/>
    <n v="32.257899999999999"/>
    <n v="27354.699199999999"/>
    <x v="1"/>
    <x v="0"/>
    <s v="Füller unter M2"/>
    <n v="3020"/>
  </r>
  <r>
    <x v="1"/>
    <x v="0"/>
    <n v="32000088"/>
    <x v="846"/>
    <d v="2021-08-26T00:00:00"/>
    <x v="1"/>
    <n v="7000120432"/>
    <n v="380"/>
    <x v="0"/>
    <x v="0"/>
    <n v="380"/>
    <n v="4.1375000000000002"/>
    <n v="1572.25"/>
    <x v="0"/>
    <x v="0"/>
    <s v="Große Schneidemaschine Lachnit"/>
    <n v="1100"/>
  </r>
  <r>
    <x v="1"/>
    <x v="0"/>
    <n v="32000096"/>
    <x v="770"/>
    <d v="2021-08-26T00:00:00"/>
    <x v="1"/>
    <n v="7000118778"/>
    <n v="3150"/>
    <x v="1"/>
    <x v="1"/>
    <n v="4725"/>
    <n v="5.1086"/>
    <n v="16092.09"/>
    <x v="0"/>
    <x v="0"/>
    <s v="Große Schneidemaschine Lachnit"/>
    <n v="1100"/>
  </r>
  <r>
    <x v="1"/>
    <x v="0"/>
    <n v="35000172"/>
    <x v="311"/>
    <d v="2021-08-26T00:00:00"/>
    <x v="1"/>
    <n v="7000120557"/>
    <n v="5100"/>
    <x v="0"/>
    <x v="0"/>
    <n v="5100"/>
    <n v="1.8188"/>
    <n v="9275.8799999999992"/>
    <x v="2"/>
    <x v="0"/>
    <s v="Mischer 1"/>
    <n v="2040"/>
  </r>
  <r>
    <x v="1"/>
    <x v="0"/>
    <n v="35000172"/>
    <x v="311"/>
    <d v="2021-08-26T00:00:00"/>
    <x v="1"/>
    <n v="7000120557"/>
    <n v="5100"/>
    <x v="0"/>
    <x v="0"/>
    <n v="5100"/>
    <n v="1.8188"/>
    <n v="9275.8799999999992"/>
    <x v="2"/>
    <x v="0"/>
    <s v="Wolf M1"/>
    <n v="2070"/>
  </r>
  <r>
    <x v="1"/>
    <x v="0"/>
    <n v="35000184"/>
    <x v="26"/>
    <d v="2021-08-26T00:00:00"/>
    <x v="1"/>
    <n v="7000120540"/>
    <n v="6300"/>
    <x v="0"/>
    <x v="0"/>
    <n v="6300"/>
    <n v="2.9257"/>
    <n v="18431.91"/>
    <x v="2"/>
    <x v="0"/>
    <s v="Mischer 2"/>
    <n v="2050"/>
  </r>
  <r>
    <x v="1"/>
    <x v="0"/>
    <n v="35000184"/>
    <x v="26"/>
    <d v="2021-08-26T00:00:00"/>
    <x v="1"/>
    <n v="7000120540"/>
    <n v="6300"/>
    <x v="0"/>
    <x v="0"/>
    <n v="6300"/>
    <n v="2.9257"/>
    <n v="18431.91"/>
    <x v="2"/>
    <x v="0"/>
    <s v="Wolf M2"/>
    <n v="2080"/>
  </r>
  <r>
    <x v="1"/>
    <x v="0"/>
    <n v="35000207"/>
    <x v="542"/>
    <d v="2021-08-26T00:00:00"/>
    <x v="1"/>
    <n v="7000120495"/>
    <n v="2625"/>
    <x v="0"/>
    <x v="0"/>
    <n v="2625"/>
    <n v="2.7418999999999998"/>
    <n v="7197.4875000000002"/>
    <x v="2"/>
    <x v="0"/>
    <s v="Thrun 2"/>
    <n v="2030"/>
  </r>
  <r>
    <x v="1"/>
    <x v="0"/>
    <n v="35000207"/>
    <x v="542"/>
    <d v="2021-08-26T00:00:00"/>
    <x v="1"/>
    <n v="7000120495"/>
    <n v="2625"/>
    <x v="0"/>
    <x v="0"/>
    <n v="2625"/>
    <n v="2.7418999999999998"/>
    <n v="7197.4875000000002"/>
    <x v="2"/>
    <x v="0"/>
    <s v="Wolf Th2"/>
    <n v="2090"/>
  </r>
  <r>
    <x v="1"/>
    <x v="0"/>
    <n v="35000294"/>
    <x v="473"/>
    <d v="2021-08-26T00:00:00"/>
    <x v="1"/>
    <n v="7000120496"/>
    <n v="5125"/>
    <x v="0"/>
    <x v="0"/>
    <n v="5125"/>
    <n v="2.2324999999999999"/>
    <n v="11441.5625"/>
    <x v="2"/>
    <x v="0"/>
    <s v="Thrun 2"/>
    <n v="2030"/>
  </r>
  <r>
    <x v="1"/>
    <x v="0"/>
    <n v="35000294"/>
    <x v="473"/>
    <d v="2021-08-26T00:00:00"/>
    <x v="1"/>
    <n v="7000120496"/>
    <n v="5125"/>
    <x v="0"/>
    <x v="0"/>
    <n v="5125"/>
    <n v="2.2324999999999999"/>
    <n v="11441.5625"/>
    <x v="2"/>
    <x v="0"/>
    <s v="Wolf Th2"/>
    <n v="2090"/>
  </r>
  <r>
    <x v="1"/>
    <x v="0"/>
    <n v="35000314"/>
    <x v="171"/>
    <d v="2021-08-26T00:00:00"/>
    <x v="1"/>
    <n v="7000120541"/>
    <n v="8700"/>
    <x v="0"/>
    <x v="0"/>
    <n v="8700"/>
    <n v="3.0869"/>
    <n v="26856.03"/>
    <x v="2"/>
    <x v="0"/>
    <s v="Mischer 2"/>
    <n v="2050"/>
  </r>
  <r>
    <x v="1"/>
    <x v="0"/>
    <n v="35000314"/>
    <x v="171"/>
    <d v="2021-08-26T00:00:00"/>
    <x v="1"/>
    <n v="7000120541"/>
    <n v="8700"/>
    <x v="0"/>
    <x v="0"/>
    <n v="8700"/>
    <n v="3.0869"/>
    <n v="26856.03"/>
    <x v="2"/>
    <x v="0"/>
    <s v="Wolf M2"/>
    <n v="2080"/>
  </r>
  <r>
    <x v="1"/>
    <x v="0"/>
    <n v="35000319"/>
    <x v="543"/>
    <d v="2021-08-26T00:00:00"/>
    <x v="1"/>
    <n v="7000120558"/>
    <n v="8400"/>
    <x v="0"/>
    <x v="0"/>
    <n v="8400"/>
    <n v="2.4599000000000002"/>
    <n v="20663.16"/>
    <x v="2"/>
    <x v="0"/>
    <s v="Mischer 1"/>
    <n v="2040"/>
  </r>
  <r>
    <x v="1"/>
    <x v="0"/>
    <n v="35000319"/>
    <x v="543"/>
    <d v="2021-08-26T00:00:00"/>
    <x v="1"/>
    <n v="7000120558"/>
    <n v="8400"/>
    <x v="0"/>
    <x v="0"/>
    <n v="8400"/>
    <n v="2.4599000000000002"/>
    <n v="20663.16"/>
    <x v="2"/>
    <x v="0"/>
    <s v="Wolf M1"/>
    <n v="2070"/>
  </r>
  <r>
    <x v="1"/>
    <x v="0"/>
    <n v="47000081"/>
    <x v="614"/>
    <d v="2021-08-26T00:00:00"/>
    <x v="1"/>
    <n v="7000119084"/>
    <n v="9016"/>
    <x v="1"/>
    <x v="1"/>
    <n v="1352.4"/>
    <n v="0.68410000000000004"/>
    <n v="6167.8455999999996"/>
    <x v="4"/>
    <x v="1"/>
    <s v="Linie 34"/>
    <n v="5034"/>
  </r>
  <r>
    <x v="1"/>
    <x v="0"/>
    <n v="47000082"/>
    <x v="322"/>
    <d v="2021-08-26T00:00:00"/>
    <x v="1"/>
    <n v="7000119085"/>
    <n v="4363"/>
    <x v="1"/>
    <x v="1"/>
    <n v="654.45000000000005"/>
    <n v="0.68379999999999996"/>
    <n v="2983.4194000000002"/>
    <x v="4"/>
    <x v="1"/>
    <s v="Linie 34"/>
    <n v="5034"/>
  </r>
  <r>
    <x v="1"/>
    <x v="0"/>
    <n v="47000104"/>
    <x v="323"/>
    <d v="2021-08-26T00:00:00"/>
    <x v="1"/>
    <n v="7000119086"/>
    <n v="1968"/>
    <x v="1"/>
    <x v="1"/>
    <n v="295.2"/>
    <n v="0.68510000000000004"/>
    <n v="1348.2768000000001"/>
    <x v="4"/>
    <x v="1"/>
    <s v="Linie 34"/>
    <n v="5034"/>
  </r>
  <r>
    <x v="1"/>
    <x v="0"/>
    <n v="47000118"/>
    <x v="474"/>
    <d v="2021-08-26T00:00:00"/>
    <x v="1"/>
    <n v="7000119137"/>
    <n v="30909"/>
    <x v="1"/>
    <x v="1"/>
    <n v="6181.8"/>
    <n v="0.78439999999999999"/>
    <n v="24245.0196"/>
    <x v="3"/>
    <x v="1"/>
    <s v="Linie 16"/>
    <n v="5016"/>
  </r>
  <r>
    <x v="1"/>
    <x v="0"/>
    <n v="47000119"/>
    <x v="545"/>
    <d v="2021-08-26T00:00:00"/>
    <x v="1"/>
    <n v="7000119138"/>
    <n v="14338"/>
    <x v="1"/>
    <x v="1"/>
    <n v="2867.6"/>
    <n v="0.77449999999999997"/>
    <n v="11104.781000000001"/>
    <x v="3"/>
    <x v="1"/>
    <s v="Linie 16"/>
    <n v="5016"/>
  </r>
  <r>
    <x v="1"/>
    <x v="0"/>
    <n v="47000120"/>
    <x v="36"/>
    <d v="2021-08-26T00:00:00"/>
    <x v="1"/>
    <n v="7000119139"/>
    <n v="14962"/>
    <x v="1"/>
    <x v="1"/>
    <n v="2992.4"/>
    <n v="0.74370000000000003"/>
    <n v="11127.2394"/>
    <x v="3"/>
    <x v="1"/>
    <s v="Linie 16"/>
    <n v="5016"/>
  </r>
  <r>
    <x v="1"/>
    <x v="0"/>
    <n v="47000594"/>
    <x v="178"/>
    <d v="2021-08-26T00:00:00"/>
    <x v="1"/>
    <n v="7000118836"/>
    <n v="7616"/>
    <x v="1"/>
    <x v="1"/>
    <n v="1142.4000000000001"/>
    <n v="0.69720000000000004"/>
    <n v="5309.8752000000004"/>
    <x v="4"/>
    <x v="1"/>
    <s v="Linie 34"/>
    <n v="5034"/>
  </r>
  <r>
    <x v="1"/>
    <x v="0"/>
    <n v="47000597"/>
    <x v="37"/>
    <d v="2021-08-26T00:00:00"/>
    <x v="1"/>
    <n v="7000115494"/>
    <n v="34860"/>
    <x v="1"/>
    <x v="1"/>
    <n v="5229"/>
    <n v="0.67290000000000005"/>
    <n v="23457.294000000002"/>
    <x v="4"/>
    <x v="1"/>
    <s v="Linie 34"/>
    <n v="5034"/>
  </r>
  <r>
    <x v="1"/>
    <x v="0"/>
    <n v="47000603"/>
    <x v="847"/>
    <d v="2021-08-26T00:00:00"/>
    <x v="1"/>
    <n v="7000119087"/>
    <n v="910"/>
    <x v="1"/>
    <x v="1"/>
    <n v="136.5"/>
    <n v="0.70389999999999997"/>
    <n v="640.54899999999998"/>
    <x v="4"/>
    <x v="1"/>
    <s v="Linie 34"/>
    <n v="5034"/>
  </r>
  <r>
    <x v="1"/>
    <x v="0"/>
    <n v="47000849"/>
    <x v="39"/>
    <d v="2021-08-26T00:00:00"/>
    <x v="1"/>
    <n v="7000119104"/>
    <n v="1229"/>
    <x v="1"/>
    <x v="1"/>
    <n v="2654.64"/>
    <n v="9.3513000000000002"/>
    <n v="11492.7477"/>
    <x v="4"/>
    <x v="1"/>
    <s v="Linie 3"/>
    <n v="5003"/>
  </r>
  <r>
    <x v="1"/>
    <x v="0"/>
    <n v="47000895"/>
    <x v="328"/>
    <d v="2021-08-26T00:00:00"/>
    <x v="1"/>
    <n v="7000119108"/>
    <n v="818"/>
    <x v="1"/>
    <x v="1"/>
    <n v="1636"/>
    <n v="7.7100999999999997"/>
    <n v="6306.8617999999997"/>
    <x v="4"/>
    <x v="1"/>
    <s v="Linie 6"/>
    <n v="5006"/>
  </r>
  <r>
    <x v="1"/>
    <x v="0"/>
    <n v="47000897"/>
    <x v="182"/>
    <d v="2021-08-26T00:00:00"/>
    <x v="1"/>
    <n v="7000118827"/>
    <n v="3274"/>
    <x v="1"/>
    <x v="1"/>
    <n v="491.1"/>
    <n v="0.67349999999999999"/>
    <n v="2205.0390000000002"/>
    <x v="4"/>
    <x v="1"/>
    <s v="Linie 34"/>
    <n v="5034"/>
  </r>
  <r>
    <x v="1"/>
    <x v="0"/>
    <n v="47000957"/>
    <x v="848"/>
    <d v="2021-08-26T00:00:00"/>
    <x v="1"/>
    <n v="7000119089"/>
    <n v="492"/>
    <x v="1"/>
    <x v="1"/>
    <n v="73.8"/>
    <n v="0.67949999999999999"/>
    <n v="334.31400000000002"/>
    <x v="4"/>
    <x v="1"/>
    <s v="Linie 34"/>
    <n v="5034"/>
  </r>
  <r>
    <x v="1"/>
    <x v="0"/>
    <n v="47000992"/>
    <x v="184"/>
    <d v="2021-08-26T00:00:00"/>
    <x v="1"/>
    <n v="7000118837"/>
    <n v="5604"/>
    <x v="1"/>
    <x v="1"/>
    <n v="840.6"/>
    <n v="0.73329999999999995"/>
    <n v="4109.4132"/>
    <x v="4"/>
    <x v="1"/>
    <s v="Linie 34"/>
    <n v="5034"/>
  </r>
  <r>
    <x v="1"/>
    <x v="0"/>
    <n v="47000993"/>
    <x v="185"/>
    <d v="2021-08-26T00:00:00"/>
    <x v="1"/>
    <n v="7000118838"/>
    <n v="4318"/>
    <x v="1"/>
    <x v="1"/>
    <n v="647.70000000000005"/>
    <n v="0.70050000000000001"/>
    <n v="3024.759"/>
    <x v="4"/>
    <x v="1"/>
    <s v="Linie 34"/>
    <n v="5034"/>
  </r>
  <r>
    <x v="1"/>
    <x v="0"/>
    <n v="47000994"/>
    <x v="186"/>
    <d v="2021-08-26T00:00:00"/>
    <x v="1"/>
    <n v="7000118828"/>
    <n v="4763"/>
    <x v="1"/>
    <x v="1"/>
    <n v="714.45"/>
    <n v="0.71389999999999998"/>
    <n v="3400.3056999999999"/>
    <x v="4"/>
    <x v="1"/>
    <s v="Linie 34"/>
    <n v="5034"/>
  </r>
  <r>
    <x v="1"/>
    <x v="0"/>
    <n v="47001016"/>
    <x v="849"/>
    <d v="2021-08-26T00:00:00"/>
    <x v="1"/>
    <n v="7000115284"/>
    <n v="15120"/>
    <x v="1"/>
    <x v="1"/>
    <n v="2268"/>
    <n v="0.63939999999999997"/>
    <n v="9667.7279999999992"/>
    <x v="3"/>
    <x v="1"/>
    <s v="Linie 11"/>
    <n v="5011"/>
  </r>
  <r>
    <x v="1"/>
    <x v="0"/>
    <n v="47001018"/>
    <x v="850"/>
    <d v="2021-08-26T00:00:00"/>
    <x v="1"/>
    <n v="7000115286"/>
    <n v="13344"/>
    <x v="1"/>
    <x v="1"/>
    <n v="2001.6"/>
    <n v="0.65690000000000004"/>
    <n v="8765.6736000000001"/>
    <x v="3"/>
    <x v="1"/>
    <s v="Linie 11"/>
    <n v="5011"/>
  </r>
  <r>
    <x v="1"/>
    <x v="0"/>
    <n v="48000060"/>
    <x v="191"/>
    <d v="2021-08-26T00:00:00"/>
    <x v="1"/>
    <n v="7000116600"/>
    <n v="1536"/>
    <x v="1"/>
    <x v="1"/>
    <n v="337.92"/>
    <n v="1.0593999999999999"/>
    <n v="1627.2384"/>
    <x v="4"/>
    <x v="1"/>
    <s v="Linie 35"/>
    <n v="5035"/>
  </r>
  <r>
    <x v="1"/>
    <x v="0"/>
    <n v="48000080"/>
    <x v="194"/>
    <d v="2021-08-26T00:00:00"/>
    <x v="1"/>
    <n v="7000116604"/>
    <n v="53004"/>
    <x v="1"/>
    <x v="1"/>
    <n v="11660.88"/>
    <n v="1.044"/>
    <n v="55336.175999999999"/>
    <x v="4"/>
    <x v="1"/>
    <s v="Linie 35"/>
    <n v="5035"/>
  </r>
  <r>
    <x v="1"/>
    <x v="0"/>
    <n v="48000118"/>
    <x v="550"/>
    <d v="2021-08-26T00:00:00"/>
    <x v="1"/>
    <n v="7000115353"/>
    <n v="12940"/>
    <x v="1"/>
    <x v="1"/>
    <n v="2588"/>
    <n v="0.98509999999999998"/>
    <n v="12747.194"/>
    <x v="4"/>
    <x v="1"/>
    <s v="Linie 15"/>
    <n v="5015"/>
  </r>
  <r>
    <x v="1"/>
    <x v="0"/>
    <n v="48000178"/>
    <x v="851"/>
    <d v="2021-08-26T00:00:00"/>
    <x v="1"/>
    <n v="7000118500"/>
    <n v="4336"/>
    <x v="1"/>
    <x v="1"/>
    <n v="867.2"/>
    <n v="0.94410000000000005"/>
    <n v="4093.6176"/>
    <x v="3"/>
    <x v="1"/>
    <s v="Linie 1"/>
    <n v="5001"/>
  </r>
  <r>
    <x v="1"/>
    <x v="0"/>
    <n v="48000949"/>
    <x v="621"/>
    <d v="2021-08-26T00:00:00"/>
    <x v="1"/>
    <n v="7000118781"/>
    <n v="7883"/>
    <x v="1"/>
    <x v="1"/>
    <n v="1576.6"/>
    <n v="1.9142999999999999"/>
    <n v="15090.4269"/>
    <x v="4"/>
    <x v="1"/>
    <s v="Linie 18"/>
    <n v="5018"/>
  </r>
  <r>
    <x v="1"/>
    <x v="0"/>
    <n v="48000952"/>
    <x v="739"/>
    <d v="2021-08-26T00:00:00"/>
    <x v="1"/>
    <n v="7000115354"/>
    <n v="8269"/>
    <x v="1"/>
    <x v="1"/>
    <n v="1653.8"/>
    <n v="1.1088"/>
    <n v="9168.6671999999999"/>
    <x v="4"/>
    <x v="1"/>
    <s v="Linie 15"/>
    <n v="5015"/>
  </r>
  <r>
    <x v="1"/>
    <x v="0"/>
    <n v="48000954"/>
    <x v="740"/>
    <d v="2021-08-26T00:00:00"/>
    <x v="1"/>
    <n v="7000115356"/>
    <n v="7990"/>
    <x v="1"/>
    <x v="1"/>
    <n v="1598"/>
    <n v="1.1083000000000001"/>
    <n v="8855.3169999999991"/>
    <x v="4"/>
    <x v="1"/>
    <s v="Linie 15"/>
    <n v="5015"/>
  </r>
  <r>
    <x v="1"/>
    <x v="0"/>
    <n v="49500048"/>
    <x v="744"/>
    <d v="2021-08-26T00:00:00"/>
    <x v="1"/>
    <n v="7000120635"/>
    <n v="137"/>
    <x v="0"/>
    <x v="0"/>
    <n v="137"/>
    <n v="1.764"/>
    <n v="241.66800000000001"/>
    <x v="0"/>
    <x v="0"/>
    <s v="Vacumierung"/>
    <n v="5902"/>
  </r>
  <r>
    <x v="1"/>
    <x v="0"/>
    <n v="49500048"/>
    <x v="744"/>
    <d v="2021-08-26T00:00:00"/>
    <x v="1"/>
    <n v="7000120669"/>
    <n v="275"/>
    <x v="0"/>
    <x v="0"/>
    <n v="275"/>
    <n v="1.764"/>
    <n v="485.1"/>
    <x v="0"/>
    <x v="0"/>
    <s v="Vacumierung"/>
    <n v="5902"/>
  </r>
  <r>
    <x v="1"/>
    <x v="0"/>
    <n v="49500050"/>
    <x v="852"/>
    <d v="2021-08-26T00:00:00"/>
    <x v="1"/>
    <n v="7000120620"/>
    <n v="230"/>
    <x v="0"/>
    <x v="0"/>
    <n v="230"/>
    <n v="1.514"/>
    <n v="348.22"/>
    <x v="0"/>
    <x v="0"/>
    <s v="Vacumierung"/>
    <n v="5902"/>
  </r>
  <r>
    <x v="1"/>
    <x v="0"/>
    <n v="49500051"/>
    <x v="199"/>
    <d v="2021-08-26T00:00:00"/>
    <x v="1"/>
    <n v="7000120621"/>
    <n v="137"/>
    <x v="0"/>
    <x v="0"/>
    <n v="137"/>
    <n v="1.514"/>
    <n v="207.41800000000001"/>
    <x v="0"/>
    <x v="0"/>
    <s v="Vacumierung"/>
    <n v="5902"/>
  </r>
  <r>
    <x v="1"/>
    <x v="0"/>
    <n v="49500055"/>
    <x v="344"/>
    <d v="2021-08-26T00:00:00"/>
    <x v="1"/>
    <n v="7000120622"/>
    <n v="154"/>
    <x v="0"/>
    <x v="0"/>
    <n v="154"/>
    <n v="0.51400000000000001"/>
    <n v="79.156000000000006"/>
    <x v="0"/>
    <x v="0"/>
    <s v="Vacumierung"/>
    <n v="5902"/>
  </r>
  <r>
    <x v="1"/>
    <x v="0"/>
    <n v="49500056"/>
    <x v="745"/>
    <d v="2021-08-26T00:00:00"/>
    <x v="1"/>
    <n v="7000120623"/>
    <n v="159"/>
    <x v="0"/>
    <x v="0"/>
    <n v="159"/>
    <n v="2.214"/>
    <n v="352.02600000000001"/>
    <x v="0"/>
    <x v="0"/>
    <s v="Vacumierung"/>
    <n v="5902"/>
  </r>
  <r>
    <x v="1"/>
    <x v="0"/>
    <n v="49500062"/>
    <x v="345"/>
    <d v="2021-08-26T00:00:00"/>
    <x v="1"/>
    <n v="7000120624"/>
    <n v="297"/>
    <x v="0"/>
    <x v="0"/>
    <n v="297"/>
    <n v="0.51400000000000001"/>
    <n v="152.65799999999999"/>
    <x v="0"/>
    <x v="0"/>
    <s v="Vacumierung"/>
    <n v="5902"/>
  </r>
  <r>
    <x v="1"/>
    <x v="0"/>
    <n v="49500063"/>
    <x v="346"/>
    <d v="2021-08-26T00:00:00"/>
    <x v="1"/>
    <n v="7000120625"/>
    <n v="449"/>
    <x v="0"/>
    <x v="0"/>
    <n v="449"/>
    <n v="2.214"/>
    <n v="994.08600000000001"/>
    <x v="0"/>
    <x v="0"/>
    <s v="Vacumierung"/>
    <n v="5902"/>
  </r>
  <r>
    <x v="1"/>
    <x v="0"/>
    <n v="49500090"/>
    <x v="49"/>
    <d v="2021-08-26T00:00:00"/>
    <x v="1"/>
    <n v="7000120647"/>
    <n v="122"/>
    <x v="0"/>
    <x v="0"/>
    <n v="122"/>
    <n v="0.51400000000000001"/>
    <n v="62.707999999999998"/>
    <x v="0"/>
    <x v="0"/>
    <s v="Vacumierung"/>
    <n v="5902"/>
  </r>
  <r>
    <x v="1"/>
    <x v="0"/>
    <n v="49500091"/>
    <x v="853"/>
    <d v="2021-08-26T00:00:00"/>
    <x v="1"/>
    <n v="7000120648"/>
    <n v="70"/>
    <x v="0"/>
    <x v="0"/>
    <n v="70"/>
    <n v="0.51400000000000001"/>
    <n v="35.979999999999997"/>
    <x v="0"/>
    <x v="0"/>
    <s v="Vacumierung"/>
    <n v="5902"/>
  </r>
  <r>
    <x v="1"/>
    <x v="0"/>
    <n v="49500102"/>
    <x v="627"/>
    <d v="2021-08-26T00:00:00"/>
    <x v="1"/>
    <n v="7000120707"/>
    <n v="82"/>
    <x v="0"/>
    <x v="0"/>
    <n v="82"/>
    <n v="0.5"/>
    <n v="41"/>
    <x v="0"/>
    <x v="0"/>
    <s v="Vacumierung"/>
    <n v="5902"/>
  </r>
  <r>
    <x v="1"/>
    <x v="0"/>
    <n v="49500132"/>
    <x v="350"/>
    <d v="2021-08-26T00:00:00"/>
    <x v="1"/>
    <n v="7000120636"/>
    <n v="110"/>
    <x v="0"/>
    <x v="0"/>
    <n v="110"/>
    <n v="2.0139999999999998"/>
    <n v="221.54"/>
    <x v="0"/>
    <x v="0"/>
    <s v="Vacumierung"/>
    <n v="5902"/>
  </r>
  <r>
    <x v="1"/>
    <x v="0"/>
    <n v="49500143"/>
    <x v="487"/>
    <d v="2021-08-26T00:00:00"/>
    <x v="1"/>
    <n v="7000120637"/>
    <n v="196"/>
    <x v="0"/>
    <x v="0"/>
    <n v="196"/>
    <n v="0.51400000000000001"/>
    <n v="100.744"/>
    <x v="0"/>
    <x v="0"/>
    <s v="Vacumierung"/>
    <n v="5902"/>
  </r>
  <r>
    <x v="1"/>
    <x v="0"/>
    <n v="49500144"/>
    <x v="854"/>
    <d v="2021-08-26T00:00:00"/>
    <x v="1"/>
    <n v="7000120638"/>
    <n v="102"/>
    <x v="0"/>
    <x v="0"/>
    <n v="102"/>
    <n v="0.51400000000000001"/>
    <n v="52.427999999999997"/>
    <x v="0"/>
    <x v="0"/>
    <s v="Vacumierung"/>
    <n v="5902"/>
  </r>
  <r>
    <x v="1"/>
    <x v="0"/>
    <n v="49500178"/>
    <x v="53"/>
    <d v="2021-08-26T00:00:00"/>
    <x v="1"/>
    <n v="7000119654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6T00:00:00"/>
    <x v="1"/>
    <n v="7000119668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6T00:00:00"/>
    <x v="1"/>
    <n v="7000119664"/>
    <n v="0"/>
    <x v="1"/>
    <x v="1"/>
    <n v="0"/>
    <n v="0.36659999999999998"/>
    <n v="0"/>
    <x v="3"/>
    <x v="1"/>
    <s v="Linie 9"/>
    <n v="5009"/>
  </r>
  <r>
    <x v="1"/>
    <x v="0"/>
    <n v="49500182"/>
    <x v="56"/>
    <d v="2021-08-26T00:00:00"/>
    <x v="1"/>
    <n v="7000119672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6T00:00:00"/>
    <x v="1"/>
    <n v="7000119659"/>
    <n v="389"/>
    <x v="1"/>
    <x v="1"/>
    <n v="77.8"/>
    <n v="0.36659999999999998"/>
    <n v="142.60740000000001"/>
    <x v="3"/>
    <x v="1"/>
    <s v="Linie 9"/>
    <n v="5009"/>
  </r>
  <r>
    <x v="1"/>
    <x v="0"/>
    <n v="49500184"/>
    <x v="58"/>
    <d v="2021-08-26T00:00:00"/>
    <x v="1"/>
    <n v="7000119685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6T00:00:00"/>
    <x v="1"/>
    <n v="7000119676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6T00:00:00"/>
    <x v="1"/>
    <n v="7000119691"/>
    <n v="0"/>
    <x v="1"/>
    <x v="1"/>
    <n v="0"/>
    <n v="0.42659999999999998"/>
    <n v="0"/>
    <x v="3"/>
    <x v="1"/>
    <s v="Linie 9"/>
    <n v="5009"/>
  </r>
  <r>
    <x v="1"/>
    <x v="0"/>
    <n v="49500190"/>
    <x v="351"/>
    <d v="2021-08-26T00:00:00"/>
    <x v="1"/>
    <n v="7000120649"/>
    <n v="123"/>
    <x v="0"/>
    <x v="0"/>
    <n v="123"/>
    <n v="2.5139999999999998"/>
    <n v="309.22199999999998"/>
    <x v="0"/>
    <x v="0"/>
    <s v="Vacumierung"/>
    <n v="5902"/>
  </r>
  <r>
    <x v="1"/>
    <x v="0"/>
    <n v="49500205"/>
    <x v="352"/>
    <d v="2021-08-26T00:00:00"/>
    <x v="1"/>
    <n v="7000120640"/>
    <n v="384"/>
    <x v="0"/>
    <x v="0"/>
    <n v="384"/>
    <n v="0.51400000000000001"/>
    <n v="197.376"/>
    <x v="0"/>
    <x v="0"/>
    <s v="Vacumierung"/>
    <n v="5902"/>
  </r>
  <r>
    <x v="1"/>
    <x v="0"/>
    <n v="50000245"/>
    <x v="855"/>
    <d v="2021-08-26T00:00:00"/>
    <x v="1"/>
    <n v="7000120633"/>
    <n v="340"/>
    <x v="2"/>
    <x v="2"/>
    <n v="652.79999999999995"/>
    <n v="8.3202999999999996"/>
    <n v="2828.902"/>
    <x v="6"/>
    <x v="3"/>
    <s v="EVP Jermi bei Weissenhorn"/>
    <n v="6200"/>
  </r>
  <r>
    <x v="1"/>
    <x v="0"/>
    <n v="57000134"/>
    <x v="556"/>
    <d v="2021-08-26T00:00:00"/>
    <x v="1"/>
    <n v="7000118049"/>
    <n v="110"/>
    <x v="2"/>
    <x v="2"/>
    <n v="1197.46"/>
    <n v="34.571100000000001"/>
    <n v="3802.8209999999999"/>
    <x v="3"/>
    <x v="1"/>
    <s v="Wurstverpackung"/>
    <n v="5330"/>
  </r>
  <r>
    <x v="1"/>
    <x v="0"/>
    <n v="57000213"/>
    <x v="74"/>
    <d v="2021-08-26T00:00:00"/>
    <x v="1"/>
    <n v="7000119213"/>
    <n v="369"/>
    <x v="2"/>
    <x v="2"/>
    <n v="369"/>
    <n v="5.3433000000000002"/>
    <n v="1971.6777"/>
    <x v="4"/>
    <x v="1"/>
    <s v="Linie 4"/>
    <n v="5004"/>
  </r>
  <r>
    <x v="1"/>
    <x v="0"/>
    <n v="57000230"/>
    <x v="210"/>
    <d v="2021-08-26T00:00:00"/>
    <x v="1"/>
    <n v="7000118820"/>
    <n v="858"/>
    <x v="2"/>
    <x v="2"/>
    <n v="1029.5999999999999"/>
    <n v="5.4657"/>
    <n v="4689.5706"/>
    <x v="3"/>
    <x v="1"/>
    <s v="Linie 16"/>
    <n v="5016"/>
  </r>
  <r>
    <x v="1"/>
    <x v="0"/>
    <n v="57000232"/>
    <x v="634"/>
    <d v="2021-08-26T00:00:00"/>
    <x v="1"/>
    <n v="7000118821"/>
    <n v="825"/>
    <x v="2"/>
    <x v="2"/>
    <n v="990"/>
    <n v="5.1432000000000002"/>
    <n v="4243.1400000000003"/>
    <x v="3"/>
    <x v="1"/>
    <s v="Linie 16"/>
    <n v="5016"/>
  </r>
  <r>
    <x v="1"/>
    <x v="0"/>
    <n v="57000238"/>
    <x v="636"/>
    <d v="2021-08-26T00:00:00"/>
    <x v="1"/>
    <n v="7000118822"/>
    <n v="296"/>
    <x v="2"/>
    <x v="2"/>
    <n v="370"/>
    <n v="5.1844000000000001"/>
    <n v="1534.5824"/>
    <x v="3"/>
    <x v="1"/>
    <s v="Linie 16"/>
    <n v="5016"/>
  </r>
  <r>
    <x v="1"/>
    <x v="0"/>
    <n v="57000238"/>
    <x v="636"/>
    <d v="2021-08-26T00:00:00"/>
    <x v="1"/>
    <n v="7000120628"/>
    <n v="61"/>
    <x v="2"/>
    <x v="2"/>
    <n v="76.25"/>
    <n v="5.1844000000000001"/>
    <n v="316.2484"/>
    <x v="3"/>
    <x v="1"/>
    <s v="Linie 16"/>
    <n v="5016"/>
  </r>
  <r>
    <x v="1"/>
    <x v="0"/>
    <n v="57000262"/>
    <x v="222"/>
    <d v="2021-08-26T00:00:00"/>
    <x v="1"/>
    <n v="7000119626"/>
    <n v="36"/>
    <x v="2"/>
    <x v="2"/>
    <n v="391.68"/>
    <n v="27.015799999999999"/>
    <n v="972.56880000000001"/>
    <x v="3"/>
    <x v="1"/>
    <s v="Wurstverpackung"/>
    <n v="5330"/>
  </r>
  <r>
    <x v="1"/>
    <x v="0"/>
    <n v="57000381"/>
    <x v="563"/>
    <d v="2021-08-26T00:00:00"/>
    <x v="1"/>
    <n v="7000120629"/>
    <n v="72"/>
    <x v="2"/>
    <x v="2"/>
    <n v="783.36"/>
    <n v="35.168900000000001"/>
    <n v="2532.1608000000001"/>
    <x v="3"/>
    <x v="1"/>
    <s v="Wurstverpackung"/>
    <n v="5330"/>
  </r>
  <r>
    <x v="1"/>
    <x v="0"/>
    <n v="57000491"/>
    <x v="500"/>
    <d v="2021-08-26T00:00:00"/>
    <x v="1"/>
    <n v="7000119620"/>
    <n v="1680"/>
    <x v="2"/>
    <x v="2"/>
    <n v="2016"/>
    <n v="5.7590000000000003"/>
    <n v="9675.1200000000008"/>
    <x v="7"/>
    <x v="4"/>
    <s v="Subunternehmer"/>
    <n v="9999"/>
  </r>
  <r>
    <x v="1"/>
    <x v="0"/>
    <n v="57000590"/>
    <x v="81"/>
    <d v="2021-08-26T00:00:00"/>
    <x v="1"/>
    <n v="7000119640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8-26T00:00:00"/>
    <x v="1"/>
    <n v="7000119641"/>
    <n v="735"/>
    <x v="2"/>
    <x v="2"/>
    <n v="1837.5"/>
    <n v="11.809699999999999"/>
    <n v="8680.1294999999991"/>
    <x v="7"/>
    <x v="4"/>
    <s v="Subunternehmer"/>
    <n v="9999"/>
  </r>
  <r>
    <x v="1"/>
    <x v="0"/>
    <n v="57000609"/>
    <x v="369"/>
    <d v="2021-08-26T00:00:00"/>
    <x v="1"/>
    <n v="7000120082"/>
    <n v="374"/>
    <x v="2"/>
    <x v="0"/>
    <n v="448.8"/>
    <n v="5.2755000000000001"/>
    <n v="2367.6444000000001"/>
    <x v="8"/>
    <x v="5"/>
    <s v="Linie 22"/>
    <n v="5022"/>
  </r>
  <r>
    <x v="1"/>
    <x v="0"/>
    <n v="57000610"/>
    <x v="370"/>
    <d v="2021-08-26T00:00:00"/>
    <x v="1"/>
    <n v="7000120083"/>
    <n v="272"/>
    <x v="2"/>
    <x v="0"/>
    <n v="326.39999999999998"/>
    <n v="5.2880000000000003"/>
    <n v="1726.0032000000001"/>
    <x v="8"/>
    <x v="5"/>
    <s v="Linie 22"/>
    <n v="5022"/>
  </r>
  <r>
    <x v="1"/>
    <x v="0"/>
    <n v="57000653"/>
    <x v="373"/>
    <d v="2021-08-26T00:00:00"/>
    <x v="1"/>
    <n v="7000120089"/>
    <n v="34"/>
    <x v="2"/>
    <x v="0"/>
    <n v="40.799999999999997"/>
    <n v="5.2899000000000003"/>
    <n v="215.82792000000001"/>
    <x v="8"/>
    <x v="5"/>
    <s v="Linie 22"/>
    <n v="5022"/>
  </r>
  <r>
    <x v="1"/>
    <x v="0"/>
    <n v="57000665"/>
    <x v="376"/>
    <d v="2021-08-26T00:00:00"/>
    <x v="1"/>
    <n v="7000120093"/>
    <n v="272"/>
    <x v="2"/>
    <x v="0"/>
    <n v="326.39999999999998"/>
    <n v="5.2906000000000004"/>
    <n v="1726.85184"/>
    <x v="8"/>
    <x v="5"/>
    <s v="Linie 22"/>
    <n v="5022"/>
  </r>
  <r>
    <x v="1"/>
    <x v="0"/>
    <n v="57000683"/>
    <x v="222"/>
    <d v="2021-08-26T00:00:00"/>
    <x v="1"/>
    <n v="7000118746"/>
    <n v="262"/>
    <x v="2"/>
    <x v="2"/>
    <n v="2850.56"/>
    <n v="26.9344"/>
    <n v="7056.8127999999997"/>
    <x v="3"/>
    <x v="1"/>
    <s v="Wurstverpackung"/>
    <n v="5330"/>
  </r>
  <r>
    <x v="1"/>
    <x v="0"/>
    <n v="57000684"/>
    <x v="223"/>
    <d v="2021-08-26T00:00:00"/>
    <x v="1"/>
    <n v="7000118747"/>
    <n v="241"/>
    <x v="2"/>
    <x v="2"/>
    <n v="2622.08"/>
    <n v="35.929499999999997"/>
    <n v="8659.0095000000001"/>
    <x v="3"/>
    <x v="1"/>
    <s v="Wurstverpackung"/>
    <n v="5330"/>
  </r>
  <r>
    <x v="1"/>
    <x v="0"/>
    <n v="57000716"/>
    <x v="504"/>
    <d v="2021-08-26T00:00:00"/>
    <x v="1"/>
    <n v="70001196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8-26T00:00:00"/>
    <x v="1"/>
    <n v="7000119622"/>
    <n v="1260"/>
    <x v="2"/>
    <x v="2"/>
    <n v="1512"/>
    <n v="5.9965999999999999"/>
    <n v="7555.7160000000003"/>
    <x v="7"/>
    <x v="4"/>
    <s v="Subunternehmer"/>
    <n v="9999"/>
  </r>
  <r>
    <x v="1"/>
    <x v="0"/>
    <n v="57000720"/>
    <x v="92"/>
    <d v="2021-08-26T00:00:00"/>
    <x v="1"/>
    <n v="7000119698"/>
    <n v="4320"/>
    <x v="2"/>
    <x v="2"/>
    <n v="9072"/>
    <n v="10.3809"/>
    <n v="44845.487999999998"/>
    <x v="7"/>
    <x v="4"/>
    <s v="Subunternehmer"/>
    <n v="9999"/>
  </r>
  <r>
    <x v="1"/>
    <x v="0"/>
    <n v="57000732"/>
    <x v="856"/>
    <d v="2021-08-26T00:00:00"/>
    <x v="1"/>
    <n v="7000119472"/>
    <n v="0"/>
    <x v="2"/>
    <x v="0"/>
    <n v="0"/>
    <n v="1.3925000000000001"/>
    <n v="0"/>
    <x v="3"/>
    <x v="1"/>
    <s v="Wurstverpackung"/>
    <n v="5330"/>
  </r>
  <r>
    <x v="1"/>
    <x v="0"/>
    <n v="57900002"/>
    <x v="507"/>
    <d v="2021-08-26T00:00:00"/>
    <x v="1"/>
    <n v="7000119648"/>
    <n v="2560"/>
    <x v="2"/>
    <x v="2"/>
    <n v="9216"/>
    <n v="13.400600000000001"/>
    <n v="34305.536"/>
    <x v="7"/>
    <x v="4"/>
    <s v="Subunternehmer"/>
    <n v="9999"/>
  </r>
  <r>
    <x v="1"/>
    <x v="0"/>
    <n v="58000078"/>
    <x v="695"/>
    <d v="2021-08-26T00:00:00"/>
    <x v="1"/>
    <n v="7000119520"/>
    <n v="256"/>
    <x v="2"/>
    <x v="2"/>
    <n v="422.4"/>
    <n v="6.9139999999999997"/>
    <n v="1769.9839999999999"/>
    <x v="3"/>
    <x v="1"/>
    <s v="Linie 1"/>
    <n v="5001"/>
  </r>
  <r>
    <x v="1"/>
    <x v="0"/>
    <n v="58000079"/>
    <x v="509"/>
    <d v="2021-08-26T00:00:00"/>
    <x v="1"/>
    <n v="7000119389"/>
    <n v="288"/>
    <x v="2"/>
    <x v="2"/>
    <n v="475.2"/>
    <n v="7.2394999999999996"/>
    <n v="2084.9760000000001"/>
    <x v="3"/>
    <x v="1"/>
    <s v="Linie 1"/>
    <n v="5001"/>
  </r>
  <r>
    <x v="1"/>
    <x v="0"/>
    <n v="58000079"/>
    <x v="509"/>
    <d v="2021-08-26T00:00:00"/>
    <x v="1"/>
    <n v="7000119583"/>
    <n v="128"/>
    <x v="2"/>
    <x v="2"/>
    <n v="211.2"/>
    <n v="7.2394999999999996"/>
    <n v="926.65599999999995"/>
    <x v="3"/>
    <x v="1"/>
    <s v="Linie 1"/>
    <n v="5001"/>
  </r>
  <r>
    <x v="1"/>
    <x v="0"/>
    <n v="58000088"/>
    <x v="696"/>
    <d v="2021-08-26T00:00:00"/>
    <x v="1"/>
    <n v="7000119521"/>
    <n v="263"/>
    <x v="2"/>
    <x v="2"/>
    <n v="433.95"/>
    <n v="7.9255000000000004"/>
    <n v="2084.4065000000001"/>
    <x v="3"/>
    <x v="1"/>
    <s v="Linie 1"/>
    <n v="5001"/>
  </r>
  <r>
    <x v="1"/>
    <x v="0"/>
    <n v="58000089"/>
    <x v="697"/>
    <d v="2021-08-26T00:00:00"/>
    <x v="1"/>
    <n v="7000119390"/>
    <n v="288"/>
    <x v="2"/>
    <x v="2"/>
    <n v="475.2"/>
    <n v="8.4968000000000004"/>
    <n v="2447.0783999999999"/>
    <x v="3"/>
    <x v="1"/>
    <s v="Linie 1"/>
    <n v="5001"/>
  </r>
  <r>
    <x v="1"/>
    <x v="0"/>
    <n v="58000089"/>
    <x v="697"/>
    <d v="2021-08-26T00:00:00"/>
    <x v="1"/>
    <n v="7000119584"/>
    <n v="128"/>
    <x v="2"/>
    <x v="2"/>
    <n v="211.2"/>
    <n v="8.4968000000000004"/>
    <n v="1087.5904"/>
    <x v="3"/>
    <x v="1"/>
    <s v="Linie 1"/>
    <n v="5001"/>
  </r>
  <r>
    <x v="1"/>
    <x v="0"/>
    <n v="58000098"/>
    <x v="698"/>
    <d v="2021-08-26T00:00:00"/>
    <x v="1"/>
    <n v="7000119522"/>
    <n v="256"/>
    <x v="2"/>
    <x v="2"/>
    <n v="422.4"/>
    <n v="6.6920999999999999"/>
    <n v="1713.1776"/>
    <x v="3"/>
    <x v="1"/>
    <s v="Linie 1"/>
    <n v="5001"/>
  </r>
  <r>
    <x v="1"/>
    <x v="0"/>
    <n v="58000099"/>
    <x v="699"/>
    <d v="2021-08-26T00:00:00"/>
    <x v="1"/>
    <n v="7000119391"/>
    <n v="298"/>
    <x v="2"/>
    <x v="2"/>
    <n v="491.7"/>
    <n v="7.2716000000000003"/>
    <n v="2166.9367999999999"/>
    <x v="3"/>
    <x v="1"/>
    <s v="Linie 1"/>
    <n v="5001"/>
  </r>
  <r>
    <x v="1"/>
    <x v="0"/>
    <n v="58000137"/>
    <x v="569"/>
    <d v="2021-08-26T00:00:00"/>
    <x v="1"/>
    <n v="7000119649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8-26T00:00:00"/>
    <x v="1"/>
    <n v="7000119650"/>
    <n v="480"/>
    <x v="2"/>
    <x v="2"/>
    <n v="1728"/>
    <n v="17.056999999999999"/>
    <n v="8187.36"/>
    <x v="7"/>
    <x v="4"/>
    <s v="Subunternehmer"/>
    <n v="9999"/>
  </r>
  <r>
    <x v="1"/>
    <x v="0"/>
    <n v="58000179"/>
    <x v="95"/>
    <d v="2021-08-26T00:00:00"/>
    <x v="1"/>
    <n v="7000119651"/>
    <n v="756"/>
    <x v="2"/>
    <x v="2"/>
    <n v="3024"/>
    <n v="23.624700000000001"/>
    <n v="17860.2732"/>
    <x v="7"/>
    <x v="4"/>
    <s v="Subunternehmer"/>
    <n v="9999"/>
  </r>
  <r>
    <x v="1"/>
    <x v="0"/>
    <n v="58000297"/>
    <x v="857"/>
    <d v="2021-08-26T00:00:00"/>
    <x v="1"/>
    <n v="7000117598"/>
    <n v="0"/>
    <x v="2"/>
    <x v="2"/>
    <n v="0"/>
    <n v="23.196100000000001"/>
    <n v="0"/>
    <x v="5"/>
    <x v="2"/>
    <s v="Linie 31"/>
    <n v="5031"/>
  </r>
  <r>
    <x v="1"/>
    <x v="0"/>
    <n v="58000299"/>
    <x v="384"/>
    <d v="2021-08-26T00:00:00"/>
    <x v="1"/>
    <n v="7000116623"/>
    <n v="704"/>
    <x v="2"/>
    <x v="2"/>
    <n v="4505.6000000000004"/>
    <n v="23.2029"/>
    <n v="16334.8416"/>
    <x v="5"/>
    <x v="2"/>
    <s v="Linie 31"/>
    <n v="5031"/>
  </r>
  <r>
    <x v="1"/>
    <x v="0"/>
    <n v="58000339"/>
    <x v="508"/>
    <d v="2021-08-26T00:00:00"/>
    <x v="1"/>
    <n v="7000119528"/>
    <n v="510"/>
    <x v="2"/>
    <x v="2"/>
    <n v="841.5"/>
    <n v="8.4527000000000001"/>
    <n v="4310.8770000000004"/>
    <x v="3"/>
    <x v="1"/>
    <s v="Linie 1"/>
    <n v="5001"/>
  </r>
  <r>
    <x v="1"/>
    <x v="0"/>
    <n v="58000380"/>
    <x v="387"/>
    <d v="2021-08-26T00:00:00"/>
    <x v="1"/>
    <n v="7000117600"/>
    <n v="2163"/>
    <x v="2"/>
    <x v="2"/>
    <n v="13843.2"/>
    <n v="22.732299999999999"/>
    <n v="49169.964899999999"/>
    <x v="5"/>
    <x v="2"/>
    <s v="Linie 31"/>
    <n v="5031"/>
  </r>
  <r>
    <x v="1"/>
    <x v="0"/>
    <n v="58000458"/>
    <x v="642"/>
    <d v="2021-08-26T00:00:00"/>
    <x v="1"/>
    <n v="7000117601"/>
    <n v="1863"/>
    <x v="2"/>
    <x v="2"/>
    <n v="11923.2"/>
    <n v="22.589700000000001"/>
    <n v="42084.611100000002"/>
    <x v="5"/>
    <x v="2"/>
    <s v="Linie 31"/>
    <n v="5031"/>
  </r>
  <r>
    <x v="1"/>
    <x v="0"/>
    <n v="58000459"/>
    <x v="643"/>
    <d v="2021-08-26T00:00:00"/>
    <x v="1"/>
    <n v="7000117850"/>
    <n v="756"/>
    <x v="2"/>
    <x v="2"/>
    <n v="7257.6"/>
    <n v="34.898200000000003"/>
    <n v="26383.039199999999"/>
    <x v="7"/>
    <x v="4"/>
    <s v="Subunternehmer"/>
    <n v="9999"/>
  </r>
  <r>
    <x v="1"/>
    <x v="0"/>
    <n v="58000460"/>
    <x v="643"/>
    <d v="2021-08-26T00:00:00"/>
    <x v="1"/>
    <n v="7000117852"/>
    <n v="945"/>
    <x v="2"/>
    <x v="2"/>
    <n v="9072"/>
    <n v="35.016199999999998"/>
    <n v="33090.309000000001"/>
    <x v="7"/>
    <x v="4"/>
    <s v="Subunternehmer"/>
    <n v="9999"/>
  </r>
  <r>
    <x v="1"/>
    <x v="0"/>
    <n v="58000461"/>
    <x v="643"/>
    <d v="2021-08-26T00:00:00"/>
    <x v="1"/>
    <n v="7000117854"/>
    <n v="630"/>
    <x v="2"/>
    <x v="2"/>
    <n v="6048"/>
    <n v="35.1663"/>
    <n v="22154.769"/>
    <x v="7"/>
    <x v="4"/>
    <s v="Subunternehmer"/>
    <n v="9999"/>
  </r>
  <r>
    <x v="1"/>
    <x v="0"/>
    <n v="58000462"/>
    <x v="643"/>
    <d v="2021-08-26T00:00:00"/>
    <x v="1"/>
    <n v="7000117856"/>
    <n v="315"/>
    <x v="2"/>
    <x v="2"/>
    <n v="3024"/>
    <n v="34.489400000000003"/>
    <n v="10864.161"/>
    <x v="7"/>
    <x v="4"/>
    <s v="Subunternehmer"/>
    <n v="9999"/>
  </r>
  <r>
    <x v="1"/>
    <x v="0"/>
    <n v="58000554"/>
    <x v="389"/>
    <d v="2021-08-26T00:00:00"/>
    <x v="1"/>
    <n v="7000117175"/>
    <n v="4937"/>
    <x v="2"/>
    <x v="2"/>
    <n v="47395.199999999997"/>
    <n v="34.187100000000001"/>
    <n v="168781.7127"/>
    <x v="5"/>
    <x v="2"/>
    <s v="Linie 31"/>
    <n v="5031"/>
  </r>
  <r>
    <x v="1"/>
    <x v="0"/>
    <n v="58000555"/>
    <x v="858"/>
    <d v="2021-08-26T00:00:00"/>
    <x v="1"/>
    <n v="7000117120"/>
    <n v="4032"/>
    <x v="2"/>
    <x v="2"/>
    <n v="38707.199999999997"/>
    <n v="33.995899999999999"/>
    <n v="137071.4688"/>
    <x v="5"/>
    <x v="2"/>
    <s v="Linie 30"/>
    <n v="5030"/>
  </r>
  <r>
    <x v="1"/>
    <x v="0"/>
    <n v="58000639"/>
    <x v="644"/>
    <d v="2021-08-26T00:00:00"/>
    <x v="1"/>
    <n v="7000120118"/>
    <n v="102"/>
    <x v="2"/>
    <x v="0"/>
    <n v="137.69999999999999"/>
    <n v="14.490500000000001"/>
    <n v="1995.34185"/>
    <x v="8"/>
    <x v="5"/>
    <s v="Linie 23"/>
    <n v="5023"/>
  </r>
  <r>
    <x v="1"/>
    <x v="0"/>
    <n v="58000642"/>
    <x v="859"/>
    <d v="2021-08-26T00:00:00"/>
    <x v="1"/>
    <n v="7000120120"/>
    <n v="34"/>
    <x v="2"/>
    <x v="0"/>
    <n v="34"/>
    <n v="12.270899999999999"/>
    <n v="417.2106"/>
    <x v="8"/>
    <x v="5"/>
    <s v="Linie 23"/>
    <n v="5023"/>
  </r>
  <r>
    <x v="1"/>
    <x v="0"/>
    <n v="58000658"/>
    <x v="860"/>
    <d v="2021-08-26T00:00:00"/>
    <x v="1"/>
    <n v="7000120122"/>
    <n v="272"/>
    <x v="2"/>
    <x v="0"/>
    <n v="367.2"/>
    <n v="14.4938"/>
    <n v="5322.1233599999996"/>
    <x v="8"/>
    <x v="5"/>
    <s v="Linie 23"/>
    <n v="5023"/>
  </r>
  <r>
    <x v="1"/>
    <x v="0"/>
    <n v="58000671"/>
    <x v="510"/>
    <d v="2021-08-26T00:00:00"/>
    <x v="1"/>
    <n v="7000120124"/>
    <n v="34"/>
    <x v="2"/>
    <x v="0"/>
    <n v="45.9"/>
    <n v="14.490500000000001"/>
    <n v="665.11395000000005"/>
    <x v="8"/>
    <x v="5"/>
    <s v="Linie 23"/>
    <n v="5023"/>
  </r>
  <r>
    <x v="1"/>
    <x v="0"/>
    <n v="58000683"/>
    <x v="511"/>
    <d v="2021-08-26T00:00:00"/>
    <x v="1"/>
    <n v="7000120125"/>
    <n v="68"/>
    <x v="2"/>
    <x v="0"/>
    <n v="91.8"/>
    <n v="14.491199999999999"/>
    <n v="1330.29216"/>
    <x v="8"/>
    <x v="5"/>
    <s v="Linie 23"/>
    <n v="5023"/>
  </r>
  <r>
    <x v="1"/>
    <x v="0"/>
    <n v="58000685"/>
    <x v="240"/>
    <d v="2021-08-26T00:00:00"/>
    <x v="1"/>
    <n v="7000120008"/>
    <n v="68"/>
    <x v="2"/>
    <x v="0"/>
    <n v="67.319999999999993"/>
    <n v="7.5054999999999996"/>
    <n v="505.27026000000001"/>
    <x v="8"/>
    <x v="5"/>
    <s v="Linie 21"/>
    <n v="5021"/>
  </r>
  <r>
    <x v="1"/>
    <x v="0"/>
    <n v="58000697"/>
    <x v="861"/>
    <d v="2021-08-26T00:00:00"/>
    <x v="1"/>
    <n v="7000120128"/>
    <n v="68"/>
    <x v="2"/>
    <x v="0"/>
    <n v="91.8"/>
    <n v="14.4877"/>
    <n v="1329.9708599999999"/>
    <x v="8"/>
    <x v="5"/>
    <s v="Linie 23"/>
    <n v="5023"/>
  </r>
  <r>
    <x v="1"/>
    <x v="0"/>
    <n v="58000703"/>
    <x v="398"/>
    <d v="2021-08-26T00:00:00"/>
    <x v="1"/>
    <n v="7000119974"/>
    <n v="408"/>
    <x v="2"/>
    <x v="0"/>
    <n v="448.8"/>
    <n v="6.5829000000000004"/>
    <n v="2954.4055199999998"/>
    <x v="8"/>
    <x v="5"/>
    <s v="Linie 20"/>
    <n v="5020"/>
  </r>
  <r>
    <x v="1"/>
    <x v="0"/>
    <n v="58000708"/>
    <x v="400"/>
    <d v="2021-08-26T00:00:00"/>
    <x v="1"/>
    <n v="7000120130"/>
    <n v="102"/>
    <x v="2"/>
    <x v="0"/>
    <n v="100.98"/>
    <n v="7.7413999999999996"/>
    <n v="781.72657200000003"/>
    <x v="8"/>
    <x v="5"/>
    <s v="Linie 23"/>
    <n v="5023"/>
  </r>
  <r>
    <x v="1"/>
    <x v="0"/>
    <n v="58000716"/>
    <x v="247"/>
    <d v="2021-08-26T00:00:00"/>
    <x v="1"/>
    <n v="7000120236"/>
    <n v="68"/>
    <x v="2"/>
    <x v="0"/>
    <n v="74.8"/>
    <n v="6.5819999999999999"/>
    <n v="492.33359999999999"/>
    <x v="8"/>
    <x v="5"/>
    <s v="Linie 20"/>
    <n v="5020"/>
  </r>
  <r>
    <x v="1"/>
    <x v="0"/>
    <n v="58000730"/>
    <x v="250"/>
    <d v="2021-08-26T00:00:00"/>
    <x v="1"/>
    <n v="7000120238"/>
    <n v="204"/>
    <x v="2"/>
    <x v="0"/>
    <n v="224.4"/>
    <n v="6.5758000000000001"/>
    <n v="1475.60952"/>
    <x v="8"/>
    <x v="5"/>
    <s v="Linie 20"/>
    <n v="5020"/>
  </r>
  <r>
    <x v="1"/>
    <x v="0"/>
    <n v="58000731"/>
    <x v="595"/>
    <d v="2021-08-26T00:00:00"/>
    <x v="1"/>
    <n v="7000120099"/>
    <n v="408"/>
    <x v="2"/>
    <x v="0"/>
    <n v="408"/>
    <n v="9.4652999999999992"/>
    <n v="3861.8424"/>
    <x v="8"/>
    <x v="5"/>
    <s v="Linie 22"/>
    <n v="5022"/>
  </r>
  <r>
    <x v="1"/>
    <x v="0"/>
    <n v="58000736"/>
    <x v="862"/>
    <d v="2021-08-26T00:00:00"/>
    <x v="1"/>
    <n v="7000120135"/>
    <n v="204"/>
    <x v="2"/>
    <x v="0"/>
    <n v="275.39999999999998"/>
    <n v="14.4909"/>
    <n v="3990.7938600000002"/>
    <x v="8"/>
    <x v="5"/>
    <s v="Linie 23"/>
    <n v="5023"/>
  </r>
  <r>
    <x v="1"/>
    <x v="0"/>
    <n v="58000739"/>
    <x v="512"/>
    <d v="2021-08-26T00:00:00"/>
    <x v="1"/>
    <n v="7000120100"/>
    <n v="204"/>
    <x v="2"/>
    <x v="0"/>
    <n v="244.8"/>
    <n v="7.6052999999999997"/>
    <n v="1861.7774400000001"/>
    <x v="8"/>
    <x v="5"/>
    <s v="Linie 22"/>
    <n v="5022"/>
  </r>
  <r>
    <x v="1"/>
    <x v="0"/>
    <n v="58000740"/>
    <x v="251"/>
    <d v="2021-08-26T00:00:00"/>
    <x v="1"/>
    <n v="7000120013"/>
    <n v="204"/>
    <x v="2"/>
    <x v="0"/>
    <n v="201.96"/>
    <n v="7.5030000000000001"/>
    <n v="1515.3058799999999"/>
    <x v="8"/>
    <x v="5"/>
    <s v="Linie 21"/>
    <n v="5021"/>
  </r>
  <r>
    <x v="1"/>
    <x v="0"/>
    <n v="58000741"/>
    <x v="752"/>
    <d v="2021-08-26T00:00:00"/>
    <x v="1"/>
    <n v="7000120137"/>
    <n v="204"/>
    <x v="2"/>
    <x v="0"/>
    <n v="204"/>
    <n v="6.6139999999999999"/>
    <n v="1349.2560000000001"/>
    <x v="8"/>
    <x v="5"/>
    <s v="Linie 21"/>
    <n v="5021"/>
  </r>
  <r>
    <x v="1"/>
    <x v="0"/>
    <n v="58000747"/>
    <x v="863"/>
    <d v="2021-08-26T00:00:00"/>
    <x v="1"/>
    <n v="7000120139"/>
    <n v="204"/>
    <x v="2"/>
    <x v="0"/>
    <n v="275.39999999999998"/>
    <n v="14.490500000000001"/>
    <n v="3990.6837"/>
    <x v="8"/>
    <x v="5"/>
    <s v="Linie 23"/>
    <n v="5023"/>
  </r>
  <r>
    <x v="1"/>
    <x v="0"/>
    <n v="58000749"/>
    <x v="645"/>
    <d v="2021-08-26T00:00:00"/>
    <x v="1"/>
    <n v="7000120141"/>
    <n v="340"/>
    <x v="2"/>
    <x v="0"/>
    <n v="340"/>
    <n v="12.2601"/>
    <n v="4168.4340000000002"/>
    <x v="8"/>
    <x v="5"/>
    <s v="Linie 23"/>
    <n v="5023"/>
  </r>
  <r>
    <x v="1"/>
    <x v="0"/>
    <n v="58000753"/>
    <x v="403"/>
    <d v="2021-08-26T00:00:00"/>
    <x v="1"/>
    <n v="7000119977"/>
    <n v="238"/>
    <x v="2"/>
    <x v="0"/>
    <n v="261.8"/>
    <n v="6.5780000000000003"/>
    <n v="1722.1204"/>
    <x v="8"/>
    <x v="5"/>
    <s v="Linie 20"/>
    <n v="5020"/>
  </r>
  <r>
    <x v="1"/>
    <x v="0"/>
    <n v="58000760"/>
    <x v="404"/>
    <d v="2021-08-26T00:00:00"/>
    <x v="1"/>
    <n v="7000120143"/>
    <n v="136"/>
    <x v="2"/>
    <x v="0"/>
    <n v="134.63999999999999"/>
    <n v="7.7198000000000002"/>
    <n v="1039.3938720000001"/>
    <x v="8"/>
    <x v="5"/>
    <s v="Linie 23"/>
    <n v="5023"/>
  </r>
  <r>
    <x v="1"/>
    <x v="0"/>
    <n v="58000761"/>
    <x v="513"/>
    <d v="2021-08-26T00:00:00"/>
    <x v="1"/>
    <n v="7000120144"/>
    <n v="136"/>
    <x v="2"/>
    <x v="0"/>
    <n v="183.6"/>
    <n v="14.4718"/>
    <n v="2657.0224800000001"/>
    <x v="8"/>
    <x v="5"/>
    <s v="Linie 23"/>
    <n v="5023"/>
  </r>
  <r>
    <x v="1"/>
    <x v="0"/>
    <n v="58000765"/>
    <x v="707"/>
    <d v="2021-08-26T00:00:00"/>
    <x v="1"/>
    <n v="7000120101"/>
    <n v="102"/>
    <x v="2"/>
    <x v="0"/>
    <n v="122.4"/>
    <n v="7.6036000000000001"/>
    <n v="930.68064000000004"/>
    <x v="8"/>
    <x v="5"/>
    <s v="Linie 22"/>
    <n v="5022"/>
  </r>
  <r>
    <x v="1"/>
    <x v="0"/>
    <n v="58000774"/>
    <x v="407"/>
    <d v="2021-08-26T00:00:00"/>
    <x v="1"/>
    <n v="7000119979"/>
    <n v="136"/>
    <x v="2"/>
    <x v="0"/>
    <n v="149.6"/>
    <n v="6.5792000000000002"/>
    <n v="984.24832000000004"/>
    <x v="8"/>
    <x v="5"/>
    <s v="Linie 20"/>
    <n v="5020"/>
  </r>
  <r>
    <x v="1"/>
    <x v="0"/>
    <n v="58000774"/>
    <x v="407"/>
    <d v="2021-08-26T00:00:00"/>
    <x v="1"/>
    <n v="7000120239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8-26T00:00:00"/>
    <x v="1"/>
    <n v="7000120018"/>
    <n v="68"/>
    <x v="2"/>
    <x v="0"/>
    <n v="67.319999999999993"/>
    <n v="7.5030000000000001"/>
    <n v="505.10196000000002"/>
    <x v="8"/>
    <x v="5"/>
    <s v="Linie 21"/>
    <n v="5021"/>
  </r>
  <r>
    <x v="1"/>
    <x v="0"/>
    <n v="58000835"/>
    <x v="103"/>
    <d v="2021-08-26T00:00:00"/>
    <x v="1"/>
    <n v="7000120149"/>
    <n v="340"/>
    <x v="2"/>
    <x v="0"/>
    <n v="336.6"/>
    <n v="7.7157999999999998"/>
    <n v="2597.1382800000001"/>
    <x v="8"/>
    <x v="5"/>
    <s v="Linie 23"/>
    <n v="5023"/>
  </r>
  <r>
    <x v="1"/>
    <x v="0"/>
    <n v="58000841"/>
    <x v="104"/>
    <d v="2021-08-26T00:00:00"/>
    <x v="1"/>
    <n v="7000120188"/>
    <n v="1615"/>
    <x v="2"/>
    <x v="0"/>
    <n v="1744.2"/>
    <n v="9.9016000000000002"/>
    <n v="17270.370719999999"/>
    <x v="8"/>
    <x v="5"/>
    <s v="Linie 29"/>
    <n v="5029"/>
  </r>
  <r>
    <x v="1"/>
    <x v="0"/>
    <n v="58000859"/>
    <x v="260"/>
    <d v="2021-08-26T00:00:00"/>
    <x v="1"/>
    <n v="7000120240"/>
    <n v="374"/>
    <x v="2"/>
    <x v="0"/>
    <n v="411.4"/>
    <n v="6.5780000000000003"/>
    <n v="2706.1891999999998"/>
    <x v="8"/>
    <x v="5"/>
    <s v="Linie 20"/>
    <n v="5020"/>
  </r>
  <r>
    <x v="1"/>
    <x v="0"/>
    <n v="58000873"/>
    <x v="518"/>
    <d v="2021-08-26T00:00:00"/>
    <x v="1"/>
    <n v="7000119193"/>
    <n v="701"/>
    <x v="2"/>
    <x v="2"/>
    <n v="1402"/>
    <n v="13.468500000000001"/>
    <n v="9441.4184999999998"/>
    <x v="4"/>
    <x v="1"/>
    <s v="Linie 33"/>
    <n v="5033"/>
  </r>
  <r>
    <x v="1"/>
    <x v="0"/>
    <n v="58000874"/>
    <x v="263"/>
    <d v="2021-08-26T00:00:00"/>
    <x v="1"/>
    <n v="7000117848"/>
    <n v="1134"/>
    <x v="2"/>
    <x v="2"/>
    <n v="9525.6"/>
    <n v="30.3947"/>
    <n v="34467.589800000002"/>
    <x v="7"/>
    <x v="4"/>
    <s v="Subunternehmer"/>
    <n v="9999"/>
  </r>
  <r>
    <x v="1"/>
    <x v="0"/>
    <n v="58000881"/>
    <x v="709"/>
    <d v="2021-08-26T00:00:00"/>
    <x v="1"/>
    <n v="7000119739"/>
    <n v="768"/>
    <x v="2"/>
    <x v="2"/>
    <n v="2703.36"/>
    <n v="16.758199999999999"/>
    <n v="12870.2976"/>
    <x v="7"/>
    <x v="4"/>
    <s v="Subunternehmer"/>
    <n v="9999"/>
  </r>
  <r>
    <x v="1"/>
    <x v="0"/>
    <n v="58000884"/>
    <x v="795"/>
    <d v="2021-08-26T00:00:00"/>
    <x v="1"/>
    <n v="7000120156"/>
    <n v="476"/>
    <x v="2"/>
    <x v="0"/>
    <n v="642.6"/>
    <n v="14.4894"/>
    <n v="9310.8884400000006"/>
    <x v="8"/>
    <x v="5"/>
    <s v="Linie 23"/>
    <n v="5023"/>
  </r>
  <r>
    <x v="1"/>
    <x v="0"/>
    <n v="58000885"/>
    <x v="265"/>
    <d v="2021-08-26T00:00:00"/>
    <x v="1"/>
    <n v="7000120242"/>
    <n v="68"/>
    <x v="2"/>
    <x v="0"/>
    <n v="74.8"/>
    <n v="6.5925000000000002"/>
    <n v="493.11900000000003"/>
    <x v="8"/>
    <x v="5"/>
    <s v="Linie 20"/>
    <n v="5020"/>
  </r>
  <r>
    <x v="1"/>
    <x v="0"/>
    <n v="58000891"/>
    <x v="864"/>
    <d v="2021-08-26T00:00:00"/>
    <x v="1"/>
    <n v="7000120158"/>
    <n v="816"/>
    <x v="2"/>
    <x v="0"/>
    <n v="1101.5999999999999"/>
    <n v="14.4916"/>
    <n v="15963.94656"/>
    <x v="8"/>
    <x v="5"/>
    <s v="Linie 23"/>
    <n v="5023"/>
  </r>
  <r>
    <x v="1"/>
    <x v="0"/>
    <n v="58000893"/>
    <x v="267"/>
    <d v="2021-08-26T00:00:00"/>
    <x v="1"/>
    <n v="7000119986"/>
    <n v="1088"/>
    <x v="2"/>
    <x v="0"/>
    <n v="1196.8"/>
    <n v="6.5758000000000001"/>
    <n v="7869.9174400000002"/>
    <x v="8"/>
    <x v="5"/>
    <s v="Linie 20"/>
    <n v="5020"/>
  </r>
  <r>
    <x v="1"/>
    <x v="0"/>
    <n v="58000896"/>
    <x v="865"/>
    <d v="2021-08-26T00:00:00"/>
    <x v="1"/>
    <n v="7000120022"/>
    <n v="884"/>
    <x v="2"/>
    <x v="0"/>
    <n v="875.16"/>
    <n v="7.5039999999999996"/>
    <n v="6567.20064"/>
    <x v="8"/>
    <x v="5"/>
    <s v="Linie 21"/>
    <n v="5021"/>
  </r>
  <r>
    <x v="1"/>
    <x v="0"/>
    <n v="58000900"/>
    <x v="866"/>
    <d v="2021-08-26T00:00:00"/>
    <x v="1"/>
    <n v="7000119740"/>
    <n v="2366"/>
    <x v="2"/>
    <x v="2"/>
    <n v="5678.4"/>
    <n v="23.767299999999999"/>
    <n v="56233.431799999998"/>
    <x v="7"/>
    <x v="4"/>
    <s v="Subunternehmer"/>
    <n v="9999"/>
  </r>
  <r>
    <x v="1"/>
    <x v="0"/>
    <n v="58000901"/>
    <x v="647"/>
    <d v="2021-08-26T00:00:00"/>
    <x v="1"/>
    <n v="7000119741"/>
    <n v="960"/>
    <x v="2"/>
    <x v="2"/>
    <n v="4608"/>
    <n v="27.831900000000001"/>
    <n v="26718.624"/>
    <x v="7"/>
    <x v="4"/>
    <s v="Subunternehmer"/>
    <n v="9999"/>
  </r>
  <r>
    <x v="1"/>
    <x v="0"/>
    <n v="58000904"/>
    <x v="268"/>
    <d v="2021-08-26T00:00:00"/>
    <x v="1"/>
    <n v="7000120024"/>
    <n v="170"/>
    <x v="2"/>
    <x v="0"/>
    <n v="168.3"/>
    <n v="7.5054999999999996"/>
    <n v="1263.1756499999999"/>
    <x v="8"/>
    <x v="5"/>
    <s v="Linie 21"/>
    <n v="5021"/>
  </r>
  <r>
    <x v="1"/>
    <x v="0"/>
    <n v="58000906"/>
    <x v="867"/>
    <d v="2021-08-26T00:00:00"/>
    <x v="1"/>
    <n v="7000120025"/>
    <n v="204"/>
    <x v="2"/>
    <x v="0"/>
    <n v="201.96"/>
    <n v="7.5088999999999997"/>
    <n v="1516.4974440000001"/>
    <x v="8"/>
    <x v="5"/>
    <s v="Linie 21"/>
    <n v="5021"/>
  </r>
  <r>
    <x v="1"/>
    <x v="0"/>
    <n v="58000907"/>
    <x v="269"/>
    <d v="2021-08-26T00:00:00"/>
    <x v="1"/>
    <n v="7000120026"/>
    <n v="204"/>
    <x v="2"/>
    <x v="0"/>
    <n v="201.96"/>
    <n v="7.5054999999999996"/>
    <n v="1515.81078"/>
    <x v="8"/>
    <x v="5"/>
    <s v="Linie 21"/>
    <n v="5021"/>
  </r>
  <r>
    <x v="1"/>
    <x v="0"/>
    <n v="58000908"/>
    <x v="270"/>
    <d v="2021-08-26T00:00:00"/>
    <x v="1"/>
    <n v="7000120027"/>
    <n v="238"/>
    <x v="2"/>
    <x v="0"/>
    <n v="235.62"/>
    <n v="7.5054999999999996"/>
    <n v="1768.4459099999999"/>
    <x v="8"/>
    <x v="5"/>
    <s v="Linie 21"/>
    <n v="5021"/>
  </r>
  <r>
    <x v="1"/>
    <x v="0"/>
    <n v="58000910"/>
    <x v="868"/>
    <d v="2021-08-26T00:00:00"/>
    <x v="1"/>
    <n v="7000120161"/>
    <n v="1768"/>
    <x v="2"/>
    <x v="0"/>
    <n v="2386.8000000000002"/>
    <n v="14.4887"/>
    <n v="34581.629159999997"/>
    <x v="8"/>
    <x v="5"/>
    <s v="Linie 23"/>
    <n v="5023"/>
  </r>
  <r>
    <x v="1"/>
    <x v="0"/>
    <n v="58000926"/>
    <x v="711"/>
    <d v="2021-08-26T00:00:00"/>
    <x v="1"/>
    <n v="7000119742"/>
    <n v="96"/>
    <x v="2"/>
    <x v="2"/>
    <n v="460.8"/>
    <n v="30.242699999999999"/>
    <n v="2903.2991999999999"/>
    <x v="7"/>
    <x v="4"/>
    <s v="Subunternehmer"/>
    <n v="9999"/>
  </r>
  <r>
    <x v="1"/>
    <x v="0"/>
    <n v="58000928"/>
    <x v="106"/>
    <d v="2021-08-26T00:00:00"/>
    <x v="1"/>
    <n v="7000120030"/>
    <n v="136"/>
    <x v="2"/>
    <x v="0"/>
    <n v="134.63999999999999"/>
    <n v="7.3989000000000003"/>
    <n v="996.18789600000002"/>
    <x v="8"/>
    <x v="5"/>
    <s v="Linie 21"/>
    <n v="5021"/>
  </r>
  <r>
    <x v="1"/>
    <x v="0"/>
    <n v="58000931"/>
    <x v="108"/>
    <d v="2021-08-26T00:00:00"/>
    <x v="1"/>
    <n v="7000120032"/>
    <n v="136"/>
    <x v="2"/>
    <x v="0"/>
    <n v="134.63999999999999"/>
    <n v="7.4097"/>
    <n v="997.64200800000003"/>
    <x v="8"/>
    <x v="5"/>
    <s v="Linie 21"/>
    <n v="5021"/>
  </r>
  <r>
    <x v="1"/>
    <x v="0"/>
    <n v="58000940"/>
    <x v="414"/>
    <d v="2021-08-26T00:00:00"/>
    <x v="1"/>
    <n v="7000119988"/>
    <n v="34"/>
    <x v="2"/>
    <x v="0"/>
    <n v="37.4"/>
    <n v="6.5814000000000004"/>
    <n v="246.14436000000001"/>
    <x v="8"/>
    <x v="5"/>
    <s v="Linie 20"/>
    <n v="5020"/>
  </r>
  <r>
    <x v="1"/>
    <x v="0"/>
    <n v="58000944"/>
    <x v="415"/>
    <d v="2021-08-26T00:00:00"/>
    <x v="1"/>
    <n v="7000120162"/>
    <n v="34"/>
    <x v="2"/>
    <x v="0"/>
    <n v="33.659999999999997"/>
    <n v="7.7423999999999999"/>
    <n v="260.60918400000003"/>
    <x v="8"/>
    <x v="5"/>
    <s v="Linie 23"/>
    <n v="5023"/>
  </r>
  <r>
    <x v="1"/>
    <x v="0"/>
    <n v="58000947"/>
    <x v="273"/>
    <d v="2021-08-26T00:00:00"/>
    <x v="1"/>
    <n v="7000119989"/>
    <n v="204"/>
    <x v="2"/>
    <x v="0"/>
    <n v="224.4"/>
    <n v="6.5768000000000004"/>
    <n v="1475.83392"/>
    <x v="8"/>
    <x v="5"/>
    <s v="Linie 20"/>
    <n v="5020"/>
  </r>
  <r>
    <x v="1"/>
    <x v="0"/>
    <n v="58000947"/>
    <x v="273"/>
    <d v="2021-08-26T00:00:00"/>
    <x v="1"/>
    <n v="7000120246"/>
    <n v="272"/>
    <x v="2"/>
    <x v="0"/>
    <n v="299.2"/>
    <n v="6.5768000000000004"/>
    <n v="1967.77856"/>
    <x v="8"/>
    <x v="5"/>
    <s v="Linie 20"/>
    <n v="5020"/>
  </r>
  <r>
    <x v="1"/>
    <x v="0"/>
    <n v="58000955"/>
    <x v="519"/>
    <d v="2021-08-26T00:00:00"/>
    <x v="1"/>
    <n v="7000120104"/>
    <n v="68"/>
    <x v="2"/>
    <x v="0"/>
    <n v="81.599999999999994"/>
    <n v="7.6059999999999999"/>
    <n v="620.64959999999996"/>
    <x v="8"/>
    <x v="5"/>
    <s v="Linie 22"/>
    <n v="5022"/>
  </r>
  <r>
    <x v="1"/>
    <x v="0"/>
    <n v="58000960"/>
    <x v="276"/>
    <d v="2021-08-26T00:00:00"/>
    <x v="1"/>
    <n v="7000119990"/>
    <n v="136"/>
    <x v="2"/>
    <x v="0"/>
    <n v="149.6"/>
    <n v="6.5747999999999998"/>
    <n v="983.59007999999994"/>
    <x v="8"/>
    <x v="5"/>
    <s v="Linie 20"/>
    <n v="5020"/>
  </r>
  <r>
    <x v="1"/>
    <x v="0"/>
    <n v="58000964"/>
    <x v="756"/>
    <d v="2021-08-26T00:00:00"/>
    <x v="1"/>
    <n v="7000120165"/>
    <n v="204"/>
    <x v="2"/>
    <x v="0"/>
    <n v="204"/>
    <n v="6.6166"/>
    <n v="1349.7864"/>
    <x v="8"/>
    <x v="5"/>
    <s v="Linie 21"/>
    <n v="5021"/>
  </r>
  <r>
    <x v="1"/>
    <x v="0"/>
    <n v="58000971"/>
    <x v="278"/>
    <d v="2021-08-26T00:00:00"/>
    <x v="1"/>
    <n v="7000119991"/>
    <n v="136"/>
    <x v="2"/>
    <x v="0"/>
    <n v="149.6"/>
    <n v="6.6104000000000003"/>
    <n v="988.91584"/>
    <x v="8"/>
    <x v="5"/>
    <s v="Linie 20"/>
    <n v="5020"/>
  </r>
  <r>
    <x v="1"/>
    <x v="0"/>
    <n v="58000971"/>
    <x v="278"/>
    <d v="2021-08-26T00:00:00"/>
    <x v="1"/>
    <n v="7000120247"/>
    <n v="68"/>
    <x v="2"/>
    <x v="0"/>
    <n v="74.8"/>
    <n v="6.6104000000000003"/>
    <n v="494.45792"/>
    <x v="8"/>
    <x v="5"/>
    <s v="Linie 20"/>
    <n v="5020"/>
  </r>
  <r>
    <x v="1"/>
    <x v="0"/>
    <n v="58000974"/>
    <x v="650"/>
    <d v="2021-08-26T00:00:00"/>
    <x v="1"/>
    <n v="7000120166"/>
    <n v="68"/>
    <x v="2"/>
    <x v="0"/>
    <n v="67.319999999999993"/>
    <n v="7.7737999999999996"/>
    <n v="523.33221600000002"/>
    <x v="8"/>
    <x v="5"/>
    <s v="Linie 23"/>
    <n v="5023"/>
  </r>
  <r>
    <x v="1"/>
    <x v="0"/>
    <n v="58000977"/>
    <x v="869"/>
    <d v="2021-08-26T00:00:00"/>
    <x v="1"/>
    <n v="7000120039"/>
    <n v="136"/>
    <x v="2"/>
    <x v="0"/>
    <n v="134.63999999999999"/>
    <n v="7.5378999999999996"/>
    <n v="1014.902856"/>
    <x v="8"/>
    <x v="5"/>
    <s v="Linie 21"/>
    <n v="5021"/>
  </r>
  <r>
    <x v="1"/>
    <x v="0"/>
    <n v="58000984"/>
    <x v="418"/>
    <d v="2021-08-26T00:00:00"/>
    <x v="1"/>
    <n v="7000119992"/>
    <n v="340"/>
    <x v="2"/>
    <x v="0"/>
    <n v="374"/>
    <n v="6.5829000000000004"/>
    <n v="2462.0046000000002"/>
    <x v="8"/>
    <x v="5"/>
    <s v="Linie 20"/>
    <n v="5020"/>
  </r>
  <r>
    <x v="1"/>
    <x v="0"/>
    <n v="58000984"/>
    <x v="418"/>
    <d v="2021-08-26T00:00:00"/>
    <x v="1"/>
    <n v="7000120248"/>
    <n v="68"/>
    <x v="2"/>
    <x v="0"/>
    <n v="74.8"/>
    <n v="6.5829000000000004"/>
    <n v="492.40091999999999"/>
    <x v="8"/>
    <x v="5"/>
    <s v="Linie 20"/>
    <n v="5020"/>
  </r>
  <r>
    <x v="1"/>
    <x v="0"/>
    <n v="58000987"/>
    <x v="578"/>
    <d v="2021-08-26T00:00:00"/>
    <x v="1"/>
    <n v="7000120041"/>
    <n v="136"/>
    <x v="2"/>
    <x v="0"/>
    <n v="134.63999999999999"/>
    <n v="7.4116"/>
    <n v="997.89782400000001"/>
    <x v="8"/>
    <x v="5"/>
    <s v="Linie 21"/>
    <n v="5021"/>
  </r>
  <r>
    <x v="1"/>
    <x v="0"/>
    <n v="58000988"/>
    <x v="757"/>
    <d v="2021-08-26T00:00:00"/>
    <x v="1"/>
    <n v="7000120168"/>
    <n v="136"/>
    <x v="2"/>
    <x v="0"/>
    <n v="136"/>
    <n v="6.6181000000000001"/>
    <n v="900.0616"/>
    <x v="8"/>
    <x v="5"/>
    <s v="Linie 21"/>
    <n v="5021"/>
  </r>
  <r>
    <x v="1"/>
    <x v="0"/>
    <n v="58000992"/>
    <x v="870"/>
    <d v="2021-08-26T00:00:00"/>
    <x v="1"/>
    <n v="7000120042"/>
    <n v="203"/>
    <x v="2"/>
    <x v="0"/>
    <n v="200.97"/>
    <n v="7.5073999999999996"/>
    <n v="1508.7621779999999"/>
    <x v="8"/>
    <x v="5"/>
    <s v="Linie 21"/>
    <n v="5021"/>
  </r>
  <r>
    <x v="1"/>
    <x v="0"/>
    <n v="58000996"/>
    <x v="420"/>
    <d v="2021-08-26T00:00:00"/>
    <x v="1"/>
    <n v="7000120249"/>
    <n v="68"/>
    <x v="2"/>
    <x v="0"/>
    <n v="74.8"/>
    <n v="6.5730000000000004"/>
    <n v="491.66039999999998"/>
    <x v="8"/>
    <x v="5"/>
    <s v="Linie 20"/>
    <n v="5020"/>
  </r>
  <r>
    <x v="1"/>
    <x v="0"/>
    <n v="58001001"/>
    <x v="110"/>
    <d v="2021-08-26T00:00:00"/>
    <x v="1"/>
    <n v="7000120044"/>
    <n v="68"/>
    <x v="2"/>
    <x v="0"/>
    <n v="67.319999999999993"/>
    <n v="7.4090999999999996"/>
    <n v="498.78061200000002"/>
    <x v="8"/>
    <x v="5"/>
    <s v="Linie 21"/>
    <n v="5021"/>
  </r>
  <r>
    <x v="1"/>
    <x v="0"/>
    <n v="58001015"/>
    <x v="280"/>
    <d v="2021-08-26T00:00:00"/>
    <x v="1"/>
    <n v="7000119995"/>
    <n v="476"/>
    <x v="2"/>
    <x v="0"/>
    <n v="523.6"/>
    <n v="6.5904999999999996"/>
    <n v="3450.7858000000001"/>
    <x v="8"/>
    <x v="5"/>
    <s v="Linie 20"/>
    <n v="5020"/>
  </r>
  <r>
    <x v="1"/>
    <x v="0"/>
    <n v="58001016"/>
    <x v="522"/>
    <d v="2021-08-26T00:00:00"/>
    <x v="1"/>
    <n v="7000120295"/>
    <n v="170"/>
    <x v="2"/>
    <x v="0"/>
    <n v="168.3"/>
    <n v="7.7843"/>
    <n v="1310.0976900000001"/>
    <x v="8"/>
    <x v="5"/>
    <s v="Linie 22"/>
    <n v="5022"/>
  </r>
  <r>
    <x v="1"/>
    <x v="0"/>
    <n v="58001029"/>
    <x v="424"/>
    <d v="2021-08-26T00:00:00"/>
    <x v="1"/>
    <n v="7000120251"/>
    <n v="68"/>
    <x v="2"/>
    <x v="0"/>
    <n v="74.8"/>
    <n v="6.5814000000000004"/>
    <n v="492.28872000000001"/>
    <x v="8"/>
    <x v="5"/>
    <s v="Linie 20"/>
    <n v="5020"/>
  </r>
  <r>
    <x v="1"/>
    <x v="0"/>
    <n v="58001035"/>
    <x v="871"/>
    <d v="2021-08-26T00:00:00"/>
    <x v="1"/>
    <n v="7000120053"/>
    <n v="136"/>
    <x v="2"/>
    <x v="0"/>
    <n v="134.63999999999999"/>
    <n v="7.5137999999999998"/>
    <n v="1011.658032"/>
    <x v="8"/>
    <x v="5"/>
    <s v="Linie 21"/>
    <n v="5021"/>
  </r>
  <r>
    <x v="1"/>
    <x v="0"/>
    <n v="58001043"/>
    <x v="872"/>
    <d v="2021-08-26T00:00:00"/>
    <x v="1"/>
    <n v="7000120172"/>
    <n v="34"/>
    <x v="2"/>
    <x v="0"/>
    <n v="34"/>
    <n v="12.259"/>
    <n v="416.80599999999998"/>
    <x v="8"/>
    <x v="5"/>
    <s v="Linie 23"/>
    <n v="5023"/>
  </r>
  <r>
    <x v="1"/>
    <x v="0"/>
    <n v="58001048"/>
    <x v="652"/>
    <d v="2021-08-26T00:00:00"/>
    <x v="1"/>
    <n v="7000120173"/>
    <n v="34"/>
    <x v="2"/>
    <x v="0"/>
    <n v="34"/>
    <n v="12.259"/>
    <n v="416.80599999999998"/>
    <x v="8"/>
    <x v="5"/>
    <s v="Linie 23"/>
    <n v="5023"/>
  </r>
  <r>
    <x v="1"/>
    <x v="0"/>
    <n v="58001049"/>
    <x v="283"/>
    <d v="2021-08-26T00:00:00"/>
    <x v="1"/>
    <n v="7000120057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08-26T00:00:00"/>
    <x v="1"/>
    <n v="7000120174"/>
    <n v="136"/>
    <x v="2"/>
    <x v="0"/>
    <n v="136"/>
    <n v="6.6139999999999999"/>
    <n v="899.50400000000002"/>
    <x v="8"/>
    <x v="5"/>
    <s v="Linie 21"/>
    <n v="5021"/>
  </r>
  <r>
    <x v="1"/>
    <x v="0"/>
    <n v="58001066"/>
    <x v="716"/>
    <d v="2021-08-26T00:00:00"/>
    <x v="1"/>
    <n v="7000119836"/>
    <n v="266"/>
    <x v="2"/>
    <x v="2"/>
    <n v="351.12"/>
    <n v="12.438700000000001"/>
    <n v="3308.6941999999999"/>
    <x v="3"/>
    <x v="1"/>
    <s v="Linie 1"/>
    <n v="5001"/>
  </r>
  <r>
    <x v="1"/>
    <x v="0"/>
    <n v="58001068"/>
    <x v="653"/>
    <d v="2021-08-26T00:00:00"/>
    <x v="1"/>
    <n v="7000120175"/>
    <n v="136"/>
    <x v="2"/>
    <x v="0"/>
    <n v="136"/>
    <n v="12.256500000000001"/>
    <n v="1666.884"/>
    <x v="8"/>
    <x v="5"/>
    <s v="Linie 23"/>
    <n v="5023"/>
  </r>
  <r>
    <x v="1"/>
    <x v="0"/>
    <n v="58001069"/>
    <x v="874"/>
    <d v="2021-08-26T00:00:00"/>
    <x v="1"/>
    <n v="7000120176"/>
    <n v="170"/>
    <x v="2"/>
    <x v="0"/>
    <n v="229.5"/>
    <n v="14.4895"/>
    <n v="3325.3402500000002"/>
    <x v="8"/>
    <x v="5"/>
    <s v="Linie 23"/>
    <n v="5023"/>
  </r>
  <r>
    <x v="1"/>
    <x v="0"/>
    <n v="58001070"/>
    <x v="112"/>
    <d v="2021-08-26T00:00:00"/>
    <x v="1"/>
    <n v="7000120202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8-26T00:00:00"/>
    <x v="1"/>
    <n v="7000120617"/>
    <n v="170"/>
    <x v="2"/>
    <x v="0"/>
    <n v="229.5"/>
    <n v="6.5824999999999996"/>
    <n v="1510.6837499999999"/>
    <x v="4"/>
    <x v="1"/>
    <s v="Linie 36"/>
    <n v="5036"/>
  </r>
  <r>
    <x v="1"/>
    <x v="0"/>
    <n v="58001073"/>
    <x v="759"/>
    <d v="2021-08-26T00:00:00"/>
    <x v="1"/>
    <n v="7000120204"/>
    <n v="425"/>
    <x v="2"/>
    <x v="0"/>
    <n v="573.75"/>
    <n v="9.7729999999999997"/>
    <n v="5607.25875"/>
    <x v="4"/>
    <x v="1"/>
    <s v="Linie 36"/>
    <n v="5036"/>
  </r>
  <r>
    <x v="1"/>
    <x v="0"/>
    <n v="58001081"/>
    <x v="717"/>
    <d v="2021-08-26T00:00:00"/>
    <x v="1"/>
    <n v="7000120108"/>
    <n v="1156"/>
    <x v="2"/>
    <x v="0"/>
    <n v="1387.2"/>
    <n v="7.6127000000000002"/>
    <n v="10560.337439999999"/>
    <x v="8"/>
    <x v="5"/>
    <s v="Linie 22"/>
    <n v="5022"/>
  </r>
  <r>
    <x v="1"/>
    <x v="0"/>
    <n v="58001083"/>
    <x v="113"/>
    <d v="2021-08-26T00:00:00"/>
    <x v="1"/>
    <n v="7000120109"/>
    <n v="884"/>
    <x v="2"/>
    <x v="0"/>
    <n v="884"/>
    <n v="10.891"/>
    <n v="9627.6440000000002"/>
    <x v="8"/>
    <x v="5"/>
    <s v="Linie 22"/>
    <n v="5022"/>
  </r>
  <r>
    <x v="1"/>
    <x v="0"/>
    <n v="58001095"/>
    <x v="600"/>
    <d v="2021-08-26T00:00:00"/>
    <x v="1"/>
    <n v="7000120111"/>
    <n v="68"/>
    <x v="2"/>
    <x v="0"/>
    <n v="68"/>
    <n v="9.4652999999999992"/>
    <n v="643.6404"/>
    <x v="8"/>
    <x v="5"/>
    <s v="Linie 22"/>
    <n v="5022"/>
  </r>
  <r>
    <x v="1"/>
    <x v="0"/>
    <n v="58001099"/>
    <x v="657"/>
    <d v="2021-08-26T00:00:00"/>
    <x v="1"/>
    <n v="7000120178"/>
    <n v="68"/>
    <x v="2"/>
    <x v="0"/>
    <n v="67.319999999999993"/>
    <n v="7.7374999999999998"/>
    <n v="520.88850000000002"/>
    <x v="8"/>
    <x v="5"/>
    <s v="Linie 23"/>
    <n v="5023"/>
  </r>
  <r>
    <x v="1"/>
    <x v="0"/>
    <n v="58001101"/>
    <x v="527"/>
    <d v="2021-08-26T00:00:00"/>
    <x v="1"/>
    <n v="7000120112"/>
    <n v="68"/>
    <x v="2"/>
    <x v="0"/>
    <n v="81.599999999999994"/>
    <n v="7.6050000000000004"/>
    <n v="620.56799999999998"/>
    <x v="8"/>
    <x v="5"/>
    <s v="Linie 22"/>
    <n v="5022"/>
  </r>
  <r>
    <x v="1"/>
    <x v="0"/>
    <n v="58001146"/>
    <x v="446"/>
    <d v="2021-08-26T00:00:00"/>
    <x v="1"/>
    <n v="7000120180"/>
    <n v="306"/>
    <x v="2"/>
    <x v="0"/>
    <n v="293.76"/>
    <n v="6.7148000000000003"/>
    <n v="1972.5396479999999"/>
    <x v="8"/>
    <x v="5"/>
    <s v="Linie 23"/>
    <n v="5023"/>
  </r>
  <r>
    <x v="1"/>
    <x v="0"/>
    <n v="59500049"/>
    <x v="762"/>
    <d v="2021-08-26T00:00:00"/>
    <x v="1"/>
    <n v="7000120668"/>
    <n v="153"/>
    <x v="0"/>
    <x v="0"/>
    <n v="153"/>
    <n v="0.56630000000000003"/>
    <n v="86.643900000000002"/>
    <x v="0"/>
    <x v="0"/>
    <s v="Vacumierung"/>
    <n v="5902"/>
  </r>
  <r>
    <x v="1"/>
    <x v="0"/>
    <n v="59500054"/>
    <x v="661"/>
    <d v="2021-08-26T00:00:00"/>
    <x v="1"/>
    <n v="7000120641"/>
    <n v="754"/>
    <x v="0"/>
    <x v="0"/>
    <n v="754"/>
    <n v="2.3342999999999998"/>
    <n v="1760.0622000000001"/>
    <x v="0"/>
    <x v="0"/>
    <s v="Vacumierung"/>
    <n v="5902"/>
  </r>
  <r>
    <x v="1"/>
    <x v="0"/>
    <m/>
    <x v="120"/>
    <d v="2021-08-26T00:00:00"/>
    <x v="1"/>
    <n v="7000119366"/>
    <n v="0"/>
    <x v="3"/>
    <x v="3"/>
    <n v="0"/>
    <n v="0"/>
    <n v="0"/>
    <x v="0"/>
    <x v="0"/>
    <s v="Große Schneidemaschine Lachnit"/>
    <n v="1100"/>
  </r>
  <r>
    <x v="1"/>
    <x v="0"/>
    <m/>
    <x v="121"/>
    <d v="2021-08-26T00:00:00"/>
    <x v="1"/>
    <n v="7000119602"/>
    <n v="0"/>
    <x v="3"/>
    <x v="3"/>
    <n v="0"/>
    <n v="0"/>
    <n v="0"/>
    <x v="0"/>
    <x v="0"/>
    <s v="Kleine Schneidemaschine Käseteiler"/>
    <n v="1200"/>
  </r>
  <r>
    <x v="1"/>
    <x v="0"/>
    <m/>
    <x v="123"/>
    <d v="2021-08-26T00:00:00"/>
    <x v="1"/>
    <n v="7000120497"/>
    <n v="0"/>
    <x v="3"/>
    <x v="3"/>
    <n v="0"/>
    <n v="0"/>
    <n v="0"/>
    <x v="2"/>
    <x v="0"/>
    <s v="Thrun 2"/>
    <n v="2030"/>
  </r>
  <r>
    <x v="1"/>
    <x v="0"/>
    <m/>
    <x v="124"/>
    <d v="2021-08-26T00:00:00"/>
    <x v="1"/>
    <n v="7000120552"/>
    <n v="0"/>
    <x v="3"/>
    <x v="3"/>
    <n v="0"/>
    <n v="0"/>
    <n v="0"/>
    <x v="2"/>
    <x v="0"/>
    <s v="Mischer 1"/>
    <n v="2040"/>
  </r>
  <r>
    <x v="1"/>
    <x v="0"/>
    <m/>
    <x v="125"/>
    <d v="2021-08-26T00:00:00"/>
    <x v="1"/>
    <n v="7000120542"/>
    <n v="0"/>
    <x v="3"/>
    <x v="3"/>
    <n v="0"/>
    <n v="0"/>
    <n v="0"/>
    <x v="2"/>
    <x v="0"/>
    <s v="Mischer 2"/>
    <n v="2050"/>
  </r>
  <r>
    <x v="1"/>
    <x v="0"/>
    <m/>
    <x v="126"/>
    <d v="2021-08-26T00:00:00"/>
    <x v="1"/>
    <n v="7000120229"/>
    <n v="0"/>
    <x v="3"/>
    <x v="3"/>
    <n v="0"/>
    <n v="0"/>
    <n v="0"/>
    <x v="2"/>
    <x v="0"/>
    <s v="Stephan UMSK 130"/>
    <n v="2100"/>
  </r>
  <r>
    <x v="1"/>
    <x v="0"/>
    <m/>
    <x v="127"/>
    <d v="2021-08-26T00:00:00"/>
    <x v="1"/>
    <n v="7000120379"/>
    <n v="0"/>
    <x v="3"/>
    <x v="3"/>
    <n v="0"/>
    <n v="0"/>
    <n v="0"/>
    <x v="1"/>
    <x v="0"/>
    <s v="Füller unter M1"/>
    <n v="3010"/>
  </r>
  <r>
    <x v="1"/>
    <x v="0"/>
    <m/>
    <x v="128"/>
    <d v="2021-08-26T00:00:00"/>
    <x v="1"/>
    <n v="7000120536"/>
    <n v="0"/>
    <x v="3"/>
    <x v="3"/>
    <n v="0"/>
    <n v="0"/>
    <n v="0"/>
    <x v="1"/>
    <x v="0"/>
    <s v="Füller unter M2"/>
    <n v="3020"/>
  </r>
  <r>
    <x v="1"/>
    <x v="0"/>
    <m/>
    <x v="129"/>
    <d v="2021-08-26T00:00:00"/>
    <x v="1"/>
    <n v="7000120487"/>
    <n v="0"/>
    <x v="3"/>
    <x v="3"/>
    <n v="0"/>
    <n v="0"/>
    <n v="0"/>
    <x v="1"/>
    <x v="0"/>
    <s v="Füller unter Thrun 2"/>
    <n v="3030"/>
  </r>
  <r>
    <x v="1"/>
    <x v="0"/>
    <m/>
    <x v="133"/>
    <d v="2021-08-26T00:00:00"/>
    <x v="1"/>
    <n v="7000118945"/>
    <n v="0"/>
    <x v="3"/>
    <x v="3"/>
    <n v="0"/>
    <n v="0"/>
    <n v="0"/>
    <x v="8"/>
    <x v="5"/>
    <s v="Linie 21"/>
    <n v="5021"/>
  </r>
  <r>
    <x v="1"/>
    <x v="0"/>
    <m/>
    <x v="133"/>
    <d v="2021-08-26T00:00:00"/>
    <x v="1"/>
    <n v="7000120072"/>
    <n v="0"/>
    <x v="3"/>
    <x v="3"/>
    <n v="0"/>
    <n v="0"/>
    <n v="0"/>
    <x v="8"/>
    <x v="5"/>
    <s v="Linie 21"/>
    <n v="5021"/>
  </r>
  <r>
    <x v="1"/>
    <x v="0"/>
    <m/>
    <x v="134"/>
    <d v="2021-08-26T00:00:00"/>
    <x v="1"/>
    <n v="7000120113"/>
    <n v="0.01"/>
    <x v="1"/>
    <x v="1"/>
    <n v="0"/>
    <n v="0"/>
    <n v="0"/>
    <x v="8"/>
    <x v="5"/>
    <s v="Linie 22"/>
    <n v="5022"/>
  </r>
  <r>
    <x v="1"/>
    <x v="0"/>
    <m/>
    <x v="134"/>
    <d v="2021-08-26T00:00:00"/>
    <x v="1"/>
    <n v="7000120114"/>
    <n v="0.01"/>
    <x v="1"/>
    <x v="1"/>
    <n v="0"/>
    <n v="0"/>
    <n v="0"/>
    <x v="8"/>
    <x v="5"/>
    <s v="Linie 22"/>
    <n v="5022"/>
  </r>
  <r>
    <x v="1"/>
    <x v="0"/>
    <m/>
    <x v="875"/>
    <d v="2021-08-26T00:00:00"/>
    <x v="1"/>
    <n v="7000120494"/>
    <n v="0"/>
    <x v="3"/>
    <x v="3"/>
    <n v="0"/>
    <n v="0"/>
    <n v="0"/>
    <x v="2"/>
    <x v="0"/>
    <s v="Thrun 2"/>
    <n v="2030"/>
  </r>
  <r>
    <x v="1"/>
    <x v="0"/>
    <m/>
    <x v="876"/>
    <d v="2021-08-26T00:00:00"/>
    <x v="1"/>
    <n v="7000120478"/>
    <n v="0"/>
    <x v="3"/>
    <x v="3"/>
    <n v="0"/>
    <n v="0"/>
    <n v="0"/>
    <x v="1"/>
    <x v="0"/>
    <s v="Füller unter Thrun 2"/>
    <n v="3030"/>
  </r>
  <r>
    <x v="1"/>
    <x v="0"/>
    <m/>
    <x v="137"/>
    <d v="2021-08-26T00:00:00"/>
    <x v="1"/>
    <n v="7000120205"/>
    <n v="0"/>
    <x v="3"/>
    <x v="3"/>
    <n v="0"/>
    <n v="0"/>
    <n v="0"/>
    <x v="4"/>
    <x v="1"/>
    <s v="Linie 36"/>
    <n v="5036"/>
  </r>
  <r>
    <x v="1"/>
    <x v="0"/>
    <m/>
    <x v="137"/>
    <d v="2021-08-26T00:00:00"/>
    <x v="1"/>
    <n v="7000120206"/>
    <n v="0"/>
    <x v="3"/>
    <x v="3"/>
    <n v="0"/>
    <n v="0"/>
    <n v="0"/>
    <x v="4"/>
    <x v="1"/>
    <s v="Linie 36"/>
    <n v="5036"/>
  </r>
  <r>
    <x v="1"/>
    <x v="0"/>
    <m/>
    <x v="137"/>
    <d v="2021-08-26T00:00:00"/>
    <x v="1"/>
    <n v="7000120209"/>
    <n v="0"/>
    <x v="3"/>
    <x v="3"/>
    <n v="0"/>
    <n v="0"/>
    <n v="0"/>
    <x v="4"/>
    <x v="1"/>
    <s v="Linie 36"/>
    <n v="5036"/>
  </r>
  <r>
    <x v="1"/>
    <x v="0"/>
    <m/>
    <x v="455"/>
    <d v="2021-08-26T00:00:00"/>
    <x v="1"/>
    <n v="7000120554"/>
    <n v="0"/>
    <x v="3"/>
    <x v="3"/>
    <n v="0"/>
    <n v="0"/>
    <n v="0"/>
    <x v="2"/>
    <x v="0"/>
    <s v="Mischer 1"/>
    <n v="2040"/>
  </r>
  <r>
    <x v="1"/>
    <x v="0"/>
    <m/>
    <x v="456"/>
    <d v="2021-08-26T00:00:00"/>
    <x v="1"/>
    <n v="7000120555"/>
    <n v="0"/>
    <x v="3"/>
    <x v="3"/>
    <n v="0"/>
    <n v="0"/>
    <n v="0"/>
    <x v="1"/>
    <x v="0"/>
    <s v="Füller unter M1"/>
    <n v="3010"/>
  </r>
  <r>
    <x v="1"/>
    <x v="0"/>
    <n v="23500062"/>
    <x v="728"/>
    <d v="2021-08-27T00:00:00"/>
    <x v="1"/>
    <n v="7000120525"/>
    <n v="2003"/>
    <x v="0"/>
    <x v="0"/>
    <n v="2003"/>
    <n v="7.4440999999999997"/>
    <n v="14910.532300000001"/>
    <x v="0"/>
    <x v="0"/>
    <s v="Kleine Schneidemaschine Käseteiler"/>
    <n v="1200"/>
  </r>
  <r>
    <x v="1"/>
    <x v="0"/>
    <n v="23500097"/>
    <x v="877"/>
    <d v="2021-08-27T00:00:00"/>
    <x v="1"/>
    <n v="7000120430"/>
    <n v="345"/>
    <x v="0"/>
    <x v="0"/>
    <n v="345"/>
    <n v="3.9005000000000001"/>
    <n v="1345.6724999999999"/>
    <x v="0"/>
    <x v="0"/>
    <s v="Große Schneidemaschine Lachnit"/>
    <n v="1100"/>
  </r>
  <r>
    <x v="1"/>
    <x v="0"/>
    <n v="23500098"/>
    <x v="878"/>
    <d v="2021-08-27T00:00:00"/>
    <x v="1"/>
    <n v="7000120431"/>
    <n v="381"/>
    <x v="0"/>
    <x v="0"/>
    <n v="381"/>
    <n v="3.9005000000000001"/>
    <n v="1486.0905"/>
    <x v="0"/>
    <x v="0"/>
    <s v="Große Schneidemaschine Lachnit"/>
    <n v="1100"/>
  </r>
  <r>
    <x v="1"/>
    <x v="0"/>
    <n v="23500105"/>
    <x v="802"/>
    <d v="2021-08-27T00:00:00"/>
    <x v="1"/>
    <n v="7000120503"/>
    <n v="2215"/>
    <x v="0"/>
    <x v="0"/>
    <n v="2215"/>
    <n v="4.6020000000000003"/>
    <n v="10193.43"/>
    <x v="0"/>
    <x v="0"/>
    <s v="Große Schneidemaschine Lachnit"/>
    <n v="1100"/>
  </r>
  <r>
    <x v="1"/>
    <x v="0"/>
    <n v="23500106"/>
    <x v="768"/>
    <d v="2021-08-27T00:00:00"/>
    <x v="1"/>
    <n v="7000120507"/>
    <n v="2252"/>
    <x v="0"/>
    <x v="0"/>
    <n v="2252"/>
    <n v="4.6021000000000001"/>
    <n v="10363.9292"/>
    <x v="0"/>
    <x v="0"/>
    <s v="Große Schneidemaschine Lachnit"/>
    <n v="1100"/>
  </r>
  <r>
    <x v="1"/>
    <x v="0"/>
    <n v="23500286"/>
    <x v="142"/>
    <d v="2021-08-27T00:00:00"/>
    <x v="1"/>
    <n v="7000120663"/>
    <n v="408"/>
    <x v="0"/>
    <x v="0"/>
    <n v="408"/>
    <n v="4.2755000000000001"/>
    <n v="1744.404"/>
    <x v="0"/>
    <x v="0"/>
    <s v="Wolf Zutatenvorbereitung"/>
    <n v="1430"/>
  </r>
  <r>
    <x v="1"/>
    <x v="0"/>
    <n v="23500290"/>
    <x v="2"/>
    <d v="2021-08-27T00:00:00"/>
    <x v="1"/>
    <n v="7000120830"/>
    <n v="108.1"/>
    <x v="0"/>
    <x v="0"/>
    <n v="108.1"/>
    <n v="2.8834"/>
    <n v="311.69553999999999"/>
    <x v="0"/>
    <x v="0"/>
    <s v="Wolf Zutatenvorbereitung"/>
    <n v="1430"/>
  </r>
  <r>
    <x v="1"/>
    <x v="0"/>
    <n v="23500291"/>
    <x v="3"/>
    <d v="2021-08-27T00:00:00"/>
    <x v="1"/>
    <n v="7000120831"/>
    <n v="90"/>
    <x v="0"/>
    <x v="0"/>
    <n v="90"/>
    <n v="1.9869000000000001"/>
    <n v="178.821"/>
    <x v="0"/>
    <x v="0"/>
    <s v="Wolf Zutatenvorbereitung"/>
    <n v="1430"/>
  </r>
  <r>
    <x v="1"/>
    <x v="0"/>
    <n v="23500294"/>
    <x v="300"/>
    <d v="2021-08-27T00:00:00"/>
    <x v="1"/>
    <n v="7000120643"/>
    <n v="644"/>
    <x v="1"/>
    <x v="1"/>
    <n v="0"/>
    <n v="0.97399999999999998"/>
    <n v="627.25599999999997"/>
    <x v="0"/>
    <x v="0"/>
    <s v="Schmelze Zutatenvorb."/>
    <n v="1400"/>
  </r>
  <r>
    <x v="1"/>
    <x v="0"/>
    <n v="23500302"/>
    <x v="4"/>
    <d v="2021-08-27T00:00:00"/>
    <x v="1"/>
    <n v="7000120664"/>
    <n v="554"/>
    <x v="0"/>
    <x v="0"/>
    <n v="554"/>
    <n v="5.6374000000000004"/>
    <n v="3123.1196"/>
    <x v="0"/>
    <x v="0"/>
    <s v="Holac Zutatenvorbereitung"/>
    <n v="1410"/>
  </r>
  <r>
    <x v="1"/>
    <x v="0"/>
    <n v="23500306"/>
    <x v="5"/>
    <d v="2021-08-27T00:00:00"/>
    <x v="1"/>
    <n v="7000120833"/>
    <n v="28"/>
    <x v="0"/>
    <x v="0"/>
    <n v="28"/>
    <n v="2.0354000000000001"/>
    <n v="56.991199999999999"/>
    <x v="0"/>
    <x v="0"/>
    <s v="Wolf Zutatenvorbereitung"/>
    <n v="1430"/>
  </r>
  <r>
    <x v="1"/>
    <x v="0"/>
    <n v="23500307"/>
    <x v="6"/>
    <d v="2021-08-27T00:00:00"/>
    <x v="1"/>
    <n v="7000120834"/>
    <n v="131"/>
    <x v="0"/>
    <x v="0"/>
    <n v="131"/>
    <n v="2.9201000000000001"/>
    <n v="382.53309999999999"/>
    <x v="0"/>
    <x v="0"/>
    <s v="Wolf Zutatenvorbereitung"/>
    <n v="1430"/>
  </r>
  <r>
    <x v="1"/>
    <x v="0"/>
    <n v="23500396"/>
    <x v="147"/>
    <d v="2021-08-27T00:00:00"/>
    <x v="1"/>
    <n v="7000115484"/>
    <n v="80"/>
    <x v="0"/>
    <x v="0"/>
    <n v="80"/>
    <n v="8.2918000000000003"/>
    <n v="663.34400000000005"/>
    <x v="4"/>
    <x v="1"/>
    <s v="Röstofen"/>
    <n v="5420"/>
  </r>
  <r>
    <x v="1"/>
    <x v="0"/>
    <n v="23500426"/>
    <x v="803"/>
    <d v="2021-08-27T00:00:00"/>
    <x v="1"/>
    <n v="7000120510"/>
    <n v="2137"/>
    <x v="0"/>
    <x v="0"/>
    <n v="2137"/>
    <n v="4.4999000000000002"/>
    <n v="9616.2862999999998"/>
    <x v="0"/>
    <x v="0"/>
    <s v="Große Schneidemaschine Lachnit"/>
    <n v="1100"/>
  </r>
  <r>
    <x v="1"/>
    <x v="0"/>
    <n v="24000493"/>
    <x v="149"/>
    <d v="2021-08-27T00:00:00"/>
    <x v="1"/>
    <n v="7000120499"/>
    <n v="3470"/>
    <x v="0"/>
    <x v="1"/>
    <n v="3470"/>
    <n v="0"/>
    <n v="0"/>
    <x v="1"/>
    <x v="0"/>
    <s v="Füller unter M1"/>
    <n v="3010"/>
  </r>
  <r>
    <x v="1"/>
    <x v="0"/>
    <n v="29600003"/>
    <x v="150"/>
    <d v="2021-08-27T00:00:00"/>
    <x v="1"/>
    <n v="7000120902"/>
    <n v="1903"/>
    <x v="0"/>
    <x v="0"/>
    <n v="1903"/>
    <n v="2.0516999999999999"/>
    <n v="3904.3851"/>
    <x v="0"/>
    <x v="0"/>
    <s v="Rohware aus-/umpacken, vorbereiten"/>
    <n v="1300"/>
  </r>
  <r>
    <x v="1"/>
    <x v="0"/>
    <n v="29600006"/>
    <x v="462"/>
    <d v="2021-08-27T00:00:00"/>
    <x v="1"/>
    <n v="7000120903"/>
    <n v="320"/>
    <x v="0"/>
    <x v="0"/>
    <n v="320"/>
    <n v="1.5"/>
    <n v="480"/>
    <x v="0"/>
    <x v="0"/>
    <s v="Rohware aus-/umpacken, vorbereiten"/>
    <n v="1300"/>
  </r>
  <r>
    <x v="1"/>
    <x v="0"/>
    <n v="29600022"/>
    <x v="879"/>
    <d v="2021-08-27T00:00:00"/>
    <x v="1"/>
    <n v="7000120906"/>
    <n v="134"/>
    <x v="0"/>
    <x v="0"/>
    <n v="134"/>
    <n v="0.5"/>
    <n v="67"/>
    <x v="0"/>
    <x v="0"/>
    <s v="Rohware aus-/umpacken, vorbereiten"/>
    <n v="1300"/>
  </r>
  <r>
    <x v="1"/>
    <x v="0"/>
    <n v="31000169"/>
    <x v="158"/>
    <d v="2021-08-27T00:00:00"/>
    <x v="1"/>
    <n v="7000120479"/>
    <n v="2186"/>
    <x v="1"/>
    <x v="1"/>
    <n v="4218.9799999999996"/>
    <n v="5.9943999999999997"/>
    <n v="13103.758400000001"/>
    <x v="1"/>
    <x v="0"/>
    <s v="Füller unter Thrun 2"/>
    <n v="3030"/>
  </r>
  <r>
    <x v="1"/>
    <x v="0"/>
    <n v="31000218"/>
    <x v="673"/>
    <d v="2021-08-27T00:00:00"/>
    <x v="1"/>
    <n v="7000120476"/>
    <n v="196"/>
    <x v="1"/>
    <x v="1"/>
    <n v="784"/>
    <n v="13.7475"/>
    <n v="2694.51"/>
    <x v="1"/>
    <x v="0"/>
    <s v="Füller unter Thrun 2"/>
    <n v="3030"/>
  </r>
  <r>
    <x v="1"/>
    <x v="0"/>
    <n v="32000012"/>
    <x v="160"/>
    <d v="2021-08-27T00:00:00"/>
    <x v="1"/>
    <n v="7000120548"/>
    <n v="479"/>
    <x v="1"/>
    <x v="1"/>
    <n v="4454.7"/>
    <n v="27.543199999999999"/>
    <n v="13193.192800000001"/>
    <x v="1"/>
    <x v="0"/>
    <s v="Füller unter M1"/>
    <n v="3010"/>
  </r>
  <r>
    <x v="1"/>
    <x v="0"/>
    <n v="32000027"/>
    <x v="161"/>
    <d v="2021-08-27T00:00:00"/>
    <x v="1"/>
    <n v="7000120549"/>
    <n v="362"/>
    <x v="1"/>
    <x v="1"/>
    <n v="3366.6"/>
    <n v="27.664999999999999"/>
    <n v="10014.73"/>
    <x v="1"/>
    <x v="0"/>
    <s v="Füller unter M1"/>
    <n v="3010"/>
  </r>
  <r>
    <x v="1"/>
    <x v="0"/>
    <n v="32000049"/>
    <x v="16"/>
    <d v="2021-08-27T00:00:00"/>
    <x v="1"/>
    <n v="7000120533"/>
    <n v="521"/>
    <x v="1"/>
    <x v="1"/>
    <n v="3751.2"/>
    <n v="19.3871"/>
    <n v="10100.679099999999"/>
    <x v="1"/>
    <x v="0"/>
    <s v="Füller unter M2"/>
    <n v="3020"/>
  </r>
  <r>
    <x v="1"/>
    <x v="0"/>
    <n v="32000086"/>
    <x v="674"/>
    <d v="2021-08-27T00:00:00"/>
    <x v="1"/>
    <n v="7000119928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6"/>
    <x v="677"/>
    <d v="2021-08-27T00:00:00"/>
    <x v="1"/>
    <n v="7000120535"/>
    <n v="905"/>
    <x v="1"/>
    <x v="1"/>
    <n v="6516"/>
    <n v="21.9801"/>
    <n v="19891.9905"/>
    <x v="1"/>
    <x v="0"/>
    <s v="Füller unter M2"/>
    <n v="3020"/>
  </r>
  <r>
    <x v="1"/>
    <x v="0"/>
    <n v="35000166"/>
    <x v="166"/>
    <d v="2021-08-27T00:00:00"/>
    <x v="1"/>
    <n v="7000120654"/>
    <n v="3300"/>
    <x v="0"/>
    <x v="0"/>
    <n v="3300"/>
    <n v="2.8315999999999999"/>
    <n v="9344.2800000000007"/>
    <x v="2"/>
    <x v="0"/>
    <s v="Mischer 1"/>
    <n v="2040"/>
  </r>
  <r>
    <x v="1"/>
    <x v="0"/>
    <n v="35000166"/>
    <x v="166"/>
    <d v="2021-08-27T00:00:00"/>
    <x v="1"/>
    <n v="7000120654"/>
    <n v="3300"/>
    <x v="0"/>
    <x v="0"/>
    <n v="3300"/>
    <n v="2.8315999999999999"/>
    <n v="9344.2800000000007"/>
    <x v="2"/>
    <x v="0"/>
    <s v="Wolf M1"/>
    <n v="2070"/>
  </r>
  <r>
    <x v="1"/>
    <x v="0"/>
    <n v="35000179"/>
    <x v="167"/>
    <d v="2021-08-27T00:00:00"/>
    <x v="1"/>
    <n v="7000120655"/>
    <n v="4500"/>
    <x v="0"/>
    <x v="0"/>
    <n v="4500"/>
    <n v="2.8184999999999998"/>
    <n v="12683.25"/>
    <x v="2"/>
    <x v="0"/>
    <s v="Mischer 1"/>
    <n v="2040"/>
  </r>
  <r>
    <x v="1"/>
    <x v="0"/>
    <n v="35000179"/>
    <x v="167"/>
    <d v="2021-08-27T00:00:00"/>
    <x v="1"/>
    <n v="7000120655"/>
    <n v="4500"/>
    <x v="0"/>
    <x v="0"/>
    <n v="4500"/>
    <n v="2.8184999999999998"/>
    <n v="12683.25"/>
    <x v="2"/>
    <x v="0"/>
    <s v="Wolf M1"/>
    <n v="2070"/>
  </r>
  <r>
    <x v="1"/>
    <x v="0"/>
    <n v="35000209"/>
    <x v="169"/>
    <d v="2021-08-27T00:00:00"/>
    <x v="1"/>
    <n v="7000120656"/>
    <n v="3000"/>
    <x v="0"/>
    <x v="0"/>
    <n v="3000"/>
    <n v="2.6202000000000001"/>
    <n v="7860.6"/>
    <x v="2"/>
    <x v="0"/>
    <s v="Mischer 1"/>
    <n v="2040"/>
  </r>
  <r>
    <x v="1"/>
    <x v="0"/>
    <n v="35000209"/>
    <x v="169"/>
    <d v="2021-08-27T00:00:00"/>
    <x v="1"/>
    <n v="7000120656"/>
    <n v="3000"/>
    <x v="0"/>
    <x v="0"/>
    <n v="3000"/>
    <n v="2.6202000000000001"/>
    <n v="7860.6"/>
    <x v="2"/>
    <x v="0"/>
    <s v="Wolf M1"/>
    <n v="2070"/>
  </r>
  <r>
    <x v="1"/>
    <x v="0"/>
    <n v="35000210"/>
    <x v="679"/>
    <d v="2021-08-27T00:00:00"/>
    <x v="1"/>
    <n v="7000120651"/>
    <n v="585"/>
    <x v="0"/>
    <x v="0"/>
    <n v="585"/>
    <n v="2.5737000000000001"/>
    <n v="1505.6144999999999"/>
    <x v="2"/>
    <x v="0"/>
    <s v="Thrun 2"/>
    <n v="2030"/>
  </r>
  <r>
    <x v="1"/>
    <x v="0"/>
    <n v="35000210"/>
    <x v="679"/>
    <d v="2021-08-27T00:00:00"/>
    <x v="1"/>
    <n v="7000120651"/>
    <n v="585"/>
    <x v="0"/>
    <x v="0"/>
    <n v="585"/>
    <n v="2.5737000000000001"/>
    <n v="1505.6144999999999"/>
    <x v="2"/>
    <x v="0"/>
    <s v="Wolf Th2"/>
    <n v="2090"/>
  </r>
  <r>
    <x v="1"/>
    <x v="0"/>
    <n v="35000268"/>
    <x v="170"/>
    <d v="2021-08-27T00:00:00"/>
    <x v="1"/>
    <n v="7000120652"/>
    <n v="3500"/>
    <x v="0"/>
    <x v="0"/>
    <n v="3500"/>
    <n v="2.5105"/>
    <n v="8786.75"/>
    <x v="2"/>
    <x v="0"/>
    <s v="Thrun 2"/>
    <n v="2030"/>
  </r>
  <r>
    <x v="1"/>
    <x v="0"/>
    <n v="35000268"/>
    <x v="170"/>
    <d v="2021-08-27T00:00:00"/>
    <x v="1"/>
    <n v="7000120652"/>
    <n v="3500"/>
    <x v="0"/>
    <x v="0"/>
    <n v="3500"/>
    <n v="2.5105"/>
    <n v="8786.75"/>
    <x v="2"/>
    <x v="0"/>
    <s v="Wolf Th2"/>
    <n v="2090"/>
  </r>
  <r>
    <x v="1"/>
    <x v="0"/>
    <n v="35000282"/>
    <x v="29"/>
    <d v="2021-08-27T00:00:00"/>
    <x v="1"/>
    <n v="7000120658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8-27T00:00:00"/>
    <x v="1"/>
    <n v="7000120658"/>
    <n v="4500"/>
    <x v="0"/>
    <x v="0"/>
    <n v="4500"/>
    <n v="2.5482999999999998"/>
    <n v="11467.35"/>
    <x v="2"/>
    <x v="0"/>
    <s v="Wolf M2"/>
    <n v="2080"/>
  </r>
  <r>
    <x v="1"/>
    <x v="0"/>
    <n v="35000350"/>
    <x v="32"/>
    <d v="2021-08-27T00:00:00"/>
    <x v="1"/>
    <n v="7000120659"/>
    <n v="6600"/>
    <x v="0"/>
    <x v="0"/>
    <n v="6600"/>
    <n v="2.9060000000000001"/>
    <n v="19179.599999999999"/>
    <x v="2"/>
    <x v="0"/>
    <s v="Mischer 2"/>
    <n v="2050"/>
  </r>
  <r>
    <x v="1"/>
    <x v="0"/>
    <n v="35000350"/>
    <x v="32"/>
    <d v="2021-08-27T00:00:00"/>
    <x v="1"/>
    <n v="7000120659"/>
    <n v="6600"/>
    <x v="0"/>
    <x v="0"/>
    <n v="6600"/>
    <n v="2.9060000000000001"/>
    <n v="19179.599999999999"/>
    <x v="2"/>
    <x v="0"/>
    <s v="Wolf M2"/>
    <n v="2080"/>
  </r>
  <r>
    <x v="1"/>
    <x v="0"/>
    <n v="47000064"/>
    <x v="321"/>
    <d v="2021-08-27T00:00:00"/>
    <x v="1"/>
    <n v="7000119730"/>
    <n v="4392"/>
    <x v="1"/>
    <x v="1"/>
    <n v="878.4"/>
    <n v="0.83299999999999996"/>
    <n v="3658.5360000000001"/>
    <x v="3"/>
    <x v="1"/>
    <s v="Linie 16"/>
    <n v="5016"/>
  </r>
  <r>
    <x v="1"/>
    <x v="0"/>
    <n v="47000646"/>
    <x v="681"/>
    <d v="2021-08-27T00:00:00"/>
    <x v="1"/>
    <n v="7000119122"/>
    <n v="5586"/>
    <x v="1"/>
    <x v="1"/>
    <n v="1396.5"/>
    <n v="1.0468"/>
    <n v="5847.4247999999998"/>
    <x v="3"/>
    <x v="1"/>
    <s v="Linie 16"/>
    <n v="5016"/>
  </r>
  <r>
    <x v="1"/>
    <x v="0"/>
    <n v="47000849"/>
    <x v="39"/>
    <d v="2021-08-27T00:00:00"/>
    <x v="1"/>
    <n v="7000119105"/>
    <n v="1936"/>
    <x v="1"/>
    <x v="1"/>
    <n v="4181.76"/>
    <n v="9.3513000000000002"/>
    <n v="18104.1168"/>
    <x v="4"/>
    <x v="1"/>
    <s v="Linie 3"/>
    <n v="5003"/>
  </r>
  <r>
    <x v="1"/>
    <x v="0"/>
    <n v="47000956"/>
    <x v="682"/>
    <d v="2021-08-27T00:00:00"/>
    <x v="1"/>
    <n v="7000119126"/>
    <n v="693"/>
    <x v="1"/>
    <x v="1"/>
    <n v="173.25"/>
    <n v="1.0458000000000001"/>
    <n v="724.73940000000005"/>
    <x v="3"/>
    <x v="1"/>
    <s v="Linie 16"/>
    <n v="5016"/>
  </r>
  <r>
    <x v="1"/>
    <x v="0"/>
    <n v="47000995"/>
    <x v="476"/>
    <d v="2021-08-27T00:00:00"/>
    <x v="1"/>
    <n v="7000115496"/>
    <n v="26175"/>
    <x v="1"/>
    <x v="1"/>
    <n v="3926.25"/>
    <n v="0.70760000000000001"/>
    <n v="18521.43"/>
    <x v="4"/>
    <x v="1"/>
    <s v="Linie 34"/>
    <n v="5034"/>
  </r>
  <r>
    <x v="1"/>
    <x v="0"/>
    <n v="48000116"/>
    <x v="45"/>
    <d v="2021-08-27T00:00:00"/>
    <x v="1"/>
    <n v="7000118769"/>
    <n v="18290"/>
    <x v="1"/>
    <x v="1"/>
    <n v="3658"/>
    <n v="0.98129999999999995"/>
    <n v="17947.976999999999"/>
    <x v="4"/>
    <x v="1"/>
    <s v="Linie 15"/>
    <n v="5015"/>
  </r>
  <r>
    <x v="1"/>
    <x v="0"/>
    <n v="48000170"/>
    <x v="819"/>
    <d v="2021-08-27T00:00:00"/>
    <x v="1"/>
    <n v="7000119546"/>
    <n v="6160"/>
    <x v="1"/>
    <x v="1"/>
    <n v="1232"/>
    <n v="0.79610000000000003"/>
    <n v="4903.9759999999997"/>
    <x v="3"/>
    <x v="1"/>
    <s v="Linie 1"/>
    <n v="5001"/>
  </r>
  <r>
    <x v="1"/>
    <x v="0"/>
    <n v="48000172"/>
    <x v="481"/>
    <d v="2021-08-27T00:00:00"/>
    <x v="1"/>
    <n v="7000119517"/>
    <n v="5698"/>
    <x v="1"/>
    <x v="1"/>
    <n v="1139.5999999999999"/>
    <n v="0.78129999999999999"/>
    <n v="4451.8473999999997"/>
    <x v="3"/>
    <x v="1"/>
    <s v="Linie 1"/>
    <n v="5001"/>
  </r>
  <r>
    <x v="1"/>
    <x v="0"/>
    <n v="48000178"/>
    <x v="851"/>
    <d v="2021-08-27T00:00:00"/>
    <x v="1"/>
    <n v="7000119547"/>
    <n v="5280"/>
    <x v="1"/>
    <x v="1"/>
    <n v="1056"/>
    <n v="0.94410000000000005"/>
    <n v="4984.848"/>
    <x v="3"/>
    <x v="1"/>
    <s v="Linie 1"/>
    <n v="5001"/>
  </r>
  <r>
    <x v="1"/>
    <x v="0"/>
    <n v="48000182"/>
    <x v="46"/>
    <d v="2021-08-27T00:00:00"/>
    <x v="1"/>
    <n v="7000119518"/>
    <n v="5760"/>
    <x v="1"/>
    <x v="1"/>
    <n v="1152"/>
    <n v="0.7883"/>
    <n v="4540.6080000000002"/>
    <x v="3"/>
    <x v="1"/>
    <s v="Linie 1"/>
    <n v="5001"/>
  </r>
  <r>
    <x v="1"/>
    <x v="0"/>
    <n v="48000193"/>
    <x v="551"/>
    <d v="2021-08-27T00:00:00"/>
    <x v="1"/>
    <n v="7000119551"/>
    <n v="7728"/>
    <x v="1"/>
    <x v="1"/>
    <n v="1545.6"/>
    <n v="1.0711999999999999"/>
    <n v="8278.2335999999996"/>
    <x v="3"/>
    <x v="1"/>
    <s v="Linie 1"/>
    <n v="5001"/>
  </r>
  <r>
    <x v="1"/>
    <x v="0"/>
    <n v="48000194"/>
    <x v="552"/>
    <d v="2021-08-27T00:00:00"/>
    <x v="1"/>
    <n v="7000119552"/>
    <n v="3039"/>
    <x v="1"/>
    <x v="1"/>
    <n v="607.79999999999995"/>
    <n v="1.0491999999999999"/>
    <n v="3188.5187999999998"/>
    <x v="3"/>
    <x v="1"/>
    <s v="Linie 1"/>
    <n v="5001"/>
  </r>
  <r>
    <x v="1"/>
    <x v="0"/>
    <n v="48000196"/>
    <x v="553"/>
    <d v="2021-08-27T00:00:00"/>
    <x v="1"/>
    <n v="7000119553"/>
    <n v="4508"/>
    <x v="1"/>
    <x v="1"/>
    <n v="901.6"/>
    <n v="1.0729"/>
    <n v="4836.6332000000002"/>
    <x v="3"/>
    <x v="1"/>
    <s v="Linie 1"/>
    <n v="5001"/>
  </r>
  <r>
    <x v="1"/>
    <x v="0"/>
    <n v="48000203"/>
    <x v="820"/>
    <d v="2021-08-27T00:00:00"/>
    <x v="1"/>
    <n v="7000119548"/>
    <n v="5328"/>
    <x v="1"/>
    <x v="1"/>
    <n v="1065.5999999999999"/>
    <n v="0.85350000000000004"/>
    <n v="4547.4480000000003"/>
    <x v="3"/>
    <x v="1"/>
    <s v="Linie 1"/>
    <n v="5001"/>
  </r>
  <r>
    <x v="1"/>
    <x v="0"/>
    <n v="48000953"/>
    <x v="622"/>
    <d v="2021-08-27T00:00:00"/>
    <x v="1"/>
    <n v="7000115355"/>
    <n v="8256"/>
    <x v="1"/>
    <x v="1"/>
    <n v="1651.2"/>
    <n v="1.087"/>
    <n v="8974.2720000000008"/>
    <x v="4"/>
    <x v="1"/>
    <s v="Linie 15"/>
    <n v="5015"/>
  </r>
  <r>
    <x v="1"/>
    <x v="0"/>
    <n v="49500056"/>
    <x v="745"/>
    <d v="2021-08-27T00:00:00"/>
    <x v="1"/>
    <n v="7000120771"/>
    <n v="71"/>
    <x v="0"/>
    <x v="0"/>
    <n v="71"/>
    <n v="2.214"/>
    <n v="157.19399999999999"/>
    <x v="0"/>
    <x v="0"/>
    <s v="Vacumierung"/>
    <n v="5902"/>
  </r>
  <r>
    <x v="1"/>
    <x v="0"/>
    <n v="49500090"/>
    <x v="49"/>
    <d v="2021-08-27T00:00:00"/>
    <x v="1"/>
    <n v="7000120764"/>
    <n v="213"/>
    <x v="0"/>
    <x v="0"/>
    <n v="213"/>
    <n v="0.51400000000000001"/>
    <n v="109.482"/>
    <x v="0"/>
    <x v="0"/>
    <s v="Vacumierung"/>
    <n v="5902"/>
  </r>
  <r>
    <x v="1"/>
    <x v="0"/>
    <n v="49500091"/>
    <x v="853"/>
    <d v="2021-08-27T00:00:00"/>
    <x v="1"/>
    <n v="7000120765"/>
    <n v="315"/>
    <x v="0"/>
    <x v="0"/>
    <n v="315"/>
    <n v="0.51400000000000001"/>
    <n v="161.91"/>
    <x v="0"/>
    <x v="0"/>
    <s v="Vacumierung"/>
    <n v="5902"/>
  </r>
  <r>
    <x v="1"/>
    <x v="0"/>
    <n v="49500137"/>
    <x v="628"/>
    <d v="2021-08-27T00:00:00"/>
    <x v="1"/>
    <n v="7000120907"/>
    <n v="269"/>
    <x v="0"/>
    <x v="0"/>
    <n v="269"/>
    <n v="0.51400000000000001"/>
    <n v="138.26599999999999"/>
    <x v="0"/>
    <x v="0"/>
    <s v="Vacumierung"/>
    <n v="5902"/>
  </r>
  <r>
    <x v="1"/>
    <x v="0"/>
    <n v="49500166"/>
    <x v="683"/>
    <d v="2021-08-27T00:00:00"/>
    <x v="1"/>
    <n v="7000120766"/>
    <n v="378"/>
    <x v="0"/>
    <x v="0"/>
    <n v="378"/>
    <n v="1.014"/>
    <n v="383.29199999999997"/>
    <x v="0"/>
    <x v="0"/>
    <s v="Vacumierung"/>
    <n v="5902"/>
  </r>
  <r>
    <x v="1"/>
    <x v="0"/>
    <n v="49500178"/>
    <x v="53"/>
    <d v="2021-08-27T00:00:00"/>
    <x v="1"/>
    <n v="7000119655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7T00:00:00"/>
    <x v="1"/>
    <n v="7000119669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7T00:00:00"/>
    <x v="1"/>
    <n v="7000119665"/>
    <n v="690"/>
    <x v="1"/>
    <x v="1"/>
    <n v="138"/>
    <n v="0.36659999999999998"/>
    <n v="252.95400000000001"/>
    <x v="3"/>
    <x v="1"/>
    <s v="Linie 9"/>
    <n v="5009"/>
  </r>
  <r>
    <x v="1"/>
    <x v="0"/>
    <n v="49500182"/>
    <x v="56"/>
    <d v="2021-08-27T00:00:00"/>
    <x v="1"/>
    <n v="7000119673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7T00:00:00"/>
    <x v="1"/>
    <n v="7000119660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27T00:00:00"/>
    <x v="1"/>
    <n v="7000119686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7T00:00:00"/>
    <x v="1"/>
    <n v="7000119677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7T00:00:00"/>
    <x v="1"/>
    <n v="7000119692"/>
    <n v="0"/>
    <x v="1"/>
    <x v="1"/>
    <n v="0"/>
    <n v="0.42659999999999998"/>
    <n v="0"/>
    <x v="3"/>
    <x v="1"/>
    <s v="Linie 9"/>
    <n v="5009"/>
  </r>
  <r>
    <x v="1"/>
    <x v="0"/>
    <n v="49500192"/>
    <x v="630"/>
    <d v="2021-08-27T00:00:00"/>
    <x v="1"/>
    <n v="7000120767"/>
    <n v="133"/>
    <x v="0"/>
    <x v="0"/>
    <n v="133"/>
    <n v="1.514"/>
    <n v="201.36199999999999"/>
    <x v="0"/>
    <x v="0"/>
    <s v="Vacumierung"/>
    <n v="5902"/>
  </r>
  <r>
    <x v="1"/>
    <x v="0"/>
    <n v="49500204"/>
    <x v="205"/>
    <d v="2021-08-27T00:00:00"/>
    <x v="1"/>
    <n v="7000120711"/>
    <n v="194"/>
    <x v="0"/>
    <x v="0"/>
    <n v="194"/>
    <n v="0.51400000000000001"/>
    <n v="99.715999999999994"/>
    <x v="0"/>
    <x v="0"/>
    <s v="Vacumierung"/>
    <n v="5902"/>
  </r>
  <r>
    <x v="1"/>
    <x v="0"/>
    <n v="50000178"/>
    <x v="497"/>
    <d v="2021-08-27T00:00:00"/>
    <x v="1"/>
    <n v="7000119357"/>
    <n v="480"/>
    <x v="2"/>
    <x v="2"/>
    <n v="921.6"/>
    <n v="8.4281000000000006"/>
    <n v="4045.4879999999998"/>
    <x v="7"/>
    <x v="4"/>
    <s v="Subunternehmer"/>
    <n v="9999"/>
  </r>
  <r>
    <x v="1"/>
    <x v="0"/>
    <n v="50000223"/>
    <x v="68"/>
    <d v="2021-08-27T00:00:00"/>
    <x v="1"/>
    <n v="7000119355"/>
    <n v="1560"/>
    <x v="2"/>
    <x v="2"/>
    <n v="3120"/>
    <n v="9.4812999999999992"/>
    <n v="14790.828"/>
    <x v="7"/>
    <x v="4"/>
    <s v="Subunternehmer"/>
    <n v="9999"/>
  </r>
  <r>
    <x v="1"/>
    <x v="0"/>
    <n v="50000296"/>
    <x v="69"/>
    <d v="2021-08-27T00:00:00"/>
    <x v="1"/>
    <n v="7000119351"/>
    <n v="4000"/>
    <x v="2"/>
    <x v="2"/>
    <n v="7680"/>
    <n v="7.8178000000000001"/>
    <n v="31271.200000000001"/>
    <x v="7"/>
    <x v="4"/>
    <s v="Subunternehmer"/>
    <n v="9999"/>
  </r>
  <r>
    <x v="1"/>
    <x v="0"/>
    <n v="57000097"/>
    <x v="688"/>
    <d v="2021-08-27T00:00:00"/>
    <x v="1"/>
    <n v="7000118788"/>
    <n v="0"/>
    <x v="2"/>
    <x v="2"/>
    <n v="0"/>
    <n v="4.9330999999999996"/>
    <n v="0"/>
    <x v="4"/>
    <x v="1"/>
    <s v="Linie 4"/>
    <n v="5004"/>
  </r>
  <r>
    <x v="1"/>
    <x v="0"/>
    <n v="57000098"/>
    <x v="72"/>
    <d v="2021-08-27T00:00:00"/>
    <x v="1"/>
    <n v="7000118792"/>
    <n v="10"/>
    <x v="2"/>
    <x v="2"/>
    <n v="10"/>
    <n v="4.9330999999999996"/>
    <n v="49.331000000000003"/>
    <x v="4"/>
    <x v="1"/>
    <s v="Linie 4"/>
    <n v="5004"/>
  </r>
  <r>
    <x v="1"/>
    <x v="0"/>
    <n v="57000141"/>
    <x v="362"/>
    <d v="2021-08-27T00:00:00"/>
    <x v="1"/>
    <n v="7000120671"/>
    <n v="0"/>
    <x v="2"/>
    <x v="2"/>
    <n v="0"/>
    <n v="7.1058000000000003"/>
    <n v="0"/>
    <x v="3"/>
    <x v="1"/>
    <s v="Wurstverpackung"/>
    <n v="5330"/>
  </r>
  <r>
    <x v="1"/>
    <x v="0"/>
    <n v="57000144"/>
    <x v="880"/>
    <d v="2021-08-27T00:00:00"/>
    <x v="1"/>
    <n v="7000120672"/>
    <n v="86"/>
    <x v="2"/>
    <x v="2"/>
    <n v="172"/>
    <n v="7.0970000000000004"/>
    <n v="610.34199999999998"/>
    <x v="3"/>
    <x v="1"/>
    <s v="Wurstverpackung"/>
    <n v="5330"/>
  </r>
  <r>
    <x v="1"/>
    <x v="0"/>
    <n v="57000198"/>
    <x v="881"/>
    <d v="2021-08-27T00:00:00"/>
    <x v="1"/>
    <n v="7000120493"/>
    <n v="40"/>
    <x v="2"/>
    <x v="2"/>
    <n v="160"/>
    <n v="13.5343"/>
    <n v="541.37199999999996"/>
    <x v="6"/>
    <x v="3"/>
    <s v="EVP L3 Torten / Blöcke"/>
    <n v="6120"/>
  </r>
  <r>
    <x v="1"/>
    <x v="0"/>
    <n v="57000198"/>
    <x v="881"/>
    <d v="2021-08-27T00:00:00"/>
    <x v="1"/>
    <n v="7000120763"/>
    <n v="2"/>
    <x v="2"/>
    <x v="2"/>
    <n v="8"/>
    <n v="13.5343"/>
    <n v="27.0686"/>
    <x v="6"/>
    <x v="3"/>
    <s v="EVP L3 Torten / Blöcke"/>
    <n v="6120"/>
  </r>
  <r>
    <x v="1"/>
    <x v="0"/>
    <n v="57000274"/>
    <x v="77"/>
    <d v="2021-08-27T00:00:00"/>
    <x v="1"/>
    <n v="7000119349"/>
    <n v="0"/>
    <x v="2"/>
    <x v="2"/>
    <n v="0"/>
    <n v="7.2601000000000004"/>
    <n v="0"/>
    <x v="3"/>
    <x v="1"/>
    <s v="Wurstverpackung"/>
    <n v="5330"/>
  </r>
  <r>
    <x v="1"/>
    <x v="0"/>
    <n v="57000496"/>
    <x v="564"/>
    <d v="2021-08-27T00:00:00"/>
    <x v="1"/>
    <n v="7000119701"/>
    <n v="640"/>
    <x v="2"/>
    <x v="2"/>
    <n v="1344"/>
    <n v="10.420299999999999"/>
    <n v="6668.9920000000002"/>
    <x v="7"/>
    <x v="4"/>
    <s v="Subunternehmer"/>
    <n v="9999"/>
  </r>
  <r>
    <x v="1"/>
    <x v="0"/>
    <n v="57000538"/>
    <x v="501"/>
    <d v="2021-08-27T00:00:00"/>
    <x v="1"/>
    <n v="7000119699"/>
    <n v="396"/>
    <x v="2"/>
    <x v="2"/>
    <n v="475.2"/>
    <n v="6.2157999999999998"/>
    <n v="2461.4567999999999"/>
    <x v="7"/>
    <x v="4"/>
    <s v="Subunternehmer"/>
    <n v="9999"/>
  </r>
  <r>
    <x v="1"/>
    <x v="0"/>
    <n v="57000624"/>
    <x v="84"/>
    <d v="2021-08-27T00:00:00"/>
    <x v="1"/>
    <n v="7000120312"/>
    <n v="1273"/>
    <x v="2"/>
    <x v="0"/>
    <n v="1527.6"/>
    <n v="4.4725000000000001"/>
    <n v="6832.1909999999998"/>
    <x v="8"/>
    <x v="5"/>
    <s v="Linie 22"/>
    <n v="5022"/>
  </r>
  <r>
    <x v="1"/>
    <x v="0"/>
    <n v="57000713"/>
    <x v="502"/>
    <d v="2021-08-27T00:00:00"/>
    <x v="1"/>
    <n v="7000119700"/>
    <n v="594"/>
    <x v="2"/>
    <x v="2"/>
    <n v="712.8"/>
    <n v="6.4790000000000001"/>
    <n v="3848.5259999999998"/>
    <x v="7"/>
    <x v="4"/>
    <s v="Subunternehmer"/>
    <n v="9999"/>
  </r>
  <r>
    <x v="1"/>
    <x v="0"/>
    <n v="57000722"/>
    <x v="565"/>
    <d v="2021-08-27T00:00:00"/>
    <x v="1"/>
    <n v="7000119702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8-27T00:00:00"/>
    <x v="1"/>
    <n v="7000119703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8-27T00:00:00"/>
    <x v="1"/>
    <n v="7000119704"/>
    <n v="144"/>
    <x v="2"/>
    <x v="2"/>
    <n v="302.39999999999998"/>
    <n v="11.1561"/>
    <n v="1606.4784"/>
    <x v="7"/>
    <x v="4"/>
    <s v="Subunternehmer"/>
    <n v="9999"/>
  </r>
  <r>
    <x v="1"/>
    <x v="0"/>
    <n v="57000725"/>
    <x v="639"/>
    <d v="2021-08-27T00:00:00"/>
    <x v="1"/>
    <n v="7000119705"/>
    <n v="80"/>
    <x v="2"/>
    <x v="2"/>
    <n v="168"/>
    <n v="10.7728"/>
    <n v="861.82399999999996"/>
    <x v="7"/>
    <x v="4"/>
    <s v="Subunternehmer"/>
    <n v="9999"/>
  </r>
  <r>
    <x v="1"/>
    <x v="0"/>
    <n v="57000726"/>
    <x v="568"/>
    <d v="2021-08-27T00:00:00"/>
    <x v="1"/>
    <n v="7000119706"/>
    <n v="768"/>
    <x v="2"/>
    <x v="2"/>
    <n v="1612.8"/>
    <n v="10.6816"/>
    <n v="8203.4688000000006"/>
    <x v="7"/>
    <x v="4"/>
    <s v="Subunternehmer"/>
    <n v="9999"/>
  </r>
  <r>
    <x v="1"/>
    <x v="0"/>
    <n v="58000068"/>
    <x v="693"/>
    <d v="2021-08-27T00:00:00"/>
    <x v="1"/>
    <n v="7000119519"/>
    <n v="512"/>
    <x v="2"/>
    <x v="2"/>
    <n v="844.8"/>
    <n v="6.6814999999999998"/>
    <n v="3420.9279999999999"/>
    <x v="3"/>
    <x v="1"/>
    <s v="Linie 1"/>
    <n v="5001"/>
  </r>
  <r>
    <x v="1"/>
    <x v="0"/>
    <n v="58000069"/>
    <x v="694"/>
    <d v="2021-08-27T00:00:00"/>
    <x v="1"/>
    <n v="7000119388"/>
    <n v="200"/>
    <x v="2"/>
    <x v="2"/>
    <n v="330"/>
    <n v="7.1574"/>
    <n v="1431.48"/>
    <x v="3"/>
    <x v="1"/>
    <s v="Linie 1"/>
    <n v="5001"/>
  </r>
  <r>
    <x v="1"/>
    <x v="0"/>
    <n v="58000069"/>
    <x v="694"/>
    <d v="2021-08-27T00:00:00"/>
    <x v="1"/>
    <n v="7000119582"/>
    <n v="128"/>
    <x v="2"/>
    <x v="2"/>
    <n v="211.2"/>
    <n v="7.1574"/>
    <n v="916.1472"/>
    <x v="3"/>
    <x v="1"/>
    <s v="Linie 1"/>
    <n v="5001"/>
  </r>
  <r>
    <x v="1"/>
    <x v="0"/>
    <n v="58000183"/>
    <x v="826"/>
    <d v="2021-08-27T00:00:00"/>
    <x v="1"/>
    <n v="7000118568"/>
    <n v="782"/>
    <x v="2"/>
    <x v="0"/>
    <n v="4692"/>
    <n v="3.8100999999999998"/>
    <n v="17876.9892"/>
    <x v="3"/>
    <x v="1"/>
    <s v="Wurstverpackung"/>
    <n v="5330"/>
  </r>
  <r>
    <x v="1"/>
    <x v="0"/>
    <n v="58000230"/>
    <x v="571"/>
    <d v="2021-08-27T00:00:00"/>
    <x v="1"/>
    <n v="7000119525"/>
    <n v="0"/>
    <x v="2"/>
    <x v="2"/>
    <n v="0"/>
    <n v="9.1646999999999998"/>
    <n v="0"/>
    <x v="3"/>
    <x v="1"/>
    <s v="Linie 1"/>
    <n v="5001"/>
  </r>
  <r>
    <x v="1"/>
    <x v="0"/>
    <n v="58000541"/>
    <x v="702"/>
    <d v="2021-08-27T00:00:00"/>
    <x v="1"/>
    <n v="7000116609"/>
    <n v="1116"/>
    <x v="2"/>
    <x v="2"/>
    <n v="2455.1999999999998"/>
    <n v="10.577"/>
    <n v="11803.932000000001"/>
    <x v="4"/>
    <x v="1"/>
    <s v="Linie 35"/>
    <n v="5035"/>
  </r>
  <r>
    <x v="1"/>
    <x v="0"/>
    <n v="58000548"/>
    <x v="703"/>
    <d v="2021-08-27T00:00:00"/>
    <x v="1"/>
    <n v="7000119735"/>
    <n v="1800"/>
    <x v="2"/>
    <x v="2"/>
    <n v="8640"/>
    <n v="25.5321"/>
    <n v="45957.78"/>
    <x v="7"/>
    <x v="4"/>
    <s v="Subunternehmer"/>
    <n v="9999"/>
  </r>
  <r>
    <x v="1"/>
    <x v="0"/>
    <n v="58000709"/>
    <x v="705"/>
    <d v="2021-08-27T00:00:00"/>
    <x v="1"/>
    <n v="7000120131"/>
    <n v="68"/>
    <x v="2"/>
    <x v="0"/>
    <n v="91.8"/>
    <n v="14.4895"/>
    <n v="1330.1360999999999"/>
    <x v="8"/>
    <x v="5"/>
    <s v="Linie 23"/>
    <n v="5023"/>
  </r>
  <r>
    <x v="1"/>
    <x v="0"/>
    <n v="58000719"/>
    <x v="248"/>
    <d v="2021-08-27T00:00:00"/>
    <x v="1"/>
    <n v="7000120237"/>
    <n v="68"/>
    <x v="2"/>
    <x v="0"/>
    <n v="68"/>
    <n v="11.0724"/>
    <n v="752.92319999999995"/>
    <x v="8"/>
    <x v="5"/>
    <s v="Linie 20"/>
    <n v="5020"/>
  </r>
  <r>
    <x v="1"/>
    <x v="0"/>
    <n v="58000721"/>
    <x v="706"/>
    <d v="2021-08-27T00:00:00"/>
    <x v="1"/>
    <n v="7000120256"/>
    <n v="102"/>
    <x v="2"/>
    <x v="0"/>
    <n v="100.98"/>
    <n v="6.7342000000000004"/>
    <n v="680.01951599999995"/>
    <x v="8"/>
    <x v="5"/>
    <s v="Linie 21"/>
    <n v="5021"/>
  </r>
  <r>
    <x v="1"/>
    <x v="0"/>
    <n v="58000722"/>
    <x v="401"/>
    <d v="2021-08-27T00:00:00"/>
    <x v="1"/>
    <n v="7000120343"/>
    <n v="68"/>
    <x v="2"/>
    <x v="0"/>
    <n v="67.319999999999993"/>
    <n v="7.7413999999999996"/>
    <n v="521.15104799999995"/>
    <x v="8"/>
    <x v="5"/>
    <s v="Linie 23"/>
    <n v="5023"/>
  </r>
  <r>
    <x v="1"/>
    <x v="0"/>
    <n v="58000724"/>
    <x v="750"/>
    <d v="2021-08-27T00:00:00"/>
    <x v="1"/>
    <n v="7000120345"/>
    <n v="68"/>
    <x v="2"/>
    <x v="0"/>
    <n v="67.319999999999993"/>
    <n v="8.9121000000000006"/>
    <n v="599.96257200000002"/>
    <x v="8"/>
    <x v="5"/>
    <s v="Linie 23"/>
    <n v="5023"/>
  </r>
  <r>
    <x v="1"/>
    <x v="0"/>
    <n v="58000726"/>
    <x v="249"/>
    <d v="2021-08-27T00:00:00"/>
    <x v="1"/>
    <n v="7000120346"/>
    <n v="68"/>
    <x v="2"/>
    <x v="0"/>
    <n v="68"/>
    <n v="8.7861999999999991"/>
    <n v="597.46159999999998"/>
    <x v="8"/>
    <x v="5"/>
    <s v="Linie 23"/>
    <n v="5023"/>
  </r>
  <r>
    <x v="1"/>
    <x v="0"/>
    <n v="58000733"/>
    <x v="793"/>
    <d v="2021-08-27T00:00:00"/>
    <x v="1"/>
    <n v="7000120257"/>
    <n v="136"/>
    <x v="2"/>
    <x v="0"/>
    <n v="134.63999999999999"/>
    <n v="6.7229000000000001"/>
    <n v="905.17125599999997"/>
    <x v="8"/>
    <x v="5"/>
    <s v="Linie 21"/>
    <n v="5021"/>
  </r>
  <r>
    <x v="1"/>
    <x v="0"/>
    <n v="58000735"/>
    <x v="829"/>
    <d v="2021-08-27T00:00:00"/>
    <x v="1"/>
    <n v="7000120347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8-27T00:00:00"/>
    <x v="1"/>
    <n v="7000120349"/>
    <n v="68"/>
    <x v="2"/>
    <x v="0"/>
    <n v="67.319999999999993"/>
    <n v="8.9164999999999992"/>
    <n v="600.25878"/>
    <x v="8"/>
    <x v="5"/>
    <s v="Linie 23"/>
    <n v="5023"/>
  </r>
  <r>
    <x v="1"/>
    <x v="0"/>
    <n v="58000738"/>
    <x v="101"/>
    <d v="2021-08-27T00:00:00"/>
    <x v="1"/>
    <n v="7000120418"/>
    <n v="68"/>
    <x v="2"/>
    <x v="0"/>
    <n v="73.44"/>
    <n v="9.9603999999999999"/>
    <n v="731.49177599999996"/>
    <x v="8"/>
    <x v="5"/>
    <s v="Linie 29"/>
    <n v="5029"/>
  </r>
  <r>
    <x v="1"/>
    <x v="0"/>
    <n v="58000743"/>
    <x v="252"/>
    <d v="2021-08-27T00:00:00"/>
    <x v="1"/>
    <n v="7000120351"/>
    <n v="136"/>
    <x v="2"/>
    <x v="0"/>
    <n v="136"/>
    <n v="8.7881"/>
    <n v="1195.1815999999999"/>
    <x v="8"/>
    <x v="5"/>
    <s v="Linie 23"/>
    <n v="5023"/>
  </r>
  <r>
    <x v="1"/>
    <x v="0"/>
    <n v="58000746"/>
    <x v="253"/>
    <d v="2021-08-27T00:00:00"/>
    <x v="1"/>
    <n v="7000120259"/>
    <n v="68"/>
    <x v="2"/>
    <x v="0"/>
    <n v="67.319999999999993"/>
    <n v="6.7253999999999996"/>
    <n v="452.75392799999997"/>
    <x v="8"/>
    <x v="5"/>
    <s v="Linie 21"/>
    <n v="5021"/>
  </r>
  <r>
    <x v="1"/>
    <x v="0"/>
    <n v="58000748"/>
    <x v="402"/>
    <d v="2021-08-27T00:00:00"/>
    <x v="1"/>
    <n v="7000120352"/>
    <n v="204"/>
    <x v="2"/>
    <x v="0"/>
    <n v="201.96"/>
    <n v="8.9092000000000002"/>
    <n v="1799.3020320000001"/>
    <x v="8"/>
    <x v="5"/>
    <s v="Linie 23"/>
    <n v="5023"/>
  </r>
  <r>
    <x v="1"/>
    <x v="0"/>
    <n v="58000751"/>
    <x v="254"/>
    <d v="2021-08-27T00:00:00"/>
    <x v="1"/>
    <n v="7000120354"/>
    <n v="136"/>
    <x v="2"/>
    <x v="0"/>
    <n v="136"/>
    <n v="8.7841000000000005"/>
    <n v="1194.6376"/>
    <x v="8"/>
    <x v="5"/>
    <s v="Linie 23"/>
    <n v="5023"/>
  </r>
  <r>
    <x v="1"/>
    <x v="0"/>
    <n v="58000811"/>
    <x v="514"/>
    <d v="2021-08-27T00:00:00"/>
    <x v="1"/>
    <n v="700011973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8-27T00:00:00"/>
    <x v="1"/>
    <n v="7000119738"/>
    <n v="448"/>
    <x v="2"/>
    <x v="2"/>
    <n v="1576.96"/>
    <n v="16.450299999999999"/>
    <n v="7369.7344000000003"/>
    <x v="7"/>
    <x v="4"/>
    <s v="Subunternehmer"/>
    <n v="9999"/>
  </r>
  <r>
    <x v="1"/>
    <x v="0"/>
    <n v="58000827"/>
    <x v="753"/>
    <d v="2021-08-27T00:00:00"/>
    <x v="1"/>
    <n v="7000120356"/>
    <n v="850"/>
    <x v="2"/>
    <x v="0"/>
    <n v="850"/>
    <n v="6.5709999999999997"/>
    <n v="5585.35"/>
    <x v="8"/>
    <x v="5"/>
    <s v="Linie 21"/>
    <n v="5021"/>
  </r>
  <r>
    <x v="1"/>
    <x v="0"/>
    <n v="58000830"/>
    <x v="102"/>
    <d v="2021-08-27T00:00:00"/>
    <x v="1"/>
    <n v="7000120302"/>
    <n v="1955"/>
    <x v="2"/>
    <x v="0"/>
    <n v="2150.5"/>
    <n v="6.5404"/>
    <n v="14065.1302"/>
    <x v="8"/>
    <x v="5"/>
    <s v="Linie 20"/>
    <n v="5020"/>
  </r>
  <r>
    <x v="1"/>
    <x v="0"/>
    <n v="58000831"/>
    <x v="409"/>
    <d v="2021-08-27T00:00:00"/>
    <x v="1"/>
    <n v="7000120260"/>
    <n v="680"/>
    <x v="2"/>
    <x v="0"/>
    <n v="673.2"/>
    <n v="6.665"/>
    <n v="4486.8779999999997"/>
    <x v="8"/>
    <x v="5"/>
    <s v="Linie 21"/>
    <n v="5021"/>
  </r>
  <r>
    <x v="1"/>
    <x v="0"/>
    <n v="58000835"/>
    <x v="103"/>
    <d v="2021-08-27T00:00:00"/>
    <x v="1"/>
    <n v="7000120357"/>
    <n v="255"/>
    <x v="2"/>
    <x v="0"/>
    <n v="252.45"/>
    <n v="7.7157999999999998"/>
    <n v="1947.8537100000001"/>
    <x v="8"/>
    <x v="5"/>
    <s v="Linie 23"/>
    <n v="5023"/>
  </r>
  <r>
    <x v="1"/>
    <x v="0"/>
    <n v="58000838"/>
    <x v="516"/>
    <d v="2021-08-27T00:00:00"/>
    <x v="1"/>
    <n v="7000120321"/>
    <n v="1105"/>
    <x v="2"/>
    <x v="0"/>
    <n v="1326"/>
    <n v="7.5674999999999999"/>
    <n v="10034.504999999999"/>
    <x v="8"/>
    <x v="5"/>
    <s v="Linie 22"/>
    <n v="5022"/>
  </r>
  <r>
    <x v="1"/>
    <x v="0"/>
    <n v="58000843"/>
    <x v="573"/>
    <d v="2021-08-27T00:00:00"/>
    <x v="1"/>
    <n v="7000120358"/>
    <n v="850"/>
    <x v="2"/>
    <x v="0"/>
    <n v="841.5"/>
    <n v="8.8459000000000003"/>
    <n v="7443.82485"/>
    <x v="8"/>
    <x v="5"/>
    <s v="Linie 23"/>
    <n v="5023"/>
  </r>
  <r>
    <x v="1"/>
    <x v="0"/>
    <n v="58000861"/>
    <x v="410"/>
    <d v="2021-08-27T00:00:00"/>
    <x v="1"/>
    <n v="7000120359"/>
    <n v="170"/>
    <x v="2"/>
    <x v="0"/>
    <n v="168.3"/>
    <n v="7.7413999999999996"/>
    <n v="1302.87762"/>
    <x v="8"/>
    <x v="5"/>
    <s v="Linie 23"/>
    <n v="5023"/>
  </r>
  <r>
    <x v="1"/>
    <x v="0"/>
    <n v="58000863"/>
    <x v="261"/>
    <d v="2021-08-27T00:00:00"/>
    <x v="1"/>
    <n v="7000120360"/>
    <n v="170"/>
    <x v="2"/>
    <x v="0"/>
    <n v="170"/>
    <n v="8.7910000000000004"/>
    <n v="1494.47"/>
    <x v="8"/>
    <x v="5"/>
    <s v="Linie 23"/>
    <n v="5023"/>
  </r>
  <r>
    <x v="1"/>
    <x v="0"/>
    <n v="58000866"/>
    <x v="262"/>
    <d v="2021-08-27T00:00:00"/>
    <x v="1"/>
    <n v="7000120241"/>
    <n v="340"/>
    <x v="2"/>
    <x v="0"/>
    <n v="340"/>
    <n v="11.060499999999999"/>
    <n v="3760.57"/>
    <x v="8"/>
    <x v="5"/>
    <s v="Linie 20"/>
    <n v="5020"/>
  </r>
  <r>
    <x v="1"/>
    <x v="0"/>
    <n v="58000873"/>
    <x v="518"/>
    <d v="2021-08-27T00:00:00"/>
    <x v="1"/>
    <n v="7000119192"/>
    <n v="347"/>
    <x v="2"/>
    <x v="2"/>
    <n v="694"/>
    <n v="13.468500000000001"/>
    <n v="4673.5694999999996"/>
    <x v="4"/>
    <x v="1"/>
    <s v="Linie 33"/>
    <n v="5033"/>
  </r>
  <r>
    <x v="1"/>
    <x v="0"/>
    <n v="58000883"/>
    <x v="754"/>
    <d v="2021-08-27T00:00:00"/>
    <x v="1"/>
    <n v="7000120361"/>
    <n v="68"/>
    <x v="2"/>
    <x v="0"/>
    <n v="67.319999999999993"/>
    <n v="8.9116"/>
    <n v="599.92891199999997"/>
    <x v="8"/>
    <x v="5"/>
    <s v="Linie 23"/>
    <n v="5023"/>
  </r>
  <r>
    <x v="1"/>
    <x v="0"/>
    <n v="58000887"/>
    <x v="411"/>
    <d v="2021-08-27T00:00:00"/>
    <x v="1"/>
    <n v="7000120243"/>
    <n v="68"/>
    <x v="2"/>
    <x v="0"/>
    <n v="68"/>
    <n v="11.056900000000001"/>
    <n v="751.86919999999998"/>
    <x v="8"/>
    <x v="5"/>
    <s v="Linie 20"/>
    <n v="5020"/>
  </r>
  <r>
    <x v="1"/>
    <x v="0"/>
    <n v="58000888"/>
    <x v="724"/>
    <d v="2021-08-27T00:00:00"/>
    <x v="1"/>
    <n v="7000120262"/>
    <n v="544"/>
    <x v="2"/>
    <x v="0"/>
    <n v="538.55999999999995"/>
    <n v="6.7248000000000001"/>
    <n v="3621.7082879999998"/>
    <x v="8"/>
    <x v="5"/>
    <s v="Linie 21"/>
    <n v="5021"/>
  </r>
  <r>
    <x v="1"/>
    <x v="0"/>
    <n v="58000890"/>
    <x v="598"/>
    <d v="2021-08-27T00:00:00"/>
    <x v="1"/>
    <n v="7000120363"/>
    <n v="544"/>
    <x v="2"/>
    <x v="0"/>
    <n v="538.55999999999995"/>
    <n v="8.9067000000000007"/>
    <n v="4796.7923520000004"/>
    <x v="8"/>
    <x v="5"/>
    <s v="Linie 23"/>
    <n v="5023"/>
  </r>
  <r>
    <x v="1"/>
    <x v="0"/>
    <n v="58000892"/>
    <x v="266"/>
    <d v="2021-08-27T00:00:00"/>
    <x v="1"/>
    <n v="7000120365"/>
    <n v="272"/>
    <x v="2"/>
    <x v="0"/>
    <n v="272"/>
    <n v="8.7815999999999992"/>
    <n v="2388.5952000000002"/>
    <x v="8"/>
    <x v="5"/>
    <s v="Linie 23"/>
    <n v="5023"/>
  </r>
  <r>
    <x v="1"/>
    <x v="0"/>
    <n v="58000893"/>
    <x v="267"/>
    <d v="2021-08-27T00:00:00"/>
    <x v="1"/>
    <n v="7000120244"/>
    <n v="612"/>
    <x v="2"/>
    <x v="0"/>
    <n v="673.2"/>
    <n v="6.5758000000000001"/>
    <n v="4426.8285599999999"/>
    <x v="8"/>
    <x v="5"/>
    <s v="Linie 20"/>
    <n v="5020"/>
  </r>
  <r>
    <x v="1"/>
    <x v="0"/>
    <n v="58000894"/>
    <x v="105"/>
    <d v="2021-08-27T00:00:00"/>
    <x v="1"/>
    <n v="7000120422"/>
    <n v="748"/>
    <x v="2"/>
    <x v="0"/>
    <n v="807.84"/>
    <n v="9.9556000000000004"/>
    <n v="8042.5319040000004"/>
    <x v="8"/>
    <x v="5"/>
    <s v="Linie 29"/>
    <n v="5029"/>
  </r>
  <r>
    <x v="1"/>
    <x v="0"/>
    <n v="58000895"/>
    <x v="412"/>
    <d v="2021-08-27T00:00:00"/>
    <x v="1"/>
    <n v="7000120245"/>
    <n v="1020"/>
    <x v="2"/>
    <x v="0"/>
    <n v="1020"/>
    <n v="11.069900000000001"/>
    <n v="11291.298000000001"/>
    <x v="8"/>
    <x v="5"/>
    <s v="Linie 20"/>
    <n v="5020"/>
  </r>
  <r>
    <x v="1"/>
    <x v="0"/>
    <n v="58000896"/>
    <x v="865"/>
    <d v="2021-08-27T00:00:00"/>
    <x v="1"/>
    <n v="7000120263"/>
    <n v="204"/>
    <x v="2"/>
    <x v="0"/>
    <n v="201.96"/>
    <n v="7.5039999999999996"/>
    <n v="1515.50784"/>
    <x v="8"/>
    <x v="5"/>
    <s v="Linie 21"/>
    <n v="5021"/>
  </r>
  <r>
    <x v="1"/>
    <x v="0"/>
    <n v="58000899"/>
    <x v="755"/>
    <d v="2021-08-27T00:00:00"/>
    <x v="1"/>
    <n v="7000120366"/>
    <n v="340"/>
    <x v="2"/>
    <x v="0"/>
    <n v="336.6"/>
    <n v="7.7389000000000001"/>
    <n v="2604.91374"/>
    <x v="8"/>
    <x v="5"/>
    <s v="Linie 23"/>
    <n v="5023"/>
  </r>
  <r>
    <x v="1"/>
    <x v="0"/>
    <n v="58000904"/>
    <x v="268"/>
    <d v="2021-08-27T00:00:00"/>
    <x v="1"/>
    <n v="7000120265"/>
    <n v="238"/>
    <x v="2"/>
    <x v="0"/>
    <n v="235.62"/>
    <n v="7.5054999999999996"/>
    <n v="1768.4459099999999"/>
    <x v="8"/>
    <x v="5"/>
    <s v="Linie 21"/>
    <n v="5021"/>
  </r>
  <r>
    <x v="1"/>
    <x v="0"/>
    <n v="58000918"/>
    <x v="574"/>
    <d v="2021-08-27T00:00:00"/>
    <x v="1"/>
    <n v="7000117121"/>
    <n v="0"/>
    <x v="2"/>
    <x v="2"/>
    <n v="0"/>
    <n v="33.941699999999997"/>
    <n v="0"/>
    <x v="5"/>
    <x v="2"/>
    <s v="Linie 30"/>
    <n v="5030"/>
  </r>
  <r>
    <x v="1"/>
    <x v="0"/>
    <n v="58000952"/>
    <x v="275"/>
    <d v="2021-08-27T00:00:00"/>
    <x v="1"/>
    <n v="7000120368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8-27T00:00:00"/>
    <x v="1"/>
    <n v="7000120369"/>
    <n v="68"/>
    <x v="2"/>
    <x v="0"/>
    <n v="67.319999999999993"/>
    <n v="8.9067000000000007"/>
    <n v="599.59904400000005"/>
    <x v="8"/>
    <x v="5"/>
    <s v="Linie 23"/>
    <n v="5023"/>
  </r>
  <r>
    <x v="1"/>
    <x v="0"/>
    <n v="58000961"/>
    <x v="726"/>
    <d v="2021-08-27T00:00:00"/>
    <x v="1"/>
    <n v="7000120270"/>
    <n v="136"/>
    <x v="2"/>
    <x v="0"/>
    <n v="134.63999999999999"/>
    <n v="6.6875"/>
    <n v="900.40499999999997"/>
    <x v="8"/>
    <x v="5"/>
    <s v="Linie 21"/>
    <n v="5021"/>
  </r>
  <r>
    <x v="1"/>
    <x v="0"/>
    <n v="58000962"/>
    <x v="277"/>
    <d v="2021-08-27T00:00:00"/>
    <x v="1"/>
    <n v="7000120370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8-27T00:00:00"/>
    <x v="1"/>
    <n v="7000120441"/>
    <n v="68"/>
    <x v="2"/>
    <x v="0"/>
    <n v="68"/>
    <n v="6.6166"/>
    <n v="449.92880000000002"/>
    <x v="8"/>
    <x v="5"/>
    <s v="Linie 21"/>
    <n v="5021"/>
  </r>
  <r>
    <x v="1"/>
    <x v="0"/>
    <n v="58000970"/>
    <x v="712"/>
    <d v="2021-08-27T00:00:00"/>
    <x v="1"/>
    <n v="7000119743"/>
    <n v="1792"/>
    <x v="2"/>
    <x v="2"/>
    <n v="0"/>
    <n v="17.213799999999999"/>
    <n v="30847.1296"/>
    <x v="7"/>
    <x v="4"/>
    <s v="Subunternehmer"/>
    <n v="9999"/>
  </r>
  <r>
    <x v="1"/>
    <x v="0"/>
    <n v="58000974"/>
    <x v="650"/>
    <d v="2021-08-27T00:00:00"/>
    <x v="1"/>
    <n v="7000120371"/>
    <n v="68"/>
    <x v="2"/>
    <x v="0"/>
    <n v="67.319999999999993"/>
    <n v="7.7737999999999996"/>
    <n v="523.33221600000002"/>
    <x v="8"/>
    <x v="5"/>
    <s v="Linie 23"/>
    <n v="5023"/>
  </r>
  <r>
    <x v="1"/>
    <x v="0"/>
    <n v="58000993"/>
    <x v="419"/>
    <d v="2021-08-27T00:00:00"/>
    <x v="1"/>
    <n v="7000120372"/>
    <n v="68"/>
    <x v="2"/>
    <x v="0"/>
    <n v="67.319999999999993"/>
    <n v="8.9110999999999994"/>
    <n v="599.89525200000003"/>
    <x v="8"/>
    <x v="5"/>
    <s v="Linie 23"/>
    <n v="5023"/>
  </r>
  <r>
    <x v="1"/>
    <x v="0"/>
    <n v="58000997"/>
    <x v="421"/>
    <d v="2021-08-27T00:00:00"/>
    <x v="1"/>
    <n v="7000120250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8-27T00:00:00"/>
    <x v="1"/>
    <n v="7000120274"/>
    <n v="68"/>
    <x v="2"/>
    <x v="0"/>
    <n v="67.319999999999993"/>
    <n v="6.7214999999999998"/>
    <n v="452.49137999999999"/>
    <x v="8"/>
    <x v="5"/>
    <s v="Linie 21"/>
    <n v="5021"/>
  </r>
  <r>
    <x v="1"/>
    <x v="0"/>
    <n v="58001009"/>
    <x v="579"/>
    <d v="2021-08-27T00:00:00"/>
    <x v="1"/>
    <n v="7000120323"/>
    <n v="850"/>
    <x v="2"/>
    <x v="0"/>
    <n v="850"/>
    <n v="8.0266999999999999"/>
    <n v="6822.6949999999997"/>
    <x v="8"/>
    <x v="5"/>
    <s v="Linie 22"/>
    <n v="5022"/>
  </r>
  <r>
    <x v="1"/>
    <x v="0"/>
    <n v="58001010"/>
    <x v="599"/>
    <d v="2021-08-27T00:00:00"/>
    <x v="1"/>
    <n v="7000120276"/>
    <n v="425"/>
    <x v="2"/>
    <x v="0"/>
    <n v="420.75"/>
    <n v="7.2190000000000003"/>
    <n v="3037.3942499999998"/>
    <x v="8"/>
    <x v="5"/>
    <s v="Linie 21"/>
    <n v="5021"/>
  </r>
  <r>
    <x v="1"/>
    <x v="0"/>
    <n v="58001022"/>
    <x v="523"/>
    <d v="2021-08-27T00:00:00"/>
    <x v="1"/>
    <n v="7000120854"/>
    <n v="1700"/>
    <x v="2"/>
    <x v="0"/>
    <n v="1683"/>
    <n v="7.7476000000000003"/>
    <n v="13039.210800000001"/>
    <x v="8"/>
    <x v="5"/>
    <s v="Linie 22"/>
    <n v="5022"/>
  </r>
  <r>
    <x v="1"/>
    <x v="0"/>
    <n v="58001028"/>
    <x v="281"/>
    <d v="2021-08-27T00:00:00"/>
    <x v="1"/>
    <n v="7000120488"/>
    <n v="204"/>
    <x v="2"/>
    <x v="0"/>
    <n v="201.96"/>
    <n v="7.2778"/>
    <n v="1469.824488"/>
    <x v="8"/>
    <x v="5"/>
    <s v="Linie 21"/>
    <n v="5021"/>
  </r>
  <r>
    <x v="1"/>
    <x v="0"/>
    <n v="58001035"/>
    <x v="871"/>
    <d v="2021-08-27T00:00:00"/>
    <x v="1"/>
    <n v="7000120279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8-27T00:00:00"/>
    <x v="1"/>
    <n v="7000120280"/>
    <n v="102"/>
    <x v="2"/>
    <x v="0"/>
    <n v="102"/>
    <n v="7.4294000000000002"/>
    <n v="757.79880000000003"/>
    <x v="8"/>
    <x v="5"/>
    <s v="Linie 21"/>
    <n v="5021"/>
  </r>
  <r>
    <x v="1"/>
    <x v="0"/>
    <n v="58001049"/>
    <x v="283"/>
    <d v="2021-08-27T00:00:00"/>
    <x v="1"/>
    <n v="7000120281"/>
    <n v="68"/>
    <x v="2"/>
    <x v="0"/>
    <n v="67.319999999999993"/>
    <n v="7.5098000000000003"/>
    <n v="505.55973599999999"/>
    <x v="8"/>
    <x v="5"/>
    <s v="Linie 21"/>
    <n v="5021"/>
  </r>
  <r>
    <x v="1"/>
    <x v="0"/>
    <n v="58001065"/>
    <x v="284"/>
    <d v="2021-08-27T00:00:00"/>
    <x v="1"/>
    <n v="7000120284"/>
    <n v="68"/>
    <x v="2"/>
    <x v="0"/>
    <n v="67.319999999999993"/>
    <n v="6.7577999999999996"/>
    <n v="454.93509599999999"/>
    <x v="8"/>
    <x v="5"/>
    <s v="Linie 21"/>
    <n v="5021"/>
  </r>
  <r>
    <x v="1"/>
    <x v="0"/>
    <n v="58001071"/>
    <x v="432"/>
    <d v="2021-08-27T00:00:00"/>
    <x v="1"/>
    <n v="7000120203"/>
    <n v="680"/>
    <x v="2"/>
    <x v="0"/>
    <n v="884"/>
    <n v="7.1657999999999999"/>
    <n v="6334.5672000000004"/>
    <x v="4"/>
    <x v="1"/>
    <s v="Linie 36"/>
    <n v="5036"/>
  </r>
  <r>
    <x v="1"/>
    <x v="0"/>
    <n v="58001082"/>
    <x v="434"/>
    <d v="2021-08-27T00:00:00"/>
    <x v="1"/>
    <n v="7000120252"/>
    <n v="68"/>
    <x v="2"/>
    <x v="0"/>
    <n v="68"/>
    <n v="11.0677"/>
    <n v="752.60360000000003"/>
    <x v="8"/>
    <x v="5"/>
    <s v="Linie 20"/>
    <n v="5020"/>
  </r>
  <r>
    <x v="1"/>
    <x v="0"/>
    <n v="58001092"/>
    <x v="883"/>
    <d v="2021-08-27T00:00:00"/>
    <x v="1"/>
    <n v="7000120285"/>
    <n v="136"/>
    <x v="2"/>
    <x v="0"/>
    <n v="134.63999999999999"/>
    <n v="7.5015999999999998"/>
    <n v="1010.0154240000001"/>
    <x v="8"/>
    <x v="5"/>
    <s v="Linie 21"/>
    <n v="5021"/>
  </r>
  <r>
    <x v="1"/>
    <x v="0"/>
    <n v="58001093"/>
    <x v="435"/>
    <d v="2021-08-27T00:00:00"/>
    <x v="1"/>
    <n v="7000120286"/>
    <n v="68"/>
    <x v="2"/>
    <x v="0"/>
    <n v="67.319999999999993"/>
    <n v="7.2784000000000004"/>
    <n v="489.98188800000003"/>
    <x v="8"/>
    <x v="5"/>
    <s v="Linie 21"/>
    <n v="5021"/>
  </r>
  <r>
    <x v="1"/>
    <x v="0"/>
    <n v="58001096"/>
    <x v="841"/>
    <d v="2021-08-27T00:00:00"/>
    <x v="1"/>
    <n v="7000120374"/>
    <n v="136"/>
    <x v="2"/>
    <x v="0"/>
    <n v="130.56"/>
    <n v="9.1835000000000004"/>
    <n v="1198.99776"/>
    <x v="8"/>
    <x v="5"/>
    <s v="Linie 23"/>
    <n v="5023"/>
  </r>
  <r>
    <x v="1"/>
    <x v="0"/>
    <n v="58001097"/>
    <x v="114"/>
    <d v="2021-08-27T00:00:00"/>
    <x v="1"/>
    <n v="7000117123"/>
    <n v="2952"/>
    <x v="2"/>
    <x v="2"/>
    <n v="28339.200000000001"/>
    <n v="34.000999999999998"/>
    <n v="100370.952"/>
    <x v="5"/>
    <x v="2"/>
    <s v="Linie 30"/>
    <n v="5030"/>
  </r>
  <r>
    <x v="1"/>
    <x v="0"/>
    <n v="58001102"/>
    <x v="436"/>
    <d v="2021-08-27T00:00:00"/>
    <x v="1"/>
    <n v="7000120288"/>
    <n v="68"/>
    <x v="2"/>
    <x v="0"/>
    <n v="67.319999999999993"/>
    <n v="7.2784000000000004"/>
    <n v="489.98188800000003"/>
    <x v="8"/>
    <x v="5"/>
    <s v="Linie 21"/>
    <n v="5021"/>
  </r>
  <r>
    <x v="1"/>
    <x v="0"/>
    <n v="58001103"/>
    <x v="389"/>
    <d v="2021-08-27T00:00:00"/>
    <x v="1"/>
    <n v="7000117124"/>
    <n v="0"/>
    <x v="2"/>
    <x v="2"/>
    <n v="0"/>
    <n v="34.500300000000003"/>
    <n v="0"/>
    <x v="5"/>
    <x v="2"/>
    <s v="Linie 30"/>
    <n v="5030"/>
  </r>
  <r>
    <x v="1"/>
    <x v="0"/>
    <n v="58001131"/>
    <x v="441"/>
    <d v="2021-08-27T00:00:00"/>
    <x v="1"/>
    <n v="7000120376"/>
    <n v="765"/>
    <x v="2"/>
    <x v="0"/>
    <n v="734.4"/>
    <n v="6.6844000000000001"/>
    <n v="4909.0233600000001"/>
    <x v="8"/>
    <x v="5"/>
    <s v="Linie 23"/>
    <n v="5023"/>
  </r>
  <r>
    <x v="1"/>
    <x v="0"/>
    <n v="59500008"/>
    <x v="798"/>
    <d v="2021-08-27T00:00:00"/>
    <x v="1"/>
    <n v="7000119727"/>
    <n v="41"/>
    <x v="2"/>
    <x v="0"/>
    <n v="123"/>
    <n v="2.6974"/>
    <n v="331.78019999999998"/>
    <x v="3"/>
    <x v="1"/>
    <s v="Espera"/>
    <n v="5901"/>
  </r>
  <r>
    <x v="1"/>
    <x v="0"/>
    <n v="59500020"/>
    <x v="658"/>
    <d v="2021-08-27T00:00:00"/>
    <x v="1"/>
    <n v="7000120772"/>
    <n v="993"/>
    <x v="0"/>
    <x v="0"/>
    <n v="993"/>
    <n v="2.5"/>
    <n v="2482.5"/>
    <x v="0"/>
    <x v="0"/>
    <s v="Vacumierung"/>
    <n v="5902"/>
  </r>
  <r>
    <x v="1"/>
    <x v="0"/>
    <n v="59500024"/>
    <x v="659"/>
    <d v="2021-08-27T00:00:00"/>
    <x v="1"/>
    <n v="7000120768"/>
    <n v="705"/>
    <x v="0"/>
    <x v="0"/>
    <n v="705"/>
    <n v="2.3342999999999998"/>
    <n v="1645.6814999999999"/>
    <x v="0"/>
    <x v="0"/>
    <s v="Vacumierung"/>
    <n v="5902"/>
  </r>
  <r>
    <x v="1"/>
    <x v="0"/>
    <n v="59500024"/>
    <x v="659"/>
    <d v="2021-08-27T00:00:00"/>
    <x v="1"/>
    <n v="7000120828"/>
    <n v="433"/>
    <x v="0"/>
    <x v="0"/>
    <n v="433"/>
    <n v="2.3342999999999998"/>
    <n v="1010.7519"/>
    <x v="0"/>
    <x v="0"/>
    <s v="Vacumierung"/>
    <n v="5902"/>
  </r>
  <r>
    <x v="1"/>
    <x v="0"/>
    <n v="59500035"/>
    <x v="800"/>
    <d v="2021-08-27T00:00:00"/>
    <x v="1"/>
    <n v="7000120769"/>
    <n v="258"/>
    <x v="0"/>
    <x v="0"/>
    <n v="258"/>
    <n v="0.56630000000000003"/>
    <n v="146.1054"/>
    <x v="0"/>
    <x v="0"/>
    <s v="Vacumierung"/>
    <n v="5902"/>
  </r>
  <r>
    <x v="1"/>
    <x v="0"/>
    <n v="59500041"/>
    <x v="660"/>
    <d v="2021-08-27T00:00:00"/>
    <x v="1"/>
    <n v="7000120829"/>
    <n v="644"/>
    <x v="0"/>
    <x v="0"/>
    <n v="644"/>
    <n v="2.3342999999999998"/>
    <n v="1503.2891999999999"/>
    <x v="0"/>
    <x v="0"/>
    <s v="Vacumierung"/>
    <n v="5902"/>
  </r>
  <r>
    <x v="1"/>
    <x v="0"/>
    <n v="59500049"/>
    <x v="762"/>
    <d v="2021-08-27T00:00:00"/>
    <x v="1"/>
    <n v="7000120774"/>
    <n v="177"/>
    <x v="0"/>
    <x v="0"/>
    <n v="177"/>
    <n v="0.56630000000000003"/>
    <n v="100.2351"/>
    <x v="0"/>
    <x v="0"/>
    <s v="Vacumierung"/>
    <n v="5902"/>
  </r>
  <r>
    <x v="1"/>
    <x v="0"/>
    <n v="59500051"/>
    <x v="586"/>
    <d v="2021-08-27T00:00:00"/>
    <x v="1"/>
    <n v="7000120773"/>
    <n v="250"/>
    <x v="0"/>
    <x v="0"/>
    <n v="250"/>
    <n v="1.0457000000000001"/>
    <n v="261.42500000000001"/>
    <x v="0"/>
    <x v="0"/>
    <s v="Vacumierung"/>
    <n v="5902"/>
  </r>
  <r>
    <x v="1"/>
    <x v="0"/>
    <m/>
    <x v="120"/>
    <d v="2021-08-27T00:00:00"/>
    <x v="1"/>
    <n v="7000119367"/>
    <n v="0"/>
    <x v="3"/>
    <x v="3"/>
    <n v="0"/>
    <n v="0"/>
    <n v="0"/>
    <x v="0"/>
    <x v="0"/>
    <s v="Große Schneidemaschine Lachnit"/>
    <n v="1100"/>
  </r>
  <r>
    <x v="1"/>
    <x v="0"/>
    <m/>
    <x v="121"/>
    <d v="2021-08-27T00:00:00"/>
    <x v="1"/>
    <n v="7000119603"/>
    <n v="0"/>
    <x v="3"/>
    <x v="3"/>
    <n v="0"/>
    <n v="0"/>
    <n v="0"/>
    <x v="0"/>
    <x v="0"/>
    <s v="Kleine Schneidemaschine Käseteiler"/>
    <n v="1200"/>
  </r>
  <r>
    <x v="1"/>
    <x v="0"/>
    <m/>
    <x v="123"/>
    <d v="2021-08-27T00:00:00"/>
    <x v="1"/>
    <n v="7000120653"/>
    <n v="0"/>
    <x v="3"/>
    <x v="3"/>
    <n v="0"/>
    <n v="0"/>
    <n v="0"/>
    <x v="2"/>
    <x v="0"/>
    <s v="Thrun 2"/>
    <n v="2030"/>
  </r>
  <r>
    <x v="1"/>
    <x v="0"/>
    <m/>
    <x v="124"/>
    <d v="2021-08-27T00:00:00"/>
    <x v="1"/>
    <n v="7000120657"/>
    <n v="0"/>
    <x v="3"/>
    <x v="3"/>
    <n v="0"/>
    <n v="0"/>
    <n v="0"/>
    <x v="2"/>
    <x v="0"/>
    <s v="Mischer 1"/>
    <n v="2040"/>
  </r>
  <r>
    <x v="1"/>
    <x v="0"/>
    <m/>
    <x v="125"/>
    <d v="2021-08-27T00:00:00"/>
    <x v="1"/>
    <n v="7000120660"/>
    <n v="0"/>
    <x v="3"/>
    <x v="3"/>
    <n v="0"/>
    <n v="0"/>
    <n v="0"/>
    <x v="2"/>
    <x v="0"/>
    <s v="Mischer 2"/>
    <n v="2050"/>
  </r>
  <r>
    <x v="1"/>
    <x v="0"/>
    <m/>
    <x v="127"/>
    <d v="2021-08-27T00:00:00"/>
    <x v="1"/>
    <n v="7000120547"/>
    <n v="0"/>
    <x v="3"/>
    <x v="3"/>
    <n v="0"/>
    <n v="0"/>
    <n v="0"/>
    <x v="1"/>
    <x v="0"/>
    <s v="Füller unter M1"/>
    <n v="3010"/>
  </r>
  <r>
    <x v="1"/>
    <x v="0"/>
    <m/>
    <x v="128"/>
    <d v="2021-08-27T00:00:00"/>
    <x v="1"/>
    <n v="7000120537"/>
    <n v="0"/>
    <x v="3"/>
    <x v="3"/>
    <n v="0"/>
    <n v="0"/>
    <n v="0"/>
    <x v="1"/>
    <x v="0"/>
    <s v="Füller unter M2"/>
    <n v="3020"/>
  </r>
  <r>
    <x v="1"/>
    <x v="0"/>
    <m/>
    <x v="129"/>
    <d v="2021-08-27T00:00:00"/>
    <x v="1"/>
    <n v="7000120294"/>
    <n v="0"/>
    <x v="3"/>
    <x v="3"/>
    <n v="0"/>
    <n v="0"/>
    <n v="0"/>
    <x v="1"/>
    <x v="0"/>
    <s v="Füller unter Thrun 2"/>
    <n v="3030"/>
  </r>
  <r>
    <x v="1"/>
    <x v="0"/>
    <m/>
    <x v="132"/>
    <d v="2021-08-27T00:00:00"/>
    <x v="1"/>
    <n v="7000120001"/>
    <n v="0"/>
    <x v="3"/>
    <x v="3"/>
    <n v="0"/>
    <n v="0"/>
    <n v="0"/>
    <x v="8"/>
    <x v="5"/>
    <s v="Linie 20"/>
    <n v="5020"/>
  </r>
  <r>
    <x v="1"/>
    <x v="0"/>
    <m/>
    <x v="133"/>
    <d v="2021-08-27T00:00:00"/>
    <x v="1"/>
    <n v="7000118947"/>
    <n v="0"/>
    <x v="3"/>
    <x v="3"/>
    <n v="0"/>
    <n v="0"/>
    <n v="0"/>
    <x v="8"/>
    <x v="5"/>
    <s v="Linie 21"/>
    <n v="5021"/>
  </r>
  <r>
    <x v="1"/>
    <x v="0"/>
    <m/>
    <x v="134"/>
    <d v="2021-08-27T00:00:00"/>
    <x v="1"/>
    <n v="7000120115"/>
    <n v="0.01"/>
    <x v="1"/>
    <x v="1"/>
    <n v="0"/>
    <n v="0"/>
    <n v="0"/>
    <x v="8"/>
    <x v="5"/>
    <s v="Linie 22"/>
    <n v="5022"/>
  </r>
  <r>
    <x v="1"/>
    <x v="0"/>
    <m/>
    <x v="134"/>
    <d v="2021-08-27T00:00:00"/>
    <x v="1"/>
    <n v="7000120296"/>
    <n v="0.01"/>
    <x v="1"/>
    <x v="1"/>
    <n v="0"/>
    <n v="0"/>
    <n v="0"/>
    <x v="8"/>
    <x v="5"/>
    <s v="Linie 22"/>
    <n v="5022"/>
  </r>
  <r>
    <x v="1"/>
    <x v="0"/>
    <m/>
    <x v="135"/>
    <d v="2021-08-27T00:00:00"/>
    <x v="1"/>
    <n v="7000120182"/>
    <n v="0.01"/>
    <x v="1"/>
    <x v="1"/>
    <n v="0"/>
    <n v="0"/>
    <n v="0"/>
    <x v="8"/>
    <x v="5"/>
    <s v="Linie 23"/>
    <n v="5023"/>
  </r>
  <r>
    <x v="1"/>
    <x v="0"/>
    <m/>
    <x v="135"/>
    <d v="2021-08-27T00:00:00"/>
    <x v="1"/>
    <n v="7000120183"/>
    <n v="0.55000000000000004"/>
    <x v="1"/>
    <x v="1"/>
    <n v="0"/>
    <n v="0"/>
    <n v="0"/>
    <x v="8"/>
    <x v="5"/>
    <s v="Linie 23"/>
    <n v="5023"/>
  </r>
  <r>
    <x v="1"/>
    <x v="0"/>
    <m/>
    <x v="589"/>
    <d v="2021-08-27T00:00:00"/>
    <x v="1"/>
    <n v="7000119071"/>
    <n v="0"/>
    <x v="3"/>
    <x v="3"/>
    <n v="0"/>
    <n v="0"/>
    <n v="0"/>
    <x v="8"/>
    <x v="5"/>
    <s v="Linie 29"/>
    <n v="5029"/>
  </r>
  <r>
    <x v="1"/>
    <x v="0"/>
    <m/>
    <x v="594"/>
    <d v="2021-08-27T00:00:00"/>
    <x v="1"/>
    <n v="7000120631"/>
    <n v="0"/>
    <x v="3"/>
    <x v="3"/>
    <n v="0"/>
    <n v="0"/>
    <n v="0"/>
    <x v="3"/>
    <x v="1"/>
    <s v="Wurstverpackung"/>
    <n v="5330"/>
  </r>
  <r>
    <x v="1"/>
    <x v="0"/>
    <m/>
    <x v="453"/>
    <d v="2021-08-27T00:00:00"/>
    <x v="1"/>
    <n v="7000120447"/>
    <n v="0"/>
    <x v="3"/>
    <x v="3"/>
    <n v="0"/>
    <n v="0"/>
    <n v="0"/>
    <x v="8"/>
    <x v="5"/>
    <s v="Linie 21"/>
    <n v="5021"/>
  </r>
  <r>
    <x v="1"/>
    <x v="0"/>
    <m/>
    <x v="764"/>
    <d v="2021-08-27T00:00:00"/>
    <x v="1"/>
    <n v="7000120116"/>
    <n v="0.01"/>
    <x v="1"/>
    <x v="1"/>
    <n v="0"/>
    <n v="0"/>
    <n v="0"/>
    <x v="8"/>
    <x v="5"/>
    <s v="Linie 22"/>
    <n v="5022"/>
  </r>
  <r>
    <x v="1"/>
    <x v="0"/>
    <m/>
    <x v="454"/>
    <d v="2021-08-27T00:00:00"/>
    <x v="1"/>
    <n v="7000120185"/>
    <n v="0"/>
    <x v="3"/>
    <x v="3"/>
    <n v="0"/>
    <n v="0"/>
    <n v="0"/>
    <x v="8"/>
    <x v="5"/>
    <s v="Linie 23"/>
    <n v="5023"/>
  </r>
  <r>
    <x v="1"/>
    <x v="0"/>
    <m/>
    <x v="590"/>
    <d v="2021-08-27T00:00:00"/>
    <x v="1"/>
    <n v="7000120650"/>
    <n v="0"/>
    <x v="3"/>
    <x v="3"/>
    <n v="0"/>
    <n v="0"/>
    <n v="0"/>
    <x v="2"/>
    <x v="0"/>
    <s v="Thrun 2"/>
    <n v="2030"/>
  </r>
  <r>
    <x v="1"/>
    <x v="0"/>
    <m/>
    <x v="591"/>
    <d v="2021-08-27T00:00:00"/>
    <x v="1"/>
    <n v="7000120477"/>
    <n v="0"/>
    <x v="3"/>
    <x v="3"/>
    <n v="0"/>
    <n v="0"/>
    <n v="0"/>
    <x v="1"/>
    <x v="0"/>
    <s v="Füller unter Thrun 2"/>
    <n v="3030"/>
  </r>
  <r>
    <x v="1"/>
    <x v="0"/>
    <m/>
    <x v="293"/>
    <d v="2021-08-27T00:00:00"/>
    <x v="1"/>
    <n v="7000120210"/>
    <n v="0"/>
    <x v="3"/>
    <x v="3"/>
    <n v="0"/>
    <n v="0"/>
    <n v="0"/>
    <x v="4"/>
    <x v="1"/>
    <s v="Linie 36"/>
    <n v="5036"/>
  </r>
  <r>
    <x v="1"/>
    <x v="0"/>
    <n v="31000169"/>
    <x v="158"/>
    <d v="2021-08-28T00:00:00"/>
    <x v="1"/>
    <n v="7000119959"/>
    <n v="1390"/>
    <x v="1"/>
    <x v="1"/>
    <n v="2682.7"/>
    <n v="5.9943999999999997"/>
    <n v="8332.2160000000003"/>
    <x v="1"/>
    <x v="0"/>
    <s v="Füller unter Thrun 2"/>
    <n v="3030"/>
  </r>
  <r>
    <x v="1"/>
    <x v="0"/>
    <n v="35000268"/>
    <x v="170"/>
    <d v="2021-08-28T00:00:00"/>
    <x v="1"/>
    <n v="7000120872"/>
    <n v="2125"/>
    <x v="0"/>
    <x v="0"/>
    <n v="2125"/>
    <n v="2.5105"/>
    <n v="5334.8125"/>
    <x v="2"/>
    <x v="0"/>
    <s v="Thrun 2"/>
    <n v="2030"/>
  </r>
  <r>
    <x v="1"/>
    <x v="0"/>
    <n v="35000268"/>
    <x v="170"/>
    <d v="2021-08-28T00:00:00"/>
    <x v="1"/>
    <n v="7000120872"/>
    <n v="2125"/>
    <x v="0"/>
    <x v="0"/>
    <n v="2125"/>
    <n v="2.5105"/>
    <n v="5334.8125"/>
    <x v="2"/>
    <x v="0"/>
    <s v="Wolf Th2"/>
    <n v="2090"/>
  </r>
  <r>
    <x v="1"/>
    <x v="0"/>
    <n v="58000723"/>
    <x v="884"/>
    <d v="2021-08-28T00:00:00"/>
    <x v="1"/>
    <n v="7000120344"/>
    <n v="136"/>
    <x v="2"/>
    <x v="0"/>
    <n v="183.6"/>
    <n v="14.490500000000001"/>
    <n v="2660.4558000000002"/>
    <x v="8"/>
    <x v="5"/>
    <s v="Linie 23"/>
    <n v="5023"/>
  </r>
  <r>
    <x v="1"/>
    <x v="0"/>
    <n v="58000736"/>
    <x v="862"/>
    <d v="2021-08-28T00:00:00"/>
    <x v="1"/>
    <n v="7000120348"/>
    <n v="136"/>
    <x v="2"/>
    <x v="0"/>
    <n v="183.6"/>
    <n v="14.4909"/>
    <n v="2660.5292399999998"/>
    <x v="8"/>
    <x v="5"/>
    <s v="Linie 23"/>
    <n v="5023"/>
  </r>
  <r>
    <x v="1"/>
    <x v="0"/>
    <m/>
    <x v="123"/>
    <d v="2021-08-28T00:00:00"/>
    <x v="1"/>
    <n v="7000120873"/>
    <n v="0"/>
    <x v="3"/>
    <x v="3"/>
    <n v="0"/>
    <n v="0"/>
    <n v="0"/>
    <x v="2"/>
    <x v="0"/>
    <s v="Thrun 2"/>
    <n v="2030"/>
  </r>
  <r>
    <x v="1"/>
    <x v="0"/>
    <m/>
    <x v="129"/>
    <d v="2021-08-28T00:00:00"/>
    <x v="1"/>
    <n v="7000119960"/>
    <n v="0"/>
    <x v="3"/>
    <x v="3"/>
    <n v="0"/>
    <n v="0"/>
    <n v="0"/>
    <x v="1"/>
    <x v="0"/>
    <s v="Füller unter Thrun 2"/>
    <n v="3030"/>
  </r>
  <r>
    <x v="1"/>
    <x v="0"/>
    <m/>
    <x v="801"/>
    <d v="2021-08-28T00:00:00"/>
    <x v="1"/>
    <n v="7000117164"/>
    <n v="0"/>
    <x v="3"/>
    <x v="3"/>
    <n v="0"/>
    <n v="0"/>
    <n v="0"/>
    <x v="5"/>
    <x v="2"/>
    <s v="Linie 30"/>
    <n v="5030"/>
  </r>
  <r>
    <x v="1"/>
    <x v="0"/>
    <m/>
    <x v="725"/>
    <d v="2021-08-28T00:00:00"/>
    <x v="1"/>
    <n v="7000117436"/>
    <n v="0"/>
    <x v="3"/>
    <x v="3"/>
    <n v="0"/>
    <n v="0"/>
    <n v="0"/>
    <x v="4"/>
    <x v="1"/>
    <s v="Linie 35"/>
    <n v="5035"/>
  </r>
  <r>
    <x v="1"/>
    <x v="0"/>
    <m/>
    <x v="453"/>
    <d v="2021-08-28T00:00:00"/>
    <x v="1"/>
    <n v="7000120299"/>
    <n v="0"/>
    <x v="3"/>
    <x v="3"/>
    <n v="0"/>
    <n v="0"/>
    <n v="0"/>
    <x v="8"/>
    <x v="5"/>
    <s v="Linie 21"/>
    <n v="5021"/>
  </r>
  <r>
    <x v="1"/>
    <x v="0"/>
    <n v="57000606"/>
    <x v="219"/>
    <d v="2021-08-29T00:00:00"/>
    <x v="1"/>
    <n v="7000120307"/>
    <n v="170"/>
    <x v="2"/>
    <x v="0"/>
    <n v="204"/>
    <n v="5.2906000000000004"/>
    <n v="1079.2824000000001"/>
    <x v="8"/>
    <x v="5"/>
    <s v="Linie 22"/>
    <n v="5022"/>
  </r>
  <r>
    <x v="1"/>
    <x v="0"/>
    <n v="57000623"/>
    <x v="83"/>
    <d v="2021-08-29T00:00:00"/>
    <x v="1"/>
    <n v="7000120598"/>
    <n v="5610"/>
    <x v="2"/>
    <x v="0"/>
    <n v="6732"/>
    <n v="5.2507000000000001"/>
    <n v="35347.712399999997"/>
    <x v="8"/>
    <x v="5"/>
    <s v="Linie 22"/>
    <n v="5022"/>
  </r>
  <r>
    <x v="1"/>
    <x v="0"/>
    <n v="57000655"/>
    <x v="638"/>
    <d v="2021-08-29T00:00:00"/>
    <x v="1"/>
    <n v="7000120314"/>
    <n v="136"/>
    <x v="2"/>
    <x v="0"/>
    <n v="163.19999999999999"/>
    <n v="5.2930999999999999"/>
    <n v="863.83392000000003"/>
    <x v="8"/>
    <x v="5"/>
    <s v="Linie 22"/>
    <n v="5022"/>
  </r>
  <r>
    <x v="1"/>
    <x v="0"/>
    <n v="57000657"/>
    <x v="375"/>
    <d v="2021-08-29T00:00:00"/>
    <x v="1"/>
    <n v="7000120315"/>
    <n v="136"/>
    <x v="2"/>
    <x v="0"/>
    <n v="163.19999999999999"/>
    <n v="5.3136999999999999"/>
    <n v="867.19583999999998"/>
    <x v="8"/>
    <x v="5"/>
    <s v="Linie 22"/>
    <n v="5022"/>
  </r>
  <r>
    <x v="1"/>
    <x v="0"/>
    <n v="57000666"/>
    <x v="377"/>
    <d v="2021-08-29T00:00:00"/>
    <x v="1"/>
    <n v="7000120316"/>
    <n v="272"/>
    <x v="2"/>
    <x v="0"/>
    <n v="326.39999999999998"/>
    <n v="5.2884000000000002"/>
    <n v="1726.1337599999999"/>
    <x v="8"/>
    <x v="5"/>
    <s v="Linie 22"/>
    <n v="5022"/>
  </r>
  <r>
    <x v="1"/>
    <x v="0"/>
    <n v="58000734"/>
    <x v="100"/>
    <d v="2021-08-29T00:00:00"/>
    <x v="1"/>
    <n v="7000120258"/>
    <n v="204"/>
    <x v="2"/>
    <x v="0"/>
    <n v="201.96"/>
    <n v="7.4071999999999996"/>
    <n v="1495.958112"/>
    <x v="8"/>
    <x v="5"/>
    <s v="Linie 21"/>
    <n v="5021"/>
  </r>
  <r>
    <x v="1"/>
    <x v="0"/>
    <n v="58000747"/>
    <x v="863"/>
    <d v="2021-08-29T00:00:00"/>
    <x v="1"/>
    <n v="7000120440"/>
    <n v="136"/>
    <x v="2"/>
    <x v="0"/>
    <n v="183.6"/>
    <n v="14.490500000000001"/>
    <n v="2660.4558000000002"/>
    <x v="8"/>
    <x v="5"/>
    <s v="Linie 23"/>
    <n v="5023"/>
  </r>
  <r>
    <x v="1"/>
    <x v="0"/>
    <n v="58000826"/>
    <x v="515"/>
    <d v="2021-08-29T00:00:00"/>
    <x v="1"/>
    <n v="7000120355"/>
    <n v="1020"/>
    <x v="2"/>
    <x v="0"/>
    <n v="1377"/>
    <n v="14.4465"/>
    <n v="19892.8305"/>
    <x v="8"/>
    <x v="5"/>
    <s v="Linie 23"/>
    <n v="5023"/>
  </r>
  <r>
    <x v="1"/>
    <x v="0"/>
    <n v="58000826"/>
    <x v="515"/>
    <d v="2021-08-29T00:00:00"/>
    <x v="1"/>
    <n v="7000120607"/>
    <n v="3230"/>
    <x v="2"/>
    <x v="0"/>
    <n v="4360.5"/>
    <n v="14.4465"/>
    <n v="62993.963250000001"/>
    <x v="8"/>
    <x v="5"/>
    <s v="Linie 23"/>
    <n v="5023"/>
  </r>
  <r>
    <x v="1"/>
    <x v="0"/>
    <n v="58000845"/>
    <x v="596"/>
    <d v="2021-08-29T00:00:00"/>
    <x v="1"/>
    <n v="7000120322"/>
    <n v="2125"/>
    <x v="2"/>
    <x v="0"/>
    <n v="2125"/>
    <n v="9.4031000000000002"/>
    <n v="19981.587500000001"/>
    <x v="8"/>
    <x v="5"/>
    <s v="Linie 22"/>
    <n v="5022"/>
  </r>
  <r>
    <x v="1"/>
    <x v="0"/>
    <n v="58000846"/>
    <x v="708"/>
    <d v="2021-08-29T00:00:00"/>
    <x v="1"/>
    <n v="7000120261"/>
    <n v="935"/>
    <x v="2"/>
    <x v="0"/>
    <n v="925.65"/>
    <n v="7.2548000000000004"/>
    <n v="6715.4056200000005"/>
    <x v="8"/>
    <x v="5"/>
    <s v="Linie 21"/>
    <n v="5021"/>
  </r>
  <r>
    <x v="1"/>
    <x v="0"/>
    <n v="58000847"/>
    <x v="597"/>
    <d v="2021-08-29T00:00:00"/>
    <x v="1"/>
    <n v="7000120421"/>
    <n v="510"/>
    <x v="2"/>
    <x v="0"/>
    <n v="504.9"/>
    <n v="8.0831999999999997"/>
    <n v="4081.20768"/>
    <x v="8"/>
    <x v="5"/>
    <s v="Linie 29"/>
    <n v="5029"/>
  </r>
  <r>
    <x v="1"/>
    <x v="0"/>
    <n v="58000849"/>
    <x v="517"/>
    <d v="2021-08-29T00:00:00"/>
    <x v="1"/>
    <n v="7000120816"/>
    <n v="1615"/>
    <x v="2"/>
    <x v="0"/>
    <n v="1615"/>
    <n v="11.0169"/>
    <n v="17792.2935"/>
    <x v="8"/>
    <x v="5"/>
    <s v="Linie 29"/>
    <n v="5029"/>
  </r>
  <r>
    <x v="1"/>
    <x v="0"/>
    <n v="58000884"/>
    <x v="795"/>
    <d v="2021-08-29T00:00:00"/>
    <x v="1"/>
    <n v="7000120362"/>
    <n v="68"/>
    <x v="2"/>
    <x v="0"/>
    <n v="91.8"/>
    <n v="14.4894"/>
    <n v="1330.1269199999999"/>
    <x v="8"/>
    <x v="5"/>
    <s v="Linie 23"/>
    <n v="5023"/>
  </r>
  <r>
    <x v="1"/>
    <x v="0"/>
    <n v="58000891"/>
    <x v="864"/>
    <d v="2021-08-29T00:00:00"/>
    <x v="1"/>
    <n v="7000120364"/>
    <n v="408"/>
    <x v="2"/>
    <x v="0"/>
    <n v="550.79999999999995"/>
    <n v="14.4916"/>
    <n v="7981.9732800000002"/>
    <x v="8"/>
    <x v="5"/>
    <s v="Linie 23"/>
    <n v="5023"/>
  </r>
  <r>
    <x v="1"/>
    <x v="0"/>
    <n v="58000919"/>
    <x v="710"/>
    <d v="2021-08-29T00:00:00"/>
    <x v="1"/>
    <n v="7000120266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8-29T00:00:00"/>
    <x v="1"/>
    <n v="7000120267"/>
    <n v="238"/>
    <x v="2"/>
    <x v="0"/>
    <n v="235.62"/>
    <n v="7.3190999999999997"/>
    <n v="1724.5263420000001"/>
    <x v="8"/>
    <x v="5"/>
    <s v="Linie 21"/>
    <n v="5021"/>
  </r>
  <r>
    <x v="1"/>
    <x v="0"/>
    <n v="58000950"/>
    <x v="796"/>
    <d v="2021-08-29T00:00:00"/>
    <x v="1"/>
    <n v="7000120367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8-29T00:00:00"/>
    <x v="1"/>
    <n v="7000120269"/>
    <n v="136"/>
    <x v="2"/>
    <x v="0"/>
    <n v="134.63999999999999"/>
    <n v="7.4071999999999996"/>
    <n v="997.30540800000006"/>
    <x v="8"/>
    <x v="5"/>
    <s v="Linie 21"/>
    <n v="5021"/>
  </r>
  <r>
    <x v="1"/>
    <x v="0"/>
    <n v="58000963"/>
    <x v="109"/>
    <d v="2021-08-29T00:00:00"/>
    <x v="1"/>
    <n v="7000120271"/>
    <n v="68"/>
    <x v="2"/>
    <x v="0"/>
    <n v="67.319999999999993"/>
    <n v="7.4051999999999998"/>
    <n v="498.51806399999998"/>
    <x v="8"/>
    <x v="5"/>
    <s v="Linie 21"/>
    <n v="5021"/>
  </r>
  <r>
    <x v="1"/>
    <x v="0"/>
    <n v="58000972"/>
    <x v="834"/>
    <d v="2021-08-29T00:00:00"/>
    <x v="1"/>
    <n v="7000120272"/>
    <n v="136"/>
    <x v="2"/>
    <x v="0"/>
    <n v="134.63999999999999"/>
    <n v="7.3494999999999999"/>
    <n v="989.53668000000005"/>
    <x v="8"/>
    <x v="5"/>
    <s v="Linie 21"/>
    <n v="5021"/>
  </r>
  <r>
    <x v="1"/>
    <x v="0"/>
    <n v="58000998"/>
    <x v="713"/>
    <d v="2021-08-29T00:00:00"/>
    <x v="1"/>
    <n v="7000120273"/>
    <n v="136"/>
    <x v="2"/>
    <x v="0"/>
    <n v="134.63999999999999"/>
    <n v="7.3155999999999999"/>
    <n v="984.97238400000003"/>
    <x v="8"/>
    <x v="5"/>
    <s v="Linie 21"/>
    <n v="5021"/>
  </r>
  <r>
    <x v="1"/>
    <x v="0"/>
    <n v="58001004"/>
    <x v="521"/>
    <d v="2021-08-29T00:00:00"/>
    <x v="1"/>
    <n v="7000120580"/>
    <n v="4590"/>
    <x v="2"/>
    <x v="0"/>
    <n v="4406.3999999999996"/>
    <n v="8.9006000000000007"/>
    <n v="39219.603840000003"/>
    <x v="8"/>
    <x v="5"/>
    <s v="Linie 20"/>
    <n v="5020"/>
  </r>
  <r>
    <x v="1"/>
    <x v="0"/>
    <n v="58001052"/>
    <x v="431"/>
    <d v="2021-08-29T00:00:00"/>
    <x v="1"/>
    <n v="7000120283"/>
    <n v="68"/>
    <x v="2"/>
    <x v="0"/>
    <n v="67.319999999999993"/>
    <n v="7.3166000000000002"/>
    <n v="492.55351200000001"/>
    <x v="8"/>
    <x v="5"/>
    <s v="Linie 21"/>
    <n v="5021"/>
  </r>
  <r>
    <x v="1"/>
    <x v="0"/>
    <n v="58001060"/>
    <x v="758"/>
    <d v="2021-08-29T00:00:00"/>
    <x v="1"/>
    <n v="7000120305"/>
    <n v="850"/>
    <x v="2"/>
    <x v="0"/>
    <n v="850"/>
    <n v="8.5521999999999991"/>
    <n v="7269.37"/>
    <x v="8"/>
    <x v="5"/>
    <s v="Linie 20"/>
    <n v="5020"/>
  </r>
  <r>
    <x v="1"/>
    <x v="0"/>
    <n v="58001069"/>
    <x v="874"/>
    <d v="2021-08-29T00:00:00"/>
    <x v="1"/>
    <n v="7000120443"/>
    <n v="170"/>
    <x v="2"/>
    <x v="0"/>
    <n v="229.5"/>
    <n v="14.4895"/>
    <n v="3325.3402500000002"/>
    <x v="8"/>
    <x v="5"/>
    <s v="Linie 23"/>
    <n v="5023"/>
  </r>
  <r>
    <x v="1"/>
    <x v="0"/>
    <n v="58001100"/>
    <x v="526"/>
    <d v="2021-08-29T00:00:00"/>
    <x v="1"/>
    <n v="7000120375"/>
    <n v="136"/>
    <x v="2"/>
    <x v="0"/>
    <n v="183.6"/>
    <n v="14.4877"/>
    <n v="2659.9417199999998"/>
    <x v="8"/>
    <x v="5"/>
    <s v="Linie 23"/>
    <n v="5023"/>
  </r>
  <r>
    <x v="1"/>
    <x v="0"/>
    <n v="58001108"/>
    <x v="718"/>
    <d v="2021-08-29T00:00:00"/>
    <x v="1"/>
    <n v="7000120289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8-29T00:00:00"/>
    <x v="1"/>
    <n v="7000120290"/>
    <n v="136"/>
    <x v="2"/>
    <x v="0"/>
    <n v="134.63999999999999"/>
    <n v="7.4082999999999997"/>
    <n v="997.45351200000005"/>
    <x v="8"/>
    <x v="5"/>
    <s v="Linie 21"/>
    <n v="5021"/>
  </r>
  <r>
    <x v="1"/>
    <x v="0"/>
    <m/>
    <x v="132"/>
    <d v="2021-08-29T00:00:00"/>
    <x v="1"/>
    <n v="7000120000"/>
    <n v="0"/>
    <x v="3"/>
    <x v="3"/>
    <n v="0"/>
    <n v="0"/>
    <n v="0"/>
    <x v="8"/>
    <x v="5"/>
    <s v="Linie 20"/>
    <n v="5020"/>
  </r>
  <r>
    <x v="1"/>
    <x v="0"/>
    <m/>
    <x v="132"/>
    <d v="2021-08-29T00:00:00"/>
    <x v="1"/>
    <n v="7000120585"/>
    <n v="0"/>
    <x v="3"/>
    <x v="3"/>
    <n v="0"/>
    <n v="0"/>
    <n v="0"/>
    <x v="8"/>
    <x v="5"/>
    <s v="Linie 20"/>
    <n v="5020"/>
  </r>
  <r>
    <x v="1"/>
    <x v="0"/>
    <m/>
    <x v="134"/>
    <d v="2021-08-29T00:00:00"/>
    <x v="1"/>
    <n v="7000120341"/>
    <n v="0.01"/>
    <x v="1"/>
    <x v="1"/>
    <n v="0"/>
    <n v="0"/>
    <n v="0"/>
    <x v="8"/>
    <x v="5"/>
    <s v="Linie 22"/>
    <n v="5022"/>
  </r>
  <r>
    <x v="1"/>
    <x v="0"/>
    <m/>
    <x v="453"/>
    <d v="2021-08-29T00:00:00"/>
    <x v="1"/>
    <n v="7000120300"/>
    <n v="0"/>
    <x v="3"/>
    <x v="3"/>
    <n v="0"/>
    <n v="0"/>
    <n v="0"/>
    <x v="8"/>
    <x v="5"/>
    <s v="Linie 21"/>
    <n v="5021"/>
  </r>
  <r>
    <x v="1"/>
    <x v="0"/>
    <n v="23500013"/>
    <x v="727"/>
    <d v="2021-08-30T00:00:00"/>
    <x v="1"/>
    <n v="7000120523"/>
    <n v="1082.4000000000001"/>
    <x v="0"/>
    <x v="0"/>
    <n v="1082.4000000000001"/>
    <n v="6.8244999999999996"/>
    <n v="7386.8388000000004"/>
    <x v="0"/>
    <x v="0"/>
    <s v="Große Schneidemaschine Lachnit"/>
    <n v="1100"/>
  </r>
  <r>
    <x v="1"/>
    <x v="0"/>
    <n v="23500090"/>
    <x v="139"/>
    <d v="2021-08-30T00:00:00"/>
    <x v="1"/>
    <n v="7000120912"/>
    <n v="1466"/>
    <x v="0"/>
    <x v="0"/>
    <n v="1466"/>
    <n v="3.9115000000000002"/>
    <n v="5734.259"/>
    <x v="0"/>
    <x v="0"/>
    <s v="Große Schneidemaschine Lachnit"/>
    <n v="1100"/>
  </r>
  <r>
    <x v="1"/>
    <x v="0"/>
    <n v="23500091"/>
    <x v="140"/>
    <d v="2021-08-30T00:00:00"/>
    <x v="1"/>
    <n v="7000120914"/>
    <n v="1417"/>
    <x v="0"/>
    <x v="0"/>
    <n v="1417"/>
    <n v="3.9117999999999999"/>
    <n v="5543.0205999999998"/>
    <x v="0"/>
    <x v="0"/>
    <s v="Große Schneidemaschine Lachnit"/>
    <n v="1100"/>
  </r>
  <r>
    <x v="1"/>
    <x v="0"/>
    <n v="23500094"/>
    <x v="885"/>
    <d v="2021-08-30T00:00:00"/>
    <x v="1"/>
    <n v="7000120559"/>
    <n v="1020"/>
    <x v="0"/>
    <x v="0"/>
    <n v="1020"/>
    <n v="3.2786"/>
    <n v="3344.172"/>
    <x v="0"/>
    <x v="0"/>
    <s v="Kleine Schneidemaschine Käseteiler"/>
    <n v="1200"/>
  </r>
  <r>
    <x v="1"/>
    <x v="0"/>
    <n v="23500101"/>
    <x v="886"/>
    <d v="2021-08-30T00:00:00"/>
    <x v="1"/>
    <n v="7000120747"/>
    <n v="181.8"/>
    <x v="0"/>
    <x v="0"/>
    <n v="181.8"/>
    <n v="3.0956999999999999"/>
    <n v="562.79826000000003"/>
    <x v="0"/>
    <x v="0"/>
    <s v="Kleine Schneidemaschine Käseteiler"/>
    <n v="1200"/>
  </r>
  <r>
    <x v="1"/>
    <x v="0"/>
    <n v="23500105"/>
    <x v="802"/>
    <d v="2021-08-30T00:00:00"/>
    <x v="1"/>
    <n v="7000120504"/>
    <n v="2835"/>
    <x v="0"/>
    <x v="0"/>
    <n v="2835"/>
    <n v="4.6020000000000003"/>
    <n v="13046.67"/>
    <x v="0"/>
    <x v="0"/>
    <s v="Große Schneidemaschine Lachnit"/>
    <n v="1100"/>
  </r>
  <r>
    <x v="1"/>
    <x v="0"/>
    <n v="23500106"/>
    <x v="768"/>
    <d v="2021-08-30T00:00:00"/>
    <x v="1"/>
    <n v="7000120508"/>
    <n v="2719"/>
    <x v="0"/>
    <x v="0"/>
    <n v="2719"/>
    <n v="4.6021000000000001"/>
    <n v="12513.109899999999"/>
    <x v="0"/>
    <x v="0"/>
    <s v="Große Schneidemaschine Lachnit"/>
    <n v="1100"/>
  </r>
  <r>
    <x v="1"/>
    <x v="0"/>
    <n v="23500302"/>
    <x v="4"/>
    <d v="2021-08-30T00:00:00"/>
    <x v="1"/>
    <n v="7000120832"/>
    <n v="637"/>
    <x v="0"/>
    <x v="0"/>
    <n v="637"/>
    <n v="5.6374000000000004"/>
    <n v="3591.0237999999999"/>
    <x v="0"/>
    <x v="0"/>
    <s v="Holac Zutatenvorbereitung"/>
    <n v="1410"/>
  </r>
  <r>
    <x v="1"/>
    <x v="0"/>
    <n v="23500348"/>
    <x v="887"/>
    <d v="2021-08-30T00:00:00"/>
    <x v="1"/>
    <n v="7000121103"/>
    <n v="147"/>
    <x v="1"/>
    <x v="1"/>
    <n v="0"/>
    <n v="0.57220000000000004"/>
    <n v="84.113399999999999"/>
    <x v="0"/>
    <x v="0"/>
    <s v="Schmelze Zutatenvorb."/>
    <n v="1400"/>
  </r>
  <r>
    <x v="1"/>
    <x v="0"/>
    <n v="23500440"/>
    <x v="888"/>
    <d v="2021-08-30T00:00:00"/>
    <x v="1"/>
    <n v="7000120748"/>
    <n v="151"/>
    <x v="0"/>
    <x v="0"/>
    <n v="151"/>
    <n v="3.9664000000000001"/>
    <n v="598.92639999999994"/>
    <x v="0"/>
    <x v="0"/>
    <s v="Kleine Schneidemaschine Käseteiler"/>
    <n v="1200"/>
  </r>
  <r>
    <x v="1"/>
    <x v="0"/>
    <n v="23500501"/>
    <x v="10"/>
    <d v="2021-08-30T00:00:00"/>
    <x v="1"/>
    <n v="7000120529"/>
    <n v="3822.8"/>
    <x v="0"/>
    <x v="0"/>
    <n v="3822.8"/>
    <n v="2.8264"/>
    <n v="10804.761920000001"/>
    <x v="0"/>
    <x v="0"/>
    <s v="Kleine Schneidemaschine Käseteiler"/>
    <n v="1200"/>
  </r>
  <r>
    <x v="1"/>
    <x v="0"/>
    <n v="29600001"/>
    <x v="604"/>
    <d v="2021-08-30T00:00:00"/>
    <x v="1"/>
    <n v="7000121011"/>
    <n v="1844"/>
    <x v="0"/>
    <x v="0"/>
    <n v="1844"/>
    <n v="2"/>
    <n v="3688"/>
    <x v="0"/>
    <x v="0"/>
    <s v="Rohware aus-/umpacken, vorbereiten"/>
    <n v="1300"/>
  </r>
  <r>
    <x v="1"/>
    <x v="0"/>
    <n v="29600002"/>
    <x v="461"/>
    <d v="2021-08-30T00:00:00"/>
    <x v="1"/>
    <n v="7000121422"/>
    <n v="2236"/>
    <x v="0"/>
    <x v="0"/>
    <n v="2236"/>
    <n v="2"/>
    <n v="4472"/>
    <x v="0"/>
    <x v="0"/>
    <s v="Rohware aus-/umpacken, vorbereiten"/>
    <n v="1300"/>
  </r>
  <r>
    <x v="1"/>
    <x v="0"/>
    <n v="29600006"/>
    <x v="462"/>
    <d v="2021-08-30T00:00:00"/>
    <x v="1"/>
    <n v="7000121013"/>
    <n v="1071"/>
    <x v="0"/>
    <x v="0"/>
    <n v="1071"/>
    <n v="1.5"/>
    <n v="1606.5"/>
    <x v="0"/>
    <x v="0"/>
    <s v="Rohware aus-/umpacken, vorbereiten"/>
    <n v="1300"/>
  </r>
  <r>
    <x v="1"/>
    <x v="0"/>
    <n v="29600007"/>
    <x v="152"/>
    <d v="2021-08-30T00:00:00"/>
    <x v="1"/>
    <n v="7000121014"/>
    <n v="197"/>
    <x v="0"/>
    <x v="0"/>
    <n v="197"/>
    <n v="0.5"/>
    <n v="98.5"/>
    <x v="0"/>
    <x v="0"/>
    <s v="Rohware aus-/umpacken, vorbereiten"/>
    <n v="1300"/>
  </r>
  <r>
    <x v="1"/>
    <x v="0"/>
    <n v="29600016"/>
    <x v="889"/>
    <d v="2021-08-30T00:00:00"/>
    <x v="1"/>
    <n v="7000121015"/>
    <n v="50"/>
    <x v="0"/>
    <x v="0"/>
    <n v="50"/>
    <n v="1"/>
    <n v="50"/>
    <x v="0"/>
    <x v="0"/>
    <s v="Rohware aus-/umpacken, vorbereiten"/>
    <n v="1300"/>
  </r>
  <r>
    <x v="1"/>
    <x v="0"/>
    <n v="29600017"/>
    <x v="804"/>
    <d v="2021-08-30T00:00:00"/>
    <x v="1"/>
    <n v="7000121016"/>
    <n v="59"/>
    <x v="0"/>
    <x v="0"/>
    <n v="59"/>
    <n v="0.5"/>
    <n v="29.5"/>
    <x v="0"/>
    <x v="0"/>
    <s v="Rohware aus-/umpacken, vorbereiten"/>
    <n v="1300"/>
  </r>
  <r>
    <x v="1"/>
    <x v="0"/>
    <n v="29600020"/>
    <x v="465"/>
    <d v="2021-08-30T00:00:00"/>
    <x v="1"/>
    <n v="7000121019"/>
    <n v="35"/>
    <x v="0"/>
    <x v="0"/>
    <n v="35"/>
    <n v="1.5863"/>
    <n v="55.520499999999998"/>
    <x v="0"/>
    <x v="0"/>
    <s v="Rohware aus-/umpacken, vorbereiten"/>
    <n v="1300"/>
  </r>
  <r>
    <x v="1"/>
    <x v="0"/>
    <n v="29600023"/>
    <x v="466"/>
    <d v="2021-08-30T00:00:00"/>
    <x v="1"/>
    <n v="7000121423"/>
    <n v="310"/>
    <x v="0"/>
    <x v="0"/>
    <n v="310"/>
    <n v="0.98"/>
    <n v="303.8"/>
    <x v="0"/>
    <x v="0"/>
    <s v="Rohware aus-/umpacken, vorbereiten"/>
    <n v="1300"/>
  </r>
  <r>
    <x v="1"/>
    <x v="0"/>
    <n v="31000150"/>
    <x v="890"/>
    <d v="2021-08-30T00:00:00"/>
    <x v="1"/>
    <n v="7000120744"/>
    <n v="513"/>
    <x v="1"/>
    <x v="1"/>
    <n v="5130"/>
    <n v="27.45"/>
    <n v="14081.85"/>
    <x v="1"/>
    <x v="0"/>
    <s v="Füller unter UHT"/>
    <n v="3040"/>
  </r>
  <r>
    <x v="1"/>
    <x v="0"/>
    <n v="31000161"/>
    <x v="467"/>
    <d v="2021-08-30T00:00:00"/>
    <x v="1"/>
    <n v="7000120745"/>
    <n v="329"/>
    <x v="1"/>
    <x v="1"/>
    <n v="3290"/>
    <n v="23.571000000000002"/>
    <n v="7754.8590000000004"/>
    <x v="1"/>
    <x v="0"/>
    <s v="Füller unter UHT"/>
    <n v="3040"/>
  </r>
  <r>
    <x v="1"/>
    <x v="0"/>
    <n v="31000169"/>
    <x v="158"/>
    <d v="2021-08-30T00:00:00"/>
    <x v="1"/>
    <n v="7000120874"/>
    <n v="488"/>
    <x v="1"/>
    <x v="1"/>
    <n v="941.84"/>
    <n v="5.9943999999999997"/>
    <n v="2925.2671999999998"/>
    <x v="1"/>
    <x v="0"/>
    <s v="Füller unter Thrun 2"/>
    <n v="3030"/>
  </r>
  <r>
    <x v="1"/>
    <x v="0"/>
    <n v="31000170"/>
    <x v="13"/>
    <d v="2021-08-30T00:00:00"/>
    <x v="1"/>
    <n v="7000120869"/>
    <n v="2058"/>
    <x v="1"/>
    <x v="1"/>
    <n v="4116"/>
    <n v="6.3164999999999996"/>
    <n v="12999.357"/>
    <x v="1"/>
    <x v="0"/>
    <s v="Füller unter Thrun 2"/>
    <n v="3030"/>
  </r>
  <r>
    <x v="1"/>
    <x v="0"/>
    <n v="32000029"/>
    <x v="541"/>
    <d v="2021-08-30T00:00:00"/>
    <x v="1"/>
    <n v="7000120565"/>
    <n v="224"/>
    <x v="1"/>
    <x v="1"/>
    <n v="1500.8"/>
    <n v="19.2867"/>
    <n v="4320.2208000000001"/>
    <x v="1"/>
    <x v="0"/>
    <s v="Füller unter M1"/>
    <n v="3010"/>
  </r>
  <r>
    <x v="1"/>
    <x v="0"/>
    <n v="32000049"/>
    <x v="16"/>
    <d v="2021-08-30T00:00:00"/>
    <x v="1"/>
    <n v="7000120807"/>
    <n v="1262"/>
    <x v="1"/>
    <x v="1"/>
    <n v="9086.4"/>
    <n v="19.3871"/>
    <n v="24466.520199999999"/>
    <x v="1"/>
    <x v="0"/>
    <s v="Füller unter M2"/>
    <n v="3020"/>
  </r>
  <r>
    <x v="1"/>
    <x v="0"/>
    <n v="32000066"/>
    <x v="17"/>
    <d v="2021-08-30T00:00:00"/>
    <x v="1"/>
    <n v="7000120806"/>
    <n v="259"/>
    <x v="1"/>
    <x v="1"/>
    <n v="2408.6999999999998"/>
    <n v="25.763100000000001"/>
    <n v="6672.6428999999998"/>
    <x v="1"/>
    <x v="0"/>
    <s v="Füller unter M1"/>
    <n v="3010"/>
  </r>
  <r>
    <x v="1"/>
    <x v="0"/>
    <n v="32000067"/>
    <x v="18"/>
    <d v="2021-08-30T00:00:00"/>
    <x v="1"/>
    <n v="7000120561"/>
    <n v="294"/>
    <x v="1"/>
    <x v="1"/>
    <n v="2940"/>
    <n v="29.679400000000001"/>
    <n v="8725.7435999999998"/>
    <x v="1"/>
    <x v="0"/>
    <s v="Füller unter M1"/>
    <n v="3010"/>
  </r>
  <r>
    <x v="1"/>
    <x v="0"/>
    <n v="32000069"/>
    <x v="19"/>
    <d v="2021-08-30T00:00:00"/>
    <x v="1"/>
    <n v="7000120562"/>
    <n v="244"/>
    <x v="1"/>
    <x v="1"/>
    <n v="2440"/>
    <n v="28.915199999999999"/>
    <n v="7055.3087999999998"/>
    <x v="1"/>
    <x v="0"/>
    <s v="Füller unter M1"/>
    <n v="3010"/>
  </r>
  <r>
    <x v="1"/>
    <x v="0"/>
    <n v="32000081"/>
    <x v="891"/>
    <d v="2021-08-30T00:00:00"/>
    <x v="1"/>
    <n v="7000120566"/>
    <n v="16"/>
    <x v="1"/>
    <x v="1"/>
    <n v="107.2"/>
    <n v="19.492899999999999"/>
    <n v="311.88639999999998"/>
    <x v="1"/>
    <x v="0"/>
    <s v="Füller unter M1"/>
    <n v="3010"/>
  </r>
  <r>
    <x v="1"/>
    <x v="0"/>
    <n v="32000087"/>
    <x v="20"/>
    <d v="2021-08-30T00:00:00"/>
    <x v="1"/>
    <n v="7000120910"/>
    <n v="1460"/>
    <x v="0"/>
    <x v="0"/>
    <n v="1460"/>
    <n v="4.1486999999999998"/>
    <n v="6057.1019999999999"/>
    <x v="0"/>
    <x v="0"/>
    <s v="Große Schneidemaschine Lachnit"/>
    <n v="1100"/>
  </r>
  <r>
    <x v="1"/>
    <x v="0"/>
    <n v="32000090"/>
    <x v="610"/>
    <d v="2021-08-30T00:00:00"/>
    <x v="1"/>
    <n v="7000118566"/>
    <n v="2416"/>
    <x v="1"/>
    <x v="1"/>
    <n v="302"/>
    <n v="0.73350000000000004"/>
    <n v="1772.136"/>
    <x v="4"/>
    <x v="1"/>
    <s v="Linie 7"/>
    <n v="5007"/>
  </r>
  <r>
    <x v="1"/>
    <x v="0"/>
    <n v="32000091"/>
    <x v="21"/>
    <d v="2021-08-30T00:00:00"/>
    <x v="1"/>
    <n v="7000119776"/>
    <n v="14720"/>
    <x v="1"/>
    <x v="1"/>
    <n v="3326.72"/>
    <n v="0.86809999999999998"/>
    <n v="12778.432000000001"/>
    <x v="4"/>
    <x v="1"/>
    <s v="Linie 18"/>
    <n v="5018"/>
  </r>
  <r>
    <x v="1"/>
    <x v="0"/>
    <n v="32000106"/>
    <x v="677"/>
    <d v="2021-08-30T00:00:00"/>
    <x v="1"/>
    <n v="7000120808"/>
    <n v="860"/>
    <x v="1"/>
    <x v="1"/>
    <n v="6192"/>
    <n v="21.9801"/>
    <n v="18902.885999999999"/>
    <x v="1"/>
    <x v="0"/>
    <s v="Füller unter M2"/>
    <n v="3020"/>
  </r>
  <r>
    <x v="1"/>
    <x v="0"/>
    <n v="32000107"/>
    <x v="772"/>
    <d v="2021-08-30T00:00:00"/>
    <x v="1"/>
    <n v="7000120563"/>
    <n v="642"/>
    <x v="1"/>
    <x v="1"/>
    <n v="4622.3999999999996"/>
    <n v="20.6584"/>
    <n v="13262.692800000001"/>
    <x v="1"/>
    <x v="0"/>
    <s v="Füller unter M1"/>
    <n v="3010"/>
  </r>
  <r>
    <x v="1"/>
    <x v="0"/>
    <n v="35000176"/>
    <x v="25"/>
    <d v="2021-08-30T00:00:00"/>
    <x v="1"/>
    <n v="7000120812"/>
    <n v="2400"/>
    <x v="0"/>
    <x v="0"/>
    <n v="2400"/>
    <n v="2.6271"/>
    <n v="6305.04"/>
    <x v="2"/>
    <x v="0"/>
    <s v="Mischer 1"/>
    <n v="2040"/>
  </r>
  <r>
    <x v="1"/>
    <x v="0"/>
    <n v="35000176"/>
    <x v="25"/>
    <d v="2021-08-30T00:00:00"/>
    <x v="1"/>
    <n v="7000120812"/>
    <n v="2400"/>
    <x v="0"/>
    <x v="0"/>
    <n v="2400"/>
    <n v="2.6271"/>
    <n v="6305.04"/>
    <x v="2"/>
    <x v="0"/>
    <s v="Wolf M1"/>
    <n v="2070"/>
  </r>
  <r>
    <x v="1"/>
    <x v="0"/>
    <n v="35000222"/>
    <x v="892"/>
    <d v="2021-08-30T00:00:00"/>
    <x v="1"/>
    <n v="7000120749"/>
    <n v="4750"/>
    <x v="0"/>
    <x v="0"/>
    <n v="4750"/>
    <n v="2.6204000000000001"/>
    <n v="12446.9"/>
    <x v="2"/>
    <x v="0"/>
    <s v="Thrun 1"/>
    <n v="2020"/>
  </r>
  <r>
    <x v="1"/>
    <x v="0"/>
    <n v="35000222"/>
    <x v="892"/>
    <d v="2021-08-30T00:00:00"/>
    <x v="1"/>
    <n v="7000120749"/>
    <n v="4750"/>
    <x v="0"/>
    <x v="0"/>
    <n v="4750"/>
    <n v="2.6204000000000001"/>
    <n v="12446.9"/>
    <x v="2"/>
    <x v="0"/>
    <s v="Wolf Th1"/>
    <n v="2065"/>
  </r>
  <r>
    <x v="1"/>
    <x v="0"/>
    <n v="35000267"/>
    <x v="28"/>
    <d v="2021-08-30T00:00:00"/>
    <x v="1"/>
    <n v="7000120877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8-30T00:00:00"/>
    <x v="1"/>
    <n v="7000120877"/>
    <n v="4000"/>
    <x v="0"/>
    <x v="0"/>
    <n v="4000"/>
    <n v="2.8250000000000002"/>
    <n v="11300"/>
    <x v="2"/>
    <x v="0"/>
    <s v="Wolf Th2"/>
    <n v="2090"/>
  </r>
  <r>
    <x v="1"/>
    <x v="0"/>
    <n v="35000268"/>
    <x v="170"/>
    <d v="2021-08-30T00:00:00"/>
    <x v="1"/>
    <n v="7000120875"/>
    <n v="750"/>
    <x v="0"/>
    <x v="0"/>
    <n v="750"/>
    <n v="2.5105"/>
    <n v="1882.875"/>
    <x v="2"/>
    <x v="0"/>
    <s v="Thrun 2"/>
    <n v="2030"/>
  </r>
  <r>
    <x v="1"/>
    <x v="0"/>
    <n v="35000268"/>
    <x v="170"/>
    <d v="2021-08-30T00:00:00"/>
    <x v="1"/>
    <n v="7000120875"/>
    <n v="750"/>
    <x v="0"/>
    <x v="0"/>
    <n v="750"/>
    <n v="2.5105"/>
    <n v="1882.875"/>
    <x v="2"/>
    <x v="0"/>
    <s v="Wolf Th2"/>
    <n v="2090"/>
  </r>
  <r>
    <x v="1"/>
    <x v="0"/>
    <n v="35000282"/>
    <x v="29"/>
    <d v="2021-08-30T00:00:00"/>
    <x v="1"/>
    <n v="7000120825"/>
    <n v="9000"/>
    <x v="0"/>
    <x v="0"/>
    <n v="9000"/>
    <n v="2.5482999999999998"/>
    <n v="22934.7"/>
    <x v="2"/>
    <x v="0"/>
    <s v="Mischer 2"/>
    <n v="2050"/>
  </r>
  <r>
    <x v="1"/>
    <x v="0"/>
    <n v="35000282"/>
    <x v="29"/>
    <d v="2021-08-30T00:00:00"/>
    <x v="1"/>
    <n v="7000120825"/>
    <n v="9000"/>
    <x v="0"/>
    <x v="0"/>
    <n v="9000"/>
    <n v="2.5482999999999998"/>
    <n v="22934.7"/>
    <x v="2"/>
    <x v="0"/>
    <s v="Wolf M2"/>
    <n v="2080"/>
  </r>
  <r>
    <x v="1"/>
    <x v="0"/>
    <n v="35000294"/>
    <x v="473"/>
    <d v="2021-08-30T00:00:00"/>
    <x v="1"/>
    <n v="7000120750"/>
    <n v="3250"/>
    <x v="0"/>
    <x v="0"/>
    <n v="3250"/>
    <n v="2.2324999999999999"/>
    <n v="7255.625"/>
    <x v="2"/>
    <x v="0"/>
    <s v="Thrun 1"/>
    <n v="2020"/>
  </r>
  <r>
    <x v="1"/>
    <x v="0"/>
    <n v="35000294"/>
    <x v="473"/>
    <d v="2021-08-30T00:00:00"/>
    <x v="1"/>
    <n v="7000120750"/>
    <n v="3250"/>
    <x v="0"/>
    <x v="0"/>
    <n v="3250"/>
    <n v="2.2324999999999999"/>
    <n v="7255.625"/>
    <x v="2"/>
    <x v="0"/>
    <s v="Wolf Th1"/>
    <n v="2065"/>
  </r>
  <r>
    <x v="1"/>
    <x v="0"/>
    <n v="35000313"/>
    <x v="30"/>
    <d v="2021-08-30T00:00:00"/>
    <x v="1"/>
    <n v="7000120813"/>
    <n v="4800"/>
    <x v="0"/>
    <x v="0"/>
    <n v="4800"/>
    <n v="2.831"/>
    <n v="13588.8"/>
    <x v="2"/>
    <x v="0"/>
    <s v="Mischer 1"/>
    <n v="2040"/>
  </r>
  <r>
    <x v="1"/>
    <x v="0"/>
    <n v="35000313"/>
    <x v="30"/>
    <d v="2021-08-30T00:00:00"/>
    <x v="1"/>
    <n v="7000120813"/>
    <n v="4800"/>
    <x v="0"/>
    <x v="0"/>
    <n v="4800"/>
    <n v="2.831"/>
    <n v="13588.8"/>
    <x v="2"/>
    <x v="0"/>
    <s v="Wolf M1"/>
    <n v="2070"/>
  </r>
  <r>
    <x v="1"/>
    <x v="0"/>
    <n v="35000315"/>
    <x v="31"/>
    <d v="2021-08-30T00:00:00"/>
    <x v="1"/>
    <n v="7000120814"/>
    <n v="2700"/>
    <x v="0"/>
    <x v="0"/>
    <n v="2700"/>
    <n v="2.7545999999999999"/>
    <n v="7437.42"/>
    <x v="2"/>
    <x v="0"/>
    <s v="Mischer 1"/>
    <n v="2040"/>
  </r>
  <r>
    <x v="1"/>
    <x v="0"/>
    <n v="35000315"/>
    <x v="31"/>
    <d v="2021-08-30T00:00:00"/>
    <x v="1"/>
    <n v="7000120814"/>
    <n v="2700"/>
    <x v="0"/>
    <x v="0"/>
    <n v="2700"/>
    <n v="2.7545999999999999"/>
    <n v="7437.42"/>
    <x v="2"/>
    <x v="0"/>
    <s v="Wolf M1"/>
    <n v="2070"/>
  </r>
  <r>
    <x v="1"/>
    <x v="0"/>
    <n v="35000350"/>
    <x v="32"/>
    <d v="2021-08-30T00:00:00"/>
    <x v="1"/>
    <n v="7000120826"/>
    <n v="6000"/>
    <x v="0"/>
    <x v="0"/>
    <n v="6000"/>
    <n v="2.9060000000000001"/>
    <n v="17436"/>
    <x v="2"/>
    <x v="0"/>
    <s v="Mischer 2"/>
    <n v="2050"/>
  </r>
  <r>
    <x v="1"/>
    <x v="0"/>
    <n v="35000350"/>
    <x v="32"/>
    <d v="2021-08-30T00:00:00"/>
    <x v="1"/>
    <n v="7000120826"/>
    <n v="6000"/>
    <x v="0"/>
    <x v="0"/>
    <n v="6000"/>
    <n v="2.9060000000000001"/>
    <n v="17436"/>
    <x v="2"/>
    <x v="0"/>
    <s v="Wolf M2"/>
    <n v="2080"/>
  </r>
  <r>
    <x v="1"/>
    <x v="0"/>
    <n v="35000351"/>
    <x v="33"/>
    <d v="2021-08-30T00:00:00"/>
    <x v="1"/>
    <n v="7000120815"/>
    <n v="4500"/>
    <x v="0"/>
    <x v="0"/>
    <n v="4500"/>
    <n v="2.7244999999999999"/>
    <n v="12260.25"/>
    <x v="2"/>
    <x v="0"/>
    <s v="Mischer 1"/>
    <n v="2040"/>
  </r>
  <r>
    <x v="1"/>
    <x v="0"/>
    <n v="35000351"/>
    <x v="33"/>
    <d v="2021-08-30T00:00:00"/>
    <x v="1"/>
    <n v="7000120815"/>
    <n v="4500"/>
    <x v="0"/>
    <x v="0"/>
    <n v="4500"/>
    <n v="2.7244999999999999"/>
    <n v="12260.25"/>
    <x v="2"/>
    <x v="0"/>
    <s v="Wolf M1"/>
    <n v="2070"/>
  </r>
  <r>
    <x v="1"/>
    <x v="0"/>
    <n v="47000071"/>
    <x v="35"/>
    <d v="2021-08-30T00:00:00"/>
    <x v="1"/>
    <n v="7000120619"/>
    <n v="10740"/>
    <x v="1"/>
    <x v="1"/>
    <n v="1611"/>
    <n v="0.66559999999999997"/>
    <n v="7148.5439999999999"/>
    <x v="3"/>
    <x v="1"/>
    <s v="Linie 16"/>
    <n v="5016"/>
  </r>
  <r>
    <x v="1"/>
    <x v="0"/>
    <n v="47000597"/>
    <x v="37"/>
    <d v="2021-08-30T00:00:00"/>
    <x v="1"/>
    <n v="7000119106"/>
    <n v="34784"/>
    <x v="1"/>
    <x v="1"/>
    <n v="5217.6000000000004"/>
    <n v="0.67290000000000005"/>
    <n v="23406.153600000001"/>
    <x v="4"/>
    <x v="1"/>
    <s v="Linie 34"/>
    <n v="5034"/>
  </r>
  <r>
    <x v="1"/>
    <x v="0"/>
    <n v="47000619"/>
    <x v="732"/>
    <d v="2021-08-30T00:00:00"/>
    <x v="1"/>
    <n v="7000120471"/>
    <n v="5621"/>
    <x v="1"/>
    <x v="1"/>
    <n v="843.15"/>
    <n v="0.6179"/>
    <n v="3473.2159000000001"/>
    <x v="4"/>
    <x v="1"/>
    <s v="Linie 18"/>
    <n v="5018"/>
  </r>
  <r>
    <x v="1"/>
    <x v="0"/>
    <n v="47000652"/>
    <x v="38"/>
    <d v="2021-08-30T00:00:00"/>
    <x v="1"/>
    <n v="7000119839"/>
    <n v="8608"/>
    <x v="1"/>
    <x v="1"/>
    <n v="1291.2"/>
    <n v="0.64229999999999998"/>
    <n v="5528.9183999999996"/>
    <x v="3"/>
    <x v="1"/>
    <s v="Linie 11"/>
    <n v="5011"/>
  </r>
  <r>
    <x v="1"/>
    <x v="0"/>
    <n v="47000849"/>
    <x v="39"/>
    <d v="2021-08-30T00:00:00"/>
    <x v="1"/>
    <n v="7000120222"/>
    <n v="1623"/>
    <x v="1"/>
    <x v="1"/>
    <n v="3505.68"/>
    <n v="9.3513000000000002"/>
    <n v="15177.159900000001"/>
    <x v="4"/>
    <x v="1"/>
    <s v="Linie 3"/>
    <n v="5003"/>
  </r>
  <r>
    <x v="1"/>
    <x v="0"/>
    <n v="47000887"/>
    <x v="893"/>
    <d v="2021-08-30T00:00:00"/>
    <x v="1"/>
    <n v="7000119725"/>
    <n v="378"/>
    <x v="1"/>
    <x v="1"/>
    <n v="113.4"/>
    <n v="1.1556"/>
    <n v="436.8168"/>
    <x v="4"/>
    <x v="1"/>
    <s v="Linie 18"/>
    <n v="5018"/>
  </r>
  <r>
    <x v="1"/>
    <x v="0"/>
    <n v="47000946"/>
    <x v="40"/>
    <d v="2021-08-30T00:00:00"/>
    <x v="1"/>
    <n v="7000119166"/>
    <n v="6492"/>
    <x v="1"/>
    <x v="1"/>
    <n v="1038.72"/>
    <n v="0.71789999999999998"/>
    <n v="4660.6067999999996"/>
    <x v="3"/>
    <x v="1"/>
    <s v="Linie 16"/>
    <n v="5016"/>
  </r>
  <r>
    <x v="1"/>
    <x v="0"/>
    <n v="47001019"/>
    <x v="894"/>
    <d v="2021-08-30T00:00:00"/>
    <x v="1"/>
    <n v="7000115287"/>
    <n v="10016"/>
    <x v="1"/>
    <x v="1"/>
    <n v="1502.4"/>
    <n v="0.66159999999999997"/>
    <n v="6626.5856000000003"/>
    <x v="3"/>
    <x v="1"/>
    <s v="Linie 11"/>
    <n v="5011"/>
  </r>
  <r>
    <x v="1"/>
    <x v="0"/>
    <n v="47900002"/>
    <x v="42"/>
    <d v="2021-08-30T00:00:00"/>
    <x v="1"/>
    <n v="7000120698"/>
    <n v="21724"/>
    <x v="1"/>
    <x v="1"/>
    <n v="3258.6"/>
    <n v="0.53359999999999996"/>
    <n v="11591.9264"/>
    <x v="3"/>
    <x v="1"/>
    <s v="Linie 1"/>
    <n v="5001"/>
  </r>
  <r>
    <x v="1"/>
    <x v="0"/>
    <n v="47900003"/>
    <x v="43"/>
    <d v="2021-08-30T00:00:00"/>
    <x v="1"/>
    <n v="7000120699"/>
    <n v="21760"/>
    <x v="1"/>
    <x v="1"/>
    <n v="3264"/>
    <n v="0.57630000000000003"/>
    <n v="12540.288"/>
    <x v="3"/>
    <x v="1"/>
    <s v="Linie 1"/>
    <n v="5001"/>
  </r>
  <r>
    <x v="1"/>
    <x v="0"/>
    <n v="48000080"/>
    <x v="194"/>
    <d v="2021-08-30T00:00:00"/>
    <x v="1"/>
    <n v="7000120645"/>
    <n v="9216"/>
    <x v="1"/>
    <x v="1"/>
    <n v="2027.52"/>
    <n v="1.044"/>
    <n v="9621.5040000000008"/>
    <x v="4"/>
    <x v="1"/>
    <s v="Linie 35"/>
    <n v="5035"/>
  </r>
  <r>
    <x v="1"/>
    <x v="0"/>
    <n v="49500033"/>
    <x v="895"/>
    <d v="2021-08-30T00:00:00"/>
    <x v="1"/>
    <n v="7000120929"/>
    <n v="2158"/>
    <x v="0"/>
    <x v="0"/>
    <n v="2158"/>
    <n v="1.014"/>
    <n v="2188.212"/>
    <x v="0"/>
    <x v="0"/>
    <s v="Vacumierung"/>
    <n v="5902"/>
  </r>
  <r>
    <x v="1"/>
    <x v="0"/>
    <n v="49500050"/>
    <x v="852"/>
    <d v="2021-08-30T00:00:00"/>
    <x v="1"/>
    <n v="7000120930"/>
    <n v="260"/>
    <x v="0"/>
    <x v="0"/>
    <n v="260"/>
    <n v="1.514"/>
    <n v="393.64"/>
    <x v="0"/>
    <x v="0"/>
    <s v="Vacumierung"/>
    <n v="5902"/>
  </r>
  <r>
    <x v="1"/>
    <x v="0"/>
    <n v="49500051"/>
    <x v="199"/>
    <d v="2021-08-30T00:00:00"/>
    <x v="1"/>
    <n v="7000120931"/>
    <n v="201"/>
    <x v="0"/>
    <x v="0"/>
    <n v="201"/>
    <n v="1.514"/>
    <n v="304.31400000000002"/>
    <x v="0"/>
    <x v="0"/>
    <s v="Vacumierung"/>
    <n v="5902"/>
  </r>
  <r>
    <x v="1"/>
    <x v="0"/>
    <n v="49500056"/>
    <x v="745"/>
    <d v="2021-08-30T00:00:00"/>
    <x v="1"/>
    <n v="7000120932"/>
    <n v="712"/>
    <x v="0"/>
    <x v="0"/>
    <n v="712"/>
    <n v="2.214"/>
    <n v="1576.3679999999999"/>
    <x v="0"/>
    <x v="0"/>
    <s v="Vacumierung"/>
    <n v="5902"/>
  </r>
  <r>
    <x v="1"/>
    <x v="0"/>
    <n v="49500063"/>
    <x v="346"/>
    <d v="2021-08-30T00:00:00"/>
    <x v="1"/>
    <n v="7000120933"/>
    <n v="421"/>
    <x v="0"/>
    <x v="0"/>
    <n v="421"/>
    <n v="2.214"/>
    <n v="932.09400000000005"/>
    <x v="0"/>
    <x v="0"/>
    <s v="Vacumierung"/>
    <n v="5902"/>
  </r>
  <r>
    <x v="1"/>
    <x v="0"/>
    <n v="49500127"/>
    <x v="349"/>
    <d v="2021-08-30T00:00:00"/>
    <x v="1"/>
    <n v="7000120934"/>
    <n v="2195"/>
    <x v="0"/>
    <x v="0"/>
    <n v="2195"/>
    <n v="2.0139999999999998"/>
    <n v="4420.7299999999996"/>
    <x v="0"/>
    <x v="0"/>
    <s v="Vacumierung"/>
    <n v="5902"/>
  </r>
  <r>
    <x v="1"/>
    <x v="0"/>
    <n v="49500174"/>
    <x v="896"/>
    <d v="2021-08-30T00:00:00"/>
    <x v="1"/>
    <n v="7000120989"/>
    <n v="129"/>
    <x v="0"/>
    <x v="0"/>
    <n v="129"/>
    <n v="2.214"/>
    <n v="285.60599999999999"/>
    <x v="0"/>
    <x v="0"/>
    <s v="Vacumierung"/>
    <n v="5902"/>
  </r>
  <r>
    <x v="1"/>
    <x v="0"/>
    <n v="49500178"/>
    <x v="53"/>
    <d v="2021-08-30T00:00:00"/>
    <x v="1"/>
    <n v="7000120835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30T00:00:00"/>
    <x v="1"/>
    <n v="7000120845"/>
    <n v="0"/>
    <x v="1"/>
    <x v="1"/>
    <n v="0"/>
    <n v="0.36659999999999998"/>
    <n v="0"/>
    <x v="3"/>
    <x v="1"/>
    <s v="Linie 9"/>
    <n v="5009"/>
  </r>
  <r>
    <x v="1"/>
    <x v="0"/>
    <n v="49500183"/>
    <x v="57"/>
    <d v="2021-08-30T00:00:00"/>
    <x v="1"/>
    <n v="7000120840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30T00:00:00"/>
    <x v="1"/>
    <n v="7000120855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30T00:00:00"/>
    <x v="1"/>
    <n v="7000120850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30T00:00:00"/>
    <x v="1"/>
    <n v="7000120859"/>
    <n v="0"/>
    <x v="1"/>
    <x v="1"/>
    <n v="0"/>
    <n v="0.42659999999999998"/>
    <n v="0"/>
    <x v="3"/>
    <x v="1"/>
    <s v="Linie 9"/>
    <n v="5009"/>
  </r>
  <r>
    <x v="1"/>
    <x v="0"/>
    <n v="49500191"/>
    <x v="489"/>
    <d v="2021-08-30T00:00:00"/>
    <x v="1"/>
    <n v="7000120990"/>
    <n v="630"/>
    <x v="0"/>
    <x v="0"/>
    <n v="630"/>
    <n v="2.214"/>
    <n v="1394.82"/>
    <x v="0"/>
    <x v="0"/>
    <s v="Vacumierung"/>
    <n v="5902"/>
  </r>
  <r>
    <x v="1"/>
    <x v="0"/>
    <n v="50900001"/>
    <x v="746"/>
    <d v="2021-08-30T00:00:00"/>
    <x v="1"/>
    <n v="7000120918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8-30T00:00:00"/>
    <x v="1"/>
    <n v="7000120919"/>
    <n v="2560"/>
    <x v="2"/>
    <x v="2"/>
    <n v="4608"/>
    <n v="10.2963"/>
    <n v="26358.527999999998"/>
    <x v="6"/>
    <x v="3"/>
    <s v="EVP Jermi bei Weissenhorn"/>
    <n v="6200"/>
  </r>
  <r>
    <x v="1"/>
    <x v="0"/>
    <n v="57000002"/>
    <x v="747"/>
    <d v="2021-08-30T00:00:00"/>
    <x v="1"/>
    <n v="7000120775"/>
    <n v="10"/>
    <x v="2"/>
    <x v="2"/>
    <n v="200"/>
    <n v="44.26"/>
    <n v="442.6"/>
    <x v="6"/>
    <x v="3"/>
    <s v="EVP L4 Beutel"/>
    <n v="6130"/>
  </r>
  <r>
    <x v="1"/>
    <x v="0"/>
    <n v="57000003"/>
    <x v="897"/>
    <d v="2021-08-30T00:00:00"/>
    <x v="1"/>
    <n v="7000119646"/>
    <n v="233"/>
    <x v="2"/>
    <x v="2"/>
    <n v="4660"/>
    <n v="47.600999999999999"/>
    <n v="11091.032999999999"/>
    <x v="6"/>
    <x v="3"/>
    <s v="EVP L4 Beutel"/>
    <n v="6130"/>
  </r>
  <r>
    <x v="1"/>
    <x v="0"/>
    <n v="57000003"/>
    <x v="897"/>
    <d v="2021-08-30T00:00:00"/>
    <x v="1"/>
    <n v="7000121165"/>
    <n v="68"/>
    <x v="2"/>
    <x v="2"/>
    <n v="1360"/>
    <n v="47.600999999999999"/>
    <n v="3236.8679999999999"/>
    <x v="6"/>
    <x v="3"/>
    <s v="EVP L4 Beutel"/>
    <n v="6130"/>
  </r>
  <r>
    <x v="1"/>
    <x v="0"/>
    <n v="57000141"/>
    <x v="362"/>
    <d v="2021-08-30T00:00:00"/>
    <x v="1"/>
    <n v="7000120678"/>
    <n v="1022"/>
    <x v="2"/>
    <x v="2"/>
    <n v="2044"/>
    <n v="7.1058000000000003"/>
    <n v="7262.1275999999998"/>
    <x v="3"/>
    <x v="1"/>
    <s v="Wurstverpackung"/>
    <n v="5330"/>
  </r>
  <r>
    <x v="1"/>
    <x v="0"/>
    <n v="57000164"/>
    <x v="208"/>
    <d v="2021-08-30T00:00:00"/>
    <x v="1"/>
    <n v="7000119878"/>
    <n v="317"/>
    <x v="2"/>
    <x v="2"/>
    <n v="317"/>
    <n v="6.4859999999999998"/>
    <n v="2056.0619999999999"/>
    <x v="4"/>
    <x v="1"/>
    <s v="Linie 4"/>
    <n v="5004"/>
  </r>
  <r>
    <x v="1"/>
    <x v="0"/>
    <n v="57000167"/>
    <x v="898"/>
    <d v="2021-08-30T00:00:00"/>
    <x v="1"/>
    <n v="7000119573"/>
    <n v="12"/>
    <x v="2"/>
    <x v="2"/>
    <n v="12"/>
    <n v="6.4859999999999998"/>
    <n v="77.831999999999994"/>
    <x v="4"/>
    <x v="1"/>
    <s v="Linie 4"/>
    <n v="5004"/>
  </r>
  <r>
    <x v="1"/>
    <x v="0"/>
    <n v="57000170"/>
    <x v="209"/>
    <d v="2021-08-30T00:00:00"/>
    <x v="1"/>
    <n v="7000119209"/>
    <n v="180"/>
    <x v="2"/>
    <x v="2"/>
    <n v="180"/>
    <n v="6.3853999999999997"/>
    <n v="1149.3720000000001"/>
    <x v="4"/>
    <x v="1"/>
    <s v="Linie 4"/>
    <n v="5004"/>
  </r>
  <r>
    <x v="1"/>
    <x v="0"/>
    <n v="57000171"/>
    <x v="899"/>
    <d v="2021-08-30T00:00:00"/>
    <x v="1"/>
    <n v="7000118790"/>
    <n v="81"/>
    <x v="2"/>
    <x v="2"/>
    <n v="162"/>
    <n v="14.370699999999999"/>
    <n v="1164.0266999999999"/>
    <x v="4"/>
    <x v="1"/>
    <s v="Linie 4"/>
    <n v="5004"/>
  </r>
  <r>
    <x v="1"/>
    <x v="0"/>
    <n v="57000176"/>
    <x v="559"/>
    <d v="2021-08-30T00:00:00"/>
    <x v="1"/>
    <n v="7000120673"/>
    <n v="1177"/>
    <x v="2"/>
    <x v="2"/>
    <n v="2354"/>
    <n v="7.5667"/>
    <n v="8906.0059000000001"/>
    <x v="3"/>
    <x v="1"/>
    <s v="Wurstverpackung"/>
    <n v="5330"/>
  </r>
  <r>
    <x v="1"/>
    <x v="0"/>
    <n v="57000178"/>
    <x v="633"/>
    <d v="2021-08-30T00:00:00"/>
    <x v="1"/>
    <n v="7000119082"/>
    <n v="480"/>
    <x v="2"/>
    <x v="2"/>
    <n v="960"/>
    <n v="7.5796999999999999"/>
    <n v="3638.2559999999999"/>
    <x v="3"/>
    <x v="1"/>
    <s v="Wurstverpackung"/>
    <n v="5330"/>
  </r>
  <r>
    <x v="1"/>
    <x v="0"/>
    <n v="57000178"/>
    <x v="633"/>
    <d v="2021-08-30T00:00:00"/>
    <x v="1"/>
    <n v="7000120674"/>
    <n v="300"/>
    <x v="2"/>
    <x v="2"/>
    <n v="600"/>
    <n v="7.5796999999999999"/>
    <n v="2273.91"/>
    <x v="3"/>
    <x v="1"/>
    <s v="Wurstverpackung"/>
    <n v="5330"/>
  </r>
  <r>
    <x v="1"/>
    <x v="0"/>
    <n v="57000179"/>
    <x v="900"/>
    <d v="2021-08-30T00:00:00"/>
    <x v="1"/>
    <n v="7000119625"/>
    <n v="64"/>
    <x v="2"/>
    <x v="2"/>
    <n v="128"/>
    <n v="7.5736999999999997"/>
    <n v="484.71679999999998"/>
    <x v="3"/>
    <x v="1"/>
    <s v="Wurstverpackung"/>
    <n v="5330"/>
  </r>
  <r>
    <x v="1"/>
    <x v="0"/>
    <n v="57000183"/>
    <x v="901"/>
    <d v="2021-08-30T00:00:00"/>
    <x v="1"/>
    <n v="7000120675"/>
    <n v="15"/>
    <x v="2"/>
    <x v="2"/>
    <n v="30"/>
    <n v="7.5736999999999997"/>
    <n v="113.60550000000001"/>
    <x v="3"/>
    <x v="1"/>
    <s v="Wurstverpackung"/>
    <n v="5330"/>
  </r>
  <r>
    <x v="1"/>
    <x v="0"/>
    <n v="57000187"/>
    <x v="902"/>
    <d v="2021-08-30T00:00:00"/>
    <x v="1"/>
    <n v="7000120909"/>
    <n v="150"/>
    <x v="2"/>
    <x v="2"/>
    <n v="2700"/>
    <n v="42.546300000000002"/>
    <n v="6381.9449999999997"/>
    <x v="0"/>
    <x v="0"/>
    <s v="Rohware aus-/umpacken, vorbereiten"/>
    <n v="1300"/>
  </r>
  <r>
    <x v="1"/>
    <x v="0"/>
    <n v="57000274"/>
    <x v="77"/>
    <d v="2021-08-30T00:00:00"/>
    <x v="1"/>
    <n v="7000120916"/>
    <n v="1359"/>
    <x v="2"/>
    <x v="2"/>
    <n v="2718"/>
    <n v="7.2601000000000004"/>
    <n v="9866.4758999999995"/>
    <x v="3"/>
    <x v="1"/>
    <s v="Wurstverpackung"/>
    <n v="5330"/>
  </r>
  <r>
    <x v="1"/>
    <x v="0"/>
    <n v="57000333"/>
    <x v="80"/>
    <d v="2021-08-30T00:00:00"/>
    <x v="1"/>
    <n v="7000119167"/>
    <n v="894"/>
    <x v="2"/>
    <x v="2"/>
    <n v="1609.2"/>
    <n v="8.9776000000000007"/>
    <n v="8025.9744000000001"/>
    <x v="6"/>
    <x v="3"/>
    <s v="EVP L2 kleines Band"/>
    <n v="6110"/>
  </r>
  <r>
    <x v="1"/>
    <x v="0"/>
    <n v="57000591"/>
    <x v="82"/>
    <d v="2021-08-30T00:00:00"/>
    <x v="1"/>
    <n v="7000120741"/>
    <n v="315"/>
    <x v="2"/>
    <x v="2"/>
    <n v="787.5"/>
    <n v="11.809699999999999"/>
    <n v="3720.0554999999999"/>
    <x v="7"/>
    <x v="4"/>
    <s v="Subunternehmer"/>
    <n v="9999"/>
  </r>
  <r>
    <x v="1"/>
    <x v="0"/>
    <n v="57000601"/>
    <x v="366"/>
    <d v="2021-08-30T00:00:00"/>
    <x v="1"/>
    <n v="7000121173"/>
    <n v="0"/>
    <x v="2"/>
    <x v="0"/>
    <n v="0"/>
    <n v="4.5082000000000004"/>
    <n v="0"/>
    <x v="8"/>
    <x v="5"/>
    <s v="Linie 22"/>
    <n v="5022"/>
  </r>
  <r>
    <x v="1"/>
    <x v="0"/>
    <n v="57000611"/>
    <x v="371"/>
    <d v="2021-08-30T00:00:00"/>
    <x v="1"/>
    <n v="7000121181"/>
    <n v="102"/>
    <x v="2"/>
    <x v="0"/>
    <n v="122.4"/>
    <n v="4.4973999999999998"/>
    <n v="550.48176000000001"/>
    <x v="8"/>
    <x v="5"/>
    <s v="Linie 22"/>
    <n v="5022"/>
  </r>
  <r>
    <x v="1"/>
    <x v="0"/>
    <n v="57000624"/>
    <x v="84"/>
    <d v="2021-08-30T00:00:00"/>
    <x v="1"/>
    <n v="7000120599"/>
    <n v="2550"/>
    <x v="2"/>
    <x v="0"/>
    <n v="3060"/>
    <n v="4.4725000000000001"/>
    <n v="13685.85"/>
    <x v="8"/>
    <x v="5"/>
    <s v="Linie 22"/>
    <n v="5022"/>
  </r>
  <r>
    <x v="1"/>
    <x v="0"/>
    <n v="57000637"/>
    <x v="85"/>
    <d v="2021-08-30T00:00:00"/>
    <x v="1"/>
    <n v="7000119169"/>
    <n v="1043"/>
    <x v="2"/>
    <x v="2"/>
    <n v="1126.44"/>
    <n v="4.649"/>
    <n v="4848.9070000000002"/>
    <x v="3"/>
    <x v="1"/>
    <s v="Linie 16"/>
    <n v="5016"/>
  </r>
  <r>
    <x v="1"/>
    <x v="0"/>
    <n v="57000640"/>
    <x v="86"/>
    <d v="2021-08-30T00:00:00"/>
    <x v="1"/>
    <n v="7000118272"/>
    <n v="818"/>
    <x v="2"/>
    <x v="2"/>
    <n v="981.6"/>
    <n v="5.5026000000000002"/>
    <n v="4501.1268"/>
    <x v="3"/>
    <x v="1"/>
    <s v="Linie 16"/>
    <n v="5016"/>
  </r>
  <r>
    <x v="1"/>
    <x v="0"/>
    <n v="57000654"/>
    <x v="374"/>
    <d v="2021-08-30T00:00:00"/>
    <x v="1"/>
    <n v="7000121186"/>
    <n v="0"/>
    <x v="2"/>
    <x v="0"/>
    <n v="0"/>
    <n v="4.5091999999999999"/>
    <n v="0"/>
    <x v="8"/>
    <x v="5"/>
    <s v="Linie 22"/>
    <n v="5022"/>
  </r>
  <r>
    <x v="1"/>
    <x v="0"/>
    <n v="57000687"/>
    <x v="90"/>
    <d v="2021-08-30T00:00:00"/>
    <x v="1"/>
    <n v="7000119170"/>
    <n v="811"/>
    <x v="2"/>
    <x v="2"/>
    <n v="1038.08"/>
    <n v="6.3243999999999998"/>
    <n v="5129.0883999999996"/>
    <x v="6"/>
    <x v="3"/>
    <s v="EVP L2 kleines Band"/>
    <n v="6110"/>
  </r>
  <r>
    <x v="1"/>
    <x v="0"/>
    <n v="57000708"/>
    <x v="91"/>
    <d v="2021-08-30T00:00:00"/>
    <x v="1"/>
    <n v="7000119952"/>
    <n v="462"/>
    <x v="2"/>
    <x v="2"/>
    <n v="415.8"/>
    <n v="2.8068"/>
    <n v="1296.7416000000001"/>
    <x v="7"/>
    <x v="4"/>
    <s v="Subunternehmer"/>
    <n v="9999"/>
  </r>
  <r>
    <x v="1"/>
    <x v="0"/>
    <n v="57000709"/>
    <x v="903"/>
    <d v="2021-08-30T00:00:00"/>
    <x v="1"/>
    <n v="7000120195"/>
    <n v="280"/>
    <x v="2"/>
    <x v="2"/>
    <n v="358.4"/>
    <n v="5.8090999999999999"/>
    <n v="1626.548"/>
    <x v="3"/>
    <x v="1"/>
    <s v="Linie 16"/>
    <n v="5016"/>
  </r>
  <r>
    <x v="1"/>
    <x v="0"/>
    <n v="57000715"/>
    <x v="503"/>
    <d v="2021-08-30T00:00:00"/>
    <x v="1"/>
    <n v="7000120726"/>
    <n v="1080"/>
    <x v="2"/>
    <x v="2"/>
    <n v="0"/>
    <n v="13.3171"/>
    <n v="14382.468000000001"/>
    <x v="7"/>
    <x v="4"/>
    <s v="Subunternehmer"/>
    <n v="9999"/>
  </r>
  <r>
    <x v="1"/>
    <x v="0"/>
    <n v="57000728"/>
    <x v="224"/>
    <d v="2021-08-30T00:00:00"/>
    <x v="1"/>
    <n v="7000120723"/>
    <n v="2912"/>
    <x v="2"/>
    <x v="2"/>
    <n v="8736"/>
    <n v="14.4331"/>
    <n v="42029.1872"/>
    <x v="7"/>
    <x v="4"/>
    <s v="Subunternehmer"/>
    <n v="9999"/>
  </r>
  <r>
    <x v="1"/>
    <x v="0"/>
    <n v="57000729"/>
    <x v="790"/>
    <d v="2021-08-30T00:00:00"/>
    <x v="1"/>
    <n v="7000121192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8-30T00:00:00"/>
    <x v="1"/>
    <n v="7000121193"/>
    <n v="544"/>
    <x v="2"/>
    <x v="0"/>
    <n v="652.79999999999995"/>
    <n v="4.5096999999999996"/>
    <n v="2943.9321599999998"/>
    <x v="8"/>
    <x v="5"/>
    <s v="Linie 22"/>
    <n v="5022"/>
  </r>
  <r>
    <x v="1"/>
    <x v="0"/>
    <n v="58000137"/>
    <x v="569"/>
    <d v="2021-08-30T00:00:00"/>
    <x v="1"/>
    <n v="7000120716"/>
    <n v="672"/>
    <x v="2"/>
    <x v="2"/>
    <n v="2284.8000000000002"/>
    <n v="14.9983"/>
    <n v="10078.857599999999"/>
    <x v="7"/>
    <x v="4"/>
    <s v="Subunternehmer"/>
    <n v="9999"/>
  </r>
  <r>
    <x v="1"/>
    <x v="0"/>
    <n v="58000300"/>
    <x v="385"/>
    <d v="2021-08-30T00:00:00"/>
    <x v="1"/>
    <n v="7000117617"/>
    <n v="4216"/>
    <x v="2"/>
    <x v="2"/>
    <n v="26982.400000000001"/>
    <n v="22.683900000000001"/>
    <n v="95635.322400000005"/>
    <x v="5"/>
    <x v="2"/>
    <s v="Linie 31"/>
    <n v="5031"/>
  </r>
  <r>
    <x v="1"/>
    <x v="0"/>
    <n v="58000474"/>
    <x v="904"/>
    <d v="2021-08-30T00:00:00"/>
    <x v="1"/>
    <n v="7000119883"/>
    <n v="600"/>
    <x v="2"/>
    <x v="2"/>
    <n v="720"/>
    <n v="7.6704999999999997"/>
    <n v="4602.3"/>
    <x v="4"/>
    <x v="1"/>
    <s v="Linie 33"/>
    <n v="5033"/>
  </r>
  <r>
    <x v="1"/>
    <x v="0"/>
    <n v="58000540"/>
    <x v="388"/>
    <d v="2021-08-30T00:00:00"/>
    <x v="1"/>
    <n v="7000116608"/>
    <n v="2615"/>
    <x v="2"/>
    <x v="2"/>
    <n v="5753"/>
    <n v="9.2394999999999996"/>
    <n v="24161.2925"/>
    <x v="4"/>
    <x v="1"/>
    <s v="Linie 35"/>
    <n v="5035"/>
  </r>
  <r>
    <x v="1"/>
    <x v="0"/>
    <n v="58000548"/>
    <x v="703"/>
    <d v="2021-08-30T00:00:00"/>
    <x v="1"/>
    <n v="7000120752"/>
    <n v="1800"/>
    <x v="2"/>
    <x v="2"/>
    <n v="8640"/>
    <n v="25.5321"/>
    <n v="45957.78"/>
    <x v="7"/>
    <x v="4"/>
    <s v="Subunternehmer"/>
    <n v="9999"/>
  </r>
  <r>
    <x v="1"/>
    <x v="0"/>
    <n v="58000827"/>
    <x v="753"/>
    <d v="2021-08-30T00:00:00"/>
    <x v="1"/>
    <n v="7000120608"/>
    <n v="2295"/>
    <x v="2"/>
    <x v="0"/>
    <n v="2295"/>
    <n v="6.5709999999999997"/>
    <n v="15080.445"/>
    <x v="8"/>
    <x v="5"/>
    <s v="Linie 23"/>
    <n v="5023"/>
  </r>
  <r>
    <x v="1"/>
    <x v="0"/>
    <n v="58000831"/>
    <x v="409"/>
    <d v="2021-08-30T00:00:00"/>
    <x v="1"/>
    <n v="7000120588"/>
    <n v="765"/>
    <x v="2"/>
    <x v="0"/>
    <n v="757.35"/>
    <n v="6.665"/>
    <n v="5047.7377500000002"/>
    <x v="8"/>
    <x v="5"/>
    <s v="Linie 21"/>
    <n v="5021"/>
  </r>
  <r>
    <x v="1"/>
    <x v="0"/>
    <n v="58000841"/>
    <x v="104"/>
    <d v="2021-08-30T00:00:00"/>
    <x v="1"/>
    <n v="7000120613"/>
    <n v="1275"/>
    <x v="2"/>
    <x v="0"/>
    <n v="1377"/>
    <n v="9.9016000000000002"/>
    <n v="13634.503199999999"/>
    <x v="8"/>
    <x v="5"/>
    <s v="Linie 29"/>
    <n v="5029"/>
  </r>
  <r>
    <x v="1"/>
    <x v="0"/>
    <n v="58000843"/>
    <x v="573"/>
    <d v="2021-08-30T00:00:00"/>
    <x v="1"/>
    <n v="7000120610"/>
    <n v="1700"/>
    <x v="2"/>
    <x v="0"/>
    <n v="1683"/>
    <n v="8.8459000000000003"/>
    <n v="14887.6497"/>
    <x v="8"/>
    <x v="5"/>
    <s v="Linie 23"/>
    <n v="5023"/>
  </r>
  <r>
    <x v="1"/>
    <x v="0"/>
    <n v="58000846"/>
    <x v="708"/>
    <d v="2021-08-30T00:00:00"/>
    <x v="1"/>
    <n v="7000120589"/>
    <n v="1615"/>
    <x v="2"/>
    <x v="0"/>
    <n v="1598.85"/>
    <n v="7.2548000000000004"/>
    <n v="11599.33698"/>
    <x v="8"/>
    <x v="5"/>
    <s v="Linie 21"/>
    <n v="5021"/>
  </r>
  <r>
    <x v="1"/>
    <x v="0"/>
    <n v="58000847"/>
    <x v="597"/>
    <d v="2021-08-30T00:00:00"/>
    <x v="1"/>
    <n v="7000120614"/>
    <n v="1785"/>
    <x v="2"/>
    <x v="0"/>
    <n v="1767.15"/>
    <n v="8.0831999999999997"/>
    <n v="14284.22688"/>
    <x v="8"/>
    <x v="5"/>
    <s v="Linie 29"/>
    <n v="5029"/>
  </r>
  <r>
    <x v="1"/>
    <x v="0"/>
    <n v="58000849"/>
    <x v="517"/>
    <d v="2021-08-30T00:00:00"/>
    <x v="1"/>
    <n v="7000120579"/>
    <n v="2550"/>
    <x v="2"/>
    <x v="0"/>
    <n v="2550"/>
    <n v="11.0169"/>
    <n v="28093.095000000001"/>
    <x v="8"/>
    <x v="5"/>
    <s v="Linie 20"/>
    <n v="5020"/>
  </r>
  <r>
    <x v="1"/>
    <x v="0"/>
    <n v="58000927"/>
    <x v="575"/>
    <d v="2021-08-30T00:00:00"/>
    <x v="1"/>
    <n v="7000120268"/>
    <n v="765"/>
    <x v="2"/>
    <x v="0"/>
    <n v="757.35"/>
    <n v="7.3616999999999999"/>
    <n v="5575.383495"/>
    <x v="8"/>
    <x v="5"/>
    <s v="Linie 21"/>
    <n v="5021"/>
  </r>
  <r>
    <x v="1"/>
    <x v="0"/>
    <n v="58000927"/>
    <x v="575"/>
    <d v="2021-08-30T00:00:00"/>
    <x v="1"/>
    <n v="7000120591"/>
    <n v="1530"/>
    <x v="2"/>
    <x v="0"/>
    <n v="1514.7"/>
    <n v="7.3616999999999999"/>
    <n v="11150.76699"/>
    <x v="8"/>
    <x v="5"/>
    <s v="Linie 21"/>
    <n v="5021"/>
  </r>
  <r>
    <x v="1"/>
    <x v="0"/>
    <n v="58001001"/>
    <x v="110"/>
    <d v="2021-08-30T00:00:00"/>
    <x v="1"/>
    <n v="7000120275"/>
    <n v="136"/>
    <x v="2"/>
    <x v="0"/>
    <n v="134.63999999999999"/>
    <n v="7.4090999999999996"/>
    <n v="997.56122400000004"/>
    <x v="8"/>
    <x v="5"/>
    <s v="Linie 21"/>
    <n v="5021"/>
  </r>
  <r>
    <x v="1"/>
    <x v="0"/>
    <n v="58001010"/>
    <x v="599"/>
    <d v="2021-08-30T00:00:00"/>
    <x v="1"/>
    <n v="7000120592"/>
    <n v="1955"/>
    <x v="2"/>
    <x v="0"/>
    <n v="1935.45"/>
    <n v="7.2190000000000003"/>
    <n v="13972.01355"/>
    <x v="8"/>
    <x v="5"/>
    <s v="Linie 21"/>
    <n v="5021"/>
  </r>
  <r>
    <x v="1"/>
    <x v="0"/>
    <n v="58001058"/>
    <x v="389"/>
    <d v="2021-08-30T00:00:00"/>
    <x v="1"/>
    <n v="7000117133"/>
    <n v="4026"/>
    <x v="2"/>
    <x v="2"/>
    <n v="38649.599999999999"/>
    <n v="34.1492"/>
    <n v="137484.67920000001"/>
    <x v="5"/>
    <x v="2"/>
    <s v="Linie 30"/>
    <n v="5030"/>
  </r>
  <r>
    <x v="1"/>
    <x v="0"/>
    <n v="58001060"/>
    <x v="758"/>
    <d v="2021-08-30T00:00:00"/>
    <x v="1"/>
    <n v="7000120770"/>
    <n v="1275"/>
    <x v="2"/>
    <x v="0"/>
    <n v="1275"/>
    <n v="8.5521999999999991"/>
    <n v="10904.055"/>
    <x v="8"/>
    <x v="5"/>
    <s v="Linie 20"/>
    <n v="5020"/>
  </r>
  <r>
    <x v="1"/>
    <x v="0"/>
    <n v="58001062"/>
    <x v="797"/>
    <d v="2021-08-30T00:00:00"/>
    <x v="1"/>
    <n v="7000120582"/>
    <n v="0"/>
    <x v="2"/>
    <x v="0"/>
    <n v="0"/>
    <n v="9.41"/>
    <n v="0"/>
    <x v="8"/>
    <x v="5"/>
    <s v="Linie 20"/>
    <n v="5020"/>
  </r>
  <r>
    <x v="1"/>
    <x v="0"/>
    <n v="58001064"/>
    <x v="905"/>
    <d v="2021-08-30T00:00:00"/>
    <x v="1"/>
    <n v="7000117602"/>
    <n v="2931"/>
    <x v="2"/>
    <x v="2"/>
    <n v="4836.1499999999996"/>
    <n v="10.072699999999999"/>
    <n v="29523.083699999999"/>
    <x v="5"/>
    <x v="2"/>
    <s v="Linie 31"/>
    <n v="5031"/>
  </r>
  <r>
    <x v="1"/>
    <x v="0"/>
    <n v="58001103"/>
    <x v="389"/>
    <d v="2021-08-30T00:00:00"/>
    <x v="1"/>
    <n v="7000117135"/>
    <n v="1599"/>
    <x v="2"/>
    <x v="2"/>
    <n v="15350.4"/>
    <n v="34.500300000000003"/>
    <n v="55165.979700000004"/>
    <x v="5"/>
    <x v="2"/>
    <s v="Linie 30"/>
    <n v="5030"/>
  </r>
  <r>
    <x v="1"/>
    <x v="0"/>
    <n v="58001104"/>
    <x v="906"/>
    <d v="2021-08-30T00:00:00"/>
    <x v="1"/>
    <n v="7000117795"/>
    <n v="2312"/>
    <x v="2"/>
    <x v="2"/>
    <n v="22195.200000000001"/>
    <n v="33.679099999999998"/>
    <n v="77866.079199999993"/>
    <x v="5"/>
    <x v="2"/>
    <s v="Linie 30"/>
    <n v="5030"/>
  </r>
  <r>
    <x v="1"/>
    <x v="0"/>
    <n v="58001131"/>
    <x v="441"/>
    <d v="2021-08-30T00:00:00"/>
    <x v="1"/>
    <n v="7000120611"/>
    <n v="1360"/>
    <x v="2"/>
    <x v="0"/>
    <n v="1305.5999999999999"/>
    <n v="6.6844000000000001"/>
    <n v="8727.1526400000002"/>
    <x v="8"/>
    <x v="5"/>
    <s v="Linie 23"/>
    <n v="5023"/>
  </r>
  <r>
    <x v="1"/>
    <x v="0"/>
    <n v="58001140"/>
    <x v="116"/>
    <d v="2021-08-30T00:00:00"/>
    <x v="1"/>
    <n v="7000120292"/>
    <n v="136"/>
    <x v="2"/>
    <x v="0"/>
    <n v="134.63999999999999"/>
    <n v="7.4420999999999999"/>
    <n v="1002.0043439999999"/>
    <x v="8"/>
    <x v="5"/>
    <s v="Linie 21"/>
    <n v="5021"/>
  </r>
  <r>
    <x v="1"/>
    <x v="0"/>
    <n v="59500001"/>
    <x v="907"/>
    <d v="2021-08-30T00:00:00"/>
    <x v="1"/>
    <n v="7000119728"/>
    <n v="128"/>
    <x v="2"/>
    <x v="0"/>
    <n v="384"/>
    <n v="2.5142000000000002"/>
    <n v="965.45280000000002"/>
    <x v="3"/>
    <x v="1"/>
    <s v="Espera"/>
    <n v="5901"/>
  </r>
  <r>
    <x v="1"/>
    <x v="0"/>
    <n v="59500008"/>
    <x v="798"/>
    <d v="2021-08-30T00:00:00"/>
    <x v="1"/>
    <n v="7000120823"/>
    <n v="13"/>
    <x v="2"/>
    <x v="0"/>
    <n v="39"/>
    <n v="2.6974"/>
    <n v="105.1986"/>
    <x v="3"/>
    <x v="1"/>
    <s v="Espera"/>
    <n v="5901"/>
  </r>
  <r>
    <x v="1"/>
    <x v="0"/>
    <n v="59500028"/>
    <x v="449"/>
    <d v="2021-08-30T00:00:00"/>
    <x v="1"/>
    <n v="7000120935"/>
    <n v="3070"/>
    <x v="0"/>
    <x v="0"/>
    <n v="3070"/>
    <n v="1"/>
    <n v="3070"/>
    <x v="0"/>
    <x v="0"/>
    <s v="Vacumierung"/>
    <n v="5902"/>
  </r>
  <r>
    <x v="1"/>
    <x v="0"/>
    <n v="59500035"/>
    <x v="800"/>
    <d v="2021-08-30T00:00:00"/>
    <x v="1"/>
    <n v="7000120936"/>
    <n v="288"/>
    <x v="0"/>
    <x v="0"/>
    <n v="288"/>
    <n v="0.56630000000000003"/>
    <n v="163.09440000000001"/>
    <x v="0"/>
    <x v="0"/>
    <s v="Vacumierung"/>
    <n v="5902"/>
  </r>
  <r>
    <x v="1"/>
    <x v="0"/>
    <m/>
    <x v="120"/>
    <d v="2021-08-30T00:00:00"/>
    <x v="1"/>
    <n v="7000119368"/>
    <n v="0"/>
    <x v="3"/>
    <x v="3"/>
    <n v="0"/>
    <n v="0"/>
    <n v="0"/>
    <x v="0"/>
    <x v="0"/>
    <s v="Große Schneidemaschine Lachnit"/>
    <n v="1100"/>
  </r>
  <r>
    <x v="1"/>
    <x v="0"/>
    <m/>
    <x v="121"/>
    <d v="2021-08-30T00:00:00"/>
    <x v="1"/>
    <n v="7000119885"/>
    <n v="0"/>
    <x v="3"/>
    <x v="3"/>
    <n v="0"/>
    <n v="0"/>
    <n v="0"/>
    <x v="0"/>
    <x v="0"/>
    <s v="Kleine Schneidemaschine Käseteiler"/>
    <n v="1200"/>
  </r>
  <r>
    <x v="1"/>
    <x v="0"/>
    <m/>
    <x v="122"/>
    <d v="2021-08-30T00:00:00"/>
    <x v="1"/>
    <n v="7000120751"/>
    <n v="0"/>
    <x v="3"/>
    <x v="3"/>
    <n v="0"/>
    <n v="0"/>
    <n v="0"/>
    <x v="2"/>
    <x v="0"/>
    <s v="Thrun 1"/>
    <n v="2020"/>
  </r>
  <r>
    <x v="1"/>
    <x v="0"/>
    <m/>
    <x v="123"/>
    <d v="2021-08-30T00:00:00"/>
    <x v="1"/>
    <n v="7000120876"/>
    <n v="0"/>
    <x v="3"/>
    <x v="3"/>
    <n v="0"/>
    <n v="0"/>
    <n v="0"/>
    <x v="2"/>
    <x v="0"/>
    <s v="Thrun 2"/>
    <n v="2030"/>
  </r>
  <r>
    <x v="1"/>
    <x v="0"/>
    <m/>
    <x v="124"/>
    <d v="2021-08-30T00:00:00"/>
    <x v="1"/>
    <n v="7000120811"/>
    <n v="0"/>
    <x v="3"/>
    <x v="3"/>
    <n v="0"/>
    <n v="0"/>
    <n v="0"/>
    <x v="2"/>
    <x v="0"/>
    <s v="Mischer 1"/>
    <n v="2040"/>
  </r>
  <r>
    <x v="1"/>
    <x v="0"/>
    <m/>
    <x v="125"/>
    <d v="2021-08-30T00:00:00"/>
    <x v="1"/>
    <n v="7000120827"/>
    <n v="0"/>
    <x v="3"/>
    <x v="3"/>
    <n v="0"/>
    <n v="0"/>
    <n v="0"/>
    <x v="2"/>
    <x v="0"/>
    <s v="Mischer 2"/>
    <n v="2050"/>
  </r>
  <r>
    <x v="1"/>
    <x v="0"/>
    <m/>
    <x v="127"/>
    <d v="2021-08-30T00:00:00"/>
    <x v="1"/>
    <n v="7000120564"/>
    <n v="0"/>
    <x v="3"/>
    <x v="3"/>
    <n v="0"/>
    <n v="0"/>
    <n v="0"/>
    <x v="1"/>
    <x v="0"/>
    <s v="Füller unter M1"/>
    <n v="3010"/>
  </r>
  <r>
    <x v="1"/>
    <x v="0"/>
    <m/>
    <x v="128"/>
    <d v="2021-08-30T00:00:00"/>
    <x v="1"/>
    <n v="7000120809"/>
    <n v="0"/>
    <x v="3"/>
    <x v="3"/>
    <n v="0"/>
    <n v="0"/>
    <n v="0"/>
    <x v="1"/>
    <x v="0"/>
    <s v="Füller unter M2"/>
    <n v="3020"/>
  </r>
  <r>
    <x v="1"/>
    <x v="0"/>
    <m/>
    <x v="129"/>
    <d v="2021-08-30T00:00:00"/>
    <x v="1"/>
    <n v="7000120870"/>
    <n v="0"/>
    <x v="3"/>
    <x v="3"/>
    <n v="0"/>
    <n v="0"/>
    <n v="0"/>
    <x v="1"/>
    <x v="0"/>
    <s v="Füller unter Thrun 2"/>
    <n v="3030"/>
  </r>
  <r>
    <x v="1"/>
    <x v="0"/>
    <m/>
    <x v="130"/>
    <d v="2021-08-30T00:00:00"/>
    <x v="1"/>
    <n v="7000120746"/>
    <n v="0"/>
    <x v="3"/>
    <x v="3"/>
    <n v="0"/>
    <n v="0"/>
    <n v="0"/>
    <x v="1"/>
    <x v="0"/>
    <s v="Füller unter UHT"/>
    <n v="3040"/>
  </r>
  <r>
    <x v="1"/>
    <x v="0"/>
    <m/>
    <x v="132"/>
    <d v="2021-08-30T00:00:00"/>
    <x v="1"/>
    <n v="7000119310"/>
    <n v="0"/>
    <x v="3"/>
    <x v="3"/>
    <n v="0"/>
    <n v="0"/>
    <n v="0"/>
    <x v="8"/>
    <x v="5"/>
    <s v="Linie 20"/>
    <n v="5020"/>
  </r>
  <r>
    <x v="1"/>
    <x v="0"/>
    <m/>
    <x v="132"/>
    <d v="2021-08-30T00:00:00"/>
    <x v="1"/>
    <n v="7000120002"/>
    <n v="0"/>
    <x v="3"/>
    <x v="3"/>
    <n v="0"/>
    <n v="0"/>
    <n v="0"/>
    <x v="8"/>
    <x v="5"/>
    <s v="Linie 20"/>
    <n v="5020"/>
  </r>
  <r>
    <x v="1"/>
    <x v="0"/>
    <m/>
    <x v="132"/>
    <d v="2021-08-30T00:00:00"/>
    <x v="1"/>
    <n v="7000120583"/>
    <n v="0"/>
    <x v="3"/>
    <x v="3"/>
    <n v="0"/>
    <n v="0"/>
    <n v="0"/>
    <x v="8"/>
    <x v="5"/>
    <s v="Linie 20"/>
    <n v="5020"/>
  </r>
  <r>
    <x v="1"/>
    <x v="0"/>
    <m/>
    <x v="134"/>
    <d v="2021-08-30T00:00:00"/>
    <x v="1"/>
    <n v="7000120604"/>
    <n v="0.01"/>
    <x v="1"/>
    <x v="1"/>
    <n v="0"/>
    <n v="0"/>
    <n v="0"/>
    <x v="8"/>
    <x v="5"/>
    <s v="Linie 22"/>
    <n v="5022"/>
  </r>
  <r>
    <x v="1"/>
    <x v="0"/>
    <m/>
    <x v="135"/>
    <d v="2021-08-30T00:00:00"/>
    <x v="1"/>
    <n v="7000120401"/>
    <n v="0.01"/>
    <x v="1"/>
    <x v="1"/>
    <n v="0"/>
    <n v="0"/>
    <n v="0"/>
    <x v="8"/>
    <x v="5"/>
    <s v="Linie 23"/>
    <n v="5023"/>
  </r>
  <r>
    <x v="1"/>
    <x v="0"/>
    <m/>
    <x v="589"/>
    <d v="2021-08-30T00:00:00"/>
    <x v="1"/>
    <n v="7000120817"/>
    <n v="0"/>
    <x v="3"/>
    <x v="3"/>
    <n v="0"/>
    <n v="0"/>
    <n v="0"/>
    <x v="8"/>
    <x v="5"/>
    <s v="Linie 29"/>
    <n v="5029"/>
  </r>
  <r>
    <x v="1"/>
    <x v="0"/>
    <m/>
    <x v="589"/>
    <d v="2021-08-30T00:00:00"/>
    <x v="1"/>
    <n v="7000120818"/>
    <n v="0"/>
    <x v="3"/>
    <x v="3"/>
    <n v="0"/>
    <n v="0"/>
    <n v="0"/>
    <x v="8"/>
    <x v="5"/>
    <s v="Linie 29"/>
    <n v="5029"/>
  </r>
  <r>
    <x v="1"/>
    <x v="0"/>
    <m/>
    <x v="136"/>
    <d v="2021-08-30T00:00:00"/>
    <x v="1"/>
    <n v="7000120550"/>
    <n v="0"/>
    <x v="3"/>
    <x v="3"/>
    <n v="0"/>
    <n v="0"/>
    <n v="0"/>
    <x v="2"/>
    <x v="0"/>
    <s v="Mischer 1"/>
    <n v="2040"/>
  </r>
  <r>
    <x v="1"/>
    <x v="0"/>
    <m/>
    <x v="763"/>
    <d v="2021-08-30T00:00:00"/>
    <x v="1"/>
    <n v="7000120551"/>
    <n v="0"/>
    <x v="3"/>
    <x v="3"/>
    <n v="0"/>
    <n v="0"/>
    <n v="0"/>
    <x v="1"/>
    <x v="0"/>
    <s v="Füller unter M1"/>
    <n v="3010"/>
  </r>
  <r>
    <x v="1"/>
    <x v="0"/>
    <m/>
    <x v="453"/>
    <d v="2021-08-30T00:00:00"/>
    <x v="1"/>
    <n v="7000120301"/>
    <n v="0"/>
    <x v="3"/>
    <x v="3"/>
    <n v="0"/>
    <n v="0"/>
    <n v="0"/>
    <x v="8"/>
    <x v="5"/>
    <s v="Linie 21"/>
    <n v="5021"/>
  </r>
  <r>
    <x v="1"/>
    <x v="0"/>
    <m/>
    <x v="453"/>
    <d v="2021-08-30T00:00:00"/>
    <x v="1"/>
    <n v="7000120596"/>
    <n v="0"/>
    <x v="3"/>
    <x v="3"/>
    <n v="0"/>
    <n v="0"/>
    <n v="0"/>
    <x v="8"/>
    <x v="5"/>
    <s v="Linie 21"/>
    <n v="5021"/>
  </r>
  <r>
    <x v="1"/>
    <x v="0"/>
    <m/>
    <x v="453"/>
    <d v="2021-08-30T00:00:00"/>
    <x v="1"/>
    <n v="7000120976"/>
    <n v="0"/>
    <x v="3"/>
    <x v="3"/>
    <n v="0"/>
    <n v="0"/>
    <n v="0"/>
    <x v="8"/>
    <x v="5"/>
    <s v="Linie 21"/>
    <n v="5021"/>
  </r>
  <r>
    <x v="1"/>
    <x v="0"/>
    <m/>
    <x v="454"/>
    <d v="2021-08-30T00:00:00"/>
    <x v="1"/>
    <n v="7000120184"/>
    <n v="0"/>
    <x v="3"/>
    <x v="3"/>
    <n v="0"/>
    <n v="0"/>
    <n v="0"/>
    <x v="8"/>
    <x v="5"/>
    <s v="Linie 23"/>
    <n v="5023"/>
  </r>
  <r>
    <x v="1"/>
    <x v="0"/>
    <m/>
    <x v="454"/>
    <d v="2021-08-30T00:00:00"/>
    <x v="1"/>
    <n v="7000120402"/>
    <n v="0"/>
    <x v="3"/>
    <x v="3"/>
    <n v="0"/>
    <n v="0"/>
    <n v="0"/>
    <x v="8"/>
    <x v="5"/>
    <s v="Linie 23"/>
    <n v="5023"/>
  </r>
  <r>
    <x v="1"/>
    <x v="0"/>
    <m/>
    <x v="590"/>
    <d v="2021-08-30T00:00:00"/>
    <x v="1"/>
    <n v="7000120878"/>
    <n v="0"/>
    <x v="3"/>
    <x v="3"/>
    <n v="0"/>
    <n v="0"/>
    <n v="0"/>
    <x v="2"/>
    <x v="0"/>
    <s v="Thrun 2"/>
    <n v="2030"/>
  </r>
  <r>
    <x v="1"/>
    <x v="0"/>
    <m/>
    <x v="591"/>
    <d v="2021-08-30T00:00:00"/>
    <x v="1"/>
    <n v="7000120871"/>
    <n v="0"/>
    <x v="3"/>
    <x v="3"/>
    <n v="0"/>
    <n v="0"/>
    <n v="0"/>
    <x v="1"/>
    <x v="0"/>
    <s v="Füller unter Thrun 2"/>
    <n v="3030"/>
  </r>
  <r>
    <x v="1"/>
    <x v="0"/>
    <m/>
    <x v="765"/>
    <d v="2021-08-30T00:00:00"/>
    <x v="1"/>
    <n v="7000119783"/>
    <n v="0"/>
    <x v="3"/>
    <x v="3"/>
    <n v="0"/>
    <n v="0"/>
    <n v="0"/>
    <x v="4"/>
    <x v="1"/>
    <s v="Linie 18"/>
    <n v="5018"/>
  </r>
  <r>
    <x v="1"/>
    <x v="0"/>
    <m/>
    <x v="908"/>
    <d v="2021-08-30T00:00:00"/>
    <x v="1"/>
    <n v="7000117604"/>
    <n v="0"/>
    <x v="3"/>
    <x v="3"/>
    <n v="0"/>
    <n v="0"/>
    <n v="0"/>
    <x v="5"/>
    <x v="2"/>
    <s v="Linie 31"/>
    <n v="5031"/>
  </r>
  <r>
    <x v="1"/>
    <x v="0"/>
    <n v="23500012"/>
    <x v="766"/>
    <d v="2021-08-31T00:00:00"/>
    <x v="1"/>
    <n v="7000120518"/>
    <n v="1204"/>
    <x v="0"/>
    <x v="0"/>
    <n v="1204"/>
    <n v="7.4252000000000002"/>
    <n v="8939.9408000000003"/>
    <x v="0"/>
    <x v="0"/>
    <s v="Große Schneidemaschine Lachnit"/>
    <n v="1100"/>
  </r>
  <r>
    <x v="1"/>
    <x v="0"/>
    <n v="23500034"/>
    <x v="298"/>
    <d v="2021-08-31T00:00:00"/>
    <x v="1"/>
    <n v="7000120879"/>
    <n v="2815"/>
    <x v="0"/>
    <x v="0"/>
    <n v="2815"/>
    <n v="3.6745999999999999"/>
    <n v="10343.999"/>
    <x v="0"/>
    <x v="0"/>
    <s v="Kleine Schneidemaschine Käseteiler"/>
    <n v="1200"/>
  </r>
  <r>
    <x v="1"/>
    <x v="0"/>
    <n v="23500083"/>
    <x v="0"/>
    <d v="2021-08-31T00:00:00"/>
    <x v="1"/>
    <n v="7000120987"/>
    <n v="12833"/>
    <x v="0"/>
    <x v="0"/>
    <n v="12833"/>
    <n v="3.9175"/>
    <n v="50273.277499999997"/>
    <x v="0"/>
    <x v="0"/>
    <s v="Rohware aus-/umpacken, vorbereiten"/>
    <n v="1300"/>
  </r>
  <r>
    <x v="1"/>
    <x v="0"/>
    <n v="23500090"/>
    <x v="139"/>
    <d v="2021-08-31T00:00:00"/>
    <x v="1"/>
    <n v="7000120913"/>
    <n v="750"/>
    <x v="0"/>
    <x v="0"/>
    <n v="750"/>
    <n v="3.9115000000000002"/>
    <n v="2933.625"/>
    <x v="0"/>
    <x v="0"/>
    <s v="Große Schneidemaschine Lachnit"/>
    <n v="1100"/>
  </r>
  <r>
    <x v="1"/>
    <x v="0"/>
    <n v="23500091"/>
    <x v="140"/>
    <d v="2021-08-31T00:00:00"/>
    <x v="1"/>
    <n v="7000120915"/>
    <n v="774"/>
    <x v="0"/>
    <x v="0"/>
    <n v="774"/>
    <n v="3.9117999999999999"/>
    <n v="3027.7332000000001"/>
    <x v="0"/>
    <x v="0"/>
    <s v="Große Schneidemaschine Lachnit"/>
    <n v="1100"/>
  </r>
  <r>
    <x v="1"/>
    <x v="0"/>
    <n v="23500273"/>
    <x v="457"/>
    <d v="2021-08-31T00:00:00"/>
    <x v="1"/>
    <n v="7000120883"/>
    <n v="4920.5"/>
    <x v="0"/>
    <x v="0"/>
    <n v="4920.5"/>
    <n v="3.0524"/>
    <n v="15019.334199999999"/>
    <x v="0"/>
    <x v="0"/>
    <s v="Kleine Schneidemaschine Käseteiler"/>
    <n v="1200"/>
  </r>
  <r>
    <x v="1"/>
    <x v="0"/>
    <n v="23500284"/>
    <x v="1"/>
    <d v="2021-08-31T00:00:00"/>
    <x v="1"/>
    <n v="7000121364"/>
    <n v="114"/>
    <x v="0"/>
    <x v="0"/>
    <n v="114"/>
    <n v="3.9931999999999999"/>
    <n v="455.22480000000002"/>
    <x v="0"/>
    <x v="0"/>
    <s v="Schmelze Zutatenvorb."/>
    <n v="1400"/>
  </r>
  <r>
    <x v="1"/>
    <x v="0"/>
    <n v="23500284"/>
    <x v="1"/>
    <d v="2021-08-31T00:00:00"/>
    <x v="1"/>
    <n v="7000121375"/>
    <n v="37"/>
    <x v="0"/>
    <x v="0"/>
    <n v="37"/>
    <n v="3.9931999999999999"/>
    <n v="147.7484"/>
    <x v="0"/>
    <x v="0"/>
    <s v="Schmelze Zutatenvorb."/>
    <n v="1400"/>
  </r>
  <r>
    <x v="1"/>
    <x v="0"/>
    <n v="23500292"/>
    <x v="144"/>
    <d v="2021-08-31T00:00:00"/>
    <x v="1"/>
    <n v="7000121008"/>
    <n v="332"/>
    <x v="0"/>
    <x v="0"/>
    <n v="332"/>
    <n v="5.5862999999999996"/>
    <n v="1854.6515999999999"/>
    <x v="0"/>
    <x v="0"/>
    <s v="Holac Zutatenvorbereitung"/>
    <n v="1410"/>
  </r>
  <r>
    <x v="1"/>
    <x v="0"/>
    <n v="23500302"/>
    <x v="4"/>
    <d v="2021-08-31T00:00:00"/>
    <x v="1"/>
    <n v="7000121009"/>
    <n v="636"/>
    <x v="0"/>
    <x v="0"/>
    <n v="636"/>
    <n v="5.6374000000000004"/>
    <n v="3585.3863999999999"/>
    <x v="0"/>
    <x v="0"/>
    <s v="Holac Zutatenvorbereitung"/>
    <n v="1410"/>
  </r>
  <r>
    <x v="1"/>
    <x v="0"/>
    <n v="23500305"/>
    <x v="4"/>
    <d v="2021-08-31T00:00:00"/>
    <x v="1"/>
    <n v="7000121335"/>
    <n v="373"/>
    <x v="0"/>
    <x v="0"/>
    <n v="373"/>
    <n v="4.4934000000000003"/>
    <n v="1676.0382"/>
    <x v="0"/>
    <x v="0"/>
    <s v="Holac Zutatenvorbereitung"/>
    <n v="1410"/>
  </r>
  <r>
    <x v="1"/>
    <x v="0"/>
    <n v="23500354"/>
    <x v="7"/>
    <d v="2021-08-31T00:00:00"/>
    <x v="1"/>
    <n v="7000121010"/>
    <n v="0"/>
    <x v="0"/>
    <x v="0"/>
    <n v="0"/>
    <n v="4.5490000000000004"/>
    <n v="0"/>
    <x v="0"/>
    <x v="0"/>
    <s v="Holac Zutatenvorbereitung"/>
    <n v="1410"/>
  </r>
  <r>
    <x v="1"/>
    <x v="0"/>
    <n v="23500369"/>
    <x v="146"/>
    <d v="2021-08-31T00:00:00"/>
    <x v="1"/>
    <n v="7000121336"/>
    <n v="103"/>
    <x v="0"/>
    <x v="0"/>
    <n v="103"/>
    <n v="1.1600999999999999"/>
    <n v="119.4903"/>
    <x v="0"/>
    <x v="0"/>
    <s v="Schälen"/>
    <n v="5903"/>
  </r>
  <r>
    <x v="1"/>
    <x v="0"/>
    <n v="23500426"/>
    <x v="803"/>
    <d v="2021-08-31T00:00:00"/>
    <x v="1"/>
    <n v="7000120512"/>
    <n v="3094"/>
    <x v="0"/>
    <x v="0"/>
    <n v="3094"/>
    <n v="4.4999000000000002"/>
    <n v="13922.6906"/>
    <x v="0"/>
    <x v="0"/>
    <s v="Große Schneidemaschine Lachnit"/>
    <n v="1100"/>
  </r>
  <r>
    <x v="1"/>
    <x v="0"/>
    <n v="23500501"/>
    <x v="10"/>
    <d v="2021-08-31T00:00:00"/>
    <x v="1"/>
    <n v="7000120530"/>
    <n v="3803"/>
    <x v="0"/>
    <x v="0"/>
    <n v="3803"/>
    <n v="2.8264"/>
    <n v="10748.799199999999"/>
    <x v="0"/>
    <x v="0"/>
    <s v="Kleine Schneidemaschine Käseteiler"/>
    <n v="1200"/>
  </r>
  <r>
    <x v="1"/>
    <x v="0"/>
    <n v="29600003"/>
    <x v="150"/>
    <d v="2021-08-31T00:00:00"/>
    <x v="1"/>
    <n v="7000120949"/>
    <n v="4108"/>
    <x v="0"/>
    <x v="0"/>
    <n v="4108"/>
    <n v="2.0516999999999999"/>
    <n v="8428.3835999999992"/>
    <x v="0"/>
    <x v="0"/>
    <s v="Rohware aus-/umpacken, vorbereiten"/>
    <n v="1300"/>
  </r>
  <r>
    <x v="1"/>
    <x v="0"/>
    <n v="29600004"/>
    <x v="302"/>
    <d v="2021-08-31T00:00:00"/>
    <x v="1"/>
    <n v="7000120950"/>
    <n v="4158"/>
    <x v="0"/>
    <x v="0"/>
    <n v="4158"/>
    <n v="2.0175999999999998"/>
    <n v="8389.1808000000001"/>
    <x v="0"/>
    <x v="0"/>
    <s v="Rohware aus-/umpacken, vorbereiten"/>
    <n v="1300"/>
  </r>
  <r>
    <x v="1"/>
    <x v="0"/>
    <n v="29600004"/>
    <x v="302"/>
    <d v="2021-08-31T00:00:00"/>
    <x v="1"/>
    <n v="7000121419"/>
    <n v="6953"/>
    <x v="0"/>
    <x v="0"/>
    <n v="6953"/>
    <n v="2.0175999999999998"/>
    <n v="14028.372799999999"/>
    <x v="0"/>
    <x v="0"/>
    <s v="Rohware aus-/umpacken, vorbereiten"/>
    <n v="1300"/>
  </r>
  <r>
    <x v="1"/>
    <x v="0"/>
    <n v="29600007"/>
    <x v="152"/>
    <d v="2021-08-31T00:00:00"/>
    <x v="1"/>
    <n v="7000121420"/>
    <n v="236"/>
    <x v="0"/>
    <x v="0"/>
    <n v="236"/>
    <n v="0.5"/>
    <n v="118"/>
    <x v="0"/>
    <x v="0"/>
    <s v="Rohware aus-/umpacken, vorbereiten"/>
    <n v="1300"/>
  </r>
  <r>
    <x v="1"/>
    <x v="0"/>
    <n v="29600008"/>
    <x v="153"/>
    <d v="2021-08-31T00:00:00"/>
    <x v="1"/>
    <n v="7000121341"/>
    <n v="74"/>
    <x v="0"/>
    <x v="0"/>
    <n v="74"/>
    <n v="0.5"/>
    <n v="37"/>
    <x v="0"/>
    <x v="0"/>
    <s v="Rohware aus-/umpacken, vorbereiten"/>
    <n v="1300"/>
  </r>
  <r>
    <x v="1"/>
    <x v="0"/>
    <n v="29600029"/>
    <x v="156"/>
    <d v="2021-08-31T00:00:00"/>
    <x v="1"/>
    <n v="7000120952"/>
    <n v="285"/>
    <x v="0"/>
    <x v="0"/>
    <n v="285"/>
    <n v="2.5"/>
    <n v="712.5"/>
    <x v="0"/>
    <x v="0"/>
    <s v="Rohware aus-/umpacken, vorbereiten"/>
    <n v="1300"/>
  </r>
  <r>
    <x v="1"/>
    <x v="0"/>
    <n v="31000150"/>
    <x v="890"/>
    <d v="2021-08-31T00:00:00"/>
    <x v="1"/>
    <n v="7000120939"/>
    <n v="206"/>
    <x v="1"/>
    <x v="1"/>
    <n v="2060"/>
    <n v="27.45"/>
    <n v="5654.7"/>
    <x v="1"/>
    <x v="0"/>
    <s v="Füller unter Thrun 2"/>
    <n v="3030"/>
  </r>
  <r>
    <x v="1"/>
    <x v="0"/>
    <n v="31000151"/>
    <x v="909"/>
    <d v="2021-08-31T00:00:00"/>
    <x v="1"/>
    <n v="7000120959"/>
    <n v="259"/>
    <x v="1"/>
    <x v="1"/>
    <n v="2590"/>
    <n v="21.707000000000001"/>
    <n v="5622.1130000000003"/>
    <x v="1"/>
    <x v="0"/>
    <s v="Füller unter Thrun 2"/>
    <n v="3030"/>
  </r>
  <r>
    <x v="1"/>
    <x v="0"/>
    <n v="31000154"/>
    <x v="910"/>
    <d v="2021-08-31T00:00:00"/>
    <x v="1"/>
    <n v="7000120940"/>
    <n v="219"/>
    <x v="1"/>
    <x v="1"/>
    <n v="2190"/>
    <n v="14.897"/>
    <n v="3262.4430000000002"/>
    <x v="1"/>
    <x v="0"/>
    <s v="Füller unter Thrun 2"/>
    <n v="3030"/>
  </r>
  <r>
    <x v="1"/>
    <x v="0"/>
    <n v="31000156"/>
    <x v="12"/>
    <d v="2021-08-31T00:00:00"/>
    <x v="1"/>
    <n v="7000120941"/>
    <n v="0"/>
    <x v="1"/>
    <x v="1"/>
    <n v="0"/>
    <n v="13.795"/>
    <n v="0"/>
    <x v="1"/>
    <x v="0"/>
    <s v="Füller unter Thrun 2"/>
    <n v="3030"/>
  </r>
  <r>
    <x v="1"/>
    <x v="0"/>
    <n v="31000217"/>
    <x v="911"/>
    <d v="2021-08-31T00:00:00"/>
    <x v="1"/>
    <n v="7000119231"/>
    <n v="0"/>
    <x v="1"/>
    <x v="1"/>
    <n v="0"/>
    <n v="41.8855"/>
    <n v="0"/>
    <x v="4"/>
    <x v="1"/>
    <s v="Linie 4"/>
    <n v="5004"/>
  </r>
  <r>
    <x v="1"/>
    <x v="0"/>
    <n v="31000234"/>
    <x v="912"/>
    <d v="2021-08-31T00:00:00"/>
    <x v="1"/>
    <n v="7000119233"/>
    <n v="147"/>
    <x v="1"/>
    <x v="1"/>
    <n v="0"/>
    <n v="41.058599999999998"/>
    <n v="6035.6142"/>
    <x v="4"/>
    <x v="1"/>
    <s v="Linie 4"/>
    <n v="5004"/>
  </r>
  <r>
    <x v="1"/>
    <x v="0"/>
    <n v="32000012"/>
    <x v="160"/>
    <d v="2021-08-31T00:00:00"/>
    <x v="1"/>
    <n v="7000120991"/>
    <n v="650"/>
    <x v="1"/>
    <x v="1"/>
    <n v="6045"/>
    <n v="27.543199999999999"/>
    <n v="17903.080000000002"/>
    <x v="1"/>
    <x v="0"/>
    <s v="Füller unter M1"/>
    <n v="3010"/>
  </r>
  <r>
    <x v="1"/>
    <x v="0"/>
    <n v="32000020"/>
    <x v="608"/>
    <d v="2021-08-31T00:00:00"/>
    <x v="1"/>
    <n v="7000120980"/>
    <n v="600"/>
    <x v="1"/>
    <x v="1"/>
    <n v="5460"/>
    <n v="24.438600000000001"/>
    <n v="14663.16"/>
    <x v="1"/>
    <x v="0"/>
    <s v="Füller unter M1"/>
    <n v="3010"/>
  </r>
  <r>
    <x v="1"/>
    <x v="0"/>
    <n v="32000027"/>
    <x v="161"/>
    <d v="2021-08-31T00:00:00"/>
    <x v="1"/>
    <n v="7000120992"/>
    <n v="479"/>
    <x v="1"/>
    <x v="1"/>
    <n v="4454.7"/>
    <n v="27.664999999999999"/>
    <n v="13251.535"/>
    <x v="1"/>
    <x v="0"/>
    <s v="Füller unter M1"/>
    <n v="3010"/>
  </r>
  <r>
    <x v="1"/>
    <x v="0"/>
    <n v="32000065"/>
    <x v="162"/>
    <d v="2021-08-31T00:00:00"/>
    <x v="1"/>
    <n v="7000121325"/>
    <n v="417"/>
    <x v="1"/>
    <x v="1"/>
    <n v="3878.1"/>
    <n v="27.1145"/>
    <n v="11306.746499999999"/>
    <x v="1"/>
    <x v="0"/>
    <s v="Füller unter M2"/>
    <n v="3020"/>
  </r>
  <r>
    <x v="1"/>
    <x v="0"/>
    <n v="32000067"/>
    <x v="18"/>
    <d v="2021-08-31T00:00:00"/>
    <x v="1"/>
    <n v="7000120998"/>
    <n v="359"/>
    <x v="1"/>
    <x v="1"/>
    <n v="3590"/>
    <n v="29.679400000000001"/>
    <n v="10654.9046"/>
    <x v="1"/>
    <x v="0"/>
    <s v="Füller unter M2"/>
    <n v="3020"/>
  </r>
  <r>
    <x v="1"/>
    <x v="0"/>
    <n v="32000068"/>
    <x v="163"/>
    <d v="2021-08-31T00:00:00"/>
    <x v="1"/>
    <n v="7000120999"/>
    <n v="346"/>
    <x v="1"/>
    <x v="1"/>
    <n v="3460"/>
    <n v="32.257899999999999"/>
    <n v="11161.233399999999"/>
    <x v="1"/>
    <x v="0"/>
    <s v="Füller unter M2"/>
    <n v="3020"/>
  </r>
  <r>
    <x v="1"/>
    <x v="0"/>
    <n v="32000087"/>
    <x v="20"/>
    <d v="2021-08-31T00:00:00"/>
    <x v="1"/>
    <n v="7000120911"/>
    <n v="1460"/>
    <x v="0"/>
    <x v="0"/>
    <n v="1460"/>
    <n v="4.1486999999999998"/>
    <n v="6057.1019999999999"/>
    <x v="0"/>
    <x v="0"/>
    <s v="Große Schneidemaschine Lachnit"/>
    <n v="1100"/>
  </r>
  <r>
    <x v="1"/>
    <x v="0"/>
    <n v="32000106"/>
    <x v="677"/>
    <d v="2021-08-31T00:00:00"/>
    <x v="1"/>
    <n v="7000121000"/>
    <n v="689"/>
    <x v="1"/>
    <x v="1"/>
    <n v="4960.8"/>
    <n v="21.9801"/>
    <n v="15144.2889"/>
    <x v="1"/>
    <x v="0"/>
    <s v="Füller unter M2"/>
    <n v="3020"/>
  </r>
  <r>
    <x v="1"/>
    <x v="0"/>
    <n v="32100038"/>
    <x v="913"/>
    <d v="2021-08-31T00:00:00"/>
    <x v="1"/>
    <n v="7000120884"/>
    <n v="0"/>
    <x v="1"/>
    <x v="1"/>
    <n v="0"/>
    <n v="2.6124999999999998"/>
    <n v="0"/>
    <x v="3"/>
    <x v="1"/>
    <s v="Wurstverpackung"/>
    <n v="5330"/>
  </r>
  <r>
    <x v="1"/>
    <x v="0"/>
    <n v="35000166"/>
    <x v="166"/>
    <d v="2021-08-31T00:00:00"/>
    <x v="1"/>
    <n v="7000120996"/>
    <n v="4200"/>
    <x v="0"/>
    <x v="0"/>
    <n v="4200"/>
    <n v="2.8315999999999999"/>
    <n v="11892.72"/>
    <x v="2"/>
    <x v="0"/>
    <s v="Mischer 1"/>
    <n v="2040"/>
  </r>
  <r>
    <x v="1"/>
    <x v="0"/>
    <n v="35000166"/>
    <x v="166"/>
    <d v="2021-08-31T00:00:00"/>
    <x v="1"/>
    <n v="7000120996"/>
    <n v="4200"/>
    <x v="0"/>
    <x v="0"/>
    <n v="4200"/>
    <n v="2.8315999999999999"/>
    <n v="11892.72"/>
    <x v="2"/>
    <x v="0"/>
    <s v="Wolf M1"/>
    <n v="2070"/>
  </r>
  <r>
    <x v="1"/>
    <x v="0"/>
    <n v="35000167"/>
    <x v="611"/>
    <d v="2021-08-31T00:00:00"/>
    <x v="1"/>
    <n v="7000120993"/>
    <n v="5100"/>
    <x v="0"/>
    <x v="0"/>
    <n v="5100"/>
    <n v="2.5503999999999998"/>
    <n v="13007.04"/>
    <x v="2"/>
    <x v="0"/>
    <s v="Mischer 1"/>
    <n v="2040"/>
  </r>
  <r>
    <x v="1"/>
    <x v="0"/>
    <n v="35000167"/>
    <x v="611"/>
    <d v="2021-08-31T00:00:00"/>
    <x v="1"/>
    <n v="7000120993"/>
    <n v="5100"/>
    <x v="0"/>
    <x v="0"/>
    <n v="5100"/>
    <n v="2.5503999999999998"/>
    <n v="13007.04"/>
    <x v="2"/>
    <x v="0"/>
    <s v="Wolf M1"/>
    <n v="2070"/>
  </r>
  <r>
    <x v="1"/>
    <x v="0"/>
    <n v="35000179"/>
    <x v="167"/>
    <d v="2021-08-31T00:00:00"/>
    <x v="1"/>
    <n v="7000120997"/>
    <n v="6000"/>
    <x v="0"/>
    <x v="0"/>
    <n v="6000"/>
    <n v="2.8184999999999998"/>
    <n v="16911"/>
    <x v="2"/>
    <x v="0"/>
    <s v="Mischer 1"/>
    <n v="2040"/>
  </r>
  <r>
    <x v="1"/>
    <x v="0"/>
    <n v="35000179"/>
    <x v="167"/>
    <d v="2021-08-31T00:00:00"/>
    <x v="1"/>
    <n v="7000120997"/>
    <n v="6000"/>
    <x v="0"/>
    <x v="0"/>
    <n v="6000"/>
    <n v="2.8184999999999998"/>
    <n v="16911"/>
    <x v="2"/>
    <x v="0"/>
    <s v="Wolf M1"/>
    <n v="2070"/>
  </r>
  <r>
    <x v="1"/>
    <x v="0"/>
    <n v="35000186"/>
    <x v="168"/>
    <d v="2021-08-31T00:00:00"/>
    <x v="1"/>
    <n v="7000121330"/>
    <n v="3600"/>
    <x v="0"/>
    <x v="0"/>
    <n v="3600"/>
    <n v="2.7725"/>
    <n v="9981"/>
    <x v="2"/>
    <x v="0"/>
    <s v="Mischer 2"/>
    <n v="2050"/>
  </r>
  <r>
    <x v="1"/>
    <x v="0"/>
    <n v="35000186"/>
    <x v="168"/>
    <d v="2021-08-31T00:00:00"/>
    <x v="1"/>
    <n v="7000121330"/>
    <n v="3600"/>
    <x v="0"/>
    <x v="0"/>
    <n v="3600"/>
    <n v="2.7725"/>
    <n v="9981"/>
    <x v="2"/>
    <x v="0"/>
    <s v="Wolf M2"/>
    <n v="2080"/>
  </r>
  <r>
    <x v="1"/>
    <x v="0"/>
    <n v="35000214"/>
    <x v="914"/>
    <d v="2021-08-31T00:00:00"/>
    <x v="1"/>
    <n v="7000120970"/>
    <n v="2500"/>
    <x v="0"/>
    <x v="0"/>
    <n v="2500"/>
    <n v="2.0461"/>
    <n v="5115.25"/>
    <x v="2"/>
    <x v="0"/>
    <s v="Thrun 2"/>
    <n v="2030"/>
  </r>
  <r>
    <x v="1"/>
    <x v="0"/>
    <n v="35000214"/>
    <x v="914"/>
    <d v="2021-08-31T00:00:00"/>
    <x v="1"/>
    <n v="7000120970"/>
    <n v="2500"/>
    <x v="0"/>
    <x v="0"/>
    <n v="2500"/>
    <n v="2.0461"/>
    <n v="5115.25"/>
    <x v="2"/>
    <x v="0"/>
    <s v="Wolf Th2"/>
    <n v="2090"/>
  </r>
  <r>
    <x v="1"/>
    <x v="0"/>
    <n v="35000222"/>
    <x v="892"/>
    <d v="2021-08-31T00:00:00"/>
    <x v="1"/>
    <n v="7000120971"/>
    <n v="2000"/>
    <x v="0"/>
    <x v="0"/>
    <n v="2000"/>
    <n v="2.6204000000000001"/>
    <n v="5240.8"/>
    <x v="2"/>
    <x v="0"/>
    <s v="Thrun 2"/>
    <n v="2030"/>
  </r>
  <r>
    <x v="1"/>
    <x v="0"/>
    <n v="35000222"/>
    <x v="892"/>
    <d v="2021-08-31T00:00:00"/>
    <x v="1"/>
    <n v="7000120971"/>
    <n v="2000"/>
    <x v="0"/>
    <x v="0"/>
    <n v="2000"/>
    <n v="2.6204000000000001"/>
    <n v="5240.8"/>
    <x v="2"/>
    <x v="0"/>
    <s v="Wolf Th2"/>
    <n v="2090"/>
  </r>
  <r>
    <x v="1"/>
    <x v="0"/>
    <n v="35000233"/>
    <x v="27"/>
    <d v="2021-08-31T00:00:00"/>
    <x v="1"/>
    <n v="7000120972"/>
    <n v="0"/>
    <x v="0"/>
    <x v="0"/>
    <n v="0"/>
    <n v="1.2548999999999999"/>
    <n v="0"/>
    <x v="2"/>
    <x v="0"/>
    <s v="Thrun 2"/>
    <n v="2030"/>
  </r>
  <r>
    <x v="1"/>
    <x v="0"/>
    <n v="35000233"/>
    <x v="27"/>
    <d v="2021-08-31T00:00:00"/>
    <x v="1"/>
    <n v="7000120972"/>
    <n v="0"/>
    <x v="0"/>
    <x v="0"/>
    <n v="0"/>
    <n v="1.2548999999999999"/>
    <n v="0"/>
    <x v="2"/>
    <x v="0"/>
    <s v="Wolf Th2"/>
    <n v="2090"/>
  </r>
  <r>
    <x v="1"/>
    <x v="0"/>
    <n v="35000235"/>
    <x v="915"/>
    <d v="2021-08-31T00:00:00"/>
    <x v="1"/>
    <n v="7000120973"/>
    <n v="2000"/>
    <x v="0"/>
    <x v="0"/>
    <n v="2000"/>
    <n v="1.3651"/>
    <n v="2730.2"/>
    <x v="2"/>
    <x v="0"/>
    <s v="Thrun 2"/>
    <n v="2030"/>
  </r>
  <r>
    <x v="1"/>
    <x v="0"/>
    <n v="35000235"/>
    <x v="915"/>
    <d v="2021-08-31T00:00:00"/>
    <x v="1"/>
    <n v="7000120973"/>
    <n v="2000"/>
    <x v="0"/>
    <x v="0"/>
    <n v="2000"/>
    <n v="1.3651"/>
    <n v="2730.2"/>
    <x v="2"/>
    <x v="0"/>
    <s v="Wolf Th2"/>
    <n v="2090"/>
  </r>
  <r>
    <x v="1"/>
    <x v="0"/>
    <n v="35000313"/>
    <x v="30"/>
    <d v="2021-08-31T00:00:00"/>
    <x v="1"/>
    <n v="7000121004"/>
    <n v="3600"/>
    <x v="0"/>
    <x v="0"/>
    <n v="3600"/>
    <n v="2.831"/>
    <n v="10191.6"/>
    <x v="2"/>
    <x v="0"/>
    <s v="Mischer 2"/>
    <n v="2050"/>
  </r>
  <r>
    <x v="1"/>
    <x v="0"/>
    <n v="35000313"/>
    <x v="30"/>
    <d v="2021-08-31T00:00:00"/>
    <x v="1"/>
    <n v="7000121004"/>
    <n v="3600"/>
    <x v="0"/>
    <x v="0"/>
    <n v="3600"/>
    <n v="2.831"/>
    <n v="10191.6"/>
    <x v="2"/>
    <x v="0"/>
    <s v="Wolf M2"/>
    <n v="2080"/>
  </r>
  <r>
    <x v="1"/>
    <x v="0"/>
    <n v="35000314"/>
    <x v="171"/>
    <d v="2021-08-31T00:00:00"/>
    <x v="1"/>
    <n v="7000121005"/>
    <n v="3600"/>
    <x v="0"/>
    <x v="0"/>
    <n v="3600"/>
    <n v="3.0869"/>
    <n v="11112.84"/>
    <x v="2"/>
    <x v="0"/>
    <s v="Mischer 2"/>
    <n v="2050"/>
  </r>
  <r>
    <x v="1"/>
    <x v="0"/>
    <n v="35000314"/>
    <x v="171"/>
    <d v="2021-08-31T00:00:00"/>
    <x v="1"/>
    <n v="7000121005"/>
    <n v="3600"/>
    <x v="0"/>
    <x v="0"/>
    <n v="3600"/>
    <n v="3.0869"/>
    <n v="11112.84"/>
    <x v="2"/>
    <x v="0"/>
    <s v="Wolf M2"/>
    <n v="2080"/>
  </r>
  <r>
    <x v="1"/>
    <x v="0"/>
    <n v="35000350"/>
    <x v="32"/>
    <d v="2021-08-31T00:00:00"/>
    <x v="1"/>
    <n v="7000121006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8-31T00:00:00"/>
    <x v="1"/>
    <n v="7000121006"/>
    <n v="5100"/>
    <x v="0"/>
    <x v="0"/>
    <n v="5100"/>
    <n v="2.9060000000000001"/>
    <n v="14820.6"/>
    <x v="2"/>
    <x v="0"/>
    <s v="Wolf M2"/>
    <n v="2080"/>
  </r>
  <r>
    <x v="1"/>
    <x v="0"/>
    <n v="40000059"/>
    <x v="174"/>
    <d v="2021-08-31T00:00:00"/>
    <x v="1"/>
    <n v="7000120452"/>
    <n v="3637"/>
    <x v="1"/>
    <x v="1"/>
    <n v="363.7"/>
    <n v="0.63070000000000004"/>
    <n v="2293.8559"/>
    <x v="1"/>
    <x v="0"/>
    <s v="Strudellinie"/>
    <n v="5160"/>
  </r>
  <r>
    <x v="1"/>
    <x v="0"/>
    <n v="40000089"/>
    <x v="177"/>
    <d v="2021-08-31T00:00:00"/>
    <x v="1"/>
    <n v="7000120453"/>
    <n v="3024"/>
    <x v="1"/>
    <x v="1"/>
    <n v="302.39999999999998"/>
    <n v="0.57769999999999999"/>
    <n v="1746.9648"/>
    <x v="1"/>
    <x v="0"/>
    <s v="Strudellinie"/>
    <n v="5160"/>
  </r>
  <r>
    <x v="1"/>
    <x v="0"/>
    <n v="40000141"/>
    <x v="776"/>
    <d v="2021-08-31T00:00:00"/>
    <x v="1"/>
    <n v="7000120454"/>
    <n v="4940"/>
    <x v="1"/>
    <x v="1"/>
    <n v="494"/>
    <n v="0.57189999999999996"/>
    <n v="2825.1860000000001"/>
    <x v="1"/>
    <x v="0"/>
    <s v="Strudellinie"/>
    <n v="5160"/>
  </r>
  <r>
    <x v="1"/>
    <x v="0"/>
    <n v="47000603"/>
    <x v="847"/>
    <d v="2021-08-31T00:00:00"/>
    <x v="1"/>
    <n v="7000119810"/>
    <n v="882"/>
    <x v="1"/>
    <x v="1"/>
    <n v="132.30000000000001"/>
    <n v="0.70389999999999997"/>
    <n v="620.83979999999997"/>
    <x v="4"/>
    <x v="1"/>
    <s v="Linie 34"/>
    <n v="5034"/>
  </r>
  <r>
    <x v="1"/>
    <x v="0"/>
    <n v="47000643"/>
    <x v="806"/>
    <d v="2021-08-31T00:00:00"/>
    <x v="1"/>
    <n v="7000119848"/>
    <n v="17616"/>
    <x v="1"/>
    <x v="1"/>
    <n v="4404"/>
    <n v="1.0004"/>
    <n v="17623.046399999999"/>
    <x v="3"/>
    <x v="1"/>
    <s v="Linie 16"/>
    <n v="5016"/>
  </r>
  <r>
    <x v="1"/>
    <x v="0"/>
    <n v="47000644"/>
    <x v="777"/>
    <d v="2021-08-31T00:00:00"/>
    <x v="1"/>
    <n v="7000119849"/>
    <n v="19611"/>
    <x v="1"/>
    <x v="1"/>
    <n v="4902.75"/>
    <n v="1.0784"/>
    <n v="21148.502400000001"/>
    <x v="3"/>
    <x v="1"/>
    <s v="Linie 16"/>
    <n v="5016"/>
  </r>
  <r>
    <x v="1"/>
    <x v="0"/>
    <n v="47000823"/>
    <x v="179"/>
    <d v="2021-08-31T00:00:00"/>
    <x v="1"/>
    <n v="7000118833"/>
    <n v="3205"/>
    <x v="1"/>
    <x v="1"/>
    <n v="480.75"/>
    <n v="0.7006"/>
    <n v="2245.4229999999998"/>
    <x v="4"/>
    <x v="1"/>
    <s v="Linie 34"/>
    <n v="5034"/>
  </r>
  <r>
    <x v="1"/>
    <x v="0"/>
    <n v="47000824"/>
    <x v="180"/>
    <d v="2021-08-31T00:00:00"/>
    <x v="1"/>
    <n v="7000118834"/>
    <n v="2646"/>
    <x v="1"/>
    <x v="1"/>
    <n v="396.9"/>
    <n v="0.75009999999999999"/>
    <n v="1984.7646"/>
    <x v="4"/>
    <x v="1"/>
    <s v="Linie 34"/>
    <n v="5034"/>
  </r>
  <r>
    <x v="1"/>
    <x v="0"/>
    <n v="47000825"/>
    <x v="181"/>
    <d v="2021-08-31T00:00:00"/>
    <x v="1"/>
    <n v="7000118835"/>
    <n v="1784"/>
    <x v="1"/>
    <x v="1"/>
    <n v="267.60000000000002"/>
    <n v="0.69069999999999998"/>
    <n v="1232.2088000000001"/>
    <x v="4"/>
    <x v="1"/>
    <s v="Linie 34"/>
    <n v="5034"/>
  </r>
  <r>
    <x v="1"/>
    <x v="0"/>
    <n v="47000849"/>
    <x v="39"/>
    <d v="2021-08-31T00:00:00"/>
    <x v="1"/>
    <n v="7000120223"/>
    <n v="414"/>
    <x v="1"/>
    <x v="1"/>
    <n v="894.24"/>
    <n v="9.3513000000000002"/>
    <n v="3871.4382000000001"/>
    <x v="4"/>
    <x v="1"/>
    <s v="Linie 3"/>
    <n v="5003"/>
  </r>
  <r>
    <x v="1"/>
    <x v="0"/>
    <n v="47000849"/>
    <x v="39"/>
    <d v="2021-08-31T00:00:00"/>
    <x v="1"/>
    <n v="7000120630"/>
    <n v="552"/>
    <x v="1"/>
    <x v="1"/>
    <n v="1192.32"/>
    <n v="9.3513000000000002"/>
    <n v="5161.9175999999998"/>
    <x v="4"/>
    <x v="1"/>
    <s v="Linie 6"/>
    <n v="5006"/>
  </r>
  <r>
    <x v="1"/>
    <x v="0"/>
    <n v="47000895"/>
    <x v="328"/>
    <d v="2021-08-31T00:00:00"/>
    <x v="1"/>
    <n v="7000119929"/>
    <n v="601"/>
    <x v="1"/>
    <x v="1"/>
    <n v="1202"/>
    <n v="7.7100999999999997"/>
    <n v="4633.7700999999997"/>
    <x v="4"/>
    <x v="1"/>
    <s v="Linie 6"/>
    <n v="5006"/>
  </r>
  <r>
    <x v="1"/>
    <x v="0"/>
    <n v="47000995"/>
    <x v="476"/>
    <d v="2021-08-31T00:00:00"/>
    <x v="1"/>
    <n v="7000119107"/>
    <n v="25937"/>
    <x v="1"/>
    <x v="1"/>
    <n v="3890.55"/>
    <n v="0.70760000000000001"/>
    <n v="18353.021199999999"/>
    <x v="4"/>
    <x v="1"/>
    <s v="Linie 34"/>
    <n v="5034"/>
  </r>
  <r>
    <x v="1"/>
    <x v="0"/>
    <n v="47000997"/>
    <x v="41"/>
    <d v="2021-08-31T00:00:00"/>
    <x v="1"/>
    <n v="7000119840"/>
    <n v="6348"/>
    <x v="1"/>
    <x v="1"/>
    <n v="952.2"/>
    <n v="0.67949999999999999"/>
    <n v="4313.4660000000003"/>
    <x v="3"/>
    <x v="1"/>
    <s v="Linie 11"/>
    <n v="5011"/>
  </r>
  <r>
    <x v="1"/>
    <x v="0"/>
    <n v="47000998"/>
    <x v="187"/>
    <d v="2021-08-31T00:00:00"/>
    <x v="1"/>
    <n v="7000119841"/>
    <n v="3324"/>
    <x v="1"/>
    <x v="1"/>
    <n v="498.6"/>
    <n v="0.64959999999999996"/>
    <n v="2159.2703999999999"/>
    <x v="3"/>
    <x v="1"/>
    <s v="Linie 11"/>
    <n v="5011"/>
  </r>
  <r>
    <x v="1"/>
    <x v="0"/>
    <n v="47001001"/>
    <x v="334"/>
    <d v="2021-08-31T00:00:00"/>
    <x v="1"/>
    <n v="7000119814"/>
    <n v="983"/>
    <x v="1"/>
    <x v="1"/>
    <n v="147.44999999999999"/>
    <n v="0.70779999999999998"/>
    <n v="695.76739999999995"/>
    <x v="4"/>
    <x v="1"/>
    <s v="Linie 34"/>
    <n v="5034"/>
  </r>
  <r>
    <x v="1"/>
    <x v="0"/>
    <n v="47001005"/>
    <x v="812"/>
    <d v="2021-08-31T00:00:00"/>
    <x v="1"/>
    <n v="7000119816"/>
    <n v="716"/>
    <x v="1"/>
    <x v="1"/>
    <n v="107.4"/>
    <n v="0.73799999999999999"/>
    <n v="528.40800000000002"/>
    <x v="4"/>
    <x v="1"/>
    <s v="Linie 34"/>
    <n v="5034"/>
  </r>
  <r>
    <x v="1"/>
    <x v="0"/>
    <n v="47001018"/>
    <x v="850"/>
    <d v="2021-08-31T00:00:00"/>
    <x v="1"/>
    <n v="7000119844"/>
    <n v="13334"/>
    <x v="1"/>
    <x v="1"/>
    <n v="2000.1"/>
    <n v="0.65690000000000004"/>
    <n v="8759.1046000000006"/>
    <x v="3"/>
    <x v="1"/>
    <s v="Linie 11"/>
    <n v="5011"/>
  </r>
  <r>
    <x v="1"/>
    <x v="0"/>
    <n v="48000057"/>
    <x v="817"/>
    <d v="2021-08-31T00:00:00"/>
    <x v="1"/>
    <n v="7000116610"/>
    <n v="5495"/>
    <x v="1"/>
    <x v="1"/>
    <n v="1208.9000000000001"/>
    <n v="1.1458999999999999"/>
    <n v="6296.7205000000004"/>
    <x v="4"/>
    <x v="1"/>
    <s v="Linie 35"/>
    <n v="5035"/>
  </r>
  <r>
    <x v="1"/>
    <x v="0"/>
    <n v="48000117"/>
    <x v="195"/>
    <d v="2021-08-31T00:00:00"/>
    <x v="1"/>
    <n v="7000118770"/>
    <n v="5732"/>
    <x v="1"/>
    <x v="1"/>
    <n v="1146.4000000000001"/>
    <n v="1.0744"/>
    <n v="6158.4607999999998"/>
    <x v="4"/>
    <x v="1"/>
    <s v="Linie 15"/>
    <n v="5015"/>
  </r>
  <r>
    <x v="1"/>
    <x v="0"/>
    <n v="48000118"/>
    <x v="550"/>
    <d v="2021-08-31T00:00:00"/>
    <x v="1"/>
    <n v="7000118771"/>
    <n v="8483"/>
    <x v="1"/>
    <x v="1"/>
    <n v="1696.6"/>
    <n v="0.98509999999999998"/>
    <n v="8356.6033000000007"/>
    <x v="4"/>
    <x v="1"/>
    <s v="Linie 15"/>
    <n v="5015"/>
  </r>
  <r>
    <x v="1"/>
    <x v="0"/>
    <n v="48000210"/>
    <x v="342"/>
    <d v="2021-08-31T00:00:00"/>
    <x v="1"/>
    <n v="7000120695"/>
    <n v="7712"/>
    <x v="1"/>
    <x v="1"/>
    <n v="1542.4"/>
    <n v="0.87060000000000004"/>
    <n v="6714.0672000000004"/>
    <x v="3"/>
    <x v="1"/>
    <s v="Linie 1"/>
    <n v="5001"/>
  </r>
  <r>
    <x v="1"/>
    <x v="0"/>
    <n v="48000956"/>
    <x v="741"/>
    <d v="2021-08-31T00:00:00"/>
    <x v="1"/>
    <n v="7000119919"/>
    <n v="1140"/>
    <x v="1"/>
    <x v="1"/>
    <n v="228"/>
    <n v="1.1841999999999999"/>
    <n v="1349.9880000000001"/>
    <x v="4"/>
    <x v="1"/>
    <s v="Linie 15"/>
    <n v="5015"/>
  </r>
  <r>
    <x v="1"/>
    <x v="0"/>
    <n v="48001017"/>
    <x v="821"/>
    <d v="2021-08-31T00:00:00"/>
    <x v="1"/>
    <n v="7000116619"/>
    <n v="3072"/>
    <x v="1"/>
    <x v="1"/>
    <n v="675.84"/>
    <n v="1.0744"/>
    <n v="3300.5567999999998"/>
    <x v="4"/>
    <x v="1"/>
    <s v="Linie 35"/>
    <n v="5035"/>
  </r>
  <r>
    <x v="1"/>
    <x v="0"/>
    <n v="49500048"/>
    <x v="744"/>
    <d v="2021-08-31T00:00:00"/>
    <x v="1"/>
    <n v="7000121020"/>
    <n v="985"/>
    <x v="0"/>
    <x v="0"/>
    <n v="985"/>
    <n v="1.764"/>
    <n v="1737.54"/>
    <x v="0"/>
    <x v="0"/>
    <s v="Vacumierung"/>
    <n v="5902"/>
  </r>
  <r>
    <x v="1"/>
    <x v="0"/>
    <n v="49500050"/>
    <x v="852"/>
    <d v="2021-08-31T00:00:00"/>
    <x v="1"/>
    <n v="7000120960"/>
    <n v="367"/>
    <x v="0"/>
    <x v="0"/>
    <n v="367"/>
    <n v="1.514"/>
    <n v="555.63800000000003"/>
    <x v="0"/>
    <x v="0"/>
    <s v="Vacumierung"/>
    <n v="5902"/>
  </r>
  <r>
    <x v="1"/>
    <x v="0"/>
    <n v="49500052"/>
    <x v="200"/>
    <d v="2021-08-31T00:00:00"/>
    <x v="1"/>
    <n v="7000120961"/>
    <n v="196"/>
    <x v="0"/>
    <x v="0"/>
    <n v="196"/>
    <n v="1.014"/>
    <n v="198.744"/>
    <x v="0"/>
    <x v="0"/>
    <s v="Vacumierung"/>
    <n v="5902"/>
  </r>
  <r>
    <x v="1"/>
    <x v="0"/>
    <n v="49500089"/>
    <x v="485"/>
    <d v="2021-08-31T00:00:00"/>
    <x v="1"/>
    <n v="7000121337"/>
    <n v="399"/>
    <x v="0"/>
    <x v="0"/>
    <n v="399"/>
    <n v="0.51400000000000001"/>
    <n v="205.08600000000001"/>
    <x v="0"/>
    <x v="0"/>
    <s v="Vacumierung"/>
    <n v="5902"/>
  </r>
  <r>
    <x v="1"/>
    <x v="0"/>
    <n v="49500132"/>
    <x v="350"/>
    <d v="2021-08-31T00:00:00"/>
    <x v="1"/>
    <n v="7000120954"/>
    <n v="296"/>
    <x v="0"/>
    <x v="0"/>
    <n v="296"/>
    <n v="2.0139999999999998"/>
    <n v="596.14400000000001"/>
    <x v="0"/>
    <x v="0"/>
    <s v="Vacumierung"/>
    <n v="5902"/>
  </r>
  <r>
    <x v="1"/>
    <x v="0"/>
    <n v="49500137"/>
    <x v="628"/>
    <d v="2021-08-31T00:00:00"/>
    <x v="1"/>
    <n v="7000121338"/>
    <n v="41"/>
    <x v="0"/>
    <x v="0"/>
    <n v="41"/>
    <n v="0.51400000000000001"/>
    <n v="21.074000000000002"/>
    <x v="0"/>
    <x v="0"/>
    <s v="Vacumierung"/>
    <n v="5902"/>
  </r>
  <r>
    <x v="1"/>
    <x v="0"/>
    <n v="49500143"/>
    <x v="487"/>
    <d v="2021-08-31T00:00:00"/>
    <x v="1"/>
    <n v="7000121334"/>
    <n v="587"/>
    <x v="0"/>
    <x v="0"/>
    <n v="587"/>
    <n v="0.51400000000000001"/>
    <n v="301.71800000000002"/>
    <x v="0"/>
    <x v="0"/>
    <s v="Vacumierung"/>
    <n v="5902"/>
  </r>
  <r>
    <x v="1"/>
    <x v="0"/>
    <n v="49500147"/>
    <x v="488"/>
    <d v="2021-08-31T00:00:00"/>
    <x v="1"/>
    <n v="7000121339"/>
    <n v="251"/>
    <x v="0"/>
    <x v="0"/>
    <n v="251"/>
    <n v="0.51400000000000001"/>
    <n v="129.01400000000001"/>
    <x v="0"/>
    <x v="0"/>
    <s v="Vacumierung"/>
    <n v="5902"/>
  </r>
  <r>
    <x v="1"/>
    <x v="0"/>
    <n v="49500166"/>
    <x v="683"/>
    <d v="2021-08-31T00:00:00"/>
    <x v="1"/>
    <n v="7000120955"/>
    <n v="400"/>
    <x v="0"/>
    <x v="0"/>
    <n v="400"/>
    <n v="1.014"/>
    <n v="405.6"/>
    <x v="0"/>
    <x v="0"/>
    <s v="Vacumierung"/>
    <n v="5902"/>
  </r>
  <r>
    <x v="1"/>
    <x v="0"/>
    <n v="49500178"/>
    <x v="53"/>
    <d v="2021-08-31T00:00:00"/>
    <x v="1"/>
    <n v="7000120836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31T00:00:00"/>
    <x v="1"/>
    <n v="7000120847"/>
    <n v="0"/>
    <x v="1"/>
    <x v="1"/>
    <n v="0"/>
    <n v="0.36659999999999998"/>
    <n v="0"/>
    <x v="3"/>
    <x v="1"/>
    <s v="Linie 9"/>
    <n v="5009"/>
  </r>
  <r>
    <x v="1"/>
    <x v="0"/>
    <n v="49500183"/>
    <x v="57"/>
    <d v="2021-08-31T00:00:00"/>
    <x v="1"/>
    <n v="7000120841"/>
    <n v="0"/>
    <x v="1"/>
    <x v="1"/>
    <n v="0"/>
    <n v="0.36659999999999998"/>
    <n v="0"/>
    <x v="3"/>
    <x v="1"/>
    <s v="Linie 9"/>
    <n v="5009"/>
  </r>
  <r>
    <x v="1"/>
    <x v="0"/>
    <n v="49500193"/>
    <x v="631"/>
    <d v="2021-08-31T00:00:00"/>
    <x v="1"/>
    <n v="7000120962"/>
    <n v="424"/>
    <x v="0"/>
    <x v="0"/>
    <n v="424"/>
    <n v="2.214"/>
    <n v="938.73599999999999"/>
    <x v="0"/>
    <x v="0"/>
    <s v="Vacumierung"/>
    <n v="5902"/>
  </r>
  <r>
    <x v="1"/>
    <x v="0"/>
    <n v="49500194"/>
    <x v="61"/>
    <d v="2021-08-31T00:00:00"/>
    <x v="1"/>
    <n v="7000121346"/>
    <n v="211"/>
    <x v="0"/>
    <x v="0"/>
    <n v="211"/>
    <n v="1.41E-2"/>
    <n v="2.9750999999999999"/>
    <x v="0"/>
    <x v="0"/>
    <s v="Vacumierung"/>
    <n v="5902"/>
  </r>
  <r>
    <x v="1"/>
    <x v="0"/>
    <n v="49500196"/>
    <x v="490"/>
    <d v="2021-08-31T00:00:00"/>
    <x v="1"/>
    <n v="7000120969"/>
    <n v="322"/>
    <x v="0"/>
    <x v="0"/>
    <n v="322"/>
    <n v="2.4E-2"/>
    <n v="7.7279999999999998"/>
    <x v="0"/>
    <x v="0"/>
    <s v="Vacumierung"/>
    <n v="5902"/>
  </r>
  <r>
    <x v="1"/>
    <x v="0"/>
    <n v="49500222"/>
    <x v="491"/>
    <d v="2021-08-31T00:00:00"/>
    <x v="1"/>
    <n v="7000120956"/>
    <n v="50"/>
    <x v="0"/>
    <x v="0"/>
    <n v="50"/>
    <n v="1.014"/>
    <n v="50.7"/>
    <x v="0"/>
    <x v="0"/>
    <s v="Vacumierung"/>
    <n v="5902"/>
  </r>
  <r>
    <x v="1"/>
    <x v="0"/>
    <n v="49500222"/>
    <x v="491"/>
    <d v="2021-08-31T00:00:00"/>
    <x v="1"/>
    <n v="7000120963"/>
    <n v="0"/>
    <x v="0"/>
    <x v="0"/>
    <n v="0"/>
    <n v="1.014"/>
    <n v="0"/>
    <x v="0"/>
    <x v="0"/>
    <s v="Vacumierung"/>
    <n v="5902"/>
  </r>
  <r>
    <x v="1"/>
    <x v="0"/>
    <n v="50000245"/>
    <x v="855"/>
    <d v="2021-08-31T00:00:00"/>
    <x v="1"/>
    <n v="7000121363"/>
    <n v="338"/>
    <x v="2"/>
    <x v="2"/>
    <n v="648.96"/>
    <n v="8.3202999999999996"/>
    <n v="2812.2613999999999"/>
    <x v="6"/>
    <x v="3"/>
    <s v="EVP Jermi bei Weissenhorn"/>
    <n v="6200"/>
  </r>
  <r>
    <x v="1"/>
    <x v="0"/>
    <n v="50000300"/>
    <x v="916"/>
    <d v="2021-08-31T00:00:00"/>
    <x v="1"/>
    <n v="7000121400"/>
    <n v="456"/>
    <x v="2"/>
    <x v="2"/>
    <n v="875.52"/>
    <n v="8.3183000000000007"/>
    <n v="3793.1448"/>
    <x v="6"/>
    <x v="3"/>
    <s v="EVP Jermi bei Weissenhorn"/>
    <n v="6200"/>
  </r>
  <r>
    <x v="1"/>
    <x v="0"/>
    <n v="57000074"/>
    <x v="687"/>
    <d v="2021-08-31T00:00:00"/>
    <x v="1"/>
    <n v="7000118567"/>
    <n v="230"/>
    <x v="2"/>
    <x v="2"/>
    <n v="287.5"/>
    <n v="9.7975999999999992"/>
    <n v="2253.4479999999999"/>
    <x v="4"/>
    <x v="1"/>
    <s v="Linie 7"/>
    <n v="5007"/>
  </r>
  <r>
    <x v="1"/>
    <x v="0"/>
    <n v="57000274"/>
    <x v="77"/>
    <d v="2021-08-31T00:00:00"/>
    <x v="1"/>
    <n v="7000121273"/>
    <n v="488"/>
    <x v="2"/>
    <x v="2"/>
    <n v="976"/>
    <n v="7.2601000000000004"/>
    <n v="3542.9288000000001"/>
    <x v="3"/>
    <x v="1"/>
    <s v="Wurstverpackung"/>
    <n v="5330"/>
  </r>
  <r>
    <x v="1"/>
    <x v="0"/>
    <n v="57000327"/>
    <x v="79"/>
    <d v="2021-08-31T00:00:00"/>
    <x v="1"/>
    <n v="7000120733"/>
    <n v="693"/>
    <x v="2"/>
    <x v="2"/>
    <n v="831.6"/>
    <n v="5.63"/>
    <n v="3901.59"/>
    <x v="7"/>
    <x v="4"/>
    <s v="Subunternehmer"/>
    <n v="9999"/>
  </r>
  <r>
    <x v="1"/>
    <x v="0"/>
    <n v="57000328"/>
    <x v="917"/>
    <d v="2021-08-31T00:00:00"/>
    <x v="1"/>
    <n v="7000119656"/>
    <n v="114"/>
    <x v="2"/>
    <x v="2"/>
    <n v="399"/>
    <n v="10.5847"/>
    <n v="1206.6558"/>
    <x v="3"/>
    <x v="1"/>
    <s v="Wurstverpackung"/>
    <n v="5330"/>
  </r>
  <r>
    <x v="1"/>
    <x v="0"/>
    <n v="57000423"/>
    <x v="211"/>
    <d v="2021-08-31T00:00:00"/>
    <x v="1"/>
    <n v="7000120437"/>
    <n v="466"/>
    <x v="2"/>
    <x v="2"/>
    <n v="838.8"/>
    <n v="10.6493"/>
    <n v="4962.5738000000001"/>
    <x v="3"/>
    <x v="1"/>
    <s v="Linie 9"/>
    <n v="5009"/>
  </r>
  <r>
    <x v="1"/>
    <x v="0"/>
    <n v="57000428"/>
    <x v="212"/>
    <d v="2021-08-31T00:00:00"/>
    <x v="1"/>
    <n v="7000120734"/>
    <n v="1920"/>
    <x v="2"/>
    <x v="2"/>
    <n v="11520"/>
    <n v="24.664100000000001"/>
    <n v="47355.072"/>
    <x v="7"/>
    <x v="4"/>
    <s v="Subunternehmer"/>
    <n v="9999"/>
  </r>
  <r>
    <x v="1"/>
    <x v="0"/>
    <n v="57000482"/>
    <x v="213"/>
    <d v="2021-08-31T00:00:00"/>
    <x v="1"/>
    <n v="7000119955"/>
    <n v="1419"/>
    <x v="2"/>
    <x v="2"/>
    <n v="3218.2919999999999"/>
    <n v="12.892899999999999"/>
    <n v="18295.025099999999"/>
    <x v="3"/>
    <x v="1"/>
    <s v="Wurstverpackung"/>
    <n v="5330"/>
  </r>
  <r>
    <x v="1"/>
    <x v="0"/>
    <n v="57000501"/>
    <x v="225"/>
    <d v="2021-08-31T00:00:00"/>
    <x v="1"/>
    <n v="7000120735"/>
    <n v="224"/>
    <x v="2"/>
    <x v="2"/>
    <n v="1344"/>
    <n v="26.768599999999999"/>
    <n v="5996.1664000000001"/>
    <x v="7"/>
    <x v="4"/>
    <s v="Subunternehmer"/>
    <n v="9999"/>
  </r>
  <r>
    <x v="1"/>
    <x v="0"/>
    <n v="57000502"/>
    <x v="225"/>
    <d v="2021-08-31T00:00:00"/>
    <x v="1"/>
    <n v="7000120736"/>
    <n v="1064"/>
    <x v="2"/>
    <x v="2"/>
    <n v="6384"/>
    <n v="26.432600000000001"/>
    <n v="28124.286400000001"/>
    <x v="7"/>
    <x v="4"/>
    <s v="Subunternehmer"/>
    <n v="9999"/>
  </r>
  <r>
    <x v="1"/>
    <x v="0"/>
    <n v="57000503"/>
    <x v="225"/>
    <d v="2021-08-31T00:00:00"/>
    <x v="1"/>
    <n v="7000120737"/>
    <n v="560"/>
    <x v="2"/>
    <x v="2"/>
    <n v="3360"/>
    <n v="26.6722"/>
    <n v="14936.432000000001"/>
    <x v="7"/>
    <x v="4"/>
    <s v="Subunternehmer"/>
    <n v="9999"/>
  </r>
  <r>
    <x v="1"/>
    <x v="0"/>
    <n v="57000504"/>
    <x v="225"/>
    <d v="2021-08-31T00:00:00"/>
    <x v="1"/>
    <n v="7000120738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8-31T00:00:00"/>
    <x v="1"/>
    <n v="7000120739"/>
    <n v="392"/>
    <x v="2"/>
    <x v="2"/>
    <n v="2352"/>
    <n v="26.5914"/>
    <n v="10423.828799999999"/>
    <x v="7"/>
    <x v="4"/>
    <s v="Subunternehmer"/>
    <n v="9999"/>
  </r>
  <r>
    <x v="1"/>
    <x v="0"/>
    <n v="57000579"/>
    <x v="918"/>
    <d v="2021-08-31T00:00:00"/>
    <x v="1"/>
    <n v="7000119720"/>
    <n v="61"/>
    <x v="2"/>
    <x v="2"/>
    <n v="109.8"/>
    <n v="8.9760000000000009"/>
    <n v="547.53599999999994"/>
    <x v="3"/>
    <x v="1"/>
    <s v="Linie 9"/>
    <n v="5009"/>
  </r>
  <r>
    <x v="1"/>
    <x v="0"/>
    <n v="57000584"/>
    <x v="214"/>
    <d v="2021-08-31T00:00:00"/>
    <x v="1"/>
    <n v="7000119151"/>
    <n v="2574"/>
    <x v="2"/>
    <x v="2"/>
    <n v="2779.92"/>
    <n v="4.5556999999999999"/>
    <n v="11726.371800000001"/>
    <x v="3"/>
    <x v="1"/>
    <s v="Linie 16"/>
    <n v="5016"/>
  </r>
  <r>
    <x v="1"/>
    <x v="0"/>
    <n v="57000605"/>
    <x v="367"/>
    <d v="2021-08-31T00:00:00"/>
    <x v="1"/>
    <n v="7000121176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08-31T00:00:00"/>
    <x v="1"/>
    <n v="7000121178"/>
    <n v="476"/>
    <x v="2"/>
    <x v="0"/>
    <n v="571.20000000000005"/>
    <n v="5.2899000000000003"/>
    <n v="3021.5908800000002"/>
    <x v="8"/>
    <x v="5"/>
    <s v="Linie 22"/>
    <n v="5022"/>
  </r>
  <r>
    <x v="1"/>
    <x v="0"/>
    <n v="57000610"/>
    <x v="370"/>
    <d v="2021-08-31T00:00:00"/>
    <x v="1"/>
    <n v="7000121180"/>
    <n v="68"/>
    <x v="2"/>
    <x v="0"/>
    <n v="81.599999999999994"/>
    <n v="5.2880000000000003"/>
    <n v="431.50080000000003"/>
    <x v="8"/>
    <x v="5"/>
    <s v="Linie 22"/>
    <n v="5022"/>
  </r>
  <r>
    <x v="1"/>
    <x v="0"/>
    <n v="57000641"/>
    <x v="87"/>
    <d v="2021-08-31T00:00:00"/>
    <x v="1"/>
    <n v="7000121184"/>
    <n v="2992"/>
    <x v="2"/>
    <x v="0"/>
    <n v="3590.4"/>
    <n v="5.2706999999999997"/>
    <n v="18923.921279999999"/>
    <x v="8"/>
    <x v="5"/>
    <s v="Linie 22"/>
    <n v="5022"/>
  </r>
  <r>
    <x v="1"/>
    <x v="0"/>
    <n v="57000646"/>
    <x v="789"/>
    <d v="2021-08-31T00:00:00"/>
    <x v="1"/>
    <n v="7000120743"/>
    <n v="112"/>
    <x v="2"/>
    <x v="2"/>
    <n v="672"/>
    <n v="26.3217"/>
    <n v="2948.0304000000001"/>
    <x v="7"/>
    <x v="4"/>
    <s v="Subunternehmer"/>
    <n v="9999"/>
  </r>
  <r>
    <x v="1"/>
    <x v="0"/>
    <n v="57000652"/>
    <x v="372"/>
    <d v="2021-08-31T00:00:00"/>
    <x v="1"/>
    <n v="7000121185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8-31T00:00:00"/>
    <x v="1"/>
    <n v="7000121187"/>
    <n v="136"/>
    <x v="2"/>
    <x v="0"/>
    <n v="163.19999999999999"/>
    <n v="5.2930999999999999"/>
    <n v="863.83392000000003"/>
    <x v="8"/>
    <x v="5"/>
    <s v="Linie 22"/>
    <n v="5022"/>
  </r>
  <r>
    <x v="1"/>
    <x v="0"/>
    <n v="57000665"/>
    <x v="376"/>
    <d v="2021-08-31T00:00:00"/>
    <x v="1"/>
    <n v="7000121188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8-31T00:00:00"/>
    <x v="1"/>
    <n v="7000121189"/>
    <n v="136"/>
    <x v="2"/>
    <x v="0"/>
    <n v="163.19999999999999"/>
    <n v="5.2884000000000002"/>
    <n v="863.06687999999997"/>
    <x v="8"/>
    <x v="5"/>
    <s v="Linie 22"/>
    <n v="5022"/>
  </r>
  <r>
    <x v="1"/>
    <x v="0"/>
    <n v="57000673"/>
    <x v="89"/>
    <d v="2021-08-31T00:00:00"/>
    <x v="1"/>
    <n v="7000121190"/>
    <n v="0"/>
    <x v="2"/>
    <x v="0"/>
    <n v="0"/>
    <n v="4.5125000000000002"/>
    <n v="0"/>
    <x v="8"/>
    <x v="5"/>
    <s v="Linie 22"/>
    <n v="5022"/>
  </r>
  <r>
    <x v="1"/>
    <x v="0"/>
    <n v="57000682"/>
    <x v="221"/>
    <d v="2021-08-31T00:00:00"/>
    <x v="1"/>
    <n v="7000118745"/>
    <n v="360"/>
    <x v="2"/>
    <x v="2"/>
    <n v="3916.8"/>
    <n v="26.2059"/>
    <n v="9434.1239999999998"/>
    <x v="3"/>
    <x v="1"/>
    <s v="Wurstverpackung"/>
    <n v="5330"/>
  </r>
  <r>
    <x v="1"/>
    <x v="0"/>
    <n v="57000719"/>
    <x v="380"/>
    <d v="2021-08-31T00:00:00"/>
    <x v="1"/>
    <n v="7000121191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8-31T00:00:00"/>
    <x v="1"/>
    <n v="7000120727"/>
    <n v="4320"/>
    <x v="2"/>
    <x v="2"/>
    <n v="9072"/>
    <n v="10.3809"/>
    <n v="44845.487999999998"/>
    <x v="7"/>
    <x v="4"/>
    <s v="Subunternehmer"/>
    <n v="9999"/>
  </r>
  <r>
    <x v="1"/>
    <x v="0"/>
    <n v="57000730"/>
    <x v="506"/>
    <d v="2021-08-31T00:00:00"/>
    <x v="1"/>
    <n v="7000120697"/>
    <n v="0"/>
    <x v="2"/>
    <x v="0"/>
    <n v="0"/>
    <n v="3.5546000000000002"/>
    <n v="0"/>
    <x v="3"/>
    <x v="1"/>
    <s v="Wurstverpackung"/>
    <n v="5330"/>
  </r>
  <r>
    <x v="1"/>
    <x v="0"/>
    <n v="58000138"/>
    <x v="94"/>
    <d v="2021-08-31T00:00:00"/>
    <x v="1"/>
    <n v="7000120717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8-31T00:00:00"/>
    <x v="1"/>
    <n v="7000120718"/>
    <n v="945"/>
    <x v="2"/>
    <x v="2"/>
    <n v="3402"/>
    <n v="16.623200000000001"/>
    <n v="15708.924000000001"/>
    <x v="7"/>
    <x v="4"/>
    <s v="Subunternehmer"/>
    <n v="9999"/>
  </r>
  <r>
    <x v="1"/>
    <x v="0"/>
    <n v="58000179"/>
    <x v="95"/>
    <d v="2021-08-31T00:00:00"/>
    <x v="1"/>
    <n v="7000120719"/>
    <n v="756"/>
    <x v="2"/>
    <x v="2"/>
    <n v="3024"/>
    <n v="23.624700000000001"/>
    <n v="17860.2732"/>
    <x v="7"/>
    <x v="4"/>
    <s v="Subunternehmer"/>
    <n v="9999"/>
  </r>
  <r>
    <x v="1"/>
    <x v="0"/>
    <n v="58000237"/>
    <x v="641"/>
    <d v="2021-08-31T00:00:00"/>
    <x v="1"/>
    <n v="7000120515"/>
    <n v="4800"/>
    <x v="2"/>
    <x v="2"/>
    <n v="46080"/>
    <n v="33.716999999999999"/>
    <n v="161841.60000000001"/>
    <x v="5"/>
    <x v="2"/>
    <s v="Linie 31"/>
    <n v="5031"/>
  </r>
  <r>
    <x v="1"/>
    <x v="0"/>
    <n v="58000237"/>
    <x v="641"/>
    <d v="2021-08-31T00:00:00"/>
    <x v="1"/>
    <n v="7000120627"/>
    <n v="5889"/>
    <x v="2"/>
    <x v="2"/>
    <n v="56534.400000000001"/>
    <n v="33.716999999999999"/>
    <n v="198559.413"/>
    <x v="5"/>
    <x v="2"/>
    <s v="Linie 30"/>
    <n v="5030"/>
  </r>
  <r>
    <x v="1"/>
    <x v="0"/>
    <n v="58000458"/>
    <x v="642"/>
    <d v="2021-08-31T00:00:00"/>
    <x v="1"/>
    <n v="7000117619"/>
    <n v="1882"/>
    <x v="2"/>
    <x v="2"/>
    <n v="12044.8"/>
    <n v="22.589700000000001"/>
    <n v="42513.815399999999"/>
    <x v="5"/>
    <x v="2"/>
    <s v="Linie 31"/>
    <n v="5031"/>
  </r>
  <r>
    <x v="1"/>
    <x v="0"/>
    <n v="58000541"/>
    <x v="702"/>
    <d v="2021-08-31T00:00:00"/>
    <x v="1"/>
    <n v="7000119514"/>
    <n v="1488"/>
    <x v="2"/>
    <x v="2"/>
    <n v="3273.6"/>
    <n v="10.577"/>
    <n v="15738.575999999999"/>
    <x v="4"/>
    <x v="1"/>
    <s v="Linie 35"/>
    <n v="5035"/>
  </r>
  <r>
    <x v="1"/>
    <x v="0"/>
    <n v="58000569"/>
    <x v="919"/>
    <d v="2021-08-31T00:00:00"/>
    <x v="1"/>
    <n v="7000120545"/>
    <n v="58"/>
    <x v="2"/>
    <x v="2"/>
    <n v="828.24"/>
    <n v="69.806899999999999"/>
    <n v="4048.8002000000001"/>
    <x v="4"/>
    <x v="1"/>
    <s v="Linie 3"/>
    <n v="5003"/>
  </r>
  <r>
    <x v="1"/>
    <x v="0"/>
    <n v="58000572"/>
    <x v="390"/>
    <d v="2021-08-31T00:00:00"/>
    <x v="1"/>
    <n v="7000119884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8-31T00:00:00"/>
    <x v="1"/>
    <n v="7000120221"/>
    <n v="260"/>
    <x v="2"/>
    <x v="2"/>
    <n v="468"/>
    <n v="10.9306"/>
    <n v="2841.9560000000001"/>
    <x v="4"/>
    <x v="1"/>
    <s v="Linie 33"/>
    <n v="5033"/>
  </r>
  <r>
    <x v="1"/>
    <x v="0"/>
    <n v="58000610"/>
    <x v="704"/>
    <d v="2021-08-31T00:00:00"/>
    <x v="1"/>
    <n v="7000120754"/>
    <n v="5600"/>
    <x v="2"/>
    <x v="2"/>
    <n v="19712"/>
    <n v="16.462900000000001"/>
    <n v="92192.24"/>
    <x v="7"/>
    <x v="4"/>
    <s v="Subunternehmer"/>
    <n v="9999"/>
  </r>
  <r>
    <x v="1"/>
    <x v="0"/>
    <n v="58000631"/>
    <x v="229"/>
    <d v="2021-08-31T00:00:00"/>
    <x v="1"/>
    <n v="7000121031"/>
    <n v="544"/>
    <x v="2"/>
    <x v="0"/>
    <n v="598.4"/>
    <n v="6.5789999999999997"/>
    <n v="3936.8735999999999"/>
    <x v="8"/>
    <x v="5"/>
    <s v="Linie 20"/>
    <n v="5020"/>
  </r>
  <r>
    <x v="1"/>
    <x v="0"/>
    <n v="58000638"/>
    <x v="391"/>
    <d v="2021-08-31T00:00:00"/>
    <x v="1"/>
    <n v="7000121205"/>
    <n v="136"/>
    <x v="2"/>
    <x v="0"/>
    <n v="134.63999999999999"/>
    <n v="7.7550999999999997"/>
    <n v="1044.1466640000001"/>
    <x v="8"/>
    <x v="5"/>
    <s v="Linie 23"/>
    <n v="5023"/>
  </r>
  <r>
    <x v="1"/>
    <x v="0"/>
    <n v="58000651"/>
    <x v="392"/>
    <d v="2021-08-31T00:00:00"/>
    <x v="1"/>
    <n v="7000121105"/>
    <n v="918"/>
    <x v="2"/>
    <x v="0"/>
    <n v="908.82"/>
    <n v="7.3226000000000004"/>
    <n v="6654.9253319999998"/>
    <x v="8"/>
    <x v="5"/>
    <s v="Linie 21"/>
    <n v="5021"/>
  </r>
  <r>
    <x v="1"/>
    <x v="0"/>
    <n v="58000670"/>
    <x v="393"/>
    <d v="2021-08-31T00:00:00"/>
    <x v="1"/>
    <n v="7000121212"/>
    <n v="34"/>
    <x v="2"/>
    <x v="0"/>
    <n v="33.659999999999997"/>
    <n v="7.7590000000000003"/>
    <n v="261.16793999999999"/>
    <x v="8"/>
    <x v="5"/>
    <s v="Linie 23"/>
    <n v="5023"/>
  </r>
  <r>
    <x v="1"/>
    <x v="0"/>
    <n v="58000678"/>
    <x v="237"/>
    <d v="2021-08-31T00:00:00"/>
    <x v="1"/>
    <n v="7000121035"/>
    <n v="68"/>
    <x v="2"/>
    <x v="0"/>
    <n v="74.8"/>
    <n v="6.5829000000000004"/>
    <n v="492.40091999999999"/>
    <x v="8"/>
    <x v="5"/>
    <s v="Linie 20"/>
    <n v="5020"/>
  </r>
  <r>
    <x v="1"/>
    <x v="0"/>
    <n v="58000682"/>
    <x v="394"/>
    <d v="2021-08-31T00:00:00"/>
    <x v="1"/>
    <n v="7000121213"/>
    <n v="34"/>
    <x v="2"/>
    <x v="0"/>
    <n v="33.659999999999997"/>
    <n v="7.7423999999999999"/>
    <n v="260.60918400000003"/>
    <x v="8"/>
    <x v="5"/>
    <s v="Linie 23"/>
    <n v="5023"/>
  </r>
  <r>
    <x v="1"/>
    <x v="0"/>
    <n v="58000685"/>
    <x v="240"/>
    <d v="2021-08-31T00:00:00"/>
    <x v="1"/>
    <n v="7000121109"/>
    <n v="68"/>
    <x v="2"/>
    <x v="0"/>
    <n v="67.319999999999993"/>
    <n v="7.5054999999999996"/>
    <n v="505.27026000000001"/>
    <x v="8"/>
    <x v="5"/>
    <s v="Linie 21"/>
    <n v="5021"/>
  </r>
  <r>
    <x v="1"/>
    <x v="0"/>
    <n v="58000689"/>
    <x v="395"/>
    <d v="2021-08-31T00:00:00"/>
    <x v="1"/>
    <n v="7000121037"/>
    <n v="68"/>
    <x v="2"/>
    <x v="0"/>
    <n v="74.8"/>
    <n v="6.5807000000000002"/>
    <n v="492.23635999999999"/>
    <x v="8"/>
    <x v="5"/>
    <s v="Linie 20"/>
    <n v="5020"/>
  </r>
  <r>
    <x v="1"/>
    <x v="0"/>
    <n v="58000696"/>
    <x v="397"/>
    <d v="2021-08-31T00:00:00"/>
    <x v="1"/>
    <n v="7000121217"/>
    <n v="68"/>
    <x v="2"/>
    <x v="0"/>
    <n v="67.319999999999993"/>
    <n v="7.7389000000000001"/>
    <n v="520.98274800000002"/>
    <x v="8"/>
    <x v="5"/>
    <s v="Linie 23"/>
    <n v="5023"/>
  </r>
  <r>
    <x v="1"/>
    <x v="0"/>
    <n v="58000703"/>
    <x v="398"/>
    <d v="2021-08-31T00:00:00"/>
    <x v="1"/>
    <n v="7000121039"/>
    <n v="102"/>
    <x v="2"/>
    <x v="0"/>
    <n v="112.2"/>
    <n v="6.5829000000000004"/>
    <n v="738.60137999999995"/>
    <x v="8"/>
    <x v="5"/>
    <s v="Linie 20"/>
    <n v="5020"/>
  </r>
  <r>
    <x v="1"/>
    <x v="0"/>
    <n v="58000708"/>
    <x v="400"/>
    <d v="2021-08-31T00:00:00"/>
    <x v="1"/>
    <n v="7000121220"/>
    <n v="68"/>
    <x v="2"/>
    <x v="0"/>
    <n v="67.319999999999993"/>
    <n v="7.7413999999999996"/>
    <n v="521.15104799999995"/>
    <x v="8"/>
    <x v="5"/>
    <s v="Linie 23"/>
    <n v="5023"/>
  </r>
  <r>
    <x v="1"/>
    <x v="0"/>
    <n v="58000716"/>
    <x v="247"/>
    <d v="2021-08-31T00:00:00"/>
    <x v="1"/>
    <n v="7000121043"/>
    <n v="68"/>
    <x v="2"/>
    <x v="0"/>
    <n v="74.8"/>
    <n v="6.5819999999999999"/>
    <n v="492.33359999999999"/>
    <x v="8"/>
    <x v="5"/>
    <s v="Linie 20"/>
    <n v="5020"/>
  </r>
  <r>
    <x v="1"/>
    <x v="0"/>
    <n v="58000730"/>
    <x v="250"/>
    <d v="2021-08-31T00:00:00"/>
    <x v="1"/>
    <n v="7000121046"/>
    <n v="136"/>
    <x v="2"/>
    <x v="0"/>
    <n v="149.6"/>
    <n v="6.5758000000000001"/>
    <n v="983.73968000000002"/>
    <x v="8"/>
    <x v="5"/>
    <s v="Linie 20"/>
    <n v="5020"/>
  </r>
  <r>
    <x v="1"/>
    <x v="0"/>
    <n v="58000760"/>
    <x v="404"/>
    <d v="2021-08-31T00:00:00"/>
    <x v="1"/>
    <n v="7000121229"/>
    <n v="68"/>
    <x v="2"/>
    <x v="0"/>
    <n v="67.319999999999993"/>
    <n v="7.7198000000000002"/>
    <n v="519.69693600000005"/>
    <x v="8"/>
    <x v="5"/>
    <s v="Linie 23"/>
    <n v="5023"/>
  </r>
  <r>
    <x v="1"/>
    <x v="0"/>
    <n v="58000772"/>
    <x v="406"/>
    <d v="2021-08-31T00:00:00"/>
    <x v="1"/>
    <n v="7000121116"/>
    <n v="204"/>
    <x v="2"/>
    <x v="0"/>
    <n v="201.96"/>
    <n v="7.2915999999999999"/>
    <n v="1472.6115359999999"/>
    <x v="8"/>
    <x v="5"/>
    <s v="Linie 21"/>
    <n v="5021"/>
  </r>
  <r>
    <x v="1"/>
    <x v="0"/>
    <n v="58000774"/>
    <x v="407"/>
    <d v="2021-08-31T00:00:00"/>
    <x v="1"/>
    <n v="7000121051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8-31T00:00:00"/>
    <x v="1"/>
    <n v="7000121118"/>
    <n v="136"/>
    <x v="2"/>
    <x v="0"/>
    <n v="134.63999999999999"/>
    <n v="7.5030000000000001"/>
    <n v="1010.20392"/>
    <x v="8"/>
    <x v="5"/>
    <s v="Linie 21"/>
    <n v="5021"/>
  </r>
  <r>
    <x v="1"/>
    <x v="0"/>
    <n v="58000833"/>
    <x v="920"/>
    <d v="2021-08-31T00:00:00"/>
    <x v="1"/>
    <n v="7000121055"/>
    <n v="340"/>
    <x v="2"/>
    <x v="0"/>
    <n v="336.6"/>
    <n v="7.9766000000000004"/>
    <n v="2684.9235600000002"/>
    <x v="8"/>
    <x v="5"/>
    <s v="Linie 20"/>
    <n v="5020"/>
  </r>
  <r>
    <x v="1"/>
    <x v="0"/>
    <n v="58000835"/>
    <x v="103"/>
    <d v="2021-08-31T00:00:00"/>
    <x v="1"/>
    <n v="7000120609"/>
    <n v="2975"/>
    <x v="2"/>
    <x v="0"/>
    <n v="2945.25"/>
    <n v="7.7157999999999998"/>
    <n v="22724.95995"/>
    <x v="8"/>
    <x v="5"/>
    <s v="Linie 23"/>
    <n v="5023"/>
  </r>
  <r>
    <x v="1"/>
    <x v="0"/>
    <n v="58000851"/>
    <x v="646"/>
    <d v="2021-08-31T00:00:00"/>
    <x v="1"/>
    <n v="7000121058"/>
    <n v="272"/>
    <x v="2"/>
    <x v="0"/>
    <n v="299.2"/>
    <n v="6.5758000000000001"/>
    <n v="1967.47936"/>
    <x v="8"/>
    <x v="5"/>
    <s v="Linie 20"/>
    <n v="5020"/>
  </r>
  <r>
    <x v="1"/>
    <x v="0"/>
    <n v="58000853"/>
    <x v="830"/>
    <d v="2021-08-31T00:00:00"/>
    <x v="1"/>
    <n v="7000121237"/>
    <n v="136"/>
    <x v="2"/>
    <x v="0"/>
    <n v="134.63999999999999"/>
    <n v="7.7427999999999999"/>
    <n v="1042.4905920000001"/>
    <x v="8"/>
    <x v="5"/>
    <s v="Linie 23"/>
    <n v="5023"/>
  </r>
  <r>
    <x v="1"/>
    <x v="0"/>
    <n v="58000859"/>
    <x v="260"/>
    <d v="2021-08-31T00:00:00"/>
    <x v="1"/>
    <n v="7000121059"/>
    <n v="136"/>
    <x v="2"/>
    <x v="0"/>
    <n v="149.6"/>
    <n v="6.5780000000000003"/>
    <n v="984.06880000000001"/>
    <x v="8"/>
    <x v="5"/>
    <s v="Linie 20"/>
    <n v="5020"/>
  </r>
  <r>
    <x v="1"/>
    <x v="0"/>
    <n v="58000861"/>
    <x v="410"/>
    <d v="2021-08-31T00:00:00"/>
    <x v="1"/>
    <n v="7000121239"/>
    <n v="102"/>
    <x v="2"/>
    <x v="0"/>
    <n v="100.98"/>
    <n v="7.7413999999999996"/>
    <n v="781.72657200000003"/>
    <x v="8"/>
    <x v="5"/>
    <s v="Linie 23"/>
    <n v="5023"/>
  </r>
  <r>
    <x v="1"/>
    <x v="0"/>
    <n v="58000885"/>
    <x v="265"/>
    <d v="2021-08-31T00:00:00"/>
    <x v="1"/>
    <n v="7000121063"/>
    <n v="408"/>
    <x v="2"/>
    <x v="0"/>
    <n v="448.8"/>
    <n v="6.5925000000000002"/>
    <n v="2958.7139999999999"/>
    <x v="8"/>
    <x v="5"/>
    <s v="Linie 20"/>
    <n v="5020"/>
  </r>
  <r>
    <x v="1"/>
    <x v="0"/>
    <n v="58000899"/>
    <x v="755"/>
    <d v="2021-08-31T00:00:00"/>
    <x v="1"/>
    <n v="7000121245"/>
    <n v="272"/>
    <x v="2"/>
    <x v="0"/>
    <n v="269.27999999999997"/>
    <n v="7.7389000000000001"/>
    <n v="2083.9309920000001"/>
    <x v="8"/>
    <x v="5"/>
    <s v="Linie 23"/>
    <n v="5023"/>
  </r>
  <r>
    <x v="1"/>
    <x v="0"/>
    <n v="58000900"/>
    <x v="866"/>
    <d v="2021-08-31T00:00:00"/>
    <x v="1"/>
    <n v="7000120759"/>
    <n v="2275"/>
    <x v="2"/>
    <x v="2"/>
    <n v="5460"/>
    <n v="23.767299999999999"/>
    <n v="54070.607499999998"/>
    <x v="7"/>
    <x v="4"/>
    <s v="Subunternehmer"/>
    <n v="9999"/>
  </r>
  <r>
    <x v="1"/>
    <x v="0"/>
    <n v="58000901"/>
    <x v="647"/>
    <d v="2021-08-31T00:00:00"/>
    <x v="1"/>
    <n v="7000120760"/>
    <n v="1392"/>
    <x v="2"/>
    <x v="2"/>
    <n v="6681.6"/>
    <n v="27.831900000000001"/>
    <n v="38742.004800000002"/>
    <x v="7"/>
    <x v="4"/>
    <s v="Subunternehmer"/>
    <n v="9999"/>
  </r>
  <r>
    <x v="1"/>
    <x v="0"/>
    <n v="58000904"/>
    <x v="268"/>
    <d v="2021-08-31T00:00:00"/>
    <x v="1"/>
    <n v="7000121124"/>
    <n v="306"/>
    <x v="2"/>
    <x v="0"/>
    <n v="302.94"/>
    <n v="7.5054999999999996"/>
    <n v="2273.7161700000001"/>
    <x v="8"/>
    <x v="5"/>
    <s v="Linie 21"/>
    <n v="5021"/>
  </r>
  <r>
    <x v="1"/>
    <x v="0"/>
    <n v="58000906"/>
    <x v="867"/>
    <d v="2021-08-31T00:00:00"/>
    <x v="1"/>
    <n v="7000121125"/>
    <n v="408"/>
    <x v="2"/>
    <x v="0"/>
    <n v="403.92"/>
    <n v="7.5088999999999997"/>
    <n v="3032.9948880000002"/>
    <x v="8"/>
    <x v="5"/>
    <s v="Linie 21"/>
    <n v="5021"/>
  </r>
  <r>
    <x v="1"/>
    <x v="0"/>
    <n v="58000908"/>
    <x v="270"/>
    <d v="2021-08-31T00:00:00"/>
    <x v="1"/>
    <n v="7000121127"/>
    <n v="544"/>
    <x v="2"/>
    <x v="0"/>
    <n v="538.55999999999995"/>
    <n v="7.5054999999999996"/>
    <n v="4042.1620800000001"/>
    <x v="8"/>
    <x v="5"/>
    <s v="Linie 21"/>
    <n v="5021"/>
  </r>
  <r>
    <x v="1"/>
    <x v="0"/>
    <n v="58000920"/>
    <x v="413"/>
    <d v="2021-08-31T00:00:00"/>
    <x v="1"/>
    <n v="7000121128"/>
    <n v="170"/>
    <x v="2"/>
    <x v="0"/>
    <n v="168.3"/>
    <n v="7.3190999999999997"/>
    <n v="1231.8045300000001"/>
    <x v="8"/>
    <x v="5"/>
    <s v="Linie 21"/>
    <n v="5021"/>
  </r>
  <r>
    <x v="1"/>
    <x v="0"/>
    <n v="58000939"/>
    <x v="921"/>
    <d v="2021-08-31T00:00:00"/>
    <x v="1"/>
    <n v="7000121132"/>
    <n v="408"/>
    <x v="2"/>
    <x v="0"/>
    <n v="403.92"/>
    <n v="7.5054999999999996"/>
    <n v="3031.62156"/>
    <x v="8"/>
    <x v="5"/>
    <s v="Linie 21"/>
    <n v="5021"/>
  </r>
  <r>
    <x v="1"/>
    <x v="0"/>
    <n v="58000940"/>
    <x v="414"/>
    <d v="2021-08-31T00:00:00"/>
    <x v="1"/>
    <n v="7000121071"/>
    <n v="34"/>
    <x v="2"/>
    <x v="0"/>
    <n v="37.4"/>
    <n v="6.5814000000000004"/>
    <n v="246.14436000000001"/>
    <x v="8"/>
    <x v="5"/>
    <s v="Linie 20"/>
    <n v="5020"/>
  </r>
  <r>
    <x v="1"/>
    <x v="0"/>
    <n v="58000947"/>
    <x v="273"/>
    <d v="2021-08-31T00:00:00"/>
    <x v="1"/>
    <n v="7000121072"/>
    <n v="170"/>
    <x v="2"/>
    <x v="0"/>
    <n v="187"/>
    <n v="6.5768000000000004"/>
    <n v="1229.8616"/>
    <x v="8"/>
    <x v="5"/>
    <s v="Linie 20"/>
    <n v="5020"/>
  </r>
  <r>
    <x v="1"/>
    <x v="0"/>
    <n v="58000956"/>
    <x v="416"/>
    <d v="2021-08-31T00:00:00"/>
    <x v="1"/>
    <n v="7000121248"/>
    <n v="68"/>
    <x v="2"/>
    <x v="0"/>
    <n v="67.319999999999993"/>
    <n v="7.7389000000000001"/>
    <n v="520.98274800000002"/>
    <x v="8"/>
    <x v="5"/>
    <s v="Linie 23"/>
    <n v="5023"/>
  </r>
  <r>
    <x v="1"/>
    <x v="0"/>
    <n v="58000960"/>
    <x v="276"/>
    <d v="2021-08-31T00:00:00"/>
    <x v="1"/>
    <n v="7000121074"/>
    <n v="68"/>
    <x v="2"/>
    <x v="0"/>
    <n v="74.8"/>
    <n v="6.5747999999999998"/>
    <n v="491.79503999999997"/>
    <x v="8"/>
    <x v="5"/>
    <s v="Linie 20"/>
    <n v="5020"/>
  </r>
  <r>
    <x v="1"/>
    <x v="0"/>
    <n v="58000977"/>
    <x v="869"/>
    <d v="2021-08-31T00:00:00"/>
    <x v="1"/>
    <n v="7000121136"/>
    <n v="68"/>
    <x v="2"/>
    <x v="0"/>
    <n v="67.319999999999993"/>
    <n v="7.5378999999999996"/>
    <n v="507.45142800000002"/>
    <x v="8"/>
    <x v="5"/>
    <s v="Linie 21"/>
    <n v="5021"/>
  </r>
  <r>
    <x v="1"/>
    <x v="0"/>
    <n v="58000984"/>
    <x v="418"/>
    <d v="2021-08-31T00:00:00"/>
    <x v="1"/>
    <n v="7000121077"/>
    <n v="68"/>
    <x v="2"/>
    <x v="0"/>
    <n v="74.8"/>
    <n v="6.5829000000000004"/>
    <n v="492.40091999999999"/>
    <x v="8"/>
    <x v="5"/>
    <s v="Linie 20"/>
    <n v="5020"/>
  </r>
  <r>
    <x v="1"/>
    <x v="0"/>
    <n v="58000985"/>
    <x v="835"/>
    <d v="2021-08-31T00:00:00"/>
    <x v="1"/>
    <n v="7000121137"/>
    <n v="136"/>
    <x v="2"/>
    <x v="0"/>
    <n v="134.63999999999999"/>
    <n v="7.3181000000000003"/>
    <n v="985.30898400000001"/>
    <x v="8"/>
    <x v="5"/>
    <s v="Linie 21"/>
    <n v="5021"/>
  </r>
  <r>
    <x v="1"/>
    <x v="0"/>
    <n v="58000992"/>
    <x v="870"/>
    <d v="2021-08-31T00:00:00"/>
    <x v="1"/>
    <n v="7000121139"/>
    <n v="68"/>
    <x v="2"/>
    <x v="0"/>
    <n v="67.319999999999993"/>
    <n v="7.5073999999999996"/>
    <n v="505.398168"/>
    <x v="8"/>
    <x v="5"/>
    <s v="Linie 21"/>
    <n v="5021"/>
  </r>
  <r>
    <x v="1"/>
    <x v="0"/>
    <n v="58000996"/>
    <x v="420"/>
    <d v="2021-08-31T00:00:00"/>
    <x v="1"/>
    <n v="7000121079"/>
    <n v="136"/>
    <x v="2"/>
    <x v="0"/>
    <n v="149.6"/>
    <n v="6.5730000000000004"/>
    <n v="983.32079999999996"/>
    <x v="8"/>
    <x v="5"/>
    <s v="Linie 20"/>
    <n v="5020"/>
  </r>
  <r>
    <x v="1"/>
    <x v="0"/>
    <n v="58000998"/>
    <x v="713"/>
    <d v="2021-08-31T00:00:00"/>
    <x v="1"/>
    <n v="7000121140"/>
    <n v="68"/>
    <x v="2"/>
    <x v="0"/>
    <n v="67.319999999999993"/>
    <n v="7.3155999999999999"/>
    <n v="492.48619200000002"/>
    <x v="8"/>
    <x v="5"/>
    <s v="Linie 21"/>
    <n v="5021"/>
  </r>
  <r>
    <x v="1"/>
    <x v="0"/>
    <n v="58001013"/>
    <x v="422"/>
    <d v="2021-08-31T00:00:00"/>
    <x v="1"/>
    <n v="7000121144"/>
    <n v="102"/>
    <x v="2"/>
    <x v="0"/>
    <n v="100.98"/>
    <n v="7.32"/>
    <n v="739.17359999999996"/>
    <x v="8"/>
    <x v="5"/>
    <s v="Linie 21"/>
    <n v="5021"/>
  </r>
  <r>
    <x v="1"/>
    <x v="0"/>
    <n v="58001014"/>
    <x v="580"/>
    <d v="2021-08-31T00:00:00"/>
    <x v="1"/>
    <n v="7000121268"/>
    <n v="204"/>
    <x v="2"/>
    <x v="0"/>
    <n v="201.96"/>
    <n v="8.1450999999999993"/>
    <n v="1644.9843960000001"/>
    <x v="8"/>
    <x v="5"/>
    <s v="Linie 29"/>
    <n v="5029"/>
  </r>
  <r>
    <x v="1"/>
    <x v="0"/>
    <n v="58001021"/>
    <x v="423"/>
    <d v="2021-08-31T00:00:00"/>
    <x v="1"/>
    <n v="7000121146"/>
    <n v="340"/>
    <x v="2"/>
    <x v="0"/>
    <n v="336.6"/>
    <n v="7.3174999999999999"/>
    <n v="2463.0704999999998"/>
    <x v="8"/>
    <x v="5"/>
    <s v="Linie 21"/>
    <n v="5021"/>
  </r>
  <r>
    <x v="1"/>
    <x v="0"/>
    <n v="58001029"/>
    <x v="424"/>
    <d v="2021-08-31T00:00:00"/>
    <x v="1"/>
    <n v="7000121086"/>
    <n v="204"/>
    <x v="2"/>
    <x v="0"/>
    <n v="224.4"/>
    <n v="6.5814000000000004"/>
    <n v="1476.86616"/>
    <x v="8"/>
    <x v="5"/>
    <s v="Linie 20"/>
    <n v="5020"/>
  </r>
  <r>
    <x v="1"/>
    <x v="0"/>
    <n v="58001049"/>
    <x v="283"/>
    <d v="2021-08-31T00:00:00"/>
    <x v="1"/>
    <n v="7000121153"/>
    <n v="68"/>
    <x v="2"/>
    <x v="0"/>
    <n v="67.319999999999993"/>
    <n v="7.5098000000000003"/>
    <n v="505.55973599999999"/>
    <x v="8"/>
    <x v="5"/>
    <s v="Linie 21"/>
    <n v="5021"/>
  </r>
  <r>
    <x v="1"/>
    <x v="0"/>
    <n v="58001052"/>
    <x v="431"/>
    <d v="2021-08-31T00:00:00"/>
    <x v="1"/>
    <n v="7000121155"/>
    <n v="204"/>
    <x v="2"/>
    <x v="0"/>
    <n v="201.96"/>
    <n v="7.3166000000000002"/>
    <n v="1477.6605360000001"/>
    <x v="8"/>
    <x v="5"/>
    <s v="Linie 21"/>
    <n v="5021"/>
  </r>
  <r>
    <x v="1"/>
    <x v="0"/>
    <n v="58001060"/>
    <x v="758"/>
    <d v="2021-08-31T00:00:00"/>
    <x v="1"/>
    <n v="7000121090"/>
    <n v="595"/>
    <x v="2"/>
    <x v="0"/>
    <n v="595"/>
    <n v="8.5521999999999991"/>
    <n v="5088.5590000000002"/>
    <x v="8"/>
    <x v="5"/>
    <s v="Linie 20"/>
    <n v="5020"/>
  </r>
  <r>
    <x v="1"/>
    <x v="0"/>
    <n v="58001092"/>
    <x v="883"/>
    <d v="2021-08-31T00:00:00"/>
    <x v="1"/>
    <n v="7000121160"/>
    <n v="204"/>
    <x v="2"/>
    <x v="0"/>
    <n v="201.96"/>
    <n v="7.5015999999999998"/>
    <n v="1515.023136"/>
    <x v="8"/>
    <x v="5"/>
    <s v="Linie 21"/>
    <n v="5021"/>
  </r>
  <r>
    <x v="1"/>
    <x v="0"/>
    <n v="58001099"/>
    <x v="657"/>
    <d v="2021-08-31T00:00:00"/>
    <x v="1"/>
    <n v="7000121256"/>
    <n v="136"/>
    <x v="2"/>
    <x v="0"/>
    <n v="134.63999999999999"/>
    <n v="7.7374999999999998"/>
    <n v="1041.777"/>
    <x v="8"/>
    <x v="5"/>
    <s v="Linie 23"/>
    <n v="5023"/>
  </r>
  <r>
    <x v="1"/>
    <x v="0"/>
    <n v="58001108"/>
    <x v="718"/>
    <d v="2021-08-31T00:00:00"/>
    <x v="1"/>
    <n v="7000121163"/>
    <n v="272"/>
    <x v="2"/>
    <x v="0"/>
    <n v="269.27999999999997"/>
    <n v="7.3167"/>
    <n v="1970.240976"/>
    <x v="8"/>
    <x v="5"/>
    <s v="Linie 21"/>
    <n v="5021"/>
  </r>
  <r>
    <x v="1"/>
    <x v="0"/>
    <n v="58001143"/>
    <x v="720"/>
    <d v="2021-08-31T00:00:00"/>
    <x v="1"/>
    <n v="7000120615"/>
    <n v="1955"/>
    <x v="2"/>
    <x v="0"/>
    <n v="1935.45"/>
    <n v="8.6516999999999999"/>
    <n v="16744.932765000001"/>
    <x v="8"/>
    <x v="5"/>
    <s v="Linie 29"/>
    <n v="5029"/>
  </r>
  <r>
    <x v="1"/>
    <x v="0"/>
    <n v="59500041"/>
    <x v="660"/>
    <d v="2021-08-31T00:00:00"/>
    <x v="1"/>
    <n v="7000121340"/>
    <n v="401"/>
    <x v="0"/>
    <x v="0"/>
    <n v="401"/>
    <n v="2.3342999999999998"/>
    <n v="936.05430000000001"/>
    <x v="0"/>
    <x v="0"/>
    <s v="Vacumierung"/>
    <n v="5902"/>
  </r>
  <r>
    <x v="1"/>
    <x v="0"/>
    <n v="59500042"/>
    <x v="721"/>
    <d v="2021-08-31T00:00:00"/>
    <x v="1"/>
    <n v="7000120957"/>
    <n v="3107"/>
    <x v="0"/>
    <x v="0"/>
    <n v="3107"/>
    <n v="2.0442"/>
    <n v="6351.3293999999996"/>
    <x v="0"/>
    <x v="0"/>
    <s v="Vacumierung"/>
    <n v="5902"/>
  </r>
  <r>
    <x v="1"/>
    <x v="0"/>
    <n v="59500049"/>
    <x v="762"/>
    <d v="2021-08-31T00:00:00"/>
    <x v="1"/>
    <n v="7000121342"/>
    <n v="216"/>
    <x v="0"/>
    <x v="0"/>
    <n v="216"/>
    <n v="0.56630000000000003"/>
    <n v="122.32080000000001"/>
    <x v="0"/>
    <x v="0"/>
    <s v="Vacumierung"/>
    <n v="5902"/>
  </r>
  <r>
    <x v="1"/>
    <x v="0"/>
    <n v="59500051"/>
    <x v="586"/>
    <d v="2021-08-31T00:00:00"/>
    <x v="1"/>
    <n v="7000120958"/>
    <n v="351"/>
    <x v="0"/>
    <x v="0"/>
    <n v="351"/>
    <n v="1.0457000000000001"/>
    <n v="367.04070000000002"/>
    <x v="0"/>
    <x v="0"/>
    <s v="Vacumierung"/>
    <n v="5902"/>
  </r>
  <r>
    <x v="1"/>
    <x v="0"/>
    <n v="59500054"/>
    <x v="661"/>
    <d v="2021-08-31T00:00:00"/>
    <x v="1"/>
    <n v="7000120975"/>
    <n v="624"/>
    <x v="0"/>
    <x v="0"/>
    <n v="624"/>
    <n v="2.3342999999999998"/>
    <n v="1456.6032"/>
    <x v="0"/>
    <x v="0"/>
    <s v="Vacumierung"/>
    <n v="5902"/>
  </r>
  <r>
    <x v="1"/>
    <x v="0"/>
    <m/>
    <x v="119"/>
    <d v="2021-08-31T00:00:00"/>
    <x v="1"/>
    <n v="7000120988"/>
    <n v="0"/>
    <x v="3"/>
    <x v="3"/>
    <n v="0"/>
    <n v="0"/>
    <n v="0"/>
    <x v="1"/>
    <x v="0"/>
    <s v="Füller unter M1"/>
    <n v="3010"/>
  </r>
  <r>
    <x v="1"/>
    <x v="0"/>
    <m/>
    <x v="120"/>
    <d v="2021-08-31T00:00:00"/>
    <x v="1"/>
    <n v="7000119369"/>
    <n v="0"/>
    <x v="3"/>
    <x v="3"/>
    <n v="0"/>
    <n v="0"/>
    <n v="0"/>
    <x v="0"/>
    <x v="0"/>
    <s v="Große Schneidemaschine Lachnit"/>
    <n v="1100"/>
  </r>
  <r>
    <x v="1"/>
    <x v="0"/>
    <m/>
    <x v="121"/>
    <d v="2021-08-31T00:00:00"/>
    <x v="1"/>
    <n v="7000119886"/>
    <n v="0"/>
    <x v="3"/>
    <x v="3"/>
    <n v="0"/>
    <n v="0"/>
    <n v="0"/>
    <x v="0"/>
    <x v="0"/>
    <s v="Kleine Schneidemaschine Käseteiler"/>
    <n v="1200"/>
  </r>
  <r>
    <x v="1"/>
    <x v="0"/>
    <m/>
    <x v="123"/>
    <d v="2021-08-31T00:00:00"/>
    <x v="1"/>
    <n v="7000120974"/>
    <n v="0"/>
    <x v="3"/>
    <x v="3"/>
    <n v="0"/>
    <n v="0"/>
    <n v="0"/>
    <x v="2"/>
    <x v="0"/>
    <s v="Thrun 2"/>
    <n v="2030"/>
  </r>
  <r>
    <x v="1"/>
    <x v="0"/>
    <m/>
    <x v="124"/>
    <d v="2021-08-31T00:00:00"/>
    <x v="1"/>
    <n v="7000120994"/>
    <n v="0"/>
    <x v="3"/>
    <x v="3"/>
    <n v="0"/>
    <n v="0"/>
    <n v="0"/>
    <x v="2"/>
    <x v="0"/>
    <s v="Mischer 1"/>
    <n v="2040"/>
  </r>
  <r>
    <x v="1"/>
    <x v="0"/>
    <m/>
    <x v="125"/>
    <d v="2021-08-31T00:00:00"/>
    <x v="1"/>
    <n v="7000121007"/>
    <n v="0"/>
    <x v="3"/>
    <x v="3"/>
    <n v="0"/>
    <n v="0"/>
    <n v="0"/>
    <x v="2"/>
    <x v="0"/>
    <s v="Mischer 2"/>
    <n v="2050"/>
  </r>
  <r>
    <x v="1"/>
    <x v="0"/>
    <m/>
    <x v="127"/>
    <d v="2021-08-31T00:00:00"/>
    <x v="1"/>
    <n v="7000120981"/>
    <n v="0"/>
    <x v="3"/>
    <x v="3"/>
    <n v="0"/>
    <n v="0"/>
    <n v="0"/>
    <x v="1"/>
    <x v="0"/>
    <s v="Füller unter M1"/>
    <n v="3010"/>
  </r>
  <r>
    <x v="1"/>
    <x v="0"/>
    <m/>
    <x v="128"/>
    <d v="2021-08-31T00:00:00"/>
    <x v="1"/>
    <n v="7000121001"/>
    <n v="0"/>
    <x v="3"/>
    <x v="3"/>
    <n v="0"/>
    <n v="0"/>
    <n v="0"/>
    <x v="1"/>
    <x v="0"/>
    <s v="Füller unter M2"/>
    <n v="3020"/>
  </r>
  <r>
    <x v="1"/>
    <x v="0"/>
    <m/>
    <x v="129"/>
    <d v="2021-08-31T00:00:00"/>
    <x v="1"/>
    <n v="7000120923"/>
    <n v="0"/>
    <x v="3"/>
    <x v="3"/>
    <n v="0"/>
    <n v="0"/>
    <n v="0"/>
    <x v="1"/>
    <x v="0"/>
    <s v="Füller unter Thrun 2"/>
    <n v="3030"/>
  </r>
  <r>
    <x v="1"/>
    <x v="0"/>
    <m/>
    <x v="290"/>
    <d v="2021-08-31T00:00:00"/>
    <x v="1"/>
    <n v="7000120700"/>
    <n v="0"/>
    <x v="3"/>
    <x v="3"/>
    <n v="0"/>
    <n v="0"/>
    <n v="0"/>
    <x v="3"/>
    <x v="1"/>
    <s v="Linie 1"/>
    <n v="5001"/>
  </r>
  <r>
    <x v="1"/>
    <x v="0"/>
    <m/>
    <x v="132"/>
    <d v="2021-08-31T00:00:00"/>
    <x v="1"/>
    <n v="7000119309"/>
    <n v="0"/>
    <x v="3"/>
    <x v="3"/>
    <n v="0"/>
    <n v="0"/>
    <n v="0"/>
    <x v="8"/>
    <x v="5"/>
    <s v="Linie 20"/>
    <n v="5020"/>
  </r>
  <r>
    <x v="1"/>
    <x v="0"/>
    <m/>
    <x v="132"/>
    <d v="2021-08-31T00:00:00"/>
    <x v="1"/>
    <n v="7000121102"/>
    <n v="0"/>
    <x v="3"/>
    <x v="3"/>
    <n v="0"/>
    <n v="0"/>
    <n v="0"/>
    <x v="8"/>
    <x v="5"/>
    <s v="Linie 20"/>
    <n v="5020"/>
  </r>
  <r>
    <x v="1"/>
    <x v="0"/>
    <m/>
    <x v="134"/>
    <d v="2021-08-31T00:00:00"/>
    <x v="1"/>
    <n v="7000120605"/>
    <n v="0.01"/>
    <x v="1"/>
    <x v="1"/>
    <n v="0"/>
    <n v="0"/>
    <n v="0"/>
    <x v="8"/>
    <x v="5"/>
    <s v="Linie 22"/>
    <n v="5022"/>
  </r>
  <r>
    <x v="1"/>
    <x v="0"/>
    <m/>
    <x v="135"/>
    <d v="2021-08-31T00:00:00"/>
    <x v="1"/>
    <n v="7000121259"/>
    <n v="0.01"/>
    <x v="1"/>
    <x v="1"/>
    <n v="0"/>
    <n v="0"/>
    <n v="0"/>
    <x v="8"/>
    <x v="5"/>
    <s v="Linie 23"/>
    <n v="5023"/>
  </r>
  <r>
    <x v="1"/>
    <x v="0"/>
    <m/>
    <x v="291"/>
    <d v="2021-08-31T00:00:00"/>
    <x v="1"/>
    <n v="7000120455"/>
    <n v="0"/>
    <x v="3"/>
    <x v="3"/>
    <n v="0"/>
    <n v="0"/>
    <n v="0"/>
    <x v="1"/>
    <x v="0"/>
    <s v="Strudellinie"/>
    <n v="5160"/>
  </r>
  <r>
    <x v="1"/>
    <x v="0"/>
    <m/>
    <x v="875"/>
    <d v="2021-08-31T00:00:00"/>
    <x v="1"/>
    <n v="7000120964"/>
    <n v="0"/>
    <x v="3"/>
    <x v="3"/>
    <n v="0"/>
    <n v="0"/>
    <n v="0"/>
    <x v="2"/>
    <x v="0"/>
    <s v="Thrun 2"/>
    <n v="2030"/>
  </r>
  <r>
    <x v="1"/>
    <x v="0"/>
    <m/>
    <x v="136"/>
    <d v="2021-08-31T00:00:00"/>
    <x v="1"/>
    <n v="7000120995"/>
    <n v="0"/>
    <x v="3"/>
    <x v="3"/>
    <n v="0"/>
    <n v="0"/>
    <n v="0"/>
    <x v="2"/>
    <x v="0"/>
    <s v="Mischer 1"/>
    <n v="2040"/>
  </r>
  <r>
    <x v="1"/>
    <x v="0"/>
    <m/>
    <x v="876"/>
    <d v="2021-08-31T00:00:00"/>
    <x v="1"/>
    <n v="7000120938"/>
    <n v="0"/>
    <x v="3"/>
    <x v="3"/>
    <n v="0"/>
    <n v="0"/>
    <n v="0"/>
    <x v="1"/>
    <x v="0"/>
    <s v="Füller unter Thrun 2"/>
    <n v="3030"/>
  </r>
  <r>
    <x v="1"/>
    <x v="0"/>
    <m/>
    <x v="453"/>
    <d v="2021-08-31T00:00:00"/>
    <x v="1"/>
    <n v="7000120597"/>
    <n v="0"/>
    <x v="3"/>
    <x v="3"/>
    <n v="0"/>
    <n v="0"/>
    <n v="0"/>
    <x v="8"/>
    <x v="5"/>
    <s v="Linie 21"/>
    <n v="5021"/>
  </r>
  <r>
    <x v="1"/>
    <x v="0"/>
    <m/>
    <x v="765"/>
    <d v="2021-08-31T00:00:00"/>
    <x v="1"/>
    <n v="7000120475"/>
    <n v="0"/>
    <x v="3"/>
    <x v="3"/>
    <n v="0"/>
    <n v="0"/>
    <n v="0"/>
    <x v="4"/>
    <x v="1"/>
    <s v="Linie 18"/>
    <n v="5018"/>
  </r>
  <r>
    <x v="1"/>
    <x v="0"/>
    <m/>
    <x v="294"/>
    <d v="2021-08-31T00:00:00"/>
    <x v="1"/>
    <n v="7000120456"/>
    <n v="0"/>
    <x v="3"/>
    <x v="3"/>
    <n v="0"/>
    <n v="0"/>
    <n v="0"/>
    <x v="1"/>
    <x v="0"/>
    <s v="Strudellinie"/>
    <n v="5160"/>
  </r>
  <r>
    <x v="1"/>
    <x v="0"/>
    <n v="23500035"/>
    <x v="767"/>
    <d v="2021-09-01T00:00:00"/>
    <x v="2"/>
    <n v="7000120880"/>
    <n v="1544"/>
    <x v="0"/>
    <x v="0"/>
    <n v="1544"/>
    <n v="3.1009000000000002"/>
    <n v="4787.7896000000001"/>
    <x v="0"/>
    <x v="0"/>
    <s v="Kleine Schneidemaschine Käseteiler"/>
    <n v="1200"/>
  </r>
  <r>
    <x v="1"/>
    <x v="0"/>
    <n v="23500036"/>
    <x v="138"/>
    <d v="2021-09-01T00:00:00"/>
    <x v="2"/>
    <n v="7000120881"/>
    <n v="1199.5"/>
    <x v="0"/>
    <x v="0"/>
    <n v="1199.5"/>
    <n v="3.3168000000000002"/>
    <n v="3978.5016000000001"/>
    <x v="0"/>
    <x v="0"/>
    <s v="Kleine Schneidemaschine Käseteiler"/>
    <n v="1200"/>
  </r>
  <r>
    <x v="1"/>
    <x v="0"/>
    <n v="23500099"/>
    <x v="141"/>
    <d v="2021-09-01T00:00:00"/>
    <x v="2"/>
    <n v="7000120882"/>
    <n v="1950"/>
    <x v="0"/>
    <x v="0"/>
    <n v="1950"/>
    <n v="3.0956999999999999"/>
    <n v="6036.6149999999998"/>
    <x v="0"/>
    <x v="0"/>
    <s v="Kleine Schneidemaschine Käseteiler"/>
    <n v="1200"/>
  </r>
  <r>
    <x v="1"/>
    <x v="0"/>
    <n v="23500284"/>
    <x v="1"/>
    <d v="2021-09-01T00:00:00"/>
    <x v="2"/>
    <n v="7000121532"/>
    <n v="249"/>
    <x v="0"/>
    <x v="0"/>
    <n v="249"/>
    <n v="3.9931999999999999"/>
    <n v="994.30679999999995"/>
    <x v="0"/>
    <x v="0"/>
    <s v="Schmelze Zutatenvorb."/>
    <n v="1400"/>
  </r>
  <r>
    <x v="1"/>
    <x v="0"/>
    <n v="23500285"/>
    <x v="537"/>
    <d v="2021-09-01T00:00:00"/>
    <x v="2"/>
    <n v="7000121365"/>
    <n v="136"/>
    <x v="0"/>
    <x v="0"/>
    <n v="136"/>
    <n v="4.2819000000000003"/>
    <n v="582.33839999999998"/>
    <x v="0"/>
    <x v="0"/>
    <s v="Wolf Zutatenvorbereitung"/>
    <n v="1430"/>
  </r>
  <r>
    <x v="1"/>
    <x v="0"/>
    <n v="23500285"/>
    <x v="537"/>
    <d v="2021-09-01T00:00:00"/>
    <x v="2"/>
    <n v="7000121380"/>
    <n v="45"/>
    <x v="0"/>
    <x v="0"/>
    <n v="45"/>
    <n v="4.2819000000000003"/>
    <n v="192.68549999999999"/>
    <x v="0"/>
    <x v="0"/>
    <s v="Wolf Zutatenvorbereitung"/>
    <n v="1430"/>
  </r>
  <r>
    <x v="1"/>
    <x v="0"/>
    <n v="23500286"/>
    <x v="142"/>
    <d v="2021-09-01T00:00:00"/>
    <x v="2"/>
    <n v="7000121531"/>
    <n v="291"/>
    <x v="0"/>
    <x v="0"/>
    <n v="291"/>
    <n v="4.2755000000000001"/>
    <n v="1244.1704999999999"/>
    <x v="0"/>
    <x v="0"/>
    <s v="Wolf Zutatenvorbereitung"/>
    <n v="1430"/>
  </r>
  <r>
    <x v="1"/>
    <x v="0"/>
    <n v="23500302"/>
    <x v="4"/>
    <d v="2021-09-01T00:00:00"/>
    <x v="2"/>
    <n v="7000121362"/>
    <n v="172"/>
    <x v="0"/>
    <x v="0"/>
    <n v="172"/>
    <n v="5.6374000000000004"/>
    <n v="969.63279999999997"/>
    <x v="0"/>
    <x v="0"/>
    <s v="Holac Zutatenvorbereitung"/>
    <n v="1410"/>
  </r>
  <r>
    <x v="1"/>
    <x v="0"/>
    <n v="23500394"/>
    <x v="670"/>
    <d v="2021-09-01T00:00:00"/>
    <x v="2"/>
    <n v="7000119943"/>
    <n v="60"/>
    <x v="0"/>
    <x v="0"/>
    <n v="60"/>
    <n v="9.2812999999999999"/>
    <n v="556.87800000000004"/>
    <x v="4"/>
    <x v="1"/>
    <s v="Röstofen"/>
    <n v="5420"/>
  </r>
  <r>
    <x v="1"/>
    <x v="0"/>
    <n v="23500524"/>
    <x v="301"/>
    <d v="2021-09-01T00:00:00"/>
    <x v="2"/>
    <n v="7000120433"/>
    <n v="403"/>
    <x v="0"/>
    <x v="0"/>
    <n v="403"/>
    <n v="4.3518999999999997"/>
    <n v="1753.8157000000001"/>
    <x v="0"/>
    <x v="0"/>
    <s v="Große Schneidemaschine Lachnit"/>
    <n v="1100"/>
  </r>
  <r>
    <x v="1"/>
    <x v="0"/>
    <n v="29600001"/>
    <x v="604"/>
    <d v="2021-09-01T00:00:00"/>
    <x v="2"/>
    <n v="7000121421"/>
    <n v="2168"/>
    <x v="0"/>
    <x v="0"/>
    <n v="2168"/>
    <n v="2"/>
    <n v="4336"/>
    <x v="0"/>
    <x v="0"/>
    <s v="Rohware aus-/umpacken, vorbereiten"/>
    <n v="1300"/>
  </r>
  <r>
    <x v="1"/>
    <x v="0"/>
    <n v="29600003"/>
    <x v="150"/>
    <d v="2021-09-01T00:00:00"/>
    <x v="2"/>
    <n v="7000121556"/>
    <n v="2507"/>
    <x v="0"/>
    <x v="0"/>
    <n v="2507"/>
    <n v="2.0516999999999999"/>
    <n v="5143.6118999999999"/>
    <x v="0"/>
    <x v="0"/>
    <s v="Rohware aus-/umpacken, vorbereiten"/>
    <n v="1300"/>
  </r>
  <r>
    <x v="1"/>
    <x v="0"/>
    <n v="29600006"/>
    <x v="462"/>
    <d v="2021-09-01T00:00:00"/>
    <x v="2"/>
    <n v="7000121559"/>
    <n v="1073"/>
    <x v="0"/>
    <x v="0"/>
    <n v="1073"/>
    <n v="1.5"/>
    <n v="1609.5"/>
    <x v="0"/>
    <x v="0"/>
    <s v="Rohware aus-/umpacken, vorbereiten"/>
    <n v="1300"/>
  </r>
  <r>
    <x v="1"/>
    <x v="0"/>
    <n v="29600007"/>
    <x v="152"/>
    <d v="2021-09-01T00:00:00"/>
    <x v="2"/>
    <n v="7000121530"/>
    <n v="471"/>
    <x v="0"/>
    <x v="0"/>
    <n v="471"/>
    <n v="0.5"/>
    <n v="235.5"/>
    <x v="0"/>
    <x v="0"/>
    <s v="Rohware aus-/umpacken, vorbereiten"/>
    <n v="1300"/>
  </r>
  <r>
    <x v="1"/>
    <x v="0"/>
    <n v="29600016"/>
    <x v="889"/>
    <d v="2021-09-01T00:00:00"/>
    <x v="2"/>
    <n v="7000121561"/>
    <n v="160"/>
    <x v="0"/>
    <x v="0"/>
    <n v="160"/>
    <n v="1"/>
    <n v="160"/>
    <x v="0"/>
    <x v="0"/>
    <s v="Rohware aus-/umpacken, vorbereiten"/>
    <n v="1300"/>
  </r>
  <r>
    <x v="1"/>
    <x v="0"/>
    <n v="29600017"/>
    <x v="804"/>
    <d v="2021-09-01T00:00:00"/>
    <x v="2"/>
    <n v="7000121562"/>
    <n v="303"/>
    <x v="0"/>
    <x v="0"/>
    <n v="303"/>
    <n v="0.5"/>
    <n v="151.5"/>
    <x v="0"/>
    <x v="0"/>
    <s v="Rohware aus-/umpacken, vorbereiten"/>
    <n v="1300"/>
  </r>
  <r>
    <x v="1"/>
    <x v="0"/>
    <n v="29600019"/>
    <x v="464"/>
    <d v="2021-09-01T00:00:00"/>
    <x v="2"/>
    <n v="7000121563"/>
    <n v="179"/>
    <x v="0"/>
    <x v="0"/>
    <n v="179"/>
    <n v="0.98929999999999996"/>
    <n v="177.0847"/>
    <x v="0"/>
    <x v="0"/>
    <s v="Rohware aus-/umpacken, vorbereiten"/>
    <n v="1300"/>
  </r>
  <r>
    <x v="1"/>
    <x v="0"/>
    <n v="31000142"/>
    <x v="538"/>
    <d v="2021-09-01T00:00:00"/>
    <x v="2"/>
    <n v="7000121351"/>
    <n v="373"/>
    <x v="1"/>
    <x v="1"/>
    <n v="1566.6"/>
    <n v="12.0174"/>
    <n v="4482.4902000000002"/>
    <x v="1"/>
    <x v="0"/>
    <s v="Füller unter Thrun 2"/>
    <n v="3030"/>
  </r>
  <r>
    <x v="1"/>
    <x v="0"/>
    <n v="31000169"/>
    <x v="158"/>
    <d v="2021-09-01T00:00:00"/>
    <x v="2"/>
    <n v="7000120921"/>
    <n v="2311"/>
    <x v="1"/>
    <x v="1"/>
    <n v="4460.2299999999996"/>
    <n v="5.9943999999999997"/>
    <n v="13853.0584"/>
    <x v="1"/>
    <x v="0"/>
    <s v="Füller unter UHT"/>
    <n v="3040"/>
  </r>
  <r>
    <x v="1"/>
    <x v="0"/>
    <n v="31000208"/>
    <x v="922"/>
    <d v="2021-09-01T00:00:00"/>
    <x v="2"/>
    <n v="7000121326"/>
    <n v="0"/>
    <x v="1"/>
    <x v="1"/>
    <n v="0"/>
    <n v="28.403400000000001"/>
    <n v="0"/>
    <x v="1"/>
    <x v="0"/>
    <s v="Füller unter Thrun 2"/>
    <n v="3030"/>
  </r>
  <r>
    <x v="1"/>
    <x v="0"/>
    <n v="31000227"/>
    <x v="843"/>
    <d v="2021-09-01T00:00:00"/>
    <x v="2"/>
    <n v="7000121285"/>
    <n v="177"/>
    <x v="1"/>
    <x v="0"/>
    <n v="3168.3"/>
    <n v="2.6059000000000001"/>
    <n v="8256.27297"/>
    <x v="1"/>
    <x v="0"/>
    <s v="Füller unter M1"/>
    <n v="3010"/>
  </r>
  <r>
    <x v="1"/>
    <x v="0"/>
    <n v="32000012"/>
    <x v="160"/>
    <d v="2021-09-01T00:00:00"/>
    <x v="2"/>
    <n v="7000121371"/>
    <n v="507"/>
    <x v="1"/>
    <x v="1"/>
    <n v="4715.1000000000004"/>
    <n v="27.543199999999999"/>
    <n v="13964.402400000001"/>
    <x v="1"/>
    <x v="0"/>
    <s v="Füller unter M1"/>
    <n v="3010"/>
  </r>
  <r>
    <x v="1"/>
    <x v="0"/>
    <n v="32000027"/>
    <x v="161"/>
    <d v="2021-09-01T00:00:00"/>
    <x v="2"/>
    <n v="7000121372"/>
    <n v="608"/>
    <x v="1"/>
    <x v="1"/>
    <n v="5654.4"/>
    <n v="27.664999999999999"/>
    <n v="16820.32"/>
    <x v="1"/>
    <x v="0"/>
    <s v="Füller unter M1"/>
    <n v="3010"/>
  </r>
  <r>
    <x v="1"/>
    <x v="0"/>
    <n v="32000049"/>
    <x v="16"/>
    <d v="2021-09-01T00:00:00"/>
    <x v="2"/>
    <n v="7000121356"/>
    <n v="1358"/>
    <x v="1"/>
    <x v="1"/>
    <n v="9777.6"/>
    <n v="19.3871"/>
    <n v="26327.681799999998"/>
    <x v="1"/>
    <x v="0"/>
    <s v="Füller unter M2"/>
    <n v="3020"/>
  </r>
  <r>
    <x v="1"/>
    <x v="0"/>
    <n v="32000091"/>
    <x v="21"/>
    <d v="2021-09-01T00:00:00"/>
    <x v="2"/>
    <n v="7000119777"/>
    <n v="13440"/>
    <x v="1"/>
    <x v="1"/>
    <n v="3037.44"/>
    <n v="0.86809999999999998"/>
    <n v="11667.263999999999"/>
    <x v="4"/>
    <x v="1"/>
    <s v="Linie 18"/>
    <n v="5018"/>
  </r>
  <r>
    <x v="1"/>
    <x v="0"/>
    <n v="32000106"/>
    <x v="677"/>
    <d v="2021-09-01T00:00:00"/>
    <x v="2"/>
    <n v="7000121357"/>
    <n v="887"/>
    <x v="1"/>
    <x v="1"/>
    <n v="6386.4"/>
    <n v="21.9801"/>
    <n v="19496.348699999999"/>
    <x v="1"/>
    <x v="0"/>
    <s v="Füller unter M2"/>
    <n v="3020"/>
  </r>
  <r>
    <x v="1"/>
    <x v="0"/>
    <n v="35000166"/>
    <x v="166"/>
    <d v="2021-09-01T00:00:00"/>
    <x v="2"/>
    <n v="7000121381"/>
    <n v="5400"/>
    <x v="0"/>
    <x v="0"/>
    <n v="5400"/>
    <n v="2.8315999999999999"/>
    <n v="15290.64"/>
    <x v="2"/>
    <x v="0"/>
    <s v="Mischer 1"/>
    <n v="2040"/>
  </r>
  <r>
    <x v="1"/>
    <x v="0"/>
    <n v="35000166"/>
    <x v="166"/>
    <d v="2021-09-01T00:00:00"/>
    <x v="2"/>
    <n v="7000121381"/>
    <n v="5400"/>
    <x v="0"/>
    <x v="0"/>
    <n v="5400"/>
    <n v="2.8315999999999999"/>
    <n v="15290.64"/>
    <x v="2"/>
    <x v="0"/>
    <s v="Wolf M1"/>
    <n v="2070"/>
  </r>
  <r>
    <x v="1"/>
    <x v="0"/>
    <n v="35000179"/>
    <x v="167"/>
    <d v="2021-09-01T00:00:00"/>
    <x v="2"/>
    <n v="7000121382"/>
    <n v="4800"/>
    <x v="0"/>
    <x v="0"/>
    <n v="4800"/>
    <n v="2.8184999999999998"/>
    <n v="13528.8"/>
    <x v="2"/>
    <x v="0"/>
    <s v="Mischer 1"/>
    <n v="2040"/>
  </r>
  <r>
    <x v="1"/>
    <x v="0"/>
    <n v="35000179"/>
    <x v="167"/>
    <d v="2021-09-01T00:00:00"/>
    <x v="2"/>
    <n v="7000121382"/>
    <n v="4800"/>
    <x v="0"/>
    <x v="0"/>
    <n v="4800"/>
    <n v="2.8184999999999998"/>
    <n v="13528.8"/>
    <x v="2"/>
    <x v="0"/>
    <s v="Wolf M1"/>
    <n v="2070"/>
  </r>
  <r>
    <x v="1"/>
    <x v="0"/>
    <n v="35000207"/>
    <x v="542"/>
    <d v="2021-09-01T00:00:00"/>
    <x v="2"/>
    <n v="7000121370"/>
    <n v="1500"/>
    <x v="0"/>
    <x v="0"/>
    <n v="1500"/>
    <n v="2.7418999999999998"/>
    <n v="4112.8500000000004"/>
    <x v="2"/>
    <x v="0"/>
    <s v="Thrun 2"/>
    <n v="2030"/>
  </r>
  <r>
    <x v="1"/>
    <x v="0"/>
    <n v="35000207"/>
    <x v="542"/>
    <d v="2021-09-01T00:00:00"/>
    <x v="2"/>
    <n v="7000121370"/>
    <n v="1500"/>
    <x v="0"/>
    <x v="0"/>
    <n v="1500"/>
    <n v="2.7418999999999998"/>
    <n v="4112.8500000000004"/>
    <x v="2"/>
    <x v="0"/>
    <s v="Wolf Th2"/>
    <n v="2090"/>
  </r>
  <r>
    <x v="1"/>
    <x v="0"/>
    <n v="35000208"/>
    <x v="923"/>
    <d v="2021-09-01T00:00:00"/>
    <x v="2"/>
    <n v="7000121331"/>
    <n v="0"/>
    <x v="0"/>
    <x v="0"/>
    <n v="0"/>
    <n v="2.7218"/>
    <n v="0"/>
    <x v="2"/>
    <x v="0"/>
    <s v="Thrun 2"/>
    <n v="2030"/>
  </r>
  <r>
    <x v="1"/>
    <x v="0"/>
    <n v="35000208"/>
    <x v="923"/>
    <d v="2021-09-01T00:00:00"/>
    <x v="2"/>
    <n v="7000121331"/>
    <n v="0"/>
    <x v="0"/>
    <x v="0"/>
    <n v="0"/>
    <n v="2.7218"/>
    <n v="0"/>
    <x v="2"/>
    <x v="0"/>
    <s v="Wolf Th2"/>
    <n v="2090"/>
  </r>
  <r>
    <x v="1"/>
    <x v="0"/>
    <n v="35000261"/>
    <x v="924"/>
    <d v="2021-09-01T00:00:00"/>
    <x v="2"/>
    <n v="7000121333"/>
    <n v="1750"/>
    <x v="0"/>
    <x v="0"/>
    <n v="1750"/>
    <n v="3.4548000000000001"/>
    <n v="6045.9"/>
    <x v="2"/>
    <x v="0"/>
    <s v="Thrun 2"/>
    <n v="2030"/>
  </r>
  <r>
    <x v="1"/>
    <x v="0"/>
    <n v="35000261"/>
    <x v="924"/>
    <d v="2021-09-01T00:00:00"/>
    <x v="2"/>
    <n v="7000121333"/>
    <n v="1750"/>
    <x v="0"/>
    <x v="0"/>
    <n v="1750"/>
    <n v="3.4548000000000001"/>
    <n v="6045.9"/>
    <x v="2"/>
    <x v="0"/>
    <s v="Wolf Th2"/>
    <n v="2090"/>
  </r>
  <r>
    <x v="1"/>
    <x v="0"/>
    <n v="35000268"/>
    <x v="170"/>
    <d v="2021-09-01T00:00:00"/>
    <x v="2"/>
    <n v="7000121324"/>
    <n v="3875"/>
    <x v="0"/>
    <x v="0"/>
    <n v="3875"/>
    <n v="2.5105"/>
    <n v="9728.1875"/>
    <x v="2"/>
    <x v="0"/>
    <s v="Thrun 1"/>
    <n v="2020"/>
  </r>
  <r>
    <x v="1"/>
    <x v="0"/>
    <n v="35000268"/>
    <x v="170"/>
    <d v="2021-09-01T00:00:00"/>
    <x v="2"/>
    <n v="7000121324"/>
    <n v="3875"/>
    <x v="0"/>
    <x v="0"/>
    <n v="3875"/>
    <n v="2.5105"/>
    <n v="9728.1875"/>
    <x v="2"/>
    <x v="0"/>
    <s v="Wolf Th1"/>
    <n v="2065"/>
  </r>
  <r>
    <x v="1"/>
    <x v="0"/>
    <n v="35000282"/>
    <x v="29"/>
    <d v="2021-09-01T00:00:00"/>
    <x v="2"/>
    <n v="7000121359"/>
    <n v="9300"/>
    <x v="0"/>
    <x v="0"/>
    <n v="9300"/>
    <n v="2.5482999999999998"/>
    <n v="23699.19"/>
    <x v="2"/>
    <x v="0"/>
    <s v="Mischer 2"/>
    <n v="2050"/>
  </r>
  <r>
    <x v="1"/>
    <x v="0"/>
    <n v="35000282"/>
    <x v="29"/>
    <d v="2021-09-01T00:00:00"/>
    <x v="2"/>
    <n v="7000121359"/>
    <n v="9300"/>
    <x v="0"/>
    <x v="0"/>
    <n v="9300"/>
    <n v="2.5482999999999998"/>
    <n v="23699.19"/>
    <x v="2"/>
    <x v="0"/>
    <s v="Wolf M2"/>
    <n v="2080"/>
  </r>
  <r>
    <x v="1"/>
    <x v="0"/>
    <n v="35000319"/>
    <x v="543"/>
    <d v="2021-09-01T00:00:00"/>
    <x v="2"/>
    <n v="7000121376"/>
    <n v="3300"/>
    <x v="0"/>
    <x v="0"/>
    <n v="3300"/>
    <n v="2.4599000000000002"/>
    <n v="8117.67"/>
    <x v="2"/>
    <x v="0"/>
    <s v="Mischer 1"/>
    <n v="2040"/>
  </r>
  <r>
    <x v="1"/>
    <x v="0"/>
    <n v="35000319"/>
    <x v="543"/>
    <d v="2021-09-01T00:00:00"/>
    <x v="2"/>
    <n v="7000121376"/>
    <n v="3300"/>
    <x v="0"/>
    <x v="0"/>
    <n v="3300"/>
    <n v="2.4599000000000002"/>
    <n v="8117.67"/>
    <x v="2"/>
    <x v="0"/>
    <s v="Wolf M1"/>
    <n v="2070"/>
  </r>
  <r>
    <x v="1"/>
    <x v="0"/>
    <n v="35000350"/>
    <x v="32"/>
    <d v="2021-09-01T00:00:00"/>
    <x v="2"/>
    <n v="7000121360"/>
    <n v="6000"/>
    <x v="0"/>
    <x v="0"/>
    <n v="6000"/>
    <n v="2.9060000000000001"/>
    <n v="17436"/>
    <x v="2"/>
    <x v="0"/>
    <s v="Mischer 2"/>
    <n v="2050"/>
  </r>
  <r>
    <x v="1"/>
    <x v="0"/>
    <n v="35000350"/>
    <x v="32"/>
    <d v="2021-09-01T00:00:00"/>
    <x v="2"/>
    <n v="7000121360"/>
    <n v="6000"/>
    <x v="0"/>
    <x v="0"/>
    <n v="6000"/>
    <n v="2.9060000000000001"/>
    <n v="17436"/>
    <x v="2"/>
    <x v="0"/>
    <s v="Wolf M2"/>
    <n v="2080"/>
  </r>
  <r>
    <x v="1"/>
    <x v="0"/>
    <n v="47000081"/>
    <x v="614"/>
    <d v="2021-09-01T00:00:00"/>
    <x v="2"/>
    <n v="7000119807"/>
    <n v="7216"/>
    <x v="1"/>
    <x v="1"/>
    <n v="1082.4000000000001"/>
    <n v="0.68410000000000004"/>
    <n v="4936.4656000000004"/>
    <x v="4"/>
    <x v="1"/>
    <s v="Linie 34"/>
    <n v="5034"/>
  </r>
  <r>
    <x v="1"/>
    <x v="0"/>
    <n v="47000082"/>
    <x v="322"/>
    <d v="2021-09-01T00:00:00"/>
    <x v="2"/>
    <n v="7000119808"/>
    <n v="4359"/>
    <x v="1"/>
    <x v="1"/>
    <n v="653.85"/>
    <n v="0.68379999999999996"/>
    <n v="2980.6842000000001"/>
    <x v="4"/>
    <x v="1"/>
    <s v="Linie 34"/>
    <n v="5034"/>
  </r>
  <r>
    <x v="1"/>
    <x v="0"/>
    <n v="47000118"/>
    <x v="474"/>
    <d v="2021-09-01T00:00:00"/>
    <x v="2"/>
    <n v="7000119854"/>
    <n v="34104"/>
    <x v="1"/>
    <x v="1"/>
    <n v="6820.8"/>
    <n v="0.78439999999999999"/>
    <n v="26751.177599999999"/>
    <x v="3"/>
    <x v="1"/>
    <s v="Linie 16"/>
    <n v="5016"/>
  </r>
  <r>
    <x v="1"/>
    <x v="0"/>
    <n v="47000849"/>
    <x v="39"/>
    <d v="2021-09-01T00:00:00"/>
    <x v="2"/>
    <n v="7000120224"/>
    <n v="736"/>
    <x v="1"/>
    <x v="1"/>
    <n v="1589.76"/>
    <n v="9.3513000000000002"/>
    <n v="6882.5568000000003"/>
    <x v="4"/>
    <x v="1"/>
    <s v="Linie 3"/>
    <n v="5003"/>
  </r>
  <r>
    <x v="1"/>
    <x v="0"/>
    <n v="47000889"/>
    <x v="925"/>
    <d v="2021-09-01T00:00:00"/>
    <x v="2"/>
    <n v="7000121327"/>
    <n v="2037"/>
    <x v="1"/>
    <x v="1"/>
    <n v="1792.56"/>
    <n v="3.2675999999999998"/>
    <n v="6656.1012000000001"/>
    <x v="1"/>
    <x v="0"/>
    <s v="Füller unter Thrun 2"/>
    <n v="3030"/>
  </r>
  <r>
    <x v="1"/>
    <x v="0"/>
    <n v="47000895"/>
    <x v="328"/>
    <d v="2021-09-01T00:00:00"/>
    <x v="2"/>
    <n v="7000119930"/>
    <n v="1257"/>
    <x v="1"/>
    <x v="1"/>
    <n v="2514"/>
    <n v="7.7100999999999997"/>
    <n v="9691.5956999999999"/>
    <x v="4"/>
    <x v="1"/>
    <s v="Linie 6"/>
    <n v="5006"/>
  </r>
  <r>
    <x v="1"/>
    <x v="0"/>
    <n v="47000901"/>
    <x v="329"/>
    <d v="2021-09-01T00:00:00"/>
    <x v="2"/>
    <n v="7000119852"/>
    <n v="6583"/>
    <x v="1"/>
    <x v="1"/>
    <n v="1645.75"/>
    <n v="1.0027999999999999"/>
    <n v="6601.4323999999997"/>
    <x v="3"/>
    <x v="1"/>
    <s v="Linie 16"/>
    <n v="5016"/>
  </r>
  <r>
    <x v="1"/>
    <x v="0"/>
    <n v="47000902"/>
    <x v="183"/>
    <d v="2021-09-01T00:00:00"/>
    <x v="2"/>
    <n v="7000119853"/>
    <n v="7553"/>
    <x v="1"/>
    <x v="1"/>
    <n v="1888.25"/>
    <n v="1.0782"/>
    <n v="8143.6445999999996"/>
    <x v="3"/>
    <x v="1"/>
    <s v="Linie 16"/>
    <n v="5016"/>
  </r>
  <r>
    <x v="1"/>
    <x v="0"/>
    <n v="47000999"/>
    <x v="332"/>
    <d v="2021-09-01T00:00:00"/>
    <x v="2"/>
    <n v="7000119812"/>
    <n v="2956"/>
    <x v="1"/>
    <x v="1"/>
    <n v="443.4"/>
    <n v="0.71"/>
    <n v="2098.7600000000002"/>
    <x v="4"/>
    <x v="1"/>
    <s v="Linie 34"/>
    <n v="5034"/>
  </r>
  <r>
    <x v="1"/>
    <x v="0"/>
    <n v="47001017"/>
    <x v="816"/>
    <d v="2021-09-01T00:00:00"/>
    <x v="2"/>
    <n v="7000119843"/>
    <n v="19714"/>
    <x v="1"/>
    <x v="1"/>
    <n v="2957.1"/>
    <n v="0.68730000000000002"/>
    <n v="13549.432199999999"/>
    <x v="3"/>
    <x v="1"/>
    <s v="Linie 11"/>
    <n v="5011"/>
  </r>
  <r>
    <x v="1"/>
    <x v="0"/>
    <n v="47001019"/>
    <x v="894"/>
    <d v="2021-09-01T00:00:00"/>
    <x v="2"/>
    <n v="7000119845"/>
    <n v="9791"/>
    <x v="1"/>
    <x v="1"/>
    <n v="1468.65"/>
    <n v="0.66159999999999997"/>
    <n v="6477.7255999999998"/>
    <x v="3"/>
    <x v="1"/>
    <s v="Linie 11"/>
    <n v="5011"/>
  </r>
  <r>
    <x v="1"/>
    <x v="0"/>
    <n v="48000060"/>
    <x v="191"/>
    <d v="2021-09-01T00:00:00"/>
    <x v="2"/>
    <n v="7000116622"/>
    <n v="1536"/>
    <x v="1"/>
    <x v="1"/>
    <n v="337.92"/>
    <n v="1.0593999999999999"/>
    <n v="1627.2384"/>
    <x v="4"/>
    <x v="1"/>
    <s v="Linie 35"/>
    <n v="5035"/>
  </r>
  <r>
    <x v="1"/>
    <x v="0"/>
    <n v="48000063"/>
    <x v="193"/>
    <d v="2021-09-01T00:00:00"/>
    <x v="2"/>
    <n v="7000116614"/>
    <n v="5406"/>
    <x v="1"/>
    <x v="1"/>
    <n v="1189.32"/>
    <n v="1.0587"/>
    <n v="5723.3321999999998"/>
    <x v="4"/>
    <x v="1"/>
    <s v="Linie 35"/>
    <n v="5035"/>
  </r>
  <r>
    <x v="1"/>
    <x v="0"/>
    <n v="48000080"/>
    <x v="194"/>
    <d v="2021-09-01T00:00:00"/>
    <x v="2"/>
    <n v="7000116616"/>
    <n v="47380"/>
    <x v="1"/>
    <x v="1"/>
    <n v="10423.6"/>
    <n v="1.044"/>
    <n v="49464.72"/>
    <x v="4"/>
    <x v="1"/>
    <s v="Linie 35"/>
    <n v="5035"/>
  </r>
  <r>
    <x v="1"/>
    <x v="0"/>
    <n v="48000093"/>
    <x v="818"/>
    <d v="2021-09-01T00:00:00"/>
    <x v="2"/>
    <n v="7000120686"/>
    <n v="7652"/>
    <x v="1"/>
    <x v="1"/>
    <n v="1530.4"/>
    <n v="0.94069999999999998"/>
    <n v="7198.2363999999998"/>
    <x v="3"/>
    <x v="1"/>
    <s v="Linie 1"/>
    <n v="5001"/>
  </r>
  <r>
    <x v="1"/>
    <x v="0"/>
    <n v="48000952"/>
    <x v="739"/>
    <d v="2021-09-01T00:00:00"/>
    <x v="2"/>
    <n v="7000119761"/>
    <n v="8394"/>
    <x v="1"/>
    <x v="1"/>
    <n v="1678.8"/>
    <n v="1.1088"/>
    <n v="9307.2672000000002"/>
    <x v="4"/>
    <x v="1"/>
    <s v="Linie 15"/>
    <n v="5015"/>
  </r>
  <r>
    <x v="1"/>
    <x v="0"/>
    <n v="48000956"/>
    <x v="741"/>
    <d v="2021-09-01T00:00:00"/>
    <x v="2"/>
    <n v="7000121292"/>
    <n v="915"/>
    <x v="1"/>
    <x v="1"/>
    <n v="183"/>
    <n v="1.1841999999999999"/>
    <n v="1083.5429999999999"/>
    <x v="4"/>
    <x v="1"/>
    <s v="Linie 15"/>
    <n v="5015"/>
  </r>
  <r>
    <x v="1"/>
    <x v="0"/>
    <n v="49500054"/>
    <x v="343"/>
    <d v="2021-09-01T00:00:00"/>
    <x v="2"/>
    <n v="7000121487"/>
    <n v="131"/>
    <x v="0"/>
    <x v="0"/>
    <n v="131"/>
    <n v="2.0139999999999998"/>
    <n v="263.834"/>
    <x v="0"/>
    <x v="0"/>
    <s v="Vacumierung"/>
    <n v="5902"/>
  </r>
  <r>
    <x v="1"/>
    <x v="0"/>
    <n v="49500088"/>
    <x v="201"/>
    <d v="2021-09-01T00:00:00"/>
    <x v="2"/>
    <n v="7000121277"/>
    <n v="112"/>
    <x v="0"/>
    <x v="0"/>
    <n v="112"/>
    <n v="0.51400000000000001"/>
    <n v="57.567999999999998"/>
    <x v="0"/>
    <x v="0"/>
    <s v="Vacumierung"/>
    <n v="5902"/>
  </r>
  <r>
    <x v="1"/>
    <x v="0"/>
    <n v="49500125"/>
    <x v="348"/>
    <d v="2021-09-01T00:00:00"/>
    <x v="2"/>
    <n v="7000121278"/>
    <n v="228"/>
    <x v="0"/>
    <x v="0"/>
    <n v="228"/>
    <n v="0.51400000000000001"/>
    <n v="117.19199999999999"/>
    <x v="0"/>
    <x v="0"/>
    <s v="Vacumierung"/>
    <n v="5902"/>
  </r>
  <r>
    <x v="1"/>
    <x v="0"/>
    <n v="49500159"/>
    <x v="204"/>
    <d v="2021-09-01T00:00:00"/>
    <x v="2"/>
    <n v="7000121279"/>
    <n v="300"/>
    <x v="0"/>
    <x v="0"/>
    <n v="300"/>
    <n v="0.51400000000000001"/>
    <n v="154.19999999999999"/>
    <x v="0"/>
    <x v="0"/>
    <s v="Vacumierung"/>
    <n v="5902"/>
  </r>
  <r>
    <x v="1"/>
    <x v="0"/>
    <n v="49500178"/>
    <x v="53"/>
    <d v="2021-09-01T00:00:00"/>
    <x v="2"/>
    <n v="7000120837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01T00:00:00"/>
    <x v="2"/>
    <n v="7000120846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01T00:00:00"/>
    <x v="2"/>
    <n v="7000120842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1T00:00:00"/>
    <x v="2"/>
    <n v="7000120856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1T00:00:00"/>
    <x v="2"/>
    <n v="7000120851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1T00:00:00"/>
    <x v="2"/>
    <n v="7000120860"/>
    <n v="0"/>
    <x v="1"/>
    <x v="1"/>
    <n v="0"/>
    <n v="0.42659999999999998"/>
    <n v="0"/>
    <x v="3"/>
    <x v="1"/>
    <s v="Linie 9"/>
    <n v="5009"/>
  </r>
  <r>
    <x v="1"/>
    <x v="0"/>
    <n v="49900001"/>
    <x v="784"/>
    <d v="2021-09-01T00:00:00"/>
    <x v="2"/>
    <n v="7000121280"/>
    <n v="464"/>
    <x v="0"/>
    <x v="0"/>
    <n v="464"/>
    <n v="0.51400000000000001"/>
    <n v="238.49600000000001"/>
    <x v="0"/>
    <x v="0"/>
    <s v="Vacumierung"/>
    <n v="5902"/>
  </r>
  <r>
    <x v="1"/>
    <x v="0"/>
    <n v="49900002"/>
    <x v="496"/>
    <d v="2021-09-01T00:00:00"/>
    <x v="2"/>
    <n v="7000121281"/>
    <n v="561"/>
    <x v="0"/>
    <x v="0"/>
    <n v="561"/>
    <n v="0.51400000000000001"/>
    <n v="288.35399999999998"/>
    <x v="0"/>
    <x v="0"/>
    <s v="Vacumierung"/>
    <n v="5902"/>
  </r>
  <r>
    <x v="1"/>
    <x v="0"/>
    <n v="50000103"/>
    <x v="358"/>
    <d v="2021-09-01T00:00:00"/>
    <x v="2"/>
    <n v="7000119550"/>
    <n v="504"/>
    <x v="2"/>
    <x v="2"/>
    <n v="302.39999999999998"/>
    <n v="4.1078999999999999"/>
    <n v="2070.3816000000002"/>
    <x v="6"/>
    <x v="3"/>
    <s v="EVP L2 kleines Band"/>
    <n v="6110"/>
  </r>
  <r>
    <x v="1"/>
    <x v="0"/>
    <n v="50000173"/>
    <x v="785"/>
    <d v="2021-09-01T00:00:00"/>
    <x v="2"/>
    <n v="7000120444"/>
    <n v="823"/>
    <x v="2"/>
    <x v="2"/>
    <n v="493.8"/>
    <n v="3.89"/>
    <n v="3201.47"/>
    <x v="6"/>
    <x v="3"/>
    <s v="EVP L2 kleines Band"/>
    <n v="6110"/>
  </r>
  <r>
    <x v="1"/>
    <x v="0"/>
    <n v="50000194"/>
    <x v="207"/>
    <d v="2021-09-01T00:00:00"/>
    <x v="2"/>
    <n v="7000120445"/>
    <n v="606"/>
    <x v="2"/>
    <x v="2"/>
    <n v="363.6"/>
    <n v="4.2023000000000001"/>
    <n v="2546.5938000000001"/>
    <x v="6"/>
    <x v="3"/>
    <s v="EVP L2 kleines Band"/>
    <n v="6110"/>
  </r>
  <r>
    <x v="1"/>
    <x v="0"/>
    <n v="50000300"/>
    <x v="916"/>
    <d v="2021-09-01T00:00:00"/>
    <x v="2"/>
    <n v="7000121424"/>
    <n v="718"/>
    <x v="2"/>
    <x v="2"/>
    <n v="1378.56"/>
    <n v="8.3183000000000007"/>
    <n v="5972.5393999999997"/>
    <x v="6"/>
    <x v="3"/>
    <s v="EVP Jermi bei Weissenhorn"/>
    <n v="6200"/>
  </r>
  <r>
    <x v="1"/>
    <x v="0"/>
    <n v="50900001"/>
    <x v="746"/>
    <d v="2021-09-01T00:00:00"/>
    <x v="2"/>
    <n v="7000121425"/>
    <n v="4800"/>
    <x v="2"/>
    <x v="2"/>
    <n v="8640"/>
    <n v="10.2963"/>
    <n v="49422.239999999998"/>
    <x v="6"/>
    <x v="3"/>
    <s v="EVP Jermi bei Weissenhorn"/>
    <n v="6200"/>
  </r>
  <r>
    <x v="1"/>
    <x v="0"/>
    <n v="57000003"/>
    <x v="897"/>
    <d v="2021-09-01T00:00:00"/>
    <x v="2"/>
    <n v="7000121555"/>
    <n v="163"/>
    <x v="2"/>
    <x v="2"/>
    <n v="3260"/>
    <n v="47.600999999999999"/>
    <n v="7758.9629999999997"/>
    <x v="6"/>
    <x v="3"/>
    <s v="EVP L4 Beutel"/>
    <n v="6130"/>
  </r>
  <r>
    <x v="1"/>
    <x v="0"/>
    <n v="57000008"/>
    <x v="926"/>
    <d v="2021-09-01T00:00:00"/>
    <x v="2"/>
    <n v="7000119647"/>
    <n v="240"/>
    <x v="2"/>
    <x v="2"/>
    <n v="4800"/>
    <n v="55.877899999999997"/>
    <n v="13410.696"/>
    <x v="6"/>
    <x v="3"/>
    <s v="EVP L4 Beutel"/>
    <n v="6130"/>
  </r>
  <r>
    <x v="1"/>
    <x v="0"/>
    <n v="57000029"/>
    <x v="71"/>
    <d v="2021-09-01T00:00:00"/>
    <x v="2"/>
    <n v="7000120712"/>
    <n v="198"/>
    <x v="2"/>
    <x v="2"/>
    <n v="1188"/>
    <n v="20.163"/>
    <n v="3992.2739999999999"/>
    <x v="7"/>
    <x v="4"/>
    <s v="Subunternehmer"/>
    <n v="9999"/>
  </r>
  <r>
    <x v="1"/>
    <x v="0"/>
    <n v="57000072"/>
    <x v="361"/>
    <d v="2021-09-01T00:00:00"/>
    <x v="2"/>
    <n v="7000121404"/>
    <n v="10"/>
    <x v="2"/>
    <x v="2"/>
    <n v="40"/>
    <n v="13.8474"/>
    <n v="138.47399999999999"/>
    <x v="6"/>
    <x v="3"/>
    <s v="EVP L3 Torten / Blöcke"/>
    <n v="6120"/>
  </r>
  <r>
    <x v="1"/>
    <x v="0"/>
    <n v="57000164"/>
    <x v="208"/>
    <d v="2021-09-01T00:00:00"/>
    <x v="2"/>
    <n v="7000120383"/>
    <n v="725"/>
    <x v="2"/>
    <x v="2"/>
    <n v="725"/>
    <n v="6.4859999999999998"/>
    <n v="4702.3500000000004"/>
    <x v="4"/>
    <x v="1"/>
    <s v="Linie 4"/>
    <n v="5004"/>
  </r>
  <r>
    <x v="1"/>
    <x v="0"/>
    <n v="57000171"/>
    <x v="899"/>
    <d v="2021-09-01T00:00:00"/>
    <x v="2"/>
    <n v="7000119879"/>
    <n v="131"/>
    <x v="2"/>
    <x v="2"/>
    <n v="262"/>
    <n v="14.370699999999999"/>
    <n v="1882.5617"/>
    <x v="4"/>
    <x v="1"/>
    <s v="Linie 4"/>
    <n v="5004"/>
  </r>
  <r>
    <x v="1"/>
    <x v="0"/>
    <n v="57000230"/>
    <x v="210"/>
    <d v="2021-09-01T00:00:00"/>
    <x v="2"/>
    <n v="7000119857"/>
    <n v="486"/>
    <x v="2"/>
    <x v="2"/>
    <n v="583.20000000000005"/>
    <n v="5.4657"/>
    <n v="2656.3301999999999"/>
    <x v="3"/>
    <x v="1"/>
    <s v="Linie 16"/>
    <n v="5016"/>
  </r>
  <r>
    <x v="1"/>
    <x v="0"/>
    <n v="57000232"/>
    <x v="634"/>
    <d v="2021-09-01T00:00:00"/>
    <x v="2"/>
    <n v="7000119858"/>
    <n v="1102"/>
    <x v="2"/>
    <x v="2"/>
    <n v="1322.4"/>
    <n v="5.1432000000000002"/>
    <n v="5667.8064000000004"/>
    <x v="3"/>
    <x v="1"/>
    <s v="Linie 16"/>
    <n v="5016"/>
  </r>
  <r>
    <x v="1"/>
    <x v="0"/>
    <n v="57000237"/>
    <x v="635"/>
    <d v="2021-09-01T00:00:00"/>
    <x v="2"/>
    <n v="7000119859"/>
    <n v="315"/>
    <x v="2"/>
    <x v="2"/>
    <n v="393.75"/>
    <n v="5.5540000000000003"/>
    <n v="1749.51"/>
    <x v="3"/>
    <x v="1"/>
    <s v="Linie 16"/>
    <n v="5016"/>
  </r>
  <r>
    <x v="1"/>
    <x v="0"/>
    <n v="57000644"/>
    <x v="788"/>
    <d v="2021-09-01T00:00:00"/>
    <x v="2"/>
    <n v="7000121348"/>
    <n v="80"/>
    <x v="2"/>
    <x v="2"/>
    <n v="0"/>
    <n v="6.9915000000000003"/>
    <n v="559.32000000000005"/>
    <x v="7"/>
    <x v="4"/>
    <s v="Subunternehmer"/>
    <n v="9999"/>
  </r>
  <r>
    <x v="1"/>
    <x v="0"/>
    <n v="57000675"/>
    <x v="927"/>
    <d v="2021-09-01T00:00:00"/>
    <x v="2"/>
    <n v="7000120626"/>
    <n v="46"/>
    <x v="2"/>
    <x v="2"/>
    <n v="138"/>
    <n v="7.6618000000000004"/>
    <n v="352.44279999999998"/>
    <x v="7"/>
    <x v="4"/>
    <s v="Subunternehmer"/>
    <n v="9999"/>
  </r>
  <r>
    <x v="1"/>
    <x v="0"/>
    <n v="57000707"/>
    <x v="88"/>
    <d v="2021-09-01T00:00:00"/>
    <x v="2"/>
    <n v="7000120713"/>
    <n v="468"/>
    <x v="2"/>
    <x v="2"/>
    <n v="1544.4"/>
    <n v="12.2601"/>
    <n v="5737.7268000000004"/>
    <x v="7"/>
    <x v="4"/>
    <s v="Subunternehmer"/>
    <n v="9999"/>
  </r>
  <r>
    <x v="1"/>
    <x v="0"/>
    <n v="57000720"/>
    <x v="92"/>
    <d v="2021-09-01T00:00:00"/>
    <x v="2"/>
    <n v="7000120728"/>
    <n v="4320"/>
    <x v="2"/>
    <x v="2"/>
    <n v="9072"/>
    <n v="10.3809"/>
    <n v="44845.487999999998"/>
    <x v="7"/>
    <x v="4"/>
    <s v="Subunternehmer"/>
    <n v="9999"/>
  </r>
  <r>
    <x v="1"/>
    <x v="0"/>
    <n v="58000068"/>
    <x v="693"/>
    <d v="2021-09-01T00:00:00"/>
    <x v="2"/>
    <n v="7000120679"/>
    <n v="365"/>
    <x v="2"/>
    <x v="2"/>
    <n v="602.25"/>
    <n v="6.6814999999999998"/>
    <n v="2438.7474999999999"/>
    <x v="3"/>
    <x v="1"/>
    <s v="Linie 1"/>
    <n v="5001"/>
  </r>
  <r>
    <x v="1"/>
    <x v="0"/>
    <n v="58000069"/>
    <x v="694"/>
    <d v="2021-09-01T00:00:00"/>
    <x v="2"/>
    <n v="7000119934"/>
    <n v="135"/>
    <x v="2"/>
    <x v="2"/>
    <n v="222.75"/>
    <n v="7.1574"/>
    <n v="966.24900000000002"/>
    <x v="3"/>
    <x v="1"/>
    <s v="Linie 1"/>
    <n v="5001"/>
  </r>
  <r>
    <x v="1"/>
    <x v="0"/>
    <n v="58000106"/>
    <x v="792"/>
    <d v="2021-09-01T00:00:00"/>
    <x v="2"/>
    <n v="7000119938"/>
    <n v="164"/>
    <x v="2"/>
    <x v="2"/>
    <n v="221.4"/>
    <n v="6.7637999999999998"/>
    <n v="1109.2632000000001"/>
    <x v="3"/>
    <x v="1"/>
    <s v="Linie 1"/>
    <n v="5001"/>
  </r>
  <r>
    <x v="1"/>
    <x v="0"/>
    <n v="58000112"/>
    <x v="226"/>
    <d v="2021-09-01T00:00:00"/>
    <x v="2"/>
    <n v="7000120683"/>
    <n v="777"/>
    <x v="2"/>
    <x v="2"/>
    <n v="1048.95"/>
    <n v="6.6712999999999996"/>
    <n v="5183.6000999999997"/>
    <x v="3"/>
    <x v="1"/>
    <s v="Linie 1"/>
    <n v="5001"/>
  </r>
  <r>
    <x v="1"/>
    <x v="0"/>
    <n v="58000116"/>
    <x v="227"/>
    <d v="2021-09-01T00:00:00"/>
    <x v="2"/>
    <n v="7000119717"/>
    <n v="512"/>
    <x v="2"/>
    <x v="2"/>
    <n v="691.2"/>
    <n v="7.3334999999999999"/>
    <n v="3754.752"/>
    <x v="3"/>
    <x v="1"/>
    <s v="Linie 1"/>
    <n v="5001"/>
  </r>
  <r>
    <x v="1"/>
    <x v="0"/>
    <n v="58000119"/>
    <x v="928"/>
    <d v="2021-09-01T00:00:00"/>
    <x v="2"/>
    <n v="7000119586"/>
    <n v="151"/>
    <x v="2"/>
    <x v="2"/>
    <n v="249.15"/>
    <n v="9.07"/>
    <n v="1369.57"/>
    <x v="3"/>
    <x v="1"/>
    <s v="Linie 1"/>
    <n v="5001"/>
  </r>
  <r>
    <x v="1"/>
    <x v="0"/>
    <n v="58000237"/>
    <x v="641"/>
    <d v="2021-09-01T00:00:00"/>
    <x v="2"/>
    <n v="7000117778"/>
    <n v="0"/>
    <x v="2"/>
    <x v="2"/>
    <n v="0"/>
    <n v="33.716999999999999"/>
    <n v="0"/>
    <x v="4"/>
    <x v="1"/>
    <s v="Linie 32"/>
    <n v="5032"/>
  </r>
  <r>
    <x v="1"/>
    <x v="0"/>
    <n v="58000337"/>
    <x v="386"/>
    <d v="2021-09-01T00:00:00"/>
    <x v="2"/>
    <n v="7000120685"/>
    <n v="519"/>
    <x v="2"/>
    <x v="2"/>
    <n v="700.65"/>
    <n v="6.4288999999999996"/>
    <n v="3336.5990999999999"/>
    <x v="3"/>
    <x v="1"/>
    <s v="Linie 1"/>
    <n v="5001"/>
  </r>
  <r>
    <x v="1"/>
    <x v="0"/>
    <n v="58000338"/>
    <x v="228"/>
    <d v="2021-09-01T00:00:00"/>
    <x v="2"/>
    <n v="7000119718"/>
    <n v="774"/>
    <x v="2"/>
    <x v="2"/>
    <n v="1044.9000000000001"/>
    <n v="6.9443999999999999"/>
    <n v="5374.9656000000004"/>
    <x v="3"/>
    <x v="1"/>
    <s v="Linie 1"/>
    <n v="5001"/>
  </r>
  <r>
    <x v="1"/>
    <x v="0"/>
    <n v="58000380"/>
    <x v="387"/>
    <d v="2021-09-01T00:00:00"/>
    <x v="2"/>
    <n v="7000117618"/>
    <n v="1943"/>
    <x v="2"/>
    <x v="2"/>
    <n v="12435.2"/>
    <n v="22.732299999999999"/>
    <n v="44168.858899999999"/>
    <x v="5"/>
    <x v="2"/>
    <s v="Linie 31"/>
    <n v="5031"/>
  </r>
  <r>
    <x v="1"/>
    <x v="0"/>
    <n v="58000548"/>
    <x v="703"/>
    <d v="2021-09-01T00:00:00"/>
    <x v="2"/>
    <n v="7000120753"/>
    <n v="1440"/>
    <x v="2"/>
    <x v="2"/>
    <n v="6912"/>
    <n v="25.5321"/>
    <n v="36766.224000000002"/>
    <x v="7"/>
    <x v="4"/>
    <s v="Subunternehmer"/>
    <n v="9999"/>
  </r>
  <r>
    <x v="1"/>
    <x v="0"/>
    <n v="58000609"/>
    <x v="98"/>
    <d v="2021-09-01T00:00:00"/>
    <x v="2"/>
    <n v="7000120230"/>
    <n v="585"/>
    <x v="2"/>
    <x v="2"/>
    <n v="1053"/>
    <n v="10.9306"/>
    <n v="6394.4009999999998"/>
    <x v="4"/>
    <x v="1"/>
    <s v="Linie 33"/>
    <n v="5033"/>
  </r>
  <r>
    <x v="1"/>
    <x v="0"/>
    <n v="58000636"/>
    <x v="230"/>
    <d v="2021-09-01T00:00:00"/>
    <x v="2"/>
    <n v="7000121104"/>
    <n v="510"/>
    <x v="2"/>
    <x v="0"/>
    <n v="504.9"/>
    <n v="6.7282999999999999"/>
    <n v="3397.1186699999998"/>
    <x v="8"/>
    <x v="5"/>
    <s v="Linie 21"/>
    <n v="5021"/>
  </r>
  <r>
    <x v="1"/>
    <x v="0"/>
    <n v="58000640"/>
    <x v="828"/>
    <d v="2021-09-01T00:00:00"/>
    <x v="2"/>
    <n v="7000121207"/>
    <n v="544"/>
    <x v="2"/>
    <x v="0"/>
    <n v="538.55999999999995"/>
    <n v="8.9131"/>
    <n v="4800.2391360000001"/>
    <x v="8"/>
    <x v="5"/>
    <s v="Linie 23"/>
    <n v="5023"/>
  </r>
  <r>
    <x v="1"/>
    <x v="0"/>
    <n v="58000648"/>
    <x v="231"/>
    <d v="2021-09-01T00:00:00"/>
    <x v="2"/>
    <n v="7000121209"/>
    <n v="204"/>
    <x v="2"/>
    <x v="0"/>
    <n v="204"/>
    <n v="8.7829999999999995"/>
    <n v="1791.732"/>
    <x v="8"/>
    <x v="5"/>
    <s v="Linie 23"/>
    <n v="5023"/>
  </r>
  <r>
    <x v="1"/>
    <x v="0"/>
    <n v="58000653"/>
    <x v="232"/>
    <d v="2021-09-01T00:00:00"/>
    <x v="2"/>
    <n v="7000121455"/>
    <n v="204"/>
    <x v="2"/>
    <x v="0"/>
    <n v="204"/>
    <n v="11.0871"/>
    <n v="2261.7683999999999"/>
    <x v="8"/>
    <x v="5"/>
    <s v="Linie 29"/>
    <n v="5029"/>
  </r>
  <r>
    <x v="1"/>
    <x v="0"/>
    <n v="58000655"/>
    <x v="233"/>
    <d v="2021-09-01T00:00:00"/>
    <x v="2"/>
    <n v="7000121106"/>
    <n v="272"/>
    <x v="2"/>
    <x v="0"/>
    <n v="269.27999999999997"/>
    <n v="6.7287999999999997"/>
    <n v="1811.9312640000001"/>
    <x v="8"/>
    <x v="5"/>
    <s v="Linie 21"/>
    <n v="5021"/>
  </r>
  <r>
    <x v="1"/>
    <x v="0"/>
    <n v="58000662"/>
    <x v="234"/>
    <d v="2021-09-01T00:00:00"/>
    <x v="2"/>
    <n v="7000121211"/>
    <n v="68"/>
    <x v="2"/>
    <x v="0"/>
    <n v="68"/>
    <n v="8.7815999999999992"/>
    <n v="597.14880000000005"/>
    <x v="8"/>
    <x v="5"/>
    <s v="Linie 23"/>
    <n v="5023"/>
  </r>
  <r>
    <x v="1"/>
    <x v="0"/>
    <n v="58000665"/>
    <x v="235"/>
    <d v="2021-09-01T00:00:00"/>
    <x v="2"/>
    <n v="7000121034"/>
    <n v="34"/>
    <x v="2"/>
    <x v="0"/>
    <n v="37.4"/>
    <n v="6.5829000000000004"/>
    <n v="246.20045999999999"/>
    <x v="8"/>
    <x v="5"/>
    <s v="Linie 20"/>
    <n v="5020"/>
  </r>
  <r>
    <x v="1"/>
    <x v="0"/>
    <n v="58000668"/>
    <x v="236"/>
    <d v="2021-09-01T00:00:00"/>
    <x v="2"/>
    <n v="7000121107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01T00:00:00"/>
    <x v="2"/>
    <n v="7000121108"/>
    <n v="68"/>
    <x v="2"/>
    <x v="0"/>
    <n v="67.319999999999993"/>
    <n v="6.7253999999999996"/>
    <n v="452.75392799999997"/>
    <x v="8"/>
    <x v="5"/>
    <s v="Linie 21"/>
    <n v="5021"/>
  </r>
  <r>
    <x v="1"/>
    <x v="0"/>
    <n v="58000684"/>
    <x v="239"/>
    <d v="2021-09-01T00:00:00"/>
    <x v="2"/>
    <n v="7000121215"/>
    <n v="68"/>
    <x v="2"/>
    <x v="0"/>
    <n v="67.319999999999993"/>
    <n v="8.9092000000000002"/>
    <n v="599.76734399999998"/>
    <x v="8"/>
    <x v="5"/>
    <s v="Linie 23"/>
    <n v="5023"/>
  </r>
  <r>
    <x v="1"/>
    <x v="0"/>
    <n v="58000686"/>
    <x v="241"/>
    <d v="2021-09-01T00:00:00"/>
    <x v="2"/>
    <n v="7000121216"/>
    <n v="34"/>
    <x v="2"/>
    <x v="0"/>
    <n v="34"/>
    <n v="8.7851999999999997"/>
    <n v="298.6968"/>
    <x v="8"/>
    <x v="5"/>
    <s v="Linie 23"/>
    <n v="5023"/>
  </r>
  <r>
    <x v="1"/>
    <x v="0"/>
    <n v="58000692"/>
    <x v="396"/>
    <d v="2021-09-01T00:00:00"/>
    <x v="2"/>
    <n v="7000121456"/>
    <n v="68"/>
    <x v="2"/>
    <x v="0"/>
    <n v="68"/>
    <n v="11.064500000000001"/>
    <n v="752.38599999999997"/>
    <x v="8"/>
    <x v="5"/>
    <s v="Linie 29"/>
    <n v="5029"/>
  </r>
  <r>
    <x v="1"/>
    <x v="0"/>
    <n v="58000698"/>
    <x v="243"/>
    <d v="2021-09-01T00:00:00"/>
    <x v="2"/>
    <n v="7000121219"/>
    <n v="68"/>
    <x v="2"/>
    <x v="0"/>
    <n v="67.319999999999993"/>
    <n v="8.9067000000000007"/>
    <n v="599.59904400000005"/>
    <x v="8"/>
    <x v="5"/>
    <s v="Linie 23"/>
    <n v="5023"/>
  </r>
  <r>
    <x v="1"/>
    <x v="0"/>
    <n v="58000706"/>
    <x v="244"/>
    <d v="2021-09-01T00:00:00"/>
    <x v="2"/>
    <n v="7000121110"/>
    <n v="68"/>
    <x v="2"/>
    <x v="0"/>
    <n v="67.319999999999993"/>
    <n v="6.7253999999999996"/>
    <n v="452.75392799999997"/>
    <x v="8"/>
    <x v="5"/>
    <s v="Linie 21"/>
    <n v="5021"/>
  </r>
  <r>
    <x v="1"/>
    <x v="0"/>
    <n v="58000710"/>
    <x v="245"/>
    <d v="2021-09-01T00:00:00"/>
    <x v="2"/>
    <n v="7000121222"/>
    <n v="34"/>
    <x v="2"/>
    <x v="0"/>
    <n v="33.659999999999997"/>
    <n v="8.9092000000000002"/>
    <n v="299.88367199999999"/>
    <x v="8"/>
    <x v="5"/>
    <s v="Linie 23"/>
    <n v="5023"/>
  </r>
  <r>
    <x v="1"/>
    <x v="0"/>
    <n v="58000711"/>
    <x v="99"/>
    <d v="2021-09-01T00:00:00"/>
    <x v="2"/>
    <n v="7000121263"/>
    <n v="204"/>
    <x v="2"/>
    <x v="0"/>
    <n v="220.32"/>
    <n v="9.9582999999999995"/>
    <n v="2194.0126559999999"/>
    <x v="8"/>
    <x v="5"/>
    <s v="Linie 29"/>
    <n v="5029"/>
  </r>
  <r>
    <x v="1"/>
    <x v="0"/>
    <n v="58000719"/>
    <x v="248"/>
    <d v="2021-09-01T00:00:00"/>
    <x v="2"/>
    <n v="7000121458"/>
    <n v="68"/>
    <x v="2"/>
    <x v="0"/>
    <n v="68"/>
    <n v="11.0724"/>
    <n v="752.92319999999995"/>
    <x v="8"/>
    <x v="5"/>
    <s v="Linie 29"/>
    <n v="5029"/>
  </r>
  <r>
    <x v="1"/>
    <x v="0"/>
    <n v="58000731"/>
    <x v="595"/>
    <d v="2021-09-01T00:00:00"/>
    <x v="2"/>
    <n v="7000121194"/>
    <n v="68"/>
    <x v="2"/>
    <x v="0"/>
    <n v="68"/>
    <n v="9.4652999999999992"/>
    <n v="643.6404"/>
    <x v="8"/>
    <x v="5"/>
    <s v="Linie 22"/>
    <n v="5022"/>
  </r>
  <r>
    <x v="1"/>
    <x v="0"/>
    <n v="58000733"/>
    <x v="793"/>
    <d v="2021-09-01T00:00:00"/>
    <x v="2"/>
    <n v="7000121111"/>
    <n v="272"/>
    <x v="2"/>
    <x v="0"/>
    <n v="269.27999999999997"/>
    <n v="6.7229000000000001"/>
    <n v="1810.3425119999999"/>
    <x v="8"/>
    <x v="5"/>
    <s v="Linie 21"/>
    <n v="5021"/>
  </r>
  <r>
    <x v="1"/>
    <x v="0"/>
    <n v="58000738"/>
    <x v="101"/>
    <d v="2021-09-01T00:00:00"/>
    <x v="2"/>
    <n v="7000121264"/>
    <n v="340"/>
    <x v="2"/>
    <x v="0"/>
    <n v="367.2"/>
    <n v="9.9603999999999999"/>
    <n v="3657.4588800000001"/>
    <x v="8"/>
    <x v="5"/>
    <s v="Linie 29"/>
    <n v="5029"/>
  </r>
  <r>
    <x v="1"/>
    <x v="0"/>
    <n v="58000739"/>
    <x v="512"/>
    <d v="2021-09-01T00:00:00"/>
    <x v="2"/>
    <n v="7000121195"/>
    <n v="68"/>
    <x v="2"/>
    <x v="0"/>
    <n v="81.599999999999994"/>
    <n v="7.6052999999999997"/>
    <n v="620.59248000000002"/>
    <x v="8"/>
    <x v="5"/>
    <s v="Linie 22"/>
    <n v="5022"/>
  </r>
  <r>
    <x v="1"/>
    <x v="0"/>
    <n v="58000740"/>
    <x v="251"/>
    <d v="2021-09-01T00:00:00"/>
    <x v="2"/>
    <n v="7000121113"/>
    <n v="68"/>
    <x v="2"/>
    <x v="0"/>
    <n v="67.319999999999993"/>
    <n v="7.5030000000000001"/>
    <n v="505.10196000000002"/>
    <x v="8"/>
    <x v="5"/>
    <s v="Linie 21"/>
    <n v="5021"/>
  </r>
  <r>
    <x v="1"/>
    <x v="0"/>
    <n v="58000743"/>
    <x v="252"/>
    <d v="2021-09-01T00:00:00"/>
    <x v="2"/>
    <n v="7000121225"/>
    <n v="68"/>
    <x v="2"/>
    <x v="0"/>
    <n v="68"/>
    <n v="8.7881"/>
    <n v="597.59079999999994"/>
    <x v="8"/>
    <x v="5"/>
    <s v="Linie 23"/>
    <n v="5023"/>
  </r>
  <r>
    <x v="1"/>
    <x v="0"/>
    <n v="58000746"/>
    <x v="253"/>
    <d v="2021-09-01T00:00:00"/>
    <x v="2"/>
    <n v="7000121114"/>
    <n v="408"/>
    <x v="2"/>
    <x v="0"/>
    <n v="403.92"/>
    <n v="6.7253999999999996"/>
    <n v="2716.5235680000001"/>
    <x v="8"/>
    <x v="5"/>
    <s v="Linie 21"/>
    <n v="5021"/>
  </r>
  <r>
    <x v="1"/>
    <x v="0"/>
    <n v="58000748"/>
    <x v="402"/>
    <d v="2021-09-01T00:00:00"/>
    <x v="2"/>
    <n v="7000121227"/>
    <n v="68"/>
    <x v="2"/>
    <x v="0"/>
    <n v="67.319999999999993"/>
    <n v="8.9092000000000002"/>
    <n v="599.76734399999998"/>
    <x v="8"/>
    <x v="5"/>
    <s v="Linie 23"/>
    <n v="5023"/>
  </r>
  <r>
    <x v="1"/>
    <x v="0"/>
    <n v="58000751"/>
    <x v="254"/>
    <d v="2021-09-01T00:00:00"/>
    <x v="2"/>
    <n v="7000121228"/>
    <n v="136"/>
    <x v="2"/>
    <x v="0"/>
    <n v="136"/>
    <n v="8.7841000000000005"/>
    <n v="1194.6376"/>
    <x v="8"/>
    <x v="5"/>
    <s v="Linie 23"/>
    <n v="5023"/>
  </r>
  <r>
    <x v="1"/>
    <x v="0"/>
    <n v="58000753"/>
    <x v="403"/>
    <d v="2021-09-01T00:00:00"/>
    <x v="2"/>
    <n v="7000121047"/>
    <n v="102"/>
    <x v="2"/>
    <x v="0"/>
    <n v="112.2"/>
    <n v="6.5780000000000003"/>
    <n v="738.05160000000001"/>
    <x v="8"/>
    <x v="5"/>
    <s v="Linie 20"/>
    <n v="5020"/>
  </r>
  <r>
    <x v="1"/>
    <x v="0"/>
    <n v="58000758"/>
    <x v="255"/>
    <d v="2021-09-01T00:00:00"/>
    <x v="2"/>
    <n v="7000121115"/>
    <n v="102"/>
    <x v="2"/>
    <x v="0"/>
    <n v="100.98"/>
    <n v="6.7018000000000004"/>
    <n v="676.74776399999996"/>
    <x v="8"/>
    <x v="5"/>
    <s v="Linie 21"/>
    <n v="5021"/>
  </r>
  <r>
    <x v="1"/>
    <x v="0"/>
    <n v="58000765"/>
    <x v="707"/>
    <d v="2021-09-01T00:00:00"/>
    <x v="2"/>
    <n v="7000121196"/>
    <n v="136"/>
    <x v="2"/>
    <x v="0"/>
    <n v="163.19999999999999"/>
    <n v="7.6036000000000001"/>
    <n v="1240.90752"/>
    <x v="8"/>
    <x v="5"/>
    <s v="Linie 22"/>
    <n v="5022"/>
  </r>
  <r>
    <x v="1"/>
    <x v="0"/>
    <n v="58000770"/>
    <x v="256"/>
    <d v="2021-09-01T00:00:00"/>
    <x v="2"/>
    <n v="7000121232"/>
    <n v="34"/>
    <x v="2"/>
    <x v="0"/>
    <n v="34"/>
    <n v="8.77"/>
    <n v="298.18"/>
    <x v="8"/>
    <x v="5"/>
    <s v="Linie 23"/>
    <n v="5023"/>
  </r>
  <r>
    <x v="1"/>
    <x v="0"/>
    <n v="58000776"/>
    <x v="257"/>
    <d v="2021-09-01T00:00:00"/>
    <x v="2"/>
    <n v="7000121117"/>
    <n v="68"/>
    <x v="2"/>
    <x v="0"/>
    <n v="67.319999999999993"/>
    <n v="6.7229000000000001"/>
    <n v="452.58562799999999"/>
    <x v="8"/>
    <x v="5"/>
    <s v="Linie 21"/>
    <n v="5021"/>
  </r>
  <r>
    <x v="1"/>
    <x v="0"/>
    <n v="58000830"/>
    <x v="102"/>
    <d v="2021-09-01T00:00:00"/>
    <x v="2"/>
    <n v="7000121053"/>
    <n v="935"/>
    <x v="2"/>
    <x v="0"/>
    <n v="1028.5"/>
    <n v="6.5404"/>
    <n v="6726.8014000000003"/>
    <x v="8"/>
    <x v="5"/>
    <s v="Linie 20"/>
    <n v="5020"/>
  </r>
  <r>
    <x v="1"/>
    <x v="0"/>
    <n v="58000831"/>
    <x v="409"/>
    <d v="2021-09-01T00:00:00"/>
    <x v="2"/>
    <n v="7000121119"/>
    <n v="510"/>
    <x v="2"/>
    <x v="0"/>
    <n v="504.9"/>
    <n v="6.665"/>
    <n v="3365.1585"/>
    <x v="8"/>
    <x v="5"/>
    <s v="Linie 21"/>
    <n v="5021"/>
  </r>
  <r>
    <x v="1"/>
    <x v="0"/>
    <n v="58000838"/>
    <x v="516"/>
    <d v="2021-09-01T00:00:00"/>
    <x v="2"/>
    <n v="7000121197"/>
    <n v="935"/>
    <x v="2"/>
    <x v="0"/>
    <n v="1122"/>
    <n v="7.5674999999999999"/>
    <n v="8490.7350000000006"/>
    <x v="8"/>
    <x v="5"/>
    <s v="Linie 22"/>
    <n v="5022"/>
  </r>
  <r>
    <x v="1"/>
    <x v="0"/>
    <n v="58000841"/>
    <x v="104"/>
    <d v="2021-09-01T00:00:00"/>
    <x v="2"/>
    <n v="7000121265"/>
    <n v="595"/>
    <x v="2"/>
    <x v="0"/>
    <n v="642.6"/>
    <n v="9.9016000000000002"/>
    <n v="6362.7681599999996"/>
    <x v="8"/>
    <x v="5"/>
    <s v="Linie 29"/>
    <n v="5029"/>
  </r>
  <r>
    <x v="1"/>
    <x v="0"/>
    <n v="58000845"/>
    <x v="596"/>
    <d v="2021-09-01T00:00:00"/>
    <x v="2"/>
    <n v="7000121271"/>
    <n v="680"/>
    <x v="2"/>
    <x v="0"/>
    <n v="680"/>
    <n v="9.4031000000000002"/>
    <n v="6394.1080000000002"/>
    <x v="8"/>
    <x v="5"/>
    <s v="Linie 22"/>
    <n v="5022"/>
  </r>
  <r>
    <x v="1"/>
    <x v="0"/>
    <n v="58000856"/>
    <x v="259"/>
    <d v="2021-09-01T00:00:00"/>
    <x v="2"/>
    <n v="7000121238"/>
    <n v="1428"/>
    <x v="2"/>
    <x v="0"/>
    <n v="1428"/>
    <n v="8.7848000000000006"/>
    <n v="12544.6944"/>
    <x v="8"/>
    <x v="5"/>
    <s v="Linie 23"/>
    <n v="5023"/>
  </r>
  <r>
    <x v="1"/>
    <x v="0"/>
    <n v="58000863"/>
    <x v="261"/>
    <d v="2021-09-01T00:00:00"/>
    <x v="2"/>
    <n v="7000121240"/>
    <n v="136"/>
    <x v="2"/>
    <x v="0"/>
    <n v="136"/>
    <n v="8.7910000000000004"/>
    <n v="1195.576"/>
    <x v="8"/>
    <x v="5"/>
    <s v="Linie 23"/>
    <n v="5023"/>
  </r>
  <r>
    <x v="1"/>
    <x v="0"/>
    <n v="58000866"/>
    <x v="262"/>
    <d v="2021-09-01T00:00:00"/>
    <x v="2"/>
    <n v="7000121461"/>
    <n v="306"/>
    <x v="2"/>
    <x v="0"/>
    <n v="306"/>
    <n v="11.060499999999999"/>
    <n v="3384.5129999999999"/>
    <x v="8"/>
    <x v="5"/>
    <s v="Linie 29"/>
    <n v="5029"/>
  </r>
  <r>
    <x v="1"/>
    <x v="0"/>
    <n v="58000883"/>
    <x v="754"/>
    <d v="2021-09-01T00:00:00"/>
    <x v="2"/>
    <n v="7000121241"/>
    <n v="408"/>
    <x v="2"/>
    <x v="0"/>
    <n v="403.92"/>
    <n v="8.9116"/>
    <n v="3599.573472"/>
    <x v="8"/>
    <x v="5"/>
    <s v="Linie 23"/>
    <n v="5023"/>
  </r>
  <r>
    <x v="1"/>
    <x v="0"/>
    <n v="58000887"/>
    <x v="411"/>
    <d v="2021-09-01T00:00:00"/>
    <x v="2"/>
    <n v="7000121462"/>
    <n v="476"/>
    <x v="2"/>
    <x v="0"/>
    <n v="476"/>
    <n v="11.056900000000001"/>
    <n v="5263.0843999999997"/>
    <x v="8"/>
    <x v="5"/>
    <s v="Linie 29"/>
    <n v="5029"/>
  </r>
  <r>
    <x v="1"/>
    <x v="0"/>
    <n v="58000888"/>
    <x v="724"/>
    <d v="2021-09-01T00:00:00"/>
    <x v="2"/>
    <n v="7000121121"/>
    <n v="544"/>
    <x v="2"/>
    <x v="0"/>
    <n v="538.55999999999995"/>
    <n v="6.7248000000000001"/>
    <n v="3621.7082879999998"/>
    <x v="8"/>
    <x v="5"/>
    <s v="Linie 21"/>
    <n v="5021"/>
  </r>
  <r>
    <x v="1"/>
    <x v="0"/>
    <n v="58000890"/>
    <x v="598"/>
    <d v="2021-09-01T00:00:00"/>
    <x v="2"/>
    <n v="7000121243"/>
    <n v="340"/>
    <x v="2"/>
    <x v="0"/>
    <n v="336.6"/>
    <n v="8.9067000000000007"/>
    <n v="2997.9952199999998"/>
    <x v="8"/>
    <x v="5"/>
    <s v="Linie 23"/>
    <n v="5023"/>
  </r>
  <r>
    <x v="1"/>
    <x v="0"/>
    <n v="58000893"/>
    <x v="267"/>
    <d v="2021-09-01T00:00:00"/>
    <x v="2"/>
    <n v="7000121067"/>
    <n v="680"/>
    <x v="2"/>
    <x v="0"/>
    <n v="748"/>
    <n v="6.5758000000000001"/>
    <n v="4918.6984000000002"/>
    <x v="8"/>
    <x v="5"/>
    <s v="Linie 20"/>
    <n v="5020"/>
  </r>
  <r>
    <x v="1"/>
    <x v="0"/>
    <n v="58000894"/>
    <x v="105"/>
    <d v="2021-09-01T00:00:00"/>
    <x v="2"/>
    <n v="7000121267"/>
    <n v="476"/>
    <x v="2"/>
    <x v="0"/>
    <n v="514.08000000000004"/>
    <n v="9.9556000000000004"/>
    <n v="5117.9748479999998"/>
    <x v="8"/>
    <x v="5"/>
    <s v="Linie 29"/>
    <n v="5029"/>
  </r>
  <r>
    <x v="1"/>
    <x v="0"/>
    <n v="58000896"/>
    <x v="865"/>
    <d v="2021-09-01T00:00:00"/>
    <x v="2"/>
    <n v="7000121122"/>
    <n v="340"/>
    <x v="2"/>
    <x v="0"/>
    <n v="336.6"/>
    <n v="7.5039999999999996"/>
    <n v="2525.8463999999999"/>
    <x v="8"/>
    <x v="5"/>
    <s v="Linie 21"/>
    <n v="5021"/>
  </r>
  <r>
    <x v="1"/>
    <x v="0"/>
    <n v="58000902"/>
    <x v="929"/>
    <d v="2021-09-01T00:00:00"/>
    <x v="2"/>
    <n v="7000121123"/>
    <n v="510"/>
    <x v="2"/>
    <x v="0"/>
    <n v="504.9"/>
    <n v="7.4701000000000004"/>
    <n v="3771.6534900000001"/>
    <x v="8"/>
    <x v="5"/>
    <s v="Linie 21"/>
    <n v="5021"/>
  </r>
  <r>
    <x v="1"/>
    <x v="0"/>
    <n v="58000907"/>
    <x v="269"/>
    <d v="2021-09-01T00:00:00"/>
    <x v="2"/>
    <n v="7000121126"/>
    <n v="136"/>
    <x v="2"/>
    <x v="0"/>
    <n v="134.63999999999999"/>
    <n v="7.5054999999999996"/>
    <n v="1010.54052"/>
    <x v="8"/>
    <x v="5"/>
    <s v="Linie 21"/>
    <n v="5021"/>
  </r>
  <r>
    <x v="1"/>
    <x v="0"/>
    <n v="58000917"/>
    <x v="648"/>
    <d v="2021-09-01T00:00:00"/>
    <x v="2"/>
    <n v="7000117620"/>
    <n v="1214"/>
    <x v="2"/>
    <x v="2"/>
    <n v="7284"/>
    <n v="23.093699999999998"/>
    <n v="28035.751799999998"/>
    <x v="5"/>
    <x v="2"/>
    <s v="Linie 31"/>
    <n v="5031"/>
  </r>
  <r>
    <x v="1"/>
    <x v="0"/>
    <n v="58000951"/>
    <x v="274"/>
    <d v="2021-09-01T00:00:00"/>
    <x v="2"/>
    <n v="7000121133"/>
    <n v="68"/>
    <x v="2"/>
    <x v="0"/>
    <n v="67.319999999999993"/>
    <n v="6.7297000000000002"/>
    <n v="453.04340400000001"/>
    <x v="8"/>
    <x v="5"/>
    <s v="Linie 21"/>
    <n v="5021"/>
  </r>
  <r>
    <x v="1"/>
    <x v="0"/>
    <n v="58000955"/>
    <x v="519"/>
    <d v="2021-09-01T00:00:00"/>
    <x v="2"/>
    <n v="7000121198"/>
    <n v="136"/>
    <x v="2"/>
    <x v="0"/>
    <n v="163.19999999999999"/>
    <n v="7.6059999999999999"/>
    <n v="1241.2991999999999"/>
    <x v="8"/>
    <x v="5"/>
    <s v="Linie 22"/>
    <n v="5022"/>
  </r>
  <r>
    <x v="1"/>
    <x v="0"/>
    <n v="58000971"/>
    <x v="278"/>
    <d v="2021-09-01T00:00:00"/>
    <x v="2"/>
    <n v="7000121076"/>
    <n v="136"/>
    <x v="2"/>
    <x v="0"/>
    <n v="149.6"/>
    <n v="6.6104000000000003"/>
    <n v="988.91584"/>
    <x v="8"/>
    <x v="5"/>
    <s v="Linie 20"/>
    <n v="5020"/>
  </r>
  <r>
    <x v="1"/>
    <x v="0"/>
    <n v="58000986"/>
    <x v="836"/>
    <d v="2021-09-01T00:00:00"/>
    <x v="2"/>
    <n v="7000121249"/>
    <n v="68"/>
    <x v="2"/>
    <x v="0"/>
    <n v="68"/>
    <n v="8.7851999999999997"/>
    <n v="597.39359999999999"/>
    <x v="8"/>
    <x v="5"/>
    <s v="Linie 23"/>
    <n v="5023"/>
  </r>
  <r>
    <x v="1"/>
    <x v="0"/>
    <n v="58000993"/>
    <x v="419"/>
    <d v="2021-09-01T00:00:00"/>
    <x v="2"/>
    <n v="7000121250"/>
    <n v="68"/>
    <x v="2"/>
    <x v="0"/>
    <n v="67.319999999999993"/>
    <n v="8.9110999999999994"/>
    <n v="599.89525200000003"/>
    <x v="8"/>
    <x v="5"/>
    <s v="Linie 23"/>
    <n v="5023"/>
  </r>
  <r>
    <x v="1"/>
    <x v="0"/>
    <n v="58000999"/>
    <x v="279"/>
    <d v="2021-09-01T00:00:00"/>
    <x v="2"/>
    <n v="7000121141"/>
    <n v="136"/>
    <x v="2"/>
    <x v="0"/>
    <n v="134.63999999999999"/>
    <n v="6.7214999999999998"/>
    <n v="904.98275999999998"/>
    <x v="8"/>
    <x v="5"/>
    <s v="Linie 21"/>
    <n v="5021"/>
  </r>
  <r>
    <x v="1"/>
    <x v="0"/>
    <n v="58001000"/>
    <x v="837"/>
    <d v="2021-09-01T00:00:00"/>
    <x v="2"/>
    <n v="7000121251"/>
    <n v="68"/>
    <x v="2"/>
    <x v="0"/>
    <n v="68"/>
    <n v="8.7815999999999992"/>
    <n v="597.14880000000005"/>
    <x v="8"/>
    <x v="5"/>
    <s v="Linie 23"/>
    <n v="5023"/>
  </r>
  <r>
    <x v="1"/>
    <x v="0"/>
    <n v="58001004"/>
    <x v="521"/>
    <d v="2021-09-01T00:00:00"/>
    <x v="2"/>
    <n v="7000121083"/>
    <n v="1530"/>
    <x v="2"/>
    <x v="0"/>
    <n v="1468.8"/>
    <n v="8.9006000000000007"/>
    <n v="13073.201279999999"/>
    <x v="8"/>
    <x v="5"/>
    <s v="Linie 20"/>
    <n v="5020"/>
  </r>
  <r>
    <x v="1"/>
    <x v="0"/>
    <n v="58001015"/>
    <x v="280"/>
    <d v="2021-09-01T00:00:00"/>
    <x v="2"/>
    <n v="7000121085"/>
    <n v="544"/>
    <x v="2"/>
    <x v="0"/>
    <n v="598.4"/>
    <n v="6.5904999999999996"/>
    <n v="3943.7552000000001"/>
    <x v="8"/>
    <x v="5"/>
    <s v="Linie 20"/>
    <n v="5020"/>
  </r>
  <r>
    <x v="1"/>
    <x v="0"/>
    <n v="58001018"/>
    <x v="838"/>
    <d v="2021-09-01T00:00:00"/>
    <x v="2"/>
    <n v="7000121252"/>
    <n v="680"/>
    <x v="2"/>
    <x v="0"/>
    <n v="673.2"/>
    <n v="8.9067000000000007"/>
    <n v="5995.9904399999996"/>
    <x v="8"/>
    <x v="5"/>
    <s v="Linie 23"/>
    <n v="5023"/>
  </r>
  <r>
    <x v="1"/>
    <x v="0"/>
    <n v="58001028"/>
    <x v="281"/>
    <d v="2021-09-01T00:00:00"/>
    <x v="2"/>
    <n v="7000121147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9-01T00:00:00"/>
    <x v="2"/>
    <n v="7000121148"/>
    <n v="476"/>
    <x v="2"/>
    <x v="0"/>
    <n v="471.24"/>
    <n v="7.2862"/>
    <n v="3433.5488879999998"/>
    <x v="8"/>
    <x v="5"/>
    <s v="Linie 21"/>
    <n v="5021"/>
  </r>
  <r>
    <x v="1"/>
    <x v="0"/>
    <n v="58001041"/>
    <x v="930"/>
    <d v="2021-09-01T00:00:00"/>
    <x v="2"/>
    <n v="7000121150"/>
    <n v="34"/>
    <x v="2"/>
    <x v="0"/>
    <n v="33.659999999999997"/>
    <n v="7.2812999999999999"/>
    <n v="245.08855800000001"/>
    <x v="8"/>
    <x v="5"/>
    <s v="Linie 21"/>
    <n v="5021"/>
  </r>
  <r>
    <x v="1"/>
    <x v="0"/>
    <n v="58001046"/>
    <x v="428"/>
    <d v="2021-09-01T00:00:00"/>
    <x v="2"/>
    <n v="7000121151"/>
    <n v="102"/>
    <x v="2"/>
    <x v="0"/>
    <n v="100.98"/>
    <n v="7.2851999999999997"/>
    <n v="735.65949599999999"/>
    <x v="8"/>
    <x v="5"/>
    <s v="Linie 21"/>
    <n v="5021"/>
  </r>
  <r>
    <x v="1"/>
    <x v="0"/>
    <n v="58001059"/>
    <x v="111"/>
    <d v="2021-09-01T00:00:00"/>
    <x v="2"/>
    <n v="7000121200"/>
    <n v="1017"/>
    <x v="2"/>
    <x v="0"/>
    <n v="1017"/>
    <n v="10.8475"/>
    <n v="11031.907499999999"/>
    <x v="8"/>
    <x v="5"/>
    <s v="Linie 22"/>
    <n v="5022"/>
  </r>
  <r>
    <x v="1"/>
    <x v="0"/>
    <n v="58001062"/>
    <x v="797"/>
    <d v="2021-09-01T00:00:00"/>
    <x v="2"/>
    <n v="7000121092"/>
    <n v="340"/>
    <x v="2"/>
    <x v="0"/>
    <n v="340"/>
    <n v="9.41"/>
    <n v="3199.4"/>
    <x v="8"/>
    <x v="5"/>
    <s v="Linie 20"/>
    <n v="5020"/>
  </r>
  <r>
    <x v="1"/>
    <x v="0"/>
    <n v="58001063"/>
    <x v="581"/>
    <d v="2021-09-01T00:00:00"/>
    <x v="2"/>
    <n v="7000121201"/>
    <n v="340"/>
    <x v="2"/>
    <x v="0"/>
    <n v="340"/>
    <n v="8.0791000000000004"/>
    <n v="2746.8939999999998"/>
    <x v="8"/>
    <x v="5"/>
    <s v="Linie 22"/>
    <n v="5022"/>
  </r>
  <r>
    <x v="1"/>
    <x v="0"/>
    <n v="58001070"/>
    <x v="112"/>
    <d v="2021-09-01T00:00:00"/>
    <x v="2"/>
    <n v="7000121274"/>
    <n v="255"/>
    <x v="2"/>
    <x v="0"/>
    <n v="344.25"/>
    <n v="6.5937000000000001"/>
    <n v="2269.8812250000001"/>
    <x v="4"/>
    <x v="1"/>
    <s v="Linie 36"/>
    <n v="5036"/>
  </r>
  <r>
    <x v="1"/>
    <x v="0"/>
    <n v="58001071"/>
    <x v="432"/>
    <d v="2021-09-01T00:00:00"/>
    <x v="2"/>
    <n v="7000121275"/>
    <n v="510"/>
    <x v="2"/>
    <x v="0"/>
    <n v="663"/>
    <n v="7.1657999999999999"/>
    <n v="4750.9254000000001"/>
    <x v="4"/>
    <x v="1"/>
    <s v="Linie 36"/>
    <n v="5036"/>
  </r>
  <r>
    <x v="1"/>
    <x v="0"/>
    <n v="58001077"/>
    <x v="655"/>
    <d v="2021-09-01T00:00:00"/>
    <x v="2"/>
    <n v="7000121157"/>
    <n v="68"/>
    <x v="2"/>
    <x v="0"/>
    <n v="67.319999999999993"/>
    <n v="7.2906000000000004"/>
    <n v="490.80319200000002"/>
    <x v="8"/>
    <x v="5"/>
    <s v="Linie 21"/>
    <n v="5021"/>
  </r>
  <r>
    <x v="1"/>
    <x v="0"/>
    <n v="58001079"/>
    <x v="760"/>
    <d v="2021-09-01T00:00:00"/>
    <x v="2"/>
    <n v="7000121269"/>
    <n v="136"/>
    <x v="2"/>
    <x v="0"/>
    <n v="146.88"/>
    <n v="9.9458000000000002"/>
    <n v="1460.8391039999999"/>
    <x v="8"/>
    <x v="5"/>
    <s v="Linie 29"/>
    <n v="5029"/>
  </r>
  <r>
    <x v="1"/>
    <x v="0"/>
    <n v="58001080"/>
    <x v="656"/>
    <d v="2021-09-01T00:00:00"/>
    <x v="2"/>
    <n v="7000121158"/>
    <n v="136"/>
    <x v="2"/>
    <x v="0"/>
    <n v="134.63999999999999"/>
    <n v="6.7332000000000001"/>
    <n v="906.55804799999999"/>
    <x v="8"/>
    <x v="5"/>
    <s v="Linie 21"/>
    <n v="5021"/>
  </r>
  <r>
    <x v="1"/>
    <x v="0"/>
    <n v="58001081"/>
    <x v="717"/>
    <d v="2021-09-01T00:00:00"/>
    <x v="2"/>
    <n v="7000121202"/>
    <n v="1156"/>
    <x v="2"/>
    <x v="0"/>
    <n v="1387.2"/>
    <n v="7.6127000000000002"/>
    <n v="10560.337439999999"/>
    <x v="8"/>
    <x v="5"/>
    <s v="Linie 22"/>
    <n v="5022"/>
  </r>
  <r>
    <x v="1"/>
    <x v="0"/>
    <n v="58001082"/>
    <x v="434"/>
    <d v="2021-09-01T00:00:00"/>
    <x v="2"/>
    <n v="7000121466"/>
    <n v="68"/>
    <x v="2"/>
    <x v="0"/>
    <n v="68"/>
    <n v="11.0677"/>
    <n v="752.60360000000003"/>
    <x v="8"/>
    <x v="5"/>
    <s v="Linie 29"/>
    <n v="5029"/>
  </r>
  <r>
    <x v="1"/>
    <x v="0"/>
    <n v="58001101"/>
    <x v="527"/>
    <d v="2021-09-01T00:00:00"/>
    <x v="2"/>
    <n v="7000121204"/>
    <n v="136"/>
    <x v="2"/>
    <x v="0"/>
    <n v="163.19999999999999"/>
    <n v="7.6050000000000004"/>
    <n v="1241.136"/>
    <x v="8"/>
    <x v="5"/>
    <s v="Linie 22"/>
    <n v="5022"/>
  </r>
  <r>
    <x v="1"/>
    <x v="0"/>
    <n v="58001102"/>
    <x v="436"/>
    <d v="2021-09-01T00:00:00"/>
    <x v="2"/>
    <n v="7000121162"/>
    <n v="68"/>
    <x v="2"/>
    <x v="0"/>
    <n v="67.319999999999993"/>
    <n v="7.2784000000000004"/>
    <n v="489.98188800000003"/>
    <x v="8"/>
    <x v="5"/>
    <s v="Linie 21"/>
    <n v="5021"/>
  </r>
  <r>
    <x v="1"/>
    <x v="0"/>
    <n v="58001121"/>
    <x v="438"/>
    <d v="2021-09-01T00:00:00"/>
    <x v="2"/>
    <n v="7000121096"/>
    <n v="34"/>
    <x v="2"/>
    <x v="0"/>
    <n v="37.4"/>
    <n v="6.5814000000000004"/>
    <n v="246.14436000000001"/>
    <x v="8"/>
    <x v="5"/>
    <s v="Linie 20"/>
    <n v="5020"/>
  </r>
  <r>
    <x v="1"/>
    <x v="0"/>
    <n v="58001144"/>
    <x v="118"/>
    <d v="2021-09-01T00:00:00"/>
    <x v="2"/>
    <n v="7000121276"/>
    <n v="765"/>
    <x v="2"/>
    <x v="0"/>
    <n v="994.5"/>
    <n v="9.2195"/>
    <n v="9168.7927500000005"/>
    <x v="4"/>
    <x v="1"/>
    <s v="Linie 36"/>
    <n v="5036"/>
  </r>
  <r>
    <x v="1"/>
    <x v="0"/>
    <n v="59500001"/>
    <x v="907"/>
    <d v="2021-09-01T00:00:00"/>
    <x v="2"/>
    <n v="7000121316"/>
    <n v="0"/>
    <x v="2"/>
    <x v="0"/>
    <n v="0"/>
    <n v="2.5142000000000002"/>
    <n v="0"/>
    <x v="3"/>
    <x v="1"/>
    <s v="Espera"/>
    <n v="5901"/>
  </r>
  <r>
    <x v="1"/>
    <x v="0"/>
    <n v="59500035"/>
    <x v="800"/>
    <d v="2021-09-01T00:00:00"/>
    <x v="2"/>
    <n v="7000121481"/>
    <n v="355"/>
    <x v="0"/>
    <x v="0"/>
    <n v="355"/>
    <n v="0.56630000000000003"/>
    <n v="201.03649999999999"/>
    <x v="0"/>
    <x v="0"/>
    <s v="Vacumierung"/>
    <n v="5902"/>
  </r>
  <r>
    <x v="1"/>
    <x v="0"/>
    <n v="59500054"/>
    <x v="661"/>
    <d v="2021-09-01T00:00:00"/>
    <x v="2"/>
    <n v="7000121488"/>
    <n v="695"/>
    <x v="0"/>
    <x v="0"/>
    <n v="695"/>
    <n v="2.3342999999999998"/>
    <n v="1622.3385000000001"/>
    <x v="0"/>
    <x v="0"/>
    <s v="Vacumierung"/>
    <n v="5902"/>
  </r>
  <r>
    <x v="1"/>
    <x v="0"/>
    <m/>
    <x v="931"/>
    <d v="2021-09-01T00:00:00"/>
    <x v="2"/>
    <n v="7000121328"/>
    <n v="0"/>
    <x v="3"/>
    <x v="3"/>
    <n v="0"/>
    <n v="0"/>
    <n v="0"/>
    <x v="2"/>
    <x v="0"/>
    <s v="Thrun 2"/>
    <n v="2030"/>
  </r>
  <r>
    <x v="1"/>
    <x v="0"/>
    <m/>
    <x v="119"/>
    <d v="2021-09-01T00:00:00"/>
    <x v="2"/>
    <n v="7000121290"/>
    <n v="0"/>
    <x v="3"/>
    <x v="3"/>
    <n v="0"/>
    <n v="0"/>
    <n v="0"/>
    <x v="1"/>
    <x v="0"/>
    <s v="Füller unter M1"/>
    <n v="3010"/>
  </r>
  <r>
    <x v="1"/>
    <x v="0"/>
    <m/>
    <x v="932"/>
    <d v="2021-09-01T00:00:00"/>
    <x v="2"/>
    <n v="7000121329"/>
    <n v="0"/>
    <x v="3"/>
    <x v="3"/>
    <n v="0"/>
    <n v="0"/>
    <n v="0"/>
    <x v="1"/>
    <x v="0"/>
    <s v="Füller unter Thrun 2"/>
    <n v="3030"/>
  </r>
  <r>
    <x v="1"/>
    <x v="0"/>
    <m/>
    <x v="120"/>
    <d v="2021-09-01T00:00:00"/>
    <x v="2"/>
    <n v="7000119370"/>
    <n v="0"/>
    <x v="3"/>
    <x v="3"/>
    <n v="0"/>
    <n v="0"/>
    <n v="0"/>
    <x v="0"/>
    <x v="0"/>
    <s v="Große Schneidemaschine Lachnit"/>
    <n v="1100"/>
  </r>
  <r>
    <x v="1"/>
    <x v="0"/>
    <m/>
    <x v="121"/>
    <d v="2021-09-01T00:00:00"/>
    <x v="2"/>
    <n v="7000119887"/>
    <n v="0"/>
    <x v="3"/>
    <x v="3"/>
    <n v="0"/>
    <n v="0"/>
    <n v="0"/>
    <x v="0"/>
    <x v="0"/>
    <s v="Kleine Schneidemaschine Käseteiler"/>
    <n v="1200"/>
  </r>
  <r>
    <x v="1"/>
    <x v="0"/>
    <m/>
    <x v="122"/>
    <d v="2021-09-01T00:00:00"/>
    <x v="2"/>
    <n v="7000121323"/>
    <n v="0"/>
    <x v="3"/>
    <x v="3"/>
    <n v="0"/>
    <n v="0"/>
    <n v="0"/>
    <x v="2"/>
    <x v="0"/>
    <s v="Thrun 1"/>
    <n v="2020"/>
  </r>
  <r>
    <x v="1"/>
    <x v="0"/>
    <m/>
    <x v="123"/>
    <d v="2021-09-01T00:00:00"/>
    <x v="2"/>
    <n v="7000121332"/>
    <n v="0"/>
    <x v="3"/>
    <x v="3"/>
    <n v="0"/>
    <n v="0"/>
    <n v="0"/>
    <x v="2"/>
    <x v="0"/>
    <s v="Thrun 2"/>
    <n v="2030"/>
  </r>
  <r>
    <x v="1"/>
    <x v="0"/>
    <m/>
    <x v="124"/>
    <d v="2021-09-01T00:00:00"/>
    <x v="2"/>
    <n v="7000121377"/>
    <n v="0"/>
    <x v="3"/>
    <x v="3"/>
    <n v="0"/>
    <n v="0"/>
    <n v="0"/>
    <x v="2"/>
    <x v="0"/>
    <s v="Mischer 1"/>
    <n v="2040"/>
  </r>
  <r>
    <x v="1"/>
    <x v="0"/>
    <m/>
    <x v="125"/>
    <d v="2021-09-01T00:00:00"/>
    <x v="2"/>
    <n v="7000121361"/>
    <n v="0"/>
    <x v="3"/>
    <x v="3"/>
    <n v="0"/>
    <n v="0"/>
    <n v="0"/>
    <x v="2"/>
    <x v="0"/>
    <s v="Mischer 2"/>
    <n v="2050"/>
  </r>
  <r>
    <x v="1"/>
    <x v="0"/>
    <m/>
    <x v="127"/>
    <d v="2021-09-01T00:00:00"/>
    <x v="2"/>
    <n v="7000121291"/>
    <n v="0"/>
    <x v="3"/>
    <x v="3"/>
    <n v="0"/>
    <n v="0"/>
    <n v="0"/>
    <x v="1"/>
    <x v="0"/>
    <s v="Füller unter M1"/>
    <n v="3010"/>
  </r>
  <r>
    <x v="1"/>
    <x v="0"/>
    <m/>
    <x v="128"/>
    <d v="2021-09-01T00:00:00"/>
    <x v="2"/>
    <n v="7000121358"/>
    <n v="0"/>
    <x v="3"/>
    <x v="3"/>
    <n v="0"/>
    <n v="0"/>
    <n v="0"/>
    <x v="1"/>
    <x v="0"/>
    <s v="Füller unter M2"/>
    <n v="3020"/>
  </r>
  <r>
    <x v="1"/>
    <x v="0"/>
    <m/>
    <x v="129"/>
    <d v="2021-09-01T00:00:00"/>
    <x v="2"/>
    <n v="7000120924"/>
    <n v="0"/>
    <x v="3"/>
    <x v="3"/>
    <n v="0"/>
    <n v="0"/>
    <n v="0"/>
    <x v="1"/>
    <x v="0"/>
    <s v="Füller unter Thrun 2"/>
    <n v="3030"/>
  </r>
  <r>
    <x v="1"/>
    <x v="0"/>
    <m/>
    <x v="130"/>
    <d v="2021-09-01T00:00:00"/>
    <x v="2"/>
    <n v="7000121321"/>
    <n v="0"/>
    <x v="3"/>
    <x v="3"/>
    <n v="0"/>
    <n v="0"/>
    <n v="0"/>
    <x v="1"/>
    <x v="0"/>
    <s v="Füller unter UHT"/>
    <n v="3040"/>
  </r>
  <r>
    <x v="1"/>
    <x v="0"/>
    <m/>
    <x v="132"/>
    <d v="2021-09-01T00:00:00"/>
    <x v="2"/>
    <n v="7000119307"/>
    <n v="0"/>
    <x v="3"/>
    <x v="3"/>
    <n v="0"/>
    <n v="0"/>
    <n v="0"/>
    <x v="8"/>
    <x v="5"/>
    <s v="Linie 20"/>
    <n v="5020"/>
  </r>
  <r>
    <x v="1"/>
    <x v="0"/>
    <m/>
    <x v="132"/>
    <d v="2021-09-01T00:00:00"/>
    <x v="2"/>
    <n v="7000121097"/>
    <n v="0"/>
    <x v="3"/>
    <x v="3"/>
    <n v="0"/>
    <n v="0"/>
    <n v="0"/>
    <x v="8"/>
    <x v="5"/>
    <s v="Linie 20"/>
    <n v="5020"/>
  </r>
  <r>
    <x v="1"/>
    <x v="0"/>
    <m/>
    <x v="133"/>
    <d v="2021-09-01T00:00:00"/>
    <x v="2"/>
    <n v="7000120298"/>
    <n v="0"/>
    <x v="3"/>
    <x v="3"/>
    <n v="0"/>
    <n v="0"/>
    <n v="0"/>
    <x v="8"/>
    <x v="5"/>
    <s v="Linie 21"/>
    <n v="5021"/>
  </r>
  <r>
    <x v="1"/>
    <x v="0"/>
    <m/>
    <x v="134"/>
    <d v="2021-09-01T00:00:00"/>
    <x v="2"/>
    <n v="7000120340"/>
    <n v="0.01"/>
    <x v="1"/>
    <x v="1"/>
    <n v="0"/>
    <n v="0"/>
    <n v="0"/>
    <x v="8"/>
    <x v="5"/>
    <s v="Linie 22"/>
    <n v="5022"/>
  </r>
  <r>
    <x v="1"/>
    <x v="0"/>
    <m/>
    <x v="135"/>
    <d v="2021-09-01T00:00:00"/>
    <x v="2"/>
    <n v="7000120612"/>
    <n v="0.01"/>
    <x v="1"/>
    <x v="1"/>
    <n v="0"/>
    <n v="0"/>
    <n v="0"/>
    <x v="8"/>
    <x v="5"/>
    <s v="Linie 23"/>
    <n v="5023"/>
  </r>
  <r>
    <x v="1"/>
    <x v="0"/>
    <m/>
    <x v="589"/>
    <d v="2021-09-01T00:00:00"/>
    <x v="2"/>
    <n v="7000118685"/>
    <n v="0"/>
    <x v="3"/>
    <x v="3"/>
    <n v="0"/>
    <n v="0"/>
    <n v="0"/>
    <x v="8"/>
    <x v="5"/>
    <s v="Linie 29"/>
    <n v="5029"/>
  </r>
  <r>
    <x v="1"/>
    <x v="0"/>
    <m/>
    <x v="589"/>
    <d v="2021-09-01T00:00:00"/>
    <x v="2"/>
    <n v="7000121468"/>
    <n v="0"/>
    <x v="3"/>
    <x v="3"/>
    <n v="0"/>
    <n v="0"/>
    <n v="0"/>
    <x v="8"/>
    <x v="5"/>
    <s v="Linie 29"/>
    <n v="5029"/>
  </r>
  <r>
    <x v="1"/>
    <x v="0"/>
    <m/>
    <x v="136"/>
    <d v="2021-09-01T00:00:00"/>
    <x v="2"/>
    <n v="7000121378"/>
    <n v="0"/>
    <x v="3"/>
    <x v="3"/>
    <n v="0"/>
    <n v="0"/>
    <n v="0"/>
    <x v="2"/>
    <x v="0"/>
    <s v="Mischer 1"/>
    <n v="2040"/>
  </r>
  <r>
    <x v="1"/>
    <x v="0"/>
    <m/>
    <x v="764"/>
    <d v="2021-09-01T00:00:00"/>
    <x v="2"/>
    <n v="7000120342"/>
    <n v="0.01"/>
    <x v="1"/>
    <x v="1"/>
    <n v="0"/>
    <n v="0"/>
    <n v="0"/>
    <x v="8"/>
    <x v="5"/>
    <s v="Linie 22"/>
    <n v="5022"/>
  </r>
  <r>
    <x v="1"/>
    <x v="0"/>
    <m/>
    <x v="137"/>
    <d v="2021-09-01T00:00:00"/>
    <x v="2"/>
    <n v="7000120207"/>
    <n v="0"/>
    <x v="3"/>
    <x v="3"/>
    <n v="0"/>
    <n v="0"/>
    <n v="0"/>
    <x v="4"/>
    <x v="1"/>
    <s v="Linie 36"/>
    <n v="5036"/>
  </r>
  <r>
    <x v="1"/>
    <x v="0"/>
    <m/>
    <x v="137"/>
    <d v="2021-09-01T00:00:00"/>
    <x v="2"/>
    <n v="7000120208"/>
    <n v="0"/>
    <x v="3"/>
    <x v="3"/>
    <n v="0"/>
    <n v="0"/>
    <n v="0"/>
    <x v="4"/>
    <x v="1"/>
    <s v="Linie 36"/>
    <n v="5036"/>
  </r>
  <r>
    <x v="1"/>
    <x v="0"/>
    <m/>
    <x v="662"/>
    <d v="2021-09-01T00:00:00"/>
    <x v="2"/>
    <n v="7000119950"/>
    <n v="0"/>
    <x v="3"/>
    <x v="3"/>
    <n v="0"/>
    <n v="0"/>
    <n v="0"/>
    <x v="5"/>
    <x v="2"/>
    <s v="Linie 31"/>
    <n v="5031"/>
  </r>
  <r>
    <x v="1"/>
    <x v="0"/>
    <m/>
    <x v="293"/>
    <d v="2021-09-01T00:00:00"/>
    <x v="2"/>
    <n v="7000120211"/>
    <n v="0"/>
    <x v="3"/>
    <x v="3"/>
    <n v="0"/>
    <n v="0"/>
    <n v="0"/>
    <x v="4"/>
    <x v="1"/>
    <s v="Linie 36"/>
    <n v="5036"/>
  </r>
  <r>
    <x v="1"/>
    <x v="0"/>
    <n v="23500014"/>
    <x v="295"/>
    <d v="2021-09-02T00:00:00"/>
    <x v="2"/>
    <n v="7000120702"/>
    <n v="2589"/>
    <x v="0"/>
    <x v="0"/>
    <n v="2589"/>
    <n v="4.2297000000000002"/>
    <n v="10950.693300000001"/>
    <x v="0"/>
    <x v="0"/>
    <s v="Kleine Schneidemaschine Käseteiler"/>
    <n v="1200"/>
  </r>
  <r>
    <x v="1"/>
    <x v="0"/>
    <n v="23500015"/>
    <x v="296"/>
    <d v="2021-09-02T00:00:00"/>
    <x v="2"/>
    <n v="7000120703"/>
    <n v="4334"/>
    <x v="0"/>
    <x v="0"/>
    <n v="4334"/>
    <n v="4.2279999999999998"/>
    <n v="18324.151999999998"/>
    <x v="0"/>
    <x v="0"/>
    <s v="Kleine Schneidemaschine Käseteiler"/>
    <n v="1200"/>
  </r>
  <r>
    <x v="1"/>
    <x v="0"/>
    <n v="23500029"/>
    <x v="297"/>
    <d v="2021-09-02T00:00:00"/>
    <x v="2"/>
    <n v="7000120704"/>
    <n v="1806"/>
    <x v="0"/>
    <x v="0"/>
    <n v="1806"/>
    <n v="4.3174000000000001"/>
    <n v="7797.2244000000001"/>
    <x v="0"/>
    <x v="0"/>
    <s v="Kleine Schneidemaschine Käseteiler"/>
    <n v="1200"/>
  </r>
  <r>
    <x v="1"/>
    <x v="0"/>
    <n v="23500083"/>
    <x v="0"/>
    <d v="2021-09-02T00:00:00"/>
    <x v="2"/>
    <n v="7000121969"/>
    <n v="5151"/>
    <x v="0"/>
    <x v="0"/>
    <n v="5151"/>
    <n v="3.9175"/>
    <n v="20179.0425"/>
    <x v="0"/>
    <x v="0"/>
    <s v="Rohware aus-/umpacken, vorbereiten"/>
    <n v="1300"/>
  </r>
  <r>
    <x v="1"/>
    <x v="0"/>
    <n v="23500097"/>
    <x v="877"/>
    <d v="2021-09-02T00:00:00"/>
    <x v="2"/>
    <n v="7000121572"/>
    <n v="215"/>
    <x v="0"/>
    <x v="0"/>
    <n v="215"/>
    <n v="3.9005000000000001"/>
    <n v="838.60749999999996"/>
    <x v="0"/>
    <x v="0"/>
    <s v="Große Schneidemaschine Lachnit"/>
    <n v="1100"/>
  </r>
  <r>
    <x v="1"/>
    <x v="0"/>
    <n v="23500098"/>
    <x v="878"/>
    <d v="2021-09-02T00:00:00"/>
    <x v="2"/>
    <n v="7000121573"/>
    <n v="212"/>
    <x v="0"/>
    <x v="0"/>
    <n v="212"/>
    <n v="3.9005000000000001"/>
    <n v="826.90599999999995"/>
    <x v="0"/>
    <x v="0"/>
    <s v="Große Schneidemaschine Lachnit"/>
    <n v="1100"/>
  </r>
  <r>
    <x v="1"/>
    <x v="0"/>
    <n v="23500292"/>
    <x v="144"/>
    <d v="2021-09-02T00:00:00"/>
    <x v="2"/>
    <n v="7000121525"/>
    <n v="924"/>
    <x v="0"/>
    <x v="0"/>
    <n v="924"/>
    <n v="5.5862999999999996"/>
    <n v="5161.7412000000004"/>
    <x v="0"/>
    <x v="0"/>
    <s v="Holac Zutatenvorbereitung"/>
    <n v="1410"/>
  </r>
  <r>
    <x v="1"/>
    <x v="0"/>
    <n v="23500302"/>
    <x v="4"/>
    <d v="2021-09-02T00:00:00"/>
    <x v="2"/>
    <n v="7000121526"/>
    <n v="113"/>
    <x v="0"/>
    <x v="0"/>
    <n v="113"/>
    <n v="5.6374000000000004"/>
    <n v="637.02620000000002"/>
    <x v="0"/>
    <x v="0"/>
    <s v="Holac Zutatenvorbereitung"/>
    <n v="1410"/>
  </r>
  <r>
    <x v="1"/>
    <x v="0"/>
    <n v="23500354"/>
    <x v="7"/>
    <d v="2021-09-02T00:00:00"/>
    <x v="2"/>
    <n v="7000121527"/>
    <n v="820"/>
    <x v="0"/>
    <x v="0"/>
    <n v="820"/>
    <n v="4.5490000000000004"/>
    <n v="3730.18"/>
    <x v="0"/>
    <x v="0"/>
    <s v="Holac Zutatenvorbereitung"/>
    <n v="1410"/>
  </r>
  <r>
    <x v="1"/>
    <x v="0"/>
    <n v="23500355"/>
    <x v="460"/>
    <d v="2021-09-02T00:00:00"/>
    <x v="2"/>
    <n v="7000121517"/>
    <n v="104"/>
    <x v="0"/>
    <x v="0"/>
    <n v="104"/>
    <n v="4.57"/>
    <n v="475.28"/>
    <x v="0"/>
    <x v="0"/>
    <s v="Holac Zutatenvorbereitung"/>
    <n v="1410"/>
  </r>
  <r>
    <x v="1"/>
    <x v="0"/>
    <n v="23500370"/>
    <x v="933"/>
    <d v="2021-09-02T00:00:00"/>
    <x v="2"/>
    <n v="7000121711"/>
    <n v="50"/>
    <x v="0"/>
    <x v="0"/>
    <n v="50"/>
    <n v="1.1600999999999999"/>
    <n v="58.005000000000003"/>
    <x v="0"/>
    <x v="0"/>
    <s v="Schälen"/>
    <n v="5903"/>
  </r>
  <r>
    <x v="1"/>
    <x v="0"/>
    <n v="23500394"/>
    <x v="670"/>
    <d v="2021-09-02T00:00:00"/>
    <x v="2"/>
    <n v="7000121683"/>
    <n v="60"/>
    <x v="0"/>
    <x v="0"/>
    <n v="60"/>
    <n v="9.2812999999999999"/>
    <n v="556.87800000000004"/>
    <x v="4"/>
    <x v="1"/>
    <s v="Röstofen"/>
    <n v="5420"/>
  </r>
  <r>
    <x v="1"/>
    <x v="0"/>
    <n v="23500396"/>
    <x v="147"/>
    <d v="2021-09-02T00:00:00"/>
    <x v="2"/>
    <n v="7000119948"/>
    <n v="0"/>
    <x v="0"/>
    <x v="0"/>
    <n v="0"/>
    <n v="8.2918000000000003"/>
    <n v="0"/>
    <x v="4"/>
    <x v="1"/>
    <s v="Röstofen"/>
    <n v="5420"/>
  </r>
  <r>
    <x v="1"/>
    <x v="0"/>
    <n v="24000493"/>
    <x v="149"/>
    <d v="2021-09-02T00:00:00"/>
    <x v="2"/>
    <n v="7000121289"/>
    <n v="3830"/>
    <x v="0"/>
    <x v="1"/>
    <n v="3830"/>
    <n v="0"/>
    <n v="0"/>
    <x v="1"/>
    <x v="0"/>
    <s v="Füller unter M1"/>
    <n v="3010"/>
  </r>
  <r>
    <x v="1"/>
    <x v="0"/>
    <n v="29600001"/>
    <x v="604"/>
    <d v="2021-09-02T00:00:00"/>
    <x v="2"/>
    <n v="7000121951"/>
    <n v="1886"/>
    <x v="0"/>
    <x v="0"/>
    <n v="1886"/>
    <n v="2"/>
    <n v="3772"/>
    <x v="0"/>
    <x v="0"/>
    <s v="Rohware aus-/umpacken, vorbereiten"/>
    <n v="1300"/>
  </r>
  <r>
    <x v="1"/>
    <x v="0"/>
    <n v="29600021"/>
    <x v="934"/>
    <d v="2021-09-02T00:00:00"/>
    <x v="2"/>
    <n v="7000121955"/>
    <n v="30"/>
    <x v="0"/>
    <x v="0"/>
    <n v="30"/>
    <n v="0.5"/>
    <n v="15"/>
    <x v="0"/>
    <x v="0"/>
    <s v="Rohware aus-/umpacken, vorbereiten"/>
    <n v="1300"/>
  </r>
  <r>
    <x v="1"/>
    <x v="0"/>
    <n v="29600022"/>
    <x v="879"/>
    <d v="2021-09-02T00:00:00"/>
    <x v="2"/>
    <n v="7000121956"/>
    <n v="180"/>
    <x v="0"/>
    <x v="0"/>
    <n v="180"/>
    <n v="0.5"/>
    <n v="90"/>
    <x v="0"/>
    <x v="0"/>
    <s v="Rohware aus-/umpacken, vorbereiten"/>
    <n v="1300"/>
  </r>
  <r>
    <x v="1"/>
    <x v="0"/>
    <n v="29600023"/>
    <x v="466"/>
    <d v="2021-09-02T00:00:00"/>
    <x v="2"/>
    <n v="7000121444"/>
    <n v="62"/>
    <x v="0"/>
    <x v="0"/>
    <n v="62"/>
    <n v="0.98"/>
    <n v="60.76"/>
    <x v="0"/>
    <x v="0"/>
    <s v="Rohware aus-/umpacken, vorbereiten"/>
    <n v="1300"/>
  </r>
  <r>
    <x v="1"/>
    <x v="0"/>
    <n v="29600023"/>
    <x v="466"/>
    <d v="2021-09-02T00:00:00"/>
    <x v="2"/>
    <n v="7000121957"/>
    <n v="273"/>
    <x v="0"/>
    <x v="0"/>
    <n v="273"/>
    <n v="0.98"/>
    <n v="267.54000000000002"/>
    <x v="0"/>
    <x v="0"/>
    <s v="Rohware aus-/umpacken, vorbereiten"/>
    <n v="1300"/>
  </r>
  <r>
    <x v="1"/>
    <x v="0"/>
    <n v="31000169"/>
    <x v="158"/>
    <d v="2021-09-02T00:00:00"/>
    <x v="2"/>
    <n v="7000121286"/>
    <n v="2148"/>
    <x v="1"/>
    <x v="1"/>
    <n v="4145.6400000000003"/>
    <n v="5.9943999999999997"/>
    <n v="12875.9712"/>
    <x v="1"/>
    <x v="0"/>
    <s v="Füller unter Thrun 2"/>
    <n v="3030"/>
  </r>
  <r>
    <x v="1"/>
    <x v="0"/>
    <n v="32000012"/>
    <x v="160"/>
    <d v="2021-09-02T00:00:00"/>
    <x v="2"/>
    <n v="7000121393"/>
    <n v="18"/>
    <x v="1"/>
    <x v="1"/>
    <n v="167.4"/>
    <n v="27.543199999999999"/>
    <n v="495.77760000000001"/>
    <x v="1"/>
    <x v="0"/>
    <s v="Füller unter M1"/>
    <n v="3010"/>
  </r>
  <r>
    <x v="1"/>
    <x v="0"/>
    <n v="32000022"/>
    <x v="15"/>
    <d v="2021-09-02T00:00:00"/>
    <x v="2"/>
    <n v="7000121416"/>
    <n v="369"/>
    <x v="1"/>
    <x v="1"/>
    <n v="2472.3000000000002"/>
    <n v="20.6524"/>
    <n v="7620.7356"/>
    <x v="1"/>
    <x v="0"/>
    <s v="Füller unter M2"/>
    <n v="3020"/>
  </r>
  <r>
    <x v="1"/>
    <x v="0"/>
    <n v="32000027"/>
    <x v="161"/>
    <d v="2021-09-02T00:00:00"/>
    <x v="2"/>
    <n v="7000121394"/>
    <n v="0"/>
    <x v="1"/>
    <x v="1"/>
    <n v="0"/>
    <n v="27.664999999999999"/>
    <n v="0"/>
    <x v="1"/>
    <x v="0"/>
    <s v="Füller unter M1"/>
    <n v="3010"/>
  </r>
  <r>
    <x v="1"/>
    <x v="0"/>
    <n v="32000028"/>
    <x v="769"/>
    <d v="2021-09-02T00:00:00"/>
    <x v="2"/>
    <n v="7000121395"/>
    <n v="0"/>
    <x v="1"/>
    <x v="1"/>
    <n v="0"/>
    <n v="20.0258"/>
    <n v="0"/>
    <x v="1"/>
    <x v="0"/>
    <s v="Füller unter M1"/>
    <n v="3010"/>
  </r>
  <r>
    <x v="1"/>
    <x v="0"/>
    <n v="32000036"/>
    <x v="844"/>
    <d v="2021-09-02T00:00:00"/>
    <x v="2"/>
    <n v="7000121002"/>
    <n v="276"/>
    <x v="1"/>
    <x v="1"/>
    <n v="2318.4"/>
    <n v="25.753399999999999"/>
    <n v="7107.9384"/>
    <x v="1"/>
    <x v="0"/>
    <s v="Füller unter M2"/>
    <n v="3020"/>
  </r>
  <r>
    <x v="1"/>
    <x v="0"/>
    <n v="32000053"/>
    <x v="609"/>
    <d v="2021-09-02T00:00:00"/>
    <x v="2"/>
    <n v="7000121399"/>
    <n v="861"/>
    <x v="1"/>
    <x v="1"/>
    <n v="4907.7"/>
    <n v="17.167400000000001"/>
    <n v="14781.1314"/>
    <x v="1"/>
    <x v="0"/>
    <s v="Füller unter M1"/>
    <n v="3010"/>
  </r>
  <r>
    <x v="1"/>
    <x v="0"/>
    <n v="32000068"/>
    <x v="163"/>
    <d v="2021-09-02T00:00:00"/>
    <x v="2"/>
    <n v="7000121413"/>
    <n v="767"/>
    <x v="1"/>
    <x v="1"/>
    <n v="7670"/>
    <n v="32.257899999999999"/>
    <n v="24741.809300000001"/>
    <x v="1"/>
    <x v="0"/>
    <s v="Füller unter M2"/>
    <n v="3020"/>
  </r>
  <r>
    <x v="1"/>
    <x v="0"/>
    <n v="32000088"/>
    <x v="846"/>
    <d v="2021-09-02T00:00:00"/>
    <x v="2"/>
    <n v="7000121574"/>
    <n v="210"/>
    <x v="0"/>
    <x v="0"/>
    <n v="210"/>
    <n v="4.1375000000000002"/>
    <n v="868.875"/>
    <x v="0"/>
    <x v="0"/>
    <s v="Große Schneidemaschine Lachnit"/>
    <n v="1100"/>
  </r>
  <r>
    <x v="1"/>
    <x v="0"/>
    <n v="32000106"/>
    <x v="677"/>
    <d v="2021-09-02T00:00:00"/>
    <x v="2"/>
    <n v="7000121414"/>
    <n v="156"/>
    <x v="1"/>
    <x v="1"/>
    <n v="1123.2"/>
    <n v="21.9801"/>
    <n v="3428.8955999999998"/>
    <x v="1"/>
    <x v="0"/>
    <s v="Füller unter M2"/>
    <n v="3020"/>
  </r>
  <r>
    <x v="1"/>
    <x v="0"/>
    <n v="35000166"/>
    <x v="166"/>
    <d v="2021-09-02T00:00:00"/>
    <x v="2"/>
    <n v="7000121528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2T00:00:00"/>
    <x v="2"/>
    <n v="7000121528"/>
    <n v="0"/>
    <x v="0"/>
    <x v="0"/>
    <n v="0"/>
    <n v="2.8315999999999999"/>
    <n v="0"/>
    <x v="2"/>
    <x v="0"/>
    <s v="Wolf M1"/>
    <n v="2070"/>
  </r>
  <r>
    <x v="1"/>
    <x v="0"/>
    <n v="35000179"/>
    <x v="167"/>
    <d v="2021-09-02T00:00:00"/>
    <x v="2"/>
    <n v="7000121529"/>
    <n v="5100"/>
    <x v="0"/>
    <x v="0"/>
    <n v="5100"/>
    <n v="2.8184999999999998"/>
    <n v="14374.35"/>
    <x v="2"/>
    <x v="0"/>
    <s v="Mischer 1"/>
    <n v="2040"/>
  </r>
  <r>
    <x v="1"/>
    <x v="0"/>
    <n v="35000179"/>
    <x v="167"/>
    <d v="2021-09-02T00:00:00"/>
    <x v="2"/>
    <n v="7000121529"/>
    <n v="5100"/>
    <x v="0"/>
    <x v="0"/>
    <n v="5100"/>
    <n v="2.8184999999999998"/>
    <n v="14374.35"/>
    <x v="2"/>
    <x v="0"/>
    <s v="Wolf M1"/>
    <n v="2070"/>
  </r>
  <r>
    <x v="1"/>
    <x v="0"/>
    <n v="35000184"/>
    <x v="26"/>
    <d v="2021-09-02T00:00:00"/>
    <x v="2"/>
    <n v="7000121518"/>
    <n v="4800"/>
    <x v="0"/>
    <x v="0"/>
    <n v="4800"/>
    <n v="2.9257"/>
    <n v="14043.36"/>
    <x v="2"/>
    <x v="0"/>
    <s v="Mischer 2"/>
    <n v="2050"/>
  </r>
  <r>
    <x v="1"/>
    <x v="0"/>
    <n v="35000184"/>
    <x v="26"/>
    <d v="2021-09-02T00:00:00"/>
    <x v="2"/>
    <n v="7000121518"/>
    <n v="4800"/>
    <x v="0"/>
    <x v="0"/>
    <n v="4800"/>
    <n v="2.9257"/>
    <n v="14043.36"/>
    <x v="2"/>
    <x v="0"/>
    <s v="Wolf M2"/>
    <n v="2080"/>
  </r>
  <r>
    <x v="1"/>
    <x v="0"/>
    <n v="35000209"/>
    <x v="169"/>
    <d v="2021-09-02T00:00:00"/>
    <x v="2"/>
    <n v="7000121523"/>
    <n v="3300"/>
    <x v="0"/>
    <x v="0"/>
    <n v="3300"/>
    <n v="2.6202000000000001"/>
    <n v="8646.66"/>
    <x v="2"/>
    <x v="0"/>
    <s v="Mischer 1"/>
    <n v="2040"/>
  </r>
  <r>
    <x v="1"/>
    <x v="0"/>
    <n v="35000209"/>
    <x v="169"/>
    <d v="2021-09-02T00:00:00"/>
    <x v="2"/>
    <n v="7000121523"/>
    <n v="3300"/>
    <x v="0"/>
    <x v="0"/>
    <n v="3300"/>
    <n v="2.6202000000000001"/>
    <n v="8646.66"/>
    <x v="2"/>
    <x v="0"/>
    <s v="Wolf M1"/>
    <n v="2070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Pulverwiegung UHT1"/>
    <n v="2015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Thrun 1"/>
    <n v="2020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Wolf UHT"/>
    <n v="2060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Pulverwiegung UHT1"/>
    <n v="2015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Thrun 1"/>
    <n v="2020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Wolf UHT"/>
    <n v="2060"/>
  </r>
  <r>
    <x v="1"/>
    <x v="0"/>
    <n v="35000268"/>
    <x v="170"/>
    <d v="2021-09-02T00:00:00"/>
    <x v="2"/>
    <n v="7000121515"/>
    <n v="3625"/>
    <x v="0"/>
    <x v="0"/>
    <n v="3625"/>
    <n v="2.5105"/>
    <n v="9100.5625"/>
    <x v="2"/>
    <x v="0"/>
    <s v="Thrun 2"/>
    <n v="2030"/>
  </r>
  <r>
    <x v="1"/>
    <x v="0"/>
    <n v="35000268"/>
    <x v="170"/>
    <d v="2021-09-02T00:00:00"/>
    <x v="2"/>
    <n v="7000121515"/>
    <n v="3625"/>
    <x v="0"/>
    <x v="0"/>
    <n v="3625"/>
    <n v="2.5105"/>
    <n v="9100.5625"/>
    <x v="2"/>
    <x v="0"/>
    <s v="Wolf Th2"/>
    <n v="2090"/>
  </r>
  <r>
    <x v="1"/>
    <x v="0"/>
    <n v="35000314"/>
    <x v="171"/>
    <d v="2021-09-02T00:00:00"/>
    <x v="2"/>
    <n v="7000121519"/>
    <n v="8100"/>
    <x v="0"/>
    <x v="0"/>
    <n v="8100"/>
    <n v="3.0869"/>
    <n v="25003.89"/>
    <x v="2"/>
    <x v="0"/>
    <s v="Mischer 2"/>
    <n v="2050"/>
  </r>
  <r>
    <x v="1"/>
    <x v="0"/>
    <n v="35000314"/>
    <x v="171"/>
    <d v="2021-09-02T00:00:00"/>
    <x v="2"/>
    <n v="7000121519"/>
    <n v="8100"/>
    <x v="0"/>
    <x v="0"/>
    <n v="8100"/>
    <n v="3.0869"/>
    <n v="25003.89"/>
    <x v="2"/>
    <x v="0"/>
    <s v="Wolf M2"/>
    <n v="2080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Pulverwiegung UHT1"/>
    <n v="2015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Thrun 1"/>
    <n v="2020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Wolf UHT"/>
    <n v="2060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Pulverwiegung UHT1"/>
    <n v="2015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Thrun 1"/>
    <n v="2020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Wolf UHT"/>
    <n v="2060"/>
  </r>
  <r>
    <x v="1"/>
    <x v="0"/>
    <n v="35000350"/>
    <x v="32"/>
    <d v="2021-09-02T00:00:00"/>
    <x v="2"/>
    <n v="7000121520"/>
    <n v="1200"/>
    <x v="0"/>
    <x v="0"/>
    <n v="1200"/>
    <n v="2.9060000000000001"/>
    <n v="3487.2"/>
    <x v="2"/>
    <x v="0"/>
    <s v="Mischer 2"/>
    <n v="2050"/>
  </r>
  <r>
    <x v="1"/>
    <x v="0"/>
    <n v="35000350"/>
    <x v="32"/>
    <d v="2021-09-02T00:00:00"/>
    <x v="2"/>
    <n v="7000121520"/>
    <n v="1200"/>
    <x v="0"/>
    <x v="0"/>
    <n v="1200"/>
    <n v="2.9060000000000001"/>
    <n v="3487.2"/>
    <x v="2"/>
    <x v="0"/>
    <s v="Wolf M2"/>
    <n v="2080"/>
  </r>
  <r>
    <x v="1"/>
    <x v="0"/>
    <n v="47000104"/>
    <x v="323"/>
    <d v="2021-09-02T00:00:00"/>
    <x v="2"/>
    <n v="7000119809"/>
    <n v="1481"/>
    <x v="1"/>
    <x v="1"/>
    <n v="222.15"/>
    <n v="0.68510000000000004"/>
    <n v="1014.6331"/>
    <x v="4"/>
    <x v="1"/>
    <s v="Linie 34"/>
    <n v="5034"/>
  </r>
  <r>
    <x v="1"/>
    <x v="0"/>
    <n v="47000119"/>
    <x v="545"/>
    <d v="2021-09-02T00:00:00"/>
    <x v="2"/>
    <n v="7000119855"/>
    <n v="13620"/>
    <x v="1"/>
    <x v="1"/>
    <n v="2724"/>
    <n v="0.77449999999999997"/>
    <n v="10548.69"/>
    <x v="3"/>
    <x v="1"/>
    <s v="Linie 16"/>
    <n v="5016"/>
  </r>
  <r>
    <x v="1"/>
    <x v="0"/>
    <n v="47000302"/>
    <x v="324"/>
    <d v="2021-09-02T00:00:00"/>
    <x v="2"/>
    <n v="7000120458"/>
    <n v="13278"/>
    <x v="1"/>
    <x v="1"/>
    <n v="1991.7"/>
    <n v="0.53779999999999994"/>
    <n v="7140.9084000000003"/>
    <x v="1"/>
    <x v="0"/>
    <s v="Waldner"/>
    <n v="3110"/>
  </r>
  <r>
    <x v="1"/>
    <x v="0"/>
    <n v="47000597"/>
    <x v="37"/>
    <d v="2021-09-02T00:00:00"/>
    <x v="2"/>
    <n v="7000119822"/>
    <n v="34854"/>
    <x v="1"/>
    <x v="1"/>
    <n v="5228.1000000000004"/>
    <n v="0.67290000000000005"/>
    <n v="23453.256600000001"/>
    <x v="4"/>
    <x v="1"/>
    <s v="Linie 34"/>
    <n v="5034"/>
  </r>
  <r>
    <x v="1"/>
    <x v="0"/>
    <n v="47000603"/>
    <x v="847"/>
    <d v="2021-09-02T00:00:00"/>
    <x v="2"/>
    <n v="7000121300"/>
    <n v="882"/>
    <x v="1"/>
    <x v="1"/>
    <n v="132.30000000000001"/>
    <n v="0.70389999999999997"/>
    <n v="620.83979999999997"/>
    <x v="4"/>
    <x v="1"/>
    <s v="Linie 34"/>
    <n v="5034"/>
  </r>
  <r>
    <x v="1"/>
    <x v="0"/>
    <n v="47000629"/>
    <x v="327"/>
    <d v="2021-09-02T00:00:00"/>
    <x v="2"/>
    <n v="7000120459"/>
    <n v="4320"/>
    <x v="1"/>
    <x v="1"/>
    <n v="1080"/>
    <n v="0.78549999999999998"/>
    <n v="3393.36"/>
    <x v="1"/>
    <x v="0"/>
    <s v="Waldner"/>
    <n v="3110"/>
  </r>
  <r>
    <x v="1"/>
    <x v="0"/>
    <n v="47000849"/>
    <x v="39"/>
    <d v="2021-09-02T00:00:00"/>
    <x v="2"/>
    <n v="7000120225"/>
    <n v="782"/>
    <x v="1"/>
    <x v="1"/>
    <n v="1689.12"/>
    <n v="9.3513000000000002"/>
    <n v="7312.7165999999997"/>
    <x v="4"/>
    <x v="1"/>
    <s v="Linie 3"/>
    <n v="5003"/>
  </r>
  <r>
    <x v="1"/>
    <x v="0"/>
    <n v="47000895"/>
    <x v="328"/>
    <d v="2021-09-02T00:00:00"/>
    <x v="2"/>
    <n v="7000120498"/>
    <n v="672"/>
    <x v="1"/>
    <x v="1"/>
    <n v="1344"/>
    <n v="7.7100999999999997"/>
    <n v="5181.1872000000003"/>
    <x v="4"/>
    <x v="1"/>
    <s v="Linie 6"/>
    <n v="5006"/>
  </r>
  <r>
    <x v="1"/>
    <x v="0"/>
    <n v="47000948"/>
    <x v="330"/>
    <d v="2021-09-02T00:00:00"/>
    <x v="2"/>
    <n v="7000119811"/>
    <n v="4680"/>
    <x v="1"/>
    <x v="1"/>
    <n v="702"/>
    <n v="0.69630000000000003"/>
    <n v="3258.6840000000002"/>
    <x v="4"/>
    <x v="1"/>
    <s v="Linie 34"/>
    <n v="5034"/>
  </r>
  <r>
    <x v="1"/>
    <x v="0"/>
    <n v="47000952"/>
    <x v="331"/>
    <d v="2021-09-02T00:00:00"/>
    <x v="2"/>
    <n v="7000120460"/>
    <n v="6279"/>
    <x v="1"/>
    <x v="1"/>
    <n v="941.85"/>
    <n v="0.49340000000000001"/>
    <n v="3098.0585999999998"/>
    <x v="1"/>
    <x v="0"/>
    <s v="Waldner"/>
    <n v="3110"/>
  </r>
  <r>
    <x v="1"/>
    <x v="0"/>
    <n v="47000984"/>
    <x v="937"/>
    <d v="2021-09-02T00:00:00"/>
    <x v="2"/>
    <n v="7000120461"/>
    <n v="4406"/>
    <x v="1"/>
    <x v="1"/>
    <n v="1101.5"/>
    <n v="0.66080000000000005"/>
    <n v="2911.4848000000002"/>
    <x v="1"/>
    <x v="0"/>
    <s v="Waldner"/>
    <n v="3110"/>
  </r>
  <r>
    <x v="1"/>
    <x v="0"/>
    <n v="47000985"/>
    <x v="938"/>
    <d v="2021-09-02T00:00:00"/>
    <x v="2"/>
    <n v="7000120462"/>
    <n v="8280"/>
    <x v="1"/>
    <x v="1"/>
    <n v="2070"/>
    <n v="0.57269999999999999"/>
    <n v="4741.9560000000001"/>
    <x v="1"/>
    <x v="0"/>
    <s v="Waldner"/>
    <n v="3110"/>
  </r>
  <r>
    <x v="1"/>
    <x v="0"/>
    <n v="47001000"/>
    <x v="333"/>
    <d v="2021-09-02T00:00:00"/>
    <x v="2"/>
    <n v="7000119813"/>
    <n v="2912"/>
    <x v="1"/>
    <x v="1"/>
    <n v="436.8"/>
    <n v="0.68089999999999995"/>
    <n v="1982.7808"/>
    <x v="4"/>
    <x v="1"/>
    <s v="Linie 34"/>
    <n v="5034"/>
  </r>
  <r>
    <x v="1"/>
    <x v="0"/>
    <n v="47001002"/>
    <x v="335"/>
    <d v="2021-09-02T00:00:00"/>
    <x v="2"/>
    <n v="7000119815"/>
    <n v="980"/>
    <x v="1"/>
    <x v="1"/>
    <n v="147"/>
    <n v="0.67869999999999997"/>
    <n v="665.12599999999998"/>
    <x v="4"/>
    <x v="1"/>
    <s v="Linie 34"/>
    <n v="5034"/>
  </r>
  <r>
    <x v="1"/>
    <x v="0"/>
    <n v="47001006"/>
    <x v="813"/>
    <d v="2021-09-02T00:00:00"/>
    <x v="2"/>
    <n v="7000119817"/>
    <n v="591"/>
    <x v="1"/>
    <x v="1"/>
    <n v="88.65"/>
    <n v="0.70720000000000005"/>
    <n v="417.95519999999999"/>
    <x v="4"/>
    <x v="1"/>
    <s v="Linie 34"/>
    <n v="5034"/>
  </r>
  <r>
    <x v="1"/>
    <x v="0"/>
    <n v="47001009"/>
    <x v="336"/>
    <d v="2021-09-02T00:00:00"/>
    <x v="2"/>
    <n v="7000119818"/>
    <n v="3499"/>
    <x v="1"/>
    <x v="1"/>
    <n v="524.85"/>
    <n v="0.69679999999999997"/>
    <n v="2438.1032"/>
    <x v="4"/>
    <x v="1"/>
    <s v="Linie 34"/>
    <n v="5034"/>
  </r>
  <r>
    <x v="1"/>
    <x v="0"/>
    <n v="47001016"/>
    <x v="849"/>
    <d v="2021-09-02T00:00:00"/>
    <x v="2"/>
    <n v="7000119842"/>
    <n v="5760"/>
    <x v="1"/>
    <x v="1"/>
    <n v="864"/>
    <n v="0.63939999999999997"/>
    <n v="3682.944"/>
    <x v="3"/>
    <x v="1"/>
    <s v="Linie 11"/>
    <n v="5011"/>
  </r>
  <r>
    <x v="1"/>
    <x v="0"/>
    <n v="48000058"/>
    <x v="734"/>
    <d v="2021-09-02T00:00:00"/>
    <x v="2"/>
    <n v="7000116611"/>
    <n v="5390"/>
    <x v="1"/>
    <x v="1"/>
    <n v="1185.8"/>
    <n v="0.89649999999999996"/>
    <n v="4832.1350000000002"/>
    <x v="4"/>
    <x v="1"/>
    <s v="Linie 35"/>
    <n v="5035"/>
  </r>
  <r>
    <x v="1"/>
    <x v="0"/>
    <n v="48000061"/>
    <x v="192"/>
    <d v="2021-09-02T00:00:00"/>
    <x v="2"/>
    <n v="7000116612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09-02T00:00:00"/>
    <x v="2"/>
    <n v="7000116615"/>
    <n v="5440"/>
    <x v="1"/>
    <x v="1"/>
    <n v="1196.8"/>
    <n v="0.89370000000000005"/>
    <n v="4861.7280000000001"/>
    <x v="4"/>
    <x v="1"/>
    <s v="Linie 35"/>
    <n v="5035"/>
  </r>
  <r>
    <x v="1"/>
    <x v="0"/>
    <n v="48000477"/>
    <x v="196"/>
    <d v="2021-09-02T00:00:00"/>
    <x v="2"/>
    <n v="7000117612"/>
    <n v="31626"/>
    <x v="1"/>
    <x v="1"/>
    <n v="12650.4"/>
    <n v="1.3845000000000001"/>
    <n v="43786.197"/>
    <x v="5"/>
    <x v="2"/>
    <s v="Linie 31"/>
    <n v="5031"/>
  </r>
  <r>
    <x v="1"/>
    <x v="0"/>
    <n v="48000479"/>
    <x v="780"/>
    <d v="2021-09-02T00:00:00"/>
    <x v="2"/>
    <n v="7000117614"/>
    <n v="22060"/>
    <x v="1"/>
    <x v="1"/>
    <n v="8824"/>
    <n v="1.4001999999999999"/>
    <n v="30888.412"/>
    <x v="5"/>
    <x v="2"/>
    <s v="Linie 31"/>
    <n v="5031"/>
  </r>
  <r>
    <x v="1"/>
    <x v="0"/>
    <n v="48000480"/>
    <x v="738"/>
    <d v="2021-09-02T00:00:00"/>
    <x v="2"/>
    <n v="7000117615"/>
    <n v="26796"/>
    <x v="1"/>
    <x v="1"/>
    <n v="10718.4"/>
    <n v="1.3967000000000001"/>
    <n v="37425.9732"/>
    <x v="5"/>
    <x v="2"/>
    <s v="Linie 31"/>
    <n v="5031"/>
  </r>
  <r>
    <x v="1"/>
    <x v="0"/>
    <n v="48000951"/>
    <x v="782"/>
    <d v="2021-09-02T00:00:00"/>
    <x v="2"/>
    <n v="7000119787"/>
    <n v="7261"/>
    <x v="1"/>
    <x v="1"/>
    <n v="1452.2"/>
    <n v="1.8875"/>
    <n v="13705.137500000001"/>
    <x v="4"/>
    <x v="1"/>
    <s v="Linie 18"/>
    <n v="5018"/>
  </r>
  <r>
    <x v="1"/>
    <x v="0"/>
    <n v="48000953"/>
    <x v="622"/>
    <d v="2021-09-02T00:00:00"/>
    <x v="2"/>
    <n v="7000119763"/>
    <n v="8342"/>
    <x v="1"/>
    <x v="1"/>
    <n v="1668.4"/>
    <n v="1.087"/>
    <n v="9067.7540000000008"/>
    <x v="4"/>
    <x v="1"/>
    <s v="Linie 15"/>
    <n v="5015"/>
  </r>
  <r>
    <x v="1"/>
    <x v="0"/>
    <n v="48000954"/>
    <x v="740"/>
    <d v="2021-09-02T00:00:00"/>
    <x v="2"/>
    <n v="7000119765"/>
    <n v="8239"/>
    <x v="1"/>
    <x v="1"/>
    <n v="1647.8"/>
    <n v="1.1083000000000001"/>
    <n v="9131.2837"/>
    <x v="4"/>
    <x v="1"/>
    <s v="Linie 15"/>
    <n v="5015"/>
  </r>
  <r>
    <x v="1"/>
    <x v="0"/>
    <n v="48000957"/>
    <x v="623"/>
    <d v="2021-09-02T00:00:00"/>
    <x v="2"/>
    <n v="7000119920"/>
    <n v="2304"/>
    <x v="1"/>
    <x v="1"/>
    <n v="460.8"/>
    <n v="1.1565000000000001"/>
    <n v="2664.576"/>
    <x v="4"/>
    <x v="1"/>
    <s v="Linie 15"/>
    <n v="5015"/>
  </r>
  <r>
    <x v="1"/>
    <x v="0"/>
    <n v="48000958"/>
    <x v="742"/>
    <d v="2021-09-02T00:00:00"/>
    <x v="2"/>
    <n v="7000119921"/>
    <n v="2232"/>
    <x v="1"/>
    <x v="1"/>
    <n v="558"/>
    <n v="1.1829000000000001"/>
    <n v="2640.2328000000002"/>
    <x v="4"/>
    <x v="1"/>
    <s v="Linie 15"/>
    <n v="5015"/>
  </r>
  <r>
    <x v="1"/>
    <x v="0"/>
    <n v="48001016"/>
    <x v="743"/>
    <d v="2021-09-02T00:00:00"/>
    <x v="2"/>
    <n v="7000116618"/>
    <n v="3072"/>
    <x v="1"/>
    <x v="1"/>
    <n v="675.84"/>
    <n v="0.90580000000000005"/>
    <n v="2782.6176"/>
    <x v="4"/>
    <x v="1"/>
    <s v="Linie 35"/>
    <n v="5035"/>
  </r>
  <r>
    <x v="1"/>
    <x v="0"/>
    <n v="49500048"/>
    <x v="744"/>
    <d v="2021-09-02T00:00:00"/>
    <x v="2"/>
    <n v="7000121447"/>
    <n v="88"/>
    <x v="0"/>
    <x v="0"/>
    <n v="88"/>
    <n v="1.764"/>
    <n v="155.232"/>
    <x v="0"/>
    <x v="0"/>
    <s v="Vacumierung"/>
    <n v="5902"/>
  </r>
  <r>
    <x v="1"/>
    <x v="0"/>
    <n v="49500062"/>
    <x v="345"/>
    <d v="2021-09-02T00:00:00"/>
    <x v="2"/>
    <n v="7000121448"/>
    <n v="138"/>
    <x v="0"/>
    <x v="0"/>
    <n v="138"/>
    <n v="0.51400000000000001"/>
    <n v="70.932000000000002"/>
    <x v="0"/>
    <x v="0"/>
    <s v="Vacumierung"/>
    <n v="5902"/>
  </r>
  <r>
    <x v="1"/>
    <x v="0"/>
    <n v="49500178"/>
    <x v="53"/>
    <d v="2021-09-02T00:00:00"/>
    <x v="2"/>
    <n v="7000120838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2T00:00:00"/>
    <x v="2"/>
    <n v="7000120865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2T00:00:00"/>
    <x v="2"/>
    <n v="7000120848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02T00:00:00"/>
    <x v="2"/>
    <n v="7000120867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02T00:00:00"/>
    <x v="2"/>
    <n v="7000120843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2T00:00:00"/>
    <x v="2"/>
    <n v="700012085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2T00:00:00"/>
    <x v="2"/>
    <n v="700012085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2T00:00:00"/>
    <x v="2"/>
    <n v="7000120861"/>
    <n v="0"/>
    <x v="1"/>
    <x v="1"/>
    <n v="0"/>
    <n v="0.42659999999999998"/>
    <n v="0"/>
    <x v="3"/>
    <x v="1"/>
    <s v="Linie 9"/>
    <n v="5009"/>
  </r>
  <r>
    <x v="1"/>
    <x v="0"/>
    <n v="49900001"/>
    <x v="784"/>
    <d v="2021-09-02T00:00:00"/>
    <x v="2"/>
    <n v="7000121449"/>
    <n v="306"/>
    <x v="0"/>
    <x v="0"/>
    <n v="306"/>
    <n v="0.51400000000000001"/>
    <n v="157.28399999999999"/>
    <x v="0"/>
    <x v="0"/>
    <s v="Vacumierung"/>
    <n v="5902"/>
  </r>
  <r>
    <x v="1"/>
    <x v="0"/>
    <n v="49900002"/>
    <x v="496"/>
    <d v="2021-09-02T00:00:00"/>
    <x v="2"/>
    <n v="7000121450"/>
    <n v="378"/>
    <x v="0"/>
    <x v="0"/>
    <n v="378"/>
    <n v="0.51400000000000001"/>
    <n v="194.292"/>
    <x v="0"/>
    <x v="0"/>
    <s v="Vacumierung"/>
    <n v="5902"/>
  </r>
  <r>
    <x v="1"/>
    <x v="0"/>
    <n v="50000223"/>
    <x v="68"/>
    <d v="2021-09-02T00:00:00"/>
    <x v="2"/>
    <n v="7000120524"/>
    <n v="1950"/>
    <x v="2"/>
    <x v="2"/>
    <n v="3900"/>
    <n v="9.4812999999999992"/>
    <n v="18488.535"/>
    <x v="7"/>
    <x v="4"/>
    <s v="Subunternehmer"/>
    <n v="9999"/>
  </r>
  <r>
    <x v="1"/>
    <x v="0"/>
    <n v="50000247"/>
    <x v="823"/>
    <d v="2021-09-02T00:00:00"/>
    <x v="2"/>
    <n v="7000120526"/>
    <n v="4480"/>
    <x v="2"/>
    <x v="2"/>
    <n v="8601.6"/>
    <n v="8.4957999999999991"/>
    <n v="38061.184000000001"/>
    <x v="7"/>
    <x v="4"/>
    <s v="Subunternehmer"/>
    <n v="9999"/>
  </r>
  <r>
    <x v="1"/>
    <x v="0"/>
    <n v="50000282"/>
    <x v="686"/>
    <d v="2021-09-02T00:00:00"/>
    <x v="2"/>
    <n v="7000114824"/>
    <n v="596"/>
    <x v="2"/>
    <x v="2"/>
    <n v="7152"/>
    <n v="37.497900000000001"/>
    <n v="22348.7484"/>
    <x v="6"/>
    <x v="3"/>
    <s v="EVP L3 Torten / Blöcke"/>
    <n v="6120"/>
  </r>
  <r>
    <x v="1"/>
    <x v="0"/>
    <n v="57000008"/>
    <x v="926"/>
    <d v="2021-09-02T00:00:00"/>
    <x v="2"/>
    <n v="7000121830"/>
    <n v="120"/>
    <x v="2"/>
    <x v="2"/>
    <n v="2400"/>
    <n v="55.877899999999997"/>
    <n v="6705.348"/>
    <x v="6"/>
    <x v="3"/>
    <s v="EVP L4 Beutel"/>
    <n v="6130"/>
  </r>
  <r>
    <x v="1"/>
    <x v="0"/>
    <n v="57000008"/>
    <x v="926"/>
    <d v="2021-09-02T00:00:00"/>
    <x v="2"/>
    <n v="7000121953"/>
    <n v="48"/>
    <x v="2"/>
    <x v="2"/>
    <n v="960"/>
    <n v="55.877899999999997"/>
    <n v="2682.1392000000001"/>
    <x v="6"/>
    <x v="3"/>
    <s v="EVP L4 Beutel"/>
    <n v="6130"/>
  </r>
  <r>
    <x v="1"/>
    <x v="0"/>
    <n v="57000015"/>
    <x v="939"/>
    <d v="2021-09-02T00:00:00"/>
    <x v="2"/>
    <n v="7000120670"/>
    <n v="48"/>
    <x v="2"/>
    <x v="2"/>
    <n v="96"/>
    <n v="7.1599000000000004"/>
    <n v="343.67520000000002"/>
    <x v="3"/>
    <x v="1"/>
    <s v="Wurstverpackung"/>
    <n v="5330"/>
  </r>
  <r>
    <x v="1"/>
    <x v="0"/>
    <n v="57000072"/>
    <x v="361"/>
    <d v="2021-09-02T00:00:00"/>
    <x v="2"/>
    <n v="7000121698"/>
    <n v="10"/>
    <x v="2"/>
    <x v="2"/>
    <n v="40"/>
    <n v="13.8474"/>
    <n v="138.47399999999999"/>
    <x v="6"/>
    <x v="3"/>
    <s v="EVP L3 Torten / Blöcke"/>
    <n v="6120"/>
  </r>
  <r>
    <x v="1"/>
    <x v="0"/>
    <n v="57000116"/>
    <x v="824"/>
    <d v="2021-09-02T00:00:00"/>
    <x v="2"/>
    <n v="7000119877"/>
    <n v="32"/>
    <x v="2"/>
    <x v="2"/>
    <n v="32"/>
    <n v="4.4908999999999999"/>
    <n v="143.7088"/>
    <x v="4"/>
    <x v="1"/>
    <s v="Linie 4"/>
    <n v="5004"/>
  </r>
  <r>
    <x v="1"/>
    <x v="0"/>
    <n v="57000134"/>
    <x v="556"/>
    <d v="2021-09-02T00:00:00"/>
    <x v="2"/>
    <n v="7000119882"/>
    <n v="322"/>
    <x v="2"/>
    <x v="2"/>
    <n v="3505.2919999999999"/>
    <n v="34.571100000000001"/>
    <n v="11131.894200000001"/>
    <x v="3"/>
    <x v="1"/>
    <s v="Wurstverpackung"/>
    <n v="5330"/>
  </r>
  <r>
    <x v="1"/>
    <x v="0"/>
    <n v="57000164"/>
    <x v="208"/>
    <d v="2021-09-02T00:00:00"/>
    <x v="2"/>
    <n v="7000121350"/>
    <n v="414"/>
    <x v="2"/>
    <x v="2"/>
    <n v="414"/>
    <n v="6.4859999999999998"/>
    <n v="2685.2040000000002"/>
    <x v="4"/>
    <x v="1"/>
    <s v="Linie 4"/>
    <n v="5004"/>
  </r>
  <r>
    <x v="1"/>
    <x v="0"/>
    <n v="57000196"/>
    <x v="787"/>
    <d v="2021-09-02T00:00:00"/>
    <x v="2"/>
    <n v="7000121672"/>
    <n v="3"/>
    <x v="2"/>
    <x v="2"/>
    <n v="12"/>
    <n v="13.6526"/>
    <n v="40.957799999999999"/>
    <x v="6"/>
    <x v="3"/>
    <s v="EVP L3 Torten / Blöcke"/>
    <n v="6120"/>
  </r>
  <r>
    <x v="1"/>
    <x v="0"/>
    <n v="57000213"/>
    <x v="74"/>
    <d v="2021-09-02T00:00:00"/>
    <x v="2"/>
    <n v="7000119210"/>
    <n v="30"/>
    <x v="2"/>
    <x v="2"/>
    <n v="30"/>
    <n v="5.3433000000000002"/>
    <n v="160.29900000000001"/>
    <x v="4"/>
    <x v="1"/>
    <s v="Linie 4"/>
    <n v="5004"/>
  </r>
  <r>
    <x v="1"/>
    <x v="0"/>
    <n v="57000213"/>
    <x v="74"/>
    <d v="2021-09-02T00:00:00"/>
    <x v="2"/>
    <n v="7000119880"/>
    <n v="146"/>
    <x v="2"/>
    <x v="2"/>
    <n v="146"/>
    <n v="5.3433000000000002"/>
    <n v="780.12180000000001"/>
    <x v="4"/>
    <x v="1"/>
    <s v="Linie 4"/>
    <n v="5004"/>
  </r>
  <r>
    <x v="1"/>
    <x v="0"/>
    <n v="57000218"/>
    <x v="76"/>
    <d v="2021-09-02T00:00:00"/>
    <x v="2"/>
    <n v="7000120667"/>
    <n v="60"/>
    <x v="2"/>
    <x v="2"/>
    <n v="60"/>
    <n v="5.3433000000000002"/>
    <n v="320.59800000000001"/>
    <x v="4"/>
    <x v="1"/>
    <s v="Linie 4"/>
    <n v="5004"/>
  </r>
  <r>
    <x v="1"/>
    <x v="0"/>
    <n v="57000381"/>
    <x v="563"/>
    <d v="2021-09-02T00:00:00"/>
    <x v="2"/>
    <n v="7000121343"/>
    <n v="72"/>
    <x v="2"/>
    <x v="2"/>
    <n v="783.36"/>
    <n v="35.168900000000001"/>
    <n v="2532.1608000000001"/>
    <x v="3"/>
    <x v="1"/>
    <s v="Wurstverpackung"/>
    <n v="5330"/>
  </r>
  <r>
    <x v="1"/>
    <x v="0"/>
    <n v="57000482"/>
    <x v="213"/>
    <d v="2021-09-02T00:00:00"/>
    <x v="2"/>
    <n v="7000119956"/>
    <n v="1482"/>
    <x v="2"/>
    <x v="2"/>
    <n v="3361.1759999999999"/>
    <n v="12.892899999999999"/>
    <n v="19107.2778"/>
    <x v="3"/>
    <x v="1"/>
    <s v="Wurstverpackung"/>
    <n v="5330"/>
  </r>
  <r>
    <x v="1"/>
    <x v="0"/>
    <n v="57000491"/>
    <x v="500"/>
    <d v="2021-09-02T00:00:00"/>
    <x v="2"/>
    <n v="7000120720"/>
    <n v="1050"/>
    <x v="2"/>
    <x v="2"/>
    <n v="1260"/>
    <n v="5.7590000000000003"/>
    <n v="6046.95"/>
    <x v="7"/>
    <x v="4"/>
    <s v="Subunternehmer"/>
    <n v="9999"/>
  </r>
  <r>
    <x v="1"/>
    <x v="0"/>
    <n v="57000604"/>
    <x v="218"/>
    <d v="2021-09-02T00:00:00"/>
    <x v="2"/>
    <n v="7000121705"/>
    <n v="68"/>
    <x v="2"/>
    <x v="0"/>
    <n v="81.599999999999994"/>
    <n v="5.2899000000000003"/>
    <n v="431.65584000000001"/>
    <x v="8"/>
    <x v="5"/>
    <s v="Linie 22"/>
    <n v="5022"/>
  </r>
  <r>
    <x v="1"/>
    <x v="0"/>
    <n v="57000607"/>
    <x v="220"/>
    <d v="2021-09-02T00:00:00"/>
    <x v="2"/>
    <n v="7000121177"/>
    <n v="204"/>
    <x v="2"/>
    <x v="0"/>
    <n v="244.8"/>
    <n v="5.2908999999999997"/>
    <n v="1295.2123200000001"/>
    <x v="8"/>
    <x v="5"/>
    <s v="Linie 22"/>
    <n v="5022"/>
  </r>
  <r>
    <x v="1"/>
    <x v="0"/>
    <n v="57000609"/>
    <x v="369"/>
    <d v="2021-09-02T00:00:00"/>
    <x v="2"/>
    <n v="7000121179"/>
    <n v="238"/>
    <x v="2"/>
    <x v="0"/>
    <n v="285.60000000000002"/>
    <n v="5.2755000000000001"/>
    <n v="1506.6828"/>
    <x v="8"/>
    <x v="5"/>
    <s v="Linie 22"/>
    <n v="5022"/>
  </r>
  <r>
    <x v="1"/>
    <x v="0"/>
    <n v="57000623"/>
    <x v="83"/>
    <d v="2021-09-02T00:00:00"/>
    <x v="2"/>
    <n v="7000121182"/>
    <n v="765"/>
    <x v="2"/>
    <x v="0"/>
    <n v="918"/>
    <n v="5.2507000000000001"/>
    <n v="4820.1426000000001"/>
    <x v="8"/>
    <x v="5"/>
    <s v="Linie 22"/>
    <n v="5022"/>
  </r>
  <r>
    <x v="1"/>
    <x v="0"/>
    <n v="57000624"/>
    <x v="84"/>
    <d v="2021-09-02T00:00:00"/>
    <x v="2"/>
    <n v="7000121615"/>
    <n v="1275"/>
    <x v="2"/>
    <x v="0"/>
    <n v="1530"/>
    <n v="4.4725000000000001"/>
    <n v="6842.9250000000002"/>
    <x v="8"/>
    <x v="5"/>
    <s v="Linie 22"/>
    <n v="5022"/>
  </r>
  <r>
    <x v="1"/>
    <x v="0"/>
    <n v="57000673"/>
    <x v="89"/>
    <d v="2021-09-02T00:00:00"/>
    <x v="2"/>
    <n v="7000121624"/>
    <n v="442"/>
    <x v="2"/>
    <x v="0"/>
    <n v="530.4"/>
    <n v="4.5125000000000002"/>
    <n v="2393.4299999999998"/>
    <x v="8"/>
    <x v="5"/>
    <s v="Linie 22"/>
    <n v="5022"/>
  </r>
  <r>
    <x v="1"/>
    <x v="0"/>
    <n v="57000706"/>
    <x v="379"/>
    <d v="2021-09-02T00:00:00"/>
    <x v="2"/>
    <n v="7000120725"/>
    <n v="512"/>
    <x v="2"/>
    <x v="2"/>
    <n v="1075.2"/>
    <n v="11.3866"/>
    <n v="5829.9391999999998"/>
    <x v="7"/>
    <x v="4"/>
    <s v="Subunternehmer"/>
    <n v="9999"/>
  </r>
  <r>
    <x v="1"/>
    <x v="0"/>
    <n v="57000716"/>
    <x v="504"/>
    <d v="2021-09-02T00:00:00"/>
    <x v="2"/>
    <n v="70001207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9-02T00:00:00"/>
    <x v="2"/>
    <n v="7000120722"/>
    <n v="1050"/>
    <x v="2"/>
    <x v="2"/>
    <n v="1260"/>
    <n v="5.9965999999999999"/>
    <n v="6296.43"/>
    <x v="7"/>
    <x v="4"/>
    <s v="Subunternehmer"/>
    <n v="9999"/>
  </r>
  <r>
    <x v="1"/>
    <x v="0"/>
    <n v="57000738"/>
    <x v="93"/>
    <d v="2021-09-02T00:00:00"/>
    <x v="2"/>
    <n v="7000121629"/>
    <n v="68"/>
    <x v="2"/>
    <x v="0"/>
    <n v="81.599999999999994"/>
    <n v="4.5096999999999996"/>
    <n v="367.99151999999998"/>
    <x v="8"/>
    <x v="5"/>
    <s v="Linie 22"/>
    <n v="5022"/>
  </r>
  <r>
    <x v="1"/>
    <x v="0"/>
    <n v="57000741"/>
    <x v="382"/>
    <d v="2021-09-02T00:00:00"/>
    <x v="2"/>
    <n v="7000121632"/>
    <n v="68"/>
    <x v="2"/>
    <x v="0"/>
    <n v="81.599999999999994"/>
    <n v="4.5075000000000003"/>
    <n v="367.81200000000001"/>
    <x v="8"/>
    <x v="5"/>
    <s v="Linie 22"/>
    <n v="5022"/>
  </r>
  <r>
    <x v="1"/>
    <x v="0"/>
    <n v="57900002"/>
    <x v="507"/>
    <d v="2021-09-02T00:00:00"/>
    <x v="2"/>
    <n v="7000120715"/>
    <n v="2112"/>
    <x v="2"/>
    <x v="2"/>
    <n v="7603.2"/>
    <n v="13.400600000000001"/>
    <n v="28302.067200000001"/>
    <x v="7"/>
    <x v="4"/>
    <s v="Subunternehmer"/>
    <n v="9999"/>
  </r>
  <r>
    <x v="1"/>
    <x v="0"/>
    <n v="58000078"/>
    <x v="695"/>
    <d v="2021-09-02T00:00:00"/>
    <x v="2"/>
    <n v="7000120680"/>
    <n v="256"/>
    <x v="2"/>
    <x v="2"/>
    <n v="422.4"/>
    <n v="6.9139999999999997"/>
    <n v="1769.9839999999999"/>
    <x v="3"/>
    <x v="1"/>
    <s v="Linie 1"/>
    <n v="5001"/>
  </r>
  <r>
    <x v="1"/>
    <x v="0"/>
    <n v="58000079"/>
    <x v="509"/>
    <d v="2021-09-02T00:00:00"/>
    <x v="2"/>
    <n v="7000119935"/>
    <n v="280"/>
    <x v="2"/>
    <x v="2"/>
    <n v="462"/>
    <n v="7.2394999999999996"/>
    <n v="2027.06"/>
    <x v="3"/>
    <x v="1"/>
    <s v="Linie 1"/>
    <n v="5001"/>
  </r>
  <r>
    <x v="1"/>
    <x v="0"/>
    <n v="58000088"/>
    <x v="696"/>
    <d v="2021-09-02T00:00:00"/>
    <x v="2"/>
    <n v="7000120681"/>
    <n v="256"/>
    <x v="2"/>
    <x v="2"/>
    <n v="422.4"/>
    <n v="7.9255000000000004"/>
    <n v="2028.9280000000001"/>
    <x v="3"/>
    <x v="1"/>
    <s v="Linie 1"/>
    <n v="5001"/>
  </r>
  <r>
    <x v="1"/>
    <x v="0"/>
    <n v="58000089"/>
    <x v="697"/>
    <d v="2021-09-02T00:00:00"/>
    <x v="2"/>
    <n v="7000119936"/>
    <n v="107"/>
    <x v="2"/>
    <x v="2"/>
    <n v="176.55"/>
    <n v="8.4968000000000004"/>
    <n v="909.1576"/>
    <x v="3"/>
    <x v="1"/>
    <s v="Linie 1"/>
    <n v="5001"/>
  </r>
  <r>
    <x v="1"/>
    <x v="0"/>
    <n v="58000098"/>
    <x v="698"/>
    <d v="2021-09-02T00:00:00"/>
    <x v="2"/>
    <n v="7000120682"/>
    <n v="512"/>
    <x v="2"/>
    <x v="2"/>
    <n v="844.8"/>
    <n v="6.6920999999999999"/>
    <n v="3426.3552"/>
    <x v="3"/>
    <x v="1"/>
    <s v="Linie 1"/>
    <n v="5001"/>
  </r>
  <r>
    <x v="1"/>
    <x v="0"/>
    <n v="58000099"/>
    <x v="699"/>
    <d v="2021-09-02T00:00:00"/>
    <x v="2"/>
    <n v="7000119937"/>
    <n v="288"/>
    <x v="2"/>
    <x v="2"/>
    <n v="475.2"/>
    <n v="7.2716000000000003"/>
    <n v="2094.2208000000001"/>
    <x v="3"/>
    <x v="1"/>
    <s v="Linie 1"/>
    <n v="5001"/>
  </r>
  <r>
    <x v="1"/>
    <x v="0"/>
    <n v="58000297"/>
    <x v="857"/>
    <d v="2021-09-02T00:00:00"/>
    <x v="2"/>
    <n v="7000117616"/>
    <n v="0"/>
    <x v="2"/>
    <x v="2"/>
    <n v="0"/>
    <n v="23.196100000000001"/>
    <n v="0"/>
    <x v="5"/>
    <x v="2"/>
    <s v="Linie 31"/>
    <n v="5031"/>
  </r>
  <r>
    <x v="1"/>
    <x v="0"/>
    <n v="58000339"/>
    <x v="508"/>
    <d v="2021-09-02T00:00:00"/>
    <x v="2"/>
    <n v="7000120701"/>
    <n v="512"/>
    <x v="2"/>
    <x v="2"/>
    <n v="844.8"/>
    <n v="8.4527000000000001"/>
    <n v="4327.7824000000001"/>
    <x v="3"/>
    <x v="1"/>
    <s v="Linie 1"/>
    <n v="5001"/>
  </r>
  <r>
    <x v="1"/>
    <x v="0"/>
    <n v="58000554"/>
    <x v="389"/>
    <d v="2021-09-02T00:00:00"/>
    <x v="2"/>
    <n v="7000117130"/>
    <n v="5063"/>
    <x v="2"/>
    <x v="2"/>
    <n v="48604.800000000003"/>
    <n v="34.187100000000001"/>
    <n v="173089.2873"/>
    <x v="5"/>
    <x v="2"/>
    <s v="Linie 30"/>
    <n v="5030"/>
  </r>
  <r>
    <x v="1"/>
    <x v="0"/>
    <n v="58000631"/>
    <x v="229"/>
    <d v="2021-09-02T00:00:00"/>
    <x v="2"/>
    <n v="7000121575"/>
    <n v="34"/>
    <x v="2"/>
    <x v="0"/>
    <n v="37.4"/>
    <n v="6.5789999999999997"/>
    <n v="246.05459999999999"/>
    <x v="8"/>
    <x v="5"/>
    <s v="Linie 20"/>
    <n v="5020"/>
  </r>
  <r>
    <x v="1"/>
    <x v="0"/>
    <n v="58000642"/>
    <x v="859"/>
    <d v="2021-09-02T00:00:00"/>
    <x v="2"/>
    <n v="7000121725"/>
    <n v="136"/>
    <x v="2"/>
    <x v="0"/>
    <n v="136"/>
    <n v="12.270899999999999"/>
    <n v="1668.8424"/>
    <x v="8"/>
    <x v="5"/>
    <s v="Linie 21"/>
    <n v="5021"/>
  </r>
  <r>
    <x v="1"/>
    <x v="0"/>
    <n v="58000658"/>
    <x v="860"/>
    <d v="2021-09-02T00:00:00"/>
    <x v="2"/>
    <n v="7000121210"/>
    <n v="136"/>
    <x v="2"/>
    <x v="0"/>
    <n v="183.6"/>
    <n v="14.4938"/>
    <n v="2661.0616799999998"/>
    <x v="8"/>
    <x v="5"/>
    <s v="Linie 23"/>
    <n v="5023"/>
  </r>
  <r>
    <x v="1"/>
    <x v="0"/>
    <n v="58000689"/>
    <x v="395"/>
    <d v="2021-09-02T00:00:00"/>
    <x v="2"/>
    <n v="7000121576"/>
    <n v="68"/>
    <x v="2"/>
    <x v="0"/>
    <n v="74.8"/>
    <n v="6.5807000000000002"/>
    <n v="492.23635999999999"/>
    <x v="8"/>
    <x v="5"/>
    <s v="Linie 20"/>
    <n v="5020"/>
  </r>
  <r>
    <x v="1"/>
    <x v="0"/>
    <n v="58000697"/>
    <x v="861"/>
    <d v="2021-09-02T00:00:00"/>
    <x v="2"/>
    <n v="7000121218"/>
    <n v="68"/>
    <x v="2"/>
    <x v="0"/>
    <n v="91.8"/>
    <n v="14.4877"/>
    <n v="1329.9708599999999"/>
    <x v="8"/>
    <x v="5"/>
    <s v="Linie 23"/>
    <n v="5023"/>
  </r>
  <r>
    <x v="1"/>
    <x v="0"/>
    <n v="58000703"/>
    <x v="398"/>
    <d v="2021-09-02T00:00:00"/>
    <x v="2"/>
    <n v="7000121577"/>
    <n v="272"/>
    <x v="2"/>
    <x v="0"/>
    <n v="299.2"/>
    <n v="6.5829000000000004"/>
    <n v="1969.6036799999999"/>
    <x v="8"/>
    <x v="5"/>
    <s v="Linie 20"/>
    <n v="5020"/>
  </r>
  <r>
    <x v="1"/>
    <x v="0"/>
    <n v="58000705"/>
    <x v="399"/>
    <d v="2021-09-02T00:00:00"/>
    <x v="2"/>
    <n v="7000121457"/>
    <n v="340"/>
    <x v="2"/>
    <x v="0"/>
    <n v="340"/>
    <n v="11.067"/>
    <n v="3762.78"/>
    <x v="8"/>
    <x v="5"/>
    <s v="Linie 29"/>
    <n v="5029"/>
  </r>
  <r>
    <x v="1"/>
    <x v="0"/>
    <n v="58000709"/>
    <x v="705"/>
    <d v="2021-09-02T00:00:00"/>
    <x v="2"/>
    <n v="7000121221"/>
    <n v="272"/>
    <x v="2"/>
    <x v="0"/>
    <n v="367.2"/>
    <n v="14.4895"/>
    <n v="5320.5443999999998"/>
    <x v="8"/>
    <x v="5"/>
    <s v="Linie 23"/>
    <n v="5023"/>
  </r>
  <r>
    <x v="1"/>
    <x v="0"/>
    <n v="58000730"/>
    <x v="250"/>
    <d v="2021-09-02T00:00:00"/>
    <x v="2"/>
    <n v="7000121578"/>
    <n v="136"/>
    <x v="2"/>
    <x v="0"/>
    <n v="149.6"/>
    <n v="6.5758000000000001"/>
    <n v="983.73968000000002"/>
    <x v="8"/>
    <x v="5"/>
    <s v="Linie 20"/>
    <n v="5020"/>
  </r>
  <r>
    <x v="1"/>
    <x v="0"/>
    <n v="58000734"/>
    <x v="100"/>
    <d v="2021-09-02T00:00:00"/>
    <x v="2"/>
    <n v="7000121112"/>
    <n v="68"/>
    <x v="2"/>
    <x v="0"/>
    <n v="67.319999999999993"/>
    <n v="7.4071999999999996"/>
    <n v="498.65270400000003"/>
    <x v="8"/>
    <x v="5"/>
    <s v="Linie 21"/>
    <n v="5021"/>
  </r>
  <r>
    <x v="1"/>
    <x v="0"/>
    <n v="58000741"/>
    <x v="752"/>
    <d v="2021-09-02T00:00:00"/>
    <x v="2"/>
    <n v="7000121712"/>
    <n v="136"/>
    <x v="2"/>
    <x v="0"/>
    <n v="136"/>
    <n v="6.6139999999999999"/>
    <n v="899.50400000000002"/>
    <x v="8"/>
    <x v="5"/>
    <s v="Linie 21"/>
    <n v="5021"/>
  </r>
  <r>
    <x v="1"/>
    <x v="0"/>
    <n v="58000747"/>
    <x v="863"/>
    <d v="2021-09-02T00:00:00"/>
    <x v="2"/>
    <n v="7000121226"/>
    <n v="340"/>
    <x v="2"/>
    <x v="0"/>
    <n v="459"/>
    <n v="14.490500000000001"/>
    <n v="6651.1395000000002"/>
    <x v="8"/>
    <x v="5"/>
    <s v="Linie 23"/>
    <n v="5023"/>
  </r>
  <r>
    <x v="1"/>
    <x v="0"/>
    <n v="58000749"/>
    <x v="645"/>
    <d v="2021-09-02T00:00:00"/>
    <x v="2"/>
    <n v="7000121726"/>
    <n v="136"/>
    <x v="2"/>
    <x v="0"/>
    <n v="136"/>
    <n v="12.2601"/>
    <n v="1667.3735999999999"/>
    <x v="8"/>
    <x v="5"/>
    <s v="Linie 21"/>
    <n v="5021"/>
  </r>
  <r>
    <x v="1"/>
    <x v="0"/>
    <n v="58000753"/>
    <x v="403"/>
    <d v="2021-09-02T00:00:00"/>
    <x v="2"/>
    <n v="7000121579"/>
    <n v="272"/>
    <x v="2"/>
    <x v="0"/>
    <n v="299.2"/>
    <n v="6.5780000000000003"/>
    <n v="1968.1376"/>
    <x v="8"/>
    <x v="5"/>
    <s v="Linie 20"/>
    <n v="5020"/>
  </r>
  <r>
    <x v="1"/>
    <x v="0"/>
    <n v="58000756"/>
    <x v="794"/>
    <d v="2021-09-02T00:00:00"/>
    <x v="2"/>
    <n v="7000121459"/>
    <n v="136"/>
    <x v="2"/>
    <x v="0"/>
    <n v="136"/>
    <n v="11.058299999999999"/>
    <n v="1503.9287999999999"/>
    <x v="8"/>
    <x v="5"/>
    <s v="Linie 29"/>
    <n v="5029"/>
  </r>
  <r>
    <x v="1"/>
    <x v="0"/>
    <n v="58000762"/>
    <x v="405"/>
    <d v="2021-09-02T00:00:00"/>
    <x v="2"/>
    <n v="7000121231"/>
    <n v="102"/>
    <x v="2"/>
    <x v="0"/>
    <n v="100.98"/>
    <n v="8.8826999999999998"/>
    <n v="896.97504600000002"/>
    <x v="8"/>
    <x v="5"/>
    <s v="Linie 23"/>
    <n v="5023"/>
  </r>
  <r>
    <x v="1"/>
    <x v="0"/>
    <n v="58000774"/>
    <x v="407"/>
    <d v="2021-09-02T00:00:00"/>
    <x v="2"/>
    <n v="7000121581"/>
    <n v="68"/>
    <x v="2"/>
    <x v="0"/>
    <n v="74.8"/>
    <n v="6.5792000000000002"/>
    <n v="492.12416000000002"/>
    <x v="8"/>
    <x v="5"/>
    <s v="Linie 20"/>
    <n v="5020"/>
  </r>
  <r>
    <x v="1"/>
    <x v="0"/>
    <n v="58000827"/>
    <x v="753"/>
    <d v="2021-09-02T00:00:00"/>
    <x v="2"/>
    <n v="7000121713"/>
    <n v="510"/>
    <x v="2"/>
    <x v="0"/>
    <n v="510"/>
    <n v="6.5709999999999997"/>
    <n v="3351.21"/>
    <x v="8"/>
    <x v="5"/>
    <s v="Linie 21"/>
    <n v="5021"/>
  </r>
  <r>
    <x v="1"/>
    <x v="0"/>
    <n v="58000830"/>
    <x v="102"/>
    <d v="2021-09-02T00:00:00"/>
    <x v="2"/>
    <n v="7000121582"/>
    <n v="2295"/>
    <x v="2"/>
    <x v="0"/>
    <n v="2524.5"/>
    <n v="6.5404"/>
    <n v="16511.239799999999"/>
    <x v="8"/>
    <x v="5"/>
    <s v="Linie 20"/>
    <n v="5020"/>
  </r>
  <r>
    <x v="1"/>
    <x v="0"/>
    <n v="58000843"/>
    <x v="573"/>
    <d v="2021-09-02T00:00:00"/>
    <x v="2"/>
    <n v="7000121236"/>
    <n v="595"/>
    <x v="2"/>
    <x v="0"/>
    <n v="589.04999999999995"/>
    <n v="8.8459000000000003"/>
    <n v="5210.6773949999997"/>
    <x v="8"/>
    <x v="5"/>
    <s v="Linie 23"/>
    <n v="5023"/>
  </r>
  <r>
    <x v="1"/>
    <x v="0"/>
    <n v="58000847"/>
    <x v="597"/>
    <d v="2021-09-02T00:00:00"/>
    <x v="2"/>
    <n v="7000121658"/>
    <n v="1955"/>
    <x v="2"/>
    <x v="0"/>
    <n v="1935.45"/>
    <n v="8.0831999999999997"/>
    <n v="15644.629440000001"/>
    <x v="8"/>
    <x v="5"/>
    <s v="Linie 29"/>
    <n v="5029"/>
  </r>
  <r>
    <x v="1"/>
    <x v="0"/>
    <n v="58000849"/>
    <x v="517"/>
    <d v="2021-09-02T00:00:00"/>
    <x v="2"/>
    <n v="7000121460"/>
    <n v="340"/>
    <x v="2"/>
    <x v="0"/>
    <n v="340"/>
    <n v="11.0169"/>
    <n v="3745.7460000000001"/>
    <x v="8"/>
    <x v="5"/>
    <s v="Linie 29"/>
    <n v="5029"/>
  </r>
  <r>
    <x v="1"/>
    <x v="0"/>
    <n v="58000859"/>
    <x v="260"/>
    <d v="2021-09-02T00:00:00"/>
    <x v="2"/>
    <n v="7000121584"/>
    <n v="306"/>
    <x v="2"/>
    <x v="0"/>
    <n v="336.6"/>
    <n v="6.5780000000000003"/>
    <n v="2214.1547999999998"/>
    <x v="8"/>
    <x v="5"/>
    <s v="Linie 20"/>
    <n v="5020"/>
  </r>
  <r>
    <x v="1"/>
    <x v="0"/>
    <n v="58000873"/>
    <x v="518"/>
    <d v="2021-09-02T00:00:00"/>
    <x v="2"/>
    <n v="7000120231"/>
    <n v="496"/>
    <x v="2"/>
    <x v="2"/>
    <n v="992"/>
    <n v="13.468500000000001"/>
    <n v="6680.3760000000002"/>
    <x v="4"/>
    <x v="1"/>
    <s v="Linie 33"/>
    <n v="5033"/>
  </r>
  <r>
    <x v="1"/>
    <x v="0"/>
    <n v="58000884"/>
    <x v="795"/>
    <d v="2021-09-02T00:00:00"/>
    <x v="2"/>
    <n v="7000121242"/>
    <n v="204"/>
    <x v="2"/>
    <x v="0"/>
    <n v="275.39999999999998"/>
    <n v="14.4894"/>
    <n v="3990.38076"/>
    <x v="8"/>
    <x v="5"/>
    <s v="Linie 23"/>
    <n v="5023"/>
  </r>
  <r>
    <x v="1"/>
    <x v="0"/>
    <n v="58000885"/>
    <x v="265"/>
    <d v="2021-09-02T00:00:00"/>
    <x v="2"/>
    <n v="7000121586"/>
    <n v="68"/>
    <x v="2"/>
    <x v="0"/>
    <n v="74.8"/>
    <n v="6.5925000000000002"/>
    <n v="493.11900000000003"/>
    <x v="8"/>
    <x v="5"/>
    <s v="Linie 20"/>
    <n v="5020"/>
  </r>
  <r>
    <x v="1"/>
    <x v="0"/>
    <n v="58000891"/>
    <x v="864"/>
    <d v="2021-09-02T00:00:00"/>
    <x v="2"/>
    <n v="7000121244"/>
    <n v="136"/>
    <x v="2"/>
    <x v="0"/>
    <n v="183.6"/>
    <n v="14.4916"/>
    <n v="2660.6577600000001"/>
    <x v="8"/>
    <x v="5"/>
    <s v="Linie 23"/>
    <n v="5023"/>
  </r>
  <r>
    <x v="1"/>
    <x v="0"/>
    <n v="58000893"/>
    <x v="267"/>
    <d v="2021-09-02T00:00:00"/>
    <x v="2"/>
    <n v="7000121588"/>
    <n v="1292"/>
    <x v="2"/>
    <x v="0"/>
    <n v="1421.2"/>
    <n v="6.5758000000000001"/>
    <n v="9345.5269599999992"/>
    <x v="8"/>
    <x v="5"/>
    <s v="Linie 20"/>
    <n v="5020"/>
  </r>
  <r>
    <x v="1"/>
    <x v="0"/>
    <n v="58000895"/>
    <x v="412"/>
    <d v="2021-09-02T00:00:00"/>
    <x v="2"/>
    <n v="7000121463"/>
    <n v="476"/>
    <x v="2"/>
    <x v="0"/>
    <n v="476"/>
    <n v="11.069900000000001"/>
    <n v="5269.2723999999998"/>
    <x v="8"/>
    <x v="5"/>
    <s v="Linie 29"/>
    <n v="5029"/>
  </r>
  <r>
    <x v="1"/>
    <x v="0"/>
    <n v="58000901"/>
    <x v="647"/>
    <d v="2021-09-02T00:00:00"/>
    <x v="2"/>
    <n v="7000120761"/>
    <n v="1152"/>
    <x v="2"/>
    <x v="2"/>
    <n v="5529.6"/>
    <n v="27.831900000000001"/>
    <n v="32062.3488"/>
    <x v="7"/>
    <x v="4"/>
    <s v="Subunternehmer"/>
    <n v="9999"/>
  </r>
  <r>
    <x v="1"/>
    <x v="0"/>
    <n v="58000910"/>
    <x v="868"/>
    <d v="2021-09-02T00:00:00"/>
    <x v="2"/>
    <n v="7000121246"/>
    <n v="952"/>
    <x v="2"/>
    <x v="0"/>
    <n v="1285.2"/>
    <n v="14.4887"/>
    <n v="18620.877240000002"/>
    <x v="8"/>
    <x v="5"/>
    <s v="Linie 23"/>
    <n v="5023"/>
  </r>
  <r>
    <x v="1"/>
    <x v="0"/>
    <n v="58000918"/>
    <x v="574"/>
    <d v="2021-09-02T00:00:00"/>
    <x v="2"/>
    <n v="7000117132"/>
    <n v="3640"/>
    <x v="2"/>
    <x v="2"/>
    <n v="34944"/>
    <n v="33.941699999999997"/>
    <n v="123547.788"/>
    <x v="5"/>
    <x v="2"/>
    <s v="Linie 30"/>
    <n v="5030"/>
  </r>
  <r>
    <x v="1"/>
    <x v="0"/>
    <n v="58000928"/>
    <x v="106"/>
    <d v="2021-09-02T00:00:00"/>
    <x v="2"/>
    <n v="7000121129"/>
    <n v="102"/>
    <x v="2"/>
    <x v="0"/>
    <n v="100.98"/>
    <n v="7.3989000000000003"/>
    <n v="747.14092200000005"/>
    <x v="8"/>
    <x v="5"/>
    <s v="Linie 21"/>
    <n v="5021"/>
  </r>
  <r>
    <x v="1"/>
    <x v="0"/>
    <n v="58000929"/>
    <x v="107"/>
    <d v="2021-09-02T00:00:00"/>
    <x v="2"/>
    <n v="7000121130"/>
    <n v="646"/>
    <x v="2"/>
    <x v="0"/>
    <n v="639.54"/>
    <n v="7.4116"/>
    <n v="4740.0146640000003"/>
    <x v="8"/>
    <x v="5"/>
    <s v="Linie 21"/>
    <n v="5021"/>
  </r>
  <r>
    <x v="1"/>
    <x v="0"/>
    <n v="58000931"/>
    <x v="108"/>
    <d v="2021-09-02T00:00:00"/>
    <x v="2"/>
    <n v="7000121131"/>
    <n v="136"/>
    <x v="2"/>
    <x v="0"/>
    <n v="134.63999999999999"/>
    <n v="7.4097"/>
    <n v="997.64200800000003"/>
    <x v="8"/>
    <x v="5"/>
    <s v="Linie 21"/>
    <n v="5021"/>
  </r>
  <r>
    <x v="1"/>
    <x v="0"/>
    <n v="58000939"/>
    <x v="921"/>
    <d v="2021-09-02T00:00:00"/>
    <x v="2"/>
    <n v="7000121766"/>
    <n v="136"/>
    <x v="2"/>
    <x v="0"/>
    <n v="134.63999999999999"/>
    <n v="7.5054999999999996"/>
    <n v="1010.54052"/>
    <x v="8"/>
    <x v="5"/>
    <s v="Linie 21"/>
    <n v="5021"/>
  </r>
  <r>
    <x v="1"/>
    <x v="0"/>
    <n v="58000947"/>
    <x v="273"/>
    <d v="2021-09-02T00:00:00"/>
    <x v="2"/>
    <n v="7000121590"/>
    <n v="306"/>
    <x v="2"/>
    <x v="0"/>
    <n v="336.6"/>
    <n v="6.5768000000000004"/>
    <n v="2213.7508800000001"/>
    <x v="8"/>
    <x v="5"/>
    <s v="Linie 20"/>
    <n v="5020"/>
  </r>
  <r>
    <x v="1"/>
    <x v="0"/>
    <n v="58000950"/>
    <x v="796"/>
    <d v="2021-09-02T00:00:00"/>
    <x v="2"/>
    <n v="7000121247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9-02T00:00:00"/>
    <x v="2"/>
    <n v="7000121134"/>
    <n v="136"/>
    <x v="2"/>
    <x v="0"/>
    <n v="134.63999999999999"/>
    <n v="7.4071999999999996"/>
    <n v="997.30540800000006"/>
    <x v="8"/>
    <x v="5"/>
    <s v="Linie 21"/>
    <n v="5021"/>
  </r>
  <r>
    <x v="1"/>
    <x v="0"/>
    <n v="58000960"/>
    <x v="276"/>
    <d v="2021-09-02T00:00:00"/>
    <x v="2"/>
    <n v="7000121591"/>
    <n v="136"/>
    <x v="2"/>
    <x v="0"/>
    <n v="149.6"/>
    <n v="6.5747999999999998"/>
    <n v="983.59007999999994"/>
    <x v="8"/>
    <x v="5"/>
    <s v="Linie 20"/>
    <n v="5020"/>
  </r>
  <r>
    <x v="1"/>
    <x v="0"/>
    <n v="58000963"/>
    <x v="109"/>
    <d v="2021-09-02T00:00:00"/>
    <x v="2"/>
    <n v="7000121135"/>
    <n v="68"/>
    <x v="2"/>
    <x v="0"/>
    <n v="67.319999999999993"/>
    <n v="7.4051999999999998"/>
    <n v="498.51806399999998"/>
    <x v="8"/>
    <x v="5"/>
    <s v="Linie 21"/>
    <n v="5021"/>
  </r>
  <r>
    <x v="1"/>
    <x v="0"/>
    <n v="58000984"/>
    <x v="418"/>
    <d v="2021-09-02T00:00:00"/>
    <x v="2"/>
    <n v="7000121592"/>
    <n v="136"/>
    <x v="2"/>
    <x v="0"/>
    <n v="149.6"/>
    <n v="6.5829000000000004"/>
    <n v="984.80183999999997"/>
    <x v="8"/>
    <x v="5"/>
    <s v="Linie 20"/>
    <n v="5020"/>
  </r>
  <r>
    <x v="1"/>
    <x v="0"/>
    <n v="58000987"/>
    <x v="578"/>
    <d v="2021-09-02T00:00:00"/>
    <x v="2"/>
    <n v="7000121138"/>
    <n v="136"/>
    <x v="2"/>
    <x v="0"/>
    <n v="134.63999999999999"/>
    <n v="7.4116"/>
    <n v="997.89782400000001"/>
    <x v="8"/>
    <x v="5"/>
    <s v="Linie 21"/>
    <n v="5021"/>
  </r>
  <r>
    <x v="1"/>
    <x v="0"/>
    <n v="58000996"/>
    <x v="420"/>
    <d v="2021-09-02T00:00:00"/>
    <x v="2"/>
    <n v="7000121593"/>
    <n v="204"/>
    <x v="2"/>
    <x v="0"/>
    <n v="224.4"/>
    <n v="6.5730000000000004"/>
    <n v="1474.9811999999999"/>
    <x v="8"/>
    <x v="5"/>
    <s v="Linie 20"/>
    <n v="5020"/>
  </r>
  <r>
    <x v="1"/>
    <x v="0"/>
    <n v="58000997"/>
    <x v="421"/>
    <d v="2021-09-02T00:00:00"/>
    <x v="2"/>
    <n v="7000121464"/>
    <n v="68"/>
    <x v="2"/>
    <x v="0"/>
    <n v="68"/>
    <n v="11.059100000000001"/>
    <n v="752.01880000000006"/>
    <x v="8"/>
    <x v="5"/>
    <s v="Linie 29"/>
    <n v="5029"/>
  </r>
  <r>
    <x v="1"/>
    <x v="0"/>
    <n v="58001001"/>
    <x v="110"/>
    <d v="2021-09-02T00:00:00"/>
    <x v="2"/>
    <n v="7000121142"/>
    <n v="136"/>
    <x v="2"/>
    <x v="0"/>
    <n v="134.63999999999999"/>
    <n v="7.4090999999999996"/>
    <n v="997.56122400000004"/>
    <x v="8"/>
    <x v="5"/>
    <s v="Linie 21"/>
    <n v="5021"/>
  </r>
  <r>
    <x v="1"/>
    <x v="0"/>
    <n v="58001009"/>
    <x v="579"/>
    <d v="2021-09-02T00:00:00"/>
    <x v="2"/>
    <n v="7000121199"/>
    <n v="425"/>
    <x v="2"/>
    <x v="0"/>
    <n v="425"/>
    <n v="8.0266999999999999"/>
    <n v="3411.3474999999999"/>
    <x v="8"/>
    <x v="5"/>
    <s v="Linie 22"/>
    <n v="5022"/>
  </r>
  <r>
    <x v="1"/>
    <x v="0"/>
    <n v="58001010"/>
    <x v="599"/>
    <d v="2021-09-02T00:00:00"/>
    <x v="2"/>
    <n v="7000121143"/>
    <n v="765"/>
    <x v="2"/>
    <x v="0"/>
    <n v="757.35"/>
    <n v="7.2190000000000003"/>
    <n v="5467.3096500000001"/>
    <x v="8"/>
    <x v="5"/>
    <s v="Linie 21"/>
    <n v="5021"/>
  </r>
  <r>
    <x v="1"/>
    <x v="0"/>
    <n v="58001014"/>
    <x v="580"/>
    <d v="2021-09-02T00:00:00"/>
    <x v="2"/>
    <n v="7000121660"/>
    <n v="306"/>
    <x v="2"/>
    <x v="0"/>
    <n v="302.94"/>
    <n v="8.1450999999999993"/>
    <n v="2467.4765940000002"/>
    <x v="8"/>
    <x v="5"/>
    <s v="Linie 29"/>
    <n v="5029"/>
  </r>
  <r>
    <x v="1"/>
    <x v="0"/>
    <n v="58001016"/>
    <x v="522"/>
    <d v="2021-09-02T00:00:00"/>
    <x v="2"/>
    <n v="7000121728"/>
    <n v="68"/>
    <x v="2"/>
    <x v="0"/>
    <n v="67.319999999999993"/>
    <n v="7.7843"/>
    <n v="524.03907600000002"/>
    <x v="8"/>
    <x v="5"/>
    <s v="Linie 22"/>
    <n v="5022"/>
  </r>
  <r>
    <x v="1"/>
    <x v="0"/>
    <n v="58001022"/>
    <x v="523"/>
    <d v="2021-09-02T00:00:00"/>
    <x v="2"/>
    <n v="7000121729"/>
    <n v="1275"/>
    <x v="2"/>
    <x v="0"/>
    <n v="1262.25"/>
    <n v="7.7476000000000003"/>
    <n v="9779.4081000000006"/>
    <x v="8"/>
    <x v="5"/>
    <s v="Linie 22"/>
    <n v="5022"/>
  </r>
  <r>
    <x v="1"/>
    <x v="0"/>
    <n v="58001029"/>
    <x v="424"/>
    <d v="2021-09-02T00:00:00"/>
    <x v="2"/>
    <n v="7000121596"/>
    <n v="68"/>
    <x v="2"/>
    <x v="0"/>
    <n v="74.8"/>
    <n v="6.5814000000000004"/>
    <n v="492.28872000000001"/>
    <x v="8"/>
    <x v="5"/>
    <s v="Linie 20"/>
    <n v="5020"/>
  </r>
  <r>
    <x v="1"/>
    <x v="0"/>
    <n v="58001033"/>
    <x v="425"/>
    <d v="2021-09-02T00:00:00"/>
    <x v="2"/>
    <n v="7000121149"/>
    <n v="238"/>
    <x v="2"/>
    <x v="0"/>
    <n v="235.62"/>
    <n v="7.2614999999999998"/>
    <n v="1710.95463"/>
    <x v="8"/>
    <x v="5"/>
    <s v="Linie 21"/>
    <n v="5021"/>
  </r>
  <r>
    <x v="1"/>
    <x v="0"/>
    <n v="58001036"/>
    <x v="427"/>
    <d v="2021-09-02T00:00:00"/>
    <x v="2"/>
    <n v="7000121465"/>
    <n v="136"/>
    <x v="2"/>
    <x v="0"/>
    <n v="136"/>
    <n v="11.1112"/>
    <n v="1511.1232"/>
    <x v="8"/>
    <x v="5"/>
    <s v="Linie 29"/>
    <n v="5029"/>
  </r>
  <r>
    <x v="1"/>
    <x v="0"/>
    <n v="58001044"/>
    <x v="940"/>
    <d v="2021-09-02T00:00:00"/>
    <x v="2"/>
    <n v="7000121714"/>
    <n v="34"/>
    <x v="2"/>
    <x v="0"/>
    <n v="34"/>
    <n v="6.6163999999999996"/>
    <n v="224.95760000000001"/>
    <x v="8"/>
    <x v="5"/>
    <s v="Linie 21"/>
    <n v="5021"/>
  </r>
  <r>
    <x v="1"/>
    <x v="0"/>
    <n v="58001047"/>
    <x v="429"/>
    <d v="2021-09-02T00:00:00"/>
    <x v="2"/>
    <n v="7000121152"/>
    <n v="68"/>
    <x v="2"/>
    <x v="0"/>
    <n v="67.319999999999993"/>
    <n v="7.2614999999999998"/>
    <n v="488.84417999999999"/>
    <x v="8"/>
    <x v="5"/>
    <s v="Linie 21"/>
    <n v="5021"/>
  </r>
  <r>
    <x v="1"/>
    <x v="0"/>
    <n v="58001050"/>
    <x v="430"/>
    <d v="2021-09-02T00:00:00"/>
    <x v="2"/>
    <n v="7000121154"/>
    <n v="68"/>
    <x v="2"/>
    <x v="0"/>
    <n v="67.319999999999993"/>
    <n v="7.2619999999999996"/>
    <n v="488.87783999999999"/>
    <x v="8"/>
    <x v="5"/>
    <s v="Linie 21"/>
    <n v="5021"/>
  </r>
  <r>
    <x v="1"/>
    <x v="0"/>
    <n v="58001068"/>
    <x v="653"/>
    <d v="2021-09-02T00:00:00"/>
    <x v="2"/>
    <n v="7000121727"/>
    <n v="136"/>
    <x v="2"/>
    <x v="0"/>
    <n v="136"/>
    <n v="12.256500000000001"/>
    <n v="1666.884"/>
    <x v="8"/>
    <x v="5"/>
    <s v="Linie 21"/>
    <n v="5021"/>
  </r>
  <r>
    <x v="1"/>
    <x v="0"/>
    <n v="58001069"/>
    <x v="874"/>
    <d v="2021-09-02T00:00:00"/>
    <x v="2"/>
    <n v="7000121255"/>
    <n v="340"/>
    <x v="2"/>
    <x v="0"/>
    <n v="459"/>
    <n v="14.4895"/>
    <n v="6650.6805000000004"/>
    <x v="8"/>
    <x v="5"/>
    <s v="Linie 23"/>
    <n v="5023"/>
  </r>
  <r>
    <x v="1"/>
    <x v="0"/>
    <n v="58001076"/>
    <x v="840"/>
    <d v="2021-09-02T00:00:00"/>
    <x v="2"/>
    <n v="7000121156"/>
    <n v="1224"/>
    <x v="2"/>
    <x v="0"/>
    <n v="1211.76"/>
    <n v="6.8962000000000003"/>
    <n v="8356.5393120000008"/>
    <x v="8"/>
    <x v="5"/>
    <s v="Linie 21"/>
    <n v="5021"/>
  </r>
  <r>
    <x v="1"/>
    <x v="0"/>
    <n v="58001084"/>
    <x v="582"/>
    <d v="2021-09-02T00:00:00"/>
    <x v="2"/>
    <n v="7000121203"/>
    <n v="102"/>
    <x v="2"/>
    <x v="0"/>
    <n v="102"/>
    <n v="8.0784000000000002"/>
    <n v="823.99680000000001"/>
    <x v="8"/>
    <x v="5"/>
    <s v="Linie 22"/>
    <n v="5022"/>
  </r>
  <r>
    <x v="1"/>
    <x v="0"/>
    <n v="58001091"/>
    <x v="524"/>
    <d v="2021-09-02T00:00:00"/>
    <x v="2"/>
    <n v="7000121159"/>
    <n v="136"/>
    <x v="2"/>
    <x v="0"/>
    <n v="134.63999999999999"/>
    <n v="7.2595999999999998"/>
    <n v="977.43254400000001"/>
    <x v="8"/>
    <x v="5"/>
    <s v="Linie 21"/>
    <n v="5021"/>
  </r>
  <r>
    <x v="1"/>
    <x v="0"/>
    <n v="58001094"/>
    <x v="525"/>
    <d v="2021-09-02T00:00:00"/>
    <x v="2"/>
    <n v="7000121161"/>
    <n v="68"/>
    <x v="2"/>
    <x v="0"/>
    <n v="67.319999999999993"/>
    <n v="7.2595999999999998"/>
    <n v="488.716272"/>
    <x v="8"/>
    <x v="5"/>
    <s v="Linie 21"/>
    <n v="5021"/>
  </r>
  <r>
    <x v="1"/>
    <x v="0"/>
    <n v="58001131"/>
    <x v="441"/>
    <d v="2021-09-02T00:00:00"/>
    <x v="2"/>
    <n v="7000121257"/>
    <n v="1275"/>
    <x v="2"/>
    <x v="0"/>
    <n v="1224"/>
    <n v="6.6844000000000001"/>
    <n v="8181.7056000000002"/>
    <x v="8"/>
    <x v="5"/>
    <s v="Linie 23"/>
    <n v="5023"/>
  </r>
  <r>
    <x v="1"/>
    <x v="0"/>
    <n v="58001142"/>
    <x v="719"/>
    <d v="2021-09-02T00:00:00"/>
    <x v="2"/>
    <n v="7000121164"/>
    <n v="238"/>
    <x v="2"/>
    <x v="0"/>
    <n v="235.62"/>
    <n v="6.8868999999999998"/>
    <n v="1622.691378"/>
    <x v="8"/>
    <x v="5"/>
    <s v="Linie 21"/>
    <n v="5021"/>
  </r>
  <r>
    <x v="1"/>
    <x v="0"/>
    <n v="58001143"/>
    <x v="720"/>
    <d v="2021-09-02T00:00:00"/>
    <x v="2"/>
    <n v="7000121661"/>
    <n v="1445"/>
    <x v="2"/>
    <x v="0"/>
    <n v="1430.55"/>
    <n v="8.6516999999999999"/>
    <n v="12376.689435"/>
    <x v="8"/>
    <x v="5"/>
    <s v="Linie 29"/>
    <n v="5029"/>
  </r>
  <r>
    <x v="1"/>
    <x v="0"/>
    <n v="58001146"/>
    <x v="446"/>
    <d v="2021-09-02T00:00:00"/>
    <x v="2"/>
    <n v="7000121258"/>
    <n v="136"/>
    <x v="2"/>
    <x v="0"/>
    <n v="130.56"/>
    <n v="6.7148000000000003"/>
    <n v="876.68428800000004"/>
    <x v="8"/>
    <x v="5"/>
    <s v="Linie 23"/>
    <n v="5023"/>
  </r>
  <r>
    <x v="1"/>
    <x v="0"/>
    <n v="59500001"/>
    <x v="907"/>
    <d v="2021-09-02T00:00:00"/>
    <x v="2"/>
    <n v="7000117407"/>
    <n v="0"/>
    <x v="2"/>
    <x v="0"/>
    <n v="0"/>
    <n v="2.5142000000000002"/>
    <n v="0"/>
    <x v="3"/>
    <x v="1"/>
    <s v="Espera"/>
    <n v="5901"/>
  </r>
  <r>
    <x v="1"/>
    <x v="0"/>
    <n v="59500001"/>
    <x v="907"/>
    <d v="2021-09-02T00:00:00"/>
    <x v="2"/>
    <n v="7000117517"/>
    <n v="0"/>
    <x v="2"/>
    <x v="0"/>
    <n v="0"/>
    <n v="2.5142000000000002"/>
    <n v="0"/>
    <x v="3"/>
    <x v="1"/>
    <s v="Espera"/>
    <n v="5901"/>
  </r>
  <r>
    <x v="1"/>
    <x v="0"/>
    <n v="59500020"/>
    <x v="658"/>
    <d v="2021-09-02T00:00:00"/>
    <x v="2"/>
    <n v="7000121480"/>
    <n v="614"/>
    <x v="0"/>
    <x v="0"/>
    <n v="614"/>
    <n v="2.5"/>
    <n v="1535"/>
    <x v="0"/>
    <x v="0"/>
    <s v="Vacumierung"/>
    <n v="5902"/>
  </r>
  <r>
    <x v="1"/>
    <x v="0"/>
    <n v="59500024"/>
    <x v="659"/>
    <d v="2021-09-02T00:00:00"/>
    <x v="2"/>
    <n v="7000121451"/>
    <n v="850"/>
    <x v="0"/>
    <x v="0"/>
    <n v="850"/>
    <n v="2.3342999999999998"/>
    <n v="1984.155"/>
    <x v="0"/>
    <x v="0"/>
    <s v="Vacumierung"/>
    <n v="5902"/>
  </r>
  <r>
    <x v="1"/>
    <x v="0"/>
    <n v="59500027"/>
    <x v="799"/>
    <d v="2021-09-02T00:00:00"/>
    <x v="2"/>
    <n v="7000121452"/>
    <n v="393"/>
    <x v="0"/>
    <x v="0"/>
    <n v="393"/>
    <n v="2.5"/>
    <n v="982.5"/>
    <x v="0"/>
    <x v="0"/>
    <s v="Vacumierung"/>
    <n v="5902"/>
  </r>
  <r>
    <x v="1"/>
    <x v="0"/>
    <m/>
    <x v="119"/>
    <d v="2021-09-02T00:00:00"/>
    <x v="2"/>
    <n v="7000121385"/>
    <n v="0"/>
    <x v="3"/>
    <x v="3"/>
    <n v="0"/>
    <n v="0"/>
    <n v="0"/>
    <x v="1"/>
    <x v="0"/>
    <s v="Füller unter M1"/>
    <n v="3010"/>
  </r>
  <r>
    <x v="1"/>
    <x v="0"/>
    <m/>
    <x v="120"/>
    <d v="2021-09-02T00:00:00"/>
    <x v="2"/>
    <n v="7000119371"/>
    <n v="0"/>
    <x v="3"/>
    <x v="3"/>
    <n v="0"/>
    <n v="0"/>
    <n v="0"/>
    <x v="0"/>
    <x v="0"/>
    <s v="Große Schneidemaschine Lachnit"/>
    <n v="1100"/>
  </r>
  <r>
    <x v="1"/>
    <x v="0"/>
    <m/>
    <x v="121"/>
    <d v="2021-09-02T00:00:00"/>
    <x v="2"/>
    <n v="7000119888"/>
    <n v="0"/>
    <x v="3"/>
    <x v="3"/>
    <n v="0"/>
    <n v="0"/>
    <n v="0"/>
    <x v="0"/>
    <x v="0"/>
    <s v="Kleine Schneidemaschine Käseteiler"/>
    <n v="1200"/>
  </r>
  <r>
    <x v="1"/>
    <x v="0"/>
    <m/>
    <x v="122"/>
    <d v="2021-09-02T00:00:00"/>
    <x v="2"/>
    <n v="7000121508"/>
    <n v="0"/>
    <x v="3"/>
    <x v="3"/>
    <n v="0"/>
    <n v="0"/>
    <n v="0"/>
    <x v="2"/>
    <x v="0"/>
    <s v="Thrun 1"/>
    <n v="2020"/>
  </r>
  <r>
    <x v="1"/>
    <x v="0"/>
    <m/>
    <x v="123"/>
    <d v="2021-09-02T00:00:00"/>
    <x v="2"/>
    <n v="7000121516"/>
    <n v="0"/>
    <x v="3"/>
    <x v="3"/>
    <n v="0"/>
    <n v="0"/>
    <n v="0"/>
    <x v="2"/>
    <x v="0"/>
    <s v="Thrun 2"/>
    <n v="2030"/>
  </r>
  <r>
    <x v="1"/>
    <x v="0"/>
    <m/>
    <x v="124"/>
    <d v="2021-09-02T00:00:00"/>
    <x v="2"/>
    <n v="7000121524"/>
    <n v="0"/>
    <x v="3"/>
    <x v="3"/>
    <n v="0"/>
    <n v="0"/>
    <n v="0"/>
    <x v="2"/>
    <x v="0"/>
    <s v="Mischer 1"/>
    <n v="2040"/>
  </r>
  <r>
    <x v="1"/>
    <x v="0"/>
    <m/>
    <x v="125"/>
    <d v="2021-09-02T00:00:00"/>
    <x v="2"/>
    <n v="7000121521"/>
    <n v="0"/>
    <x v="3"/>
    <x v="3"/>
    <n v="0"/>
    <n v="0"/>
    <n v="0"/>
    <x v="2"/>
    <x v="0"/>
    <s v="Mischer 2"/>
    <n v="2050"/>
  </r>
  <r>
    <x v="1"/>
    <x v="0"/>
    <m/>
    <x v="127"/>
    <d v="2021-09-02T00:00:00"/>
    <x v="2"/>
    <n v="7000121386"/>
    <n v="0"/>
    <x v="3"/>
    <x v="3"/>
    <n v="0"/>
    <n v="0"/>
    <n v="0"/>
    <x v="1"/>
    <x v="0"/>
    <s v="Füller unter M1"/>
    <n v="3010"/>
  </r>
  <r>
    <x v="1"/>
    <x v="0"/>
    <m/>
    <x v="128"/>
    <d v="2021-09-02T00:00:00"/>
    <x v="2"/>
    <n v="7000121415"/>
    <n v="0"/>
    <x v="3"/>
    <x v="3"/>
    <n v="0"/>
    <n v="0"/>
    <n v="0"/>
    <x v="1"/>
    <x v="0"/>
    <s v="Füller unter M2"/>
    <n v="3020"/>
  </r>
  <r>
    <x v="1"/>
    <x v="0"/>
    <m/>
    <x v="129"/>
    <d v="2021-09-02T00:00:00"/>
    <x v="2"/>
    <n v="7000121288"/>
    <n v="0"/>
    <x v="3"/>
    <x v="3"/>
    <n v="0"/>
    <n v="0"/>
    <n v="0"/>
    <x v="1"/>
    <x v="0"/>
    <s v="Füller unter Thrun 2"/>
    <n v="3030"/>
  </r>
  <r>
    <x v="1"/>
    <x v="0"/>
    <m/>
    <x v="450"/>
    <d v="2021-09-02T00:00:00"/>
    <x v="2"/>
    <n v="7000120463"/>
    <n v="0"/>
    <x v="3"/>
    <x v="3"/>
    <n v="0"/>
    <n v="0"/>
    <n v="0"/>
    <x v="1"/>
    <x v="0"/>
    <s v="Waldner"/>
    <n v="3110"/>
  </r>
  <r>
    <x v="1"/>
    <x v="0"/>
    <m/>
    <x v="132"/>
    <d v="2021-09-02T00:00:00"/>
    <x v="2"/>
    <n v="7000121098"/>
    <n v="0"/>
    <x v="3"/>
    <x v="3"/>
    <n v="0"/>
    <n v="0"/>
    <n v="0"/>
    <x v="8"/>
    <x v="5"/>
    <s v="Linie 20"/>
    <n v="5020"/>
  </r>
  <r>
    <x v="1"/>
    <x v="0"/>
    <m/>
    <x v="133"/>
    <d v="2021-09-02T00:00:00"/>
    <x v="2"/>
    <n v="7000121166"/>
    <n v="0"/>
    <x v="3"/>
    <x v="3"/>
    <n v="0"/>
    <n v="0"/>
    <n v="0"/>
    <x v="8"/>
    <x v="5"/>
    <s v="Linie 21"/>
    <n v="5021"/>
  </r>
  <r>
    <x v="1"/>
    <x v="0"/>
    <m/>
    <x v="134"/>
    <d v="2021-09-02T00:00:00"/>
    <x v="2"/>
    <n v="7000120606"/>
    <n v="0.01"/>
    <x v="1"/>
    <x v="1"/>
    <n v="0"/>
    <n v="0"/>
    <n v="0"/>
    <x v="8"/>
    <x v="5"/>
    <s v="Linie 22"/>
    <n v="5022"/>
  </r>
  <r>
    <x v="1"/>
    <x v="0"/>
    <m/>
    <x v="134"/>
    <d v="2021-09-02T00:00:00"/>
    <x v="2"/>
    <n v="7000121570"/>
    <n v="0.01"/>
    <x v="1"/>
    <x v="1"/>
    <n v="0"/>
    <n v="0"/>
    <n v="0"/>
    <x v="8"/>
    <x v="5"/>
    <s v="Linie 22"/>
    <n v="5022"/>
  </r>
  <r>
    <x v="1"/>
    <x v="0"/>
    <m/>
    <x v="134"/>
    <d v="2021-09-02T00:00:00"/>
    <x v="2"/>
    <n v="7000121733"/>
    <n v="0.01"/>
    <x v="1"/>
    <x v="1"/>
    <n v="0"/>
    <n v="0"/>
    <n v="0"/>
    <x v="8"/>
    <x v="5"/>
    <s v="Linie 22"/>
    <n v="5022"/>
  </r>
  <r>
    <x v="1"/>
    <x v="0"/>
    <m/>
    <x v="589"/>
    <d v="2021-09-02T00:00:00"/>
    <x v="2"/>
    <n v="7000121467"/>
    <n v="0"/>
    <x v="3"/>
    <x v="3"/>
    <n v="0"/>
    <n v="0"/>
    <n v="0"/>
    <x v="8"/>
    <x v="5"/>
    <s v="Linie 29"/>
    <n v="5029"/>
  </r>
  <r>
    <x v="1"/>
    <x v="0"/>
    <m/>
    <x v="451"/>
    <d v="2021-09-02T00:00:00"/>
    <x v="2"/>
    <n v="7000121509"/>
    <n v="0"/>
    <x v="3"/>
    <x v="3"/>
    <n v="0"/>
    <n v="0"/>
    <n v="0"/>
    <x v="2"/>
    <x v="0"/>
    <s v="Thrun 1"/>
    <n v="2020"/>
  </r>
  <r>
    <x v="1"/>
    <x v="0"/>
    <m/>
    <x v="451"/>
    <d v="2021-09-02T00:00:00"/>
    <x v="2"/>
    <n v="7000121510"/>
    <n v="0"/>
    <x v="3"/>
    <x v="3"/>
    <n v="0"/>
    <n v="0"/>
    <n v="0"/>
    <x v="2"/>
    <x v="0"/>
    <s v="Thrun 1"/>
    <n v="2020"/>
  </r>
  <r>
    <x v="1"/>
    <x v="0"/>
    <m/>
    <x v="451"/>
    <d v="2021-09-02T00:00:00"/>
    <x v="2"/>
    <n v="7000121511"/>
    <n v="0"/>
    <x v="3"/>
    <x v="3"/>
    <n v="0"/>
    <n v="0"/>
    <n v="0"/>
    <x v="2"/>
    <x v="0"/>
    <s v="Thrun 1"/>
    <n v="2020"/>
  </r>
  <r>
    <x v="1"/>
    <x v="0"/>
    <m/>
    <x v="136"/>
    <d v="2021-09-02T00:00:00"/>
    <x v="2"/>
    <n v="7000121522"/>
    <n v="0"/>
    <x v="3"/>
    <x v="3"/>
    <n v="0"/>
    <n v="0"/>
    <n v="0"/>
    <x v="2"/>
    <x v="0"/>
    <s v="Mischer 1"/>
    <n v="2040"/>
  </r>
  <r>
    <x v="1"/>
    <x v="0"/>
    <m/>
    <x v="941"/>
    <d v="2021-09-02T00:00:00"/>
    <x v="2"/>
    <n v="7000121823"/>
    <n v="0"/>
    <x v="3"/>
    <x v="3"/>
    <n v="0"/>
    <n v="0"/>
    <n v="0"/>
    <x v="1"/>
    <x v="0"/>
    <s v="Füller unter M2"/>
    <n v="3020"/>
  </r>
  <r>
    <x v="1"/>
    <x v="0"/>
    <m/>
    <x v="452"/>
    <d v="2021-09-02T00:00:00"/>
    <x v="2"/>
    <n v="7000120464"/>
    <n v="0"/>
    <x v="3"/>
    <x v="3"/>
    <n v="0"/>
    <n v="0"/>
    <n v="0"/>
    <x v="1"/>
    <x v="0"/>
    <s v="Waldner"/>
    <n v="3110"/>
  </r>
  <r>
    <x v="1"/>
    <x v="0"/>
    <m/>
    <x v="452"/>
    <d v="2021-09-02T00:00:00"/>
    <x v="2"/>
    <n v="7000120465"/>
    <n v="0"/>
    <x v="3"/>
    <x v="3"/>
    <n v="0"/>
    <n v="0"/>
    <n v="0"/>
    <x v="1"/>
    <x v="0"/>
    <s v="Waldner"/>
    <n v="3110"/>
  </r>
  <r>
    <x v="1"/>
    <x v="0"/>
    <m/>
    <x v="452"/>
    <d v="2021-09-02T00:00:00"/>
    <x v="2"/>
    <n v="7000120466"/>
    <n v="0"/>
    <x v="3"/>
    <x v="3"/>
    <n v="0"/>
    <n v="0"/>
    <n v="0"/>
    <x v="1"/>
    <x v="0"/>
    <s v="Waldner"/>
    <n v="3110"/>
  </r>
  <r>
    <x v="1"/>
    <x v="0"/>
    <m/>
    <x v="453"/>
    <d v="2021-09-02T00:00:00"/>
    <x v="2"/>
    <n v="7000121168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69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70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71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840"/>
    <n v="0"/>
    <x v="3"/>
    <x v="3"/>
    <n v="0"/>
    <n v="0"/>
    <n v="0"/>
    <x v="8"/>
    <x v="5"/>
    <s v="Linie 21"/>
    <n v="5021"/>
  </r>
  <r>
    <x v="1"/>
    <x v="0"/>
    <m/>
    <x v="454"/>
    <d v="2021-09-02T00:00:00"/>
    <x v="2"/>
    <n v="7000121261"/>
    <n v="0"/>
    <x v="3"/>
    <x v="3"/>
    <n v="0"/>
    <n v="0"/>
    <n v="0"/>
    <x v="8"/>
    <x v="5"/>
    <s v="Linie 23"/>
    <n v="5023"/>
  </r>
  <r>
    <x v="1"/>
    <x v="0"/>
    <m/>
    <x v="662"/>
    <d v="2021-09-02T00:00:00"/>
    <x v="2"/>
    <n v="7000117622"/>
    <n v="0"/>
    <x v="3"/>
    <x v="3"/>
    <n v="0"/>
    <n v="0"/>
    <n v="0"/>
    <x v="5"/>
    <x v="2"/>
    <s v="Linie 31"/>
    <n v="5031"/>
  </r>
  <r>
    <x v="1"/>
    <x v="0"/>
    <n v="23500062"/>
    <x v="728"/>
    <d v="2021-09-03T00:00:00"/>
    <x v="2"/>
    <n v="7000120528"/>
    <n v="2842"/>
    <x v="0"/>
    <x v="0"/>
    <n v="2842"/>
    <n v="7.4440999999999997"/>
    <n v="21156.1322"/>
    <x v="0"/>
    <x v="0"/>
    <s v="Kleine Schneidemaschine Käseteiler"/>
    <n v="1200"/>
  </r>
  <r>
    <x v="1"/>
    <x v="0"/>
    <n v="23500273"/>
    <x v="457"/>
    <d v="2021-09-03T00:00:00"/>
    <x v="2"/>
    <n v="7000121952"/>
    <n v="3869"/>
    <x v="0"/>
    <x v="0"/>
    <n v="3869"/>
    <n v="3.0524"/>
    <n v="11809.7356"/>
    <x v="0"/>
    <x v="0"/>
    <s v="Kleine Schneidemaschine Käseteiler"/>
    <n v="1200"/>
  </r>
  <r>
    <x v="1"/>
    <x v="0"/>
    <n v="23500290"/>
    <x v="2"/>
    <d v="2021-09-03T00:00:00"/>
    <x v="2"/>
    <n v="7000121939"/>
    <n v="92"/>
    <x v="0"/>
    <x v="0"/>
    <n v="92"/>
    <n v="2.8834"/>
    <n v="265.27280000000002"/>
    <x v="0"/>
    <x v="0"/>
    <s v="Wolf Zutatenvorbereitung"/>
    <n v="1430"/>
  </r>
  <r>
    <x v="1"/>
    <x v="0"/>
    <n v="23500291"/>
    <x v="3"/>
    <d v="2021-09-03T00:00:00"/>
    <x v="2"/>
    <n v="7000121941"/>
    <n v="76"/>
    <x v="0"/>
    <x v="0"/>
    <n v="76"/>
    <n v="1.9869000000000001"/>
    <n v="151.0044"/>
    <x v="0"/>
    <x v="0"/>
    <s v="Wolf Zutatenvorbereitung"/>
    <n v="1430"/>
  </r>
  <r>
    <x v="1"/>
    <x v="0"/>
    <n v="23500303"/>
    <x v="458"/>
    <d v="2021-09-03T00:00:00"/>
    <x v="2"/>
    <n v="7000122041"/>
    <n v="3437"/>
    <x v="0"/>
    <x v="0"/>
    <n v="3437"/>
    <n v="3.5335000000000001"/>
    <n v="12144.639499999999"/>
    <x v="0"/>
    <x v="0"/>
    <s v="Rohware aus-/umpacken, vorbereiten"/>
    <n v="1300"/>
  </r>
  <r>
    <x v="1"/>
    <x v="0"/>
    <n v="23500307"/>
    <x v="6"/>
    <d v="2021-09-03T00:00:00"/>
    <x v="2"/>
    <n v="7000121942"/>
    <n v="105"/>
    <x v="0"/>
    <x v="0"/>
    <n v="105"/>
    <n v="2.9201000000000001"/>
    <n v="306.6105"/>
    <x v="0"/>
    <x v="0"/>
    <s v="Wolf Zutatenvorbereitung"/>
    <n v="1430"/>
  </r>
  <r>
    <x v="1"/>
    <x v="0"/>
    <n v="23500369"/>
    <x v="146"/>
    <d v="2021-09-03T00:00:00"/>
    <x v="2"/>
    <n v="7000121821"/>
    <n v="25"/>
    <x v="0"/>
    <x v="0"/>
    <n v="25"/>
    <n v="1.1600999999999999"/>
    <n v="29.002500000000001"/>
    <x v="0"/>
    <x v="0"/>
    <s v="Schälen"/>
    <n v="5903"/>
  </r>
  <r>
    <x v="1"/>
    <x v="0"/>
    <n v="23500369"/>
    <x v="146"/>
    <d v="2021-09-03T00:00:00"/>
    <x v="2"/>
    <n v="7000122014"/>
    <n v="64"/>
    <x v="0"/>
    <x v="0"/>
    <n v="64"/>
    <n v="1.1600999999999999"/>
    <n v="74.246399999999994"/>
    <x v="0"/>
    <x v="0"/>
    <s v="Schälen"/>
    <n v="5903"/>
  </r>
  <r>
    <x v="1"/>
    <x v="0"/>
    <n v="23500391"/>
    <x v="603"/>
    <d v="2021-09-03T00:00:00"/>
    <x v="2"/>
    <n v="7000121943"/>
    <n v="150"/>
    <x v="0"/>
    <x v="0"/>
    <n v="150"/>
    <n v="9.3101000000000003"/>
    <n v="1396.5150000000001"/>
    <x v="0"/>
    <x v="0"/>
    <s v="Holac Zutatenvorbereitung"/>
    <n v="1410"/>
  </r>
  <r>
    <x v="1"/>
    <x v="0"/>
    <n v="23500396"/>
    <x v="147"/>
    <d v="2021-09-03T00:00:00"/>
    <x v="2"/>
    <n v="7000120337"/>
    <n v="80"/>
    <x v="0"/>
    <x v="0"/>
    <n v="80"/>
    <n v="8.2918000000000003"/>
    <n v="663.34400000000005"/>
    <x v="4"/>
    <x v="1"/>
    <s v="Röstofen"/>
    <n v="5420"/>
  </r>
  <r>
    <x v="1"/>
    <x v="0"/>
    <n v="29600001"/>
    <x v="604"/>
    <d v="2021-09-03T00:00:00"/>
    <x v="2"/>
    <n v="7000122129"/>
    <n v="2508"/>
    <x v="0"/>
    <x v="0"/>
    <n v="2508"/>
    <n v="2"/>
    <n v="5016"/>
    <x v="0"/>
    <x v="0"/>
    <s v="Rohware aus-/umpacken, vorbereiten"/>
    <n v="1300"/>
  </r>
  <r>
    <x v="1"/>
    <x v="0"/>
    <n v="29600004"/>
    <x v="302"/>
    <d v="2021-09-03T00:00:00"/>
    <x v="2"/>
    <n v="7000121673"/>
    <n v="1728"/>
    <x v="0"/>
    <x v="0"/>
    <n v="1728"/>
    <n v="2.0175999999999998"/>
    <n v="3486.4128000000001"/>
    <x v="0"/>
    <x v="0"/>
    <s v="Rohware aus-/umpacken, vorbereiten"/>
    <n v="1300"/>
  </r>
  <r>
    <x v="1"/>
    <x v="0"/>
    <n v="29600005"/>
    <x v="151"/>
    <d v="2021-09-03T00:00:00"/>
    <x v="2"/>
    <n v="7000121012"/>
    <n v="3500"/>
    <x v="0"/>
    <x v="0"/>
    <n v="3500"/>
    <n v="2"/>
    <n v="7000"/>
    <x v="0"/>
    <x v="0"/>
    <s v="Rohware aus-/umpacken, vorbereiten"/>
    <n v="1300"/>
  </r>
  <r>
    <x v="1"/>
    <x v="0"/>
    <n v="29600007"/>
    <x v="152"/>
    <d v="2021-09-03T00:00:00"/>
    <x v="2"/>
    <n v="7000121819"/>
    <n v="687"/>
    <x v="0"/>
    <x v="0"/>
    <n v="687"/>
    <n v="0.5"/>
    <n v="343.5"/>
    <x v="0"/>
    <x v="0"/>
    <s v="Rohware aus-/umpacken, vorbereiten"/>
    <n v="1300"/>
  </r>
  <r>
    <x v="1"/>
    <x v="0"/>
    <n v="29600009"/>
    <x v="303"/>
    <d v="2021-09-03T00:00:00"/>
    <x v="2"/>
    <n v="7000121958"/>
    <n v="48"/>
    <x v="0"/>
    <x v="0"/>
    <n v="48"/>
    <n v="0.98950000000000005"/>
    <n v="47.496000000000002"/>
    <x v="0"/>
    <x v="0"/>
    <s v="Rohware aus-/umpacken, vorbereiten"/>
    <n v="1300"/>
  </r>
  <r>
    <x v="1"/>
    <x v="0"/>
    <n v="29600016"/>
    <x v="889"/>
    <d v="2021-09-03T00:00:00"/>
    <x v="2"/>
    <n v="7000122131"/>
    <n v="97"/>
    <x v="0"/>
    <x v="0"/>
    <n v="97"/>
    <n v="1"/>
    <n v="97"/>
    <x v="0"/>
    <x v="0"/>
    <s v="Rohware aus-/umpacken, vorbereiten"/>
    <n v="1300"/>
  </r>
  <r>
    <x v="1"/>
    <x v="0"/>
    <n v="29600023"/>
    <x v="466"/>
    <d v="2021-09-03T00:00:00"/>
    <x v="2"/>
    <n v="7000122133"/>
    <n v="164"/>
    <x v="0"/>
    <x v="0"/>
    <n v="164"/>
    <n v="0.98"/>
    <n v="160.72"/>
    <x v="0"/>
    <x v="0"/>
    <s v="Rohware aus-/umpacken, vorbereiten"/>
    <n v="1300"/>
  </r>
  <r>
    <x v="1"/>
    <x v="0"/>
    <n v="29600024"/>
    <x v="605"/>
    <d v="2021-09-03T00:00:00"/>
    <x v="2"/>
    <n v="7000122134"/>
    <n v="1066"/>
    <x v="0"/>
    <x v="0"/>
    <n v="1066"/>
    <n v="0.55230000000000001"/>
    <n v="588.7518"/>
    <x v="0"/>
    <x v="0"/>
    <s v="Rohware aus-/umpacken, vorbereiten"/>
    <n v="1300"/>
  </r>
  <r>
    <x v="1"/>
    <x v="0"/>
    <n v="29600029"/>
    <x v="156"/>
    <d v="2021-09-03T00:00:00"/>
    <x v="2"/>
    <n v="7000121706"/>
    <n v="332"/>
    <x v="0"/>
    <x v="0"/>
    <n v="332"/>
    <n v="2.5"/>
    <n v="830"/>
    <x v="0"/>
    <x v="0"/>
    <s v="Rohware aus-/umpacken, vorbereiten"/>
    <n v="1300"/>
  </r>
  <r>
    <x v="1"/>
    <x v="0"/>
    <n v="29600029"/>
    <x v="156"/>
    <d v="2021-09-03T00:00:00"/>
    <x v="2"/>
    <n v="7000122230"/>
    <n v="376"/>
    <x v="0"/>
    <x v="0"/>
    <n v="376"/>
    <n v="2.5"/>
    <n v="940"/>
    <x v="0"/>
    <x v="0"/>
    <s v="Rohware aus-/umpacken, vorbereiten"/>
    <n v="1300"/>
  </r>
  <r>
    <x v="1"/>
    <x v="0"/>
    <n v="31000169"/>
    <x v="158"/>
    <d v="2021-09-03T00:00:00"/>
    <x v="2"/>
    <n v="7000121514"/>
    <n v="2897"/>
    <x v="1"/>
    <x v="1"/>
    <n v="5591.21"/>
    <n v="5.9943999999999997"/>
    <n v="17365.7768"/>
    <x v="1"/>
    <x v="0"/>
    <s v="Füller unter Thrun 2"/>
    <n v="3030"/>
  </r>
  <r>
    <x v="1"/>
    <x v="0"/>
    <n v="32000049"/>
    <x v="16"/>
    <d v="2021-09-03T00:00:00"/>
    <x v="2"/>
    <n v="7000121938"/>
    <n v="702"/>
    <x v="1"/>
    <x v="1"/>
    <n v="5054.3999999999996"/>
    <n v="19.3871"/>
    <n v="13609.744199999999"/>
    <x v="1"/>
    <x v="0"/>
    <s v="Füller unter M1"/>
    <n v="3010"/>
  </r>
  <r>
    <x v="1"/>
    <x v="0"/>
    <n v="32000061"/>
    <x v="310"/>
    <d v="2021-09-03T00:00:00"/>
    <x v="2"/>
    <n v="7000121940"/>
    <n v="140"/>
    <x v="1"/>
    <x v="1"/>
    <n v="1008"/>
    <n v="20.820399999999999"/>
    <n v="2914.8560000000002"/>
    <x v="1"/>
    <x v="0"/>
    <s v="Füller unter M1"/>
    <n v="3010"/>
  </r>
  <r>
    <x v="1"/>
    <x v="0"/>
    <n v="32000067"/>
    <x v="18"/>
    <d v="2021-09-03T00:00:00"/>
    <x v="2"/>
    <n v="7000121825"/>
    <n v="682"/>
    <x v="1"/>
    <x v="1"/>
    <n v="6820"/>
    <n v="29.679400000000001"/>
    <n v="20241.3508"/>
    <x v="1"/>
    <x v="0"/>
    <s v="Füller unter M2"/>
    <n v="3020"/>
  </r>
  <r>
    <x v="1"/>
    <x v="0"/>
    <n v="32000069"/>
    <x v="19"/>
    <d v="2021-09-03T00:00:00"/>
    <x v="2"/>
    <n v="7000121826"/>
    <n v="469"/>
    <x v="1"/>
    <x v="1"/>
    <n v="4690"/>
    <n v="28.915199999999999"/>
    <n v="13561.228800000001"/>
    <x v="1"/>
    <x v="0"/>
    <s v="Füller unter M2"/>
    <n v="3020"/>
  </r>
  <r>
    <x v="1"/>
    <x v="0"/>
    <n v="32000091"/>
    <x v="21"/>
    <d v="2021-09-03T00:00:00"/>
    <x v="2"/>
    <n v="7000121835"/>
    <n v="1280"/>
    <x v="1"/>
    <x v="1"/>
    <n v="289.27999999999997"/>
    <n v="0.86809999999999998"/>
    <n v="1111.1679999999999"/>
    <x v="4"/>
    <x v="1"/>
    <s v="Linie 18"/>
    <n v="5018"/>
  </r>
  <r>
    <x v="1"/>
    <x v="0"/>
    <n v="32000107"/>
    <x v="772"/>
    <d v="2021-09-03T00:00:00"/>
    <x v="2"/>
    <n v="7000121827"/>
    <n v="468"/>
    <x v="1"/>
    <x v="1"/>
    <n v="3369.6"/>
    <n v="20.6584"/>
    <n v="9668.1311999999998"/>
    <x v="1"/>
    <x v="0"/>
    <s v="Füller unter M2"/>
    <n v="3020"/>
  </r>
  <r>
    <x v="1"/>
    <x v="0"/>
    <n v="35000177"/>
    <x v="313"/>
    <d v="2021-09-03T00:00:00"/>
    <x v="2"/>
    <n v="7000121945"/>
    <n v="900"/>
    <x v="0"/>
    <x v="0"/>
    <n v="900"/>
    <n v="2.7452000000000001"/>
    <n v="2470.6799999999998"/>
    <x v="2"/>
    <x v="0"/>
    <s v="Mischer 1"/>
    <n v="2040"/>
  </r>
  <r>
    <x v="1"/>
    <x v="0"/>
    <n v="35000177"/>
    <x v="313"/>
    <d v="2021-09-03T00:00:00"/>
    <x v="2"/>
    <n v="7000121945"/>
    <n v="900"/>
    <x v="0"/>
    <x v="0"/>
    <n v="900"/>
    <n v="2.7452000000000001"/>
    <n v="2470.6799999999998"/>
    <x v="2"/>
    <x v="0"/>
    <s v="Wolf M1"/>
    <n v="2070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Pulverwiegung UHT1"/>
    <n v="2015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Thrun 1"/>
    <n v="2020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Wolf UHT"/>
    <n v="2060"/>
  </r>
  <r>
    <x v="1"/>
    <x v="0"/>
    <n v="35000268"/>
    <x v="170"/>
    <d v="2021-09-03T00:00:00"/>
    <x v="2"/>
    <n v="7000121735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03T00:00:00"/>
    <x v="2"/>
    <n v="7000121735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03T00:00:00"/>
    <x v="2"/>
    <n v="7000121947"/>
    <n v="5100"/>
    <x v="0"/>
    <x v="0"/>
    <n v="5100"/>
    <n v="2.5482999999999998"/>
    <n v="12996.33"/>
    <x v="2"/>
    <x v="0"/>
    <s v="Mischer 1"/>
    <n v="2040"/>
  </r>
  <r>
    <x v="1"/>
    <x v="0"/>
    <n v="35000282"/>
    <x v="29"/>
    <d v="2021-09-03T00:00:00"/>
    <x v="2"/>
    <n v="7000121947"/>
    <n v="5100"/>
    <x v="0"/>
    <x v="0"/>
    <n v="5100"/>
    <n v="2.5482999999999998"/>
    <n v="12996.33"/>
    <x v="2"/>
    <x v="0"/>
    <s v="Wolf M1"/>
    <n v="2070"/>
  </r>
  <r>
    <x v="1"/>
    <x v="0"/>
    <n v="35000313"/>
    <x v="30"/>
    <d v="2021-09-03T00:00:00"/>
    <x v="2"/>
    <n v="7000121831"/>
    <n v="6900"/>
    <x v="0"/>
    <x v="0"/>
    <n v="6900"/>
    <n v="2.831"/>
    <n v="19533.900000000001"/>
    <x v="2"/>
    <x v="0"/>
    <s v="Mischer 2"/>
    <n v="2050"/>
  </r>
  <r>
    <x v="1"/>
    <x v="0"/>
    <n v="35000313"/>
    <x v="30"/>
    <d v="2021-09-03T00:00:00"/>
    <x v="2"/>
    <n v="7000121831"/>
    <n v="6900"/>
    <x v="0"/>
    <x v="0"/>
    <n v="6900"/>
    <n v="2.831"/>
    <n v="19533.900000000001"/>
    <x v="2"/>
    <x v="0"/>
    <s v="Wolf M2"/>
    <n v="2080"/>
  </r>
  <r>
    <x v="1"/>
    <x v="0"/>
    <n v="35000315"/>
    <x v="31"/>
    <d v="2021-09-03T00:00:00"/>
    <x v="2"/>
    <n v="7000121832"/>
    <n v="3900"/>
    <x v="0"/>
    <x v="0"/>
    <n v="3900"/>
    <n v="2.7545999999999999"/>
    <n v="10742.94"/>
    <x v="2"/>
    <x v="0"/>
    <s v="Mischer 2"/>
    <n v="2050"/>
  </r>
  <r>
    <x v="1"/>
    <x v="0"/>
    <n v="35000315"/>
    <x v="31"/>
    <d v="2021-09-03T00:00:00"/>
    <x v="2"/>
    <n v="7000121832"/>
    <n v="3900"/>
    <x v="0"/>
    <x v="0"/>
    <n v="3900"/>
    <n v="2.7545999999999999"/>
    <n v="10742.94"/>
    <x v="2"/>
    <x v="0"/>
    <s v="Wolf M2"/>
    <n v="2080"/>
  </r>
  <r>
    <x v="1"/>
    <x v="0"/>
    <n v="35000351"/>
    <x v="33"/>
    <d v="2021-09-03T00:00:00"/>
    <x v="2"/>
    <n v="7000121833"/>
    <n v="3000"/>
    <x v="0"/>
    <x v="0"/>
    <n v="3000"/>
    <n v="2.7244999999999999"/>
    <n v="8173.5"/>
    <x v="2"/>
    <x v="0"/>
    <s v="Mischer 2"/>
    <n v="2050"/>
  </r>
  <r>
    <x v="1"/>
    <x v="0"/>
    <n v="35000351"/>
    <x v="33"/>
    <d v="2021-09-03T00:00:00"/>
    <x v="2"/>
    <n v="7000121833"/>
    <n v="3000"/>
    <x v="0"/>
    <x v="0"/>
    <n v="3000"/>
    <n v="2.7244999999999999"/>
    <n v="8173.5"/>
    <x v="2"/>
    <x v="0"/>
    <s v="Wolf M2"/>
    <n v="2080"/>
  </r>
  <r>
    <x v="1"/>
    <x v="0"/>
    <n v="47000071"/>
    <x v="35"/>
    <d v="2021-09-03T00:00:00"/>
    <x v="2"/>
    <n v="7000120434"/>
    <n v="0"/>
    <x v="1"/>
    <x v="1"/>
    <n v="0"/>
    <n v="0.66559999999999997"/>
    <n v="0"/>
    <x v="3"/>
    <x v="1"/>
    <s v="Linie 16"/>
    <n v="5016"/>
  </r>
  <r>
    <x v="1"/>
    <x v="0"/>
    <n v="47000071"/>
    <x v="35"/>
    <d v="2021-09-03T00:00:00"/>
    <x v="2"/>
    <n v="7000122147"/>
    <n v="9332"/>
    <x v="1"/>
    <x v="1"/>
    <n v="1399.8"/>
    <n v="0.66559999999999997"/>
    <n v="6211.3792000000003"/>
    <x v="3"/>
    <x v="1"/>
    <s v="Linie 16"/>
    <n v="5016"/>
  </r>
  <r>
    <x v="1"/>
    <x v="0"/>
    <n v="47000120"/>
    <x v="36"/>
    <d v="2021-09-03T00:00:00"/>
    <x v="2"/>
    <n v="7000119856"/>
    <n v="13660"/>
    <x v="1"/>
    <x v="1"/>
    <n v="2732"/>
    <n v="0.74370000000000003"/>
    <n v="10158.941999999999"/>
    <x v="3"/>
    <x v="1"/>
    <s v="Linie 16"/>
    <n v="5016"/>
  </r>
  <r>
    <x v="1"/>
    <x v="0"/>
    <n v="47000645"/>
    <x v="807"/>
    <d v="2021-09-03T00:00:00"/>
    <x v="2"/>
    <n v="7000119850"/>
    <n v="5922"/>
    <x v="1"/>
    <x v="1"/>
    <n v="1480.5"/>
    <n v="0.98440000000000005"/>
    <n v="5829.6167999999998"/>
    <x v="3"/>
    <x v="1"/>
    <s v="Linie 16"/>
    <n v="5016"/>
  </r>
  <r>
    <x v="1"/>
    <x v="0"/>
    <n v="47000646"/>
    <x v="681"/>
    <d v="2021-09-03T00:00:00"/>
    <x v="2"/>
    <n v="7000119851"/>
    <n v="5460"/>
    <x v="1"/>
    <x v="1"/>
    <n v="1365"/>
    <n v="1.0468"/>
    <n v="5715.5280000000002"/>
    <x v="3"/>
    <x v="1"/>
    <s v="Linie 16"/>
    <n v="5016"/>
  </r>
  <r>
    <x v="1"/>
    <x v="0"/>
    <n v="47000652"/>
    <x v="38"/>
    <d v="2021-09-03T00:00:00"/>
    <x v="2"/>
    <n v="7000121445"/>
    <n v="0"/>
    <x v="1"/>
    <x v="1"/>
    <n v="0"/>
    <n v="0.64229999999999998"/>
    <n v="0"/>
    <x v="3"/>
    <x v="1"/>
    <s v="Linie 11"/>
    <n v="5011"/>
  </r>
  <r>
    <x v="1"/>
    <x v="0"/>
    <n v="47000849"/>
    <x v="39"/>
    <d v="2021-09-03T00:00:00"/>
    <x v="2"/>
    <n v="7000120226"/>
    <n v="1440"/>
    <x v="1"/>
    <x v="1"/>
    <n v="3110.4"/>
    <n v="9.3513000000000002"/>
    <n v="13465.871999999999"/>
    <x v="4"/>
    <x v="1"/>
    <s v="Linie 3"/>
    <n v="5003"/>
  </r>
  <r>
    <x v="1"/>
    <x v="0"/>
    <n v="47000951"/>
    <x v="619"/>
    <d v="2021-09-03T00:00:00"/>
    <x v="2"/>
    <n v="7000120467"/>
    <n v="20030"/>
    <x v="1"/>
    <x v="1"/>
    <n v="3004.5"/>
    <n v="0.51029999999999998"/>
    <n v="10221.308999999999"/>
    <x v="1"/>
    <x v="0"/>
    <s v="Waldner"/>
    <n v="3110"/>
  </r>
  <r>
    <x v="1"/>
    <x v="0"/>
    <n v="47000995"/>
    <x v="476"/>
    <d v="2021-09-03T00:00:00"/>
    <x v="2"/>
    <n v="7000119828"/>
    <n v="25956"/>
    <x v="1"/>
    <x v="1"/>
    <n v="3893.4"/>
    <n v="0.70760000000000001"/>
    <n v="18366.4656"/>
    <x v="4"/>
    <x v="1"/>
    <s v="Linie 34"/>
    <n v="5034"/>
  </r>
  <r>
    <x v="1"/>
    <x v="0"/>
    <n v="47000997"/>
    <x v="41"/>
    <d v="2021-09-03T00:00:00"/>
    <x v="2"/>
    <n v="7000121446"/>
    <n v="0"/>
    <x v="1"/>
    <x v="1"/>
    <n v="0"/>
    <n v="0.67949999999999999"/>
    <n v="0"/>
    <x v="3"/>
    <x v="1"/>
    <s v="Linie 11"/>
    <n v="5011"/>
  </r>
  <r>
    <x v="1"/>
    <x v="0"/>
    <n v="47001016"/>
    <x v="849"/>
    <d v="2021-09-03T00:00:00"/>
    <x v="2"/>
    <n v="7000122025"/>
    <n v="14200"/>
    <x v="1"/>
    <x v="1"/>
    <n v="2130"/>
    <n v="0.63939999999999997"/>
    <n v="9079.48"/>
    <x v="3"/>
    <x v="1"/>
    <s v="Linie 11"/>
    <n v="5011"/>
  </r>
  <r>
    <x v="1"/>
    <x v="0"/>
    <n v="48000044"/>
    <x v="620"/>
    <d v="2021-09-03T00:00:00"/>
    <x v="2"/>
    <n v="7000117606"/>
    <n v="14574"/>
    <x v="1"/>
    <x v="1"/>
    <n v="5829.6"/>
    <n v="1.3563000000000001"/>
    <n v="19766.716199999999"/>
    <x v="5"/>
    <x v="2"/>
    <s v="Linie 31"/>
    <n v="5031"/>
  </r>
  <r>
    <x v="1"/>
    <x v="0"/>
    <n v="48000045"/>
    <x v="189"/>
    <d v="2021-09-03T00:00:00"/>
    <x v="2"/>
    <n v="7000117607"/>
    <n v="9937"/>
    <x v="1"/>
    <x v="1"/>
    <n v="3974.8"/>
    <n v="1.4185000000000001"/>
    <n v="14095.6345"/>
    <x v="5"/>
    <x v="2"/>
    <s v="Linie 31"/>
    <n v="5031"/>
  </r>
  <r>
    <x v="1"/>
    <x v="0"/>
    <n v="48000046"/>
    <x v="190"/>
    <d v="2021-09-03T00:00:00"/>
    <x v="2"/>
    <n v="7000117608"/>
    <n v="7728"/>
    <x v="1"/>
    <x v="1"/>
    <n v="3091.2"/>
    <n v="1.3908"/>
    <n v="10748.1024"/>
    <x v="5"/>
    <x v="2"/>
    <s v="Linie 31"/>
    <n v="5031"/>
  </r>
  <r>
    <x v="1"/>
    <x v="0"/>
    <n v="48000082"/>
    <x v="480"/>
    <d v="2021-09-03T00:00:00"/>
    <x v="2"/>
    <n v="7000116617"/>
    <n v="28276"/>
    <x v="1"/>
    <x v="1"/>
    <n v="6220.72"/>
    <n v="0.87780000000000002"/>
    <n v="24820.6728"/>
    <x v="4"/>
    <x v="1"/>
    <s v="Linie 35"/>
    <n v="5035"/>
  </r>
  <r>
    <x v="1"/>
    <x v="0"/>
    <n v="48000166"/>
    <x v="735"/>
    <d v="2021-09-03T00:00:00"/>
    <x v="2"/>
    <n v="7000117609"/>
    <n v="15624"/>
    <x v="1"/>
    <x v="1"/>
    <n v="6249.6"/>
    <n v="1.4016999999999999"/>
    <n v="21900.160800000001"/>
    <x v="5"/>
    <x v="2"/>
    <s v="Linie 31"/>
    <n v="5031"/>
  </r>
  <r>
    <x v="1"/>
    <x v="0"/>
    <n v="48000170"/>
    <x v="819"/>
    <d v="2021-09-03T00:00:00"/>
    <x v="2"/>
    <n v="7000120692"/>
    <n v="8704"/>
    <x v="1"/>
    <x v="1"/>
    <n v="1740.8"/>
    <n v="0.79610000000000003"/>
    <n v="6929.2543999999998"/>
    <x v="3"/>
    <x v="1"/>
    <s v="Linie 1"/>
    <n v="5001"/>
  </r>
  <r>
    <x v="1"/>
    <x v="0"/>
    <n v="48000172"/>
    <x v="481"/>
    <d v="2021-09-03T00:00:00"/>
    <x v="2"/>
    <n v="7000120687"/>
    <n v="7612"/>
    <x v="1"/>
    <x v="1"/>
    <n v="1522.4"/>
    <n v="0.78129999999999999"/>
    <n v="5947.2556000000004"/>
    <x v="3"/>
    <x v="1"/>
    <s v="Linie 1"/>
    <n v="5001"/>
  </r>
  <r>
    <x v="1"/>
    <x v="0"/>
    <n v="48000174"/>
    <x v="736"/>
    <d v="2021-09-03T00:00:00"/>
    <x v="2"/>
    <n v="7000117610"/>
    <n v="13944"/>
    <x v="1"/>
    <x v="1"/>
    <n v="5577.6"/>
    <n v="1.3743000000000001"/>
    <n v="19163.2392"/>
    <x v="5"/>
    <x v="2"/>
    <s v="Linie 31"/>
    <n v="5031"/>
  </r>
  <r>
    <x v="1"/>
    <x v="0"/>
    <n v="48000182"/>
    <x v="46"/>
    <d v="2021-09-03T00:00:00"/>
    <x v="2"/>
    <n v="7000120688"/>
    <n v="7652"/>
    <x v="1"/>
    <x v="1"/>
    <n v="1530.4"/>
    <n v="0.7883"/>
    <n v="6032.0716000000002"/>
    <x v="3"/>
    <x v="1"/>
    <s v="Linie 1"/>
    <n v="5001"/>
  </r>
  <r>
    <x v="1"/>
    <x v="0"/>
    <n v="48000193"/>
    <x v="551"/>
    <d v="2021-09-03T00:00:00"/>
    <x v="2"/>
    <n v="7000120689"/>
    <n v="12808"/>
    <x v="1"/>
    <x v="1"/>
    <n v="2561.6"/>
    <n v="1.0711999999999999"/>
    <n v="13719.929599999999"/>
    <x v="3"/>
    <x v="1"/>
    <s v="Linie 1"/>
    <n v="5001"/>
  </r>
  <r>
    <x v="1"/>
    <x v="0"/>
    <n v="48000194"/>
    <x v="552"/>
    <d v="2021-09-03T00:00:00"/>
    <x v="2"/>
    <n v="7000120690"/>
    <n v="7844"/>
    <x v="1"/>
    <x v="1"/>
    <n v="1568.8"/>
    <n v="1.0491999999999999"/>
    <n v="8229.9248000000007"/>
    <x v="3"/>
    <x v="1"/>
    <s v="Linie 1"/>
    <n v="5001"/>
  </r>
  <r>
    <x v="1"/>
    <x v="0"/>
    <n v="48000220"/>
    <x v="737"/>
    <d v="2021-09-03T00:00:00"/>
    <x v="2"/>
    <n v="7000117611"/>
    <n v="5040"/>
    <x v="1"/>
    <x v="1"/>
    <n v="2016"/>
    <n v="1.3581000000000001"/>
    <n v="6844.8239999999996"/>
    <x v="5"/>
    <x v="2"/>
    <s v="Linie 31"/>
    <n v="5031"/>
  </r>
  <r>
    <x v="1"/>
    <x v="0"/>
    <n v="48000478"/>
    <x v="779"/>
    <d v="2021-09-03T00:00:00"/>
    <x v="2"/>
    <n v="7000117613"/>
    <n v="22826"/>
    <x v="1"/>
    <x v="1"/>
    <n v="9130.4"/>
    <n v="1.3624000000000001"/>
    <n v="31098.142400000001"/>
    <x v="5"/>
    <x v="2"/>
    <s v="Linie 31"/>
    <n v="5031"/>
  </r>
  <r>
    <x v="1"/>
    <x v="0"/>
    <n v="48000950"/>
    <x v="781"/>
    <d v="2021-09-03T00:00:00"/>
    <x v="2"/>
    <n v="7000119786"/>
    <n v="1435"/>
    <x v="1"/>
    <x v="1"/>
    <n v="287"/>
    <n v="1.7484999999999999"/>
    <n v="2509.0974999999999"/>
    <x v="4"/>
    <x v="1"/>
    <s v="Linie 18"/>
    <n v="5018"/>
  </r>
  <r>
    <x v="1"/>
    <x v="0"/>
    <n v="48001054"/>
    <x v="942"/>
    <d v="2021-09-03T00:00:00"/>
    <x v="2"/>
    <n v="7000118772"/>
    <n v="2784"/>
    <x v="1"/>
    <x v="1"/>
    <n v="556.79999999999995"/>
    <n v="1.1145"/>
    <n v="3102.768"/>
    <x v="4"/>
    <x v="1"/>
    <s v="Linie 15"/>
    <n v="5015"/>
  </r>
  <r>
    <x v="1"/>
    <x v="0"/>
    <n v="48001055"/>
    <x v="624"/>
    <d v="2021-09-03T00:00:00"/>
    <x v="2"/>
    <n v="7000118773"/>
    <n v="2474"/>
    <x v="1"/>
    <x v="1"/>
    <n v="494.8"/>
    <n v="1.093"/>
    <n v="2704.0819999999999"/>
    <x v="4"/>
    <x v="1"/>
    <s v="Linie 15"/>
    <n v="5015"/>
  </r>
  <r>
    <x v="1"/>
    <x v="0"/>
    <n v="48001056"/>
    <x v="943"/>
    <d v="2021-09-03T00:00:00"/>
    <x v="2"/>
    <n v="7000118774"/>
    <n v="2489"/>
    <x v="1"/>
    <x v="1"/>
    <n v="497.8"/>
    <n v="1.1186"/>
    <n v="2784.1954000000001"/>
    <x v="4"/>
    <x v="1"/>
    <s v="Linie 15"/>
    <n v="5015"/>
  </r>
  <r>
    <x v="1"/>
    <x v="0"/>
    <n v="49500048"/>
    <x v="744"/>
    <d v="2021-09-03T00:00:00"/>
    <x v="2"/>
    <n v="7000121998"/>
    <n v="596"/>
    <x v="0"/>
    <x v="0"/>
    <n v="596"/>
    <n v="1.764"/>
    <n v="1051.3440000000001"/>
    <x v="0"/>
    <x v="0"/>
    <s v="Vacumierung"/>
    <n v="5902"/>
  </r>
  <r>
    <x v="1"/>
    <x v="0"/>
    <n v="49500054"/>
    <x v="343"/>
    <d v="2021-09-03T00:00:00"/>
    <x v="2"/>
    <n v="7000121707"/>
    <n v="246"/>
    <x v="0"/>
    <x v="0"/>
    <n v="246"/>
    <n v="2.0139999999999998"/>
    <n v="495.44400000000002"/>
    <x v="0"/>
    <x v="0"/>
    <s v="Vacumierung"/>
    <n v="5902"/>
  </r>
  <r>
    <x v="1"/>
    <x v="0"/>
    <n v="49500055"/>
    <x v="344"/>
    <d v="2021-09-03T00:00:00"/>
    <x v="2"/>
    <n v="7000121820"/>
    <n v="200"/>
    <x v="0"/>
    <x v="0"/>
    <n v="200"/>
    <n v="0.51400000000000001"/>
    <n v="102.8"/>
    <x v="0"/>
    <x v="0"/>
    <s v="Vacumierung"/>
    <n v="5902"/>
  </r>
  <r>
    <x v="1"/>
    <x v="0"/>
    <n v="49500056"/>
    <x v="745"/>
    <d v="2021-09-03T00:00:00"/>
    <x v="2"/>
    <n v="7000121999"/>
    <n v="131"/>
    <x v="0"/>
    <x v="0"/>
    <n v="131"/>
    <n v="2.214"/>
    <n v="290.03399999999999"/>
    <x v="0"/>
    <x v="0"/>
    <s v="Vacumierung"/>
    <n v="5902"/>
  </r>
  <r>
    <x v="1"/>
    <x v="0"/>
    <n v="49500125"/>
    <x v="348"/>
    <d v="2021-09-03T00:00:00"/>
    <x v="2"/>
    <n v="7000121708"/>
    <n v="467"/>
    <x v="0"/>
    <x v="0"/>
    <n v="467"/>
    <n v="0.51400000000000001"/>
    <n v="240.03800000000001"/>
    <x v="0"/>
    <x v="0"/>
    <s v="Vacumierung"/>
    <n v="5902"/>
  </r>
  <r>
    <x v="1"/>
    <x v="0"/>
    <n v="49500132"/>
    <x v="350"/>
    <d v="2021-09-03T00:00:00"/>
    <x v="2"/>
    <n v="7000122000"/>
    <n v="216"/>
    <x v="0"/>
    <x v="0"/>
    <n v="216"/>
    <n v="2.0139999999999998"/>
    <n v="435.024"/>
    <x v="0"/>
    <x v="0"/>
    <s v="Vacumierung"/>
    <n v="5902"/>
  </r>
  <r>
    <x v="1"/>
    <x v="0"/>
    <n v="49500166"/>
    <x v="683"/>
    <d v="2021-09-03T00:00:00"/>
    <x v="2"/>
    <n v="7000122001"/>
    <n v="423"/>
    <x v="0"/>
    <x v="0"/>
    <n v="423"/>
    <n v="1.014"/>
    <n v="428.92200000000003"/>
    <x v="0"/>
    <x v="0"/>
    <s v="Vacumierung"/>
    <n v="5902"/>
  </r>
  <r>
    <x v="1"/>
    <x v="0"/>
    <n v="49500178"/>
    <x v="53"/>
    <d v="2021-09-03T00:00:00"/>
    <x v="2"/>
    <n v="7000120839"/>
    <n v="1104"/>
    <x v="1"/>
    <x v="1"/>
    <n v="220.8"/>
    <n v="0.36659999999999998"/>
    <n v="404.72640000000001"/>
    <x v="3"/>
    <x v="1"/>
    <s v="Linie 9"/>
    <n v="5009"/>
  </r>
  <r>
    <x v="1"/>
    <x v="0"/>
    <n v="49500179"/>
    <x v="54"/>
    <d v="2021-09-03T00:00:00"/>
    <x v="2"/>
    <n v="7000120866"/>
    <n v="1012"/>
    <x v="1"/>
    <x v="1"/>
    <n v="202.4"/>
    <n v="0.36649999999999999"/>
    <n v="370.89800000000002"/>
    <x v="3"/>
    <x v="1"/>
    <s v="Linie 9"/>
    <n v="5009"/>
  </r>
  <r>
    <x v="1"/>
    <x v="0"/>
    <n v="49500181"/>
    <x v="55"/>
    <d v="2021-09-03T00:00:00"/>
    <x v="2"/>
    <n v="7000120849"/>
    <n v="1380"/>
    <x v="1"/>
    <x v="1"/>
    <n v="276"/>
    <n v="0.36659999999999998"/>
    <n v="505.90800000000002"/>
    <x v="3"/>
    <x v="1"/>
    <s v="Linie 9"/>
    <n v="5009"/>
  </r>
  <r>
    <x v="1"/>
    <x v="0"/>
    <n v="49500182"/>
    <x v="56"/>
    <d v="2021-09-03T00:00:00"/>
    <x v="2"/>
    <n v="7000120868"/>
    <n v="1104"/>
    <x v="1"/>
    <x v="1"/>
    <n v="220.8"/>
    <n v="0.36649999999999999"/>
    <n v="404.61599999999999"/>
    <x v="3"/>
    <x v="1"/>
    <s v="Linie 9"/>
    <n v="5009"/>
  </r>
  <r>
    <x v="1"/>
    <x v="0"/>
    <n v="49500183"/>
    <x v="57"/>
    <d v="2021-09-03T00:00:00"/>
    <x v="2"/>
    <n v="7000120844"/>
    <n v="1380"/>
    <x v="1"/>
    <x v="1"/>
    <n v="276"/>
    <n v="0.36659999999999998"/>
    <n v="505.90800000000002"/>
    <x v="3"/>
    <x v="1"/>
    <s v="Linie 9"/>
    <n v="5009"/>
  </r>
  <r>
    <x v="1"/>
    <x v="0"/>
    <n v="49500184"/>
    <x v="58"/>
    <d v="2021-09-03T00:00:00"/>
    <x v="2"/>
    <n v="7000120858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3T00:00:00"/>
    <x v="2"/>
    <n v="7000120852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3T00:00:00"/>
    <x v="2"/>
    <n v="7000120862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03T00:00:00"/>
    <x v="2"/>
    <n v="7000121709"/>
    <n v="154"/>
    <x v="0"/>
    <x v="0"/>
    <n v="154"/>
    <n v="2.5139999999999998"/>
    <n v="387.15600000000001"/>
    <x v="0"/>
    <x v="0"/>
    <s v="Vacumierung"/>
    <n v="5902"/>
  </r>
  <r>
    <x v="1"/>
    <x v="0"/>
    <n v="49500190"/>
    <x v="351"/>
    <d v="2021-09-03T00:00:00"/>
    <x v="2"/>
    <n v="7000122015"/>
    <n v="327"/>
    <x v="0"/>
    <x v="0"/>
    <n v="327"/>
    <n v="2.5139999999999998"/>
    <n v="822.07799999999997"/>
    <x v="0"/>
    <x v="0"/>
    <s v="Vacumierung"/>
    <n v="5902"/>
  </r>
  <r>
    <x v="1"/>
    <x v="0"/>
    <n v="49500191"/>
    <x v="489"/>
    <d v="2021-09-03T00:00:00"/>
    <x v="2"/>
    <n v="7000122033"/>
    <n v="118"/>
    <x v="0"/>
    <x v="0"/>
    <n v="118"/>
    <n v="2.214"/>
    <n v="261.25200000000001"/>
    <x v="0"/>
    <x v="0"/>
    <s v="Vacumierung"/>
    <n v="5902"/>
  </r>
  <r>
    <x v="1"/>
    <x v="0"/>
    <n v="50000038"/>
    <x v="944"/>
    <d v="2021-09-03T00:00:00"/>
    <x v="2"/>
    <n v="7000122052"/>
    <n v="0"/>
    <x v="2"/>
    <x v="2"/>
    <n v="0"/>
    <n v="5.6204999999999998"/>
    <n v="0"/>
    <x v="6"/>
    <x v="3"/>
    <s v="EVP Jermi bei Weissenhorn"/>
    <n v="6200"/>
  </r>
  <r>
    <x v="1"/>
    <x v="0"/>
    <n v="50000240"/>
    <x v="498"/>
    <d v="2021-09-03T00:00:00"/>
    <x v="2"/>
    <n v="7000122028"/>
    <n v="520"/>
    <x v="2"/>
    <x v="2"/>
    <n v="499.2"/>
    <n v="3.8641000000000001"/>
    <n v="2009.3320000000001"/>
    <x v="6"/>
    <x v="3"/>
    <s v="EVP Jermi bei Weissenhorn"/>
    <n v="6200"/>
  </r>
  <r>
    <x v="1"/>
    <x v="0"/>
    <n v="50000249"/>
    <x v="945"/>
    <d v="2021-09-03T00:00:00"/>
    <x v="2"/>
    <n v="7000121344"/>
    <n v="160"/>
    <x v="2"/>
    <x v="2"/>
    <n v="307.2"/>
    <n v="9.0703999999999994"/>
    <n v="1451.2639999999999"/>
    <x v="7"/>
    <x v="4"/>
    <s v="Subunternehmer"/>
    <n v="9999"/>
  </r>
  <r>
    <x v="1"/>
    <x v="0"/>
    <n v="50000296"/>
    <x v="69"/>
    <d v="2021-09-03T00:00:00"/>
    <x v="2"/>
    <n v="7000120527"/>
    <n v="4800"/>
    <x v="2"/>
    <x v="2"/>
    <n v="9216"/>
    <n v="7.8178000000000001"/>
    <n v="37525.440000000002"/>
    <x v="7"/>
    <x v="4"/>
    <s v="Subunternehmer"/>
    <n v="9999"/>
  </r>
  <r>
    <x v="1"/>
    <x v="0"/>
    <n v="57000098"/>
    <x v="72"/>
    <d v="2021-09-03T00:00:00"/>
    <x v="2"/>
    <n v="7000119927"/>
    <n v="0"/>
    <x v="2"/>
    <x v="2"/>
    <n v="0"/>
    <n v="4.9330999999999996"/>
    <n v="0"/>
    <x v="4"/>
    <x v="1"/>
    <s v="Linie 4"/>
    <n v="5004"/>
  </r>
  <r>
    <x v="1"/>
    <x v="0"/>
    <n v="57000164"/>
    <x v="208"/>
    <d v="2021-09-03T00:00:00"/>
    <x v="2"/>
    <n v="7000120820"/>
    <n v="559"/>
    <x v="2"/>
    <x v="2"/>
    <n v="559"/>
    <n v="6.4859999999999998"/>
    <n v="3625.674"/>
    <x v="4"/>
    <x v="1"/>
    <s v="Linie 4"/>
    <n v="5004"/>
  </r>
  <r>
    <x v="1"/>
    <x v="0"/>
    <n v="57000275"/>
    <x v="78"/>
    <d v="2021-09-03T00:00:00"/>
    <x v="2"/>
    <n v="7000121512"/>
    <n v="109"/>
    <x v="2"/>
    <x v="2"/>
    <n v="2180"/>
    <n v="30.503799999999998"/>
    <n v="3324.9142000000002"/>
    <x v="6"/>
    <x v="3"/>
    <s v="EVP L4 Beutel"/>
    <n v="6130"/>
  </r>
  <r>
    <x v="1"/>
    <x v="0"/>
    <n v="57000496"/>
    <x v="564"/>
    <d v="2021-09-03T00:00:00"/>
    <x v="2"/>
    <n v="7000120724"/>
    <n v="512"/>
    <x v="2"/>
    <x v="2"/>
    <n v="1075.2"/>
    <n v="10.420299999999999"/>
    <n v="5335.1935999999996"/>
    <x v="7"/>
    <x v="4"/>
    <s v="Subunternehmer"/>
    <n v="9999"/>
  </r>
  <r>
    <x v="1"/>
    <x v="0"/>
    <n v="57000568"/>
    <x v="946"/>
    <d v="2021-09-03T00:00:00"/>
    <x v="2"/>
    <n v="7000121513"/>
    <n v="128"/>
    <x v="2"/>
    <x v="2"/>
    <n v="1576.96"/>
    <n v="48.736600000000003"/>
    <n v="6238.2848000000004"/>
    <x v="6"/>
    <x v="3"/>
    <s v="EVP L3 Torten / Blöcke"/>
    <n v="6120"/>
  </r>
  <r>
    <x v="1"/>
    <x v="0"/>
    <n v="57000590"/>
    <x v="81"/>
    <d v="2021-09-03T00:00:00"/>
    <x v="2"/>
    <n v="7000120740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9-03T00:00:00"/>
    <x v="2"/>
    <n v="7000120742"/>
    <n v="735"/>
    <x v="2"/>
    <x v="2"/>
    <n v="1837.5"/>
    <n v="11.809699999999999"/>
    <n v="8680.1294999999991"/>
    <x v="7"/>
    <x v="4"/>
    <s v="Subunternehmer"/>
    <n v="9999"/>
  </r>
  <r>
    <x v="1"/>
    <x v="0"/>
    <n v="57000623"/>
    <x v="83"/>
    <d v="2021-09-03T00:00:00"/>
    <x v="2"/>
    <n v="7000121944"/>
    <n v="935"/>
    <x v="2"/>
    <x v="0"/>
    <n v="1122"/>
    <n v="5.2507000000000001"/>
    <n v="5891.2853999999998"/>
    <x v="8"/>
    <x v="5"/>
    <s v="Linie 22"/>
    <n v="5022"/>
  </r>
  <r>
    <x v="1"/>
    <x v="0"/>
    <n v="57000722"/>
    <x v="565"/>
    <d v="2021-09-03T00:00:00"/>
    <x v="2"/>
    <n v="7000120729"/>
    <n v="576"/>
    <x v="2"/>
    <x v="2"/>
    <n v="1209.5999999999999"/>
    <n v="10.548299999999999"/>
    <n v="6075.8208000000004"/>
    <x v="7"/>
    <x v="4"/>
    <s v="Subunternehmer"/>
    <n v="9999"/>
  </r>
  <r>
    <x v="1"/>
    <x v="0"/>
    <n v="57000723"/>
    <x v="566"/>
    <d v="2021-09-03T00:00:00"/>
    <x v="2"/>
    <n v="7000120730"/>
    <n v="240"/>
    <x v="2"/>
    <x v="2"/>
    <n v="504"/>
    <n v="10.657999999999999"/>
    <n v="2557.92"/>
    <x v="7"/>
    <x v="4"/>
    <s v="Subunternehmer"/>
    <n v="9999"/>
  </r>
  <r>
    <x v="1"/>
    <x v="0"/>
    <n v="57000724"/>
    <x v="567"/>
    <d v="2021-09-03T00:00:00"/>
    <x v="2"/>
    <n v="7000120731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03T00:00:00"/>
    <x v="2"/>
    <n v="7000120732"/>
    <n v="480"/>
    <x v="2"/>
    <x v="2"/>
    <n v="1008"/>
    <n v="10.6816"/>
    <n v="5127.1679999999997"/>
    <x v="7"/>
    <x v="4"/>
    <s v="Subunternehmer"/>
    <n v="9999"/>
  </r>
  <r>
    <x v="1"/>
    <x v="0"/>
    <n v="58000135"/>
    <x v="700"/>
    <d v="2021-09-03T00:00:00"/>
    <x v="2"/>
    <n v="7000121972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230"/>
    <x v="571"/>
    <d v="2021-09-03T00:00:00"/>
    <x v="2"/>
    <n v="7000120684"/>
    <n v="276"/>
    <x v="2"/>
    <x v="2"/>
    <n v="455.4"/>
    <n v="9.1646999999999998"/>
    <n v="2529.4571999999998"/>
    <x v="3"/>
    <x v="1"/>
    <s v="Linie 1"/>
    <n v="5001"/>
  </r>
  <r>
    <x v="1"/>
    <x v="0"/>
    <n v="58000235"/>
    <x v="96"/>
    <d v="2021-09-03T00:00:00"/>
    <x v="2"/>
    <n v="7000117128"/>
    <n v="5568"/>
    <x v="2"/>
    <x v="2"/>
    <n v="53452.800000000003"/>
    <n v="33.631399999999999"/>
    <n v="187259.63519999999"/>
    <x v="5"/>
    <x v="2"/>
    <s v="Linie 30"/>
    <n v="5030"/>
  </r>
  <r>
    <x v="1"/>
    <x v="0"/>
    <n v="58000237"/>
    <x v="641"/>
    <d v="2021-09-03T00:00:00"/>
    <x v="2"/>
    <n v="7000121602"/>
    <n v="3740"/>
    <x v="2"/>
    <x v="2"/>
    <n v="35904"/>
    <n v="33.716999999999999"/>
    <n v="126101.58"/>
    <x v="5"/>
    <x v="2"/>
    <s v="Linie 30"/>
    <n v="5030"/>
  </r>
  <r>
    <x v="1"/>
    <x v="0"/>
    <n v="58000540"/>
    <x v="388"/>
    <d v="2021-09-03T00:00:00"/>
    <x v="2"/>
    <n v="7000116620"/>
    <n v="1674"/>
    <x v="2"/>
    <x v="2"/>
    <n v="3682.8"/>
    <n v="9.2394999999999996"/>
    <n v="15466.923000000001"/>
    <x v="4"/>
    <x v="1"/>
    <s v="Linie 35"/>
    <n v="5035"/>
  </r>
  <r>
    <x v="1"/>
    <x v="0"/>
    <n v="58000639"/>
    <x v="644"/>
    <d v="2021-09-03T00:00:00"/>
    <x v="2"/>
    <n v="7000121206"/>
    <n v="306"/>
    <x v="2"/>
    <x v="0"/>
    <n v="413.1"/>
    <n v="14.490500000000001"/>
    <n v="5986.0255500000003"/>
    <x v="8"/>
    <x v="5"/>
    <s v="Linie 23"/>
    <n v="5023"/>
  </r>
  <r>
    <x v="1"/>
    <x v="0"/>
    <n v="58000683"/>
    <x v="511"/>
    <d v="2021-09-03T00:00:00"/>
    <x v="2"/>
    <n v="7000121214"/>
    <n v="68"/>
    <x v="2"/>
    <x v="0"/>
    <n v="91.8"/>
    <n v="14.491199999999999"/>
    <n v="1330.29216"/>
    <x v="8"/>
    <x v="5"/>
    <s v="Linie 23"/>
    <n v="5023"/>
  </r>
  <r>
    <x v="1"/>
    <x v="0"/>
    <n v="58000694"/>
    <x v="242"/>
    <d v="2021-09-03T00:00:00"/>
    <x v="2"/>
    <n v="7000121740"/>
    <n v="68"/>
    <x v="2"/>
    <x v="0"/>
    <n v="67.319999999999993"/>
    <n v="6.7229000000000001"/>
    <n v="452.58562799999999"/>
    <x v="8"/>
    <x v="5"/>
    <s v="Linie 21"/>
    <n v="5021"/>
  </r>
  <r>
    <x v="1"/>
    <x v="0"/>
    <n v="58000706"/>
    <x v="244"/>
    <d v="2021-09-03T00:00:00"/>
    <x v="2"/>
    <n v="7000121741"/>
    <n v="136"/>
    <x v="2"/>
    <x v="0"/>
    <n v="134.63999999999999"/>
    <n v="6.7253999999999996"/>
    <n v="905.50785599999995"/>
    <x v="8"/>
    <x v="5"/>
    <s v="Linie 21"/>
    <n v="5021"/>
  </r>
  <r>
    <x v="1"/>
    <x v="0"/>
    <n v="58000710"/>
    <x v="245"/>
    <d v="2021-09-03T00:00:00"/>
    <x v="2"/>
    <n v="7000121854"/>
    <n v="102"/>
    <x v="2"/>
    <x v="0"/>
    <n v="100.98"/>
    <n v="8.9092000000000002"/>
    <n v="899.65101600000003"/>
    <x v="8"/>
    <x v="5"/>
    <s v="Linie 23"/>
    <n v="5023"/>
  </r>
  <r>
    <x v="1"/>
    <x v="0"/>
    <n v="58000711"/>
    <x v="99"/>
    <d v="2021-09-03T00:00:00"/>
    <x v="2"/>
    <n v="7000121655"/>
    <n v="238"/>
    <x v="2"/>
    <x v="0"/>
    <n v="257.04000000000002"/>
    <n v="9.9582999999999995"/>
    <n v="2559.6814319999999"/>
    <x v="8"/>
    <x v="5"/>
    <s v="Linie 29"/>
    <n v="5029"/>
  </r>
  <r>
    <x v="1"/>
    <x v="0"/>
    <n v="58000713"/>
    <x v="246"/>
    <d v="2021-09-03T00:00:00"/>
    <x v="2"/>
    <n v="7000121855"/>
    <n v="68"/>
    <x v="2"/>
    <x v="0"/>
    <n v="68"/>
    <n v="8.7841000000000005"/>
    <n v="597.31880000000001"/>
    <x v="8"/>
    <x v="5"/>
    <s v="Linie 23"/>
    <n v="5023"/>
  </r>
  <r>
    <x v="1"/>
    <x v="0"/>
    <n v="58000726"/>
    <x v="249"/>
    <d v="2021-09-03T00:00:00"/>
    <x v="2"/>
    <n v="7000121861"/>
    <n v="34"/>
    <x v="2"/>
    <x v="0"/>
    <n v="34"/>
    <n v="8.7861999999999991"/>
    <n v="298.73079999999999"/>
    <x v="8"/>
    <x v="5"/>
    <s v="Linie 23"/>
    <n v="5023"/>
  </r>
  <r>
    <x v="1"/>
    <x v="0"/>
    <n v="58000731"/>
    <x v="595"/>
    <d v="2021-09-03T00:00:00"/>
    <x v="2"/>
    <n v="7000121634"/>
    <n v="68"/>
    <x v="2"/>
    <x v="0"/>
    <n v="68"/>
    <n v="9.4652999999999992"/>
    <n v="643.6404"/>
    <x v="8"/>
    <x v="5"/>
    <s v="Linie 22"/>
    <n v="5022"/>
  </r>
  <r>
    <x v="1"/>
    <x v="0"/>
    <n v="58000736"/>
    <x v="862"/>
    <d v="2021-09-03T00:00:00"/>
    <x v="2"/>
    <n v="7000121223"/>
    <n v="136"/>
    <x v="2"/>
    <x v="0"/>
    <n v="183.6"/>
    <n v="14.4909"/>
    <n v="2660.5292399999998"/>
    <x v="8"/>
    <x v="5"/>
    <s v="Linie 23"/>
    <n v="5023"/>
  </r>
  <r>
    <x v="1"/>
    <x v="0"/>
    <n v="58000738"/>
    <x v="101"/>
    <d v="2021-09-03T00:00:00"/>
    <x v="2"/>
    <n v="7000121656"/>
    <n v="272"/>
    <x v="2"/>
    <x v="0"/>
    <n v="293.76"/>
    <n v="9.9603999999999999"/>
    <n v="2925.9671039999998"/>
    <x v="8"/>
    <x v="5"/>
    <s v="Linie 29"/>
    <n v="5029"/>
  </r>
  <r>
    <x v="1"/>
    <x v="0"/>
    <n v="58000739"/>
    <x v="512"/>
    <d v="2021-09-03T00:00:00"/>
    <x v="2"/>
    <n v="7000121635"/>
    <n v="136"/>
    <x v="2"/>
    <x v="0"/>
    <n v="163.19999999999999"/>
    <n v="7.6052999999999997"/>
    <n v="1241.18496"/>
    <x v="8"/>
    <x v="5"/>
    <s v="Linie 22"/>
    <n v="5022"/>
  </r>
  <r>
    <x v="1"/>
    <x v="0"/>
    <n v="58000740"/>
    <x v="251"/>
    <d v="2021-09-03T00:00:00"/>
    <x v="2"/>
    <n v="7000121746"/>
    <n v="136"/>
    <x v="2"/>
    <x v="0"/>
    <n v="134.63999999999999"/>
    <n v="7.5030000000000001"/>
    <n v="1010.20392"/>
    <x v="8"/>
    <x v="5"/>
    <s v="Linie 21"/>
    <n v="5021"/>
  </r>
  <r>
    <x v="1"/>
    <x v="0"/>
    <n v="58000743"/>
    <x v="252"/>
    <d v="2021-09-03T00:00:00"/>
    <x v="2"/>
    <n v="7000121868"/>
    <n v="136"/>
    <x v="2"/>
    <x v="0"/>
    <n v="136"/>
    <n v="8.7881"/>
    <n v="1195.1815999999999"/>
    <x v="8"/>
    <x v="5"/>
    <s v="Linie 23"/>
    <n v="5023"/>
  </r>
  <r>
    <x v="1"/>
    <x v="0"/>
    <n v="58000746"/>
    <x v="253"/>
    <d v="2021-09-03T00:00:00"/>
    <x v="2"/>
    <n v="7000121747"/>
    <n v="68"/>
    <x v="2"/>
    <x v="0"/>
    <n v="67.319999999999993"/>
    <n v="6.7253999999999996"/>
    <n v="452.75392799999997"/>
    <x v="8"/>
    <x v="5"/>
    <s v="Linie 21"/>
    <n v="5021"/>
  </r>
  <r>
    <x v="1"/>
    <x v="0"/>
    <n v="58000748"/>
    <x v="402"/>
    <d v="2021-09-03T00:00:00"/>
    <x v="2"/>
    <n v="7000121870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03T00:00:00"/>
    <x v="2"/>
    <n v="7000121872"/>
    <n v="136"/>
    <x v="2"/>
    <x v="0"/>
    <n v="136"/>
    <n v="8.7841000000000005"/>
    <n v="1194.6376"/>
    <x v="8"/>
    <x v="5"/>
    <s v="Linie 23"/>
    <n v="5023"/>
  </r>
  <r>
    <x v="1"/>
    <x v="0"/>
    <n v="58000756"/>
    <x v="794"/>
    <d v="2021-09-03T00:00:00"/>
    <x v="2"/>
    <n v="7000121580"/>
    <n v="68"/>
    <x v="2"/>
    <x v="0"/>
    <n v="68"/>
    <n v="11.058299999999999"/>
    <n v="751.96439999999996"/>
    <x v="8"/>
    <x v="5"/>
    <s v="Linie 20"/>
    <n v="5020"/>
  </r>
  <r>
    <x v="1"/>
    <x v="0"/>
    <n v="58000761"/>
    <x v="513"/>
    <d v="2021-09-03T00:00:00"/>
    <x v="2"/>
    <n v="7000121230"/>
    <n v="136"/>
    <x v="2"/>
    <x v="0"/>
    <n v="183.6"/>
    <n v="14.4718"/>
    <n v="2657.0224800000001"/>
    <x v="8"/>
    <x v="5"/>
    <s v="Linie 23"/>
    <n v="5023"/>
  </r>
  <r>
    <x v="1"/>
    <x v="0"/>
    <n v="58000765"/>
    <x v="707"/>
    <d v="2021-09-03T00:00:00"/>
    <x v="2"/>
    <n v="7000121636"/>
    <n v="68"/>
    <x v="2"/>
    <x v="0"/>
    <n v="81.599999999999994"/>
    <n v="7.6036000000000001"/>
    <n v="620.45375999999999"/>
    <x v="8"/>
    <x v="5"/>
    <s v="Linie 22"/>
    <n v="5022"/>
  </r>
  <r>
    <x v="1"/>
    <x v="0"/>
    <n v="58000770"/>
    <x v="256"/>
    <d v="2021-09-03T00:00:00"/>
    <x v="2"/>
    <n v="7000121876"/>
    <n v="102"/>
    <x v="2"/>
    <x v="0"/>
    <n v="102"/>
    <n v="8.77"/>
    <n v="894.54"/>
    <x v="8"/>
    <x v="5"/>
    <s v="Linie 23"/>
    <n v="5023"/>
  </r>
  <r>
    <x v="1"/>
    <x v="0"/>
    <n v="58000776"/>
    <x v="257"/>
    <d v="2021-09-03T00:00:00"/>
    <x v="2"/>
    <n v="7000121750"/>
    <n v="136"/>
    <x v="2"/>
    <x v="0"/>
    <n v="134.63999999999999"/>
    <n v="6.7229000000000001"/>
    <n v="905.17125599999997"/>
    <x v="8"/>
    <x v="5"/>
    <s v="Linie 21"/>
    <n v="5021"/>
  </r>
  <r>
    <x v="1"/>
    <x v="0"/>
    <n v="58000780"/>
    <x v="258"/>
    <d v="2021-09-03T00:00:00"/>
    <x v="2"/>
    <n v="7000121751"/>
    <n v="68"/>
    <x v="2"/>
    <x v="0"/>
    <n v="67.319999999999993"/>
    <n v="7.5030000000000001"/>
    <n v="505.10196000000002"/>
    <x v="8"/>
    <x v="5"/>
    <s v="Linie 21"/>
    <n v="5021"/>
  </r>
  <r>
    <x v="1"/>
    <x v="0"/>
    <n v="58000811"/>
    <x v="514"/>
    <d v="2021-09-03T00:00:00"/>
    <x v="2"/>
    <n v="700012075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9-03T00:00:00"/>
    <x v="2"/>
    <n v="7000120757"/>
    <n v="672"/>
    <x v="2"/>
    <x v="2"/>
    <n v="2365.44"/>
    <n v="16.450299999999999"/>
    <n v="11054.6016"/>
    <x v="7"/>
    <x v="4"/>
    <s v="Subunternehmer"/>
    <n v="9999"/>
  </r>
  <r>
    <x v="1"/>
    <x v="0"/>
    <n v="58000826"/>
    <x v="515"/>
    <d v="2021-09-03T00:00:00"/>
    <x v="2"/>
    <n v="7000121233"/>
    <n v="758"/>
    <x v="2"/>
    <x v="0"/>
    <n v="1023.3"/>
    <n v="14.4465"/>
    <n v="14783.103450000001"/>
    <x v="8"/>
    <x v="5"/>
    <s v="Linie 23"/>
    <n v="5023"/>
  </r>
  <r>
    <x v="1"/>
    <x v="0"/>
    <n v="58000833"/>
    <x v="920"/>
    <d v="2021-09-03T00:00:00"/>
    <x v="2"/>
    <n v="7000121583"/>
    <n v="340"/>
    <x v="2"/>
    <x v="0"/>
    <n v="336.6"/>
    <n v="7.9766000000000004"/>
    <n v="2684.9235600000002"/>
    <x v="8"/>
    <x v="5"/>
    <s v="Linie 20"/>
    <n v="5020"/>
  </r>
  <r>
    <x v="1"/>
    <x v="0"/>
    <n v="58000838"/>
    <x v="516"/>
    <d v="2021-09-03T00:00:00"/>
    <x v="2"/>
    <n v="7000121637"/>
    <n v="2805"/>
    <x v="2"/>
    <x v="0"/>
    <n v="3366"/>
    <n v="7.5674999999999999"/>
    <n v="25472.205000000002"/>
    <x v="8"/>
    <x v="5"/>
    <s v="Linie 22"/>
    <n v="5022"/>
  </r>
  <r>
    <x v="1"/>
    <x v="0"/>
    <n v="58000849"/>
    <x v="517"/>
    <d v="2021-09-03T00:00:00"/>
    <x v="2"/>
    <n v="7000121605"/>
    <n v="1955"/>
    <x v="2"/>
    <x v="0"/>
    <n v="1955"/>
    <n v="11.0169"/>
    <n v="21538.039499999999"/>
    <x v="8"/>
    <x v="5"/>
    <s v="Linie 20"/>
    <n v="5020"/>
  </r>
  <r>
    <x v="1"/>
    <x v="0"/>
    <n v="58000856"/>
    <x v="259"/>
    <d v="2021-09-03T00:00:00"/>
    <x v="2"/>
    <n v="7000121881"/>
    <n v="68"/>
    <x v="2"/>
    <x v="0"/>
    <n v="68"/>
    <n v="8.7848000000000006"/>
    <n v="597.3664"/>
    <x v="8"/>
    <x v="5"/>
    <s v="Linie 23"/>
    <n v="5023"/>
  </r>
  <r>
    <x v="1"/>
    <x v="0"/>
    <n v="58000863"/>
    <x v="261"/>
    <d v="2021-09-03T00:00:00"/>
    <x v="2"/>
    <n v="7000121883"/>
    <n v="102"/>
    <x v="2"/>
    <x v="0"/>
    <n v="102"/>
    <n v="8.7910000000000004"/>
    <n v="896.68200000000002"/>
    <x v="8"/>
    <x v="5"/>
    <s v="Linie 23"/>
    <n v="5023"/>
  </r>
  <r>
    <x v="1"/>
    <x v="0"/>
    <n v="58000866"/>
    <x v="262"/>
    <d v="2021-09-03T00:00:00"/>
    <x v="2"/>
    <n v="7000121585"/>
    <n v="306"/>
    <x v="2"/>
    <x v="0"/>
    <n v="306"/>
    <n v="11.060499999999999"/>
    <n v="3384.5129999999999"/>
    <x v="8"/>
    <x v="5"/>
    <s v="Linie 20"/>
    <n v="5020"/>
  </r>
  <r>
    <x v="1"/>
    <x v="0"/>
    <n v="58000873"/>
    <x v="518"/>
    <d v="2021-09-03T00:00:00"/>
    <x v="2"/>
    <n v="7000120232"/>
    <n v="650"/>
    <x v="2"/>
    <x v="2"/>
    <n v="1300"/>
    <n v="13.468500000000001"/>
    <n v="8754.5249999999996"/>
    <x v="4"/>
    <x v="1"/>
    <s v="Linie 33"/>
    <n v="5033"/>
  </r>
  <r>
    <x v="1"/>
    <x v="0"/>
    <n v="58000875"/>
    <x v="264"/>
    <d v="2021-09-03T00:00:00"/>
    <x v="2"/>
    <n v="7000120714"/>
    <n v="945"/>
    <x v="2"/>
    <x v="2"/>
    <n v="2995.65"/>
    <n v="22.799299999999999"/>
    <n v="21545.338500000002"/>
    <x v="7"/>
    <x v="4"/>
    <s v="Subunternehmer"/>
    <n v="9999"/>
  </r>
  <r>
    <x v="1"/>
    <x v="0"/>
    <n v="58000883"/>
    <x v="754"/>
    <d v="2021-09-03T00:00:00"/>
    <x v="2"/>
    <n v="7000121884"/>
    <n v="408"/>
    <x v="2"/>
    <x v="0"/>
    <n v="403.92"/>
    <n v="8.9116"/>
    <n v="3599.573472"/>
    <x v="8"/>
    <x v="5"/>
    <s v="Linie 23"/>
    <n v="5023"/>
  </r>
  <r>
    <x v="1"/>
    <x v="0"/>
    <n v="58000887"/>
    <x v="411"/>
    <d v="2021-09-03T00:00:00"/>
    <x v="2"/>
    <n v="7000121587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9-03T00:00:00"/>
    <x v="2"/>
    <n v="7000121886"/>
    <n v="680"/>
    <x v="2"/>
    <x v="0"/>
    <n v="673.2"/>
    <n v="8.9067000000000007"/>
    <n v="5995.9904399999996"/>
    <x v="8"/>
    <x v="5"/>
    <s v="Linie 23"/>
    <n v="5023"/>
  </r>
  <r>
    <x v="1"/>
    <x v="0"/>
    <n v="58000892"/>
    <x v="266"/>
    <d v="2021-09-03T00:00:00"/>
    <x v="2"/>
    <n v="7000121888"/>
    <n v="204"/>
    <x v="2"/>
    <x v="0"/>
    <n v="204"/>
    <n v="8.7815999999999992"/>
    <n v="1791.4464"/>
    <x v="8"/>
    <x v="5"/>
    <s v="Linie 23"/>
    <n v="5023"/>
  </r>
  <r>
    <x v="1"/>
    <x v="0"/>
    <n v="58000894"/>
    <x v="105"/>
    <d v="2021-09-03T00:00:00"/>
    <x v="2"/>
    <n v="7000121659"/>
    <n v="1836"/>
    <x v="2"/>
    <x v="0"/>
    <n v="1982.88"/>
    <n v="9.9556000000000004"/>
    <n v="19740.760128000002"/>
    <x v="8"/>
    <x v="5"/>
    <s v="Linie 29"/>
    <n v="5029"/>
  </r>
  <r>
    <x v="1"/>
    <x v="0"/>
    <n v="58000895"/>
    <x v="412"/>
    <d v="2021-09-03T00:00:00"/>
    <x v="2"/>
    <n v="7000121589"/>
    <n v="1020"/>
    <x v="2"/>
    <x v="0"/>
    <n v="1020"/>
    <n v="11.069900000000001"/>
    <n v="11291.298000000001"/>
    <x v="8"/>
    <x v="5"/>
    <s v="Linie 20"/>
    <n v="5020"/>
  </r>
  <r>
    <x v="1"/>
    <x v="0"/>
    <n v="58000896"/>
    <x v="865"/>
    <d v="2021-09-03T00:00:00"/>
    <x v="2"/>
    <n v="7000121755"/>
    <n v="748"/>
    <x v="2"/>
    <x v="0"/>
    <n v="740.52"/>
    <n v="7.5039999999999996"/>
    <n v="5556.8620799999999"/>
    <x v="8"/>
    <x v="5"/>
    <s v="Linie 21"/>
    <n v="5021"/>
  </r>
  <r>
    <x v="1"/>
    <x v="0"/>
    <n v="58000904"/>
    <x v="268"/>
    <d v="2021-09-03T00:00:00"/>
    <x v="2"/>
    <n v="7000121756"/>
    <n v="204"/>
    <x v="2"/>
    <x v="0"/>
    <n v="201.96"/>
    <n v="7.5054999999999996"/>
    <n v="1515.81078"/>
    <x v="8"/>
    <x v="5"/>
    <s v="Linie 21"/>
    <n v="5021"/>
  </r>
  <r>
    <x v="1"/>
    <x v="0"/>
    <n v="58000907"/>
    <x v="269"/>
    <d v="2021-09-03T00:00:00"/>
    <x v="2"/>
    <n v="7000121757"/>
    <n v="170"/>
    <x v="2"/>
    <x v="0"/>
    <n v="168.3"/>
    <n v="7.5054999999999996"/>
    <n v="1263.1756499999999"/>
    <x v="8"/>
    <x v="5"/>
    <s v="Linie 21"/>
    <n v="5021"/>
  </r>
  <r>
    <x v="1"/>
    <x v="0"/>
    <n v="58000908"/>
    <x v="270"/>
    <d v="2021-09-03T00:00:00"/>
    <x v="2"/>
    <n v="7000121758"/>
    <n v="34"/>
    <x v="2"/>
    <x v="0"/>
    <n v="33.659999999999997"/>
    <n v="7.5054999999999996"/>
    <n v="252.63513"/>
    <x v="8"/>
    <x v="5"/>
    <s v="Linie 21"/>
    <n v="5021"/>
  </r>
  <r>
    <x v="1"/>
    <x v="0"/>
    <n v="58000942"/>
    <x v="271"/>
    <d v="2021-09-03T00:00:00"/>
    <x v="2"/>
    <n v="7000121767"/>
    <n v="34"/>
    <x v="2"/>
    <x v="0"/>
    <n v="33.659999999999997"/>
    <n v="6.7253999999999996"/>
    <n v="226.37696399999999"/>
    <x v="8"/>
    <x v="5"/>
    <s v="Linie 21"/>
    <n v="5021"/>
  </r>
  <r>
    <x v="1"/>
    <x v="0"/>
    <n v="58000943"/>
    <x v="947"/>
    <d v="2021-09-03T00:00:00"/>
    <x v="2"/>
    <n v="7000121891"/>
    <n v="68"/>
    <x v="2"/>
    <x v="0"/>
    <n v="68"/>
    <n v="8.7851999999999997"/>
    <n v="597.39359999999999"/>
    <x v="8"/>
    <x v="5"/>
    <s v="Linie 23"/>
    <n v="5023"/>
  </r>
  <r>
    <x v="1"/>
    <x v="0"/>
    <n v="58000945"/>
    <x v="272"/>
    <d v="2021-09-03T00:00:00"/>
    <x v="2"/>
    <n v="7000121768"/>
    <n v="34"/>
    <x v="2"/>
    <x v="0"/>
    <n v="33.659999999999997"/>
    <n v="7.5054999999999996"/>
    <n v="252.63513"/>
    <x v="8"/>
    <x v="5"/>
    <s v="Linie 21"/>
    <n v="5021"/>
  </r>
  <r>
    <x v="1"/>
    <x v="0"/>
    <n v="58000952"/>
    <x v="275"/>
    <d v="2021-09-03T00:00:00"/>
    <x v="2"/>
    <n v="7000121895"/>
    <n v="136"/>
    <x v="2"/>
    <x v="0"/>
    <n v="136"/>
    <n v="8.7815999999999992"/>
    <n v="1194.2976000000001"/>
    <x v="8"/>
    <x v="5"/>
    <s v="Linie 23"/>
    <n v="5023"/>
  </r>
  <r>
    <x v="1"/>
    <x v="0"/>
    <n v="58000958"/>
    <x v="833"/>
    <d v="2021-09-03T00:00:00"/>
    <x v="2"/>
    <n v="7000121897"/>
    <n v="136"/>
    <x v="2"/>
    <x v="0"/>
    <n v="134.63999999999999"/>
    <n v="8.9067000000000007"/>
    <n v="1199.1980880000001"/>
    <x v="8"/>
    <x v="5"/>
    <s v="Linie 23"/>
    <n v="5023"/>
  </r>
  <r>
    <x v="1"/>
    <x v="0"/>
    <n v="58000962"/>
    <x v="277"/>
    <d v="2021-09-03T00:00:00"/>
    <x v="2"/>
    <n v="7000121898"/>
    <n v="68"/>
    <x v="2"/>
    <x v="0"/>
    <n v="68"/>
    <n v="8.7827000000000002"/>
    <n v="597.22360000000003"/>
    <x v="8"/>
    <x v="5"/>
    <s v="Linie 23"/>
    <n v="5023"/>
  </r>
  <r>
    <x v="1"/>
    <x v="0"/>
    <n v="58000970"/>
    <x v="712"/>
    <d v="2021-09-03T00:00:00"/>
    <x v="2"/>
    <n v="7000120762"/>
    <n v="672"/>
    <x v="2"/>
    <x v="2"/>
    <n v="0"/>
    <n v="17.213799999999999"/>
    <n v="11567.6736"/>
    <x v="7"/>
    <x v="4"/>
    <s v="Subunternehmer"/>
    <n v="9999"/>
  </r>
  <r>
    <x v="1"/>
    <x v="0"/>
    <n v="58000977"/>
    <x v="869"/>
    <d v="2021-09-03T00:00:00"/>
    <x v="2"/>
    <n v="7000121772"/>
    <n v="68"/>
    <x v="2"/>
    <x v="0"/>
    <n v="67.319999999999993"/>
    <n v="7.5378999999999996"/>
    <n v="507.45142800000002"/>
    <x v="8"/>
    <x v="5"/>
    <s v="Linie 21"/>
    <n v="5021"/>
  </r>
  <r>
    <x v="1"/>
    <x v="0"/>
    <n v="58000992"/>
    <x v="870"/>
    <d v="2021-09-03T00:00:00"/>
    <x v="2"/>
    <n v="7000121774"/>
    <n v="136"/>
    <x v="2"/>
    <x v="0"/>
    <n v="134.63999999999999"/>
    <n v="7.5073999999999996"/>
    <n v="1010.796336"/>
    <x v="8"/>
    <x v="5"/>
    <s v="Linie 21"/>
    <n v="5021"/>
  </r>
  <r>
    <x v="1"/>
    <x v="0"/>
    <n v="58000997"/>
    <x v="421"/>
    <d v="2021-09-03T00:00:00"/>
    <x v="2"/>
    <n v="7000121594"/>
    <n v="136"/>
    <x v="2"/>
    <x v="0"/>
    <n v="136"/>
    <n v="11.059100000000001"/>
    <n v="1504.0376000000001"/>
    <x v="8"/>
    <x v="5"/>
    <s v="Linie 20"/>
    <n v="5020"/>
  </r>
  <r>
    <x v="1"/>
    <x v="0"/>
    <n v="58000999"/>
    <x v="279"/>
    <d v="2021-09-03T00:00:00"/>
    <x v="2"/>
    <n v="7000121776"/>
    <n v="204"/>
    <x v="2"/>
    <x v="0"/>
    <n v="201.96"/>
    <n v="6.7214999999999998"/>
    <n v="1357.47414"/>
    <x v="8"/>
    <x v="5"/>
    <s v="Linie 21"/>
    <n v="5021"/>
  </r>
  <r>
    <x v="1"/>
    <x v="0"/>
    <n v="58001000"/>
    <x v="837"/>
    <d v="2021-09-03T00:00:00"/>
    <x v="2"/>
    <n v="7000121903"/>
    <n v="68"/>
    <x v="2"/>
    <x v="0"/>
    <n v="68"/>
    <n v="8.7815999999999992"/>
    <n v="597.14880000000005"/>
    <x v="8"/>
    <x v="5"/>
    <s v="Linie 23"/>
    <n v="5023"/>
  </r>
  <r>
    <x v="1"/>
    <x v="0"/>
    <n v="58001035"/>
    <x v="871"/>
    <d v="2021-09-03T00:00:00"/>
    <x v="2"/>
    <n v="7000121783"/>
    <n v="204"/>
    <x v="2"/>
    <x v="0"/>
    <n v="201.96"/>
    <n v="7.5137999999999998"/>
    <n v="1517.487048"/>
    <x v="8"/>
    <x v="5"/>
    <s v="Linie 21"/>
    <n v="5021"/>
  </r>
  <r>
    <x v="1"/>
    <x v="0"/>
    <n v="58001036"/>
    <x v="427"/>
    <d v="2021-09-03T00:00:00"/>
    <x v="2"/>
    <n v="7000121597"/>
    <n v="68"/>
    <x v="2"/>
    <x v="0"/>
    <n v="68"/>
    <n v="11.1112"/>
    <n v="755.5616"/>
    <x v="8"/>
    <x v="5"/>
    <s v="Linie 20"/>
    <n v="5020"/>
  </r>
  <r>
    <x v="1"/>
    <x v="0"/>
    <n v="58001039"/>
    <x v="882"/>
    <d v="2021-09-03T00:00:00"/>
    <x v="2"/>
    <n v="7000121784"/>
    <n v="136"/>
    <x v="2"/>
    <x v="0"/>
    <n v="136"/>
    <n v="7.4294000000000002"/>
    <n v="1010.3984"/>
    <x v="8"/>
    <x v="5"/>
    <s v="Linie 21"/>
    <n v="5021"/>
  </r>
  <r>
    <x v="1"/>
    <x v="0"/>
    <n v="58001049"/>
    <x v="283"/>
    <d v="2021-09-03T00:00:00"/>
    <x v="2"/>
    <n v="7000121789"/>
    <n v="136"/>
    <x v="2"/>
    <x v="0"/>
    <n v="134.63999999999999"/>
    <n v="7.5098000000000003"/>
    <n v="1011.119472"/>
    <x v="8"/>
    <x v="5"/>
    <s v="Linie 21"/>
    <n v="5021"/>
  </r>
  <r>
    <x v="1"/>
    <x v="0"/>
    <n v="58001079"/>
    <x v="760"/>
    <d v="2021-09-03T00:00:00"/>
    <x v="2"/>
    <n v="7000121670"/>
    <n v="204"/>
    <x v="2"/>
    <x v="0"/>
    <n v="220.32"/>
    <n v="9.9458000000000002"/>
    <n v="2191.258656"/>
    <x v="8"/>
    <x v="5"/>
    <s v="Linie 29"/>
    <n v="5029"/>
  </r>
  <r>
    <x v="1"/>
    <x v="0"/>
    <n v="58001080"/>
    <x v="656"/>
    <d v="2021-09-03T00:00:00"/>
    <x v="2"/>
    <n v="7000121796"/>
    <n v="68"/>
    <x v="2"/>
    <x v="0"/>
    <n v="67.319999999999993"/>
    <n v="6.7332000000000001"/>
    <n v="453.27902399999999"/>
    <x v="8"/>
    <x v="5"/>
    <s v="Linie 21"/>
    <n v="5021"/>
  </r>
  <r>
    <x v="1"/>
    <x v="0"/>
    <n v="58001081"/>
    <x v="717"/>
    <d v="2021-09-03T00:00:00"/>
    <x v="2"/>
    <n v="7000121641"/>
    <n v="204"/>
    <x v="2"/>
    <x v="0"/>
    <n v="244.8"/>
    <n v="7.6127000000000002"/>
    <n v="1863.58896"/>
    <x v="8"/>
    <x v="5"/>
    <s v="Linie 22"/>
    <n v="5022"/>
  </r>
  <r>
    <x v="1"/>
    <x v="0"/>
    <n v="58001082"/>
    <x v="434"/>
    <d v="2021-09-03T00:00:00"/>
    <x v="2"/>
    <n v="7000121600"/>
    <n v="136"/>
    <x v="2"/>
    <x v="0"/>
    <n v="136"/>
    <n v="11.0677"/>
    <n v="1505.2072000000001"/>
    <x v="8"/>
    <x v="5"/>
    <s v="Linie 20"/>
    <n v="5020"/>
  </r>
  <r>
    <x v="1"/>
    <x v="0"/>
    <n v="58001092"/>
    <x v="883"/>
    <d v="2021-09-03T00:00:00"/>
    <x v="2"/>
    <n v="7000121797"/>
    <n v="136"/>
    <x v="2"/>
    <x v="0"/>
    <n v="134.63999999999999"/>
    <n v="7.5015999999999998"/>
    <n v="1010.0154240000001"/>
    <x v="8"/>
    <x v="5"/>
    <s v="Linie 21"/>
    <n v="5021"/>
  </r>
  <r>
    <x v="1"/>
    <x v="0"/>
    <n v="58001095"/>
    <x v="600"/>
    <d v="2021-09-03T00:00:00"/>
    <x v="2"/>
    <n v="7000121644"/>
    <n v="136"/>
    <x v="2"/>
    <x v="0"/>
    <n v="136"/>
    <n v="9.4652999999999992"/>
    <n v="1287.2808"/>
    <x v="8"/>
    <x v="5"/>
    <s v="Linie 22"/>
    <n v="5022"/>
  </r>
  <r>
    <x v="1"/>
    <x v="0"/>
    <n v="58001096"/>
    <x v="841"/>
    <d v="2021-09-03T00:00:00"/>
    <x v="2"/>
    <n v="7000121911"/>
    <n v="68"/>
    <x v="2"/>
    <x v="0"/>
    <n v="65.28"/>
    <n v="9.1835000000000004"/>
    <n v="599.49887999999999"/>
    <x v="8"/>
    <x v="5"/>
    <s v="Linie 23"/>
    <n v="5023"/>
  </r>
  <r>
    <x v="1"/>
    <x v="0"/>
    <n v="58001101"/>
    <x v="527"/>
    <d v="2021-09-03T00:00:00"/>
    <x v="2"/>
    <n v="7000121645"/>
    <n v="68"/>
    <x v="2"/>
    <x v="0"/>
    <n v="81.599999999999994"/>
    <n v="7.6050000000000004"/>
    <n v="620.56799999999998"/>
    <x v="8"/>
    <x v="5"/>
    <s v="Linie 22"/>
    <n v="5022"/>
  </r>
  <r>
    <x v="1"/>
    <x v="0"/>
    <n v="58001114"/>
    <x v="285"/>
    <d v="2021-09-03T00:00:00"/>
    <x v="2"/>
    <n v="7000121806"/>
    <n v="68"/>
    <x v="2"/>
    <x v="0"/>
    <n v="67.319999999999993"/>
    <n v="7.5045000000000002"/>
    <n v="505.20294000000001"/>
    <x v="8"/>
    <x v="5"/>
    <s v="Linie 21"/>
    <n v="5021"/>
  </r>
  <r>
    <x v="1"/>
    <x v="0"/>
    <n v="58001120"/>
    <x v="288"/>
    <d v="2021-09-03T00:00:00"/>
    <x v="2"/>
    <n v="7000121916"/>
    <n v="68"/>
    <x v="2"/>
    <x v="0"/>
    <n v="68"/>
    <n v="8.7829999999999995"/>
    <n v="597.24400000000003"/>
    <x v="8"/>
    <x v="5"/>
    <s v="Linie 23"/>
    <n v="5023"/>
  </r>
  <r>
    <x v="1"/>
    <x v="0"/>
    <n v="58001121"/>
    <x v="438"/>
    <d v="2021-09-03T00:00:00"/>
    <x v="2"/>
    <n v="7000121601"/>
    <n v="34"/>
    <x v="2"/>
    <x v="0"/>
    <n v="37.4"/>
    <n v="6.5814000000000004"/>
    <n v="246.14436000000001"/>
    <x v="8"/>
    <x v="5"/>
    <s v="Linie 20"/>
    <n v="5020"/>
  </r>
  <r>
    <x v="1"/>
    <x v="0"/>
    <n v="58001134"/>
    <x v="948"/>
    <d v="2021-09-03T00:00:00"/>
    <x v="2"/>
    <n v="7000121648"/>
    <n v="68"/>
    <x v="2"/>
    <x v="0"/>
    <n v="81.599999999999994"/>
    <n v="7.6071999999999997"/>
    <n v="620.74752000000001"/>
    <x v="8"/>
    <x v="5"/>
    <s v="Linie 22"/>
    <n v="5022"/>
  </r>
  <r>
    <x v="1"/>
    <x v="0"/>
    <n v="59500001"/>
    <x v="907"/>
    <d v="2021-09-03T00:00:00"/>
    <x v="2"/>
    <n v="7000121389"/>
    <n v="128"/>
    <x v="2"/>
    <x v="0"/>
    <n v="384"/>
    <n v="2.5142000000000002"/>
    <n v="965.45280000000002"/>
    <x v="3"/>
    <x v="1"/>
    <s v="Espera"/>
    <n v="5901"/>
  </r>
  <r>
    <x v="1"/>
    <x v="0"/>
    <n v="59500002"/>
    <x v="949"/>
    <d v="2021-09-03T00:00:00"/>
    <x v="2"/>
    <n v="7000117408"/>
    <n v="0"/>
    <x v="2"/>
    <x v="0"/>
    <n v="0"/>
    <n v="1.9193"/>
    <n v="0"/>
    <x v="3"/>
    <x v="1"/>
    <s v="Espera"/>
    <n v="5901"/>
  </r>
  <r>
    <x v="1"/>
    <x v="0"/>
    <n v="59500002"/>
    <x v="949"/>
    <d v="2021-09-03T00:00:00"/>
    <x v="2"/>
    <n v="7000117518"/>
    <n v="0"/>
    <x v="2"/>
    <x v="0"/>
    <n v="0"/>
    <n v="1.9193"/>
    <n v="0"/>
    <x v="3"/>
    <x v="1"/>
    <s v="Espera"/>
    <n v="5901"/>
  </r>
  <r>
    <x v="1"/>
    <x v="0"/>
    <n v="59500024"/>
    <x v="659"/>
    <d v="2021-09-03T00:00:00"/>
    <x v="2"/>
    <n v="7000122034"/>
    <n v="435"/>
    <x v="0"/>
    <x v="0"/>
    <n v="435"/>
    <n v="2.3342999999999998"/>
    <n v="1015.4204999999999"/>
    <x v="0"/>
    <x v="0"/>
    <s v="Vacumierung"/>
    <n v="5902"/>
  </r>
  <r>
    <x v="1"/>
    <x v="0"/>
    <n v="59500041"/>
    <x v="660"/>
    <d v="2021-09-03T00:00:00"/>
    <x v="2"/>
    <n v="7000121710"/>
    <n v="616"/>
    <x v="0"/>
    <x v="0"/>
    <n v="616"/>
    <n v="2.3342999999999998"/>
    <n v="1437.9287999999999"/>
    <x v="0"/>
    <x v="0"/>
    <s v="Vacumierung"/>
    <n v="5902"/>
  </r>
  <r>
    <x v="1"/>
    <x v="0"/>
    <n v="59500051"/>
    <x v="586"/>
    <d v="2021-09-03T00:00:00"/>
    <x v="2"/>
    <n v="7000122002"/>
    <n v="499"/>
    <x v="0"/>
    <x v="0"/>
    <n v="499"/>
    <n v="1.0457000000000001"/>
    <n v="521.80430000000001"/>
    <x v="0"/>
    <x v="0"/>
    <s v="Vacumierung"/>
    <n v="5902"/>
  </r>
  <r>
    <x v="1"/>
    <x v="0"/>
    <m/>
    <x v="950"/>
    <d v="2021-09-03T00:00:00"/>
    <x v="2"/>
    <n v="7000121822"/>
    <n v="0"/>
    <x v="3"/>
    <x v="3"/>
    <n v="0"/>
    <n v="0"/>
    <n v="0"/>
    <x v="1"/>
    <x v="0"/>
    <s v="Füller unter M2"/>
    <n v="3020"/>
  </r>
  <r>
    <x v="1"/>
    <x v="0"/>
    <m/>
    <x v="120"/>
    <d v="2021-09-03T00:00:00"/>
    <x v="2"/>
    <n v="7000119372"/>
    <n v="0"/>
    <x v="3"/>
    <x v="3"/>
    <n v="0"/>
    <n v="0"/>
    <n v="0"/>
    <x v="0"/>
    <x v="0"/>
    <s v="Große Schneidemaschine Lachnit"/>
    <n v="1100"/>
  </r>
  <r>
    <x v="1"/>
    <x v="0"/>
    <m/>
    <x v="121"/>
    <d v="2021-09-03T00:00:00"/>
    <x v="2"/>
    <n v="7000119889"/>
    <n v="0"/>
    <x v="3"/>
    <x v="3"/>
    <n v="0"/>
    <n v="0"/>
    <n v="0"/>
    <x v="0"/>
    <x v="0"/>
    <s v="Kleine Schneidemaschine Käseteiler"/>
    <n v="1200"/>
  </r>
  <r>
    <x v="1"/>
    <x v="0"/>
    <m/>
    <x v="122"/>
    <d v="2021-09-03T00:00:00"/>
    <x v="2"/>
    <n v="7000121924"/>
    <n v="0"/>
    <x v="3"/>
    <x v="3"/>
    <n v="0"/>
    <n v="0"/>
    <n v="0"/>
    <x v="2"/>
    <x v="0"/>
    <s v="Thrun 1"/>
    <n v="2020"/>
  </r>
  <r>
    <x v="1"/>
    <x v="0"/>
    <m/>
    <x v="122"/>
    <d v="2021-09-03T00:00:00"/>
    <x v="2"/>
    <n v="7000121925"/>
    <n v="0"/>
    <x v="3"/>
    <x v="3"/>
    <n v="0"/>
    <n v="0"/>
    <n v="0"/>
    <x v="2"/>
    <x v="0"/>
    <s v="Thrun 1"/>
    <n v="2020"/>
  </r>
  <r>
    <x v="1"/>
    <x v="0"/>
    <m/>
    <x v="123"/>
    <d v="2021-09-03T00:00:00"/>
    <x v="2"/>
    <n v="7000121736"/>
    <n v="0"/>
    <x v="3"/>
    <x v="3"/>
    <n v="0"/>
    <n v="0"/>
    <n v="0"/>
    <x v="2"/>
    <x v="0"/>
    <s v="Thrun 2"/>
    <n v="2030"/>
  </r>
  <r>
    <x v="1"/>
    <x v="0"/>
    <m/>
    <x v="124"/>
    <d v="2021-09-03T00:00:00"/>
    <x v="2"/>
    <n v="7000121936"/>
    <n v="0"/>
    <x v="3"/>
    <x v="3"/>
    <n v="0"/>
    <n v="0"/>
    <n v="0"/>
    <x v="2"/>
    <x v="0"/>
    <s v="Mischer 1"/>
    <n v="2040"/>
  </r>
  <r>
    <x v="1"/>
    <x v="0"/>
    <m/>
    <x v="125"/>
    <d v="2021-09-03T00:00:00"/>
    <x v="2"/>
    <n v="7000121834"/>
    <n v="0"/>
    <x v="3"/>
    <x v="3"/>
    <n v="0"/>
    <n v="0"/>
    <n v="0"/>
    <x v="2"/>
    <x v="0"/>
    <s v="Mischer 2"/>
    <n v="2050"/>
  </r>
  <r>
    <x v="1"/>
    <x v="0"/>
    <m/>
    <x v="127"/>
    <d v="2021-09-03T00:00:00"/>
    <x v="2"/>
    <n v="7000121937"/>
    <n v="0"/>
    <x v="3"/>
    <x v="3"/>
    <n v="0"/>
    <n v="0"/>
    <n v="0"/>
    <x v="1"/>
    <x v="0"/>
    <s v="Füller unter M1"/>
    <n v="3010"/>
  </r>
  <r>
    <x v="1"/>
    <x v="0"/>
    <m/>
    <x v="128"/>
    <d v="2021-09-03T00:00:00"/>
    <x v="2"/>
    <n v="7000121828"/>
    <n v="0"/>
    <x v="3"/>
    <x v="3"/>
    <n v="0"/>
    <n v="0"/>
    <n v="0"/>
    <x v="1"/>
    <x v="0"/>
    <s v="Füller unter M2"/>
    <n v="3020"/>
  </r>
  <r>
    <x v="1"/>
    <x v="0"/>
    <m/>
    <x v="129"/>
    <d v="2021-09-03T00:00:00"/>
    <x v="2"/>
    <n v="7000121287"/>
    <n v="0"/>
    <x v="3"/>
    <x v="3"/>
    <n v="0"/>
    <n v="0"/>
    <n v="0"/>
    <x v="1"/>
    <x v="0"/>
    <s v="Füller unter Thrun 2"/>
    <n v="3030"/>
  </r>
  <r>
    <x v="1"/>
    <x v="0"/>
    <m/>
    <x v="450"/>
    <d v="2021-09-03T00:00:00"/>
    <x v="2"/>
    <n v="7000120468"/>
    <n v="0"/>
    <x v="3"/>
    <x v="3"/>
    <n v="0"/>
    <n v="0"/>
    <n v="0"/>
    <x v="1"/>
    <x v="0"/>
    <s v="Waldner"/>
    <n v="3110"/>
  </r>
  <r>
    <x v="1"/>
    <x v="0"/>
    <m/>
    <x v="450"/>
    <d v="2021-09-03T00:00:00"/>
    <x v="2"/>
    <n v="7000121412"/>
    <n v="0"/>
    <x v="3"/>
    <x v="3"/>
    <n v="0"/>
    <n v="0"/>
    <n v="0"/>
    <x v="1"/>
    <x v="0"/>
    <s v="Waldner"/>
    <n v="3110"/>
  </r>
  <r>
    <x v="1"/>
    <x v="0"/>
    <m/>
    <x v="951"/>
    <d v="2021-09-03T00:00:00"/>
    <x v="2"/>
    <n v="7000120665"/>
    <n v="0"/>
    <x v="3"/>
    <x v="3"/>
    <n v="0"/>
    <n v="0"/>
    <n v="0"/>
    <x v="4"/>
    <x v="1"/>
    <s v="Linie 2"/>
    <n v="5002"/>
  </r>
  <r>
    <x v="1"/>
    <x v="0"/>
    <m/>
    <x v="132"/>
    <d v="2021-09-03T00:00:00"/>
    <x v="2"/>
    <n v="7000120586"/>
    <n v="0"/>
    <x v="3"/>
    <x v="3"/>
    <n v="0"/>
    <n v="0"/>
    <n v="0"/>
    <x v="8"/>
    <x v="5"/>
    <s v="Linie 20"/>
    <n v="5020"/>
  </r>
  <r>
    <x v="1"/>
    <x v="0"/>
    <m/>
    <x v="132"/>
    <d v="2021-09-03T00:00:00"/>
    <x v="2"/>
    <n v="7000121099"/>
    <n v="0"/>
    <x v="3"/>
    <x v="3"/>
    <n v="0"/>
    <n v="0"/>
    <n v="0"/>
    <x v="8"/>
    <x v="5"/>
    <s v="Linie 20"/>
    <n v="5020"/>
  </r>
  <r>
    <x v="1"/>
    <x v="0"/>
    <m/>
    <x v="132"/>
    <d v="2021-09-03T00:00:00"/>
    <x v="2"/>
    <n v="7000121603"/>
    <n v="0"/>
    <x v="3"/>
    <x v="3"/>
    <n v="0"/>
    <n v="0"/>
    <n v="0"/>
    <x v="8"/>
    <x v="5"/>
    <s v="Linie 20"/>
    <n v="5020"/>
  </r>
  <r>
    <x v="1"/>
    <x v="0"/>
    <m/>
    <x v="133"/>
    <d v="2021-09-03T00:00:00"/>
    <x v="2"/>
    <n v="7000121167"/>
    <n v="0"/>
    <x v="3"/>
    <x v="3"/>
    <n v="0"/>
    <n v="0"/>
    <n v="0"/>
    <x v="8"/>
    <x v="5"/>
    <s v="Linie 21"/>
    <n v="5021"/>
  </r>
  <r>
    <x v="1"/>
    <x v="0"/>
    <m/>
    <x v="134"/>
    <d v="2021-09-03T00:00:00"/>
    <x v="2"/>
    <n v="7000121651"/>
    <n v="0.01"/>
    <x v="1"/>
    <x v="1"/>
    <n v="0"/>
    <n v="0"/>
    <n v="0"/>
    <x v="8"/>
    <x v="5"/>
    <s v="Linie 22"/>
    <n v="5022"/>
  </r>
  <r>
    <x v="1"/>
    <x v="0"/>
    <m/>
    <x v="134"/>
    <d v="2021-09-03T00:00:00"/>
    <x v="2"/>
    <n v="7000121946"/>
    <n v="0.01"/>
    <x v="1"/>
    <x v="1"/>
    <n v="0"/>
    <n v="0"/>
    <n v="0"/>
    <x v="8"/>
    <x v="5"/>
    <s v="Linie 22"/>
    <n v="5022"/>
  </r>
  <r>
    <x v="1"/>
    <x v="0"/>
    <m/>
    <x v="135"/>
    <d v="2021-09-03T00:00:00"/>
    <x v="2"/>
    <n v="7000121260"/>
    <n v="0.01"/>
    <x v="1"/>
    <x v="1"/>
    <n v="0"/>
    <n v="0"/>
    <n v="0"/>
    <x v="8"/>
    <x v="5"/>
    <s v="Linie 23"/>
    <n v="5023"/>
  </r>
  <r>
    <x v="1"/>
    <x v="0"/>
    <m/>
    <x v="135"/>
    <d v="2021-09-03T00:00:00"/>
    <x v="2"/>
    <n v="7000121921"/>
    <n v="0.01"/>
    <x v="1"/>
    <x v="1"/>
    <n v="0"/>
    <n v="0"/>
    <n v="0"/>
    <x v="8"/>
    <x v="5"/>
    <s v="Linie 23"/>
    <n v="5023"/>
  </r>
  <r>
    <x v="1"/>
    <x v="0"/>
    <m/>
    <x v="589"/>
    <d v="2021-09-03T00:00:00"/>
    <x v="2"/>
    <n v="7000121662"/>
    <n v="0"/>
    <x v="3"/>
    <x v="3"/>
    <n v="0"/>
    <n v="0"/>
    <n v="0"/>
    <x v="8"/>
    <x v="5"/>
    <s v="Linie 29"/>
    <n v="5029"/>
  </r>
  <r>
    <x v="1"/>
    <x v="0"/>
    <m/>
    <x v="801"/>
    <d v="2021-09-03T00:00:00"/>
    <x v="2"/>
    <n v="7000117165"/>
    <n v="0"/>
    <x v="3"/>
    <x v="3"/>
    <n v="0"/>
    <n v="0"/>
    <n v="0"/>
    <x v="5"/>
    <x v="2"/>
    <s v="Linie 30"/>
    <n v="5030"/>
  </r>
  <r>
    <x v="1"/>
    <x v="0"/>
    <m/>
    <x v="723"/>
    <d v="2021-09-03T00:00:00"/>
    <x v="2"/>
    <n v="7000117621"/>
    <n v="0"/>
    <x v="3"/>
    <x v="3"/>
    <n v="0"/>
    <n v="0"/>
    <n v="0"/>
    <x v="5"/>
    <x v="2"/>
    <s v="Linie 31"/>
    <n v="5031"/>
  </r>
  <r>
    <x v="1"/>
    <x v="0"/>
    <m/>
    <x v="725"/>
    <d v="2021-09-03T00:00:00"/>
    <x v="2"/>
    <n v="7000117437"/>
    <n v="0"/>
    <x v="3"/>
    <x v="3"/>
    <n v="0"/>
    <n v="0"/>
    <n v="0"/>
    <x v="4"/>
    <x v="1"/>
    <s v="Linie 35"/>
    <n v="5035"/>
  </r>
  <r>
    <x v="1"/>
    <x v="0"/>
    <m/>
    <x v="594"/>
    <d v="2021-09-03T00:00:00"/>
    <x v="2"/>
    <n v="7000120917"/>
    <n v="0"/>
    <x v="3"/>
    <x v="3"/>
    <n v="0"/>
    <n v="0"/>
    <n v="0"/>
    <x v="3"/>
    <x v="1"/>
    <s v="Wurstverpackung"/>
    <n v="5330"/>
  </r>
  <r>
    <x v="1"/>
    <x v="0"/>
    <m/>
    <x v="952"/>
    <d v="2021-09-03T00:00:00"/>
    <x v="2"/>
    <n v="7000121920"/>
    <n v="0"/>
    <x v="3"/>
    <x v="3"/>
    <n v="0"/>
    <n v="0"/>
    <n v="0"/>
    <x v="2"/>
    <x v="0"/>
    <s v="Mischer 2"/>
    <n v="2050"/>
  </r>
  <r>
    <x v="1"/>
    <x v="0"/>
    <m/>
    <x v="953"/>
    <d v="2021-09-03T00:00:00"/>
    <x v="2"/>
    <n v="7000120513"/>
    <n v="0"/>
    <x v="3"/>
    <x v="3"/>
    <n v="0"/>
    <n v="0"/>
    <n v="0"/>
    <x v="2"/>
    <x v="0"/>
    <s v="Thrun 1"/>
    <n v="2020"/>
  </r>
  <r>
    <x v="1"/>
    <x v="0"/>
    <m/>
    <x v="954"/>
    <d v="2021-09-03T00:00:00"/>
    <x v="2"/>
    <n v="7000120514"/>
    <n v="0"/>
    <x v="3"/>
    <x v="3"/>
    <n v="0"/>
    <n v="0"/>
    <n v="0"/>
    <x v="1"/>
    <x v="0"/>
    <s v="Waldner"/>
    <n v="3110"/>
  </r>
  <r>
    <x v="1"/>
    <x v="0"/>
    <n v="49500178"/>
    <x v="53"/>
    <d v="2021-09-04T00:00:00"/>
    <x v="2"/>
    <n v="7000121547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4T00:00:00"/>
    <x v="2"/>
    <n v="7000121548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4T00:00:00"/>
    <x v="2"/>
    <n v="7000121549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04T00:00:00"/>
    <x v="2"/>
    <n v="7000121550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04T00:00:00"/>
    <x v="2"/>
    <n v="7000121551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4T00:00:00"/>
    <x v="2"/>
    <n v="7000121552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4T00:00:00"/>
    <x v="2"/>
    <n v="700012155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4T00:00:00"/>
    <x v="2"/>
    <n v="7000121554"/>
    <n v="0"/>
    <x v="1"/>
    <x v="1"/>
    <n v="0"/>
    <n v="0.42659999999999998"/>
    <n v="0"/>
    <x v="3"/>
    <x v="1"/>
    <s v="Linie 9"/>
    <n v="5009"/>
  </r>
  <r>
    <x v="1"/>
    <x v="0"/>
    <n v="58000640"/>
    <x v="828"/>
    <d v="2021-09-04T00:00:00"/>
    <x v="2"/>
    <n v="7000121848"/>
    <n v="34"/>
    <x v="2"/>
    <x v="0"/>
    <n v="33.659999999999997"/>
    <n v="8.9131"/>
    <n v="300.01494600000001"/>
    <x v="8"/>
    <x v="5"/>
    <s v="Linie 23"/>
    <n v="5023"/>
  </r>
  <r>
    <x v="1"/>
    <x v="0"/>
    <n v="58000724"/>
    <x v="750"/>
    <d v="2021-09-04T00:00:00"/>
    <x v="2"/>
    <n v="7000121859"/>
    <n v="34"/>
    <x v="2"/>
    <x v="0"/>
    <n v="33.659999999999997"/>
    <n v="8.9121000000000006"/>
    <n v="299.98128600000001"/>
    <x v="8"/>
    <x v="5"/>
    <s v="Linie 23"/>
    <n v="5023"/>
  </r>
  <r>
    <x v="1"/>
    <x v="0"/>
    <n v="58000737"/>
    <x v="751"/>
    <d v="2021-09-04T00:00:00"/>
    <x v="2"/>
    <n v="7000121866"/>
    <n v="68"/>
    <x v="2"/>
    <x v="0"/>
    <n v="67.319999999999993"/>
    <n v="8.9164999999999992"/>
    <n v="600.25878"/>
    <x v="8"/>
    <x v="5"/>
    <s v="Linie 23"/>
    <n v="5023"/>
  </r>
  <r>
    <x v="1"/>
    <x v="0"/>
    <n v="58000762"/>
    <x v="405"/>
    <d v="2021-09-04T00:00:00"/>
    <x v="2"/>
    <n v="7000121875"/>
    <n v="68"/>
    <x v="2"/>
    <x v="0"/>
    <n v="67.319999999999993"/>
    <n v="8.8826999999999998"/>
    <n v="597.98336400000005"/>
    <x v="8"/>
    <x v="5"/>
    <s v="Linie 23"/>
    <n v="5023"/>
  </r>
  <r>
    <x v="1"/>
    <x v="0"/>
    <n v="58000845"/>
    <x v="596"/>
    <d v="2021-09-04T00:00:00"/>
    <x v="2"/>
    <n v="7000121638"/>
    <n v="3995"/>
    <x v="2"/>
    <x v="0"/>
    <n v="3995"/>
    <n v="9.4031000000000002"/>
    <n v="37565.3845"/>
    <x v="8"/>
    <x v="5"/>
    <s v="Linie 22"/>
    <n v="5022"/>
  </r>
  <r>
    <x v="1"/>
    <x v="0"/>
    <n v="58001062"/>
    <x v="797"/>
    <d v="2021-09-04T00:00:00"/>
    <x v="2"/>
    <n v="7000121599"/>
    <n v="510"/>
    <x v="2"/>
    <x v="0"/>
    <n v="510"/>
    <n v="9.41"/>
    <n v="4799.1000000000004"/>
    <x v="8"/>
    <x v="5"/>
    <s v="Linie 20"/>
    <n v="5020"/>
  </r>
  <r>
    <x v="1"/>
    <x v="0"/>
    <m/>
    <x v="723"/>
    <d v="2021-09-04T00:00:00"/>
    <x v="2"/>
    <n v="7000121734"/>
    <n v="0"/>
    <x v="3"/>
    <x v="3"/>
    <n v="0"/>
    <n v="0"/>
    <n v="0"/>
    <x v="5"/>
    <x v="2"/>
    <s v="Linie 31"/>
    <n v="5031"/>
  </r>
  <r>
    <x v="1"/>
    <x v="0"/>
    <n v="58000636"/>
    <x v="230"/>
    <d v="2021-09-05T00:00:00"/>
    <x v="2"/>
    <n v="7000121737"/>
    <n v="34"/>
    <x v="2"/>
    <x v="0"/>
    <n v="33.659999999999997"/>
    <n v="6.7282999999999999"/>
    <n v="226.47457800000001"/>
    <x v="8"/>
    <x v="5"/>
    <s v="Linie 21"/>
    <n v="5021"/>
  </r>
  <r>
    <x v="1"/>
    <x v="0"/>
    <n v="58000638"/>
    <x v="391"/>
    <d v="2021-09-05T00:00:00"/>
    <x v="2"/>
    <n v="7000121846"/>
    <n v="34"/>
    <x v="2"/>
    <x v="0"/>
    <n v="33.659999999999997"/>
    <n v="7.7550999999999997"/>
    <n v="261.03666600000003"/>
    <x v="8"/>
    <x v="5"/>
    <s v="Linie 23"/>
    <n v="5023"/>
  </r>
  <r>
    <x v="1"/>
    <x v="0"/>
    <n v="58000681"/>
    <x v="238"/>
    <d v="2021-09-05T00:00:00"/>
    <x v="2"/>
    <n v="7000121739"/>
    <n v="34"/>
    <x v="2"/>
    <x v="0"/>
    <n v="33.659999999999997"/>
    <n v="6.7253999999999996"/>
    <n v="226.37696399999999"/>
    <x v="8"/>
    <x v="5"/>
    <s v="Linie 21"/>
    <n v="5021"/>
  </r>
  <r>
    <x v="1"/>
    <x v="0"/>
    <n v="58000708"/>
    <x v="400"/>
    <d v="2021-09-05T00:00:00"/>
    <x v="2"/>
    <n v="7000121852"/>
    <n v="68"/>
    <x v="2"/>
    <x v="0"/>
    <n v="67.319999999999993"/>
    <n v="7.7413999999999996"/>
    <n v="521.15104799999995"/>
    <x v="8"/>
    <x v="5"/>
    <s v="Linie 23"/>
    <n v="5023"/>
  </r>
  <r>
    <x v="1"/>
    <x v="0"/>
    <n v="58000721"/>
    <x v="706"/>
    <d v="2021-09-05T00:00:00"/>
    <x v="2"/>
    <n v="7000121742"/>
    <n v="102"/>
    <x v="2"/>
    <x v="0"/>
    <n v="100.98"/>
    <n v="6.7342000000000004"/>
    <n v="680.01951599999995"/>
    <x v="8"/>
    <x v="5"/>
    <s v="Linie 21"/>
    <n v="5021"/>
  </r>
  <r>
    <x v="1"/>
    <x v="0"/>
    <n v="58000722"/>
    <x v="401"/>
    <d v="2021-09-05T00:00:00"/>
    <x v="2"/>
    <n v="7000121856"/>
    <n v="34"/>
    <x v="2"/>
    <x v="0"/>
    <n v="33.659999999999997"/>
    <n v="7.7413999999999996"/>
    <n v="260.57552399999997"/>
    <x v="8"/>
    <x v="5"/>
    <s v="Linie 23"/>
    <n v="5023"/>
  </r>
  <r>
    <x v="1"/>
    <x v="0"/>
    <n v="58000733"/>
    <x v="793"/>
    <d v="2021-09-05T00:00:00"/>
    <x v="2"/>
    <n v="7000121744"/>
    <n v="68"/>
    <x v="2"/>
    <x v="0"/>
    <n v="67.319999999999993"/>
    <n v="6.7229000000000001"/>
    <n v="452.58562799999999"/>
    <x v="8"/>
    <x v="5"/>
    <s v="Linie 21"/>
    <n v="5021"/>
  </r>
  <r>
    <x v="1"/>
    <x v="0"/>
    <n v="58000735"/>
    <x v="829"/>
    <d v="2021-09-05T00:00:00"/>
    <x v="2"/>
    <n v="7000121863"/>
    <n v="136"/>
    <x v="2"/>
    <x v="0"/>
    <n v="134.63999999999999"/>
    <n v="7.7487000000000004"/>
    <n v="1043.2849679999999"/>
    <x v="8"/>
    <x v="5"/>
    <s v="Linie 23"/>
    <n v="5023"/>
  </r>
  <r>
    <x v="1"/>
    <x v="0"/>
    <n v="58000758"/>
    <x v="255"/>
    <d v="2021-09-05T00:00:00"/>
    <x v="2"/>
    <n v="7000121748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05T00:00:00"/>
    <x v="2"/>
    <n v="7000121873"/>
    <n v="34"/>
    <x v="2"/>
    <x v="0"/>
    <n v="33.659999999999997"/>
    <n v="7.7198000000000002"/>
    <n v="259.84846800000003"/>
    <x v="8"/>
    <x v="5"/>
    <s v="Linie 23"/>
    <n v="5023"/>
  </r>
  <r>
    <x v="1"/>
    <x v="0"/>
    <n v="58000830"/>
    <x v="102"/>
    <d v="2021-09-05T00:00:00"/>
    <x v="2"/>
    <n v="7000122112"/>
    <n v="3485"/>
    <x v="2"/>
    <x v="0"/>
    <n v="3833.5"/>
    <n v="6.5404"/>
    <n v="25072.6234"/>
    <x v="8"/>
    <x v="5"/>
    <s v="Linie 20"/>
    <n v="5020"/>
  </r>
  <r>
    <x v="1"/>
    <x v="0"/>
    <n v="58000831"/>
    <x v="409"/>
    <d v="2021-09-05T00:00:00"/>
    <x v="2"/>
    <n v="7000121752"/>
    <n v="1275"/>
    <x v="2"/>
    <x v="0"/>
    <n v="1262.25"/>
    <n v="6.665"/>
    <n v="8412.8962499999998"/>
    <x v="8"/>
    <x v="5"/>
    <s v="Linie 21"/>
    <n v="5021"/>
  </r>
  <r>
    <x v="1"/>
    <x v="0"/>
    <n v="58000835"/>
    <x v="103"/>
    <d v="2021-09-05T00:00:00"/>
    <x v="2"/>
    <n v="7000121879"/>
    <n v="1104"/>
    <x v="2"/>
    <x v="0"/>
    <n v="1092.96"/>
    <n v="7.7157999999999998"/>
    <n v="8433.0607679999994"/>
    <x v="8"/>
    <x v="5"/>
    <s v="Linie 23"/>
    <n v="5023"/>
  </r>
  <r>
    <x v="1"/>
    <x v="0"/>
    <n v="58000841"/>
    <x v="104"/>
    <d v="2021-09-05T00:00:00"/>
    <x v="2"/>
    <n v="7000121657"/>
    <n v="170"/>
    <x v="2"/>
    <x v="0"/>
    <n v="183.6"/>
    <n v="9.9016000000000002"/>
    <n v="1817.9337599999999"/>
    <x v="8"/>
    <x v="5"/>
    <s v="Linie 29"/>
    <n v="5029"/>
  </r>
  <r>
    <x v="1"/>
    <x v="0"/>
    <n v="58000843"/>
    <x v="573"/>
    <d v="2021-09-05T00:00:00"/>
    <x v="2"/>
    <n v="7000121880"/>
    <n v="1780"/>
    <x v="2"/>
    <x v="0"/>
    <n v="1762.2"/>
    <n v="8.8459000000000003"/>
    <n v="15588.244979999999"/>
    <x v="8"/>
    <x v="5"/>
    <s v="Linie 23"/>
    <n v="5023"/>
  </r>
  <r>
    <x v="1"/>
    <x v="0"/>
    <n v="58000861"/>
    <x v="410"/>
    <d v="2021-09-05T00:00:00"/>
    <x v="2"/>
    <n v="7000121882"/>
    <n v="136"/>
    <x v="2"/>
    <x v="0"/>
    <n v="134.63999999999999"/>
    <n v="7.7413999999999996"/>
    <n v="1042.3020959999999"/>
    <x v="8"/>
    <x v="5"/>
    <s v="Linie 23"/>
    <n v="5023"/>
  </r>
  <r>
    <x v="1"/>
    <x v="0"/>
    <n v="58000888"/>
    <x v="724"/>
    <d v="2021-09-05T00:00:00"/>
    <x v="2"/>
    <n v="7000121754"/>
    <n v="1020"/>
    <x v="2"/>
    <x v="0"/>
    <n v="1009.8"/>
    <n v="6.7248000000000001"/>
    <n v="6790.7030400000003"/>
    <x v="8"/>
    <x v="5"/>
    <s v="Linie 21"/>
    <n v="5021"/>
  </r>
  <r>
    <x v="1"/>
    <x v="0"/>
    <n v="58000893"/>
    <x v="267"/>
    <d v="2021-09-05T00:00:00"/>
    <x v="2"/>
    <n v="7000122114"/>
    <n v="1564"/>
    <x v="2"/>
    <x v="0"/>
    <n v="1720.4"/>
    <n v="6.5758000000000001"/>
    <n v="11313.00632"/>
    <x v="8"/>
    <x v="5"/>
    <s v="Linie 20"/>
    <n v="5020"/>
  </r>
  <r>
    <x v="1"/>
    <x v="0"/>
    <n v="58000899"/>
    <x v="755"/>
    <d v="2021-09-05T00:00:00"/>
    <x v="2"/>
    <n v="7000121889"/>
    <n v="544"/>
    <x v="2"/>
    <x v="0"/>
    <n v="538.55999999999995"/>
    <n v="7.7389000000000001"/>
    <n v="4167.8619840000001"/>
    <x v="8"/>
    <x v="5"/>
    <s v="Linie 23"/>
    <n v="5023"/>
  </r>
  <r>
    <x v="1"/>
    <x v="0"/>
    <n v="58000944"/>
    <x v="415"/>
    <d v="2021-09-05T00:00:00"/>
    <x v="2"/>
    <n v="7000121892"/>
    <n v="68"/>
    <x v="2"/>
    <x v="0"/>
    <n v="67.319999999999993"/>
    <n v="7.7423999999999999"/>
    <n v="521.21836800000005"/>
    <x v="8"/>
    <x v="5"/>
    <s v="Linie 23"/>
    <n v="5023"/>
  </r>
  <r>
    <x v="1"/>
    <x v="0"/>
    <n v="58000951"/>
    <x v="274"/>
    <d v="2021-09-05T00:00:00"/>
    <x v="2"/>
    <n v="7000121769"/>
    <n v="136"/>
    <x v="2"/>
    <x v="0"/>
    <n v="134.63999999999999"/>
    <n v="6.7297000000000002"/>
    <n v="906.08680800000002"/>
    <x v="8"/>
    <x v="5"/>
    <s v="Linie 21"/>
    <n v="5021"/>
  </r>
  <r>
    <x v="1"/>
    <x v="0"/>
    <n v="58000956"/>
    <x v="416"/>
    <d v="2021-09-05T00:00:00"/>
    <x v="2"/>
    <n v="7000121896"/>
    <n v="136"/>
    <x v="2"/>
    <x v="0"/>
    <n v="134.63999999999999"/>
    <n v="7.7389000000000001"/>
    <n v="1041.965496"/>
    <x v="8"/>
    <x v="5"/>
    <s v="Linie 23"/>
    <n v="5023"/>
  </r>
  <r>
    <x v="1"/>
    <x v="0"/>
    <n v="58000961"/>
    <x v="726"/>
    <d v="2021-09-05T00:00:00"/>
    <x v="2"/>
    <n v="7000121770"/>
    <n v="136"/>
    <x v="2"/>
    <x v="0"/>
    <n v="134.63999999999999"/>
    <n v="6.6875"/>
    <n v="900.40499999999997"/>
    <x v="8"/>
    <x v="5"/>
    <s v="Linie 21"/>
    <n v="5021"/>
  </r>
  <r>
    <x v="1"/>
    <x v="0"/>
    <n v="58000974"/>
    <x v="650"/>
    <d v="2021-09-05T00:00:00"/>
    <x v="2"/>
    <n v="7000121901"/>
    <n v="204"/>
    <x v="2"/>
    <x v="0"/>
    <n v="201.96"/>
    <n v="7.7737999999999996"/>
    <n v="1569.9966480000001"/>
    <x v="8"/>
    <x v="5"/>
    <s v="Linie 23"/>
    <n v="5023"/>
  </r>
  <r>
    <x v="1"/>
    <x v="0"/>
    <n v="58001004"/>
    <x v="521"/>
    <d v="2021-09-05T00:00:00"/>
    <x v="2"/>
    <n v="7000121595"/>
    <n v="680"/>
    <x v="2"/>
    <x v="0"/>
    <n v="652.79999999999995"/>
    <n v="8.9006000000000007"/>
    <n v="5810.3116799999998"/>
    <x v="8"/>
    <x v="5"/>
    <s v="Linie 20"/>
    <n v="5020"/>
  </r>
  <r>
    <x v="1"/>
    <x v="0"/>
    <n v="58001010"/>
    <x v="599"/>
    <d v="2021-09-05T00:00:00"/>
    <x v="2"/>
    <n v="7000121778"/>
    <n v="935"/>
    <x v="2"/>
    <x v="0"/>
    <n v="925.65"/>
    <n v="7.2190000000000003"/>
    <n v="6682.2673500000001"/>
    <x v="8"/>
    <x v="5"/>
    <s v="Linie 21"/>
    <n v="5021"/>
  </r>
  <r>
    <x v="1"/>
    <x v="0"/>
    <n v="58001046"/>
    <x v="428"/>
    <d v="2021-09-05T00:00:00"/>
    <x v="2"/>
    <n v="7000121788"/>
    <n v="136"/>
    <x v="2"/>
    <x v="0"/>
    <n v="134.63999999999999"/>
    <n v="7.2851999999999997"/>
    <n v="980.87932799999999"/>
    <x v="8"/>
    <x v="5"/>
    <s v="Linie 21"/>
    <n v="5021"/>
  </r>
  <r>
    <x v="1"/>
    <x v="0"/>
    <n v="58001060"/>
    <x v="758"/>
    <d v="2021-09-05T00:00:00"/>
    <x v="2"/>
    <n v="7000121598"/>
    <n v="425"/>
    <x v="2"/>
    <x v="0"/>
    <n v="425"/>
    <n v="8.5521999999999991"/>
    <n v="3634.6849999999999"/>
    <x v="8"/>
    <x v="5"/>
    <s v="Linie 20"/>
    <n v="5020"/>
  </r>
  <r>
    <x v="1"/>
    <x v="0"/>
    <n v="58001065"/>
    <x v="284"/>
    <d v="2021-09-05T00:00:00"/>
    <x v="2"/>
    <n v="7000121792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05T00:00:00"/>
    <x v="2"/>
    <n v="7000121794"/>
    <n v="204"/>
    <x v="2"/>
    <x v="0"/>
    <n v="201.96"/>
    <n v="7.2906000000000004"/>
    <n v="1472.409576"/>
    <x v="8"/>
    <x v="5"/>
    <s v="Linie 21"/>
    <n v="5021"/>
  </r>
  <r>
    <x v="1"/>
    <x v="0"/>
    <n v="58001093"/>
    <x v="435"/>
    <d v="2021-09-05T00:00:00"/>
    <x v="2"/>
    <n v="7000121798"/>
    <n v="136"/>
    <x v="2"/>
    <x v="0"/>
    <n v="134.63999999999999"/>
    <n v="7.2784000000000004"/>
    <n v="979.96377600000005"/>
    <x v="8"/>
    <x v="5"/>
    <s v="Linie 21"/>
    <n v="5021"/>
  </r>
  <r>
    <x v="1"/>
    <x v="0"/>
    <n v="58001102"/>
    <x v="436"/>
    <d v="2021-09-05T00:00:00"/>
    <x v="2"/>
    <n v="7000121800"/>
    <n v="68"/>
    <x v="2"/>
    <x v="0"/>
    <n v="67.319999999999993"/>
    <n v="7.2784000000000004"/>
    <n v="489.98188800000003"/>
    <x v="8"/>
    <x v="5"/>
    <s v="Linie 21"/>
    <n v="5021"/>
  </r>
  <r>
    <x v="1"/>
    <x v="0"/>
    <n v="58001116"/>
    <x v="286"/>
    <d v="2021-09-05T00:00:00"/>
    <x v="2"/>
    <n v="7000121808"/>
    <n v="68"/>
    <x v="2"/>
    <x v="0"/>
    <n v="67.319999999999993"/>
    <n v="6.7282999999999999"/>
    <n v="452.94915600000002"/>
    <x v="8"/>
    <x v="5"/>
    <s v="Linie 21"/>
    <n v="5021"/>
  </r>
  <r>
    <x v="1"/>
    <x v="0"/>
    <n v="58001117"/>
    <x v="601"/>
    <d v="2021-09-05T00:00:00"/>
    <x v="2"/>
    <n v="7000121646"/>
    <n v="68"/>
    <x v="2"/>
    <x v="0"/>
    <n v="68"/>
    <n v="9.4724000000000004"/>
    <n v="644.1232"/>
    <x v="8"/>
    <x v="5"/>
    <s v="Linie 22"/>
    <n v="5022"/>
  </r>
  <r>
    <x v="1"/>
    <x v="0"/>
    <n v="58001118"/>
    <x v="287"/>
    <d v="2021-09-05T00:00:00"/>
    <x v="2"/>
    <n v="7000121914"/>
    <n v="68"/>
    <x v="2"/>
    <x v="0"/>
    <n v="67.319999999999993"/>
    <n v="8.9077999999999999"/>
    <n v="599.67309599999999"/>
    <x v="8"/>
    <x v="5"/>
    <s v="Linie 23"/>
    <n v="5023"/>
  </r>
  <r>
    <x v="1"/>
    <x v="0"/>
    <n v="58001132"/>
    <x v="442"/>
    <d v="2021-09-05T00:00:00"/>
    <x v="2"/>
    <n v="7000121918"/>
    <n v="68"/>
    <x v="2"/>
    <x v="0"/>
    <n v="67.319999999999993"/>
    <n v="7.7404000000000002"/>
    <n v="521.08372799999995"/>
    <x v="8"/>
    <x v="5"/>
    <s v="Linie 23"/>
    <n v="5023"/>
  </r>
  <r>
    <x v="1"/>
    <x v="0"/>
    <m/>
    <x v="132"/>
    <d v="2021-09-05T00:00:00"/>
    <x v="2"/>
    <n v="7000120587"/>
    <n v="0"/>
    <x v="3"/>
    <x v="3"/>
    <n v="0"/>
    <n v="0"/>
    <n v="0"/>
    <x v="8"/>
    <x v="5"/>
    <s v="Linie 20"/>
    <n v="5020"/>
  </r>
  <r>
    <x v="1"/>
    <x v="0"/>
    <m/>
    <x v="132"/>
    <d v="2021-09-05T00:00:00"/>
    <x v="2"/>
    <n v="7000121100"/>
    <n v="0"/>
    <x v="3"/>
    <x v="3"/>
    <n v="0"/>
    <n v="0"/>
    <n v="0"/>
    <x v="8"/>
    <x v="5"/>
    <s v="Linie 20"/>
    <n v="5020"/>
  </r>
  <r>
    <x v="1"/>
    <x v="0"/>
    <m/>
    <x v="132"/>
    <d v="2021-09-05T00:00:00"/>
    <x v="2"/>
    <n v="7000121604"/>
    <n v="0"/>
    <x v="3"/>
    <x v="3"/>
    <n v="0"/>
    <n v="0"/>
    <n v="0"/>
    <x v="8"/>
    <x v="5"/>
    <s v="Linie 20"/>
    <n v="5020"/>
  </r>
  <r>
    <x v="1"/>
    <x v="0"/>
    <m/>
    <x v="454"/>
    <d v="2021-09-05T00:00:00"/>
    <x v="2"/>
    <n v="7000121922"/>
    <n v="0"/>
    <x v="3"/>
    <x v="3"/>
    <n v="0"/>
    <n v="0"/>
    <n v="0"/>
    <x v="8"/>
    <x v="5"/>
    <s v="Linie 23"/>
    <n v="5023"/>
  </r>
  <r>
    <x v="1"/>
    <x v="0"/>
    <n v="23500014"/>
    <x v="295"/>
    <d v="2021-09-06T00:00:00"/>
    <x v="2"/>
    <n v="7000122199"/>
    <n v="0"/>
    <x v="0"/>
    <x v="0"/>
    <n v="0"/>
    <n v="4.2297000000000002"/>
    <n v="0"/>
    <x v="0"/>
    <x v="0"/>
    <s v="Kleine Schneidemaschine Käseteiler"/>
    <n v="1200"/>
  </r>
  <r>
    <x v="1"/>
    <x v="0"/>
    <n v="23500099"/>
    <x v="141"/>
    <d v="2021-09-06T00:00:00"/>
    <x v="2"/>
    <n v="7000121967"/>
    <n v="2703"/>
    <x v="0"/>
    <x v="0"/>
    <n v="2703"/>
    <n v="3.0956999999999999"/>
    <n v="8367.6771000000008"/>
    <x v="0"/>
    <x v="0"/>
    <s v="Kleine Schneidemaschine Käseteiler"/>
    <n v="1200"/>
  </r>
  <r>
    <x v="1"/>
    <x v="0"/>
    <n v="23500105"/>
    <x v="802"/>
    <d v="2021-09-06T00:00:00"/>
    <x v="2"/>
    <n v="7000120506"/>
    <n v="1315"/>
    <x v="0"/>
    <x v="0"/>
    <n v="1315"/>
    <n v="4.6020000000000003"/>
    <n v="6051.63"/>
    <x v="0"/>
    <x v="0"/>
    <s v="Große Schneidemaschine Lachnit"/>
    <n v="1100"/>
  </r>
  <r>
    <x v="1"/>
    <x v="0"/>
    <n v="23500106"/>
    <x v="768"/>
    <d v="2021-09-06T00:00:00"/>
    <x v="2"/>
    <n v="7000120509"/>
    <n v="1511"/>
    <x v="0"/>
    <x v="0"/>
    <n v="1511"/>
    <n v="4.6021000000000001"/>
    <n v="6953.7731000000003"/>
    <x v="0"/>
    <x v="0"/>
    <s v="Große Schneidemaschine Lachnit"/>
    <n v="1100"/>
  </r>
  <r>
    <x v="1"/>
    <x v="0"/>
    <n v="23500302"/>
    <x v="4"/>
    <d v="2021-09-06T00:00:00"/>
    <x v="2"/>
    <n v="7000122094"/>
    <n v="378"/>
    <x v="0"/>
    <x v="0"/>
    <n v="378"/>
    <n v="5.6374000000000004"/>
    <n v="2130.9371999999998"/>
    <x v="0"/>
    <x v="0"/>
    <s v="Holac Zutatenvorbereitung"/>
    <n v="1410"/>
  </r>
  <r>
    <x v="1"/>
    <x v="0"/>
    <n v="23500305"/>
    <x v="4"/>
    <d v="2021-09-06T00:00:00"/>
    <x v="2"/>
    <n v="7000122095"/>
    <n v="350"/>
    <x v="0"/>
    <x v="0"/>
    <n v="350"/>
    <n v="4.4934000000000003"/>
    <n v="1572.69"/>
    <x v="0"/>
    <x v="0"/>
    <s v="Holac Zutatenvorbereitung"/>
    <n v="1410"/>
  </r>
  <r>
    <x v="1"/>
    <x v="0"/>
    <n v="23500354"/>
    <x v="7"/>
    <d v="2021-09-06T00:00:00"/>
    <x v="2"/>
    <n v="7000122096"/>
    <n v="0"/>
    <x v="0"/>
    <x v="0"/>
    <n v="0"/>
    <n v="4.5490000000000004"/>
    <n v="0"/>
    <x v="0"/>
    <x v="0"/>
    <s v="Holac Zutatenvorbereitung"/>
    <n v="1410"/>
  </r>
  <r>
    <x v="1"/>
    <x v="0"/>
    <n v="23500362"/>
    <x v="8"/>
    <d v="2021-09-06T00:00:00"/>
    <x v="2"/>
    <n v="7000122185"/>
    <n v="64"/>
    <x v="0"/>
    <x v="0"/>
    <n v="64"/>
    <n v="1.1600999999999999"/>
    <n v="74.246399999999994"/>
    <x v="0"/>
    <x v="0"/>
    <s v="Schälen"/>
    <n v="5903"/>
  </r>
  <r>
    <x v="1"/>
    <x v="0"/>
    <n v="23500394"/>
    <x v="670"/>
    <d v="2021-09-06T00:00:00"/>
    <x v="2"/>
    <n v="7000121373"/>
    <n v="0"/>
    <x v="0"/>
    <x v="0"/>
    <n v="0"/>
    <n v="9.2812999999999999"/>
    <n v="0"/>
    <x v="4"/>
    <x v="1"/>
    <s v="Röstofen"/>
    <n v="5420"/>
  </r>
  <r>
    <x v="1"/>
    <x v="0"/>
    <n v="23500426"/>
    <x v="803"/>
    <d v="2021-09-06T00:00:00"/>
    <x v="2"/>
    <n v="7000120511"/>
    <n v="1034"/>
    <x v="0"/>
    <x v="0"/>
    <n v="1034"/>
    <n v="4.4999000000000002"/>
    <n v="4652.8966"/>
    <x v="0"/>
    <x v="0"/>
    <s v="Große Schneidemaschine Lachnit"/>
    <n v="1100"/>
  </r>
  <r>
    <x v="1"/>
    <x v="0"/>
    <n v="31000153"/>
    <x v="304"/>
    <d v="2021-09-06T00:00:00"/>
    <x v="2"/>
    <n v="7000121699"/>
    <n v="67"/>
    <x v="1"/>
    <x v="1"/>
    <n v="670"/>
    <n v="28.681999999999999"/>
    <n v="1921.694"/>
    <x v="1"/>
    <x v="0"/>
    <s v="Füller unter UHT"/>
    <n v="3040"/>
  </r>
  <r>
    <x v="1"/>
    <x v="0"/>
    <n v="31000156"/>
    <x v="12"/>
    <d v="2021-09-06T00:00:00"/>
    <x v="2"/>
    <n v="7000121700"/>
    <n v="112"/>
    <x v="1"/>
    <x v="1"/>
    <n v="1120"/>
    <n v="13.795"/>
    <n v="1545.04"/>
    <x v="1"/>
    <x v="0"/>
    <s v="Füller unter UHT"/>
    <n v="3040"/>
  </r>
  <r>
    <x v="1"/>
    <x v="0"/>
    <n v="31000170"/>
    <x v="13"/>
    <d v="2021-09-06T00:00:00"/>
    <x v="2"/>
    <n v="7000121704"/>
    <n v="2557"/>
    <x v="1"/>
    <x v="1"/>
    <n v="5114"/>
    <n v="6.3164999999999996"/>
    <n v="16151.290499999999"/>
    <x v="1"/>
    <x v="0"/>
    <s v="Füller unter Thrun 2"/>
    <n v="3030"/>
  </r>
  <r>
    <x v="1"/>
    <x v="0"/>
    <n v="31000235"/>
    <x v="955"/>
    <d v="2021-09-06T00:00:00"/>
    <x v="2"/>
    <n v="7000121701"/>
    <n v="10"/>
    <x v="1"/>
    <x v="1"/>
    <n v="0"/>
    <n v="28.5001"/>
    <n v="285.00099999999998"/>
    <x v="1"/>
    <x v="0"/>
    <s v="Füller unter UHT"/>
    <n v="3040"/>
  </r>
  <r>
    <x v="1"/>
    <x v="0"/>
    <n v="32000012"/>
    <x v="160"/>
    <d v="2021-09-06T00:00:00"/>
    <x v="2"/>
    <n v="7000122077"/>
    <n v="220"/>
    <x v="1"/>
    <x v="1"/>
    <n v="2046"/>
    <n v="27.543199999999999"/>
    <n v="6059.5039999999999"/>
    <x v="1"/>
    <x v="0"/>
    <s v="Füller unter M1"/>
    <n v="3010"/>
  </r>
  <r>
    <x v="1"/>
    <x v="0"/>
    <n v="32000036"/>
    <x v="844"/>
    <d v="2021-09-06T00:00:00"/>
    <x v="2"/>
    <n v="7000122076"/>
    <n v="307"/>
    <x v="1"/>
    <x v="1"/>
    <n v="2578.8000000000002"/>
    <n v="25.753399999999999"/>
    <n v="7906.2938000000004"/>
    <x v="1"/>
    <x v="0"/>
    <s v="Füller unter M2"/>
    <n v="3020"/>
  </r>
  <r>
    <x v="1"/>
    <x v="0"/>
    <n v="32000039"/>
    <x v="956"/>
    <d v="2021-09-06T00:00:00"/>
    <x v="2"/>
    <n v="7000121927"/>
    <n v="255"/>
    <x v="1"/>
    <x v="1"/>
    <n v="1708.5"/>
    <n v="13.1767"/>
    <n v="3360.0585000000001"/>
    <x v="1"/>
    <x v="0"/>
    <s v="Füller unter M1"/>
    <n v="3010"/>
  </r>
  <r>
    <x v="1"/>
    <x v="0"/>
    <n v="32000041"/>
    <x v="309"/>
    <d v="2021-09-06T00:00:00"/>
    <x v="2"/>
    <n v="7000121928"/>
    <n v="123"/>
    <x v="1"/>
    <x v="1"/>
    <n v="1119.3"/>
    <n v="17.827300000000001"/>
    <n v="2192.7579000000001"/>
    <x v="1"/>
    <x v="0"/>
    <s v="Füller unter M1"/>
    <n v="3010"/>
  </r>
  <r>
    <x v="1"/>
    <x v="0"/>
    <n v="32000049"/>
    <x v="16"/>
    <d v="2021-09-06T00:00:00"/>
    <x v="2"/>
    <n v="7000122070"/>
    <n v="555"/>
    <x v="1"/>
    <x v="1"/>
    <n v="3996"/>
    <n v="19.3871"/>
    <n v="10759.8405"/>
    <x v="1"/>
    <x v="0"/>
    <s v="Füller unter M2"/>
    <n v="3020"/>
  </r>
  <r>
    <x v="1"/>
    <x v="0"/>
    <n v="32000064"/>
    <x v="845"/>
    <d v="2021-09-06T00:00:00"/>
    <x v="2"/>
    <n v="7000121929"/>
    <n v="990"/>
    <x v="1"/>
    <x v="1"/>
    <n v="772.2"/>
    <n v="1.6612"/>
    <n v="1644.588"/>
    <x v="1"/>
    <x v="0"/>
    <s v="Füller unter M1"/>
    <n v="3010"/>
  </r>
  <r>
    <x v="1"/>
    <x v="0"/>
    <n v="32000065"/>
    <x v="162"/>
    <d v="2021-09-06T00:00:00"/>
    <x v="2"/>
    <n v="7000122071"/>
    <n v="376"/>
    <x v="1"/>
    <x v="1"/>
    <n v="3496.8"/>
    <n v="27.1145"/>
    <n v="10195.052"/>
    <x v="1"/>
    <x v="0"/>
    <s v="Füller unter M2"/>
    <n v="3020"/>
  </r>
  <r>
    <x v="1"/>
    <x v="0"/>
    <n v="32000092"/>
    <x v="22"/>
    <d v="2021-09-06T00:00:00"/>
    <x v="2"/>
    <n v="7000121486"/>
    <n v="2304"/>
    <x v="1"/>
    <x v="1"/>
    <n v="2603.52"/>
    <n v="3.5972"/>
    <n v="8287.9488000000001"/>
    <x v="0"/>
    <x v="0"/>
    <s v="Große Schneidemaschine Lachnit"/>
    <n v="1100"/>
  </r>
  <r>
    <x v="1"/>
    <x v="0"/>
    <n v="32000106"/>
    <x v="677"/>
    <d v="2021-09-06T00:00:00"/>
    <x v="2"/>
    <n v="7000122072"/>
    <n v="522"/>
    <x v="1"/>
    <x v="1"/>
    <n v="3758.4"/>
    <n v="21.9801"/>
    <n v="11473.6122"/>
    <x v="1"/>
    <x v="0"/>
    <s v="Füller unter M2"/>
    <n v="3020"/>
  </r>
  <r>
    <x v="1"/>
    <x v="0"/>
    <n v="35000172"/>
    <x v="311"/>
    <d v="2021-09-06T00:00:00"/>
    <x v="2"/>
    <n v="7000122083"/>
    <n v="3600"/>
    <x v="0"/>
    <x v="0"/>
    <n v="3600"/>
    <n v="1.8188"/>
    <n v="6547.68"/>
    <x v="2"/>
    <x v="0"/>
    <s v="Mischer 1"/>
    <n v="2040"/>
  </r>
  <r>
    <x v="1"/>
    <x v="0"/>
    <n v="35000172"/>
    <x v="311"/>
    <d v="2021-09-06T00:00:00"/>
    <x v="2"/>
    <n v="7000122083"/>
    <n v="3600"/>
    <x v="0"/>
    <x v="0"/>
    <n v="3600"/>
    <n v="1.8188"/>
    <n v="6547.68"/>
    <x v="2"/>
    <x v="0"/>
    <s v="Wolf M1"/>
    <n v="2070"/>
  </r>
  <r>
    <x v="1"/>
    <x v="0"/>
    <n v="35000179"/>
    <x v="167"/>
    <d v="2021-09-06T00:00:00"/>
    <x v="2"/>
    <n v="7000122084"/>
    <n v="2100"/>
    <x v="0"/>
    <x v="0"/>
    <n v="2100"/>
    <n v="2.8184999999999998"/>
    <n v="5918.85"/>
    <x v="2"/>
    <x v="0"/>
    <s v="Mischer 1"/>
    <n v="2040"/>
  </r>
  <r>
    <x v="1"/>
    <x v="0"/>
    <n v="35000179"/>
    <x v="167"/>
    <d v="2021-09-06T00:00:00"/>
    <x v="2"/>
    <n v="7000122084"/>
    <n v="2100"/>
    <x v="0"/>
    <x v="0"/>
    <n v="2100"/>
    <n v="2.8184999999999998"/>
    <n v="5918.85"/>
    <x v="2"/>
    <x v="0"/>
    <s v="Wolf M1"/>
    <n v="2070"/>
  </r>
  <r>
    <x v="1"/>
    <x v="0"/>
    <n v="35000184"/>
    <x v="26"/>
    <d v="2021-09-06T00:00:00"/>
    <x v="2"/>
    <n v="7000122079"/>
    <n v="2400"/>
    <x v="0"/>
    <x v="0"/>
    <n v="2400"/>
    <n v="2.9257"/>
    <n v="7021.68"/>
    <x v="2"/>
    <x v="0"/>
    <s v="Mischer 2"/>
    <n v="2050"/>
  </r>
  <r>
    <x v="1"/>
    <x v="0"/>
    <n v="35000184"/>
    <x v="26"/>
    <d v="2021-09-06T00:00:00"/>
    <x v="2"/>
    <n v="7000122079"/>
    <n v="2400"/>
    <x v="0"/>
    <x v="0"/>
    <n v="2400"/>
    <n v="2.9257"/>
    <n v="7021.68"/>
    <x v="2"/>
    <x v="0"/>
    <s v="Wolf M2"/>
    <n v="2080"/>
  </r>
  <r>
    <x v="1"/>
    <x v="0"/>
    <n v="35000186"/>
    <x v="168"/>
    <d v="2021-09-06T00:00:00"/>
    <x v="2"/>
    <n v="7000122080"/>
    <n v="3300"/>
    <x v="0"/>
    <x v="0"/>
    <n v="3300"/>
    <n v="2.7725"/>
    <n v="9149.25"/>
    <x v="2"/>
    <x v="0"/>
    <s v="Mischer 2"/>
    <n v="2050"/>
  </r>
  <r>
    <x v="1"/>
    <x v="0"/>
    <n v="35000186"/>
    <x v="168"/>
    <d v="2021-09-06T00:00:00"/>
    <x v="2"/>
    <n v="7000122080"/>
    <n v="3300"/>
    <x v="0"/>
    <x v="0"/>
    <n v="3300"/>
    <n v="2.7725"/>
    <n v="9149.25"/>
    <x v="2"/>
    <x v="0"/>
    <s v="Wolf M2"/>
    <n v="2080"/>
  </r>
  <r>
    <x v="1"/>
    <x v="0"/>
    <n v="35000233"/>
    <x v="27"/>
    <d v="2021-09-06T00:00:00"/>
    <x v="2"/>
    <n v="7000122104"/>
    <n v="1125"/>
    <x v="0"/>
    <x v="0"/>
    <n v="1125"/>
    <n v="1.2548999999999999"/>
    <n v="1411.7625"/>
    <x v="2"/>
    <x v="0"/>
    <s v="Thrun 1"/>
    <n v="2020"/>
  </r>
  <r>
    <x v="1"/>
    <x v="0"/>
    <n v="35000233"/>
    <x v="27"/>
    <d v="2021-09-06T00:00:00"/>
    <x v="2"/>
    <n v="7000122104"/>
    <n v="1125"/>
    <x v="0"/>
    <x v="0"/>
    <n v="1125"/>
    <n v="1.2548999999999999"/>
    <n v="1411.7625"/>
    <x v="2"/>
    <x v="0"/>
    <s v="Wolf Th1"/>
    <n v="2065"/>
  </r>
  <r>
    <x v="1"/>
    <x v="0"/>
    <n v="35000234"/>
    <x v="317"/>
    <d v="2021-09-06T00:00:00"/>
    <x v="2"/>
    <n v="7000122105"/>
    <n v="625"/>
    <x v="0"/>
    <x v="0"/>
    <n v="625"/>
    <n v="2.7435999999999998"/>
    <n v="1714.75"/>
    <x v="2"/>
    <x v="0"/>
    <s v="Thrun 1"/>
    <n v="2020"/>
  </r>
  <r>
    <x v="1"/>
    <x v="0"/>
    <n v="35000234"/>
    <x v="317"/>
    <d v="2021-09-06T00:00:00"/>
    <x v="2"/>
    <n v="7000122105"/>
    <n v="625"/>
    <x v="0"/>
    <x v="0"/>
    <n v="625"/>
    <n v="2.7435999999999998"/>
    <n v="1714.75"/>
    <x v="2"/>
    <x v="0"/>
    <s v="Wolf Th1"/>
    <n v="2065"/>
  </r>
  <r>
    <x v="1"/>
    <x v="0"/>
    <n v="35000267"/>
    <x v="28"/>
    <d v="2021-09-06T00:00:00"/>
    <x v="2"/>
    <n v="7000122017"/>
    <n v="5000"/>
    <x v="0"/>
    <x v="0"/>
    <n v="5000"/>
    <n v="2.8250000000000002"/>
    <n v="14125"/>
    <x v="2"/>
    <x v="0"/>
    <s v="Thrun 2"/>
    <n v="2030"/>
  </r>
  <r>
    <x v="1"/>
    <x v="0"/>
    <n v="35000267"/>
    <x v="28"/>
    <d v="2021-09-06T00:00:00"/>
    <x v="2"/>
    <n v="7000122017"/>
    <n v="5000"/>
    <x v="0"/>
    <x v="0"/>
    <n v="5000"/>
    <n v="2.8250000000000002"/>
    <n v="14125"/>
    <x v="2"/>
    <x v="0"/>
    <s v="Wolf Th2"/>
    <n v="2090"/>
  </r>
  <r>
    <x v="1"/>
    <x v="0"/>
    <n v="35000282"/>
    <x v="29"/>
    <d v="2021-09-06T00:00:00"/>
    <x v="2"/>
    <n v="7000122081"/>
    <n v="4200"/>
    <x v="0"/>
    <x v="0"/>
    <n v="4200"/>
    <n v="2.5482999999999998"/>
    <n v="10702.86"/>
    <x v="2"/>
    <x v="0"/>
    <s v="Mischer 2"/>
    <n v="2050"/>
  </r>
  <r>
    <x v="1"/>
    <x v="0"/>
    <n v="35000282"/>
    <x v="29"/>
    <d v="2021-09-06T00:00:00"/>
    <x v="2"/>
    <n v="7000122081"/>
    <n v="4200"/>
    <x v="0"/>
    <x v="0"/>
    <n v="4200"/>
    <n v="2.5482999999999998"/>
    <n v="10702.86"/>
    <x v="2"/>
    <x v="0"/>
    <s v="Wolf M2"/>
    <n v="2080"/>
  </r>
  <r>
    <x v="1"/>
    <x v="0"/>
    <n v="35000350"/>
    <x v="32"/>
    <d v="2021-09-06T00:00:00"/>
    <x v="2"/>
    <n v="7000122085"/>
    <n v="4200"/>
    <x v="0"/>
    <x v="0"/>
    <n v="4200"/>
    <n v="2.9060000000000001"/>
    <n v="12205.2"/>
    <x v="2"/>
    <x v="0"/>
    <s v="Mischer 2"/>
    <n v="2050"/>
  </r>
  <r>
    <x v="1"/>
    <x v="0"/>
    <n v="35000350"/>
    <x v="32"/>
    <d v="2021-09-06T00:00:00"/>
    <x v="2"/>
    <n v="7000122085"/>
    <n v="4200"/>
    <x v="0"/>
    <x v="0"/>
    <n v="4200"/>
    <n v="2.9060000000000001"/>
    <n v="12205.2"/>
    <x v="2"/>
    <x v="0"/>
    <s v="Wolf M2"/>
    <n v="2080"/>
  </r>
  <r>
    <x v="1"/>
    <x v="0"/>
    <n v="35000354"/>
    <x v="957"/>
    <d v="2021-09-06T00:00:00"/>
    <x v="2"/>
    <n v="7000122106"/>
    <n v="125"/>
    <x v="0"/>
    <x v="0"/>
    <n v="125"/>
    <n v="2.7094"/>
    <n v="338.67500000000001"/>
    <x v="2"/>
    <x v="0"/>
    <s v="Thrun 1"/>
    <n v="2020"/>
  </r>
  <r>
    <x v="1"/>
    <x v="0"/>
    <n v="35000354"/>
    <x v="957"/>
    <d v="2021-09-06T00:00:00"/>
    <x v="2"/>
    <n v="7000122106"/>
    <n v="125"/>
    <x v="0"/>
    <x v="0"/>
    <n v="125"/>
    <n v="2.7094"/>
    <n v="338.67500000000001"/>
    <x v="2"/>
    <x v="0"/>
    <s v="Wolf Th1"/>
    <n v="2065"/>
  </r>
  <r>
    <x v="1"/>
    <x v="0"/>
    <n v="40000091"/>
    <x v="958"/>
    <d v="2021-09-06T00:00:00"/>
    <x v="2"/>
    <n v="7000120392"/>
    <n v="6300"/>
    <x v="1"/>
    <x v="1"/>
    <n v="630"/>
    <n v="0.65159999999999996"/>
    <n v="4105.08"/>
    <x v="1"/>
    <x v="0"/>
    <s v="Strudellinie"/>
    <n v="5160"/>
  </r>
  <r>
    <x v="1"/>
    <x v="0"/>
    <n v="40000092"/>
    <x v="959"/>
    <d v="2021-09-06T00:00:00"/>
    <x v="2"/>
    <n v="7000120393"/>
    <n v="7649"/>
    <x v="1"/>
    <x v="1"/>
    <n v="764.9"/>
    <n v="0.61060000000000003"/>
    <n v="4670.4794000000002"/>
    <x v="1"/>
    <x v="0"/>
    <s v="Strudellinie"/>
    <n v="5160"/>
  </r>
  <r>
    <x v="1"/>
    <x v="0"/>
    <n v="40000093"/>
    <x v="960"/>
    <d v="2021-09-06T00:00:00"/>
    <x v="2"/>
    <n v="7000120394"/>
    <n v="1710"/>
    <x v="1"/>
    <x v="1"/>
    <n v="171"/>
    <n v="0.58489999999999998"/>
    <n v="1000.179"/>
    <x v="1"/>
    <x v="0"/>
    <s v="Strudellinie"/>
    <n v="5160"/>
  </r>
  <r>
    <x v="1"/>
    <x v="0"/>
    <n v="47000594"/>
    <x v="178"/>
    <d v="2021-09-06T00:00:00"/>
    <x v="2"/>
    <n v="7000119819"/>
    <n v="7562"/>
    <x v="1"/>
    <x v="1"/>
    <n v="1134.3"/>
    <n v="0.69720000000000004"/>
    <n v="5272.2263999999996"/>
    <x v="4"/>
    <x v="1"/>
    <s v="Linie 34"/>
    <n v="5034"/>
  </r>
  <r>
    <x v="1"/>
    <x v="0"/>
    <n v="47000623"/>
    <x v="733"/>
    <d v="2021-09-06T00:00:00"/>
    <x v="2"/>
    <n v="7000120472"/>
    <n v="10871"/>
    <x v="1"/>
    <x v="1"/>
    <n v="1902.425"/>
    <n v="0.70779999999999998"/>
    <n v="7694.4938000000002"/>
    <x v="4"/>
    <x v="1"/>
    <s v="Linie 18"/>
    <n v="5018"/>
  </r>
  <r>
    <x v="1"/>
    <x v="0"/>
    <n v="47000849"/>
    <x v="39"/>
    <d v="2021-09-06T00:00:00"/>
    <x v="2"/>
    <n v="7000121317"/>
    <n v="2143"/>
    <x v="1"/>
    <x v="1"/>
    <n v="4628.88"/>
    <n v="9.3513000000000002"/>
    <n v="20039.835899999998"/>
    <x v="4"/>
    <x v="1"/>
    <s v="Linie 3"/>
    <n v="5003"/>
  </r>
  <r>
    <x v="1"/>
    <x v="0"/>
    <n v="47000887"/>
    <x v="893"/>
    <d v="2021-09-06T00:00:00"/>
    <x v="2"/>
    <n v="7000121345"/>
    <n v="366"/>
    <x v="1"/>
    <x v="1"/>
    <n v="109.8"/>
    <n v="1.1556"/>
    <n v="422.94959999999998"/>
    <x v="4"/>
    <x v="1"/>
    <s v="Linie 18"/>
    <n v="5018"/>
  </r>
  <r>
    <x v="1"/>
    <x v="0"/>
    <n v="47000897"/>
    <x v="182"/>
    <d v="2021-09-06T00:00:00"/>
    <x v="2"/>
    <n v="7000119826"/>
    <n v="3301"/>
    <x v="1"/>
    <x v="1"/>
    <n v="495.15"/>
    <n v="0.67349999999999999"/>
    <n v="2223.2235000000001"/>
    <x v="4"/>
    <x v="1"/>
    <s v="Linie 34"/>
    <n v="5034"/>
  </r>
  <r>
    <x v="1"/>
    <x v="0"/>
    <n v="47000946"/>
    <x v="40"/>
    <d v="2021-09-06T00:00:00"/>
    <x v="2"/>
    <n v="7000120435"/>
    <n v="9702"/>
    <x v="1"/>
    <x v="1"/>
    <n v="1552.32"/>
    <n v="0.71789999999999998"/>
    <n v="6965.0658000000003"/>
    <x v="3"/>
    <x v="1"/>
    <s v="Linie 16"/>
    <n v="5016"/>
  </r>
  <r>
    <x v="1"/>
    <x v="0"/>
    <n v="47000992"/>
    <x v="184"/>
    <d v="2021-09-06T00:00:00"/>
    <x v="2"/>
    <n v="7000119820"/>
    <n v="5635"/>
    <x v="1"/>
    <x v="1"/>
    <n v="845.25"/>
    <n v="0.73329999999999995"/>
    <n v="4132.1454999999996"/>
    <x v="4"/>
    <x v="1"/>
    <s v="Linie 34"/>
    <n v="5034"/>
  </r>
  <r>
    <x v="1"/>
    <x v="0"/>
    <n v="47000993"/>
    <x v="185"/>
    <d v="2021-09-06T00:00:00"/>
    <x v="2"/>
    <n v="7000119821"/>
    <n v="4458"/>
    <x v="1"/>
    <x v="1"/>
    <n v="668.7"/>
    <n v="0.70050000000000001"/>
    <n v="3122.8290000000002"/>
    <x v="4"/>
    <x v="1"/>
    <s v="Linie 34"/>
    <n v="5034"/>
  </r>
  <r>
    <x v="1"/>
    <x v="0"/>
    <n v="47000994"/>
    <x v="186"/>
    <d v="2021-09-06T00:00:00"/>
    <x v="2"/>
    <n v="7000119827"/>
    <n v="3205"/>
    <x v="1"/>
    <x v="1"/>
    <n v="480.75"/>
    <n v="0.71389999999999998"/>
    <n v="2288.0495000000001"/>
    <x v="4"/>
    <x v="1"/>
    <s v="Linie 34"/>
    <n v="5034"/>
  </r>
  <r>
    <x v="1"/>
    <x v="0"/>
    <n v="47000998"/>
    <x v="187"/>
    <d v="2021-09-06T00:00:00"/>
    <x v="2"/>
    <n v="7000120979"/>
    <n v="3687"/>
    <x v="1"/>
    <x v="1"/>
    <n v="553.04999999999995"/>
    <n v="0.64959999999999996"/>
    <n v="2395.0752000000002"/>
    <x v="3"/>
    <x v="1"/>
    <s v="Linie 11"/>
    <n v="5011"/>
  </r>
  <r>
    <x v="1"/>
    <x v="0"/>
    <n v="47001016"/>
    <x v="849"/>
    <d v="2021-09-06T00:00:00"/>
    <x v="2"/>
    <n v="7000120965"/>
    <n v="31893"/>
    <x v="1"/>
    <x v="1"/>
    <n v="4783.95"/>
    <n v="0.63939999999999997"/>
    <n v="20392.3842"/>
    <x v="3"/>
    <x v="1"/>
    <s v="Linie 11"/>
    <n v="5011"/>
  </r>
  <r>
    <x v="1"/>
    <x v="0"/>
    <n v="48000058"/>
    <x v="734"/>
    <d v="2021-09-06T00:00:00"/>
    <x v="2"/>
    <n v="7000117799"/>
    <n v="8104"/>
    <x v="1"/>
    <x v="1"/>
    <n v="1782.88"/>
    <n v="0.89649999999999996"/>
    <n v="7265.2359999999999"/>
    <x v="4"/>
    <x v="1"/>
    <s v="Linie 35"/>
    <n v="5035"/>
  </r>
  <r>
    <x v="1"/>
    <x v="0"/>
    <n v="48000082"/>
    <x v="480"/>
    <d v="2021-09-06T00:00:00"/>
    <x v="2"/>
    <n v="7000117805"/>
    <n v="45715"/>
    <x v="1"/>
    <x v="1"/>
    <n v="10057.299999999999"/>
    <n v="0.87780000000000002"/>
    <n v="40128.627"/>
    <x v="4"/>
    <x v="1"/>
    <s v="Linie 35"/>
    <n v="5035"/>
  </r>
  <r>
    <x v="1"/>
    <x v="0"/>
    <n v="48000117"/>
    <x v="195"/>
    <d v="2021-09-06T00:00:00"/>
    <x v="2"/>
    <n v="7000119757"/>
    <n v="7700"/>
    <x v="1"/>
    <x v="1"/>
    <n v="1540"/>
    <n v="1.0744"/>
    <n v="8272.8799999999992"/>
    <x v="4"/>
    <x v="1"/>
    <s v="Linie 15"/>
    <n v="5015"/>
  </r>
  <r>
    <x v="1"/>
    <x v="0"/>
    <n v="48000118"/>
    <x v="550"/>
    <d v="2021-09-06T00:00:00"/>
    <x v="2"/>
    <n v="7000119759"/>
    <n v="11828"/>
    <x v="1"/>
    <x v="1"/>
    <n v="2365.6"/>
    <n v="0.98509999999999998"/>
    <n v="11651.7628"/>
    <x v="4"/>
    <x v="1"/>
    <s v="Linie 15"/>
    <n v="5015"/>
  </r>
  <r>
    <x v="1"/>
    <x v="0"/>
    <n v="48000193"/>
    <x v="551"/>
    <d v="2021-09-06T00:00:00"/>
    <x v="2"/>
    <n v="7000122102"/>
    <n v="6192"/>
    <x v="1"/>
    <x v="1"/>
    <n v="1238.4000000000001"/>
    <n v="1.0711999999999999"/>
    <n v="6632.8703999999998"/>
    <x v="3"/>
    <x v="1"/>
    <s v="Linie 1"/>
    <n v="5001"/>
  </r>
  <r>
    <x v="1"/>
    <x v="0"/>
    <n v="48000196"/>
    <x v="553"/>
    <d v="2021-09-06T00:00:00"/>
    <x v="2"/>
    <n v="7000120691"/>
    <n v="11111"/>
    <x v="1"/>
    <x v="1"/>
    <n v="2222.1999999999998"/>
    <n v="1.0729"/>
    <n v="11920.991900000001"/>
    <x v="3"/>
    <x v="1"/>
    <s v="Linie 1"/>
    <n v="5001"/>
  </r>
  <r>
    <x v="1"/>
    <x v="0"/>
    <n v="48000210"/>
    <x v="342"/>
    <d v="2021-09-06T00:00:00"/>
    <x v="2"/>
    <n v="7000121534"/>
    <n v="9216"/>
    <x v="1"/>
    <x v="1"/>
    <n v="1843.2"/>
    <n v="0.87060000000000004"/>
    <n v="8023.4495999999999"/>
    <x v="3"/>
    <x v="1"/>
    <s v="Linie 1"/>
    <n v="5001"/>
  </r>
  <r>
    <x v="1"/>
    <x v="0"/>
    <n v="48000949"/>
    <x v="621"/>
    <d v="2021-09-06T00:00:00"/>
    <x v="2"/>
    <n v="7000119785"/>
    <n v="1862"/>
    <x v="1"/>
    <x v="1"/>
    <n v="372.4"/>
    <n v="1.9142999999999999"/>
    <n v="3564.4265999999998"/>
    <x v="4"/>
    <x v="1"/>
    <s v="Linie 18"/>
    <n v="5018"/>
  </r>
  <r>
    <x v="1"/>
    <x v="0"/>
    <n v="48000950"/>
    <x v="781"/>
    <d v="2021-09-06T00:00:00"/>
    <x v="2"/>
    <n v="7000122100"/>
    <n v="1328"/>
    <x v="1"/>
    <x v="1"/>
    <n v="265.60000000000002"/>
    <n v="1.7484999999999999"/>
    <n v="2322.0079999999998"/>
    <x v="4"/>
    <x v="1"/>
    <s v="Linie 18"/>
    <n v="5018"/>
  </r>
  <r>
    <x v="1"/>
    <x v="0"/>
    <n v="48001016"/>
    <x v="743"/>
    <d v="2021-09-06T00:00:00"/>
    <x v="2"/>
    <n v="7000117806"/>
    <n v="3072"/>
    <x v="1"/>
    <x v="1"/>
    <n v="675.84"/>
    <n v="0.90580000000000005"/>
    <n v="2782.6176"/>
    <x v="4"/>
    <x v="1"/>
    <s v="Linie 35"/>
    <n v="5035"/>
  </r>
  <r>
    <x v="1"/>
    <x v="0"/>
    <n v="49500050"/>
    <x v="852"/>
    <d v="2021-09-06T00:00:00"/>
    <x v="2"/>
    <n v="7000122156"/>
    <n v="452"/>
    <x v="0"/>
    <x v="0"/>
    <n v="452"/>
    <n v="1.514"/>
    <n v="684.32799999999997"/>
    <x v="0"/>
    <x v="0"/>
    <s v="Vacumierung"/>
    <n v="5902"/>
  </r>
  <r>
    <x v="1"/>
    <x v="0"/>
    <n v="49500052"/>
    <x v="200"/>
    <d v="2021-09-06T00:00:00"/>
    <x v="2"/>
    <n v="7000122168"/>
    <n v="396"/>
    <x v="0"/>
    <x v="0"/>
    <n v="396"/>
    <n v="1.014"/>
    <n v="401.54399999999998"/>
    <x v="0"/>
    <x v="0"/>
    <s v="Vacumierung"/>
    <n v="5902"/>
  </r>
  <r>
    <x v="1"/>
    <x v="0"/>
    <n v="49500056"/>
    <x v="745"/>
    <d v="2021-09-06T00:00:00"/>
    <x v="2"/>
    <n v="7000122157"/>
    <n v="763"/>
    <x v="0"/>
    <x v="0"/>
    <n v="763"/>
    <n v="2.214"/>
    <n v="1689.2819999999999"/>
    <x v="0"/>
    <x v="0"/>
    <s v="Vacumierung"/>
    <n v="5902"/>
  </r>
  <r>
    <x v="1"/>
    <x v="0"/>
    <n v="49500125"/>
    <x v="348"/>
    <d v="2021-09-06T00:00:00"/>
    <x v="2"/>
    <n v="7000122186"/>
    <n v="331"/>
    <x v="0"/>
    <x v="0"/>
    <n v="331"/>
    <n v="0.51400000000000001"/>
    <n v="170.13399999999999"/>
    <x v="0"/>
    <x v="0"/>
    <s v="Vacumierung"/>
    <n v="5902"/>
  </r>
  <r>
    <x v="1"/>
    <x v="0"/>
    <n v="49500166"/>
    <x v="683"/>
    <d v="2021-09-06T00:00:00"/>
    <x v="2"/>
    <n v="7000122158"/>
    <n v="182"/>
    <x v="0"/>
    <x v="0"/>
    <n v="182"/>
    <n v="1.014"/>
    <n v="184.548"/>
    <x v="0"/>
    <x v="0"/>
    <s v="Vacumierung"/>
    <n v="5902"/>
  </r>
  <r>
    <x v="1"/>
    <x v="0"/>
    <n v="49500194"/>
    <x v="61"/>
    <d v="2021-09-06T00:00:00"/>
    <x v="2"/>
    <n v="7000122187"/>
    <n v="276"/>
    <x v="0"/>
    <x v="0"/>
    <n v="276"/>
    <n v="1.41E-2"/>
    <n v="3.8915999999999999"/>
    <x v="0"/>
    <x v="0"/>
    <s v="Vacumierung"/>
    <n v="5902"/>
  </r>
  <r>
    <x v="1"/>
    <x v="0"/>
    <n v="49500196"/>
    <x v="490"/>
    <d v="2021-09-06T00:00:00"/>
    <x v="2"/>
    <n v="7000122188"/>
    <n v="92"/>
    <x v="0"/>
    <x v="0"/>
    <n v="92"/>
    <n v="2.4E-2"/>
    <n v="2.2080000000000002"/>
    <x v="0"/>
    <x v="0"/>
    <s v="Vacumierung"/>
    <n v="5902"/>
  </r>
  <r>
    <x v="1"/>
    <x v="0"/>
    <n v="49500222"/>
    <x v="491"/>
    <d v="2021-09-06T00:00:00"/>
    <x v="2"/>
    <n v="7000122189"/>
    <n v="80"/>
    <x v="0"/>
    <x v="0"/>
    <n v="80"/>
    <n v="1.014"/>
    <n v="81.12"/>
    <x v="0"/>
    <x v="0"/>
    <s v="Vacumierung"/>
    <n v="5902"/>
  </r>
  <r>
    <x v="1"/>
    <x v="0"/>
    <n v="56000030"/>
    <x v="961"/>
    <d v="2021-09-06T00:00:00"/>
    <x v="2"/>
    <n v="7000121689"/>
    <n v="144"/>
    <x v="2"/>
    <x v="2"/>
    <n v="0"/>
    <n v="6.9513999999999996"/>
    <n v="1001.0016000000001"/>
    <x v="7"/>
    <x v="4"/>
    <s v="Subunternehmer"/>
    <n v="9999"/>
  </r>
  <r>
    <x v="1"/>
    <x v="0"/>
    <n v="57000002"/>
    <x v="747"/>
    <d v="2021-09-06T00:00:00"/>
    <x v="2"/>
    <n v="7000121349"/>
    <n v="32"/>
    <x v="2"/>
    <x v="2"/>
    <n v="640"/>
    <n v="44.26"/>
    <n v="1416.32"/>
    <x v="6"/>
    <x v="3"/>
    <s v="EVP L4 Beutel"/>
    <n v="6130"/>
  </r>
  <r>
    <x v="1"/>
    <x v="0"/>
    <n v="57000164"/>
    <x v="208"/>
    <d v="2021-09-06T00:00:00"/>
    <x v="2"/>
    <n v="7000121935"/>
    <n v="361"/>
    <x v="2"/>
    <x v="2"/>
    <n v="361"/>
    <n v="6.4859999999999998"/>
    <n v="2341.4459999999999"/>
    <x v="4"/>
    <x v="1"/>
    <s v="Linie 4"/>
    <n v="5004"/>
  </r>
  <r>
    <x v="1"/>
    <x v="0"/>
    <n v="57000248"/>
    <x v="560"/>
    <d v="2021-09-06T00:00:00"/>
    <x v="2"/>
    <n v="7000121431"/>
    <n v="308"/>
    <x v="2"/>
    <x v="0"/>
    <n v="2494.8000000000002"/>
    <n v="3.2330000000000001"/>
    <n v="8065.6884"/>
    <x v="3"/>
    <x v="1"/>
    <s v="Wurstverpackung"/>
    <n v="5330"/>
  </r>
  <r>
    <x v="1"/>
    <x v="0"/>
    <n v="57000249"/>
    <x v="561"/>
    <d v="2021-09-06T00:00:00"/>
    <x v="2"/>
    <n v="7000121432"/>
    <n v="385"/>
    <x v="2"/>
    <x v="0"/>
    <n v="3118.5"/>
    <n v="3.4417"/>
    <n v="10732.94145"/>
    <x v="3"/>
    <x v="1"/>
    <s v="Wurstverpackung"/>
    <n v="5330"/>
  </r>
  <r>
    <x v="1"/>
    <x v="0"/>
    <n v="57000333"/>
    <x v="80"/>
    <d v="2021-09-06T00:00:00"/>
    <x v="2"/>
    <n v="7000120436"/>
    <n v="783"/>
    <x v="2"/>
    <x v="2"/>
    <n v="1409.4"/>
    <n v="8.9776000000000007"/>
    <n v="7029.4607999999998"/>
    <x v="6"/>
    <x v="3"/>
    <s v="EVP L2 kleines Band"/>
    <n v="6110"/>
  </r>
  <r>
    <x v="1"/>
    <x v="0"/>
    <n v="57000541"/>
    <x v="637"/>
    <d v="2021-09-06T00:00:00"/>
    <x v="2"/>
    <n v="7000122039"/>
    <n v="132"/>
    <x v="2"/>
    <x v="2"/>
    <n v="1155"/>
    <n v="35.191099999999999"/>
    <n v="4645.2251999999999"/>
    <x v="3"/>
    <x v="1"/>
    <s v="Linie 16"/>
    <n v="5016"/>
  </r>
  <r>
    <x v="1"/>
    <x v="0"/>
    <n v="57000637"/>
    <x v="85"/>
    <d v="2021-09-06T00:00:00"/>
    <x v="2"/>
    <n v="7000120438"/>
    <n v="2516"/>
    <x v="2"/>
    <x v="2"/>
    <n v="2717.28"/>
    <n v="4.649"/>
    <n v="11696.884"/>
    <x v="3"/>
    <x v="1"/>
    <s v="Linie 16"/>
    <n v="5016"/>
  </r>
  <r>
    <x v="1"/>
    <x v="0"/>
    <n v="57000640"/>
    <x v="86"/>
    <d v="2021-09-06T00:00:00"/>
    <x v="2"/>
    <n v="7000120470"/>
    <n v="546"/>
    <x v="2"/>
    <x v="2"/>
    <n v="655.20000000000005"/>
    <n v="5.5026000000000002"/>
    <n v="3004.4196000000002"/>
    <x v="3"/>
    <x v="1"/>
    <s v="Linie 16"/>
    <n v="5016"/>
  </r>
  <r>
    <x v="1"/>
    <x v="0"/>
    <n v="57000687"/>
    <x v="90"/>
    <d v="2021-09-06T00:00:00"/>
    <x v="2"/>
    <n v="7000120439"/>
    <n v="1214"/>
    <x v="2"/>
    <x v="2"/>
    <n v="1553.92"/>
    <n v="6.3243999999999998"/>
    <n v="7677.8216000000002"/>
    <x v="6"/>
    <x v="3"/>
    <s v="EVP L2 kleines Band"/>
    <n v="6110"/>
  </r>
  <r>
    <x v="1"/>
    <x v="0"/>
    <n v="57000730"/>
    <x v="506"/>
    <d v="2021-09-06T00:00:00"/>
    <x v="2"/>
    <n v="7000118278"/>
    <n v="479"/>
    <x v="2"/>
    <x v="0"/>
    <n v="5173.2"/>
    <n v="3.5546000000000002"/>
    <n v="18388.656719999999"/>
    <x v="3"/>
    <x v="1"/>
    <s v="Wurstverpackung"/>
    <n v="5330"/>
  </r>
  <r>
    <x v="1"/>
    <x v="0"/>
    <n v="58000235"/>
    <x v="96"/>
    <d v="2021-09-06T00:00:00"/>
    <x v="2"/>
    <n v="7000121948"/>
    <n v="1318"/>
    <x v="2"/>
    <x v="2"/>
    <n v="12652.8"/>
    <n v="33.631399999999999"/>
    <n v="44326.1852"/>
    <x v="5"/>
    <x v="2"/>
    <s v="Linie 31"/>
    <n v="5031"/>
  </r>
  <r>
    <x v="1"/>
    <x v="0"/>
    <n v="58000297"/>
    <x v="857"/>
    <d v="2021-09-06T00:00:00"/>
    <x v="2"/>
    <n v="7000117633"/>
    <n v="2799"/>
    <x v="2"/>
    <x v="2"/>
    <n v="17913.599999999999"/>
    <n v="23.196100000000001"/>
    <n v="64925.883900000001"/>
    <x v="5"/>
    <x v="2"/>
    <s v="Linie 31"/>
    <n v="5031"/>
  </r>
  <r>
    <x v="1"/>
    <x v="0"/>
    <n v="58000299"/>
    <x v="384"/>
    <d v="2021-09-06T00:00:00"/>
    <x v="2"/>
    <n v="7000117652"/>
    <n v="686"/>
    <x v="2"/>
    <x v="2"/>
    <n v="4390.3999999999996"/>
    <n v="23.2029"/>
    <n v="15917.189399999999"/>
    <x v="5"/>
    <x v="2"/>
    <s v="Linie 31"/>
    <n v="5031"/>
  </r>
  <r>
    <x v="1"/>
    <x v="0"/>
    <n v="58000460"/>
    <x v="643"/>
    <d v="2021-09-06T00:00:00"/>
    <x v="2"/>
    <n v="7000121971"/>
    <n v="1071"/>
    <x v="2"/>
    <x v="2"/>
    <n v="10281.6"/>
    <n v="35.016199999999998"/>
    <n v="37502.350200000001"/>
    <x v="7"/>
    <x v="4"/>
    <s v="Subunternehmer"/>
    <n v="9999"/>
  </r>
  <r>
    <x v="1"/>
    <x v="0"/>
    <n v="58000462"/>
    <x v="643"/>
    <d v="2021-09-06T00:00:00"/>
    <x v="2"/>
    <n v="7000122075"/>
    <n v="441"/>
    <x v="2"/>
    <x v="2"/>
    <n v="4233.6000000000004"/>
    <n v="34.489400000000003"/>
    <n v="15209.8254"/>
    <x v="7"/>
    <x v="4"/>
    <s v="Subunternehmer"/>
    <n v="9999"/>
  </r>
  <r>
    <x v="1"/>
    <x v="0"/>
    <n v="58000474"/>
    <x v="904"/>
    <d v="2021-09-06T00:00:00"/>
    <x v="2"/>
    <n v="7000121571"/>
    <n v="468"/>
    <x v="2"/>
    <x v="2"/>
    <n v="561.6"/>
    <n v="7.6704999999999997"/>
    <n v="3589.7939999999999"/>
    <x v="4"/>
    <x v="1"/>
    <s v="Linie 33"/>
    <n v="5033"/>
  </r>
  <r>
    <x v="1"/>
    <x v="0"/>
    <n v="58000572"/>
    <x v="390"/>
    <d v="2021-09-06T00:00:00"/>
    <x v="2"/>
    <n v="7000121676"/>
    <n v="325"/>
    <x v="2"/>
    <x v="2"/>
    <n v="585"/>
    <n v="11.056100000000001"/>
    <n v="3593.2325000000001"/>
    <x v="4"/>
    <x v="1"/>
    <s v="Linie 33"/>
    <n v="5033"/>
  </r>
  <r>
    <x v="1"/>
    <x v="0"/>
    <n v="58000631"/>
    <x v="229"/>
    <d v="2021-09-06T00:00:00"/>
    <x v="2"/>
    <n v="7000122110"/>
    <n v="612"/>
    <x v="2"/>
    <x v="0"/>
    <n v="673.2"/>
    <n v="6.5789999999999997"/>
    <n v="4428.9827999999998"/>
    <x v="8"/>
    <x v="5"/>
    <s v="Linie 20"/>
    <n v="5020"/>
  </r>
  <r>
    <x v="1"/>
    <x v="0"/>
    <n v="58000642"/>
    <x v="859"/>
    <d v="2021-09-06T00:00:00"/>
    <x v="2"/>
    <n v="7000121849"/>
    <n v="34"/>
    <x v="2"/>
    <x v="0"/>
    <n v="34"/>
    <n v="12.270899999999999"/>
    <n v="417.2106"/>
    <x v="8"/>
    <x v="5"/>
    <s v="Linie 23"/>
    <n v="5023"/>
  </r>
  <r>
    <x v="1"/>
    <x v="0"/>
    <n v="58000651"/>
    <x v="392"/>
    <d v="2021-09-06T00:00:00"/>
    <x v="2"/>
    <n v="7000121738"/>
    <n v="68"/>
    <x v="2"/>
    <x v="0"/>
    <n v="67.319999999999993"/>
    <n v="7.3226000000000004"/>
    <n v="492.95743199999998"/>
    <x v="8"/>
    <x v="5"/>
    <s v="Linie 21"/>
    <n v="5021"/>
  </r>
  <r>
    <x v="1"/>
    <x v="0"/>
    <n v="58000653"/>
    <x v="232"/>
    <d v="2021-09-06T00:00:00"/>
    <x v="2"/>
    <n v="7000122151"/>
    <n v="272"/>
    <x v="2"/>
    <x v="0"/>
    <n v="272"/>
    <n v="11.0871"/>
    <n v="3015.6912000000002"/>
    <x v="8"/>
    <x v="5"/>
    <s v="Linie 20"/>
    <n v="5020"/>
  </r>
  <r>
    <x v="1"/>
    <x v="0"/>
    <n v="58000703"/>
    <x v="398"/>
    <d v="2021-09-06T00:00:00"/>
    <x v="2"/>
    <n v="7000122111"/>
    <n v="374"/>
    <x v="2"/>
    <x v="0"/>
    <n v="411.4"/>
    <n v="6.5829000000000004"/>
    <n v="2708.2050599999998"/>
    <x v="8"/>
    <x v="5"/>
    <s v="Linie 20"/>
    <n v="5020"/>
  </r>
  <r>
    <x v="1"/>
    <x v="0"/>
    <n v="58000709"/>
    <x v="705"/>
    <d v="2021-09-06T00:00:00"/>
    <x v="2"/>
    <n v="7000121853"/>
    <n v="136"/>
    <x v="2"/>
    <x v="0"/>
    <n v="183.6"/>
    <n v="14.4895"/>
    <n v="2660.2721999999999"/>
    <x v="8"/>
    <x v="5"/>
    <s v="Linie 23"/>
    <n v="5023"/>
  </r>
  <r>
    <x v="1"/>
    <x v="0"/>
    <n v="58000723"/>
    <x v="884"/>
    <d v="2021-09-06T00:00:00"/>
    <x v="2"/>
    <n v="7000121858"/>
    <n v="340"/>
    <x v="2"/>
    <x v="0"/>
    <n v="459"/>
    <n v="14.490500000000001"/>
    <n v="6651.1395000000002"/>
    <x v="8"/>
    <x v="5"/>
    <s v="Linie 23"/>
    <n v="5023"/>
  </r>
  <r>
    <x v="1"/>
    <x v="0"/>
    <n v="58000736"/>
    <x v="862"/>
    <d v="2021-09-06T00:00:00"/>
    <x v="2"/>
    <n v="7000121865"/>
    <n v="68"/>
    <x v="2"/>
    <x v="0"/>
    <n v="91.8"/>
    <n v="14.4909"/>
    <n v="1330.2646199999999"/>
    <x v="8"/>
    <x v="5"/>
    <s v="Linie 23"/>
    <n v="5023"/>
  </r>
  <r>
    <x v="1"/>
    <x v="0"/>
    <n v="58000749"/>
    <x v="645"/>
    <d v="2021-09-06T00:00:00"/>
    <x v="2"/>
    <n v="7000121871"/>
    <n v="68"/>
    <x v="2"/>
    <x v="0"/>
    <n v="68"/>
    <n v="12.2601"/>
    <n v="833.68679999999995"/>
    <x v="8"/>
    <x v="5"/>
    <s v="Linie 23"/>
    <n v="5023"/>
  </r>
  <r>
    <x v="1"/>
    <x v="0"/>
    <n v="58000826"/>
    <x v="515"/>
    <d v="2021-09-06T00:00:00"/>
    <x v="2"/>
    <n v="7000121877"/>
    <n v="506"/>
    <x v="2"/>
    <x v="0"/>
    <n v="683.1"/>
    <n v="14.4465"/>
    <n v="9868.4041500000003"/>
    <x v="8"/>
    <x v="5"/>
    <s v="Linie 23"/>
    <n v="5023"/>
  </r>
  <r>
    <x v="1"/>
    <x v="0"/>
    <n v="58000847"/>
    <x v="597"/>
    <d v="2021-09-06T00:00:00"/>
    <x v="2"/>
    <n v="7000122162"/>
    <n v="935"/>
    <x v="2"/>
    <x v="0"/>
    <n v="925.65"/>
    <n v="8.0831999999999997"/>
    <n v="7482.2140799999997"/>
    <x v="8"/>
    <x v="5"/>
    <s v="Linie 20"/>
    <n v="5020"/>
  </r>
  <r>
    <x v="1"/>
    <x v="0"/>
    <n v="58000851"/>
    <x v="646"/>
    <d v="2021-09-06T00:00:00"/>
    <x v="2"/>
    <n v="7000122113"/>
    <n v="204"/>
    <x v="2"/>
    <x v="0"/>
    <n v="224.4"/>
    <n v="6.5758000000000001"/>
    <n v="1475.60952"/>
    <x v="8"/>
    <x v="5"/>
    <s v="Linie 20"/>
    <n v="5020"/>
  </r>
  <r>
    <x v="1"/>
    <x v="0"/>
    <n v="58000866"/>
    <x v="262"/>
    <d v="2021-09-06T00:00:00"/>
    <x v="2"/>
    <n v="7000122153"/>
    <n v="544"/>
    <x v="2"/>
    <x v="0"/>
    <n v="544"/>
    <n v="11.060499999999999"/>
    <n v="6016.9120000000003"/>
    <x v="8"/>
    <x v="5"/>
    <s v="Linie 20"/>
    <n v="5020"/>
  </r>
  <r>
    <x v="1"/>
    <x v="0"/>
    <n v="58000884"/>
    <x v="795"/>
    <d v="2021-09-06T00:00:00"/>
    <x v="2"/>
    <n v="7000121885"/>
    <n v="136"/>
    <x v="2"/>
    <x v="0"/>
    <n v="183.6"/>
    <n v="14.4894"/>
    <n v="2660.2538399999999"/>
    <x v="8"/>
    <x v="5"/>
    <s v="Linie 23"/>
    <n v="5023"/>
  </r>
  <r>
    <x v="1"/>
    <x v="0"/>
    <n v="58000887"/>
    <x v="411"/>
    <d v="2021-09-06T00:00:00"/>
    <x v="2"/>
    <n v="7000122154"/>
    <n v="272"/>
    <x v="2"/>
    <x v="0"/>
    <n v="272"/>
    <n v="11.056900000000001"/>
    <n v="3007.4767999999999"/>
    <x v="8"/>
    <x v="5"/>
    <s v="Linie 20"/>
    <n v="5020"/>
  </r>
  <r>
    <x v="1"/>
    <x v="0"/>
    <n v="58000891"/>
    <x v="864"/>
    <d v="2021-09-06T00:00:00"/>
    <x v="2"/>
    <n v="7000121887"/>
    <n v="544"/>
    <x v="2"/>
    <x v="0"/>
    <n v="734.4"/>
    <n v="14.4916"/>
    <n v="10642.63104"/>
    <x v="8"/>
    <x v="5"/>
    <s v="Linie 23"/>
    <n v="5023"/>
  </r>
  <r>
    <x v="1"/>
    <x v="0"/>
    <n v="58000895"/>
    <x v="412"/>
    <d v="2021-09-06T00:00:00"/>
    <x v="2"/>
    <n v="7000122295"/>
    <n v="680"/>
    <x v="2"/>
    <x v="0"/>
    <n v="680"/>
    <n v="11.069900000000001"/>
    <n v="7527.5320000000002"/>
    <x v="8"/>
    <x v="5"/>
    <s v="Linie 29"/>
    <n v="5029"/>
  </r>
  <r>
    <x v="1"/>
    <x v="0"/>
    <n v="58000910"/>
    <x v="868"/>
    <d v="2021-09-06T00:00:00"/>
    <x v="2"/>
    <n v="7000121890"/>
    <n v="68"/>
    <x v="2"/>
    <x v="0"/>
    <n v="91.8"/>
    <n v="14.4887"/>
    <n v="1330.0626600000001"/>
    <x v="8"/>
    <x v="5"/>
    <s v="Linie 23"/>
    <n v="5023"/>
  </r>
  <r>
    <x v="1"/>
    <x v="0"/>
    <n v="58000919"/>
    <x v="710"/>
    <d v="2021-09-06T00:00:00"/>
    <x v="2"/>
    <n v="7000121759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06T00:00:00"/>
    <x v="2"/>
    <n v="7000121761"/>
    <n v="170"/>
    <x v="2"/>
    <x v="0"/>
    <n v="168.3"/>
    <n v="7.3190999999999997"/>
    <n v="1231.8045300000001"/>
    <x v="8"/>
    <x v="5"/>
    <s v="Linie 21"/>
    <n v="5021"/>
  </r>
  <r>
    <x v="1"/>
    <x v="0"/>
    <n v="58000926"/>
    <x v="711"/>
    <d v="2021-09-06T00:00:00"/>
    <x v="2"/>
    <n v="7000122008"/>
    <n v="240"/>
    <x v="2"/>
    <x v="2"/>
    <n v="1152"/>
    <n v="30.242699999999999"/>
    <n v="7258.2479999999996"/>
    <x v="7"/>
    <x v="4"/>
    <s v="Subunternehmer"/>
    <n v="9999"/>
  </r>
  <r>
    <x v="1"/>
    <x v="0"/>
    <n v="58000946"/>
    <x v="962"/>
    <d v="2021-09-06T00:00:00"/>
    <x v="2"/>
    <n v="7000121893"/>
    <n v="136"/>
    <x v="2"/>
    <x v="0"/>
    <n v="136"/>
    <n v="12.2577"/>
    <n v="1667.0472"/>
    <x v="8"/>
    <x v="5"/>
    <s v="Linie 23"/>
    <n v="5023"/>
  </r>
  <r>
    <x v="1"/>
    <x v="0"/>
    <n v="58000950"/>
    <x v="796"/>
    <d v="2021-09-06T00:00:00"/>
    <x v="2"/>
    <n v="7000121894"/>
    <n v="68"/>
    <x v="2"/>
    <x v="0"/>
    <n v="91.8"/>
    <n v="14.4887"/>
    <n v="1330.0626600000001"/>
    <x v="8"/>
    <x v="5"/>
    <s v="Linie 23"/>
    <n v="5023"/>
  </r>
  <r>
    <x v="1"/>
    <x v="0"/>
    <n v="58000972"/>
    <x v="834"/>
    <d v="2021-09-06T00:00:00"/>
    <x v="2"/>
    <n v="7000121771"/>
    <n v="204"/>
    <x v="2"/>
    <x v="0"/>
    <n v="201.96"/>
    <n v="7.3494999999999999"/>
    <n v="1484.30502"/>
    <x v="8"/>
    <x v="5"/>
    <s v="Linie 21"/>
    <n v="5021"/>
  </r>
  <r>
    <x v="1"/>
    <x v="0"/>
    <n v="58000998"/>
    <x v="713"/>
    <d v="2021-09-06T00:00:00"/>
    <x v="2"/>
    <n v="7000121775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06T00:00:00"/>
    <x v="2"/>
    <n v="7000122296"/>
    <n v="3145"/>
    <x v="2"/>
    <x v="0"/>
    <n v="3019.2"/>
    <n v="8.9006000000000007"/>
    <n v="26872.69152"/>
    <x v="8"/>
    <x v="5"/>
    <s v="Linie 20"/>
    <n v="5020"/>
  </r>
  <r>
    <x v="1"/>
    <x v="0"/>
    <n v="58001009"/>
    <x v="579"/>
    <d v="2021-09-06T00:00:00"/>
    <x v="2"/>
    <n v="7000121639"/>
    <n v="1360"/>
    <x v="2"/>
    <x v="0"/>
    <n v="1360"/>
    <n v="8.0266999999999999"/>
    <n v="10916.312"/>
    <x v="8"/>
    <x v="5"/>
    <s v="Linie 22"/>
    <n v="5022"/>
  </r>
  <r>
    <x v="1"/>
    <x v="0"/>
    <n v="58001015"/>
    <x v="280"/>
    <d v="2021-09-06T00:00:00"/>
    <x v="2"/>
    <n v="7000122115"/>
    <n v="476"/>
    <x v="2"/>
    <x v="0"/>
    <n v="523.6"/>
    <n v="6.5904999999999996"/>
    <n v="3450.7858000000001"/>
    <x v="8"/>
    <x v="5"/>
    <s v="Linie 20"/>
    <n v="5020"/>
  </r>
  <r>
    <x v="1"/>
    <x v="0"/>
    <n v="58001016"/>
    <x v="522"/>
    <d v="2021-09-06T00:00:00"/>
    <x v="2"/>
    <n v="7000121779"/>
    <n v="102"/>
    <x v="2"/>
    <x v="0"/>
    <n v="100.98"/>
    <n v="7.7843"/>
    <n v="786.05861400000003"/>
    <x v="8"/>
    <x v="5"/>
    <s v="Linie 21"/>
    <n v="5021"/>
  </r>
  <r>
    <x v="1"/>
    <x v="0"/>
    <n v="58001020"/>
    <x v="963"/>
    <d v="2021-09-06T00:00:00"/>
    <x v="2"/>
    <n v="7000121904"/>
    <n v="204"/>
    <x v="2"/>
    <x v="0"/>
    <n v="204"/>
    <n v="12.258800000000001"/>
    <n v="2500.7952"/>
    <x v="8"/>
    <x v="5"/>
    <s v="Linie 23"/>
    <n v="5023"/>
  </r>
  <r>
    <x v="1"/>
    <x v="0"/>
    <n v="58001022"/>
    <x v="523"/>
    <d v="2021-09-06T00:00:00"/>
    <x v="2"/>
    <n v="7000121780"/>
    <n v="4590"/>
    <x v="2"/>
    <x v="0"/>
    <n v="4544.1000000000004"/>
    <n v="7.7476000000000003"/>
    <n v="35205.869160000002"/>
    <x v="8"/>
    <x v="5"/>
    <s v="Linie 21"/>
    <n v="5021"/>
  </r>
  <r>
    <x v="1"/>
    <x v="0"/>
    <n v="58001034"/>
    <x v="426"/>
    <d v="2021-09-06T00:00:00"/>
    <x v="2"/>
    <n v="7000121781"/>
    <n v="102"/>
    <x v="2"/>
    <x v="0"/>
    <n v="100.98"/>
    <n v="7.2614999999999998"/>
    <n v="733.26626999999996"/>
    <x v="8"/>
    <x v="5"/>
    <s v="Linie 21"/>
    <n v="5021"/>
  </r>
  <r>
    <x v="1"/>
    <x v="0"/>
    <n v="58001043"/>
    <x v="872"/>
    <d v="2021-09-06T00:00:00"/>
    <x v="2"/>
    <n v="7000121905"/>
    <n v="68"/>
    <x v="2"/>
    <x v="0"/>
    <n v="68"/>
    <n v="12.259"/>
    <n v="833.61199999999997"/>
    <x v="8"/>
    <x v="5"/>
    <s v="Linie 23"/>
    <n v="5023"/>
  </r>
  <r>
    <x v="1"/>
    <x v="0"/>
    <n v="58001045"/>
    <x v="839"/>
    <d v="2021-09-06T00:00:00"/>
    <x v="2"/>
    <n v="7000121786"/>
    <n v="34"/>
    <x v="2"/>
    <x v="0"/>
    <n v="33.659999999999997"/>
    <n v="7.3170999999999999"/>
    <n v="246.293586"/>
    <x v="8"/>
    <x v="5"/>
    <s v="Linie 21"/>
    <n v="5021"/>
  </r>
  <r>
    <x v="1"/>
    <x v="0"/>
    <n v="58001050"/>
    <x v="430"/>
    <d v="2021-09-06T00:00:00"/>
    <x v="2"/>
    <n v="7000121790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9-06T00:00:00"/>
    <x v="2"/>
    <n v="7000121791"/>
    <n v="68"/>
    <x v="2"/>
    <x v="0"/>
    <n v="67.319999999999993"/>
    <n v="7.3166000000000002"/>
    <n v="492.55351200000001"/>
    <x v="8"/>
    <x v="5"/>
    <s v="Linie 21"/>
    <n v="5021"/>
  </r>
  <r>
    <x v="1"/>
    <x v="0"/>
    <n v="58001058"/>
    <x v="389"/>
    <d v="2021-09-06T00:00:00"/>
    <x v="2"/>
    <n v="7000117141"/>
    <n v="5710"/>
    <x v="2"/>
    <x v="2"/>
    <n v="54816"/>
    <n v="34.1492"/>
    <n v="194991.932"/>
    <x v="5"/>
    <x v="2"/>
    <s v="Linie 30"/>
    <n v="5030"/>
  </r>
  <r>
    <x v="1"/>
    <x v="0"/>
    <n v="58001059"/>
    <x v="111"/>
    <d v="2021-09-06T00:00:00"/>
    <x v="2"/>
    <n v="7000121640"/>
    <n v="1700"/>
    <x v="2"/>
    <x v="0"/>
    <n v="1700"/>
    <n v="10.8475"/>
    <n v="18440.75"/>
    <x v="8"/>
    <x v="5"/>
    <s v="Linie 22"/>
    <n v="5022"/>
  </r>
  <r>
    <x v="1"/>
    <x v="0"/>
    <n v="58001068"/>
    <x v="653"/>
    <d v="2021-09-06T00:00:00"/>
    <x v="2"/>
    <n v="7000121908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06T00:00:00"/>
    <x v="2"/>
    <n v="7000121909"/>
    <n v="204"/>
    <x v="2"/>
    <x v="0"/>
    <n v="275.39999999999998"/>
    <n v="14.4895"/>
    <n v="3990.4083000000001"/>
    <x v="8"/>
    <x v="5"/>
    <s v="Linie 23"/>
    <n v="5023"/>
  </r>
  <r>
    <x v="1"/>
    <x v="0"/>
    <n v="58001070"/>
    <x v="112"/>
    <d v="2021-09-06T00:00:00"/>
    <x v="2"/>
    <n v="7000121842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9-06T00:00:00"/>
    <x v="2"/>
    <n v="7000121844"/>
    <n v="85"/>
    <x v="2"/>
    <x v="0"/>
    <n v="114.75"/>
    <n v="6.5824999999999996"/>
    <n v="755.34187499999996"/>
    <x v="4"/>
    <x v="1"/>
    <s v="Linie 36"/>
    <n v="5036"/>
  </r>
  <r>
    <x v="1"/>
    <x v="0"/>
    <n v="58001078"/>
    <x v="433"/>
    <d v="2021-09-06T00:00:00"/>
    <x v="2"/>
    <n v="7000121795"/>
    <n v="0"/>
    <x v="2"/>
    <x v="0"/>
    <n v="0"/>
    <n v="7.3174999999999999"/>
    <n v="0"/>
    <x v="8"/>
    <x v="5"/>
    <s v="Linie 21"/>
    <n v="5021"/>
  </r>
  <r>
    <x v="1"/>
    <x v="0"/>
    <n v="58001083"/>
    <x v="113"/>
    <d v="2021-09-06T00:00:00"/>
    <x v="2"/>
    <n v="7000121642"/>
    <n v="68"/>
    <x v="2"/>
    <x v="0"/>
    <n v="68"/>
    <n v="10.891"/>
    <n v="740.58799999999997"/>
    <x v="8"/>
    <x v="5"/>
    <s v="Linie 22"/>
    <n v="5022"/>
  </r>
  <r>
    <x v="1"/>
    <x v="0"/>
    <n v="58001084"/>
    <x v="582"/>
    <d v="2021-09-06T00:00:00"/>
    <x v="2"/>
    <n v="7000121643"/>
    <n v="238"/>
    <x v="2"/>
    <x v="0"/>
    <n v="238"/>
    <n v="8.0784000000000002"/>
    <n v="1922.6592000000001"/>
    <x v="8"/>
    <x v="5"/>
    <s v="Linie 22"/>
    <n v="5022"/>
  </r>
  <r>
    <x v="1"/>
    <x v="0"/>
    <n v="58001094"/>
    <x v="525"/>
    <d v="2021-09-06T00:00:00"/>
    <x v="2"/>
    <n v="7000121799"/>
    <n v="68"/>
    <x v="2"/>
    <x v="0"/>
    <n v="67.319999999999993"/>
    <n v="7.2595999999999998"/>
    <n v="488.716272"/>
    <x v="8"/>
    <x v="5"/>
    <s v="Linie 21"/>
    <n v="5021"/>
  </r>
  <r>
    <x v="1"/>
    <x v="0"/>
    <n v="58001100"/>
    <x v="526"/>
    <d v="2021-09-06T00:00:00"/>
    <x v="2"/>
    <n v="7000121912"/>
    <n v="68"/>
    <x v="2"/>
    <x v="0"/>
    <n v="91.8"/>
    <n v="14.4877"/>
    <n v="1329.9708599999999"/>
    <x v="8"/>
    <x v="5"/>
    <s v="Linie 23"/>
    <n v="5023"/>
  </r>
  <r>
    <x v="1"/>
    <x v="0"/>
    <n v="58001108"/>
    <x v="718"/>
    <d v="2021-09-06T00:00:00"/>
    <x v="2"/>
    <n v="7000121801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06T00:00:00"/>
    <x v="2"/>
    <n v="7000121803"/>
    <n v="68"/>
    <x v="2"/>
    <x v="0"/>
    <n v="67.319999999999993"/>
    <n v="7.2621000000000002"/>
    <n v="488.88457199999999"/>
    <x v="8"/>
    <x v="5"/>
    <s v="Linie 21"/>
    <n v="5021"/>
  </r>
  <r>
    <x v="1"/>
    <x v="0"/>
    <n v="58001113"/>
    <x v="530"/>
    <d v="2021-09-06T00:00:00"/>
    <x v="2"/>
    <n v="7000121805"/>
    <n v="68"/>
    <x v="2"/>
    <x v="0"/>
    <n v="67.319999999999993"/>
    <n v="7.8128000000000002"/>
    <n v="525.95769600000006"/>
    <x v="8"/>
    <x v="5"/>
    <s v="Linie 21"/>
    <n v="5021"/>
  </r>
  <r>
    <x v="1"/>
    <x v="0"/>
    <n v="58001115"/>
    <x v="531"/>
    <d v="2021-09-06T00:00:00"/>
    <x v="2"/>
    <n v="7000121807"/>
    <n v="68"/>
    <x v="2"/>
    <x v="0"/>
    <n v="67.319999999999993"/>
    <n v="7.2621000000000002"/>
    <n v="488.88457199999999"/>
    <x v="8"/>
    <x v="5"/>
    <s v="Linie 21"/>
    <n v="5021"/>
  </r>
  <r>
    <x v="1"/>
    <x v="0"/>
    <n v="58001119"/>
    <x v="532"/>
    <d v="2021-09-06T00:00:00"/>
    <x v="2"/>
    <n v="7000121915"/>
    <n v="34"/>
    <x v="2"/>
    <x v="0"/>
    <n v="45.9"/>
    <n v="14.492699999999999"/>
    <n v="665.21492999999998"/>
    <x v="8"/>
    <x v="5"/>
    <s v="Linie 23"/>
    <n v="5023"/>
  </r>
  <r>
    <x v="1"/>
    <x v="0"/>
    <n v="58001131"/>
    <x v="441"/>
    <d v="2021-09-06T00:00:00"/>
    <x v="2"/>
    <n v="7000121917"/>
    <n v="1870"/>
    <x v="2"/>
    <x v="0"/>
    <n v="1795.2"/>
    <n v="6.6844000000000001"/>
    <n v="11999.83488"/>
    <x v="8"/>
    <x v="5"/>
    <s v="Linie 23"/>
    <n v="5023"/>
  </r>
  <r>
    <x v="1"/>
    <x v="0"/>
    <n v="58001133"/>
    <x v="443"/>
    <d v="2021-09-06T00:00:00"/>
    <x v="2"/>
    <n v="7000121810"/>
    <n v="68"/>
    <x v="2"/>
    <x v="0"/>
    <n v="67.319999999999993"/>
    <n v="7.3209999999999997"/>
    <n v="492.84971999999999"/>
    <x v="8"/>
    <x v="5"/>
    <s v="Linie 21"/>
    <n v="5021"/>
  </r>
  <r>
    <x v="1"/>
    <x v="0"/>
    <n v="58001135"/>
    <x v="534"/>
    <d v="2021-09-06T00:00:00"/>
    <x v="2"/>
    <n v="7000121811"/>
    <n v="68"/>
    <x v="2"/>
    <x v="0"/>
    <n v="67.319999999999993"/>
    <n v="7.8098999999999998"/>
    <n v="525.76246800000001"/>
    <x v="8"/>
    <x v="5"/>
    <s v="Linie 21"/>
    <n v="5021"/>
  </r>
  <r>
    <x v="1"/>
    <x v="0"/>
    <n v="58001137"/>
    <x v="444"/>
    <d v="2021-09-06T00:00:00"/>
    <x v="2"/>
    <n v="7000121813"/>
    <n v="68"/>
    <x v="2"/>
    <x v="0"/>
    <n v="67.319999999999993"/>
    <n v="7.3181000000000003"/>
    <n v="492.654492"/>
    <x v="8"/>
    <x v="5"/>
    <s v="Linie 21"/>
    <n v="5021"/>
  </r>
  <r>
    <x v="1"/>
    <x v="0"/>
    <n v="58001138"/>
    <x v="535"/>
    <d v="2021-09-06T00:00:00"/>
    <x v="2"/>
    <n v="7000121814"/>
    <n v="136"/>
    <x v="2"/>
    <x v="0"/>
    <n v="134.63999999999999"/>
    <n v="7.2958999999999996"/>
    <n v="982.319976"/>
    <x v="8"/>
    <x v="5"/>
    <s v="Linie 21"/>
    <n v="5021"/>
  </r>
  <r>
    <x v="1"/>
    <x v="0"/>
    <n v="58001146"/>
    <x v="446"/>
    <d v="2021-09-06T00:00:00"/>
    <x v="2"/>
    <n v="7000121919"/>
    <n v="68"/>
    <x v="2"/>
    <x v="0"/>
    <n v="65.28"/>
    <n v="6.7148000000000003"/>
    <n v="438.34214400000002"/>
    <x v="8"/>
    <x v="5"/>
    <s v="Linie 23"/>
    <n v="5023"/>
  </r>
  <r>
    <x v="1"/>
    <x v="0"/>
    <n v="59500001"/>
    <x v="907"/>
    <d v="2021-09-06T00:00:00"/>
    <x v="2"/>
    <n v="7000122535"/>
    <n v="0"/>
    <x v="2"/>
    <x v="0"/>
    <n v="0"/>
    <n v="2.5142000000000002"/>
    <n v="0"/>
    <x v="3"/>
    <x v="1"/>
    <s v="Espera"/>
    <n v="5901"/>
  </r>
  <r>
    <x v="1"/>
    <x v="0"/>
    <n v="59500001"/>
    <x v="907"/>
    <d v="2021-09-06T00:00:00"/>
    <x v="2"/>
    <n v="7000122537"/>
    <n v="103"/>
    <x v="2"/>
    <x v="0"/>
    <n v="309"/>
    <n v="2.5142000000000002"/>
    <n v="776.88779999999997"/>
    <x v="3"/>
    <x v="1"/>
    <s v="Espera"/>
    <n v="5901"/>
  </r>
  <r>
    <x v="1"/>
    <x v="0"/>
    <n v="59500008"/>
    <x v="798"/>
    <d v="2021-09-06T00:00:00"/>
    <x v="2"/>
    <n v="7000121391"/>
    <n v="0"/>
    <x v="2"/>
    <x v="0"/>
    <n v="0"/>
    <n v="2.6974"/>
    <n v="0"/>
    <x v="3"/>
    <x v="1"/>
    <s v="Espera"/>
    <n v="5901"/>
  </r>
  <r>
    <x v="1"/>
    <x v="0"/>
    <n v="59500024"/>
    <x v="659"/>
    <d v="2021-09-06T00:00:00"/>
    <x v="2"/>
    <n v="7000122169"/>
    <n v="501"/>
    <x v="0"/>
    <x v="0"/>
    <n v="501"/>
    <n v="2.3342999999999998"/>
    <n v="1169.4843000000001"/>
    <x v="0"/>
    <x v="0"/>
    <s v="Vacumierung"/>
    <n v="5902"/>
  </r>
  <r>
    <x v="1"/>
    <x v="0"/>
    <n v="59500027"/>
    <x v="799"/>
    <d v="2021-09-06T00:00:00"/>
    <x v="2"/>
    <n v="7000122159"/>
    <n v="417"/>
    <x v="0"/>
    <x v="0"/>
    <n v="417"/>
    <n v="2.5"/>
    <n v="1042.5"/>
    <x v="0"/>
    <x v="0"/>
    <s v="Vacumierung"/>
    <n v="5902"/>
  </r>
  <r>
    <x v="1"/>
    <x v="0"/>
    <n v="59500041"/>
    <x v="660"/>
    <d v="2021-09-06T00:00:00"/>
    <x v="2"/>
    <n v="7000122170"/>
    <n v="676"/>
    <x v="0"/>
    <x v="0"/>
    <n v="676"/>
    <n v="2.3342999999999998"/>
    <n v="1577.9867999999999"/>
    <x v="0"/>
    <x v="0"/>
    <s v="Vacumierung"/>
    <n v="5902"/>
  </r>
  <r>
    <x v="1"/>
    <x v="0"/>
    <n v="59500049"/>
    <x v="762"/>
    <d v="2021-09-06T00:00:00"/>
    <x v="2"/>
    <n v="7000122231"/>
    <n v="233"/>
    <x v="0"/>
    <x v="0"/>
    <n v="233"/>
    <n v="0.56630000000000003"/>
    <n v="131.9479"/>
    <x v="0"/>
    <x v="0"/>
    <s v="Vacumierung"/>
    <n v="5902"/>
  </r>
  <r>
    <x v="1"/>
    <x v="0"/>
    <n v="59500051"/>
    <x v="586"/>
    <d v="2021-09-06T00:00:00"/>
    <x v="2"/>
    <n v="7000122160"/>
    <n v="684"/>
    <x v="0"/>
    <x v="0"/>
    <n v="684"/>
    <n v="1.0457000000000001"/>
    <n v="715.25879999999995"/>
    <x v="0"/>
    <x v="0"/>
    <s v="Vacumierung"/>
    <n v="5902"/>
  </r>
  <r>
    <x v="1"/>
    <x v="0"/>
    <n v="59500053"/>
    <x v="588"/>
    <d v="2021-09-06T00:00:00"/>
    <x v="2"/>
    <n v="7000122161"/>
    <n v="103"/>
    <x v="0"/>
    <x v="0"/>
    <n v="103"/>
    <n v="0.54569999999999996"/>
    <n v="56.207099999999997"/>
    <x v="0"/>
    <x v="0"/>
    <s v="Vacumierung"/>
    <n v="5902"/>
  </r>
  <r>
    <x v="1"/>
    <x v="0"/>
    <n v="59500054"/>
    <x v="661"/>
    <d v="2021-09-06T00:00:00"/>
    <x v="2"/>
    <n v="7000122171"/>
    <n v="378"/>
    <x v="0"/>
    <x v="0"/>
    <n v="378"/>
    <n v="2.3342999999999998"/>
    <n v="882.36540000000002"/>
    <x v="0"/>
    <x v="0"/>
    <s v="Vacumierung"/>
    <n v="5902"/>
  </r>
  <r>
    <x v="1"/>
    <x v="0"/>
    <m/>
    <x v="120"/>
    <d v="2021-09-06T00:00:00"/>
    <x v="2"/>
    <n v="7000122053"/>
    <n v="0"/>
    <x v="3"/>
    <x v="3"/>
    <n v="0"/>
    <n v="0"/>
    <n v="0"/>
    <x v="0"/>
    <x v="0"/>
    <s v="Große Schneidemaschine Lachnit"/>
    <n v="1100"/>
  </r>
  <r>
    <x v="1"/>
    <x v="0"/>
    <m/>
    <x v="121"/>
    <d v="2021-09-06T00:00:00"/>
    <x v="2"/>
    <n v="7000119895"/>
    <n v="0"/>
    <x v="3"/>
    <x v="3"/>
    <n v="0"/>
    <n v="0"/>
    <n v="0"/>
    <x v="0"/>
    <x v="0"/>
    <s v="Kleine Schneidemaschine Käseteiler"/>
    <n v="1200"/>
  </r>
  <r>
    <x v="1"/>
    <x v="0"/>
    <m/>
    <x v="122"/>
    <d v="2021-09-06T00:00:00"/>
    <x v="2"/>
    <n v="7000122107"/>
    <n v="0"/>
    <x v="3"/>
    <x v="3"/>
    <n v="0"/>
    <n v="0"/>
    <n v="0"/>
    <x v="2"/>
    <x v="0"/>
    <s v="Thrun 1"/>
    <n v="2020"/>
  </r>
  <r>
    <x v="1"/>
    <x v="0"/>
    <m/>
    <x v="123"/>
    <d v="2021-09-06T00:00:00"/>
    <x v="2"/>
    <n v="7000122018"/>
    <n v="0"/>
    <x v="3"/>
    <x v="3"/>
    <n v="0"/>
    <n v="0"/>
    <n v="0"/>
    <x v="2"/>
    <x v="0"/>
    <s v="Thrun 2"/>
    <n v="2030"/>
  </r>
  <r>
    <x v="1"/>
    <x v="0"/>
    <m/>
    <x v="124"/>
    <d v="2021-09-06T00:00:00"/>
    <x v="2"/>
    <n v="7000122093"/>
    <n v="0"/>
    <x v="3"/>
    <x v="3"/>
    <n v="0"/>
    <n v="0"/>
    <n v="0"/>
    <x v="2"/>
    <x v="0"/>
    <s v="Mischer 1"/>
    <n v="2040"/>
  </r>
  <r>
    <x v="1"/>
    <x v="0"/>
    <m/>
    <x v="125"/>
    <d v="2021-09-06T00:00:00"/>
    <x v="2"/>
    <n v="7000122082"/>
    <n v="0"/>
    <x v="3"/>
    <x v="3"/>
    <n v="0"/>
    <n v="0"/>
    <n v="0"/>
    <x v="2"/>
    <x v="0"/>
    <s v="Mischer 2"/>
    <n v="2050"/>
  </r>
  <r>
    <x v="1"/>
    <x v="0"/>
    <m/>
    <x v="127"/>
    <d v="2021-09-06T00:00:00"/>
    <x v="2"/>
    <n v="7000121931"/>
    <n v="0"/>
    <x v="3"/>
    <x v="3"/>
    <n v="0"/>
    <n v="0"/>
    <n v="0"/>
    <x v="1"/>
    <x v="0"/>
    <s v="Füller unter M1"/>
    <n v="3010"/>
  </r>
  <r>
    <x v="1"/>
    <x v="0"/>
    <m/>
    <x v="128"/>
    <d v="2021-09-06T00:00:00"/>
    <x v="2"/>
    <n v="7000122073"/>
    <n v="0"/>
    <x v="3"/>
    <x v="3"/>
    <n v="0"/>
    <n v="0"/>
    <n v="0"/>
    <x v="1"/>
    <x v="0"/>
    <s v="Füller unter M2"/>
    <n v="3020"/>
  </r>
  <r>
    <x v="1"/>
    <x v="0"/>
    <m/>
    <x v="129"/>
    <d v="2021-09-06T00:00:00"/>
    <x v="2"/>
    <n v="7000121702"/>
    <n v="0"/>
    <x v="3"/>
    <x v="3"/>
    <n v="0"/>
    <n v="0"/>
    <n v="0"/>
    <x v="1"/>
    <x v="0"/>
    <s v="Füller unter Thrun 2"/>
    <n v="3030"/>
  </r>
  <r>
    <x v="1"/>
    <x v="0"/>
    <m/>
    <x v="129"/>
    <d v="2021-09-06T00:00:00"/>
    <x v="2"/>
    <n v="7000121703"/>
    <n v="0"/>
    <x v="3"/>
    <x v="3"/>
    <n v="0"/>
    <n v="0"/>
    <n v="0"/>
    <x v="1"/>
    <x v="0"/>
    <s v="Füller unter UHT"/>
    <n v="3040"/>
  </r>
  <r>
    <x v="1"/>
    <x v="0"/>
    <m/>
    <x v="132"/>
    <d v="2021-09-06T00:00:00"/>
    <x v="2"/>
    <n v="7000122116"/>
    <n v="0"/>
    <x v="3"/>
    <x v="3"/>
    <n v="0"/>
    <n v="0"/>
    <n v="0"/>
    <x v="8"/>
    <x v="5"/>
    <s v="Linie 20"/>
    <n v="5020"/>
  </r>
  <r>
    <x v="1"/>
    <x v="0"/>
    <m/>
    <x v="132"/>
    <d v="2021-09-06T00:00:00"/>
    <x v="2"/>
    <n v="7000122150"/>
    <n v="0"/>
    <x v="3"/>
    <x v="3"/>
    <n v="0"/>
    <n v="0"/>
    <n v="0"/>
    <x v="8"/>
    <x v="5"/>
    <s v="Linie 20"/>
    <n v="5020"/>
  </r>
  <r>
    <x v="1"/>
    <x v="0"/>
    <m/>
    <x v="132"/>
    <d v="2021-09-06T00:00:00"/>
    <x v="2"/>
    <n v="7000122163"/>
    <n v="0"/>
    <x v="3"/>
    <x v="3"/>
    <n v="0"/>
    <n v="0"/>
    <n v="0"/>
    <x v="8"/>
    <x v="5"/>
    <s v="Linie 20"/>
    <n v="5020"/>
  </r>
  <r>
    <x v="1"/>
    <x v="0"/>
    <m/>
    <x v="133"/>
    <d v="2021-09-06T00:00:00"/>
    <x v="2"/>
    <n v="7000121836"/>
    <n v="0"/>
    <x v="3"/>
    <x v="3"/>
    <n v="0"/>
    <n v="0"/>
    <n v="0"/>
    <x v="8"/>
    <x v="5"/>
    <s v="Linie 21"/>
    <n v="5021"/>
  </r>
  <r>
    <x v="1"/>
    <x v="0"/>
    <m/>
    <x v="134"/>
    <d v="2021-09-06T00:00:00"/>
    <x v="2"/>
    <n v="7000121652"/>
    <n v="0.01"/>
    <x v="1"/>
    <x v="1"/>
    <n v="0"/>
    <n v="0"/>
    <n v="0"/>
    <x v="8"/>
    <x v="5"/>
    <s v="Linie 22"/>
    <n v="5022"/>
  </r>
  <r>
    <x v="1"/>
    <x v="0"/>
    <m/>
    <x v="291"/>
    <d v="2021-09-06T00:00:00"/>
    <x v="2"/>
    <n v="7000120395"/>
    <n v="0"/>
    <x v="3"/>
    <x v="3"/>
    <n v="0"/>
    <n v="0"/>
    <n v="0"/>
    <x v="1"/>
    <x v="0"/>
    <s v="Strudellinie"/>
    <n v="5160"/>
  </r>
  <r>
    <x v="1"/>
    <x v="0"/>
    <m/>
    <x v="453"/>
    <d v="2021-09-06T00:00:00"/>
    <x v="2"/>
    <n v="7000121837"/>
    <n v="0"/>
    <x v="3"/>
    <x v="3"/>
    <n v="0"/>
    <n v="0"/>
    <n v="0"/>
    <x v="8"/>
    <x v="5"/>
    <s v="Linie 21"/>
    <n v="5021"/>
  </r>
  <r>
    <x v="1"/>
    <x v="0"/>
    <m/>
    <x v="453"/>
    <d v="2021-09-06T00:00:00"/>
    <x v="2"/>
    <n v="7000121838"/>
    <n v="0"/>
    <x v="3"/>
    <x v="3"/>
    <n v="0"/>
    <n v="0"/>
    <n v="0"/>
    <x v="8"/>
    <x v="5"/>
    <s v="Linie 21"/>
    <n v="5021"/>
  </r>
  <r>
    <x v="1"/>
    <x v="0"/>
    <m/>
    <x v="764"/>
    <d v="2021-09-06T00:00:00"/>
    <x v="2"/>
    <n v="7000121654"/>
    <n v="0.01"/>
    <x v="1"/>
    <x v="1"/>
    <n v="0"/>
    <n v="0"/>
    <n v="0"/>
    <x v="8"/>
    <x v="5"/>
    <s v="Linie 22"/>
    <n v="5022"/>
  </r>
  <r>
    <x v="1"/>
    <x v="0"/>
    <m/>
    <x v="137"/>
    <d v="2021-09-06T00:00:00"/>
    <x v="2"/>
    <n v="7000121691"/>
    <n v="0"/>
    <x v="3"/>
    <x v="3"/>
    <n v="0"/>
    <n v="0"/>
    <n v="0"/>
    <x v="4"/>
    <x v="1"/>
    <s v="Linie 36"/>
    <n v="5036"/>
  </r>
  <r>
    <x v="1"/>
    <x v="0"/>
    <m/>
    <x v="137"/>
    <d v="2021-09-06T00:00:00"/>
    <x v="2"/>
    <n v="7000121692"/>
    <n v="0"/>
    <x v="3"/>
    <x v="3"/>
    <n v="0"/>
    <n v="0"/>
    <n v="0"/>
    <x v="4"/>
    <x v="1"/>
    <s v="Linie 36"/>
    <n v="5036"/>
  </r>
  <r>
    <x v="1"/>
    <x v="0"/>
    <m/>
    <x v="765"/>
    <d v="2021-09-06T00:00:00"/>
    <x v="2"/>
    <n v="7000119784"/>
    <n v="0"/>
    <x v="3"/>
    <x v="3"/>
    <n v="0"/>
    <n v="0"/>
    <n v="0"/>
    <x v="4"/>
    <x v="1"/>
    <s v="Linie 18"/>
    <n v="5018"/>
  </r>
  <r>
    <x v="1"/>
    <x v="0"/>
    <m/>
    <x v="294"/>
    <d v="2021-09-06T00:00:00"/>
    <x v="2"/>
    <n v="7000120396"/>
    <n v="0"/>
    <x v="3"/>
    <x v="3"/>
    <n v="0"/>
    <n v="0"/>
    <n v="0"/>
    <x v="1"/>
    <x v="0"/>
    <s v="Strudellinie"/>
    <n v="5160"/>
  </r>
  <r>
    <x v="1"/>
    <x v="0"/>
    <n v="23500012"/>
    <x v="766"/>
    <d v="2021-09-07T00:00:00"/>
    <x v="2"/>
    <n v="7000121500"/>
    <n v="504"/>
    <x v="0"/>
    <x v="0"/>
    <n v="504"/>
    <n v="7.4252000000000002"/>
    <n v="3742.3008"/>
    <x v="0"/>
    <x v="0"/>
    <s v="Große Schneidemaschine Lachnit"/>
    <n v="1100"/>
  </r>
  <r>
    <x v="1"/>
    <x v="0"/>
    <n v="23500013"/>
    <x v="727"/>
    <d v="2021-09-07T00:00:00"/>
    <x v="2"/>
    <n v="7000121501"/>
    <n v="614"/>
    <x v="0"/>
    <x v="0"/>
    <n v="614"/>
    <n v="6.8244999999999996"/>
    <n v="4190.2430000000004"/>
    <x v="0"/>
    <x v="0"/>
    <s v="Große Schneidemaschine Lachnit"/>
    <n v="1100"/>
  </r>
  <r>
    <x v="1"/>
    <x v="0"/>
    <n v="23500034"/>
    <x v="298"/>
    <d v="2021-09-07T00:00:00"/>
    <x v="2"/>
    <n v="7000121964"/>
    <n v="976.8"/>
    <x v="0"/>
    <x v="0"/>
    <n v="976.8"/>
    <n v="3.6745999999999999"/>
    <n v="3589.3492799999999"/>
    <x v="0"/>
    <x v="0"/>
    <s v="Kleine Schneidemaschine Käseteiler"/>
    <n v="1200"/>
  </r>
  <r>
    <x v="1"/>
    <x v="0"/>
    <n v="23500035"/>
    <x v="767"/>
    <d v="2021-09-07T00:00:00"/>
    <x v="2"/>
    <n v="7000121965"/>
    <n v="3169"/>
    <x v="0"/>
    <x v="0"/>
    <n v="3169"/>
    <n v="3.1009000000000002"/>
    <n v="9826.7520999999997"/>
    <x v="0"/>
    <x v="0"/>
    <s v="Kleine Schneidemaschine Käseteiler"/>
    <n v="1200"/>
  </r>
  <r>
    <x v="1"/>
    <x v="0"/>
    <n v="23500084"/>
    <x v="842"/>
    <d v="2021-09-07T00:00:00"/>
    <x v="2"/>
    <n v="7000122291"/>
    <n v="4384"/>
    <x v="0"/>
    <x v="0"/>
    <n v="4384"/>
    <n v="3.9674999999999998"/>
    <n v="17393.52"/>
    <x v="0"/>
    <x v="0"/>
    <s v="Rohware aus-/umpacken, vorbereiten"/>
    <n v="1300"/>
  </r>
  <r>
    <x v="1"/>
    <x v="0"/>
    <n v="23500101"/>
    <x v="886"/>
    <d v="2021-09-07T00:00:00"/>
    <x v="2"/>
    <n v="7000121402"/>
    <n v="145"/>
    <x v="0"/>
    <x v="0"/>
    <n v="145"/>
    <n v="3.0956999999999999"/>
    <n v="448.87650000000002"/>
    <x v="0"/>
    <x v="0"/>
    <s v="Kleine Schneidemaschine Käseteiler"/>
    <n v="1200"/>
  </r>
  <r>
    <x v="1"/>
    <x v="0"/>
    <n v="23500284"/>
    <x v="1"/>
    <d v="2021-09-07T00:00:00"/>
    <x v="2"/>
    <n v="7000122623"/>
    <n v="145.91999999999999"/>
    <x v="0"/>
    <x v="0"/>
    <n v="145.91999999999999"/>
    <n v="3.9931999999999999"/>
    <n v="582.68774399999995"/>
    <x v="0"/>
    <x v="0"/>
    <s v="Schmelze Zutatenvorb."/>
    <n v="1400"/>
  </r>
  <r>
    <x v="1"/>
    <x v="0"/>
    <n v="23500284"/>
    <x v="1"/>
    <d v="2021-09-07T00:00:00"/>
    <x v="2"/>
    <n v="7000122624"/>
    <n v="466.3"/>
    <x v="0"/>
    <x v="0"/>
    <n v="466.3"/>
    <n v="3.9931999999999999"/>
    <n v="1862.02916"/>
    <x v="0"/>
    <x v="0"/>
    <s v="Schmelze Zutatenvorb."/>
    <n v="1400"/>
  </r>
  <r>
    <x v="1"/>
    <x v="0"/>
    <n v="23500289"/>
    <x v="143"/>
    <d v="2021-09-07T00:00:00"/>
    <x v="2"/>
    <n v="7000122627"/>
    <n v="207.12"/>
    <x v="0"/>
    <x v="0"/>
    <n v="207.12"/>
    <n v="6.8754999999999997"/>
    <n v="1424.0535600000001"/>
    <x v="0"/>
    <x v="0"/>
    <s v="Schmelze Zutatenvorb."/>
    <n v="1400"/>
  </r>
  <r>
    <x v="1"/>
    <x v="0"/>
    <n v="23500290"/>
    <x v="2"/>
    <d v="2021-09-07T00:00:00"/>
    <x v="2"/>
    <n v="7000122242"/>
    <n v="105"/>
    <x v="0"/>
    <x v="0"/>
    <n v="105"/>
    <n v="2.8834"/>
    <n v="302.75700000000001"/>
    <x v="0"/>
    <x v="0"/>
    <s v="Wolf Zutatenvorbereitung"/>
    <n v="1430"/>
  </r>
  <r>
    <x v="1"/>
    <x v="0"/>
    <n v="23500291"/>
    <x v="3"/>
    <d v="2021-09-07T00:00:00"/>
    <x v="2"/>
    <n v="7000122244"/>
    <n v="72"/>
    <x v="0"/>
    <x v="0"/>
    <n v="72"/>
    <n v="1.9869000000000001"/>
    <n v="143.05680000000001"/>
    <x v="0"/>
    <x v="0"/>
    <s v="Wolf Zutatenvorbereitung"/>
    <n v="1430"/>
  </r>
  <r>
    <x v="1"/>
    <x v="0"/>
    <n v="23500303"/>
    <x v="458"/>
    <d v="2021-09-07T00:00:00"/>
    <x v="2"/>
    <n v="7000122290"/>
    <n v="3473"/>
    <x v="0"/>
    <x v="0"/>
    <n v="3473"/>
    <n v="3.5335000000000001"/>
    <n v="12271.845499999999"/>
    <x v="0"/>
    <x v="0"/>
    <s v="Rohware aus-/umpacken, vorbereiten"/>
    <n v="1300"/>
  </r>
  <r>
    <x v="1"/>
    <x v="0"/>
    <n v="23500306"/>
    <x v="5"/>
    <d v="2021-09-07T00:00:00"/>
    <x v="2"/>
    <n v="7000122246"/>
    <n v="80"/>
    <x v="0"/>
    <x v="0"/>
    <n v="80"/>
    <n v="2.0354000000000001"/>
    <n v="162.83199999999999"/>
    <x v="0"/>
    <x v="0"/>
    <s v="Wolf Zutatenvorbereitung"/>
    <n v="1430"/>
  </r>
  <r>
    <x v="1"/>
    <x v="0"/>
    <n v="23500307"/>
    <x v="6"/>
    <d v="2021-09-07T00:00:00"/>
    <x v="2"/>
    <n v="7000122247"/>
    <n v="110"/>
    <x v="0"/>
    <x v="0"/>
    <n v="110"/>
    <n v="2.9201000000000001"/>
    <n v="321.21100000000001"/>
    <x v="0"/>
    <x v="0"/>
    <s v="Wolf Zutatenvorbereitung"/>
    <n v="1430"/>
  </r>
  <r>
    <x v="1"/>
    <x v="0"/>
    <n v="23500396"/>
    <x v="147"/>
    <d v="2021-09-07T00:00:00"/>
    <x v="2"/>
    <n v="7000121383"/>
    <n v="0"/>
    <x v="0"/>
    <x v="0"/>
    <n v="0"/>
    <n v="8.2918000000000003"/>
    <n v="0"/>
    <x v="4"/>
    <x v="1"/>
    <s v="Röstofen"/>
    <n v="5420"/>
  </r>
  <r>
    <x v="1"/>
    <x v="0"/>
    <n v="23500440"/>
    <x v="888"/>
    <d v="2021-09-07T00:00:00"/>
    <x v="2"/>
    <n v="7000121403"/>
    <n v="111"/>
    <x v="0"/>
    <x v="0"/>
    <n v="111"/>
    <n v="3.9664000000000001"/>
    <n v="440.2704"/>
    <x v="0"/>
    <x v="0"/>
    <s v="Kleine Schneidemaschine Käseteiler"/>
    <n v="1200"/>
  </r>
  <r>
    <x v="1"/>
    <x v="0"/>
    <n v="23500501"/>
    <x v="10"/>
    <d v="2021-09-07T00:00:00"/>
    <x v="2"/>
    <n v="7000122172"/>
    <n v="3303"/>
    <x v="0"/>
    <x v="0"/>
    <n v="3303"/>
    <n v="2.8264"/>
    <n v="9335.5992000000006"/>
    <x v="0"/>
    <x v="0"/>
    <s v="Kleine Schneidemaschine Käseteiler"/>
    <n v="1200"/>
  </r>
  <r>
    <x v="1"/>
    <x v="0"/>
    <n v="29600001"/>
    <x v="604"/>
    <d v="2021-09-07T00:00:00"/>
    <x v="2"/>
    <n v="7000122278"/>
    <n v="2309"/>
    <x v="0"/>
    <x v="0"/>
    <n v="2309"/>
    <n v="2"/>
    <n v="4618"/>
    <x v="0"/>
    <x v="0"/>
    <s v="Rohware aus-/umpacken, vorbereiten"/>
    <n v="1300"/>
  </r>
  <r>
    <x v="1"/>
    <x v="0"/>
    <n v="29600003"/>
    <x v="150"/>
    <d v="2021-09-07T00:00:00"/>
    <x v="2"/>
    <n v="7000122258"/>
    <n v="3677"/>
    <x v="0"/>
    <x v="0"/>
    <n v="3677"/>
    <n v="2.0516999999999999"/>
    <n v="7544.1009000000004"/>
    <x v="0"/>
    <x v="0"/>
    <s v="Rohware aus-/umpacken, vorbereiten"/>
    <n v="1300"/>
  </r>
  <r>
    <x v="1"/>
    <x v="0"/>
    <n v="29600004"/>
    <x v="302"/>
    <d v="2021-09-07T00:00:00"/>
    <x v="2"/>
    <n v="7000122259"/>
    <n v="3899"/>
    <x v="0"/>
    <x v="0"/>
    <n v="3899"/>
    <n v="2.0175999999999998"/>
    <n v="7866.6224000000002"/>
    <x v="0"/>
    <x v="0"/>
    <s v="Rohware aus-/umpacken, vorbereiten"/>
    <n v="1300"/>
  </r>
  <r>
    <x v="1"/>
    <x v="0"/>
    <n v="29600005"/>
    <x v="151"/>
    <d v="2021-09-07T00:00:00"/>
    <x v="2"/>
    <n v="7000122279"/>
    <n v="1963.07"/>
    <x v="0"/>
    <x v="0"/>
    <n v="1963.07"/>
    <n v="2"/>
    <n v="3926.14"/>
    <x v="0"/>
    <x v="0"/>
    <s v="Rohware aus-/umpacken, vorbereiten"/>
    <n v="1300"/>
  </r>
  <r>
    <x v="1"/>
    <x v="0"/>
    <n v="29600006"/>
    <x v="462"/>
    <d v="2021-09-07T00:00:00"/>
    <x v="2"/>
    <n v="7000122280"/>
    <n v="337"/>
    <x v="0"/>
    <x v="0"/>
    <n v="337"/>
    <n v="1.5"/>
    <n v="505.5"/>
    <x v="0"/>
    <x v="0"/>
    <s v="Rohware aus-/umpacken, vorbereiten"/>
    <n v="1300"/>
  </r>
  <r>
    <x v="1"/>
    <x v="0"/>
    <n v="29600009"/>
    <x v="303"/>
    <d v="2021-09-07T00:00:00"/>
    <x v="2"/>
    <n v="7000122281"/>
    <n v="136"/>
    <x v="0"/>
    <x v="0"/>
    <n v="136"/>
    <n v="0.98950000000000005"/>
    <n v="134.572"/>
    <x v="0"/>
    <x v="0"/>
    <s v="Rohware aus-/umpacken, vorbereiten"/>
    <n v="1300"/>
  </r>
  <r>
    <x v="1"/>
    <x v="0"/>
    <n v="29600023"/>
    <x v="466"/>
    <d v="2021-09-07T00:00:00"/>
    <x v="2"/>
    <n v="7000122282"/>
    <n v="117"/>
    <x v="0"/>
    <x v="0"/>
    <n v="117"/>
    <n v="0.98"/>
    <n v="114.66"/>
    <x v="0"/>
    <x v="0"/>
    <s v="Rohware aus-/umpacken, vorbereiten"/>
    <n v="1300"/>
  </r>
  <r>
    <x v="1"/>
    <x v="0"/>
    <n v="31000169"/>
    <x v="158"/>
    <d v="2021-09-07T00:00:00"/>
    <x v="2"/>
    <n v="7000122003"/>
    <n v="2570"/>
    <x v="1"/>
    <x v="1"/>
    <n v="4960.1000000000004"/>
    <n v="5.9943999999999997"/>
    <n v="15405.608"/>
    <x v="1"/>
    <x v="0"/>
    <s v="Füller unter Thrun 2"/>
    <n v="3030"/>
  </r>
  <r>
    <x v="1"/>
    <x v="0"/>
    <n v="32000012"/>
    <x v="160"/>
    <d v="2021-09-07T00:00:00"/>
    <x v="2"/>
    <n v="7000122211"/>
    <n v="599"/>
    <x v="1"/>
    <x v="1"/>
    <n v="5570.7"/>
    <n v="27.543199999999999"/>
    <n v="16498.376799999998"/>
    <x v="1"/>
    <x v="0"/>
    <s v="Füller unter M1"/>
    <n v="3010"/>
  </r>
  <r>
    <x v="1"/>
    <x v="0"/>
    <n v="32000027"/>
    <x v="161"/>
    <d v="2021-09-07T00:00:00"/>
    <x v="2"/>
    <n v="7000122223"/>
    <n v="500"/>
    <x v="1"/>
    <x v="1"/>
    <n v="4650"/>
    <n v="27.664999999999999"/>
    <n v="13832.5"/>
    <x v="1"/>
    <x v="0"/>
    <s v="Füller unter M1"/>
    <n v="3010"/>
  </r>
  <r>
    <x v="1"/>
    <x v="0"/>
    <n v="32000049"/>
    <x v="16"/>
    <d v="2021-09-07T00:00:00"/>
    <x v="2"/>
    <n v="7000122177"/>
    <n v="652"/>
    <x v="1"/>
    <x v="1"/>
    <n v="4694.3999999999996"/>
    <n v="19.3871"/>
    <n v="12640.3892"/>
    <x v="1"/>
    <x v="0"/>
    <s v="Füller unter M2"/>
    <n v="3020"/>
  </r>
  <r>
    <x v="1"/>
    <x v="0"/>
    <n v="32000061"/>
    <x v="310"/>
    <d v="2021-09-07T00:00:00"/>
    <x v="2"/>
    <n v="7000122178"/>
    <n v="242"/>
    <x v="1"/>
    <x v="1"/>
    <n v="1742.4"/>
    <n v="20.820399999999999"/>
    <n v="5038.5367999999999"/>
    <x v="1"/>
    <x v="0"/>
    <s v="Füller unter M2"/>
    <n v="3020"/>
  </r>
  <r>
    <x v="1"/>
    <x v="0"/>
    <n v="32000066"/>
    <x v="17"/>
    <d v="2021-09-07T00:00:00"/>
    <x v="2"/>
    <n v="7000122198"/>
    <n v="466"/>
    <x v="1"/>
    <x v="1"/>
    <n v="4333.8"/>
    <n v="25.763100000000001"/>
    <n v="12005.604600000001"/>
    <x v="1"/>
    <x v="0"/>
    <s v="Füller unter M2"/>
    <n v="3020"/>
  </r>
  <r>
    <x v="1"/>
    <x v="0"/>
    <n v="32000086"/>
    <x v="674"/>
    <d v="2021-09-07T00:00:00"/>
    <x v="2"/>
    <n v="7000120516"/>
    <n v="3136"/>
    <x v="0"/>
    <x v="0"/>
    <n v="3136"/>
    <n v="4.1685999999999996"/>
    <n v="13072.729600000001"/>
    <x v="0"/>
    <x v="0"/>
    <s v="Große Schneidemaschine Lachnit"/>
    <n v="1100"/>
  </r>
  <r>
    <x v="1"/>
    <x v="0"/>
    <n v="32000104"/>
    <x v="964"/>
    <d v="2021-09-07T00:00:00"/>
    <x v="2"/>
    <n v="7000122206"/>
    <n v="666"/>
    <x v="1"/>
    <x v="1"/>
    <n v="6193.8"/>
    <n v="22.047000000000001"/>
    <n v="14683.302"/>
    <x v="1"/>
    <x v="0"/>
    <s v="Füller unter M1"/>
    <n v="3010"/>
  </r>
  <r>
    <x v="1"/>
    <x v="0"/>
    <n v="32000107"/>
    <x v="772"/>
    <d v="2021-09-07T00:00:00"/>
    <x v="2"/>
    <n v="7000122182"/>
    <n v="216"/>
    <x v="1"/>
    <x v="1"/>
    <n v="1555.2"/>
    <n v="20.6584"/>
    <n v="4462.2143999999998"/>
    <x v="1"/>
    <x v="0"/>
    <s v="Füller unter M2"/>
    <n v="3020"/>
  </r>
  <r>
    <x v="1"/>
    <x v="0"/>
    <n v="35000166"/>
    <x v="166"/>
    <d v="2021-09-07T00:00:00"/>
    <x v="2"/>
    <n v="7000122227"/>
    <n v="4500"/>
    <x v="0"/>
    <x v="0"/>
    <n v="4500"/>
    <n v="2.8315999999999999"/>
    <n v="12742.2"/>
    <x v="2"/>
    <x v="0"/>
    <s v="Mischer 1"/>
    <n v="2040"/>
  </r>
  <r>
    <x v="1"/>
    <x v="0"/>
    <n v="35000166"/>
    <x v="166"/>
    <d v="2021-09-07T00:00:00"/>
    <x v="2"/>
    <n v="7000122227"/>
    <n v="4500"/>
    <x v="0"/>
    <x v="0"/>
    <n v="4500"/>
    <n v="2.8315999999999999"/>
    <n v="12742.2"/>
    <x v="2"/>
    <x v="0"/>
    <s v="Wolf M1"/>
    <n v="2070"/>
  </r>
  <r>
    <x v="1"/>
    <x v="0"/>
    <n v="35000176"/>
    <x v="25"/>
    <d v="2021-09-07T00:00:00"/>
    <x v="2"/>
    <n v="7000122207"/>
    <n v="4200"/>
    <x v="0"/>
    <x v="0"/>
    <n v="4200"/>
    <n v="2.6271"/>
    <n v="11033.82"/>
    <x v="2"/>
    <x v="0"/>
    <s v="Mischer 2"/>
    <n v="2050"/>
  </r>
  <r>
    <x v="1"/>
    <x v="0"/>
    <n v="35000176"/>
    <x v="25"/>
    <d v="2021-09-07T00:00:00"/>
    <x v="2"/>
    <n v="7000122207"/>
    <n v="4200"/>
    <x v="0"/>
    <x v="0"/>
    <n v="4200"/>
    <n v="2.6271"/>
    <n v="11033.82"/>
    <x v="2"/>
    <x v="0"/>
    <s v="Wolf M2"/>
    <n v="2080"/>
  </r>
  <r>
    <x v="1"/>
    <x v="0"/>
    <n v="35000177"/>
    <x v="313"/>
    <d v="2021-09-07T00:00:00"/>
    <x v="2"/>
    <n v="7000122208"/>
    <n v="1800"/>
    <x v="0"/>
    <x v="0"/>
    <n v="1800"/>
    <n v="2.7452000000000001"/>
    <n v="4941.3599999999997"/>
    <x v="2"/>
    <x v="0"/>
    <s v="Mischer 2"/>
    <n v="2050"/>
  </r>
  <r>
    <x v="1"/>
    <x v="0"/>
    <n v="35000177"/>
    <x v="313"/>
    <d v="2021-09-07T00:00:00"/>
    <x v="2"/>
    <n v="7000122208"/>
    <n v="1800"/>
    <x v="0"/>
    <x v="0"/>
    <n v="1800"/>
    <n v="2.7452000000000001"/>
    <n v="4941.3599999999997"/>
    <x v="2"/>
    <x v="0"/>
    <s v="Wolf M2"/>
    <n v="2080"/>
  </r>
  <r>
    <x v="1"/>
    <x v="0"/>
    <n v="35000179"/>
    <x v="167"/>
    <d v="2021-09-07T00:00:00"/>
    <x v="2"/>
    <n v="7000122228"/>
    <n v="5400"/>
    <x v="0"/>
    <x v="0"/>
    <n v="5400"/>
    <n v="2.8184999999999998"/>
    <n v="15219.9"/>
    <x v="2"/>
    <x v="0"/>
    <s v="Mischer 1"/>
    <n v="2040"/>
  </r>
  <r>
    <x v="1"/>
    <x v="0"/>
    <n v="35000179"/>
    <x v="167"/>
    <d v="2021-09-07T00:00:00"/>
    <x v="2"/>
    <n v="7000122228"/>
    <n v="5400"/>
    <x v="0"/>
    <x v="0"/>
    <n v="5400"/>
    <n v="2.8184999999999998"/>
    <n v="15219.9"/>
    <x v="2"/>
    <x v="0"/>
    <s v="Wolf M1"/>
    <n v="2070"/>
  </r>
  <r>
    <x v="1"/>
    <x v="0"/>
    <n v="35000268"/>
    <x v="170"/>
    <d v="2021-09-07T00:00:00"/>
    <x v="2"/>
    <n v="7000122166"/>
    <n v="4000"/>
    <x v="0"/>
    <x v="0"/>
    <n v="4000"/>
    <n v="2.5105"/>
    <n v="10042"/>
    <x v="2"/>
    <x v="0"/>
    <s v="Thrun 2"/>
    <n v="2030"/>
  </r>
  <r>
    <x v="1"/>
    <x v="0"/>
    <n v="35000268"/>
    <x v="170"/>
    <d v="2021-09-07T00:00:00"/>
    <x v="2"/>
    <n v="7000122166"/>
    <n v="4000"/>
    <x v="0"/>
    <x v="0"/>
    <n v="4000"/>
    <n v="2.5105"/>
    <n v="10042"/>
    <x v="2"/>
    <x v="0"/>
    <s v="Wolf Th2"/>
    <n v="2090"/>
  </r>
  <r>
    <x v="1"/>
    <x v="0"/>
    <n v="35000282"/>
    <x v="29"/>
    <d v="2021-09-07T00:00:00"/>
    <x v="2"/>
    <n v="7000122222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9-07T00:00:00"/>
    <x v="2"/>
    <n v="7000122222"/>
    <n v="4500"/>
    <x v="0"/>
    <x v="0"/>
    <n v="4500"/>
    <n v="2.5482999999999998"/>
    <n v="11467.35"/>
    <x v="2"/>
    <x v="0"/>
    <s v="Wolf M2"/>
    <n v="2080"/>
  </r>
  <r>
    <x v="1"/>
    <x v="0"/>
    <n v="35000349"/>
    <x v="965"/>
    <d v="2021-09-07T00:00:00"/>
    <x v="2"/>
    <n v="7000122229"/>
    <n v="6000"/>
    <x v="0"/>
    <x v="0"/>
    <n v="6000"/>
    <n v="2.2330999999999999"/>
    <n v="13398.6"/>
    <x v="2"/>
    <x v="0"/>
    <s v="Mischer 1"/>
    <n v="2040"/>
  </r>
  <r>
    <x v="1"/>
    <x v="0"/>
    <n v="35000349"/>
    <x v="965"/>
    <d v="2021-09-07T00:00:00"/>
    <x v="2"/>
    <n v="7000122229"/>
    <n v="6000"/>
    <x v="0"/>
    <x v="0"/>
    <n v="6000"/>
    <n v="2.2330999999999999"/>
    <n v="13398.6"/>
    <x v="2"/>
    <x v="0"/>
    <s v="Wolf M1"/>
    <n v="2070"/>
  </r>
  <r>
    <x v="1"/>
    <x v="0"/>
    <n v="35000351"/>
    <x v="33"/>
    <d v="2021-09-07T00:00:00"/>
    <x v="2"/>
    <n v="7000122209"/>
    <n v="1500"/>
    <x v="0"/>
    <x v="0"/>
    <n v="1500"/>
    <n v="2.7244999999999999"/>
    <n v="4086.75"/>
    <x v="2"/>
    <x v="0"/>
    <s v="Mischer 2"/>
    <n v="2050"/>
  </r>
  <r>
    <x v="1"/>
    <x v="0"/>
    <n v="35000351"/>
    <x v="33"/>
    <d v="2021-09-07T00:00:00"/>
    <x v="2"/>
    <n v="7000122209"/>
    <n v="1500"/>
    <x v="0"/>
    <x v="0"/>
    <n v="1500"/>
    <n v="2.7244999999999999"/>
    <n v="4086.75"/>
    <x v="2"/>
    <x v="0"/>
    <s v="Wolf M2"/>
    <n v="2080"/>
  </r>
  <r>
    <x v="1"/>
    <x v="0"/>
    <n v="40000059"/>
    <x v="174"/>
    <d v="2021-09-07T00:00:00"/>
    <x v="2"/>
    <n v="7000121497"/>
    <n v="3596"/>
    <x v="1"/>
    <x v="1"/>
    <n v="359.6"/>
    <n v="0.63070000000000004"/>
    <n v="2267.9971999999998"/>
    <x v="1"/>
    <x v="0"/>
    <s v="Strudellinie"/>
    <n v="5160"/>
  </r>
  <r>
    <x v="1"/>
    <x v="0"/>
    <n v="40000089"/>
    <x v="177"/>
    <d v="2021-09-07T00:00:00"/>
    <x v="2"/>
    <n v="7000121498"/>
    <n v="3580"/>
    <x v="1"/>
    <x v="1"/>
    <n v="358"/>
    <n v="0.57769999999999999"/>
    <n v="2068.1660000000002"/>
    <x v="1"/>
    <x v="0"/>
    <s v="Strudellinie"/>
    <n v="5160"/>
  </r>
  <r>
    <x v="1"/>
    <x v="0"/>
    <n v="40000091"/>
    <x v="958"/>
    <d v="2021-09-07T00:00:00"/>
    <x v="2"/>
    <n v="7000120928"/>
    <n v="1450"/>
    <x v="1"/>
    <x v="1"/>
    <n v="145"/>
    <n v="0.65159999999999996"/>
    <n v="944.82"/>
    <x v="1"/>
    <x v="0"/>
    <s v="Strudellinie"/>
    <n v="5160"/>
  </r>
  <r>
    <x v="1"/>
    <x v="0"/>
    <n v="40000093"/>
    <x v="960"/>
    <d v="2021-09-07T00:00:00"/>
    <x v="2"/>
    <n v="7000122526"/>
    <n v="5943"/>
    <x v="1"/>
    <x v="1"/>
    <n v="594.29999999999995"/>
    <n v="0.58489999999999998"/>
    <n v="3476.0607"/>
    <x v="1"/>
    <x v="0"/>
    <s v="Strudellinie"/>
    <n v="5160"/>
  </r>
  <r>
    <x v="1"/>
    <x v="0"/>
    <n v="47000064"/>
    <x v="321"/>
    <d v="2021-09-07T00:00:00"/>
    <x v="2"/>
    <n v="7000121387"/>
    <n v="2116"/>
    <x v="1"/>
    <x v="1"/>
    <n v="423.2"/>
    <n v="0.83299999999999996"/>
    <n v="1762.6279999999999"/>
    <x v="3"/>
    <x v="1"/>
    <s v="Linie 16"/>
    <n v="5016"/>
  </r>
  <r>
    <x v="1"/>
    <x v="0"/>
    <n v="47000644"/>
    <x v="777"/>
    <d v="2021-09-07T00:00:00"/>
    <x v="2"/>
    <n v="7000121026"/>
    <n v="13228"/>
    <x v="1"/>
    <x v="1"/>
    <n v="3307"/>
    <n v="1.0784"/>
    <n v="14265.075199999999"/>
    <x v="3"/>
    <x v="1"/>
    <s v="Linie 16"/>
    <n v="5016"/>
  </r>
  <r>
    <x v="1"/>
    <x v="0"/>
    <n v="47000849"/>
    <x v="39"/>
    <d v="2021-09-07T00:00:00"/>
    <x v="2"/>
    <n v="7000121318"/>
    <n v="1654"/>
    <x v="1"/>
    <x v="1"/>
    <n v="3572.64"/>
    <n v="9.3513000000000002"/>
    <n v="15467.0502"/>
    <x v="4"/>
    <x v="1"/>
    <s v="Linie 3"/>
    <n v="5003"/>
  </r>
  <r>
    <x v="1"/>
    <x v="0"/>
    <n v="47000849"/>
    <x v="39"/>
    <d v="2021-09-07T00:00:00"/>
    <x v="2"/>
    <n v="7000122632"/>
    <n v="122"/>
    <x v="1"/>
    <x v="1"/>
    <n v="263.52"/>
    <n v="9.3513000000000002"/>
    <n v="1140.8586"/>
    <x v="4"/>
    <x v="1"/>
    <s v="Linie 6"/>
    <n v="5006"/>
  </r>
  <r>
    <x v="1"/>
    <x v="0"/>
    <n v="47000901"/>
    <x v="329"/>
    <d v="2021-09-07T00:00:00"/>
    <x v="2"/>
    <n v="7000121029"/>
    <n v="4397"/>
    <x v="1"/>
    <x v="1"/>
    <n v="1099.25"/>
    <n v="1.0027999999999999"/>
    <n v="4409.3116"/>
    <x v="3"/>
    <x v="1"/>
    <s v="Linie 16"/>
    <n v="5016"/>
  </r>
  <r>
    <x v="1"/>
    <x v="0"/>
    <n v="47000902"/>
    <x v="183"/>
    <d v="2021-09-07T00:00:00"/>
    <x v="2"/>
    <n v="7000121030"/>
    <n v="8542"/>
    <x v="1"/>
    <x v="1"/>
    <n v="2135.5"/>
    <n v="1.0782"/>
    <n v="9209.9843999999994"/>
    <x v="3"/>
    <x v="1"/>
    <s v="Linie 16"/>
    <n v="5016"/>
  </r>
  <r>
    <x v="1"/>
    <x v="0"/>
    <n v="47000954"/>
    <x v="778"/>
    <d v="2021-09-07T00:00:00"/>
    <x v="2"/>
    <n v="7000121022"/>
    <n v="378"/>
    <x v="1"/>
    <x v="1"/>
    <n v="94.5"/>
    <n v="1.0716000000000001"/>
    <n v="405.06479999999999"/>
    <x v="3"/>
    <x v="1"/>
    <s v="Linie 16"/>
    <n v="5016"/>
  </r>
  <r>
    <x v="1"/>
    <x v="0"/>
    <n v="47000995"/>
    <x v="476"/>
    <d v="2021-09-07T00:00:00"/>
    <x v="2"/>
    <n v="7000119832"/>
    <n v="25966"/>
    <x v="1"/>
    <x v="1"/>
    <n v="3894.9"/>
    <n v="0.70760000000000001"/>
    <n v="18373.5416"/>
    <x v="4"/>
    <x v="1"/>
    <s v="Linie 34"/>
    <n v="5034"/>
  </r>
  <r>
    <x v="1"/>
    <x v="0"/>
    <n v="47000999"/>
    <x v="332"/>
    <d v="2021-09-07T00:00:00"/>
    <x v="2"/>
    <n v="7000121307"/>
    <n v="3638"/>
    <x v="1"/>
    <x v="1"/>
    <n v="545.70000000000005"/>
    <n v="0.71"/>
    <n v="2582.98"/>
    <x v="4"/>
    <x v="1"/>
    <s v="Linie 34"/>
    <n v="5034"/>
  </r>
  <r>
    <x v="1"/>
    <x v="0"/>
    <n v="47001001"/>
    <x v="334"/>
    <d v="2021-09-07T00:00:00"/>
    <x v="2"/>
    <n v="7000121309"/>
    <n v="1092"/>
    <x v="1"/>
    <x v="1"/>
    <n v="163.80000000000001"/>
    <n v="0.70779999999999998"/>
    <n v="772.91759999999999"/>
    <x v="4"/>
    <x v="1"/>
    <s v="Linie 34"/>
    <n v="5034"/>
  </r>
  <r>
    <x v="1"/>
    <x v="0"/>
    <n v="47001003"/>
    <x v="810"/>
    <d v="2021-09-07T00:00:00"/>
    <x v="2"/>
    <n v="7000122521"/>
    <n v="343"/>
    <x v="1"/>
    <x v="1"/>
    <n v="51.45"/>
    <n v="0.7883"/>
    <n v="270.38690000000003"/>
    <x v="4"/>
    <x v="1"/>
    <s v="Linie 34"/>
    <n v="5034"/>
  </r>
  <r>
    <x v="1"/>
    <x v="0"/>
    <n v="47001005"/>
    <x v="812"/>
    <d v="2021-09-07T00:00:00"/>
    <x v="2"/>
    <n v="7000121311"/>
    <n v="588"/>
    <x v="1"/>
    <x v="1"/>
    <n v="88.2"/>
    <n v="0.73799999999999999"/>
    <n v="433.94400000000002"/>
    <x v="4"/>
    <x v="1"/>
    <s v="Linie 34"/>
    <n v="5034"/>
  </r>
  <r>
    <x v="1"/>
    <x v="0"/>
    <n v="47001007"/>
    <x v="814"/>
    <d v="2021-09-07T00:00:00"/>
    <x v="2"/>
    <n v="7000122524"/>
    <n v="343"/>
    <x v="1"/>
    <x v="1"/>
    <n v="51.45"/>
    <n v="0.70760000000000001"/>
    <n v="242.70679999999999"/>
    <x v="4"/>
    <x v="1"/>
    <s v="Linie 34"/>
    <n v="5034"/>
  </r>
  <r>
    <x v="1"/>
    <x v="0"/>
    <n v="47001017"/>
    <x v="816"/>
    <d v="2021-09-07T00:00:00"/>
    <x v="2"/>
    <n v="7000120966"/>
    <n v="24252"/>
    <x v="1"/>
    <x v="1"/>
    <n v="3637.8"/>
    <n v="0.68730000000000002"/>
    <n v="16668.399600000001"/>
    <x v="3"/>
    <x v="1"/>
    <s v="Linie 11"/>
    <n v="5011"/>
  </r>
  <r>
    <x v="1"/>
    <x v="0"/>
    <n v="48000116"/>
    <x v="45"/>
    <d v="2021-09-07T00:00:00"/>
    <x v="2"/>
    <n v="7000119755"/>
    <n v="21940"/>
    <x v="1"/>
    <x v="1"/>
    <n v="4388"/>
    <n v="0.98129999999999995"/>
    <n v="21529.722000000002"/>
    <x v="4"/>
    <x v="1"/>
    <s v="Linie 15"/>
    <n v="5015"/>
  </r>
  <r>
    <x v="1"/>
    <x v="0"/>
    <n v="48000951"/>
    <x v="782"/>
    <d v="2021-09-07T00:00:00"/>
    <x v="2"/>
    <n v="7000119804"/>
    <n v="0"/>
    <x v="1"/>
    <x v="1"/>
    <n v="0"/>
    <n v="1.8875"/>
    <n v="0"/>
    <x v="4"/>
    <x v="1"/>
    <s v="Linie 18"/>
    <n v="5018"/>
  </r>
  <r>
    <x v="1"/>
    <x v="0"/>
    <n v="48000952"/>
    <x v="739"/>
    <d v="2021-09-07T00:00:00"/>
    <x v="2"/>
    <n v="7000120409"/>
    <n v="8286"/>
    <x v="1"/>
    <x v="1"/>
    <n v="1657.2"/>
    <n v="1.1088"/>
    <n v="9187.5167999999994"/>
    <x v="4"/>
    <x v="1"/>
    <s v="Linie 15"/>
    <n v="5015"/>
  </r>
  <r>
    <x v="1"/>
    <x v="0"/>
    <n v="48001054"/>
    <x v="942"/>
    <d v="2021-09-07T00:00:00"/>
    <x v="2"/>
    <n v="7000120415"/>
    <n v="3816"/>
    <x v="1"/>
    <x v="1"/>
    <n v="763.2"/>
    <n v="1.1145"/>
    <n v="4252.9319999999998"/>
    <x v="4"/>
    <x v="1"/>
    <s v="Linie 15"/>
    <n v="5015"/>
  </r>
  <r>
    <x v="1"/>
    <x v="0"/>
    <n v="48001056"/>
    <x v="943"/>
    <d v="2021-09-07T00:00:00"/>
    <x v="2"/>
    <n v="7000120417"/>
    <n v="3931"/>
    <x v="1"/>
    <x v="1"/>
    <n v="786.2"/>
    <n v="1.1186"/>
    <n v="4397.2165999999997"/>
    <x v="4"/>
    <x v="1"/>
    <s v="Linie 15"/>
    <n v="5015"/>
  </r>
  <r>
    <x v="1"/>
    <x v="0"/>
    <n v="49500048"/>
    <x v="744"/>
    <d v="2021-09-07T00:00:00"/>
    <x v="2"/>
    <n v="7000122545"/>
    <n v="172"/>
    <x v="0"/>
    <x v="0"/>
    <n v="172"/>
    <n v="1.764"/>
    <n v="303.40800000000002"/>
    <x v="0"/>
    <x v="0"/>
    <s v="Vacumierung"/>
    <n v="5902"/>
  </r>
  <r>
    <x v="1"/>
    <x v="0"/>
    <n v="49500050"/>
    <x v="852"/>
    <d v="2021-09-07T00:00:00"/>
    <x v="2"/>
    <n v="7000122546"/>
    <n v="235"/>
    <x v="0"/>
    <x v="0"/>
    <n v="235"/>
    <n v="1.514"/>
    <n v="355.79"/>
    <x v="0"/>
    <x v="0"/>
    <s v="Vacumierung"/>
    <n v="5902"/>
  </r>
  <r>
    <x v="1"/>
    <x v="0"/>
    <n v="49500051"/>
    <x v="199"/>
    <d v="2021-09-07T00:00:00"/>
    <x v="2"/>
    <n v="7000122547"/>
    <n v="343"/>
    <x v="0"/>
    <x v="0"/>
    <n v="343"/>
    <n v="1.514"/>
    <n v="519.30200000000002"/>
    <x v="0"/>
    <x v="0"/>
    <s v="Vacumierung"/>
    <n v="5902"/>
  </r>
  <r>
    <x v="1"/>
    <x v="0"/>
    <n v="49500054"/>
    <x v="343"/>
    <d v="2021-09-07T00:00:00"/>
    <x v="2"/>
    <n v="7000122548"/>
    <n v="150"/>
    <x v="0"/>
    <x v="0"/>
    <n v="150"/>
    <n v="2.0139999999999998"/>
    <n v="302.10000000000002"/>
    <x v="0"/>
    <x v="0"/>
    <s v="Vacumierung"/>
    <n v="5902"/>
  </r>
  <r>
    <x v="1"/>
    <x v="0"/>
    <n v="49500125"/>
    <x v="348"/>
    <d v="2021-09-07T00:00:00"/>
    <x v="2"/>
    <n v="7000122549"/>
    <n v="233"/>
    <x v="0"/>
    <x v="0"/>
    <n v="233"/>
    <n v="0.51400000000000001"/>
    <n v="119.762"/>
    <x v="0"/>
    <x v="0"/>
    <s v="Vacumierung"/>
    <n v="5902"/>
  </r>
  <r>
    <x v="1"/>
    <x v="0"/>
    <n v="49500126"/>
    <x v="52"/>
    <d v="2021-09-07T00:00:00"/>
    <x v="2"/>
    <n v="7000122569"/>
    <n v="68"/>
    <x v="0"/>
    <x v="0"/>
    <n v="68"/>
    <n v="0.51400000000000001"/>
    <n v="34.951999999999998"/>
    <x v="0"/>
    <x v="0"/>
    <s v="Vacumierung"/>
    <n v="5902"/>
  </r>
  <r>
    <x v="1"/>
    <x v="0"/>
    <n v="49500178"/>
    <x v="53"/>
    <d v="2021-09-07T00:00:00"/>
    <x v="2"/>
    <n v="7000121990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7T00:00:00"/>
    <x v="2"/>
    <n v="7000121991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7T00:00:00"/>
    <x v="2"/>
    <n v="7000121992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07T00:00:00"/>
    <x v="2"/>
    <n v="7000121994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7T00:00:00"/>
    <x v="2"/>
    <n v="7000121995"/>
    <n v="920"/>
    <x v="1"/>
    <x v="1"/>
    <n v="294.39999999999998"/>
    <n v="0.42659999999999998"/>
    <n v="392.47199999999998"/>
    <x v="3"/>
    <x v="1"/>
    <s v="Linie 9"/>
    <n v="5009"/>
  </r>
  <r>
    <x v="1"/>
    <x v="0"/>
    <n v="49500187"/>
    <x v="59"/>
    <d v="2021-09-07T00:00:00"/>
    <x v="2"/>
    <n v="7000121996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07T00:00:00"/>
    <x v="2"/>
    <n v="7000121997"/>
    <n v="1426"/>
    <x v="1"/>
    <x v="1"/>
    <n v="456.32"/>
    <n v="0.42659999999999998"/>
    <n v="608.33159999999998"/>
    <x v="3"/>
    <x v="1"/>
    <s v="Linie 9"/>
    <n v="5009"/>
  </r>
  <r>
    <x v="1"/>
    <x v="0"/>
    <n v="49500194"/>
    <x v="61"/>
    <d v="2021-09-07T00:00:00"/>
    <x v="2"/>
    <n v="7000122561"/>
    <n v="303"/>
    <x v="0"/>
    <x v="0"/>
    <n v="303"/>
    <n v="1.41E-2"/>
    <n v="4.2723000000000004"/>
    <x v="0"/>
    <x v="0"/>
    <s v="Vacumierung"/>
    <n v="5902"/>
  </r>
  <r>
    <x v="1"/>
    <x v="0"/>
    <n v="49500196"/>
    <x v="490"/>
    <d v="2021-09-07T00:00:00"/>
    <x v="2"/>
    <n v="7000122562"/>
    <n v="182"/>
    <x v="0"/>
    <x v="0"/>
    <n v="182"/>
    <n v="2.4E-2"/>
    <n v="4.3680000000000003"/>
    <x v="0"/>
    <x v="0"/>
    <s v="Vacumierung"/>
    <n v="5902"/>
  </r>
  <r>
    <x v="1"/>
    <x v="0"/>
    <n v="50000038"/>
    <x v="944"/>
    <d v="2021-09-07T00:00:00"/>
    <x v="2"/>
    <n v="7000122536"/>
    <n v="1604"/>
    <x v="2"/>
    <x v="2"/>
    <n v="2406"/>
    <n v="5.6204999999999998"/>
    <n v="9015.2819999999992"/>
    <x v="6"/>
    <x v="3"/>
    <s v="EVP Jermi bei Weissenhorn"/>
    <n v="6200"/>
  </r>
  <r>
    <x v="1"/>
    <x v="0"/>
    <n v="50000223"/>
    <x v="68"/>
    <d v="2021-09-07T00:00:00"/>
    <x v="2"/>
    <n v="7000121685"/>
    <n v="1560"/>
    <x v="2"/>
    <x v="2"/>
    <n v="3120"/>
    <n v="9.4812999999999992"/>
    <n v="14790.828"/>
    <x v="7"/>
    <x v="4"/>
    <s v="Subunternehmer"/>
    <n v="9999"/>
  </r>
  <r>
    <x v="1"/>
    <x v="0"/>
    <n v="50000223"/>
    <x v="68"/>
    <d v="2021-09-07T00:00:00"/>
    <x v="2"/>
    <n v="7000122555"/>
    <n v="2028"/>
    <x v="2"/>
    <x v="2"/>
    <n v="4056"/>
    <n v="9.4812999999999992"/>
    <n v="19228.076400000002"/>
    <x v="7"/>
    <x v="4"/>
    <s v="Subunternehmer"/>
    <n v="9999"/>
  </r>
  <r>
    <x v="1"/>
    <x v="0"/>
    <n v="50000235"/>
    <x v="966"/>
    <d v="2021-09-07T00:00:00"/>
    <x v="2"/>
    <n v="7000121681"/>
    <n v="1265"/>
    <x v="2"/>
    <x v="2"/>
    <n v="759"/>
    <n v="4.2164000000000001"/>
    <n v="5333.7460000000001"/>
    <x v="7"/>
    <x v="4"/>
    <s v="Subunternehmer"/>
    <n v="9999"/>
  </r>
  <r>
    <x v="1"/>
    <x v="0"/>
    <n v="50000240"/>
    <x v="498"/>
    <d v="2021-09-07T00:00:00"/>
    <x v="2"/>
    <n v="7000122606"/>
    <n v="810"/>
    <x v="2"/>
    <x v="2"/>
    <n v="777.6"/>
    <n v="3.8641000000000001"/>
    <n v="3129.9209999999998"/>
    <x v="6"/>
    <x v="3"/>
    <s v="EVP Jermi bei Weissenhorn"/>
    <n v="6200"/>
  </r>
  <r>
    <x v="1"/>
    <x v="0"/>
    <n v="50900001"/>
    <x v="746"/>
    <d v="2021-09-07T00:00:00"/>
    <x v="2"/>
    <n v="7000122533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9-07T00:00:00"/>
    <x v="2"/>
    <n v="7000122534"/>
    <n v="6080"/>
    <x v="2"/>
    <x v="2"/>
    <n v="10944"/>
    <n v="10.2963"/>
    <n v="62601.504000000001"/>
    <x v="6"/>
    <x v="3"/>
    <s v="EVP Jermi bei Weissenhorn"/>
    <n v="6200"/>
  </r>
  <r>
    <x v="1"/>
    <x v="0"/>
    <n v="57000140"/>
    <x v="632"/>
    <d v="2021-09-07T00:00:00"/>
    <x v="2"/>
    <n v="7000121426"/>
    <n v="191"/>
    <x v="2"/>
    <x v="2"/>
    <n v="382"/>
    <n v="7.5503"/>
    <n v="1442.1072999999999"/>
    <x v="3"/>
    <x v="1"/>
    <s v="Wurstverpackung"/>
    <n v="5330"/>
  </r>
  <r>
    <x v="1"/>
    <x v="0"/>
    <n v="57000141"/>
    <x v="362"/>
    <d v="2021-09-07T00:00:00"/>
    <x v="2"/>
    <n v="7000121427"/>
    <n v="428"/>
    <x v="2"/>
    <x v="2"/>
    <n v="856"/>
    <n v="7.1058000000000003"/>
    <n v="3041.2824000000001"/>
    <x v="3"/>
    <x v="1"/>
    <s v="Wurstverpackung"/>
    <n v="5330"/>
  </r>
  <r>
    <x v="1"/>
    <x v="0"/>
    <n v="57000144"/>
    <x v="880"/>
    <d v="2021-09-07T00:00:00"/>
    <x v="2"/>
    <n v="7000121428"/>
    <n v="44"/>
    <x v="2"/>
    <x v="2"/>
    <n v="88"/>
    <n v="7.0970000000000004"/>
    <n v="312.26799999999997"/>
    <x v="3"/>
    <x v="1"/>
    <s v="Wurstverpackung"/>
    <n v="5330"/>
  </r>
  <r>
    <x v="1"/>
    <x v="0"/>
    <n v="57000171"/>
    <x v="899"/>
    <d v="2021-09-07T00:00:00"/>
    <x v="2"/>
    <n v="7000120821"/>
    <n v="181"/>
    <x v="2"/>
    <x v="2"/>
    <n v="362"/>
    <n v="14.370699999999999"/>
    <n v="2601.0967000000001"/>
    <x v="4"/>
    <x v="1"/>
    <s v="Linie 4"/>
    <n v="5004"/>
  </r>
  <r>
    <x v="1"/>
    <x v="0"/>
    <n v="57000213"/>
    <x v="74"/>
    <d v="2021-09-07T00:00:00"/>
    <x v="2"/>
    <n v="7000120822"/>
    <n v="354"/>
    <x v="2"/>
    <x v="2"/>
    <n v="354"/>
    <n v="5.3433000000000002"/>
    <n v="1891.5282"/>
    <x v="4"/>
    <x v="1"/>
    <s v="Linie 4"/>
    <n v="5004"/>
  </r>
  <r>
    <x v="1"/>
    <x v="0"/>
    <n v="57000384"/>
    <x v="499"/>
    <d v="2021-09-07T00:00:00"/>
    <x v="2"/>
    <n v="7000120469"/>
    <n v="442"/>
    <x v="2"/>
    <x v="2"/>
    <n v="928.2"/>
    <n v="11.8094"/>
    <n v="5219.7547999999997"/>
    <x v="3"/>
    <x v="1"/>
    <s v="Linie 9"/>
    <n v="5009"/>
  </r>
  <r>
    <x v="1"/>
    <x v="0"/>
    <n v="57000384"/>
    <x v="499"/>
    <d v="2021-09-07T00:00:00"/>
    <x v="2"/>
    <n v="7000121476"/>
    <n v="461"/>
    <x v="2"/>
    <x v="2"/>
    <n v="968.1"/>
    <n v="11.8094"/>
    <n v="5444.1333999999997"/>
    <x v="3"/>
    <x v="1"/>
    <s v="Linie 9"/>
    <n v="5009"/>
  </r>
  <r>
    <x v="1"/>
    <x v="0"/>
    <n v="57000428"/>
    <x v="212"/>
    <d v="2021-09-07T00:00:00"/>
    <x v="2"/>
    <n v="7000121976"/>
    <n v="2112"/>
    <x v="2"/>
    <x v="2"/>
    <n v="12672"/>
    <n v="24.664100000000001"/>
    <n v="52090.5792"/>
    <x v="7"/>
    <x v="4"/>
    <s v="Subunternehmer"/>
    <n v="9999"/>
  </r>
  <r>
    <x v="1"/>
    <x v="0"/>
    <n v="57000501"/>
    <x v="225"/>
    <d v="2021-09-07T00:00:00"/>
    <x v="2"/>
    <n v="7000121978"/>
    <n v="168"/>
    <x v="2"/>
    <x v="2"/>
    <n v="1008"/>
    <n v="26.768599999999999"/>
    <n v="4497.1247999999996"/>
    <x v="7"/>
    <x v="4"/>
    <s v="Subunternehmer"/>
    <n v="9999"/>
  </r>
  <r>
    <x v="1"/>
    <x v="0"/>
    <n v="57000502"/>
    <x v="225"/>
    <d v="2021-09-07T00:00:00"/>
    <x v="2"/>
    <n v="7000121979"/>
    <n v="896"/>
    <x v="2"/>
    <x v="2"/>
    <n v="5376"/>
    <n v="26.432600000000001"/>
    <n v="23683.6096"/>
    <x v="7"/>
    <x v="4"/>
    <s v="Subunternehmer"/>
    <n v="9999"/>
  </r>
  <r>
    <x v="1"/>
    <x v="0"/>
    <n v="57000503"/>
    <x v="225"/>
    <d v="2021-09-07T00:00:00"/>
    <x v="2"/>
    <n v="7000121980"/>
    <n v="448"/>
    <x v="2"/>
    <x v="2"/>
    <n v="2688"/>
    <n v="26.6722"/>
    <n v="11949.1456"/>
    <x v="7"/>
    <x v="4"/>
    <s v="Subunternehmer"/>
    <n v="9999"/>
  </r>
  <r>
    <x v="1"/>
    <x v="0"/>
    <n v="57000504"/>
    <x v="225"/>
    <d v="2021-09-07T00:00:00"/>
    <x v="2"/>
    <n v="7000121981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9-07T00:00:00"/>
    <x v="2"/>
    <n v="7000121982"/>
    <n v="336"/>
    <x v="2"/>
    <x v="2"/>
    <n v="2016"/>
    <n v="26.5914"/>
    <n v="8934.7103999999999"/>
    <x v="7"/>
    <x v="4"/>
    <s v="Subunternehmer"/>
    <n v="9999"/>
  </r>
  <r>
    <x v="1"/>
    <x v="0"/>
    <n v="57000538"/>
    <x v="501"/>
    <d v="2021-09-07T00:00:00"/>
    <x v="2"/>
    <n v="7000122042"/>
    <n v="396"/>
    <x v="2"/>
    <x v="2"/>
    <n v="475.2"/>
    <n v="6.2157999999999998"/>
    <n v="2461.4567999999999"/>
    <x v="7"/>
    <x v="4"/>
    <s v="Subunternehmer"/>
    <n v="9999"/>
  </r>
  <r>
    <x v="1"/>
    <x v="0"/>
    <n v="57000579"/>
    <x v="918"/>
    <d v="2021-09-07T00:00:00"/>
    <x v="2"/>
    <n v="7000121388"/>
    <n v="58"/>
    <x v="2"/>
    <x v="2"/>
    <n v="104.4"/>
    <n v="8.9760000000000009"/>
    <n v="520.60799999999995"/>
    <x v="3"/>
    <x v="1"/>
    <s v="Linie 9"/>
    <n v="5009"/>
  </r>
  <r>
    <x v="1"/>
    <x v="0"/>
    <n v="57000584"/>
    <x v="214"/>
    <d v="2021-09-07T00:00:00"/>
    <x v="2"/>
    <n v="7000119861"/>
    <n v="2413"/>
    <x v="2"/>
    <x v="2"/>
    <n v="2606.04"/>
    <n v="4.5556999999999999"/>
    <n v="10992.9041"/>
    <x v="3"/>
    <x v="1"/>
    <s v="Linie 16"/>
    <n v="5016"/>
  </r>
  <r>
    <x v="1"/>
    <x v="0"/>
    <n v="57000599"/>
    <x v="365"/>
    <d v="2021-09-07T00:00:00"/>
    <x v="2"/>
    <n v="7000120948"/>
    <n v="208"/>
    <x v="2"/>
    <x v="4"/>
    <n v="2830.4639999999999"/>
    <n v="1.7022999999999999"/>
    <n v="354.07839999999999"/>
    <x v="3"/>
    <x v="1"/>
    <s v="Wurstverpackung"/>
    <n v="5330"/>
  </r>
  <r>
    <x v="1"/>
    <x v="0"/>
    <n v="57000608"/>
    <x v="368"/>
    <d v="2021-09-07T00:00:00"/>
    <x v="2"/>
    <n v="7000121611"/>
    <n v="136"/>
    <x v="2"/>
    <x v="0"/>
    <n v="163.19999999999999"/>
    <n v="5.2899000000000003"/>
    <n v="863.31168000000002"/>
    <x v="8"/>
    <x v="5"/>
    <s v="Linie 22"/>
    <n v="5022"/>
  </r>
  <r>
    <x v="1"/>
    <x v="0"/>
    <n v="57000623"/>
    <x v="83"/>
    <d v="2021-09-07T00:00:00"/>
    <x v="2"/>
    <n v="7000121614"/>
    <n v="3485"/>
    <x v="2"/>
    <x v="0"/>
    <n v="4182"/>
    <n v="5.2507000000000001"/>
    <n v="21958.4274"/>
    <x v="8"/>
    <x v="5"/>
    <s v="Linie 22"/>
    <n v="5022"/>
  </r>
  <r>
    <x v="1"/>
    <x v="0"/>
    <n v="57000657"/>
    <x v="375"/>
    <d v="2021-09-07T00:00:00"/>
    <x v="2"/>
    <n v="7000121621"/>
    <n v="68"/>
    <x v="2"/>
    <x v="0"/>
    <n v="81.599999999999994"/>
    <n v="5.3136999999999999"/>
    <n v="433.59791999999999"/>
    <x v="8"/>
    <x v="5"/>
    <s v="Linie 22"/>
    <n v="5022"/>
  </r>
  <r>
    <x v="1"/>
    <x v="0"/>
    <n v="57000666"/>
    <x v="377"/>
    <d v="2021-09-07T00:00:00"/>
    <x v="2"/>
    <n v="7000121623"/>
    <n v="136"/>
    <x v="2"/>
    <x v="0"/>
    <n v="163.19999999999999"/>
    <n v="5.2884000000000002"/>
    <n v="863.06687999999997"/>
    <x v="8"/>
    <x v="5"/>
    <s v="Linie 22"/>
    <n v="5022"/>
  </r>
  <r>
    <x v="1"/>
    <x v="0"/>
    <n v="57000707"/>
    <x v="88"/>
    <d v="2021-09-07T00:00:00"/>
    <x v="2"/>
    <n v="7000122036"/>
    <n v="1560"/>
    <x v="2"/>
    <x v="2"/>
    <n v="5148"/>
    <n v="12.2601"/>
    <n v="19125.756000000001"/>
    <x v="7"/>
    <x v="4"/>
    <s v="Subunternehmer"/>
    <n v="9999"/>
  </r>
  <r>
    <x v="1"/>
    <x v="0"/>
    <n v="57000713"/>
    <x v="502"/>
    <d v="2021-09-07T00:00:00"/>
    <x v="2"/>
    <n v="7000122043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07T00:00:00"/>
    <x v="2"/>
    <n v="7000122044"/>
    <n v="1080"/>
    <x v="2"/>
    <x v="2"/>
    <n v="0"/>
    <n v="13.3171"/>
    <n v="14382.468000000001"/>
    <x v="7"/>
    <x v="4"/>
    <s v="Subunternehmer"/>
    <n v="9999"/>
  </r>
  <r>
    <x v="1"/>
    <x v="0"/>
    <n v="57000720"/>
    <x v="92"/>
    <d v="2021-09-07T00:00:00"/>
    <x v="2"/>
    <n v="7000122045"/>
    <n v="4320"/>
    <x v="2"/>
    <x v="2"/>
    <n v="9072"/>
    <n v="10.3809"/>
    <n v="44845.487999999998"/>
    <x v="7"/>
    <x v="4"/>
    <s v="Subunternehmer"/>
    <n v="9999"/>
  </r>
  <r>
    <x v="1"/>
    <x v="0"/>
    <n v="57000728"/>
    <x v="224"/>
    <d v="2021-09-07T00:00:00"/>
    <x v="2"/>
    <n v="7000121975"/>
    <n v="3276"/>
    <x v="2"/>
    <x v="2"/>
    <n v="9828"/>
    <n v="14.4331"/>
    <n v="47282.835599999999"/>
    <x v="7"/>
    <x v="4"/>
    <s v="Subunternehmer"/>
    <n v="9999"/>
  </r>
  <r>
    <x v="1"/>
    <x v="0"/>
    <n v="57000739"/>
    <x v="381"/>
    <d v="2021-09-07T00:00:00"/>
    <x v="2"/>
    <n v="7000121631"/>
    <n v="34"/>
    <x v="2"/>
    <x v="0"/>
    <n v="40.799999999999997"/>
    <n v="5.2892000000000001"/>
    <n v="215.79936000000001"/>
    <x v="8"/>
    <x v="5"/>
    <s v="Linie 22"/>
    <n v="5022"/>
  </r>
  <r>
    <x v="1"/>
    <x v="0"/>
    <n v="58000106"/>
    <x v="792"/>
    <d v="2021-09-07T00:00:00"/>
    <x v="2"/>
    <n v="7000121355"/>
    <n v="67"/>
    <x v="2"/>
    <x v="2"/>
    <n v="90.45"/>
    <n v="6.7637999999999998"/>
    <n v="453.1746"/>
    <x v="3"/>
    <x v="1"/>
    <s v="Linie 1"/>
    <n v="5001"/>
  </r>
  <r>
    <x v="1"/>
    <x v="0"/>
    <n v="58000112"/>
    <x v="226"/>
    <d v="2021-09-07T00:00:00"/>
    <x v="2"/>
    <n v="7000121721"/>
    <n v="529"/>
    <x v="2"/>
    <x v="2"/>
    <n v="714.15"/>
    <n v="6.6712999999999996"/>
    <n v="3529.1176999999998"/>
    <x v="3"/>
    <x v="1"/>
    <s v="Linie 1"/>
    <n v="5001"/>
  </r>
  <r>
    <x v="1"/>
    <x v="0"/>
    <n v="58000137"/>
    <x v="569"/>
    <d v="2021-09-07T00:00:00"/>
    <x v="2"/>
    <n v="7000122063"/>
    <n v="960"/>
    <x v="2"/>
    <x v="2"/>
    <n v="3264"/>
    <n v="14.9983"/>
    <n v="14398.368"/>
    <x v="7"/>
    <x v="4"/>
    <s v="Subunternehmer"/>
    <n v="9999"/>
  </r>
  <r>
    <x v="1"/>
    <x v="0"/>
    <n v="58000155"/>
    <x v="701"/>
    <d v="2021-09-07T00:00:00"/>
    <x v="2"/>
    <n v="7000122066"/>
    <n v="1323"/>
    <x v="2"/>
    <x v="2"/>
    <n v="4762.8"/>
    <n v="16.623200000000001"/>
    <n v="21992.493600000002"/>
    <x v="7"/>
    <x v="4"/>
    <s v="Subunternehmer"/>
    <n v="9999"/>
  </r>
  <r>
    <x v="1"/>
    <x v="0"/>
    <n v="58000179"/>
    <x v="95"/>
    <d v="2021-09-07T00:00:00"/>
    <x v="2"/>
    <n v="7000122068"/>
    <n v="1260"/>
    <x v="2"/>
    <x v="2"/>
    <n v="5040"/>
    <n v="23.624700000000001"/>
    <n v="29767.121999999999"/>
    <x v="7"/>
    <x v="4"/>
    <s v="Subunternehmer"/>
    <n v="9999"/>
  </r>
  <r>
    <x v="1"/>
    <x v="0"/>
    <n v="58000300"/>
    <x v="385"/>
    <d v="2021-09-07T00:00:00"/>
    <x v="2"/>
    <n v="7000117634"/>
    <n v="3728"/>
    <x v="2"/>
    <x v="2"/>
    <n v="23859.200000000001"/>
    <n v="22.683900000000001"/>
    <n v="84565.579199999993"/>
    <x v="5"/>
    <x v="2"/>
    <s v="Linie 31"/>
    <n v="5031"/>
  </r>
  <r>
    <x v="1"/>
    <x v="0"/>
    <n v="58000337"/>
    <x v="386"/>
    <d v="2021-09-07T00:00:00"/>
    <x v="2"/>
    <n v="7000121722"/>
    <n v="512"/>
    <x v="2"/>
    <x v="2"/>
    <n v="691.2"/>
    <n v="6.4288999999999996"/>
    <n v="3291.5967999999998"/>
    <x v="3"/>
    <x v="1"/>
    <s v="Linie 1"/>
    <n v="5001"/>
  </r>
  <r>
    <x v="1"/>
    <x v="0"/>
    <n v="58000338"/>
    <x v="228"/>
    <d v="2021-09-07T00:00:00"/>
    <x v="2"/>
    <n v="7000121723"/>
    <n v="768"/>
    <x v="2"/>
    <x v="2"/>
    <n v="1036.8"/>
    <n v="6.9443999999999999"/>
    <n v="5333.2992000000004"/>
    <x v="3"/>
    <x v="1"/>
    <s v="Linie 1"/>
    <n v="5001"/>
  </r>
  <r>
    <x v="1"/>
    <x v="0"/>
    <n v="58000458"/>
    <x v="642"/>
    <d v="2021-09-07T00:00:00"/>
    <x v="2"/>
    <n v="7000117636"/>
    <n v="983"/>
    <x v="2"/>
    <x v="2"/>
    <n v="6291.2"/>
    <n v="22.589700000000001"/>
    <n v="22205.6751"/>
    <x v="5"/>
    <x v="2"/>
    <s v="Linie 31"/>
    <n v="5031"/>
  </r>
  <r>
    <x v="1"/>
    <x v="0"/>
    <n v="58000555"/>
    <x v="858"/>
    <d v="2021-09-07T00:00:00"/>
    <x v="2"/>
    <n v="7000117131"/>
    <n v="6120"/>
    <x v="2"/>
    <x v="2"/>
    <n v="58752"/>
    <n v="33.995899999999999"/>
    <n v="208054.908"/>
    <x v="5"/>
    <x v="2"/>
    <s v="Linie 30"/>
    <n v="5030"/>
  </r>
  <r>
    <x v="1"/>
    <x v="0"/>
    <n v="58000609"/>
    <x v="98"/>
    <d v="2021-09-07T00:00:00"/>
    <x v="2"/>
    <n v="7000121677"/>
    <n v="780"/>
    <x v="2"/>
    <x v="2"/>
    <n v="1404"/>
    <n v="10.9306"/>
    <n v="8525.8680000000004"/>
    <x v="4"/>
    <x v="1"/>
    <s v="Linie 33"/>
    <n v="5033"/>
  </r>
  <r>
    <x v="1"/>
    <x v="0"/>
    <n v="58000648"/>
    <x v="231"/>
    <d v="2021-09-07T00:00:00"/>
    <x v="2"/>
    <n v="7000122324"/>
    <n v="136"/>
    <x v="2"/>
    <x v="0"/>
    <n v="136"/>
    <n v="8.7829999999999995"/>
    <n v="1194.4880000000001"/>
    <x v="8"/>
    <x v="5"/>
    <s v="Linie 23"/>
    <n v="5023"/>
  </r>
  <r>
    <x v="1"/>
    <x v="0"/>
    <n v="58000662"/>
    <x v="234"/>
    <d v="2021-09-07T00:00:00"/>
    <x v="2"/>
    <n v="7000122328"/>
    <n v="136"/>
    <x v="2"/>
    <x v="0"/>
    <n v="136"/>
    <n v="8.7815999999999992"/>
    <n v="1194.2976000000001"/>
    <x v="8"/>
    <x v="5"/>
    <s v="Linie 23"/>
    <n v="5023"/>
  </r>
  <r>
    <x v="1"/>
    <x v="0"/>
    <n v="58000686"/>
    <x v="241"/>
    <d v="2021-09-07T00:00:00"/>
    <x v="2"/>
    <n v="7000122335"/>
    <n v="34"/>
    <x v="2"/>
    <x v="0"/>
    <n v="34"/>
    <n v="8.7851999999999997"/>
    <n v="298.6968"/>
    <x v="8"/>
    <x v="5"/>
    <s v="Linie 23"/>
    <n v="5023"/>
  </r>
  <r>
    <x v="1"/>
    <x v="0"/>
    <n v="58000689"/>
    <x v="395"/>
    <d v="2021-09-07T00:00:00"/>
    <x v="2"/>
    <n v="7000122336"/>
    <n v="68"/>
    <x v="2"/>
    <x v="0"/>
    <n v="74.8"/>
    <n v="6.5807000000000002"/>
    <n v="492.23635999999999"/>
    <x v="8"/>
    <x v="5"/>
    <s v="Linie 20"/>
    <n v="5020"/>
  </r>
  <r>
    <x v="1"/>
    <x v="0"/>
    <n v="58000713"/>
    <x v="246"/>
    <d v="2021-09-07T00:00:00"/>
    <x v="2"/>
    <n v="7000122345"/>
    <n v="68"/>
    <x v="2"/>
    <x v="0"/>
    <n v="68"/>
    <n v="8.7841000000000005"/>
    <n v="597.31880000000001"/>
    <x v="8"/>
    <x v="5"/>
    <s v="Linie 23"/>
    <n v="5023"/>
  </r>
  <r>
    <x v="1"/>
    <x v="0"/>
    <n v="58000730"/>
    <x v="250"/>
    <d v="2021-09-07T00:00:00"/>
    <x v="2"/>
    <n v="7000122346"/>
    <n v="136"/>
    <x v="2"/>
    <x v="0"/>
    <n v="149.6"/>
    <n v="6.5758000000000001"/>
    <n v="983.73968000000002"/>
    <x v="8"/>
    <x v="5"/>
    <s v="Linie 20"/>
    <n v="5020"/>
  </r>
  <r>
    <x v="1"/>
    <x v="0"/>
    <n v="58000731"/>
    <x v="595"/>
    <d v="2021-09-07T00:00:00"/>
    <x v="2"/>
    <n v="7000122347"/>
    <n v="68"/>
    <x v="2"/>
    <x v="0"/>
    <n v="68"/>
    <n v="9.4652999999999992"/>
    <n v="643.6404"/>
    <x v="8"/>
    <x v="5"/>
    <s v="Linie 22"/>
    <n v="5022"/>
  </r>
  <r>
    <x v="1"/>
    <x v="0"/>
    <n v="58000734"/>
    <x v="100"/>
    <d v="2021-09-07T00:00:00"/>
    <x v="2"/>
    <n v="7000121745"/>
    <n v="68"/>
    <x v="2"/>
    <x v="0"/>
    <n v="67.319999999999993"/>
    <n v="7.4071999999999996"/>
    <n v="498.65270400000003"/>
    <x v="8"/>
    <x v="5"/>
    <s v="Linie 21"/>
    <n v="5021"/>
  </r>
  <r>
    <x v="1"/>
    <x v="0"/>
    <n v="58000734"/>
    <x v="100"/>
    <d v="2021-09-07T00:00:00"/>
    <x v="2"/>
    <n v="7000122349"/>
    <n v="68"/>
    <x v="2"/>
    <x v="0"/>
    <n v="67.319999999999993"/>
    <n v="7.4071999999999996"/>
    <n v="498.65270400000003"/>
    <x v="8"/>
    <x v="5"/>
    <s v="Linie 21"/>
    <n v="5021"/>
  </r>
  <r>
    <x v="1"/>
    <x v="0"/>
    <n v="58000740"/>
    <x v="251"/>
    <d v="2021-09-07T00:00:00"/>
    <x v="2"/>
    <n v="7000122354"/>
    <n v="68"/>
    <x v="2"/>
    <x v="0"/>
    <n v="67.319999999999993"/>
    <n v="7.5030000000000001"/>
    <n v="505.10196000000002"/>
    <x v="8"/>
    <x v="5"/>
    <s v="Linie 21"/>
    <n v="5021"/>
  </r>
  <r>
    <x v="1"/>
    <x v="0"/>
    <n v="58000741"/>
    <x v="752"/>
    <d v="2021-09-07T00:00:00"/>
    <x v="2"/>
    <n v="7000122355"/>
    <n v="68"/>
    <x v="2"/>
    <x v="0"/>
    <n v="68"/>
    <n v="6.6139999999999999"/>
    <n v="449.75200000000001"/>
    <x v="8"/>
    <x v="5"/>
    <s v="Linie 23"/>
    <n v="5023"/>
  </r>
  <r>
    <x v="1"/>
    <x v="0"/>
    <n v="58000743"/>
    <x v="252"/>
    <d v="2021-09-07T00:00:00"/>
    <x v="2"/>
    <n v="7000122356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07T00:00:00"/>
    <x v="2"/>
    <n v="7000122359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07T00:00:00"/>
    <x v="2"/>
    <n v="7000122360"/>
    <n v="68"/>
    <x v="2"/>
    <x v="0"/>
    <n v="68"/>
    <n v="8.7841000000000005"/>
    <n v="597.31880000000001"/>
    <x v="8"/>
    <x v="5"/>
    <s v="Linie 23"/>
    <n v="5023"/>
  </r>
  <r>
    <x v="1"/>
    <x v="0"/>
    <n v="58000756"/>
    <x v="794"/>
    <d v="2021-09-07T00:00:00"/>
    <x v="2"/>
    <n v="7000122293"/>
    <n v="238"/>
    <x v="2"/>
    <x v="0"/>
    <n v="238"/>
    <n v="11.058299999999999"/>
    <n v="2631.8753999999999"/>
    <x v="8"/>
    <x v="5"/>
    <s v="Linie 29"/>
    <n v="5029"/>
  </r>
  <r>
    <x v="1"/>
    <x v="0"/>
    <n v="58000770"/>
    <x v="256"/>
    <d v="2021-09-07T00:00:00"/>
    <x v="2"/>
    <n v="7000122367"/>
    <n v="68"/>
    <x v="2"/>
    <x v="0"/>
    <n v="68"/>
    <n v="8.77"/>
    <n v="596.36"/>
    <x v="8"/>
    <x v="5"/>
    <s v="Linie 23"/>
    <n v="5023"/>
  </r>
  <r>
    <x v="1"/>
    <x v="0"/>
    <n v="58000774"/>
    <x v="407"/>
    <d v="2021-09-07T00:00:00"/>
    <x v="2"/>
    <n v="7000122369"/>
    <n v="136"/>
    <x v="2"/>
    <x v="0"/>
    <n v="149.6"/>
    <n v="6.5792000000000002"/>
    <n v="984.24832000000004"/>
    <x v="8"/>
    <x v="5"/>
    <s v="Linie 20"/>
    <n v="5020"/>
  </r>
  <r>
    <x v="1"/>
    <x v="0"/>
    <n v="58000827"/>
    <x v="753"/>
    <d v="2021-09-07T00:00:00"/>
    <x v="2"/>
    <n v="7000121878"/>
    <n v="2465"/>
    <x v="2"/>
    <x v="0"/>
    <n v="2465"/>
    <n v="6.5709999999999997"/>
    <n v="16197.514999999999"/>
    <x v="8"/>
    <x v="5"/>
    <s v="Linie 23"/>
    <n v="5023"/>
  </r>
  <r>
    <x v="1"/>
    <x v="0"/>
    <n v="58000833"/>
    <x v="920"/>
    <d v="2021-09-07T00:00:00"/>
    <x v="2"/>
    <n v="7000122374"/>
    <n v="170"/>
    <x v="2"/>
    <x v="0"/>
    <n v="168.3"/>
    <n v="7.9766000000000004"/>
    <n v="1342.4617800000001"/>
    <x v="8"/>
    <x v="5"/>
    <s v="Linie 20"/>
    <n v="5020"/>
  </r>
  <r>
    <x v="1"/>
    <x v="0"/>
    <n v="58000845"/>
    <x v="596"/>
    <d v="2021-09-07T00:00:00"/>
    <x v="2"/>
    <n v="7000122378"/>
    <n v="3060"/>
    <x v="2"/>
    <x v="0"/>
    <n v="3060"/>
    <n v="9.4031000000000002"/>
    <n v="28773.486000000001"/>
    <x v="8"/>
    <x v="5"/>
    <s v="Linie 22"/>
    <n v="5022"/>
  </r>
  <r>
    <x v="1"/>
    <x v="0"/>
    <n v="58000849"/>
    <x v="517"/>
    <d v="2021-09-07T00:00:00"/>
    <x v="2"/>
    <n v="7000122294"/>
    <n v="2125"/>
    <x v="2"/>
    <x v="0"/>
    <n v="2125"/>
    <n v="11.0169"/>
    <n v="23410.912499999999"/>
    <x v="8"/>
    <x v="5"/>
    <s v="Linie 29"/>
    <n v="5029"/>
  </r>
  <r>
    <x v="1"/>
    <x v="0"/>
    <n v="58000856"/>
    <x v="259"/>
    <d v="2021-09-07T00:00:00"/>
    <x v="2"/>
    <n v="7000122381"/>
    <n v="748"/>
    <x v="2"/>
    <x v="0"/>
    <n v="748"/>
    <n v="8.7848000000000006"/>
    <n v="6571.0303999999996"/>
    <x v="8"/>
    <x v="5"/>
    <s v="Linie 23"/>
    <n v="5023"/>
  </r>
  <r>
    <x v="1"/>
    <x v="0"/>
    <n v="58000859"/>
    <x v="260"/>
    <d v="2021-09-07T00:00:00"/>
    <x v="2"/>
    <n v="7000122382"/>
    <n v="476"/>
    <x v="2"/>
    <x v="0"/>
    <n v="523.6"/>
    <n v="6.5780000000000003"/>
    <n v="3444.2408"/>
    <x v="8"/>
    <x v="5"/>
    <s v="Linie 20"/>
    <n v="5020"/>
  </r>
  <r>
    <x v="1"/>
    <x v="0"/>
    <n v="58000863"/>
    <x v="261"/>
    <d v="2021-09-07T00:00:00"/>
    <x v="2"/>
    <n v="7000122384"/>
    <n v="170"/>
    <x v="2"/>
    <x v="0"/>
    <n v="170"/>
    <n v="8.7910000000000004"/>
    <n v="1494.47"/>
    <x v="8"/>
    <x v="5"/>
    <s v="Linie 23"/>
    <n v="5023"/>
  </r>
  <r>
    <x v="1"/>
    <x v="0"/>
    <n v="58000885"/>
    <x v="265"/>
    <d v="2021-09-07T00:00:00"/>
    <x v="2"/>
    <n v="7000122387"/>
    <n v="544"/>
    <x v="2"/>
    <x v="0"/>
    <n v="598.4"/>
    <n v="6.5925000000000002"/>
    <n v="3944.9520000000002"/>
    <x v="8"/>
    <x v="5"/>
    <s v="Linie 20"/>
    <n v="5020"/>
  </r>
  <r>
    <x v="1"/>
    <x v="0"/>
    <n v="58000892"/>
    <x v="266"/>
    <d v="2021-09-07T00:00:00"/>
    <x v="2"/>
    <n v="7000122391"/>
    <n v="136"/>
    <x v="2"/>
    <x v="0"/>
    <n v="136"/>
    <n v="8.7815999999999992"/>
    <n v="1194.2976000000001"/>
    <x v="8"/>
    <x v="5"/>
    <s v="Linie 23"/>
    <n v="5023"/>
  </r>
  <r>
    <x v="1"/>
    <x v="0"/>
    <n v="58000896"/>
    <x v="865"/>
    <d v="2021-09-07T00:00:00"/>
    <x v="2"/>
    <n v="7000122392"/>
    <n v="476"/>
    <x v="2"/>
    <x v="0"/>
    <n v="471.24"/>
    <n v="7.5039999999999996"/>
    <n v="3536.18496"/>
    <x v="8"/>
    <x v="5"/>
    <s v="Linie 21"/>
    <n v="5021"/>
  </r>
  <r>
    <x v="1"/>
    <x v="0"/>
    <n v="58000900"/>
    <x v="866"/>
    <d v="2021-09-07T00:00:00"/>
    <x v="2"/>
    <n v="7000122006"/>
    <n v="1183"/>
    <x v="2"/>
    <x v="2"/>
    <n v="2839.2"/>
    <n v="23.767299999999999"/>
    <n v="28116.715899999999"/>
    <x v="7"/>
    <x v="4"/>
    <s v="Subunternehmer"/>
    <n v="9999"/>
  </r>
  <r>
    <x v="1"/>
    <x v="0"/>
    <n v="58000904"/>
    <x v="268"/>
    <d v="2021-09-07T00:00:00"/>
    <x v="2"/>
    <n v="7000122394"/>
    <n v="170"/>
    <x v="2"/>
    <x v="0"/>
    <n v="168.3"/>
    <n v="7.5054999999999996"/>
    <n v="1263.1756499999999"/>
    <x v="8"/>
    <x v="5"/>
    <s v="Linie 21"/>
    <n v="5021"/>
  </r>
  <r>
    <x v="1"/>
    <x v="0"/>
    <n v="58000906"/>
    <x v="867"/>
    <d v="2021-09-07T00:00:00"/>
    <x v="2"/>
    <n v="7000122395"/>
    <n v="204"/>
    <x v="2"/>
    <x v="0"/>
    <n v="201.96"/>
    <n v="7.5088999999999997"/>
    <n v="1516.4974440000001"/>
    <x v="8"/>
    <x v="5"/>
    <s v="Linie 21"/>
    <n v="5021"/>
  </r>
  <r>
    <x v="1"/>
    <x v="0"/>
    <n v="58000908"/>
    <x v="270"/>
    <d v="2021-09-07T00:00:00"/>
    <x v="2"/>
    <n v="7000122397"/>
    <n v="204"/>
    <x v="2"/>
    <x v="0"/>
    <n v="201.96"/>
    <n v="7.5054999999999996"/>
    <n v="1515.81078"/>
    <x v="8"/>
    <x v="5"/>
    <s v="Linie 21"/>
    <n v="5021"/>
  </r>
  <r>
    <x v="1"/>
    <x v="0"/>
    <n v="58000927"/>
    <x v="575"/>
    <d v="2021-09-07T00:00:00"/>
    <x v="2"/>
    <n v="7000121762"/>
    <n v="1615"/>
    <x v="2"/>
    <x v="0"/>
    <n v="1598.85"/>
    <n v="7.3616999999999999"/>
    <n v="11770.254045"/>
    <x v="8"/>
    <x v="5"/>
    <s v="Linie 21"/>
    <n v="5021"/>
  </r>
  <r>
    <x v="1"/>
    <x v="0"/>
    <n v="58000928"/>
    <x v="106"/>
    <d v="2021-09-07T00:00:00"/>
    <x v="2"/>
    <n v="7000122401"/>
    <n v="102"/>
    <x v="2"/>
    <x v="0"/>
    <n v="100.98"/>
    <n v="7.3989000000000003"/>
    <n v="747.14092200000005"/>
    <x v="8"/>
    <x v="5"/>
    <s v="Linie 21"/>
    <n v="5021"/>
  </r>
  <r>
    <x v="1"/>
    <x v="0"/>
    <n v="58000929"/>
    <x v="107"/>
    <d v="2021-09-07T00:00:00"/>
    <x v="2"/>
    <n v="7000122402"/>
    <n v="374"/>
    <x v="2"/>
    <x v="0"/>
    <n v="370.26"/>
    <n v="7.4116"/>
    <n v="2744.219016"/>
    <x v="8"/>
    <x v="5"/>
    <s v="Linie 21"/>
    <n v="5021"/>
  </r>
  <r>
    <x v="1"/>
    <x v="0"/>
    <n v="58000931"/>
    <x v="108"/>
    <d v="2021-09-07T00:00:00"/>
    <x v="2"/>
    <n v="7000122403"/>
    <n v="102"/>
    <x v="2"/>
    <x v="0"/>
    <n v="100.98"/>
    <n v="7.4097"/>
    <n v="748.23150599999997"/>
    <x v="8"/>
    <x v="5"/>
    <s v="Linie 21"/>
    <n v="5021"/>
  </r>
  <r>
    <x v="1"/>
    <x v="0"/>
    <n v="58000939"/>
    <x v="921"/>
    <d v="2021-09-07T00:00:00"/>
    <x v="2"/>
    <n v="7000122404"/>
    <n v="136"/>
    <x v="2"/>
    <x v="0"/>
    <n v="134.63999999999999"/>
    <n v="7.5054999999999996"/>
    <n v="1010.54052"/>
    <x v="8"/>
    <x v="5"/>
    <s v="Linie 21"/>
    <n v="5021"/>
  </r>
  <r>
    <x v="1"/>
    <x v="0"/>
    <n v="58000940"/>
    <x v="414"/>
    <d v="2021-09-07T00:00:00"/>
    <x v="2"/>
    <n v="7000122477"/>
    <n v="34"/>
    <x v="2"/>
    <x v="0"/>
    <n v="37.4"/>
    <n v="6.5814000000000004"/>
    <n v="246.14436000000001"/>
    <x v="8"/>
    <x v="5"/>
    <s v="Linie 20"/>
    <n v="5020"/>
  </r>
  <r>
    <x v="1"/>
    <x v="0"/>
    <n v="58000954"/>
    <x v="577"/>
    <d v="2021-09-07T00:00:00"/>
    <x v="2"/>
    <n v="7000122406"/>
    <n v="68"/>
    <x v="2"/>
    <x v="0"/>
    <n v="67.319999999999993"/>
    <n v="7.4071999999999996"/>
    <n v="498.65270400000003"/>
    <x v="8"/>
    <x v="5"/>
    <s v="Linie 21"/>
    <n v="5021"/>
  </r>
  <r>
    <x v="1"/>
    <x v="0"/>
    <n v="58000977"/>
    <x v="869"/>
    <d v="2021-09-07T00:00:00"/>
    <x v="2"/>
    <n v="7000122410"/>
    <n v="68"/>
    <x v="2"/>
    <x v="0"/>
    <n v="67.319999999999993"/>
    <n v="7.5378999999999996"/>
    <n v="507.45142800000002"/>
    <x v="8"/>
    <x v="5"/>
    <s v="Linie 21"/>
    <n v="5021"/>
  </r>
  <r>
    <x v="1"/>
    <x v="0"/>
    <n v="58000984"/>
    <x v="418"/>
    <d v="2021-09-07T00:00:00"/>
    <x v="2"/>
    <n v="7000122411"/>
    <n v="272"/>
    <x v="2"/>
    <x v="0"/>
    <n v="299.2"/>
    <n v="6.5829000000000004"/>
    <n v="1969.6036799999999"/>
    <x v="8"/>
    <x v="5"/>
    <s v="Linie 20"/>
    <n v="5020"/>
  </r>
  <r>
    <x v="1"/>
    <x v="0"/>
    <n v="58000987"/>
    <x v="578"/>
    <d v="2021-09-07T00:00:00"/>
    <x v="2"/>
    <n v="7000121773"/>
    <n v="68"/>
    <x v="2"/>
    <x v="0"/>
    <n v="67.319999999999993"/>
    <n v="7.4116"/>
    <n v="498.94891200000001"/>
    <x v="8"/>
    <x v="5"/>
    <s v="Linie 21"/>
    <n v="5021"/>
  </r>
  <r>
    <x v="1"/>
    <x v="0"/>
    <n v="58000988"/>
    <x v="757"/>
    <d v="2021-09-07T00:00:00"/>
    <x v="2"/>
    <n v="7000122413"/>
    <n v="136"/>
    <x v="2"/>
    <x v="0"/>
    <n v="136"/>
    <n v="6.6181000000000001"/>
    <n v="900.0616"/>
    <x v="8"/>
    <x v="5"/>
    <s v="Linie 23"/>
    <n v="5023"/>
  </r>
  <r>
    <x v="1"/>
    <x v="0"/>
    <n v="58000996"/>
    <x v="420"/>
    <d v="2021-09-07T00:00:00"/>
    <x v="2"/>
    <n v="7000122415"/>
    <n v="272"/>
    <x v="2"/>
    <x v="0"/>
    <n v="299.2"/>
    <n v="6.5730000000000004"/>
    <n v="1966.6415999999999"/>
    <x v="8"/>
    <x v="5"/>
    <s v="Linie 20"/>
    <n v="5020"/>
  </r>
  <r>
    <x v="1"/>
    <x v="0"/>
    <n v="58001000"/>
    <x v="837"/>
    <d v="2021-09-07T00:00:00"/>
    <x v="2"/>
    <n v="7000122419"/>
    <n v="136"/>
    <x v="2"/>
    <x v="0"/>
    <n v="136"/>
    <n v="8.7815999999999992"/>
    <n v="1194.2976000000001"/>
    <x v="8"/>
    <x v="5"/>
    <s v="Linie 23"/>
    <n v="5023"/>
  </r>
  <r>
    <x v="1"/>
    <x v="0"/>
    <n v="58001001"/>
    <x v="110"/>
    <d v="2021-09-07T00:00:00"/>
    <x v="2"/>
    <n v="7000121777"/>
    <n v="136"/>
    <x v="2"/>
    <x v="0"/>
    <n v="134.63999999999999"/>
    <n v="7.4090999999999996"/>
    <n v="997.56122400000004"/>
    <x v="8"/>
    <x v="5"/>
    <s v="Linie 21"/>
    <n v="5021"/>
  </r>
  <r>
    <x v="1"/>
    <x v="0"/>
    <n v="58001001"/>
    <x v="110"/>
    <d v="2021-09-07T00:00:00"/>
    <x v="2"/>
    <n v="7000122420"/>
    <n v="136"/>
    <x v="2"/>
    <x v="0"/>
    <n v="134.63999999999999"/>
    <n v="7.4090999999999996"/>
    <n v="997.56122400000004"/>
    <x v="8"/>
    <x v="5"/>
    <s v="Linie 21"/>
    <n v="5021"/>
  </r>
  <r>
    <x v="1"/>
    <x v="0"/>
    <n v="58001029"/>
    <x v="424"/>
    <d v="2021-09-07T00:00:00"/>
    <x v="2"/>
    <n v="7000122428"/>
    <n v="272"/>
    <x v="2"/>
    <x v="0"/>
    <n v="299.2"/>
    <n v="6.5814000000000004"/>
    <n v="1969.15488"/>
    <x v="8"/>
    <x v="5"/>
    <s v="Linie 20"/>
    <n v="5020"/>
  </r>
  <r>
    <x v="1"/>
    <x v="0"/>
    <n v="58001030"/>
    <x v="651"/>
    <d v="2021-09-07T00:00:00"/>
    <x v="2"/>
    <n v="7000122010"/>
    <n v="770"/>
    <x v="2"/>
    <x v="2"/>
    <n v="1848"/>
    <n v="14.5463"/>
    <n v="11200.651"/>
    <x v="7"/>
    <x v="4"/>
    <s v="Subunternehmer"/>
    <n v="9999"/>
  </r>
  <r>
    <x v="1"/>
    <x v="0"/>
    <n v="58001049"/>
    <x v="283"/>
    <d v="2021-09-07T00:00:00"/>
    <x v="2"/>
    <n v="7000122434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09-07T00:00:00"/>
    <x v="2"/>
    <n v="7000121906"/>
    <n v="68"/>
    <x v="2"/>
    <x v="0"/>
    <n v="68"/>
    <n v="6.6139999999999999"/>
    <n v="449.75200000000001"/>
    <x v="8"/>
    <x v="5"/>
    <s v="Linie 23"/>
    <n v="5023"/>
  </r>
  <r>
    <x v="1"/>
    <x v="0"/>
    <n v="58001071"/>
    <x v="432"/>
    <d v="2021-09-07T00:00:00"/>
    <x v="2"/>
    <n v="7000121843"/>
    <n v="340"/>
    <x v="2"/>
    <x v="0"/>
    <n v="442"/>
    <n v="7.1657999999999999"/>
    <n v="3167.2836000000002"/>
    <x v="4"/>
    <x v="1"/>
    <s v="Linie 36"/>
    <n v="5036"/>
  </r>
  <r>
    <x v="1"/>
    <x v="0"/>
    <n v="58001092"/>
    <x v="883"/>
    <d v="2021-09-07T00:00:00"/>
    <x v="2"/>
    <n v="7000122448"/>
    <n v="136"/>
    <x v="2"/>
    <x v="0"/>
    <n v="134.63999999999999"/>
    <n v="7.5015999999999998"/>
    <n v="1010.0154240000001"/>
    <x v="8"/>
    <x v="5"/>
    <s v="Linie 21"/>
    <n v="5021"/>
  </r>
  <r>
    <x v="1"/>
    <x v="0"/>
    <n v="58001095"/>
    <x v="600"/>
    <d v="2021-09-07T00:00:00"/>
    <x v="2"/>
    <n v="7000122451"/>
    <n v="68"/>
    <x v="2"/>
    <x v="0"/>
    <n v="68"/>
    <n v="9.4652999999999992"/>
    <n v="643.6404"/>
    <x v="8"/>
    <x v="5"/>
    <s v="Linie 22"/>
    <n v="5022"/>
  </r>
  <r>
    <x v="1"/>
    <x v="0"/>
    <n v="58001109"/>
    <x v="115"/>
    <d v="2021-09-07T00:00:00"/>
    <x v="2"/>
    <n v="7000121802"/>
    <n v="306"/>
    <x v="2"/>
    <x v="0"/>
    <n v="302.94"/>
    <n v="7.4082999999999997"/>
    <n v="2244.2704020000001"/>
    <x v="8"/>
    <x v="5"/>
    <s v="Linie 21"/>
    <n v="5021"/>
  </r>
  <r>
    <x v="1"/>
    <x v="0"/>
    <n v="58001121"/>
    <x v="438"/>
    <d v="2021-09-07T00:00:00"/>
    <x v="2"/>
    <n v="7000122607"/>
    <n v="34"/>
    <x v="2"/>
    <x v="0"/>
    <n v="37.4"/>
    <n v="6.5814000000000004"/>
    <n v="246.14436000000001"/>
    <x v="8"/>
    <x v="5"/>
    <s v="Linie 20"/>
    <n v="5020"/>
  </r>
  <r>
    <x v="1"/>
    <x v="0"/>
    <n v="58001123"/>
    <x v="583"/>
    <d v="2021-09-07T00:00:00"/>
    <x v="2"/>
    <n v="7000121809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09-07T00:00:00"/>
    <x v="2"/>
    <n v="7000121816"/>
    <n v="136"/>
    <x v="2"/>
    <x v="0"/>
    <n v="134.63999999999999"/>
    <n v="7.4420999999999999"/>
    <n v="1002.0043439999999"/>
    <x v="8"/>
    <x v="5"/>
    <s v="Linie 21"/>
    <n v="5021"/>
  </r>
  <r>
    <x v="1"/>
    <x v="0"/>
    <n v="58001140"/>
    <x v="116"/>
    <d v="2021-09-07T00:00:00"/>
    <x v="2"/>
    <n v="7000122461"/>
    <n v="68"/>
    <x v="2"/>
    <x v="0"/>
    <n v="67.319999999999993"/>
    <n v="7.4420999999999999"/>
    <n v="501.00217199999997"/>
    <x v="8"/>
    <x v="5"/>
    <s v="Linie 21"/>
    <n v="5021"/>
  </r>
  <r>
    <x v="1"/>
    <x v="0"/>
    <n v="58001143"/>
    <x v="720"/>
    <d v="2021-09-07T00:00:00"/>
    <x v="2"/>
    <n v="7000122292"/>
    <n v="680"/>
    <x v="2"/>
    <x v="0"/>
    <n v="673.2"/>
    <n v="8.6516999999999999"/>
    <n v="5824.3244400000003"/>
    <x v="8"/>
    <x v="5"/>
    <s v="Linie 29"/>
    <n v="5029"/>
  </r>
  <r>
    <x v="1"/>
    <x v="0"/>
    <n v="58001144"/>
    <x v="118"/>
    <d v="2021-09-07T00:00:00"/>
    <x v="2"/>
    <n v="7000121845"/>
    <n v="336"/>
    <x v="2"/>
    <x v="0"/>
    <n v="436.8"/>
    <n v="9.2195"/>
    <n v="4027.0776000000001"/>
    <x v="4"/>
    <x v="1"/>
    <s v="Linie 36"/>
    <n v="5036"/>
  </r>
  <r>
    <x v="1"/>
    <x v="0"/>
    <n v="59500008"/>
    <x v="798"/>
    <d v="2021-09-07T00:00:00"/>
    <x v="2"/>
    <n v="7000122538"/>
    <n v="11"/>
    <x v="2"/>
    <x v="0"/>
    <n v="33"/>
    <n v="2.6974"/>
    <n v="89.014200000000002"/>
    <x v="3"/>
    <x v="1"/>
    <s v="Espera"/>
    <n v="5901"/>
  </r>
  <r>
    <x v="1"/>
    <x v="0"/>
    <n v="59500020"/>
    <x v="658"/>
    <d v="2021-09-07T00:00:00"/>
    <x v="2"/>
    <n v="7000122570"/>
    <n v="215"/>
    <x v="0"/>
    <x v="0"/>
    <n v="215"/>
    <n v="2.5"/>
    <n v="537.5"/>
    <x v="0"/>
    <x v="0"/>
    <s v="Vacumierung"/>
    <n v="5902"/>
  </r>
  <r>
    <x v="1"/>
    <x v="0"/>
    <n v="59500024"/>
    <x v="659"/>
    <d v="2021-09-07T00:00:00"/>
    <x v="2"/>
    <n v="7000122571"/>
    <n v="741"/>
    <x v="0"/>
    <x v="0"/>
    <n v="741"/>
    <n v="2.3342999999999998"/>
    <n v="1729.7163"/>
    <x v="0"/>
    <x v="0"/>
    <s v="Vacumierung"/>
    <n v="5902"/>
  </r>
  <r>
    <x v="1"/>
    <x v="0"/>
    <n v="59500027"/>
    <x v="799"/>
    <d v="2021-09-07T00:00:00"/>
    <x v="2"/>
    <n v="7000122550"/>
    <n v="438"/>
    <x v="0"/>
    <x v="0"/>
    <n v="438"/>
    <n v="2.5"/>
    <n v="1095"/>
    <x v="0"/>
    <x v="0"/>
    <s v="Vacumierung"/>
    <n v="5902"/>
  </r>
  <r>
    <x v="1"/>
    <x v="0"/>
    <n v="59500035"/>
    <x v="800"/>
    <d v="2021-09-07T00:00:00"/>
    <x v="2"/>
    <n v="7000122551"/>
    <n v="370"/>
    <x v="0"/>
    <x v="0"/>
    <n v="370"/>
    <n v="0.56630000000000003"/>
    <n v="209.53100000000001"/>
    <x v="0"/>
    <x v="0"/>
    <s v="Vacumierung"/>
    <n v="5902"/>
  </r>
  <r>
    <x v="1"/>
    <x v="0"/>
    <n v="59500041"/>
    <x v="660"/>
    <d v="2021-09-07T00:00:00"/>
    <x v="2"/>
    <n v="7000122573"/>
    <n v="394"/>
    <x v="0"/>
    <x v="0"/>
    <n v="394"/>
    <n v="2.3342999999999998"/>
    <n v="919.71420000000001"/>
    <x v="0"/>
    <x v="0"/>
    <s v="Vacumierung"/>
    <n v="5902"/>
  </r>
  <r>
    <x v="1"/>
    <x v="0"/>
    <n v="59500049"/>
    <x v="762"/>
    <d v="2021-09-07T00:00:00"/>
    <x v="2"/>
    <n v="7000122563"/>
    <n v="262"/>
    <x v="0"/>
    <x v="0"/>
    <n v="262"/>
    <n v="0.56630000000000003"/>
    <n v="148.3706"/>
    <x v="0"/>
    <x v="0"/>
    <s v="Vacumierung"/>
    <n v="5902"/>
  </r>
  <r>
    <x v="1"/>
    <x v="0"/>
    <n v="59500050"/>
    <x v="967"/>
    <d v="2021-09-07T00:00:00"/>
    <x v="2"/>
    <n v="7000122572"/>
    <n v="14"/>
    <x v="0"/>
    <x v="0"/>
    <n v="14"/>
    <n v="5.67E-2"/>
    <n v="0.79379999999999995"/>
    <x v="0"/>
    <x v="0"/>
    <s v="Vacumierung"/>
    <n v="5902"/>
  </r>
  <r>
    <x v="1"/>
    <x v="0"/>
    <m/>
    <x v="120"/>
    <d v="2021-09-07T00:00:00"/>
    <x v="2"/>
    <n v="7000122054"/>
    <n v="0"/>
    <x v="3"/>
    <x v="3"/>
    <n v="0"/>
    <n v="0"/>
    <n v="0"/>
    <x v="0"/>
    <x v="0"/>
    <s v="Große Schneidemaschine Lachnit"/>
    <n v="1100"/>
  </r>
  <r>
    <x v="1"/>
    <x v="0"/>
    <m/>
    <x v="121"/>
    <d v="2021-09-07T00:00:00"/>
    <x v="2"/>
    <n v="7000119896"/>
    <n v="0"/>
    <x v="3"/>
    <x v="3"/>
    <n v="0"/>
    <n v="0"/>
    <n v="0"/>
    <x v="0"/>
    <x v="0"/>
    <s v="Kleine Schneidemaschine Käseteiler"/>
    <n v="1200"/>
  </r>
  <r>
    <x v="1"/>
    <x v="0"/>
    <m/>
    <x v="123"/>
    <d v="2021-09-07T00:00:00"/>
    <x v="2"/>
    <n v="7000122167"/>
    <n v="0"/>
    <x v="3"/>
    <x v="3"/>
    <n v="0"/>
    <n v="0"/>
    <n v="0"/>
    <x v="2"/>
    <x v="0"/>
    <s v="Thrun 2"/>
    <n v="2030"/>
  </r>
  <r>
    <x v="1"/>
    <x v="0"/>
    <m/>
    <x v="124"/>
    <d v="2021-09-07T00:00:00"/>
    <x v="2"/>
    <n v="7000122212"/>
    <n v="0"/>
    <x v="3"/>
    <x v="3"/>
    <n v="0"/>
    <n v="0"/>
    <n v="0"/>
    <x v="2"/>
    <x v="0"/>
    <s v="Mischer 1"/>
    <n v="2040"/>
  </r>
  <r>
    <x v="1"/>
    <x v="0"/>
    <m/>
    <x v="125"/>
    <d v="2021-09-07T00:00:00"/>
    <x v="2"/>
    <n v="7000122210"/>
    <n v="0"/>
    <x v="3"/>
    <x v="3"/>
    <n v="0"/>
    <n v="0"/>
    <n v="0"/>
    <x v="2"/>
    <x v="0"/>
    <s v="Mischer 2"/>
    <n v="2050"/>
  </r>
  <r>
    <x v="1"/>
    <x v="0"/>
    <m/>
    <x v="127"/>
    <d v="2021-09-07T00:00:00"/>
    <x v="2"/>
    <n v="7000122226"/>
    <n v="0"/>
    <x v="3"/>
    <x v="3"/>
    <n v="0"/>
    <n v="0"/>
    <n v="0"/>
    <x v="1"/>
    <x v="0"/>
    <s v="Füller unter M1"/>
    <n v="3010"/>
  </r>
  <r>
    <x v="1"/>
    <x v="0"/>
    <m/>
    <x v="128"/>
    <d v="2021-09-07T00:00:00"/>
    <x v="2"/>
    <n v="7000122183"/>
    <n v="0"/>
    <x v="3"/>
    <x v="3"/>
    <n v="0"/>
    <n v="0"/>
    <n v="0"/>
    <x v="1"/>
    <x v="0"/>
    <s v="Füller unter M2"/>
    <n v="3020"/>
  </r>
  <r>
    <x v="1"/>
    <x v="0"/>
    <m/>
    <x v="128"/>
    <d v="2021-09-07T00:00:00"/>
    <x v="2"/>
    <n v="7000122597"/>
    <n v="0"/>
    <x v="3"/>
    <x v="3"/>
    <n v="0"/>
    <n v="0"/>
    <n v="0"/>
    <x v="1"/>
    <x v="0"/>
    <s v="Füller unter M2"/>
    <n v="3020"/>
  </r>
  <r>
    <x v="1"/>
    <x v="0"/>
    <m/>
    <x v="129"/>
    <d v="2021-09-07T00:00:00"/>
    <x v="2"/>
    <n v="7000122004"/>
    <n v="0"/>
    <x v="3"/>
    <x v="3"/>
    <n v="0"/>
    <n v="0"/>
    <n v="0"/>
    <x v="1"/>
    <x v="0"/>
    <s v="Füller unter Thrun 2"/>
    <n v="3030"/>
  </r>
  <r>
    <x v="1"/>
    <x v="0"/>
    <m/>
    <x v="132"/>
    <d v="2021-09-07T00:00:00"/>
    <x v="2"/>
    <n v="7000122490"/>
    <n v="0"/>
    <x v="3"/>
    <x v="3"/>
    <n v="0"/>
    <n v="0"/>
    <n v="0"/>
    <x v="8"/>
    <x v="5"/>
    <s v="Linie 20"/>
    <n v="5020"/>
  </r>
  <r>
    <x v="1"/>
    <x v="0"/>
    <m/>
    <x v="132"/>
    <d v="2021-09-07T00:00:00"/>
    <x v="2"/>
    <n v="7000122493"/>
    <n v="0"/>
    <x v="3"/>
    <x v="3"/>
    <n v="0"/>
    <n v="0"/>
    <n v="0"/>
    <x v="8"/>
    <x v="5"/>
    <s v="Linie 20"/>
    <n v="5020"/>
  </r>
  <r>
    <x v="1"/>
    <x v="0"/>
    <m/>
    <x v="133"/>
    <d v="2021-09-07T00:00:00"/>
    <x v="2"/>
    <n v="7000122495"/>
    <n v="0"/>
    <x v="3"/>
    <x v="3"/>
    <n v="0"/>
    <n v="0"/>
    <n v="0"/>
    <x v="8"/>
    <x v="5"/>
    <s v="Linie 21"/>
    <n v="5021"/>
  </r>
  <r>
    <x v="1"/>
    <x v="0"/>
    <m/>
    <x v="134"/>
    <d v="2021-09-07T00:00:00"/>
    <x v="2"/>
    <n v="7000121653"/>
    <n v="0.01"/>
    <x v="1"/>
    <x v="1"/>
    <n v="0"/>
    <n v="0"/>
    <n v="0"/>
    <x v="8"/>
    <x v="5"/>
    <s v="Linie 22"/>
    <n v="5022"/>
  </r>
  <r>
    <x v="1"/>
    <x v="0"/>
    <m/>
    <x v="134"/>
    <d v="2021-09-07T00:00:00"/>
    <x v="2"/>
    <n v="7000122508"/>
    <n v="0.02"/>
    <x v="1"/>
    <x v="1"/>
    <n v="0"/>
    <n v="0"/>
    <n v="0"/>
    <x v="8"/>
    <x v="5"/>
    <s v="Linie 22"/>
    <n v="5022"/>
  </r>
  <r>
    <x v="1"/>
    <x v="0"/>
    <m/>
    <x v="135"/>
    <d v="2021-09-07T00:00:00"/>
    <x v="2"/>
    <n v="7000121926"/>
    <n v="0.01"/>
    <x v="1"/>
    <x v="1"/>
    <n v="0"/>
    <n v="0"/>
    <n v="0"/>
    <x v="8"/>
    <x v="5"/>
    <s v="Linie 23"/>
    <n v="5023"/>
  </r>
  <r>
    <x v="1"/>
    <x v="0"/>
    <m/>
    <x v="135"/>
    <d v="2021-09-07T00:00:00"/>
    <x v="2"/>
    <n v="7000122503"/>
    <n v="0.01"/>
    <x v="1"/>
    <x v="1"/>
    <n v="0"/>
    <n v="0"/>
    <n v="0"/>
    <x v="8"/>
    <x v="5"/>
    <s v="Linie 23"/>
    <n v="5023"/>
  </r>
  <r>
    <x v="1"/>
    <x v="0"/>
    <m/>
    <x v="589"/>
    <d v="2021-09-07T00:00:00"/>
    <x v="2"/>
    <n v="7000121663"/>
    <n v="0"/>
    <x v="3"/>
    <x v="3"/>
    <n v="0"/>
    <n v="0"/>
    <n v="0"/>
    <x v="8"/>
    <x v="5"/>
    <s v="Linie 29"/>
    <n v="5029"/>
  </r>
  <r>
    <x v="1"/>
    <x v="0"/>
    <m/>
    <x v="589"/>
    <d v="2021-09-07T00:00:00"/>
    <x v="2"/>
    <n v="7000122544"/>
    <n v="0"/>
    <x v="3"/>
    <x v="3"/>
    <n v="0"/>
    <n v="0"/>
    <n v="0"/>
    <x v="8"/>
    <x v="5"/>
    <s v="Linie 29"/>
    <n v="5029"/>
  </r>
  <r>
    <x v="1"/>
    <x v="0"/>
    <m/>
    <x v="291"/>
    <d v="2021-09-07T00:00:00"/>
    <x v="2"/>
    <n v="7000121495"/>
    <n v="0"/>
    <x v="3"/>
    <x v="3"/>
    <n v="0"/>
    <n v="0"/>
    <n v="0"/>
    <x v="1"/>
    <x v="0"/>
    <s v="Strudellinie"/>
    <n v="5160"/>
  </r>
  <r>
    <x v="1"/>
    <x v="0"/>
    <m/>
    <x v="454"/>
    <d v="2021-09-07T00:00:00"/>
    <x v="2"/>
    <n v="7000122507"/>
    <n v="0"/>
    <x v="3"/>
    <x v="3"/>
    <n v="0"/>
    <n v="0"/>
    <n v="0"/>
    <x v="8"/>
    <x v="5"/>
    <s v="Linie 23"/>
    <n v="5023"/>
  </r>
  <r>
    <x v="1"/>
    <x v="0"/>
    <m/>
    <x v="293"/>
    <d v="2021-09-07T00:00:00"/>
    <x v="2"/>
    <n v="7000121696"/>
    <n v="0"/>
    <x v="3"/>
    <x v="3"/>
    <n v="0"/>
    <n v="0"/>
    <n v="0"/>
    <x v="4"/>
    <x v="1"/>
    <s v="Linie 36"/>
    <n v="5036"/>
  </r>
  <r>
    <x v="1"/>
    <x v="0"/>
    <m/>
    <x v="293"/>
    <d v="2021-09-07T00:00:00"/>
    <x v="2"/>
    <n v="7000121697"/>
    <n v="0"/>
    <x v="3"/>
    <x v="3"/>
    <n v="0"/>
    <n v="0"/>
    <n v="0"/>
    <x v="4"/>
    <x v="1"/>
    <s v="Linie 36"/>
    <n v="5036"/>
  </r>
  <r>
    <x v="1"/>
    <x v="0"/>
    <m/>
    <x v="294"/>
    <d v="2021-09-07T00:00:00"/>
    <x v="2"/>
    <n v="7000121496"/>
    <n v="0"/>
    <x v="3"/>
    <x v="3"/>
    <n v="0"/>
    <n v="0"/>
    <n v="0"/>
    <x v="1"/>
    <x v="0"/>
    <s v="Strudellinie"/>
    <n v="5160"/>
  </r>
  <r>
    <x v="1"/>
    <x v="0"/>
    <n v="23500036"/>
    <x v="138"/>
    <d v="2021-09-08T00:00:00"/>
    <x v="2"/>
    <n v="7000121966"/>
    <n v="1894"/>
    <x v="0"/>
    <x v="0"/>
    <n v="1894"/>
    <n v="3.3168000000000002"/>
    <n v="6282.0191999999997"/>
    <x v="0"/>
    <x v="0"/>
    <s v="Kleine Schneidemaschine Käseteiler"/>
    <n v="1200"/>
  </r>
  <r>
    <x v="1"/>
    <x v="0"/>
    <n v="23500083"/>
    <x v="0"/>
    <d v="2021-09-08T00:00:00"/>
    <x v="2"/>
    <n v="7000122811"/>
    <n v="18560"/>
    <x v="0"/>
    <x v="0"/>
    <n v="18560"/>
    <n v="3.9175"/>
    <n v="72708.800000000003"/>
    <x v="0"/>
    <x v="0"/>
    <s v="Rohware aus-/umpacken, vorbereiten"/>
    <n v="1300"/>
  </r>
  <r>
    <x v="1"/>
    <x v="0"/>
    <n v="23500285"/>
    <x v="537"/>
    <d v="2021-09-08T00:00:00"/>
    <x v="2"/>
    <n v="7000122625"/>
    <n v="148"/>
    <x v="0"/>
    <x v="0"/>
    <n v="148"/>
    <n v="4.2819000000000003"/>
    <n v="633.72119999999995"/>
    <x v="0"/>
    <x v="0"/>
    <s v="Wolf Zutatenvorbereitung"/>
    <n v="1430"/>
  </r>
  <r>
    <x v="1"/>
    <x v="0"/>
    <n v="23500286"/>
    <x v="142"/>
    <d v="2021-09-08T00:00:00"/>
    <x v="2"/>
    <n v="7000122626"/>
    <n v="484"/>
    <x v="0"/>
    <x v="0"/>
    <n v="484"/>
    <n v="4.2755000000000001"/>
    <n v="2069.3420000000001"/>
    <x v="0"/>
    <x v="0"/>
    <s v="Wolf Zutatenvorbereitung"/>
    <n v="1430"/>
  </r>
  <r>
    <x v="1"/>
    <x v="0"/>
    <n v="23500362"/>
    <x v="8"/>
    <d v="2021-09-08T00:00:00"/>
    <x v="2"/>
    <n v="7000122735"/>
    <n v="94"/>
    <x v="0"/>
    <x v="0"/>
    <n v="94"/>
    <n v="1.1600999999999999"/>
    <n v="109.04940000000001"/>
    <x v="0"/>
    <x v="0"/>
    <s v="Schälen"/>
    <n v="5903"/>
  </r>
  <r>
    <x v="1"/>
    <x v="0"/>
    <n v="23500394"/>
    <x v="670"/>
    <d v="2021-09-08T00:00:00"/>
    <x v="2"/>
    <n v="7000121374"/>
    <n v="0"/>
    <x v="0"/>
    <x v="0"/>
    <n v="0"/>
    <n v="9.2812999999999999"/>
    <n v="0"/>
    <x v="4"/>
    <x v="1"/>
    <s v="Röstofen"/>
    <n v="5420"/>
  </r>
  <r>
    <x v="1"/>
    <x v="0"/>
    <n v="23500524"/>
    <x v="301"/>
    <d v="2021-09-08T00:00:00"/>
    <x v="2"/>
    <n v="7000121970"/>
    <n v="1190"/>
    <x v="0"/>
    <x v="0"/>
    <n v="1190"/>
    <n v="4.3518999999999997"/>
    <n v="5178.7610000000004"/>
    <x v="0"/>
    <x v="0"/>
    <s v="Große Schneidemaschine Lachnit"/>
    <n v="1100"/>
  </r>
  <r>
    <x v="1"/>
    <x v="0"/>
    <n v="23500525"/>
    <x v="148"/>
    <d v="2021-09-08T00:00:00"/>
    <x v="2"/>
    <n v="7000121968"/>
    <n v="1880"/>
    <x v="0"/>
    <x v="0"/>
    <n v="1880"/>
    <n v="3.3622999999999998"/>
    <n v="6321.1239999999998"/>
    <x v="0"/>
    <x v="0"/>
    <s v="Kleine Schneidemaschine Käseteiler"/>
    <n v="1200"/>
  </r>
  <r>
    <x v="1"/>
    <x v="0"/>
    <n v="24000493"/>
    <x v="149"/>
    <d v="2021-09-08T00:00:00"/>
    <x v="2"/>
    <n v="7000122224"/>
    <n v="4403"/>
    <x v="0"/>
    <x v="1"/>
    <n v="4403"/>
    <n v="0"/>
    <n v="0"/>
    <x v="1"/>
    <x v="0"/>
    <s v="Füller unter M1"/>
    <n v="3010"/>
  </r>
  <r>
    <x v="1"/>
    <x v="0"/>
    <n v="29600002"/>
    <x v="461"/>
    <d v="2021-09-08T00:00:00"/>
    <x v="2"/>
    <n v="7000122636"/>
    <n v="2696"/>
    <x v="0"/>
    <x v="0"/>
    <n v="2696"/>
    <n v="2"/>
    <n v="5392"/>
    <x v="0"/>
    <x v="0"/>
    <s v="Rohware aus-/umpacken, vorbereiten"/>
    <n v="1300"/>
  </r>
  <r>
    <x v="1"/>
    <x v="0"/>
    <n v="29600004"/>
    <x v="302"/>
    <d v="2021-09-08T00:00:00"/>
    <x v="2"/>
    <n v="7000122619"/>
    <n v="4373"/>
    <x v="0"/>
    <x v="0"/>
    <n v="4373"/>
    <n v="2.0175999999999998"/>
    <n v="8822.9647999999997"/>
    <x v="0"/>
    <x v="0"/>
    <s v="Rohware aus-/umpacken, vorbereiten"/>
    <n v="1300"/>
  </r>
  <r>
    <x v="1"/>
    <x v="0"/>
    <n v="29600007"/>
    <x v="152"/>
    <d v="2021-09-08T00:00:00"/>
    <x v="2"/>
    <n v="7000122716"/>
    <n v="276"/>
    <x v="0"/>
    <x v="0"/>
    <n v="276"/>
    <n v="0.5"/>
    <n v="138"/>
    <x v="0"/>
    <x v="0"/>
    <s v="Rohware aus-/umpacken, vorbereiten"/>
    <n v="1300"/>
  </r>
  <r>
    <x v="1"/>
    <x v="0"/>
    <n v="29600029"/>
    <x v="156"/>
    <d v="2021-09-08T00:00:00"/>
    <x v="2"/>
    <n v="7000122762"/>
    <n v="405"/>
    <x v="0"/>
    <x v="0"/>
    <n v="405"/>
    <n v="2.5"/>
    <n v="1012.5"/>
    <x v="0"/>
    <x v="0"/>
    <s v="Rohware aus-/umpacken, vorbereiten"/>
    <n v="1300"/>
  </r>
  <r>
    <x v="1"/>
    <x v="0"/>
    <n v="31000169"/>
    <x v="158"/>
    <d v="2021-09-08T00:00:00"/>
    <x v="2"/>
    <n v="7000122286"/>
    <n v="2820"/>
    <x v="1"/>
    <x v="1"/>
    <n v="5442.6"/>
    <n v="5.9943999999999997"/>
    <n v="16904.207999999999"/>
    <x v="1"/>
    <x v="0"/>
    <s v="Füller unter Thrun 2"/>
    <n v="3030"/>
  </r>
  <r>
    <x v="1"/>
    <x v="0"/>
    <n v="31000208"/>
    <x v="922"/>
    <d v="2021-09-08T00:00:00"/>
    <x v="2"/>
    <n v="7000122289"/>
    <n v="433"/>
    <x v="1"/>
    <x v="1"/>
    <n v="4330"/>
    <n v="28.403400000000001"/>
    <n v="12298.672200000001"/>
    <x v="1"/>
    <x v="0"/>
    <s v="Füller unter UHT"/>
    <n v="3040"/>
  </r>
  <r>
    <x v="1"/>
    <x v="0"/>
    <n v="31000217"/>
    <x v="911"/>
    <d v="2021-09-08T00:00:00"/>
    <x v="2"/>
    <n v="7000121469"/>
    <n v="98"/>
    <x v="1"/>
    <x v="1"/>
    <n v="490"/>
    <n v="41.8855"/>
    <n v="4104.7790000000005"/>
    <x v="4"/>
    <x v="1"/>
    <s v="Linie 4"/>
    <n v="5004"/>
  </r>
  <r>
    <x v="1"/>
    <x v="0"/>
    <n v="31000223"/>
    <x v="539"/>
    <d v="2021-09-08T00:00:00"/>
    <x v="2"/>
    <n v="7000122225"/>
    <n v="409"/>
    <x v="1"/>
    <x v="1"/>
    <n v="7566.5"/>
    <n v="48.186900000000001"/>
    <n v="19708.4421"/>
    <x v="1"/>
    <x v="0"/>
    <s v="Füller unter M1"/>
    <n v="3010"/>
  </r>
  <r>
    <x v="1"/>
    <x v="0"/>
    <n v="32000027"/>
    <x v="161"/>
    <d v="2021-09-08T00:00:00"/>
    <x v="2"/>
    <n v="7000122284"/>
    <n v="0"/>
    <x v="1"/>
    <x v="1"/>
    <n v="0"/>
    <n v="27.664999999999999"/>
    <n v="0"/>
    <x v="1"/>
    <x v="0"/>
    <s v="Füller unter M1"/>
    <n v="3010"/>
  </r>
  <r>
    <x v="1"/>
    <x v="0"/>
    <n v="32000029"/>
    <x v="541"/>
    <d v="2021-09-08T00:00:00"/>
    <x v="2"/>
    <n v="7000122174"/>
    <n v="256"/>
    <x v="1"/>
    <x v="1"/>
    <n v="1715.2"/>
    <n v="19.2867"/>
    <n v="4937.3951999999999"/>
    <x v="1"/>
    <x v="0"/>
    <s v="Füller unter M2"/>
    <n v="3020"/>
  </r>
  <r>
    <x v="1"/>
    <x v="0"/>
    <n v="32000037"/>
    <x v="469"/>
    <d v="2021-09-08T00:00:00"/>
    <x v="2"/>
    <n v="7000122175"/>
    <n v="379"/>
    <x v="1"/>
    <x v="1"/>
    <n v="3183.6"/>
    <n v="24.093499999999999"/>
    <n v="9131.4364999999998"/>
    <x v="1"/>
    <x v="0"/>
    <s v="Füller unter M2"/>
    <n v="3020"/>
  </r>
  <r>
    <x v="1"/>
    <x v="0"/>
    <n v="32000042"/>
    <x v="968"/>
    <d v="2021-09-08T00:00:00"/>
    <x v="2"/>
    <n v="7000122176"/>
    <n v="164"/>
    <x v="1"/>
    <x v="1"/>
    <n v="984"/>
    <n v="17.384799999999998"/>
    <n v="2851.1071999999999"/>
    <x v="1"/>
    <x v="0"/>
    <s v="Füller unter M2"/>
    <n v="3020"/>
  </r>
  <r>
    <x v="1"/>
    <x v="0"/>
    <n v="32000067"/>
    <x v="18"/>
    <d v="2021-09-08T00:00:00"/>
    <x v="2"/>
    <n v="7000122180"/>
    <n v="438"/>
    <x v="1"/>
    <x v="1"/>
    <n v="4380"/>
    <n v="29.679400000000001"/>
    <n v="12999.5772"/>
    <x v="1"/>
    <x v="0"/>
    <s v="Füller unter M2"/>
    <n v="3020"/>
  </r>
  <r>
    <x v="1"/>
    <x v="0"/>
    <n v="32000070"/>
    <x v="164"/>
    <d v="2021-09-08T00:00:00"/>
    <x v="2"/>
    <n v="7000122181"/>
    <n v="381"/>
    <x v="1"/>
    <x v="1"/>
    <n v="3810"/>
    <n v="31.2315"/>
    <n v="11899.201499999999"/>
    <x v="1"/>
    <x v="0"/>
    <s v="Füller unter M2"/>
    <n v="3020"/>
  </r>
  <r>
    <x v="1"/>
    <x v="0"/>
    <n v="32000091"/>
    <x v="21"/>
    <d v="2021-09-08T00:00:00"/>
    <x v="2"/>
    <n v="7000119778"/>
    <n v="12672"/>
    <x v="1"/>
    <x v="1"/>
    <n v="2863.8719999999998"/>
    <n v="0.86809999999999998"/>
    <n v="11000.563200000001"/>
    <x v="4"/>
    <x v="1"/>
    <s v="Linie 18"/>
    <n v="5018"/>
  </r>
  <r>
    <x v="1"/>
    <x v="0"/>
    <n v="35000166"/>
    <x v="166"/>
    <d v="2021-09-08T00:00:00"/>
    <x v="2"/>
    <n v="7000122585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8T00:00:00"/>
    <x v="2"/>
    <n v="7000122585"/>
    <n v="0"/>
    <x v="0"/>
    <x v="0"/>
    <n v="0"/>
    <n v="2.8315999999999999"/>
    <n v="0"/>
    <x v="2"/>
    <x v="0"/>
    <s v="Wolf M1"/>
    <n v="2070"/>
  </r>
  <r>
    <x v="1"/>
    <x v="0"/>
    <n v="35000208"/>
    <x v="923"/>
    <d v="2021-09-08T00:00:00"/>
    <x v="2"/>
    <n v="7000122567"/>
    <n v="4125"/>
    <x v="0"/>
    <x v="0"/>
    <n v="4125"/>
    <n v="2.7218"/>
    <n v="11227.424999999999"/>
    <x v="2"/>
    <x v="0"/>
    <s v="Thrun 1"/>
    <n v="2020"/>
  </r>
  <r>
    <x v="1"/>
    <x v="0"/>
    <n v="35000208"/>
    <x v="923"/>
    <d v="2021-09-08T00:00:00"/>
    <x v="2"/>
    <n v="7000122567"/>
    <n v="4125"/>
    <x v="0"/>
    <x v="0"/>
    <n v="4125"/>
    <n v="2.7218"/>
    <n v="11227.424999999999"/>
    <x v="2"/>
    <x v="0"/>
    <s v="Wolf Th1"/>
    <n v="2065"/>
  </r>
  <r>
    <x v="1"/>
    <x v="0"/>
    <n v="35000209"/>
    <x v="169"/>
    <d v="2021-09-08T00:00:00"/>
    <x v="2"/>
    <n v="7000122582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08T00:00:00"/>
    <x v="2"/>
    <n v="7000122582"/>
    <n v="3600"/>
    <x v="0"/>
    <x v="0"/>
    <n v="3600"/>
    <n v="2.6202000000000001"/>
    <n v="9432.7199999999993"/>
    <x v="2"/>
    <x v="0"/>
    <s v="Wolf M1"/>
    <n v="2070"/>
  </r>
  <r>
    <x v="1"/>
    <x v="0"/>
    <n v="35000268"/>
    <x v="170"/>
    <d v="2021-09-08T00:00:00"/>
    <x v="2"/>
    <n v="7000122564"/>
    <n v="4250"/>
    <x v="0"/>
    <x v="0"/>
    <n v="4250"/>
    <n v="2.5105"/>
    <n v="10669.625"/>
    <x v="2"/>
    <x v="0"/>
    <s v="Thrun 2"/>
    <n v="2030"/>
  </r>
  <r>
    <x v="1"/>
    <x v="0"/>
    <n v="35000268"/>
    <x v="170"/>
    <d v="2021-09-08T00:00:00"/>
    <x v="2"/>
    <n v="7000122564"/>
    <n v="4250"/>
    <x v="0"/>
    <x v="0"/>
    <n v="4250"/>
    <n v="2.5105"/>
    <n v="10669.625"/>
    <x v="2"/>
    <x v="0"/>
    <s v="Wolf Th2"/>
    <n v="2090"/>
  </r>
  <r>
    <x v="1"/>
    <x v="0"/>
    <n v="35000313"/>
    <x v="30"/>
    <d v="2021-09-08T00:00:00"/>
    <x v="2"/>
    <n v="7000122620"/>
    <n v="10500"/>
    <x v="0"/>
    <x v="0"/>
    <n v="10500"/>
    <n v="2.831"/>
    <n v="29725.5"/>
    <x v="2"/>
    <x v="0"/>
    <s v="Mischer 2"/>
    <n v="2050"/>
  </r>
  <r>
    <x v="1"/>
    <x v="0"/>
    <n v="35000313"/>
    <x v="30"/>
    <d v="2021-09-08T00:00:00"/>
    <x v="2"/>
    <n v="7000122620"/>
    <n v="10500"/>
    <x v="0"/>
    <x v="0"/>
    <n v="10500"/>
    <n v="2.831"/>
    <n v="29725.5"/>
    <x v="2"/>
    <x v="0"/>
    <s v="Wolf M2"/>
    <n v="2080"/>
  </r>
  <r>
    <x v="1"/>
    <x v="0"/>
    <n v="35000316"/>
    <x v="172"/>
    <d v="2021-09-08T00:00:00"/>
    <x v="2"/>
    <n v="7000122621"/>
    <n v="3900"/>
    <x v="0"/>
    <x v="0"/>
    <n v="3900"/>
    <n v="2.9933999999999998"/>
    <n v="11674.26"/>
    <x v="2"/>
    <x v="0"/>
    <s v="Mischer 2"/>
    <n v="2050"/>
  </r>
  <r>
    <x v="1"/>
    <x v="0"/>
    <n v="35000316"/>
    <x v="172"/>
    <d v="2021-09-08T00:00:00"/>
    <x v="2"/>
    <n v="7000122621"/>
    <n v="3900"/>
    <x v="0"/>
    <x v="0"/>
    <n v="3900"/>
    <n v="2.9933999999999998"/>
    <n v="11674.26"/>
    <x v="2"/>
    <x v="0"/>
    <s v="Wolf M2"/>
    <n v="2080"/>
  </r>
  <r>
    <x v="1"/>
    <x v="0"/>
    <n v="35000319"/>
    <x v="543"/>
    <d v="2021-09-08T00:00:00"/>
    <x v="2"/>
    <n v="7000122583"/>
    <n v="8100"/>
    <x v="0"/>
    <x v="0"/>
    <n v="8100"/>
    <n v="2.4599000000000002"/>
    <n v="19925.189999999999"/>
    <x v="2"/>
    <x v="0"/>
    <s v="Mischer 1"/>
    <n v="2040"/>
  </r>
  <r>
    <x v="1"/>
    <x v="0"/>
    <n v="35000319"/>
    <x v="543"/>
    <d v="2021-09-08T00:00:00"/>
    <x v="2"/>
    <n v="7000122583"/>
    <n v="8100"/>
    <x v="0"/>
    <x v="0"/>
    <n v="8100"/>
    <n v="2.4599000000000002"/>
    <n v="19925.189999999999"/>
    <x v="2"/>
    <x v="0"/>
    <s v="Wolf M1"/>
    <n v="2070"/>
  </r>
  <r>
    <x v="1"/>
    <x v="0"/>
    <n v="47000081"/>
    <x v="614"/>
    <d v="2021-09-08T00:00:00"/>
    <x v="2"/>
    <n v="7000121295"/>
    <n v="8967"/>
    <x v="1"/>
    <x v="1"/>
    <n v="1345.05"/>
    <n v="0.68410000000000004"/>
    <n v="6134.3247000000001"/>
    <x v="4"/>
    <x v="1"/>
    <s v="Linie 34"/>
    <n v="5034"/>
  </r>
  <r>
    <x v="1"/>
    <x v="0"/>
    <n v="47000082"/>
    <x v="322"/>
    <d v="2021-09-08T00:00:00"/>
    <x v="2"/>
    <n v="7000121296"/>
    <n v="5239"/>
    <x v="1"/>
    <x v="1"/>
    <n v="785.85"/>
    <n v="0.68379999999999996"/>
    <n v="3582.4281999999998"/>
    <x v="4"/>
    <x v="1"/>
    <s v="Linie 34"/>
    <n v="5034"/>
  </r>
  <r>
    <x v="1"/>
    <x v="0"/>
    <n v="47000104"/>
    <x v="323"/>
    <d v="2021-09-08T00:00:00"/>
    <x v="2"/>
    <n v="7000121297"/>
    <n v="1716"/>
    <x v="1"/>
    <x v="1"/>
    <n v="257.39999999999998"/>
    <n v="0.68510000000000004"/>
    <n v="1175.6315999999999"/>
    <x v="4"/>
    <x v="1"/>
    <s v="Linie 34"/>
    <n v="5034"/>
  </r>
  <r>
    <x v="1"/>
    <x v="0"/>
    <n v="47000107"/>
    <x v="805"/>
    <d v="2021-09-08T00:00:00"/>
    <x v="2"/>
    <n v="7000122520"/>
    <n v="490"/>
    <x v="1"/>
    <x v="1"/>
    <n v="73.5"/>
    <n v="0.75680000000000003"/>
    <n v="370.83199999999999"/>
    <x v="4"/>
    <x v="1"/>
    <s v="Linie 34"/>
    <n v="5034"/>
  </r>
  <r>
    <x v="1"/>
    <x v="0"/>
    <n v="47000118"/>
    <x v="474"/>
    <d v="2021-09-08T00:00:00"/>
    <x v="2"/>
    <n v="7000121405"/>
    <n v="38056"/>
    <x v="1"/>
    <x v="1"/>
    <n v="7611.2"/>
    <n v="0.78439999999999999"/>
    <n v="29851.126400000001"/>
    <x v="3"/>
    <x v="1"/>
    <s v="Linie 16"/>
    <n v="5016"/>
  </r>
  <r>
    <x v="1"/>
    <x v="0"/>
    <n v="47000119"/>
    <x v="545"/>
    <d v="2021-09-08T00:00:00"/>
    <x v="2"/>
    <n v="7000121406"/>
    <n v="16824"/>
    <x v="1"/>
    <x v="1"/>
    <n v="3364.8"/>
    <n v="0.77449999999999997"/>
    <n v="13030.188"/>
    <x v="3"/>
    <x v="1"/>
    <s v="Linie 16"/>
    <n v="5016"/>
  </r>
  <r>
    <x v="1"/>
    <x v="0"/>
    <n v="47000643"/>
    <x v="806"/>
    <d v="2021-09-08T00:00:00"/>
    <x v="2"/>
    <n v="7000121025"/>
    <n v="10680"/>
    <x v="1"/>
    <x v="1"/>
    <n v="2670"/>
    <n v="1.0004"/>
    <n v="10684.272000000001"/>
    <x v="3"/>
    <x v="1"/>
    <s v="Linie 16"/>
    <n v="5016"/>
  </r>
  <r>
    <x v="1"/>
    <x v="0"/>
    <n v="47000645"/>
    <x v="807"/>
    <d v="2021-09-08T00:00:00"/>
    <x v="2"/>
    <n v="7000121027"/>
    <n v="3453"/>
    <x v="1"/>
    <x v="1"/>
    <n v="863.25"/>
    <n v="0.98440000000000005"/>
    <n v="3399.1332000000002"/>
    <x v="3"/>
    <x v="1"/>
    <s v="Linie 16"/>
    <n v="5016"/>
  </r>
  <r>
    <x v="1"/>
    <x v="0"/>
    <n v="47000849"/>
    <x v="39"/>
    <d v="2021-09-08T00:00:00"/>
    <x v="2"/>
    <n v="7000121319"/>
    <n v="647"/>
    <x v="1"/>
    <x v="1"/>
    <n v="1397.52"/>
    <n v="9.3513000000000002"/>
    <n v="6050.2911000000004"/>
    <x v="4"/>
    <x v="1"/>
    <s v="Linie 3"/>
    <n v="5003"/>
  </r>
  <r>
    <x v="1"/>
    <x v="0"/>
    <n v="47000849"/>
    <x v="39"/>
    <d v="2021-09-08T00:00:00"/>
    <x v="2"/>
    <n v="7000122810"/>
    <n v="0"/>
    <x v="1"/>
    <x v="1"/>
    <n v="0"/>
    <n v="9.3513000000000002"/>
    <n v="0"/>
    <x v="4"/>
    <x v="1"/>
    <s v="Linie 6"/>
    <n v="5006"/>
  </r>
  <r>
    <x v="1"/>
    <x v="0"/>
    <n v="47000895"/>
    <x v="328"/>
    <d v="2021-09-08T00:00:00"/>
    <x v="2"/>
    <n v="7000121315"/>
    <n v="2446"/>
    <x v="1"/>
    <x v="1"/>
    <n v="4892"/>
    <n v="7.7100999999999997"/>
    <n v="18858.904600000002"/>
    <x v="4"/>
    <x v="1"/>
    <s v="Linie 6"/>
    <n v="5006"/>
  </r>
  <r>
    <x v="1"/>
    <x v="0"/>
    <n v="47000948"/>
    <x v="330"/>
    <d v="2021-09-08T00:00:00"/>
    <x v="2"/>
    <n v="7000121302"/>
    <n v="5464"/>
    <x v="1"/>
    <x v="1"/>
    <n v="819.6"/>
    <n v="0.69630000000000003"/>
    <n v="3804.5832"/>
    <x v="4"/>
    <x v="1"/>
    <s v="Linie 34"/>
    <n v="5034"/>
  </r>
  <r>
    <x v="1"/>
    <x v="0"/>
    <n v="47000953"/>
    <x v="808"/>
    <d v="2021-09-08T00:00:00"/>
    <x v="2"/>
    <n v="7000121021"/>
    <n v="420"/>
    <x v="1"/>
    <x v="1"/>
    <n v="105"/>
    <n v="0.99760000000000004"/>
    <n v="418.99200000000002"/>
    <x v="3"/>
    <x v="1"/>
    <s v="Linie 16"/>
    <n v="5016"/>
  </r>
  <r>
    <x v="1"/>
    <x v="0"/>
    <n v="47000955"/>
    <x v="809"/>
    <d v="2021-09-08T00:00:00"/>
    <x v="2"/>
    <n v="7000121023"/>
    <n v="395"/>
    <x v="1"/>
    <x v="1"/>
    <n v="98.75"/>
    <n v="0.98029999999999995"/>
    <n v="387.21850000000001"/>
    <x v="3"/>
    <x v="1"/>
    <s v="Linie 16"/>
    <n v="5016"/>
  </r>
  <r>
    <x v="1"/>
    <x v="0"/>
    <n v="47000957"/>
    <x v="848"/>
    <d v="2021-09-08T00:00:00"/>
    <x v="2"/>
    <n v="7000122523"/>
    <n v="500"/>
    <x v="1"/>
    <x v="1"/>
    <n v="75"/>
    <n v="0.67949999999999999"/>
    <n v="339.75"/>
    <x v="4"/>
    <x v="1"/>
    <s v="Linie 34"/>
    <n v="5034"/>
  </r>
  <r>
    <x v="1"/>
    <x v="0"/>
    <n v="47001000"/>
    <x v="333"/>
    <d v="2021-09-08T00:00:00"/>
    <x v="2"/>
    <n v="7000121308"/>
    <n v="3656"/>
    <x v="1"/>
    <x v="1"/>
    <n v="548.4"/>
    <n v="0.68089999999999995"/>
    <n v="2489.3703999999998"/>
    <x v="4"/>
    <x v="1"/>
    <s v="Linie 34"/>
    <n v="5034"/>
  </r>
  <r>
    <x v="1"/>
    <x v="0"/>
    <n v="47001002"/>
    <x v="335"/>
    <d v="2021-09-08T00:00:00"/>
    <x v="2"/>
    <n v="7000121310"/>
    <n v="1164"/>
    <x v="1"/>
    <x v="1"/>
    <n v="174.6"/>
    <n v="0.67869999999999997"/>
    <n v="790.0068"/>
    <x v="4"/>
    <x v="1"/>
    <s v="Linie 34"/>
    <n v="5034"/>
  </r>
  <r>
    <x v="1"/>
    <x v="0"/>
    <n v="47001004"/>
    <x v="811"/>
    <d v="2021-09-08T00:00:00"/>
    <x v="2"/>
    <n v="7000122522"/>
    <n v="350"/>
    <x v="1"/>
    <x v="1"/>
    <n v="52.5"/>
    <n v="0.74809999999999999"/>
    <n v="261.83499999999998"/>
    <x v="4"/>
    <x v="1"/>
    <s v="Linie 34"/>
    <n v="5034"/>
  </r>
  <r>
    <x v="1"/>
    <x v="0"/>
    <n v="47001006"/>
    <x v="813"/>
    <d v="2021-09-08T00:00:00"/>
    <x v="2"/>
    <n v="7000121312"/>
    <n v="590"/>
    <x v="1"/>
    <x v="1"/>
    <n v="88.5"/>
    <n v="0.70720000000000005"/>
    <n v="417.24799999999999"/>
    <x v="4"/>
    <x v="1"/>
    <s v="Linie 34"/>
    <n v="5034"/>
  </r>
  <r>
    <x v="1"/>
    <x v="0"/>
    <n v="47001008"/>
    <x v="815"/>
    <d v="2021-09-08T00:00:00"/>
    <x v="2"/>
    <n v="7000122525"/>
    <n v="366"/>
    <x v="1"/>
    <x v="1"/>
    <n v="54.9"/>
    <n v="0.67849999999999999"/>
    <n v="248.33099999999999"/>
    <x v="4"/>
    <x v="1"/>
    <s v="Linie 34"/>
    <n v="5034"/>
  </r>
  <r>
    <x v="1"/>
    <x v="0"/>
    <n v="47001009"/>
    <x v="336"/>
    <d v="2021-09-08T00:00:00"/>
    <x v="2"/>
    <n v="7000121313"/>
    <n v="4097"/>
    <x v="1"/>
    <x v="1"/>
    <n v="614.54999999999995"/>
    <n v="0.69679999999999997"/>
    <n v="2854.7896000000001"/>
    <x v="4"/>
    <x v="1"/>
    <s v="Linie 34"/>
    <n v="5034"/>
  </r>
  <r>
    <x v="1"/>
    <x v="0"/>
    <n v="47001018"/>
    <x v="850"/>
    <d v="2021-09-08T00:00:00"/>
    <x v="2"/>
    <n v="7000120967"/>
    <n v="12086"/>
    <x v="1"/>
    <x v="1"/>
    <n v="1812.9"/>
    <n v="0.65690000000000004"/>
    <n v="7939.2933999999996"/>
    <x v="3"/>
    <x v="1"/>
    <s v="Linie 11"/>
    <n v="5011"/>
  </r>
  <r>
    <x v="1"/>
    <x v="0"/>
    <n v="48000057"/>
    <x v="817"/>
    <d v="2021-09-08T00:00:00"/>
    <x v="2"/>
    <n v="7000117798"/>
    <n v="8064"/>
    <x v="1"/>
    <x v="1"/>
    <n v="1774.08"/>
    <n v="1.1458999999999999"/>
    <n v="9240.5375999999997"/>
    <x v="4"/>
    <x v="1"/>
    <s v="Linie 35"/>
    <n v="5035"/>
  </r>
  <r>
    <x v="1"/>
    <x v="0"/>
    <n v="48000060"/>
    <x v="191"/>
    <d v="2021-09-08T00:00:00"/>
    <x v="2"/>
    <n v="7000117800"/>
    <n v="1536"/>
    <x v="1"/>
    <x v="1"/>
    <n v="337.92"/>
    <n v="1.0593999999999999"/>
    <n v="1627.2384"/>
    <x v="4"/>
    <x v="1"/>
    <s v="Linie 35"/>
    <n v="5035"/>
  </r>
  <r>
    <x v="1"/>
    <x v="0"/>
    <n v="48000061"/>
    <x v="192"/>
    <d v="2021-09-08T00:00:00"/>
    <x v="2"/>
    <n v="7000117801"/>
    <n v="1766"/>
    <x v="1"/>
    <x v="1"/>
    <n v="388.52"/>
    <n v="0.90749999999999997"/>
    <n v="1602.645"/>
    <x v="4"/>
    <x v="1"/>
    <s v="Linie 35"/>
    <n v="5035"/>
  </r>
  <r>
    <x v="1"/>
    <x v="0"/>
    <n v="48000063"/>
    <x v="193"/>
    <d v="2021-09-08T00:00:00"/>
    <x v="2"/>
    <n v="7000117810"/>
    <n v="2752"/>
    <x v="1"/>
    <x v="1"/>
    <n v="605.44000000000005"/>
    <n v="1.0587"/>
    <n v="2913.5423999999998"/>
    <x v="4"/>
    <x v="1"/>
    <s v="Linie 35"/>
    <n v="5035"/>
  </r>
  <r>
    <x v="1"/>
    <x v="0"/>
    <n v="48000064"/>
    <x v="44"/>
    <d v="2021-09-08T00:00:00"/>
    <x v="2"/>
    <n v="7000117802"/>
    <n v="2706"/>
    <x v="1"/>
    <x v="1"/>
    <n v="595.32000000000005"/>
    <n v="0.89370000000000005"/>
    <n v="2418.3521999999998"/>
    <x v="4"/>
    <x v="1"/>
    <s v="Linie 35"/>
    <n v="5035"/>
  </r>
  <r>
    <x v="1"/>
    <x v="0"/>
    <n v="48000080"/>
    <x v="194"/>
    <d v="2021-09-08T00:00:00"/>
    <x v="2"/>
    <n v="7000117804"/>
    <n v="76315"/>
    <x v="1"/>
    <x v="1"/>
    <n v="16789.3"/>
    <n v="1.044"/>
    <n v="79672.86"/>
    <x v="4"/>
    <x v="1"/>
    <s v="Linie 35"/>
    <n v="5035"/>
  </r>
  <r>
    <x v="1"/>
    <x v="0"/>
    <n v="48000093"/>
    <x v="818"/>
    <d v="2021-09-08T00:00:00"/>
    <x v="2"/>
    <n v="7000121715"/>
    <n v="8774"/>
    <x v="1"/>
    <x v="1"/>
    <n v="1754.8"/>
    <n v="0.94069999999999998"/>
    <n v="8253.7018000000007"/>
    <x v="3"/>
    <x v="1"/>
    <s v="Linie 1"/>
    <n v="5001"/>
  </r>
  <r>
    <x v="1"/>
    <x v="0"/>
    <n v="48000170"/>
    <x v="819"/>
    <d v="2021-09-08T00:00:00"/>
    <x v="2"/>
    <n v="7000121533"/>
    <n v="9716"/>
    <x v="1"/>
    <x v="1"/>
    <n v="1943.2"/>
    <n v="0.79610000000000003"/>
    <n v="7734.9075999999995"/>
    <x v="3"/>
    <x v="1"/>
    <s v="Linie 1"/>
    <n v="5001"/>
  </r>
  <r>
    <x v="1"/>
    <x v="0"/>
    <n v="48000172"/>
    <x v="481"/>
    <d v="2021-09-08T00:00:00"/>
    <x v="2"/>
    <n v="7000121716"/>
    <n v="8784"/>
    <x v="1"/>
    <x v="1"/>
    <n v="1756.8"/>
    <n v="0.78129999999999999"/>
    <n v="6862.9391999999998"/>
    <x v="3"/>
    <x v="1"/>
    <s v="Linie 1"/>
    <n v="5001"/>
  </r>
  <r>
    <x v="1"/>
    <x v="0"/>
    <n v="48000951"/>
    <x v="782"/>
    <d v="2021-09-08T00:00:00"/>
    <x v="2"/>
    <n v="7000122097"/>
    <n v="1972"/>
    <x v="1"/>
    <x v="1"/>
    <n v="394.4"/>
    <n v="1.8875"/>
    <n v="3722.15"/>
    <x v="4"/>
    <x v="1"/>
    <s v="Linie 18"/>
    <n v="5018"/>
  </r>
  <r>
    <x v="1"/>
    <x v="0"/>
    <n v="48000954"/>
    <x v="740"/>
    <d v="2021-09-08T00:00:00"/>
    <x v="2"/>
    <n v="7000120413"/>
    <n v="8965"/>
    <x v="1"/>
    <x v="1"/>
    <n v="1793"/>
    <n v="1.1083000000000001"/>
    <n v="9935.9094999999998"/>
    <x v="4"/>
    <x v="1"/>
    <s v="Linie 15"/>
    <n v="5015"/>
  </r>
  <r>
    <x v="1"/>
    <x v="0"/>
    <n v="48001017"/>
    <x v="821"/>
    <d v="2021-09-08T00:00:00"/>
    <x v="2"/>
    <n v="7000117807"/>
    <n v="3072"/>
    <x v="1"/>
    <x v="1"/>
    <n v="675.84"/>
    <n v="1.0744"/>
    <n v="3300.5567999999998"/>
    <x v="4"/>
    <x v="1"/>
    <s v="Linie 35"/>
    <n v="5035"/>
  </r>
  <r>
    <x v="1"/>
    <x v="0"/>
    <n v="49500055"/>
    <x v="344"/>
    <d v="2021-09-08T00:00:00"/>
    <x v="2"/>
    <n v="7000122736"/>
    <n v="704"/>
    <x v="0"/>
    <x v="0"/>
    <n v="704"/>
    <n v="0.51400000000000001"/>
    <n v="361.85599999999999"/>
    <x v="0"/>
    <x v="0"/>
    <s v="Vacumierung"/>
    <n v="5902"/>
  </r>
  <r>
    <x v="1"/>
    <x v="0"/>
    <n v="49500063"/>
    <x v="346"/>
    <d v="2021-09-08T00:00:00"/>
    <x v="2"/>
    <n v="7000122710"/>
    <n v="564"/>
    <x v="0"/>
    <x v="0"/>
    <n v="564"/>
    <n v="2.214"/>
    <n v="1248.6959999999999"/>
    <x v="0"/>
    <x v="0"/>
    <s v="Vacumierung"/>
    <n v="5902"/>
  </r>
  <r>
    <x v="1"/>
    <x v="0"/>
    <n v="49500088"/>
    <x v="201"/>
    <d v="2021-09-08T00:00:00"/>
    <x v="2"/>
    <n v="7000122711"/>
    <n v="134"/>
    <x v="0"/>
    <x v="0"/>
    <n v="134"/>
    <n v="0.51400000000000001"/>
    <n v="68.876000000000005"/>
    <x v="0"/>
    <x v="0"/>
    <s v="Vacumierung"/>
    <n v="5902"/>
  </r>
  <r>
    <x v="1"/>
    <x v="0"/>
    <n v="49500125"/>
    <x v="348"/>
    <d v="2021-09-08T00:00:00"/>
    <x v="2"/>
    <n v="7000122708"/>
    <n v="30"/>
    <x v="0"/>
    <x v="0"/>
    <n v="30"/>
    <n v="0.51400000000000001"/>
    <n v="15.42"/>
    <x v="0"/>
    <x v="0"/>
    <s v="Vacumierung"/>
    <n v="5902"/>
  </r>
  <r>
    <x v="1"/>
    <x v="0"/>
    <n v="49500126"/>
    <x v="52"/>
    <d v="2021-09-08T00:00:00"/>
    <x v="2"/>
    <n v="7000122737"/>
    <n v="96"/>
    <x v="0"/>
    <x v="0"/>
    <n v="96"/>
    <n v="0.51400000000000001"/>
    <n v="49.344000000000001"/>
    <x v="0"/>
    <x v="0"/>
    <s v="Vacumierung"/>
    <n v="5902"/>
  </r>
  <r>
    <x v="1"/>
    <x v="0"/>
    <n v="49500135"/>
    <x v="203"/>
    <d v="2021-09-08T00:00:00"/>
    <x v="2"/>
    <n v="7000122707"/>
    <n v="214"/>
    <x v="0"/>
    <x v="0"/>
    <n v="214"/>
    <n v="0.51400000000000001"/>
    <n v="109.996"/>
    <x v="0"/>
    <x v="0"/>
    <s v="Vacumierung"/>
    <n v="5902"/>
  </r>
  <r>
    <x v="1"/>
    <x v="0"/>
    <n v="49500135"/>
    <x v="203"/>
    <d v="2021-09-08T00:00:00"/>
    <x v="2"/>
    <n v="7000122712"/>
    <n v="182"/>
    <x v="0"/>
    <x v="0"/>
    <n v="182"/>
    <n v="0.51400000000000001"/>
    <n v="93.548000000000002"/>
    <x v="0"/>
    <x v="0"/>
    <s v="Vacumierung"/>
    <n v="5902"/>
  </r>
  <r>
    <x v="1"/>
    <x v="0"/>
    <n v="49500182"/>
    <x v="56"/>
    <d v="2021-09-08T00:00:00"/>
    <x v="2"/>
    <n v="7000121993"/>
    <n v="0"/>
    <x v="1"/>
    <x v="1"/>
    <n v="0"/>
    <n v="0.36649999999999999"/>
    <n v="0"/>
    <x v="3"/>
    <x v="1"/>
    <s v="Linie 9"/>
    <n v="5009"/>
  </r>
  <r>
    <x v="1"/>
    <x v="0"/>
    <n v="49500191"/>
    <x v="489"/>
    <d v="2021-09-08T00:00:00"/>
    <x v="2"/>
    <n v="7000122738"/>
    <n v="198"/>
    <x v="0"/>
    <x v="0"/>
    <n v="198"/>
    <n v="2.214"/>
    <n v="438.37200000000001"/>
    <x v="0"/>
    <x v="0"/>
    <s v="Vacumierung"/>
    <n v="5902"/>
  </r>
  <r>
    <x v="1"/>
    <x v="0"/>
    <n v="49500204"/>
    <x v="205"/>
    <d v="2021-09-08T00:00:00"/>
    <x v="2"/>
    <n v="7000122713"/>
    <n v="643"/>
    <x v="0"/>
    <x v="0"/>
    <n v="643"/>
    <n v="0.51400000000000001"/>
    <n v="330.50200000000001"/>
    <x v="0"/>
    <x v="0"/>
    <s v="Vacumierung"/>
    <n v="5902"/>
  </r>
  <r>
    <x v="1"/>
    <x v="0"/>
    <n v="50000103"/>
    <x v="358"/>
    <d v="2021-09-08T00:00:00"/>
    <x v="2"/>
    <n v="7000120474"/>
    <n v="595"/>
    <x v="2"/>
    <x v="2"/>
    <n v="357"/>
    <n v="4.1078999999999999"/>
    <n v="2444.2004999999999"/>
    <x v="6"/>
    <x v="3"/>
    <s v="EVP L2 kleines Band"/>
    <n v="6110"/>
  </r>
  <r>
    <x v="1"/>
    <x v="0"/>
    <n v="50000194"/>
    <x v="207"/>
    <d v="2021-09-08T00:00:00"/>
    <x v="2"/>
    <n v="7000121494"/>
    <n v="599"/>
    <x v="2"/>
    <x v="2"/>
    <n v="359.4"/>
    <n v="4.2023000000000001"/>
    <n v="2517.1777000000002"/>
    <x v="6"/>
    <x v="3"/>
    <s v="EVP L2 kleines Band"/>
    <n v="6110"/>
  </r>
  <r>
    <x v="1"/>
    <x v="0"/>
    <n v="50000223"/>
    <x v="68"/>
    <d v="2021-09-08T00:00:00"/>
    <x v="2"/>
    <n v="7000122514"/>
    <n v="546"/>
    <x v="2"/>
    <x v="2"/>
    <n v="1092"/>
    <n v="9.4812999999999992"/>
    <n v="5176.7897999999996"/>
    <x v="7"/>
    <x v="4"/>
    <s v="Subunternehmer"/>
    <n v="9999"/>
  </r>
  <r>
    <x v="1"/>
    <x v="0"/>
    <n v="50000235"/>
    <x v="966"/>
    <d v="2021-09-08T00:00:00"/>
    <x v="2"/>
    <n v="7000121682"/>
    <n v="2535"/>
    <x v="2"/>
    <x v="2"/>
    <n v="1521"/>
    <n v="4.2164000000000001"/>
    <n v="10688.574000000001"/>
    <x v="7"/>
    <x v="4"/>
    <s v="Subunternehmer"/>
    <n v="9999"/>
  </r>
  <r>
    <x v="1"/>
    <x v="0"/>
    <n v="50000253"/>
    <x v="969"/>
    <d v="2021-09-08T00:00:00"/>
    <x v="2"/>
    <n v="7000120810"/>
    <n v="60"/>
    <x v="2"/>
    <x v="2"/>
    <n v="720"/>
    <n v="37.023099999999999"/>
    <n v="2221.386"/>
    <x v="6"/>
    <x v="3"/>
    <s v="EVP L3 Torten / Blöcke"/>
    <n v="6120"/>
  </r>
  <r>
    <x v="1"/>
    <x v="0"/>
    <n v="50000296"/>
    <x v="69"/>
    <d v="2021-09-08T00:00:00"/>
    <x v="2"/>
    <n v="7000122515"/>
    <n v="2320"/>
    <x v="2"/>
    <x v="2"/>
    <n v="4454.3999999999996"/>
    <n v="7.8178000000000001"/>
    <n v="18137.295999999998"/>
    <x v="7"/>
    <x v="4"/>
    <s v="Subunternehmer"/>
    <n v="9999"/>
  </r>
  <r>
    <x v="1"/>
    <x v="0"/>
    <n v="57000029"/>
    <x v="71"/>
    <d v="2021-09-08T00:00:00"/>
    <x v="2"/>
    <n v="7000122027"/>
    <n v="198"/>
    <x v="2"/>
    <x v="2"/>
    <n v="1188"/>
    <n v="20.163"/>
    <n v="3992.2739999999999"/>
    <x v="7"/>
    <x v="4"/>
    <s v="Subunternehmer"/>
    <n v="9999"/>
  </r>
  <r>
    <x v="1"/>
    <x v="0"/>
    <n v="57000176"/>
    <x v="559"/>
    <d v="2021-09-08T00:00:00"/>
    <x v="2"/>
    <n v="7000121429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9-08T00:00:00"/>
    <x v="2"/>
    <n v="7000121430"/>
    <n v="629"/>
    <x v="2"/>
    <x v="2"/>
    <n v="1258"/>
    <n v="7.5796999999999999"/>
    <n v="4767.6313"/>
    <x v="3"/>
    <x v="1"/>
    <s v="Wurstverpackung"/>
    <n v="5330"/>
  </r>
  <r>
    <x v="1"/>
    <x v="0"/>
    <n v="57000213"/>
    <x v="74"/>
    <d v="2021-09-08T00:00:00"/>
    <x v="2"/>
    <n v="7000121485"/>
    <n v="30"/>
    <x v="2"/>
    <x v="2"/>
    <n v="30"/>
    <n v="5.3433000000000002"/>
    <n v="160.29900000000001"/>
    <x v="4"/>
    <x v="1"/>
    <s v="Linie 4"/>
    <n v="5004"/>
  </r>
  <r>
    <x v="1"/>
    <x v="0"/>
    <n v="57000213"/>
    <x v="74"/>
    <d v="2021-09-08T00:00:00"/>
    <x v="2"/>
    <n v="7000122277"/>
    <n v="360"/>
    <x v="2"/>
    <x v="2"/>
    <n v="360"/>
    <n v="5.3433000000000002"/>
    <n v="1923.588"/>
    <x v="4"/>
    <x v="1"/>
    <s v="Linie 4"/>
    <n v="5004"/>
  </r>
  <r>
    <x v="1"/>
    <x v="0"/>
    <n v="57000250"/>
    <x v="363"/>
    <d v="2021-09-08T00:00:00"/>
    <x v="2"/>
    <n v="7000122165"/>
    <n v="56"/>
    <x v="2"/>
    <x v="2"/>
    <n v="1120"/>
    <n v="28.139900000000001"/>
    <n v="1575.8344"/>
    <x v="6"/>
    <x v="3"/>
    <s v="EVP L4 Beutel"/>
    <n v="6130"/>
  </r>
  <r>
    <x v="1"/>
    <x v="0"/>
    <n v="57000258"/>
    <x v="562"/>
    <d v="2021-09-08T00:00:00"/>
    <x v="2"/>
    <n v="7000122540"/>
    <n v="33"/>
    <x v="2"/>
    <x v="2"/>
    <n v="660"/>
    <n v="58.0627"/>
    <n v="1916.0690999999999"/>
    <x v="6"/>
    <x v="3"/>
    <s v="EVP L4 Beutel"/>
    <n v="6130"/>
  </r>
  <r>
    <x v="1"/>
    <x v="0"/>
    <n v="57000327"/>
    <x v="79"/>
    <d v="2021-09-08T00:00:00"/>
    <x v="2"/>
    <n v="7000121987"/>
    <n v="264"/>
    <x v="2"/>
    <x v="2"/>
    <n v="316.8"/>
    <n v="5.63"/>
    <n v="1486.32"/>
    <x v="7"/>
    <x v="4"/>
    <s v="Subunternehmer"/>
    <n v="9999"/>
  </r>
  <r>
    <x v="1"/>
    <x v="0"/>
    <n v="57000328"/>
    <x v="917"/>
    <d v="2021-09-08T00:00:00"/>
    <x v="2"/>
    <n v="7000121569"/>
    <n v="196"/>
    <x v="2"/>
    <x v="2"/>
    <n v="686"/>
    <n v="10.5847"/>
    <n v="2074.6012000000001"/>
    <x v="3"/>
    <x v="1"/>
    <s v="Wurstverpackung"/>
    <n v="5330"/>
  </r>
  <r>
    <x v="1"/>
    <x v="0"/>
    <n v="57000427"/>
    <x v="970"/>
    <d v="2021-09-08T00:00:00"/>
    <x v="2"/>
    <n v="7000121438"/>
    <n v="56"/>
    <x v="2"/>
    <x v="2"/>
    <n v="453.6"/>
    <n v="28.1463"/>
    <n v="1576.1928"/>
    <x v="3"/>
    <x v="1"/>
    <s v="Wurstverpackung"/>
    <n v="5330"/>
  </r>
  <r>
    <x v="1"/>
    <x v="0"/>
    <n v="57000601"/>
    <x v="366"/>
    <d v="2021-09-08T00:00:00"/>
    <x v="2"/>
    <n v="7000122298"/>
    <n v="340"/>
    <x v="2"/>
    <x v="0"/>
    <n v="408"/>
    <n v="4.5082000000000004"/>
    <n v="1839.3456000000001"/>
    <x v="8"/>
    <x v="5"/>
    <s v="Linie 22"/>
    <n v="5022"/>
  </r>
  <r>
    <x v="1"/>
    <x v="0"/>
    <n v="57000611"/>
    <x v="371"/>
    <d v="2021-09-08T00:00:00"/>
    <x v="2"/>
    <n v="7000122306"/>
    <n v="136"/>
    <x v="2"/>
    <x v="0"/>
    <n v="163.19999999999999"/>
    <n v="4.4973999999999998"/>
    <n v="733.97568000000001"/>
    <x v="8"/>
    <x v="5"/>
    <s v="Linie 22"/>
    <n v="5022"/>
  </r>
  <r>
    <x v="1"/>
    <x v="0"/>
    <n v="57000624"/>
    <x v="84"/>
    <d v="2021-09-08T00:00:00"/>
    <x v="2"/>
    <n v="7000122308"/>
    <n v="1785"/>
    <x v="2"/>
    <x v="0"/>
    <n v="2142"/>
    <n v="4.4725000000000001"/>
    <n v="9580.0949999999993"/>
    <x v="8"/>
    <x v="5"/>
    <s v="Linie 22"/>
    <n v="5022"/>
  </r>
  <r>
    <x v="1"/>
    <x v="0"/>
    <n v="57000673"/>
    <x v="89"/>
    <d v="2021-09-08T00:00:00"/>
    <x v="2"/>
    <n v="7000122315"/>
    <n v="102"/>
    <x v="2"/>
    <x v="0"/>
    <n v="122.4"/>
    <n v="4.5125000000000002"/>
    <n v="552.33000000000004"/>
    <x v="8"/>
    <x v="5"/>
    <s v="Linie 22"/>
    <n v="5022"/>
  </r>
  <r>
    <x v="1"/>
    <x v="0"/>
    <n v="57000674"/>
    <x v="971"/>
    <d v="2021-09-08T00:00:00"/>
    <x v="2"/>
    <n v="7000122016"/>
    <n v="312"/>
    <x v="2"/>
    <x v="2"/>
    <n v="936"/>
    <n v="8.7789999999999999"/>
    <n v="2739.0479999999998"/>
    <x v="7"/>
    <x v="4"/>
    <s v="Subunternehmer"/>
    <n v="9999"/>
  </r>
  <r>
    <x v="1"/>
    <x v="0"/>
    <n v="57000675"/>
    <x v="927"/>
    <d v="2021-09-08T00:00:00"/>
    <x v="2"/>
    <n v="7000122013"/>
    <n v="624"/>
    <x v="2"/>
    <x v="2"/>
    <n v="1872"/>
    <n v="7.6618000000000004"/>
    <n v="4780.9632000000001"/>
    <x v="7"/>
    <x v="4"/>
    <s v="Subunternehmer"/>
    <n v="9999"/>
  </r>
  <r>
    <x v="1"/>
    <x v="0"/>
    <n v="57000677"/>
    <x v="972"/>
    <d v="2021-09-08T00:00:00"/>
    <x v="2"/>
    <n v="7000119469"/>
    <n v="0"/>
    <x v="2"/>
    <x v="0"/>
    <n v="0"/>
    <n v="2.3837000000000002"/>
    <n v="0"/>
    <x v="3"/>
    <x v="1"/>
    <s v="Wurstverpackung"/>
    <n v="5330"/>
  </r>
  <r>
    <x v="1"/>
    <x v="0"/>
    <n v="57000677"/>
    <x v="972"/>
    <d v="2021-09-08T00:00:00"/>
    <x v="2"/>
    <n v="7000122651"/>
    <n v="156"/>
    <x v="2"/>
    <x v="0"/>
    <n v="1263.5999999999999"/>
    <n v="2.3837000000000002"/>
    <n v="3012.0433200000002"/>
    <x v="3"/>
    <x v="1"/>
    <s v="Wurstverpackung"/>
    <n v="5330"/>
  </r>
  <r>
    <x v="1"/>
    <x v="0"/>
    <n v="57000678"/>
    <x v="973"/>
    <d v="2021-09-08T00:00:00"/>
    <x v="2"/>
    <n v="7000119470"/>
    <n v="170"/>
    <x v="2"/>
    <x v="0"/>
    <n v="1377"/>
    <n v="2.4472"/>
    <n v="3369.7944000000002"/>
    <x v="3"/>
    <x v="1"/>
    <s v="Wurstverpackung"/>
    <n v="5330"/>
  </r>
  <r>
    <x v="1"/>
    <x v="0"/>
    <n v="57000686"/>
    <x v="378"/>
    <d v="2021-09-08T00:00:00"/>
    <x v="2"/>
    <n v="7000122316"/>
    <n v="68"/>
    <x v="2"/>
    <x v="0"/>
    <n v="81.599999999999994"/>
    <n v="4.5075000000000003"/>
    <n v="367.81200000000001"/>
    <x v="8"/>
    <x v="5"/>
    <s v="Linie 22"/>
    <n v="5022"/>
  </r>
  <r>
    <x v="1"/>
    <x v="0"/>
    <n v="57000702"/>
    <x v="562"/>
    <d v="2021-09-08T00:00:00"/>
    <x v="2"/>
    <n v="7000122539"/>
    <n v="5"/>
    <x v="2"/>
    <x v="2"/>
    <n v="100"/>
    <n v="57.412100000000002"/>
    <n v="287.06049999999999"/>
    <x v="6"/>
    <x v="3"/>
    <s v="EVP L4 Beutel"/>
    <n v="6130"/>
  </r>
  <r>
    <x v="1"/>
    <x v="0"/>
    <n v="57000706"/>
    <x v="379"/>
    <d v="2021-09-08T00:00:00"/>
    <x v="2"/>
    <n v="7000122516"/>
    <n v="512"/>
    <x v="2"/>
    <x v="2"/>
    <n v="1075.2"/>
    <n v="11.3866"/>
    <n v="5829.9391999999998"/>
    <x v="7"/>
    <x v="4"/>
    <s v="Subunternehmer"/>
    <n v="9999"/>
  </r>
  <r>
    <x v="1"/>
    <x v="0"/>
    <n v="57000715"/>
    <x v="503"/>
    <d v="2021-09-08T00:00:00"/>
    <x v="2"/>
    <n v="7000122556"/>
    <n v="0"/>
    <x v="2"/>
    <x v="2"/>
    <n v="0"/>
    <n v="13.3171"/>
    <n v="0"/>
    <x v="7"/>
    <x v="4"/>
    <s v="Subunternehmer"/>
    <n v="9999"/>
  </r>
  <r>
    <x v="1"/>
    <x v="0"/>
    <n v="57000716"/>
    <x v="504"/>
    <d v="2021-09-08T00:00:00"/>
    <x v="2"/>
    <n v="7000121974"/>
    <n v="420"/>
    <x v="2"/>
    <x v="2"/>
    <n v="504"/>
    <n v="5.7573999999999996"/>
    <n v="2418.1080000000002"/>
    <x v="7"/>
    <x v="4"/>
    <s v="Subunternehmer"/>
    <n v="9999"/>
  </r>
  <r>
    <x v="1"/>
    <x v="0"/>
    <n v="57000719"/>
    <x v="380"/>
    <d v="2021-09-08T00:00:00"/>
    <x v="2"/>
    <n v="7000122317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08T00:00:00"/>
    <x v="2"/>
    <n v="7000122517"/>
    <n v="3744"/>
    <x v="2"/>
    <x v="2"/>
    <n v="7862.4"/>
    <n v="10.3809"/>
    <n v="38866.089599999999"/>
    <x v="7"/>
    <x v="4"/>
    <s v="Subunternehmer"/>
    <n v="9999"/>
  </r>
  <r>
    <x v="1"/>
    <x v="0"/>
    <n v="57000722"/>
    <x v="565"/>
    <d v="2021-09-08T00:00:00"/>
    <x v="2"/>
    <n v="7000122557"/>
    <n v="432"/>
    <x v="2"/>
    <x v="2"/>
    <n v="907.2"/>
    <n v="10.548299999999999"/>
    <n v="4556.8656000000001"/>
    <x v="7"/>
    <x v="4"/>
    <s v="Subunternehmer"/>
    <n v="9999"/>
  </r>
  <r>
    <x v="1"/>
    <x v="0"/>
    <n v="57000728"/>
    <x v="224"/>
    <d v="2021-09-08T00:00:00"/>
    <x v="2"/>
    <n v="7000122518"/>
    <n v="455"/>
    <x v="2"/>
    <x v="2"/>
    <n v="1365"/>
    <n v="14.4331"/>
    <n v="6567.0604999999996"/>
    <x v="7"/>
    <x v="4"/>
    <s v="Subunternehmer"/>
    <n v="9999"/>
  </r>
  <r>
    <x v="1"/>
    <x v="0"/>
    <n v="57000728"/>
    <x v="224"/>
    <d v="2021-09-08T00:00:00"/>
    <x v="2"/>
    <n v="7000122532"/>
    <n v="910"/>
    <x v="2"/>
    <x v="2"/>
    <n v="2730"/>
    <n v="14.4331"/>
    <n v="13134.120999999999"/>
    <x v="7"/>
    <x v="4"/>
    <s v="Subunternehmer"/>
    <n v="9999"/>
  </r>
  <r>
    <x v="1"/>
    <x v="0"/>
    <n v="57000729"/>
    <x v="790"/>
    <d v="2021-09-08T00:00:00"/>
    <x v="2"/>
    <n v="7000122318"/>
    <n v="204"/>
    <x v="2"/>
    <x v="0"/>
    <n v="244.8"/>
    <n v="4.5053000000000001"/>
    <n v="1102.89744"/>
    <x v="8"/>
    <x v="5"/>
    <s v="Linie 22"/>
    <n v="5022"/>
  </r>
  <r>
    <x v="1"/>
    <x v="0"/>
    <n v="57000738"/>
    <x v="93"/>
    <d v="2021-09-08T00:00:00"/>
    <x v="2"/>
    <n v="7000122319"/>
    <n v="136"/>
    <x v="2"/>
    <x v="0"/>
    <n v="163.19999999999999"/>
    <n v="4.5096999999999996"/>
    <n v="735.98303999999996"/>
    <x v="8"/>
    <x v="5"/>
    <s v="Linie 22"/>
    <n v="5022"/>
  </r>
  <r>
    <x v="1"/>
    <x v="0"/>
    <n v="57900002"/>
    <x v="507"/>
    <d v="2021-09-08T00:00:00"/>
    <x v="2"/>
    <n v="7000122519"/>
    <n v="2112"/>
    <x v="2"/>
    <x v="2"/>
    <n v="7603.2"/>
    <n v="13.400600000000001"/>
    <n v="28302.067200000001"/>
    <x v="7"/>
    <x v="4"/>
    <s v="Subunternehmer"/>
    <n v="9999"/>
  </r>
  <r>
    <x v="1"/>
    <x v="0"/>
    <n v="58000235"/>
    <x v="96"/>
    <d v="2021-09-08T00:00:00"/>
    <x v="2"/>
    <n v="7000122631"/>
    <n v="4203"/>
    <x v="2"/>
    <x v="2"/>
    <n v="40348.800000000003"/>
    <n v="33.631399999999999"/>
    <n v="141352.77420000001"/>
    <x v="5"/>
    <x v="2"/>
    <s v="Linie 31"/>
    <n v="5031"/>
  </r>
  <r>
    <x v="1"/>
    <x v="0"/>
    <n v="58000380"/>
    <x v="387"/>
    <d v="2021-09-08T00:00:00"/>
    <x v="2"/>
    <n v="7000117635"/>
    <n v="2193"/>
    <x v="2"/>
    <x v="2"/>
    <n v="14035.2"/>
    <n v="22.732299999999999"/>
    <n v="49851.933900000004"/>
    <x v="5"/>
    <x v="2"/>
    <s v="Linie 31"/>
    <n v="5031"/>
  </r>
  <r>
    <x v="1"/>
    <x v="0"/>
    <n v="58000541"/>
    <x v="702"/>
    <d v="2021-09-08T00:00:00"/>
    <x v="2"/>
    <n v="7000116621"/>
    <n v="744"/>
    <x v="2"/>
    <x v="2"/>
    <n v="1636.8"/>
    <n v="10.577"/>
    <n v="7869.2879999999996"/>
    <x v="4"/>
    <x v="1"/>
    <s v="Linie 35"/>
    <n v="5035"/>
  </r>
  <r>
    <x v="1"/>
    <x v="0"/>
    <n v="58000609"/>
    <x v="98"/>
    <d v="2021-09-08T00:00:00"/>
    <x v="2"/>
    <n v="7000121678"/>
    <n v="0"/>
    <x v="2"/>
    <x v="2"/>
    <n v="0"/>
    <n v="10.9306"/>
    <n v="0"/>
    <x v="4"/>
    <x v="1"/>
    <s v="Linie 33"/>
    <n v="5033"/>
  </r>
  <r>
    <x v="1"/>
    <x v="0"/>
    <n v="58000636"/>
    <x v="230"/>
    <d v="2021-09-08T00:00:00"/>
    <x v="2"/>
    <n v="7000122320"/>
    <n v="340"/>
    <x v="2"/>
    <x v="0"/>
    <n v="336.6"/>
    <n v="6.7282999999999999"/>
    <n v="2264.7457800000002"/>
    <x v="8"/>
    <x v="5"/>
    <s v="Linie 21"/>
    <n v="5021"/>
  </r>
  <r>
    <x v="1"/>
    <x v="0"/>
    <n v="58000638"/>
    <x v="391"/>
    <d v="2021-09-08T00:00:00"/>
    <x v="2"/>
    <n v="7000122321"/>
    <n v="306"/>
    <x v="2"/>
    <x v="0"/>
    <n v="302.94"/>
    <n v="7.7550999999999997"/>
    <n v="2349.3299940000002"/>
    <x v="8"/>
    <x v="5"/>
    <s v="Linie 23"/>
    <n v="5023"/>
  </r>
  <r>
    <x v="1"/>
    <x v="0"/>
    <n v="58000640"/>
    <x v="828"/>
    <d v="2021-09-08T00:00:00"/>
    <x v="2"/>
    <n v="7000122323"/>
    <n v="510"/>
    <x v="2"/>
    <x v="0"/>
    <n v="504.9"/>
    <n v="8.9131"/>
    <n v="4500.2241899999999"/>
    <x v="8"/>
    <x v="5"/>
    <s v="Linie 23"/>
    <n v="5023"/>
  </r>
  <r>
    <x v="1"/>
    <x v="0"/>
    <n v="58000653"/>
    <x v="232"/>
    <d v="2021-09-08T00:00:00"/>
    <x v="2"/>
    <n v="7000122463"/>
    <n v="68"/>
    <x v="2"/>
    <x v="0"/>
    <n v="68"/>
    <n v="11.0871"/>
    <n v="753.92280000000005"/>
    <x v="8"/>
    <x v="5"/>
    <s v="Linie 20"/>
    <n v="5020"/>
  </r>
  <r>
    <x v="1"/>
    <x v="0"/>
    <n v="58000655"/>
    <x v="233"/>
    <d v="2021-09-08T00:00:00"/>
    <x v="2"/>
    <n v="7000122326"/>
    <n v="340"/>
    <x v="2"/>
    <x v="0"/>
    <n v="336.6"/>
    <n v="6.7287999999999997"/>
    <n v="2264.91408"/>
    <x v="8"/>
    <x v="5"/>
    <s v="Linie 21"/>
    <n v="5021"/>
  </r>
  <r>
    <x v="1"/>
    <x v="0"/>
    <n v="58000665"/>
    <x v="235"/>
    <d v="2021-09-08T00:00:00"/>
    <x v="2"/>
    <n v="7000122464"/>
    <n v="34"/>
    <x v="2"/>
    <x v="0"/>
    <n v="37.4"/>
    <n v="6.5829000000000004"/>
    <n v="246.20045999999999"/>
    <x v="8"/>
    <x v="5"/>
    <s v="Linie 20"/>
    <n v="5020"/>
  </r>
  <r>
    <x v="1"/>
    <x v="0"/>
    <n v="58000670"/>
    <x v="393"/>
    <d v="2021-09-08T00:00:00"/>
    <x v="2"/>
    <n v="7000122329"/>
    <n v="34"/>
    <x v="2"/>
    <x v="0"/>
    <n v="33.659999999999997"/>
    <n v="7.7590000000000003"/>
    <n v="261.16793999999999"/>
    <x v="8"/>
    <x v="5"/>
    <s v="Linie 23"/>
    <n v="5023"/>
  </r>
  <r>
    <x v="1"/>
    <x v="0"/>
    <n v="58000678"/>
    <x v="237"/>
    <d v="2021-09-08T00:00:00"/>
    <x v="2"/>
    <n v="7000122465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08T00:00:00"/>
    <x v="2"/>
    <n v="7000122331"/>
    <n v="68"/>
    <x v="2"/>
    <x v="0"/>
    <n v="67.319999999999993"/>
    <n v="6.7253999999999996"/>
    <n v="452.75392799999997"/>
    <x v="8"/>
    <x v="5"/>
    <s v="Linie 21"/>
    <n v="5021"/>
  </r>
  <r>
    <x v="1"/>
    <x v="0"/>
    <n v="58000682"/>
    <x v="394"/>
    <d v="2021-09-08T00:00:00"/>
    <x v="2"/>
    <n v="7000122332"/>
    <n v="34"/>
    <x v="2"/>
    <x v="0"/>
    <n v="33.659999999999997"/>
    <n v="7.7423999999999999"/>
    <n v="260.60918400000003"/>
    <x v="8"/>
    <x v="5"/>
    <s v="Linie 23"/>
    <n v="5023"/>
  </r>
  <r>
    <x v="1"/>
    <x v="0"/>
    <n v="58000684"/>
    <x v="239"/>
    <d v="2021-09-08T00:00:00"/>
    <x v="2"/>
    <n v="7000122333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08T00:00:00"/>
    <x v="2"/>
    <n v="7000122334"/>
    <n v="34"/>
    <x v="2"/>
    <x v="0"/>
    <n v="33.659999999999997"/>
    <n v="7.5054999999999996"/>
    <n v="252.63513"/>
    <x v="8"/>
    <x v="5"/>
    <s v="Linie 21"/>
    <n v="5021"/>
  </r>
  <r>
    <x v="1"/>
    <x v="0"/>
    <n v="58000696"/>
    <x v="397"/>
    <d v="2021-09-08T00:00:00"/>
    <x v="2"/>
    <n v="7000122337"/>
    <n v="68"/>
    <x v="2"/>
    <x v="0"/>
    <n v="67.319999999999993"/>
    <n v="7.7389000000000001"/>
    <n v="520.98274800000002"/>
    <x v="8"/>
    <x v="5"/>
    <s v="Linie 23"/>
    <n v="5023"/>
  </r>
  <r>
    <x v="1"/>
    <x v="0"/>
    <n v="58000698"/>
    <x v="243"/>
    <d v="2021-09-08T00:00:00"/>
    <x v="2"/>
    <n v="7000122339"/>
    <n v="68"/>
    <x v="2"/>
    <x v="0"/>
    <n v="67.319999999999993"/>
    <n v="8.9067000000000007"/>
    <n v="599.59904400000005"/>
    <x v="8"/>
    <x v="5"/>
    <s v="Linie 23"/>
    <n v="5023"/>
  </r>
  <r>
    <x v="1"/>
    <x v="0"/>
    <n v="58000705"/>
    <x v="399"/>
    <d v="2021-09-08T00:00:00"/>
    <x v="2"/>
    <n v="7000122340"/>
    <n v="306"/>
    <x v="2"/>
    <x v="0"/>
    <n v="306"/>
    <n v="11.067"/>
    <n v="3386.502"/>
    <x v="8"/>
    <x v="5"/>
    <s v="Linie 20"/>
    <n v="5020"/>
  </r>
  <r>
    <x v="1"/>
    <x v="0"/>
    <n v="58000706"/>
    <x v="244"/>
    <d v="2021-09-08T00:00:00"/>
    <x v="2"/>
    <n v="7000122341"/>
    <n v="34"/>
    <x v="2"/>
    <x v="0"/>
    <n v="33.659999999999997"/>
    <n v="6.7253999999999996"/>
    <n v="226.37696399999999"/>
    <x v="8"/>
    <x v="5"/>
    <s v="Linie 21"/>
    <n v="5021"/>
  </r>
  <r>
    <x v="1"/>
    <x v="0"/>
    <n v="58000708"/>
    <x v="400"/>
    <d v="2021-09-08T00:00:00"/>
    <x v="2"/>
    <n v="7000122342"/>
    <n v="68"/>
    <x v="2"/>
    <x v="0"/>
    <n v="67.319999999999993"/>
    <n v="7.7413999999999996"/>
    <n v="521.15104799999995"/>
    <x v="8"/>
    <x v="5"/>
    <s v="Linie 23"/>
    <n v="5023"/>
  </r>
  <r>
    <x v="1"/>
    <x v="0"/>
    <n v="58000710"/>
    <x v="245"/>
    <d v="2021-09-08T00:00:00"/>
    <x v="2"/>
    <n v="7000122344"/>
    <n v="68"/>
    <x v="2"/>
    <x v="0"/>
    <n v="67.319999999999993"/>
    <n v="8.9092000000000002"/>
    <n v="599.76734399999998"/>
    <x v="8"/>
    <x v="5"/>
    <s v="Linie 23"/>
    <n v="5023"/>
  </r>
  <r>
    <x v="1"/>
    <x v="0"/>
    <n v="58000716"/>
    <x v="247"/>
    <d v="2021-09-08T00:00:00"/>
    <x v="2"/>
    <n v="7000122467"/>
    <n v="34"/>
    <x v="2"/>
    <x v="0"/>
    <n v="37.4"/>
    <n v="6.5819999999999999"/>
    <n v="246.16679999999999"/>
    <x v="8"/>
    <x v="5"/>
    <s v="Linie 20"/>
    <n v="5020"/>
  </r>
  <r>
    <x v="1"/>
    <x v="0"/>
    <n v="58000733"/>
    <x v="793"/>
    <d v="2021-09-08T00:00:00"/>
    <x v="2"/>
    <n v="7000122348"/>
    <n v="68"/>
    <x v="2"/>
    <x v="0"/>
    <n v="67.319999999999993"/>
    <n v="6.7229000000000001"/>
    <n v="452.58562799999999"/>
    <x v="8"/>
    <x v="5"/>
    <s v="Linie 21"/>
    <n v="5021"/>
  </r>
  <r>
    <x v="1"/>
    <x v="0"/>
    <n v="58000735"/>
    <x v="829"/>
    <d v="2021-09-08T00:00:00"/>
    <x v="2"/>
    <n v="7000122350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9-08T00:00:00"/>
    <x v="2"/>
    <n v="7000122352"/>
    <n v="68"/>
    <x v="2"/>
    <x v="0"/>
    <n v="67.319999999999993"/>
    <n v="8.9164999999999992"/>
    <n v="600.25878"/>
    <x v="8"/>
    <x v="5"/>
    <s v="Linie 23"/>
    <n v="5023"/>
  </r>
  <r>
    <x v="1"/>
    <x v="0"/>
    <n v="58000746"/>
    <x v="253"/>
    <d v="2021-09-08T00:00:00"/>
    <x v="2"/>
    <n v="7000122357"/>
    <n v="136"/>
    <x v="2"/>
    <x v="0"/>
    <n v="134.63999999999999"/>
    <n v="6.7253999999999996"/>
    <n v="905.50785599999995"/>
    <x v="8"/>
    <x v="5"/>
    <s v="Linie 21"/>
    <n v="5021"/>
  </r>
  <r>
    <x v="1"/>
    <x v="0"/>
    <n v="58000753"/>
    <x v="403"/>
    <d v="2021-09-08T00:00:00"/>
    <x v="2"/>
    <n v="7000122361"/>
    <n v="238"/>
    <x v="2"/>
    <x v="0"/>
    <n v="261.8"/>
    <n v="6.5780000000000003"/>
    <n v="1722.1204"/>
    <x v="8"/>
    <x v="5"/>
    <s v="Linie 20"/>
    <n v="5020"/>
  </r>
  <r>
    <x v="1"/>
    <x v="0"/>
    <n v="58000758"/>
    <x v="255"/>
    <d v="2021-09-08T00:00:00"/>
    <x v="2"/>
    <n v="7000122362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08T00:00:00"/>
    <x v="2"/>
    <n v="7000122363"/>
    <n v="136"/>
    <x v="2"/>
    <x v="0"/>
    <n v="134.63999999999999"/>
    <n v="7.7198000000000002"/>
    <n v="1039.3938720000001"/>
    <x v="8"/>
    <x v="5"/>
    <s v="Linie 23"/>
    <n v="5023"/>
  </r>
  <r>
    <x v="1"/>
    <x v="0"/>
    <n v="58000762"/>
    <x v="405"/>
    <d v="2021-09-08T00:00:00"/>
    <x v="2"/>
    <n v="7000122365"/>
    <n v="68"/>
    <x v="2"/>
    <x v="0"/>
    <n v="67.319999999999993"/>
    <n v="8.8826999999999998"/>
    <n v="597.98336400000005"/>
    <x v="8"/>
    <x v="5"/>
    <s v="Linie 23"/>
    <n v="5023"/>
  </r>
  <r>
    <x v="1"/>
    <x v="0"/>
    <n v="58000776"/>
    <x v="257"/>
    <d v="2021-09-08T00:00:00"/>
    <x v="2"/>
    <n v="7000122370"/>
    <n v="68"/>
    <x v="2"/>
    <x v="0"/>
    <n v="67.319999999999993"/>
    <n v="6.7229000000000001"/>
    <n v="452.58562799999999"/>
    <x v="8"/>
    <x v="5"/>
    <s v="Linie 21"/>
    <n v="5021"/>
  </r>
  <r>
    <x v="1"/>
    <x v="0"/>
    <n v="58000811"/>
    <x v="514"/>
    <d v="2021-09-08T00:00:00"/>
    <x v="2"/>
    <n v="700012202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9-08T00:00:00"/>
    <x v="2"/>
    <n v="7000122031"/>
    <n v="336"/>
    <x v="2"/>
    <x v="2"/>
    <n v="1182.72"/>
    <n v="16.450299999999999"/>
    <n v="5527.3008"/>
    <x v="7"/>
    <x v="4"/>
    <s v="Subunternehmer"/>
    <n v="9999"/>
  </r>
  <r>
    <x v="1"/>
    <x v="0"/>
    <n v="58000830"/>
    <x v="102"/>
    <d v="2021-09-08T00:00:00"/>
    <x v="2"/>
    <n v="7000122471"/>
    <n v="595"/>
    <x v="2"/>
    <x v="0"/>
    <n v="654.5"/>
    <n v="6.5404"/>
    <n v="4280.6917999999996"/>
    <x v="8"/>
    <x v="5"/>
    <s v="Linie 20"/>
    <n v="5020"/>
  </r>
  <r>
    <x v="1"/>
    <x v="0"/>
    <n v="58000830"/>
    <x v="102"/>
    <d v="2021-09-08T00:00:00"/>
    <x v="2"/>
    <n v="7000122980"/>
    <n v="765"/>
    <x v="2"/>
    <x v="0"/>
    <n v="841.5"/>
    <n v="6.5404"/>
    <n v="5503.7466000000004"/>
    <x v="8"/>
    <x v="5"/>
    <s v="Linie 20"/>
    <n v="5020"/>
  </r>
  <r>
    <x v="1"/>
    <x v="0"/>
    <n v="58000831"/>
    <x v="409"/>
    <d v="2021-09-08T00:00:00"/>
    <x v="2"/>
    <n v="7000122373"/>
    <n v="425"/>
    <x v="2"/>
    <x v="0"/>
    <n v="420.75"/>
    <n v="6.665"/>
    <n v="2804.2987499999999"/>
    <x v="8"/>
    <x v="5"/>
    <s v="Linie 21"/>
    <n v="5021"/>
  </r>
  <r>
    <x v="1"/>
    <x v="0"/>
    <n v="58000835"/>
    <x v="103"/>
    <d v="2021-09-08T00:00:00"/>
    <x v="2"/>
    <n v="7000122375"/>
    <n v="1530"/>
    <x v="2"/>
    <x v="0"/>
    <n v="1514.7"/>
    <n v="7.7157999999999998"/>
    <n v="11687.12226"/>
    <x v="8"/>
    <x v="5"/>
    <s v="Linie 23"/>
    <n v="5023"/>
  </r>
  <r>
    <x v="1"/>
    <x v="0"/>
    <n v="58000843"/>
    <x v="573"/>
    <d v="2021-09-08T00:00:00"/>
    <x v="2"/>
    <n v="7000122377"/>
    <n v="680"/>
    <x v="2"/>
    <x v="0"/>
    <n v="673.2"/>
    <n v="8.8459000000000003"/>
    <n v="5955.0598799999998"/>
    <x v="8"/>
    <x v="5"/>
    <s v="Linie 23"/>
    <n v="5023"/>
  </r>
  <r>
    <x v="1"/>
    <x v="0"/>
    <n v="58000853"/>
    <x v="830"/>
    <d v="2021-09-08T00:00:00"/>
    <x v="2"/>
    <n v="7000122380"/>
    <n v="136"/>
    <x v="2"/>
    <x v="0"/>
    <n v="134.63999999999999"/>
    <n v="7.7427999999999999"/>
    <n v="1042.4905920000001"/>
    <x v="8"/>
    <x v="5"/>
    <s v="Linie 23"/>
    <n v="5023"/>
  </r>
  <r>
    <x v="1"/>
    <x v="0"/>
    <n v="58000861"/>
    <x v="410"/>
    <d v="2021-09-08T00:00:00"/>
    <x v="2"/>
    <n v="7000122383"/>
    <n v="170"/>
    <x v="2"/>
    <x v="0"/>
    <n v="168.3"/>
    <n v="7.7413999999999996"/>
    <n v="1302.87762"/>
    <x v="8"/>
    <x v="5"/>
    <s v="Linie 23"/>
    <n v="5023"/>
  </r>
  <r>
    <x v="1"/>
    <x v="0"/>
    <n v="58000866"/>
    <x v="262"/>
    <d v="2021-09-08T00:00:00"/>
    <x v="2"/>
    <n v="7000122474"/>
    <n v="68"/>
    <x v="2"/>
    <x v="0"/>
    <n v="68"/>
    <n v="11.060499999999999"/>
    <n v="752.11400000000003"/>
    <x v="8"/>
    <x v="5"/>
    <s v="Linie 20"/>
    <n v="5020"/>
  </r>
  <r>
    <x v="1"/>
    <x v="0"/>
    <n v="58000883"/>
    <x v="754"/>
    <d v="2021-09-08T00:00:00"/>
    <x v="2"/>
    <n v="7000122385"/>
    <n v="272"/>
    <x v="2"/>
    <x v="0"/>
    <n v="269.27999999999997"/>
    <n v="8.9116"/>
    <n v="2399.7156479999999"/>
    <x v="8"/>
    <x v="5"/>
    <s v="Linie 23"/>
    <n v="5023"/>
  </r>
  <r>
    <x v="1"/>
    <x v="0"/>
    <n v="58000888"/>
    <x v="724"/>
    <d v="2021-09-08T00:00:00"/>
    <x v="2"/>
    <n v="7000122388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08T00:00:00"/>
    <x v="2"/>
    <n v="7000122389"/>
    <n v="204"/>
    <x v="2"/>
    <x v="0"/>
    <n v="201.96"/>
    <n v="8.9067000000000007"/>
    <n v="1798.7971319999999"/>
    <x v="8"/>
    <x v="5"/>
    <s v="Linie 23"/>
    <n v="5023"/>
  </r>
  <r>
    <x v="1"/>
    <x v="0"/>
    <n v="58000895"/>
    <x v="412"/>
    <d v="2021-09-08T00:00:00"/>
    <x v="2"/>
    <n v="7000122476"/>
    <n v="544"/>
    <x v="2"/>
    <x v="0"/>
    <n v="544"/>
    <n v="11.069900000000001"/>
    <n v="6022.0255999999999"/>
    <x v="8"/>
    <x v="5"/>
    <s v="Linie 20"/>
    <n v="5020"/>
  </r>
  <r>
    <x v="1"/>
    <x v="0"/>
    <n v="58000899"/>
    <x v="755"/>
    <d v="2021-09-08T00:00:00"/>
    <x v="2"/>
    <n v="7000122393"/>
    <n v="476"/>
    <x v="2"/>
    <x v="0"/>
    <n v="471.24"/>
    <n v="7.7389000000000001"/>
    <n v="3646.8792360000002"/>
    <x v="8"/>
    <x v="5"/>
    <s v="Linie 23"/>
    <n v="5023"/>
  </r>
  <r>
    <x v="1"/>
    <x v="0"/>
    <n v="58000907"/>
    <x v="269"/>
    <d v="2021-09-08T00:00:00"/>
    <x v="2"/>
    <n v="7000122396"/>
    <n v="65"/>
    <x v="2"/>
    <x v="0"/>
    <n v="64.349999999999994"/>
    <n v="7.5054999999999996"/>
    <n v="482.978925"/>
    <x v="8"/>
    <x v="5"/>
    <s v="Linie 21"/>
    <n v="5021"/>
  </r>
  <r>
    <x v="1"/>
    <x v="0"/>
    <n v="58000921"/>
    <x v="831"/>
    <d v="2021-09-08T00:00:00"/>
    <x v="2"/>
    <n v="7000122086"/>
    <n v="1890"/>
    <x v="2"/>
    <x v="2"/>
    <n v="18144"/>
    <n v="34.681699999999999"/>
    <n v="65548.413"/>
    <x v="7"/>
    <x v="4"/>
    <s v="Subunternehmer"/>
    <n v="9999"/>
  </r>
  <r>
    <x v="1"/>
    <x v="0"/>
    <n v="58000922"/>
    <x v="832"/>
    <d v="2021-09-08T00:00:00"/>
    <x v="2"/>
    <n v="7000122087"/>
    <n v="2331"/>
    <x v="2"/>
    <x v="2"/>
    <n v="22377.599999999999"/>
    <n v="34.914900000000003"/>
    <n v="81386.631899999993"/>
    <x v="7"/>
    <x v="4"/>
    <s v="Subunternehmer"/>
    <n v="9999"/>
  </r>
  <r>
    <x v="1"/>
    <x v="0"/>
    <n v="58000947"/>
    <x v="273"/>
    <d v="2021-09-08T00:00:00"/>
    <x v="2"/>
    <n v="7000122405"/>
    <n v="170"/>
    <x v="2"/>
    <x v="0"/>
    <n v="187"/>
    <n v="6.5768000000000004"/>
    <n v="1229.8616"/>
    <x v="8"/>
    <x v="5"/>
    <s v="Linie 20"/>
    <n v="5020"/>
  </r>
  <r>
    <x v="1"/>
    <x v="0"/>
    <n v="58000960"/>
    <x v="276"/>
    <d v="2021-09-08T00:00:00"/>
    <x v="2"/>
    <n v="7000122408"/>
    <n v="136"/>
    <x v="2"/>
    <x v="0"/>
    <n v="149.6"/>
    <n v="6.5747999999999998"/>
    <n v="983.59007999999994"/>
    <x v="8"/>
    <x v="5"/>
    <s v="Linie 20"/>
    <n v="5020"/>
  </r>
  <r>
    <x v="1"/>
    <x v="0"/>
    <n v="58000971"/>
    <x v="278"/>
    <d v="2021-09-08T00:00:00"/>
    <x v="2"/>
    <n v="7000122409"/>
    <n v="272"/>
    <x v="2"/>
    <x v="0"/>
    <n v="299.2"/>
    <n v="6.6104000000000003"/>
    <n v="1977.83168"/>
    <x v="8"/>
    <x v="5"/>
    <s v="Linie 20"/>
    <n v="5020"/>
  </r>
  <r>
    <x v="1"/>
    <x v="0"/>
    <n v="58000993"/>
    <x v="419"/>
    <d v="2021-09-08T00:00:00"/>
    <x v="2"/>
    <n v="7000122414"/>
    <n v="68"/>
    <x v="2"/>
    <x v="0"/>
    <n v="67.319999999999993"/>
    <n v="8.9110999999999994"/>
    <n v="599.89525200000003"/>
    <x v="8"/>
    <x v="5"/>
    <s v="Linie 23"/>
    <n v="5023"/>
  </r>
  <r>
    <x v="1"/>
    <x v="0"/>
    <n v="58000997"/>
    <x v="421"/>
    <d v="2021-09-08T00:00:00"/>
    <x v="2"/>
    <n v="7000122416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9-08T00:00:00"/>
    <x v="2"/>
    <n v="7000122418"/>
    <n v="272"/>
    <x v="2"/>
    <x v="0"/>
    <n v="269.27999999999997"/>
    <n v="6.7214999999999998"/>
    <n v="1809.96552"/>
    <x v="8"/>
    <x v="5"/>
    <s v="Linie 21"/>
    <n v="5021"/>
  </r>
  <r>
    <x v="1"/>
    <x v="0"/>
    <n v="58001010"/>
    <x v="599"/>
    <d v="2021-09-08T00:00:00"/>
    <x v="2"/>
    <n v="7000122422"/>
    <n v="935"/>
    <x v="2"/>
    <x v="0"/>
    <n v="925.65"/>
    <n v="7.2190000000000003"/>
    <n v="6682.2673500000001"/>
    <x v="8"/>
    <x v="5"/>
    <s v="Linie 21"/>
    <n v="5021"/>
  </r>
  <r>
    <x v="1"/>
    <x v="0"/>
    <n v="58001018"/>
    <x v="838"/>
    <d v="2021-09-08T00:00:00"/>
    <x v="2"/>
    <n v="7000122425"/>
    <n v="340"/>
    <x v="2"/>
    <x v="0"/>
    <n v="336.6"/>
    <n v="8.9067000000000007"/>
    <n v="2997.9952199999998"/>
    <x v="8"/>
    <x v="5"/>
    <s v="Linie 23"/>
    <n v="5023"/>
  </r>
  <r>
    <x v="1"/>
    <x v="0"/>
    <n v="58001028"/>
    <x v="281"/>
    <d v="2021-09-08T00:00:00"/>
    <x v="2"/>
    <n v="7000122427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9-08T00:00:00"/>
    <x v="2"/>
    <n v="7000122429"/>
    <n v="272"/>
    <x v="2"/>
    <x v="0"/>
    <n v="269.27999999999997"/>
    <n v="7.2862"/>
    <n v="1962.027936"/>
    <x v="8"/>
    <x v="5"/>
    <s v="Linie 21"/>
    <n v="5021"/>
  </r>
  <r>
    <x v="1"/>
    <x v="0"/>
    <n v="58001033"/>
    <x v="425"/>
    <d v="2021-09-08T00:00:00"/>
    <x v="2"/>
    <n v="7000122430"/>
    <n v="102"/>
    <x v="2"/>
    <x v="0"/>
    <n v="100.98"/>
    <n v="7.2614999999999998"/>
    <n v="733.26626999999996"/>
    <x v="8"/>
    <x v="5"/>
    <s v="Linie 21"/>
    <n v="5021"/>
  </r>
  <r>
    <x v="1"/>
    <x v="0"/>
    <n v="58001036"/>
    <x v="427"/>
    <d v="2021-09-08T00:00:00"/>
    <x v="2"/>
    <n v="7000122486"/>
    <n v="68"/>
    <x v="2"/>
    <x v="0"/>
    <n v="68"/>
    <n v="11.1112"/>
    <n v="755.5616"/>
    <x v="8"/>
    <x v="5"/>
    <s v="Linie 20"/>
    <n v="5020"/>
  </r>
  <r>
    <x v="1"/>
    <x v="0"/>
    <n v="58001046"/>
    <x v="428"/>
    <d v="2021-09-08T00:00:00"/>
    <x v="2"/>
    <n v="7000122432"/>
    <n v="68"/>
    <x v="2"/>
    <x v="0"/>
    <n v="67.319999999999993"/>
    <n v="7.2851999999999997"/>
    <n v="490.43966399999999"/>
    <x v="8"/>
    <x v="5"/>
    <s v="Linie 21"/>
    <n v="5021"/>
  </r>
  <r>
    <x v="1"/>
    <x v="0"/>
    <n v="58001047"/>
    <x v="429"/>
    <d v="2021-09-08T00:00:00"/>
    <x v="2"/>
    <n v="7000122433"/>
    <n v="34"/>
    <x v="2"/>
    <x v="0"/>
    <n v="33.659999999999997"/>
    <n v="7.2614999999999998"/>
    <n v="244.42209"/>
    <x v="8"/>
    <x v="5"/>
    <s v="Linie 21"/>
    <n v="5021"/>
  </r>
  <r>
    <x v="1"/>
    <x v="0"/>
    <n v="58001060"/>
    <x v="758"/>
    <d v="2021-09-08T00:00:00"/>
    <x v="2"/>
    <n v="7000122437"/>
    <n v="1785"/>
    <x v="2"/>
    <x v="0"/>
    <n v="1785"/>
    <n v="8.5521999999999991"/>
    <n v="15265.677"/>
    <x v="8"/>
    <x v="5"/>
    <s v="Linie 20"/>
    <n v="5020"/>
  </r>
  <r>
    <x v="1"/>
    <x v="0"/>
    <n v="58001062"/>
    <x v="797"/>
    <d v="2021-09-08T00:00:00"/>
    <x v="2"/>
    <n v="7000122438"/>
    <n v="935"/>
    <x v="2"/>
    <x v="0"/>
    <n v="935"/>
    <n v="9.41"/>
    <n v="8798.35"/>
    <x v="8"/>
    <x v="5"/>
    <s v="Linie 20"/>
    <n v="5020"/>
  </r>
  <r>
    <x v="1"/>
    <x v="0"/>
    <n v="58001063"/>
    <x v="581"/>
    <d v="2021-09-08T00:00:00"/>
    <x v="2"/>
    <n v="7000122439"/>
    <n v="374"/>
    <x v="2"/>
    <x v="0"/>
    <n v="374"/>
    <n v="8.0791000000000004"/>
    <n v="3021.5834"/>
    <x v="8"/>
    <x v="5"/>
    <s v="Linie 22"/>
    <n v="5022"/>
  </r>
  <r>
    <x v="1"/>
    <x v="0"/>
    <n v="58001064"/>
    <x v="905"/>
    <d v="2021-09-08T00:00:00"/>
    <x v="2"/>
    <n v="7000117637"/>
    <n v="3399"/>
    <x v="2"/>
    <x v="2"/>
    <n v="5608.35"/>
    <n v="10.072699999999999"/>
    <n v="34237.107300000003"/>
    <x v="5"/>
    <x v="2"/>
    <s v="Linie 31"/>
    <n v="5031"/>
  </r>
  <r>
    <x v="1"/>
    <x v="0"/>
    <n v="58001065"/>
    <x v="284"/>
    <d v="2021-09-08T00:00:00"/>
    <x v="2"/>
    <n v="7000122440"/>
    <n v="136"/>
    <x v="2"/>
    <x v="0"/>
    <n v="134.63999999999999"/>
    <n v="6.7577999999999996"/>
    <n v="909.87019199999997"/>
    <x v="8"/>
    <x v="5"/>
    <s v="Linie 21"/>
    <n v="5021"/>
  </r>
  <r>
    <x v="1"/>
    <x v="0"/>
    <n v="58001070"/>
    <x v="112"/>
    <d v="2021-09-08T00:00:00"/>
    <x v="2"/>
    <n v="7000122527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9-08T00:00:00"/>
    <x v="2"/>
    <n v="7000122529"/>
    <n v="170"/>
    <x v="2"/>
    <x v="0"/>
    <n v="229.5"/>
    <n v="6.5824999999999996"/>
    <n v="1510.6837499999999"/>
    <x v="4"/>
    <x v="1"/>
    <s v="Linie 36"/>
    <n v="5036"/>
  </r>
  <r>
    <x v="1"/>
    <x v="0"/>
    <n v="58001075"/>
    <x v="974"/>
    <d v="2021-09-08T00:00:00"/>
    <x v="2"/>
    <n v="7000121368"/>
    <n v="184"/>
    <x v="2"/>
    <x v="2"/>
    <n v="1589.76"/>
    <n v="32.654499999999999"/>
    <n v="6008.4279999999999"/>
    <x v="3"/>
    <x v="1"/>
    <s v="Linie 1"/>
    <n v="5001"/>
  </r>
  <r>
    <x v="1"/>
    <x v="0"/>
    <n v="58001080"/>
    <x v="656"/>
    <d v="2021-09-08T00:00:00"/>
    <x v="2"/>
    <n v="7000122443"/>
    <n v="68"/>
    <x v="2"/>
    <x v="0"/>
    <n v="67.319999999999993"/>
    <n v="6.7332000000000001"/>
    <n v="453.27902399999999"/>
    <x v="8"/>
    <x v="5"/>
    <s v="Linie 21"/>
    <n v="5021"/>
  </r>
  <r>
    <x v="1"/>
    <x v="0"/>
    <n v="58001082"/>
    <x v="434"/>
    <d v="2021-09-08T00:00:00"/>
    <x v="2"/>
    <n v="7000122445"/>
    <n v="272"/>
    <x v="2"/>
    <x v="0"/>
    <n v="272"/>
    <n v="11.0677"/>
    <n v="3010.4144000000001"/>
    <x v="8"/>
    <x v="5"/>
    <s v="Linie 20"/>
    <n v="5020"/>
  </r>
  <r>
    <x v="1"/>
    <x v="0"/>
    <n v="58001091"/>
    <x v="524"/>
    <d v="2021-09-08T00:00:00"/>
    <x v="2"/>
    <n v="7000122447"/>
    <n v="136"/>
    <x v="2"/>
    <x v="0"/>
    <n v="134.63999999999999"/>
    <n v="7.2595999999999998"/>
    <n v="977.43254400000001"/>
    <x v="8"/>
    <x v="5"/>
    <s v="Linie 21"/>
    <n v="5021"/>
  </r>
  <r>
    <x v="1"/>
    <x v="0"/>
    <n v="58001093"/>
    <x v="435"/>
    <d v="2021-09-08T00:00:00"/>
    <x v="2"/>
    <n v="7000122449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08T00:00:00"/>
    <x v="2"/>
    <n v="7000122450"/>
    <n v="136"/>
    <x v="2"/>
    <x v="0"/>
    <n v="134.63999999999999"/>
    <n v="7.2595999999999998"/>
    <n v="977.43254400000001"/>
    <x v="8"/>
    <x v="5"/>
    <s v="Linie 21"/>
    <n v="5021"/>
  </r>
  <r>
    <x v="1"/>
    <x v="0"/>
    <n v="58001096"/>
    <x v="841"/>
    <d v="2021-09-08T00:00:00"/>
    <x v="2"/>
    <n v="7000122452"/>
    <n v="204"/>
    <x v="2"/>
    <x v="0"/>
    <n v="195.84"/>
    <n v="9.1835000000000004"/>
    <n v="1798.4966400000001"/>
    <x v="8"/>
    <x v="5"/>
    <s v="Linie 23"/>
    <n v="5023"/>
  </r>
  <r>
    <x v="1"/>
    <x v="0"/>
    <n v="58001097"/>
    <x v="114"/>
    <d v="2021-09-08T00:00:00"/>
    <x v="2"/>
    <n v="7000117142"/>
    <n v="4925"/>
    <x v="2"/>
    <x v="2"/>
    <n v="47280"/>
    <n v="34.000999999999998"/>
    <n v="167454.92499999999"/>
    <x v="5"/>
    <x v="2"/>
    <s v="Linie 30"/>
    <n v="5030"/>
  </r>
  <r>
    <x v="1"/>
    <x v="0"/>
    <n v="58001099"/>
    <x v="657"/>
    <d v="2021-09-08T00:00:00"/>
    <x v="2"/>
    <n v="7000122453"/>
    <n v="204"/>
    <x v="2"/>
    <x v="0"/>
    <n v="201.96"/>
    <n v="7.7374999999999998"/>
    <n v="1562.6655000000001"/>
    <x v="8"/>
    <x v="5"/>
    <s v="Linie 23"/>
    <n v="5023"/>
  </r>
  <r>
    <x v="1"/>
    <x v="0"/>
    <n v="58001102"/>
    <x v="436"/>
    <d v="2021-09-08T00:00:00"/>
    <x v="2"/>
    <n v="7000122456"/>
    <n v="68"/>
    <x v="2"/>
    <x v="0"/>
    <n v="67.319999999999993"/>
    <n v="7.2784000000000004"/>
    <n v="489.98188800000003"/>
    <x v="8"/>
    <x v="5"/>
    <s v="Linie 21"/>
    <n v="5021"/>
  </r>
  <r>
    <x v="1"/>
    <x v="0"/>
    <n v="58001110"/>
    <x v="528"/>
    <d v="2021-09-08T00:00:00"/>
    <x v="2"/>
    <n v="7000122458"/>
    <n v="136"/>
    <x v="2"/>
    <x v="0"/>
    <n v="134.63999999999999"/>
    <n v="7.2621000000000002"/>
    <n v="977.76914399999998"/>
    <x v="8"/>
    <x v="5"/>
    <s v="Linie 21"/>
    <n v="5021"/>
  </r>
  <r>
    <x v="1"/>
    <x v="0"/>
    <n v="58001121"/>
    <x v="438"/>
    <d v="2021-09-08T00:00:00"/>
    <x v="2"/>
    <n v="7000123028"/>
    <n v="34"/>
    <x v="2"/>
    <x v="0"/>
    <n v="37.4"/>
    <n v="6.5814000000000004"/>
    <n v="246.14436000000001"/>
    <x v="8"/>
    <x v="5"/>
    <s v="Linie 20"/>
    <n v="5020"/>
  </r>
  <r>
    <x v="1"/>
    <x v="0"/>
    <n v="58001138"/>
    <x v="535"/>
    <d v="2021-09-08T00:00:00"/>
    <x v="2"/>
    <n v="7000122460"/>
    <n v="68"/>
    <x v="2"/>
    <x v="0"/>
    <n v="67.319999999999993"/>
    <n v="7.2958999999999996"/>
    <n v="491.159988"/>
    <x v="8"/>
    <x v="5"/>
    <s v="Linie 21"/>
    <n v="5021"/>
  </r>
  <r>
    <x v="1"/>
    <x v="0"/>
    <n v="58001144"/>
    <x v="118"/>
    <d v="2021-09-08T00:00:00"/>
    <x v="2"/>
    <n v="7000122530"/>
    <n v="595"/>
    <x v="2"/>
    <x v="0"/>
    <n v="773.5"/>
    <n v="9.2195"/>
    <n v="7131.2832500000004"/>
    <x v="4"/>
    <x v="1"/>
    <s v="Linie 36"/>
    <n v="5036"/>
  </r>
  <r>
    <x v="1"/>
    <x v="0"/>
    <n v="59000043"/>
    <x v="975"/>
    <d v="2021-09-08T00:00:00"/>
    <x v="2"/>
    <n v="7000122658"/>
    <n v="2686"/>
    <x v="0"/>
    <x v="0"/>
    <n v="2686"/>
    <n v="4.2535999999999996"/>
    <n v="11425.169599999999"/>
    <x v="0"/>
    <x v="0"/>
    <s v="Rohware aus-/umpacken, vorbereiten"/>
    <n v="1300"/>
  </r>
  <r>
    <x v="1"/>
    <x v="0"/>
    <n v="59500002"/>
    <x v="949"/>
    <d v="2021-09-08T00:00:00"/>
    <x v="2"/>
    <n v="7000121390"/>
    <n v="216"/>
    <x v="2"/>
    <x v="0"/>
    <n v="864"/>
    <n v="1.9193"/>
    <n v="1658.2752"/>
    <x v="3"/>
    <x v="1"/>
    <s v="Espera"/>
    <n v="5901"/>
  </r>
  <r>
    <x v="1"/>
    <x v="0"/>
    <n v="59500004"/>
    <x v="976"/>
    <d v="2021-09-08T00:00:00"/>
    <x v="2"/>
    <n v="7000122173"/>
    <n v="323.26"/>
    <x v="0"/>
    <x v="0"/>
    <n v="323.26"/>
    <n v="2.0911"/>
    <n v="675.96898599999997"/>
    <x v="3"/>
    <x v="1"/>
    <s v="Espera"/>
    <n v="5901"/>
  </r>
  <r>
    <x v="1"/>
    <x v="0"/>
    <n v="59500027"/>
    <x v="799"/>
    <d v="2021-09-08T00:00:00"/>
    <x v="2"/>
    <n v="7000122714"/>
    <n v="80"/>
    <x v="0"/>
    <x v="0"/>
    <n v="80"/>
    <n v="2.5"/>
    <n v="200"/>
    <x v="0"/>
    <x v="0"/>
    <s v="Vacumierung"/>
    <n v="5902"/>
  </r>
  <r>
    <x v="1"/>
    <x v="0"/>
    <n v="59500030"/>
    <x v="977"/>
    <d v="2021-09-08T00:00:00"/>
    <x v="2"/>
    <n v="7000122739"/>
    <n v="4355"/>
    <x v="0"/>
    <x v="0"/>
    <n v="4355"/>
    <n v="2"/>
    <n v="8710"/>
    <x v="0"/>
    <x v="0"/>
    <s v="Vacumierung"/>
    <n v="5902"/>
  </r>
  <r>
    <x v="1"/>
    <x v="0"/>
    <n v="59500032"/>
    <x v="978"/>
    <d v="2021-09-08T00:00:00"/>
    <x v="2"/>
    <n v="7000122740"/>
    <n v="1527"/>
    <x v="0"/>
    <x v="0"/>
    <n v="1527"/>
    <n v="2"/>
    <n v="3054"/>
    <x v="0"/>
    <x v="0"/>
    <s v="Vacumierung"/>
    <n v="5902"/>
  </r>
  <r>
    <x v="1"/>
    <x v="0"/>
    <n v="59500035"/>
    <x v="800"/>
    <d v="2021-09-08T00:00:00"/>
    <x v="2"/>
    <n v="7000122715"/>
    <n v="25"/>
    <x v="0"/>
    <x v="0"/>
    <n v="25"/>
    <n v="0.56630000000000003"/>
    <n v="14.157500000000001"/>
    <x v="0"/>
    <x v="0"/>
    <s v="Vacumierung"/>
    <n v="5902"/>
  </r>
  <r>
    <x v="1"/>
    <x v="0"/>
    <n v="59500039"/>
    <x v="761"/>
    <d v="2021-09-08T00:00:00"/>
    <x v="2"/>
    <n v="7000121392"/>
    <n v="36"/>
    <x v="2"/>
    <x v="0"/>
    <n v="108"/>
    <n v="2.6497000000000002"/>
    <n v="286.16759999999999"/>
    <x v="3"/>
    <x v="1"/>
    <s v="Espera"/>
    <n v="5901"/>
  </r>
  <r>
    <x v="1"/>
    <x v="0"/>
    <m/>
    <x v="119"/>
    <d v="2021-09-08T00:00:00"/>
    <x v="2"/>
    <n v="7000121930"/>
    <n v="0"/>
    <x v="3"/>
    <x v="3"/>
    <n v="0"/>
    <n v="0"/>
    <n v="0"/>
    <x v="1"/>
    <x v="0"/>
    <s v="Füller unter M1"/>
    <n v="3010"/>
  </r>
  <r>
    <x v="1"/>
    <x v="0"/>
    <m/>
    <x v="120"/>
    <d v="2021-09-08T00:00:00"/>
    <x v="2"/>
    <n v="7000122055"/>
    <n v="0"/>
    <x v="3"/>
    <x v="3"/>
    <n v="0"/>
    <n v="0"/>
    <n v="0"/>
    <x v="0"/>
    <x v="0"/>
    <s v="Große Schneidemaschine Lachnit"/>
    <n v="1100"/>
  </r>
  <r>
    <x v="1"/>
    <x v="0"/>
    <m/>
    <x v="121"/>
    <d v="2021-09-08T00:00:00"/>
    <x v="2"/>
    <n v="7000119897"/>
    <n v="0"/>
    <x v="3"/>
    <x v="3"/>
    <n v="0"/>
    <n v="0"/>
    <n v="0"/>
    <x v="0"/>
    <x v="0"/>
    <s v="Kleine Schneidemaschine Käseteiler"/>
    <n v="1200"/>
  </r>
  <r>
    <x v="1"/>
    <x v="0"/>
    <m/>
    <x v="122"/>
    <d v="2021-09-08T00:00:00"/>
    <x v="2"/>
    <n v="7000122566"/>
    <n v="0"/>
    <x v="3"/>
    <x v="3"/>
    <n v="0"/>
    <n v="0"/>
    <n v="0"/>
    <x v="2"/>
    <x v="0"/>
    <s v="Thrun 1"/>
    <n v="2020"/>
  </r>
  <r>
    <x v="1"/>
    <x v="0"/>
    <m/>
    <x v="123"/>
    <d v="2021-09-08T00:00:00"/>
    <x v="2"/>
    <n v="7000122565"/>
    <n v="0"/>
    <x v="3"/>
    <x v="3"/>
    <n v="0"/>
    <n v="0"/>
    <n v="0"/>
    <x v="2"/>
    <x v="0"/>
    <s v="Thrun 2"/>
    <n v="2030"/>
  </r>
  <r>
    <x v="1"/>
    <x v="0"/>
    <m/>
    <x v="124"/>
    <d v="2021-09-08T00:00:00"/>
    <x v="2"/>
    <n v="7000122584"/>
    <n v="0"/>
    <x v="3"/>
    <x v="3"/>
    <n v="0"/>
    <n v="0"/>
    <n v="0"/>
    <x v="2"/>
    <x v="0"/>
    <s v="Mischer 1"/>
    <n v="2040"/>
  </r>
  <r>
    <x v="1"/>
    <x v="0"/>
    <m/>
    <x v="125"/>
    <d v="2021-09-08T00:00:00"/>
    <x v="2"/>
    <n v="7000122622"/>
    <n v="0"/>
    <x v="3"/>
    <x v="3"/>
    <n v="0"/>
    <n v="0"/>
    <n v="0"/>
    <x v="2"/>
    <x v="0"/>
    <s v="Mischer 2"/>
    <n v="2050"/>
  </r>
  <r>
    <x v="1"/>
    <x v="0"/>
    <m/>
    <x v="127"/>
    <d v="2021-09-08T00:00:00"/>
    <x v="2"/>
    <n v="7000122213"/>
    <n v="0"/>
    <x v="3"/>
    <x v="3"/>
    <n v="0"/>
    <n v="0"/>
    <n v="0"/>
    <x v="1"/>
    <x v="0"/>
    <s v="Füller unter M1"/>
    <n v="3010"/>
  </r>
  <r>
    <x v="1"/>
    <x v="0"/>
    <m/>
    <x v="128"/>
    <d v="2021-09-08T00:00:00"/>
    <x v="2"/>
    <n v="7000122184"/>
    <n v="0"/>
    <x v="3"/>
    <x v="3"/>
    <n v="0"/>
    <n v="0"/>
    <n v="0"/>
    <x v="1"/>
    <x v="0"/>
    <s v="Füller unter M2"/>
    <n v="3020"/>
  </r>
  <r>
    <x v="1"/>
    <x v="0"/>
    <m/>
    <x v="129"/>
    <d v="2021-09-08T00:00:00"/>
    <x v="2"/>
    <n v="7000122285"/>
    <n v="0"/>
    <x v="3"/>
    <x v="3"/>
    <n v="0"/>
    <n v="0"/>
    <n v="0"/>
    <x v="1"/>
    <x v="0"/>
    <s v="Füller unter Thrun 2"/>
    <n v="3030"/>
  </r>
  <r>
    <x v="1"/>
    <x v="0"/>
    <m/>
    <x v="130"/>
    <d v="2021-09-08T00:00:00"/>
    <x v="2"/>
    <n v="7000122287"/>
    <n v="0"/>
    <x v="3"/>
    <x v="3"/>
    <n v="0"/>
    <n v="0"/>
    <n v="0"/>
    <x v="1"/>
    <x v="0"/>
    <s v="Füller unter UHT"/>
    <n v="3040"/>
  </r>
  <r>
    <x v="1"/>
    <x v="0"/>
    <m/>
    <x v="132"/>
    <d v="2021-09-08T00:00:00"/>
    <x v="2"/>
    <n v="7000122491"/>
    <n v="0"/>
    <x v="3"/>
    <x v="3"/>
    <n v="0"/>
    <n v="0"/>
    <n v="0"/>
    <x v="8"/>
    <x v="5"/>
    <s v="Linie 20"/>
    <n v="5020"/>
  </r>
  <r>
    <x v="1"/>
    <x v="0"/>
    <m/>
    <x v="132"/>
    <d v="2021-09-08T00:00:00"/>
    <x v="2"/>
    <n v="7000122492"/>
    <n v="0"/>
    <x v="3"/>
    <x v="3"/>
    <n v="0"/>
    <n v="0"/>
    <n v="0"/>
    <x v="8"/>
    <x v="5"/>
    <s v="Linie 20"/>
    <n v="5020"/>
  </r>
  <r>
    <x v="1"/>
    <x v="0"/>
    <m/>
    <x v="132"/>
    <d v="2021-09-08T00:00:00"/>
    <x v="2"/>
    <n v="7000122494"/>
    <n v="0"/>
    <x v="3"/>
    <x v="3"/>
    <n v="0"/>
    <n v="0"/>
    <n v="0"/>
    <x v="8"/>
    <x v="5"/>
    <s v="Linie 20"/>
    <n v="5020"/>
  </r>
  <r>
    <x v="1"/>
    <x v="0"/>
    <m/>
    <x v="133"/>
    <d v="2021-09-08T00:00:00"/>
    <x v="2"/>
    <n v="7000122496"/>
    <n v="0"/>
    <x v="3"/>
    <x v="3"/>
    <n v="0"/>
    <n v="0"/>
    <n v="0"/>
    <x v="8"/>
    <x v="5"/>
    <s v="Linie 21"/>
    <n v="5021"/>
  </r>
  <r>
    <x v="1"/>
    <x v="0"/>
    <m/>
    <x v="134"/>
    <d v="2021-09-08T00:00:00"/>
    <x v="2"/>
    <n v="7000122509"/>
    <n v="0.01"/>
    <x v="1"/>
    <x v="1"/>
    <n v="0"/>
    <n v="0"/>
    <n v="0"/>
    <x v="8"/>
    <x v="5"/>
    <s v="Linie 22"/>
    <n v="5022"/>
  </r>
  <r>
    <x v="1"/>
    <x v="0"/>
    <m/>
    <x v="134"/>
    <d v="2021-09-08T00:00:00"/>
    <x v="2"/>
    <n v="7000122511"/>
    <n v="0.01"/>
    <x v="1"/>
    <x v="1"/>
    <n v="0"/>
    <n v="0"/>
    <n v="0"/>
    <x v="8"/>
    <x v="5"/>
    <s v="Linie 22"/>
    <n v="5022"/>
  </r>
  <r>
    <x v="1"/>
    <x v="0"/>
    <m/>
    <x v="136"/>
    <d v="2021-09-08T00:00:00"/>
    <x v="2"/>
    <n v="7000122590"/>
    <n v="0"/>
    <x v="3"/>
    <x v="3"/>
    <n v="0"/>
    <n v="0"/>
    <n v="0"/>
    <x v="2"/>
    <x v="0"/>
    <s v="Mischer 1"/>
    <n v="2040"/>
  </r>
  <r>
    <x v="1"/>
    <x v="0"/>
    <m/>
    <x v="453"/>
    <d v="2021-09-08T00:00:00"/>
    <x v="2"/>
    <n v="7000122498"/>
    <n v="0"/>
    <x v="3"/>
    <x v="3"/>
    <n v="0"/>
    <n v="0"/>
    <n v="0"/>
    <x v="8"/>
    <x v="5"/>
    <s v="Linie 21"/>
    <n v="5021"/>
  </r>
  <r>
    <x v="1"/>
    <x v="0"/>
    <m/>
    <x v="454"/>
    <d v="2021-09-08T00:00:00"/>
    <x v="2"/>
    <n v="7000122506"/>
    <n v="0"/>
    <x v="3"/>
    <x v="3"/>
    <n v="0"/>
    <n v="0"/>
    <n v="0"/>
    <x v="8"/>
    <x v="5"/>
    <s v="Linie 23"/>
    <n v="5023"/>
  </r>
  <r>
    <x v="1"/>
    <x v="0"/>
    <m/>
    <x v="137"/>
    <d v="2021-09-08T00:00:00"/>
    <x v="2"/>
    <n v="7000121690"/>
    <n v="0"/>
    <x v="3"/>
    <x v="3"/>
    <n v="0"/>
    <n v="0"/>
    <n v="0"/>
    <x v="4"/>
    <x v="1"/>
    <s v="Linie 36"/>
    <n v="5036"/>
  </r>
  <r>
    <x v="1"/>
    <x v="0"/>
    <m/>
    <x v="137"/>
    <d v="2021-09-08T00:00:00"/>
    <x v="2"/>
    <n v="7000121695"/>
    <n v="0"/>
    <x v="3"/>
    <x v="3"/>
    <n v="0"/>
    <n v="0"/>
    <n v="0"/>
    <x v="4"/>
    <x v="1"/>
    <s v="Linie 36"/>
    <n v="5036"/>
  </r>
  <r>
    <x v="1"/>
    <x v="0"/>
    <m/>
    <x v="908"/>
    <d v="2021-09-08T00:00:00"/>
    <x v="2"/>
    <n v="7000117640"/>
    <n v="0"/>
    <x v="3"/>
    <x v="3"/>
    <n v="0"/>
    <n v="0"/>
    <n v="0"/>
    <x v="5"/>
    <x v="2"/>
    <s v="Linie 31"/>
    <n v="5031"/>
  </r>
  <r>
    <x v="1"/>
    <x v="0"/>
    <m/>
    <x v="293"/>
    <d v="2021-09-08T00:00:00"/>
    <x v="2"/>
    <n v="7000122531"/>
    <n v="0"/>
    <x v="3"/>
    <x v="3"/>
    <n v="0"/>
    <n v="0"/>
    <n v="0"/>
    <x v="4"/>
    <x v="1"/>
    <s v="Linie 36"/>
    <n v="5036"/>
  </r>
  <r>
    <x v="1"/>
    <x v="0"/>
    <n v="23500014"/>
    <x v="295"/>
    <d v="2021-09-09T00:00:00"/>
    <x v="2"/>
    <n v="7000121961"/>
    <n v="2164"/>
    <x v="0"/>
    <x v="0"/>
    <n v="2164"/>
    <n v="4.2297000000000002"/>
    <n v="9153.0707999999995"/>
    <x v="0"/>
    <x v="0"/>
    <s v="Kleine Schneidemaschine Käseteiler"/>
    <n v="1200"/>
  </r>
  <r>
    <x v="1"/>
    <x v="0"/>
    <n v="23500015"/>
    <x v="296"/>
    <d v="2021-09-09T00:00:00"/>
    <x v="2"/>
    <n v="7000121962"/>
    <n v="3544"/>
    <x v="0"/>
    <x v="0"/>
    <n v="3544"/>
    <n v="4.2279999999999998"/>
    <n v="14984.031999999999"/>
    <x v="0"/>
    <x v="0"/>
    <s v="Kleine Schneidemaschine Käseteiler"/>
    <n v="1200"/>
  </r>
  <r>
    <x v="1"/>
    <x v="0"/>
    <n v="23500029"/>
    <x v="297"/>
    <d v="2021-09-09T00:00:00"/>
    <x v="2"/>
    <n v="7000121963"/>
    <n v="1436"/>
    <x v="0"/>
    <x v="0"/>
    <n v="1436"/>
    <n v="4.3174000000000001"/>
    <n v="6199.7864"/>
    <x v="0"/>
    <x v="0"/>
    <s v="Kleine Schneidemaschine Käseteiler"/>
    <n v="1200"/>
  </r>
  <r>
    <x v="1"/>
    <x v="0"/>
    <n v="23500105"/>
    <x v="802"/>
    <d v="2021-09-09T00:00:00"/>
    <x v="2"/>
    <n v="7000122769"/>
    <n v="1538"/>
    <x v="0"/>
    <x v="0"/>
    <n v="1538"/>
    <n v="4.6020000000000003"/>
    <n v="7077.8760000000002"/>
    <x v="0"/>
    <x v="0"/>
    <s v="Große Schneidemaschine Lachnit"/>
    <n v="1100"/>
  </r>
  <r>
    <x v="1"/>
    <x v="0"/>
    <n v="23500106"/>
    <x v="768"/>
    <d v="2021-09-09T00:00:00"/>
    <x v="2"/>
    <n v="7000122771"/>
    <n v="1649"/>
    <x v="0"/>
    <x v="0"/>
    <n v="1649"/>
    <n v="4.6021000000000001"/>
    <n v="7588.8629000000001"/>
    <x v="0"/>
    <x v="0"/>
    <s v="Große Schneidemaschine Lachnit"/>
    <n v="1100"/>
  </r>
  <r>
    <x v="1"/>
    <x v="0"/>
    <n v="23500284"/>
    <x v="1"/>
    <d v="2021-09-09T00:00:00"/>
    <x v="2"/>
    <n v="7000123164"/>
    <n v="110"/>
    <x v="0"/>
    <x v="0"/>
    <n v="110"/>
    <n v="3.9931999999999999"/>
    <n v="439.25200000000001"/>
    <x v="0"/>
    <x v="0"/>
    <s v="Schmelze Zutatenvorb."/>
    <n v="1400"/>
  </r>
  <r>
    <x v="1"/>
    <x v="0"/>
    <n v="23500302"/>
    <x v="4"/>
    <d v="2021-09-09T00:00:00"/>
    <x v="2"/>
    <n v="7000122808"/>
    <n v="376"/>
    <x v="0"/>
    <x v="0"/>
    <n v="376"/>
    <n v="5.6374000000000004"/>
    <n v="2119.6624000000002"/>
    <x v="0"/>
    <x v="0"/>
    <s v="Holac Zutatenvorbereitung"/>
    <n v="1410"/>
  </r>
  <r>
    <x v="1"/>
    <x v="0"/>
    <n v="23500370"/>
    <x v="933"/>
    <d v="2021-09-09T00:00:00"/>
    <x v="2"/>
    <n v="7000123216"/>
    <n v="73"/>
    <x v="0"/>
    <x v="0"/>
    <n v="73"/>
    <n v="1.1600999999999999"/>
    <n v="84.687299999999993"/>
    <x v="0"/>
    <x v="0"/>
    <s v="Schälen"/>
    <n v="5903"/>
  </r>
  <r>
    <x v="1"/>
    <x v="0"/>
    <n v="23500385"/>
    <x v="979"/>
    <d v="2021-09-09T00:00:00"/>
    <x v="2"/>
    <n v="7000122809"/>
    <n v="110.4"/>
    <x v="0"/>
    <x v="0"/>
    <n v="110.4"/>
    <n v="3.1198000000000001"/>
    <n v="344.42592000000002"/>
    <x v="0"/>
    <x v="0"/>
    <s v="Wolf Zutatenvorbereitung"/>
    <n v="1430"/>
  </r>
  <r>
    <x v="1"/>
    <x v="0"/>
    <n v="23500396"/>
    <x v="147"/>
    <d v="2021-09-09T00:00:00"/>
    <x v="2"/>
    <n v="7000121384"/>
    <n v="0"/>
    <x v="0"/>
    <x v="0"/>
    <n v="0"/>
    <n v="8.2918000000000003"/>
    <n v="0"/>
    <x v="4"/>
    <x v="1"/>
    <s v="Röstofen"/>
    <n v="5420"/>
  </r>
  <r>
    <x v="1"/>
    <x v="0"/>
    <n v="23500426"/>
    <x v="803"/>
    <d v="2021-09-09T00:00:00"/>
    <x v="2"/>
    <n v="7000122777"/>
    <n v="1601"/>
    <x v="0"/>
    <x v="0"/>
    <n v="1601"/>
    <n v="4.4999000000000002"/>
    <n v="7204.3398999999999"/>
    <x v="0"/>
    <x v="0"/>
    <s v="Große Schneidemaschine Lachnit"/>
    <n v="1100"/>
  </r>
  <r>
    <x v="1"/>
    <x v="0"/>
    <n v="23500435"/>
    <x v="980"/>
    <d v="2021-09-09T00:00:00"/>
    <x v="2"/>
    <n v="7000119254"/>
    <n v="3618"/>
    <x v="1"/>
    <x v="1"/>
    <n v="499.28399999999999"/>
    <n v="0.70040000000000002"/>
    <n v="2534.0472"/>
    <x v="4"/>
    <x v="1"/>
    <s v="Linie 18"/>
    <n v="5018"/>
  </r>
  <r>
    <x v="1"/>
    <x v="0"/>
    <n v="23500529"/>
    <x v="729"/>
    <d v="2021-09-09T00:00:00"/>
    <x v="2"/>
    <n v="7000123292"/>
    <n v="132"/>
    <x v="0"/>
    <x v="0"/>
    <n v="132"/>
    <n v="1.1600999999999999"/>
    <n v="153.13319999999999"/>
    <x v="0"/>
    <x v="0"/>
    <s v="Schälen"/>
    <n v="5903"/>
  </r>
  <r>
    <x v="1"/>
    <x v="0"/>
    <n v="23500550"/>
    <x v="981"/>
    <d v="2021-09-09T00:00:00"/>
    <x v="2"/>
    <n v="7000122037"/>
    <n v="3755"/>
    <x v="1"/>
    <x v="1"/>
    <n v="563.25"/>
    <n v="1.7815000000000001"/>
    <n v="6689.5325000000003"/>
    <x v="4"/>
    <x v="1"/>
    <s v="Linie 18"/>
    <n v="5018"/>
  </r>
  <r>
    <x v="1"/>
    <x v="0"/>
    <n v="29600001"/>
    <x v="604"/>
    <d v="2021-09-09T00:00:00"/>
    <x v="2"/>
    <n v="7000122851"/>
    <n v="3030"/>
    <x v="0"/>
    <x v="0"/>
    <n v="3030"/>
    <n v="2"/>
    <n v="6060"/>
    <x v="0"/>
    <x v="0"/>
    <s v="Rohware aus-/umpacken, vorbereiten"/>
    <n v="1300"/>
  </r>
  <r>
    <x v="1"/>
    <x v="0"/>
    <n v="29600003"/>
    <x v="150"/>
    <d v="2021-09-09T00:00:00"/>
    <x v="2"/>
    <n v="7000122845"/>
    <n v="1658"/>
    <x v="0"/>
    <x v="0"/>
    <n v="1658"/>
    <n v="2.0516999999999999"/>
    <n v="3401.7186000000002"/>
    <x v="0"/>
    <x v="0"/>
    <s v="Rohware aus-/umpacken, vorbereiten"/>
    <n v="1300"/>
  </r>
  <r>
    <x v="1"/>
    <x v="0"/>
    <n v="29600004"/>
    <x v="302"/>
    <d v="2021-09-09T00:00:00"/>
    <x v="2"/>
    <n v="7000122846"/>
    <n v="3113"/>
    <x v="0"/>
    <x v="0"/>
    <n v="3113"/>
    <n v="2.0175999999999998"/>
    <n v="6280.7888000000003"/>
    <x v="0"/>
    <x v="0"/>
    <s v="Rohware aus-/umpacken, vorbereiten"/>
    <n v="1300"/>
  </r>
  <r>
    <x v="1"/>
    <x v="0"/>
    <n v="29600005"/>
    <x v="151"/>
    <d v="2021-09-09T00:00:00"/>
    <x v="2"/>
    <n v="7000122852"/>
    <n v="1137"/>
    <x v="0"/>
    <x v="0"/>
    <n v="1137"/>
    <n v="2"/>
    <n v="2274"/>
    <x v="0"/>
    <x v="0"/>
    <s v="Rohware aus-/umpacken, vorbereiten"/>
    <n v="1300"/>
  </r>
  <r>
    <x v="1"/>
    <x v="0"/>
    <n v="29600006"/>
    <x v="462"/>
    <d v="2021-09-09T00:00:00"/>
    <x v="2"/>
    <n v="7000122853"/>
    <n v="1262"/>
    <x v="0"/>
    <x v="0"/>
    <n v="1262"/>
    <n v="1.5"/>
    <n v="1893"/>
    <x v="0"/>
    <x v="0"/>
    <s v="Rohware aus-/umpacken, vorbereiten"/>
    <n v="1300"/>
  </r>
  <r>
    <x v="1"/>
    <x v="0"/>
    <n v="29600008"/>
    <x v="153"/>
    <d v="2021-09-09T00:00:00"/>
    <x v="2"/>
    <n v="7000122855"/>
    <n v="297"/>
    <x v="0"/>
    <x v="0"/>
    <n v="297"/>
    <n v="0.5"/>
    <n v="148.5"/>
    <x v="0"/>
    <x v="0"/>
    <s v="Rohware aus-/umpacken, vorbereiten"/>
    <n v="1300"/>
  </r>
  <r>
    <x v="1"/>
    <x v="0"/>
    <n v="29600009"/>
    <x v="303"/>
    <d v="2021-09-09T00:00:00"/>
    <x v="2"/>
    <n v="7000122856"/>
    <n v="22"/>
    <x v="0"/>
    <x v="0"/>
    <n v="22"/>
    <n v="0.98950000000000005"/>
    <n v="21.768999999999998"/>
    <x v="0"/>
    <x v="0"/>
    <s v="Rohware aus-/umpacken, vorbereiten"/>
    <n v="1300"/>
  </r>
  <r>
    <x v="1"/>
    <x v="0"/>
    <n v="29600024"/>
    <x v="605"/>
    <d v="2021-09-09T00:00:00"/>
    <x v="2"/>
    <n v="7000122858"/>
    <n v="280"/>
    <x v="0"/>
    <x v="0"/>
    <n v="280"/>
    <n v="0.55230000000000001"/>
    <n v="154.64400000000001"/>
    <x v="0"/>
    <x v="0"/>
    <s v="Rohware aus-/umpacken, vorbereiten"/>
    <n v="1300"/>
  </r>
  <r>
    <x v="1"/>
    <x v="0"/>
    <n v="31000169"/>
    <x v="158"/>
    <d v="2021-09-09T00:00:00"/>
    <x v="2"/>
    <n v="7000122559"/>
    <n v="2706"/>
    <x v="1"/>
    <x v="1"/>
    <n v="5222.58"/>
    <n v="5.9943999999999997"/>
    <n v="16220.8464"/>
    <x v="1"/>
    <x v="0"/>
    <s v="Füller unter Thrun 2"/>
    <n v="3030"/>
  </r>
  <r>
    <x v="1"/>
    <x v="0"/>
    <n v="32000012"/>
    <x v="160"/>
    <d v="2021-09-09T00:00:00"/>
    <x v="2"/>
    <n v="7000122640"/>
    <n v="487"/>
    <x v="1"/>
    <x v="1"/>
    <n v="4529.1000000000004"/>
    <n v="27.543199999999999"/>
    <n v="13413.538399999999"/>
    <x v="1"/>
    <x v="0"/>
    <s v="Füller unter M1"/>
    <n v="3010"/>
  </r>
  <r>
    <x v="1"/>
    <x v="0"/>
    <n v="32000027"/>
    <x v="161"/>
    <d v="2021-09-09T00:00:00"/>
    <x v="2"/>
    <n v="7000122641"/>
    <n v="0"/>
    <x v="1"/>
    <x v="1"/>
    <n v="0"/>
    <n v="27.664999999999999"/>
    <n v="0"/>
    <x v="1"/>
    <x v="0"/>
    <s v="Füller unter M1"/>
    <n v="3010"/>
  </r>
  <r>
    <x v="1"/>
    <x v="0"/>
    <n v="32000028"/>
    <x v="769"/>
    <d v="2021-09-09T00:00:00"/>
    <x v="2"/>
    <n v="7000122642"/>
    <n v="0"/>
    <x v="1"/>
    <x v="1"/>
    <n v="0"/>
    <n v="20.0258"/>
    <n v="0"/>
    <x v="1"/>
    <x v="0"/>
    <s v="Füller unter M1"/>
    <n v="3010"/>
  </r>
  <r>
    <x v="1"/>
    <x v="0"/>
    <n v="32000041"/>
    <x v="309"/>
    <d v="2021-09-09T00:00:00"/>
    <x v="2"/>
    <n v="7000122653"/>
    <n v="152"/>
    <x v="1"/>
    <x v="1"/>
    <n v="1383.2"/>
    <n v="17.827300000000001"/>
    <n v="2709.7496000000001"/>
    <x v="1"/>
    <x v="0"/>
    <s v="Füller unter M1"/>
    <n v="3010"/>
  </r>
  <r>
    <x v="1"/>
    <x v="0"/>
    <n v="32000049"/>
    <x v="16"/>
    <d v="2021-09-09T00:00:00"/>
    <x v="2"/>
    <n v="7000122633"/>
    <n v="1307"/>
    <x v="1"/>
    <x v="1"/>
    <n v="9410.4"/>
    <n v="19.3871"/>
    <n v="25338.939699999999"/>
    <x v="1"/>
    <x v="0"/>
    <s v="Füller unter M2"/>
    <n v="3020"/>
  </r>
  <r>
    <x v="1"/>
    <x v="0"/>
    <n v="32000064"/>
    <x v="845"/>
    <d v="2021-09-09T00:00:00"/>
    <x v="2"/>
    <n v="7000122652"/>
    <n v="210"/>
    <x v="1"/>
    <x v="1"/>
    <n v="163.80000000000001"/>
    <n v="1.6612"/>
    <n v="348.85199999999998"/>
    <x v="1"/>
    <x v="0"/>
    <s v="Füller unter M1"/>
    <n v="3010"/>
  </r>
  <r>
    <x v="1"/>
    <x v="0"/>
    <n v="32000095"/>
    <x v="982"/>
    <d v="2021-09-09T00:00:00"/>
    <x v="2"/>
    <n v="7000121557"/>
    <n v="560"/>
    <x v="1"/>
    <x v="1"/>
    <n v="840"/>
    <n v="6.0629"/>
    <n v="3395.2240000000002"/>
    <x v="0"/>
    <x v="0"/>
    <s v="Große Schneidemaschine Lachnit"/>
    <n v="1100"/>
  </r>
  <r>
    <x v="1"/>
    <x v="0"/>
    <n v="32000096"/>
    <x v="770"/>
    <d v="2021-09-09T00:00:00"/>
    <x v="2"/>
    <n v="7000121558"/>
    <n v="1960"/>
    <x v="1"/>
    <x v="1"/>
    <n v="2940"/>
    <n v="5.1086"/>
    <n v="10012.856"/>
    <x v="0"/>
    <x v="0"/>
    <s v="Große Schneidemaschine Lachnit"/>
    <n v="1100"/>
  </r>
  <r>
    <x v="1"/>
    <x v="0"/>
    <n v="32000106"/>
    <x v="677"/>
    <d v="2021-09-09T00:00:00"/>
    <x v="2"/>
    <n v="7000122634"/>
    <n v="740"/>
    <x v="1"/>
    <x v="1"/>
    <n v="5328"/>
    <n v="21.9801"/>
    <n v="16265.273999999999"/>
    <x v="1"/>
    <x v="0"/>
    <s v="Füller unter M2"/>
    <n v="3020"/>
  </r>
  <r>
    <x v="1"/>
    <x v="0"/>
    <n v="35000166"/>
    <x v="166"/>
    <d v="2021-09-09T00:00:00"/>
    <x v="2"/>
    <n v="7000122818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9T00:00:00"/>
    <x v="2"/>
    <n v="7000122818"/>
    <n v="0"/>
    <x v="0"/>
    <x v="0"/>
    <n v="0"/>
    <n v="2.8315999999999999"/>
    <n v="0"/>
    <x v="2"/>
    <x v="0"/>
    <s v="Wolf M1"/>
    <n v="2070"/>
  </r>
  <r>
    <x v="1"/>
    <x v="0"/>
    <n v="35000172"/>
    <x v="311"/>
    <d v="2021-09-09T00:00:00"/>
    <x v="2"/>
    <n v="7000122819"/>
    <n v="1500"/>
    <x v="0"/>
    <x v="0"/>
    <n v="1500"/>
    <n v="1.8188"/>
    <n v="2728.2"/>
    <x v="2"/>
    <x v="0"/>
    <s v="Mischer 1"/>
    <n v="2040"/>
  </r>
  <r>
    <x v="1"/>
    <x v="0"/>
    <n v="35000172"/>
    <x v="311"/>
    <d v="2021-09-09T00:00:00"/>
    <x v="2"/>
    <n v="7000122819"/>
    <n v="1500"/>
    <x v="0"/>
    <x v="0"/>
    <n v="1500"/>
    <n v="1.8188"/>
    <n v="2728.2"/>
    <x v="2"/>
    <x v="0"/>
    <s v="Wolf M1"/>
    <n v="2070"/>
  </r>
  <r>
    <x v="1"/>
    <x v="0"/>
    <n v="35000179"/>
    <x v="167"/>
    <d v="2021-09-09T00:00:00"/>
    <x v="2"/>
    <n v="7000122820"/>
    <n v="4200"/>
    <x v="0"/>
    <x v="0"/>
    <n v="4200"/>
    <n v="2.8184999999999998"/>
    <n v="11837.7"/>
    <x v="2"/>
    <x v="0"/>
    <s v="Mischer 1"/>
    <n v="2040"/>
  </r>
  <r>
    <x v="1"/>
    <x v="0"/>
    <n v="35000179"/>
    <x v="167"/>
    <d v="2021-09-09T00:00:00"/>
    <x v="2"/>
    <n v="7000122820"/>
    <n v="4200"/>
    <x v="0"/>
    <x v="0"/>
    <n v="4200"/>
    <n v="2.8184999999999998"/>
    <n v="11837.7"/>
    <x v="2"/>
    <x v="0"/>
    <s v="Wolf M1"/>
    <n v="2070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Pulverwiegung UHT1"/>
    <n v="2015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Thrun 1"/>
    <n v="2020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Wolf UHT"/>
    <n v="2060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Pulverwiegung UHT1"/>
    <n v="2015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Thrun 1"/>
    <n v="2020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Wolf UHT"/>
    <n v="2060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Pulverwiegung UHT1"/>
    <n v="2015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Thrun 1"/>
    <n v="2020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Wolf UHT"/>
    <n v="2060"/>
  </r>
  <r>
    <x v="1"/>
    <x v="0"/>
    <n v="35000268"/>
    <x v="170"/>
    <d v="2021-09-09T00:00:00"/>
    <x v="2"/>
    <n v="7000122759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09T00:00:00"/>
    <x v="2"/>
    <n v="7000122759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09T00:00:00"/>
    <x v="2"/>
    <n v="7000122797"/>
    <n v="9600"/>
    <x v="0"/>
    <x v="0"/>
    <n v="9600"/>
    <n v="2.5482999999999998"/>
    <n v="24463.68"/>
    <x v="2"/>
    <x v="0"/>
    <s v="Mischer 2"/>
    <n v="2050"/>
  </r>
  <r>
    <x v="1"/>
    <x v="0"/>
    <n v="35000282"/>
    <x v="29"/>
    <d v="2021-09-09T00:00:00"/>
    <x v="2"/>
    <n v="7000122797"/>
    <n v="9600"/>
    <x v="0"/>
    <x v="0"/>
    <n v="9600"/>
    <n v="2.5482999999999998"/>
    <n v="24463.68"/>
    <x v="2"/>
    <x v="0"/>
    <s v="Wolf M2"/>
    <n v="2080"/>
  </r>
  <r>
    <x v="1"/>
    <x v="0"/>
    <n v="35000350"/>
    <x v="32"/>
    <d v="2021-09-09T00:00:00"/>
    <x v="2"/>
    <n v="7000122798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9-09T00:00:00"/>
    <x v="2"/>
    <n v="7000122798"/>
    <n v="5100"/>
    <x v="0"/>
    <x v="0"/>
    <n v="5100"/>
    <n v="2.9060000000000001"/>
    <n v="14820.6"/>
    <x v="2"/>
    <x v="0"/>
    <s v="Wolf M2"/>
    <n v="2080"/>
  </r>
  <r>
    <x v="1"/>
    <x v="0"/>
    <n v="42000019"/>
    <x v="984"/>
    <d v="2021-09-09T00:00:00"/>
    <x v="2"/>
    <n v="7000119235"/>
    <n v="3492"/>
    <x v="1"/>
    <x v="1"/>
    <n v="523.79999999999995"/>
    <n v="1.3247"/>
    <n v="4625.8523999999998"/>
    <x v="4"/>
    <x v="1"/>
    <s v="Linie 7"/>
    <n v="5007"/>
  </r>
  <r>
    <x v="1"/>
    <x v="0"/>
    <n v="47000302"/>
    <x v="324"/>
    <d v="2021-09-09T00:00:00"/>
    <x v="2"/>
    <n v="7000122267"/>
    <n v="13635"/>
    <x v="1"/>
    <x v="1"/>
    <n v="2045.25"/>
    <n v="0.53779999999999994"/>
    <n v="7332.9030000000002"/>
    <x v="1"/>
    <x v="0"/>
    <s v="Waldner"/>
    <n v="3110"/>
  </r>
  <r>
    <x v="1"/>
    <x v="0"/>
    <n v="47000597"/>
    <x v="37"/>
    <d v="2021-09-09T00:00:00"/>
    <x v="2"/>
    <n v="7000119831"/>
    <n v="34839"/>
    <x v="1"/>
    <x v="1"/>
    <n v="5225.8500000000004"/>
    <n v="0.67290000000000005"/>
    <n v="23443.163100000002"/>
    <x v="4"/>
    <x v="1"/>
    <s v="Linie 34"/>
    <n v="5034"/>
  </r>
  <r>
    <x v="1"/>
    <x v="0"/>
    <n v="47000625"/>
    <x v="985"/>
    <d v="2021-09-09T00:00:00"/>
    <x v="2"/>
    <n v="7000122268"/>
    <n v="8197"/>
    <x v="1"/>
    <x v="1"/>
    <n v="2049.25"/>
    <n v="0.74729999999999996"/>
    <n v="6125.6180999999997"/>
    <x v="1"/>
    <x v="0"/>
    <s v="Waldner"/>
    <n v="3110"/>
  </r>
  <r>
    <x v="1"/>
    <x v="0"/>
    <n v="47000627"/>
    <x v="326"/>
    <d v="2021-09-09T00:00:00"/>
    <x v="2"/>
    <n v="7000122269"/>
    <n v="6233"/>
    <x v="1"/>
    <x v="1"/>
    <n v="1558.25"/>
    <n v="0.75749999999999995"/>
    <n v="4721.4975000000004"/>
    <x v="1"/>
    <x v="0"/>
    <s v="Waldner"/>
    <n v="3110"/>
  </r>
  <r>
    <x v="1"/>
    <x v="0"/>
    <n v="47000629"/>
    <x v="327"/>
    <d v="2021-09-09T00:00:00"/>
    <x v="2"/>
    <n v="7000122271"/>
    <n v="5386"/>
    <x v="1"/>
    <x v="1"/>
    <n v="1346.5"/>
    <n v="0.78549999999999998"/>
    <n v="4230.7030000000004"/>
    <x v="1"/>
    <x v="0"/>
    <s v="Waldner"/>
    <n v="3110"/>
  </r>
  <r>
    <x v="1"/>
    <x v="0"/>
    <n v="47000652"/>
    <x v="38"/>
    <d v="2021-09-09T00:00:00"/>
    <x v="2"/>
    <n v="7000120977"/>
    <n v="10642"/>
    <x v="1"/>
    <x v="1"/>
    <n v="1596.3"/>
    <n v="0.64229999999999998"/>
    <n v="6835.3566000000001"/>
    <x v="3"/>
    <x v="1"/>
    <s v="Linie 11"/>
    <n v="5011"/>
  </r>
  <r>
    <x v="1"/>
    <x v="0"/>
    <n v="47000849"/>
    <x v="39"/>
    <d v="2021-09-09T00:00:00"/>
    <x v="2"/>
    <n v="7000121320"/>
    <n v="1796"/>
    <x v="1"/>
    <x v="1"/>
    <n v="3879.36"/>
    <n v="9.3513000000000002"/>
    <n v="16794.934799999999"/>
    <x v="4"/>
    <x v="1"/>
    <s v="Linie 3"/>
    <n v="5003"/>
  </r>
  <r>
    <x v="1"/>
    <x v="0"/>
    <n v="47000952"/>
    <x v="331"/>
    <d v="2021-09-09T00:00:00"/>
    <x v="2"/>
    <n v="7000122272"/>
    <n v="10949"/>
    <x v="1"/>
    <x v="1"/>
    <n v="1642.35"/>
    <n v="0.49340000000000001"/>
    <n v="5402.2366000000002"/>
    <x v="1"/>
    <x v="0"/>
    <s v="Waldner"/>
    <n v="3110"/>
  </r>
  <r>
    <x v="1"/>
    <x v="0"/>
    <n v="47001019"/>
    <x v="894"/>
    <d v="2021-09-09T00:00:00"/>
    <x v="2"/>
    <n v="7000120968"/>
    <n v="9428"/>
    <x v="1"/>
    <x v="1"/>
    <n v="1414.2"/>
    <n v="0.66159999999999997"/>
    <n v="6237.5648000000001"/>
    <x v="3"/>
    <x v="1"/>
    <s v="Linie 11"/>
    <n v="5011"/>
  </r>
  <r>
    <x v="1"/>
    <x v="0"/>
    <n v="48000178"/>
    <x v="851"/>
    <d v="2021-09-09T00:00:00"/>
    <x v="2"/>
    <n v="7000120693"/>
    <n v="5242"/>
    <x v="1"/>
    <x v="1"/>
    <n v="1048.4000000000001"/>
    <n v="0.94410000000000005"/>
    <n v="4948.9722000000002"/>
    <x v="3"/>
    <x v="1"/>
    <s v="Linie 1"/>
    <n v="5001"/>
  </r>
  <r>
    <x v="1"/>
    <x v="0"/>
    <n v="48000182"/>
    <x v="46"/>
    <d v="2021-09-09T00:00:00"/>
    <x v="2"/>
    <n v="7000121717"/>
    <n v="8776"/>
    <x v="1"/>
    <x v="1"/>
    <n v="1755.2"/>
    <n v="0.7883"/>
    <n v="6918.1207999999997"/>
    <x v="3"/>
    <x v="1"/>
    <s v="Linie 1"/>
    <n v="5001"/>
  </r>
  <r>
    <x v="1"/>
    <x v="0"/>
    <n v="48000203"/>
    <x v="820"/>
    <d v="2021-09-09T00:00:00"/>
    <x v="2"/>
    <n v="7000120694"/>
    <n v="5132"/>
    <x v="1"/>
    <x v="1"/>
    <n v="1026.4000000000001"/>
    <n v="0.85350000000000004"/>
    <n v="4380.1620000000003"/>
    <x v="3"/>
    <x v="1"/>
    <s v="Linie 1"/>
    <n v="5001"/>
  </r>
  <r>
    <x v="1"/>
    <x v="0"/>
    <n v="48000477"/>
    <x v="196"/>
    <d v="2021-09-09T00:00:00"/>
    <x v="2"/>
    <n v="7000117629"/>
    <n v="26893"/>
    <x v="1"/>
    <x v="1"/>
    <n v="10757.2"/>
    <n v="1.3845000000000001"/>
    <n v="37233.358500000002"/>
    <x v="5"/>
    <x v="2"/>
    <s v="Linie 31"/>
    <n v="5031"/>
  </r>
  <r>
    <x v="1"/>
    <x v="0"/>
    <n v="48000480"/>
    <x v="738"/>
    <d v="2021-09-09T00:00:00"/>
    <x v="2"/>
    <n v="7000117632"/>
    <n v="30840"/>
    <x v="1"/>
    <x v="1"/>
    <n v="12336"/>
    <n v="1.3967000000000001"/>
    <n v="43074.228000000003"/>
    <x v="5"/>
    <x v="2"/>
    <s v="Linie 31"/>
    <n v="5031"/>
  </r>
  <r>
    <x v="1"/>
    <x v="0"/>
    <n v="48000953"/>
    <x v="622"/>
    <d v="2021-09-09T00:00:00"/>
    <x v="2"/>
    <n v="7000120411"/>
    <n v="7383"/>
    <x v="1"/>
    <x v="1"/>
    <n v="1476.6"/>
    <n v="1.087"/>
    <n v="8025.3209999999999"/>
    <x v="4"/>
    <x v="1"/>
    <s v="Linie 15"/>
    <n v="5015"/>
  </r>
  <r>
    <x v="1"/>
    <x v="0"/>
    <n v="48001055"/>
    <x v="624"/>
    <d v="2021-09-09T00:00:00"/>
    <x v="2"/>
    <n v="7000120416"/>
    <n v="3888"/>
    <x v="1"/>
    <x v="1"/>
    <n v="777.6"/>
    <n v="1.093"/>
    <n v="4249.5839999999998"/>
    <x v="4"/>
    <x v="1"/>
    <s v="Linie 15"/>
    <n v="5015"/>
  </r>
  <r>
    <x v="1"/>
    <x v="0"/>
    <n v="49500033"/>
    <x v="895"/>
    <d v="2021-09-09T00:00:00"/>
    <x v="2"/>
    <n v="7000122859"/>
    <n v="800"/>
    <x v="0"/>
    <x v="0"/>
    <n v="800"/>
    <n v="1.014"/>
    <n v="811.2"/>
    <x v="0"/>
    <x v="0"/>
    <s v="Vacumierung"/>
    <n v="5902"/>
  </r>
  <r>
    <x v="1"/>
    <x v="0"/>
    <n v="49500056"/>
    <x v="745"/>
    <d v="2021-09-09T00:00:00"/>
    <x v="2"/>
    <n v="7000123045"/>
    <n v="253"/>
    <x v="0"/>
    <x v="0"/>
    <n v="253"/>
    <n v="2.214"/>
    <n v="560.14200000000005"/>
    <x v="0"/>
    <x v="0"/>
    <s v="Vacumierung"/>
    <n v="5902"/>
  </r>
  <r>
    <x v="1"/>
    <x v="0"/>
    <n v="49500104"/>
    <x v="486"/>
    <d v="2021-09-09T00:00:00"/>
    <x v="2"/>
    <n v="7000123217"/>
    <n v="94"/>
    <x v="0"/>
    <x v="0"/>
    <n v="94"/>
    <n v="1.1740999999999999"/>
    <n v="110.36539999999999"/>
    <x v="0"/>
    <x v="0"/>
    <s v="Vacumierung"/>
    <n v="5902"/>
  </r>
  <r>
    <x v="1"/>
    <x v="0"/>
    <n v="49500125"/>
    <x v="348"/>
    <d v="2021-09-09T00:00:00"/>
    <x v="2"/>
    <n v="7000123042"/>
    <n v="574"/>
    <x v="0"/>
    <x v="0"/>
    <n v="574"/>
    <n v="0.51400000000000001"/>
    <n v="295.036"/>
    <x v="0"/>
    <x v="0"/>
    <s v="Vacumierung"/>
    <n v="5902"/>
  </r>
  <r>
    <x v="1"/>
    <x v="0"/>
    <n v="49500126"/>
    <x v="52"/>
    <d v="2021-09-09T00:00:00"/>
    <x v="2"/>
    <n v="7000123218"/>
    <n v="109"/>
    <x v="0"/>
    <x v="0"/>
    <n v="109"/>
    <n v="0.51400000000000001"/>
    <n v="56.026000000000003"/>
    <x v="0"/>
    <x v="0"/>
    <s v="Vacumierung"/>
    <n v="5902"/>
  </r>
  <r>
    <x v="1"/>
    <x v="0"/>
    <n v="49500127"/>
    <x v="349"/>
    <d v="2021-09-09T00:00:00"/>
    <x v="2"/>
    <n v="7000122948"/>
    <n v="2584"/>
    <x v="0"/>
    <x v="0"/>
    <n v="2584"/>
    <n v="2.0139999999999998"/>
    <n v="5204.1760000000004"/>
    <x v="0"/>
    <x v="0"/>
    <s v="Vacumierung"/>
    <n v="5902"/>
  </r>
  <r>
    <x v="1"/>
    <x v="0"/>
    <n v="49500190"/>
    <x v="351"/>
    <d v="2021-09-09T00:00:00"/>
    <x v="2"/>
    <n v="7000123293"/>
    <n v="413"/>
    <x v="0"/>
    <x v="0"/>
    <n v="413"/>
    <n v="2.5139999999999998"/>
    <n v="1038.2819999999999"/>
    <x v="0"/>
    <x v="0"/>
    <s v="Vacumierung"/>
    <n v="5902"/>
  </r>
  <r>
    <x v="1"/>
    <x v="0"/>
    <n v="49500192"/>
    <x v="630"/>
    <d v="2021-09-09T00:00:00"/>
    <x v="2"/>
    <n v="7000123044"/>
    <n v="187"/>
    <x v="0"/>
    <x v="0"/>
    <n v="187"/>
    <n v="1.514"/>
    <n v="283.11799999999999"/>
    <x v="0"/>
    <x v="0"/>
    <s v="Vacumierung"/>
    <n v="5902"/>
  </r>
  <r>
    <x v="1"/>
    <x v="0"/>
    <n v="49500222"/>
    <x v="491"/>
    <d v="2021-09-09T00:00:00"/>
    <x v="2"/>
    <n v="7000123294"/>
    <n v="93"/>
    <x v="0"/>
    <x v="0"/>
    <n v="93"/>
    <n v="1.014"/>
    <n v="94.302000000000007"/>
    <x v="0"/>
    <x v="0"/>
    <s v="Vacumierung"/>
    <n v="5902"/>
  </r>
  <r>
    <x v="1"/>
    <x v="0"/>
    <n v="50000178"/>
    <x v="497"/>
    <d v="2021-09-09T00:00:00"/>
    <x v="2"/>
    <n v="7000121684"/>
    <n v="480"/>
    <x v="2"/>
    <x v="2"/>
    <n v="921.6"/>
    <n v="8.4281000000000006"/>
    <n v="4045.4879999999998"/>
    <x v="7"/>
    <x v="4"/>
    <s v="Subunternehmer"/>
    <n v="9999"/>
  </r>
  <r>
    <x v="1"/>
    <x v="0"/>
    <n v="50000241"/>
    <x v="822"/>
    <d v="2021-09-09T00:00:00"/>
    <x v="2"/>
    <n v="7000123326"/>
    <n v="850"/>
    <x v="2"/>
    <x v="2"/>
    <n v="816"/>
    <n v="3.8641000000000001"/>
    <n v="3284.4850000000001"/>
    <x v="6"/>
    <x v="3"/>
    <s v="EVP Jermi bei Weissenhorn"/>
    <n v="6200"/>
  </r>
  <r>
    <x v="1"/>
    <x v="0"/>
    <n v="50000245"/>
    <x v="855"/>
    <d v="2021-09-09T00:00:00"/>
    <x v="2"/>
    <n v="7000123382"/>
    <n v="338"/>
    <x v="2"/>
    <x v="2"/>
    <n v="648.96"/>
    <n v="8.3202999999999996"/>
    <n v="2812.2613999999999"/>
    <x v="6"/>
    <x v="3"/>
    <s v="EVP Jermi bei Weissenhorn"/>
    <n v="6200"/>
  </r>
  <r>
    <x v="1"/>
    <x v="0"/>
    <n v="50000247"/>
    <x v="823"/>
    <d v="2021-09-09T00:00:00"/>
    <x v="2"/>
    <n v="7000121687"/>
    <n v="4480"/>
    <x v="2"/>
    <x v="2"/>
    <n v="8601.6"/>
    <n v="8.4957999999999991"/>
    <n v="38061.184000000001"/>
    <x v="7"/>
    <x v="4"/>
    <s v="Subunternehmer"/>
    <n v="9999"/>
  </r>
  <r>
    <x v="1"/>
    <x v="0"/>
    <n v="52000040"/>
    <x v="986"/>
    <d v="2021-09-09T00:00:00"/>
    <x v="2"/>
    <n v="7000119241"/>
    <n v="521"/>
    <x v="2"/>
    <x v="2"/>
    <n v="937.8"/>
    <n v="23.004999999999999"/>
    <n v="11985.605"/>
    <x v="4"/>
    <x v="1"/>
    <s v="Linie 7"/>
    <n v="5007"/>
  </r>
  <r>
    <x v="1"/>
    <x v="0"/>
    <n v="57000238"/>
    <x v="636"/>
    <d v="2021-09-09T00:00:00"/>
    <x v="2"/>
    <n v="7000119860"/>
    <n v="0"/>
    <x v="2"/>
    <x v="2"/>
    <n v="0"/>
    <n v="5.1844000000000001"/>
    <n v="0"/>
    <x v="3"/>
    <x v="1"/>
    <s v="Linie 16"/>
    <n v="5016"/>
  </r>
  <r>
    <x v="1"/>
    <x v="0"/>
    <n v="57000326"/>
    <x v="987"/>
    <d v="2021-09-09T00:00:00"/>
    <x v="2"/>
    <n v="7000121436"/>
    <n v="761"/>
    <x v="2"/>
    <x v="2"/>
    <n v="1522"/>
    <n v="5.3859000000000004"/>
    <n v="4098.6698999999999"/>
    <x v="3"/>
    <x v="1"/>
    <s v="Wurstverpackung"/>
    <n v="5330"/>
  </r>
  <r>
    <x v="1"/>
    <x v="0"/>
    <n v="57000482"/>
    <x v="213"/>
    <d v="2021-09-09T00:00:00"/>
    <x v="2"/>
    <n v="7000120942"/>
    <n v="1244"/>
    <x v="2"/>
    <x v="2"/>
    <n v="2821.3919999999998"/>
    <n v="12.892899999999999"/>
    <n v="16038.767599999999"/>
    <x v="3"/>
    <x v="1"/>
    <s v="Wurstverpackung"/>
    <n v="5330"/>
  </r>
  <r>
    <x v="1"/>
    <x v="0"/>
    <n v="57000590"/>
    <x v="81"/>
    <d v="2021-09-09T00:00:00"/>
    <x v="2"/>
    <n v="7000121988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9-09T00:00:00"/>
    <x v="2"/>
    <n v="7000121989"/>
    <n v="945"/>
    <x v="2"/>
    <x v="2"/>
    <n v="2362.5"/>
    <n v="11.809699999999999"/>
    <n v="11160.166499999999"/>
    <x v="7"/>
    <x v="4"/>
    <s v="Subunternehmer"/>
    <n v="9999"/>
  </r>
  <r>
    <x v="1"/>
    <x v="0"/>
    <n v="57000600"/>
    <x v="215"/>
    <d v="2021-09-09T00:00:00"/>
    <x v="2"/>
    <n v="7000122297"/>
    <n v="952"/>
    <x v="2"/>
    <x v="0"/>
    <n v="1142.4000000000001"/>
    <n v="5.2927999999999997"/>
    <n v="6046.4947199999997"/>
    <x v="8"/>
    <x v="5"/>
    <s v="Linie 22"/>
    <n v="5022"/>
  </r>
  <r>
    <x v="1"/>
    <x v="0"/>
    <n v="57000602"/>
    <x v="216"/>
    <d v="2021-09-09T00:00:00"/>
    <x v="2"/>
    <n v="7000122299"/>
    <n v="136"/>
    <x v="2"/>
    <x v="0"/>
    <n v="163.19999999999999"/>
    <n v="5.2880000000000003"/>
    <n v="863.00160000000005"/>
    <x v="8"/>
    <x v="5"/>
    <s v="Linie 22"/>
    <n v="5022"/>
  </r>
  <r>
    <x v="1"/>
    <x v="0"/>
    <n v="57000604"/>
    <x v="218"/>
    <d v="2021-09-09T00:00:00"/>
    <x v="2"/>
    <n v="7000122300"/>
    <n v="34"/>
    <x v="2"/>
    <x v="0"/>
    <n v="40.799999999999997"/>
    <n v="5.2899000000000003"/>
    <n v="215.82792000000001"/>
    <x v="8"/>
    <x v="5"/>
    <s v="Linie 22"/>
    <n v="5022"/>
  </r>
  <r>
    <x v="1"/>
    <x v="0"/>
    <n v="57000605"/>
    <x v="367"/>
    <d v="2021-09-09T00:00:00"/>
    <x v="2"/>
    <n v="7000122301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9-09T00:00:00"/>
    <x v="2"/>
    <n v="7000122302"/>
    <n v="204"/>
    <x v="2"/>
    <x v="0"/>
    <n v="244.8"/>
    <n v="5.2908999999999997"/>
    <n v="1295.2123200000001"/>
    <x v="8"/>
    <x v="5"/>
    <s v="Linie 22"/>
    <n v="5022"/>
  </r>
  <r>
    <x v="1"/>
    <x v="0"/>
    <n v="57000608"/>
    <x v="368"/>
    <d v="2021-09-09T00:00:00"/>
    <x v="2"/>
    <n v="7000122303"/>
    <n v="340"/>
    <x v="2"/>
    <x v="0"/>
    <n v="408"/>
    <n v="5.2899000000000003"/>
    <n v="2158.2791999999999"/>
    <x v="8"/>
    <x v="5"/>
    <s v="Linie 22"/>
    <n v="5022"/>
  </r>
  <r>
    <x v="1"/>
    <x v="0"/>
    <n v="57000610"/>
    <x v="370"/>
    <d v="2021-09-09T00:00:00"/>
    <x v="2"/>
    <n v="7000122305"/>
    <n v="136"/>
    <x v="2"/>
    <x v="0"/>
    <n v="163.19999999999999"/>
    <n v="5.2880000000000003"/>
    <n v="863.00160000000005"/>
    <x v="8"/>
    <x v="5"/>
    <s v="Linie 22"/>
    <n v="5022"/>
  </r>
  <r>
    <x v="1"/>
    <x v="0"/>
    <n v="57000641"/>
    <x v="87"/>
    <d v="2021-09-09T00:00:00"/>
    <x v="2"/>
    <n v="7000122309"/>
    <n v="2108"/>
    <x v="2"/>
    <x v="0"/>
    <n v="2529.6"/>
    <n v="5.2706999999999997"/>
    <n v="13332.762720000001"/>
    <x v="8"/>
    <x v="5"/>
    <s v="Linie 22"/>
    <n v="5022"/>
  </r>
  <r>
    <x v="1"/>
    <x v="0"/>
    <n v="57000652"/>
    <x v="372"/>
    <d v="2021-09-09T00:00:00"/>
    <x v="2"/>
    <n v="7000122310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9-09T00:00:00"/>
    <x v="2"/>
    <n v="7000122311"/>
    <n v="68"/>
    <x v="2"/>
    <x v="0"/>
    <n v="81.599999999999994"/>
    <n v="5.2930999999999999"/>
    <n v="431.91696000000002"/>
    <x v="8"/>
    <x v="5"/>
    <s v="Linie 22"/>
    <n v="5022"/>
  </r>
  <r>
    <x v="1"/>
    <x v="0"/>
    <n v="57000657"/>
    <x v="375"/>
    <d v="2021-09-09T00:00:00"/>
    <x v="2"/>
    <n v="7000122312"/>
    <n v="68"/>
    <x v="2"/>
    <x v="0"/>
    <n v="81.599999999999994"/>
    <n v="5.3136999999999999"/>
    <n v="433.59791999999999"/>
    <x v="8"/>
    <x v="5"/>
    <s v="Linie 22"/>
    <n v="5022"/>
  </r>
  <r>
    <x v="1"/>
    <x v="0"/>
    <n v="57000665"/>
    <x v="376"/>
    <d v="2021-09-09T00:00:00"/>
    <x v="2"/>
    <n v="7000122313"/>
    <n v="136"/>
    <x v="2"/>
    <x v="0"/>
    <n v="163.19999999999999"/>
    <n v="5.2906000000000004"/>
    <n v="863.42592000000002"/>
    <x v="8"/>
    <x v="5"/>
    <s v="Linie 22"/>
    <n v="5022"/>
  </r>
  <r>
    <x v="1"/>
    <x v="0"/>
    <n v="57000666"/>
    <x v="377"/>
    <d v="2021-09-09T00:00:00"/>
    <x v="2"/>
    <n v="7000122314"/>
    <n v="204"/>
    <x v="2"/>
    <x v="0"/>
    <n v="244.8"/>
    <n v="5.2884000000000002"/>
    <n v="1294.60032"/>
    <x v="8"/>
    <x v="5"/>
    <s v="Linie 22"/>
    <n v="5022"/>
  </r>
  <r>
    <x v="1"/>
    <x v="0"/>
    <n v="57000708"/>
    <x v="91"/>
    <d v="2021-09-09T00:00:00"/>
    <x v="2"/>
    <n v="7000122012"/>
    <n v="2594"/>
    <x v="2"/>
    <x v="2"/>
    <n v="2334.6"/>
    <n v="2.8068"/>
    <n v="7280.8392000000003"/>
    <x v="7"/>
    <x v="4"/>
    <s v="Subunternehmer"/>
    <n v="9999"/>
  </r>
  <r>
    <x v="1"/>
    <x v="0"/>
    <n v="57000710"/>
    <x v="988"/>
    <d v="2021-09-09T00:00:00"/>
    <x v="2"/>
    <n v="7000119471"/>
    <n v="133"/>
    <x v="2"/>
    <x v="0"/>
    <n v="1077.3"/>
    <n v="1.8955"/>
    <n v="2042.02215"/>
    <x v="3"/>
    <x v="1"/>
    <s v="Wurstverpackung"/>
    <n v="5330"/>
  </r>
  <r>
    <x v="1"/>
    <x v="0"/>
    <n v="57000711"/>
    <x v="989"/>
    <d v="2021-09-09T00:00:00"/>
    <x v="2"/>
    <n v="7000121367"/>
    <n v="525"/>
    <x v="2"/>
    <x v="2"/>
    <n v="5315.625"/>
    <n v="28.561299999999999"/>
    <n v="14994.682500000001"/>
    <x v="3"/>
    <x v="1"/>
    <s v="Linie 16"/>
    <n v="5016"/>
  </r>
  <r>
    <x v="1"/>
    <x v="0"/>
    <n v="57000721"/>
    <x v="990"/>
    <d v="2021-09-09T00:00:00"/>
    <x v="2"/>
    <n v="7000122656"/>
    <n v="80"/>
    <x v="2"/>
    <x v="2"/>
    <n v="168"/>
    <n v="12.1778"/>
    <n v="974.22400000000005"/>
    <x v="7"/>
    <x v="4"/>
    <s v="Subunternehmer"/>
    <n v="9999"/>
  </r>
  <r>
    <x v="1"/>
    <x v="0"/>
    <n v="58000079"/>
    <x v="509"/>
    <d v="2021-09-09T00:00:00"/>
    <x v="2"/>
    <n v="7000121353"/>
    <n v="448"/>
    <x v="2"/>
    <x v="2"/>
    <n v="739.2"/>
    <n v="7.2394999999999996"/>
    <n v="3243.2959999999998"/>
    <x v="3"/>
    <x v="1"/>
    <s v="Linie 1"/>
    <n v="5001"/>
  </r>
  <r>
    <x v="1"/>
    <x v="0"/>
    <n v="58000098"/>
    <x v="698"/>
    <d v="2021-09-09T00:00:00"/>
    <x v="2"/>
    <n v="7000121720"/>
    <n v="512"/>
    <x v="2"/>
    <x v="2"/>
    <n v="844.8"/>
    <n v="6.6920999999999999"/>
    <n v="3426.3552"/>
    <x v="3"/>
    <x v="1"/>
    <s v="Linie 1"/>
    <n v="5001"/>
  </r>
  <r>
    <x v="1"/>
    <x v="0"/>
    <n v="58000099"/>
    <x v="699"/>
    <d v="2021-09-09T00:00:00"/>
    <x v="2"/>
    <n v="7000121354"/>
    <n v="264"/>
    <x v="2"/>
    <x v="2"/>
    <n v="435.6"/>
    <n v="7.2716000000000003"/>
    <n v="1919.7023999999999"/>
    <x v="3"/>
    <x v="1"/>
    <s v="Linie 1"/>
    <n v="5001"/>
  </r>
  <r>
    <x v="1"/>
    <x v="0"/>
    <n v="58000179"/>
    <x v="95"/>
    <d v="2021-09-09T00:00:00"/>
    <x v="2"/>
    <n v="7000122069"/>
    <n v="630"/>
    <x v="2"/>
    <x v="2"/>
    <n v="2520"/>
    <n v="23.624700000000001"/>
    <n v="14883.561"/>
    <x v="7"/>
    <x v="4"/>
    <s v="Subunternehmer"/>
    <n v="9999"/>
  </r>
  <r>
    <x v="1"/>
    <x v="0"/>
    <n v="58000237"/>
    <x v="641"/>
    <d v="2021-09-09T00:00:00"/>
    <x v="2"/>
    <n v="7000117137"/>
    <n v="6728"/>
    <x v="2"/>
    <x v="2"/>
    <n v="64588.800000000003"/>
    <n v="33.716999999999999"/>
    <n v="226847.976"/>
    <x v="5"/>
    <x v="2"/>
    <s v="Linie 30"/>
    <n v="5030"/>
  </r>
  <r>
    <x v="1"/>
    <x v="0"/>
    <n v="58000339"/>
    <x v="508"/>
    <d v="2021-09-09T00:00:00"/>
    <x v="2"/>
    <n v="7000121724"/>
    <n v="512"/>
    <x v="2"/>
    <x v="2"/>
    <n v="844.8"/>
    <n v="8.4527000000000001"/>
    <n v="4327.7824000000001"/>
    <x v="3"/>
    <x v="1"/>
    <s v="Linie 1"/>
    <n v="5001"/>
  </r>
  <r>
    <x v="1"/>
    <x v="0"/>
    <n v="58000548"/>
    <x v="703"/>
    <d v="2021-09-09T00:00:00"/>
    <x v="2"/>
    <n v="7000122005"/>
    <n v="1680"/>
    <x v="2"/>
    <x v="2"/>
    <n v="8064"/>
    <n v="25.5321"/>
    <n v="42893.928"/>
    <x v="7"/>
    <x v="4"/>
    <s v="Subunternehmer"/>
    <n v="9999"/>
  </r>
  <r>
    <x v="1"/>
    <x v="0"/>
    <n v="58000639"/>
    <x v="644"/>
    <d v="2021-09-09T00:00:00"/>
    <x v="2"/>
    <n v="7000122322"/>
    <n v="170"/>
    <x v="2"/>
    <x v="0"/>
    <n v="229.5"/>
    <n v="14.490500000000001"/>
    <n v="3325.5697500000001"/>
    <x v="8"/>
    <x v="5"/>
    <s v="Linie 23"/>
    <n v="5023"/>
  </r>
  <r>
    <x v="1"/>
    <x v="0"/>
    <n v="58000651"/>
    <x v="392"/>
    <d v="2021-09-09T00:00:00"/>
    <x v="2"/>
    <n v="7000122325"/>
    <n v="510"/>
    <x v="2"/>
    <x v="0"/>
    <n v="504.9"/>
    <n v="7.3226000000000004"/>
    <n v="3697.1807399999998"/>
    <x v="8"/>
    <x v="5"/>
    <s v="Linie 21"/>
    <n v="5021"/>
  </r>
  <r>
    <x v="1"/>
    <x v="0"/>
    <n v="58000658"/>
    <x v="860"/>
    <d v="2021-09-09T00:00:00"/>
    <x v="2"/>
    <n v="7000122327"/>
    <n v="204"/>
    <x v="2"/>
    <x v="0"/>
    <n v="275.39999999999998"/>
    <n v="14.4938"/>
    <n v="3991.5925200000001"/>
    <x v="8"/>
    <x v="5"/>
    <s v="Linie 23"/>
    <n v="5023"/>
  </r>
  <r>
    <x v="1"/>
    <x v="0"/>
    <n v="58000671"/>
    <x v="510"/>
    <d v="2021-09-09T00:00:00"/>
    <x v="2"/>
    <n v="7000122330"/>
    <n v="34"/>
    <x v="2"/>
    <x v="0"/>
    <n v="45.9"/>
    <n v="14.490500000000001"/>
    <n v="665.11395000000005"/>
    <x v="8"/>
    <x v="5"/>
    <s v="Linie 23"/>
    <n v="5023"/>
  </r>
  <r>
    <x v="1"/>
    <x v="0"/>
    <n v="58000697"/>
    <x v="861"/>
    <d v="2021-09-09T00:00:00"/>
    <x v="2"/>
    <n v="7000122338"/>
    <n v="68"/>
    <x v="2"/>
    <x v="0"/>
    <n v="91.8"/>
    <n v="14.4877"/>
    <n v="1329.9708599999999"/>
    <x v="8"/>
    <x v="5"/>
    <s v="Linie 23"/>
    <n v="5023"/>
  </r>
  <r>
    <x v="1"/>
    <x v="0"/>
    <n v="58000705"/>
    <x v="399"/>
    <d v="2021-09-09T00:00:00"/>
    <x v="2"/>
    <n v="7000122973"/>
    <n v="170"/>
    <x v="2"/>
    <x v="0"/>
    <n v="170"/>
    <n v="11.067"/>
    <n v="1881.39"/>
    <x v="8"/>
    <x v="5"/>
    <s v="Linie 20"/>
    <n v="5020"/>
  </r>
  <r>
    <x v="1"/>
    <x v="0"/>
    <n v="58000709"/>
    <x v="705"/>
    <d v="2021-09-09T00:00:00"/>
    <x v="2"/>
    <n v="7000122343"/>
    <n v="68"/>
    <x v="2"/>
    <x v="0"/>
    <n v="91.8"/>
    <n v="14.4895"/>
    <n v="1330.1360999999999"/>
    <x v="8"/>
    <x v="5"/>
    <s v="Linie 23"/>
    <n v="5023"/>
  </r>
  <r>
    <x v="1"/>
    <x v="0"/>
    <n v="58000736"/>
    <x v="862"/>
    <d v="2021-09-09T00:00:00"/>
    <x v="2"/>
    <n v="7000122351"/>
    <n v="68"/>
    <x v="2"/>
    <x v="0"/>
    <n v="91.8"/>
    <n v="14.4909"/>
    <n v="1330.2646199999999"/>
    <x v="8"/>
    <x v="5"/>
    <s v="Linie 23"/>
    <n v="5023"/>
  </r>
  <r>
    <x v="1"/>
    <x v="0"/>
    <n v="58000739"/>
    <x v="512"/>
    <d v="2021-09-09T00:00:00"/>
    <x v="2"/>
    <n v="7000122611"/>
    <n v="68"/>
    <x v="2"/>
    <x v="0"/>
    <n v="81.599999999999994"/>
    <n v="7.6052999999999997"/>
    <n v="620.59248000000002"/>
    <x v="8"/>
    <x v="5"/>
    <s v="Linie 21"/>
    <n v="5021"/>
  </r>
  <r>
    <x v="1"/>
    <x v="0"/>
    <n v="58000747"/>
    <x v="863"/>
    <d v="2021-09-09T00:00:00"/>
    <x v="2"/>
    <n v="7000122358"/>
    <n v="272"/>
    <x v="2"/>
    <x v="0"/>
    <n v="367.2"/>
    <n v="14.490500000000001"/>
    <n v="5320.9116000000004"/>
    <x v="8"/>
    <x v="5"/>
    <s v="Linie 23"/>
    <n v="5023"/>
  </r>
  <r>
    <x v="1"/>
    <x v="0"/>
    <n v="58000749"/>
    <x v="645"/>
    <d v="2021-09-09T00:00:00"/>
    <x v="2"/>
    <n v="7000122618"/>
    <n v="68"/>
    <x v="2"/>
    <x v="0"/>
    <n v="68"/>
    <n v="12.2601"/>
    <n v="833.68679999999995"/>
    <x v="8"/>
    <x v="5"/>
    <s v="Linie 23"/>
    <n v="5023"/>
  </r>
  <r>
    <x v="1"/>
    <x v="0"/>
    <n v="58000761"/>
    <x v="513"/>
    <d v="2021-09-09T00:00:00"/>
    <x v="2"/>
    <n v="7000122364"/>
    <n v="102"/>
    <x v="2"/>
    <x v="0"/>
    <n v="137.69999999999999"/>
    <n v="14.4718"/>
    <n v="1992.76686"/>
    <x v="8"/>
    <x v="5"/>
    <s v="Linie 23"/>
    <n v="5023"/>
  </r>
  <r>
    <x v="1"/>
    <x v="0"/>
    <n v="58000765"/>
    <x v="707"/>
    <d v="2021-09-09T00:00:00"/>
    <x v="2"/>
    <n v="7000122612"/>
    <n v="68"/>
    <x v="2"/>
    <x v="0"/>
    <n v="81.599999999999994"/>
    <n v="7.6036000000000001"/>
    <n v="620.45375999999999"/>
    <x v="8"/>
    <x v="5"/>
    <s v="Linie 21"/>
    <n v="5021"/>
  </r>
  <r>
    <x v="1"/>
    <x v="0"/>
    <n v="58000772"/>
    <x v="406"/>
    <d v="2021-09-09T00:00:00"/>
    <x v="2"/>
    <n v="7000122368"/>
    <n v="102"/>
    <x v="2"/>
    <x v="0"/>
    <n v="100.98"/>
    <n v="7.2915999999999999"/>
    <n v="736.30576799999994"/>
    <x v="8"/>
    <x v="5"/>
    <s v="Linie 21"/>
    <n v="5021"/>
  </r>
  <r>
    <x v="1"/>
    <x v="0"/>
    <n v="58000826"/>
    <x v="515"/>
    <d v="2021-09-09T00:00:00"/>
    <x v="2"/>
    <n v="7000122371"/>
    <n v="1360"/>
    <x v="2"/>
    <x v="0"/>
    <n v="1836"/>
    <n v="14.4465"/>
    <n v="26523.774000000001"/>
    <x v="8"/>
    <x v="5"/>
    <s v="Linie 23"/>
    <n v="5023"/>
  </r>
  <r>
    <x v="1"/>
    <x v="0"/>
    <n v="58000833"/>
    <x v="920"/>
    <d v="2021-09-09T00:00:00"/>
    <x v="2"/>
    <n v="7000122981"/>
    <n v="255"/>
    <x v="2"/>
    <x v="0"/>
    <n v="252.45"/>
    <n v="7.9766000000000004"/>
    <n v="2013.6926699999999"/>
    <x v="8"/>
    <x v="5"/>
    <s v="Linie 20"/>
    <n v="5020"/>
  </r>
  <r>
    <x v="1"/>
    <x v="0"/>
    <n v="58000838"/>
    <x v="516"/>
    <d v="2021-09-09T00:00:00"/>
    <x v="2"/>
    <n v="7000122613"/>
    <n v="1870"/>
    <x v="2"/>
    <x v="0"/>
    <n v="2244"/>
    <n v="7.5674999999999999"/>
    <n v="16981.47"/>
    <x v="8"/>
    <x v="5"/>
    <s v="Linie 21"/>
    <n v="5021"/>
  </r>
  <r>
    <x v="1"/>
    <x v="0"/>
    <n v="58000846"/>
    <x v="708"/>
    <d v="2021-09-09T00:00:00"/>
    <x v="2"/>
    <n v="7000122379"/>
    <n v="850"/>
    <x v="2"/>
    <x v="0"/>
    <n v="841.5"/>
    <n v="7.2548000000000004"/>
    <n v="6104.9142000000002"/>
    <x v="8"/>
    <x v="5"/>
    <s v="Linie 21"/>
    <n v="5021"/>
  </r>
  <r>
    <x v="1"/>
    <x v="0"/>
    <n v="58000849"/>
    <x v="517"/>
    <d v="2021-09-09T00:00:00"/>
    <x v="2"/>
    <n v="7000122982"/>
    <n v="1615"/>
    <x v="2"/>
    <x v="0"/>
    <n v="1615"/>
    <n v="11.0169"/>
    <n v="17792.2935"/>
    <x v="8"/>
    <x v="5"/>
    <s v="Linie 20"/>
    <n v="5020"/>
  </r>
  <r>
    <x v="1"/>
    <x v="0"/>
    <n v="58000873"/>
    <x v="518"/>
    <d v="2021-09-09T00:00:00"/>
    <x v="2"/>
    <n v="7000121679"/>
    <n v="789"/>
    <x v="2"/>
    <x v="2"/>
    <n v="1578"/>
    <n v="13.468500000000001"/>
    <n v="10626.646500000001"/>
    <x v="4"/>
    <x v="1"/>
    <s v="Linie 33"/>
    <n v="5033"/>
  </r>
  <r>
    <x v="1"/>
    <x v="0"/>
    <n v="58000884"/>
    <x v="795"/>
    <d v="2021-09-09T00:00:00"/>
    <x v="2"/>
    <n v="7000122386"/>
    <n v="340"/>
    <x v="2"/>
    <x v="0"/>
    <n v="459"/>
    <n v="14.4894"/>
    <n v="6650.6346000000003"/>
    <x v="8"/>
    <x v="5"/>
    <s v="Linie 23"/>
    <n v="5023"/>
  </r>
  <r>
    <x v="1"/>
    <x v="0"/>
    <n v="58000891"/>
    <x v="864"/>
    <d v="2021-09-09T00:00:00"/>
    <x v="2"/>
    <n v="7000122390"/>
    <n v="204"/>
    <x v="2"/>
    <x v="0"/>
    <n v="275.39999999999998"/>
    <n v="14.4916"/>
    <n v="3990.9866400000001"/>
    <x v="8"/>
    <x v="5"/>
    <s v="Linie 23"/>
    <n v="5023"/>
  </r>
  <r>
    <x v="1"/>
    <x v="0"/>
    <n v="58000895"/>
    <x v="412"/>
    <d v="2021-09-09T00:00:00"/>
    <x v="2"/>
    <n v="7000122989"/>
    <n v="1020"/>
    <x v="2"/>
    <x v="0"/>
    <n v="1020"/>
    <n v="11.069900000000001"/>
    <n v="11291.298000000001"/>
    <x v="8"/>
    <x v="5"/>
    <s v="Linie 20"/>
    <n v="5020"/>
  </r>
  <r>
    <x v="1"/>
    <x v="0"/>
    <n v="58000910"/>
    <x v="868"/>
    <d v="2021-09-09T00:00:00"/>
    <x v="2"/>
    <n v="7000122398"/>
    <n v="544"/>
    <x v="2"/>
    <x v="0"/>
    <n v="734.4"/>
    <n v="14.4887"/>
    <n v="10640.50128"/>
    <x v="8"/>
    <x v="5"/>
    <s v="Linie 23"/>
    <n v="5023"/>
  </r>
  <r>
    <x v="1"/>
    <x v="0"/>
    <n v="58000920"/>
    <x v="413"/>
    <d v="2021-09-09T00:00:00"/>
    <x v="2"/>
    <n v="7000122399"/>
    <n v="136"/>
    <x v="2"/>
    <x v="0"/>
    <n v="134.63999999999999"/>
    <n v="7.3190999999999997"/>
    <n v="985.443624"/>
    <x v="8"/>
    <x v="5"/>
    <s v="Linie 21"/>
    <n v="5021"/>
  </r>
  <r>
    <x v="1"/>
    <x v="0"/>
    <n v="58000955"/>
    <x v="519"/>
    <d v="2021-09-09T00:00:00"/>
    <x v="2"/>
    <n v="7000122614"/>
    <n v="68"/>
    <x v="2"/>
    <x v="0"/>
    <n v="81.599999999999994"/>
    <n v="7.6059999999999999"/>
    <n v="620.64959999999996"/>
    <x v="8"/>
    <x v="5"/>
    <s v="Linie 21"/>
    <n v="5021"/>
  </r>
  <r>
    <x v="1"/>
    <x v="0"/>
    <n v="58000968"/>
    <x v="417"/>
    <d v="2021-09-09T00:00:00"/>
    <x v="2"/>
    <n v="7000121732"/>
    <n v="914"/>
    <x v="2"/>
    <x v="2"/>
    <n v="1462.4"/>
    <n v="7.2061000000000002"/>
    <n v="6586.3753999999999"/>
    <x v="3"/>
    <x v="1"/>
    <s v="Linie 1"/>
    <n v="5001"/>
  </r>
  <r>
    <x v="1"/>
    <x v="0"/>
    <n v="58000985"/>
    <x v="835"/>
    <d v="2021-09-09T00:00:00"/>
    <x v="2"/>
    <n v="7000122412"/>
    <n v="68"/>
    <x v="2"/>
    <x v="0"/>
    <n v="67.319999999999993"/>
    <n v="7.3181000000000003"/>
    <n v="492.654492"/>
    <x v="8"/>
    <x v="5"/>
    <s v="Linie 21"/>
    <n v="5021"/>
  </r>
  <r>
    <x v="1"/>
    <x v="0"/>
    <n v="58000997"/>
    <x v="421"/>
    <d v="2021-09-09T00:00:00"/>
    <x v="2"/>
    <n v="7000122996"/>
    <n v="136"/>
    <x v="2"/>
    <x v="0"/>
    <n v="136"/>
    <n v="11.059100000000001"/>
    <n v="1504.0376000000001"/>
    <x v="8"/>
    <x v="5"/>
    <s v="Linie 20"/>
    <n v="5020"/>
  </r>
  <r>
    <x v="1"/>
    <x v="0"/>
    <n v="58000998"/>
    <x v="713"/>
    <d v="2021-09-09T00:00:00"/>
    <x v="2"/>
    <n v="7000122417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09T00:00:00"/>
    <x v="2"/>
    <n v="7000122997"/>
    <n v="2125"/>
    <x v="2"/>
    <x v="0"/>
    <n v="2040"/>
    <n v="8.9006000000000007"/>
    <n v="18157.223999999998"/>
    <x v="8"/>
    <x v="5"/>
    <s v="Linie 20"/>
    <n v="5020"/>
  </r>
  <r>
    <x v="1"/>
    <x v="0"/>
    <n v="58001009"/>
    <x v="579"/>
    <d v="2021-09-09T00:00:00"/>
    <x v="2"/>
    <n v="7000122421"/>
    <n v="2040"/>
    <x v="2"/>
    <x v="0"/>
    <n v="2040"/>
    <n v="8.0266999999999999"/>
    <n v="16374.468000000001"/>
    <x v="8"/>
    <x v="5"/>
    <s v="Linie 22"/>
    <n v="5022"/>
  </r>
  <r>
    <x v="1"/>
    <x v="0"/>
    <n v="58001013"/>
    <x v="422"/>
    <d v="2021-09-09T00:00:00"/>
    <x v="2"/>
    <n v="7000122423"/>
    <n v="34"/>
    <x v="2"/>
    <x v="0"/>
    <n v="33.659999999999997"/>
    <n v="7.32"/>
    <n v="246.3912"/>
    <x v="8"/>
    <x v="5"/>
    <s v="Linie 21"/>
    <n v="5021"/>
  </r>
  <r>
    <x v="1"/>
    <x v="0"/>
    <n v="58001016"/>
    <x v="522"/>
    <d v="2021-09-09T00:00:00"/>
    <x v="2"/>
    <n v="7000122424"/>
    <n v="34"/>
    <x v="2"/>
    <x v="0"/>
    <n v="33.659999999999997"/>
    <n v="7.7843"/>
    <n v="262.01953800000001"/>
    <x v="8"/>
    <x v="5"/>
    <s v="Linie 21"/>
    <n v="5021"/>
  </r>
  <r>
    <x v="1"/>
    <x v="0"/>
    <n v="58001022"/>
    <x v="523"/>
    <d v="2021-09-09T00:00:00"/>
    <x v="2"/>
    <n v="7000122426"/>
    <n v="935"/>
    <x v="2"/>
    <x v="0"/>
    <n v="925.65"/>
    <n v="7.7476000000000003"/>
    <n v="7171.5659400000004"/>
    <x v="8"/>
    <x v="5"/>
    <s v="Linie 21"/>
    <n v="5021"/>
  </r>
  <r>
    <x v="1"/>
    <x v="0"/>
    <n v="58001036"/>
    <x v="427"/>
    <d v="2021-09-09T00:00:00"/>
    <x v="2"/>
    <n v="7000123001"/>
    <n v="68"/>
    <x v="2"/>
    <x v="0"/>
    <n v="68"/>
    <n v="11.1112"/>
    <n v="755.5616"/>
    <x v="8"/>
    <x v="5"/>
    <s v="Linie 20"/>
    <n v="5020"/>
  </r>
  <r>
    <x v="1"/>
    <x v="0"/>
    <n v="58001045"/>
    <x v="839"/>
    <d v="2021-09-09T00:00:00"/>
    <x v="2"/>
    <n v="7000122431"/>
    <n v="34"/>
    <x v="2"/>
    <x v="0"/>
    <n v="33.659999999999997"/>
    <n v="7.3170999999999999"/>
    <n v="246.293586"/>
    <x v="8"/>
    <x v="5"/>
    <s v="Linie 21"/>
    <n v="5021"/>
  </r>
  <r>
    <x v="1"/>
    <x v="0"/>
    <n v="58001052"/>
    <x v="431"/>
    <d v="2021-09-09T00:00:00"/>
    <x v="2"/>
    <n v="7000122435"/>
    <n v="136"/>
    <x v="2"/>
    <x v="0"/>
    <n v="134.63999999999999"/>
    <n v="7.3166000000000002"/>
    <n v="985.10702400000002"/>
    <x v="8"/>
    <x v="5"/>
    <s v="Linie 21"/>
    <n v="5021"/>
  </r>
  <r>
    <x v="1"/>
    <x v="0"/>
    <n v="58001062"/>
    <x v="797"/>
    <d v="2021-09-09T00:00:00"/>
    <x v="2"/>
    <n v="7000123024"/>
    <n v="255"/>
    <x v="2"/>
    <x v="0"/>
    <n v="255"/>
    <n v="9.41"/>
    <n v="2399.5500000000002"/>
    <x v="8"/>
    <x v="5"/>
    <s v="Linie 20"/>
    <n v="5020"/>
  </r>
  <r>
    <x v="1"/>
    <x v="0"/>
    <n v="58001068"/>
    <x v="653"/>
    <d v="2021-09-09T00:00:00"/>
    <x v="2"/>
    <n v="7000122441"/>
    <n v="136"/>
    <x v="2"/>
    <x v="0"/>
    <n v="136"/>
    <n v="12.256500000000001"/>
    <n v="1666.884"/>
    <x v="8"/>
    <x v="5"/>
    <s v="Linie 23"/>
    <n v="5023"/>
  </r>
  <r>
    <x v="1"/>
    <x v="0"/>
    <n v="58001069"/>
    <x v="874"/>
    <d v="2021-09-09T00:00:00"/>
    <x v="2"/>
    <n v="7000122442"/>
    <n v="170"/>
    <x v="2"/>
    <x v="0"/>
    <n v="229.5"/>
    <n v="14.4895"/>
    <n v="3325.3402500000002"/>
    <x v="8"/>
    <x v="5"/>
    <s v="Linie 23"/>
    <n v="5023"/>
  </r>
  <r>
    <x v="1"/>
    <x v="0"/>
    <n v="58001071"/>
    <x v="432"/>
    <d v="2021-09-09T00:00:00"/>
    <x v="2"/>
    <n v="7000122528"/>
    <n v="595"/>
    <x v="2"/>
    <x v="0"/>
    <n v="773.5"/>
    <n v="7.1657999999999999"/>
    <n v="5542.7462999999998"/>
    <x v="4"/>
    <x v="1"/>
    <s v="Linie 36"/>
    <n v="5036"/>
  </r>
  <r>
    <x v="1"/>
    <x v="0"/>
    <n v="58001081"/>
    <x v="717"/>
    <d v="2021-09-09T00:00:00"/>
    <x v="2"/>
    <n v="7000122615"/>
    <n v="748"/>
    <x v="2"/>
    <x v="0"/>
    <n v="897.6"/>
    <n v="7.6127000000000002"/>
    <n v="6833.1595200000002"/>
    <x v="8"/>
    <x v="5"/>
    <s v="Linie 21"/>
    <n v="5021"/>
  </r>
  <r>
    <x v="1"/>
    <x v="0"/>
    <n v="58001100"/>
    <x v="526"/>
    <d v="2021-09-09T00:00:00"/>
    <x v="2"/>
    <n v="7000122454"/>
    <n v="68"/>
    <x v="2"/>
    <x v="0"/>
    <n v="91.8"/>
    <n v="14.4877"/>
    <n v="1329.9708599999999"/>
    <x v="8"/>
    <x v="5"/>
    <s v="Linie 23"/>
    <n v="5023"/>
  </r>
  <r>
    <x v="1"/>
    <x v="0"/>
    <n v="58001101"/>
    <x v="527"/>
    <d v="2021-09-09T00:00:00"/>
    <x v="2"/>
    <n v="7000122617"/>
    <n v="136"/>
    <x v="2"/>
    <x v="0"/>
    <n v="163.19999999999999"/>
    <n v="7.6050000000000004"/>
    <n v="1241.136"/>
    <x v="8"/>
    <x v="5"/>
    <s v="Linie 21"/>
    <n v="5021"/>
  </r>
  <r>
    <x v="1"/>
    <x v="0"/>
    <n v="58001108"/>
    <x v="718"/>
    <d v="2021-09-09T00:00:00"/>
    <x v="2"/>
    <n v="7000122457"/>
    <n v="204"/>
    <x v="2"/>
    <x v="0"/>
    <n v="201.96"/>
    <n v="7.3167"/>
    <n v="1477.680732"/>
    <x v="8"/>
    <x v="5"/>
    <s v="Linie 21"/>
    <n v="5021"/>
  </r>
  <r>
    <x v="1"/>
    <x v="0"/>
    <n v="58001131"/>
    <x v="441"/>
    <d v="2021-09-09T00:00:00"/>
    <x v="2"/>
    <n v="7000122459"/>
    <n v="1445"/>
    <x v="2"/>
    <x v="0"/>
    <n v="1387.2"/>
    <n v="6.6844000000000001"/>
    <n v="9272.5996799999994"/>
    <x v="8"/>
    <x v="5"/>
    <s v="Linie 23"/>
    <n v="5023"/>
  </r>
  <r>
    <x v="1"/>
    <x v="0"/>
    <n v="58001146"/>
    <x v="446"/>
    <d v="2021-09-09T00:00:00"/>
    <x v="2"/>
    <n v="7000122462"/>
    <n v="170"/>
    <x v="2"/>
    <x v="0"/>
    <n v="163.19999999999999"/>
    <n v="6.7148000000000003"/>
    <n v="1095.85536"/>
    <x v="8"/>
    <x v="5"/>
    <s v="Linie 23"/>
    <n v="5023"/>
  </r>
  <r>
    <x v="1"/>
    <x v="0"/>
    <n v="59500024"/>
    <x v="659"/>
    <d v="2021-09-09T00:00:00"/>
    <x v="2"/>
    <n v="7000123296"/>
    <n v="1341"/>
    <x v="0"/>
    <x v="0"/>
    <n v="1341"/>
    <n v="2.3342999999999998"/>
    <n v="3130.2963"/>
    <x v="0"/>
    <x v="0"/>
    <s v="Vacumierung"/>
    <n v="5902"/>
  </r>
  <r>
    <x v="1"/>
    <x v="0"/>
    <n v="59500028"/>
    <x v="449"/>
    <d v="2021-09-09T00:00:00"/>
    <x v="2"/>
    <n v="7000123041"/>
    <n v="1305"/>
    <x v="0"/>
    <x v="0"/>
    <n v="1305"/>
    <n v="1"/>
    <n v="1305"/>
    <x v="0"/>
    <x v="0"/>
    <s v="Vacumierung"/>
    <n v="5902"/>
  </r>
  <r>
    <x v="1"/>
    <x v="0"/>
    <n v="59500028"/>
    <x v="449"/>
    <d v="2021-09-09T00:00:00"/>
    <x v="2"/>
    <n v="7000123370"/>
    <n v="631"/>
    <x v="0"/>
    <x v="0"/>
    <n v="631"/>
    <n v="1"/>
    <n v="631"/>
    <x v="0"/>
    <x v="0"/>
    <s v="Vacumierung"/>
    <n v="5902"/>
  </r>
  <r>
    <x v="1"/>
    <x v="0"/>
    <n v="59500041"/>
    <x v="660"/>
    <d v="2021-09-09T00:00:00"/>
    <x v="2"/>
    <n v="7000123046"/>
    <n v="498"/>
    <x v="0"/>
    <x v="0"/>
    <n v="498"/>
    <n v="2.3342999999999998"/>
    <n v="1162.4813999999999"/>
    <x v="0"/>
    <x v="0"/>
    <s v="Vacumierung"/>
    <n v="5902"/>
  </r>
  <r>
    <x v="1"/>
    <x v="0"/>
    <n v="59500042"/>
    <x v="721"/>
    <d v="2021-09-09T00:00:00"/>
    <x v="2"/>
    <n v="7000123295"/>
    <n v="1983"/>
    <x v="0"/>
    <x v="0"/>
    <n v="1983"/>
    <n v="2.0442"/>
    <n v="4053.6486"/>
    <x v="0"/>
    <x v="0"/>
    <s v="Vacumierung"/>
    <n v="5902"/>
  </r>
  <r>
    <x v="1"/>
    <x v="0"/>
    <m/>
    <x v="120"/>
    <d v="2021-09-09T00:00:00"/>
    <x v="2"/>
    <n v="7000122056"/>
    <n v="0"/>
    <x v="3"/>
    <x v="3"/>
    <n v="0"/>
    <n v="0"/>
    <n v="0"/>
    <x v="0"/>
    <x v="0"/>
    <s v="Große Schneidemaschine Lachnit"/>
    <n v="1100"/>
  </r>
  <r>
    <x v="1"/>
    <x v="0"/>
    <m/>
    <x v="121"/>
    <d v="2021-09-09T00:00:00"/>
    <x v="2"/>
    <n v="7000119898"/>
    <n v="0"/>
    <x v="3"/>
    <x v="3"/>
    <n v="0"/>
    <n v="0"/>
    <n v="0"/>
    <x v="0"/>
    <x v="0"/>
    <s v="Kleine Schneidemaschine Käseteiler"/>
    <n v="1200"/>
  </r>
  <r>
    <x v="1"/>
    <x v="0"/>
    <m/>
    <x v="122"/>
    <d v="2021-09-09T00:00:00"/>
    <x v="2"/>
    <n v="7000122720"/>
    <n v="0"/>
    <x v="3"/>
    <x v="3"/>
    <n v="0"/>
    <n v="0"/>
    <n v="0"/>
    <x v="2"/>
    <x v="0"/>
    <s v="Thrun 1"/>
    <n v="2020"/>
  </r>
  <r>
    <x v="1"/>
    <x v="0"/>
    <m/>
    <x v="123"/>
    <d v="2021-09-09T00:00:00"/>
    <x v="2"/>
    <n v="7000122760"/>
    <n v="0"/>
    <x v="3"/>
    <x v="3"/>
    <n v="0"/>
    <n v="0"/>
    <n v="0"/>
    <x v="2"/>
    <x v="0"/>
    <s v="Thrun 2"/>
    <n v="2030"/>
  </r>
  <r>
    <x v="1"/>
    <x v="0"/>
    <m/>
    <x v="124"/>
    <d v="2021-09-09T00:00:00"/>
    <x v="2"/>
    <n v="7000122643"/>
    <n v="0"/>
    <x v="3"/>
    <x v="3"/>
    <n v="0"/>
    <n v="0"/>
    <n v="0"/>
    <x v="2"/>
    <x v="0"/>
    <s v="Mischer 1"/>
    <n v="2040"/>
  </r>
  <r>
    <x v="1"/>
    <x v="0"/>
    <m/>
    <x v="125"/>
    <d v="2021-09-09T00:00:00"/>
    <x v="2"/>
    <n v="7000122799"/>
    <n v="0"/>
    <x v="3"/>
    <x v="3"/>
    <n v="0"/>
    <n v="0"/>
    <n v="0"/>
    <x v="2"/>
    <x v="0"/>
    <s v="Mischer 2"/>
    <n v="2050"/>
  </r>
  <r>
    <x v="1"/>
    <x v="0"/>
    <m/>
    <x v="127"/>
    <d v="2021-09-09T00:00:00"/>
    <x v="2"/>
    <n v="7000122645"/>
    <n v="0"/>
    <x v="3"/>
    <x v="3"/>
    <n v="0"/>
    <n v="0"/>
    <n v="0"/>
    <x v="1"/>
    <x v="0"/>
    <s v="Füller unter M1"/>
    <n v="3010"/>
  </r>
  <r>
    <x v="1"/>
    <x v="0"/>
    <m/>
    <x v="128"/>
    <d v="2021-09-09T00:00:00"/>
    <x v="2"/>
    <n v="7000122635"/>
    <n v="0"/>
    <x v="3"/>
    <x v="3"/>
    <n v="0"/>
    <n v="0"/>
    <n v="0"/>
    <x v="1"/>
    <x v="0"/>
    <s v="Füller unter M2"/>
    <n v="3020"/>
  </r>
  <r>
    <x v="1"/>
    <x v="0"/>
    <m/>
    <x v="129"/>
    <d v="2021-09-09T00:00:00"/>
    <x v="2"/>
    <n v="7000122560"/>
    <n v="0"/>
    <x v="3"/>
    <x v="3"/>
    <n v="0"/>
    <n v="0"/>
    <n v="0"/>
    <x v="1"/>
    <x v="0"/>
    <s v="Füller unter Thrun 2"/>
    <n v="3030"/>
  </r>
  <r>
    <x v="1"/>
    <x v="0"/>
    <m/>
    <x v="450"/>
    <d v="2021-09-09T00:00:00"/>
    <x v="2"/>
    <n v="7000122273"/>
    <n v="0"/>
    <x v="3"/>
    <x v="3"/>
    <n v="0"/>
    <n v="0"/>
    <n v="0"/>
    <x v="1"/>
    <x v="0"/>
    <s v="Waldner"/>
    <n v="3110"/>
  </r>
  <r>
    <x v="1"/>
    <x v="0"/>
    <m/>
    <x v="132"/>
    <d v="2021-09-09T00:00:00"/>
    <x v="2"/>
    <n v="7000123019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0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1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5"/>
    <n v="0"/>
    <x v="3"/>
    <x v="3"/>
    <n v="0"/>
    <n v="0"/>
    <n v="0"/>
    <x v="8"/>
    <x v="5"/>
    <s v="Linie 20"/>
    <n v="5020"/>
  </r>
  <r>
    <x v="1"/>
    <x v="0"/>
    <m/>
    <x v="133"/>
    <d v="2021-09-09T00:00:00"/>
    <x v="2"/>
    <n v="7000122497"/>
    <n v="0"/>
    <x v="3"/>
    <x v="3"/>
    <n v="0"/>
    <n v="0"/>
    <n v="0"/>
    <x v="8"/>
    <x v="5"/>
    <s v="Linie 21"/>
    <n v="5021"/>
  </r>
  <r>
    <x v="1"/>
    <x v="0"/>
    <m/>
    <x v="134"/>
    <d v="2021-09-09T00:00:00"/>
    <x v="2"/>
    <n v="7000122512"/>
    <n v="0.01"/>
    <x v="1"/>
    <x v="1"/>
    <n v="0"/>
    <n v="0"/>
    <n v="0"/>
    <x v="8"/>
    <x v="5"/>
    <s v="Linie 22"/>
    <n v="5022"/>
  </r>
  <r>
    <x v="1"/>
    <x v="0"/>
    <m/>
    <x v="135"/>
    <d v="2021-09-09T00:00:00"/>
    <x v="2"/>
    <n v="7000122502"/>
    <n v="0.01"/>
    <x v="1"/>
    <x v="1"/>
    <n v="0"/>
    <n v="0"/>
    <n v="0"/>
    <x v="8"/>
    <x v="5"/>
    <s v="Linie 23"/>
    <n v="5023"/>
  </r>
  <r>
    <x v="1"/>
    <x v="0"/>
    <m/>
    <x v="451"/>
    <d v="2021-09-09T00:00:00"/>
    <x v="2"/>
    <n v="7000122721"/>
    <n v="0"/>
    <x v="3"/>
    <x v="3"/>
    <n v="0"/>
    <n v="0"/>
    <n v="0"/>
    <x v="2"/>
    <x v="0"/>
    <s v="Thrun 1"/>
    <n v="2020"/>
  </r>
  <r>
    <x v="1"/>
    <x v="0"/>
    <m/>
    <x v="451"/>
    <d v="2021-09-09T00:00:00"/>
    <x v="2"/>
    <n v="7000122722"/>
    <n v="0"/>
    <x v="3"/>
    <x v="3"/>
    <n v="0"/>
    <n v="0"/>
    <n v="0"/>
    <x v="2"/>
    <x v="0"/>
    <s v="Thrun 1"/>
    <n v="2020"/>
  </r>
  <r>
    <x v="1"/>
    <x v="0"/>
    <m/>
    <x v="452"/>
    <d v="2021-09-09T00:00:00"/>
    <x v="2"/>
    <n v="7000122274"/>
    <n v="0"/>
    <x v="3"/>
    <x v="3"/>
    <n v="0"/>
    <n v="0"/>
    <n v="0"/>
    <x v="1"/>
    <x v="0"/>
    <s v="Waldner"/>
    <n v="3110"/>
  </r>
  <r>
    <x v="1"/>
    <x v="0"/>
    <m/>
    <x v="452"/>
    <d v="2021-09-09T00:00:00"/>
    <x v="2"/>
    <n v="7000122276"/>
    <n v="0"/>
    <x v="3"/>
    <x v="3"/>
    <n v="0"/>
    <n v="0"/>
    <n v="0"/>
    <x v="1"/>
    <x v="0"/>
    <s v="Waldner"/>
    <n v="3110"/>
  </r>
  <r>
    <x v="1"/>
    <x v="0"/>
    <m/>
    <x v="453"/>
    <d v="2021-09-09T00:00:00"/>
    <x v="2"/>
    <n v="7000122499"/>
    <n v="0"/>
    <x v="3"/>
    <x v="3"/>
    <n v="0"/>
    <n v="0"/>
    <n v="0"/>
    <x v="8"/>
    <x v="5"/>
    <s v="Linie 21"/>
    <n v="5021"/>
  </r>
  <r>
    <x v="1"/>
    <x v="0"/>
    <m/>
    <x v="991"/>
    <d v="2021-09-09T00:00:00"/>
    <x v="2"/>
    <n v="7000121410"/>
    <n v="0"/>
    <x v="3"/>
    <x v="3"/>
    <n v="0"/>
    <n v="0"/>
    <n v="0"/>
    <x v="3"/>
    <x v="1"/>
    <s v="Linie 16"/>
    <n v="5016"/>
  </r>
  <r>
    <x v="1"/>
    <x v="0"/>
    <m/>
    <x v="991"/>
    <d v="2021-09-09T00:00:00"/>
    <x v="2"/>
    <n v="7000121411"/>
    <n v="0"/>
    <x v="3"/>
    <x v="3"/>
    <n v="0"/>
    <n v="0"/>
    <n v="0"/>
    <x v="3"/>
    <x v="1"/>
    <s v="Linie 16"/>
    <n v="5016"/>
  </r>
  <r>
    <x v="1"/>
    <x v="0"/>
    <m/>
    <x v="662"/>
    <d v="2021-09-09T00:00:00"/>
    <x v="2"/>
    <n v="7000117639"/>
    <n v="0"/>
    <x v="3"/>
    <x v="3"/>
    <n v="0"/>
    <n v="0"/>
    <n v="0"/>
    <x v="5"/>
    <x v="2"/>
    <s v="Linie 31"/>
    <n v="5031"/>
  </r>
  <r>
    <x v="1"/>
    <x v="0"/>
    <m/>
    <x v="765"/>
    <d v="2021-09-09T00:00:00"/>
    <x v="2"/>
    <n v="7000119781"/>
    <n v="0"/>
    <x v="3"/>
    <x v="3"/>
    <n v="0"/>
    <n v="0"/>
    <n v="0"/>
    <x v="4"/>
    <x v="1"/>
    <s v="Linie 18"/>
    <n v="5018"/>
  </r>
  <r>
    <x v="1"/>
    <x v="0"/>
    <n v="23500062"/>
    <x v="728"/>
    <d v="2021-09-10T00:00:00"/>
    <x v="2"/>
    <n v="7000122763"/>
    <n v="2725"/>
    <x v="0"/>
    <x v="0"/>
    <n v="2725"/>
    <n v="7.4440999999999997"/>
    <n v="20285.172500000001"/>
    <x v="0"/>
    <x v="0"/>
    <s v="Kleine Schneidemaschine Käseteiler"/>
    <n v="1200"/>
  </r>
  <r>
    <x v="1"/>
    <x v="0"/>
    <n v="23500090"/>
    <x v="139"/>
    <d v="2021-09-10T00:00:00"/>
    <x v="2"/>
    <n v="7000122963"/>
    <n v="762"/>
    <x v="0"/>
    <x v="0"/>
    <n v="762"/>
    <n v="3.9115000000000002"/>
    <n v="2980.5630000000001"/>
    <x v="0"/>
    <x v="0"/>
    <s v="Große Schneidemaschine Lachnit"/>
    <n v="1100"/>
  </r>
  <r>
    <x v="1"/>
    <x v="0"/>
    <n v="23500091"/>
    <x v="140"/>
    <d v="2021-09-10T00:00:00"/>
    <x v="2"/>
    <n v="7000122964"/>
    <n v="716"/>
    <x v="0"/>
    <x v="0"/>
    <n v="716"/>
    <n v="3.9117999999999999"/>
    <n v="2800.8488000000002"/>
    <x v="0"/>
    <x v="0"/>
    <s v="Große Schneidemaschine Lachnit"/>
    <n v="1100"/>
  </r>
  <r>
    <x v="1"/>
    <x v="0"/>
    <n v="23500097"/>
    <x v="877"/>
    <d v="2021-09-10T00:00:00"/>
    <x v="2"/>
    <n v="7000122957"/>
    <n v="285"/>
    <x v="0"/>
    <x v="0"/>
    <n v="285"/>
    <n v="3.9005000000000001"/>
    <n v="1111.6424999999999"/>
    <x v="0"/>
    <x v="0"/>
    <s v="Große Schneidemaschine Lachnit"/>
    <n v="1100"/>
  </r>
  <r>
    <x v="1"/>
    <x v="0"/>
    <n v="23500098"/>
    <x v="878"/>
    <d v="2021-09-10T00:00:00"/>
    <x v="2"/>
    <n v="7000122959"/>
    <n v="266"/>
    <x v="0"/>
    <x v="0"/>
    <n v="266"/>
    <n v="3.9005000000000001"/>
    <n v="1037.5329999999999"/>
    <x v="0"/>
    <x v="0"/>
    <s v="Große Schneidemaschine Lachnit"/>
    <n v="1100"/>
  </r>
  <r>
    <x v="1"/>
    <x v="0"/>
    <n v="23500099"/>
    <x v="141"/>
    <d v="2021-09-10T00:00:00"/>
    <x v="2"/>
    <n v="7000123507"/>
    <n v="546"/>
    <x v="0"/>
    <x v="0"/>
    <n v="546"/>
    <n v="3.0956999999999999"/>
    <n v="1690.2521999999999"/>
    <x v="0"/>
    <x v="0"/>
    <s v="Kleine Schneidemaschine Käseteiler"/>
    <n v="1200"/>
  </r>
  <r>
    <x v="1"/>
    <x v="0"/>
    <n v="23500290"/>
    <x v="2"/>
    <d v="2021-09-10T00:00:00"/>
    <x v="2"/>
    <n v="7000123328"/>
    <n v="146"/>
    <x v="0"/>
    <x v="0"/>
    <n v="146"/>
    <n v="2.8834"/>
    <n v="420.97640000000001"/>
    <x v="0"/>
    <x v="0"/>
    <s v="Wolf Zutatenvorbereitung"/>
    <n v="1430"/>
  </r>
  <r>
    <x v="1"/>
    <x v="0"/>
    <n v="23500291"/>
    <x v="3"/>
    <d v="2021-09-10T00:00:00"/>
    <x v="2"/>
    <n v="7000123329"/>
    <n v="68"/>
    <x v="0"/>
    <x v="0"/>
    <n v="68"/>
    <n v="1.9869000000000001"/>
    <n v="135.10919999999999"/>
    <x v="0"/>
    <x v="0"/>
    <s v="Wolf Zutatenvorbereitung"/>
    <n v="1430"/>
  </r>
  <r>
    <x v="1"/>
    <x v="0"/>
    <n v="23500292"/>
    <x v="144"/>
    <d v="2021-09-10T00:00:00"/>
    <x v="2"/>
    <n v="7000123166"/>
    <n v="1177"/>
    <x v="0"/>
    <x v="0"/>
    <n v="1177"/>
    <n v="5.5862999999999996"/>
    <n v="6575.0751"/>
    <x v="0"/>
    <x v="0"/>
    <s v="Holac Zutatenvorbereitung"/>
    <n v="1410"/>
  </r>
  <r>
    <x v="1"/>
    <x v="0"/>
    <n v="23500302"/>
    <x v="4"/>
    <d v="2021-09-10T00:00:00"/>
    <x v="2"/>
    <n v="7000123165"/>
    <n v="428"/>
    <x v="0"/>
    <x v="0"/>
    <n v="428"/>
    <n v="5.6374000000000004"/>
    <n v="2412.8072000000002"/>
    <x v="0"/>
    <x v="0"/>
    <s v="Holac Zutatenvorbereitung"/>
    <n v="1410"/>
  </r>
  <r>
    <x v="1"/>
    <x v="0"/>
    <n v="23500306"/>
    <x v="5"/>
    <d v="2021-09-10T00:00:00"/>
    <x v="2"/>
    <n v="7000123330"/>
    <n v="87"/>
    <x v="0"/>
    <x v="0"/>
    <n v="87"/>
    <n v="2.0354000000000001"/>
    <n v="177.07980000000001"/>
    <x v="0"/>
    <x v="0"/>
    <s v="Wolf Zutatenvorbereitung"/>
    <n v="1430"/>
  </r>
  <r>
    <x v="1"/>
    <x v="0"/>
    <n v="23500307"/>
    <x v="6"/>
    <d v="2021-09-10T00:00:00"/>
    <x v="2"/>
    <n v="7000123332"/>
    <n v="138"/>
    <x v="0"/>
    <x v="0"/>
    <n v="138"/>
    <n v="2.9201000000000001"/>
    <n v="402.97379999999998"/>
    <x v="0"/>
    <x v="0"/>
    <s v="Wolf Zutatenvorbereitung"/>
    <n v="1430"/>
  </r>
  <r>
    <x v="1"/>
    <x v="0"/>
    <n v="23500348"/>
    <x v="887"/>
    <d v="2021-09-10T00:00:00"/>
    <x v="2"/>
    <n v="7000123655"/>
    <n v="180"/>
    <x v="1"/>
    <x v="1"/>
    <n v="0"/>
    <n v="0.57220000000000004"/>
    <n v="102.996"/>
    <x v="0"/>
    <x v="0"/>
    <s v="Schmelze Zutatenvorb."/>
    <n v="1400"/>
  </r>
  <r>
    <x v="1"/>
    <x v="0"/>
    <n v="29600001"/>
    <x v="604"/>
    <d v="2021-09-10T00:00:00"/>
    <x v="2"/>
    <n v="7000123371"/>
    <n v="1842"/>
    <x v="0"/>
    <x v="0"/>
    <n v="1842"/>
    <n v="2"/>
    <n v="3684"/>
    <x v="0"/>
    <x v="0"/>
    <s v="Rohware aus-/umpacken, vorbereiten"/>
    <n v="1300"/>
  </r>
  <r>
    <x v="1"/>
    <x v="0"/>
    <n v="29600001"/>
    <x v="604"/>
    <d v="2021-09-10T00:00:00"/>
    <x v="2"/>
    <n v="7000123632"/>
    <n v="2140"/>
    <x v="0"/>
    <x v="0"/>
    <n v="2140"/>
    <n v="2"/>
    <n v="4280"/>
    <x v="0"/>
    <x v="0"/>
    <s v="Rohware aus-/umpacken, vorbereiten"/>
    <n v="1300"/>
  </r>
  <r>
    <x v="1"/>
    <x v="0"/>
    <n v="29600001"/>
    <x v="604"/>
    <d v="2021-09-10T00:00:00"/>
    <x v="2"/>
    <n v="7000123827"/>
    <n v="1119"/>
    <x v="0"/>
    <x v="0"/>
    <n v="1119"/>
    <n v="2"/>
    <n v="2238"/>
    <x v="0"/>
    <x v="0"/>
    <s v="Rohware aus-/umpacken, vorbereiten"/>
    <n v="1300"/>
  </r>
  <r>
    <x v="1"/>
    <x v="0"/>
    <n v="29600002"/>
    <x v="461"/>
    <d v="2021-09-10T00:00:00"/>
    <x v="2"/>
    <n v="7000123633"/>
    <n v="1583"/>
    <x v="0"/>
    <x v="0"/>
    <n v="1583"/>
    <n v="2"/>
    <n v="3166"/>
    <x v="0"/>
    <x v="0"/>
    <s v="Rohware aus-/umpacken, vorbereiten"/>
    <n v="1300"/>
  </r>
  <r>
    <x v="1"/>
    <x v="0"/>
    <n v="29600003"/>
    <x v="150"/>
    <d v="2021-09-10T00:00:00"/>
    <x v="2"/>
    <n v="7000123634"/>
    <n v="1314"/>
    <x v="0"/>
    <x v="0"/>
    <n v="1314"/>
    <n v="2.0516999999999999"/>
    <n v="2695.9337999999998"/>
    <x v="0"/>
    <x v="0"/>
    <s v="Rohware aus-/umpacken, vorbereiten"/>
    <n v="1300"/>
  </r>
  <r>
    <x v="1"/>
    <x v="0"/>
    <n v="29600004"/>
    <x v="302"/>
    <d v="2021-09-10T00:00:00"/>
    <x v="2"/>
    <n v="7000123373"/>
    <n v="2071"/>
    <x v="0"/>
    <x v="0"/>
    <n v="2071"/>
    <n v="2.0175999999999998"/>
    <n v="4178.4495999999999"/>
    <x v="0"/>
    <x v="0"/>
    <s v="Rohware aus-/umpacken, vorbereiten"/>
    <n v="1300"/>
  </r>
  <r>
    <x v="1"/>
    <x v="0"/>
    <n v="29600005"/>
    <x v="151"/>
    <d v="2021-09-10T00:00:00"/>
    <x v="2"/>
    <n v="7000123635"/>
    <n v="1962"/>
    <x v="0"/>
    <x v="0"/>
    <n v="1962"/>
    <n v="2"/>
    <n v="3924"/>
    <x v="0"/>
    <x v="0"/>
    <s v="Rohware aus-/umpacken, vorbereiten"/>
    <n v="1300"/>
  </r>
  <r>
    <x v="1"/>
    <x v="0"/>
    <n v="29600006"/>
    <x v="462"/>
    <d v="2021-09-10T00:00:00"/>
    <x v="2"/>
    <n v="7000123819"/>
    <n v="630"/>
    <x v="0"/>
    <x v="0"/>
    <n v="630"/>
    <n v="1.5"/>
    <n v="945"/>
    <x v="0"/>
    <x v="0"/>
    <s v="Rohware aus-/umpacken, vorbereiten"/>
    <n v="1300"/>
  </r>
  <r>
    <x v="1"/>
    <x v="0"/>
    <n v="29600009"/>
    <x v="303"/>
    <d v="2021-09-10T00:00:00"/>
    <x v="2"/>
    <n v="7000123638"/>
    <n v="61"/>
    <x v="0"/>
    <x v="0"/>
    <n v="61"/>
    <n v="0.98950000000000005"/>
    <n v="60.359499999999997"/>
    <x v="0"/>
    <x v="0"/>
    <s v="Rohware aus-/umpacken, vorbereiten"/>
    <n v="1300"/>
  </r>
  <r>
    <x v="1"/>
    <x v="0"/>
    <n v="29600019"/>
    <x v="464"/>
    <d v="2021-09-10T00:00:00"/>
    <x v="2"/>
    <n v="7000123377"/>
    <n v="41"/>
    <x v="0"/>
    <x v="0"/>
    <n v="41"/>
    <n v="0.98929999999999996"/>
    <n v="40.561300000000003"/>
    <x v="0"/>
    <x v="0"/>
    <s v="Rohware aus-/umpacken, vorbereiten"/>
    <n v="1300"/>
  </r>
  <r>
    <x v="1"/>
    <x v="0"/>
    <n v="29600020"/>
    <x v="465"/>
    <d v="2021-09-10T00:00:00"/>
    <x v="2"/>
    <n v="7000123378"/>
    <n v="449"/>
    <x v="0"/>
    <x v="0"/>
    <n v="449"/>
    <n v="1.5863"/>
    <n v="712.24869999999999"/>
    <x v="0"/>
    <x v="0"/>
    <s v="Rohware aus-/umpacken, vorbereiten"/>
    <n v="1300"/>
  </r>
  <r>
    <x v="1"/>
    <x v="0"/>
    <n v="29600024"/>
    <x v="605"/>
    <d v="2021-09-10T00:00:00"/>
    <x v="2"/>
    <n v="7000123822"/>
    <n v="0"/>
    <x v="0"/>
    <x v="0"/>
    <n v="0"/>
    <n v="0.55230000000000001"/>
    <n v="0"/>
    <x v="0"/>
    <x v="0"/>
    <s v="Rohware aus-/umpacken, vorbereiten"/>
    <n v="1300"/>
  </r>
  <r>
    <x v="1"/>
    <x v="0"/>
    <n v="29600025"/>
    <x v="154"/>
    <d v="2021-09-10T00:00:00"/>
    <x v="2"/>
    <n v="7000123823"/>
    <n v="165"/>
    <x v="0"/>
    <x v="0"/>
    <n v="165"/>
    <n v="0.93979999999999997"/>
    <n v="155.06700000000001"/>
    <x v="0"/>
    <x v="0"/>
    <s v="Rohware aus-/umpacken, vorbereiten"/>
    <n v="1300"/>
  </r>
  <r>
    <x v="1"/>
    <x v="0"/>
    <n v="29600026"/>
    <x v="155"/>
    <d v="2021-09-10T00:00:00"/>
    <x v="2"/>
    <n v="7000123824"/>
    <n v="768"/>
    <x v="0"/>
    <x v="0"/>
    <n v="768"/>
    <n v="0.5"/>
    <n v="384"/>
    <x v="0"/>
    <x v="0"/>
    <s v="Rohware aus-/umpacken, vorbereiten"/>
    <n v="1300"/>
  </r>
  <r>
    <x v="1"/>
    <x v="0"/>
    <n v="29600027"/>
    <x v="606"/>
    <d v="2021-09-10T00:00:00"/>
    <x v="2"/>
    <n v="7000123379"/>
    <n v="324"/>
    <x v="0"/>
    <x v="0"/>
    <n v="324"/>
    <n v="0.93210000000000004"/>
    <n v="302.00040000000001"/>
    <x v="0"/>
    <x v="0"/>
    <s v="Rohware aus-/umpacken, vorbereiten"/>
    <n v="1300"/>
  </r>
  <r>
    <x v="1"/>
    <x v="0"/>
    <n v="29600028"/>
    <x v="607"/>
    <d v="2021-09-10T00:00:00"/>
    <x v="2"/>
    <n v="7000123380"/>
    <n v="421"/>
    <x v="0"/>
    <x v="0"/>
    <n v="421"/>
    <n v="0.5"/>
    <n v="210.5"/>
    <x v="0"/>
    <x v="0"/>
    <s v="Rohware aus-/umpacken, vorbereiten"/>
    <n v="1300"/>
  </r>
  <r>
    <x v="1"/>
    <x v="0"/>
    <n v="31000166"/>
    <x v="992"/>
    <d v="2021-09-10T00:00:00"/>
    <x v="2"/>
    <n v="7000122748"/>
    <n v="0"/>
    <x v="1"/>
    <x v="1"/>
    <n v="0"/>
    <n v="7.1501000000000001"/>
    <n v="0"/>
    <x v="1"/>
    <x v="0"/>
    <s v="Füller unter Thrun 2"/>
    <n v="3030"/>
  </r>
  <r>
    <x v="1"/>
    <x v="0"/>
    <n v="31000170"/>
    <x v="13"/>
    <d v="2021-09-10T00:00:00"/>
    <x v="2"/>
    <n v="7000122749"/>
    <n v="2033"/>
    <x v="1"/>
    <x v="1"/>
    <n v="4066"/>
    <n v="6.3164999999999996"/>
    <n v="12841.4445"/>
    <x v="1"/>
    <x v="0"/>
    <s v="Füller unter Thrun 2"/>
    <n v="3030"/>
  </r>
  <r>
    <x v="1"/>
    <x v="0"/>
    <n v="31000206"/>
    <x v="993"/>
    <d v="2021-09-10T00:00:00"/>
    <x v="2"/>
    <n v="7000122750"/>
    <n v="191"/>
    <x v="1"/>
    <x v="1"/>
    <n v="401.1"/>
    <n v="6.7567000000000004"/>
    <n v="1290.5297"/>
    <x v="1"/>
    <x v="0"/>
    <s v="Füller unter Thrun 2"/>
    <n v="3030"/>
  </r>
  <r>
    <x v="1"/>
    <x v="0"/>
    <n v="31000218"/>
    <x v="673"/>
    <d v="2021-09-10T00:00:00"/>
    <x v="2"/>
    <n v="7000122723"/>
    <n v="229"/>
    <x v="1"/>
    <x v="1"/>
    <n v="916"/>
    <n v="13.7475"/>
    <n v="3148.1774999999998"/>
    <x v="1"/>
    <x v="0"/>
    <s v="Füller unter UHT"/>
    <n v="3040"/>
  </r>
  <r>
    <x v="1"/>
    <x v="0"/>
    <n v="32000033"/>
    <x v="308"/>
    <d v="2021-09-10T00:00:00"/>
    <x v="2"/>
    <n v="7000122814"/>
    <n v="58"/>
    <x v="1"/>
    <x v="1"/>
    <n v="527.79999999999995"/>
    <n v="24.977699999999999"/>
    <n v="1448.7066"/>
    <x v="1"/>
    <x v="0"/>
    <s v="Füller unter M1"/>
    <n v="3010"/>
  </r>
  <r>
    <x v="1"/>
    <x v="0"/>
    <n v="32000066"/>
    <x v="17"/>
    <d v="2021-09-10T00:00:00"/>
    <x v="2"/>
    <n v="7000122815"/>
    <n v="403"/>
    <x v="1"/>
    <x v="1"/>
    <n v="3747.9"/>
    <n v="25.763100000000001"/>
    <n v="10382.5293"/>
    <x v="1"/>
    <x v="0"/>
    <s v="Füller unter M1"/>
    <n v="3010"/>
  </r>
  <r>
    <x v="1"/>
    <x v="0"/>
    <n v="32000067"/>
    <x v="18"/>
    <d v="2021-09-10T00:00:00"/>
    <x v="2"/>
    <n v="7000122816"/>
    <n v="141"/>
    <x v="1"/>
    <x v="1"/>
    <n v="1410"/>
    <n v="29.679400000000001"/>
    <n v="4184.7954"/>
    <x v="1"/>
    <x v="0"/>
    <s v="Füller unter M1"/>
    <n v="3010"/>
  </r>
  <r>
    <x v="1"/>
    <x v="0"/>
    <n v="32000068"/>
    <x v="163"/>
    <d v="2021-09-10T00:00:00"/>
    <x v="2"/>
    <n v="7000122802"/>
    <n v="981"/>
    <x v="1"/>
    <x v="1"/>
    <n v="9810"/>
    <n v="32.257899999999999"/>
    <n v="31644.999899999999"/>
    <x v="1"/>
    <x v="0"/>
    <s v="Füller unter M2"/>
    <n v="3020"/>
  </r>
  <r>
    <x v="1"/>
    <x v="0"/>
    <n v="32000087"/>
    <x v="20"/>
    <d v="2021-09-10T00:00:00"/>
    <x v="2"/>
    <n v="7000122965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088"/>
    <x v="846"/>
    <d v="2021-09-10T00:00:00"/>
    <x v="2"/>
    <n v="7000122961"/>
    <n v="268"/>
    <x v="0"/>
    <x v="0"/>
    <n v="268"/>
    <n v="4.1375000000000002"/>
    <n v="1108.8499999999999"/>
    <x v="0"/>
    <x v="0"/>
    <s v="Große Schneidemaschine Lachnit"/>
    <n v="1100"/>
  </r>
  <r>
    <x v="1"/>
    <x v="0"/>
    <n v="32000097"/>
    <x v="994"/>
    <d v="2021-09-10T00:00:00"/>
    <x v="2"/>
    <n v="7000122543"/>
    <n v="1120"/>
    <x v="1"/>
    <x v="1"/>
    <n v="1680"/>
    <n v="5.5414000000000003"/>
    <n v="6206.3680000000004"/>
    <x v="0"/>
    <x v="0"/>
    <s v="Große Schneidemaschine Lachnit"/>
    <n v="1100"/>
  </r>
  <r>
    <x v="1"/>
    <x v="0"/>
    <n v="32000106"/>
    <x v="677"/>
    <d v="2021-09-10T00:00:00"/>
    <x v="2"/>
    <n v="7000122803"/>
    <n v="645"/>
    <x v="1"/>
    <x v="1"/>
    <n v="4644"/>
    <n v="21.9801"/>
    <n v="14177.164500000001"/>
    <x v="1"/>
    <x v="0"/>
    <s v="Füller unter M2"/>
    <n v="3020"/>
  </r>
  <r>
    <x v="1"/>
    <x v="0"/>
    <n v="32000107"/>
    <x v="772"/>
    <d v="2021-09-10T00:00:00"/>
    <x v="2"/>
    <n v="7000122817"/>
    <n v="904"/>
    <x v="1"/>
    <x v="1"/>
    <n v="6508.8"/>
    <n v="20.6584"/>
    <n v="18675.193599999999"/>
    <x v="1"/>
    <x v="0"/>
    <s v="Füller unter M1"/>
    <n v="3010"/>
  </r>
  <r>
    <x v="1"/>
    <x v="0"/>
    <n v="35000174"/>
    <x v="312"/>
    <d v="2021-09-10T00:00:00"/>
    <x v="2"/>
    <n v="7000123310"/>
    <n v="600"/>
    <x v="0"/>
    <x v="0"/>
    <n v="600"/>
    <n v="2.5287000000000002"/>
    <n v="1517.22"/>
    <x v="2"/>
    <x v="0"/>
    <s v="Mischer 1"/>
    <n v="2040"/>
  </r>
  <r>
    <x v="1"/>
    <x v="0"/>
    <n v="35000174"/>
    <x v="312"/>
    <d v="2021-09-10T00:00:00"/>
    <x v="2"/>
    <n v="7000123310"/>
    <n v="600"/>
    <x v="0"/>
    <x v="0"/>
    <n v="600"/>
    <n v="2.5287000000000002"/>
    <n v="1517.22"/>
    <x v="2"/>
    <x v="0"/>
    <s v="Wolf M1"/>
    <n v="2070"/>
  </r>
  <r>
    <x v="1"/>
    <x v="0"/>
    <n v="35000176"/>
    <x v="25"/>
    <d v="2021-09-10T00:00:00"/>
    <x v="2"/>
    <n v="7000123311"/>
    <n v="3600"/>
    <x v="0"/>
    <x v="0"/>
    <n v="3600"/>
    <n v="2.6271"/>
    <n v="9457.56"/>
    <x v="2"/>
    <x v="0"/>
    <s v="Mischer 1"/>
    <n v="2040"/>
  </r>
  <r>
    <x v="1"/>
    <x v="0"/>
    <n v="35000176"/>
    <x v="25"/>
    <d v="2021-09-10T00:00:00"/>
    <x v="2"/>
    <n v="7000123311"/>
    <n v="3600"/>
    <x v="0"/>
    <x v="0"/>
    <n v="3600"/>
    <n v="2.6271"/>
    <n v="9457.56"/>
    <x v="2"/>
    <x v="0"/>
    <s v="Wolf M1"/>
    <n v="2070"/>
  </r>
  <r>
    <x v="1"/>
    <x v="0"/>
    <n v="35000210"/>
    <x v="679"/>
    <d v="2021-09-10T00:00:00"/>
    <x v="2"/>
    <n v="7000123167"/>
    <n v="845"/>
    <x v="0"/>
    <x v="0"/>
    <n v="845"/>
    <n v="2.5737000000000001"/>
    <n v="2174.7764999999999"/>
    <x v="2"/>
    <x v="0"/>
    <s v="Thrun 1"/>
    <n v="2020"/>
  </r>
  <r>
    <x v="1"/>
    <x v="0"/>
    <n v="35000210"/>
    <x v="679"/>
    <d v="2021-09-10T00:00:00"/>
    <x v="2"/>
    <n v="7000123167"/>
    <n v="845"/>
    <x v="0"/>
    <x v="0"/>
    <n v="845"/>
    <n v="2.5737000000000001"/>
    <n v="2174.7764999999999"/>
    <x v="2"/>
    <x v="0"/>
    <s v="Wolf Th1"/>
    <n v="2065"/>
  </r>
  <r>
    <x v="1"/>
    <x v="0"/>
    <n v="35000252"/>
    <x v="995"/>
    <d v="2021-09-10T00:00:00"/>
    <x v="2"/>
    <n v="7000123160"/>
    <n v="375"/>
    <x v="0"/>
    <x v="0"/>
    <n v="375"/>
    <n v="2.9119000000000002"/>
    <n v="1091.9625000000001"/>
    <x v="2"/>
    <x v="0"/>
    <s v="Thrun 2"/>
    <n v="2030"/>
  </r>
  <r>
    <x v="1"/>
    <x v="0"/>
    <n v="35000252"/>
    <x v="995"/>
    <d v="2021-09-10T00:00:00"/>
    <x v="2"/>
    <n v="7000123160"/>
    <n v="375"/>
    <x v="0"/>
    <x v="0"/>
    <n v="375"/>
    <n v="2.9119000000000002"/>
    <n v="1091.9625000000001"/>
    <x v="2"/>
    <x v="0"/>
    <s v="Wolf Th2"/>
    <n v="2090"/>
  </r>
  <r>
    <x v="1"/>
    <x v="0"/>
    <n v="35000266"/>
    <x v="996"/>
    <d v="2021-09-10T00:00:00"/>
    <x v="2"/>
    <n v="7000123161"/>
    <n v="0"/>
    <x v="0"/>
    <x v="0"/>
    <n v="0"/>
    <n v="2.8641000000000001"/>
    <n v="0"/>
    <x v="2"/>
    <x v="0"/>
    <s v="Thrun 2"/>
    <n v="2030"/>
  </r>
  <r>
    <x v="1"/>
    <x v="0"/>
    <n v="35000266"/>
    <x v="996"/>
    <d v="2021-09-10T00:00:00"/>
    <x v="2"/>
    <n v="7000123161"/>
    <n v="0"/>
    <x v="0"/>
    <x v="0"/>
    <n v="0"/>
    <n v="2.8641000000000001"/>
    <n v="0"/>
    <x v="2"/>
    <x v="0"/>
    <s v="Wolf Th2"/>
    <n v="2090"/>
  </r>
  <r>
    <x v="1"/>
    <x v="0"/>
    <n v="35000267"/>
    <x v="28"/>
    <d v="2021-09-10T00:00:00"/>
    <x v="2"/>
    <n v="7000123162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9-10T00:00:00"/>
    <x v="2"/>
    <n v="7000123162"/>
    <n v="4000"/>
    <x v="0"/>
    <x v="0"/>
    <n v="4000"/>
    <n v="2.8250000000000002"/>
    <n v="11300"/>
    <x v="2"/>
    <x v="0"/>
    <s v="Wolf Th2"/>
    <n v="2090"/>
  </r>
  <r>
    <x v="1"/>
    <x v="0"/>
    <n v="35000313"/>
    <x v="30"/>
    <d v="2021-09-10T00:00:00"/>
    <x v="2"/>
    <n v="7000123312"/>
    <n v="1500"/>
    <x v="0"/>
    <x v="0"/>
    <n v="1500"/>
    <n v="2.831"/>
    <n v="4246.5"/>
    <x v="2"/>
    <x v="0"/>
    <s v="Mischer 1"/>
    <n v="2040"/>
  </r>
  <r>
    <x v="1"/>
    <x v="0"/>
    <n v="35000313"/>
    <x v="30"/>
    <d v="2021-09-10T00:00:00"/>
    <x v="2"/>
    <n v="7000123312"/>
    <n v="1500"/>
    <x v="0"/>
    <x v="0"/>
    <n v="1500"/>
    <n v="2.831"/>
    <n v="4246.5"/>
    <x v="2"/>
    <x v="0"/>
    <s v="Wolf M1"/>
    <n v="2070"/>
  </r>
  <r>
    <x v="1"/>
    <x v="0"/>
    <n v="35000314"/>
    <x v="171"/>
    <d v="2021-09-10T00:00:00"/>
    <x v="2"/>
    <n v="7000123048"/>
    <n v="10200"/>
    <x v="0"/>
    <x v="0"/>
    <n v="10200"/>
    <n v="3.0869"/>
    <n v="31486.38"/>
    <x v="2"/>
    <x v="0"/>
    <s v="Mischer 2"/>
    <n v="2050"/>
  </r>
  <r>
    <x v="1"/>
    <x v="0"/>
    <n v="35000314"/>
    <x v="171"/>
    <d v="2021-09-10T00:00:00"/>
    <x v="2"/>
    <n v="7000123048"/>
    <n v="10200"/>
    <x v="0"/>
    <x v="0"/>
    <n v="10200"/>
    <n v="3.0869"/>
    <n v="31486.38"/>
    <x v="2"/>
    <x v="0"/>
    <s v="Wolf M2"/>
    <n v="2080"/>
  </r>
  <r>
    <x v="1"/>
    <x v="0"/>
    <n v="35000350"/>
    <x v="32"/>
    <d v="2021-09-10T00:00:00"/>
    <x v="2"/>
    <n v="7000123049"/>
    <n v="4200"/>
    <x v="0"/>
    <x v="0"/>
    <n v="4200"/>
    <n v="2.9060000000000001"/>
    <n v="12205.2"/>
    <x v="2"/>
    <x v="0"/>
    <s v="Mischer 2"/>
    <n v="2050"/>
  </r>
  <r>
    <x v="1"/>
    <x v="0"/>
    <n v="35000350"/>
    <x v="32"/>
    <d v="2021-09-10T00:00:00"/>
    <x v="2"/>
    <n v="7000123049"/>
    <n v="4200"/>
    <x v="0"/>
    <x v="0"/>
    <n v="4200"/>
    <n v="2.9060000000000001"/>
    <n v="12205.2"/>
    <x v="2"/>
    <x v="0"/>
    <s v="Wolf M2"/>
    <n v="2080"/>
  </r>
  <r>
    <x v="1"/>
    <x v="0"/>
    <n v="35000351"/>
    <x v="33"/>
    <d v="2021-09-10T00:00:00"/>
    <x v="2"/>
    <n v="7000123313"/>
    <n v="6000"/>
    <x v="0"/>
    <x v="0"/>
    <n v="6000"/>
    <n v="2.7244999999999999"/>
    <n v="16347"/>
    <x v="2"/>
    <x v="0"/>
    <s v="Mischer 1"/>
    <n v="2040"/>
  </r>
  <r>
    <x v="1"/>
    <x v="0"/>
    <n v="35000351"/>
    <x v="33"/>
    <d v="2021-09-10T00:00:00"/>
    <x v="2"/>
    <n v="7000123313"/>
    <n v="6000"/>
    <x v="0"/>
    <x v="0"/>
    <n v="6000"/>
    <n v="2.7244999999999999"/>
    <n v="16347"/>
    <x v="2"/>
    <x v="0"/>
    <s v="Wolf M1"/>
    <n v="2070"/>
  </r>
  <r>
    <x v="1"/>
    <x v="0"/>
    <n v="47000185"/>
    <x v="997"/>
    <d v="2021-09-10T00:00:00"/>
    <x v="2"/>
    <n v="7000122751"/>
    <n v="0"/>
    <x v="1"/>
    <x v="1"/>
    <n v="0"/>
    <n v="7.1128"/>
    <n v="0"/>
    <x v="1"/>
    <x v="0"/>
    <s v="Füller unter Thrun 2"/>
    <n v="3030"/>
  </r>
  <r>
    <x v="1"/>
    <x v="0"/>
    <n v="47000594"/>
    <x v="178"/>
    <d v="2021-09-10T00:00:00"/>
    <x v="2"/>
    <n v="7000121298"/>
    <n v="7622"/>
    <x v="1"/>
    <x v="1"/>
    <n v="1143.3"/>
    <n v="0.69720000000000004"/>
    <n v="5314.0583999999999"/>
    <x v="4"/>
    <x v="1"/>
    <s v="Linie 34"/>
    <n v="5034"/>
  </r>
  <r>
    <x v="1"/>
    <x v="0"/>
    <n v="47000646"/>
    <x v="681"/>
    <d v="2021-09-10T00:00:00"/>
    <x v="2"/>
    <n v="7000121028"/>
    <n v="2900"/>
    <x v="1"/>
    <x v="1"/>
    <n v="725"/>
    <n v="1.0468"/>
    <n v="3035.72"/>
    <x v="3"/>
    <x v="1"/>
    <s v="Linie 16"/>
    <n v="5016"/>
  </r>
  <r>
    <x v="1"/>
    <x v="0"/>
    <n v="47000849"/>
    <x v="39"/>
    <d v="2021-09-10T00:00:00"/>
    <x v="2"/>
    <n v="7000121322"/>
    <n v="1828"/>
    <x v="1"/>
    <x v="1"/>
    <n v="3948.48"/>
    <n v="9.3513000000000002"/>
    <n v="17094.1764"/>
    <x v="4"/>
    <x v="1"/>
    <s v="Linie 3"/>
    <n v="5003"/>
  </r>
  <r>
    <x v="1"/>
    <x v="0"/>
    <n v="47000897"/>
    <x v="182"/>
    <d v="2021-09-10T00:00:00"/>
    <x v="2"/>
    <n v="7000121301"/>
    <n v="3316"/>
    <x v="1"/>
    <x v="1"/>
    <n v="497.4"/>
    <n v="0.67349999999999999"/>
    <n v="2233.326"/>
    <x v="4"/>
    <x v="1"/>
    <s v="Linie 34"/>
    <n v="5034"/>
  </r>
  <r>
    <x v="1"/>
    <x v="0"/>
    <n v="47000956"/>
    <x v="682"/>
    <d v="2021-09-10T00:00:00"/>
    <x v="2"/>
    <n v="7000121024"/>
    <n v="305"/>
    <x v="1"/>
    <x v="1"/>
    <n v="76.25"/>
    <n v="1.0458000000000001"/>
    <n v="318.96899999999999"/>
    <x v="3"/>
    <x v="1"/>
    <s v="Linie 16"/>
    <n v="5016"/>
  </r>
  <r>
    <x v="1"/>
    <x v="0"/>
    <n v="47000992"/>
    <x v="184"/>
    <d v="2021-09-10T00:00:00"/>
    <x v="2"/>
    <n v="7000121303"/>
    <n v="5439"/>
    <x v="1"/>
    <x v="1"/>
    <n v="815.85"/>
    <n v="0.73329999999999995"/>
    <n v="3988.4187000000002"/>
    <x v="4"/>
    <x v="1"/>
    <s v="Linie 34"/>
    <n v="5034"/>
  </r>
  <r>
    <x v="1"/>
    <x v="0"/>
    <n v="47000993"/>
    <x v="185"/>
    <d v="2021-09-10T00:00:00"/>
    <x v="2"/>
    <n v="7000121304"/>
    <n v="4426"/>
    <x v="1"/>
    <x v="1"/>
    <n v="663.9"/>
    <n v="0.70050000000000001"/>
    <n v="3100.413"/>
    <x v="4"/>
    <x v="1"/>
    <s v="Linie 34"/>
    <n v="5034"/>
  </r>
  <r>
    <x v="1"/>
    <x v="0"/>
    <n v="47000994"/>
    <x v="186"/>
    <d v="2021-09-10T00:00:00"/>
    <x v="2"/>
    <n v="7000121305"/>
    <n v="3217"/>
    <x v="1"/>
    <x v="1"/>
    <n v="482.55"/>
    <n v="0.71389999999999998"/>
    <n v="2296.6163000000001"/>
    <x v="4"/>
    <x v="1"/>
    <s v="Linie 34"/>
    <n v="5034"/>
  </r>
  <r>
    <x v="1"/>
    <x v="0"/>
    <n v="47000997"/>
    <x v="41"/>
    <d v="2021-09-10T00:00:00"/>
    <x v="2"/>
    <n v="7000120978"/>
    <n v="9216"/>
    <x v="1"/>
    <x v="1"/>
    <n v="1382.4"/>
    <n v="0.67949999999999999"/>
    <n v="6262.2719999999999"/>
    <x v="3"/>
    <x v="1"/>
    <s v="Linie 11"/>
    <n v="5011"/>
  </r>
  <r>
    <x v="1"/>
    <x v="0"/>
    <n v="47000998"/>
    <x v="187"/>
    <d v="2021-09-10T00:00:00"/>
    <x v="2"/>
    <n v="7000121973"/>
    <n v="3637"/>
    <x v="1"/>
    <x v="1"/>
    <n v="545.54999999999995"/>
    <n v="0.64959999999999996"/>
    <n v="2362.5952000000002"/>
    <x v="3"/>
    <x v="1"/>
    <s v="Linie 11"/>
    <n v="5011"/>
  </r>
  <r>
    <x v="1"/>
    <x v="0"/>
    <n v="47001035"/>
    <x v="546"/>
    <d v="2021-09-10T00:00:00"/>
    <x v="2"/>
    <n v="7000122263"/>
    <n v="8733"/>
    <x v="1"/>
    <x v="1"/>
    <n v="2183.25"/>
    <n v="1.0820000000000001"/>
    <n v="9449.1059999999998"/>
    <x v="3"/>
    <x v="1"/>
    <s v="Linie 16"/>
    <n v="5016"/>
  </r>
  <r>
    <x v="1"/>
    <x v="0"/>
    <n v="47001037"/>
    <x v="547"/>
    <d v="2021-09-10T00:00:00"/>
    <x v="2"/>
    <n v="7000122265"/>
    <n v="2624"/>
    <x v="1"/>
    <x v="1"/>
    <n v="656"/>
    <n v="1.0668"/>
    <n v="2799.2831999999999"/>
    <x v="3"/>
    <x v="1"/>
    <s v="Linie 16"/>
    <n v="5016"/>
  </r>
  <r>
    <x v="1"/>
    <x v="0"/>
    <n v="48000117"/>
    <x v="195"/>
    <d v="2021-09-10T00:00:00"/>
    <x v="2"/>
    <n v="7000119758"/>
    <n v="7597"/>
    <x v="1"/>
    <x v="1"/>
    <n v="1519.4"/>
    <n v="1.0744"/>
    <n v="8162.2168000000001"/>
    <x v="4"/>
    <x v="1"/>
    <s v="Linie 15"/>
    <n v="5015"/>
  </r>
  <r>
    <x v="1"/>
    <x v="0"/>
    <n v="48000193"/>
    <x v="551"/>
    <d v="2021-09-10T00:00:00"/>
    <x v="2"/>
    <n v="7000121491"/>
    <n v="15504"/>
    <x v="1"/>
    <x v="1"/>
    <n v="3100.8"/>
    <n v="1.0711999999999999"/>
    <n v="16607.8848"/>
    <x v="3"/>
    <x v="1"/>
    <s v="Linie 1"/>
    <n v="5001"/>
  </r>
  <r>
    <x v="1"/>
    <x v="0"/>
    <n v="48000194"/>
    <x v="552"/>
    <d v="2021-09-10T00:00:00"/>
    <x v="2"/>
    <n v="7000121492"/>
    <n v="6048"/>
    <x v="1"/>
    <x v="1"/>
    <n v="1209.5999999999999"/>
    <n v="1.0491999999999999"/>
    <n v="6345.5616"/>
    <x v="3"/>
    <x v="1"/>
    <s v="Linie 1"/>
    <n v="5001"/>
  </r>
  <r>
    <x v="1"/>
    <x v="0"/>
    <n v="48000196"/>
    <x v="553"/>
    <d v="2021-09-10T00:00:00"/>
    <x v="2"/>
    <n v="7000121493"/>
    <n v="9160"/>
    <x v="1"/>
    <x v="1"/>
    <n v="1832"/>
    <n v="1.0729"/>
    <n v="9827.7639999999992"/>
    <x v="3"/>
    <x v="1"/>
    <s v="Linie 1"/>
    <n v="5001"/>
  </r>
  <r>
    <x v="1"/>
    <x v="0"/>
    <n v="48000478"/>
    <x v="779"/>
    <d v="2021-09-10T00:00:00"/>
    <x v="2"/>
    <n v="7000117630"/>
    <n v="24192"/>
    <x v="1"/>
    <x v="1"/>
    <n v="9676.7999999999993"/>
    <n v="1.3624000000000001"/>
    <n v="32959.180800000002"/>
    <x v="5"/>
    <x v="2"/>
    <s v="Linie 31"/>
    <n v="5031"/>
  </r>
  <r>
    <x v="1"/>
    <x v="0"/>
    <n v="48000479"/>
    <x v="780"/>
    <d v="2021-09-10T00:00:00"/>
    <x v="2"/>
    <n v="7000117631"/>
    <n v="22680"/>
    <x v="1"/>
    <x v="1"/>
    <n v="9072"/>
    <n v="1.4001999999999999"/>
    <n v="31756.536"/>
    <x v="5"/>
    <x v="2"/>
    <s v="Linie 31"/>
    <n v="5031"/>
  </r>
  <r>
    <x v="1"/>
    <x v="0"/>
    <n v="48000949"/>
    <x v="621"/>
    <d v="2021-09-10T00:00:00"/>
    <x v="2"/>
    <n v="7000119802"/>
    <n v="3146"/>
    <x v="1"/>
    <x v="1"/>
    <n v="629.20000000000005"/>
    <n v="1.9142999999999999"/>
    <n v="6022.3878000000004"/>
    <x v="4"/>
    <x v="1"/>
    <s v="Linie 18"/>
    <n v="5018"/>
  </r>
  <r>
    <x v="1"/>
    <x v="0"/>
    <n v="48000950"/>
    <x v="781"/>
    <d v="2021-09-10T00:00:00"/>
    <x v="2"/>
    <n v="7000119803"/>
    <n v="2256"/>
    <x v="1"/>
    <x v="1"/>
    <n v="451.2"/>
    <n v="1.7484999999999999"/>
    <n v="3944.616"/>
    <x v="4"/>
    <x v="1"/>
    <s v="Linie 18"/>
    <n v="5018"/>
  </r>
  <r>
    <x v="1"/>
    <x v="0"/>
    <n v="48000951"/>
    <x v="782"/>
    <d v="2021-09-10T00:00:00"/>
    <x v="2"/>
    <n v="7000123215"/>
    <n v="2392"/>
    <x v="1"/>
    <x v="1"/>
    <n v="478.4"/>
    <n v="1.8875"/>
    <n v="4514.8999999999996"/>
    <x v="4"/>
    <x v="1"/>
    <s v="Linie 18"/>
    <n v="5018"/>
  </r>
  <r>
    <x v="1"/>
    <x v="0"/>
    <n v="49500048"/>
    <x v="744"/>
    <d v="2021-09-10T00:00:00"/>
    <x v="2"/>
    <n v="7000123526"/>
    <n v="270"/>
    <x v="0"/>
    <x v="0"/>
    <n v="270"/>
    <n v="1.764"/>
    <n v="476.28"/>
    <x v="0"/>
    <x v="0"/>
    <s v="Vacumierung"/>
    <n v="5902"/>
  </r>
  <r>
    <x v="1"/>
    <x v="0"/>
    <n v="49500048"/>
    <x v="744"/>
    <d v="2021-09-10T00:00:00"/>
    <x v="2"/>
    <n v="7000123580"/>
    <n v="341"/>
    <x v="0"/>
    <x v="0"/>
    <n v="341"/>
    <n v="1.764"/>
    <n v="601.524"/>
    <x v="0"/>
    <x v="0"/>
    <s v="Vacumierung"/>
    <n v="5902"/>
  </r>
  <r>
    <x v="1"/>
    <x v="0"/>
    <n v="49500054"/>
    <x v="343"/>
    <d v="2021-09-10T00:00:00"/>
    <x v="2"/>
    <n v="7000123527"/>
    <n v="47"/>
    <x v="0"/>
    <x v="0"/>
    <n v="47"/>
    <n v="2.0139999999999998"/>
    <n v="94.658000000000001"/>
    <x v="0"/>
    <x v="0"/>
    <s v="Vacumierung"/>
    <n v="5902"/>
  </r>
  <r>
    <x v="1"/>
    <x v="0"/>
    <n v="49500121"/>
    <x v="51"/>
    <d v="2021-09-10T00:00:00"/>
    <x v="2"/>
    <n v="7000123528"/>
    <n v="73"/>
    <x v="0"/>
    <x v="0"/>
    <n v="73"/>
    <n v="1.1740999999999999"/>
    <n v="85.709299999999999"/>
    <x v="0"/>
    <x v="0"/>
    <s v="Vacumierung"/>
    <n v="5902"/>
  </r>
  <r>
    <x v="1"/>
    <x v="0"/>
    <n v="49500126"/>
    <x v="52"/>
    <d v="2021-09-10T00:00:00"/>
    <x v="2"/>
    <n v="7000123588"/>
    <n v="301"/>
    <x v="0"/>
    <x v="0"/>
    <n v="301"/>
    <n v="0.51400000000000001"/>
    <n v="154.714"/>
    <x v="0"/>
    <x v="0"/>
    <s v="Vacumierung"/>
    <n v="5902"/>
  </r>
  <r>
    <x v="1"/>
    <x v="0"/>
    <n v="49500132"/>
    <x v="350"/>
    <d v="2021-09-10T00:00:00"/>
    <x v="2"/>
    <n v="7000123589"/>
    <n v="426"/>
    <x v="0"/>
    <x v="0"/>
    <n v="426"/>
    <n v="2.0139999999999998"/>
    <n v="857.96400000000006"/>
    <x v="0"/>
    <x v="0"/>
    <s v="Vacumierung"/>
    <n v="5902"/>
  </r>
  <r>
    <x v="1"/>
    <x v="0"/>
    <n v="49500141"/>
    <x v="998"/>
    <d v="2021-09-10T00:00:00"/>
    <x v="2"/>
    <n v="7000123695"/>
    <n v="283"/>
    <x v="0"/>
    <x v="0"/>
    <n v="283"/>
    <n v="2.0139999999999998"/>
    <n v="569.96199999999999"/>
    <x v="0"/>
    <x v="0"/>
    <s v="Vacumierung"/>
    <n v="5902"/>
  </r>
  <r>
    <x v="1"/>
    <x v="0"/>
    <n v="49500166"/>
    <x v="683"/>
    <d v="2021-09-10T00:00:00"/>
    <x v="2"/>
    <n v="7000123529"/>
    <n v="380"/>
    <x v="0"/>
    <x v="0"/>
    <n v="380"/>
    <n v="1.014"/>
    <n v="385.32"/>
    <x v="0"/>
    <x v="0"/>
    <s v="Vacumierung"/>
    <n v="5902"/>
  </r>
  <r>
    <x v="1"/>
    <x v="0"/>
    <n v="49500171"/>
    <x v="684"/>
    <d v="2021-09-10T00:00:00"/>
    <x v="2"/>
    <n v="7000123550"/>
    <n v="47"/>
    <x v="0"/>
    <x v="0"/>
    <n v="47"/>
    <n v="1.1740999999999999"/>
    <n v="55.182699999999997"/>
    <x v="0"/>
    <x v="0"/>
    <s v="Vacumierung"/>
    <n v="5902"/>
  </r>
  <r>
    <x v="1"/>
    <x v="0"/>
    <n v="49500178"/>
    <x v="53"/>
    <d v="2021-09-10T00:00:00"/>
    <x v="2"/>
    <n v="7000123548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0T00:00:00"/>
    <x v="2"/>
    <n v="7000123549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0T00:00:00"/>
    <x v="2"/>
    <n v="7000122893"/>
    <n v="736"/>
    <x v="1"/>
    <x v="1"/>
    <n v="147.19999999999999"/>
    <n v="0.36659999999999998"/>
    <n v="269.81760000000003"/>
    <x v="3"/>
    <x v="1"/>
    <s v="Linie 9"/>
    <n v="5009"/>
  </r>
  <r>
    <x v="1"/>
    <x v="0"/>
    <n v="49500191"/>
    <x v="489"/>
    <d v="2021-09-10T00:00:00"/>
    <x v="2"/>
    <n v="7000123530"/>
    <n v="227"/>
    <x v="0"/>
    <x v="0"/>
    <n v="227"/>
    <n v="2.214"/>
    <n v="502.57799999999997"/>
    <x v="0"/>
    <x v="0"/>
    <s v="Vacumierung"/>
    <n v="5902"/>
  </r>
  <r>
    <x v="1"/>
    <x v="0"/>
    <n v="49500204"/>
    <x v="205"/>
    <d v="2021-09-10T00:00:00"/>
    <x v="2"/>
    <n v="7000123506"/>
    <n v="221"/>
    <x v="0"/>
    <x v="0"/>
    <n v="221"/>
    <n v="0.51400000000000001"/>
    <n v="113.59399999999999"/>
    <x v="0"/>
    <x v="0"/>
    <s v="Vacumierung"/>
    <n v="5902"/>
  </r>
  <r>
    <x v="1"/>
    <x v="0"/>
    <n v="50000051"/>
    <x v="206"/>
    <d v="2021-09-10T00:00:00"/>
    <x v="2"/>
    <n v="7000123053"/>
    <n v="178"/>
    <x v="2"/>
    <x v="2"/>
    <n v="2136"/>
    <n v="37.873199999999997"/>
    <n v="6741.4296000000004"/>
    <x v="6"/>
    <x v="3"/>
    <s v="EVP L3 Torten / Blöcke"/>
    <n v="6120"/>
  </r>
  <r>
    <x v="1"/>
    <x v="0"/>
    <n v="50000223"/>
    <x v="68"/>
    <d v="2021-09-10T00:00:00"/>
    <x v="2"/>
    <n v="7000121686"/>
    <n v="1950"/>
    <x v="2"/>
    <x v="2"/>
    <n v="3900"/>
    <n v="9.4812999999999992"/>
    <n v="18488.535"/>
    <x v="7"/>
    <x v="4"/>
    <s v="Subunternehmer"/>
    <n v="9999"/>
  </r>
  <r>
    <x v="1"/>
    <x v="0"/>
    <n v="50000234"/>
    <x v="999"/>
    <d v="2021-09-10T00:00:00"/>
    <x v="2"/>
    <n v="7000123524"/>
    <n v="1070"/>
    <x v="2"/>
    <x v="2"/>
    <n v="3210"/>
    <n v="11.0923"/>
    <n v="11868.761"/>
    <x v="6"/>
    <x v="3"/>
    <s v="EVP Jermi bei Weissenhorn"/>
    <n v="6200"/>
  </r>
  <r>
    <x v="1"/>
    <x v="0"/>
    <n v="50000296"/>
    <x v="69"/>
    <d v="2021-09-10T00:00:00"/>
    <x v="2"/>
    <n v="7000121688"/>
    <n v="4800"/>
    <x v="2"/>
    <x v="2"/>
    <n v="9216"/>
    <n v="7.8178000000000001"/>
    <n v="37525.440000000002"/>
    <x v="7"/>
    <x v="4"/>
    <s v="Subunternehmer"/>
    <n v="9999"/>
  </r>
  <r>
    <x v="1"/>
    <x v="0"/>
    <n v="50900001"/>
    <x v="746"/>
    <d v="2021-09-10T00:00:00"/>
    <x v="2"/>
    <n v="7000123715"/>
    <n v="7520"/>
    <x v="2"/>
    <x v="2"/>
    <n v="13536"/>
    <n v="10.2963"/>
    <n v="77428.176000000007"/>
    <x v="6"/>
    <x v="3"/>
    <s v="EVP Jermi bei Weissenhorn"/>
    <n v="6200"/>
  </r>
  <r>
    <x v="1"/>
    <x v="0"/>
    <n v="57000097"/>
    <x v="688"/>
    <d v="2021-09-10T00:00:00"/>
    <x v="2"/>
    <n v="7000120824"/>
    <n v="0"/>
    <x v="2"/>
    <x v="2"/>
    <n v="0"/>
    <n v="4.9330999999999996"/>
    <n v="0"/>
    <x v="4"/>
    <x v="1"/>
    <s v="Linie 4"/>
    <n v="5004"/>
  </r>
  <r>
    <x v="1"/>
    <x v="0"/>
    <n v="57000098"/>
    <x v="72"/>
    <d v="2021-09-10T00:00:00"/>
    <x v="2"/>
    <n v="7000121352"/>
    <n v="0"/>
    <x v="2"/>
    <x v="2"/>
    <n v="0"/>
    <n v="4.9330999999999996"/>
    <n v="0"/>
    <x v="4"/>
    <x v="1"/>
    <s v="Linie 4"/>
    <n v="5004"/>
  </r>
  <r>
    <x v="1"/>
    <x v="0"/>
    <n v="57000116"/>
    <x v="824"/>
    <d v="2021-09-10T00:00:00"/>
    <x v="2"/>
    <n v="7000122088"/>
    <n v="41"/>
    <x v="2"/>
    <x v="2"/>
    <n v="41"/>
    <n v="4.4908999999999999"/>
    <n v="184.12690000000001"/>
    <x v="4"/>
    <x v="1"/>
    <s v="Linie 4"/>
    <n v="5004"/>
  </r>
  <r>
    <x v="1"/>
    <x v="0"/>
    <n v="57000141"/>
    <x v="362"/>
    <d v="2021-09-10T00:00:00"/>
    <x v="2"/>
    <n v="7000121539"/>
    <n v="192"/>
    <x v="2"/>
    <x v="2"/>
    <n v="384"/>
    <n v="7.1058000000000003"/>
    <n v="1364.3136"/>
    <x v="3"/>
    <x v="1"/>
    <s v="Wurstverpackung"/>
    <n v="5330"/>
  </r>
  <r>
    <x v="1"/>
    <x v="0"/>
    <n v="57000141"/>
    <x v="362"/>
    <d v="2021-09-10T00:00:00"/>
    <x v="2"/>
    <n v="7000123220"/>
    <n v="568"/>
    <x v="2"/>
    <x v="2"/>
    <n v="1136"/>
    <n v="7.1058000000000003"/>
    <n v="4036.0944"/>
    <x v="3"/>
    <x v="1"/>
    <s v="Wurstverpackung"/>
    <n v="5330"/>
  </r>
  <r>
    <x v="1"/>
    <x v="0"/>
    <n v="57000184"/>
    <x v="1000"/>
    <d v="2021-09-10T00:00:00"/>
    <x v="2"/>
    <n v="7000122877"/>
    <n v="48"/>
    <x v="2"/>
    <x v="0"/>
    <n v="388.8"/>
    <n v="3.4144000000000001"/>
    <n v="1327.51872"/>
    <x v="3"/>
    <x v="1"/>
    <s v="Wurstverpackung"/>
    <n v="5330"/>
  </r>
  <r>
    <x v="1"/>
    <x v="0"/>
    <n v="57000213"/>
    <x v="74"/>
    <d v="2021-09-10T00:00:00"/>
    <x v="2"/>
    <n v="7000122092"/>
    <n v="200"/>
    <x v="2"/>
    <x v="2"/>
    <n v="200"/>
    <n v="5.3433000000000002"/>
    <n v="1068.6600000000001"/>
    <x v="4"/>
    <x v="1"/>
    <s v="Linie 4"/>
    <n v="5004"/>
  </r>
  <r>
    <x v="1"/>
    <x v="0"/>
    <n v="57000230"/>
    <x v="210"/>
    <d v="2021-09-10T00:00:00"/>
    <x v="2"/>
    <n v="7000121408"/>
    <n v="550"/>
    <x v="2"/>
    <x v="2"/>
    <n v="660"/>
    <n v="5.4657"/>
    <n v="3006.1350000000002"/>
    <x v="3"/>
    <x v="1"/>
    <s v="Linie 16"/>
    <n v="5016"/>
  </r>
  <r>
    <x v="1"/>
    <x v="0"/>
    <n v="57000232"/>
    <x v="634"/>
    <d v="2021-09-10T00:00:00"/>
    <x v="2"/>
    <n v="7000121409"/>
    <n v="788"/>
    <x v="2"/>
    <x v="2"/>
    <n v="945.6"/>
    <n v="5.1432000000000002"/>
    <n v="4052.8416000000002"/>
    <x v="3"/>
    <x v="1"/>
    <s v="Linie 16"/>
    <n v="5016"/>
  </r>
  <r>
    <x v="1"/>
    <x v="0"/>
    <n v="57000248"/>
    <x v="560"/>
    <d v="2021-09-10T00:00:00"/>
    <x v="2"/>
    <n v="7000121542"/>
    <n v="231"/>
    <x v="2"/>
    <x v="0"/>
    <n v="1871.1"/>
    <n v="3.2330000000000001"/>
    <n v="6049.2663000000002"/>
    <x v="3"/>
    <x v="1"/>
    <s v="Wurstverpackung"/>
    <n v="5330"/>
  </r>
  <r>
    <x v="1"/>
    <x v="0"/>
    <n v="57000249"/>
    <x v="561"/>
    <d v="2021-09-10T00:00:00"/>
    <x v="2"/>
    <n v="7000121543"/>
    <n v="154"/>
    <x v="2"/>
    <x v="0"/>
    <n v="1247.4000000000001"/>
    <n v="3.4417"/>
    <n v="4293.1765800000003"/>
    <x v="3"/>
    <x v="1"/>
    <s v="Wurstverpackung"/>
    <n v="5330"/>
  </r>
  <r>
    <x v="1"/>
    <x v="0"/>
    <n v="57000274"/>
    <x v="77"/>
    <d v="2021-09-10T00:00:00"/>
    <x v="2"/>
    <n v="7000121434"/>
    <n v="0"/>
    <x v="2"/>
    <x v="2"/>
    <n v="0"/>
    <n v="7.2601000000000004"/>
    <n v="0"/>
    <x v="3"/>
    <x v="1"/>
    <s v="Wurstverpackung"/>
    <n v="5330"/>
  </r>
  <r>
    <x v="1"/>
    <x v="0"/>
    <n v="57000496"/>
    <x v="564"/>
    <d v="2021-09-10T00:00:00"/>
    <x v="2"/>
    <n v="7000122046"/>
    <n v="640"/>
    <x v="2"/>
    <x v="2"/>
    <n v="1344"/>
    <n v="10.420299999999999"/>
    <n v="6668.9920000000002"/>
    <x v="7"/>
    <x v="4"/>
    <s v="Subunternehmer"/>
    <n v="9999"/>
  </r>
  <r>
    <x v="1"/>
    <x v="0"/>
    <n v="57000600"/>
    <x v="215"/>
    <d v="2021-09-10T00:00:00"/>
    <x v="2"/>
    <n v="7000123174"/>
    <n v="306"/>
    <x v="2"/>
    <x v="0"/>
    <n v="367.2"/>
    <n v="5.2927999999999997"/>
    <n v="1943.5161599999999"/>
    <x v="8"/>
    <x v="5"/>
    <s v="Linie 22"/>
    <n v="5022"/>
  </r>
  <r>
    <x v="1"/>
    <x v="0"/>
    <n v="57000601"/>
    <x v="366"/>
    <d v="2021-09-10T00:00:00"/>
    <x v="2"/>
    <n v="7000123175"/>
    <n v="68"/>
    <x v="2"/>
    <x v="0"/>
    <n v="81.599999999999994"/>
    <n v="4.5082000000000004"/>
    <n v="367.86912000000001"/>
    <x v="8"/>
    <x v="5"/>
    <s v="Linie 22"/>
    <n v="5022"/>
  </r>
  <r>
    <x v="1"/>
    <x v="0"/>
    <n v="57000602"/>
    <x v="216"/>
    <d v="2021-09-10T00:00:00"/>
    <x v="2"/>
    <n v="7000123176"/>
    <n v="204"/>
    <x v="2"/>
    <x v="0"/>
    <n v="244.8"/>
    <n v="5.2880000000000003"/>
    <n v="1294.5024000000001"/>
    <x v="8"/>
    <x v="5"/>
    <s v="Linie 22"/>
    <n v="5022"/>
  </r>
  <r>
    <x v="1"/>
    <x v="0"/>
    <n v="57000605"/>
    <x v="367"/>
    <d v="2021-09-10T00:00:00"/>
    <x v="2"/>
    <n v="7000123179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09-10T00:00:00"/>
    <x v="2"/>
    <n v="7000123183"/>
    <n v="136"/>
    <x v="2"/>
    <x v="0"/>
    <n v="163.19999999999999"/>
    <n v="5.2899000000000003"/>
    <n v="863.31168000000002"/>
    <x v="8"/>
    <x v="5"/>
    <s v="Linie 22"/>
    <n v="5022"/>
  </r>
  <r>
    <x v="1"/>
    <x v="0"/>
    <n v="57000609"/>
    <x v="369"/>
    <d v="2021-09-10T00:00:00"/>
    <x v="2"/>
    <n v="7000123184"/>
    <n v="136"/>
    <x v="2"/>
    <x v="0"/>
    <n v="163.19999999999999"/>
    <n v="5.2755000000000001"/>
    <n v="860.96159999999998"/>
    <x v="8"/>
    <x v="5"/>
    <s v="Linie 22"/>
    <n v="5022"/>
  </r>
  <r>
    <x v="1"/>
    <x v="0"/>
    <n v="57000611"/>
    <x v="371"/>
    <d v="2021-09-10T00:00:00"/>
    <x v="2"/>
    <n v="7000123186"/>
    <n v="34"/>
    <x v="2"/>
    <x v="0"/>
    <n v="40.799999999999997"/>
    <n v="4.4973999999999998"/>
    <n v="183.49392"/>
    <x v="8"/>
    <x v="5"/>
    <s v="Linie 22"/>
    <n v="5022"/>
  </r>
  <r>
    <x v="1"/>
    <x v="0"/>
    <n v="57000623"/>
    <x v="83"/>
    <d v="2021-09-10T00:00:00"/>
    <x v="2"/>
    <n v="7000123187"/>
    <n v="1190"/>
    <x v="2"/>
    <x v="0"/>
    <n v="1428"/>
    <n v="5.2507000000000001"/>
    <n v="7497.9996000000001"/>
    <x v="8"/>
    <x v="5"/>
    <s v="Linie 22"/>
    <n v="5022"/>
  </r>
  <r>
    <x v="1"/>
    <x v="0"/>
    <n v="57000624"/>
    <x v="84"/>
    <d v="2021-09-10T00:00:00"/>
    <x v="2"/>
    <n v="7000123188"/>
    <n v="510"/>
    <x v="2"/>
    <x v="0"/>
    <n v="612"/>
    <n v="4.4725000000000001"/>
    <n v="2737.17"/>
    <x v="8"/>
    <x v="5"/>
    <s v="Linie 22"/>
    <n v="5022"/>
  </r>
  <r>
    <x v="1"/>
    <x v="0"/>
    <n v="57000641"/>
    <x v="87"/>
    <d v="2021-09-10T00:00:00"/>
    <x v="2"/>
    <n v="7000123189"/>
    <n v="612"/>
    <x v="2"/>
    <x v="0"/>
    <n v="734.4"/>
    <n v="5.2706999999999997"/>
    <n v="3870.8020799999999"/>
    <x v="8"/>
    <x v="5"/>
    <s v="Linie 22"/>
    <n v="5022"/>
  </r>
  <r>
    <x v="1"/>
    <x v="0"/>
    <n v="57000653"/>
    <x v="373"/>
    <d v="2021-09-10T00:00:00"/>
    <x v="2"/>
    <n v="7000123191"/>
    <n v="68"/>
    <x v="2"/>
    <x v="0"/>
    <n v="81.599999999999994"/>
    <n v="5.2899000000000003"/>
    <n v="431.65584000000001"/>
    <x v="8"/>
    <x v="5"/>
    <s v="Linie 22"/>
    <n v="5022"/>
  </r>
  <r>
    <x v="1"/>
    <x v="0"/>
    <n v="57000654"/>
    <x v="374"/>
    <d v="2021-09-10T00:00:00"/>
    <x v="2"/>
    <n v="7000123192"/>
    <n v="136"/>
    <x v="2"/>
    <x v="0"/>
    <n v="163.19999999999999"/>
    <n v="4.5091999999999999"/>
    <n v="735.90143999999998"/>
    <x v="8"/>
    <x v="5"/>
    <s v="Linie 22"/>
    <n v="5022"/>
  </r>
  <r>
    <x v="1"/>
    <x v="0"/>
    <n v="57000655"/>
    <x v="638"/>
    <d v="2021-09-10T00:00:00"/>
    <x v="2"/>
    <n v="7000123193"/>
    <n v="68"/>
    <x v="2"/>
    <x v="0"/>
    <n v="81.599999999999994"/>
    <n v="5.2930999999999999"/>
    <n v="431.91696000000002"/>
    <x v="8"/>
    <x v="5"/>
    <s v="Linie 22"/>
    <n v="5022"/>
  </r>
  <r>
    <x v="1"/>
    <x v="0"/>
    <n v="57000657"/>
    <x v="375"/>
    <d v="2021-09-10T00:00:00"/>
    <x v="2"/>
    <n v="7000123194"/>
    <n v="68"/>
    <x v="2"/>
    <x v="0"/>
    <n v="81.599999999999994"/>
    <n v="5.3136999999999999"/>
    <n v="433.59791999999999"/>
    <x v="8"/>
    <x v="5"/>
    <s v="Linie 22"/>
    <n v="5022"/>
  </r>
  <r>
    <x v="1"/>
    <x v="0"/>
    <n v="57000665"/>
    <x v="376"/>
    <d v="2021-09-10T00:00:00"/>
    <x v="2"/>
    <n v="7000123195"/>
    <n v="68"/>
    <x v="2"/>
    <x v="0"/>
    <n v="81.599999999999994"/>
    <n v="5.2906000000000004"/>
    <n v="431.71296000000001"/>
    <x v="8"/>
    <x v="5"/>
    <s v="Linie 22"/>
    <n v="5022"/>
  </r>
  <r>
    <x v="1"/>
    <x v="0"/>
    <n v="57000673"/>
    <x v="89"/>
    <d v="2021-09-10T00:00:00"/>
    <x v="2"/>
    <n v="7000123197"/>
    <n v="204"/>
    <x v="2"/>
    <x v="0"/>
    <n v="244.8"/>
    <n v="4.5125000000000002"/>
    <n v="1104.6600000000001"/>
    <x v="8"/>
    <x v="5"/>
    <s v="Linie 22"/>
    <n v="5022"/>
  </r>
  <r>
    <x v="1"/>
    <x v="0"/>
    <n v="57000719"/>
    <x v="380"/>
    <d v="2021-09-10T00:00:00"/>
    <x v="2"/>
    <n v="7000123200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10T00:00:00"/>
    <x v="2"/>
    <n v="7000122051"/>
    <n v="4320"/>
    <x v="2"/>
    <x v="2"/>
    <n v="9072"/>
    <n v="10.3809"/>
    <n v="44845.487999999998"/>
    <x v="7"/>
    <x v="4"/>
    <s v="Subunternehmer"/>
    <n v="9999"/>
  </r>
  <r>
    <x v="1"/>
    <x v="0"/>
    <n v="57000722"/>
    <x v="565"/>
    <d v="2021-09-10T00:00:00"/>
    <x v="2"/>
    <n v="7000122047"/>
    <n v="1008"/>
    <x v="2"/>
    <x v="2"/>
    <n v="2116.8000000000002"/>
    <n v="10.548299999999999"/>
    <n v="10632.686400000001"/>
    <x v="7"/>
    <x v="4"/>
    <s v="Subunternehmer"/>
    <n v="9999"/>
  </r>
  <r>
    <x v="1"/>
    <x v="0"/>
    <n v="57000723"/>
    <x v="566"/>
    <d v="2021-09-10T00:00:00"/>
    <x v="2"/>
    <n v="7000122048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9-10T00:00:00"/>
    <x v="2"/>
    <n v="7000122049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10T00:00:00"/>
    <x v="2"/>
    <n v="7000122050"/>
    <n v="768"/>
    <x v="2"/>
    <x v="2"/>
    <n v="1612.8"/>
    <n v="10.6816"/>
    <n v="8203.4688000000006"/>
    <x v="7"/>
    <x v="4"/>
    <s v="Subunternehmer"/>
    <n v="9999"/>
  </r>
  <r>
    <x v="1"/>
    <x v="0"/>
    <n v="57000738"/>
    <x v="93"/>
    <d v="2021-09-10T00:00:00"/>
    <x v="2"/>
    <n v="7000123202"/>
    <n v="68"/>
    <x v="2"/>
    <x v="0"/>
    <n v="81.599999999999994"/>
    <n v="4.5096999999999996"/>
    <n v="367.99151999999998"/>
    <x v="8"/>
    <x v="5"/>
    <s v="Linie 22"/>
    <n v="5022"/>
  </r>
  <r>
    <x v="1"/>
    <x v="0"/>
    <n v="57000743"/>
    <x v="640"/>
    <d v="2021-09-10T00:00:00"/>
    <x v="2"/>
    <n v="7000121439"/>
    <n v="210"/>
    <x v="2"/>
    <x v="0"/>
    <n v="1701"/>
    <n v="3.3050999999999999"/>
    <n v="5621.9750999999997"/>
    <x v="3"/>
    <x v="1"/>
    <s v="Wurstverpackung"/>
    <n v="5330"/>
  </r>
  <r>
    <x v="1"/>
    <x v="0"/>
    <n v="58000137"/>
    <x v="569"/>
    <d v="2021-09-10T00:00:00"/>
    <x v="2"/>
    <n v="7000122064"/>
    <n v="1152"/>
    <x v="2"/>
    <x v="2"/>
    <n v="3916.8"/>
    <n v="14.9983"/>
    <n v="17278.0416"/>
    <x v="7"/>
    <x v="4"/>
    <s v="Subunternehmer"/>
    <n v="9999"/>
  </r>
  <r>
    <x v="1"/>
    <x v="0"/>
    <n v="58000138"/>
    <x v="94"/>
    <d v="2021-09-10T00:00:00"/>
    <x v="2"/>
    <n v="7000122065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9-10T00:00:00"/>
    <x v="2"/>
    <n v="7000122067"/>
    <n v="3168"/>
    <x v="2"/>
    <x v="2"/>
    <n v="11404.8"/>
    <n v="16.623200000000001"/>
    <n v="52662.297599999998"/>
    <x v="7"/>
    <x v="4"/>
    <s v="Subunternehmer"/>
    <n v="9999"/>
  </r>
  <r>
    <x v="1"/>
    <x v="0"/>
    <n v="58000235"/>
    <x v="96"/>
    <d v="2021-09-10T00:00:00"/>
    <x v="2"/>
    <n v="7000117136"/>
    <n v="2456"/>
    <x v="2"/>
    <x v="2"/>
    <n v="23577.599999999999"/>
    <n v="33.631399999999999"/>
    <n v="82598.718399999998"/>
    <x v="5"/>
    <x v="2"/>
    <s v="Linie 30"/>
    <n v="5030"/>
  </r>
  <r>
    <x v="1"/>
    <x v="0"/>
    <n v="58000554"/>
    <x v="389"/>
    <d v="2021-09-10T00:00:00"/>
    <x v="2"/>
    <n v="7000117138"/>
    <n v="2995"/>
    <x v="2"/>
    <x v="2"/>
    <n v="28752"/>
    <n v="34.187100000000001"/>
    <n v="102390.3645"/>
    <x v="5"/>
    <x v="2"/>
    <s v="Linie 30"/>
    <n v="5030"/>
  </r>
  <r>
    <x v="1"/>
    <x v="0"/>
    <n v="58000610"/>
    <x v="704"/>
    <d v="2021-09-10T00:00:00"/>
    <x v="2"/>
    <n v="7000120755"/>
    <n v="5376"/>
    <x v="2"/>
    <x v="2"/>
    <n v="18923.52"/>
    <n v="16.462900000000001"/>
    <n v="88504.550399999993"/>
    <x v="7"/>
    <x v="4"/>
    <s v="Subunternehmer"/>
    <n v="9999"/>
  </r>
  <r>
    <x v="1"/>
    <x v="0"/>
    <n v="58000636"/>
    <x v="230"/>
    <d v="2021-09-10T00:00:00"/>
    <x v="2"/>
    <n v="7000123082"/>
    <n v="34"/>
    <x v="2"/>
    <x v="0"/>
    <n v="33.659999999999997"/>
    <n v="6.7282999999999999"/>
    <n v="226.47457800000001"/>
    <x v="8"/>
    <x v="5"/>
    <s v="Linie 21"/>
    <n v="5021"/>
  </r>
  <r>
    <x v="1"/>
    <x v="0"/>
    <n v="58000640"/>
    <x v="828"/>
    <d v="2021-09-10T00:00:00"/>
    <x v="2"/>
    <n v="7000123223"/>
    <n v="102"/>
    <x v="2"/>
    <x v="0"/>
    <n v="100.98"/>
    <n v="8.9131"/>
    <n v="900.04483800000003"/>
    <x v="8"/>
    <x v="5"/>
    <s v="Linie 23"/>
    <n v="5023"/>
  </r>
  <r>
    <x v="1"/>
    <x v="0"/>
    <n v="58000655"/>
    <x v="233"/>
    <d v="2021-09-10T00:00:00"/>
    <x v="2"/>
    <n v="7000123083"/>
    <n v="68"/>
    <x v="2"/>
    <x v="0"/>
    <n v="67.319999999999993"/>
    <n v="6.7287999999999997"/>
    <n v="452.98281600000001"/>
    <x v="8"/>
    <x v="5"/>
    <s v="Linie 21"/>
    <n v="5021"/>
  </r>
  <r>
    <x v="1"/>
    <x v="0"/>
    <n v="58000658"/>
    <x v="860"/>
    <d v="2021-09-10T00:00:00"/>
    <x v="2"/>
    <n v="7000123224"/>
    <n v="68"/>
    <x v="2"/>
    <x v="0"/>
    <n v="91.8"/>
    <n v="14.4938"/>
    <n v="1330.5308399999999"/>
    <x v="8"/>
    <x v="5"/>
    <s v="Linie 23"/>
    <n v="5023"/>
  </r>
  <r>
    <x v="1"/>
    <x v="0"/>
    <n v="58000697"/>
    <x v="861"/>
    <d v="2021-09-10T00:00:00"/>
    <x v="2"/>
    <n v="7000123228"/>
    <n v="68"/>
    <x v="2"/>
    <x v="0"/>
    <n v="91.8"/>
    <n v="14.4877"/>
    <n v="1329.9708599999999"/>
    <x v="8"/>
    <x v="5"/>
    <s v="Linie 23"/>
    <n v="5023"/>
  </r>
  <r>
    <x v="1"/>
    <x v="0"/>
    <n v="58000706"/>
    <x v="244"/>
    <d v="2021-09-10T00:00:00"/>
    <x v="2"/>
    <n v="7000123086"/>
    <n v="136"/>
    <x v="2"/>
    <x v="0"/>
    <n v="134.63999999999999"/>
    <n v="6.7253999999999996"/>
    <n v="905.50785599999995"/>
    <x v="8"/>
    <x v="5"/>
    <s v="Linie 21"/>
    <n v="5021"/>
  </r>
  <r>
    <x v="1"/>
    <x v="0"/>
    <n v="58000708"/>
    <x v="400"/>
    <d v="2021-09-10T00:00:00"/>
    <x v="2"/>
    <n v="7000123229"/>
    <n v="102"/>
    <x v="2"/>
    <x v="0"/>
    <n v="100.98"/>
    <n v="7.7413999999999996"/>
    <n v="781.72657200000003"/>
    <x v="8"/>
    <x v="5"/>
    <s v="Linie 23"/>
    <n v="5023"/>
  </r>
  <r>
    <x v="1"/>
    <x v="0"/>
    <n v="58000709"/>
    <x v="705"/>
    <d v="2021-09-10T00:00:00"/>
    <x v="2"/>
    <n v="7000123230"/>
    <n v="136"/>
    <x v="2"/>
    <x v="0"/>
    <n v="183.6"/>
    <n v="14.4895"/>
    <n v="2660.2721999999999"/>
    <x v="8"/>
    <x v="5"/>
    <s v="Linie 23"/>
    <n v="5023"/>
  </r>
  <r>
    <x v="1"/>
    <x v="0"/>
    <n v="58000710"/>
    <x v="245"/>
    <d v="2021-09-10T00:00:00"/>
    <x v="2"/>
    <n v="7000123231"/>
    <n v="102"/>
    <x v="2"/>
    <x v="0"/>
    <n v="100.98"/>
    <n v="8.9092000000000002"/>
    <n v="899.65101600000003"/>
    <x v="8"/>
    <x v="5"/>
    <s v="Linie 23"/>
    <n v="5023"/>
  </r>
  <r>
    <x v="1"/>
    <x v="0"/>
    <n v="58000711"/>
    <x v="99"/>
    <d v="2021-09-10T00:00:00"/>
    <x v="2"/>
    <n v="7000123071"/>
    <n v="68"/>
    <x v="2"/>
    <x v="0"/>
    <n v="73.44"/>
    <n v="9.9582999999999995"/>
    <n v="731.33755199999996"/>
    <x v="8"/>
    <x v="5"/>
    <s v="Linie 20"/>
    <n v="5020"/>
  </r>
  <r>
    <x v="1"/>
    <x v="0"/>
    <n v="58000713"/>
    <x v="246"/>
    <d v="2021-09-10T00:00:00"/>
    <x v="2"/>
    <n v="7000123232"/>
    <n v="102"/>
    <x v="2"/>
    <x v="0"/>
    <n v="102"/>
    <n v="8.7841000000000005"/>
    <n v="895.97820000000002"/>
    <x v="8"/>
    <x v="5"/>
    <s v="Linie 23"/>
    <n v="5023"/>
  </r>
  <r>
    <x v="1"/>
    <x v="0"/>
    <n v="58000733"/>
    <x v="793"/>
    <d v="2021-09-10T00:00:00"/>
    <x v="2"/>
    <n v="7000123089"/>
    <n v="68"/>
    <x v="2"/>
    <x v="0"/>
    <n v="67.319999999999993"/>
    <n v="6.7229000000000001"/>
    <n v="452.58562799999999"/>
    <x v="8"/>
    <x v="5"/>
    <s v="Linie 21"/>
    <n v="5021"/>
  </r>
  <r>
    <x v="1"/>
    <x v="0"/>
    <n v="58000738"/>
    <x v="101"/>
    <d v="2021-09-10T00:00:00"/>
    <x v="2"/>
    <n v="7000123072"/>
    <n v="136"/>
    <x v="2"/>
    <x v="0"/>
    <n v="146.88"/>
    <n v="9.9603999999999999"/>
    <n v="1462.9835519999999"/>
    <x v="8"/>
    <x v="5"/>
    <s v="Linie 20"/>
    <n v="5020"/>
  </r>
  <r>
    <x v="1"/>
    <x v="0"/>
    <n v="58000740"/>
    <x v="251"/>
    <d v="2021-09-10T00:00:00"/>
    <x v="2"/>
    <n v="7000123091"/>
    <n v="68"/>
    <x v="2"/>
    <x v="0"/>
    <n v="67.319999999999993"/>
    <n v="7.5030000000000001"/>
    <n v="505.10196000000002"/>
    <x v="8"/>
    <x v="5"/>
    <s v="Linie 21"/>
    <n v="5021"/>
  </r>
  <r>
    <x v="1"/>
    <x v="0"/>
    <n v="58000758"/>
    <x v="255"/>
    <d v="2021-09-10T00:00:00"/>
    <x v="2"/>
    <n v="7000123093"/>
    <n v="102"/>
    <x v="2"/>
    <x v="0"/>
    <n v="100.98"/>
    <n v="6.7018000000000004"/>
    <n v="676.74776399999996"/>
    <x v="8"/>
    <x v="5"/>
    <s v="Linie 21"/>
    <n v="5021"/>
  </r>
  <r>
    <x v="1"/>
    <x v="0"/>
    <n v="58000760"/>
    <x v="404"/>
    <d v="2021-09-10T00:00:00"/>
    <x v="2"/>
    <n v="7000123242"/>
    <n v="68"/>
    <x v="2"/>
    <x v="0"/>
    <n v="67.319999999999993"/>
    <n v="7.7198000000000002"/>
    <n v="519.69693600000005"/>
    <x v="8"/>
    <x v="5"/>
    <s v="Linie 23"/>
    <n v="5023"/>
  </r>
  <r>
    <x v="1"/>
    <x v="0"/>
    <n v="58000761"/>
    <x v="513"/>
    <d v="2021-09-10T00:00:00"/>
    <x v="2"/>
    <n v="7000123243"/>
    <n v="68"/>
    <x v="2"/>
    <x v="0"/>
    <n v="91.8"/>
    <n v="14.4718"/>
    <n v="1328.51124"/>
    <x v="8"/>
    <x v="5"/>
    <s v="Linie 23"/>
    <n v="5023"/>
  </r>
  <r>
    <x v="1"/>
    <x v="0"/>
    <n v="58000762"/>
    <x v="405"/>
    <d v="2021-09-10T00:00:00"/>
    <x v="2"/>
    <n v="7000123244"/>
    <n v="68"/>
    <x v="2"/>
    <x v="0"/>
    <n v="67.319999999999993"/>
    <n v="8.8826999999999998"/>
    <n v="597.98336400000005"/>
    <x v="8"/>
    <x v="5"/>
    <s v="Linie 23"/>
    <n v="5023"/>
  </r>
  <r>
    <x v="1"/>
    <x v="0"/>
    <n v="58000770"/>
    <x v="256"/>
    <d v="2021-09-10T00:00:00"/>
    <x v="2"/>
    <n v="7000123245"/>
    <n v="34"/>
    <x v="2"/>
    <x v="0"/>
    <n v="34"/>
    <n v="8.77"/>
    <n v="298.18"/>
    <x v="8"/>
    <x v="5"/>
    <s v="Linie 23"/>
    <n v="5023"/>
  </r>
  <r>
    <x v="1"/>
    <x v="0"/>
    <n v="58000776"/>
    <x v="257"/>
    <d v="2021-09-10T00:00:00"/>
    <x v="2"/>
    <n v="7000123095"/>
    <n v="68"/>
    <x v="2"/>
    <x v="0"/>
    <n v="67.319999999999993"/>
    <n v="6.7229000000000001"/>
    <n v="452.58562799999999"/>
    <x v="8"/>
    <x v="5"/>
    <s v="Linie 21"/>
    <n v="5021"/>
  </r>
  <r>
    <x v="1"/>
    <x v="0"/>
    <n v="58000780"/>
    <x v="258"/>
    <d v="2021-09-10T00:00:00"/>
    <x v="2"/>
    <n v="7000123096"/>
    <n v="68"/>
    <x v="2"/>
    <x v="0"/>
    <n v="67.319999999999993"/>
    <n v="7.5030000000000001"/>
    <n v="505.10196000000002"/>
    <x v="8"/>
    <x v="5"/>
    <s v="Linie 21"/>
    <n v="5021"/>
  </r>
  <r>
    <x v="1"/>
    <x v="0"/>
    <n v="58000826"/>
    <x v="515"/>
    <d v="2021-09-10T00:00:00"/>
    <x v="2"/>
    <n v="7000123246"/>
    <n v="680"/>
    <x v="2"/>
    <x v="0"/>
    <n v="918"/>
    <n v="14.4465"/>
    <n v="13261.887000000001"/>
    <x v="8"/>
    <x v="5"/>
    <s v="Linie 23"/>
    <n v="5023"/>
  </r>
  <r>
    <x v="1"/>
    <x v="0"/>
    <n v="58000835"/>
    <x v="103"/>
    <d v="2021-09-10T00:00:00"/>
    <x v="2"/>
    <n v="7000123248"/>
    <n v="255"/>
    <x v="2"/>
    <x v="0"/>
    <n v="252.45"/>
    <n v="7.7157999999999998"/>
    <n v="1947.8537100000001"/>
    <x v="8"/>
    <x v="5"/>
    <s v="Linie 23"/>
    <n v="5023"/>
  </r>
  <r>
    <x v="1"/>
    <x v="0"/>
    <n v="58000843"/>
    <x v="573"/>
    <d v="2021-09-10T00:00:00"/>
    <x v="2"/>
    <n v="7000123249"/>
    <n v="510"/>
    <x v="2"/>
    <x v="0"/>
    <n v="504.9"/>
    <n v="8.8459000000000003"/>
    <n v="4466.2949099999996"/>
    <x v="8"/>
    <x v="5"/>
    <s v="Linie 23"/>
    <n v="5023"/>
  </r>
  <r>
    <x v="1"/>
    <x v="0"/>
    <n v="58000847"/>
    <x v="597"/>
    <d v="2021-09-10T00:00:00"/>
    <x v="2"/>
    <n v="7000123074"/>
    <n v="510"/>
    <x v="2"/>
    <x v="0"/>
    <n v="504.9"/>
    <n v="8.0831999999999997"/>
    <n v="4081.20768"/>
    <x v="8"/>
    <x v="5"/>
    <s v="Linie 20"/>
    <n v="5020"/>
  </r>
  <r>
    <x v="1"/>
    <x v="0"/>
    <n v="58000856"/>
    <x v="259"/>
    <d v="2021-09-10T00:00:00"/>
    <x v="2"/>
    <n v="7000123250"/>
    <n v="136"/>
    <x v="2"/>
    <x v="0"/>
    <n v="136"/>
    <n v="8.7848000000000006"/>
    <n v="1194.7328"/>
    <x v="8"/>
    <x v="5"/>
    <s v="Linie 23"/>
    <n v="5023"/>
  </r>
  <r>
    <x v="1"/>
    <x v="0"/>
    <n v="58000873"/>
    <x v="518"/>
    <d v="2021-09-10T00:00:00"/>
    <x v="2"/>
    <n v="7000121680"/>
    <n v="650"/>
    <x v="2"/>
    <x v="2"/>
    <n v="1300"/>
    <n v="13.468500000000001"/>
    <n v="8754.5249999999996"/>
    <x v="4"/>
    <x v="1"/>
    <s v="Linie 33"/>
    <n v="5033"/>
  </r>
  <r>
    <x v="1"/>
    <x v="0"/>
    <n v="58000883"/>
    <x v="754"/>
    <d v="2021-09-10T00:00:00"/>
    <x v="2"/>
    <n v="7000123253"/>
    <n v="68"/>
    <x v="2"/>
    <x v="0"/>
    <n v="67.319999999999993"/>
    <n v="8.9116"/>
    <n v="599.92891199999997"/>
    <x v="8"/>
    <x v="5"/>
    <s v="Linie 23"/>
    <n v="5023"/>
  </r>
  <r>
    <x v="1"/>
    <x v="0"/>
    <n v="58000884"/>
    <x v="795"/>
    <d v="2021-09-10T00:00:00"/>
    <x v="2"/>
    <n v="7000123254"/>
    <n v="68"/>
    <x v="2"/>
    <x v="0"/>
    <n v="91.8"/>
    <n v="14.4894"/>
    <n v="1330.1269199999999"/>
    <x v="8"/>
    <x v="5"/>
    <s v="Linie 23"/>
    <n v="5023"/>
  </r>
  <r>
    <x v="1"/>
    <x v="0"/>
    <n v="58000888"/>
    <x v="724"/>
    <d v="2021-09-10T00:00:00"/>
    <x v="2"/>
    <n v="7000123099"/>
    <n v="408"/>
    <x v="2"/>
    <x v="0"/>
    <n v="403.92"/>
    <n v="6.7248000000000001"/>
    <n v="2716.2812159999999"/>
    <x v="8"/>
    <x v="5"/>
    <s v="Linie 21"/>
    <n v="5021"/>
  </r>
  <r>
    <x v="1"/>
    <x v="0"/>
    <n v="58000890"/>
    <x v="598"/>
    <d v="2021-09-10T00:00:00"/>
    <x v="2"/>
    <n v="7000123255"/>
    <n v="340"/>
    <x v="2"/>
    <x v="0"/>
    <n v="336.6"/>
    <n v="8.9067000000000007"/>
    <n v="2997.9952199999998"/>
    <x v="8"/>
    <x v="5"/>
    <s v="Linie 23"/>
    <n v="5023"/>
  </r>
  <r>
    <x v="1"/>
    <x v="0"/>
    <n v="58000891"/>
    <x v="864"/>
    <d v="2021-09-10T00:00:00"/>
    <x v="2"/>
    <n v="7000123256"/>
    <n v="204"/>
    <x v="2"/>
    <x v="0"/>
    <n v="275.39999999999998"/>
    <n v="14.4916"/>
    <n v="3990.9866400000001"/>
    <x v="8"/>
    <x v="5"/>
    <s v="Linie 23"/>
    <n v="5023"/>
  </r>
  <r>
    <x v="1"/>
    <x v="0"/>
    <n v="58000892"/>
    <x v="266"/>
    <d v="2021-09-10T00:00:00"/>
    <x v="2"/>
    <n v="7000123257"/>
    <n v="136"/>
    <x v="2"/>
    <x v="0"/>
    <n v="136"/>
    <n v="8.7815999999999992"/>
    <n v="1194.2976000000001"/>
    <x v="8"/>
    <x v="5"/>
    <s v="Linie 23"/>
    <n v="5023"/>
  </r>
  <r>
    <x v="1"/>
    <x v="0"/>
    <n v="58000894"/>
    <x v="105"/>
    <d v="2021-09-10T00:00:00"/>
    <x v="2"/>
    <n v="7000123075"/>
    <n v="748"/>
    <x v="2"/>
    <x v="0"/>
    <n v="807.84"/>
    <n v="9.9556000000000004"/>
    <n v="8042.5319040000004"/>
    <x v="8"/>
    <x v="5"/>
    <s v="Linie 20"/>
    <n v="5020"/>
  </r>
  <r>
    <x v="1"/>
    <x v="0"/>
    <n v="58000896"/>
    <x v="865"/>
    <d v="2021-09-10T00:00:00"/>
    <x v="2"/>
    <n v="7000123100"/>
    <n v="272"/>
    <x v="2"/>
    <x v="0"/>
    <n v="269.27999999999997"/>
    <n v="7.5039999999999996"/>
    <n v="2020.6771200000001"/>
    <x v="8"/>
    <x v="5"/>
    <s v="Linie 21"/>
    <n v="5021"/>
  </r>
  <r>
    <x v="1"/>
    <x v="0"/>
    <n v="58000899"/>
    <x v="755"/>
    <d v="2021-09-10T00:00:00"/>
    <x v="2"/>
    <n v="7000123258"/>
    <n v="136"/>
    <x v="2"/>
    <x v="0"/>
    <n v="134.63999999999999"/>
    <n v="7.7389000000000001"/>
    <n v="1041.965496"/>
    <x v="8"/>
    <x v="5"/>
    <s v="Linie 23"/>
    <n v="5023"/>
  </r>
  <r>
    <x v="1"/>
    <x v="0"/>
    <n v="58000901"/>
    <x v="647"/>
    <d v="2021-09-10T00:00:00"/>
    <x v="2"/>
    <n v="7000122007"/>
    <n v="1152"/>
    <x v="2"/>
    <x v="2"/>
    <n v="5529.6"/>
    <n v="27.831900000000001"/>
    <n v="32062.3488"/>
    <x v="7"/>
    <x v="4"/>
    <s v="Subunternehmer"/>
    <n v="9999"/>
  </r>
  <r>
    <x v="1"/>
    <x v="0"/>
    <n v="58000906"/>
    <x v="867"/>
    <d v="2021-09-10T00:00:00"/>
    <x v="2"/>
    <n v="7000123102"/>
    <n v="68"/>
    <x v="2"/>
    <x v="0"/>
    <n v="67.319999999999993"/>
    <n v="7.5088999999999997"/>
    <n v="505.49914799999999"/>
    <x v="8"/>
    <x v="5"/>
    <s v="Linie 21"/>
    <n v="5021"/>
  </r>
  <r>
    <x v="1"/>
    <x v="0"/>
    <n v="58000907"/>
    <x v="269"/>
    <d v="2021-09-10T00:00:00"/>
    <x v="2"/>
    <n v="7000123103"/>
    <n v="68"/>
    <x v="2"/>
    <x v="0"/>
    <n v="67.319999999999993"/>
    <n v="7.5054999999999996"/>
    <n v="505.27026000000001"/>
    <x v="8"/>
    <x v="5"/>
    <s v="Linie 21"/>
    <n v="5021"/>
  </r>
  <r>
    <x v="1"/>
    <x v="0"/>
    <n v="58000910"/>
    <x v="868"/>
    <d v="2021-09-10T00:00:00"/>
    <x v="2"/>
    <n v="7000123259"/>
    <n v="136"/>
    <x v="2"/>
    <x v="0"/>
    <n v="183.6"/>
    <n v="14.4887"/>
    <n v="2660.1253200000001"/>
    <x v="8"/>
    <x v="5"/>
    <s v="Linie 23"/>
    <n v="5023"/>
  </r>
  <r>
    <x v="1"/>
    <x v="0"/>
    <n v="58000918"/>
    <x v="574"/>
    <d v="2021-09-10T00:00:00"/>
    <x v="2"/>
    <n v="7000117140"/>
    <n v="2597"/>
    <x v="2"/>
    <x v="2"/>
    <n v="24931.200000000001"/>
    <n v="33.941699999999997"/>
    <n v="88146.594899999996"/>
    <x v="5"/>
    <x v="2"/>
    <s v="Linie 30"/>
    <n v="5030"/>
  </r>
  <r>
    <x v="1"/>
    <x v="0"/>
    <n v="58000926"/>
    <x v="711"/>
    <d v="2021-09-10T00:00:00"/>
    <x v="2"/>
    <n v="7000122009"/>
    <n v="288"/>
    <x v="2"/>
    <x v="2"/>
    <n v="1382.4"/>
    <n v="30.242699999999999"/>
    <n v="8709.8976000000002"/>
    <x v="7"/>
    <x v="4"/>
    <s v="Subunternehmer"/>
    <n v="9999"/>
  </r>
  <r>
    <x v="1"/>
    <x v="0"/>
    <n v="58000951"/>
    <x v="274"/>
    <d v="2021-09-10T00:00:00"/>
    <x v="2"/>
    <n v="7000123112"/>
    <n v="68"/>
    <x v="2"/>
    <x v="0"/>
    <n v="67.319999999999993"/>
    <n v="6.7297000000000002"/>
    <n v="453.04340400000001"/>
    <x v="8"/>
    <x v="5"/>
    <s v="Linie 21"/>
    <n v="5021"/>
  </r>
  <r>
    <x v="1"/>
    <x v="0"/>
    <n v="58000961"/>
    <x v="726"/>
    <d v="2021-09-10T00:00:00"/>
    <x v="2"/>
    <n v="7000123114"/>
    <n v="68"/>
    <x v="2"/>
    <x v="0"/>
    <n v="67.319999999999993"/>
    <n v="6.6875"/>
    <n v="450.20249999999999"/>
    <x v="8"/>
    <x v="5"/>
    <s v="Linie 21"/>
    <n v="5021"/>
  </r>
  <r>
    <x v="1"/>
    <x v="0"/>
    <n v="58000962"/>
    <x v="277"/>
    <d v="2021-09-10T00:00:00"/>
    <x v="2"/>
    <n v="7000123263"/>
    <n v="68"/>
    <x v="2"/>
    <x v="0"/>
    <n v="68"/>
    <n v="8.7827000000000002"/>
    <n v="597.22360000000003"/>
    <x v="8"/>
    <x v="5"/>
    <s v="Linie 23"/>
    <n v="5023"/>
  </r>
  <r>
    <x v="1"/>
    <x v="0"/>
    <n v="58000967"/>
    <x v="520"/>
    <d v="2021-09-10T00:00:00"/>
    <x v="2"/>
    <n v="7000121731"/>
    <n v="1042"/>
    <x v="2"/>
    <x v="2"/>
    <n v="1667.2"/>
    <n v="7.0496999999999996"/>
    <n v="7345.7874000000002"/>
    <x v="3"/>
    <x v="1"/>
    <s v="Linie 1"/>
    <n v="5001"/>
  </r>
  <r>
    <x v="1"/>
    <x v="0"/>
    <n v="58000972"/>
    <x v="834"/>
    <d v="2021-09-10T00:00:00"/>
    <x v="2"/>
    <n v="7000123116"/>
    <n v="68"/>
    <x v="2"/>
    <x v="0"/>
    <n v="67.319999999999993"/>
    <n v="7.3494999999999999"/>
    <n v="494.76834000000002"/>
    <x v="8"/>
    <x v="5"/>
    <s v="Linie 21"/>
    <n v="5021"/>
  </r>
  <r>
    <x v="1"/>
    <x v="0"/>
    <n v="58000974"/>
    <x v="650"/>
    <d v="2021-09-10T00:00:00"/>
    <x v="2"/>
    <n v="7000123265"/>
    <n v="136"/>
    <x v="2"/>
    <x v="0"/>
    <n v="134.63999999999999"/>
    <n v="7.7737999999999996"/>
    <n v="1046.664432"/>
    <x v="8"/>
    <x v="5"/>
    <s v="Linie 23"/>
    <n v="5023"/>
  </r>
  <r>
    <x v="1"/>
    <x v="0"/>
    <n v="58000977"/>
    <x v="869"/>
    <d v="2021-09-10T00:00:00"/>
    <x v="2"/>
    <n v="7000123117"/>
    <n v="68"/>
    <x v="2"/>
    <x v="0"/>
    <n v="67.319999999999993"/>
    <n v="7.5378999999999996"/>
    <n v="507.45142800000002"/>
    <x v="8"/>
    <x v="5"/>
    <s v="Linie 21"/>
    <n v="5021"/>
  </r>
  <r>
    <x v="1"/>
    <x v="0"/>
    <n v="58000986"/>
    <x v="836"/>
    <d v="2021-09-10T00:00:00"/>
    <x v="2"/>
    <n v="7000123266"/>
    <n v="68"/>
    <x v="2"/>
    <x v="0"/>
    <n v="68"/>
    <n v="8.7851999999999997"/>
    <n v="597.39359999999999"/>
    <x v="8"/>
    <x v="5"/>
    <s v="Linie 23"/>
    <n v="5023"/>
  </r>
  <r>
    <x v="1"/>
    <x v="0"/>
    <n v="58000992"/>
    <x v="870"/>
    <d v="2021-09-10T00:00:00"/>
    <x v="2"/>
    <n v="7000123120"/>
    <n v="68"/>
    <x v="2"/>
    <x v="0"/>
    <n v="67.319999999999993"/>
    <n v="7.5073999999999996"/>
    <n v="505.398168"/>
    <x v="8"/>
    <x v="5"/>
    <s v="Linie 21"/>
    <n v="5021"/>
  </r>
  <r>
    <x v="1"/>
    <x v="0"/>
    <n v="58000993"/>
    <x v="419"/>
    <d v="2021-09-10T00:00:00"/>
    <x v="2"/>
    <n v="7000123268"/>
    <n v="68"/>
    <x v="2"/>
    <x v="0"/>
    <n v="67.319999999999993"/>
    <n v="8.9110999999999994"/>
    <n v="599.89525200000003"/>
    <x v="8"/>
    <x v="5"/>
    <s v="Linie 23"/>
    <n v="5023"/>
  </r>
  <r>
    <x v="1"/>
    <x v="0"/>
    <n v="58001018"/>
    <x v="838"/>
    <d v="2021-09-10T00:00:00"/>
    <x v="2"/>
    <n v="7000123270"/>
    <n v="68"/>
    <x v="2"/>
    <x v="0"/>
    <n v="67.319999999999993"/>
    <n v="8.9067000000000007"/>
    <n v="599.59904400000005"/>
    <x v="8"/>
    <x v="5"/>
    <s v="Linie 23"/>
    <n v="5023"/>
  </r>
  <r>
    <x v="1"/>
    <x v="0"/>
    <n v="58001021"/>
    <x v="423"/>
    <d v="2021-09-10T00:00:00"/>
    <x v="2"/>
    <n v="7000123127"/>
    <n v="68"/>
    <x v="2"/>
    <x v="0"/>
    <n v="67.319999999999993"/>
    <n v="7.3174999999999999"/>
    <n v="492.61410000000001"/>
    <x v="8"/>
    <x v="5"/>
    <s v="Linie 21"/>
    <n v="5021"/>
  </r>
  <r>
    <x v="1"/>
    <x v="0"/>
    <n v="58001028"/>
    <x v="281"/>
    <d v="2021-09-10T00:00:00"/>
    <x v="2"/>
    <n v="7000123129"/>
    <n v="68"/>
    <x v="2"/>
    <x v="0"/>
    <n v="67.319999999999993"/>
    <n v="7.2778"/>
    <n v="489.94149599999997"/>
    <x v="8"/>
    <x v="5"/>
    <s v="Linie 21"/>
    <n v="5021"/>
  </r>
  <r>
    <x v="1"/>
    <x v="0"/>
    <n v="58001030"/>
    <x v="651"/>
    <d v="2021-09-10T00:00:00"/>
    <x v="2"/>
    <n v="7000122011"/>
    <n v="980"/>
    <x v="2"/>
    <x v="2"/>
    <n v="2352"/>
    <n v="14.5463"/>
    <n v="14255.374"/>
    <x v="7"/>
    <x v="4"/>
    <s v="Subunternehmer"/>
    <n v="9999"/>
  </r>
  <r>
    <x v="1"/>
    <x v="0"/>
    <n v="58001033"/>
    <x v="425"/>
    <d v="2021-09-10T00:00:00"/>
    <x v="2"/>
    <n v="7000123130"/>
    <n v="34"/>
    <x v="2"/>
    <x v="0"/>
    <n v="33.659999999999997"/>
    <n v="7.2614999999999998"/>
    <n v="244.42209"/>
    <x v="8"/>
    <x v="5"/>
    <s v="Linie 21"/>
    <n v="5021"/>
  </r>
  <r>
    <x v="1"/>
    <x v="0"/>
    <n v="58001034"/>
    <x v="426"/>
    <d v="2021-09-10T00:00:00"/>
    <x v="2"/>
    <n v="7000123131"/>
    <n v="204"/>
    <x v="2"/>
    <x v="0"/>
    <n v="201.96"/>
    <n v="7.2614999999999998"/>
    <n v="1466.5325399999999"/>
    <x v="8"/>
    <x v="5"/>
    <s v="Linie 21"/>
    <n v="5021"/>
  </r>
  <r>
    <x v="1"/>
    <x v="0"/>
    <n v="58001035"/>
    <x v="871"/>
    <d v="2021-09-10T00:00:00"/>
    <x v="2"/>
    <n v="7000123132"/>
    <n v="68"/>
    <x v="2"/>
    <x v="0"/>
    <n v="67.319999999999993"/>
    <n v="7.5137999999999998"/>
    <n v="505.82901600000002"/>
    <x v="8"/>
    <x v="5"/>
    <s v="Linie 21"/>
    <n v="5021"/>
  </r>
  <r>
    <x v="1"/>
    <x v="0"/>
    <n v="58001046"/>
    <x v="428"/>
    <d v="2021-09-10T00:00:00"/>
    <x v="2"/>
    <n v="7000123135"/>
    <n v="136"/>
    <x v="2"/>
    <x v="0"/>
    <n v="134.63999999999999"/>
    <n v="7.2851999999999997"/>
    <n v="980.87932799999999"/>
    <x v="8"/>
    <x v="5"/>
    <s v="Linie 21"/>
    <n v="5021"/>
  </r>
  <r>
    <x v="1"/>
    <x v="0"/>
    <n v="58001059"/>
    <x v="111"/>
    <d v="2021-09-10T00:00:00"/>
    <x v="2"/>
    <n v="7000122805"/>
    <n v="510"/>
    <x v="2"/>
    <x v="0"/>
    <n v="510"/>
    <n v="10.8475"/>
    <n v="5532.2250000000004"/>
    <x v="8"/>
    <x v="5"/>
    <s v="Linie 21"/>
    <n v="5021"/>
  </r>
  <r>
    <x v="1"/>
    <x v="0"/>
    <n v="58001060"/>
    <x v="758"/>
    <d v="2021-09-10T00:00:00"/>
    <x v="2"/>
    <n v="7000123002"/>
    <n v="850"/>
    <x v="2"/>
    <x v="0"/>
    <n v="850"/>
    <n v="8.5521999999999991"/>
    <n v="7269.37"/>
    <x v="8"/>
    <x v="5"/>
    <s v="Linie 20"/>
    <n v="5020"/>
  </r>
  <r>
    <x v="1"/>
    <x v="0"/>
    <n v="58001077"/>
    <x v="655"/>
    <d v="2021-09-10T00:00:00"/>
    <x v="2"/>
    <n v="700012314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10T00:00:00"/>
    <x v="2"/>
    <n v="7000123142"/>
    <n v="68"/>
    <x v="2"/>
    <x v="0"/>
    <n v="67.319999999999993"/>
    <n v="6.7332000000000001"/>
    <n v="453.27902399999999"/>
    <x v="8"/>
    <x v="5"/>
    <s v="Linie 21"/>
    <n v="5021"/>
  </r>
  <r>
    <x v="1"/>
    <x v="0"/>
    <n v="58001083"/>
    <x v="113"/>
    <d v="2021-09-10T00:00:00"/>
    <x v="2"/>
    <n v="7000122806"/>
    <n v="340"/>
    <x v="2"/>
    <x v="0"/>
    <n v="340"/>
    <n v="10.891"/>
    <n v="3702.94"/>
    <x v="8"/>
    <x v="5"/>
    <s v="Linie 21"/>
    <n v="5021"/>
  </r>
  <r>
    <x v="1"/>
    <x v="0"/>
    <n v="58001091"/>
    <x v="524"/>
    <d v="2021-09-10T00:00:00"/>
    <x v="2"/>
    <n v="7000123143"/>
    <n v="68"/>
    <x v="2"/>
    <x v="0"/>
    <n v="67.319999999999993"/>
    <n v="7.2595999999999998"/>
    <n v="488.716272"/>
    <x v="8"/>
    <x v="5"/>
    <s v="Linie 21"/>
    <n v="5021"/>
  </r>
  <r>
    <x v="1"/>
    <x v="0"/>
    <n v="58001102"/>
    <x v="436"/>
    <d v="2021-09-10T00:00:00"/>
    <x v="2"/>
    <n v="7000123147"/>
    <n v="68"/>
    <x v="2"/>
    <x v="0"/>
    <n v="67.319999999999993"/>
    <n v="7.2784000000000004"/>
    <n v="489.98188800000003"/>
    <x v="8"/>
    <x v="5"/>
    <s v="Linie 21"/>
    <n v="5021"/>
  </r>
  <r>
    <x v="1"/>
    <x v="0"/>
    <n v="58001131"/>
    <x v="441"/>
    <d v="2021-09-10T00:00:00"/>
    <x v="2"/>
    <n v="7000123275"/>
    <n v="85"/>
    <x v="2"/>
    <x v="0"/>
    <n v="81.599999999999994"/>
    <n v="6.6844000000000001"/>
    <n v="545.44704000000002"/>
    <x v="8"/>
    <x v="5"/>
    <s v="Linie 23"/>
    <n v="5023"/>
  </r>
  <r>
    <x v="1"/>
    <x v="0"/>
    <n v="58001138"/>
    <x v="535"/>
    <d v="2021-09-10T00:00:00"/>
    <x v="2"/>
    <n v="7000123316"/>
    <n v="68"/>
    <x v="2"/>
    <x v="0"/>
    <n v="67.319999999999993"/>
    <n v="7.2958999999999996"/>
    <n v="491.159988"/>
    <x v="8"/>
    <x v="5"/>
    <s v="Linie 21"/>
    <n v="5021"/>
  </r>
  <r>
    <x v="1"/>
    <x v="0"/>
    <n v="58001143"/>
    <x v="720"/>
    <d v="2021-09-10T00:00:00"/>
    <x v="2"/>
    <n v="7000123076"/>
    <n v="1190"/>
    <x v="2"/>
    <x v="0"/>
    <n v="1178.0999999999999"/>
    <n v="8.6516999999999999"/>
    <n v="10192.56777"/>
    <x v="8"/>
    <x v="5"/>
    <s v="Linie 20"/>
    <n v="5020"/>
  </r>
  <r>
    <x v="1"/>
    <x v="0"/>
    <n v="58001146"/>
    <x v="446"/>
    <d v="2021-09-10T00:00:00"/>
    <x v="2"/>
    <n v="7000123276"/>
    <n v="68"/>
    <x v="2"/>
    <x v="0"/>
    <n v="65.28"/>
    <n v="6.7148000000000003"/>
    <n v="438.34214400000002"/>
    <x v="8"/>
    <x v="5"/>
    <s v="Linie 23"/>
    <n v="5023"/>
  </r>
  <r>
    <x v="1"/>
    <x v="0"/>
    <n v="59500028"/>
    <x v="449"/>
    <d v="2021-09-10T00:00:00"/>
    <x v="2"/>
    <n v="7000123531"/>
    <n v="1732"/>
    <x v="0"/>
    <x v="0"/>
    <n v="1732"/>
    <n v="1"/>
    <n v="1732"/>
    <x v="0"/>
    <x v="0"/>
    <s v="Vacumierung"/>
    <n v="5902"/>
  </r>
  <r>
    <x v="1"/>
    <x v="0"/>
    <n v="59500034"/>
    <x v="1001"/>
    <d v="2021-09-10T00:00:00"/>
    <x v="2"/>
    <n v="7000123532"/>
    <n v="3528"/>
    <x v="0"/>
    <x v="0"/>
    <n v="3528"/>
    <n v="2"/>
    <n v="7056"/>
    <x v="0"/>
    <x v="0"/>
    <s v="Vacumierung"/>
    <n v="5902"/>
  </r>
  <r>
    <x v="1"/>
    <x v="0"/>
    <n v="59500041"/>
    <x v="660"/>
    <d v="2021-09-10T00:00:00"/>
    <x v="2"/>
    <n v="7000123534"/>
    <n v="96"/>
    <x v="0"/>
    <x v="0"/>
    <n v="96"/>
    <n v="2.3342999999999998"/>
    <n v="224.09280000000001"/>
    <x v="0"/>
    <x v="0"/>
    <s v="Vacumierung"/>
    <n v="5902"/>
  </r>
  <r>
    <x v="1"/>
    <x v="0"/>
    <n v="59500051"/>
    <x v="586"/>
    <d v="2021-09-10T00:00:00"/>
    <x v="2"/>
    <n v="7000123552"/>
    <n v="367"/>
    <x v="0"/>
    <x v="0"/>
    <n v="367"/>
    <n v="1.0457000000000001"/>
    <n v="383.77190000000002"/>
    <x v="0"/>
    <x v="0"/>
    <s v="Vacumierung"/>
    <n v="5902"/>
  </r>
  <r>
    <x v="1"/>
    <x v="0"/>
    <n v="59500054"/>
    <x v="661"/>
    <d v="2021-09-10T00:00:00"/>
    <x v="2"/>
    <n v="7000123533"/>
    <n v="573"/>
    <x v="0"/>
    <x v="0"/>
    <n v="573"/>
    <n v="2.3342999999999998"/>
    <n v="1337.5539000000001"/>
    <x v="0"/>
    <x v="0"/>
    <s v="Vacumierung"/>
    <n v="5902"/>
  </r>
  <r>
    <x v="1"/>
    <x v="0"/>
    <n v="59500054"/>
    <x v="661"/>
    <d v="2021-09-10T00:00:00"/>
    <x v="2"/>
    <n v="7000123581"/>
    <n v="1154"/>
    <x v="0"/>
    <x v="0"/>
    <n v="1154"/>
    <n v="2.3342999999999998"/>
    <n v="2693.7822000000001"/>
    <x v="0"/>
    <x v="0"/>
    <s v="Vacumierung"/>
    <n v="5902"/>
  </r>
  <r>
    <x v="1"/>
    <x v="0"/>
    <m/>
    <x v="931"/>
    <d v="2021-09-10T00:00:00"/>
    <x v="2"/>
    <n v="7000122756"/>
    <n v="0"/>
    <x v="3"/>
    <x v="3"/>
    <n v="0"/>
    <n v="0"/>
    <n v="0"/>
    <x v="2"/>
    <x v="0"/>
    <s v="Thrun 2"/>
    <n v="2030"/>
  </r>
  <r>
    <x v="1"/>
    <x v="0"/>
    <m/>
    <x v="932"/>
    <d v="2021-09-10T00:00:00"/>
    <x v="2"/>
    <n v="7000122757"/>
    <n v="0"/>
    <x v="3"/>
    <x v="3"/>
    <n v="0"/>
    <n v="0"/>
    <n v="0"/>
    <x v="1"/>
    <x v="0"/>
    <s v="Füller unter Thrun 2"/>
    <n v="3030"/>
  </r>
  <r>
    <x v="1"/>
    <x v="0"/>
    <m/>
    <x v="120"/>
    <d v="2021-09-10T00:00:00"/>
    <x v="2"/>
    <n v="7000122057"/>
    <n v="0"/>
    <x v="3"/>
    <x v="3"/>
    <n v="0"/>
    <n v="0"/>
    <n v="0"/>
    <x v="0"/>
    <x v="0"/>
    <s v="Große Schneidemaschine Lachnit"/>
    <n v="1100"/>
  </r>
  <r>
    <x v="1"/>
    <x v="0"/>
    <m/>
    <x v="121"/>
    <d v="2021-09-10T00:00:00"/>
    <x v="2"/>
    <n v="7000119899"/>
    <n v="0"/>
    <x v="3"/>
    <x v="3"/>
    <n v="0"/>
    <n v="0"/>
    <n v="0"/>
    <x v="0"/>
    <x v="0"/>
    <s v="Kleine Schneidemaschine Käseteiler"/>
    <n v="1200"/>
  </r>
  <r>
    <x v="1"/>
    <x v="0"/>
    <m/>
    <x v="122"/>
    <d v="2021-09-10T00:00:00"/>
    <x v="2"/>
    <n v="7000122725"/>
    <n v="0"/>
    <x v="3"/>
    <x v="3"/>
    <n v="0"/>
    <n v="0"/>
    <n v="0"/>
    <x v="2"/>
    <x v="0"/>
    <s v="Thrun 1"/>
    <n v="2020"/>
  </r>
  <r>
    <x v="1"/>
    <x v="0"/>
    <m/>
    <x v="123"/>
    <d v="2021-09-10T00:00:00"/>
    <x v="2"/>
    <n v="7000123163"/>
    <n v="0"/>
    <x v="3"/>
    <x v="3"/>
    <n v="0"/>
    <n v="0"/>
    <n v="0"/>
    <x v="2"/>
    <x v="0"/>
    <s v="Thrun 2"/>
    <n v="2030"/>
  </r>
  <r>
    <x v="1"/>
    <x v="0"/>
    <m/>
    <x v="124"/>
    <d v="2021-09-10T00:00:00"/>
    <x v="2"/>
    <n v="7000123291"/>
    <n v="0"/>
    <x v="3"/>
    <x v="3"/>
    <n v="0"/>
    <n v="0"/>
    <n v="0"/>
    <x v="2"/>
    <x v="0"/>
    <s v="Mischer 1"/>
    <n v="2040"/>
  </r>
  <r>
    <x v="1"/>
    <x v="0"/>
    <m/>
    <x v="125"/>
    <d v="2021-09-10T00:00:00"/>
    <x v="2"/>
    <n v="7000123050"/>
    <n v="0"/>
    <x v="3"/>
    <x v="3"/>
    <n v="0"/>
    <n v="0"/>
    <n v="0"/>
    <x v="2"/>
    <x v="0"/>
    <s v="Mischer 2"/>
    <n v="2050"/>
  </r>
  <r>
    <x v="1"/>
    <x v="0"/>
    <m/>
    <x v="127"/>
    <d v="2021-09-10T00:00:00"/>
    <x v="2"/>
    <n v="7000122821"/>
    <n v="0"/>
    <x v="3"/>
    <x v="3"/>
    <n v="0"/>
    <n v="0"/>
    <n v="0"/>
    <x v="1"/>
    <x v="0"/>
    <s v="Füller unter M1"/>
    <n v="3010"/>
  </r>
  <r>
    <x v="1"/>
    <x v="0"/>
    <m/>
    <x v="128"/>
    <d v="2021-09-10T00:00:00"/>
    <x v="2"/>
    <n v="7000122804"/>
    <n v="0"/>
    <x v="3"/>
    <x v="3"/>
    <n v="0"/>
    <n v="0"/>
    <n v="0"/>
    <x v="1"/>
    <x v="0"/>
    <s v="Füller unter M2"/>
    <n v="3020"/>
  </r>
  <r>
    <x v="1"/>
    <x v="0"/>
    <m/>
    <x v="129"/>
    <d v="2021-09-10T00:00:00"/>
    <x v="2"/>
    <n v="7000122752"/>
    <n v="0"/>
    <x v="3"/>
    <x v="3"/>
    <n v="0"/>
    <n v="0"/>
    <n v="0"/>
    <x v="1"/>
    <x v="0"/>
    <s v="Füller unter Thrun 2"/>
    <n v="3030"/>
  </r>
  <r>
    <x v="1"/>
    <x v="0"/>
    <m/>
    <x v="130"/>
    <d v="2021-09-10T00:00:00"/>
    <x v="2"/>
    <n v="7000122724"/>
    <n v="0"/>
    <x v="3"/>
    <x v="3"/>
    <n v="0"/>
    <n v="0"/>
    <n v="0"/>
    <x v="1"/>
    <x v="0"/>
    <s v="Füller unter UHT"/>
    <n v="3040"/>
  </r>
  <r>
    <x v="1"/>
    <x v="0"/>
    <m/>
    <x v="132"/>
    <d v="2021-09-10T00:00:00"/>
    <x v="2"/>
    <n v="7000123022"/>
    <n v="0"/>
    <x v="3"/>
    <x v="3"/>
    <n v="0"/>
    <n v="0"/>
    <n v="0"/>
    <x v="8"/>
    <x v="5"/>
    <s v="Linie 20"/>
    <n v="5020"/>
  </r>
  <r>
    <x v="1"/>
    <x v="0"/>
    <m/>
    <x v="132"/>
    <d v="2021-09-10T00:00:00"/>
    <x v="2"/>
    <n v="7000123023"/>
    <n v="0"/>
    <x v="3"/>
    <x v="3"/>
    <n v="0"/>
    <n v="0"/>
    <n v="0"/>
    <x v="8"/>
    <x v="5"/>
    <s v="Linie 20"/>
    <n v="5020"/>
  </r>
  <r>
    <x v="1"/>
    <x v="0"/>
    <m/>
    <x v="132"/>
    <d v="2021-09-10T00:00:00"/>
    <x v="2"/>
    <n v="7000123078"/>
    <n v="0"/>
    <x v="3"/>
    <x v="3"/>
    <n v="0"/>
    <n v="0"/>
    <n v="0"/>
    <x v="8"/>
    <x v="5"/>
    <s v="Linie 20"/>
    <n v="5020"/>
  </r>
  <r>
    <x v="1"/>
    <x v="0"/>
    <m/>
    <x v="133"/>
    <d v="2021-09-10T00:00:00"/>
    <x v="2"/>
    <n v="7000123170"/>
    <n v="0"/>
    <x v="3"/>
    <x v="3"/>
    <n v="0"/>
    <n v="0"/>
    <n v="0"/>
    <x v="8"/>
    <x v="5"/>
    <s v="Linie 21"/>
    <n v="5021"/>
  </r>
  <r>
    <x v="1"/>
    <x v="0"/>
    <m/>
    <x v="134"/>
    <d v="2021-09-10T00:00:00"/>
    <x v="2"/>
    <n v="7000122510"/>
    <n v="0.01"/>
    <x v="1"/>
    <x v="1"/>
    <n v="0"/>
    <n v="0"/>
    <n v="0"/>
    <x v="8"/>
    <x v="5"/>
    <s v="Linie 22"/>
    <n v="5022"/>
  </r>
  <r>
    <x v="1"/>
    <x v="0"/>
    <m/>
    <x v="134"/>
    <d v="2021-09-10T00:00:00"/>
    <x v="2"/>
    <n v="7000123277"/>
    <n v="0.01"/>
    <x v="1"/>
    <x v="1"/>
    <n v="0"/>
    <n v="0"/>
    <n v="0"/>
    <x v="8"/>
    <x v="5"/>
    <s v="Linie 22"/>
    <n v="5022"/>
  </r>
  <r>
    <x v="1"/>
    <x v="0"/>
    <m/>
    <x v="134"/>
    <d v="2021-09-10T00:00:00"/>
    <x v="2"/>
    <n v="7000123278"/>
    <n v="0.01"/>
    <x v="1"/>
    <x v="1"/>
    <n v="0"/>
    <n v="0"/>
    <n v="0"/>
    <x v="8"/>
    <x v="5"/>
    <s v="Linie 22"/>
    <n v="5022"/>
  </r>
  <r>
    <x v="1"/>
    <x v="0"/>
    <m/>
    <x v="135"/>
    <d v="2021-09-10T00:00:00"/>
    <x v="2"/>
    <n v="7000123284"/>
    <n v="0.01"/>
    <x v="1"/>
    <x v="1"/>
    <n v="0"/>
    <n v="0"/>
    <n v="0"/>
    <x v="8"/>
    <x v="5"/>
    <s v="Linie 23"/>
    <n v="5023"/>
  </r>
  <r>
    <x v="1"/>
    <x v="0"/>
    <m/>
    <x v="723"/>
    <d v="2021-09-10T00:00:00"/>
    <x v="2"/>
    <n v="7000117638"/>
    <n v="0"/>
    <x v="3"/>
    <x v="3"/>
    <n v="0"/>
    <n v="0"/>
    <n v="0"/>
    <x v="5"/>
    <x v="2"/>
    <s v="Linie 31"/>
    <n v="5031"/>
  </r>
  <r>
    <x v="1"/>
    <x v="0"/>
    <m/>
    <x v="594"/>
    <d v="2021-09-10T00:00:00"/>
    <x v="2"/>
    <n v="7000121489"/>
    <n v="0"/>
    <x v="3"/>
    <x v="3"/>
    <n v="0"/>
    <n v="0"/>
    <n v="0"/>
    <x v="3"/>
    <x v="1"/>
    <s v="Wurstverpackung"/>
    <n v="5330"/>
  </r>
  <r>
    <x v="1"/>
    <x v="0"/>
    <m/>
    <x v="453"/>
    <d v="2021-09-10T00:00:00"/>
    <x v="2"/>
    <n v="7000122500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1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2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3"/>
    <n v="0"/>
    <x v="3"/>
    <x v="3"/>
    <n v="0"/>
    <n v="0"/>
    <n v="0"/>
    <x v="8"/>
    <x v="5"/>
    <s v="Linie 21"/>
    <n v="5021"/>
  </r>
  <r>
    <x v="1"/>
    <x v="0"/>
    <m/>
    <x v="454"/>
    <d v="2021-09-10T00:00:00"/>
    <x v="2"/>
    <n v="7000123286"/>
    <n v="0"/>
    <x v="3"/>
    <x v="3"/>
    <n v="0"/>
    <n v="0"/>
    <n v="0"/>
    <x v="8"/>
    <x v="5"/>
    <s v="Linie 23"/>
    <n v="5023"/>
  </r>
  <r>
    <x v="1"/>
    <x v="0"/>
    <n v="58000955"/>
    <x v="519"/>
    <d v="2021-09-11T00:00:00"/>
    <x v="2"/>
    <n v="7000123208"/>
    <n v="68"/>
    <x v="2"/>
    <x v="0"/>
    <n v="81.599999999999994"/>
    <n v="7.6059999999999999"/>
    <n v="620.64959999999996"/>
    <x v="8"/>
    <x v="5"/>
    <s v="Linie 22"/>
    <n v="5022"/>
  </r>
  <r>
    <x v="1"/>
    <x v="0"/>
    <n v="58000985"/>
    <x v="835"/>
    <d v="2021-09-11T00:00:00"/>
    <x v="2"/>
    <n v="7000123118"/>
    <n v="68"/>
    <x v="2"/>
    <x v="0"/>
    <n v="67.319999999999993"/>
    <n v="7.3181000000000003"/>
    <n v="492.654492"/>
    <x v="8"/>
    <x v="5"/>
    <s v="Linie 21"/>
    <n v="5021"/>
  </r>
  <r>
    <x v="1"/>
    <x v="0"/>
    <n v="58001013"/>
    <x v="422"/>
    <d v="2021-09-11T00:00:00"/>
    <x v="2"/>
    <n v="7000123125"/>
    <n v="102"/>
    <x v="2"/>
    <x v="0"/>
    <n v="100.98"/>
    <n v="7.32"/>
    <n v="739.17359999999996"/>
    <x v="8"/>
    <x v="5"/>
    <s v="Linie 21"/>
    <n v="5021"/>
  </r>
  <r>
    <x v="1"/>
    <x v="0"/>
    <n v="58001052"/>
    <x v="431"/>
    <d v="2021-09-11T00:00:00"/>
    <x v="2"/>
    <n v="7000123138"/>
    <n v="74"/>
    <x v="2"/>
    <x v="0"/>
    <n v="73.260000000000005"/>
    <n v="7.3166000000000002"/>
    <n v="536.01411599999994"/>
    <x v="8"/>
    <x v="5"/>
    <s v="Linie 21"/>
    <n v="5021"/>
  </r>
  <r>
    <x v="1"/>
    <x v="0"/>
    <n v="58001081"/>
    <x v="717"/>
    <d v="2021-09-11T00:00:00"/>
    <x v="2"/>
    <n v="7000123211"/>
    <n v="204"/>
    <x v="2"/>
    <x v="0"/>
    <n v="244.8"/>
    <n v="7.6127000000000002"/>
    <n v="1863.58896"/>
    <x v="8"/>
    <x v="5"/>
    <s v="Linie 22"/>
    <n v="5022"/>
  </r>
  <r>
    <x v="1"/>
    <x v="0"/>
    <m/>
    <x v="135"/>
    <d v="2021-09-11T00:00:00"/>
    <x v="2"/>
    <n v="7000123285"/>
    <n v="0.01"/>
    <x v="1"/>
    <x v="1"/>
    <n v="0"/>
    <n v="0"/>
    <n v="0"/>
    <x v="8"/>
    <x v="5"/>
    <s v="Linie 23"/>
    <n v="5023"/>
  </r>
  <r>
    <x v="1"/>
    <x v="0"/>
    <n v="57000624"/>
    <x v="84"/>
    <d v="2021-09-12T00:00:00"/>
    <x v="2"/>
    <n v="7000123404"/>
    <n v="1700"/>
    <x v="2"/>
    <x v="0"/>
    <n v="2040"/>
    <n v="4.4725000000000001"/>
    <n v="9123.9"/>
    <x v="8"/>
    <x v="5"/>
    <s v="Linie 22"/>
    <n v="5022"/>
  </r>
  <r>
    <x v="1"/>
    <x v="0"/>
    <n v="57000686"/>
    <x v="378"/>
    <d v="2021-09-12T00:00:00"/>
    <x v="2"/>
    <n v="7000123199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12T00:00:00"/>
    <x v="2"/>
    <n v="7000123402"/>
    <n v="68"/>
    <x v="2"/>
    <x v="0"/>
    <n v="81.599999999999994"/>
    <n v="4.5068000000000001"/>
    <n v="367.75488000000001"/>
    <x v="8"/>
    <x v="5"/>
    <s v="Linie 22"/>
    <n v="5022"/>
  </r>
  <r>
    <x v="1"/>
    <x v="0"/>
    <n v="57000729"/>
    <x v="790"/>
    <d v="2021-09-12T00:00:00"/>
    <x v="2"/>
    <n v="7000123201"/>
    <n v="68"/>
    <x v="2"/>
    <x v="0"/>
    <n v="81.599999999999994"/>
    <n v="4.5053000000000001"/>
    <n v="367.63247999999999"/>
    <x v="8"/>
    <x v="5"/>
    <s v="Linie 22"/>
    <n v="5022"/>
  </r>
  <r>
    <x v="1"/>
    <x v="0"/>
    <n v="58000668"/>
    <x v="236"/>
    <d v="2021-09-12T00:00:00"/>
    <x v="2"/>
    <n v="7000123084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12T00:00:00"/>
    <x v="2"/>
    <n v="7000123085"/>
    <n v="34"/>
    <x v="2"/>
    <x v="0"/>
    <n v="33.659999999999997"/>
    <n v="6.7253999999999996"/>
    <n v="226.37696399999999"/>
    <x v="8"/>
    <x v="5"/>
    <s v="Linie 21"/>
    <n v="5021"/>
  </r>
  <r>
    <x v="1"/>
    <x v="0"/>
    <n v="58000721"/>
    <x v="706"/>
    <d v="2021-09-12T00:00:00"/>
    <x v="2"/>
    <n v="7000123087"/>
    <n v="34"/>
    <x v="2"/>
    <x v="0"/>
    <n v="33.659999999999997"/>
    <n v="6.7342000000000004"/>
    <n v="226.67317199999999"/>
    <x v="8"/>
    <x v="5"/>
    <s v="Linie 21"/>
    <n v="5021"/>
  </r>
  <r>
    <x v="1"/>
    <x v="0"/>
    <n v="58000746"/>
    <x v="253"/>
    <d v="2021-09-12T00:00:00"/>
    <x v="2"/>
    <n v="7000123092"/>
    <n v="136"/>
    <x v="2"/>
    <x v="0"/>
    <n v="134.63999999999999"/>
    <n v="6.7253999999999996"/>
    <n v="905.50785599999995"/>
    <x v="8"/>
    <x v="5"/>
    <s v="Linie 21"/>
    <n v="5021"/>
  </r>
  <r>
    <x v="1"/>
    <x v="0"/>
    <n v="58000751"/>
    <x v="254"/>
    <d v="2021-09-12T00:00:00"/>
    <x v="2"/>
    <n v="7000123241"/>
    <n v="68"/>
    <x v="2"/>
    <x v="0"/>
    <n v="68"/>
    <n v="8.7841000000000005"/>
    <n v="597.31880000000001"/>
    <x v="8"/>
    <x v="5"/>
    <s v="Linie 23"/>
    <n v="5023"/>
  </r>
  <r>
    <x v="1"/>
    <x v="0"/>
    <n v="58000765"/>
    <x v="707"/>
    <d v="2021-09-12T00:00:00"/>
    <x v="2"/>
    <n v="7000123205"/>
    <n v="34"/>
    <x v="2"/>
    <x v="0"/>
    <n v="40.799999999999997"/>
    <n v="7.6036000000000001"/>
    <n v="310.22687999999999"/>
    <x v="8"/>
    <x v="5"/>
    <s v="Linie 22"/>
    <n v="5022"/>
  </r>
  <r>
    <x v="1"/>
    <x v="0"/>
    <n v="58000772"/>
    <x v="406"/>
    <d v="2021-09-12T00:00:00"/>
    <x v="2"/>
    <n v="7000123094"/>
    <n v="102"/>
    <x v="2"/>
    <x v="0"/>
    <n v="100.98"/>
    <n v="7.2915999999999999"/>
    <n v="736.30576799999994"/>
    <x v="8"/>
    <x v="5"/>
    <s v="Linie 21"/>
    <n v="5021"/>
  </r>
  <r>
    <x v="1"/>
    <x v="0"/>
    <n v="58000827"/>
    <x v="753"/>
    <d v="2021-09-12T00:00:00"/>
    <x v="2"/>
    <n v="7000123247"/>
    <n v="340"/>
    <x v="2"/>
    <x v="0"/>
    <n v="340"/>
    <n v="6.5709999999999997"/>
    <n v="2234.14"/>
    <x v="8"/>
    <x v="5"/>
    <s v="Linie 23"/>
    <n v="5023"/>
  </r>
  <r>
    <x v="1"/>
    <x v="0"/>
    <n v="58000838"/>
    <x v="516"/>
    <d v="2021-09-12T00:00:00"/>
    <x v="2"/>
    <n v="7000123206"/>
    <n v="170"/>
    <x v="2"/>
    <x v="0"/>
    <n v="204"/>
    <n v="7.5674999999999999"/>
    <n v="1543.77"/>
    <x v="8"/>
    <x v="5"/>
    <s v="Linie 22"/>
    <n v="5022"/>
  </r>
  <r>
    <x v="1"/>
    <x v="0"/>
    <n v="58000841"/>
    <x v="104"/>
    <d v="2021-09-12T00:00:00"/>
    <x v="2"/>
    <n v="7000123073"/>
    <n v="1020"/>
    <x v="2"/>
    <x v="0"/>
    <n v="1101.5999999999999"/>
    <n v="9.9016000000000002"/>
    <n v="10907.602559999999"/>
    <x v="8"/>
    <x v="5"/>
    <s v="Linie 20"/>
    <n v="5020"/>
  </r>
  <r>
    <x v="1"/>
    <x v="0"/>
    <n v="58000845"/>
    <x v="596"/>
    <d v="2021-09-12T00:00:00"/>
    <x v="2"/>
    <n v="7000123207"/>
    <n v="765"/>
    <x v="2"/>
    <x v="0"/>
    <n v="765"/>
    <n v="9.4031000000000002"/>
    <n v="7193.3715000000002"/>
    <x v="8"/>
    <x v="5"/>
    <s v="Linie 22"/>
    <n v="5022"/>
  </r>
  <r>
    <x v="1"/>
    <x v="0"/>
    <n v="58000846"/>
    <x v="708"/>
    <d v="2021-09-12T00:00:00"/>
    <x v="2"/>
    <n v="7000123098"/>
    <n v="340"/>
    <x v="2"/>
    <x v="0"/>
    <n v="336.6"/>
    <n v="7.2548000000000004"/>
    <n v="2441.9656799999998"/>
    <x v="8"/>
    <x v="5"/>
    <s v="Linie 21"/>
    <n v="5021"/>
  </r>
  <r>
    <x v="1"/>
    <x v="0"/>
    <n v="58000863"/>
    <x v="261"/>
    <d v="2021-09-12T00:00:00"/>
    <x v="2"/>
    <n v="7000123252"/>
    <n v="170"/>
    <x v="2"/>
    <x v="0"/>
    <n v="170"/>
    <n v="8.7910000000000004"/>
    <n v="1494.47"/>
    <x v="8"/>
    <x v="5"/>
    <s v="Linie 23"/>
    <n v="5023"/>
  </r>
  <r>
    <x v="1"/>
    <x v="0"/>
    <n v="58000896"/>
    <x v="865"/>
    <d v="2021-09-12T00:00:00"/>
    <x v="2"/>
    <n v="7000123327"/>
    <n v="136"/>
    <x v="2"/>
    <x v="0"/>
    <n v="134.63999999999999"/>
    <n v="7.5039999999999996"/>
    <n v="1010.33856"/>
    <x v="8"/>
    <x v="5"/>
    <s v="Linie 21"/>
    <n v="5021"/>
  </r>
  <r>
    <x v="1"/>
    <x v="0"/>
    <n v="58000904"/>
    <x v="268"/>
    <d v="2021-09-12T00:00:00"/>
    <x v="2"/>
    <n v="7000123101"/>
    <n v="170"/>
    <x v="2"/>
    <x v="0"/>
    <n v="168.3"/>
    <n v="7.5054999999999996"/>
    <n v="1263.1756499999999"/>
    <x v="8"/>
    <x v="5"/>
    <s v="Linie 21"/>
    <n v="5021"/>
  </r>
  <r>
    <x v="1"/>
    <x v="0"/>
    <n v="58000927"/>
    <x v="575"/>
    <d v="2021-09-12T00:00:00"/>
    <x v="2"/>
    <n v="7000123106"/>
    <n v="170"/>
    <x v="2"/>
    <x v="0"/>
    <n v="168.3"/>
    <n v="7.3616999999999999"/>
    <n v="1238.9741100000001"/>
    <x v="8"/>
    <x v="5"/>
    <s v="Linie 21"/>
    <n v="5021"/>
  </r>
  <r>
    <x v="1"/>
    <x v="0"/>
    <n v="58000928"/>
    <x v="106"/>
    <d v="2021-09-12T00:00:00"/>
    <x v="2"/>
    <n v="7000123107"/>
    <n v="34"/>
    <x v="2"/>
    <x v="0"/>
    <n v="33.659999999999997"/>
    <n v="7.3989000000000003"/>
    <n v="249.04697400000001"/>
    <x v="8"/>
    <x v="5"/>
    <s v="Linie 21"/>
    <n v="5021"/>
  </r>
  <r>
    <x v="1"/>
    <x v="0"/>
    <n v="58000929"/>
    <x v="107"/>
    <d v="2021-09-12T00:00:00"/>
    <x v="2"/>
    <n v="7000123108"/>
    <n v="34"/>
    <x v="2"/>
    <x v="0"/>
    <n v="33.659999999999997"/>
    <n v="7.4116"/>
    <n v="249.474456"/>
    <x v="8"/>
    <x v="5"/>
    <s v="Linie 21"/>
    <n v="5021"/>
  </r>
  <r>
    <x v="1"/>
    <x v="0"/>
    <n v="58000931"/>
    <x v="108"/>
    <d v="2021-09-12T00:00:00"/>
    <x v="2"/>
    <n v="7000123109"/>
    <n v="136"/>
    <x v="2"/>
    <x v="0"/>
    <n v="134.63999999999999"/>
    <n v="7.4097"/>
    <n v="997.64200800000003"/>
    <x v="8"/>
    <x v="5"/>
    <s v="Linie 21"/>
    <n v="5021"/>
  </r>
  <r>
    <x v="1"/>
    <x v="0"/>
    <n v="58000952"/>
    <x v="275"/>
    <d v="2021-09-12T00:00:00"/>
    <x v="2"/>
    <n v="7000123261"/>
    <n v="68"/>
    <x v="2"/>
    <x v="0"/>
    <n v="68"/>
    <n v="8.7815999999999992"/>
    <n v="597.14880000000005"/>
    <x v="8"/>
    <x v="5"/>
    <s v="Linie 23"/>
    <n v="5023"/>
  </r>
  <r>
    <x v="1"/>
    <x v="0"/>
    <n v="58000954"/>
    <x v="577"/>
    <d v="2021-09-12T00:00:00"/>
    <x v="2"/>
    <n v="7000123113"/>
    <n v="68"/>
    <x v="2"/>
    <x v="0"/>
    <n v="67.319999999999993"/>
    <n v="7.4071999999999996"/>
    <n v="498.65270400000003"/>
    <x v="8"/>
    <x v="5"/>
    <s v="Linie 21"/>
    <n v="5021"/>
  </r>
  <r>
    <x v="1"/>
    <x v="0"/>
    <n v="58000961"/>
    <x v="726"/>
    <d v="2021-09-12T00:00:00"/>
    <x v="2"/>
    <n v="7000123333"/>
    <n v="136"/>
    <x v="2"/>
    <x v="0"/>
    <n v="134.63999999999999"/>
    <n v="6.6875"/>
    <n v="900.40499999999997"/>
    <x v="8"/>
    <x v="5"/>
    <s v="Linie 21"/>
    <n v="5021"/>
  </r>
  <r>
    <x v="1"/>
    <x v="0"/>
    <n v="58000963"/>
    <x v="109"/>
    <d v="2021-09-12T00:00:00"/>
    <x v="2"/>
    <n v="7000123115"/>
    <n v="68"/>
    <x v="2"/>
    <x v="0"/>
    <n v="67.319999999999993"/>
    <n v="7.4051999999999998"/>
    <n v="498.51806399999998"/>
    <x v="8"/>
    <x v="5"/>
    <s v="Linie 21"/>
    <n v="5021"/>
  </r>
  <r>
    <x v="1"/>
    <x v="0"/>
    <n v="58000964"/>
    <x v="756"/>
    <d v="2021-09-12T00:00:00"/>
    <x v="2"/>
    <n v="7000123264"/>
    <n v="68"/>
    <x v="2"/>
    <x v="0"/>
    <n v="68"/>
    <n v="6.6166"/>
    <n v="449.92880000000002"/>
    <x v="8"/>
    <x v="5"/>
    <s v="Linie 23"/>
    <n v="5023"/>
  </r>
  <r>
    <x v="1"/>
    <x v="0"/>
    <n v="58000977"/>
    <x v="869"/>
    <d v="2021-09-12T00:00:00"/>
    <x v="2"/>
    <n v="7000123309"/>
    <n v="68"/>
    <x v="2"/>
    <x v="0"/>
    <n v="67.319999999999993"/>
    <n v="7.5378999999999996"/>
    <n v="507.45142800000002"/>
    <x v="8"/>
    <x v="5"/>
    <s v="Linie 21"/>
    <n v="5021"/>
  </r>
  <r>
    <x v="1"/>
    <x v="0"/>
    <n v="58000988"/>
    <x v="757"/>
    <d v="2021-09-12T00:00:00"/>
    <x v="2"/>
    <n v="7000123267"/>
    <n v="68"/>
    <x v="2"/>
    <x v="0"/>
    <n v="68"/>
    <n v="6.6181000000000001"/>
    <n v="450.0308"/>
    <x v="8"/>
    <x v="5"/>
    <s v="Linie 23"/>
    <n v="5023"/>
  </r>
  <r>
    <x v="1"/>
    <x v="0"/>
    <n v="58000992"/>
    <x v="870"/>
    <d v="2021-09-12T00:00:00"/>
    <x v="2"/>
    <n v="7000123331"/>
    <n v="65"/>
    <x v="2"/>
    <x v="0"/>
    <n v="64.349999999999994"/>
    <n v="7.5073999999999996"/>
    <n v="483.10118999999997"/>
    <x v="8"/>
    <x v="5"/>
    <s v="Linie 21"/>
    <n v="5021"/>
  </r>
  <r>
    <x v="1"/>
    <x v="0"/>
    <n v="58000999"/>
    <x v="279"/>
    <d v="2021-09-12T00:00:00"/>
    <x v="2"/>
    <n v="7000123122"/>
    <n v="136"/>
    <x v="2"/>
    <x v="0"/>
    <n v="134.63999999999999"/>
    <n v="6.7214999999999998"/>
    <n v="904.98275999999998"/>
    <x v="8"/>
    <x v="5"/>
    <s v="Linie 21"/>
    <n v="5021"/>
  </r>
  <r>
    <x v="1"/>
    <x v="0"/>
    <n v="58001000"/>
    <x v="837"/>
    <d v="2021-09-12T00:00:00"/>
    <x v="2"/>
    <n v="7000123269"/>
    <n v="68"/>
    <x v="2"/>
    <x v="0"/>
    <n v="68"/>
    <n v="8.7815999999999992"/>
    <n v="597.14880000000005"/>
    <x v="8"/>
    <x v="5"/>
    <s v="Linie 23"/>
    <n v="5023"/>
  </r>
  <r>
    <x v="1"/>
    <x v="0"/>
    <n v="58001009"/>
    <x v="579"/>
    <d v="2021-09-12T00:00:00"/>
    <x v="2"/>
    <n v="7000123209"/>
    <n v="425"/>
    <x v="2"/>
    <x v="0"/>
    <n v="425"/>
    <n v="8.0266999999999999"/>
    <n v="3411.3474999999999"/>
    <x v="8"/>
    <x v="5"/>
    <s v="Linie 22"/>
    <n v="5022"/>
  </r>
  <r>
    <x v="1"/>
    <x v="0"/>
    <n v="58001016"/>
    <x v="522"/>
    <d v="2021-09-12T00:00:00"/>
    <x v="2"/>
    <n v="7000123126"/>
    <n v="68"/>
    <x v="2"/>
    <x v="0"/>
    <n v="67.319999999999993"/>
    <n v="7.7843"/>
    <n v="524.03907600000002"/>
    <x v="8"/>
    <x v="5"/>
    <s v="Linie 21"/>
    <n v="5021"/>
  </r>
  <r>
    <x v="1"/>
    <x v="0"/>
    <n v="58001022"/>
    <x v="523"/>
    <d v="2021-09-12T00:00:00"/>
    <x v="2"/>
    <n v="7000123128"/>
    <n v="765"/>
    <x v="2"/>
    <x v="0"/>
    <n v="757.35"/>
    <n v="7.7476000000000003"/>
    <n v="5867.6448600000003"/>
    <x v="8"/>
    <x v="5"/>
    <s v="Linie 21"/>
    <n v="5021"/>
  </r>
  <r>
    <x v="1"/>
    <x v="0"/>
    <n v="58001049"/>
    <x v="283"/>
    <d v="2021-09-12T00:00:00"/>
    <x v="2"/>
    <n v="7000123136"/>
    <n v="68"/>
    <x v="2"/>
    <x v="0"/>
    <n v="67.319999999999993"/>
    <n v="7.5098000000000003"/>
    <n v="505.55973599999999"/>
    <x v="8"/>
    <x v="5"/>
    <s v="Linie 21"/>
    <n v="5021"/>
  </r>
  <r>
    <x v="1"/>
    <x v="0"/>
    <n v="58001059"/>
    <x v="111"/>
    <d v="2021-09-12T00:00:00"/>
    <x v="2"/>
    <n v="7000123210"/>
    <n v="340"/>
    <x v="2"/>
    <x v="0"/>
    <n v="340"/>
    <n v="10.8475"/>
    <n v="3688.15"/>
    <x v="8"/>
    <x v="5"/>
    <s v="Linie 22"/>
    <n v="5022"/>
  </r>
  <r>
    <x v="1"/>
    <x v="0"/>
    <n v="58001065"/>
    <x v="284"/>
    <d v="2021-09-12T00:00:00"/>
    <x v="2"/>
    <n v="7000123139"/>
    <n v="136"/>
    <x v="2"/>
    <x v="0"/>
    <n v="134.63999999999999"/>
    <n v="6.7577999999999996"/>
    <n v="909.87019199999997"/>
    <x v="8"/>
    <x v="5"/>
    <s v="Linie 21"/>
    <n v="5021"/>
  </r>
  <r>
    <x v="1"/>
    <x v="0"/>
    <n v="58001083"/>
    <x v="113"/>
    <d v="2021-09-12T00:00:00"/>
    <x v="2"/>
    <n v="7000123212"/>
    <n v="136"/>
    <x v="2"/>
    <x v="0"/>
    <n v="136"/>
    <n v="10.891"/>
    <n v="1481.1759999999999"/>
    <x v="8"/>
    <x v="5"/>
    <s v="Linie 22"/>
    <n v="5022"/>
  </r>
  <r>
    <x v="1"/>
    <x v="0"/>
    <n v="58001084"/>
    <x v="582"/>
    <d v="2021-09-12T00:00:00"/>
    <x v="2"/>
    <n v="7000123213"/>
    <n v="136"/>
    <x v="2"/>
    <x v="0"/>
    <n v="136"/>
    <n v="8.0784000000000002"/>
    <n v="1098.6623999999999"/>
    <x v="8"/>
    <x v="5"/>
    <s v="Linie 22"/>
    <n v="5022"/>
  </r>
  <r>
    <x v="1"/>
    <x v="0"/>
    <n v="58001092"/>
    <x v="883"/>
    <d v="2021-09-12T00:00:00"/>
    <x v="2"/>
    <n v="7000123144"/>
    <n v="68"/>
    <x v="2"/>
    <x v="0"/>
    <n v="67.319999999999993"/>
    <n v="7.5015999999999998"/>
    <n v="505.00771200000003"/>
    <x v="8"/>
    <x v="5"/>
    <s v="Linie 21"/>
    <n v="5021"/>
  </r>
  <r>
    <x v="1"/>
    <x v="0"/>
    <m/>
    <x v="133"/>
    <d v="2021-09-12T00:00:00"/>
    <x v="2"/>
    <n v="7000123168"/>
    <n v="0"/>
    <x v="3"/>
    <x v="3"/>
    <n v="0"/>
    <n v="0"/>
    <n v="0"/>
    <x v="8"/>
    <x v="5"/>
    <s v="Linie 21"/>
    <n v="5021"/>
  </r>
  <r>
    <x v="1"/>
    <x v="0"/>
    <m/>
    <x v="133"/>
    <d v="2021-09-12T00:00:00"/>
    <x v="2"/>
    <n v="7000123169"/>
    <n v="0"/>
    <x v="3"/>
    <x v="3"/>
    <n v="0"/>
    <n v="0"/>
    <n v="0"/>
    <x v="8"/>
    <x v="5"/>
    <s v="Linie 21"/>
    <n v="5021"/>
  </r>
  <r>
    <x v="1"/>
    <x v="0"/>
    <m/>
    <x v="133"/>
    <d v="2021-09-12T00:00:00"/>
    <x v="2"/>
    <n v="7000123344"/>
    <n v="0"/>
    <x v="3"/>
    <x v="3"/>
    <n v="0"/>
    <n v="0"/>
    <n v="0"/>
    <x v="8"/>
    <x v="5"/>
    <s v="Linie 21"/>
    <n v="5021"/>
  </r>
  <r>
    <x v="1"/>
    <x v="0"/>
    <m/>
    <x v="134"/>
    <d v="2021-09-12T00:00:00"/>
    <x v="2"/>
    <n v="7000123279"/>
    <n v="0.01"/>
    <x v="1"/>
    <x v="1"/>
    <n v="0"/>
    <n v="0"/>
    <n v="0"/>
    <x v="8"/>
    <x v="5"/>
    <s v="Linie 22"/>
    <n v="5022"/>
  </r>
  <r>
    <x v="1"/>
    <x v="0"/>
    <m/>
    <x v="134"/>
    <d v="2021-09-12T00:00:00"/>
    <x v="2"/>
    <n v="7000123280"/>
    <n v="0.01"/>
    <x v="1"/>
    <x v="1"/>
    <n v="0"/>
    <n v="0"/>
    <n v="0"/>
    <x v="8"/>
    <x v="5"/>
    <s v="Linie 22"/>
    <n v="5022"/>
  </r>
  <r>
    <x v="1"/>
    <x v="0"/>
    <m/>
    <x v="453"/>
    <d v="2021-09-12T00:00:00"/>
    <x v="2"/>
    <n v="7000122501"/>
    <n v="0"/>
    <x v="3"/>
    <x v="3"/>
    <n v="0"/>
    <n v="0"/>
    <n v="0"/>
    <x v="8"/>
    <x v="5"/>
    <s v="Linie 21"/>
    <n v="5021"/>
  </r>
  <r>
    <x v="1"/>
    <x v="0"/>
    <m/>
    <x v="764"/>
    <d v="2021-09-12T00:00:00"/>
    <x v="2"/>
    <n v="7000123281"/>
    <n v="0.01"/>
    <x v="1"/>
    <x v="1"/>
    <n v="0"/>
    <n v="0"/>
    <n v="0"/>
    <x v="8"/>
    <x v="5"/>
    <s v="Linie 22"/>
    <n v="5022"/>
  </r>
  <r>
    <x v="1"/>
    <x v="0"/>
    <m/>
    <x v="454"/>
    <d v="2021-09-12T00:00:00"/>
    <x v="2"/>
    <n v="7000123288"/>
    <n v="0"/>
    <x v="3"/>
    <x v="3"/>
    <n v="0"/>
    <n v="0"/>
    <n v="0"/>
    <x v="8"/>
    <x v="5"/>
    <s v="Linie 23"/>
    <n v="5023"/>
  </r>
  <r>
    <x v="1"/>
    <x v="0"/>
    <n v="23500012"/>
    <x v="766"/>
    <d v="2021-09-13T00:00:00"/>
    <x v="2"/>
    <n v="7000122758"/>
    <n v="1008"/>
    <x v="0"/>
    <x v="0"/>
    <n v="1008"/>
    <n v="7.4252000000000002"/>
    <n v="7484.6016"/>
    <x v="0"/>
    <x v="0"/>
    <s v="Große Schneidemaschine Lachnit"/>
    <n v="1100"/>
  </r>
  <r>
    <x v="1"/>
    <x v="0"/>
    <n v="23500013"/>
    <x v="727"/>
    <d v="2021-09-13T00:00:00"/>
    <x v="2"/>
    <n v="7000122761"/>
    <n v="610.5"/>
    <x v="0"/>
    <x v="0"/>
    <n v="610.5"/>
    <n v="6.8244999999999996"/>
    <n v="4166.35725"/>
    <x v="0"/>
    <x v="0"/>
    <s v="Große Schneidemaschine Lachnit"/>
    <n v="1100"/>
  </r>
  <r>
    <x v="1"/>
    <x v="0"/>
    <n v="23500099"/>
    <x v="141"/>
    <d v="2021-09-13T00:00:00"/>
    <x v="2"/>
    <n v="7000123569"/>
    <n v="8158"/>
    <x v="0"/>
    <x v="0"/>
    <n v="8158"/>
    <n v="3.0956999999999999"/>
    <n v="25254.720600000001"/>
    <x v="0"/>
    <x v="0"/>
    <s v="Kleine Schneidemaschine Käseteiler"/>
    <n v="1200"/>
  </r>
  <r>
    <x v="1"/>
    <x v="0"/>
    <n v="23500273"/>
    <x v="457"/>
    <d v="2021-09-13T00:00:00"/>
    <x v="2"/>
    <n v="7000123571"/>
    <n v="4425.5"/>
    <x v="0"/>
    <x v="0"/>
    <n v="4425.5"/>
    <n v="3.0524"/>
    <n v="13508.396199999999"/>
    <x v="0"/>
    <x v="0"/>
    <s v="Kleine Schneidemaschine Käseteiler"/>
    <n v="1200"/>
  </r>
  <r>
    <x v="1"/>
    <x v="0"/>
    <n v="23500284"/>
    <x v="1"/>
    <d v="2021-09-13T00:00:00"/>
    <x v="2"/>
    <n v="7000123677"/>
    <n v="25"/>
    <x v="0"/>
    <x v="0"/>
    <n v="25"/>
    <n v="3.9931999999999999"/>
    <n v="99.83"/>
    <x v="0"/>
    <x v="0"/>
    <s v="Schmelze Zutatenvorb."/>
    <n v="1400"/>
  </r>
  <r>
    <x v="1"/>
    <x v="0"/>
    <n v="23500284"/>
    <x v="1"/>
    <d v="2021-09-13T00:00:00"/>
    <x v="2"/>
    <n v="7000123750"/>
    <n v="52"/>
    <x v="0"/>
    <x v="0"/>
    <n v="52"/>
    <n v="3.9931999999999999"/>
    <n v="207.6464"/>
    <x v="0"/>
    <x v="0"/>
    <s v="Schmelze Zutatenvorb."/>
    <n v="1400"/>
  </r>
  <r>
    <x v="1"/>
    <x v="0"/>
    <n v="23500285"/>
    <x v="537"/>
    <d v="2021-09-13T00:00:00"/>
    <x v="2"/>
    <n v="7000123674"/>
    <n v="0"/>
    <x v="0"/>
    <x v="0"/>
    <n v="0"/>
    <n v="4.2819000000000003"/>
    <n v="0"/>
    <x v="0"/>
    <x v="0"/>
    <s v="Wolf Zutatenvorbereitung"/>
    <n v="1430"/>
  </r>
  <r>
    <x v="1"/>
    <x v="0"/>
    <n v="23500302"/>
    <x v="4"/>
    <d v="2021-09-13T00:00:00"/>
    <x v="2"/>
    <n v="7000123675"/>
    <n v="315"/>
    <x v="0"/>
    <x v="0"/>
    <n v="315"/>
    <n v="5.6374000000000004"/>
    <n v="1775.7809999999999"/>
    <x v="0"/>
    <x v="0"/>
    <s v="Holac Zutatenvorbereitung"/>
    <n v="1410"/>
  </r>
  <r>
    <x v="1"/>
    <x v="0"/>
    <n v="23500305"/>
    <x v="4"/>
    <d v="2021-09-13T00:00:00"/>
    <x v="2"/>
    <n v="7000123676"/>
    <n v="382"/>
    <x v="0"/>
    <x v="0"/>
    <n v="382"/>
    <n v="4.4934000000000003"/>
    <n v="1716.4788000000001"/>
    <x v="0"/>
    <x v="0"/>
    <s v="Holac Zutatenvorbereitung"/>
    <n v="1410"/>
  </r>
  <r>
    <x v="1"/>
    <x v="0"/>
    <n v="23500348"/>
    <x v="887"/>
    <d v="2021-09-13T00:00:00"/>
    <x v="2"/>
    <n v="7000123749"/>
    <n v="285"/>
    <x v="1"/>
    <x v="1"/>
    <n v="0"/>
    <n v="0.57220000000000004"/>
    <n v="163.077"/>
    <x v="0"/>
    <x v="0"/>
    <s v="Schmelze Zutatenvorb."/>
    <n v="1400"/>
  </r>
  <r>
    <x v="1"/>
    <x v="0"/>
    <n v="23500369"/>
    <x v="146"/>
    <d v="2021-09-13T00:00:00"/>
    <x v="2"/>
    <n v="7000123806"/>
    <n v="68"/>
    <x v="0"/>
    <x v="0"/>
    <n v="68"/>
    <n v="1.1600999999999999"/>
    <n v="78.886799999999994"/>
    <x v="0"/>
    <x v="0"/>
    <s v="Schälen"/>
    <n v="5903"/>
  </r>
  <r>
    <x v="1"/>
    <x v="0"/>
    <n v="23500394"/>
    <x v="670"/>
    <d v="2021-09-13T00:00:00"/>
    <x v="2"/>
    <n v="7000121379"/>
    <n v="60"/>
    <x v="0"/>
    <x v="0"/>
    <n v="60"/>
    <n v="9.2812999999999999"/>
    <n v="556.87800000000004"/>
    <x v="4"/>
    <x v="1"/>
    <s v="Röstofen"/>
    <n v="5420"/>
  </r>
  <r>
    <x v="1"/>
    <x v="0"/>
    <n v="23500426"/>
    <x v="803"/>
    <d v="2021-09-13T00:00:00"/>
    <x v="2"/>
    <n v="7000122778"/>
    <n v="2623"/>
    <x v="0"/>
    <x v="0"/>
    <n v="2623"/>
    <n v="4.4999000000000002"/>
    <n v="11803.2377"/>
    <x v="0"/>
    <x v="0"/>
    <s v="Große Schneidemaschine Lachnit"/>
    <n v="1100"/>
  </r>
  <r>
    <x v="1"/>
    <x v="0"/>
    <n v="23500507"/>
    <x v="1002"/>
    <d v="2021-09-13T00:00:00"/>
    <x v="2"/>
    <n v="7000123710"/>
    <n v="140"/>
    <x v="1"/>
    <x v="1"/>
    <n v="0"/>
    <n v="0.97399999999999998"/>
    <n v="136.36000000000001"/>
    <x v="0"/>
    <x v="0"/>
    <s v="Schmelze Zutatenvorb."/>
    <n v="1400"/>
  </r>
  <r>
    <x v="1"/>
    <x v="0"/>
    <n v="29600001"/>
    <x v="604"/>
    <d v="2021-09-13T00:00:00"/>
    <x v="2"/>
    <n v="7000123808"/>
    <n v="1885"/>
    <x v="0"/>
    <x v="0"/>
    <n v="1885"/>
    <n v="2"/>
    <n v="3770"/>
    <x v="0"/>
    <x v="0"/>
    <s v="Rohware aus-/umpacken, vorbereiten"/>
    <n v="1300"/>
  </r>
  <r>
    <x v="1"/>
    <x v="0"/>
    <n v="29600005"/>
    <x v="151"/>
    <d v="2021-09-13T00:00:00"/>
    <x v="2"/>
    <n v="7000123818"/>
    <n v="1224"/>
    <x v="0"/>
    <x v="0"/>
    <n v="1224"/>
    <n v="2"/>
    <n v="2448"/>
    <x v="0"/>
    <x v="0"/>
    <s v="Rohware aus-/umpacken, vorbereiten"/>
    <n v="1300"/>
  </r>
  <r>
    <x v="1"/>
    <x v="0"/>
    <n v="29600007"/>
    <x v="152"/>
    <d v="2021-09-13T00:00:00"/>
    <x v="2"/>
    <n v="7000123820"/>
    <n v="355.66"/>
    <x v="0"/>
    <x v="0"/>
    <n v="355.66"/>
    <n v="0.5"/>
    <n v="177.83"/>
    <x v="0"/>
    <x v="0"/>
    <s v="Rohware aus-/umpacken, vorbereiten"/>
    <n v="1300"/>
  </r>
  <r>
    <x v="1"/>
    <x v="0"/>
    <n v="29600008"/>
    <x v="153"/>
    <d v="2021-09-13T00:00:00"/>
    <x v="2"/>
    <n v="7000123754"/>
    <n v="218"/>
    <x v="0"/>
    <x v="0"/>
    <n v="218"/>
    <n v="0.5"/>
    <n v="109"/>
    <x v="0"/>
    <x v="0"/>
    <s v="Rohware aus-/umpacken, vorbereiten"/>
    <n v="1300"/>
  </r>
  <r>
    <x v="1"/>
    <x v="0"/>
    <n v="31000142"/>
    <x v="538"/>
    <d v="2021-09-13T00:00:00"/>
    <x v="2"/>
    <n v="7000123290"/>
    <n v="0"/>
    <x v="1"/>
    <x v="1"/>
    <n v="0"/>
    <n v="12.0174"/>
    <n v="0"/>
    <x v="1"/>
    <x v="0"/>
    <s v="Füller unter UHT"/>
    <n v="3040"/>
  </r>
  <r>
    <x v="1"/>
    <x v="0"/>
    <n v="31000154"/>
    <x v="910"/>
    <d v="2021-09-13T00:00:00"/>
    <x v="2"/>
    <n v="7000123628"/>
    <n v="428"/>
    <x v="1"/>
    <x v="1"/>
    <n v="4280"/>
    <n v="14.897"/>
    <n v="6375.9160000000002"/>
    <x v="1"/>
    <x v="0"/>
    <s v="Füller unter Thrun 2"/>
    <n v="3030"/>
  </r>
  <r>
    <x v="1"/>
    <x v="0"/>
    <n v="31000165"/>
    <x v="1003"/>
    <d v="2021-09-13T00:00:00"/>
    <x v="2"/>
    <n v="7000123611"/>
    <n v="0"/>
    <x v="1"/>
    <x v="1"/>
    <n v="0"/>
    <n v="6.8606999999999996"/>
    <n v="0"/>
    <x v="1"/>
    <x v="0"/>
    <s v="Füller unter UHT"/>
    <n v="3040"/>
  </r>
  <r>
    <x v="1"/>
    <x v="0"/>
    <n v="31000170"/>
    <x v="13"/>
    <d v="2021-09-13T00:00:00"/>
    <x v="2"/>
    <n v="7000123157"/>
    <n v="1105"/>
    <x v="1"/>
    <x v="1"/>
    <n v="2210"/>
    <n v="6.3164999999999996"/>
    <n v="6979.7325000000001"/>
    <x v="1"/>
    <x v="0"/>
    <s v="Füller unter Thrun 2"/>
    <n v="3030"/>
  </r>
  <r>
    <x v="1"/>
    <x v="0"/>
    <n v="31000207"/>
    <x v="730"/>
    <d v="2021-09-13T00:00:00"/>
    <x v="2"/>
    <n v="7000123283"/>
    <n v="1422"/>
    <x v="1"/>
    <x v="1"/>
    <n v="5545.8"/>
    <n v="6.5979000000000001"/>
    <n v="9382.2137999999995"/>
    <x v="1"/>
    <x v="0"/>
    <s v="Füller unter UHT"/>
    <n v="3040"/>
  </r>
  <r>
    <x v="1"/>
    <x v="0"/>
    <n v="32000012"/>
    <x v="160"/>
    <d v="2021-09-13T00:00:00"/>
    <x v="2"/>
    <n v="7000123368"/>
    <n v="758"/>
    <x v="1"/>
    <x v="1"/>
    <n v="7049.4"/>
    <n v="27.543199999999999"/>
    <n v="20877.745599999998"/>
    <x v="1"/>
    <x v="0"/>
    <s v="Füller unter M1"/>
    <n v="3010"/>
  </r>
  <r>
    <x v="1"/>
    <x v="0"/>
    <n v="32000028"/>
    <x v="769"/>
    <d v="2021-09-13T00:00:00"/>
    <x v="2"/>
    <n v="7000123619"/>
    <n v="382"/>
    <x v="1"/>
    <x v="1"/>
    <n v="2559.4"/>
    <n v="20.0258"/>
    <n v="7649.8555999999999"/>
    <x v="1"/>
    <x v="0"/>
    <s v="Füller unter M1"/>
    <n v="3010"/>
  </r>
  <r>
    <x v="1"/>
    <x v="0"/>
    <n v="32000049"/>
    <x v="16"/>
    <d v="2021-09-13T00:00:00"/>
    <x v="2"/>
    <n v="7000123341"/>
    <n v="895"/>
    <x v="1"/>
    <x v="1"/>
    <n v="6444"/>
    <n v="19.3871"/>
    <n v="17351.4545"/>
    <x v="1"/>
    <x v="0"/>
    <s v="Füller unter M2"/>
    <n v="3020"/>
  </r>
  <r>
    <x v="1"/>
    <x v="0"/>
    <n v="32000065"/>
    <x v="162"/>
    <d v="2021-09-13T00:00:00"/>
    <x v="2"/>
    <n v="7000122801"/>
    <n v="359"/>
    <x v="1"/>
    <x v="1"/>
    <n v="3338.7"/>
    <n v="27.1145"/>
    <n v="9734.1054999999997"/>
    <x v="1"/>
    <x v="0"/>
    <s v="Füller unter M2"/>
    <n v="3020"/>
  </r>
  <r>
    <x v="1"/>
    <x v="0"/>
    <n v="32000067"/>
    <x v="18"/>
    <d v="2021-09-13T00:00:00"/>
    <x v="2"/>
    <n v="7000123369"/>
    <n v="398"/>
    <x v="1"/>
    <x v="1"/>
    <n v="3980"/>
    <n v="29.679400000000001"/>
    <n v="11812.4012"/>
    <x v="1"/>
    <x v="0"/>
    <s v="Füller unter M1"/>
    <n v="3010"/>
  </r>
  <r>
    <x v="1"/>
    <x v="0"/>
    <n v="32000092"/>
    <x v="22"/>
    <d v="2021-09-13T00:00:00"/>
    <x v="2"/>
    <n v="7000121538"/>
    <n v="3680"/>
    <x v="1"/>
    <x v="1"/>
    <n v="4158.3999999999996"/>
    <n v="3.5972"/>
    <n v="13237.696"/>
    <x v="0"/>
    <x v="0"/>
    <s v="Große Schneidemaschine Lachnit"/>
    <n v="1100"/>
  </r>
  <r>
    <x v="1"/>
    <x v="0"/>
    <n v="32000106"/>
    <x v="677"/>
    <d v="2021-09-13T00:00:00"/>
    <x v="2"/>
    <n v="7000123342"/>
    <n v="636"/>
    <x v="1"/>
    <x v="1"/>
    <n v="4579.2"/>
    <n v="21.9801"/>
    <n v="13979.3436"/>
    <x v="1"/>
    <x v="0"/>
    <s v="Füller unter M2"/>
    <n v="3020"/>
  </r>
  <r>
    <x v="1"/>
    <x v="0"/>
    <n v="35000166"/>
    <x v="166"/>
    <d v="2021-09-13T00:00:00"/>
    <x v="2"/>
    <n v="7000123620"/>
    <n v="2400"/>
    <x v="0"/>
    <x v="0"/>
    <n v="2400"/>
    <n v="2.8315999999999999"/>
    <n v="6795.84"/>
    <x v="2"/>
    <x v="0"/>
    <s v="Mischer 1"/>
    <n v="2040"/>
  </r>
  <r>
    <x v="1"/>
    <x v="0"/>
    <n v="35000166"/>
    <x v="166"/>
    <d v="2021-09-13T00:00:00"/>
    <x v="2"/>
    <n v="7000123620"/>
    <n v="2400"/>
    <x v="0"/>
    <x v="0"/>
    <n v="2400"/>
    <n v="2.8315999999999999"/>
    <n v="6795.84"/>
    <x v="2"/>
    <x v="0"/>
    <s v="Wolf M1"/>
    <n v="2070"/>
  </r>
  <r>
    <x v="1"/>
    <x v="0"/>
    <n v="35000179"/>
    <x v="167"/>
    <d v="2021-09-13T00:00:00"/>
    <x v="2"/>
    <n v="7000123621"/>
    <n v="6600"/>
    <x v="0"/>
    <x v="0"/>
    <n v="6600"/>
    <n v="2.8184999999999998"/>
    <n v="18602.099999999999"/>
    <x v="2"/>
    <x v="0"/>
    <s v="Mischer 1"/>
    <n v="2040"/>
  </r>
  <r>
    <x v="1"/>
    <x v="0"/>
    <n v="35000179"/>
    <x v="167"/>
    <d v="2021-09-13T00:00:00"/>
    <x v="2"/>
    <n v="7000123621"/>
    <n v="6600"/>
    <x v="0"/>
    <x v="0"/>
    <n v="6600"/>
    <n v="2.8184999999999998"/>
    <n v="18602.099999999999"/>
    <x v="2"/>
    <x v="0"/>
    <s v="Wolf M1"/>
    <n v="2070"/>
  </r>
  <r>
    <x v="1"/>
    <x v="0"/>
    <n v="35000186"/>
    <x v="168"/>
    <d v="2021-09-13T00:00:00"/>
    <x v="2"/>
    <n v="7000123614"/>
    <n v="3600"/>
    <x v="0"/>
    <x v="0"/>
    <n v="3600"/>
    <n v="2.7725"/>
    <n v="9981"/>
    <x v="2"/>
    <x v="0"/>
    <s v="Mischer 2"/>
    <n v="2050"/>
  </r>
  <r>
    <x v="1"/>
    <x v="0"/>
    <n v="35000186"/>
    <x v="168"/>
    <d v="2021-09-13T00:00:00"/>
    <x v="2"/>
    <n v="7000123614"/>
    <n v="3600"/>
    <x v="0"/>
    <x v="0"/>
    <n v="3600"/>
    <n v="2.7725"/>
    <n v="9981"/>
    <x v="2"/>
    <x v="0"/>
    <s v="Wolf M2"/>
    <n v="2080"/>
  </r>
  <r>
    <x v="1"/>
    <x v="0"/>
    <n v="35000207"/>
    <x v="542"/>
    <d v="2021-09-13T00:00:00"/>
    <x v="2"/>
    <n v="7000123615"/>
    <n v="0"/>
    <x v="0"/>
    <x v="0"/>
    <n v="0"/>
    <n v="2.7418999999999998"/>
    <n v="0"/>
    <x v="2"/>
    <x v="0"/>
    <s v="Thrun 1"/>
    <n v="2020"/>
  </r>
  <r>
    <x v="1"/>
    <x v="0"/>
    <n v="35000207"/>
    <x v="542"/>
    <d v="2021-09-13T00:00:00"/>
    <x v="2"/>
    <n v="7000123615"/>
    <n v="0"/>
    <x v="0"/>
    <x v="0"/>
    <n v="0"/>
    <n v="2.7418999999999998"/>
    <n v="0"/>
    <x v="2"/>
    <x v="0"/>
    <s v="Wolf Th1"/>
    <n v="2065"/>
  </r>
  <r>
    <x v="1"/>
    <x v="0"/>
    <n v="35000235"/>
    <x v="915"/>
    <d v="2021-09-13T00:00:00"/>
    <x v="2"/>
    <n v="7000123629"/>
    <n v="4000"/>
    <x v="0"/>
    <x v="0"/>
    <n v="4000"/>
    <n v="1.3651"/>
    <n v="5460.4"/>
    <x v="2"/>
    <x v="0"/>
    <s v="Thrun 2"/>
    <n v="2030"/>
  </r>
  <r>
    <x v="1"/>
    <x v="0"/>
    <n v="35000235"/>
    <x v="915"/>
    <d v="2021-09-13T00:00:00"/>
    <x v="2"/>
    <n v="7000123629"/>
    <n v="4000"/>
    <x v="0"/>
    <x v="0"/>
    <n v="4000"/>
    <n v="1.3651"/>
    <n v="5460.4"/>
    <x v="2"/>
    <x v="0"/>
    <s v="Wolf Th2"/>
    <n v="2090"/>
  </r>
  <r>
    <x v="1"/>
    <x v="0"/>
    <n v="35000253"/>
    <x v="1004"/>
    <d v="2021-09-13T00:00:00"/>
    <x v="2"/>
    <n v="7000123616"/>
    <n v="0"/>
    <x v="0"/>
    <x v="0"/>
    <n v="0"/>
    <n v="2.6938"/>
    <n v="0"/>
    <x v="2"/>
    <x v="0"/>
    <s v="Thrun 1"/>
    <n v="2020"/>
  </r>
  <r>
    <x v="1"/>
    <x v="0"/>
    <n v="35000253"/>
    <x v="1004"/>
    <d v="2021-09-13T00:00:00"/>
    <x v="2"/>
    <n v="7000123616"/>
    <n v="0"/>
    <x v="0"/>
    <x v="0"/>
    <n v="0"/>
    <n v="2.6938"/>
    <n v="0"/>
    <x v="2"/>
    <x v="0"/>
    <s v="Wolf Th1"/>
    <n v="2065"/>
  </r>
  <r>
    <x v="1"/>
    <x v="0"/>
    <n v="35000267"/>
    <x v="28"/>
    <d v="2021-09-13T00:00:00"/>
    <x v="2"/>
    <n v="7000123630"/>
    <n v="2000"/>
    <x v="0"/>
    <x v="0"/>
    <n v="2000"/>
    <n v="2.8250000000000002"/>
    <n v="5650"/>
    <x v="2"/>
    <x v="0"/>
    <s v="Thrun 2"/>
    <n v="2030"/>
  </r>
  <r>
    <x v="1"/>
    <x v="0"/>
    <n v="35000267"/>
    <x v="28"/>
    <d v="2021-09-13T00:00:00"/>
    <x v="2"/>
    <n v="7000123630"/>
    <n v="2000"/>
    <x v="0"/>
    <x v="0"/>
    <n v="2000"/>
    <n v="2.8250000000000002"/>
    <n v="5650"/>
    <x v="2"/>
    <x v="0"/>
    <s v="Wolf Th2"/>
    <n v="2090"/>
  </r>
  <r>
    <x v="1"/>
    <x v="0"/>
    <n v="35000282"/>
    <x v="29"/>
    <d v="2021-09-13T00:00:00"/>
    <x v="2"/>
    <n v="7000123597"/>
    <n v="6600"/>
    <x v="0"/>
    <x v="0"/>
    <n v="6600"/>
    <n v="2.5482999999999998"/>
    <n v="16818.78"/>
    <x v="2"/>
    <x v="0"/>
    <s v="Mischer 2"/>
    <n v="2050"/>
  </r>
  <r>
    <x v="1"/>
    <x v="0"/>
    <n v="35000282"/>
    <x v="29"/>
    <d v="2021-09-13T00:00:00"/>
    <x v="2"/>
    <n v="7000123597"/>
    <n v="6600"/>
    <x v="0"/>
    <x v="0"/>
    <n v="6600"/>
    <n v="2.5482999999999998"/>
    <n v="16818.78"/>
    <x v="2"/>
    <x v="0"/>
    <s v="Wolf M2"/>
    <n v="2080"/>
  </r>
  <r>
    <x v="1"/>
    <x v="0"/>
    <n v="35000313"/>
    <x v="30"/>
    <d v="2021-09-13T00:00:00"/>
    <x v="2"/>
    <n v="7000123622"/>
    <n v="4800"/>
    <x v="0"/>
    <x v="0"/>
    <n v="4800"/>
    <n v="2.831"/>
    <n v="13588.8"/>
    <x v="2"/>
    <x v="0"/>
    <s v="Mischer 1"/>
    <n v="2040"/>
  </r>
  <r>
    <x v="1"/>
    <x v="0"/>
    <n v="35000313"/>
    <x v="30"/>
    <d v="2021-09-13T00:00:00"/>
    <x v="2"/>
    <n v="7000123622"/>
    <n v="4800"/>
    <x v="0"/>
    <x v="0"/>
    <n v="4800"/>
    <n v="2.831"/>
    <n v="13588.8"/>
    <x v="2"/>
    <x v="0"/>
    <s v="Wolf M1"/>
    <n v="2070"/>
  </r>
  <r>
    <x v="1"/>
    <x v="0"/>
    <n v="35000327"/>
    <x v="731"/>
    <d v="2021-09-13T00:00:00"/>
    <x v="2"/>
    <n v="7000123610"/>
    <n v="5625"/>
    <x v="0"/>
    <x v="0"/>
    <n v="5625"/>
    <n v="1.5953999999999999"/>
    <n v="8974.125"/>
    <x v="2"/>
    <x v="0"/>
    <s v="Thrun 1"/>
    <n v="2020"/>
  </r>
  <r>
    <x v="1"/>
    <x v="0"/>
    <n v="35000327"/>
    <x v="731"/>
    <d v="2021-09-13T00:00:00"/>
    <x v="2"/>
    <n v="7000123610"/>
    <n v="5625"/>
    <x v="0"/>
    <x v="0"/>
    <n v="5625"/>
    <n v="1.5953999999999999"/>
    <n v="8974.125"/>
    <x v="2"/>
    <x v="0"/>
    <s v="Wolf Th1"/>
    <n v="2065"/>
  </r>
  <r>
    <x v="1"/>
    <x v="0"/>
    <n v="35000350"/>
    <x v="32"/>
    <d v="2021-09-13T00:00:00"/>
    <x v="2"/>
    <n v="7000123598"/>
    <n v="4500"/>
    <x v="0"/>
    <x v="0"/>
    <n v="4500"/>
    <n v="2.9060000000000001"/>
    <n v="13077"/>
    <x v="2"/>
    <x v="0"/>
    <s v="Mischer 2"/>
    <n v="2050"/>
  </r>
  <r>
    <x v="1"/>
    <x v="0"/>
    <n v="35000350"/>
    <x v="32"/>
    <d v="2021-09-13T00:00:00"/>
    <x v="2"/>
    <n v="7000123598"/>
    <n v="4500"/>
    <x v="0"/>
    <x v="0"/>
    <n v="4500"/>
    <n v="2.9060000000000001"/>
    <n v="13077"/>
    <x v="2"/>
    <x v="0"/>
    <s v="Wolf M2"/>
    <n v="2080"/>
  </r>
  <r>
    <x v="1"/>
    <x v="0"/>
    <n v="47000071"/>
    <x v="35"/>
    <d v="2021-09-13T00:00:00"/>
    <x v="2"/>
    <n v="7000121473"/>
    <n v="9367"/>
    <x v="1"/>
    <x v="1"/>
    <n v="1405.05"/>
    <n v="0.66559999999999997"/>
    <n v="6234.6751999999997"/>
    <x v="3"/>
    <x v="1"/>
    <s v="Linie 16"/>
    <n v="5016"/>
  </r>
  <r>
    <x v="1"/>
    <x v="0"/>
    <n v="47000120"/>
    <x v="36"/>
    <d v="2021-09-13T00:00:00"/>
    <x v="2"/>
    <n v="7000121407"/>
    <n v="16740"/>
    <x v="1"/>
    <x v="1"/>
    <n v="3348"/>
    <n v="0.74370000000000003"/>
    <n v="12449.538"/>
    <x v="3"/>
    <x v="1"/>
    <s v="Linie 16"/>
    <n v="5016"/>
  </r>
  <r>
    <x v="1"/>
    <x v="0"/>
    <n v="47000597"/>
    <x v="37"/>
    <d v="2021-09-13T00:00:00"/>
    <x v="2"/>
    <n v="7000121299"/>
    <n v="34603"/>
    <x v="1"/>
    <x v="1"/>
    <n v="5190.45"/>
    <n v="0.67290000000000005"/>
    <n v="23284.358700000001"/>
    <x v="4"/>
    <x v="1"/>
    <s v="Linie 34"/>
    <n v="5034"/>
  </r>
  <r>
    <x v="1"/>
    <x v="0"/>
    <n v="47000619"/>
    <x v="732"/>
    <d v="2021-09-13T00:00:00"/>
    <x v="2"/>
    <n v="7000121453"/>
    <n v="10895"/>
    <x v="1"/>
    <x v="1"/>
    <n v="1634.25"/>
    <n v="0.6179"/>
    <n v="6732.0204999999996"/>
    <x v="4"/>
    <x v="1"/>
    <s v="Linie 18"/>
    <n v="5018"/>
  </r>
  <r>
    <x v="1"/>
    <x v="0"/>
    <n v="47000621"/>
    <x v="1005"/>
    <d v="2021-09-13T00:00:00"/>
    <x v="2"/>
    <n v="7000121369"/>
    <n v="4831"/>
    <x v="1"/>
    <x v="1"/>
    <n v="724.65"/>
    <n v="0.43780000000000002"/>
    <n v="2115.0118000000002"/>
    <x v="4"/>
    <x v="1"/>
    <s v="Linie 18"/>
    <n v="5018"/>
  </r>
  <r>
    <x v="1"/>
    <x v="0"/>
    <n v="47000652"/>
    <x v="38"/>
    <d v="2021-09-13T00:00:00"/>
    <x v="2"/>
    <n v="7000122190"/>
    <n v="15456"/>
    <x v="1"/>
    <x v="1"/>
    <n v="2318.4"/>
    <n v="0.64229999999999998"/>
    <n v="9927.3888000000006"/>
    <x v="3"/>
    <x v="1"/>
    <s v="Linie 11"/>
    <n v="5011"/>
  </r>
  <r>
    <x v="1"/>
    <x v="0"/>
    <n v="47000823"/>
    <x v="179"/>
    <d v="2021-09-13T00:00:00"/>
    <x v="2"/>
    <n v="7000119823"/>
    <n v="2352"/>
    <x v="1"/>
    <x v="1"/>
    <n v="352.8"/>
    <n v="0.7006"/>
    <n v="1647.8112000000001"/>
    <x v="4"/>
    <x v="1"/>
    <s v="Linie 34"/>
    <n v="5034"/>
  </r>
  <r>
    <x v="1"/>
    <x v="0"/>
    <n v="47000824"/>
    <x v="180"/>
    <d v="2021-09-13T00:00:00"/>
    <x v="2"/>
    <n v="7000119824"/>
    <n v="1990"/>
    <x v="1"/>
    <x v="1"/>
    <n v="298.5"/>
    <n v="0.75009999999999999"/>
    <n v="1492.6990000000001"/>
    <x v="4"/>
    <x v="1"/>
    <s v="Linie 34"/>
    <n v="5034"/>
  </r>
  <r>
    <x v="1"/>
    <x v="0"/>
    <n v="47000825"/>
    <x v="181"/>
    <d v="2021-09-13T00:00:00"/>
    <x v="2"/>
    <n v="7000119825"/>
    <n v="1176"/>
    <x v="1"/>
    <x v="1"/>
    <n v="176.4"/>
    <n v="0.69069999999999998"/>
    <n v="812.26319999999998"/>
    <x v="4"/>
    <x v="1"/>
    <s v="Linie 34"/>
    <n v="5034"/>
  </r>
  <r>
    <x v="1"/>
    <x v="0"/>
    <n v="47000849"/>
    <x v="39"/>
    <d v="2021-09-13T00:00:00"/>
    <x v="2"/>
    <n v="7000122589"/>
    <n v="1858"/>
    <x v="1"/>
    <x v="1"/>
    <n v="4013.28"/>
    <n v="9.3513000000000002"/>
    <n v="17374.715400000001"/>
    <x v="4"/>
    <x v="1"/>
    <s v="Linie 3"/>
    <n v="5003"/>
  </r>
  <r>
    <x v="1"/>
    <x v="0"/>
    <n v="47000946"/>
    <x v="40"/>
    <d v="2021-09-13T00:00:00"/>
    <x v="2"/>
    <n v="7000121474"/>
    <n v="9719"/>
    <x v="1"/>
    <x v="1"/>
    <n v="1555.04"/>
    <n v="0.71789999999999998"/>
    <n v="6977.2700999999997"/>
    <x v="3"/>
    <x v="1"/>
    <s v="Linie 16"/>
    <n v="5016"/>
  </r>
  <r>
    <x v="1"/>
    <x v="0"/>
    <n v="47000997"/>
    <x v="41"/>
    <d v="2021-09-13T00:00:00"/>
    <x v="2"/>
    <n v="7000122191"/>
    <n v="13540"/>
    <x v="1"/>
    <x v="1"/>
    <n v="2031"/>
    <n v="0.67949999999999999"/>
    <n v="9200.43"/>
    <x v="3"/>
    <x v="1"/>
    <s v="Linie 11"/>
    <n v="5011"/>
  </r>
  <r>
    <x v="1"/>
    <x v="0"/>
    <n v="47001034"/>
    <x v="338"/>
    <d v="2021-09-13T00:00:00"/>
    <x v="2"/>
    <n v="7000122262"/>
    <n v="7056"/>
    <x v="1"/>
    <x v="1"/>
    <n v="1764"/>
    <n v="1.0096000000000001"/>
    <n v="7123.7376000000004"/>
    <x v="3"/>
    <x v="1"/>
    <s v="Linie 16"/>
    <n v="5016"/>
  </r>
  <r>
    <x v="1"/>
    <x v="0"/>
    <n v="47001036"/>
    <x v="339"/>
    <d v="2021-09-13T00:00:00"/>
    <x v="2"/>
    <n v="7000122264"/>
    <n v="2378"/>
    <x v="1"/>
    <x v="1"/>
    <n v="594.5"/>
    <n v="1.0031000000000001"/>
    <n v="2385.3717999999999"/>
    <x v="3"/>
    <x v="1"/>
    <s v="Linie 16"/>
    <n v="5016"/>
  </r>
  <r>
    <x v="1"/>
    <x v="0"/>
    <n v="48000057"/>
    <x v="817"/>
    <d v="2021-09-13T00:00:00"/>
    <x v="2"/>
    <n v="7000117814"/>
    <n v="22464"/>
    <x v="1"/>
    <x v="1"/>
    <n v="4942.08"/>
    <n v="1.1458999999999999"/>
    <n v="25741.497599999999"/>
    <x v="4"/>
    <x v="1"/>
    <s v="Linie 35"/>
    <n v="5035"/>
  </r>
  <r>
    <x v="1"/>
    <x v="0"/>
    <n v="48000058"/>
    <x v="734"/>
    <d v="2021-09-13T00:00:00"/>
    <x v="2"/>
    <n v="7000117815"/>
    <n v="22436"/>
    <x v="1"/>
    <x v="1"/>
    <n v="4935.92"/>
    <n v="0.89649999999999996"/>
    <n v="20113.874"/>
    <x v="4"/>
    <x v="1"/>
    <s v="Linie 2"/>
    <n v="5002"/>
  </r>
  <r>
    <x v="1"/>
    <x v="0"/>
    <n v="48000093"/>
    <x v="818"/>
    <d v="2021-09-13T00:00:00"/>
    <x v="2"/>
    <n v="7000123509"/>
    <n v="9034"/>
    <x v="1"/>
    <x v="1"/>
    <n v="1806.8"/>
    <n v="0.94069999999999998"/>
    <n v="8498.2837999999992"/>
    <x v="3"/>
    <x v="1"/>
    <s v="Linie 1"/>
    <n v="5001"/>
  </r>
  <r>
    <x v="1"/>
    <x v="0"/>
    <n v="48000116"/>
    <x v="45"/>
    <d v="2021-09-13T00:00:00"/>
    <x v="2"/>
    <n v="7000119756"/>
    <n v="14259"/>
    <x v="1"/>
    <x v="1"/>
    <n v="2851.8"/>
    <n v="0.98129999999999995"/>
    <n v="13992.3567"/>
    <x v="4"/>
    <x v="1"/>
    <s v="Linie 15"/>
    <n v="5015"/>
  </r>
  <r>
    <x v="1"/>
    <x v="0"/>
    <n v="48000118"/>
    <x v="550"/>
    <d v="2021-09-13T00:00:00"/>
    <x v="2"/>
    <n v="7000119760"/>
    <n v="7604"/>
    <x v="1"/>
    <x v="1"/>
    <n v="1520.8"/>
    <n v="0.98509999999999998"/>
    <n v="7490.7003999999997"/>
    <x v="4"/>
    <x v="1"/>
    <s v="Linie 15"/>
    <n v="5015"/>
  </r>
  <r>
    <x v="1"/>
    <x v="0"/>
    <n v="48000166"/>
    <x v="735"/>
    <d v="2021-09-13T00:00:00"/>
    <x v="2"/>
    <n v="7000117626"/>
    <n v="22167"/>
    <x v="1"/>
    <x v="1"/>
    <n v="8866.7999999999993"/>
    <n v="1.4016999999999999"/>
    <n v="31071.483899999999"/>
    <x v="5"/>
    <x v="2"/>
    <s v="Linie 31"/>
    <n v="5031"/>
  </r>
  <r>
    <x v="1"/>
    <x v="0"/>
    <n v="48000174"/>
    <x v="736"/>
    <d v="2021-09-13T00:00:00"/>
    <x v="2"/>
    <n v="7000117627"/>
    <n v="21168"/>
    <x v="1"/>
    <x v="1"/>
    <n v="8467.2000000000007"/>
    <n v="1.3743000000000001"/>
    <n v="29091.182400000002"/>
    <x v="5"/>
    <x v="2"/>
    <s v="Linie 31"/>
    <n v="5031"/>
  </r>
  <r>
    <x v="1"/>
    <x v="0"/>
    <n v="48000210"/>
    <x v="342"/>
    <d v="2021-09-13T00:00:00"/>
    <x v="2"/>
    <n v="7000123037"/>
    <n v="5550"/>
    <x v="1"/>
    <x v="1"/>
    <n v="1110"/>
    <n v="0.87060000000000004"/>
    <n v="4831.83"/>
    <x v="3"/>
    <x v="1"/>
    <s v="Linie 1"/>
    <n v="5001"/>
  </r>
  <r>
    <x v="1"/>
    <x v="0"/>
    <n v="48000220"/>
    <x v="737"/>
    <d v="2021-09-13T00:00:00"/>
    <x v="2"/>
    <n v="7000117628"/>
    <n v="9366"/>
    <x v="1"/>
    <x v="1"/>
    <n v="3746.4"/>
    <n v="1.3581000000000001"/>
    <n v="12719.964599999999"/>
    <x v="5"/>
    <x v="2"/>
    <s v="Linie 31"/>
    <n v="5031"/>
  </r>
  <r>
    <x v="1"/>
    <x v="0"/>
    <n v="48000477"/>
    <x v="196"/>
    <d v="2021-09-13T00:00:00"/>
    <x v="2"/>
    <n v="7000123828"/>
    <n v="3579"/>
    <x v="1"/>
    <x v="1"/>
    <n v="1431.6"/>
    <n v="1.3845000000000001"/>
    <n v="4955.1255000000001"/>
    <x v="5"/>
    <x v="2"/>
    <s v="Linie 31"/>
    <n v="5031"/>
  </r>
  <r>
    <x v="1"/>
    <x v="0"/>
    <n v="48000951"/>
    <x v="782"/>
    <d v="2021-09-13T00:00:00"/>
    <x v="2"/>
    <n v="7000120642"/>
    <n v="9864"/>
    <x v="1"/>
    <x v="1"/>
    <n v="1972.8"/>
    <n v="1.8875"/>
    <n v="18618.3"/>
    <x v="4"/>
    <x v="1"/>
    <s v="Linie 18"/>
    <n v="5018"/>
  </r>
  <r>
    <x v="1"/>
    <x v="0"/>
    <n v="48000952"/>
    <x v="739"/>
    <d v="2021-09-13T00:00:00"/>
    <x v="2"/>
    <n v="7000122608"/>
    <n v="7185"/>
    <x v="1"/>
    <x v="1"/>
    <n v="1437"/>
    <n v="1.1088"/>
    <n v="7966.7280000000001"/>
    <x v="4"/>
    <x v="1"/>
    <s v="Linie 15"/>
    <n v="5015"/>
  </r>
  <r>
    <x v="1"/>
    <x v="0"/>
    <n v="48000954"/>
    <x v="740"/>
    <d v="2021-09-13T00:00:00"/>
    <x v="2"/>
    <n v="7000122610"/>
    <n v="7618"/>
    <x v="1"/>
    <x v="1"/>
    <n v="1523.6"/>
    <n v="1.1083000000000001"/>
    <n v="8443.0293999999994"/>
    <x v="4"/>
    <x v="1"/>
    <s v="Linie 15"/>
    <n v="5015"/>
  </r>
  <r>
    <x v="1"/>
    <x v="0"/>
    <n v="48000956"/>
    <x v="741"/>
    <d v="2021-09-13T00:00:00"/>
    <x v="2"/>
    <n v="7000121932"/>
    <n v="2142"/>
    <x v="1"/>
    <x v="1"/>
    <n v="428.4"/>
    <n v="1.1841999999999999"/>
    <n v="2536.5563999999999"/>
    <x v="4"/>
    <x v="1"/>
    <s v="Linie 15"/>
    <n v="5015"/>
  </r>
  <r>
    <x v="1"/>
    <x v="0"/>
    <n v="48000958"/>
    <x v="742"/>
    <d v="2021-09-13T00:00:00"/>
    <x v="2"/>
    <n v="7000121934"/>
    <n v="1988"/>
    <x v="1"/>
    <x v="1"/>
    <n v="497"/>
    <n v="1.1829000000000001"/>
    <n v="2351.6052"/>
    <x v="4"/>
    <x v="1"/>
    <s v="Linie 15"/>
    <n v="5015"/>
  </r>
  <r>
    <x v="1"/>
    <x v="0"/>
    <n v="49500135"/>
    <x v="203"/>
    <d v="2021-09-13T00:00:00"/>
    <x v="2"/>
    <n v="7000123791"/>
    <n v="191"/>
    <x v="0"/>
    <x v="0"/>
    <n v="191"/>
    <n v="0.51400000000000001"/>
    <n v="98.174000000000007"/>
    <x v="0"/>
    <x v="0"/>
    <s v="Vacumierung"/>
    <n v="5902"/>
  </r>
  <r>
    <x v="1"/>
    <x v="0"/>
    <n v="49500178"/>
    <x v="53"/>
    <d v="2021-09-13T00:00:00"/>
    <x v="2"/>
    <n v="7000122822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3T00:00:00"/>
    <x v="2"/>
    <n v="7000122824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3T00:00:00"/>
    <x v="2"/>
    <n v="7000122826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13T00:00:00"/>
    <x v="2"/>
    <n v="700012282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13T00:00:00"/>
    <x v="2"/>
    <n v="7000122828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13T00:00:00"/>
    <x v="2"/>
    <n v="7000122829"/>
    <n v="0"/>
    <x v="1"/>
    <x v="1"/>
    <n v="0"/>
    <n v="0.42659999999999998"/>
    <n v="0"/>
    <x v="3"/>
    <x v="1"/>
    <s v="Linie 9"/>
    <n v="5009"/>
  </r>
  <r>
    <x v="1"/>
    <x v="0"/>
    <n v="49500191"/>
    <x v="489"/>
    <d v="2021-09-13T00:00:00"/>
    <x v="2"/>
    <n v="7000123765"/>
    <n v="378"/>
    <x v="0"/>
    <x v="0"/>
    <n v="378"/>
    <n v="2.214"/>
    <n v="836.89200000000005"/>
    <x v="0"/>
    <x v="0"/>
    <s v="Vacumierung"/>
    <n v="5902"/>
  </r>
  <r>
    <x v="1"/>
    <x v="0"/>
    <n v="50000185"/>
    <x v="1006"/>
    <d v="2021-09-13T00:00:00"/>
    <x v="2"/>
    <n v="7000123079"/>
    <n v="1440"/>
    <x v="2"/>
    <x v="2"/>
    <n v="2764.8"/>
    <n v="8.4878"/>
    <n v="12222.432000000001"/>
    <x v="7"/>
    <x v="4"/>
    <s v="Subunternehmer"/>
    <n v="9999"/>
  </r>
  <r>
    <x v="1"/>
    <x v="0"/>
    <n v="50000249"/>
    <x v="945"/>
    <d v="2021-09-13T00:00:00"/>
    <x v="2"/>
    <n v="7000122747"/>
    <n v="160"/>
    <x v="2"/>
    <x v="2"/>
    <n v="307.2"/>
    <n v="9.0703999999999994"/>
    <n v="1451.2639999999999"/>
    <x v="7"/>
    <x v="4"/>
    <s v="Subunternehmer"/>
    <n v="9999"/>
  </r>
  <r>
    <x v="1"/>
    <x v="0"/>
    <n v="50000307"/>
    <x v="945"/>
    <d v="2021-09-13T00:00:00"/>
    <x v="2"/>
    <n v="7000123508"/>
    <n v="160"/>
    <x v="2"/>
    <x v="2"/>
    <n v="307.2"/>
    <n v="8.7192000000000007"/>
    <n v="1395.0719999999999"/>
    <x v="7"/>
    <x v="4"/>
    <s v="Subunternehmer"/>
    <n v="9999"/>
  </r>
  <r>
    <x v="1"/>
    <x v="0"/>
    <n v="50900001"/>
    <x v="746"/>
    <d v="2021-09-13T00:00:00"/>
    <x v="2"/>
    <n v="7000123714"/>
    <n v="320"/>
    <x v="2"/>
    <x v="2"/>
    <n v="576"/>
    <n v="10.2963"/>
    <n v="3294.8159999999998"/>
    <x v="6"/>
    <x v="3"/>
    <s v="EVP Jermi bei Weissenhorn"/>
    <n v="6200"/>
  </r>
  <r>
    <x v="1"/>
    <x v="0"/>
    <n v="57000002"/>
    <x v="747"/>
    <d v="2021-09-13T00:00:00"/>
    <x v="2"/>
    <n v="7000123522"/>
    <n v="10"/>
    <x v="2"/>
    <x v="2"/>
    <n v="200"/>
    <n v="44.26"/>
    <n v="442.6"/>
    <x v="6"/>
    <x v="3"/>
    <s v="EVP L4 Beutel"/>
    <n v="6130"/>
  </r>
  <r>
    <x v="1"/>
    <x v="0"/>
    <n v="57000002"/>
    <x v="747"/>
    <d v="2021-09-13T00:00:00"/>
    <x v="2"/>
    <n v="7000123523"/>
    <n v="32"/>
    <x v="2"/>
    <x v="2"/>
    <n v="640"/>
    <n v="44.26"/>
    <n v="1416.32"/>
    <x v="6"/>
    <x v="3"/>
    <s v="EVP L4 Beutel"/>
    <n v="6130"/>
  </r>
  <r>
    <x v="1"/>
    <x v="0"/>
    <n v="57000171"/>
    <x v="899"/>
    <d v="2021-09-13T00:00:00"/>
    <x v="2"/>
    <n v="7000122090"/>
    <n v="121"/>
    <x v="2"/>
    <x v="2"/>
    <n v="242"/>
    <n v="14.370699999999999"/>
    <n v="1738.8547000000001"/>
    <x v="4"/>
    <x v="1"/>
    <s v="Linie 4"/>
    <n v="5004"/>
  </r>
  <r>
    <x v="1"/>
    <x v="0"/>
    <n v="57000213"/>
    <x v="74"/>
    <d v="2021-09-13T00:00:00"/>
    <x v="2"/>
    <n v="7000122091"/>
    <n v="718"/>
    <x v="2"/>
    <x v="2"/>
    <n v="718"/>
    <n v="5.3433000000000002"/>
    <n v="3836.4893999999999"/>
    <x v="4"/>
    <x v="1"/>
    <s v="Linie 4"/>
    <n v="5004"/>
  </r>
  <r>
    <x v="1"/>
    <x v="0"/>
    <n v="57000333"/>
    <x v="80"/>
    <d v="2021-09-13T00:00:00"/>
    <x v="2"/>
    <n v="7000121475"/>
    <n v="782"/>
    <x v="2"/>
    <x v="2"/>
    <n v="1407.6"/>
    <n v="8.9776000000000007"/>
    <n v="7020.4831999999997"/>
    <x v="6"/>
    <x v="3"/>
    <s v="EVP L2 kleines Band"/>
    <n v="6110"/>
  </r>
  <r>
    <x v="1"/>
    <x v="0"/>
    <n v="57000538"/>
    <x v="501"/>
    <d v="2021-09-13T00:00:00"/>
    <x v="2"/>
    <n v="7000123427"/>
    <n v="396"/>
    <x v="2"/>
    <x v="2"/>
    <n v="475.2"/>
    <n v="6.2157999999999998"/>
    <n v="2461.4567999999999"/>
    <x v="7"/>
    <x v="4"/>
    <s v="Subunternehmer"/>
    <n v="9999"/>
  </r>
  <r>
    <x v="1"/>
    <x v="0"/>
    <n v="57000604"/>
    <x v="218"/>
    <d v="2021-09-13T00:00:00"/>
    <x v="2"/>
    <n v="7000123178"/>
    <n v="34"/>
    <x v="2"/>
    <x v="0"/>
    <n v="40.799999999999997"/>
    <n v="5.2899000000000003"/>
    <n v="215.82792000000001"/>
    <x v="8"/>
    <x v="5"/>
    <s v="Linie 22"/>
    <n v="5022"/>
  </r>
  <r>
    <x v="1"/>
    <x v="0"/>
    <n v="57000606"/>
    <x v="219"/>
    <d v="2021-09-13T00:00:00"/>
    <x v="2"/>
    <n v="7000123180"/>
    <n v="102"/>
    <x v="2"/>
    <x v="0"/>
    <n v="122.4"/>
    <n v="5.2906000000000004"/>
    <n v="647.56943999999999"/>
    <x v="8"/>
    <x v="5"/>
    <s v="Linie 22"/>
    <n v="5022"/>
  </r>
  <r>
    <x v="1"/>
    <x v="0"/>
    <n v="57000607"/>
    <x v="220"/>
    <d v="2021-09-13T00:00:00"/>
    <x v="2"/>
    <n v="7000123182"/>
    <n v="136"/>
    <x v="2"/>
    <x v="0"/>
    <n v="163.19999999999999"/>
    <n v="5.2908999999999997"/>
    <n v="863.47487999999998"/>
    <x v="8"/>
    <x v="5"/>
    <s v="Linie 22"/>
    <n v="5022"/>
  </r>
  <r>
    <x v="1"/>
    <x v="0"/>
    <n v="57000610"/>
    <x v="370"/>
    <d v="2021-09-13T00:00:00"/>
    <x v="2"/>
    <n v="7000123185"/>
    <n v="68"/>
    <x v="2"/>
    <x v="0"/>
    <n v="81.599999999999994"/>
    <n v="5.2880000000000003"/>
    <n v="431.50080000000003"/>
    <x v="8"/>
    <x v="5"/>
    <s v="Linie 22"/>
    <n v="5022"/>
  </r>
  <r>
    <x v="1"/>
    <x v="0"/>
    <n v="57000619"/>
    <x v="1007"/>
    <d v="2021-09-13T00:00:00"/>
    <x v="2"/>
    <n v="7000110891"/>
    <n v="2223"/>
    <x v="2"/>
    <x v="2"/>
    <n v="4001.4"/>
    <n v="14.029199999999999"/>
    <n v="31186.911599999999"/>
    <x v="4"/>
    <x v="1"/>
    <s v="Linie 35-1 MTC"/>
    <n v="5135"/>
  </r>
  <r>
    <x v="1"/>
    <x v="0"/>
    <n v="57000623"/>
    <x v="83"/>
    <d v="2021-09-13T00:00:00"/>
    <x v="2"/>
    <n v="7000123408"/>
    <n v="4505"/>
    <x v="2"/>
    <x v="0"/>
    <n v="5406"/>
    <n v="5.2507000000000001"/>
    <n v="28385.284199999998"/>
    <x v="8"/>
    <x v="5"/>
    <s v="Linie 22"/>
    <n v="5022"/>
  </r>
  <r>
    <x v="1"/>
    <x v="0"/>
    <n v="57000652"/>
    <x v="372"/>
    <d v="2021-09-13T00:00:00"/>
    <x v="2"/>
    <n v="7000123190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09-13T00:00:00"/>
    <x v="2"/>
    <n v="7000123406"/>
    <n v="272"/>
    <x v="2"/>
    <x v="0"/>
    <n v="326.39999999999998"/>
    <n v="5.2930999999999999"/>
    <n v="1727.6678400000001"/>
    <x v="8"/>
    <x v="5"/>
    <s v="Linie 22"/>
    <n v="5022"/>
  </r>
  <r>
    <x v="1"/>
    <x v="0"/>
    <n v="57000657"/>
    <x v="375"/>
    <d v="2021-09-13T00:00:00"/>
    <x v="2"/>
    <n v="7000123407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09-13T00:00:00"/>
    <x v="2"/>
    <n v="7000123405"/>
    <n v="68"/>
    <x v="2"/>
    <x v="0"/>
    <n v="81.599999999999994"/>
    <n v="5.2906000000000004"/>
    <n v="431.71296000000001"/>
    <x v="8"/>
    <x v="5"/>
    <s v="Linie 22"/>
    <n v="5022"/>
  </r>
  <r>
    <x v="1"/>
    <x v="0"/>
    <n v="57000666"/>
    <x v="377"/>
    <d v="2021-09-13T00:00:00"/>
    <x v="2"/>
    <n v="7000123196"/>
    <n v="136"/>
    <x v="2"/>
    <x v="0"/>
    <n v="163.19999999999999"/>
    <n v="5.2884000000000002"/>
    <n v="863.06687999999997"/>
    <x v="8"/>
    <x v="5"/>
    <s v="Linie 22"/>
    <n v="5022"/>
  </r>
  <r>
    <x v="1"/>
    <x v="0"/>
    <n v="57000687"/>
    <x v="90"/>
    <d v="2021-09-13T00:00:00"/>
    <x v="2"/>
    <n v="7000121479"/>
    <n v="1215"/>
    <x v="2"/>
    <x v="2"/>
    <n v="1555.2"/>
    <n v="6.3243999999999998"/>
    <n v="7684.1459999999997"/>
    <x v="6"/>
    <x v="3"/>
    <s v="EVP L2 kleines Band"/>
    <n v="6110"/>
  </r>
  <r>
    <x v="1"/>
    <x v="0"/>
    <n v="57000713"/>
    <x v="502"/>
    <d v="2021-09-13T00:00:00"/>
    <x v="2"/>
    <n v="7000123429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13T00:00:00"/>
    <x v="2"/>
    <n v="7000123430"/>
    <n v="1080"/>
    <x v="2"/>
    <x v="2"/>
    <n v="0"/>
    <n v="13.3171"/>
    <n v="14382.468000000001"/>
    <x v="7"/>
    <x v="4"/>
    <s v="Subunternehmer"/>
    <n v="9999"/>
  </r>
  <r>
    <x v="1"/>
    <x v="0"/>
    <n v="57000725"/>
    <x v="639"/>
    <d v="2021-09-13T00:00:00"/>
    <x v="2"/>
    <n v="7000123432"/>
    <n v="80"/>
    <x v="2"/>
    <x v="2"/>
    <n v="168"/>
    <n v="10.7728"/>
    <n v="861.82399999999996"/>
    <x v="7"/>
    <x v="4"/>
    <s v="Subunternehmer"/>
    <n v="9999"/>
  </r>
  <r>
    <x v="1"/>
    <x v="0"/>
    <n v="57000728"/>
    <x v="224"/>
    <d v="2021-09-13T00:00:00"/>
    <x v="2"/>
    <n v="7000123425"/>
    <n v="3276"/>
    <x v="2"/>
    <x v="2"/>
    <n v="9828"/>
    <n v="14.4331"/>
    <n v="47282.835599999999"/>
    <x v="7"/>
    <x v="4"/>
    <s v="Subunternehmer"/>
    <n v="9999"/>
  </r>
  <r>
    <x v="1"/>
    <x v="0"/>
    <n v="57000739"/>
    <x v="381"/>
    <d v="2021-09-13T00:00:00"/>
    <x v="2"/>
    <n v="7000123730"/>
    <n v="34"/>
    <x v="2"/>
    <x v="0"/>
    <n v="40.799999999999997"/>
    <n v="5.2892000000000001"/>
    <n v="215.79936000000001"/>
    <x v="8"/>
    <x v="5"/>
    <s v="Linie 22"/>
    <n v="5022"/>
  </r>
  <r>
    <x v="1"/>
    <x v="0"/>
    <n v="58000112"/>
    <x v="226"/>
    <d v="2021-09-13T00:00:00"/>
    <x v="2"/>
    <n v="7000123513"/>
    <n v="272"/>
    <x v="2"/>
    <x v="2"/>
    <n v="367.2"/>
    <n v="6.6712999999999996"/>
    <n v="1814.5935999999999"/>
    <x v="3"/>
    <x v="1"/>
    <s v="Linie 1"/>
    <n v="5001"/>
  </r>
  <r>
    <x v="1"/>
    <x v="0"/>
    <n v="58000116"/>
    <x v="227"/>
    <d v="2021-09-13T00:00:00"/>
    <x v="2"/>
    <n v="7000123514"/>
    <n v="268"/>
    <x v="2"/>
    <x v="2"/>
    <n v="361.8"/>
    <n v="7.3334999999999999"/>
    <n v="1965.3779999999999"/>
    <x v="3"/>
    <x v="1"/>
    <s v="Linie 1"/>
    <n v="5001"/>
  </r>
  <r>
    <x v="1"/>
    <x v="0"/>
    <n v="58000181"/>
    <x v="1008"/>
    <d v="2021-09-13T00:00:00"/>
    <x v="2"/>
    <n v="7000121440"/>
    <n v="139"/>
    <x v="2"/>
    <x v="0"/>
    <n v="834"/>
    <n v="4.4545000000000003"/>
    <n v="3715.0529999999999"/>
    <x v="3"/>
    <x v="1"/>
    <s v="Wurstverpackung"/>
    <n v="5330"/>
  </r>
  <r>
    <x v="1"/>
    <x v="0"/>
    <n v="58000183"/>
    <x v="826"/>
    <d v="2021-09-13T00:00:00"/>
    <x v="2"/>
    <n v="7000121441"/>
    <n v="490"/>
    <x v="2"/>
    <x v="0"/>
    <n v="2940"/>
    <n v="3.8100999999999998"/>
    <n v="11201.694"/>
    <x v="3"/>
    <x v="1"/>
    <s v="Wurstverpackung"/>
    <n v="5330"/>
  </r>
  <r>
    <x v="1"/>
    <x v="0"/>
    <n v="58000235"/>
    <x v="96"/>
    <d v="2021-09-13T00:00:00"/>
    <x v="2"/>
    <n v="7000123282"/>
    <n v="4953"/>
    <x v="2"/>
    <x v="2"/>
    <n v="47548.800000000003"/>
    <n v="33.631399999999999"/>
    <n v="166576.3242"/>
    <x v="5"/>
    <x v="2"/>
    <s v="Linie 30"/>
    <n v="5030"/>
  </r>
  <r>
    <x v="1"/>
    <x v="0"/>
    <n v="58000337"/>
    <x v="386"/>
    <d v="2021-09-13T00:00:00"/>
    <x v="2"/>
    <n v="7000123516"/>
    <n v="768"/>
    <x v="2"/>
    <x v="2"/>
    <n v="1036.8"/>
    <n v="6.4288999999999996"/>
    <n v="4937.3951999999999"/>
    <x v="3"/>
    <x v="1"/>
    <s v="Linie 1"/>
    <n v="5001"/>
  </r>
  <r>
    <x v="1"/>
    <x v="0"/>
    <n v="58000338"/>
    <x v="228"/>
    <d v="2021-09-13T00:00:00"/>
    <x v="2"/>
    <n v="7000123517"/>
    <n v="768"/>
    <x v="2"/>
    <x v="2"/>
    <n v="1036.8"/>
    <n v="6.9443999999999999"/>
    <n v="5333.2992000000004"/>
    <x v="3"/>
    <x v="1"/>
    <s v="Linie 1"/>
    <n v="5001"/>
  </r>
  <r>
    <x v="1"/>
    <x v="0"/>
    <n v="58000474"/>
    <x v="904"/>
    <d v="2021-09-13T00:00:00"/>
    <x v="2"/>
    <n v="7000122576"/>
    <n v="488"/>
    <x v="2"/>
    <x v="2"/>
    <n v="585.6"/>
    <n v="7.6704999999999997"/>
    <n v="3743.2040000000002"/>
    <x v="4"/>
    <x v="1"/>
    <s v="Linie 33"/>
    <n v="5033"/>
  </r>
  <r>
    <x v="1"/>
    <x v="0"/>
    <n v="58000540"/>
    <x v="388"/>
    <d v="2021-09-13T00:00:00"/>
    <x v="2"/>
    <n v="7000117808"/>
    <n v="1860"/>
    <x v="2"/>
    <x v="2"/>
    <n v="4092"/>
    <n v="9.2394999999999996"/>
    <n v="17185.47"/>
    <x v="4"/>
    <x v="1"/>
    <s v="Linie 2"/>
    <n v="5002"/>
  </r>
  <r>
    <x v="1"/>
    <x v="0"/>
    <n v="58000541"/>
    <x v="702"/>
    <d v="2021-09-13T00:00:00"/>
    <x v="2"/>
    <n v="7000117809"/>
    <n v="1674"/>
    <x v="2"/>
    <x v="2"/>
    <n v="3682.8"/>
    <n v="10.577"/>
    <n v="17705.898000000001"/>
    <x v="4"/>
    <x v="1"/>
    <s v="Linie 35"/>
    <n v="5035"/>
  </r>
  <r>
    <x v="1"/>
    <x v="0"/>
    <n v="58000572"/>
    <x v="390"/>
    <d v="2021-09-13T00:00:00"/>
    <x v="2"/>
    <n v="7000122577"/>
    <n v="253"/>
    <x v="2"/>
    <x v="2"/>
    <n v="455.4"/>
    <n v="11.056100000000001"/>
    <n v="2797.1932999999999"/>
    <x v="4"/>
    <x v="1"/>
    <s v="Linie 33"/>
    <n v="5033"/>
  </r>
  <r>
    <x v="1"/>
    <x v="0"/>
    <n v="58000631"/>
    <x v="229"/>
    <d v="2021-09-13T00:00:00"/>
    <x v="2"/>
    <n v="7000123536"/>
    <n v="612"/>
    <x v="2"/>
    <x v="0"/>
    <n v="673.2"/>
    <n v="6.5789999999999997"/>
    <n v="4428.9827999999998"/>
    <x v="8"/>
    <x v="5"/>
    <s v="Linie 20"/>
    <n v="5020"/>
  </r>
  <r>
    <x v="1"/>
    <x v="0"/>
    <n v="58000678"/>
    <x v="237"/>
    <d v="2021-09-13T00:00:00"/>
    <x v="2"/>
    <n v="7000123830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09-13T00:00:00"/>
    <x v="2"/>
    <n v="7000123227"/>
    <n v="34"/>
    <x v="2"/>
    <x v="0"/>
    <n v="33.659999999999997"/>
    <n v="8.9092000000000002"/>
    <n v="299.88367199999999"/>
    <x v="8"/>
    <x v="5"/>
    <s v="Linie 23"/>
    <n v="5023"/>
  </r>
  <r>
    <x v="1"/>
    <x v="0"/>
    <n v="58000689"/>
    <x v="395"/>
    <d v="2021-09-13T00:00:00"/>
    <x v="2"/>
    <n v="7000123831"/>
    <n v="68"/>
    <x v="2"/>
    <x v="0"/>
    <n v="74.8"/>
    <n v="6.5807000000000002"/>
    <n v="492.23635999999999"/>
    <x v="8"/>
    <x v="5"/>
    <s v="Linie 20"/>
    <n v="5020"/>
  </r>
  <r>
    <x v="1"/>
    <x v="0"/>
    <n v="58000703"/>
    <x v="398"/>
    <d v="2021-09-13T00:00:00"/>
    <x v="2"/>
    <n v="7000123833"/>
    <n v="204"/>
    <x v="2"/>
    <x v="0"/>
    <n v="224.4"/>
    <n v="6.5829000000000004"/>
    <n v="1477.2027599999999"/>
    <x v="8"/>
    <x v="5"/>
    <s v="Linie 20"/>
    <n v="5020"/>
  </r>
  <r>
    <x v="1"/>
    <x v="0"/>
    <n v="58000724"/>
    <x v="750"/>
    <d v="2021-09-13T00:00:00"/>
    <x v="2"/>
    <n v="7000123234"/>
    <n v="34"/>
    <x v="2"/>
    <x v="0"/>
    <n v="33.659999999999997"/>
    <n v="8.9121000000000006"/>
    <n v="299.98128600000001"/>
    <x v="8"/>
    <x v="5"/>
    <s v="Linie 23"/>
    <n v="5023"/>
  </r>
  <r>
    <x v="1"/>
    <x v="0"/>
    <n v="58000726"/>
    <x v="249"/>
    <d v="2021-09-13T00:00:00"/>
    <x v="2"/>
    <n v="7000123235"/>
    <n v="68"/>
    <x v="2"/>
    <x v="0"/>
    <n v="68"/>
    <n v="8.7861999999999991"/>
    <n v="597.46159999999998"/>
    <x v="8"/>
    <x v="5"/>
    <s v="Linie 23"/>
    <n v="5023"/>
  </r>
  <r>
    <x v="1"/>
    <x v="0"/>
    <n v="58000730"/>
    <x v="250"/>
    <d v="2021-09-13T00:00:00"/>
    <x v="2"/>
    <n v="7000123834"/>
    <n v="204"/>
    <x v="2"/>
    <x v="0"/>
    <n v="224.4"/>
    <n v="6.5758000000000001"/>
    <n v="1475.60952"/>
    <x v="8"/>
    <x v="5"/>
    <s v="Linie 20"/>
    <n v="5020"/>
  </r>
  <r>
    <x v="1"/>
    <x v="0"/>
    <n v="58000733"/>
    <x v="793"/>
    <d v="2021-09-13T00:00:00"/>
    <x v="2"/>
    <n v="7000123336"/>
    <n v="68"/>
    <x v="2"/>
    <x v="0"/>
    <n v="67.319999999999993"/>
    <n v="6.7229000000000001"/>
    <n v="452.58562799999999"/>
    <x v="8"/>
    <x v="5"/>
    <s v="Linie 21"/>
    <n v="5021"/>
  </r>
  <r>
    <x v="1"/>
    <x v="0"/>
    <n v="58000737"/>
    <x v="751"/>
    <d v="2021-09-13T00:00:00"/>
    <x v="2"/>
    <n v="7000123236"/>
    <n v="68"/>
    <x v="2"/>
    <x v="0"/>
    <n v="67.319999999999993"/>
    <n v="8.9164999999999992"/>
    <n v="600.25878"/>
    <x v="8"/>
    <x v="5"/>
    <s v="Linie 23"/>
    <n v="5023"/>
  </r>
  <r>
    <x v="1"/>
    <x v="0"/>
    <n v="58000739"/>
    <x v="512"/>
    <d v="2021-09-13T00:00:00"/>
    <x v="2"/>
    <n v="7000123204"/>
    <n v="68"/>
    <x v="2"/>
    <x v="0"/>
    <n v="81.599999999999994"/>
    <n v="7.6052999999999997"/>
    <n v="620.59248000000002"/>
    <x v="8"/>
    <x v="5"/>
    <s v="Linie 22"/>
    <n v="5022"/>
  </r>
  <r>
    <x v="1"/>
    <x v="0"/>
    <n v="58000743"/>
    <x v="252"/>
    <d v="2021-09-13T00:00:00"/>
    <x v="2"/>
    <n v="7000123238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13T00:00:00"/>
    <x v="2"/>
    <n v="7000123239"/>
    <n v="68"/>
    <x v="2"/>
    <x v="0"/>
    <n v="67.319999999999993"/>
    <n v="8.9092000000000002"/>
    <n v="599.76734399999998"/>
    <x v="8"/>
    <x v="5"/>
    <s v="Linie 23"/>
    <n v="5023"/>
  </r>
  <r>
    <x v="1"/>
    <x v="0"/>
    <n v="58000753"/>
    <x v="403"/>
    <d v="2021-09-13T00:00:00"/>
    <x v="2"/>
    <n v="7000123835"/>
    <n v="204"/>
    <x v="2"/>
    <x v="0"/>
    <n v="224.4"/>
    <n v="6.5780000000000003"/>
    <n v="1476.1032"/>
    <x v="8"/>
    <x v="5"/>
    <s v="Linie 20"/>
    <n v="5020"/>
  </r>
  <r>
    <x v="1"/>
    <x v="0"/>
    <n v="58000774"/>
    <x v="407"/>
    <d v="2021-09-13T00:00:00"/>
    <x v="2"/>
    <n v="7000123837"/>
    <n v="68"/>
    <x v="2"/>
    <x v="0"/>
    <n v="74.8"/>
    <n v="6.5792000000000002"/>
    <n v="492.12416000000002"/>
    <x v="8"/>
    <x v="5"/>
    <s v="Linie 20"/>
    <n v="5020"/>
  </r>
  <r>
    <x v="1"/>
    <x v="0"/>
    <n v="58000830"/>
    <x v="102"/>
    <d v="2021-09-13T00:00:00"/>
    <x v="2"/>
    <n v="7000123779"/>
    <n v="2040"/>
    <x v="2"/>
    <x v="0"/>
    <n v="2244"/>
    <n v="6.5404"/>
    <n v="14676.6576"/>
    <x v="8"/>
    <x v="5"/>
    <s v="Linie 20"/>
    <n v="5020"/>
  </r>
  <r>
    <x v="1"/>
    <x v="0"/>
    <n v="58000831"/>
    <x v="409"/>
    <d v="2021-09-13T00:00:00"/>
    <x v="2"/>
    <n v="7000123097"/>
    <n v="935"/>
    <x v="2"/>
    <x v="0"/>
    <n v="925.65"/>
    <n v="6.665"/>
    <n v="6169.4572500000004"/>
    <x v="8"/>
    <x v="5"/>
    <s v="Linie 21"/>
    <n v="5021"/>
  </r>
  <r>
    <x v="1"/>
    <x v="0"/>
    <n v="58000835"/>
    <x v="103"/>
    <d v="2021-09-13T00:00:00"/>
    <x v="2"/>
    <n v="7000123389"/>
    <n v="1275"/>
    <x v="2"/>
    <x v="0"/>
    <n v="1262.25"/>
    <n v="7.7157999999999998"/>
    <n v="9739.2685500000007"/>
    <x v="8"/>
    <x v="5"/>
    <s v="Linie 23"/>
    <n v="5023"/>
  </r>
  <r>
    <x v="1"/>
    <x v="0"/>
    <n v="58000838"/>
    <x v="516"/>
    <d v="2021-09-13T00:00:00"/>
    <x v="2"/>
    <n v="7000123409"/>
    <n v="1615"/>
    <x v="2"/>
    <x v="0"/>
    <n v="1938"/>
    <n v="7.5674999999999999"/>
    <n v="14665.815000000001"/>
    <x v="8"/>
    <x v="5"/>
    <s v="Linie 22"/>
    <n v="5022"/>
  </r>
  <r>
    <x v="1"/>
    <x v="0"/>
    <n v="58000843"/>
    <x v="573"/>
    <d v="2021-09-13T00:00:00"/>
    <x v="2"/>
    <n v="7000123387"/>
    <n v="1700"/>
    <x v="2"/>
    <x v="0"/>
    <n v="1683"/>
    <n v="8.8459000000000003"/>
    <n v="14887.6497"/>
    <x v="8"/>
    <x v="5"/>
    <s v="Linie 23"/>
    <n v="5023"/>
  </r>
  <r>
    <x v="1"/>
    <x v="0"/>
    <n v="58000846"/>
    <x v="708"/>
    <d v="2021-09-13T00:00:00"/>
    <x v="2"/>
    <n v="7000123317"/>
    <n v="850"/>
    <x v="2"/>
    <x v="0"/>
    <n v="841.5"/>
    <n v="7.2548000000000004"/>
    <n v="6104.9142000000002"/>
    <x v="8"/>
    <x v="5"/>
    <s v="Linie 21"/>
    <n v="5021"/>
  </r>
  <r>
    <x v="1"/>
    <x v="0"/>
    <n v="58000851"/>
    <x v="646"/>
    <d v="2021-09-13T00:00:00"/>
    <x v="2"/>
    <n v="7000123541"/>
    <n v="204"/>
    <x v="2"/>
    <x v="0"/>
    <n v="224.4"/>
    <n v="6.5758000000000001"/>
    <n v="1475.60952"/>
    <x v="8"/>
    <x v="5"/>
    <s v="Linie 20"/>
    <n v="5020"/>
  </r>
  <r>
    <x v="1"/>
    <x v="0"/>
    <n v="58000861"/>
    <x v="410"/>
    <d v="2021-09-13T00:00:00"/>
    <x v="2"/>
    <n v="7000123251"/>
    <n v="136"/>
    <x v="2"/>
    <x v="0"/>
    <n v="134.63999999999999"/>
    <n v="7.7413999999999996"/>
    <n v="1042.3020959999999"/>
    <x v="8"/>
    <x v="5"/>
    <s v="Linie 23"/>
    <n v="5023"/>
  </r>
  <r>
    <x v="1"/>
    <x v="0"/>
    <n v="58000874"/>
    <x v="263"/>
    <d v="2021-09-13T00:00:00"/>
    <x v="2"/>
    <n v="7000122074"/>
    <n v="1386"/>
    <x v="2"/>
    <x v="2"/>
    <n v="11642.4"/>
    <n v="30.3947"/>
    <n v="42127.054199999999"/>
    <x v="7"/>
    <x v="4"/>
    <s v="Subunternehmer"/>
    <n v="9999"/>
  </r>
  <r>
    <x v="1"/>
    <x v="0"/>
    <n v="58000881"/>
    <x v="709"/>
    <d v="2021-09-13T00:00:00"/>
    <x v="2"/>
    <n v="7000120758"/>
    <n v="512"/>
    <x v="2"/>
    <x v="2"/>
    <n v="1802.24"/>
    <n v="16.758199999999999"/>
    <n v="8580.1983999999993"/>
    <x v="7"/>
    <x v="4"/>
    <s v="Subunternehmer"/>
    <n v="9999"/>
  </r>
  <r>
    <x v="1"/>
    <x v="0"/>
    <n v="58000881"/>
    <x v="709"/>
    <d v="2021-09-13T00:00:00"/>
    <x v="2"/>
    <n v="7000122035"/>
    <n v="256"/>
    <x v="2"/>
    <x v="2"/>
    <n v="901.12"/>
    <n v="16.758199999999999"/>
    <n v="4290.0991999999997"/>
    <x v="7"/>
    <x v="4"/>
    <s v="Subunternehmer"/>
    <n v="9999"/>
  </r>
  <r>
    <x v="1"/>
    <x v="0"/>
    <n v="58000883"/>
    <x v="754"/>
    <d v="2021-09-13T00:00:00"/>
    <x v="2"/>
    <n v="7000123386"/>
    <n v="204"/>
    <x v="2"/>
    <x v="0"/>
    <n v="201.96"/>
    <n v="8.9116"/>
    <n v="1799.786736"/>
    <x v="8"/>
    <x v="5"/>
    <s v="Linie 23"/>
    <n v="5023"/>
  </r>
  <r>
    <x v="1"/>
    <x v="0"/>
    <n v="58000888"/>
    <x v="724"/>
    <d v="2021-09-13T00:00:00"/>
    <x v="2"/>
    <n v="7000123335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13T00:00:00"/>
    <x v="2"/>
    <n v="7000123385"/>
    <n v="340"/>
    <x v="2"/>
    <x v="0"/>
    <n v="336.6"/>
    <n v="8.9067000000000007"/>
    <n v="2997.9952199999998"/>
    <x v="8"/>
    <x v="5"/>
    <s v="Linie 23"/>
    <n v="5023"/>
  </r>
  <r>
    <x v="1"/>
    <x v="0"/>
    <n v="58000899"/>
    <x v="755"/>
    <d v="2021-09-13T00:00:00"/>
    <x v="2"/>
    <n v="7000123388"/>
    <n v="340"/>
    <x v="2"/>
    <x v="0"/>
    <n v="336.6"/>
    <n v="7.7389000000000001"/>
    <n v="2604.91374"/>
    <x v="8"/>
    <x v="5"/>
    <s v="Linie 23"/>
    <n v="5023"/>
  </r>
  <r>
    <x v="1"/>
    <x v="0"/>
    <n v="58000919"/>
    <x v="710"/>
    <d v="2021-09-13T00:00:00"/>
    <x v="2"/>
    <n v="7000123104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9-13T00:00:00"/>
    <x v="2"/>
    <n v="7000123105"/>
    <n v="204"/>
    <x v="2"/>
    <x v="0"/>
    <n v="201.96"/>
    <n v="7.3190999999999997"/>
    <n v="1478.165436"/>
    <x v="8"/>
    <x v="5"/>
    <s v="Linie 21"/>
    <n v="5021"/>
  </r>
  <r>
    <x v="1"/>
    <x v="0"/>
    <n v="58000940"/>
    <x v="414"/>
    <d v="2021-09-13T00:00:00"/>
    <x v="2"/>
    <n v="7000123845"/>
    <n v="34"/>
    <x v="2"/>
    <x v="0"/>
    <n v="37.4"/>
    <n v="6.5814000000000004"/>
    <n v="246.14436000000001"/>
    <x v="8"/>
    <x v="5"/>
    <s v="Linie 20"/>
    <n v="5020"/>
  </r>
  <r>
    <x v="1"/>
    <x v="0"/>
    <n v="58000951"/>
    <x v="274"/>
    <d v="2021-09-13T00:00:00"/>
    <x v="2"/>
    <n v="7000123334"/>
    <n v="136"/>
    <x v="2"/>
    <x v="0"/>
    <n v="134.63999999999999"/>
    <n v="6.7297000000000002"/>
    <n v="906.08680800000002"/>
    <x v="8"/>
    <x v="5"/>
    <s v="Linie 21"/>
    <n v="5021"/>
  </r>
  <r>
    <x v="1"/>
    <x v="0"/>
    <n v="58000958"/>
    <x v="833"/>
    <d v="2021-09-13T00:00:00"/>
    <x v="2"/>
    <n v="7000123262"/>
    <n v="68"/>
    <x v="2"/>
    <x v="0"/>
    <n v="67.319999999999993"/>
    <n v="8.9067000000000007"/>
    <n v="599.59904400000005"/>
    <x v="8"/>
    <x v="5"/>
    <s v="Linie 23"/>
    <n v="5023"/>
  </r>
  <r>
    <x v="1"/>
    <x v="0"/>
    <n v="58000972"/>
    <x v="834"/>
    <d v="2021-09-13T00:00:00"/>
    <x v="2"/>
    <n v="7000123318"/>
    <n v="68"/>
    <x v="2"/>
    <x v="0"/>
    <n v="67.319999999999993"/>
    <n v="7.3494999999999999"/>
    <n v="494.76834000000002"/>
    <x v="8"/>
    <x v="5"/>
    <s v="Linie 21"/>
    <n v="5021"/>
  </r>
  <r>
    <x v="1"/>
    <x v="0"/>
    <n v="58000984"/>
    <x v="418"/>
    <d v="2021-09-13T00:00:00"/>
    <x v="2"/>
    <n v="7000123849"/>
    <n v="136"/>
    <x v="2"/>
    <x v="0"/>
    <n v="149.6"/>
    <n v="6.5829000000000004"/>
    <n v="984.80183999999997"/>
    <x v="8"/>
    <x v="5"/>
    <s v="Linie 20"/>
    <n v="5020"/>
  </r>
  <r>
    <x v="1"/>
    <x v="0"/>
    <n v="58000996"/>
    <x v="420"/>
    <d v="2021-09-13T00:00:00"/>
    <x v="2"/>
    <n v="7000123850"/>
    <n v="68"/>
    <x v="2"/>
    <x v="0"/>
    <n v="74.8"/>
    <n v="6.5730000000000004"/>
    <n v="491.66039999999998"/>
    <x v="8"/>
    <x v="5"/>
    <s v="Linie 20"/>
    <n v="5020"/>
  </r>
  <r>
    <x v="1"/>
    <x v="0"/>
    <n v="58000998"/>
    <x v="713"/>
    <d v="2021-09-13T00:00:00"/>
    <x v="2"/>
    <n v="7000123121"/>
    <n v="204"/>
    <x v="2"/>
    <x v="0"/>
    <n v="201.96"/>
    <n v="7.3155999999999999"/>
    <n v="1477.458576"/>
    <x v="8"/>
    <x v="5"/>
    <s v="Linie 21"/>
    <n v="5021"/>
  </r>
  <r>
    <x v="1"/>
    <x v="0"/>
    <n v="58001010"/>
    <x v="599"/>
    <d v="2021-09-13T00:00:00"/>
    <x v="2"/>
    <n v="7000123124"/>
    <n v="1785"/>
    <x v="2"/>
    <x v="0"/>
    <n v="1767.15"/>
    <n v="7.2190000000000003"/>
    <n v="12757.055850000001"/>
    <x v="8"/>
    <x v="5"/>
    <s v="Linie 21"/>
    <n v="5021"/>
  </r>
  <r>
    <x v="1"/>
    <x v="0"/>
    <n v="58001015"/>
    <x v="280"/>
    <d v="2021-09-13T00:00:00"/>
    <x v="2"/>
    <n v="7000123544"/>
    <n v="136"/>
    <x v="2"/>
    <x v="0"/>
    <n v="149.6"/>
    <n v="6.5904999999999996"/>
    <n v="985.93880000000001"/>
    <x v="8"/>
    <x v="5"/>
    <s v="Linie 20"/>
    <n v="5020"/>
  </r>
  <r>
    <x v="1"/>
    <x v="0"/>
    <n v="58001029"/>
    <x v="424"/>
    <d v="2021-09-13T00:00:00"/>
    <x v="2"/>
    <n v="7000123854"/>
    <n v="136"/>
    <x v="2"/>
    <x v="0"/>
    <n v="149.6"/>
    <n v="6.5814000000000004"/>
    <n v="984.57744000000002"/>
    <x v="8"/>
    <x v="5"/>
    <s v="Linie 20"/>
    <n v="5020"/>
  </r>
  <r>
    <x v="1"/>
    <x v="0"/>
    <n v="58001041"/>
    <x v="930"/>
    <d v="2021-09-13T00:00:00"/>
    <x v="2"/>
    <n v="7000123134"/>
    <n v="34"/>
    <x v="2"/>
    <x v="0"/>
    <n v="33.659999999999997"/>
    <n v="7.2812999999999999"/>
    <n v="245.08855800000001"/>
    <x v="8"/>
    <x v="5"/>
    <s v="Linie 21"/>
    <n v="5021"/>
  </r>
  <r>
    <x v="1"/>
    <x v="0"/>
    <n v="58001050"/>
    <x v="430"/>
    <d v="2021-09-13T00:00:00"/>
    <x v="2"/>
    <n v="7000123137"/>
    <n v="68"/>
    <x v="2"/>
    <x v="0"/>
    <n v="67.319999999999993"/>
    <n v="7.2619999999999996"/>
    <n v="488.87783999999999"/>
    <x v="8"/>
    <x v="5"/>
    <s v="Linie 21"/>
    <n v="5021"/>
  </r>
  <r>
    <x v="1"/>
    <x v="0"/>
    <n v="58001067"/>
    <x v="1009"/>
    <d v="2021-09-13T00:00:00"/>
    <x v="2"/>
    <n v="7000123520"/>
    <n v="256"/>
    <x v="2"/>
    <x v="2"/>
    <n v="337.92"/>
    <n v="8.6645000000000003"/>
    <n v="2218.1120000000001"/>
    <x v="3"/>
    <x v="1"/>
    <s v="Linie 1"/>
    <n v="5001"/>
  </r>
  <r>
    <x v="1"/>
    <x v="0"/>
    <n v="58001070"/>
    <x v="112"/>
    <d v="2021-09-13T00:00:00"/>
    <x v="2"/>
    <n v="7000123029"/>
    <n v="340"/>
    <x v="2"/>
    <x v="0"/>
    <n v="459"/>
    <n v="6.5937000000000001"/>
    <n v="3026.5083"/>
    <x v="4"/>
    <x v="1"/>
    <s v="Linie 36"/>
    <n v="5036"/>
  </r>
  <r>
    <x v="1"/>
    <x v="0"/>
    <n v="58001072"/>
    <x v="654"/>
    <d v="2021-09-13T00:00:00"/>
    <x v="2"/>
    <n v="7000123030"/>
    <n v="85"/>
    <x v="2"/>
    <x v="0"/>
    <n v="114.75"/>
    <n v="6.5824999999999996"/>
    <n v="755.34187499999996"/>
    <x v="4"/>
    <x v="1"/>
    <s v="Linie 36"/>
    <n v="5036"/>
  </r>
  <r>
    <x v="1"/>
    <x v="0"/>
    <n v="58001077"/>
    <x v="655"/>
    <d v="2021-09-13T00:00:00"/>
    <x v="2"/>
    <n v="7000123337"/>
    <n v="68"/>
    <x v="2"/>
    <x v="0"/>
    <n v="67.319999999999993"/>
    <n v="7.2906000000000004"/>
    <n v="490.80319200000002"/>
    <x v="8"/>
    <x v="5"/>
    <s v="Linie 21"/>
    <n v="5021"/>
  </r>
  <r>
    <x v="1"/>
    <x v="0"/>
    <n v="58001093"/>
    <x v="435"/>
    <d v="2021-09-13T00:00:00"/>
    <x v="2"/>
    <n v="7000123145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13T00:00:00"/>
    <x v="2"/>
    <n v="7000123146"/>
    <n v="136"/>
    <x v="2"/>
    <x v="0"/>
    <n v="134.63999999999999"/>
    <n v="7.2595999999999998"/>
    <n v="977.43254400000001"/>
    <x v="8"/>
    <x v="5"/>
    <s v="Linie 21"/>
    <n v="5021"/>
  </r>
  <r>
    <x v="1"/>
    <x v="0"/>
    <n v="58001094"/>
    <x v="525"/>
    <d v="2021-09-13T00:00:00"/>
    <x v="2"/>
    <n v="7000123315"/>
    <n v="136"/>
    <x v="2"/>
    <x v="0"/>
    <n v="134.63999999999999"/>
    <n v="7.2595999999999998"/>
    <n v="977.43254400000001"/>
    <x v="8"/>
    <x v="5"/>
    <s v="Linie 21"/>
    <n v="5021"/>
  </r>
  <r>
    <x v="1"/>
    <x v="0"/>
    <n v="58001108"/>
    <x v="718"/>
    <d v="2021-09-13T00:00:00"/>
    <x v="2"/>
    <n v="7000123148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13T00:00:00"/>
    <x v="2"/>
    <n v="7000123149"/>
    <n v="204"/>
    <x v="2"/>
    <x v="0"/>
    <n v="201.96"/>
    <n v="7.2621000000000002"/>
    <n v="1466.653716"/>
    <x v="8"/>
    <x v="5"/>
    <s v="Linie 21"/>
    <n v="5021"/>
  </r>
  <r>
    <x v="1"/>
    <x v="0"/>
    <n v="58001111"/>
    <x v="437"/>
    <d v="2021-09-13T00:00:00"/>
    <x v="2"/>
    <n v="7000123150"/>
    <n v="34"/>
    <x v="2"/>
    <x v="0"/>
    <n v="33.659999999999997"/>
    <n v="7.3181000000000003"/>
    <n v="246.327246"/>
    <x v="8"/>
    <x v="5"/>
    <s v="Linie 21"/>
    <n v="5021"/>
  </r>
  <r>
    <x v="1"/>
    <x v="0"/>
    <n v="58001115"/>
    <x v="531"/>
    <d v="2021-09-13T00:00:00"/>
    <x v="2"/>
    <n v="7000123734"/>
    <n v="34"/>
    <x v="2"/>
    <x v="0"/>
    <n v="33.659999999999997"/>
    <n v="7.2621000000000002"/>
    <n v="244.442286"/>
    <x v="8"/>
    <x v="5"/>
    <s v="Linie 21"/>
    <n v="5021"/>
  </r>
  <r>
    <x v="1"/>
    <x v="0"/>
    <n v="58001118"/>
    <x v="287"/>
    <d v="2021-09-13T00:00:00"/>
    <x v="2"/>
    <n v="7000123748"/>
    <n v="34"/>
    <x v="2"/>
    <x v="0"/>
    <n v="33.659999999999997"/>
    <n v="8.9077999999999999"/>
    <n v="299.83654799999999"/>
    <x v="8"/>
    <x v="5"/>
    <s v="Linie 23"/>
    <n v="5023"/>
  </r>
  <r>
    <x v="1"/>
    <x v="0"/>
    <n v="58001132"/>
    <x v="442"/>
    <d v="2021-09-13T00:00:00"/>
    <x v="2"/>
    <n v="7000123740"/>
    <n v="34"/>
    <x v="2"/>
    <x v="0"/>
    <n v="33.659999999999997"/>
    <n v="7.7404000000000002"/>
    <n v="260.54186399999998"/>
    <x v="8"/>
    <x v="5"/>
    <s v="Linie 23"/>
    <n v="5023"/>
  </r>
  <r>
    <x v="1"/>
    <x v="0"/>
    <n v="58001133"/>
    <x v="443"/>
    <d v="2021-09-13T00:00:00"/>
    <x v="2"/>
    <n v="7000123741"/>
    <n v="34"/>
    <x v="2"/>
    <x v="0"/>
    <n v="33.659999999999997"/>
    <n v="7.3209999999999997"/>
    <n v="246.42486"/>
    <x v="8"/>
    <x v="5"/>
    <s v="Linie 21"/>
    <n v="5021"/>
  </r>
  <r>
    <x v="1"/>
    <x v="0"/>
    <n v="58001134"/>
    <x v="948"/>
    <d v="2021-09-13T00:00:00"/>
    <x v="2"/>
    <n v="7000123742"/>
    <n v="34"/>
    <x v="2"/>
    <x v="0"/>
    <n v="40.799999999999997"/>
    <n v="7.6071999999999997"/>
    <n v="310.37376"/>
    <x v="8"/>
    <x v="5"/>
    <s v="Linie 22"/>
    <n v="5022"/>
  </r>
  <r>
    <x v="1"/>
    <x v="0"/>
    <n v="58001138"/>
    <x v="535"/>
    <d v="2021-09-13T00:00:00"/>
    <x v="2"/>
    <n v="7000123154"/>
    <n v="68"/>
    <x v="2"/>
    <x v="0"/>
    <n v="67.319999999999993"/>
    <n v="7.2958999999999996"/>
    <n v="491.159988"/>
    <x v="8"/>
    <x v="5"/>
    <s v="Linie 21"/>
    <n v="5021"/>
  </r>
  <r>
    <x v="1"/>
    <x v="0"/>
    <n v="59500001"/>
    <x v="907"/>
    <d v="2021-09-13T00:00:00"/>
    <x v="2"/>
    <n v="7000122574"/>
    <n v="57"/>
    <x v="2"/>
    <x v="0"/>
    <n v="171"/>
    <n v="2.5142000000000002"/>
    <n v="429.9282"/>
    <x v="3"/>
    <x v="1"/>
    <s v="Espera"/>
    <n v="5901"/>
  </r>
  <r>
    <x v="1"/>
    <x v="0"/>
    <n v="59500027"/>
    <x v="799"/>
    <d v="2021-09-13T00:00:00"/>
    <x v="2"/>
    <n v="7000123729"/>
    <n v="105"/>
    <x v="0"/>
    <x v="0"/>
    <n v="105"/>
    <n v="2.5"/>
    <n v="262.5"/>
    <x v="0"/>
    <x v="0"/>
    <s v="Vacumierung"/>
    <n v="5902"/>
  </r>
  <r>
    <x v="1"/>
    <x v="0"/>
    <n v="59500033"/>
    <x v="1010"/>
    <d v="2021-09-13T00:00:00"/>
    <x v="2"/>
    <n v="7000123755"/>
    <n v="1321"/>
    <x v="0"/>
    <x v="0"/>
    <n v="1321"/>
    <n v="2"/>
    <n v="2642"/>
    <x v="0"/>
    <x v="0"/>
    <s v="Vacumierung"/>
    <n v="5902"/>
  </r>
  <r>
    <x v="1"/>
    <x v="0"/>
    <n v="59500035"/>
    <x v="800"/>
    <d v="2021-09-13T00:00:00"/>
    <x v="2"/>
    <n v="7000123724"/>
    <n v="62"/>
    <x v="0"/>
    <x v="0"/>
    <n v="62"/>
    <n v="0.56630000000000003"/>
    <n v="35.110599999999998"/>
    <x v="0"/>
    <x v="0"/>
    <s v="Vacumierung"/>
    <n v="5902"/>
  </r>
  <r>
    <x v="1"/>
    <x v="0"/>
    <n v="59500041"/>
    <x v="660"/>
    <d v="2021-09-13T00:00:00"/>
    <x v="2"/>
    <n v="7000123756"/>
    <n v="638"/>
    <x v="0"/>
    <x v="0"/>
    <n v="638"/>
    <n v="2.3342999999999998"/>
    <n v="1489.2834"/>
    <x v="0"/>
    <x v="0"/>
    <s v="Vacumierung"/>
    <n v="5902"/>
  </r>
  <r>
    <x v="1"/>
    <x v="0"/>
    <n v="59500042"/>
    <x v="721"/>
    <d v="2021-09-13T00:00:00"/>
    <x v="2"/>
    <n v="7000123723"/>
    <n v="3522"/>
    <x v="0"/>
    <x v="0"/>
    <n v="3522"/>
    <n v="2.0442"/>
    <n v="7199.6724000000004"/>
    <x v="0"/>
    <x v="0"/>
    <s v="Vacumierung"/>
    <n v="5902"/>
  </r>
  <r>
    <x v="1"/>
    <x v="0"/>
    <n v="59500054"/>
    <x v="661"/>
    <d v="2021-09-13T00:00:00"/>
    <x v="2"/>
    <n v="7000123769"/>
    <n v="583"/>
    <x v="0"/>
    <x v="0"/>
    <n v="583"/>
    <n v="2.3342999999999998"/>
    <n v="1360.8969"/>
    <x v="0"/>
    <x v="0"/>
    <s v="Vacumierung"/>
    <n v="5902"/>
  </r>
  <r>
    <x v="1"/>
    <x v="0"/>
    <m/>
    <x v="1011"/>
    <d v="2021-09-13T00:00:00"/>
    <x v="2"/>
    <n v="7000123617"/>
    <n v="0"/>
    <x v="3"/>
    <x v="3"/>
    <n v="0"/>
    <n v="0"/>
    <n v="0"/>
    <x v="2"/>
    <x v="0"/>
    <s v="Thrun 1"/>
    <n v="2020"/>
  </r>
  <r>
    <x v="1"/>
    <x v="0"/>
    <m/>
    <x v="1012"/>
    <d v="2021-09-13T00:00:00"/>
    <x v="2"/>
    <n v="7000123289"/>
    <n v="0"/>
    <x v="3"/>
    <x v="3"/>
    <n v="0"/>
    <n v="0"/>
    <n v="0"/>
    <x v="1"/>
    <x v="0"/>
    <s v="Füller unter UHT"/>
    <n v="3040"/>
  </r>
  <r>
    <x v="1"/>
    <x v="0"/>
    <m/>
    <x v="120"/>
    <d v="2021-09-13T00:00:00"/>
    <x v="2"/>
    <n v="7000122058"/>
    <n v="0"/>
    <x v="3"/>
    <x v="3"/>
    <n v="0"/>
    <n v="0"/>
    <n v="0"/>
    <x v="0"/>
    <x v="0"/>
    <s v="Große Schneidemaschine Lachnit"/>
    <n v="1100"/>
  </r>
  <r>
    <x v="1"/>
    <x v="0"/>
    <m/>
    <x v="121"/>
    <d v="2021-09-13T00:00:00"/>
    <x v="2"/>
    <n v="7000119900"/>
    <n v="0"/>
    <x v="3"/>
    <x v="3"/>
    <n v="0"/>
    <n v="0"/>
    <n v="0"/>
    <x v="0"/>
    <x v="0"/>
    <s v="Kleine Schneidemaschine Käseteiler"/>
    <n v="1200"/>
  </r>
  <r>
    <x v="1"/>
    <x v="0"/>
    <m/>
    <x v="122"/>
    <d v="2021-09-13T00:00:00"/>
    <x v="2"/>
    <n v="7000123618"/>
    <n v="0"/>
    <x v="3"/>
    <x v="3"/>
    <n v="0"/>
    <n v="0"/>
    <n v="0"/>
    <x v="2"/>
    <x v="0"/>
    <s v="Thrun 1"/>
    <n v="2020"/>
  </r>
  <r>
    <x v="1"/>
    <x v="0"/>
    <m/>
    <x v="123"/>
    <d v="2021-09-13T00:00:00"/>
    <x v="2"/>
    <n v="7000123631"/>
    <n v="0"/>
    <x v="3"/>
    <x v="3"/>
    <n v="0"/>
    <n v="0"/>
    <n v="0"/>
    <x v="2"/>
    <x v="0"/>
    <s v="Thrun 2"/>
    <n v="2030"/>
  </r>
  <r>
    <x v="1"/>
    <x v="0"/>
    <m/>
    <x v="124"/>
    <d v="2021-09-13T00:00:00"/>
    <x v="2"/>
    <n v="7000123625"/>
    <n v="0"/>
    <x v="3"/>
    <x v="3"/>
    <n v="0"/>
    <n v="0"/>
    <n v="0"/>
    <x v="2"/>
    <x v="0"/>
    <s v="Mischer 1"/>
    <n v="2040"/>
  </r>
  <r>
    <x v="1"/>
    <x v="0"/>
    <m/>
    <x v="125"/>
    <d v="2021-09-13T00:00:00"/>
    <x v="2"/>
    <n v="7000123599"/>
    <n v="0"/>
    <x v="3"/>
    <x v="3"/>
    <n v="0"/>
    <n v="0"/>
    <n v="0"/>
    <x v="2"/>
    <x v="0"/>
    <s v="Mischer 2"/>
    <n v="2050"/>
  </r>
  <r>
    <x v="1"/>
    <x v="0"/>
    <m/>
    <x v="127"/>
    <d v="2021-09-13T00:00:00"/>
    <x v="2"/>
    <n v="7000123366"/>
    <n v="0"/>
    <x v="3"/>
    <x v="3"/>
    <n v="0"/>
    <n v="0"/>
    <n v="0"/>
    <x v="1"/>
    <x v="0"/>
    <s v="Füller unter M1"/>
    <n v="3010"/>
  </r>
  <r>
    <x v="1"/>
    <x v="0"/>
    <m/>
    <x v="128"/>
    <d v="2021-09-13T00:00:00"/>
    <x v="2"/>
    <n v="7000123343"/>
    <n v="0"/>
    <x v="3"/>
    <x v="3"/>
    <n v="0"/>
    <n v="0"/>
    <n v="0"/>
    <x v="1"/>
    <x v="0"/>
    <s v="Füller unter M2"/>
    <n v="3020"/>
  </r>
  <r>
    <x v="1"/>
    <x v="0"/>
    <m/>
    <x v="129"/>
    <d v="2021-09-13T00:00:00"/>
    <x v="2"/>
    <n v="7000123158"/>
    <n v="0"/>
    <x v="3"/>
    <x v="3"/>
    <n v="0"/>
    <n v="0"/>
    <n v="0"/>
    <x v="1"/>
    <x v="0"/>
    <s v="Füller unter Thrun 2"/>
    <n v="3030"/>
  </r>
  <r>
    <x v="1"/>
    <x v="0"/>
    <m/>
    <x v="130"/>
    <d v="2021-09-13T00:00:00"/>
    <x v="2"/>
    <n v="7000122848"/>
    <n v="0"/>
    <x v="3"/>
    <x v="3"/>
    <n v="0"/>
    <n v="0"/>
    <n v="0"/>
    <x v="1"/>
    <x v="0"/>
    <s v="Füller unter UHT"/>
    <n v="3040"/>
  </r>
  <r>
    <x v="1"/>
    <x v="0"/>
    <m/>
    <x v="132"/>
    <d v="2021-09-13T00:00:00"/>
    <x v="2"/>
    <n v="7000123077"/>
    <n v="0"/>
    <x v="3"/>
    <x v="3"/>
    <n v="0"/>
    <n v="0"/>
    <n v="0"/>
    <x v="8"/>
    <x v="5"/>
    <s v="Linie 20"/>
    <n v="5020"/>
  </r>
  <r>
    <x v="1"/>
    <x v="0"/>
    <m/>
    <x v="134"/>
    <d v="2021-09-13T00:00:00"/>
    <x v="2"/>
    <n v="7000123414"/>
    <n v="0.01"/>
    <x v="1"/>
    <x v="1"/>
    <n v="0"/>
    <n v="0"/>
    <n v="0"/>
    <x v="8"/>
    <x v="5"/>
    <s v="Linie 22"/>
    <n v="5022"/>
  </r>
  <r>
    <x v="1"/>
    <x v="0"/>
    <m/>
    <x v="134"/>
    <d v="2021-09-13T00:00:00"/>
    <x v="2"/>
    <n v="7000123415"/>
    <n v="0.01"/>
    <x v="1"/>
    <x v="1"/>
    <n v="0"/>
    <n v="0"/>
    <n v="0"/>
    <x v="8"/>
    <x v="5"/>
    <s v="Linie 22"/>
    <n v="5022"/>
  </r>
  <r>
    <x v="1"/>
    <x v="0"/>
    <m/>
    <x v="135"/>
    <d v="2021-09-13T00:00:00"/>
    <x v="2"/>
    <n v="7000123397"/>
    <n v="0.01"/>
    <x v="1"/>
    <x v="1"/>
    <n v="0"/>
    <n v="0"/>
    <n v="0"/>
    <x v="8"/>
    <x v="5"/>
    <s v="Linie 23"/>
    <n v="5023"/>
  </r>
  <r>
    <x v="1"/>
    <x v="0"/>
    <m/>
    <x v="875"/>
    <d v="2021-09-13T00:00:00"/>
    <x v="2"/>
    <n v="7000123626"/>
    <n v="0"/>
    <x v="3"/>
    <x v="3"/>
    <n v="0"/>
    <n v="0"/>
    <n v="0"/>
    <x v="2"/>
    <x v="0"/>
    <s v="Thrun 2"/>
    <n v="2030"/>
  </r>
  <r>
    <x v="1"/>
    <x v="0"/>
    <m/>
    <x v="136"/>
    <d v="2021-09-13T00:00:00"/>
    <x v="2"/>
    <n v="7000123624"/>
    <n v="0"/>
    <x v="3"/>
    <x v="3"/>
    <n v="0"/>
    <n v="0"/>
    <n v="0"/>
    <x v="2"/>
    <x v="0"/>
    <s v="Mischer 1"/>
    <n v="2040"/>
  </r>
  <r>
    <x v="1"/>
    <x v="0"/>
    <m/>
    <x v="763"/>
    <d v="2021-09-13T00:00:00"/>
    <x v="2"/>
    <n v="7000123367"/>
    <n v="0"/>
    <x v="3"/>
    <x v="3"/>
    <n v="0"/>
    <n v="0"/>
    <n v="0"/>
    <x v="1"/>
    <x v="0"/>
    <s v="Füller unter M1"/>
    <n v="3010"/>
  </r>
  <r>
    <x v="1"/>
    <x v="0"/>
    <m/>
    <x v="876"/>
    <d v="2021-09-13T00:00:00"/>
    <x v="2"/>
    <n v="7000123627"/>
    <n v="0"/>
    <x v="3"/>
    <x v="3"/>
    <n v="0"/>
    <n v="0"/>
    <n v="0"/>
    <x v="1"/>
    <x v="0"/>
    <s v="Füller unter Thrun 2"/>
    <n v="3030"/>
  </r>
  <r>
    <x v="1"/>
    <x v="0"/>
    <m/>
    <x v="453"/>
    <d v="2021-09-13T00:00:00"/>
    <x v="2"/>
    <n v="7000123347"/>
    <n v="0"/>
    <x v="3"/>
    <x v="3"/>
    <n v="0"/>
    <n v="0"/>
    <n v="0"/>
    <x v="8"/>
    <x v="5"/>
    <s v="Linie 21"/>
    <n v="5021"/>
  </r>
  <r>
    <x v="1"/>
    <x v="0"/>
    <m/>
    <x v="453"/>
    <d v="2021-09-13T00:00:00"/>
    <x v="2"/>
    <n v="7000123348"/>
    <n v="0"/>
    <x v="3"/>
    <x v="3"/>
    <n v="0"/>
    <n v="0"/>
    <n v="0"/>
    <x v="8"/>
    <x v="5"/>
    <s v="Linie 21"/>
    <n v="5021"/>
  </r>
  <r>
    <x v="1"/>
    <x v="0"/>
    <m/>
    <x v="454"/>
    <d v="2021-09-13T00:00:00"/>
    <x v="2"/>
    <n v="7000123399"/>
    <n v="0"/>
    <x v="3"/>
    <x v="3"/>
    <n v="0"/>
    <n v="0"/>
    <n v="0"/>
    <x v="8"/>
    <x v="5"/>
    <s v="Linie 23"/>
    <n v="5023"/>
  </r>
  <r>
    <x v="1"/>
    <x v="0"/>
    <m/>
    <x v="137"/>
    <d v="2021-09-13T00:00:00"/>
    <x v="2"/>
    <n v="7000121693"/>
    <n v="0"/>
    <x v="3"/>
    <x v="3"/>
    <n v="0"/>
    <n v="0"/>
    <n v="0"/>
    <x v="4"/>
    <x v="1"/>
    <s v="Linie 36"/>
    <n v="5036"/>
  </r>
  <r>
    <x v="1"/>
    <x v="0"/>
    <m/>
    <x v="137"/>
    <d v="2021-09-13T00:00:00"/>
    <x v="2"/>
    <n v="7000121694"/>
    <n v="0"/>
    <x v="3"/>
    <x v="3"/>
    <n v="0"/>
    <n v="0"/>
    <n v="0"/>
    <x v="4"/>
    <x v="1"/>
    <s v="Linie 36"/>
    <n v="5036"/>
  </r>
  <r>
    <x v="1"/>
    <x v="0"/>
    <m/>
    <x v="765"/>
    <d v="2021-09-13T00:00:00"/>
    <x v="2"/>
    <n v="7000122260"/>
    <n v="0"/>
    <x v="3"/>
    <x v="3"/>
    <n v="0"/>
    <n v="0"/>
    <n v="0"/>
    <x v="4"/>
    <x v="1"/>
    <s v="Linie 18"/>
    <n v="5018"/>
  </r>
  <r>
    <x v="1"/>
    <x v="0"/>
    <n v="23500034"/>
    <x v="298"/>
    <d v="2021-09-14T00:00:00"/>
    <x v="2"/>
    <n v="7000123566"/>
    <n v="5419"/>
    <x v="0"/>
    <x v="0"/>
    <n v="5419"/>
    <n v="3.6745999999999999"/>
    <n v="19912.6574"/>
    <x v="0"/>
    <x v="0"/>
    <s v="Kleine Schneidemaschine Käseteiler"/>
    <n v="1200"/>
  </r>
  <r>
    <x v="1"/>
    <x v="0"/>
    <n v="23500035"/>
    <x v="767"/>
    <d v="2021-09-14T00:00:00"/>
    <x v="2"/>
    <n v="7000123567"/>
    <n v="2197"/>
    <x v="0"/>
    <x v="0"/>
    <n v="2197"/>
    <n v="3.1009000000000002"/>
    <n v="6812.6773000000003"/>
    <x v="0"/>
    <x v="0"/>
    <s v="Kleine Schneidemaschine Käseteiler"/>
    <n v="1200"/>
  </r>
  <r>
    <x v="1"/>
    <x v="0"/>
    <n v="23500036"/>
    <x v="138"/>
    <d v="2021-09-14T00:00:00"/>
    <x v="2"/>
    <n v="7000123568"/>
    <n v="1196"/>
    <x v="0"/>
    <x v="0"/>
    <n v="1196"/>
    <n v="3.3168000000000002"/>
    <n v="3966.8928000000001"/>
    <x v="0"/>
    <x v="0"/>
    <s v="Kleine Schneidemaschine Käseteiler"/>
    <n v="1200"/>
  </r>
  <r>
    <x v="1"/>
    <x v="0"/>
    <n v="23500084"/>
    <x v="842"/>
    <d v="2021-09-14T00:00:00"/>
    <x v="2"/>
    <n v="7000123709"/>
    <n v="6382"/>
    <x v="0"/>
    <x v="0"/>
    <n v="6382"/>
    <n v="3.9674999999999998"/>
    <n v="25320.584999999999"/>
    <x v="0"/>
    <x v="0"/>
    <s v="Rohware aus-/umpacken, vorbereiten"/>
    <n v="1300"/>
  </r>
  <r>
    <x v="1"/>
    <x v="0"/>
    <n v="23500105"/>
    <x v="802"/>
    <d v="2021-09-14T00:00:00"/>
    <x v="2"/>
    <n v="7000122770"/>
    <n v="2459"/>
    <x v="0"/>
    <x v="0"/>
    <n v="2459"/>
    <n v="4.6020000000000003"/>
    <n v="11316.317999999999"/>
    <x v="0"/>
    <x v="0"/>
    <s v="Große Schneidemaschine Lachnit"/>
    <n v="1100"/>
  </r>
  <r>
    <x v="1"/>
    <x v="0"/>
    <n v="23500106"/>
    <x v="768"/>
    <d v="2021-09-14T00:00:00"/>
    <x v="2"/>
    <n v="7000122772"/>
    <n v="2351.9"/>
    <x v="0"/>
    <x v="0"/>
    <n v="2351.9"/>
    <n v="4.6021000000000001"/>
    <n v="10823.67899"/>
    <x v="0"/>
    <x v="0"/>
    <s v="Große Schneidemaschine Lachnit"/>
    <n v="1100"/>
  </r>
  <r>
    <x v="1"/>
    <x v="0"/>
    <n v="23500284"/>
    <x v="1"/>
    <d v="2021-09-14T00:00:00"/>
    <x v="2"/>
    <n v="7000124133"/>
    <n v="409"/>
    <x v="0"/>
    <x v="0"/>
    <n v="409"/>
    <n v="3.9931999999999999"/>
    <n v="1633.2188000000001"/>
    <x v="0"/>
    <x v="0"/>
    <s v="Schmelze Zutatenvorb."/>
    <n v="1400"/>
  </r>
  <r>
    <x v="1"/>
    <x v="0"/>
    <n v="23500302"/>
    <x v="4"/>
    <d v="2021-09-14T00:00:00"/>
    <x v="2"/>
    <n v="7000123784"/>
    <n v="432"/>
    <x v="0"/>
    <x v="0"/>
    <n v="432"/>
    <n v="5.6374000000000004"/>
    <n v="2435.3568"/>
    <x v="0"/>
    <x v="0"/>
    <s v="Holac Zutatenvorbereitung"/>
    <n v="1410"/>
  </r>
  <r>
    <x v="1"/>
    <x v="0"/>
    <n v="23500304"/>
    <x v="459"/>
    <d v="2021-09-14T00:00:00"/>
    <x v="2"/>
    <n v="7000123747"/>
    <n v="3326"/>
    <x v="0"/>
    <x v="0"/>
    <n v="3326"/>
    <n v="3.7835000000000001"/>
    <n v="12583.921"/>
    <x v="0"/>
    <x v="0"/>
    <s v="Rohware aus-/umpacken, vorbereiten"/>
    <n v="1300"/>
  </r>
  <r>
    <x v="1"/>
    <x v="0"/>
    <n v="23500355"/>
    <x v="460"/>
    <d v="2021-09-14T00:00:00"/>
    <x v="2"/>
    <n v="7000123785"/>
    <n v="172"/>
    <x v="0"/>
    <x v="0"/>
    <n v="172"/>
    <n v="4.57"/>
    <n v="786.04"/>
    <x v="0"/>
    <x v="0"/>
    <s v="Holac Zutatenvorbereitung"/>
    <n v="1410"/>
  </r>
  <r>
    <x v="1"/>
    <x v="0"/>
    <n v="23500394"/>
    <x v="670"/>
    <d v="2021-09-14T00:00:00"/>
    <x v="2"/>
    <n v="7000124104"/>
    <n v="60"/>
    <x v="0"/>
    <x v="0"/>
    <n v="60"/>
    <n v="9.2812999999999999"/>
    <n v="556.87800000000004"/>
    <x v="4"/>
    <x v="1"/>
    <s v="Röstofen"/>
    <n v="5420"/>
  </r>
  <r>
    <x v="1"/>
    <x v="0"/>
    <n v="23500396"/>
    <x v="147"/>
    <d v="2021-09-14T00:00:00"/>
    <x v="2"/>
    <n v="7000122243"/>
    <n v="100"/>
    <x v="0"/>
    <x v="0"/>
    <n v="100"/>
    <n v="8.2918000000000003"/>
    <n v="829.18"/>
    <x v="4"/>
    <x v="1"/>
    <s v="Röstofen"/>
    <n v="5420"/>
  </r>
  <r>
    <x v="1"/>
    <x v="0"/>
    <n v="23500501"/>
    <x v="10"/>
    <d v="2021-09-14T00:00:00"/>
    <x v="2"/>
    <n v="7000123221"/>
    <n v="913"/>
    <x v="0"/>
    <x v="0"/>
    <n v="913"/>
    <n v="2.8264"/>
    <n v="2580.5032000000001"/>
    <x v="0"/>
    <x v="0"/>
    <s v="Kleine Schneidemaschine Käseteiler"/>
    <n v="1200"/>
  </r>
  <r>
    <x v="1"/>
    <x v="0"/>
    <n v="23500551"/>
    <x v="11"/>
    <d v="2021-09-14T00:00:00"/>
    <x v="2"/>
    <n v="7000124144"/>
    <n v="931"/>
    <x v="0"/>
    <x v="0"/>
    <n v="931"/>
    <n v="5.1581000000000001"/>
    <n v="4802.1911"/>
    <x v="0"/>
    <x v="0"/>
    <s v="Große Schneidemaschine Lachnit"/>
    <n v="1100"/>
  </r>
  <r>
    <x v="1"/>
    <x v="0"/>
    <n v="29600001"/>
    <x v="604"/>
    <d v="2021-09-14T00:00:00"/>
    <x v="2"/>
    <n v="7000124145"/>
    <n v="3135"/>
    <x v="0"/>
    <x v="0"/>
    <n v="3135"/>
    <n v="2"/>
    <n v="6270"/>
    <x v="0"/>
    <x v="0"/>
    <s v="Rohware aus-/umpacken, vorbereiten"/>
    <n v="1300"/>
  </r>
  <r>
    <x v="1"/>
    <x v="0"/>
    <n v="29600002"/>
    <x v="461"/>
    <d v="2021-09-14T00:00:00"/>
    <x v="2"/>
    <n v="7000123807"/>
    <n v="1202"/>
    <x v="0"/>
    <x v="0"/>
    <n v="1202"/>
    <n v="2"/>
    <n v="2404"/>
    <x v="0"/>
    <x v="0"/>
    <s v="Rohware aus-/umpacken, vorbereiten"/>
    <n v="1300"/>
  </r>
  <r>
    <x v="1"/>
    <x v="0"/>
    <n v="29600003"/>
    <x v="150"/>
    <d v="2021-09-14T00:00:00"/>
    <x v="2"/>
    <n v="7000124146"/>
    <n v="1206"/>
    <x v="0"/>
    <x v="0"/>
    <n v="1206"/>
    <n v="2.0516999999999999"/>
    <n v="2474.3501999999999"/>
    <x v="0"/>
    <x v="0"/>
    <s v="Rohware aus-/umpacken, vorbereiten"/>
    <n v="1300"/>
  </r>
  <r>
    <x v="1"/>
    <x v="0"/>
    <n v="29600004"/>
    <x v="302"/>
    <d v="2021-09-14T00:00:00"/>
    <x v="2"/>
    <n v="7000123803"/>
    <n v="7202"/>
    <x v="0"/>
    <x v="0"/>
    <n v="7202"/>
    <n v="2.0175999999999998"/>
    <n v="14530.7552"/>
    <x v="0"/>
    <x v="0"/>
    <s v="Rohware aus-/umpacken, vorbereiten"/>
    <n v="1300"/>
  </r>
  <r>
    <x v="1"/>
    <x v="0"/>
    <n v="29600005"/>
    <x v="151"/>
    <d v="2021-09-14T00:00:00"/>
    <x v="2"/>
    <n v="7000124147"/>
    <n v="941.07"/>
    <x v="0"/>
    <x v="0"/>
    <n v="941.07"/>
    <n v="2"/>
    <n v="1882.14"/>
    <x v="0"/>
    <x v="0"/>
    <s v="Rohware aus-/umpacken, vorbereiten"/>
    <n v="1300"/>
  </r>
  <r>
    <x v="1"/>
    <x v="0"/>
    <n v="31000166"/>
    <x v="992"/>
    <d v="2021-09-14T00:00:00"/>
    <x v="2"/>
    <n v="7000123766"/>
    <n v="0"/>
    <x v="1"/>
    <x v="1"/>
    <n v="0"/>
    <n v="7.1501000000000001"/>
    <n v="0"/>
    <x v="1"/>
    <x v="0"/>
    <s v="Füller unter UHT"/>
    <n v="3040"/>
  </r>
  <r>
    <x v="1"/>
    <x v="0"/>
    <n v="31000169"/>
    <x v="158"/>
    <d v="2021-09-14T00:00:00"/>
    <x v="2"/>
    <n v="7000123725"/>
    <n v="776"/>
    <x v="1"/>
    <x v="1"/>
    <n v="1497.68"/>
    <n v="5.9943999999999997"/>
    <n v="4651.6544000000004"/>
    <x v="1"/>
    <x v="0"/>
    <s v="Füller unter Thrun 2"/>
    <n v="3030"/>
  </r>
  <r>
    <x v="1"/>
    <x v="0"/>
    <n v="31000174"/>
    <x v="306"/>
    <d v="2021-09-14T00:00:00"/>
    <x v="2"/>
    <n v="7000123774"/>
    <n v="104"/>
    <x v="1"/>
    <x v="1"/>
    <n v="1872"/>
    <n v="45.260399999999997"/>
    <n v="4707.0816000000004"/>
    <x v="1"/>
    <x v="0"/>
    <s v="Füller unter M1"/>
    <n v="3010"/>
  </r>
  <r>
    <x v="1"/>
    <x v="0"/>
    <n v="31000177"/>
    <x v="307"/>
    <d v="2021-09-14T00:00:00"/>
    <x v="2"/>
    <n v="7000123776"/>
    <n v="38"/>
    <x v="1"/>
    <x v="1"/>
    <n v="684"/>
    <n v="48.484200000000001"/>
    <n v="1842.3996"/>
    <x v="1"/>
    <x v="0"/>
    <s v="Füller unter M1"/>
    <n v="3010"/>
  </r>
  <r>
    <x v="1"/>
    <x v="0"/>
    <n v="31000218"/>
    <x v="673"/>
    <d v="2021-09-14T00:00:00"/>
    <x v="2"/>
    <n v="7000123726"/>
    <n v="237"/>
    <x v="1"/>
    <x v="1"/>
    <n v="948"/>
    <n v="13.7475"/>
    <n v="3258.1574999999998"/>
    <x v="1"/>
    <x v="0"/>
    <s v="Füller unter UHT"/>
    <n v="3040"/>
  </r>
  <r>
    <x v="1"/>
    <x v="0"/>
    <n v="32000027"/>
    <x v="161"/>
    <d v="2021-09-14T00:00:00"/>
    <x v="2"/>
    <n v="7000123782"/>
    <n v="748"/>
    <x v="1"/>
    <x v="1"/>
    <n v="6956.4"/>
    <n v="27.664999999999999"/>
    <n v="20693.419999999998"/>
    <x v="1"/>
    <x v="0"/>
    <s v="Füller unter M1"/>
    <n v="3010"/>
  </r>
  <r>
    <x v="1"/>
    <x v="0"/>
    <n v="32000034"/>
    <x v="468"/>
    <d v="2021-09-14T00:00:00"/>
    <x v="2"/>
    <n v="7000122800"/>
    <n v="477"/>
    <x v="1"/>
    <x v="1"/>
    <n v="4340.7"/>
    <n v="18.366"/>
    <n v="8760.5820000000003"/>
    <x v="1"/>
    <x v="0"/>
    <s v="Füller unter M2"/>
    <n v="3020"/>
  </r>
  <r>
    <x v="1"/>
    <x v="0"/>
    <n v="32000049"/>
    <x v="16"/>
    <d v="2021-09-14T00:00:00"/>
    <x v="2"/>
    <n v="7000123760"/>
    <n v="893"/>
    <x v="1"/>
    <x v="1"/>
    <n v="6429.6"/>
    <n v="19.3871"/>
    <n v="17312.6803"/>
    <x v="1"/>
    <x v="0"/>
    <s v="Füller unter M2"/>
    <n v="3020"/>
  </r>
  <r>
    <x v="1"/>
    <x v="0"/>
    <n v="32000086"/>
    <x v="674"/>
    <d v="2021-09-14T00:00:00"/>
    <x v="2"/>
    <n v="7000122780"/>
    <n v="2240"/>
    <x v="0"/>
    <x v="0"/>
    <n v="2240"/>
    <n v="4.1685999999999996"/>
    <n v="9337.6640000000007"/>
    <x v="0"/>
    <x v="0"/>
    <s v="Große Schneidemaschine Lachnit"/>
    <n v="1100"/>
  </r>
  <r>
    <x v="1"/>
    <x v="0"/>
    <n v="32000096"/>
    <x v="770"/>
    <d v="2021-09-14T00:00:00"/>
    <x v="2"/>
    <n v="7000122541"/>
    <n v="1400"/>
    <x v="1"/>
    <x v="1"/>
    <n v="2100"/>
    <n v="5.1086"/>
    <n v="7152.04"/>
    <x v="0"/>
    <x v="0"/>
    <s v="Große Schneidemaschine Lachnit"/>
    <n v="1100"/>
  </r>
  <r>
    <x v="1"/>
    <x v="0"/>
    <n v="32000106"/>
    <x v="677"/>
    <d v="2021-09-14T00:00:00"/>
    <x v="2"/>
    <n v="7000123761"/>
    <n v="575"/>
    <x v="1"/>
    <x v="1"/>
    <n v="4140"/>
    <n v="21.9801"/>
    <n v="12638.557500000001"/>
    <x v="1"/>
    <x v="0"/>
    <s v="Füller unter M2"/>
    <n v="3020"/>
  </r>
  <r>
    <x v="1"/>
    <x v="0"/>
    <n v="35000166"/>
    <x v="166"/>
    <d v="2021-09-14T00:00:00"/>
    <x v="2"/>
    <n v="7000123783"/>
    <n v="6600"/>
    <x v="0"/>
    <x v="0"/>
    <n v="6600"/>
    <n v="2.8315999999999999"/>
    <n v="18688.560000000001"/>
    <x v="2"/>
    <x v="0"/>
    <s v="Mischer 1"/>
    <n v="2040"/>
  </r>
  <r>
    <x v="1"/>
    <x v="0"/>
    <n v="35000166"/>
    <x v="166"/>
    <d v="2021-09-14T00:00:00"/>
    <x v="2"/>
    <n v="7000123783"/>
    <n v="6600"/>
    <x v="0"/>
    <x v="0"/>
    <n v="6600"/>
    <n v="2.8315999999999999"/>
    <n v="18688.560000000001"/>
    <x v="2"/>
    <x v="0"/>
    <s v="Wolf M1"/>
    <n v="2070"/>
  </r>
  <r>
    <x v="1"/>
    <x v="0"/>
    <n v="35000188"/>
    <x v="472"/>
    <d v="2021-09-14T00:00:00"/>
    <x v="2"/>
    <n v="7000123770"/>
    <n v="3900"/>
    <x v="0"/>
    <x v="0"/>
    <n v="3900"/>
    <n v="1.8781000000000001"/>
    <n v="7324.59"/>
    <x v="2"/>
    <x v="0"/>
    <s v="Mischer 2"/>
    <n v="2050"/>
  </r>
  <r>
    <x v="1"/>
    <x v="0"/>
    <n v="35000188"/>
    <x v="472"/>
    <d v="2021-09-14T00:00:00"/>
    <x v="2"/>
    <n v="7000123770"/>
    <n v="3900"/>
    <x v="0"/>
    <x v="0"/>
    <n v="3900"/>
    <n v="1.8781000000000001"/>
    <n v="7324.59"/>
    <x v="2"/>
    <x v="0"/>
    <s v="Wolf M2"/>
    <n v="2080"/>
  </r>
  <r>
    <x v="1"/>
    <x v="0"/>
    <n v="35000210"/>
    <x v="679"/>
    <d v="2021-09-14T00:00:00"/>
    <x v="2"/>
    <n v="7000123743"/>
    <n v="845"/>
    <x v="0"/>
    <x v="0"/>
    <n v="845"/>
    <n v="2.5737000000000001"/>
    <n v="2174.7764999999999"/>
    <x v="2"/>
    <x v="0"/>
    <s v="Thrun 1"/>
    <n v="2020"/>
  </r>
  <r>
    <x v="1"/>
    <x v="0"/>
    <n v="35000210"/>
    <x v="679"/>
    <d v="2021-09-14T00:00:00"/>
    <x v="2"/>
    <n v="7000123743"/>
    <n v="845"/>
    <x v="0"/>
    <x v="0"/>
    <n v="845"/>
    <n v="2.5737000000000001"/>
    <n v="2174.7764999999999"/>
    <x v="2"/>
    <x v="0"/>
    <s v="Wolf Th1"/>
    <n v="2065"/>
  </r>
  <r>
    <x v="1"/>
    <x v="0"/>
    <n v="35000266"/>
    <x v="996"/>
    <d v="2021-09-14T00:00:00"/>
    <x v="2"/>
    <n v="7000123768"/>
    <n v="0"/>
    <x v="0"/>
    <x v="0"/>
    <n v="0"/>
    <n v="2.8641000000000001"/>
    <n v="0"/>
    <x v="2"/>
    <x v="0"/>
    <s v="Thrun 1"/>
    <n v="2020"/>
  </r>
  <r>
    <x v="1"/>
    <x v="0"/>
    <n v="35000266"/>
    <x v="996"/>
    <d v="2021-09-14T00:00:00"/>
    <x v="2"/>
    <n v="7000123768"/>
    <n v="0"/>
    <x v="0"/>
    <x v="0"/>
    <n v="0"/>
    <n v="2.8641000000000001"/>
    <n v="0"/>
    <x v="2"/>
    <x v="0"/>
    <s v="Wolf Th1"/>
    <n v="2065"/>
  </r>
  <r>
    <x v="1"/>
    <x v="0"/>
    <n v="35000268"/>
    <x v="170"/>
    <d v="2021-09-14T00:00:00"/>
    <x v="2"/>
    <n v="7000123744"/>
    <n v="1125"/>
    <x v="0"/>
    <x v="0"/>
    <n v="1125"/>
    <n v="2.5105"/>
    <n v="2824.3125"/>
    <x v="2"/>
    <x v="0"/>
    <s v="Thrun 2"/>
    <n v="2030"/>
  </r>
  <r>
    <x v="1"/>
    <x v="0"/>
    <n v="35000268"/>
    <x v="170"/>
    <d v="2021-09-14T00:00:00"/>
    <x v="2"/>
    <n v="7000123744"/>
    <n v="1125"/>
    <x v="0"/>
    <x v="0"/>
    <n v="1125"/>
    <n v="2.5105"/>
    <n v="2824.3125"/>
    <x v="2"/>
    <x v="0"/>
    <s v="Wolf Th2"/>
    <n v="2090"/>
  </r>
  <r>
    <x v="1"/>
    <x v="0"/>
    <n v="35000275"/>
    <x v="318"/>
    <d v="2021-09-14T00:00:00"/>
    <x v="2"/>
    <n v="7000123786"/>
    <n v="600"/>
    <x v="0"/>
    <x v="0"/>
    <n v="600"/>
    <n v="2.5474000000000001"/>
    <n v="1528.44"/>
    <x v="2"/>
    <x v="0"/>
    <s v="Mischer 1"/>
    <n v="2040"/>
  </r>
  <r>
    <x v="1"/>
    <x v="0"/>
    <n v="35000275"/>
    <x v="318"/>
    <d v="2021-09-14T00:00:00"/>
    <x v="2"/>
    <n v="7000123786"/>
    <n v="600"/>
    <x v="0"/>
    <x v="0"/>
    <n v="600"/>
    <n v="2.5474000000000001"/>
    <n v="1528.44"/>
    <x v="2"/>
    <x v="0"/>
    <s v="Wolf M1"/>
    <n v="2070"/>
  </r>
  <r>
    <x v="1"/>
    <x v="0"/>
    <n v="35000278"/>
    <x v="319"/>
    <d v="2021-09-14T00:00:00"/>
    <x v="2"/>
    <n v="7000123787"/>
    <n v="1800"/>
    <x v="0"/>
    <x v="0"/>
    <n v="1800"/>
    <n v="2.3683000000000001"/>
    <n v="4262.9399999999996"/>
    <x v="2"/>
    <x v="0"/>
    <s v="Mischer 1"/>
    <n v="2040"/>
  </r>
  <r>
    <x v="1"/>
    <x v="0"/>
    <n v="35000278"/>
    <x v="319"/>
    <d v="2021-09-14T00:00:00"/>
    <x v="2"/>
    <n v="7000123787"/>
    <n v="1800"/>
    <x v="0"/>
    <x v="0"/>
    <n v="1800"/>
    <n v="2.3683000000000001"/>
    <n v="4262.9399999999996"/>
    <x v="2"/>
    <x v="0"/>
    <s v="Wolf M1"/>
    <n v="2070"/>
  </r>
  <r>
    <x v="1"/>
    <x v="0"/>
    <n v="35000282"/>
    <x v="29"/>
    <d v="2021-09-14T00:00:00"/>
    <x v="2"/>
    <n v="7000123771"/>
    <n v="6000"/>
    <x v="0"/>
    <x v="0"/>
    <n v="6000"/>
    <n v="2.5482999999999998"/>
    <n v="15289.8"/>
    <x v="2"/>
    <x v="0"/>
    <s v="Mischer 2"/>
    <n v="2050"/>
  </r>
  <r>
    <x v="1"/>
    <x v="0"/>
    <n v="35000282"/>
    <x v="29"/>
    <d v="2021-09-14T00:00:00"/>
    <x v="2"/>
    <n v="7000123771"/>
    <n v="6000"/>
    <x v="0"/>
    <x v="0"/>
    <n v="6000"/>
    <n v="2.5482999999999998"/>
    <n v="15289.8"/>
    <x v="2"/>
    <x v="0"/>
    <s v="Wolf M2"/>
    <n v="2080"/>
  </r>
  <r>
    <x v="1"/>
    <x v="0"/>
    <n v="35000350"/>
    <x v="32"/>
    <d v="2021-09-14T00:00:00"/>
    <x v="2"/>
    <n v="7000123772"/>
    <n v="3900"/>
    <x v="0"/>
    <x v="0"/>
    <n v="3900"/>
    <n v="2.9060000000000001"/>
    <n v="11333.4"/>
    <x v="2"/>
    <x v="0"/>
    <s v="Mischer 2"/>
    <n v="2050"/>
  </r>
  <r>
    <x v="1"/>
    <x v="0"/>
    <n v="35000350"/>
    <x v="32"/>
    <d v="2021-09-14T00:00:00"/>
    <x v="2"/>
    <n v="7000123772"/>
    <n v="3900"/>
    <x v="0"/>
    <x v="0"/>
    <n v="3900"/>
    <n v="2.9060000000000001"/>
    <n v="11333.4"/>
    <x v="2"/>
    <x v="0"/>
    <s v="Wolf M2"/>
    <n v="2080"/>
  </r>
  <r>
    <x v="1"/>
    <x v="0"/>
    <n v="40000059"/>
    <x v="174"/>
    <d v="2021-09-14T00:00:00"/>
    <x v="2"/>
    <n v="7000122861"/>
    <n v="2694"/>
    <x v="1"/>
    <x v="1"/>
    <n v="269.39999999999998"/>
    <n v="0.63070000000000004"/>
    <n v="1699.1058"/>
    <x v="1"/>
    <x v="0"/>
    <s v="Strudellinie"/>
    <n v="5160"/>
  </r>
  <r>
    <x v="1"/>
    <x v="0"/>
    <n v="40000089"/>
    <x v="177"/>
    <d v="2021-09-14T00:00:00"/>
    <x v="2"/>
    <n v="7000122862"/>
    <n v="4704"/>
    <x v="1"/>
    <x v="1"/>
    <n v="470.4"/>
    <n v="0.57769999999999999"/>
    <n v="2717.5007999999998"/>
    <x v="1"/>
    <x v="0"/>
    <s v="Strudellinie"/>
    <n v="5160"/>
  </r>
  <r>
    <x v="1"/>
    <x v="0"/>
    <n v="47000082"/>
    <x v="322"/>
    <d v="2021-09-14T00:00:00"/>
    <x v="2"/>
    <n v="7000122118"/>
    <n v="6080"/>
    <x v="1"/>
    <x v="1"/>
    <n v="912"/>
    <n v="0.68379999999999996"/>
    <n v="4157.5039999999999"/>
    <x v="4"/>
    <x v="1"/>
    <s v="Linie 34"/>
    <n v="5034"/>
  </r>
  <r>
    <x v="1"/>
    <x v="0"/>
    <n v="47000104"/>
    <x v="323"/>
    <d v="2021-09-14T00:00:00"/>
    <x v="2"/>
    <n v="7000122119"/>
    <n v="960"/>
    <x v="1"/>
    <x v="1"/>
    <n v="144"/>
    <n v="0.68510000000000004"/>
    <n v="657.69600000000003"/>
    <x v="4"/>
    <x v="1"/>
    <s v="Linie 34"/>
    <n v="5034"/>
  </r>
  <r>
    <x v="1"/>
    <x v="0"/>
    <n v="47000185"/>
    <x v="997"/>
    <d v="2021-09-14T00:00:00"/>
    <x v="2"/>
    <n v="7000123767"/>
    <n v="0"/>
    <x v="1"/>
    <x v="1"/>
    <n v="0"/>
    <n v="7.1128"/>
    <n v="0"/>
    <x v="1"/>
    <x v="0"/>
    <s v="Füller unter UHT"/>
    <n v="3040"/>
  </r>
  <r>
    <x v="1"/>
    <x v="0"/>
    <n v="47000603"/>
    <x v="847"/>
    <d v="2021-09-14T00:00:00"/>
    <x v="2"/>
    <n v="7000122120"/>
    <n v="2600"/>
    <x v="1"/>
    <x v="1"/>
    <n v="390"/>
    <n v="0.70389999999999997"/>
    <n v="1830.14"/>
    <x v="4"/>
    <x v="1"/>
    <s v="Linie 34"/>
    <n v="5034"/>
  </r>
  <r>
    <x v="1"/>
    <x v="0"/>
    <n v="47000849"/>
    <x v="39"/>
    <d v="2021-09-14T00:00:00"/>
    <x v="2"/>
    <n v="7000122598"/>
    <n v="1852"/>
    <x v="1"/>
    <x v="1"/>
    <n v="4000.32"/>
    <n v="9.3513000000000002"/>
    <n v="17318.607599999999"/>
    <x v="4"/>
    <x v="1"/>
    <s v="Linie 3"/>
    <n v="5003"/>
  </r>
  <r>
    <x v="1"/>
    <x v="0"/>
    <n v="47000895"/>
    <x v="328"/>
    <d v="2021-09-14T00:00:00"/>
    <x v="2"/>
    <n v="7000124215"/>
    <n v="0"/>
    <x v="1"/>
    <x v="1"/>
    <n v="0"/>
    <n v="7.7100999999999997"/>
    <n v="0"/>
    <x v="4"/>
    <x v="1"/>
    <s v="Linie 6"/>
    <n v="5006"/>
  </r>
  <r>
    <x v="1"/>
    <x v="0"/>
    <n v="47000995"/>
    <x v="476"/>
    <d v="2021-09-14T00:00:00"/>
    <x v="2"/>
    <n v="7000121306"/>
    <n v="26071"/>
    <x v="1"/>
    <x v="1"/>
    <n v="3910.65"/>
    <n v="0.70760000000000001"/>
    <n v="18447.839599999999"/>
    <x v="4"/>
    <x v="1"/>
    <s v="Linie 34"/>
    <n v="5034"/>
  </r>
  <r>
    <x v="1"/>
    <x v="0"/>
    <n v="47000998"/>
    <x v="187"/>
    <d v="2021-09-14T00:00:00"/>
    <x v="2"/>
    <n v="7000122192"/>
    <n v="5548"/>
    <x v="1"/>
    <x v="1"/>
    <n v="832.2"/>
    <n v="0.64959999999999996"/>
    <n v="3603.9807999999998"/>
    <x v="3"/>
    <x v="1"/>
    <s v="Linie 11"/>
    <n v="5011"/>
  </r>
  <r>
    <x v="1"/>
    <x v="0"/>
    <n v="47001016"/>
    <x v="849"/>
    <d v="2021-09-14T00:00:00"/>
    <x v="2"/>
    <n v="7000122193"/>
    <n v="23088"/>
    <x v="1"/>
    <x v="1"/>
    <n v="3463.2"/>
    <n v="0.63939999999999997"/>
    <n v="14762.467199999999"/>
    <x v="3"/>
    <x v="1"/>
    <s v="Linie 11"/>
    <n v="5011"/>
  </r>
  <r>
    <x v="1"/>
    <x v="0"/>
    <n v="47001034"/>
    <x v="338"/>
    <d v="2021-09-14T00:00:00"/>
    <x v="2"/>
    <n v="7000115235"/>
    <n v="8334"/>
    <x v="1"/>
    <x v="1"/>
    <n v="2083.5"/>
    <n v="1.0096000000000001"/>
    <n v="8414.0064000000002"/>
    <x v="3"/>
    <x v="1"/>
    <s v="Linie 16"/>
    <n v="5016"/>
  </r>
  <r>
    <x v="1"/>
    <x v="0"/>
    <n v="47001035"/>
    <x v="546"/>
    <d v="2021-09-14T00:00:00"/>
    <x v="2"/>
    <n v="7000115236"/>
    <n v="19595"/>
    <x v="1"/>
    <x v="1"/>
    <n v="4898.75"/>
    <n v="1.0820000000000001"/>
    <n v="21201.79"/>
    <x v="3"/>
    <x v="1"/>
    <s v="Linie 16"/>
    <n v="5016"/>
  </r>
  <r>
    <x v="1"/>
    <x v="0"/>
    <n v="48000044"/>
    <x v="620"/>
    <d v="2021-09-14T00:00:00"/>
    <x v="2"/>
    <n v="7000117641"/>
    <n v="7602"/>
    <x v="1"/>
    <x v="1"/>
    <n v="3040.8"/>
    <n v="1.3563000000000001"/>
    <n v="10310.5926"/>
    <x v="5"/>
    <x v="2"/>
    <s v="Linie 31"/>
    <n v="5031"/>
  </r>
  <r>
    <x v="1"/>
    <x v="0"/>
    <n v="48000045"/>
    <x v="189"/>
    <d v="2021-09-14T00:00:00"/>
    <x v="2"/>
    <n v="7000117642"/>
    <n v="19152"/>
    <x v="1"/>
    <x v="1"/>
    <n v="7660.8"/>
    <n v="1.4185000000000001"/>
    <n v="27167.112000000001"/>
    <x v="5"/>
    <x v="2"/>
    <s v="Linie 31"/>
    <n v="5031"/>
  </r>
  <r>
    <x v="1"/>
    <x v="0"/>
    <n v="48000046"/>
    <x v="190"/>
    <d v="2021-09-14T00:00:00"/>
    <x v="2"/>
    <n v="7000117643"/>
    <n v="18564"/>
    <x v="1"/>
    <x v="1"/>
    <n v="7425.6"/>
    <n v="1.3908"/>
    <n v="25818.8112"/>
    <x v="5"/>
    <x v="2"/>
    <s v="Linie 31"/>
    <n v="5031"/>
  </r>
  <r>
    <x v="1"/>
    <x v="0"/>
    <n v="48000063"/>
    <x v="193"/>
    <d v="2021-09-14T00:00:00"/>
    <x v="2"/>
    <n v="7000117818"/>
    <n v="9856"/>
    <x v="1"/>
    <x v="1"/>
    <n v="2168.3200000000002"/>
    <n v="1.0587"/>
    <n v="10434.547200000001"/>
    <x v="4"/>
    <x v="1"/>
    <s v="Linie 35"/>
    <n v="5035"/>
  </r>
  <r>
    <x v="1"/>
    <x v="0"/>
    <n v="48000064"/>
    <x v="44"/>
    <d v="2021-09-14T00:00:00"/>
    <x v="2"/>
    <n v="7000117819"/>
    <n v="9886"/>
    <x v="1"/>
    <x v="1"/>
    <n v="2174.92"/>
    <n v="0.89370000000000005"/>
    <n v="8835.1182000000008"/>
    <x v="4"/>
    <x v="1"/>
    <s v="Linie 2"/>
    <n v="5002"/>
  </r>
  <r>
    <x v="1"/>
    <x v="0"/>
    <n v="48000080"/>
    <x v="194"/>
    <d v="2021-09-14T00:00:00"/>
    <x v="2"/>
    <n v="7000117820"/>
    <n v="87552"/>
    <x v="1"/>
    <x v="1"/>
    <n v="19261.439999999999"/>
    <n v="1.044"/>
    <n v="91404.288"/>
    <x v="4"/>
    <x v="1"/>
    <s v="Linie 35"/>
    <n v="5035"/>
  </r>
  <r>
    <x v="1"/>
    <x v="0"/>
    <n v="48000166"/>
    <x v="735"/>
    <d v="2021-09-14T00:00:00"/>
    <x v="2"/>
    <n v="7000117644"/>
    <n v="40320"/>
    <x v="1"/>
    <x v="1"/>
    <n v="16128"/>
    <n v="1.4016999999999999"/>
    <n v="56516.544000000002"/>
    <x v="5"/>
    <x v="2"/>
    <s v="Linie 31"/>
    <n v="5031"/>
  </r>
  <r>
    <x v="1"/>
    <x v="0"/>
    <n v="48000174"/>
    <x v="736"/>
    <d v="2021-09-14T00:00:00"/>
    <x v="2"/>
    <n v="7000117645"/>
    <n v="39858"/>
    <x v="1"/>
    <x v="1"/>
    <n v="15943.2"/>
    <n v="1.3743000000000001"/>
    <n v="54776.849399999999"/>
    <x v="5"/>
    <x v="2"/>
    <s v="Linie 31"/>
    <n v="5031"/>
  </r>
  <r>
    <x v="1"/>
    <x v="0"/>
    <n v="48000182"/>
    <x v="46"/>
    <d v="2021-09-14T00:00:00"/>
    <x v="2"/>
    <n v="7000123511"/>
    <n v="9154"/>
    <x v="1"/>
    <x v="1"/>
    <n v="1830.8"/>
    <n v="0.7883"/>
    <n v="7216.0982000000004"/>
    <x v="3"/>
    <x v="1"/>
    <s v="Linie 1"/>
    <n v="5001"/>
  </r>
  <r>
    <x v="1"/>
    <x v="0"/>
    <n v="48000220"/>
    <x v="737"/>
    <d v="2021-09-14T00:00:00"/>
    <x v="2"/>
    <n v="7000117646"/>
    <n v="19918"/>
    <x v="1"/>
    <x v="1"/>
    <n v="7967.2"/>
    <n v="1.3581000000000001"/>
    <n v="27050.6358"/>
    <x v="5"/>
    <x v="2"/>
    <s v="Linie 31"/>
    <n v="5031"/>
  </r>
  <r>
    <x v="1"/>
    <x v="0"/>
    <n v="48000949"/>
    <x v="621"/>
    <d v="2021-09-14T00:00:00"/>
    <x v="2"/>
    <n v="7000122029"/>
    <n v="3744"/>
    <x v="1"/>
    <x v="1"/>
    <n v="748.8"/>
    <n v="1.9142999999999999"/>
    <n v="7167.1391999999996"/>
    <x v="4"/>
    <x v="1"/>
    <s v="Linie 18"/>
    <n v="5018"/>
  </r>
  <r>
    <x v="1"/>
    <x v="0"/>
    <n v="48000950"/>
    <x v="781"/>
    <d v="2021-09-14T00:00:00"/>
    <x v="2"/>
    <n v="7000122030"/>
    <n v="4608"/>
    <x v="1"/>
    <x v="1"/>
    <n v="921.6"/>
    <n v="1.7484999999999999"/>
    <n v="8057.0879999999997"/>
    <x v="4"/>
    <x v="1"/>
    <s v="Linie 18"/>
    <n v="5018"/>
  </r>
  <r>
    <x v="1"/>
    <x v="0"/>
    <n v="48000953"/>
    <x v="622"/>
    <d v="2021-09-14T00:00:00"/>
    <x v="2"/>
    <n v="7000122609"/>
    <n v="7028"/>
    <x v="1"/>
    <x v="1"/>
    <n v="1405.6"/>
    <n v="1.087"/>
    <n v="7639.4359999999997"/>
    <x v="4"/>
    <x v="1"/>
    <s v="Linie 15"/>
    <n v="5015"/>
  </r>
  <r>
    <x v="1"/>
    <x v="0"/>
    <n v="48000957"/>
    <x v="623"/>
    <d v="2021-09-14T00:00:00"/>
    <x v="2"/>
    <n v="7000121933"/>
    <n v="1939"/>
    <x v="1"/>
    <x v="1"/>
    <n v="387.8"/>
    <n v="1.1565000000000001"/>
    <n v="2242.4535000000001"/>
    <x v="4"/>
    <x v="1"/>
    <s v="Linie 15"/>
    <n v="5015"/>
  </r>
  <r>
    <x v="1"/>
    <x v="0"/>
    <n v="49500050"/>
    <x v="852"/>
    <d v="2021-09-14T00:00:00"/>
    <x v="2"/>
    <n v="7000123716"/>
    <n v="249"/>
    <x v="0"/>
    <x v="0"/>
    <n v="249"/>
    <n v="1.514"/>
    <n v="376.98599999999999"/>
    <x v="0"/>
    <x v="0"/>
    <s v="Vacumierung"/>
    <n v="5902"/>
  </r>
  <r>
    <x v="1"/>
    <x v="0"/>
    <n v="49500051"/>
    <x v="199"/>
    <d v="2021-09-14T00:00:00"/>
    <x v="2"/>
    <n v="7000123717"/>
    <n v="290"/>
    <x v="0"/>
    <x v="0"/>
    <n v="290"/>
    <n v="1.514"/>
    <n v="439.06"/>
    <x v="0"/>
    <x v="0"/>
    <s v="Vacumierung"/>
    <n v="5902"/>
  </r>
  <r>
    <x v="1"/>
    <x v="0"/>
    <n v="49500052"/>
    <x v="200"/>
    <d v="2021-09-14T00:00:00"/>
    <x v="2"/>
    <n v="7000123718"/>
    <n v="367"/>
    <x v="0"/>
    <x v="0"/>
    <n v="367"/>
    <n v="1.014"/>
    <n v="372.13799999999998"/>
    <x v="0"/>
    <x v="0"/>
    <s v="Vacumierung"/>
    <n v="5902"/>
  </r>
  <r>
    <x v="1"/>
    <x v="0"/>
    <n v="49500056"/>
    <x v="745"/>
    <d v="2021-09-14T00:00:00"/>
    <x v="2"/>
    <n v="7000123719"/>
    <n v="249"/>
    <x v="0"/>
    <x v="0"/>
    <n v="249"/>
    <n v="2.214"/>
    <n v="551.28599999999994"/>
    <x v="0"/>
    <x v="0"/>
    <s v="Vacumierung"/>
    <n v="5902"/>
  </r>
  <r>
    <x v="1"/>
    <x v="0"/>
    <n v="49500127"/>
    <x v="349"/>
    <d v="2021-09-14T00:00:00"/>
    <x v="2"/>
    <n v="7000124152"/>
    <n v="1200"/>
    <x v="0"/>
    <x v="0"/>
    <n v="1200"/>
    <n v="2.0139999999999998"/>
    <n v="2416.8000000000002"/>
    <x v="0"/>
    <x v="0"/>
    <s v="Vacumierung"/>
    <n v="5902"/>
  </r>
  <r>
    <x v="1"/>
    <x v="0"/>
    <n v="49500171"/>
    <x v="684"/>
    <d v="2021-09-14T00:00:00"/>
    <x v="2"/>
    <n v="7000124068"/>
    <n v="130"/>
    <x v="0"/>
    <x v="0"/>
    <n v="130"/>
    <n v="1.1740999999999999"/>
    <n v="152.63300000000001"/>
    <x v="0"/>
    <x v="0"/>
    <s v="Vacumierung"/>
    <n v="5902"/>
  </r>
  <r>
    <x v="1"/>
    <x v="0"/>
    <n v="49500172"/>
    <x v="685"/>
    <d v="2021-09-14T00:00:00"/>
    <x v="2"/>
    <n v="7000123720"/>
    <n v="214"/>
    <x v="0"/>
    <x v="0"/>
    <n v="214"/>
    <n v="2.0139999999999998"/>
    <n v="430.99599999999998"/>
    <x v="0"/>
    <x v="0"/>
    <s v="Vacumierung"/>
    <n v="5902"/>
  </r>
  <r>
    <x v="1"/>
    <x v="0"/>
    <n v="50000223"/>
    <x v="68"/>
    <d v="2021-09-14T00:00:00"/>
    <x v="2"/>
    <n v="7000123058"/>
    <n v="1560"/>
    <x v="2"/>
    <x v="2"/>
    <n v="3120"/>
    <n v="9.4812999999999992"/>
    <n v="14790.828"/>
    <x v="7"/>
    <x v="4"/>
    <s v="Subunternehmer"/>
    <n v="9999"/>
  </r>
  <r>
    <x v="1"/>
    <x v="0"/>
    <n v="50000240"/>
    <x v="498"/>
    <d v="2021-09-14T00:00:00"/>
    <x v="2"/>
    <n v="7000124134"/>
    <n v="1959"/>
    <x v="2"/>
    <x v="2"/>
    <n v="1880.64"/>
    <n v="3.8641000000000001"/>
    <n v="7569.7718999999997"/>
    <x v="6"/>
    <x v="3"/>
    <s v="EVP Jermi bei Weissenhorn"/>
    <n v="6200"/>
  </r>
  <r>
    <x v="1"/>
    <x v="0"/>
    <n v="50000241"/>
    <x v="822"/>
    <d v="2021-09-14T00:00:00"/>
    <x v="2"/>
    <n v="7000124135"/>
    <n v="1529"/>
    <x v="2"/>
    <x v="2"/>
    <n v="1467.84"/>
    <n v="3.8641000000000001"/>
    <n v="5908.2088999999996"/>
    <x v="6"/>
    <x v="3"/>
    <s v="EVP Jermi bei Weissenhorn"/>
    <n v="6200"/>
  </r>
  <r>
    <x v="1"/>
    <x v="0"/>
    <n v="56000030"/>
    <x v="961"/>
    <d v="2021-09-14T00:00:00"/>
    <x v="2"/>
    <n v="7000123068"/>
    <n v="792"/>
    <x v="2"/>
    <x v="2"/>
    <n v="0"/>
    <n v="6.9513999999999996"/>
    <n v="5505.5087999999996"/>
    <x v="7"/>
    <x v="4"/>
    <s v="Subunternehmer"/>
    <n v="9999"/>
  </r>
  <r>
    <x v="1"/>
    <x v="0"/>
    <n v="57000011"/>
    <x v="1013"/>
    <d v="2021-09-14T00:00:00"/>
    <x v="2"/>
    <n v="7000123722"/>
    <n v="91"/>
    <x v="2"/>
    <x v="2"/>
    <n v="182"/>
    <n v="7.4889999999999999"/>
    <n v="681.49900000000002"/>
    <x v="3"/>
    <x v="1"/>
    <s v="Wurstverpackung"/>
    <n v="5330"/>
  </r>
  <r>
    <x v="1"/>
    <x v="0"/>
    <n v="57000029"/>
    <x v="71"/>
    <d v="2021-09-14T00:00:00"/>
    <x v="2"/>
    <n v="7000123553"/>
    <n v="660"/>
    <x v="2"/>
    <x v="2"/>
    <n v="3960"/>
    <n v="20.163"/>
    <n v="13307.58"/>
    <x v="7"/>
    <x v="4"/>
    <s v="Subunternehmer"/>
    <n v="9999"/>
  </r>
  <r>
    <x v="1"/>
    <x v="0"/>
    <n v="57000164"/>
    <x v="208"/>
    <d v="2021-09-14T00:00:00"/>
    <x v="2"/>
    <n v="7000122089"/>
    <n v="353"/>
    <x v="2"/>
    <x v="2"/>
    <n v="353"/>
    <n v="6.4859999999999998"/>
    <n v="2289.558"/>
    <x v="4"/>
    <x v="1"/>
    <s v="Linie 4"/>
    <n v="5004"/>
  </r>
  <r>
    <x v="1"/>
    <x v="0"/>
    <n v="57000170"/>
    <x v="209"/>
    <d v="2021-09-14T00:00:00"/>
    <x v="2"/>
    <n v="7000121484"/>
    <n v="100"/>
    <x v="2"/>
    <x v="2"/>
    <n v="100"/>
    <n v="6.3853999999999997"/>
    <n v="638.54"/>
    <x v="4"/>
    <x v="1"/>
    <s v="Linie 4"/>
    <n v="5004"/>
  </r>
  <r>
    <x v="1"/>
    <x v="0"/>
    <n v="57000174"/>
    <x v="558"/>
    <d v="2021-09-14T00:00:00"/>
    <x v="2"/>
    <n v="7000121540"/>
    <n v="209"/>
    <x v="2"/>
    <x v="2"/>
    <n v="418"/>
    <n v="7.9816000000000003"/>
    <n v="1668.1543999999999"/>
    <x v="3"/>
    <x v="1"/>
    <s v="Wurstverpackung"/>
    <n v="5330"/>
  </r>
  <r>
    <x v="1"/>
    <x v="0"/>
    <n v="57000176"/>
    <x v="559"/>
    <d v="2021-09-14T00:00:00"/>
    <x v="2"/>
    <n v="7000121541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9-14T00:00:00"/>
    <x v="2"/>
    <n v="7000122655"/>
    <n v="64"/>
    <x v="2"/>
    <x v="2"/>
    <n v="128"/>
    <n v="7.5796999999999999"/>
    <n v="485.10079999999999"/>
    <x v="3"/>
    <x v="1"/>
    <s v="Wurstverpackung"/>
    <n v="5330"/>
  </r>
  <r>
    <x v="1"/>
    <x v="0"/>
    <n v="57000213"/>
    <x v="74"/>
    <d v="2021-09-14T00:00:00"/>
    <x v="2"/>
    <n v="7000123763"/>
    <n v="380"/>
    <x v="2"/>
    <x v="2"/>
    <n v="380"/>
    <n v="5.3433000000000002"/>
    <n v="2030.454"/>
    <x v="4"/>
    <x v="1"/>
    <s v="Linie 4"/>
    <n v="5004"/>
  </r>
  <r>
    <x v="1"/>
    <x v="0"/>
    <n v="57000230"/>
    <x v="210"/>
    <d v="2021-09-14T00:00:00"/>
    <x v="2"/>
    <n v="7000122648"/>
    <n v="811"/>
    <x v="2"/>
    <x v="2"/>
    <n v="973.2"/>
    <n v="5.4657"/>
    <n v="4432.6827000000003"/>
    <x v="3"/>
    <x v="1"/>
    <s v="Linie 16"/>
    <n v="5016"/>
  </r>
  <r>
    <x v="1"/>
    <x v="0"/>
    <n v="57000232"/>
    <x v="634"/>
    <d v="2021-09-14T00:00:00"/>
    <x v="2"/>
    <n v="7000122649"/>
    <n v="1068"/>
    <x v="2"/>
    <x v="2"/>
    <n v="1281.5999999999999"/>
    <n v="5.1432000000000002"/>
    <n v="5492.9376000000002"/>
    <x v="3"/>
    <x v="1"/>
    <s v="Linie 16"/>
    <n v="5016"/>
  </r>
  <r>
    <x v="1"/>
    <x v="0"/>
    <n v="57000238"/>
    <x v="636"/>
    <d v="2021-09-14T00:00:00"/>
    <x v="2"/>
    <n v="7000122650"/>
    <n v="288"/>
    <x v="2"/>
    <x v="2"/>
    <n v="360"/>
    <n v="5.1844000000000001"/>
    <n v="1493.1071999999999"/>
    <x v="3"/>
    <x v="1"/>
    <s v="Linie 16"/>
    <n v="5016"/>
  </r>
  <r>
    <x v="1"/>
    <x v="0"/>
    <n v="57000299"/>
    <x v="1014"/>
    <d v="2021-09-14T00:00:00"/>
    <x v="2"/>
    <n v="7000121366"/>
    <n v="385"/>
    <x v="2"/>
    <x v="2"/>
    <n v="693"/>
    <n v="8.1158999999999999"/>
    <n v="3124.6215000000002"/>
    <x v="3"/>
    <x v="1"/>
    <s v="Linie 9"/>
    <n v="5009"/>
  </r>
  <r>
    <x v="1"/>
    <x v="0"/>
    <n v="57000373"/>
    <x v="1015"/>
    <d v="2021-09-14T00:00:00"/>
    <x v="2"/>
    <n v="7000121437"/>
    <n v="361"/>
    <x v="2"/>
    <x v="2"/>
    <n v="866.4"/>
    <n v="11.2407"/>
    <n v="4057.8926999999999"/>
    <x v="3"/>
    <x v="1"/>
    <s v="Wurstverpackung"/>
    <n v="5330"/>
  </r>
  <r>
    <x v="1"/>
    <x v="0"/>
    <n v="57000423"/>
    <x v="211"/>
    <d v="2021-09-14T00:00:00"/>
    <x v="2"/>
    <n v="7000121477"/>
    <n v="784"/>
    <x v="2"/>
    <x v="2"/>
    <n v="1411.2"/>
    <n v="10.6493"/>
    <n v="8349.0511999999999"/>
    <x v="3"/>
    <x v="1"/>
    <s v="Linie 9"/>
    <n v="5009"/>
  </r>
  <r>
    <x v="1"/>
    <x v="0"/>
    <n v="57000428"/>
    <x v="212"/>
    <d v="2021-09-14T00:00:00"/>
    <x v="2"/>
    <n v="7000123438"/>
    <n v="2368"/>
    <x v="2"/>
    <x v="2"/>
    <n v="14208"/>
    <n v="24.664100000000001"/>
    <n v="58404.588799999998"/>
    <x v="7"/>
    <x v="4"/>
    <s v="Subunternehmer"/>
    <n v="9999"/>
  </r>
  <r>
    <x v="1"/>
    <x v="0"/>
    <n v="57000491"/>
    <x v="500"/>
    <d v="2021-09-14T00:00:00"/>
    <x v="2"/>
    <n v="7000123419"/>
    <n v="1470"/>
    <x v="2"/>
    <x v="2"/>
    <n v="1764"/>
    <n v="5.7590000000000003"/>
    <n v="8465.73"/>
    <x v="7"/>
    <x v="4"/>
    <s v="Subunternehmer"/>
    <n v="9999"/>
  </r>
  <r>
    <x v="1"/>
    <x v="0"/>
    <n v="57000501"/>
    <x v="225"/>
    <d v="2021-09-14T00:00:00"/>
    <x v="2"/>
    <n v="7000123439"/>
    <n v="56"/>
    <x v="2"/>
    <x v="2"/>
    <n v="336"/>
    <n v="26.768599999999999"/>
    <n v="1499.0416"/>
    <x v="7"/>
    <x v="4"/>
    <s v="Subunternehmer"/>
    <n v="9999"/>
  </r>
  <r>
    <x v="1"/>
    <x v="0"/>
    <n v="57000502"/>
    <x v="225"/>
    <d v="2021-09-14T00:00:00"/>
    <x v="2"/>
    <n v="7000123440"/>
    <n v="560"/>
    <x v="2"/>
    <x v="2"/>
    <n v="3360"/>
    <n v="26.432600000000001"/>
    <n v="14802.255999999999"/>
    <x v="7"/>
    <x v="4"/>
    <s v="Subunternehmer"/>
    <n v="9999"/>
  </r>
  <r>
    <x v="1"/>
    <x v="0"/>
    <n v="57000503"/>
    <x v="225"/>
    <d v="2021-09-14T00:00:00"/>
    <x v="2"/>
    <n v="7000123441"/>
    <n v="448"/>
    <x v="2"/>
    <x v="2"/>
    <n v="2688"/>
    <n v="26.6722"/>
    <n v="11949.1456"/>
    <x v="7"/>
    <x v="4"/>
    <s v="Subunternehmer"/>
    <n v="9999"/>
  </r>
  <r>
    <x v="1"/>
    <x v="0"/>
    <n v="57000504"/>
    <x v="225"/>
    <d v="2021-09-14T00:00:00"/>
    <x v="2"/>
    <n v="7000123442"/>
    <n v="56"/>
    <x v="2"/>
    <x v="2"/>
    <n v="336"/>
    <n v="26.9998"/>
    <n v="1511.9888000000001"/>
    <x v="7"/>
    <x v="4"/>
    <s v="Subunternehmer"/>
    <n v="9999"/>
  </r>
  <r>
    <x v="1"/>
    <x v="0"/>
    <n v="57000505"/>
    <x v="225"/>
    <d v="2021-09-14T00:00:00"/>
    <x v="2"/>
    <n v="7000123443"/>
    <n v="224"/>
    <x v="2"/>
    <x v="2"/>
    <n v="1344"/>
    <n v="26.5914"/>
    <n v="5956.4736000000003"/>
    <x v="7"/>
    <x v="4"/>
    <s v="Subunternehmer"/>
    <n v="9999"/>
  </r>
  <r>
    <x v="1"/>
    <x v="0"/>
    <n v="57000599"/>
    <x v="365"/>
    <d v="2021-09-14T00:00:00"/>
    <x v="2"/>
    <n v="7000121471"/>
    <n v="199"/>
    <x v="2"/>
    <x v="4"/>
    <n v="2707.9920000000002"/>
    <n v="1.7022999999999999"/>
    <n v="338.7577"/>
    <x v="3"/>
    <x v="1"/>
    <s v="Wurstverpackung"/>
    <n v="5330"/>
  </r>
  <r>
    <x v="1"/>
    <x v="0"/>
    <n v="57000646"/>
    <x v="789"/>
    <d v="2021-09-14T00:00:00"/>
    <x v="2"/>
    <n v="7000123444"/>
    <n v="56"/>
    <x v="2"/>
    <x v="2"/>
    <n v="336"/>
    <n v="26.3217"/>
    <n v="1474.0152"/>
    <x v="7"/>
    <x v="4"/>
    <s v="Subunternehmer"/>
    <n v="9999"/>
  </r>
  <r>
    <x v="1"/>
    <x v="0"/>
    <n v="57000711"/>
    <x v="989"/>
    <d v="2021-09-14T00:00:00"/>
    <x v="2"/>
    <n v="7000122099"/>
    <n v="0"/>
    <x v="2"/>
    <x v="2"/>
    <n v="0"/>
    <n v="28.561299999999999"/>
    <n v="0"/>
    <x v="3"/>
    <x v="1"/>
    <s v="Linie 16"/>
    <n v="5016"/>
  </r>
  <r>
    <x v="1"/>
    <x v="0"/>
    <n v="57000716"/>
    <x v="504"/>
    <d v="2021-09-14T00:00:00"/>
    <x v="2"/>
    <n v="70001234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9-14T00:00:00"/>
    <x v="2"/>
    <n v="7000123423"/>
    <n v="1260"/>
    <x v="2"/>
    <x v="2"/>
    <n v="1512"/>
    <n v="5.9965999999999999"/>
    <n v="7555.7160000000003"/>
    <x v="7"/>
    <x v="4"/>
    <s v="Subunternehmer"/>
    <n v="9999"/>
  </r>
  <r>
    <x v="1"/>
    <x v="0"/>
    <n v="58000135"/>
    <x v="700"/>
    <d v="2021-09-14T00:00:00"/>
    <x v="2"/>
    <n v="7000123713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79"/>
    <x v="95"/>
    <d v="2021-09-14T00:00:00"/>
    <x v="2"/>
    <n v="7000123426"/>
    <n v="150"/>
    <x v="2"/>
    <x v="2"/>
    <n v="600"/>
    <n v="23.624700000000001"/>
    <n v="3543.7049999999999"/>
    <x v="7"/>
    <x v="4"/>
    <s v="Subunternehmer"/>
    <n v="9999"/>
  </r>
  <r>
    <x v="1"/>
    <x v="0"/>
    <n v="58000487"/>
    <x v="97"/>
    <d v="2021-09-14T00:00:00"/>
    <x v="2"/>
    <n v="7000121442"/>
    <n v="278"/>
    <x v="2"/>
    <x v="0"/>
    <n v="1668"/>
    <n v="4.1837999999999997"/>
    <n v="6978.5784000000003"/>
    <x v="3"/>
    <x v="1"/>
    <s v="Wurstverpackung"/>
    <n v="5330"/>
  </r>
  <r>
    <x v="1"/>
    <x v="0"/>
    <n v="58000554"/>
    <x v="389"/>
    <d v="2021-09-14T00:00:00"/>
    <x v="2"/>
    <n v="7000117149"/>
    <n v="7369"/>
    <x v="2"/>
    <x v="2"/>
    <n v="70742.399999999994"/>
    <n v="34.187100000000001"/>
    <n v="251924.73989999999"/>
    <x v="5"/>
    <x v="2"/>
    <s v="Linie 30"/>
    <n v="5030"/>
  </r>
  <r>
    <x v="1"/>
    <x v="0"/>
    <n v="58000555"/>
    <x v="858"/>
    <d v="2021-09-14T00:00:00"/>
    <x v="2"/>
    <n v="7000117139"/>
    <n v="6284"/>
    <x v="2"/>
    <x v="2"/>
    <n v="60326.400000000001"/>
    <n v="33.995899999999999"/>
    <n v="213630.23560000001"/>
    <x v="5"/>
    <x v="2"/>
    <s v="Linie 30"/>
    <n v="5030"/>
  </r>
  <r>
    <x v="1"/>
    <x v="0"/>
    <n v="58000572"/>
    <x v="390"/>
    <d v="2021-09-14T00:00:00"/>
    <x v="2"/>
    <n v="7000124119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9-14T00:00:00"/>
    <x v="2"/>
    <n v="7000122578"/>
    <n v="455"/>
    <x v="2"/>
    <x v="2"/>
    <n v="819"/>
    <n v="10.9306"/>
    <n v="4973.4229999999998"/>
    <x v="4"/>
    <x v="1"/>
    <s v="Linie 33"/>
    <n v="5033"/>
  </r>
  <r>
    <x v="1"/>
    <x v="0"/>
    <n v="58000638"/>
    <x v="391"/>
    <d v="2021-09-14T00:00:00"/>
    <x v="2"/>
    <n v="7000123954"/>
    <n v="272"/>
    <x v="2"/>
    <x v="0"/>
    <n v="269.27999999999997"/>
    <n v="7.7550999999999997"/>
    <n v="2088.2933280000002"/>
    <x v="8"/>
    <x v="5"/>
    <s v="Linie 23"/>
    <n v="5023"/>
  </r>
  <r>
    <x v="1"/>
    <x v="0"/>
    <n v="58000671"/>
    <x v="510"/>
    <d v="2021-09-14T00:00:00"/>
    <x v="2"/>
    <n v="7000123225"/>
    <n v="34"/>
    <x v="2"/>
    <x v="0"/>
    <n v="45.9"/>
    <n v="14.490500000000001"/>
    <n v="665.11395000000005"/>
    <x v="8"/>
    <x v="5"/>
    <s v="Linie 23"/>
    <n v="5023"/>
  </r>
  <r>
    <x v="1"/>
    <x v="0"/>
    <n v="58000682"/>
    <x v="394"/>
    <d v="2021-09-14T00:00:00"/>
    <x v="2"/>
    <n v="7000123960"/>
    <n v="34"/>
    <x v="2"/>
    <x v="0"/>
    <n v="33.659999999999997"/>
    <n v="7.7423999999999999"/>
    <n v="260.60918400000003"/>
    <x v="8"/>
    <x v="5"/>
    <s v="Linie 23"/>
    <n v="5023"/>
  </r>
  <r>
    <x v="1"/>
    <x v="0"/>
    <n v="58000683"/>
    <x v="511"/>
    <d v="2021-09-14T00:00:00"/>
    <x v="2"/>
    <n v="7000123226"/>
    <n v="34"/>
    <x v="2"/>
    <x v="0"/>
    <n v="45.9"/>
    <n v="14.491199999999999"/>
    <n v="665.14607999999998"/>
    <x v="8"/>
    <x v="5"/>
    <s v="Linie 23"/>
    <n v="5023"/>
  </r>
  <r>
    <x v="1"/>
    <x v="0"/>
    <n v="58000696"/>
    <x v="397"/>
    <d v="2021-09-14T00:00:00"/>
    <x v="2"/>
    <n v="7000123964"/>
    <n v="136"/>
    <x v="2"/>
    <x v="0"/>
    <n v="134.63999999999999"/>
    <n v="7.7389000000000001"/>
    <n v="1041.965496"/>
    <x v="8"/>
    <x v="5"/>
    <s v="Linie 23"/>
    <n v="5023"/>
  </r>
  <r>
    <x v="1"/>
    <x v="0"/>
    <n v="58000708"/>
    <x v="400"/>
    <d v="2021-09-14T00:00:00"/>
    <x v="2"/>
    <n v="7000123967"/>
    <n v="272"/>
    <x v="2"/>
    <x v="0"/>
    <n v="269.27999999999997"/>
    <n v="7.7413999999999996"/>
    <n v="2084.6041919999998"/>
    <x v="8"/>
    <x v="5"/>
    <s v="Linie 23"/>
    <n v="5023"/>
  </r>
  <r>
    <x v="1"/>
    <x v="0"/>
    <n v="58000723"/>
    <x v="884"/>
    <d v="2021-09-14T00:00:00"/>
    <x v="2"/>
    <n v="7000123233"/>
    <n v="68"/>
    <x v="2"/>
    <x v="0"/>
    <n v="91.8"/>
    <n v="14.490500000000001"/>
    <n v="1330.2279000000001"/>
    <x v="8"/>
    <x v="5"/>
    <s v="Linie 23"/>
    <n v="5023"/>
  </r>
  <r>
    <x v="1"/>
    <x v="0"/>
    <n v="58000731"/>
    <x v="595"/>
    <d v="2021-09-14T00:00:00"/>
    <x v="2"/>
    <n v="7000123203"/>
    <n v="136"/>
    <x v="2"/>
    <x v="0"/>
    <n v="136"/>
    <n v="9.4652999999999992"/>
    <n v="1287.2808"/>
    <x v="8"/>
    <x v="5"/>
    <s v="Linie 22"/>
    <n v="5022"/>
  </r>
  <r>
    <x v="1"/>
    <x v="0"/>
    <n v="58000739"/>
    <x v="512"/>
    <d v="2021-09-14T00:00:00"/>
    <x v="2"/>
    <n v="7000124035"/>
    <n v="68"/>
    <x v="2"/>
    <x v="0"/>
    <n v="81.599999999999994"/>
    <n v="7.6052999999999997"/>
    <n v="620.59248000000002"/>
    <x v="8"/>
    <x v="5"/>
    <s v="Linie 22"/>
    <n v="5022"/>
  </r>
  <r>
    <x v="1"/>
    <x v="0"/>
    <n v="58000749"/>
    <x v="645"/>
    <d v="2021-09-14T00:00:00"/>
    <x v="2"/>
    <n v="7000123240"/>
    <n v="68"/>
    <x v="2"/>
    <x v="0"/>
    <n v="68"/>
    <n v="12.2601"/>
    <n v="833.68679999999995"/>
    <x v="8"/>
    <x v="5"/>
    <s v="Linie 23"/>
    <n v="5023"/>
  </r>
  <r>
    <x v="1"/>
    <x v="0"/>
    <n v="58000760"/>
    <x v="404"/>
    <d v="2021-09-14T00:00:00"/>
    <x v="2"/>
    <n v="7000123978"/>
    <n v="136"/>
    <x v="2"/>
    <x v="0"/>
    <n v="134.63999999999999"/>
    <n v="7.7198000000000002"/>
    <n v="1039.3938720000001"/>
    <x v="8"/>
    <x v="5"/>
    <s v="Linie 23"/>
    <n v="5023"/>
  </r>
  <r>
    <x v="1"/>
    <x v="0"/>
    <n v="58000765"/>
    <x v="707"/>
    <d v="2021-09-14T00:00:00"/>
    <x v="2"/>
    <n v="7000124036"/>
    <n v="102"/>
    <x v="2"/>
    <x v="0"/>
    <n v="122.4"/>
    <n v="7.6036000000000001"/>
    <n v="930.68064000000004"/>
    <x v="8"/>
    <x v="5"/>
    <s v="Linie 22"/>
    <n v="5022"/>
  </r>
  <r>
    <x v="1"/>
    <x v="0"/>
    <n v="58000833"/>
    <x v="920"/>
    <d v="2021-09-14T00:00:00"/>
    <x v="2"/>
    <n v="7000123838"/>
    <n v="680"/>
    <x v="2"/>
    <x v="0"/>
    <n v="673.2"/>
    <n v="7.9766000000000004"/>
    <n v="5369.8471200000004"/>
    <x v="8"/>
    <x v="5"/>
    <s v="Linie 20"/>
    <n v="5020"/>
  </r>
  <r>
    <x v="1"/>
    <x v="0"/>
    <n v="58000835"/>
    <x v="103"/>
    <d v="2021-09-14T00:00:00"/>
    <x v="2"/>
    <n v="7000123984"/>
    <n v="1445"/>
    <x v="2"/>
    <x v="0"/>
    <n v="1430.55"/>
    <n v="7.7157999999999998"/>
    <n v="11037.83769"/>
    <x v="8"/>
    <x v="5"/>
    <s v="Linie 23"/>
    <n v="5023"/>
  </r>
  <r>
    <x v="1"/>
    <x v="0"/>
    <n v="58000845"/>
    <x v="596"/>
    <d v="2021-09-14T00:00:00"/>
    <x v="2"/>
    <n v="7000123410"/>
    <n v="2635"/>
    <x v="2"/>
    <x v="0"/>
    <n v="2635"/>
    <n v="9.4031000000000002"/>
    <n v="24777.1685"/>
    <x v="8"/>
    <x v="5"/>
    <s v="Linie 22"/>
    <n v="5022"/>
  </r>
  <r>
    <x v="1"/>
    <x v="0"/>
    <n v="58000847"/>
    <x v="597"/>
    <d v="2021-09-14T00:00:00"/>
    <x v="2"/>
    <n v="7000123948"/>
    <n v="1360"/>
    <x v="2"/>
    <x v="0"/>
    <n v="1346.4"/>
    <n v="8.0831999999999997"/>
    <n v="10883.22048"/>
    <x v="8"/>
    <x v="5"/>
    <s v="Linie 20"/>
    <n v="5020"/>
  </r>
  <r>
    <x v="1"/>
    <x v="0"/>
    <n v="58000853"/>
    <x v="830"/>
    <d v="2021-09-14T00:00:00"/>
    <x v="2"/>
    <n v="7000124073"/>
    <n v="136"/>
    <x v="2"/>
    <x v="0"/>
    <n v="134.63999999999999"/>
    <n v="7.7427999999999999"/>
    <n v="1042.4905920000001"/>
    <x v="8"/>
    <x v="5"/>
    <s v="Linie 23"/>
    <n v="5023"/>
  </r>
  <r>
    <x v="1"/>
    <x v="0"/>
    <n v="58000859"/>
    <x v="260"/>
    <d v="2021-09-14T00:00:00"/>
    <x v="2"/>
    <n v="7000123840"/>
    <n v="170"/>
    <x v="2"/>
    <x v="0"/>
    <n v="187"/>
    <n v="6.5780000000000003"/>
    <n v="1230.086"/>
    <x v="8"/>
    <x v="5"/>
    <s v="Linie 20"/>
    <n v="5020"/>
  </r>
  <r>
    <x v="1"/>
    <x v="0"/>
    <n v="58000874"/>
    <x v="263"/>
    <d v="2021-09-14T00:00:00"/>
    <x v="2"/>
    <n v="7000123826"/>
    <n v="1512"/>
    <x v="2"/>
    <x v="2"/>
    <n v="12700.8"/>
    <n v="30.3947"/>
    <n v="45956.786399999997"/>
    <x v="7"/>
    <x v="4"/>
    <s v="Subunternehmer"/>
    <n v="9999"/>
  </r>
  <r>
    <x v="1"/>
    <x v="0"/>
    <n v="58000875"/>
    <x v="264"/>
    <d v="2021-09-14T00:00:00"/>
    <x v="2"/>
    <n v="7000123557"/>
    <n v="1008"/>
    <x v="2"/>
    <x v="2"/>
    <n v="3195.36"/>
    <n v="22.799299999999999"/>
    <n v="22981.6944"/>
    <x v="7"/>
    <x v="4"/>
    <s v="Subunternehmer"/>
    <n v="9999"/>
  </r>
  <r>
    <x v="1"/>
    <x v="0"/>
    <n v="58000884"/>
    <x v="795"/>
    <d v="2021-09-14T00:00:00"/>
    <x v="2"/>
    <n v="7000123391"/>
    <n v="272"/>
    <x v="2"/>
    <x v="0"/>
    <n v="367.2"/>
    <n v="14.4894"/>
    <n v="5320.5076799999997"/>
    <x v="8"/>
    <x v="5"/>
    <s v="Linie 23"/>
    <n v="5023"/>
  </r>
  <r>
    <x v="1"/>
    <x v="0"/>
    <n v="58000885"/>
    <x v="265"/>
    <d v="2021-09-14T00:00:00"/>
    <x v="2"/>
    <n v="7000123841"/>
    <n v="272"/>
    <x v="2"/>
    <x v="0"/>
    <n v="299.2"/>
    <n v="6.5925000000000002"/>
    <n v="1972.4760000000001"/>
    <x v="8"/>
    <x v="5"/>
    <s v="Linie 20"/>
    <n v="5020"/>
  </r>
  <r>
    <x v="1"/>
    <x v="0"/>
    <n v="58000891"/>
    <x v="864"/>
    <d v="2021-09-14T00:00:00"/>
    <x v="2"/>
    <n v="7000123393"/>
    <n v="204"/>
    <x v="2"/>
    <x v="0"/>
    <n v="275.39999999999998"/>
    <n v="14.4916"/>
    <n v="3990.9866400000001"/>
    <x v="8"/>
    <x v="5"/>
    <s v="Linie 23"/>
    <n v="5023"/>
  </r>
  <r>
    <x v="1"/>
    <x v="0"/>
    <n v="58000893"/>
    <x v="267"/>
    <d v="2021-09-14T00:00:00"/>
    <x v="2"/>
    <n v="7000123843"/>
    <n v="748"/>
    <x v="2"/>
    <x v="0"/>
    <n v="822.8"/>
    <n v="6.5758000000000001"/>
    <n v="5410.5682399999996"/>
    <x v="8"/>
    <x v="5"/>
    <s v="Linie 20"/>
    <n v="5020"/>
  </r>
  <r>
    <x v="1"/>
    <x v="0"/>
    <n v="58000899"/>
    <x v="755"/>
    <d v="2021-09-14T00:00:00"/>
    <x v="2"/>
    <n v="7000123992"/>
    <n v="816"/>
    <x v="2"/>
    <x v="0"/>
    <n v="807.84"/>
    <n v="7.7389000000000001"/>
    <n v="6251.7929759999997"/>
    <x v="8"/>
    <x v="5"/>
    <s v="Linie 23"/>
    <n v="5023"/>
  </r>
  <r>
    <x v="1"/>
    <x v="0"/>
    <n v="58000921"/>
    <x v="831"/>
    <d v="2021-09-14T00:00:00"/>
    <x v="2"/>
    <n v="7000123579"/>
    <n v="1890"/>
    <x v="2"/>
    <x v="2"/>
    <n v="18144"/>
    <n v="34.681699999999999"/>
    <n v="65548.413"/>
    <x v="7"/>
    <x v="4"/>
    <s v="Subunternehmer"/>
    <n v="9999"/>
  </r>
  <r>
    <x v="1"/>
    <x v="0"/>
    <n v="58000922"/>
    <x v="832"/>
    <d v="2021-09-14T00:00:00"/>
    <x v="2"/>
    <n v="7000123590"/>
    <n v="2331"/>
    <x v="2"/>
    <x v="2"/>
    <n v="22377.599999999999"/>
    <n v="34.914900000000003"/>
    <n v="81386.631899999993"/>
    <x v="7"/>
    <x v="4"/>
    <s v="Subunternehmer"/>
    <n v="9999"/>
  </r>
  <r>
    <x v="1"/>
    <x v="0"/>
    <n v="58000929"/>
    <x v="107"/>
    <d v="2021-09-14T00:00:00"/>
    <x v="2"/>
    <n v="7000123883"/>
    <n v="306"/>
    <x v="2"/>
    <x v="0"/>
    <n v="302.94"/>
    <n v="7.4116"/>
    <n v="2245.2701040000002"/>
    <x v="8"/>
    <x v="5"/>
    <s v="Linie 21"/>
    <n v="5021"/>
  </r>
  <r>
    <x v="1"/>
    <x v="0"/>
    <n v="58000947"/>
    <x v="273"/>
    <d v="2021-09-14T00:00:00"/>
    <x v="2"/>
    <n v="7000123846"/>
    <n v="238"/>
    <x v="2"/>
    <x v="0"/>
    <n v="261.8"/>
    <n v="6.5768000000000004"/>
    <n v="1721.8062399999999"/>
    <x v="8"/>
    <x v="5"/>
    <s v="Linie 20"/>
    <n v="5020"/>
  </r>
  <r>
    <x v="1"/>
    <x v="0"/>
    <n v="58000950"/>
    <x v="796"/>
    <d v="2021-09-14T00:00:00"/>
    <x v="2"/>
    <n v="7000123260"/>
    <n v="68"/>
    <x v="2"/>
    <x v="0"/>
    <n v="91.8"/>
    <n v="14.4887"/>
    <n v="1330.0626600000001"/>
    <x v="8"/>
    <x v="5"/>
    <s v="Linie 23"/>
    <n v="5023"/>
  </r>
  <r>
    <x v="1"/>
    <x v="0"/>
    <n v="58000954"/>
    <x v="577"/>
    <d v="2021-09-14T00:00:00"/>
    <x v="2"/>
    <n v="7000123889"/>
    <n v="136"/>
    <x v="2"/>
    <x v="0"/>
    <n v="134.63999999999999"/>
    <n v="7.4071999999999996"/>
    <n v="997.30540800000006"/>
    <x v="8"/>
    <x v="5"/>
    <s v="Linie 21"/>
    <n v="5021"/>
  </r>
  <r>
    <x v="1"/>
    <x v="0"/>
    <n v="58000955"/>
    <x v="519"/>
    <d v="2021-09-14T00:00:00"/>
    <x v="2"/>
    <n v="7000124039"/>
    <n v="68"/>
    <x v="2"/>
    <x v="0"/>
    <n v="81.599999999999994"/>
    <n v="7.6059999999999999"/>
    <n v="620.64959999999996"/>
    <x v="8"/>
    <x v="5"/>
    <s v="Linie 22"/>
    <n v="5022"/>
  </r>
  <r>
    <x v="1"/>
    <x v="0"/>
    <n v="58000956"/>
    <x v="416"/>
    <d v="2021-09-14T00:00:00"/>
    <x v="2"/>
    <n v="7000123995"/>
    <n v="136"/>
    <x v="2"/>
    <x v="0"/>
    <n v="134.63999999999999"/>
    <n v="7.7389000000000001"/>
    <n v="1041.965496"/>
    <x v="8"/>
    <x v="5"/>
    <s v="Linie 23"/>
    <n v="5023"/>
  </r>
  <r>
    <x v="1"/>
    <x v="0"/>
    <n v="58000960"/>
    <x v="276"/>
    <d v="2021-09-14T00:00:00"/>
    <x v="2"/>
    <n v="7000123847"/>
    <n v="68"/>
    <x v="2"/>
    <x v="0"/>
    <n v="74.8"/>
    <n v="6.5747999999999998"/>
    <n v="491.79503999999997"/>
    <x v="8"/>
    <x v="5"/>
    <s v="Linie 20"/>
    <n v="5020"/>
  </r>
  <r>
    <x v="1"/>
    <x v="0"/>
    <n v="58000963"/>
    <x v="109"/>
    <d v="2021-09-14T00:00:00"/>
    <x v="2"/>
    <n v="7000123324"/>
    <n v="68"/>
    <x v="2"/>
    <x v="0"/>
    <n v="67.319999999999993"/>
    <n v="7.4051999999999998"/>
    <n v="498.51806399999998"/>
    <x v="8"/>
    <x v="5"/>
    <s v="Linie 21"/>
    <n v="5021"/>
  </r>
  <r>
    <x v="1"/>
    <x v="0"/>
    <n v="58000966"/>
    <x v="649"/>
    <d v="2021-09-14T00:00:00"/>
    <x v="2"/>
    <n v="7000121730"/>
    <n v="3087"/>
    <x v="2"/>
    <x v="2"/>
    <n v="4939.2"/>
    <n v="6.7233999999999998"/>
    <n v="20755.1358"/>
    <x v="3"/>
    <x v="1"/>
    <s v="Linie 1"/>
    <n v="5001"/>
  </r>
  <r>
    <x v="1"/>
    <x v="0"/>
    <n v="58000971"/>
    <x v="278"/>
    <d v="2021-09-14T00:00:00"/>
    <x v="2"/>
    <n v="7000123848"/>
    <n v="68"/>
    <x v="2"/>
    <x v="0"/>
    <n v="74.8"/>
    <n v="6.6104000000000003"/>
    <n v="494.45792"/>
    <x v="8"/>
    <x v="5"/>
    <s v="Linie 20"/>
    <n v="5020"/>
  </r>
  <r>
    <x v="1"/>
    <x v="0"/>
    <n v="58000974"/>
    <x v="650"/>
    <d v="2021-09-14T00:00:00"/>
    <x v="2"/>
    <n v="7000123998"/>
    <n v="136"/>
    <x v="2"/>
    <x v="0"/>
    <n v="134.63999999999999"/>
    <n v="7.7737999999999996"/>
    <n v="1046.664432"/>
    <x v="8"/>
    <x v="5"/>
    <s v="Linie 23"/>
    <n v="5023"/>
  </r>
  <r>
    <x v="1"/>
    <x v="0"/>
    <n v="58001014"/>
    <x v="580"/>
    <d v="2021-09-14T00:00:00"/>
    <x v="2"/>
    <n v="7000123950"/>
    <n v="136"/>
    <x v="2"/>
    <x v="0"/>
    <n v="134.63999999999999"/>
    <n v="8.1450999999999993"/>
    <n v="1096.656264"/>
    <x v="8"/>
    <x v="5"/>
    <s v="Linie 20"/>
    <n v="5020"/>
  </r>
  <r>
    <x v="1"/>
    <x v="0"/>
    <n v="58001015"/>
    <x v="280"/>
    <d v="2021-09-14T00:00:00"/>
    <x v="2"/>
    <n v="7000123853"/>
    <n v="272"/>
    <x v="2"/>
    <x v="0"/>
    <n v="299.2"/>
    <n v="6.5904999999999996"/>
    <n v="1971.8776"/>
    <x v="8"/>
    <x v="5"/>
    <s v="Linie 20"/>
    <n v="5020"/>
  </r>
  <r>
    <x v="1"/>
    <x v="0"/>
    <n v="58001016"/>
    <x v="522"/>
    <d v="2021-09-14T00:00:00"/>
    <x v="2"/>
    <n v="7000123901"/>
    <n v="238"/>
    <x v="2"/>
    <x v="0"/>
    <n v="235.62"/>
    <n v="7.7843"/>
    <n v="1834.1367660000001"/>
    <x v="8"/>
    <x v="5"/>
    <s v="Linie 21"/>
    <n v="5021"/>
  </r>
  <r>
    <x v="1"/>
    <x v="0"/>
    <n v="58001022"/>
    <x v="523"/>
    <d v="2021-09-14T00:00:00"/>
    <x v="2"/>
    <n v="7000123322"/>
    <n v="5695"/>
    <x v="2"/>
    <x v="0"/>
    <n v="5638.05"/>
    <n v="7.7476000000000003"/>
    <n v="43681.356180000002"/>
    <x v="8"/>
    <x v="5"/>
    <s v="Linie 21"/>
    <n v="5021"/>
  </r>
  <r>
    <x v="1"/>
    <x v="0"/>
    <n v="58001068"/>
    <x v="653"/>
    <d v="2021-09-14T00:00:00"/>
    <x v="2"/>
    <n v="7000123272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14T00:00:00"/>
    <x v="2"/>
    <n v="7000123273"/>
    <n v="204"/>
    <x v="2"/>
    <x v="0"/>
    <n v="275.39999999999998"/>
    <n v="14.4895"/>
    <n v="3990.4083000000001"/>
    <x v="8"/>
    <x v="5"/>
    <s v="Linie 23"/>
    <n v="5023"/>
  </r>
  <r>
    <x v="1"/>
    <x v="0"/>
    <n v="58001081"/>
    <x v="717"/>
    <d v="2021-09-14T00:00:00"/>
    <x v="2"/>
    <n v="7000124064"/>
    <n v="1088"/>
    <x v="2"/>
    <x v="0"/>
    <n v="1305.5999999999999"/>
    <n v="7.6127000000000002"/>
    <n v="9939.1411200000002"/>
    <x v="8"/>
    <x v="5"/>
    <s v="Linie 22"/>
    <n v="5022"/>
  </r>
  <r>
    <x v="1"/>
    <x v="0"/>
    <n v="58001095"/>
    <x v="600"/>
    <d v="2021-09-14T00:00:00"/>
    <x v="2"/>
    <n v="7000123214"/>
    <n v="68"/>
    <x v="2"/>
    <x v="0"/>
    <n v="68"/>
    <n v="9.4652999999999992"/>
    <n v="643.6404"/>
    <x v="8"/>
    <x v="5"/>
    <s v="Linie 22"/>
    <n v="5022"/>
  </r>
  <r>
    <x v="1"/>
    <x v="0"/>
    <n v="58001100"/>
    <x v="526"/>
    <d v="2021-09-14T00:00:00"/>
    <x v="2"/>
    <n v="7000123274"/>
    <n v="68"/>
    <x v="2"/>
    <x v="0"/>
    <n v="91.8"/>
    <n v="14.4877"/>
    <n v="1329.9708599999999"/>
    <x v="8"/>
    <x v="5"/>
    <s v="Linie 23"/>
    <n v="5023"/>
  </r>
  <r>
    <x v="1"/>
    <x v="0"/>
    <n v="58001109"/>
    <x v="115"/>
    <d v="2021-09-14T00:00:00"/>
    <x v="2"/>
    <n v="7000123921"/>
    <n v="34"/>
    <x v="2"/>
    <x v="0"/>
    <n v="33.659999999999997"/>
    <n v="7.4082999999999997"/>
    <n v="249.36337800000001"/>
    <x v="8"/>
    <x v="5"/>
    <s v="Linie 21"/>
    <n v="5021"/>
  </r>
  <r>
    <x v="1"/>
    <x v="0"/>
    <n v="58001113"/>
    <x v="530"/>
    <d v="2021-09-14T00:00:00"/>
    <x v="2"/>
    <n v="7000123732"/>
    <n v="34"/>
    <x v="2"/>
    <x v="0"/>
    <n v="33.659999999999997"/>
    <n v="7.8128000000000002"/>
    <n v="262.97884800000003"/>
    <x v="8"/>
    <x v="5"/>
    <s v="Linie 21"/>
    <n v="5021"/>
  </r>
  <r>
    <x v="1"/>
    <x v="0"/>
    <n v="58001117"/>
    <x v="601"/>
    <d v="2021-09-14T00:00:00"/>
    <x v="2"/>
    <n v="7000123736"/>
    <n v="34"/>
    <x v="2"/>
    <x v="0"/>
    <n v="34"/>
    <n v="9.4724000000000004"/>
    <n v="322.0616"/>
    <x v="8"/>
    <x v="5"/>
    <s v="Linie 22"/>
    <n v="5022"/>
  </r>
  <r>
    <x v="1"/>
    <x v="0"/>
    <n v="58001119"/>
    <x v="532"/>
    <d v="2021-09-14T00:00:00"/>
    <x v="2"/>
    <n v="7000123737"/>
    <n v="34"/>
    <x v="2"/>
    <x v="0"/>
    <n v="45.9"/>
    <n v="14.492699999999999"/>
    <n v="665.21492999999998"/>
    <x v="8"/>
    <x v="5"/>
    <s v="Linie 23"/>
    <n v="5023"/>
  </r>
  <r>
    <x v="1"/>
    <x v="0"/>
    <n v="58001143"/>
    <x v="720"/>
    <d v="2021-09-14T00:00:00"/>
    <x v="2"/>
    <n v="7000123952"/>
    <n v="1445"/>
    <x v="2"/>
    <x v="0"/>
    <n v="1430.55"/>
    <n v="8.6516999999999999"/>
    <n v="12376.689435"/>
    <x v="8"/>
    <x v="5"/>
    <s v="Linie 20"/>
    <n v="5020"/>
  </r>
  <r>
    <x v="1"/>
    <x v="0"/>
    <n v="59000043"/>
    <x v="975"/>
    <d v="2021-09-14T00:00:00"/>
    <x v="2"/>
    <n v="7000124075"/>
    <n v="1336"/>
    <x v="0"/>
    <x v="0"/>
    <n v="1336"/>
    <n v="4.2535999999999996"/>
    <n v="5682.8095999999996"/>
    <x v="0"/>
    <x v="0"/>
    <s v="Rohware aus-/umpacken, vorbereiten"/>
    <n v="1300"/>
  </r>
  <r>
    <x v="1"/>
    <x v="0"/>
    <m/>
    <x v="120"/>
    <d v="2021-09-14T00:00:00"/>
    <x v="2"/>
    <n v="7000122059"/>
    <n v="0"/>
    <x v="3"/>
    <x v="3"/>
    <n v="0"/>
    <n v="0"/>
    <n v="0"/>
    <x v="0"/>
    <x v="0"/>
    <s v="Große Schneidemaschine Lachnit"/>
    <n v="1100"/>
  </r>
  <r>
    <x v="1"/>
    <x v="0"/>
    <m/>
    <x v="121"/>
    <d v="2021-09-14T00:00:00"/>
    <x v="2"/>
    <n v="7000119901"/>
    <n v="0"/>
    <x v="3"/>
    <x v="3"/>
    <n v="0"/>
    <n v="0"/>
    <n v="0"/>
    <x v="0"/>
    <x v="0"/>
    <s v="Kleine Schneidemaschine Käseteiler"/>
    <n v="1200"/>
  </r>
  <r>
    <x v="1"/>
    <x v="0"/>
    <m/>
    <x v="122"/>
    <d v="2021-09-14T00:00:00"/>
    <x v="2"/>
    <n v="7000123751"/>
    <n v="0"/>
    <x v="3"/>
    <x v="3"/>
    <n v="0"/>
    <n v="0"/>
    <n v="0"/>
    <x v="2"/>
    <x v="0"/>
    <s v="Thrun 1"/>
    <n v="2020"/>
  </r>
  <r>
    <x v="1"/>
    <x v="0"/>
    <m/>
    <x v="123"/>
    <d v="2021-09-14T00:00:00"/>
    <x v="2"/>
    <n v="7000123745"/>
    <n v="0"/>
    <x v="3"/>
    <x v="3"/>
    <n v="0"/>
    <n v="0"/>
    <n v="0"/>
    <x v="2"/>
    <x v="0"/>
    <s v="Thrun 2"/>
    <n v="2030"/>
  </r>
  <r>
    <x v="1"/>
    <x v="0"/>
    <m/>
    <x v="124"/>
    <d v="2021-09-14T00:00:00"/>
    <x v="2"/>
    <n v="7000123788"/>
    <n v="0"/>
    <x v="3"/>
    <x v="3"/>
    <n v="0"/>
    <n v="0"/>
    <n v="0"/>
    <x v="2"/>
    <x v="0"/>
    <s v="Mischer 1"/>
    <n v="2040"/>
  </r>
  <r>
    <x v="1"/>
    <x v="0"/>
    <m/>
    <x v="125"/>
    <d v="2021-09-14T00:00:00"/>
    <x v="2"/>
    <n v="7000123773"/>
    <n v="0"/>
    <x v="3"/>
    <x v="3"/>
    <n v="0"/>
    <n v="0"/>
    <n v="0"/>
    <x v="2"/>
    <x v="0"/>
    <s v="Mischer 2"/>
    <n v="2050"/>
  </r>
  <r>
    <x v="1"/>
    <x v="0"/>
    <m/>
    <x v="127"/>
    <d v="2021-09-14T00:00:00"/>
    <x v="2"/>
    <n v="7000123777"/>
    <n v="0"/>
    <x v="3"/>
    <x v="3"/>
    <n v="0"/>
    <n v="0"/>
    <n v="0"/>
    <x v="1"/>
    <x v="0"/>
    <s v="Füller unter M1"/>
    <n v="3010"/>
  </r>
  <r>
    <x v="1"/>
    <x v="0"/>
    <m/>
    <x v="128"/>
    <d v="2021-09-14T00:00:00"/>
    <x v="2"/>
    <n v="7000123762"/>
    <n v="0"/>
    <x v="3"/>
    <x v="3"/>
    <n v="0"/>
    <n v="0"/>
    <n v="0"/>
    <x v="1"/>
    <x v="0"/>
    <s v="Füller unter M2"/>
    <n v="3020"/>
  </r>
  <r>
    <x v="1"/>
    <x v="0"/>
    <m/>
    <x v="129"/>
    <d v="2021-09-14T00:00:00"/>
    <x v="2"/>
    <n v="7000123727"/>
    <n v="0"/>
    <x v="3"/>
    <x v="3"/>
    <n v="0"/>
    <n v="0"/>
    <n v="0"/>
    <x v="1"/>
    <x v="0"/>
    <s v="Füller unter Thrun 2"/>
    <n v="3030"/>
  </r>
  <r>
    <x v="1"/>
    <x v="0"/>
    <m/>
    <x v="130"/>
    <d v="2021-09-14T00:00:00"/>
    <x v="2"/>
    <n v="7000123752"/>
    <n v="0"/>
    <x v="3"/>
    <x v="3"/>
    <n v="0"/>
    <n v="0"/>
    <n v="0"/>
    <x v="1"/>
    <x v="0"/>
    <s v="Füller unter UHT"/>
    <n v="3040"/>
  </r>
  <r>
    <x v="1"/>
    <x v="0"/>
    <m/>
    <x v="132"/>
    <d v="2021-09-14T00:00:00"/>
    <x v="2"/>
    <n v="7000123546"/>
    <n v="0"/>
    <x v="3"/>
    <x v="3"/>
    <n v="0"/>
    <n v="0"/>
    <n v="0"/>
    <x v="8"/>
    <x v="5"/>
    <s v="Linie 20"/>
    <n v="5020"/>
  </r>
  <r>
    <x v="1"/>
    <x v="0"/>
    <m/>
    <x v="132"/>
    <d v="2021-09-14T00:00:00"/>
    <x v="2"/>
    <n v="7000123547"/>
    <n v="0"/>
    <x v="3"/>
    <x v="3"/>
    <n v="0"/>
    <n v="0"/>
    <n v="0"/>
    <x v="8"/>
    <x v="5"/>
    <s v="Linie 20"/>
    <n v="5020"/>
  </r>
  <r>
    <x v="1"/>
    <x v="0"/>
    <m/>
    <x v="133"/>
    <d v="2021-09-14T00:00:00"/>
    <x v="2"/>
    <n v="7000123939"/>
    <n v="0"/>
    <x v="3"/>
    <x v="3"/>
    <n v="0"/>
    <n v="0"/>
    <n v="0"/>
    <x v="8"/>
    <x v="5"/>
    <s v="Linie 21"/>
    <n v="5021"/>
  </r>
  <r>
    <x v="1"/>
    <x v="0"/>
    <m/>
    <x v="134"/>
    <d v="2021-09-14T00:00:00"/>
    <x v="2"/>
    <n v="7000123417"/>
    <n v="0.01"/>
    <x v="1"/>
    <x v="1"/>
    <n v="0"/>
    <n v="0"/>
    <n v="0"/>
    <x v="8"/>
    <x v="5"/>
    <s v="Linie 22"/>
    <n v="5022"/>
  </r>
  <r>
    <x v="1"/>
    <x v="0"/>
    <m/>
    <x v="135"/>
    <d v="2021-09-14T00:00:00"/>
    <x v="2"/>
    <n v="7000123398"/>
    <n v="0.01"/>
    <x v="1"/>
    <x v="1"/>
    <n v="0"/>
    <n v="0"/>
    <n v="0"/>
    <x v="8"/>
    <x v="5"/>
    <s v="Linie 23"/>
    <n v="5023"/>
  </r>
  <r>
    <x v="1"/>
    <x v="0"/>
    <m/>
    <x v="291"/>
    <d v="2021-09-14T00:00:00"/>
    <x v="2"/>
    <n v="7000122863"/>
    <n v="0"/>
    <x v="3"/>
    <x v="3"/>
    <n v="0"/>
    <n v="0"/>
    <n v="0"/>
    <x v="1"/>
    <x v="0"/>
    <s v="Strudellinie"/>
    <n v="5160"/>
  </r>
  <r>
    <x v="1"/>
    <x v="0"/>
    <m/>
    <x v="453"/>
    <d v="2021-09-14T00:00:00"/>
    <x v="2"/>
    <n v="7000123349"/>
    <n v="0"/>
    <x v="3"/>
    <x v="3"/>
    <n v="0"/>
    <n v="0"/>
    <n v="0"/>
    <x v="8"/>
    <x v="5"/>
    <s v="Linie 21"/>
    <n v="5021"/>
  </r>
  <r>
    <x v="1"/>
    <x v="0"/>
    <m/>
    <x v="590"/>
    <d v="2021-09-14T00:00:00"/>
    <x v="2"/>
    <n v="7000123746"/>
    <n v="0"/>
    <x v="3"/>
    <x v="3"/>
    <n v="0"/>
    <n v="0"/>
    <n v="0"/>
    <x v="2"/>
    <x v="0"/>
    <s v="Thrun 2"/>
    <n v="2030"/>
  </r>
  <r>
    <x v="1"/>
    <x v="0"/>
    <m/>
    <x v="455"/>
    <d v="2021-09-14T00:00:00"/>
    <x v="2"/>
    <n v="7000123780"/>
    <n v="0"/>
    <x v="3"/>
    <x v="3"/>
    <n v="0"/>
    <n v="0"/>
    <n v="0"/>
    <x v="2"/>
    <x v="0"/>
    <s v="Mischer 1"/>
    <n v="2040"/>
  </r>
  <r>
    <x v="1"/>
    <x v="0"/>
    <m/>
    <x v="456"/>
    <d v="2021-09-14T00:00:00"/>
    <x v="2"/>
    <n v="7000123781"/>
    <n v="0"/>
    <x v="3"/>
    <x v="3"/>
    <n v="0"/>
    <n v="0"/>
    <n v="0"/>
    <x v="1"/>
    <x v="0"/>
    <s v="Füller unter M1"/>
    <n v="3010"/>
  </r>
  <r>
    <x v="1"/>
    <x v="0"/>
    <m/>
    <x v="591"/>
    <d v="2021-09-14T00:00:00"/>
    <x v="2"/>
    <n v="7000123728"/>
    <n v="0"/>
    <x v="3"/>
    <x v="3"/>
    <n v="0"/>
    <n v="0"/>
    <n v="0"/>
    <x v="1"/>
    <x v="0"/>
    <s v="Füller unter Thrun 2"/>
    <n v="3030"/>
  </r>
  <r>
    <x v="1"/>
    <x v="0"/>
    <m/>
    <x v="294"/>
    <d v="2021-09-14T00:00:00"/>
    <x v="2"/>
    <n v="7000122864"/>
    <n v="0"/>
    <x v="3"/>
    <x v="3"/>
    <n v="0"/>
    <n v="0"/>
    <n v="0"/>
    <x v="1"/>
    <x v="0"/>
    <s v="Strudellinie"/>
    <n v="5160"/>
  </r>
  <r>
    <x v="1"/>
    <x v="0"/>
    <n v="23500101"/>
    <x v="886"/>
    <d v="2021-09-15T00:00:00"/>
    <x v="2"/>
    <n v="7000123612"/>
    <n v="300"/>
    <x v="0"/>
    <x v="0"/>
    <n v="300"/>
    <n v="3.0956999999999999"/>
    <n v="928.71"/>
    <x v="0"/>
    <x v="0"/>
    <s v="Kleine Schneidemaschine Käseteiler"/>
    <n v="1200"/>
  </r>
  <r>
    <x v="1"/>
    <x v="0"/>
    <n v="23500108"/>
    <x v="299"/>
    <d v="2021-09-15T00:00:00"/>
    <x v="2"/>
    <n v="7000123570"/>
    <n v="975"/>
    <x v="0"/>
    <x v="0"/>
    <n v="975"/>
    <n v="3.9422999999999999"/>
    <n v="3843.7424999999998"/>
    <x v="0"/>
    <x v="0"/>
    <s v="Große Schneidemaschine Lachnit"/>
    <n v="1100"/>
  </r>
  <r>
    <x v="1"/>
    <x v="0"/>
    <n v="23500285"/>
    <x v="537"/>
    <d v="2021-09-15T00:00:00"/>
    <x v="2"/>
    <n v="7000124129"/>
    <n v="0"/>
    <x v="0"/>
    <x v="0"/>
    <n v="0"/>
    <n v="4.2819000000000003"/>
    <n v="0"/>
    <x v="0"/>
    <x v="0"/>
    <s v="Wolf Zutatenvorbereitung"/>
    <n v="1430"/>
  </r>
  <r>
    <x v="1"/>
    <x v="0"/>
    <n v="23500286"/>
    <x v="142"/>
    <d v="2021-09-15T00:00:00"/>
    <x v="2"/>
    <n v="7000124130"/>
    <n v="490"/>
    <x v="0"/>
    <x v="0"/>
    <n v="490"/>
    <n v="4.2755000000000001"/>
    <n v="2094.9949999999999"/>
    <x v="0"/>
    <x v="0"/>
    <s v="Wolf Zutatenvorbereitung"/>
    <n v="1430"/>
  </r>
  <r>
    <x v="1"/>
    <x v="0"/>
    <n v="23500290"/>
    <x v="2"/>
    <d v="2021-09-15T00:00:00"/>
    <x v="2"/>
    <n v="7000124131"/>
    <n v="27"/>
    <x v="0"/>
    <x v="0"/>
    <n v="27"/>
    <n v="2.8834"/>
    <n v="77.851799999999997"/>
    <x v="0"/>
    <x v="0"/>
    <s v="Wolf Zutatenvorbereitung"/>
    <n v="1430"/>
  </r>
  <r>
    <x v="1"/>
    <x v="0"/>
    <n v="23500292"/>
    <x v="144"/>
    <d v="2021-09-15T00:00:00"/>
    <x v="2"/>
    <n v="7000124259"/>
    <n v="1120"/>
    <x v="0"/>
    <x v="0"/>
    <n v="1120"/>
    <n v="5.5862999999999996"/>
    <n v="6256.6559999999999"/>
    <x v="0"/>
    <x v="0"/>
    <s v="Holac Zutatenvorbereitung"/>
    <n v="1410"/>
  </r>
  <r>
    <x v="1"/>
    <x v="0"/>
    <n v="23500303"/>
    <x v="458"/>
    <d v="2021-09-15T00:00:00"/>
    <x v="2"/>
    <n v="7000124055"/>
    <n v="3415"/>
    <x v="0"/>
    <x v="0"/>
    <n v="3415"/>
    <n v="3.5335000000000001"/>
    <n v="12066.9025"/>
    <x v="0"/>
    <x v="0"/>
    <s v="Rohware aus-/umpacken, vorbereiten"/>
    <n v="1300"/>
  </r>
  <r>
    <x v="1"/>
    <x v="0"/>
    <n v="23500307"/>
    <x v="6"/>
    <d v="2021-09-15T00:00:00"/>
    <x v="2"/>
    <n v="7000124132"/>
    <n v="15"/>
    <x v="0"/>
    <x v="0"/>
    <n v="15"/>
    <n v="2.9201000000000001"/>
    <n v="43.801499999999997"/>
    <x v="0"/>
    <x v="0"/>
    <s v="Wolf Zutatenvorbereitung"/>
    <n v="1430"/>
  </r>
  <r>
    <x v="1"/>
    <x v="0"/>
    <n v="23500434"/>
    <x v="1016"/>
    <d v="2021-09-15T00:00:00"/>
    <x v="2"/>
    <n v="7000119252"/>
    <n v="1552"/>
    <x v="1"/>
    <x v="1"/>
    <n v="232.8"/>
    <n v="1.8143"/>
    <n v="2815.7936"/>
    <x v="4"/>
    <x v="1"/>
    <s v="Linie 18"/>
    <n v="5018"/>
  </r>
  <r>
    <x v="1"/>
    <x v="0"/>
    <n v="23500435"/>
    <x v="980"/>
    <d v="2021-09-15T00:00:00"/>
    <x v="2"/>
    <n v="7000119255"/>
    <n v="1514"/>
    <x v="1"/>
    <x v="1"/>
    <n v="208.93199999999999"/>
    <n v="0.70040000000000002"/>
    <n v="1060.4056"/>
    <x v="4"/>
    <x v="1"/>
    <s v="Linie 18"/>
    <n v="5018"/>
  </r>
  <r>
    <x v="1"/>
    <x v="0"/>
    <n v="23500440"/>
    <x v="888"/>
    <d v="2021-09-15T00:00:00"/>
    <x v="2"/>
    <n v="7000123613"/>
    <n v="250"/>
    <x v="0"/>
    <x v="0"/>
    <n v="250"/>
    <n v="3.9664000000000001"/>
    <n v="991.6"/>
    <x v="0"/>
    <x v="0"/>
    <s v="Kleine Schneidemaschine Käseteiler"/>
    <n v="1200"/>
  </r>
  <r>
    <x v="1"/>
    <x v="0"/>
    <n v="23500524"/>
    <x v="301"/>
    <d v="2021-09-15T00:00:00"/>
    <x v="2"/>
    <n v="7000122966"/>
    <n v="908"/>
    <x v="0"/>
    <x v="0"/>
    <n v="908"/>
    <n v="4.3518999999999997"/>
    <n v="3951.5252"/>
    <x v="0"/>
    <x v="0"/>
    <s v="Große Schneidemaschine Lachnit"/>
    <n v="1100"/>
  </r>
  <r>
    <x v="1"/>
    <x v="0"/>
    <n v="24000493"/>
    <x v="149"/>
    <d v="2021-09-15T00:00:00"/>
    <x v="2"/>
    <n v="7000124113"/>
    <n v="4050"/>
    <x v="0"/>
    <x v="1"/>
    <n v="4050"/>
    <n v="0"/>
    <n v="0"/>
    <x v="1"/>
    <x v="0"/>
    <s v="Füller unter M1"/>
    <n v="3010"/>
  </r>
  <r>
    <x v="1"/>
    <x v="0"/>
    <n v="29600003"/>
    <x v="150"/>
    <d v="2021-09-15T00:00:00"/>
    <x v="2"/>
    <n v="7000124281"/>
    <n v="4006"/>
    <x v="0"/>
    <x v="0"/>
    <n v="4006"/>
    <n v="2.0516999999999999"/>
    <n v="8219.1101999999992"/>
    <x v="0"/>
    <x v="0"/>
    <s v="Rohware aus-/umpacken, vorbereiten"/>
    <n v="1300"/>
  </r>
  <r>
    <x v="1"/>
    <x v="0"/>
    <n v="29600016"/>
    <x v="889"/>
    <d v="2021-09-15T00:00:00"/>
    <x v="2"/>
    <n v="7000124284"/>
    <n v="94"/>
    <x v="0"/>
    <x v="0"/>
    <n v="94"/>
    <n v="1"/>
    <n v="94"/>
    <x v="0"/>
    <x v="0"/>
    <s v="Rohware aus-/umpacken, vorbereiten"/>
    <n v="1300"/>
  </r>
  <r>
    <x v="1"/>
    <x v="0"/>
    <n v="29600017"/>
    <x v="804"/>
    <d v="2021-09-15T00:00:00"/>
    <x v="2"/>
    <n v="7000124285"/>
    <n v="320"/>
    <x v="0"/>
    <x v="0"/>
    <n v="320"/>
    <n v="0.5"/>
    <n v="160"/>
    <x v="0"/>
    <x v="0"/>
    <s v="Rohware aus-/umpacken, vorbereiten"/>
    <n v="1300"/>
  </r>
  <r>
    <x v="1"/>
    <x v="0"/>
    <n v="29600019"/>
    <x v="464"/>
    <d v="2021-09-15T00:00:00"/>
    <x v="2"/>
    <n v="7000124286"/>
    <n v="494"/>
    <x v="0"/>
    <x v="0"/>
    <n v="494"/>
    <n v="0.98929999999999996"/>
    <n v="488.71420000000001"/>
    <x v="0"/>
    <x v="0"/>
    <s v="Rohware aus-/umpacken, vorbereiten"/>
    <n v="1300"/>
  </r>
  <r>
    <x v="1"/>
    <x v="0"/>
    <n v="29600020"/>
    <x v="465"/>
    <d v="2021-09-15T00:00:00"/>
    <x v="2"/>
    <n v="7000124287"/>
    <n v="451"/>
    <x v="0"/>
    <x v="0"/>
    <n v="451"/>
    <n v="1.5863"/>
    <n v="715.42129999999997"/>
    <x v="0"/>
    <x v="0"/>
    <s v="Rohware aus-/umpacken, vorbereiten"/>
    <n v="1300"/>
  </r>
  <r>
    <x v="1"/>
    <x v="0"/>
    <n v="29600024"/>
    <x v="605"/>
    <d v="2021-09-15T00:00:00"/>
    <x v="2"/>
    <n v="7000124109"/>
    <n v="830"/>
    <x v="0"/>
    <x v="0"/>
    <n v="830"/>
    <n v="0.55230000000000001"/>
    <n v="458.40899999999999"/>
    <x v="0"/>
    <x v="0"/>
    <s v="Rohware aus-/umpacken, vorbereiten"/>
    <n v="1300"/>
  </r>
  <r>
    <x v="1"/>
    <x v="0"/>
    <n v="31000169"/>
    <x v="158"/>
    <d v="2021-09-15T00:00:00"/>
    <x v="2"/>
    <n v="7000123802"/>
    <n v="2378"/>
    <x v="1"/>
    <x v="1"/>
    <n v="4589.54"/>
    <n v="5.9943999999999997"/>
    <n v="14254.683199999999"/>
    <x v="1"/>
    <x v="0"/>
    <s v="Füller unter UHT"/>
    <n v="3040"/>
  </r>
  <r>
    <x v="1"/>
    <x v="0"/>
    <n v="31000208"/>
    <x v="922"/>
    <d v="2021-09-15T00:00:00"/>
    <x v="2"/>
    <n v="7000123805"/>
    <n v="0"/>
    <x v="1"/>
    <x v="1"/>
    <n v="0"/>
    <n v="28.403400000000001"/>
    <n v="0"/>
    <x v="1"/>
    <x v="0"/>
    <s v="Füller unter Thrun 2"/>
    <n v="3030"/>
  </r>
  <r>
    <x v="1"/>
    <x v="0"/>
    <n v="32000012"/>
    <x v="160"/>
    <d v="2021-09-15T00:00:00"/>
    <x v="2"/>
    <n v="7000124115"/>
    <n v="348"/>
    <x v="1"/>
    <x v="1"/>
    <n v="3236.4"/>
    <n v="27.543199999999999"/>
    <n v="9585.0336000000007"/>
    <x v="1"/>
    <x v="0"/>
    <s v="Füller unter M1"/>
    <n v="3010"/>
  </r>
  <r>
    <x v="1"/>
    <x v="0"/>
    <n v="32000027"/>
    <x v="161"/>
    <d v="2021-09-15T00:00:00"/>
    <x v="2"/>
    <n v="7000124116"/>
    <n v="443"/>
    <x v="1"/>
    <x v="1"/>
    <n v="4119.8999999999996"/>
    <n v="27.664999999999999"/>
    <n v="12255.594999999999"/>
    <x v="1"/>
    <x v="0"/>
    <s v="Füller unter M1"/>
    <n v="3010"/>
  </r>
  <r>
    <x v="1"/>
    <x v="0"/>
    <n v="32000028"/>
    <x v="769"/>
    <d v="2021-09-15T00:00:00"/>
    <x v="2"/>
    <n v="7000124117"/>
    <n v="384"/>
    <x v="1"/>
    <x v="1"/>
    <n v="2572.8000000000002"/>
    <n v="20.0258"/>
    <n v="7689.9071999999996"/>
    <x v="1"/>
    <x v="0"/>
    <s v="Füller unter M1"/>
    <n v="3010"/>
  </r>
  <r>
    <x v="1"/>
    <x v="0"/>
    <n v="32000049"/>
    <x v="16"/>
    <d v="2021-09-15T00:00:00"/>
    <x v="2"/>
    <n v="7000124105"/>
    <n v="1040"/>
    <x v="1"/>
    <x v="1"/>
    <n v="7488"/>
    <n v="19.3871"/>
    <n v="20162.583999999999"/>
    <x v="1"/>
    <x v="0"/>
    <s v="Füller unter M2"/>
    <n v="3020"/>
  </r>
  <r>
    <x v="1"/>
    <x v="0"/>
    <n v="32000061"/>
    <x v="310"/>
    <d v="2021-09-15T00:00:00"/>
    <x v="2"/>
    <n v="7000124106"/>
    <n v="307"/>
    <x v="1"/>
    <x v="1"/>
    <n v="2210.4"/>
    <n v="20.820399999999999"/>
    <n v="6391.8627999999999"/>
    <x v="1"/>
    <x v="0"/>
    <s v="Füller unter M2"/>
    <n v="3020"/>
  </r>
  <r>
    <x v="1"/>
    <x v="0"/>
    <n v="32000067"/>
    <x v="18"/>
    <d v="2021-09-15T00:00:00"/>
    <x v="2"/>
    <n v="7000124107"/>
    <n v="271"/>
    <x v="1"/>
    <x v="1"/>
    <n v="2710"/>
    <n v="29.679400000000001"/>
    <n v="8043.1174000000001"/>
    <x v="1"/>
    <x v="0"/>
    <s v="Füller unter M2"/>
    <n v="3020"/>
  </r>
  <r>
    <x v="1"/>
    <x v="0"/>
    <n v="32000083"/>
    <x v="1017"/>
    <d v="2021-09-15T00:00:00"/>
    <x v="2"/>
    <n v="7000123797"/>
    <n v="0"/>
    <x v="1"/>
    <x v="1"/>
    <n v="0"/>
    <n v="0.75549999999999995"/>
    <n v="0"/>
    <x v="1"/>
    <x v="0"/>
    <s v="Füller unter Thrun 2"/>
    <n v="3030"/>
  </r>
  <r>
    <x v="1"/>
    <x v="0"/>
    <n v="32000090"/>
    <x v="610"/>
    <d v="2021-09-15T00:00:00"/>
    <x v="2"/>
    <n v="7000121482"/>
    <n v="1944"/>
    <x v="1"/>
    <x v="1"/>
    <n v="243"/>
    <n v="0.73350000000000004"/>
    <n v="1425.924"/>
    <x v="4"/>
    <x v="1"/>
    <s v="Linie 7"/>
    <n v="5007"/>
  </r>
  <r>
    <x v="1"/>
    <x v="0"/>
    <n v="32000091"/>
    <x v="21"/>
    <d v="2021-09-15T00:00:00"/>
    <x v="2"/>
    <n v="7000119779"/>
    <n v="3200"/>
    <x v="1"/>
    <x v="1"/>
    <n v="723.2"/>
    <n v="0.86809999999999998"/>
    <n v="2777.92"/>
    <x v="4"/>
    <x v="1"/>
    <s v="Linie 18"/>
    <n v="5018"/>
  </r>
  <r>
    <x v="1"/>
    <x v="0"/>
    <n v="32000092"/>
    <x v="22"/>
    <d v="2021-09-15T00:00:00"/>
    <x v="2"/>
    <n v="7000122657"/>
    <n v="0"/>
    <x v="1"/>
    <x v="1"/>
    <n v="0"/>
    <n v="3.5972"/>
    <n v="0"/>
    <x v="0"/>
    <x v="0"/>
    <s v="Große Schneidemaschine Lachnit"/>
    <n v="1100"/>
  </r>
  <r>
    <x v="1"/>
    <x v="0"/>
    <n v="32000098"/>
    <x v="1018"/>
    <d v="2021-09-15T00:00:00"/>
    <x v="2"/>
    <n v="7000121566"/>
    <n v="256"/>
    <x v="1"/>
    <x v="1"/>
    <n v="256"/>
    <n v="3.7688000000000001"/>
    <n v="964.81280000000004"/>
    <x v="3"/>
    <x v="1"/>
    <s v="Wurstverpackung"/>
    <n v="5330"/>
  </r>
  <r>
    <x v="1"/>
    <x v="0"/>
    <n v="32000107"/>
    <x v="772"/>
    <d v="2021-09-15T00:00:00"/>
    <x v="2"/>
    <n v="7000124118"/>
    <n v="285"/>
    <x v="1"/>
    <x v="1"/>
    <n v="2052"/>
    <n v="20.6584"/>
    <n v="5887.6440000000002"/>
    <x v="1"/>
    <x v="0"/>
    <s v="Füller unter M2"/>
    <n v="3020"/>
  </r>
  <r>
    <x v="1"/>
    <x v="0"/>
    <n v="35000166"/>
    <x v="166"/>
    <d v="2021-09-15T00:00:00"/>
    <x v="2"/>
    <n v="7000124126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9-15T00:00:00"/>
    <x v="2"/>
    <n v="7000124126"/>
    <n v="6300"/>
    <x v="0"/>
    <x v="0"/>
    <n v="6300"/>
    <n v="2.8315999999999999"/>
    <n v="17839.080000000002"/>
    <x v="2"/>
    <x v="0"/>
    <s v="Wolf M1"/>
    <n v="2070"/>
  </r>
  <r>
    <x v="1"/>
    <x v="0"/>
    <n v="35000177"/>
    <x v="313"/>
    <d v="2021-09-15T00:00:00"/>
    <x v="2"/>
    <n v="7000124120"/>
    <n v="2100"/>
    <x v="0"/>
    <x v="0"/>
    <n v="2100"/>
    <n v="2.7452000000000001"/>
    <n v="5764.92"/>
    <x v="2"/>
    <x v="0"/>
    <s v="Mischer 2"/>
    <n v="2050"/>
  </r>
  <r>
    <x v="1"/>
    <x v="0"/>
    <n v="35000177"/>
    <x v="313"/>
    <d v="2021-09-15T00:00:00"/>
    <x v="2"/>
    <n v="7000124120"/>
    <n v="2100"/>
    <x v="0"/>
    <x v="0"/>
    <n v="2100"/>
    <n v="2.7452000000000001"/>
    <n v="5764.92"/>
    <x v="2"/>
    <x v="0"/>
    <s v="Wolf M2"/>
    <n v="2080"/>
  </r>
  <r>
    <x v="1"/>
    <x v="0"/>
    <n v="35000179"/>
    <x v="167"/>
    <d v="2021-09-15T00:00:00"/>
    <x v="2"/>
    <n v="7000124127"/>
    <n v="3300"/>
    <x v="0"/>
    <x v="0"/>
    <n v="3300"/>
    <n v="2.8184999999999998"/>
    <n v="9301.0499999999993"/>
    <x v="2"/>
    <x v="0"/>
    <s v="Mischer 1"/>
    <n v="2040"/>
  </r>
  <r>
    <x v="1"/>
    <x v="0"/>
    <n v="35000179"/>
    <x v="167"/>
    <d v="2021-09-15T00:00:00"/>
    <x v="2"/>
    <n v="7000124127"/>
    <n v="3300"/>
    <x v="0"/>
    <x v="0"/>
    <n v="3300"/>
    <n v="2.8184999999999998"/>
    <n v="9301.0499999999993"/>
    <x v="2"/>
    <x v="0"/>
    <s v="Wolf M1"/>
    <n v="2070"/>
  </r>
  <r>
    <x v="1"/>
    <x v="0"/>
    <n v="35000208"/>
    <x v="923"/>
    <d v="2021-09-15T00:00:00"/>
    <x v="2"/>
    <n v="7000124093"/>
    <n v="0"/>
    <x v="0"/>
    <x v="0"/>
    <n v="0"/>
    <n v="2.7218"/>
    <n v="0"/>
    <x v="2"/>
    <x v="0"/>
    <s v="Thrun 2"/>
    <n v="2030"/>
  </r>
  <r>
    <x v="1"/>
    <x v="0"/>
    <n v="35000208"/>
    <x v="923"/>
    <d v="2021-09-15T00:00:00"/>
    <x v="2"/>
    <n v="7000124093"/>
    <n v="0"/>
    <x v="0"/>
    <x v="0"/>
    <n v="0"/>
    <n v="2.7218"/>
    <n v="0"/>
    <x v="2"/>
    <x v="0"/>
    <s v="Wolf Th2"/>
    <n v="2090"/>
  </r>
  <r>
    <x v="1"/>
    <x v="0"/>
    <n v="35000209"/>
    <x v="169"/>
    <d v="2021-09-15T00:00:00"/>
    <x v="2"/>
    <n v="7000124124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15T00:00:00"/>
    <x v="2"/>
    <n v="7000124124"/>
    <n v="3600"/>
    <x v="0"/>
    <x v="0"/>
    <n v="3600"/>
    <n v="2.6202000000000001"/>
    <n v="9432.7199999999993"/>
    <x v="2"/>
    <x v="0"/>
    <s v="Wolf M1"/>
    <n v="2070"/>
  </r>
  <r>
    <x v="1"/>
    <x v="0"/>
    <n v="35000268"/>
    <x v="170"/>
    <d v="2021-09-15T00:00:00"/>
    <x v="2"/>
    <n v="7000124091"/>
    <n v="4125"/>
    <x v="0"/>
    <x v="0"/>
    <n v="4125"/>
    <n v="2.5105"/>
    <n v="10355.8125"/>
    <x v="2"/>
    <x v="0"/>
    <s v="Thrun 1"/>
    <n v="2020"/>
  </r>
  <r>
    <x v="1"/>
    <x v="0"/>
    <n v="35000268"/>
    <x v="170"/>
    <d v="2021-09-15T00:00:00"/>
    <x v="2"/>
    <n v="7000124091"/>
    <n v="4125"/>
    <x v="0"/>
    <x v="0"/>
    <n v="4125"/>
    <n v="2.5105"/>
    <n v="10355.8125"/>
    <x v="2"/>
    <x v="0"/>
    <s v="Wolf Th1"/>
    <n v="2065"/>
  </r>
  <r>
    <x v="1"/>
    <x v="0"/>
    <n v="35000282"/>
    <x v="29"/>
    <d v="2021-09-15T00:00:00"/>
    <x v="2"/>
    <n v="7000124121"/>
    <n v="7200"/>
    <x v="0"/>
    <x v="0"/>
    <n v="7200"/>
    <n v="2.5482999999999998"/>
    <n v="18347.759999999998"/>
    <x v="2"/>
    <x v="0"/>
    <s v="Mischer 2"/>
    <n v="2050"/>
  </r>
  <r>
    <x v="1"/>
    <x v="0"/>
    <n v="35000282"/>
    <x v="29"/>
    <d v="2021-09-15T00:00:00"/>
    <x v="2"/>
    <n v="7000124121"/>
    <n v="7200"/>
    <x v="0"/>
    <x v="0"/>
    <n v="7200"/>
    <n v="2.5482999999999998"/>
    <n v="18347.759999999998"/>
    <x v="2"/>
    <x v="0"/>
    <s v="Wolf M2"/>
    <n v="2080"/>
  </r>
  <r>
    <x v="1"/>
    <x v="0"/>
    <n v="35000313"/>
    <x v="30"/>
    <d v="2021-09-15T00:00:00"/>
    <x v="2"/>
    <n v="7000124122"/>
    <n v="3000"/>
    <x v="0"/>
    <x v="0"/>
    <n v="3000"/>
    <n v="2.831"/>
    <n v="8493"/>
    <x v="2"/>
    <x v="0"/>
    <s v="Mischer 2"/>
    <n v="2050"/>
  </r>
  <r>
    <x v="1"/>
    <x v="0"/>
    <n v="35000313"/>
    <x v="30"/>
    <d v="2021-09-15T00:00:00"/>
    <x v="2"/>
    <n v="7000124122"/>
    <n v="3000"/>
    <x v="0"/>
    <x v="0"/>
    <n v="3000"/>
    <n v="2.831"/>
    <n v="8493"/>
    <x v="2"/>
    <x v="0"/>
    <s v="Wolf M2"/>
    <n v="2080"/>
  </r>
  <r>
    <x v="1"/>
    <x v="0"/>
    <n v="35000331"/>
    <x v="1019"/>
    <d v="2021-09-15T00:00:00"/>
    <x v="2"/>
    <n v="7000124094"/>
    <n v="0"/>
    <x v="0"/>
    <x v="0"/>
    <n v="0"/>
    <n v="2.6320999999999999"/>
    <n v="0"/>
    <x v="2"/>
    <x v="0"/>
    <s v="Thrun 2"/>
    <n v="2030"/>
  </r>
  <r>
    <x v="1"/>
    <x v="0"/>
    <n v="35000331"/>
    <x v="1019"/>
    <d v="2021-09-15T00:00:00"/>
    <x v="2"/>
    <n v="7000124094"/>
    <n v="0"/>
    <x v="0"/>
    <x v="0"/>
    <n v="0"/>
    <n v="2.6320999999999999"/>
    <n v="0"/>
    <x v="2"/>
    <x v="0"/>
    <s v="Wolf Th2"/>
    <n v="2090"/>
  </r>
  <r>
    <x v="1"/>
    <x v="0"/>
    <n v="35000351"/>
    <x v="33"/>
    <d v="2021-09-15T00:00:00"/>
    <x v="2"/>
    <n v="7000124128"/>
    <n v="2100"/>
    <x v="0"/>
    <x v="0"/>
    <n v="2100"/>
    <n v="2.7244999999999999"/>
    <n v="5721.45"/>
    <x v="2"/>
    <x v="0"/>
    <s v="Mischer 2"/>
    <n v="2050"/>
  </r>
  <r>
    <x v="1"/>
    <x v="0"/>
    <n v="35000351"/>
    <x v="33"/>
    <d v="2021-09-15T00:00:00"/>
    <x v="2"/>
    <n v="7000124128"/>
    <n v="2100"/>
    <x v="0"/>
    <x v="0"/>
    <n v="2100"/>
    <n v="2.7244999999999999"/>
    <n v="5721.45"/>
    <x v="2"/>
    <x v="0"/>
    <s v="Wolf M2"/>
    <n v="2080"/>
  </r>
  <r>
    <x v="1"/>
    <x v="0"/>
    <n v="42000046"/>
    <x v="1020"/>
    <d v="2021-09-15T00:00:00"/>
    <x v="2"/>
    <n v="7000119237"/>
    <n v="1493"/>
    <x v="1"/>
    <x v="1"/>
    <n v="223.95"/>
    <n v="1.7709999999999999"/>
    <n v="2644.1030000000001"/>
    <x v="4"/>
    <x v="1"/>
    <s v="Linie 7"/>
    <n v="5007"/>
  </r>
  <r>
    <x v="1"/>
    <x v="0"/>
    <n v="47000081"/>
    <x v="614"/>
    <d v="2021-09-15T00:00:00"/>
    <x v="2"/>
    <n v="7000122117"/>
    <n v="7215"/>
    <x v="1"/>
    <x v="1"/>
    <n v="1082.25"/>
    <n v="0.68410000000000004"/>
    <n v="4935.7815000000001"/>
    <x v="4"/>
    <x v="1"/>
    <s v="Linie 34"/>
    <n v="5034"/>
  </r>
  <r>
    <x v="1"/>
    <x v="0"/>
    <n v="47000618"/>
    <x v="1021"/>
    <d v="2021-09-15T00:00:00"/>
    <x v="2"/>
    <n v="7000121950"/>
    <n v="11845"/>
    <x v="1"/>
    <x v="1"/>
    <n v="1184.5"/>
    <n v="0.44290000000000002"/>
    <n v="5246.1504999999997"/>
    <x v="4"/>
    <x v="1"/>
    <s v="Linie 18"/>
    <n v="5018"/>
  </r>
  <r>
    <x v="1"/>
    <x v="0"/>
    <n v="47000619"/>
    <x v="732"/>
    <d v="2021-09-15T00:00:00"/>
    <x v="2"/>
    <n v="7000122812"/>
    <n v="13440"/>
    <x v="1"/>
    <x v="1"/>
    <n v="2016"/>
    <n v="0.6179"/>
    <n v="8304.5759999999991"/>
    <x v="4"/>
    <x v="1"/>
    <s v="Linie 18"/>
    <n v="5018"/>
  </r>
  <r>
    <x v="1"/>
    <x v="0"/>
    <n v="47000623"/>
    <x v="733"/>
    <d v="2021-09-15T00:00:00"/>
    <x v="2"/>
    <n v="7000122558"/>
    <n v="5426"/>
    <x v="1"/>
    <x v="1"/>
    <n v="949.55"/>
    <n v="0.70779999999999998"/>
    <n v="3840.5228000000002"/>
    <x v="4"/>
    <x v="1"/>
    <s v="Linie 18"/>
    <n v="5018"/>
  </r>
  <r>
    <x v="1"/>
    <x v="0"/>
    <n v="47000849"/>
    <x v="39"/>
    <d v="2021-09-15T00:00:00"/>
    <x v="2"/>
    <n v="7000122599"/>
    <n v="0"/>
    <x v="1"/>
    <x v="1"/>
    <n v="0"/>
    <n v="9.3513000000000002"/>
    <n v="0"/>
    <x v="4"/>
    <x v="1"/>
    <s v="Linie 3"/>
    <n v="5003"/>
  </r>
  <r>
    <x v="1"/>
    <x v="0"/>
    <n v="47000849"/>
    <x v="39"/>
    <d v="2021-09-15T00:00:00"/>
    <x v="2"/>
    <n v="7000124222"/>
    <n v="462"/>
    <x v="1"/>
    <x v="1"/>
    <n v="997.92"/>
    <n v="9.3513000000000002"/>
    <n v="4320.3005999999996"/>
    <x v="4"/>
    <x v="1"/>
    <s v="Linie 6"/>
    <n v="5006"/>
  </r>
  <r>
    <x v="1"/>
    <x v="0"/>
    <n v="47000895"/>
    <x v="328"/>
    <d v="2021-09-15T00:00:00"/>
    <x v="2"/>
    <n v="7000122554"/>
    <n v="3020"/>
    <x v="1"/>
    <x v="1"/>
    <n v="6040"/>
    <n v="7.7100999999999997"/>
    <n v="23284.502"/>
    <x v="4"/>
    <x v="1"/>
    <s v="Linie 3"/>
    <n v="5003"/>
  </r>
  <r>
    <x v="1"/>
    <x v="0"/>
    <n v="47000901"/>
    <x v="329"/>
    <d v="2021-09-15T00:00:00"/>
    <x v="2"/>
    <n v="7000122646"/>
    <n v="3202"/>
    <x v="1"/>
    <x v="1"/>
    <n v="800.5"/>
    <n v="1.0027999999999999"/>
    <n v="3210.9656"/>
    <x v="3"/>
    <x v="1"/>
    <s v="Linie 16"/>
    <n v="5016"/>
  </r>
  <r>
    <x v="1"/>
    <x v="0"/>
    <n v="47000902"/>
    <x v="183"/>
    <d v="2021-09-15T00:00:00"/>
    <x v="2"/>
    <n v="7000122647"/>
    <n v="6468"/>
    <x v="1"/>
    <x v="1"/>
    <n v="1617"/>
    <n v="1.0782"/>
    <n v="6973.7975999999999"/>
    <x v="3"/>
    <x v="1"/>
    <s v="Linie 16"/>
    <n v="5016"/>
  </r>
  <r>
    <x v="1"/>
    <x v="0"/>
    <n v="47000948"/>
    <x v="330"/>
    <d v="2021-09-15T00:00:00"/>
    <x v="2"/>
    <n v="7000122121"/>
    <n v="4704"/>
    <x v="1"/>
    <x v="1"/>
    <n v="705.6"/>
    <n v="0.69630000000000003"/>
    <n v="3275.3951999999999"/>
    <x v="4"/>
    <x v="1"/>
    <s v="Linie 34"/>
    <n v="5034"/>
  </r>
  <r>
    <x v="1"/>
    <x v="0"/>
    <n v="47000957"/>
    <x v="848"/>
    <d v="2021-09-15T00:00:00"/>
    <x v="2"/>
    <n v="7000124110"/>
    <n v="505"/>
    <x v="1"/>
    <x v="1"/>
    <n v="75.75"/>
    <n v="0.67949999999999999"/>
    <n v="343.14749999999998"/>
    <x v="4"/>
    <x v="1"/>
    <s v="Linie 34"/>
    <n v="5034"/>
  </r>
  <r>
    <x v="1"/>
    <x v="0"/>
    <n v="47001017"/>
    <x v="816"/>
    <d v="2021-09-15T00:00:00"/>
    <x v="2"/>
    <n v="7000122194"/>
    <n v="19532"/>
    <x v="1"/>
    <x v="1"/>
    <n v="2929.8"/>
    <n v="0.68730000000000002"/>
    <n v="13424.3436"/>
    <x v="3"/>
    <x v="1"/>
    <s v="Linie 11"/>
    <n v="5011"/>
  </r>
  <r>
    <x v="1"/>
    <x v="0"/>
    <n v="47001036"/>
    <x v="339"/>
    <d v="2021-09-15T00:00:00"/>
    <x v="2"/>
    <n v="7000115237"/>
    <n v="6628"/>
    <x v="1"/>
    <x v="1"/>
    <n v="1657"/>
    <n v="1.0031000000000001"/>
    <n v="6648.5468000000001"/>
    <x v="3"/>
    <x v="1"/>
    <s v="Linie 16"/>
    <n v="5016"/>
  </r>
  <r>
    <x v="1"/>
    <x v="0"/>
    <n v="48000060"/>
    <x v="191"/>
    <d v="2021-09-15T00:00:00"/>
    <x v="2"/>
    <n v="7000117816"/>
    <n v="1536"/>
    <x v="1"/>
    <x v="1"/>
    <n v="337.92"/>
    <n v="1.0593999999999999"/>
    <n v="1627.2384"/>
    <x v="4"/>
    <x v="1"/>
    <s v="Linie 35"/>
    <n v="5035"/>
  </r>
  <r>
    <x v="1"/>
    <x v="0"/>
    <n v="48000061"/>
    <x v="192"/>
    <d v="2021-09-15T00:00:00"/>
    <x v="2"/>
    <n v="7000117817"/>
    <n v="1536"/>
    <x v="1"/>
    <x v="1"/>
    <n v="337.92"/>
    <n v="0.90749999999999997"/>
    <n v="1393.92"/>
    <x v="4"/>
    <x v="1"/>
    <s v="Linie 2"/>
    <n v="5002"/>
  </r>
  <r>
    <x v="1"/>
    <x v="0"/>
    <n v="48000082"/>
    <x v="480"/>
    <d v="2021-09-15T00:00:00"/>
    <x v="2"/>
    <n v="7000117821"/>
    <n v="52456"/>
    <x v="1"/>
    <x v="1"/>
    <n v="11540.32"/>
    <n v="0.87780000000000002"/>
    <n v="46045.876799999998"/>
    <x v="4"/>
    <x v="1"/>
    <s v="Linie 2"/>
    <n v="5002"/>
  </r>
  <r>
    <x v="1"/>
    <x v="0"/>
    <n v="48000170"/>
    <x v="819"/>
    <d v="2021-09-15T00:00:00"/>
    <x v="2"/>
    <n v="7000123031"/>
    <n v="6140"/>
    <x v="1"/>
    <x v="1"/>
    <n v="1228"/>
    <n v="0.79610000000000003"/>
    <n v="4888.0540000000001"/>
    <x v="3"/>
    <x v="1"/>
    <s v="Linie 1"/>
    <n v="5001"/>
  </r>
  <r>
    <x v="1"/>
    <x v="0"/>
    <n v="48000172"/>
    <x v="481"/>
    <d v="2021-09-15T00:00:00"/>
    <x v="2"/>
    <n v="7000123510"/>
    <n v="9216"/>
    <x v="1"/>
    <x v="1"/>
    <n v="1843.2"/>
    <n v="0.78129999999999999"/>
    <n v="7200.4607999999998"/>
    <x v="3"/>
    <x v="1"/>
    <s v="Linie 1"/>
    <n v="5001"/>
  </r>
  <r>
    <x v="1"/>
    <x v="0"/>
    <n v="49500178"/>
    <x v="53"/>
    <d v="2021-09-15T00:00:00"/>
    <x v="2"/>
    <n v="7000122836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15T00:00:00"/>
    <x v="2"/>
    <n v="7000122823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15T00:00:00"/>
    <x v="2"/>
    <n v="7000122838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15T00:00:00"/>
    <x v="2"/>
    <n v="7000122825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15T00:00:00"/>
    <x v="2"/>
    <n v="7000122840"/>
    <n v="0"/>
    <x v="1"/>
    <x v="1"/>
    <n v="0"/>
    <n v="0.36659999999999998"/>
    <n v="0"/>
    <x v="3"/>
    <x v="1"/>
    <s v="Linie 9"/>
    <n v="5009"/>
  </r>
  <r>
    <x v="1"/>
    <x v="0"/>
    <n v="50000103"/>
    <x v="358"/>
    <d v="2021-09-15T00:00:00"/>
    <x v="2"/>
    <n v="7000121490"/>
    <n v="784"/>
    <x v="2"/>
    <x v="2"/>
    <n v="470.4"/>
    <n v="4.1078999999999999"/>
    <n v="3220.5936000000002"/>
    <x v="6"/>
    <x v="3"/>
    <s v="EVP L2 kleines Band"/>
    <n v="6110"/>
  </r>
  <r>
    <x v="1"/>
    <x v="0"/>
    <n v="50000194"/>
    <x v="207"/>
    <d v="2021-09-15T00:00:00"/>
    <x v="2"/>
    <n v="7000122847"/>
    <n v="449"/>
    <x v="2"/>
    <x v="2"/>
    <n v="269.39999999999998"/>
    <n v="4.2023000000000001"/>
    <n v="1886.8326999999999"/>
    <x v="6"/>
    <x v="3"/>
    <s v="EVP L2 kleines Band"/>
    <n v="6110"/>
  </r>
  <r>
    <x v="1"/>
    <x v="0"/>
    <n v="50000234"/>
    <x v="999"/>
    <d v="2021-09-15T00:00:00"/>
    <x v="2"/>
    <n v="7000124216"/>
    <n v="1074"/>
    <x v="2"/>
    <x v="2"/>
    <n v="3222"/>
    <n v="11.0923"/>
    <n v="11913.1302"/>
    <x v="6"/>
    <x v="3"/>
    <s v="EVP Jermi bei Weissenhorn"/>
    <n v="6200"/>
  </r>
  <r>
    <x v="1"/>
    <x v="0"/>
    <n v="50000247"/>
    <x v="823"/>
    <d v="2021-09-15T00:00:00"/>
    <x v="2"/>
    <n v="7000123054"/>
    <n v="3808"/>
    <x v="2"/>
    <x v="2"/>
    <n v="7311.36"/>
    <n v="8.4957999999999991"/>
    <n v="32352.006399999998"/>
    <x v="7"/>
    <x v="4"/>
    <s v="Subunternehmer"/>
    <n v="9999"/>
  </r>
  <r>
    <x v="1"/>
    <x v="0"/>
    <n v="52000038"/>
    <x v="1022"/>
    <d v="2021-09-15T00:00:00"/>
    <x v="2"/>
    <n v="7000119239"/>
    <n v="240"/>
    <x v="2"/>
    <x v="2"/>
    <n v="432"/>
    <n v="25.709599999999998"/>
    <n v="6170.3040000000001"/>
    <x v="4"/>
    <x v="1"/>
    <s v="Linie 7"/>
    <n v="5007"/>
  </r>
  <r>
    <x v="1"/>
    <x v="0"/>
    <n v="57000274"/>
    <x v="77"/>
    <d v="2021-09-15T00:00:00"/>
    <x v="2"/>
    <n v="7000124066"/>
    <n v="1134"/>
    <x v="2"/>
    <x v="2"/>
    <n v="2268"/>
    <n v="7.2601000000000004"/>
    <n v="8232.9534000000003"/>
    <x v="3"/>
    <x v="1"/>
    <s v="Wurstverpackung"/>
    <n v="5330"/>
  </r>
  <r>
    <x v="1"/>
    <x v="0"/>
    <n v="57000327"/>
    <x v="79"/>
    <d v="2021-09-15T00:00:00"/>
    <x v="2"/>
    <n v="7000124219"/>
    <n v="126"/>
    <x v="2"/>
    <x v="2"/>
    <n v="151.19999999999999"/>
    <n v="5.63"/>
    <n v="709.38"/>
    <x v="7"/>
    <x v="4"/>
    <s v="Subunternehmer"/>
    <n v="9999"/>
  </r>
  <r>
    <x v="1"/>
    <x v="0"/>
    <n v="57000328"/>
    <x v="917"/>
    <d v="2021-09-15T00:00:00"/>
    <x v="2"/>
    <n v="7000122878"/>
    <n v="42"/>
    <x v="2"/>
    <x v="2"/>
    <n v="147"/>
    <n v="10.5847"/>
    <n v="444.55739999999997"/>
    <x v="3"/>
    <x v="1"/>
    <s v="Wurstverpackung"/>
    <n v="5330"/>
  </r>
  <r>
    <x v="1"/>
    <x v="0"/>
    <n v="57000584"/>
    <x v="214"/>
    <d v="2021-09-15T00:00:00"/>
    <x v="2"/>
    <n v="7000121535"/>
    <n v="2831"/>
    <x v="2"/>
    <x v="2"/>
    <n v="3057.48"/>
    <n v="4.5556999999999999"/>
    <n v="12897.1867"/>
    <x v="3"/>
    <x v="1"/>
    <s v="Linie 16"/>
    <n v="5016"/>
  </r>
  <r>
    <x v="1"/>
    <x v="0"/>
    <n v="57000706"/>
    <x v="379"/>
    <d v="2021-09-15T00:00:00"/>
    <x v="2"/>
    <n v="7000123428"/>
    <n v="384"/>
    <x v="2"/>
    <x v="2"/>
    <n v="806.4"/>
    <n v="11.3866"/>
    <n v="4372.4543999999996"/>
    <x v="7"/>
    <x v="4"/>
    <s v="Subunternehmer"/>
    <n v="9999"/>
  </r>
  <r>
    <x v="1"/>
    <x v="0"/>
    <n v="57000707"/>
    <x v="88"/>
    <d v="2021-09-15T00:00:00"/>
    <x v="2"/>
    <n v="7000123558"/>
    <n v="1248"/>
    <x v="2"/>
    <x v="2"/>
    <n v="4118.3999999999996"/>
    <n v="12.2601"/>
    <n v="15300.604799999999"/>
    <x v="7"/>
    <x v="4"/>
    <s v="Subunternehmer"/>
    <n v="9999"/>
  </r>
  <r>
    <x v="1"/>
    <x v="0"/>
    <n v="57000733"/>
    <x v="225"/>
    <d v="2021-09-15T00:00:00"/>
    <x v="2"/>
    <n v="7000123447"/>
    <n v="112"/>
    <x v="2"/>
    <x v="2"/>
    <n v="672"/>
    <n v="27.1694"/>
    <n v="3042.9728"/>
    <x v="7"/>
    <x v="4"/>
    <s v="Subunternehmer"/>
    <n v="9999"/>
  </r>
  <r>
    <x v="1"/>
    <x v="0"/>
    <n v="57000734"/>
    <x v="225"/>
    <d v="2021-09-15T00:00:00"/>
    <x v="2"/>
    <n v="7000123448"/>
    <n v="280"/>
    <x v="2"/>
    <x v="2"/>
    <n v="1680"/>
    <n v="27.0246"/>
    <n v="7566.8879999999999"/>
    <x v="7"/>
    <x v="4"/>
    <s v="Subunternehmer"/>
    <n v="9999"/>
  </r>
  <r>
    <x v="1"/>
    <x v="0"/>
    <n v="57000735"/>
    <x v="225"/>
    <d v="2021-09-15T00:00:00"/>
    <x v="2"/>
    <n v="7000123449"/>
    <n v="224"/>
    <x v="2"/>
    <x v="2"/>
    <n v="1344"/>
    <n v="27.076699999999999"/>
    <n v="6065.1808000000001"/>
    <x v="7"/>
    <x v="4"/>
    <s v="Subunternehmer"/>
    <n v="9999"/>
  </r>
  <r>
    <x v="1"/>
    <x v="0"/>
    <n v="57000736"/>
    <x v="225"/>
    <d v="2021-09-15T00:00:00"/>
    <x v="2"/>
    <n v="7000123450"/>
    <n v="56"/>
    <x v="2"/>
    <x v="2"/>
    <n v="336"/>
    <n v="27.268599999999999"/>
    <n v="1527.0416"/>
    <x v="7"/>
    <x v="4"/>
    <s v="Subunternehmer"/>
    <n v="9999"/>
  </r>
  <r>
    <x v="1"/>
    <x v="0"/>
    <n v="57000737"/>
    <x v="225"/>
    <d v="2021-09-15T00:00:00"/>
    <x v="2"/>
    <n v="7000123451"/>
    <n v="168"/>
    <x v="2"/>
    <x v="2"/>
    <n v="1008"/>
    <n v="27.060099999999998"/>
    <n v="4546.0968000000003"/>
    <x v="7"/>
    <x v="4"/>
    <s v="Subunternehmer"/>
    <n v="9999"/>
  </r>
  <r>
    <x v="1"/>
    <x v="0"/>
    <n v="58000183"/>
    <x v="826"/>
    <d v="2021-09-15T00:00:00"/>
    <x v="2"/>
    <n v="7000121536"/>
    <n v="350"/>
    <x v="2"/>
    <x v="0"/>
    <n v="2100"/>
    <n v="3.8100999999999998"/>
    <n v="8001.21"/>
    <x v="3"/>
    <x v="1"/>
    <s v="Wurstverpackung"/>
    <n v="5330"/>
  </r>
  <r>
    <x v="1"/>
    <x v="0"/>
    <n v="58000459"/>
    <x v="643"/>
    <d v="2021-09-15T00:00:00"/>
    <x v="2"/>
    <n v="7000123572"/>
    <n v="882"/>
    <x v="2"/>
    <x v="2"/>
    <n v="8467.2000000000007"/>
    <n v="34.898200000000003"/>
    <n v="30780.2124"/>
    <x v="7"/>
    <x v="4"/>
    <s v="Subunternehmer"/>
    <n v="9999"/>
  </r>
  <r>
    <x v="1"/>
    <x v="0"/>
    <n v="58000460"/>
    <x v="643"/>
    <d v="2021-09-15T00:00:00"/>
    <x v="2"/>
    <n v="7000123573"/>
    <n v="1386"/>
    <x v="2"/>
    <x v="2"/>
    <n v="13305.6"/>
    <n v="35.016199999999998"/>
    <n v="48532.453200000004"/>
    <x v="7"/>
    <x v="4"/>
    <s v="Subunternehmer"/>
    <n v="9999"/>
  </r>
  <r>
    <x v="1"/>
    <x v="0"/>
    <n v="58000461"/>
    <x v="643"/>
    <d v="2021-09-15T00:00:00"/>
    <x v="2"/>
    <n v="7000123577"/>
    <n v="1134"/>
    <x v="2"/>
    <x v="2"/>
    <n v="10886.4"/>
    <n v="35.1663"/>
    <n v="39878.584199999998"/>
    <x v="7"/>
    <x v="4"/>
    <s v="Subunternehmer"/>
    <n v="9999"/>
  </r>
  <r>
    <x v="1"/>
    <x v="0"/>
    <n v="58000462"/>
    <x v="643"/>
    <d v="2021-09-15T00:00:00"/>
    <x v="2"/>
    <n v="7000123578"/>
    <n v="693"/>
    <x v="2"/>
    <x v="2"/>
    <n v="6652.8"/>
    <n v="34.489400000000003"/>
    <n v="23901.154200000001"/>
    <x v="7"/>
    <x v="4"/>
    <s v="Subunternehmer"/>
    <n v="9999"/>
  </r>
  <r>
    <x v="1"/>
    <x v="0"/>
    <n v="58000540"/>
    <x v="388"/>
    <d v="2021-09-15T00:00:00"/>
    <x v="2"/>
    <n v="7000117824"/>
    <n v="1860"/>
    <x v="2"/>
    <x v="2"/>
    <n v="4092"/>
    <n v="9.2394999999999996"/>
    <n v="17185.47"/>
    <x v="4"/>
    <x v="1"/>
    <s v="Linie 2"/>
    <n v="5002"/>
  </r>
  <r>
    <x v="1"/>
    <x v="0"/>
    <n v="58000548"/>
    <x v="703"/>
    <d v="2021-09-15T00:00:00"/>
    <x v="2"/>
    <n v="7000123559"/>
    <n v="1200"/>
    <x v="2"/>
    <x v="2"/>
    <n v="5760"/>
    <n v="25.5321"/>
    <n v="30638.52"/>
    <x v="7"/>
    <x v="4"/>
    <s v="Subunternehmer"/>
    <n v="9999"/>
  </r>
  <r>
    <x v="1"/>
    <x v="0"/>
    <n v="58000609"/>
    <x v="98"/>
    <d v="2021-09-15T00:00:00"/>
    <x v="2"/>
    <n v="7000122579"/>
    <n v="910"/>
    <x v="2"/>
    <x v="2"/>
    <n v="1638"/>
    <n v="10.9306"/>
    <n v="9946.8459999999995"/>
    <x v="4"/>
    <x v="1"/>
    <s v="Linie 33"/>
    <n v="5033"/>
  </r>
  <r>
    <x v="1"/>
    <x v="0"/>
    <n v="58000639"/>
    <x v="644"/>
    <d v="2021-09-15T00:00:00"/>
    <x v="2"/>
    <n v="7000123955"/>
    <n v="170"/>
    <x v="2"/>
    <x v="0"/>
    <n v="229.5"/>
    <n v="14.490500000000001"/>
    <n v="3325.5697500000001"/>
    <x v="8"/>
    <x v="5"/>
    <s v="Linie 23"/>
    <n v="5023"/>
  </r>
  <r>
    <x v="1"/>
    <x v="0"/>
    <n v="58000653"/>
    <x v="232"/>
    <d v="2021-09-15T00:00:00"/>
    <x v="2"/>
    <n v="7000123829"/>
    <n v="272"/>
    <x v="2"/>
    <x v="0"/>
    <n v="272"/>
    <n v="11.0871"/>
    <n v="3015.6912000000002"/>
    <x v="8"/>
    <x v="5"/>
    <s v="Linie 20"/>
    <n v="5020"/>
  </r>
  <r>
    <x v="1"/>
    <x v="0"/>
    <n v="58000683"/>
    <x v="511"/>
    <d v="2021-09-15T00:00:00"/>
    <x v="2"/>
    <n v="7000123961"/>
    <n v="34"/>
    <x v="2"/>
    <x v="0"/>
    <n v="45.9"/>
    <n v="14.491199999999999"/>
    <n v="665.14607999999998"/>
    <x v="8"/>
    <x v="5"/>
    <s v="Linie 23"/>
    <n v="5023"/>
  </r>
  <r>
    <x v="1"/>
    <x v="0"/>
    <n v="58000685"/>
    <x v="240"/>
    <d v="2021-09-15T00:00:00"/>
    <x v="2"/>
    <n v="7000123863"/>
    <n v="34"/>
    <x v="2"/>
    <x v="0"/>
    <n v="33.659999999999997"/>
    <n v="7.5054999999999996"/>
    <n v="252.63513"/>
    <x v="8"/>
    <x v="5"/>
    <s v="Linie 21"/>
    <n v="5021"/>
  </r>
  <r>
    <x v="1"/>
    <x v="0"/>
    <n v="58000692"/>
    <x v="396"/>
    <d v="2021-09-15T00:00:00"/>
    <x v="2"/>
    <n v="7000123832"/>
    <n v="68"/>
    <x v="2"/>
    <x v="0"/>
    <n v="68"/>
    <n v="11.064500000000001"/>
    <n v="752.38599999999997"/>
    <x v="8"/>
    <x v="5"/>
    <s v="Linie 20"/>
    <n v="5020"/>
  </r>
  <r>
    <x v="1"/>
    <x v="0"/>
    <n v="58000694"/>
    <x v="242"/>
    <d v="2021-09-15T00:00:00"/>
    <x v="2"/>
    <n v="7000123864"/>
    <n v="68"/>
    <x v="2"/>
    <x v="0"/>
    <n v="67.319999999999993"/>
    <n v="6.7229000000000001"/>
    <n v="452.58562799999999"/>
    <x v="8"/>
    <x v="5"/>
    <s v="Linie 21"/>
    <n v="5021"/>
  </r>
  <r>
    <x v="1"/>
    <x v="0"/>
    <n v="58000697"/>
    <x v="861"/>
    <d v="2021-09-15T00:00:00"/>
    <x v="2"/>
    <n v="7000123965"/>
    <n v="204"/>
    <x v="2"/>
    <x v="0"/>
    <n v="275.39999999999998"/>
    <n v="14.4877"/>
    <n v="3989.9125800000002"/>
    <x v="8"/>
    <x v="5"/>
    <s v="Linie 23"/>
    <n v="5023"/>
  </r>
  <r>
    <x v="1"/>
    <x v="0"/>
    <n v="58000706"/>
    <x v="244"/>
    <d v="2021-09-15T00:00:00"/>
    <x v="2"/>
    <n v="7000123865"/>
    <n v="204"/>
    <x v="2"/>
    <x v="0"/>
    <n v="201.96"/>
    <n v="6.7253999999999996"/>
    <n v="1358.261784"/>
    <x v="8"/>
    <x v="5"/>
    <s v="Linie 21"/>
    <n v="5021"/>
  </r>
  <r>
    <x v="1"/>
    <x v="0"/>
    <n v="58000709"/>
    <x v="705"/>
    <d v="2021-09-15T00:00:00"/>
    <x v="2"/>
    <n v="7000123968"/>
    <n v="340"/>
    <x v="2"/>
    <x v="0"/>
    <n v="459"/>
    <n v="14.4895"/>
    <n v="6650.6805000000004"/>
    <x v="8"/>
    <x v="5"/>
    <s v="Linie 23"/>
    <n v="5023"/>
  </r>
  <r>
    <x v="1"/>
    <x v="0"/>
    <n v="58000711"/>
    <x v="99"/>
    <d v="2021-09-15T00:00:00"/>
    <x v="2"/>
    <n v="7000123953"/>
    <n v="34"/>
    <x v="2"/>
    <x v="0"/>
    <n v="36.72"/>
    <n v="9.9582999999999995"/>
    <n v="365.66877599999998"/>
    <x v="8"/>
    <x v="5"/>
    <s v="Linie 20"/>
    <n v="5020"/>
  </r>
  <r>
    <x v="1"/>
    <x v="0"/>
    <n v="58000736"/>
    <x v="862"/>
    <d v="2021-09-15T00:00:00"/>
    <x v="2"/>
    <n v="7000123971"/>
    <n v="340"/>
    <x v="2"/>
    <x v="0"/>
    <n v="459"/>
    <n v="14.4909"/>
    <n v="6651.3230999999996"/>
    <x v="8"/>
    <x v="5"/>
    <s v="Linie 23"/>
    <n v="5023"/>
  </r>
  <r>
    <x v="1"/>
    <x v="0"/>
    <n v="58000738"/>
    <x v="101"/>
    <d v="2021-09-15T00:00:00"/>
    <x v="2"/>
    <n v="7000123946"/>
    <n v="136"/>
    <x v="2"/>
    <x v="0"/>
    <n v="146.88"/>
    <n v="9.9603999999999999"/>
    <n v="1462.9835519999999"/>
    <x v="8"/>
    <x v="5"/>
    <s v="Linie 20"/>
    <n v="5020"/>
  </r>
  <r>
    <x v="1"/>
    <x v="0"/>
    <n v="58000740"/>
    <x v="251"/>
    <d v="2021-09-15T00:00:00"/>
    <x v="2"/>
    <n v="7000123867"/>
    <n v="136"/>
    <x v="2"/>
    <x v="0"/>
    <n v="134.63999999999999"/>
    <n v="7.5030000000000001"/>
    <n v="1010.20392"/>
    <x v="8"/>
    <x v="5"/>
    <s v="Linie 21"/>
    <n v="5021"/>
  </r>
  <r>
    <x v="1"/>
    <x v="0"/>
    <n v="58000746"/>
    <x v="253"/>
    <d v="2021-09-15T00:00:00"/>
    <x v="2"/>
    <n v="7000123868"/>
    <n v="136"/>
    <x v="2"/>
    <x v="0"/>
    <n v="134.63999999999999"/>
    <n v="6.7253999999999996"/>
    <n v="905.50785599999995"/>
    <x v="8"/>
    <x v="5"/>
    <s v="Linie 21"/>
    <n v="5021"/>
  </r>
  <r>
    <x v="1"/>
    <x v="0"/>
    <n v="58000747"/>
    <x v="863"/>
    <d v="2021-09-15T00:00:00"/>
    <x v="2"/>
    <n v="7000123975"/>
    <n v="272"/>
    <x v="2"/>
    <x v="0"/>
    <n v="367.2"/>
    <n v="14.490500000000001"/>
    <n v="5320.9116000000004"/>
    <x v="8"/>
    <x v="5"/>
    <s v="Linie 23"/>
    <n v="5023"/>
  </r>
  <r>
    <x v="1"/>
    <x v="0"/>
    <n v="58000749"/>
    <x v="645"/>
    <d v="2021-09-15T00:00:00"/>
    <x v="2"/>
    <n v="7000124065"/>
    <n v="136"/>
    <x v="2"/>
    <x v="0"/>
    <n v="136"/>
    <n v="12.2601"/>
    <n v="1667.3735999999999"/>
    <x v="8"/>
    <x v="5"/>
    <s v="Linie 23"/>
    <n v="5023"/>
  </r>
  <r>
    <x v="1"/>
    <x v="0"/>
    <n v="58000756"/>
    <x v="794"/>
    <d v="2021-09-15T00:00:00"/>
    <x v="2"/>
    <n v="7000123836"/>
    <n v="136"/>
    <x v="2"/>
    <x v="0"/>
    <n v="136"/>
    <n v="11.058299999999999"/>
    <n v="1503.9287999999999"/>
    <x v="8"/>
    <x v="5"/>
    <s v="Linie 20"/>
    <n v="5020"/>
  </r>
  <r>
    <x v="1"/>
    <x v="0"/>
    <n v="58000761"/>
    <x v="513"/>
    <d v="2021-09-15T00:00:00"/>
    <x v="2"/>
    <n v="7000123979"/>
    <n v="306"/>
    <x v="2"/>
    <x v="0"/>
    <n v="413.1"/>
    <n v="14.4718"/>
    <n v="5978.3005800000001"/>
    <x v="8"/>
    <x v="5"/>
    <s v="Linie 23"/>
    <n v="5023"/>
  </r>
  <r>
    <x v="1"/>
    <x v="0"/>
    <n v="58000776"/>
    <x v="257"/>
    <d v="2021-09-15T00:00:00"/>
    <x v="2"/>
    <n v="7000123871"/>
    <n v="136"/>
    <x v="2"/>
    <x v="0"/>
    <n v="134.63999999999999"/>
    <n v="6.7229000000000001"/>
    <n v="905.17125599999997"/>
    <x v="8"/>
    <x v="5"/>
    <s v="Linie 21"/>
    <n v="5021"/>
  </r>
  <r>
    <x v="1"/>
    <x v="0"/>
    <n v="58000838"/>
    <x v="516"/>
    <d v="2021-09-15T00:00:00"/>
    <x v="2"/>
    <n v="7000124037"/>
    <n v="1870"/>
    <x v="2"/>
    <x v="0"/>
    <n v="2244"/>
    <n v="7.5674999999999999"/>
    <n v="16981.47"/>
    <x v="8"/>
    <x v="5"/>
    <s v="Linie 22"/>
    <n v="5022"/>
  </r>
  <r>
    <x v="1"/>
    <x v="0"/>
    <n v="58000849"/>
    <x v="517"/>
    <d v="2021-09-15T00:00:00"/>
    <x v="2"/>
    <n v="7000123839"/>
    <n v="85"/>
    <x v="2"/>
    <x v="0"/>
    <n v="85"/>
    <n v="11.0169"/>
    <n v="936.43650000000002"/>
    <x v="8"/>
    <x v="5"/>
    <s v="Linie 20"/>
    <n v="5020"/>
  </r>
  <r>
    <x v="1"/>
    <x v="0"/>
    <n v="58000887"/>
    <x v="411"/>
    <d v="2021-09-15T00:00:00"/>
    <x v="2"/>
    <n v="7000123842"/>
    <n v="408"/>
    <x v="2"/>
    <x v="0"/>
    <n v="408"/>
    <n v="11.056900000000001"/>
    <n v="4511.2151999999996"/>
    <x v="8"/>
    <x v="5"/>
    <s v="Linie 20"/>
    <n v="5020"/>
  </r>
  <r>
    <x v="1"/>
    <x v="0"/>
    <n v="58000894"/>
    <x v="105"/>
    <d v="2021-09-15T00:00:00"/>
    <x v="2"/>
    <n v="7000123949"/>
    <n v="204"/>
    <x v="2"/>
    <x v="0"/>
    <n v="220.32"/>
    <n v="9.9556000000000004"/>
    <n v="2193.4177920000002"/>
    <x v="8"/>
    <x v="5"/>
    <s v="Linie 20"/>
    <n v="5020"/>
  </r>
  <r>
    <x v="1"/>
    <x v="0"/>
    <n v="58000895"/>
    <x v="412"/>
    <d v="2021-09-15T00:00:00"/>
    <x v="2"/>
    <n v="7000123844"/>
    <n v="204"/>
    <x v="2"/>
    <x v="0"/>
    <n v="204"/>
    <n v="11.069900000000001"/>
    <n v="2258.2595999999999"/>
    <x v="8"/>
    <x v="5"/>
    <s v="Linie 20"/>
    <n v="5020"/>
  </r>
  <r>
    <x v="1"/>
    <x v="0"/>
    <n v="58000896"/>
    <x v="865"/>
    <d v="2021-09-15T00:00:00"/>
    <x v="2"/>
    <n v="7000123875"/>
    <n v="816"/>
    <x v="2"/>
    <x v="0"/>
    <n v="807.84"/>
    <n v="7.5039999999999996"/>
    <n v="6062.0313599999999"/>
    <x v="8"/>
    <x v="5"/>
    <s v="Linie 21"/>
    <n v="5021"/>
  </r>
  <r>
    <x v="1"/>
    <x v="0"/>
    <n v="58000904"/>
    <x v="268"/>
    <d v="2021-09-15T00:00:00"/>
    <x v="2"/>
    <n v="7000123876"/>
    <n v="102"/>
    <x v="2"/>
    <x v="0"/>
    <n v="100.98"/>
    <n v="7.5054999999999996"/>
    <n v="757.90539000000001"/>
    <x v="8"/>
    <x v="5"/>
    <s v="Linie 21"/>
    <n v="5021"/>
  </r>
  <r>
    <x v="1"/>
    <x v="0"/>
    <n v="58000906"/>
    <x v="867"/>
    <d v="2021-09-15T00:00:00"/>
    <x v="2"/>
    <n v="7000123877"/>
    <n v="136"/>
    <x v="2"/>
    <x v="0"/>
    <n v="134.63999999999999"/>
    <n v="7.5088999999999997"/>
    <n v="1010.998296"/>
    <x v="8"/>
    <x v="5"/>
    <s v="Linie 21"/>
    <n v="5021"/>
  </r>
  <r>
    <x v="1"/>
    <x v="0"/>
    <n v="58000907"/>
    <x v="269"/>
    <d v="2021-09-15T00:00:00"/>
    <x v="2"/>
    <n v="7000123878"/>
    <n v="170"/>
    <x v="2"/>
    <x v="0"/>
    <n v="168.3"/>
    <n v="7.5054999999999996"/>
    <n v="1263.1756499999999"/>
    <x v="8"/>
    <x v="5"/>
    <s v="Linie 21"/>
    <n v="5021"/>
  </r>
  <r>
    <x v="1"/>
    <x v="0"/>
    <n v="58000908"/>
    <x v="270"/>
    <d v="2021-09-15T00:00:00"/>
    <x v="2"/>
    <n v="7000123879"/>
    <n v="238"/>
    <x v="2"/>
    <x v="0"/>
    <n v="235.62"/>
    <n v="7.5054999999999996"/>
    <n v="1768.4459099999999"/>
    <x v="8"/>
    <x v="5"/>
    <s v="Linie 21"/>
    <n v="5021"/>
  </r>
  <r>
    <x v="1"/>
    <x v="0"/>
    <n v="58000910"/>
    <x v="868"/>
    <d v="2021-09-15T00:00:00"/>
    <x v="2"/>
    <n v="7000124086"/>
    <n v="816"/>
    <x v="2"/>
    <x v="0"/>
    <n v="1101.5999999999999"/>
    <n v="14.4887"/>
    <n v="15960.751920000001"/>
    <x v="8"/>
    <x v="5"/>
    <s v="Linie 23"/>
    <n v="5023"/>
  </r>
  <r>
    <x v="1"/>
    <x v="0"/>
    <n v="58000918"/>
    <x v="574"/>
    <d v="2021-09-15T00:00:00"/>
    <x v="2"/>
    <n v="7000117151"/>
    <n v="931"/>
    <x v="2"/>
    <x v="2"/>
    <n v="8937.6"/>
    <n v="33.941699999999997"/>
    <n v="31599.722699999998"/>
    <x v="5"/>
    <x v="2"/>
    <s v="Linie 30"/>
    <n v="5030"/>
  </r>
  <r>
    <x v="1"/>
    <x v="0"/>
    <n v="58000927"/>
    <x v="575"/>
    <d v="2021-09-15T00:00:00"/>
    <x v="2"/>
    <n v="7000123881"/>
    <n v="935"/>
    <x v="2"/>
    <x v="0"/>
    <n v="925.65"/>
    <n v="7.3616999999999999"/>
    <n v="6814.3576050000001"/>
    <x v="8"/>
    <x v="5"/>
    <s v="Linie 21"/>
    <n v="5021"/>
  </r>
  <r>
    <x v="1"/>
    <x v="0"/>
    <n v="58000928"/>
    <x v="106"/>
    <d v="2021-09-15T00:00:00"/>
    <x v="2"/>
    <n v="7000123882"/>
    <n v="272"/>
    <x v="2"/>
    <x v="0"/>
    <n v="269.27999999999997"/>
    <n v="7.3989000000000003"/>
    <n v="1992.375792"/>
    <x v="8"/>
    <x v="5"/>
    <s v="Linie 21"/>
    <n v="5021"/>
  </r>
  <r>
    <x v="1"/>
    <x v="0"/>
    <n v="58000931"/>
    <x v="108"/>
    <d v="2021-09-15T00:00:00"/>
    <x v="2"/>
    <n v="7000123884"/>
    <n v="306"/>
    <x v="2"/>
    <x v="0"/>
    <n v="302.94"/>
    <n v="7.4097"/>
    <n v="2244.6945179999998"/>
    <x v="8"/>
    <x v="5"/>
    <s v="Linie 21"/>
    <n v="5021"/>
  </r>
  <r>
    <x v="1"/>
    <x v="0"/>
    <n v="58000939"/>
    <x v="921"/>
    <d v="2021-09-15T00:00:00"/>
    <x v="2"/>
    <n v="7000123885"/>
    <n v="68"/>
    <x v="2"/>
    <x v="0"/>
    <n v="67.319999999999993"/>
    <n v="7.5054999999999996"/>
    <n v="505.27026000000001"/>
    <x v="8"/>
    <x v="5"/>
    <s v="Linie 21"/>
    <n v="5021"/>
  </r>
  <r>
    <x v="1"/>
    <x v="0"/>
    <n v="58000942"/>
    <x v="271"/>
    <d v="2021-09-15T00:00:00"/>
    <x v="2"/>
    <n v="7000123886"/>
    <n v="102"/>
    <x v="2"/>
    <x v="0"/>
    <n v="100.98"/>
    <n v="6.7253999999999996"/>
    <n v="679.13089200000002"/>
    <x v="8"/>
    <x v="5"/>
    <s v="Linie 21"/>
    <n v="5021"/>
  </r>
  <r>
    <x v="1"/>
    <x v="0"/>
    <n v="58000945"/>
    <x v="272"/>
    <d v="2021-09-15T00:00:00"/>
    <x v="2"/>
    <n v="7000123887"/>
    <n v="68"/>
    <x v="2"/>
    <x v="0"/>
    <n v="67.319999999999993"/>
    <n v="7.5054999999999996"/>
    <n v="505.27026000000001"/>
    <x v="8"/>
    <x v="5"/>
    <s v="Linie 21"/>
    <n v="5021"/>
  </r>
  <r>
    <x v="1"/>
    <x v="0"/>
    <n v="58000950"/>
    <x v="796"/>
    <d v="2021-09-15T00:00:00"/>
    <x v="2"/>
    <n v="7000123993"/>
    <n v="136"/>
    <x v="2"/>
    <x v="0"/>
    <n v="183.6"/>
    <n v="14.4887"/>
    <n v="2660.1253200000001"/>
    <x v="8"/>
    <x v="5"/>
    <s v="Linie 23"/>
    <n v="5023"/>
  </r>
  <r>
    <x v="1"/>
    <x v="0"/>
    <n v="58000977"/>
    <x v="869"/>
    <d v="2021-09-15T00:00:00"/>
    <x v="2"/>
    <n v="7000123892"/>
    <n v="68"/>
    <x v="2"/>
    <x v="0"/>
    <n v="67.319999999999993"/>
    <n v="7.5378999999999996"/>
    <n v="507.45142800000002"/>
    <x v="8"/>
    <x v="5"/>
    <s v="Linie 21"/>
    <n v="5021"/>
  </r>
  <r>
    <x v="1"/>
    <x v="0"/>
    <n v="58000987"/>
    <x v="578"/>
    <d v="2021-09-15T00:00:00"/>
    <x v="2"/>
    <n v="7000123894"/>
    <n v="68"/>
    <x v="2"/>
    <x v="0"/>
    <n v="67.319999999999993"/>
    <n v="7.4116"/>
    <n v="498.94891200000001"/>
    <x v="8"/>
    <x v="5"/>
    <s v="Linie 21"/>
    <n v="5021"/>
  </r>
  <r>
    <x v="1"/>
    <x v="0"/>
    <n v="58000992"/>
    <x v="870"/>
    <d v="2021-09-15T00:00:00"/>
    <x v="2"/>
    <n v="7000123895"/>
    <n v="68"/>
    <x v="2"/>
    <x v="0"/>
    <n v="67.319999999999993"/>
    <n v="7.5073999999999996"/>
    <n v="505.398168"/>
    <x v="8"/>
    <x v="5"/>
    <s v="Linie 21"/>
    <n v="5021"/>
  </r>
  <r>
    <x v="1"/>
    <x v="0"/>
    <n v="58000997"/>
    <x v="421"/>
    <d v="2021-09-15T00:00:00"/>
    <x v="2"/>
    <n v="7000123851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9-15T00:00:00"/>
    <x v="2"/>
    <n v="7000123897"/>
    <n v="136"/>
    <x v="2"/>
    <x v="0"/>
    <n v="134.63999999999999"/>
    <n v="6.7214999999999998"/>
    <n v="904.98275999999998"/>
    <x v="8"/>
    <x v="5"/>
    <s v="Linie 21"/>
    <n v="5021"/>
  </r>
  <r>
    <x v="1"/>
    <x v="0"/>
    <n v="58001001"/>
    <x v="110"/>
    <d v="2021-09-15T00:00:00"/>
    <x v="2"/>
    <n v="7000123898"/>
    <n v="204"/>
    <x v="2"/>
    <x v="0"/>
    <n v="201.96"/>
    <n v="7.4090999999999996"/>
    <n v="1496.3418360000001"/>
    <x v="8"/>
    <x v="5"/>
    <s v="Linie 21"/>
    <n v="5021"/>
  </r>
  <r>
    <x v="1"/>
    <x v="0"/>
    <n v="58001035"/>
    <x v="871"/>
    <d v="2021-09-15T00:00:00"/>
    <x v="2"/>
    <n v="7000123907"/>
    <n v="68"/>
    <x v="2"/>
    <x v="0"/>
    <n v="67.319999999999993"/>
    <n v="7.5137999999999998"/>
    <n v="505.82901600000002"/>
    <x v="8"/>
    <x v="5"/>
    <s v="Linie 21"/>
    <n v="5021"/>
  </r>
  <r>
    <x v="1"/>
    <x v="0"/>
    <n v="58001036"/>
    <x v="427"/>
    <d v="2021-09-15T00:00:00"/>
    <x v="2"/>
    <n v="7000123855"/>
    <n v="136"/>
    <x v="2"/>
    <x v="0"/>
    <n v="136"/>
    <n v="11.1112"/>
    <n v="1511.1232"/>
    <x v="8"/>
    <x v="5"/>
    <s v="Linie 20"/>
    <n v="5020"/>
  </r>
  <r>
    <x v="1"/>
    <x v="0"/>
    <n v="58001048"/>
    <x v="652"/>
    <d v="2021-09-15T00:00:00"/>
    <x v="2"/>
    <n v="7000124004"/>
    <n v="68"/>
    <x v="2"/>
    <x v="0"/>
    <n v="68"/>
    <n v="12.259"/>
    <n v="833.61199999999997"/>
    <x v="8"/>
    <x v="5"/>
    <s v="Linie 23"/>
    <n v="5023"/>
  </r>
  <r>
    <x v="1"/>
    <x v="0"/>
    <n v="58001049"/>
    <x v="283"/>
    <d v="2021-09-15T00:00:00"/>
    <x v="2"/>
    <n v="7000123910"/>
    <n v="68"/>
    <x v="2"/>
    <x v="0"/>
    <n v="67.319999999999993"/>
    <n v="7.5098000000000003"/>
    <n v="505.55973599999999"/>
    <x v="8"/>
    <x v="5"/>
    <s v="Linie 21"/>
    <n v="5021"/>
  </r>
  <r>
    <x v="1"/>
    <x v="0"/>
    <n v="58001058"/>
    <x v="389"/>
    <d v="2021-09-15T00:00:00"/>
    <x v="2"/>
    <n v="7000124138"/>
    <n v="4008"/>
    <x v="2"/>
    <x v="2"/>
    <n v="38476.800000000003"/>
    <n v="34.1492"/>
    <n v="136869.99359999999"/>
    <x v="5"/>
    <x v="2"/>
    <s v="Linie 31"/>
    <n v="5031"/>
  </r>
  <r>
    <x v="1"/>
    <x v="0"/>
    <n v="58001059"/>
    <x v="111"/>
    <d v="2021-09-15T00:00:00"/>
    <x v="2"/>
    <n v="7000124041"/>
    <n v="1955"/>
    <x v="2"/>
    <x v="0"/>
    <n v="1955"/>
    <n v="10.8475"/>
    <n v="21206.862499999999"/>
    <x v="8"/>
    <x v="5"/>
    <s v="Linie 22"/>
    <n v="5022"/>
  </r>
  <r>
    <x v="1"/>
    <x v="0"/>
    <n v="58001062"/>
    <x v="797"/>
    <d v="2021-09-15T00:00:00"/>
    <x v="2"/>
    <n v="7000123857"/>
    <n v="340"/>
    <x v="2"/>
    <x v="0"/>
    <n v="340"/>
    <n v="9.41"/>
    <n v="3199.4"/>
    <x v="8"/>
    <x v="5"/>
    <s v="Linie 20"/>
    <n v="5020"/>
  </r>
  <r>
    <x v="1"/>
    <x v="0"/>
    <n v="58001070"/>
    <x v="112"/>
    <d v="2021-09-15T00:00:00"/>
    <x v="2"/>
    <n v="7000123656"/>
    <n v="425"/>
    <x v="2"/>
    <x v="0"/>
    <n v="573.75"/>
    <n v="6.5937000000000001"/>
    <n v="3783.1353749999998"/>
    <x v="4"/>
    <x v="1"/>
    <s v="Linie 36"/>
    <n v="5036"/>
  </r>
  <r>
    <x v="1"/>
    <x v="0"/>
    <n v="58001071"/>
    <x v="432"/>
    <d v="2021-09-15T00:00:00"/>
    <x v="2"/>
    <n v="7000123661"/>
    <n v="680"/>
    <x v="2"/>
    <x v="0"/>
    <n v="884"/>
    <n v="7.1657999999999999"/>
    <n v="6334.5672000000004"/>
    <x v="4"/>
    <x v="1"/>
    <s v="Linie 36"/>
    <n v="5036"/>
  </r>
  <r>
    <x v="1"/>
    <x v="0"/>
    <n v="58001075"/>
    <x v="974"/>
    <d v="2021-09-15T00:00:00"/>
    <x v="2"/>
    <n v="7000123038"/>
    <n v="176"/>
    <x v="2"/>
    <x v="2"/>
    <n v="1520.64"/>
    <n v="32.654499999999999"/>
    <n v="5747.192"/>
    <x v="3"/>
    <x v="1"/>
    <s v="Linie 1"/>
    <n v="5001"/>
  </r>
  <r>
    <x v="1"/>
    <x v="0"/>
    <n v="58001079"/>
    <x v="760"/>
    <d v="2021-09-15T00:00:00"/>
    <x v="2"/>
    <n v="7000123951"/>
    <n v="136"/>
    <x v="2"/>
    <x v="0"/>
    <n v="146.88"/>
    <n v="9.9458000000000002"/>
    <n v="1460.8391039999999"/>
    <x v="8"/>
    <x v="5"/>
    <s v="Linie 20"/>
    <n v="5020"/>
  </r>
  <r>
    <x v="1"/>
    <x v="0"/>
    <n v="58001083"/>
    <x v="113"/>
    <d v="2021-09-15T00:00:00"/>
    <x v="2"/>
    <n v="7000124043"/>
    <n v="748"/>
    <x v="2"/>
    <x v="0"/>
    <n v="748"/>
    <n v="10.891"/>
    <n v="8146.4679999999998"/>
    <x v="8"/>
    <x v="5"/>
    <s v="Linie 22"/>
    <n v="5022"/>
  </r>
  <r>
    <x v="1"/>
    <x v="0"/>
    <n v="58001092"/>
    <x v="883"/>
    <d v="2021-09-15T00:00:00"/>
    <x v="2"/>
    <n v="7000123917"/>
    <n v="136"/>
    <x v="2"/>
    <x v="0"/>
    <n v="134.63999999999999"/>
    <n v="7.5015999999999998"/>
    <n v="1010.0154240000001"/>
    <x v="8"/>
    <x v="5"/>
    <s v="Linie 21"/>
    <n v="5021"/>
  </r>
  <r>
    <x v="1"/>
    <x v="0"/>
    <n v="58001103"/>
    <x v="389"/>
    <d v="2021-09-15T00:00:00"/>
    <x v="2"/>
    <n v="7000124139"/>
    <n v="1176"/>
    <x v="2"/>
    <x v="2"/>
    <n v="11289.6"/>
    <n v="34.500300000000003"/>
    <n v="40572.352800000001"/>
    <x v="5"/>
    <x v="2"/>
    <s v="Linie 31"/>
    <n v="5031"/>
  </r>
  <r>
    <x v="1"/>
    <x v="0"/>
    <n v="58001131"/>
    <x v="441"/>
    <d v="2021-09-15T00:00:00"/>
    <x v="2"/>
    <n v="7000124009"/>
    <n v="1187"/>
    <x v="2"/>
    <x v="0"/>
    <n v="1139.52"/>
    <n v="6.6844000000000001"/>
    <n v="7617.0074880000002"/>
    <x v="8"/>
    <x v="5"/>
    <s v="Linie 23"/>
    <n v="5023"/>
  </r>
  <r>
    <x v="1"/>
    <x v="0"/>
    <n v="58001136"/>
    <x v="1023"/>
    <d v="2021-09-15T00:00:00"/>
    <x v="2"/>
    <n v="7000123925"/>
    <n v="68"/>
    <x v="2"/>
    <x v="0"/>
    <n v="67.319999999999993"/>
    <n v="7.4097"/>
    <n v="498.82100400000002"/>
    <x v="8"/>
    <x v="5"/>
    <s v="Linie 21"/>
    <n v="5021"/>
  </r>
  <r>
    <x v="1"/>
    <x v="0"/>
    <n v="58001144"/>
    <x v="118"/>
    <d v="2021-09-15T00:00:00"/>
    <x v="2"/>
    <n v="7000123666"/>
    <n v="255"/>
    <x v="2"/>
    <x v="0"/>
    <n v="331.5"/>
    <n v="9.2195"/>
    <n v="3056.2642500000002"/>
    <x v="4"/>
    <x v="1"/>
    <s v="Linie 36"/>
    <n v="5036"/>
  </r>
  <r>
    <x v="1"/>
    <x v="0"/>
    <n v="58001145"/>
    <x v="1024"/>
    <d v="2021-09-15T00:00:00"/>
    <x v="2"/>
    <n v="7000122098"/>
    <n v="236"/>
    <x v="2"/>
    <x v="2"/>
    <n v="2039.04"/>
    <n v="38.322899999999997"/>
    <n v="9044.2044000000005"/>
    <x v="3"/>
    <x v="1"/>
    <s v="Linie 1"/>
    <n v="5001"/>
  </r>
  <r>
    <x v="1"/>
    <x v="0"/>
    <n v="58001146"/>
    <x v="446"/>
    <d v="2021-09-15T00:00:00"/>
    <x v="2"/>
    <n v="7000124010"/>
    <n v="102"/>
    <x v="2"/>
    <x v="0"/>
    <n v="97.92"/>
    <n v="6.7148000000000003"/>
    <n v="657.51321600000006"/>
    <x v="8"/>
    <x v="5"/>
    <s v="Linie 23"/>
    <n v="5023"/>
  </r>
  <r>
    <x v="1"/>
    <x v="0"/>
    <n v="59500027"/>
    <x v="799"/>
    <d v="2021-09-15T00:00:00"/>
    <x v="2"/>
    <n v="7000124271"/>
    <n v="200"/>
    <x v="0"/>
    <x v="0"/>
    <n v="200"/>
    <n v="2.5"/>
    <n v="500"/>
    <x v="0"/>
    <x v="0"/>
    <s v="Vacumierung"/>
    <n v="5902"/>
  </r>
  <r>
    <x v="1"/>
    <x v="0"/>
    <n v="59500035"/>
    <x v="800"/>
    <d v="2021-09-15T00:00:00"/>
    <x v="2"/>
    <n v="7000124272"/>
    <n v="162"/>
    <x v="0"/>
    <x v="0"/>
    <n v="162"/>
    <n v="0.56630000000000003"/>
    <n v="91.740600000000001"/>
    <x v="0"/>
    <x v="0"/>
    <s v="Vacumierung"/>
    <n v="5902"/>
  </r>
  <r>
    <x v="1"/>
    <x v="0"/>
    <n v="59500041"/>
    <x v="660"/>
    <d v="2021-09-15T00:00:00"/>
    <x v="2"/>
    <n v="7000124058"/>
    <n v="325"/>
    <x v="0"/>
    <x v="0"/>
    <n v="325"/>
    <n v="2.3342999999999998"/>
    <n v="758.64750000000004"/>
    <x v="0"/>
    <x v="0"/>
    <s v="Vacumierung"/>
    <n v="5902"/>
  </r>
  <r>
    <x v="1"/>
    <x v="0"/>
    <m/>
    <x v="931"/>
    <d v="2021-09-15T00:00:00"/>
    <x v="2"/>
    <n v="7000123795"/>
    <n v="0"/>
    <x v="3"/>
    <x v="3"/>
    <n v="0"/>
    <n v="0"/>
    <n v="0"/>
    <x v="2"/>
    <x v="0"/>
    <s v="Thrun 2"/>
    <n v="2030"/>
  </r>
  <r>
    <x v="1"/>
    <x v="0"/>
    <m/>
    <x v="932"/>
    <d v="2021-09-15T00:00:00"/>
    <x v="2"/>
    <n v="7000123796"/>
    <n v="0"/>
    <x v="3"/>
    <x v="3"/>
    <n v="0"/>
    <n v="0"/>
    <n v="0"/>
    <x v="1"/>
    <x v="0"/>
    <s v="Füller unter Thrun 2"/>
    <n v="3030"/>
  </r>
  <r>
    <x v="1"/>
    <x v="0"/>
    <m/>
    <x v="120"/>
    <d v="2021-09-15T00:00:00"/>
    <x v="2"/>
    <n v="7000122060"/>
    <n v="0"/>
    <x v="3"/>
    <x v="3"/>
    <n v="0"/>
    <n v="0"/>
    <n v="0"/>
    <x v="0"/>
    <x v="0"/>
    <s v="Große Schneidemaschine Lachnit"/>
    <n v="1100"/>
  </r>
  <r>
    <x v="1"/>
    <x v="0"/>
    <m/>
    <x v="121"/>
    <d v="2021-09-15T00:00:00"/>
    <x v="2"/>
    <n v="7000119902"/>
    <n v="0"/>
    <x v="3"/>
    <x v="3"/>
    <n v="0"/>
    <n v="0"/>
    <n v="0"/>
    <x v="0"/>
    <x v="0"/>
    <s v="Kleine Schneidemaschine Käseteiler"/>
    <n v="1200"/>
  </r>
  <r>
    <x v="1"/>
    <x v="0"/>
    <m/>
    <x v="122"/>
    <d v="2021-09-15T00:00:00"/>
    <x v="2"/>
    <n v="7000124087"/>
    <n v="0"/>
    <x v="3"/>
    <x v="3"/>
    <n v="0"/>
    <n v="0"/>
    <n v="0"/>
    <x v="2"/>
    <x v="0"/>
    <s v="Thrun 1"/>
    <n v="2020"/>
  </r>
  <r>
    <x v="1"/>
    <x v="0"/>
    <m/>
    <x v="123"/>
    <d v="2021-09-15T00:00:00"/>
    <x v="2"/>
    <n v="7000124095"/>
    <n v="0"/>
    <x v="3"/>
    <x v="3"/>
    <n v="0"/>
    <n v="0"/>
    <n v="0"/>
    <x v="2"/>
    <x v="0"/>
    <s v="Thrun 2"/>
    <n v="2030"/>
  </r>
  <r>
    <x v="1"/>
    <x v="0"/>
    <m/>
    <x v="124"/>
    <d v="2021-09-15T00:00:00"/>
    <x v="2"/>
    <n v="7000124125"/>
    <n v="0"/>
    <x v="3"/>
    <x v="3"/>
    <n v="0"/>
    <n v="0"/>
    <n v="0"/>
    <x v="2"/>
    <x v="0"/>
    <s v="Mischer 1"/>
    <n v="2040"/>
  </r>
  <r>
    <x v="1"/>
    <x v="0"/>
    <m/>
    <x v="125"/>
    <d v="2021-09-15T00:00:00"/>
    <x v="2"/>
    <n v="7000124123"/>
    <n v="0"/>
    <x v="3"/>
    <x v="3"/>
    <n v="0"/>
    <n v="0"/>
    <n v="0"/>
    <x v="2"/>
    <x v="0"/>
    <s v="Mischer 2"/>
    <n v="2050"/>
  </r>
  <r>
    <x v="1"/>
    <x v="0"/>
    <m/>
    <x v="127"/>
    <d v="2021-09-15T00:00:00"/>
    <x v="2"/>
    <n v="7000124114"/>
    <n v="0"/>
    <x v="3"/>
    <x v="3"/>
    <n v="0"/>
    <n v="0"/>
    <n v="0"/>
    <x v="1"/>
    <x v="0"/>
    <s v="Füller unter M1"/>
    <n v="3010"/>
  </r>
  <r>
    <x v="1"/>
    <x v="0"/>
    <m/>
    <x v="128"/>
    <d v="2021-09-15T00:00:00"/>
    <x v="2"/>
    <n v="7000124108"/>
    <n v="0"/>
    <x v="3"/>
    <x v="3"/>
    <n v="0"/>
    <n v="0"/>
    <n v="0"/>
    <x v="1"/>
    <x v="0"/>
    <s v="Füller unter M2"/>
    <n v="3020"/>
  </r>
  <r>
    <x v="1"/>
    <x v="0"/>
    <m/>
    <x v="129"/>
    <d v="2021-09-15T00:00:00"/>
    <x v="2"/>
    <n v="7000123798"/>
    <n v="0"/>
    <x v="3"/>
    <x v="3"/>
    <n v="0"/>
    <n v="0"/>
    <n v="0"/>
    <x v="1"/>
    <x v="0"/>
    <s v="Füller unter Thrun 2"/>
    <n v="3030"/>
  </r>
  <r>
    <x v="1"/>
    <x v="0"/>
    <m/>
    <x v="130"/>
    <d v="2021-09-15T00:00:00"/>
    <x v="2"/>
    <n v="7000123801"/>
    <n v="0"/>
    <x v="3"/>
    <x v="3"/>
    <n v="0"/>
    <n v="0"/>
    <n v="0"/>
    <x v="1"/>
    <x v="0"/>
    <s v="Füller unter UHT"/>
    <n v="3040"/>
  </r>
  <r>
    <x v="1"/>
    <x v="0"/>
    <m/>
    <x v="132"/>
    <d v="2021-09-15T00:00:00"/>
    <x v="2"/>
    <n v="7000123545"/>
    <n v="0"/>
    <x v="3"/>
    <x v="3"/>
    <n v="0"/>
    <n v="0"/>
    <n v="0"/>
    <x v="8"/>
    <x v="5"/>
    <s v="Linie 20"/>
    <n v="5020"/>
  </r>
  <r>
    <x v="1"/>
    <x v="0"/>
    <m/>
    <x v="132"/>
    <d v="2021-09-15T00:00:00"/>
    <x v="2"/>
    <n v="7000123926"/>
    <n v="0"/>
    <x v="3"/>
    <x v="3"/>
    <n v="0"/>
    <n v="0"/>
    <n v="0"/>
    <x v="8"/>
    <x v="5"/>
    <s v="Linie 20"/>
    <n v="5020"/>
  </r>
  <r>
    <x v="1"/>
    <x v="0"/>
    <m/>
    <x v="132"/>
    <d v="2021-09-15T00:00:00"/>
    <x v="2"/>
    <n v="7000123929"/>
    <n v="0"/>
    <x v="3"/>
    <x v="3"/>
    <n v="0"/>
    <n v="0"/>
    <n v="0"/>
    <x v="8"/>
    <x v="5"/>
    <s v="Linie 20"/>
    <n v="5020"/>
  </r>
  <r>
    <x v="1"/>
    <x v="0"/>
    <m/>
    <x v="133"/>
    <d v="2021-09-15T00:00:00"/>
    <x v="2"/>
    <n v="7000123940"/>
    <n v="0"/>
    <x v="3"/>
    <x v="3"/>
    <n v="0"/>
    <n v="0"/>
    <n v="0"/>
    <x v="8"/>
    <x v="5"/>
    <s v="Linie 21"/>
    <n v="5021"/>
  </r>
  <r>
    <x v="1"/>
    <x v="0"/>
    <m/>
    <x v="133"/>
    <d v="2021-09-15T00:00:00"/>
    <x v="2"/>
    <n v="7000123944"/>
    <n v="0"/>
    <x v="3"/>
    <x v="3"/>
    <n v="0"/>
    <n v="0"/>
    <n v="0"/>
    <x v="8"/>
    <x v="5"/>
    <s v="Linie 21"/>
    <n v="5021"/>
  </r>
  <r>
    <x v="1"/>
    <x v="0"/>
    <m/>
    <x v="134"/>
    <d v="2021-09-15T00:00:00"/>
    <x v="2"/>
    <n v="7000124052"/>
    <n v="0.01"/>
    <x v="1"/>
    <x v="1"/>
    <n v="0"/>
    <n v="0"/>
    <n v="0"/>
    <x v="8"/>
    <x v="5"/>
    <s v="Linie 22"/>
    <n v="5022"/>
  </r>
  <r>
    <x v="1"/>
    <x v="0"/>
    <m/>
    <x v="137"/>
    <d v="2021-09-15T00:00:00"/>
    <x v="2"/>
    <n v="7000123678"/>
    <n v="0"/>
    <x v="3"/>
    <x v="3"/>
    <n v="0"/>
    <n v="0"/>
    <n v="0"/>
    <x v="4"/>
    <x v="1"/>
    <s v="Linie 36"/>
    <n v="5036"/>
  </r>
  <r>
    <x v="1"/>
    <x v="0"/>
    <m/>
    <x v="137"/>
    <d v="2021-09-15T00:00:00"/>
    <x v="2"/>
    <n v="7000123679"/>
    <n v="0"/>
    <x v="3"/>
    <x v="3"/>
    <n v="0"/>
    <n v="0"/>
    <n v="0"/>
    <x v="4"/>
    <x v="1"/>
    <s v="Linie 36"/>
    <n v="5036"/>
  </r>
  <r>
    <x v="1"/>
    <x v="0"/>
    <m/>
    <x v="662"/>
    <d v="2021-09-15T00:00:00"/>
    <x v="2"/>
    <n v="7000117658"/>
    <n v="0"/>
    <x v="3"/>
    <x v="3"/>
    <n v="0"/>
    <n v="0"/>
    <n v="0"/>
    <x v="5"/>
    <x v="2"/>
    <s v="Linie 31"/>
    <n v="5031"/>
  </r>
  <r>
    <x v="1"/>
    <x v="0"/>
    <m/>
    <x v="765"/>
    <d v="2021-09-15T00:00:00"/>
    <x v="2"/>
    <n v="7000119780"/>
    <n v="0"/>
    <x v="3"/>
    <x v="3"/>
    <n v="0"/>
    <n v="0"/>
    <n v="0"/>
    <x v="4"/>
    <x v="1"/>
    <s v="Linie 18"/>
    <n v="5018"/>
  </r>
  <r>
    <x v="1"/>
    <x v="0"/>
    <m/>
    <x v="293"/>
    <d v="2021-09-15T00:00:00"/>
    <x v="2"/>
    <n v="7000123686"/>
    <n v="0"/>
    <x v="3"/>
    <x v="3"/>
    <n v="0"/>
    <n v="0"/>
    <n v="0"/>
    <x v="4"/>
    <x v="1"/>
    <s v="Linie 36"/>
    <n v="5036"/>
  </r>
  <r>
    <x v="1"/>
    <x v="0"/>
    <n v="23500015"/>
    <x v="296"/>
    <d v="2021-09-16T00:00:00"/>
    <x v="2"/>
    <n v="7000123564"/>
    <n v="1699.5"/>
    <x v="0"/>
    <x v="0"/>
    <n v="1699.5"/>
    <n v="4.2279999999999998"/>
    <n v="7185.4859999999999"/>
    <x v="0"/>
    <x v="0"/>
    <s v="Kleine Schneidemaschine Käseteiler"/>
    <n v="1200"/>
  </r>
  <r>
    <x v="1"/>
    <x v="0"/>
    <n v="23500284"/>
    <x v="1"/>
    <d v="2021-09-16T00:00:00"/>
    <x v="2"/>
    <n v="7000124300"/>
    <n v="51"/>
    <x v="0"/>
    <x v="0"/>
    <n v="51"/>
    <n v="3.9931999999999999"/>
    <n v="203.6532"/>
    <x v="0"/>
    <x v="0"/>
    <s v="Schmelze Zutatenvorb."/>
    <n v="1400"/>
  </r>
  <r>
    <x v="1"/>
    <x v="0"/>
    <n v="23500354"/>
    <x v="7"/>
    <d v="2021-09-16T00:00:00"/>
    <x v="2"/>
    <n v="7000124260"/>
    <n v="759"/>
    <x v="0"/>
    <x v="0"/>
    <n v="759"/>
    <n v="4.5490000000000004"/>
    <n v="3452.6909999999998"/>
    <x v="0"/>
    <x v="0"/>
    <s v="Holac Zutatenvorbereitung"/>
    <n v="1410"/>
  </r>
  <r>
    <x v="1"/>
    <x v="0"/>
    <n v="23500394"/>
    <x v="670"/>
    <d v="2021-09-16T00:00:00"/>
    <x v="2"/>
    <n v="7000124228"/>
    <n v="60"/>
    <x v="0"/>
    <x v="0"/>
    <n v="60"/>
    <n v="9.2812999999999999"/>
    <n v="556.87800000000004"/>
    <x v="4"/>
    <x v="1"/>
    <s v="Röstofen"/>
    <n v="5420"/>
  </r>
  <r>
    <x v="1"/>
    <x v="0"/>
    <n v="29600004"/>
    <x v="302"/>
    <d v="2021-09-16T00:00:00"/>
    <x v="2"/>
    <n v="7000124279"/>
    <n v="3716"/>
    <x v="0"/>
    <x v="0"/>
    <n v="3716"/>
    <n v="2.0175999999999998"/>
    <n v="7497.4016000000001"/>
    <x v="0"/>
    <x v="0"/>
    <s v="Rohware aus-/umpacken, vorbereiten"/>
    <n v="1300"/>
  </r>
  <r>
    <x v="1"/>
    <x v="0"/>
    <n v="29600018"/>
    <x v="463"/>
    <d v="2021-09-16T00:00:00"/>
    <x v="2"/>
    <n v="7000124441"/>
    <n v="5"/>
    <x v="0"/>
    <x v="0"/>
    <n v="5"/>
    <n v="1"/>
    <n v="5"/>
    <x v="0"/>
    <x v="0"/>
    <s v="Rohware aus-/umpacken, vorbereiten"/>
    <n v="1300"/>
  </r>
  <r>
    <x v="1"/>
    <x v="0"/>
    <n v="31000142"/>
    <x v="538"/>
    <d v="2021-09-16T00:00:00"/>
    <x v="2"/>
    <n v="7000124231"/>
    <n v="0"/>
    <x v="1"/>
    <x v="1"/>
    <n v="0"/>
    <n v="12.0174"/>
    <n v="0"/>
    <x v="1"/>
    <x v="0"/>
    <s v="Füller unter UHT"/>
    <n v="3040"/>
  </r>
  <r>
    <x v="1"/>
    <x v="0"/>
    <n v="31000165"/>
    <x v="1003"/>
    <d v="2021-09-16T00:00:00"/>
    <x v="2"/>
    <n v="7000124232"/>
    <n v="0"/>
    <x v="1"/>
    <x v="1"/>
    <n v="0"/>
    <n v="6.8606999999999996"/>
    <n v="0"/>
    <x v="1"/>
    <x v="0"/>
    <s v="Füller unter UHT"/>
    <n v="3040"/>
  </r>
  <r>
    <x v="1"/>
    <x v="0"/>
    <n v="31000169"/>
    <x v="158"/>
    <d v="2021-09-16T00:00:00"/>
    <x v="2"/>
    <n v="7000124142"/>
    <n v="993"/>
    <x v="1"/>
    <x v="1"/>
    <n v="1916.49"/>
    <n v="5.9943999999999997"/>
    <n v="5952.4391999999998"/>
    <x v="1"/>
    <x v="0"/>
    <s v="Füller unter Thrun 2"/>
    <n v="3030"/>
  </r>
  <r>
    <x v="1"/>
    <x v="0"/>
    <n v="31000173"/>
    <x v="305"/>
    <d v="2021-09-16T00:00:00"/>
    <x v="2"/>
    <n v="7000124268"/>
    <n v="93"/>
    <x v="1"/>
    <x v="1"/>
    <n v="1674"/>
    <n v="47.367100000000001"/>
    <n v="4405.1403"/>
    <x v="1"/>
    <x v="0"/>
    <s v="Füller unter M1"/>
    <n v="3010"/>
  </r>
  <r>
    <x v="1"/>
    <x v="0"/>
    <n v="31000223"/>
    <x v="539"/>
    <d v="2021-09-16T00:00:00"/>
    <x v="2"/>
    <n v="7000124263"/>
    <n v="128"/>
    <x v="1"/>
    <x v="1"/>
    <n v="2368"/>
    <n v="48.186900000000001"/>
    <n v="6167.9232000000002"/>
    <x v="1"/>
    <x v="0"/>
    <s v="Füller unter M1"/>
    <n v="3010"/>
  </r>
  <r>
    <x v="1"/>
    <x v="0"/>
    <n v="32000022"/>
    <x v="15"/>
    <d v="2021-09-16T00:00:00"/>
    <x v="2"/>
    <n v="7000124241"/>
    <n v="425"/>
    <x v="1"/>
    <x v="1"/>
    <n v="2847.5"/>
    <n v="20.6524"/>
    <n v="8777.27"/>
    <x v="1"/>
    <x v="0"/>
    <s v="Füller unter M2"/>
    <n v="3020"/>
  </r>
  <r>
    <x v="1"/>
    <x v="0"/>
    <n v="32000028"/>
    <x v="769"/>
    <d v="2021-09-16T00:00:00"/>
    <x v="2"/>
    <n v="7000124267"/>
    <n v="958"/>
    <x v="1"/>
    <x v="1"/>
    <n v="6418.6"/>
    <n v="20.0258"/>
    <n v="19184.716400000001"/>
    <x v="1"/>
    <x v="0"/>
    <s v="Füller unter M1"/>
    <n v="3010"/>
  </r>
  <r>
    <x v="1"/>
    <x v="0"/>
    <n v="32000036"/>
    <x v="844"/>
    <d v="2021-09-16T00:00:00"/>
    <x v="2"/>
    <n v="7000124242"/>
    <n v="0"/>
    <x v="1"/>
    <x v="1"/>
    <n v="0"/>
    <n v="25.753399999999999"/>
    <n v="0"/>
    <x v="1"/>
    <x v="0"/>
    <s v="Füller unter M2"/>
    <n v="3020"/>
  </r>
  <r>
    <x v="1"/>
    <x v="0"/>
    <n v="32000068"/>
    <x v="163"/>
    <d v="2021-09-16T00:00:00"/>
    <x v="2"/>
    <n v="7000124243"/>
    <n v="940"/>
    <x v="1"/>
    <x v="1"/>
    <n v="9400"/>
    <n v="32.257899999999999"/>
    <n v="30322.425999999999"/>
    <x v="1"/>
    <x v="0"/>
    <s v="Füller unter M2"/>
    <n v="3020"/>
  </r>
  <r>
    <x v="1"/>
    <x v="0"/>
    <n v="32000087"/>
    <x v="20"/>
    <d v="2021-09-16T00:00:00"/>
    <x v="2"/>
    <n v="7000122952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096"/>
    <x v="770"/>
    <d v="2021-09-16T00:00:00"/>
    <x v="2"/>
    <n v="7000122542"/>
    <n v="1960"/>
    <x v="1"/>
    <x v="1"/>
    <n v="2940"/>
    <n v="5.1086"/>
    <n v="10012.856"/>
    <x v="0"/>
    <x v="0"/>
    <s v="Große Schneidemaschine Lachnit"/>
    <n v="1100"/>
  </r>
  <r>
    <x v="1"/>
    <x v="0"/>
    <n v="32100020"/>
    <x v="1025"/>
    <d v="2021-09-16T00:00:00"/>
    <x v="2"/>
    <n v="7000123338"/>
    <n v="195"/>
    <x v="1"/>
    <x v="1"/>
    <n v="531.375"/>
    <n v="8.6178000000000008"/>
    <n v="1680.471"/>
    <x v="3"/>
    <x v="1"/>
    <s v="Wurstverpackung"/>
    <n v="5330"/>
  </r>
  <r>
    <x v="1"/>
    <x v="0"/>
    <n v="35000166"/>
    <x v="166"/>
    <d v="2021-09-16T00:00:00"/>
    <x v="2"/>
    <n v="7000124274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9-16T00:00:00"/>
    <x v="2"/>
    <n v="7000124274"/>
    <n v="6300"/>
    <x v="0"/>
    <x v="0"/>
    <n v="6300"/>
    <n v="2.8315999999999999"/>
    <n v="17839.080000000002"/>
    <x v="2"/>
    <x v="0"/>
    <s v="Wolf M1"/>
    <n v="2070"/>
  </r>
  <r>
    <x v="1"/>
    <x v="0"/>
    <n v="35000184"/>
    <x v="26"/>
    <d v="2021-09-16T00:00:00"/>
    <x v="2"/>
    <n v="7000124246"/>
    <n v="3000"/>
    <x v="0"/>
    <x v="0"/>
    <n v="3000"/>
    <n v="2.9257"/>
    <n v="8777.1"/>
    <x v="2"/>
    <x v="0"/>
    <s v="Mischer 2"/>
    <n v="2050"/>
  </r>
  <r>
    <x v="1"/>
    <x v="0"/>
    <n v="35000184"/>
    <x v="26"/>
    <d v="2021-09-16T00:00:00"/>
    <x v="2"/>
    <n v="7000124246"/>
    <n v="3000"/>
    <x v="0"/>
    <x v="0"/>
    <n v="3000"/>
    <n v="2.9257"/>
    <n v="8777.1"/>
    <x v="2"/>
    <x v="0"/>
    <s v="Wolf M2"/>
    <n v="2080"/>
  </r>
  <r>
    <x v="1"/>
    <x v="0"/>
    <n v="35000207"/>
    <x v="542"/>
    <d v="2021-09-16T00:00:00"/>
    <x v="2"/>
    <n v="7000124238"/>
    <n v="0"/>
    <x v="0"/>
    <x v="0"/>
    <n v="0"/>
    <n v="2.7418999999999998"/>
    <n v="0"/>
    <x v="2"/>
    <x v="0"/>
    <s v="Thrun 1"/>
    <n v="2020"/>
  </r>
  <r>
    <x v="1"/>
    <x v="0"/>
    <n v="35000207"/>
    <x v="542"/>
    <d v="2021-09-16T00:00:00"/>
    <x v="2"/>
    <n v="7000124238"/>
    <n v="0"/>
    <x v="0"/>
    <x v="0"/>
    <n v="0"/>
    <n v="2.7418999999999998"/>
    <n v="0"/>
    <x v="2"/>
    <x v="0"/>
    <s v="Wolf Th1"/>
    <n v="2065"/>
  </r>
  <r>
    <x v="1"/>
    <x v="0"/>
    <n v="35000253"/>
    <x v="1004"/>
    <d v="2021-09-16T00:00:00"/>
    <x v="2"/>
    <n v="7000124237"/>
    <n v="0"/>
    <x v="0"/>
    <x v="0"/>
    <n v="0"/>
    <n v="2.6938"/>
    <n v="0"/>
    <x v="2"/>
    <x v="0"/>
    <s v="Thrun 1"/>
    <n v="2020"/>
  </r>
  <r>
    <x v="1"/>
    <x v="0"/>
    <n v="35000253"/>
    <x v="1004"/>
    <d v="2021-09-16T00:00:00"/>
    <x v="2"/>
    <n v="7000124237"/>
    <n v="0"/>
    <x v="0"/>
    <x v="0"/>
    <n v="0"/>
    <n v="2.6938"/>
    <n v="0"/>
    <x v="2"/>
    <x v="0"/>
    <s v="Wolf Th1"/>
    <n v="2065"/>
  </r>
  <r>
    <x v="1"/>
    <x v="0"/>
    <n v="35000268"/>
    <x v="170"/>
    <d v="2021-09-16T00:00:00"/>
    <x v="2"/>
    <n v="7000124223"/>
    <n v="1625"/>
    <x v="0"/>
    <x v="0"/>
    <n v="1625"/>
    <n v="2.5105"/>
    <n v="4079.5625"/>
    <x v="2"/>
    <x v="0"/>
    <s v="Thrun 2"/>
    <n v="2030"/>
  </r>
  <r>
    <x v="1"/>
    <x v="0"/>
    <n v="35000268"/>
    <x v="170"/>
    <d v="2021-09-16T00:00:00"/>
    <x v="2"/>
    <n v="7000124223"/>
    <n v="1625"/>
    <x v="0"/>
    <x v="0"/>
    <n v="1625"/>
    <n v="2.5105"/>
    <n v="4079.5625"/>
    <x v="2"/>
    <x v="0"/>
    <s v="Wolf Th2"/>
    <n v="2090"/>
  </r>
  <r>
    <x v="1"/>
    <x v="0"/>
    <n v="35000279"/>
    <x v="320"/>
    <d v="2021-09-16T00:00:00"/>
    <x v="2"/>
    <n v="7000124275"/>
    <n v="1500"/>
    <x v="0"/>
    <x v="0"/>
    <n v="1500"/>
    <n v="2.4883999999999999"/>
    <n v="3732.6"/>
    <x v="2"/>
    <x v="0"/>
    <s v="Mischer 1"/>
    <n v="2040"/>
  </r>
  <r>
    <x v="1"/>
    <x v="0"/>
    <n v="35000279"/>
    <x v="320"/>
    <d v="2021-09-16T00:00:00"/>
    <x v="2"/>
    <n v="7000124275"/>
    <n v="1500"/>
    <x v="0"/>
    <x v="0"/>
    <n v="1500"/>
    <n v="2.4883999999999999"/>
    <n v="3732.6"/>
    <x v="2"/>
    <x v="0"/>
    <s v="Wolf M1"/>
    <n v="2070"/>
  </r>
  <r>
    <x v="1"/>
    <x v="0"/>
    <n v="35000314"/>
    <x v="171"/>
    <d v="2021-09-16T00:00:00"/>
    <x v="2"/>
    <n v="7000124247"/>
    <n v="10200"/>
    <x v="0"/>
    <x v="0"/>
    <n v="10200"/>
    <n v="3.0869"/>
    <n v="31486.38"/>
    <x v="2"/>
    <x v="0"/>
    <s v="Mischer 2"/>
    <n v="2050"/>
  </r>
  <r>
    <x v="1"/>
    <x v="0"/>
    <n v="35000314"/>
    <x v="171"/>
    <d v="2021-09-16T00:00:00"/>
    <x v="2"/>
    <n v="7000124247"/>
    <n v="10200"/>
    <x v="0"/>
    <x v="0"/>
    <n v="10200"/>
    <n v="3.0869"/>
    <n v="31486.38"/>
    <x v="2"/>
    <x v="0"/>
    <s v="Wolf M2"/>
    <n v="2080"/>
  </r>
  <r>
    <x v="1"/>
    <x v="0"/>
    <n v="35000319"/>
    <x v="543"/>
    <d v="2021-09-16T00:00:00"/>
    <x v="2"/>
    <n v="7000124276"/>
    <n v="2400"/>
    <x v="0"/>
    <x v="0"/>
    <n v="2400"/>
    <n v="2.4599000000000002"/>
    <n v="5903.76"/>
    <x v="2"/>
    <x v="0"/>
    <s v="Mischer 1"/>
    <n v="2040"/>
  </r>
  <r>
    <x v="1"/>
    <x v="0"/>
    <n v="35000319"/>
    <x v="543"/>
    <d v="2021-09-16T00:00:00"/>
    <x v="2"/>
    <n v="7000124276"/>
    <n v="2400"/>
    <x v="0"/>
    <x v="0"/>
    <n v="2400"/>
    <n v="2.4599000000000002"/>
    <n v="5903.76"/>
    <x v="2"/>
    <x v="0"/>
    <s v="Wolf M1"/>
    <n v="2070"/>
  </r>
  <r>
    <x v="1"/>
    <x v="0"/>
    <n v="47000118"/>
    <x v="474"/>
    <d v="2021-09-16T00:00:00"/>
    <x v="2"/>
    <n v="7000122628"/>
    <n v="24696"/>
    <x v="1"/>
    <x v="1"/>
    <n v="4939.2"/>
    <n v="0.78439999999999999"/>
    <n v="19371.542399999998"/>
    <x v="3"/>
    <x v="1"/>
    <s v="Linie 16"/>
    <n v="5016"/>
  </r>
  <r>
    <x v="1"/>
    <x v="0"/>
    <n v="47000119"/>
    <x v="545"/>
    <d v="2021-09-16T00:00:00"/>
    <x v="2"/>
    <n v="7000122629"/>
    <n v="15458"/>
    <x v="1"/>
    <x v="1"/>
    <n v="3091.6"/>
    <n v="0.77449999999999997"/>
    <n v="11972.221"/>
    <x v="3"/>
    <x v="1"/>
    <s v="Linie 16"/>
    <n v="5016"/>
  </r>
  <r>
    <x v="1"/>
    <x v="0"/>
    <n v="47000594"/>
    <x v="178"/>
    <d v="2021-09-16T00:00:00"/>
    <x v="2"/>
    <n v="7000122135"/>
    <n v="7611"/>
    <x v="1"/>
    <x v="1"/>
    <n v="1141.6500000000001"/>
    <n v="0.69720000000000004"/>
    <n v="5306.3891999999996"/>
    <x v="4"/>
    <x v="1"/>
    <s v="Linie 34"/>
    <n v="5034"/>
  </r>
  <r>
    <x v="1"/>
    <x v="0"/>
    <n v="47000849"/>
    <x v="39"/>
    <d v="2021-09-16T00:00:00"/>
    <x v="2"/>
    <n v="7000122600"/>
    <n v="2098"/>
    <x v="1"/>
    <x v="1"/>
    <n v="4531.68"/>
    <n v="9.3513000000000002"/>
    <n v="19619.027399999999"/>
    <x v="4"/>
    <x v="1"/>
    <s v="Linie 3"/>
    <n v="5003"/>
  </r>
  <r>
    <x v="1"/>
    <x v="0"/>
    <n v="47000897"/>
    <x v="182"/>
    <d v="2021-09-16T00:00:00"/>
    <x v="2"/>
    <n v="7000122139"/>
    <n v="3244"/>
    <x v="1"/>
    <x v="1"/>
    <n v="486.6"/>
    <n v="0.67349999999999999"/>
    <n v="2184.8339999999998"/>
    <x v="4"/>
    <x v="1"/>
    <s v="Linie 34"/>
    <n v="5034"/>
  </r>
  <r>
    <x v="1"/>
    <x v="0"/>
    <n v="47000992"/>
    <x v="184"/>
    <d v="2021-09-16T00:00:00"/>
    <x v="2"/>
    <n v="7000122140"/>
    <n v="5503"/>
    <x v="1"/>
    <x v="1"/>
    <n v="825.45"/>
    <n v="0.73329999999999995"/>
    <n v="4035.3499000000002"/>
    <x v="4"/>
    <x v="1"/>
    <s v="Linie 34"/>
    <n v="5034"/>
  </r>
  <r>
    <x v="1"/>
    <x v="0"/>
    <n v="47000993"/>
    <x v="185"/>
    <d v="2021-09-16T00:00:00"/>
    <x v="2"/>
    <n v="7000122141"/>
    <n v="4418"/>
    <x v="1"/>
    <x v="1"/>
    <n v="662.7"/>
    <n v="0.70050000000000001"/>
    <n v="3094.8090000000002"/>
    <x v="4"/>
    <x v="1"/>
    <s v="Linie 34"/>
    <n v="5034"/>
  </r>
  <r>
    <x v="1"/>
    <x v="0"/>
    <n v="47000994"/>
    <x v="186"/>
    <d v="2021-09-16T00:00:00"/>
    <x v="2"/>
    <n v="7000122142"/>
    <n v="3252"/>
    <x v="1"/>
    <x v="1"/>
    <n v="487.8"/>
    <n v="0.71389999999999998"/>
    <n v="2321.6028000000001"/>
    <x v="4"/>
    <x v="1"/>
    <s v="Linie 34"/>
    <n v="5034"/>
  </r>
  <r>
    <x v="1"/>
    <x v="0"/>
    <n v="47000999"/>
    <x v="332"/>
    <d v="2021-09-16T00:00:00"/>
    <x v="2"/>
    <n v="7000122122"/>
    <n v="4085"/>
    <x v="1"/>
    <x v="1"/>
    <n v="612.75"/>
    <n v="0.71"/>
    <n v="2900.35"/>
    <x v="4"/>
    <x v="1"/>
    <s v="Linie 34"/>
    <n v="5034"/>
  </r>
  <r>
    <x v="1"/>
    <x v="0"/>
    <n v="47001000"/>
    <x v="333"/>
    <d v="2021-09-16T00:00:00"/>
    <x v="2"/>
    <n v="7000122123"/>
    <n v="4161"/>
    <x v="1"/>
    <x v="1"/>
    <n v="624.15"/>
    <n v="0.68089999999999995"/>
    <n v="2833.2249000000002"/>
    <x v="4"/>
    <x v="1"/>
    <s v="Linie 34"/>
    <n v="5034"/>
  </r>
  <r>
    <x v="1"/>
    <x v="0"/>
    <n v="47001001"/>
    <x v="334"/>
    <d v="2021-09-16T00:00:00"/>
    <x v="2"/>
    <n v="7000122124"/>
    <n v="642"/>
    <x v="1"/>
    <x v="1"/>
    <n v="96.3"/>
    <n v="0.70779999999999998"/>
    <n v="454.4076"/>
    <x v="4"/>
    <x v="1"/>
    <s v="Linie 34"/>
    <n v="5034"/>
  </r>
  <r>
    <x v="1"/>
    <x v="0"/>
    <n v="47001002"/>
    <x v="335"/>
    <d v="2021-09-16T00:00:00"/>
    <x v="2"/>
    <n v="7000122125"/>
    <n v="735"/>
    <x v="1"/>
    <x v="1"/>
    <n v="110.25"/>
    <n v="0.67869999999999997"/>
    <n v="498.84449999999998"/>
    <x v="4"/>
    <x v="1"/>
    <s v="Linie 34"/>
    <n v="5034"/>
  </r>
  <r>
    <x v="1"/>
    <x v="0"/>
    <n v="47001005"/>
    <x v="812"/>
    <d v="2021-09-16T00:00:00"/>
    <x v="2"/>
    <n v="7000122126"/>
    <n v="1766"/>
    <x v="1"/>
    <x v="1"/>
    <n v="264.89999999999998"/>
    <n v="0.73799999999999999"/>
    <n v="1303.308"/>
    <x v="4"/>
    <x v="1"/>
    <s v="Linie 34"/>
    <n v="5034"/>
  </r>
  <r>
    <x v="1"/>
    <x v="0"/>
    <n v="47001006"/>
    <x v="813"/>
    <d v="2021-09-16T00:00:00"/>
    <x v="2"/>
    <n v="7000122127"/>
    <n v="1783"/>
    <x v="1"/>
    <x v="1"/>
    <n v="267.45"/>
    <n v="0.70720000000000005"/>
    <n v="1260.9376"/>
    <x v="4"/>
    <x v="1"/>
    <s v="Linie 34"/>
    <n v="5034"/>
  </r>
  <r>
    <x v="1"/>
    <x v="0"/>
    <n v="47001007"/>
    <x v="814"/>
    <d v="2021-09-16T00:00:00"/>
    <x v="2"/>
    <n v="7000124111"/>
    <n v="350"/>
    <x v="1"/>
    <x v="1"/>
    <n v="52.5"/>
    <n v="0.70760000000000001"/>
    <n v="247.66"/>
    <x v="4"/>
    <x v="1"/>
    <s v="Linie 34"/>
    <n v="5034"/>
  </r>
  <r>
    <x v="1"/>
    <x v="0"/>
    <n v="47001008"/>
    <x v="815"/>
    <d v="2021-09-16T00:00:00"/>
    <x v="2"/>
    <n v="7000124112"/>
    <n v="320"/>
    <x v="1"/>
    <x v="1"/>
    <n v="48"/>
    <n v="0.67849999999999999"/>
    <n v="217.12"/>
    <x v="4"/>
    <x v="1"/>
    <s v="Linie 34"/>
    <n v="5034"/>
  </r>
  <r>
    <x v="1"/>
    <x v="0"/>
    <n v="47001009"/>
    <x v="336"/>
    <d v="2021-09-16T00:00:00"/>
    <x v="2"/>
    <n v="7000122128"/>
    <n v="3522"/>
    <x v="1"/>
    <x v="1"/>
    <n v="528.29999999999995"/>
    <n v="0.69679999999999997"/>
    <n v="2454.1296000000002"/>
    <x v="4"/>
    <x v="1"/>
    <s v="Linie 34"/>
    <n v="5034"/>
  </r>
  <r>
    <x v="1"/>
    <x v="0"/>
    <n v="47001034"/>
    <x v="338"/>
    <d v="2021-09-16T00:00:00"/>
    <x v="2"/>
    <n v="7000123799"/>
    <n v="8463"/>
    <x v="1"/>
    <x v="1"/>
    <n v="2115.75"/>
    <n v="1.0096000000000001"/>
    <n v="8544.2448000000004"/>
    <x v="3"/>
    <x v="1"/>
    <s v="Linie 16"/>
    <n v="5016"/>
  </r>
  <r>
    <x v="1"/>
    <x v="0"/>
    <n v="48000116"/>
    <x v="45"/>
    <d v="2021-09-16T00:00:00"/>
    <x v="2"/>
    <n v="7000120403"/>
    <n v="21680"/>
    <x v="1"/>
    <x v="1"/>
    <n v="4336"/>
    <n v="0.98129999999999995"/>
    <n v="21274.583999999999"/>
    <x v="4"/>
    <x v="1"/>
    <s v="Linie 15"/>
    <n v="5015"/>
  </r>
  <r>
    <x v="1"/>
    <x v="0"/>
    <n v="48000178"/>
    <x v="851"/>
    <d v="2021-09-16T00:00:00"/>
    <x v="2"/>
    <n v="7000123032"/>
    <n v="5458"/>
    <x v="1"/>
    <x v="1"/>
    <n v="1091.5999999999999"/>
    <n v="0.94410000000000005"/>
    <n v="5152.8977999999997"/>
    <x v="3"/>
    <x v="1"/>
    <s v="Linie 1"/>
    <n v="5001"/>
  </r>
  <r>
    <x v="1"/>
    <x v="0"/>
    <n v="48000193"/>
    <x v="551"/>
    <d v="2021-09-16T00:00:00"/>
    <x v="2"/>
    <n v="7000123033"/>
    <n v="7492"/>
    <x v="1"/>
    <x v="1"/>
    <n v="1498.4"/>
    <n v="1.0711999999999999"/>
    <n v="8025.4304000000002"/>
    <x v="3"/>
    <x v="1"/>
    <s v="Linie 1"/>
    <n v="5001"/>
  </r>
  <r>
    <x v="1"/>
    <x v="0"/>
    <n v="48000203"/>
    <x v="820"/>
    <d v="2021-09-16T00:00:00"/>
    <x v="2"/>
    <n v="7000123036"/>
    <n v="5280"/>
    <x v="1"/>
    <x v="1"/>
    <n v="1056"/>
    <n v="0.85350000000000004"/>
    <n v="4506.4799999999996"/>
    <x v="3"/>
    <x v="1"/>
    <s v="Linie 1"/>
    <n v="5001"/>
  </r>
  <r>
    <x v="1"/>
    <x v="0"/>
    <n v="49500159"/>
    <x v="204"/>
    <d v="2021-09-16T00:00:00"/>
    <x v="2"/>
    <n v="7000124218"/>
    <n v="435"/>
    <x v="0"/>
    <x v="0"/>
    <n v="435"/>
    <n v="0.51400000000000001"/>
    <n v="223.59"/>
    <x v="0"/>
    <x v="0"/>
    <s v="Vacumierung"/>
    <n v="5902"/>
  </r>
  <r>
    <x v="1"/>
    <x v="0"/>
    <n v="50000223"/>
    <x v="68"/>
    <d v="2021-09-16T00:00:00"/>
    <x v="2"/>
    <n v="7000123059"/>
    <n v="1560"/>
    <x v="2"/>
    <x v="2"/>
    <n v="3120"/>
    <n v="9.4812999999999992"/>
    <n v="14790.828"/>
    <x v="7"/>
    <x v="4"/>
    <s v="Subunternehmer"/>
    <n v="9999"/>
  </r>
  <r>
    <x v="1"/>
    <x v="0"/>
    <n v="50000291"/>
    <x v="1026"/>
    <d v="2021-09-16T00:00:00"/>
    <x v="2"/>
    <n v="7000124301"/>
    <n v="64"/>
    <x v="2"/>
    <x v="2"/>
    <n v="640"/>
    <n v="26.433499999999999"/>
    <n v="1691.7439999999999"/>
    <x v="6"/>
    <x v="3"/>
    <s v="EVP Jermi bei Weissenhorn"/>
    <n v="6200"/>
  </r>
  <r>
    <x v="1"/>
    <x v="0"/>
    <n v="50000291"/>
    <x v="1026"/>
    <d v="2021-09-16T00:00:00"/>
    <x v="2"/>
    <n v="7000124304"/>
    <n v="170"/>
    <x v="2"/>
    <x v="2"/>
    <n v="1700"/>
    <n v="26.433499999999999"/>
    <n v="4493.6949999999997"/>
    <x v="6"/>
    <x v="3"/>
    <s v="EVP Jermi bei Weissenhorn"/>
    <n v="6200"/>
  </r>
  <r>
    <x v="1"/>
    <x v="0"/>
    <n v="50000291"/>
    <x v="1026"/>
    <d v="2021-09-16T00:00:00"/>
    <x v="2"/>
    <n v="7000124305"/>
    <n v="840"/>
    <x v="2"/>
    <x v="2"/>
    <n v="8400"/>
    <n v="26.433499999999999"/>
    <n v="22204.14"/>
    <x v="6"/>
    <x v="3"/>
    <s v="EVP Jermi bei Weissenhorn"/>
    <n v="6200"/>
  </r>
  <r>
    <x v="1"/>
    <x v="0"/>
    <n v="57000072"/>
    <x v="361"/>
    <d v="2021-09-16T00:00:00"/>
    <x v="2"/>
    <n v="7000124059"/>
    <n v="30"/>
    <x v="2"/>
    <x v="2"/>
    <n v="120"/>
    <n v="13.8474"/>
    <n v="415.42200000000003"/>
    <x v="6"/>
    <x v="3"/>
    <s v="EVP L3 Torten / Blöcke"/>
    <n v="6120"/>
  </r>
  <r>
    <x v="1"/>
    <x v="0"/>
    <n v="57000072"/>
    <x v="361"/>
    <d v="2021-09-16T00:00:00"/>
    <x v="2"/>
    <n v="7000124140"/>
    <n v="35"/>
    <x v="2"/>
    <x v="2"/>
    <n v="140"/>
    <n v="13.8474"/>
    <n v="484.65899999999999"/>
    <x v="6"/>
    <x v="3"/>
    <s v="EVP L3 Torten / Blöcke"/>
    <n v="6120"/>
  </r>
  <r>
    <x v="1"/>
    <x v="0"/>
    <n v="57000074"/>
    <x v="687"/>
    <d v="2021-09-16T00:00:00"/>
    <x v="2"/>
    <n v="7000121483"/>
    <n v="188"/>
    <x v="2"/>
    <x v="2"/>
    <n v="235"/>
    <n v="9.7975999999999992"/>
    <n v="1841.9487999999999"/>
    <x v="4"/>
    <x v="1"/>
    <s v="Linie 7"/>
    <n v="5007"/>
  </r>
  <r>
    <x v="1"/>
    <x v="0"/>
    <n v="57000129"/>
    <x v="1027"/>
    <d v="2021-09-16T00:00:00"/>
    <x v="2"/>
    <n v="7000121567"/>
    <n v="62"/>
    <x v="2"/>
    <x v="2"/>
    <n v="248"/>
    <n v="18.484999999999999"/>
    <n v="1146.07"/>
    <x v="3"/>
    <x v="1"/>
    <s v="Wurstverpackung"/>
    <n v="5330"/>
  </r>
  <r>
    <x v="1"/>
    <x v="0"/>
    <n v="57000196"/>
    <x v="787"/>
    <d v="2021-09-16T00:00:00"/>
    <x v="2"/>
    <n v="7000124060"/>
    <n v="4"/>
    <x v="2"/>
    <x v="2"/>
    <n v="16"/>
    <n v="13.6526"/>
    <n v="54.610399999999998"/>
    <x v="6"/>
    <x v="3"/>
    <s v="EVP L3 Torten / Blöcke"/>
    <n v="6120"/>
  </r>
  <r>
    <x v="1"/>
    <x v="0"/>
    <n v="57000196"/>
    <x v="787"/>
    <d v="2021-09-16T00:00:00"/>
    <x v="2"/>
    <n v="7000124141"/>
    <n v="21"/>
    <x v="2"/>
    <x v="2"/>
    <n v="84"/>
    <n v="13.6526"/>
    <n v="286.70460000000003"/>
    <x v="6"/>
    <x v="3"/>
    <s v="EVP L3 Torten / Blöcke"/>
    <n v="6120"/>
  </r>
  <r>
    <x v="1"/>
    <x v="0"/>
    <n v="57000260"/>
    <x v="222"/>
    <d v="2021-09-16T00:00:00"/>
    <x v="2"/>
    <n v="7000118748"/>
    <n v="10"/>
    <x v="2"/>
    <x v="2"/>
    <n v="108.8"/>
    <n v="27.032299999999999"/>
    <n v="270.32299999999998"/>
    <x v="3"/>
    <x v="1"/>
    <s v="Wurstverpackung"/>
    <n v="5330"/>
  </r>
  <r>
    <x v="1"/>
    <x v="0"/>
    <n v="57000261"/>
    <x v="1028"/>
    <d v="2021-09-16T00:00:00"/>
    <x v="2"/>
    <n v="7000121433"/>
    <n v="36"/>
    <x v="2"/>
    <x v="2"/>
    <n v="391.68"/>
    <n v="26.907599999999999"/>
    <n v="968.67359999999996"/>
    <x v="3"/>
    <x v="1"/>
    <s v="Wurstverpackung"/>
    <n v="5330"/>
  </r>
  <r>
    <x v="1"/>
    <x v="0"/>
    <n v="57000263"/>
    <x v="222"/>
    <d v="2021-09-16T00:00:00"/>
    <x v="2"/>
    <n v="7000121544"/>
    <n v="149"/>
    <x v="2"/>
    <x v="2"/>
    <n v="1621.12"/>
    <n v="27.880099999999999"/>
    <n v="4154.1349"/>
    <x v="3"/>
    <x v="1"/>
    <s v="Wurstverpackung"/>
    <n v="5330"/>
  </r>
  <r>
    <x v="1"/>
    <x v="0"/>
    <n v="57000279"/>
    <x v="592"/>
    <d v="2021-09-16T00:00:00"/>
    <x v="2"/>
    <n v="7000121435"/>
    <n v="108"/>
    <x v="2"/>
    <x v="2"/>
    <n v="1175.04"/>
    <n v="26.179099999999998"/>
    <n v="2827.3427999999999"/>
    <x v="3"/>
    <x v="1"/>
    <s v="Wurstverpackung"/>
    <n v="5330"/>
  </r>
  <r>
    <x v="1"/>
    <x v="0"/>
    <n v="57000283"/>
    <x v="592"/>
    <d v="2021-09-16T00:00:00"/>
    <x v="2"/>
    <n v="7000121546"/>
    <n v="72"/>
    <x v="2"/>
    <x v="2"/>
    <n v="783.36"/>
    <n v="26.179099999999998"/>
    <n v="1884.8951999999999"/>
    <x v="3"/>
    <x v="1"/>
    <s v="Wurstverpackung"/>
    <n v="5330"/>
  </r>
  <r>
    <x v="1"/>
    <x v="0"/>
    <n v="57000423"/>
    <x v="211"/>
    <d v="2021-09-16T00:00:00"/>
    <x v="2"/>
    <n v="7000122744"/>
    <n v="1105"/>
    <x v="2"/>
    <x v="2"/>
    <n v="1989"/>
    <n v="10.6493"/>
    <n v="11767.476500000001"/>
    <x v="3"/>
    <x v="1"/>
    <s v="Linie 9"/>
    <n v="5009"/>
  </r>
  <r>
    <x v="1"/>
    <x v="0"/>
    <n v="57000482"/>
    <x v="213"/>
    <d v="2021-09-16T00:00:00"/>
    <x v="2"/>
    <n v="7000120943"/>
    <n v="315"/>
    <x v="2"/>
    <x v="2"/>
    <n v="714.42"/>
    <n v="12.892899999999999"/>
    <n v="4061.2635"/>
    <x v="3"/>
    <x v="1"/>
    <s v="Wurstverpackung"/>
    <n v="5330"/>
  </r>
  <r>
    <x v="1"/>
    <x v="0"/>
    <n v="57000491"/>
    <x v="500"/>
    <d v="2021-09-16T00:00:00"/>
    <x v="2"/>
    <n v="7000123420"/>
    <n v="1890"/>
    <x v="2"/>
    <x v="2"/>
    <n v="2268"/>
    <n v="5.7590000000000003"/>
    <n v="10884.51"/>
    <x v="7"/>
    <x v="4"/>
    <s v="Subunternehmer"/>
    <n v="9999"/>
  </r>
  <r>
    <x v="1"/>
    <x v="0"/>
    <n v="57000544"/>
    <x v="749"/>
    <d v="2021-09-16T00:00:00"/>
    <x v="2"/>
    <n v="7000124061"/>
    <n v="233"/>
    <x v="2"/>
    <x v="2"/>
    <n v="5452.2"/>
    <n v="40.628500000000003"/>
    <n v="9466.4405000000006"/>
    <x v="6"/>
    <x v="3"/>
    <s v="EVP L4 Beutel"/>
    <n v="6130"/>
  </r>
  <r>
    <x v="1"/>
    <x v="0"/>
    <n v="57000599"/>
    <x v="365"/>
    <d v="2021-09-16T00:00:00"/>
    <x v="2"/>
    <n v="7000124306"/>
    <n v="53"/>
    <x v="2"/>
    <x v="4"/>
    <n v="721.22400000000005"/>
    <n v="1.7022999999999999"/>
    <n v="90.221900000000005"/>
    <x v="3"/>
    <x v="1"/>
    <s v="Wurstverpackung"/>
    <n v="5330"/>
  </r>
  <r>
    <x v="1"/>
    <x v="0"/>
    <n v="57000601"/>
    <x v="366"/>
    <d v="2021-09-16T00:00:00"/>
    <x v="2"/>
    <n v="7000124012"/>
    <n v="680"/>
    <x v="2"/>
    <x v="0"/>
    <n v="816"/>
    <n v="4.5082000000000004"/>
    <n v="3678.6912000000002"/>
    <x v="8"/>
    <x v="5"/>
    <s v="Linie 22"/>
    <n v="5022"/>
  </r>
  <r>
    <x v="1"/>
    <x v="0"/>
    <n v="57000611"/>
    <x v="371"/>
    <d v="2021-09-16T00:00:00"/>
    <x v="2"/>
    <n v="7000124019"/>
    <n v="204"/>
    <x v="2"/>
    <x v="0"/>
    <n v="244.8"/>
    <n v="4.4973999999999998"/>
    <n v="1100.96352"/>
    <x v="8"/>
    <x v="5"/>
    <s v="Linie 22"/>
    <n v="5022"/>
  </r>
  <r>
    <x v="1"/>
    <x v="0"/>
    <n v="57000624"/>
    <x v="84"/>
    <d v="2021-09-16T00:00:00"/>
    <x v="2"/>
    <n v="7000124021"/>
    <n v="1870"/>
    <x v="2"/>
    <x v="0"/>
    <n v="2244"/>
    <n v="4.4725000000000001"/>
    <n v="10036.290000000001"/>
    <x v="8"/>
    <x v="5"/>
    <s v="Linie 22"/>
    <n v="5022"/>
  </r>
  <r>
    <x v="1"/>
    <x v="0"/>
    <n v="57000654"/>
    <x v="374"/>
    <d v="2021-09-16T00:00:00"/>
    <x v="2"/>
    <n v="7000124024"/>
    <n v="204"/>
    <x v="2"/>
    <x v="0"/>
    <n v="244.8"/>
    <n v="4.5091999999999999"/>
    <n v="1103.8521599999999"/>
    <x v="8"/>
    <x v="5"/>
    <s v="Linie 22"/>
    <n v="5022"/>
  </r>
  <r>
    <x v="1"/>
    <x v="0"/>
    <n v="57000673"/>
    <x v="89"/>
    <d v="2021-09-16T00:00:00"/>
    <x v="2"/>
    <n v="7000124029"/>
    <n v="340"/>
    <x v="2"/>
    <x v="0"/>
    <n v="408"/>
    <n v="4.5125000000000002"/>
    <n v="1841.1"/>
    <x v="8"/>
    <x v="5"/>
    <s v="Linie 22"/>
    <n v="5022"/>
  </r>
  <r>
    <x v="1"/>
    <x v="0"/>
    <n v="57000685"/>
    <x v="1029"/>
    <d v="2021-09-16T00:00:00"/>
    <x v="2"/>
    <n v="7000124030"/>
    <n v="34"/>
    <x v="2"/>
    <x v="0"/>
    <n v="40.799999999999997"/>
    <n v="4.5072000000000001"/>
    <n v="183.89375999999999"/>
    <x v="8"/>
    <x v="5"/>
    <s v="Linie 22"/>
    <n v="5022"/>
  </r>
  <r>
    <x v="1"/>
    <x v="0"/>
    <n v="57000716"/>
    <x v="504"/>
    <d v="2021-09-16T00:00:00"/>
    <x v="2"/>
    <n v="7000123422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09-16T00:00:00"/>
    <x v="2"/>
    <n v="7000123424"/>
    <n v="1680"/>
    <x v="2"/>
    <x v="2"/>
    <n v="2016"/>
    <n v="5.9965999999999999"/>
    <n v="10074.288"/>
    <x v="7"/>
    <x v="4"/>
    <s v="Subunternehmer"/>
    <n v="9999"/>
  </r>
  <r>
    <x v="1"/>
    <x v="0"/>
    <n v="57000719"/>
    <x v="380"/>
    <d v="2021-09-16T00:00:00"/>
    <x v="2"/>
    <n v="7000124031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16T00:00:00"/>
    <x v="2"/>
    <n v="7000123431"/>
    <n v="4320"/>
    <x v="2"/>
    <x v="2"/>
    <n v="9072"/>
    <n v="10.3809"/>
    <n v="44845.487999999998"/>
    <x v="7"/>
    <x v="4"/>
    <s v="Subunternehmer"/>
    <n v="9999"/>
  </r>
  <r>
    <x v="1"/>
    <x v="0"/>
    <n v="57000738"/>
    <x v="93"/>
    <d v="2021-09-16T00:00:00"/>
    <x v="2"/>
    <n v="7000124033"/>
    <n v="68"/>
    <x v="2"/>
    <x v="0"/>
    <n v="81.599999999999994"/>
    <n v="4.5096999999999996"/>
    <n v="367.99151999999998"/>
    <x v="8"/>
    <x v="5"/>
    <s v="Linie 22"/>
    <n v="5022"/>
  </r>
  <r>
    <x v="1"/>
    <x v="0"/>
    <n v="58000068"/>
    <x v="693"/>
    <d v="2021-09-16T00:00:00"/>
    <x v="2"/>
    <n v="7000121718"/>
    <n v="512"/>
    <x v="2"/>
    <x v="2"/>
    <n v="844.8"/>
    <n v="6.6814999999999998"/>
    <n v="3420.9279999999999"/>
    <x v="3"/>
    <x v="1"/>
    <s v="Linie 1"/>
    <n v="5001"/>
  </r>
  <r>
    <x v="1"/>
    <x v="0"/>
    <n v="58000078"/>
    <x v="695"/>
    <d v="2021-09-16T00:00:00"/>
    <x v="2"/>
    <n v="7000121719"/>
    <n v="256"/>
    <x v="2"/>
    <x v="2"/>
    <n v="422.4"/>
    <n v="6.9139999999999997"/>
    <n v="1769.9839999999999"/>
    <x v="3"/>
    <x v="1"/>
    <s v="Linie 1"/>
    <n v="5001"/>
  </r>
  <r>
    <x v="1"/>
    <x v="0"/>
    <n v="58000098"/>
    <x v="698"/>
    <d v="2021-09-16T00:00:00"/>
    <x v="2"/>
    <n v="7000123512"/>
    <n v="256"/>
    <x v="2"/>
    <x v="2"/>
    <n v="422.4"/>
    <n v="6.6920999999999999"/>
    <n v="1713.1776"/>
    <x v="3"/>
    <x v="1"/>
    <s v="Linie 1"/>
    <n v="5001"/>
  </r>
  <r>
    <x v="1"/>
    <x v="0"/>
    <n v="58000230"/>
    <x v="571"/>
    <d v="2021-09-16T00:00:00"/>
    <x v="2"/>
    <n v="7000123515"/>
    <n v="488"/>
    <x v="2"/>
    <x v="2"/>
    <n v="805.2"/>
    <n v="9.1646999999999998"/>
    <n v="4472.3735999999999"/>
    <x v="3"/>
    <x v="1"/>
    <s v="Linie 1"/>
    <n v="5001"/>
  </r>
  <r>
    <x v="1"/>
    <x v="0"/>
    <n v="58000237"/>
    <x v="641"/>
    <d v="2021-09-16T00:00:00"/>
    <x v="2"/>
    <n v="7000124298"/>
    <n v="9413"/>
    <x v="2"/>
    <x v="2"/>
    <n v="90364.800000000003"/>
    <n v="33.716999999999999"/>
    <n v="317378.12099999998"/>
    <x v="5"/>
    <x v="2"/>
    <s v="Linie 31"/>
    <n v="5031"/>
  </r>
  <r>
    <x v="1"/>
    <x v="0"/>
    <n v="58000339"/>
    <x v="508"/>
    <d v="2021-09-16T00:00:00"/>
    <x v="2"/>
    <n v="7000123518"/>
    <n v="1024"/>
    <x v="2"/>
    <x v="2"/>
    <n v="1689.6"/>
    <n v="8.4527000000000001"/>
    <n v="8655.5648000000001"/>
    <x v="3"/>
    <x v="1"/>
    <s v="Linie 1"/>
    <n v="5001"/>
  </r>
  <r>
    <x v="1"/>
    <x v="0"/>
    <n v="58000636"/>
    <x v="230"/>
    <d v="2021-09-16T00:00:00"/>
    <x v="2"/>
    <n v="7000123858"/>
    <n v="272"/>
    <x v="2"/>
    <x v="0"/>
    <n v="269.27999999999997"/>
    <n v="6.7282999999999999"/>
    <n v="1811.7966240000001"/>
    <x v="8"/>
    <x v="5"/>
    <s v="Linie 21"/>
    <n v="5021"/>
  </r>
  <r>
    <x v="1"/>
    <x v="0"/>
    <n v="58000640"/>
    <x v="828"/>
    <d v="2021-09-16T00:00:00"/>
    <x v="2"/>
    <n v="7000123956"/>
    <n v="476"/>
    <x v="2"/>
    <x v="0"/>
    <n v="471.24"/>
    <n v="8.9131"/>
    <n v="4200.2092439999997"/>
    <x v="8"/>
    <x v="5"/>
    <s v="Linie 23"/>
    <n v="5023"/>
  </r>
  <r>
    <x v="1"/>
    <x v="0"/>
    <n v="58000648"/>
    <x v="231"/>
    <d v="2021-09-16T00:00:00"/>
    <x v="2"/>
    <n v="7000123957"/>
    <n v="136"/>
    <x v="2"/>
    <x v="0"/>
    <n v="136"/>
    <n v="8.7829999999999995"/>
    <n v="1194.4880000000001"/>
    <x v="8"/>
    <x v="5"/>
    <s v="Linie 23"/>
    <n v="5023"/>
  </r>
  <r>
    <x v="1"/>
    <x v="0"/>
    <n v="58000651"/>
    <x v="392"/>
    <d v="2021-09-16T00:00:00"/>
    <x v="2"/>
    <n v="7000123859"/>
    <n v="476"/>
    <x v="2"/>
    <x v="0"/>
    <n v="471.24"/>
    <n v="7.3226000000000004"/>
    <n v="3450.7020240000002"/>
    <x v="8"/>
    <x v="5"/>
    <s v="Linie 21"/>
    <n v="5021"/>
  </r>
  <r>
    <x v="1"/>
    <x v="0"/>
    <n v="58000655"/>
    <x v="233"/>
    <d v="2021-09-16T00:00:00"/>
    <x v="2"/>
    <n v="7000123860"/>
    <n v="272"/>
    <x v="2"/>
    <x v="0"/>
    <n v="269.27999999999997"/>
    <n v="6.7287999999999997"/>
    <n v="1811.9312640000001"/>
    <x v="8"/>
    <x v="5"/>
    <s v="Linie 21"/>
    <n v="5021"/>
  </r>
  <r>
    <x v="1"/>
    <x v="0"/>
    <n v="58000662"/>
    <x v="234"/>
    <d v="2021-09-16T00:00:00"/>
    <x v="2"/>
    <n v="7000123959"/>
    <n v="136"/>
    <x v="2"/>
    <x v="0"/>
    <n v="136"/>
    <n v="8.7815999999999992"/>
    <n v="1194.2976000000001"/>
    <x v="8"/>
    <x v="5"/>
    <s v="Linie 23"/>
    <n v="5023"/>
  </r>
  <r>
    <x v="1"/>
    <x v="0"/>
    <n v="58000668"/>
    <x v="236"/>
    <d v="2021-09-16T00:00:00"/>
    <x v="2"/>
    <n v="7000123861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16T00:00:00"/>
    <x v="2"/>
    <n v="7000123862"/>
    <n v="34"/>
    <x v="2"/>
    <x v="0"/>
    <n v="33.659999999999997"/>
    <n v="6.7253999999999996"/>
    <n v="226.37696399999999"/>
    <x v="8"/>
    <x v="5"/>
    <s v="Linie 21"/>
    <n v="5021"/>
  </r>
  <r>
    <x v="1"/>
    <x v="0"/>
    <n v="58000684"/>
    <x v="239"/>
    <d v="2021-09-16T00:00:00"/>
    <x v="2"/>
    <n v="7000123962"/>
    <n v="34"/>
    <x v="2"/>
    <x v="0"/>
    <n v="33.659999999999997"/>
    <n v="8.9092000000000002"/>
    <n v="299.88367199999999"/>
    <x v="8"/>
    <x v="5"/>
    <s v="Linie 23"/>
    <n v="5023"/>
  </r>
  <r>
    <x v="1"/>
    <x v="0"/>
    <n v="58000686"/>
    <x v="241"/>
    <d v="2021-09-16T00:00:00"/>
    <x v="2"/>
    <n v="7000123963"/>
    <n v="34"/>
    <x v="2"/>
    <x v="0"/>
    <n v="34"/>
    <n v="8.7851999999999997"/>
    <n v="298.6968"/>
    <x v="8"/>
    <x v="5"/>
    <s v="Linie 23"/>
    <n v="5023"/>
  </r>
  <r>
    <x v="1"/>
    <x v="0"/>
    <n v="58000698"/>
    <x v="243"/>
    <d v="2021-09-16T00:00:00"/>
    <x v="2"/>
    <n v="7000123966"/>
    <n v="68"/>
    <x v="2"/>
    <x v="0"/>
    <n v="67.319999999999993"/>
    <n v="8.9067000000000007"/>
    <n v="599.59904400000005"/>
    <x v="8"/>
    <x v="5"/>
    <s v="Linie 23"/>
    <n v="5023"/>
  </r>
  <r>
    <x v="1"/>
    <x v="0"/>
    <n v="58000710"/>
    <x v="245"/>
    <d v="2021-09-16T00:00:00"/>
    <x v="2"/>
    <n v="7000123969"/>
    <n v="170"/>
    <x v="2"/>
    <x v="0"/>
    <n v="168.3"/>
    <n v="8.9092000000000002"/>
    <n v="1499.4183599999999"/>
    <x v="8"/>
    <x v="5"/>
    <s v="Linie 23"/>
    <n v="5023"/>
  </r>
  <r>
    <x v="1"/>
    <x v="0"/>
    <n v="58000713"/>
    <x v="246"/>
    <d v="2021-09-16T00:00:00"/>
    <x v="2"/>
    <n v="7000123970"/>
    <n v="170"/>
    <x v="2"/>
    <x v="0"/>
    <n v="170"/>
    <n v="8.7841000000000005"/>
    <n v="1493.297"/>
    <x v="8"/>
    <x v="5"/>
    <s v="Linie 23"/>
    <n v="5023"/>
  </r>
  <r>
    <x v="1"/>
    <x v="0"/>
    <n v="58000733"/>
    <x v="793"/>
    <d v="2021-09-16T00:00:00"/>
    <x v="2"/>
    <n v="7000123866"/>
    <n v="204"/>
    <x v="2"/>
    <x v="0"/>
    <n v="201.96"/>
    <n v="6.7229000000000001"/>
    <n v="1357.7568839999999"/>
    <x v="8"/>
    <x v="5"/>
    <s v="Linie 21"/>
    <n v="5021"/>
  </r>
  <r>
    <x v="1"/>
    <x v="0"/>
    <n v="58000737"/>
    <x v="751"/>
    <d v="2021-09-16T00:00:00"/>
    <x v="2"/>
    <n v="7000123972"/>
    <n v="68"/>
    <x v="2"/>
    <x v="0"/>
    <n v="67.319999999999993"/>
    <n v="8.9164999999999992"/>
    <n v="600.25878"/>
    <x v="8"/>
    <x v="5"/>
    <s v="Linie 23"/>
    <n v="5023"/>
  </r>
  <r>
    <x v="1"/>
    <x v="0"/>
    <n v="58000741"/>
    <x v="752"/>
    <d v="2021-09-16T00:00:00"/>
    <x v="2"/>
    <n v="7000123973"/>
    <n v="68"/>
    <x v="2"/>
    <x v="0"/>
    <n v="68"/>
    <n v="6.6139999999999999"/>
    <n v="449.75200000000001"/>
    <x v="8"/>
    <x v="5"/>
    <s v="Linie 23"/>
    <n v="5023"/>
  </r>
  <r>
    <x v="1"/>
    <x v="0"/>
    <n v="58000748"/>
    <x v="402"/>
    <d v="2021-09-16T00:00:00"/>
    <x v="2"/>
    <n v="7000123976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16T00:00:00"/>
    <x v="2"/>
    <n v="7000123977"/>
    <n v="68"/>
    <x v="2"/>
    <x v="0"/>
    <n v="68"/>
    <n v="8.7841000000000005"/>
    <n v="597.31880000000001"/>
    <x v="8"/>
    <x v="5"/>
    <s v="Linie 23"/>
    <n v="5023"/>
  </r>
  <r>
    <x v="1"/>
    <x v="0"/>
    <n v="58000758"/>
    <x v="255"/>
    <d v="2021-09-16T00:00:00"/>
    <x v="2"/>
    <n v="7000123869"/>
    <n v="136"/>
    <x v="2"/>
    <x v="0"/>
    <n v="134.63999999999999"/>
    <n v="6.7018000000000004"/>
    <n v="902.33035199999995"/>
    <x v="8"/>
    <x v="5"/>
    <s v="Linie 21"/>
    <n v="5021"/>
  </r>
  <r>
    <x v="1"/>
    <x v="0"/>
    <n v="58000762"/>
    <x v="405"/>
    <d v="2021-09-16T00:00:00"/>
    <x v="2"/>
    <n v="7000123980"/>
    <n v="204"/>
    <x v="2"/>
    <x v="0"/>
    <n v="201.96"/>
    <n v="8.8826999999999998"/>
    <n v="1793.950092"/>
    <x v="8"/>
    <x v="5"/>
    <s v="Linie 23"/>
    <n v="5023"/>
  </r>
  <r>
    <x v="1"/>
    <x v="0"/>
    <n v="58000813"/>
    <x v="408"/>
    <d v="2021-09-16T00:00:00"/>
    <x v="2"/>
    <n v="7000123608"/>
    <n v="1232"/>
    <x v="2"/>
    <x v="2"/>
    <n v="4336.6400000000003"/>
    <n v="16.450299999999999"/>
    <n v="20266.7696"/>
    <x v="7"/>
    <x v="4"/>
    <s v="Subunternehmer"/>
    <n v="9999"/>
  </r>
  <r>
    <x v="1"/>
    <x v="0"/>
    <n v="58000827"/>
    <x v="753"/>
    <d v="2021-09-16T00:00:00"/>
    <x v="2"/>
    <n v="7000123983"/>
    <n v="1445"/>
    <x v="2"/>
    <x v="0"/>
    <n v="1445"/>
    <n v="6.5709999999999997"/>
    <n v="9495.0949999999993"/>
    <x v="8"/>
    <x v="5"/>
    <s v="Linie 23"/>
    <n v="5023"/>
  </r>
  <r>
    <x v="1"/>
    <x v="0"/>
    <n v="58000831"/>
    <x v="409"/>
    <d v="2021-09-16T00:00:00"/>
    <x v="2"/>
    <n v="7000123872"/>
    <n v="935"/>
    <x v="2"/>
    <x v="0"/>
    <n v="925.65"/>
    <n v="6.665"/>
    <n v="6169.4572500000004"/>
    <x v="8"/>
    <x v="5"/>
    <s v="Linie 21"/>
    <n v="5021"/>
  </r>
  <r>
    <x v="1"/>
    <x v="0"/>
    <n v="58000841"/>
    <x v="104"/>
    <d v="2021-09-16T00:00:00"/>
    <x v="2"/>
    <n v="7000123947"/>
    <n v="0"/>
    <x v="2"/>
    <x v="0"/>
    <n v="0"/>
    <n v="9.9016000000000002"/>
    <n v="0"/>
    <x v="8"/>
    <x v="5"/>
    <s v="Linie 20"/>
    <n v="5020"/>
  </r>
  <r>
    <x v="1"/>
    <x v="0"/>
    <n v="58000847"/>
    <x v="597"/>
    <d v="2021-09-16T00:00:00"/>
    <x v="2"/>
    <n v="7000124364"/>
    <n v="1275"/>
    <x v="2"/>
    <x v="0"/>
    <n v="1262.25"/>
    <n v="8.0831999999999997"/>
    <n v="10203.019200000001"/>
    <x v="8"/>
    <x v="5"/>
    <s v="Linie 20"/>
    <n v="5020"/>
  </r>
  <r>
    <x v="1"/>
    <x v="0"/>
    <n v="58000873"/>
    <x v="518"/>
    <d v="2021-09-16T00:00:00"/>
    <x v="2"/>
    <n v="7000122580"/>
    <n v="750"/>
    <x v="2"/>
    <x v="2"/>
    <n v="1500"/>
    <n v="13.468500000000001"/>
    <n v="10101.375"/>
    <x v="4"/>
    <x v="1"/>
    <s v="Linie 33"/>
    <n v="5033"/>
  </r>
  <r>
    <x v="1"/>
    <x v="0"/>
    <n v="58000883"/>
    <x v="754"/>
    <d v="2021-09-16T00:00:00"/>
    <x v="2"/>
    <n v="7000123987"/>
    <n v="476"/>
    <x v="2"/>
    <x v="0"/>
    <n v="471.24"/>
    <n v="8.9116"/>
    <n v="4199.5023840000003"/>
    <x v="8"/>
    <x v="5"/>
    <s v="Linie 23"/>
    <n v="5023"/>
  </r>
  <r>
    <x v="1"/>
    <x v="0"/>
    <n v="58000888"/>
    <x v="724"/>
    <d v="2021-09-16T00:00:00"/>
    <x v="2"/>
    <n v="7000123874"/>
    <n v="1088"/>
    <x v="2"/>
    <x v="0"/>
    <n v="1077.1199999999999"/>
    <n v="6.7248000000000001"/>
    <n v="7243.4165759999996"/>
    <x v="8"/>
    <x v="5"/>
    <s v="Linie 21"/>
    <n v="5021"/>
  </r>
  <r>
    <x v="1"/>
    <x v="0"/>
    <n v="58000890"/>
    <x v="598"/>
    <d v="2021-09-16T00:00:00"/>
    <x v="2"/>
    <n v="7000123989"/>
    <n v="1224"/>
    <x v="2"/>
    <x v="0"/>
    <n v="1211.76"/>
    <n v="8.9067000000000007"/>
    <n v="10792.782792"/>
    <x v="8"/>
    <x v="5"/>
    <s v="Linie 23"/>
    <n v="5023"/>
  </r>
  <r>
    <x v="1"/>
    <x v="0"/>
    <n v="58000900"/>
    <x v="866"/>
    <d v="2021-09-16T00:00:00"/>
    <x v="2"/>
    <n v="7000123561"/>
    <n v="1183"/>
    <x v="2"/>
    <x v="2"/>
    <n v="2839.2"/>
    <n v="23.767299999999999"/>
    <n v="28116.715899999999"/>
    <x v="7"/>
    <x v="4"/>
    <s v="Subunternehmer"/>
    <n v="9999"/>
  </r>
  <r>
    <x v="1"/>
    <x v="0"/>
    <n v="58000901"/>
    <x v="647"/>
    <d v="2021-09-16T00:00:00"/>
    <x v="2"/>
    <n v="7000123562"/>
    <n v="864"/>
    <x v="2"/>
    <x v="2"/>
    <n v="4147.2"/>
    <n v="27.831900000000001"/>
    <n v="24046.761600000002"/>
    <x v="7"/>
    <x v="4"/>
    <s v="Subunternehmer"/>
    <n v="9999"/>
  </r>
  <r>
    <x v="1"/>
    <x v="0"/>
    <n v="58000918"/>
    <x v="574"/>
    <d v="2021-09-16T00:00:00"/>
    <x v="2"/>
    <n v="7000123813"/>
    <n v="3514"/>
    <x v="2"/>
    <x v="2"/>
    <n v="33734.400000000001"/>
    <n v="33.941699999999997"/>
    <n v="119271.1338"/>
    <x v="5"/>
    <x v="2"/>
    <s v="Linie 30"/>
    <n v="5030"/>
  </r>
  <r>
    <x v="1"/>
    <x v="0"/>
    <n v="58000951"/>
    <x v="274"/>
    <d v="2021-09-16T00:00:00"/>
    <x v="2"/>
    <n v="7000123888"/>
    <n v="68"/>
    <x v="2"/>
    <x v="0"/>
    <n v="67.319999999999993"/>
    <n v="6.7297000000000002"/>
    <n v="453.04340400000001"/>
    <x v="8"/>
    <x v="5"/>
    <s v="Linie 21"/>
    <n v="5021"/>
  </r>
  <r>
    <x v="1"/>
    <x v="0"/>
    <n v="58000958"/>
    <x v="833"/>
    <d v="2021-09-16T00:00:00"/>
    <x v="2"/>
    <n v="7000123996"/>
    <n v="68"/>
    <x v="2"/>
    <x v="0"/>
    <n v="67.319999999999993"/>
    <n v="8.9067000000000007"/>
    <n v="599.59904400000005"/>
    <x v="8"/>
    <x v="5"/>
    <s v="Linie 23"/>
    <n v="5023"/>
  </r>
  <r>
    <x v="1"/>
    <x v="0"/>
    <n v="58000961"/>
    <x v="726"/>
    <d v="2021-09-16T00:00:00"/>
    <x v="2"/>
    <n v="7000123890"/>
    <n v="136"/>
    <x v="2"/>
    <x v="0"/>
    <n v="134.63999999999999"/>
    <n v="6.6875"/>
    <n v="900.40499999999997"/>
    <x v="8"/>
    <x v="5"/>
    <s v="Linie 21"/>
    <n v="5021"/>
  </r>
  <r>
    <x v="1"/>
    <x v="0"/>
    <n v="58000964"/>
    <x v="756"/>
    <d v="2021-09-16T00:00:00"/>
    <x v="2"/>
    <n v="7000123997"/>
    <n v="136"/>
    <x v="2"/>
    <x v="0"/>
    <n v="136"/>
    <n v="6.6166"/>
    <n v="899.85760000000005"/>
    <x v="8"/>
    <x v="5"/>
    <s v="Linie 23"/>
    <n v="5023"/>
  </r>
  <r>
    <x v="1"/>
    <x v="0"/>
    <n v="58000970"/>
    <x v="712"/>
    <d v="2021-09-16T00:00:00"/>
    <x v="2"/>
    <n v="7000122038"/>
    <n v="1008"/>
    <x v="2"/>
    <x v="2"/>
    <n v="0"/>
    <n v="17.213799999999999"/>
    <n v="17351.510399999999"/>
    <x v="7"/>
    <x v="4"/>
    <s v="Subunternehmer"/>
    <n v="9999"/>
  </r>
  <r>
    <x v="1"/>
    <x v="0"/>
    <n v="58000986"/>
    <x v="836"/>
    <d v="2021-09-16T00:00:00"/>
    <x v="2"/>
    <n v="7000123999"/>
    <n v="68"/>
    <x v="2"/>
    <x v="0"/>
    <n v="68"/>
    <n v="8.7851999999999997"/>
    <n v="597.39359999999999"/>
    <x v="8"/>
    <x v="5"/>
    <s v="Linie 23"/>
    <n v="5023"/>
  </r>
  <r>
    <x v="1"/>
    <x v="0"/>
    <n v="58000988"/>
    <x v="757"/>
    <d v="2021-09-16T00:00:00"/>
    <x v="2"/>
    <n v="7000124000"/>
    <n v="136"/>
    <x v="2"/>
    <x v="0"/>
    <n v="136"/>
    <n v="6.6181000000000001"/>
    <n v="900.0616"/>
    <x v="8"/>
    <x v="5"/>
    <s v="Linie 23"/>
    <n v="5023"/>
  </r>
  <r>
    <x v="1"/>
    <x v="0"/>
    <n v="58000993"/>
    <x v="419"/>
    <d v="2021-09-16T00:00:00"/>
    <x v="2"/>
    <n v="7000124001"/>
    <n v="68"/>
    <x v="2"/>
    <x v="0"/>
    <n v="67.319999999999993"/>
    <n v="8.9110999999999994"/>
    <n v="599.89525200000003"/>
    <x v="8"/>
    <x v="5"/>
    <s v="Linie 23"/>
    <n v="5023"/>
  </r>
  <r>
    <x v="1"/>
    <x v="0"/>
    <n v="58001004"/>
    <x v="521"/>
    <d v="2021-09-16T00:00:00"/>
    <x v="2"/>
    <n v="7000123852"/>
    <n v="2210"/>
    <x v="2"/>
    <x v="0"/>
    <n v="2121.6"/>
    <n v="8.9006000000000007"/>
    <n v="18883.51296"/>
    <x v="8"/>
    <x v="5"/>
    <s v="Linie 20"/>
    <n v="5020"/>
  </r>
  <r>
    <x v="1"/>
    <x v="0"/>
    <n v="58001009"/>
    <x v="579"/>
    <d v="2021-09-16T00:00:00"/>
    <x v="2"/>
    <n v="7000124040"/>
    <n v="1955"/>
    <x v="2"/>
    <x v="0"/>
    <n v="1955"/>
    <n v="8.0266999999999999"/>
    <n v="15692.1985"/>
    <x v="8"/>
    <x v="5"/>
    <s v="Linie 22"/>
    <n v="5022"/>
  </r>
  <r>
    <x v="1"/>
    <x v="0"/>
    <n v="58001010"/>
    <x v="599"/>
    <d v="2021-09-16T00:00:00"/>
    <x v="2"/>
    <n v="7000123899"/>
    <n v="1020"/>
    <x v="2"/>
    <x v="0"/>
    <n v="1009.8"/>
    <n v="7.2190000000000003"/>
    <n v="7289.7461999999996"/>
    <x v="8"/>
    <x v="5"/>
    <s v="Linie 21"/>
    <n v="5021"/>
  </r>
  <r>
    <x v="1"/>
    <x v="0"/>
    <n v="58001018"/>
    <x v="838"/>
    <d v="2021-09-16T00:00:00"/>
    <x v="2"/>
    <n v="7000124002"/>
    <n v="204"/>
    <x v="2"/>
    <x v="0"/>
    <n v="201.96"/>
    <n v="8.9067000000000007"/>
    <n v="1798.7971319999999"/>
    <x v="8"/>
    <x v="5"/>
    <s v="Linie 23"/>
    <n v="5023"/>
  </r>
  <r>
    <x v="1"/>
    <x v="0"/>
    <n v="58001028"/>
    <x v="281"/>
    <d v="2021-09-16T00:00:00"/>
    <x v="2"/>
    <n v="7000123904"/>
    <n v="340"/>
    <x v="2"/>
    <x v="0"/>
    <n v="336.6"/>
    <n v="7.2778"/>
    <n v="2449.70748"/>
    <x v="8"/>
    <x v="5"/>
    <s v="Linie 21"/>
    <n v="5021"/>
  </r>
  <r>
    <x v="1"/>
    <x v="0"/>
    <n v="58001031"/>
    <x v="282"/>
    <d v="2021-09-16T00:00:00"/>
    <x v="2"/>
    <n v="7000123905"/>
    <n v="272"/>
    <x v="2"/>
    <x v="0"/>
    <n v="269.27999999999997"/>
    <n v="7.2862"/>
    <n v="1962.027936"/>
    <x v="8"/>
    <x v="5"/>
    <s v="Linie 21"/>
    <n v="5021"/>
  </r>
  <r>
    <x v="1"/>
    <x v="0"/>
    <n v="58001033"/>
    <x v="425"/>
    <d v="2021-09-16T00:00:00"/>
    <x v="2"/>
    <n v="7000123906"/>
    <n v="204"/>
    <x v="2"/>
    <x v="0"/>
    <n v="201.96"/>
    <n v="7.2614999999999998"/>
    <n v="1466.5325399999999"/>
    <x v="8"/>
    <x v="5"/>
    <s v="Linie 21"/>
    <n v="5021"/>
  </r>
  <r>
    <x v="1"/>
    <x v="0"/>
    <n v="58001044"/>
    <x v="940"/>
    <d v="2021-09-16T00:00:00"/>
    <x v="2"/>
    <n v="7000124003"/>
    <n v="34"/>
    <x v="2"/>
    <x v="0"/>
    <n v="34"/>
    <n v="6.6163999999999996"/>
    <n v="224.95760000000001"/>
    <x v="8"/>
    <x v="5"/>
    <s v="Linie 23"/>
    <n v="5023"/>
  </r>
  <r>
    <x v="1"/>
    <x v="0"/>
    <n v="58001046"/>
    <x v="428"/>
    <d v="2021-09-16T00:00:00"/>
    <x v="2"/>
    <n v="7000123908"/>
    <n v="204"/>
    <x v="2"/>
    <x v="0"/>
    <n v="201.96"/>
    <n v="7.2851999999999997"/>
    <n v="1471.318992"/>
    <x v="8"/>
    <x v="5"/>
    <s v="Linie 21"/>
    <n v="5021"/>
  </r>
  <r>
    <x v="1"/>
    <x v="0"/>
    <n v="58001047"/>
    <x v="429"/>
    <d v="2021-09-16T00:00:00"/>
    <x v="2"/>
    <n v="7000123909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16T00:00:00"/>
    <x v="2"/>
    <n v="7000123911"/>
    <n v="68"/>
    <x v="2"/>
    <x v="0"/>
    <n v="67.319999999999993"/>
    <n v="7.2619999999999996"/>
    <n v="488.87783999999999"/>
    <x v="8"/>
    <x v="5"/>
    <s v="Linie 21"/>
    <n v="5021"/>
  </r>
  <r>
    <x v="1"/>
    <x v="0"/>
    <n v="58001051"/>
    <x v="873"/>
    <d v="2021-09-16T00:00:00"/>
    <x v="2"/>
    <n v="7000124005"/>
    <n v="136"/>
    <x v="2"/>
    <x v="0"/>
    <n v="136"/>
    <n v="6.6139999999999999"/>
    <n v="899.50400000000002"/>
    <x v="8"/>
    <x v="5"/>
    <s v="Linie 23"/>
    <n v="5023"/>
  </r>
  <r>
    <x v="1"/>
    <x v="0"/>
    <n v="58001060"/>
    <x v="758"/>
    <d v="2021-09-16T00:00:00"/>
    <x v="2"/>
    <n v="7000124388"/>
    <n v="850"/>
    <x v="2"/>
    <x v="0"/>
    <n v="850"/>
    <n v="8.5521999999999991"/>
    <n v="7269.37"/>
    <x v="8"/>
    <x v="5"/>
    <s v="Linie 20"/>
    <n v="5020"/>
  </r>
  <r>
    <x v="1"/>
    <x v="0"/>
    <n v="58001063"/>
    <x v="581"/>
    <d v="2021-09-16T00:00:00"/>
    <x v="2"/>
    <n v="7000124042"/>
    <n v="238"/>
    <x v="2"/>
    <x v="0"/>
    <n v="238"/>
    <n v="8.0791000000000004"/>
    <n v="1922.8258000000001"/>
    <x v="8"/>
    <x v="5"/>
    <s v="Linie 22"/>
    <n v="5022"/>
  </r>
  <r>
    <x v="1"/>
    <x v="0"/>
    <n v="58001065"/>
    <x v="284"/>
    <d v="2021-09-16T00:00:00"/>
    <x v="2"/>
    <n v="7000123913"/>
    <n v="68"/>
    <x v="2"/>
    <x v="0"/>
    <n v="67.319999999999993"/>
    <n v="6.7577999999999996"/>
    <n v="454.93509599999999"/>
    <x v="8"/>
    <x v="5"/>
    <s v="Linie 21"/>
    <n v="5021"/>
  </r>
  <r>
    <x v="1"/>
    <x v="0"/>
    <n v="58001066"/>
    <x v="716"/>
    <d v="2021-09-16T00:00:00"/>
    <x v="2"/>
    <n v="7000123519"/>
    <n v="247"/>
    <x v="2"/>
    <x v="2"/>
    <n v="326.04000000000002"/>
    <n v="12.438700000000001"/>
    <n v="3072.3589000000002"/>
    <x v="3"/>
    <x v="1"/>
    <s v="Linie 1"/>
    <n v="5001"/>
  </r>
  <r>
    <x v="1"/>
    <x v="0"/>
    <n v="58001077"/>
    <x v="655"/>
    <d v="2021-09-16T00:00:00"/>
    <x v="2"/>
    <n v="7000123914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16T00:00:00"/>
    <x v="2"/>
    <n v="7000123915"/>
    <n v="136"/>
    <x v="2"/>
    <x v="0"/>
    <n v="134.63999999999999"/>
    <n v="6.7332000000000001"/>
    <n v="906.55804799999999"/>
    <x v="8"/>
    <x v="5"/>
    <s v="Linie 21"/>
    <n v="5021"/>
  </r>
  <r>
    <x v="1"/>
    <x v="0"/>
    <n v="58001084"/>
    <x v="582"/>
    <d v="2021-09-16T00:00:00"/>
    <x v="2"/>
    <n v="7000124044"/>
    <n v="204"/>
    <x v="2"/>
    <x v="0"/>
    <n v="204"/>
    <n v="8.0784000000000002"/>
    <n v="1647.9936"/>
    <x v="8"/>
    <x v="5"/>
    <s v="Linie 22"/>
    <n v="5022"/>
  </r>
  <r>
    <x v="1"/>
    <x v="0"/>
    <n v="58001091"/>
    <x v="524"/>
    <d v="2021-09-16T00:00:00"/>
    <x v="2"/>
    <n v="7000123916"/>
    <n v="340"/>
    <x v="2"/>
    <x v="0"/>
    <n v="336.6"/>
    <n v="7.2595999999999998"/>
    <n v="2443.5813600000001"/>
    <x v="8"/>
    <x v="5"/>
    <s v="Linie 21"/>
    <n v="5021"/>
  </r>
  <r>
    <x v="1"/>
    <x v="0"/>
    <n v="58001093"/>
    <x v="435"/>
    <d v="2021-09-16T00:00:00"/>
    <x v="2"/>
    <n v="7000123918"/>
    <n v="68"/>
    <x v="2"/>
    <x v="0"/>
    <n v="67.319999999999993"/>
    <n v="7.2784000000000004"/>
    <n v="489.98188800000003"/>
    <x v="8"/>
    <x v="5"/>
    <s v="Linie 21"/>
    <n v="5021"/>
  </r>
  <r>
    <x v="1"/>
    <x v="0"/>
    <n v="58001097"/>
    <x v="114"/>
    <d v="2021-09-16T00:00:00"/>
    <x v="2"/>
    <n v="7000117153"/>
    <n v="3342"/>
    <x v="2"/>
    <x v="2"/>
    <n v="32083.200000000001"/>
    <n v="34.000999999999998"/>
    <n v="113631.342"/>
    <x v="5"/>
    <x v="2"/>
    <s v="Linie 30"/>
    <n v="5030"/>
  </r>
  <r>
    <x v="1"/>
    <x v="0"/>
    <n v="58001102"/>
    <x v="436"/>
    <d v="2021-09-16T00:00:00"/>
    <x v="2"/>
    <n v="7000123919"/>
    <n v="68"/>
    <x v="2"/>
    <x v="0"/>
    <n v="67.319999999999993"/>
    <n v="7.2784000000000004"/>
    <n v="489.98188800000003"/>
    <x v="8"/>
    <x v="5"/>
    <s v="Linie 21"/>
    <n v="5021"/>
  </r>
  <r>
    <x v="1"/>
    <x v="0"/>
    <n v="58001108"/>
    <x v="718"/>
    <d v="2021-09-16T00:00:00"/>
    <x v="2"/>
    <n v="7000123920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16T00:00:00"/>
    <x v="2"/>
    <n v="7000123922"/>
    <n v="68"/>
    <x v="2"/>
    <x v="0"/>
    <n v="67.319999999999993"/>
    <n v="7.2621000000000002"/>
    <n v="488.88457199999999"/>
    <x v="8"/>
    <x v="5"/>
    <s v="Linie 21"/>
    <n v="5021"/>
  </r>
  <r>
    <x v="1"/>
    <x v="0"/>
    <n v="58001143"/>
    <x v="720"/>
    <d v="2021-09-16T00:00:00"/>
    <x v="2"/>
    <n v="7000124366"/>
    <n v="510"/>
    <x v="2"/>
    <x v="0"/>
    <n v="504.9"/>
    <n v="8.6516999999999999"/>
    <n v="4368.2433300000002"/>
    <x v="8"/>
    <x v="5"/>
    <s v="Linie 20"/>
    <n v="5020"/>
  </r>
  <r>
    <x v="1"/>
    <x v="0"/>
    <n v="58001155"/>
    <x v="289"/>
    <d v="2021-09-16T00:00:00"/>
    <x v="2"/>
    <n v="7000123670"/>
    <n v="595"/>
    <x v="2"/>
    <x v="0"/>
    <n v="773.5"/>
    <n v="6.9748000000000001"/>
    <n v="5395.0078000000003"/>
    <x v="4"/>
    <x v="1"/>
    <s v="Linie 36"/>
    <n v="5036"/>
  </r>
  <r>
    <x v="1"/>
    <x v="0"/>
    <m/>
    <x v="120"/>
    <d v="2021-09-16T00:00:00"/>
    <x v="2"/>
    <n v="7000122061"/>
    <n v="0"/>
    <x v="3"/>
    <x v="3"/>
    <n v="0"/>
    <n v="0"/>
    <n v="0"/>
    <x v="0"/>
    <x v="0"/>
    <s v="Große Schneidemaschine Lachnit"/>
    <n v="1100"/>
  </r>
  <r>
    <x v="1"/>
    <x v="0"/>
    <m/>
    <x v="121"/>
    <d v="2021-09-16T00:00:00"/>
    <x v="2"/>
    <n v="7000119903"/>
    <n v="0"/>
    <x v="3"/>
    <x v="3"/>
    <n v="0"/>
    <n v="0"/>
    <n v="0"/>
    <x v="0"/>
    <x v="0"/>
    <s v="Kleine Schneidemaschine Käseteiler"/>
    <n v="1200"/>
  </r>
  <r>
    <x v="1"/>
    <x v="0"/>
    <m/>
    <x v="122"/>
    <d v="2021-09-16T00:00:00"/>
    <x v="2"/>
    <n v="7000124235"/>
    <n v="0"/>
    <x v="3"/>
    <x v="3"/>
    <n v="0"/>
    <n v="0"/>
    <n v="0"/>
    <x v="2"/>
    <x v="0"/>
    <s v="Thrun 1"/>
    <n v="2020"/>
  </r>
  <r>
    <x v="1"/>
    <x v="0"/>
    <m/>
    <x v="123"/>
    <d v="2021-09-16T00:00:00"/>
    <x v="2"/>
    <n v="7000124224"/>
    <n v="0"/>
    <x v="3"/>
    <x v="3"/>
    <n v="0"/>
    <n v="0"/>
    <n v="0"/>
    <x v="2"/>
    <x v="0"/>
    <s v="Thrun 2"/>
    <n v="2030"/>
  </r>
  <r>
    <x v="1"/>
    <x v="0"/>
    <m/>
    <x v="124"/>
    <d v="2021-09-16T00:00:00"/>
    <x v="2"/>
    <n v="7000124277"/>
    <n v="0"/>
    <x v="3"/>
    <x v="3"/>
    <n v="0"/>
    <n v="0"/>
    <n v="0"/>
    <x v="2"/>
    <x v="0"/>
    <s v="Mischer 1"/>
    <n v="2040"/>
  </r>
  <r>
    <x v="1"/>
    <x v="0"/>
    <m/>
    <x v="125"/>
    <d v="2021-09-16T00:00:00"/>
    <x v="2"/>
    <n v="7000124248"/>
    <n v="0"/>
    <x v="3"/>
    <x v="3"/>
    <n v="0"/>
    <n v="0"/>
    <n v="0"/>
    <x v="2"/>
    <x v="0"/>
    <s v="Mischer 2"/>
    <n v="2050"/>
  </r>
  <r>
    <x v="1"/>
    <x v="0"/>
    <m/>
    <x v="127"/>
    <d v="2021-09-16T00:00:00"/>
    <x v="2"/>
    <n v="7000124264"/>
    <n v="0"/>
    <x v="3"/>
    <x v="3"/>
    <n v="0"/>
    <n v="0"/>
    <n v="0"/>
    <x v="1"/>
    <x v="0"/>
    <s v="Füller unter M1"/>
    <n v="3010"/>
  </r>
  <r>
    <x v="1"/>
    <x v="0"/>
    <m/>
    <x v="128"/>
    <d v="2021-09-16T00:00:00"/>
    <x v="2"/>
    <n v="7000124244"/>
    <n v="0"/>
    <x v="3"/>
    <x v="3"/>
    <n v="0"/>
    <n v="0"/>
    <n v="0"/>
    <x v="1"/>
    <x v="0"/>
    <s v="Füller unter M2"/>
    <n v="3020"/>
  </r>
  <r>
    <x v="1"/>
    <x v="0"/>
    <m/>
    <x v="129"/>
    <d v="2021-09-16T00:00:00"/>
    <x v="2"/>
    <n v="7000124143"/>
    <n v="0"/>
    <x v="3"/>
    <x v="3"/>
    <n v="0"/>
    <n v="0"/>
    <n v="0"/>
    <x v="1"/>
    <x v="0"/>
    <s v="Füller unter Thrun 2"/>
    <n v="3030"/>
  </r>
  <r>
    <x v="1"/>
    <x v="0"/>
    <m/>
    <x v="130"/>
    <d v="2021-09-16T00:00:00"/>
    <x v="2"/>
    <n v="7000124233"/>
    <n v="0"/>
    <x v="3"/>
    <x v="3"/>
    <n v="0"/>
    <n v="0"/>
    <n v="0"/>
    <x v="1"/>
    <x v="0"/>
    <s v="Füller unter UHT"/>
    <n v="3040"/>
  </r>
  <r>
    <x v="1"/>
    <x v="0"/>
    <m/>
    <x v="132"/>
    <d v="2021-09-16T00:00:00"/>
    <x v="2"/>
    <n v="7000123927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3928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3930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4176"/>
    <n v="0"/>
    <x v="3"/>
    <x v="3"/>
    <n v="0"/>
    <n v="0"/>
    <n v="0"/>
    <x v="8"/>
    <x v="5"/>
    <s v="Linie 20"/>
    <n v="5020"/>
  </r>
  <r>
    <x v="1"/>
    <x v="0"/>
    <m/>
    <x v="134"/>
    <d v="2021-09-16T00:00:00"/>
    <x v="2"/>
    <n v="7000124053"/>
    <n v="0.01"/>
    <x v="1"/>
    <x v="1"/>
    <n v="0"/>
    <n v="0"/>
    <n v="0"/>
    <x v="8"/>
    <x v="5"/>
    <s v="Linie 22"/>
    <n v="5022"/>
  </r>
  <r>
    <x v="1"/>
    <x v="0"/>
    <m/>
    <x v="135"/>
    <d v="2021-09-16T00:00:00"/>
    <x v="2"/>
    <n v="7000124045"/>
    <n v="0.01"/>
    <x v="1"/>
    <x v="1"/>
    <n v="0"/>
    <n v="0"/>
    <n v="0"/>
    <x v="8"/>
    <x v="5"/>
    <s v="Linie 23"/>
    <n v="5023"/>
  </r>
  <r>
    <x v="1"/>
    <x v="0"/>
    <m/>
    <x v="135"/>
    <d v="2021-09-16T00:00:00"/>
    <x v="2"/>
    <n v="7000124046"/>
    <n v="0.01"/>
    <x v="1"/>
    <x v="1"/>
    <n v="0"/>
    <n v="0"/>
    <n v="0"/>
    <x v="8"/>
    <x v="5"/>
    <s v="Linie 23"/>
    <n v="5023"/>
  </r>
  <r>
    <x v="1"/>
    <x v="0"/>
    <m/>
    <x v="453"/>
    <d v="2021-09-16T00:00:00"/>
    <x v="2"/>
    <n v="7000123942"/>
    <n v="0"/>
    <x v="3"/>
    <x v="3"/>
    <n v="0"/>
    <n v="0"/>
    <n v="0"/>
    <x v="8"/>
    <x v="5"/>
    <s v="Linie 21"/>
    <n v="5021"/>
  </r>
  <r>
    <x v="1"/>
    <x v="0"/>
    <m/>
    <x v="453"/>
    <d v="2021-09-16T00:00:00"/>
    <x v="2"/>
    <n v="7000123943"/>
    <n v="0"/>
    <x v="3"/>
    <x v="3"/>
    <n v="0"/>
    <n v="0"/>
    <n v="0"/>
    <x v="8"/>
    <x v="5"/>
    <s v="Linie 21"/>
    <n v="5021"/>
  </r>
  <r>
    <x v="1"/>
    <x v="0"/>
    <m/>
    <x v="764"/>
    <d v="2021-09-16T00:00:00"/>
    <x v="2"/>
    <n v="7000124054"/>
    <n v="0.01"/>
    <x v="1"/>
    <x v="1"/>
    <n v="0"/>
    <n v="0"/>
    <n v="0"/>
    <x v="8"/>
    <x v="5"/>
    <s v="Linie 22"/>
    <n v="5022"/>
  </r>
  <r>
    <x v="1"/>
    <x v="0"/>
    <m/>
    <x v="454"/>
    <d v="2021-09-16T00:00:00"/>
    <x v="2"/>
    <n v="7000124048"/>
    <n v="0"/>
    <x v="3"/>
    <x v="3"/>
    <n v="0"/>
    <n v="0"/>
    <n v="0"/>
    <x v="8"/>
    <x v="5"/>
    <s v="Linie 23"/>
    <n v="5023"/>
  </r>
  <r>
    <x v="1"/>
    <x v="0"/>
    <m/>
    <x v="455"/>
    <d v="2021-09-16T00:00:00"/>
    <x v="2"/>
    <n v="7000124278"/>
    <n v="0"/>
    <x v="3"/>
    <x v="3"/>
    <n v="0"/>
    <n v="0"/>
    <n v="0"/>
    <x v="2"/>
    <x v="0"/>
    <s v="Mischer 1"/>
    <n v="2040"/>
  </r>
  <r>
    <x v="1"/>
    <x v="0"/>
    <m/>
    <x v="456"/>
    <d v="2021-09-16T00:00:00"/>
    <x v="2"/>
    <n v="7000124265"/>
    <n v="0"/>
    <x v="3"/>
    <x v="3"/>
    <n v="0"/>
    <n v="0"/>
    <n v="0"/>
    <x v="1"/>
    <x v="0"/>
    <s v="Füller unter M1"/>
    <n v="3010"/>
  </r>
  <r>
    <x v="1"/>
    <x v="0"/>
    <m/>
    <x v="765"/>
    <d v="2021-09-16T00:00:00"/>
    <x v="2"/>
    <n v="7000122261"/>
    <n v="0"/>
    <x v="3"/>
    <x v="3"/>
    <n v="0"/>
    <n v="0"/>
    <n v="0"/>
    <x v="4"/>
    <x v="1"/>
    <s v="Linie 18"/>
    <n v="5018"/>
  </r>
  <r>
    <x v="1"/>
    <x v="0"/>
    <m/>
    <x v="293"/>
    <d v="2021-09-16T00:00:00"/>
    <x v="2"/>
    <n v="7000123687"/>
    <n v="0"/>
    <x v="3"/>
    <x v="3"/>
    <n v="0"/>
    <n v="0"/>
    <n v="0"/>
    <x v="4"/>
    <x v="1"/>
    <s v="Linie 36"/>
    <n v="5036"/>
  </r>
  <r>
    <x v="1"/>
    <x v="0"/>
    <n v="23500090"/>
    <x v="139"/>
    <d v="2021-09-17T00:00:00"/>
    <x v="2"/>
    <n v="7000122950"/>
    <n v="776"/>
    <x v="0"/>
    <x v="0"/>
    <n v="776"/>
    <n v="3.9115000000000002"/>
    <n v="3035.3240000000001"/>
    <x v="0"/>
    <x v="0"/>
    <s v="Große Schneidemaschine Lachnit"/>
    <n v="1100"/>
  </r>
  <r>
    <x v="1"/>
    <x v="0"/>
    <n v="23500091"/>
    <x v="140"/>
    <d v="2021-09-17T00:00:00"/>
    <x v="2"/>
    <n v="7000122951"/>
    <n v="730"/>
    <x v="0"/>
    <x v="0"/>
    <n v="730"/>
    <n v="3.9117999999999999"/>
    <n v="2855.614"/>
    <x v="0"/>
    <x v="0"/>
    <s v="Große Schneidemaschine Lachnit"/>
    <n v="1100"/>
  </r>
  <r>
    <x v="1"/>
    <x v="0"/>
    <n v="23500101"/>
    <x v="886"/>
    <d v="2021-09-17T00:00:00"/>
    <x v="2"/>
    <n v="7000124504"/>
    <n v="300.5"/>
    <x v="0"/>
    <x v="0"/>
    <n v="300.5"/>
    <n v="3.0956999999999999"/>
    <n v="930.25784999999996"/>
    <x v="0"/>
    <x v="0"/>
    <s v="Kleine Schneidemaschine Käseteiler"/>
    <n v="1200"/>
  </r>
  <r>
    <x v="1"/>
    <x v="0"/>
    <n v="23500105"/>
    <x v="802"/>
    <d v="2021-09-17T00:00:00"/>
    <x v="2"/>
    <n v="7000124374"/>
    <n v="1814"/>
    <x v="0"/>
    <x v="0"/>
    <n v="1814"/>
    <n v="4.6020000000000003"/>
    <n v="8348.0280000000002"/>
    <x v="0"/>
    <x v="0"/>
    <s v="Große Schneidemaschine Lachnit"/>
    <n v="1100"/>
  </r>
  <r>
    <x v="1"/>
    <x v="0"/>
    <n v="23500106"/>
    <x v="768"/>
    <d v="2021-09-17T00:00:00"/>
    <x v="2"/>
    <n v="7000124376"/>
    <n v="1899"/>
    <x v="0"/>
    <x v="0"/>
    <n v="1899"/>
    <n v="4.6021000000000001"/>
    <n v="8739.3878999999997"/>
    <x v="0"/>
    <x v="0"/>
    <s v="Große Schneidemaschine Lachnit"/>
    <n v="1100"/>
  </r>
  <r>
    <x v="1"/>
    <x v="0"/>
    <n v="23500290"/>
    <x v="2"/>
    <d v="2021-09-17T00:00:00"/>
    <x v="2"/>
    <n v="7000124434"/>
    <n v="137"/>
    <x v="0"/>
    <x v="0"/>
    <n v="137"/>
    <n v="2.8834"/>
    <n v="395.0258"/>
    <x v="0"/>
    <x v="0"/>
    <s v="Wolf Zutatenvorbereitung"/>
    <n v="1430"/>
  </r>
  <r>
    <x v="1"/>
    <x v="0"/>
    <n v="23500291"/>
    <x v="3"/>
    <d v="2021-09-17T00:00:00"/>
    <x v="2"/>
    <n v="7000124435"/>
    <n v="130"/>
    <x v="0"/>
    <x v="0"/>
    <n v="130"/>
    <n v="1.9869000000000001"/>
    <n v="258.29700000000003"/>
    <x v="0"/>
    <x v="0"/>
    <s v="Wolf Zutatenvorbereitung"/>
    <n v="1430"/>
  </r>
  <r>
    <x v="1"/>
    <x v="0"/>
    <n v="23500302"/>
    <x v="4"/>
    <d v="2021-09-17T00:00:00"/>
    <x v="2"/>
    <n v="7000124362"/>
    <n v="745"/>
    <x v="0"/>
    <x v="0"/>
    <n v="745"/>
    <n v="5.6374000000000004"/>
    <n v="4199.8630000000003"/>
    <x v="0"/>
    <x v="0"/>
    <s v="Holac Zutatenvorbereitung"/>
    <n v="1410"/>
  </r>
  <r>
    <x v="1"/>
    <x v="0"/>
    <n v="23500306"/>
    <x v="5"/>
    <d v="2021-09-17T00:00:00"/>
    <x v="2"/>
    <n v="7000124436"/>
    <n v="67.5"/>
    <x v="0"/>
    <x v="0"/>
    <n v="67.5"/>
    <n v="2.0354000000000001"/>
    <n v="137.3895"/>
    <x v="0"/>
    <x v="0"/>
    <s v="Wolf Zutatenvorbereitung"/>
    <n v="1430"/>
  </r>
  <r>
    <x v="1"/>
    <x v="0"/>
    <n v="23500307"/>
    <x v="6"/>
    <d v="2021-09-17T00:00:00"/>
    <x v="2"/>
    <n v="7000124437"/>
    <n v="160"/>
    <x v="0"/>
    <x v="0"/>
    <n v="160"/>
    <n v="2.9201000000000001"/>
    <n v="467.21600000000001"/>
    <x v="0"/>
    <x v="0"/>
    <s v="Wolf Zutatenvorbereitung"/>
    <n v="1430"/>
  </r>
  <r>
    <x v="1"/>
    <x v="0"/>
    <n v="23500396"/>
    <x v="147"/>
    <d v="2021-09-17T00:00:00"/>
    <x v="2"/>
    <n v="7000122245"/>
    <n v="60"/>
    <x v="0"/>
    <x v="0"/>
    <n v="60"/>
    <n v="8.2918000000000003"/>
    <n v="497.50799999999998"/>
    <x v="4"/>
    <x v="1"/>
    <s v="Röstofen"/>
    <n v="5420"/>
  </r>
  <r>
    <x v="1"/>
    <x v="0"/>
    <n v="23500440"/>
    <x v="888"/>
    <d v="2021-09-17T00:00:00"/>
    <x v="2"/>
    <n v="7000124506"/>
    <n v="250"/>
    <x v="0"/>
    <x v="0"/>
    <n v="250"/>
    <n v="3.9664000000000001"/>
    <n v="991.6"/>
    <x v="0"/>
    <x v="0"/>
    <s v="Kleine Schneidemaschine Käseteiler"/>
    <n v="1200"/>
  </r>
  <r>
    <x v="1"/>
    <x v="0"/>
    <n v="29600001"/>
    <x v="604"/>
    <d v="2021-09-17T00:00:00"/>
    <x v="2"/>
    <n v="7000124432"/>
    <n v="6736"/>
    <x v="0"/>
    <x v="0"/>
    <n v="6736"/>
    <n v="2"/>
    <n v="13472"/>
    <x v="0"/>
    <x v="0"/>
    <s v="Rohware aus-/umpacken, vorbereiten"/>
    <n v="1300"/>
  </r>
  <r>
    <x v="1"/>
    <x v="0"/>
    <n v="29600003"/>
    <x v="150"/>
    <d v="2021-09-17T00:00:00"/>
    <x v="2"/>
    <n v="7000124664"/>
    <n v="1305"/>
    <x v="0"/>
    <x v="0"/>
    <n v="1305"/>
    <n v="2.0516999999999999"/>
    <n v="2677.4684999999999"/>
    <x v="0"/>
    <x v="0"/>
    <s v="Rohware aus-/umpacken, vorbereiten"/>
    <n v="1300"/>
  </r>
  <r>
    <x v="1"/>
    <x v="0"/>
    <n v="29600003"/>
    <x v="150"/>
    <d v="2021-09-17T00:00:00"/>
    <x v="2"/>
    <n v="7000124975"/>
    <n v="3512"/>
    <x v="0"/>
    <x v="0"/>
    <n v="3512"/>
    <n v="2.0516999999999999"/>
    <n v="7205.5703999999996"/>
    <x v="0"/>
    <x v="0"/>
    <s v="Rohware aus-/umpacken, vorbereiten"/>
    <n v="1300"/>
  </r>
  <r>
    <x v="1"/>
    <x v="0"/>
    <n v="29600004"/>
    <x v="302"/>
    <d v="2021-09-17T00:00:00"/>
    <x v="2"/>
    <n v="7000124518"/>
    <n v="5401.8580000000002"/>
    <x v="0"/>
    <x v="0"/>
    <n v="5401.8580000000002"/>
    <n v="2.0175999999999998"/>
    <n v="10898.788700999999"/>
    <x v="0"/>
    <x v="0"/>
    <s v="Rohware aus-/umpacken, vorbereiten"/>
    <n v="1300"/>
  </r>
  <r>
    <x v="1"/>
    <x v="0"/>
    <n v="29600005"/>
    <x v="151"/>
    <d v="2021-09-17T00:00:00"/>
    <x v="2"/>
    <n v="7000124572"/>
    <n v="640"/>
    <x v="0"/>
    <x v="0"/>
    <n v="640"/>
    <n v="2"/>
    <n v="1280"/>
    <x v="0"/>
    <x v="0"/>
    <s v="Rohware aus-/umpacken, vorbereiten"/>
    <n v="1300"/>
  </r>
  <r>
    <x v="1"/>
    <x v="0"/>
    <n v="29600005"/>
    <x v="151"/>
    <d v="2021-09-17T00:00:00"/>
    <x v="2"/>
    <n v="7000124665"/>
    <n v="1141"/>
    <x v="0"/>
    <x v="0"/>
    <n v="1141"/>
    <n v="2"/>
    <n v="2282"/>
    <x v="0"/>
    <x v="0"/>
    <s v="Rohware aus-/umpacken, vorbereiten"/>
    <n v="1300"/>
  </r>
  <r>
    <x v="1"/>
    <x v="0"/>
    <n v="29600005"/>
    <x v="151"/>
    <d v="2021-09-17T00:00:00"/>
    <x v="2"/>
    <n v="7000124976"/>
    <n v="832"/>
    <x v="0"/>
    <x v="0"/>
    <n v="832"/>
    <n v="2"/>
    <n v="1664"/>
    <x v="0"/>
    <x v="0"/>
    <s v="Rohware aus-/umpacken, vorbereiten"/>
    <n v="1300"/>
  </r>
  <r>
    <x v="1"/>
    <x v="0"/>
    <n v="29600006"/>
    <x v="462"/>
    <d v="2021-09-17T00:00:00"/>
    <x v="2"/>
    <n v="7000124573"/>
    <n v="387"/>
    <x v="0"/>
    <x v="0"/>
    <n v="387"/>
    <n v="1.5"/>
    <n v="580.5"/>
    <x v="0"/>
    <x v="0"/>
    <s v="Rohware aus-/umpacken, vorbereiten"/>
    <n v="1300"/>
  </r>
  <r>
    <x v="1"/>
    <x v="0"/>
    <n v="29600006"/>
    <x v="462"/>
    <d v="2021-09-17T00:00:00"/>
    <x v="2"/>
    <n v="7000124666"/>
    <n v="1350"/>
    <x v="0"/>
    <x v="0"/>
    <n v="1350"/>
    <n v="1.5"/>
    <n v="2025"/>
    <x v="0"/>
    <x v="0"/>
    <s v="Rohware aus-/umpacken, vorbereiten"/>
    <n v="1300"/>
  </r>
  <r>
    <x v="1"/>
    <x v="0"/>
    <n v="29600006"/>
    <x v="462"/>
    <d v="2021-09-17T00:00:00"/>
    <x v="2"/>
    <n v="7000124977"/>
    <n v="400"/>
    <x v="0"/>
    <x v="0"/>
    <n v="400"/>
    <n v="1.5"/>
    <n v="600"/>
    <x v="0"/>
    <x v="0"/>
    <s v="Rohware aus-/umpacken, vorbereiten"/>
    <n v="1300"/>
  </r>
  <r>
    <x v="1"/>
    <x v="0"/>
    <n v="29600007"/>
    <x v="152"/>
    <d v="2021-09-17T00:00:00"/>
    <x v="2"/>
    <n v="7000124667"/>
    <n v="110"/>
    <x v="0"/>
    <x v="0"/>
    <n v="110"/>
    <n v="0.5"/>
    <n v="55"/>
    <x v="0"/>
    <x v="0"/>
    <s v="Rohware aus-/umpacken, vorbereiten"/>
    <n v="1300"/>
  </r>
  <r>
    <x v="1"/>
    <x v="0"/>
    <n v="31000169"/>
    <x v="158"/>
    <d v="2021-09-17T00:00:00"/>
    <x v="2"/>
    <n v="7000124294"/>
    <n v="2383"/>
    <x v="1"/>
    <x v="1"/>
    <n v="4599.1899999999996"/>
    <n v="5.9943999999999997"/>
    <n v="14284.655199999999"/>
    <x v="1"/>
    <x v="0"/>
    <s v="Füller unter Thrun 2"/>
    <n v="3030"/>
  </r>
  <r>
    <x v="1"/>
    <x v="0"/>
    <n v="31000234"/>
    <x v="912"/>
    <d v="2021-09-17T00:00:00"/>
    <x v="2"/>
    <n v="7000120982"/>
    <n v="245"/>
    <x v="1"/>
    <x v="1"/>
    <n v="0"/>
    <n v="41.058599999999998"/>
    <n v="10059.357"/>
    <x v="4"/>
    <x v="1"/>
    <s v="Linie 4"/>
    <n v="5004"/>
  </r>
  <r>
    <x v="1"/>
    <x v="0"/>
    <n v="32000049"/>
    <x v="16"/>
    <d v="2021-09-17T00:00:00"/>
    <x v="2"/>
    <n v="7000124256"/>
    <n v="679"/>
    <x v="1"/>
    <x v="1"/>
    <n v="4888.8"/>
    <n v="19.3871"/>
    <n v="13163.840899999999"/>
    <x v="1"/>
    <x v="0"/>
    <s v="Füller unter M2"/>
    <n v="3020"/>
  </r>
  <r>
    <x v="1"/>
    <x v="0"/>
    <n v="32000066"/>
    <x v="17"/>
    <d v="2021-09-17T00:00:00"/>
    <x v="2"/>
    <n v="7000124283"/>
    <n v="375"/>
    <x v="1"/>
    <x v="1"/>
    <n v="3487.5"/>
    <n v="25.763100000000001"/>
    <n v="9661.1625000000004"/>
    <x v="1"/>
    <x v="0"/>
    <s v="Füller unter M1"/>
    <n v="3010"/>
  </r>
  <r>
    <x v="1"/>
    <x v="0"/>
    <n v="32000067"/>
    <x v="18"/>
    <d v="2021-09-17T00:00:00"/>
    <x v="2"/>
    <n v="7000124288"/>
    <n v="139"/>
    <x v="1"/>
    <x v="1"/>
    <n v="1390"/>
    <n v="29.679400000000001"/>
    <n v="4125.4366"/>
    <x v="1"/>
    <x v="0"/>
    <s v="Füller unter M1"/>
    <n v="3010"/>
  </r>
  <r>
    <x v="1"/>
    <x v="0"/>
    <n v="32000069"/>
    <x v="19"/>
    <d v="2021-09-17T00:00:00"/>
    <x v="2"/>
    <n v="7000124289"/>
    <n v="411"/>
    <x v="1"/>
    <x v="1"/>
    <n v="4110"/>
    <n v="28.915199999999999"/>
    <n v="11884.147199999999"/>
    <x v="1"/>
    <x v="0"/>
    <s v="Füller unter M1"/>
    <n v="3010"/>
  </r>
  <r>
    <x v="1"/>
    <x v="0"/>
    <n v="32000081"/>
    <x v="891"/>
    <d v="2021-09-17T00:00:00"/>
    <x v="2"/>
    <n v="7000124293"/>
    <n v="34"/>
    <x v="1"/>
    <x v="1"/>
    <n v="227.8"/>
    <n v="19.492899999999999"/>
    <n v="662.7586"/>
    <x v="1"/>
    <x v="0"/>
    <s v="Füller unter M1"/>
    <n v="3010"/>
  </r>
  <r>
    <x v="1"/>
    <x v="0"/>
    <n v="32000086"/>
    <x v="674"/>
    <d v="2021-09-17T00:00:00"/>
    <x v="2"/>
    <n v="7000123790"/>
    <n v="896"/>
    <x v="0"/>
    <x v="0"/>
    <n v="896"/>
    <n v="4.1685999999999996"/>
    <n v="3735.0655999999999"/>
    <x v="0"/>
    <x v="0"/>
    <s v="Große Schneidemaschine Lachnit"/>
    <n v="1100"/>
  </r>
  <r>
    <x v="1"/>
    <x v="0"/>
    <n v="32000106"/>
    <x v="677"/>
    <d v="2021-09-17T00:00:00"/>
    <x v="2"/>
    <n v="7000124257"/>
    <n v="1304"/>
    <x v="1"/>
    <x v="1"/>
    <n v="9388.7999999999993"/>
    <n v="21.9801"/>
    <n v="28662.0504"/>
    <x v="1"/>
    <x v="0"/>
    <s v="Füller unter M2"/>
    <n v="3020"/>
  </r>
  <r>
    <x v="1"/>
    <x v="0"/>
    <n v="32000107"/>
    <x v="772"/>
    <d v="2021-09-17T00:00:00"/>
    <x v="2"/>
    <n v="7000124290"/>
    <n v="681"/>
    <x v="1"/>
    <x v="1"/>
    <n v="4903.2"/>
    <n v="20.6584"/>
    <n v="14068.3704"/>
    <x v="1"/>
    <x v="0"/>
    <s v="Füller unter M1"/>
    <n v="3010"/>
  </r>
  <r>
    <x v="1"/>
    <x v="0"/>
    <n v="35000176"/>
    <x v="25"/>
    <d v="2021-09-17T00:00:00"/>
    <x v="2"/>
    <n v="7000124319"/>
    <n v="3300"/>
    <x v="0"/>
    <x v="0"/>
    <n v="3300"/>
    <n v="2.6271"/>
    <n v="8669.43"/>
    <x v="2"/>
    <x v="0"/>
    <s v="Mischer 1"/>
    <n v="2040"/>
  </r>
  <r>
    <x v="1"/>
    <x v="0"/>
    <n v="35000176"/>
    <x v="25"/>
    <d v="2021-09-17T00:00:00"/>
    <x v="2"/>
    <n v="7000124319"/>
    <n v="3300"/>
    <x v="0"/>
    <x v="0"/>
    <n v="3300"/>
    <n v="2.6271"/>
    <n v="8669.43"/>
    <x v="2"/>
    <x v="0"/>
    <s v="Wolf M1"/>
    <n v="2070"/>
  </r>
  <r>
    <x v="1"/>
    <x v="0"/>
    <n v="35000268"/>
    <x v="170"/>
    <d v="2021-09-17T00:00:00"/>
    <x v="2"/>
    <n v="7000124399"/>
    <n v="3875"/>
    <x v="0"/>
    <x v="0"/>
    <n v="3875"/>
    <n v="2.5105"/>
    <n v="9728.1875"/>
    <x v="2"/>
    <x v="0"/>
    <s v="Thrun 2"/>
    <n v="2030"/>
  </r>
  <r>
    <x v="1"/>
    <x v="0"/>
    <n v="35000268"/>
    <x v="170"/>
    <d v="2021-09-17T00:00:00"/>
    <x v="2"/>
    <n v="7000124399"/>
    <n v="3875"/>
    <x v="0"/>
    <x v="0"/>
    <n v="3875"/>
    <n v="2.5105"/>
    <n v="9728.1875"/>
    <x v="2"/>
    <x v="0"/>
    <s v="Wolf Th2"/>
    <n v="2090"/>
  </r>
  <r>
    <x v="1"/>
    <x v="0"/>
    <n v="35000282"/>
    <x v="29"/>
    <d v="2021-09-17T00:00:00"/>
    <x v="2"/>
    <n v="7000124313"/>
    <n v="4800"/>
    <x v="0"/>
    <x v="0"/>
    <n v="4800"/>
    <n v="2.5482999999999998"/>
    <n v="12231.84"/>
    <x v="2"/>
    <x v="0"/>
    <s v="Mischer 2"/>
    <n v="2050"/>
  </r>
  <r>
    <x v="1"/>
    <x v="0"/>
    <n v="35000282"/>
    <x v="29"/>
    <d v="2021-09-17T00:00:00"/>
    <x v="2"/>
    <n v="7000124313"/>
    <n v="4800"/>
    <x v="0"/>
    <x v="0"/>
    <n v="4800"/>
    <n v="2.5482999999999998"/>
    <n v="12231.84"/>
    <x v="2"/>
    <x v="0"/>
    <s v="Wolf M2"/>
    <n v="2080"/>
  </r>
  <r>
    <x v="1"/>
    <x v="0"/>
    <n v="35000313"/>
    <x v="30"/>
    <d v="2021-09-17T00:00:00"/>
    <x v="2"/>
    <n v="7000124316"/>
    <n v="1500"/>
    <x v="0"/>
    <x v="0"/>
    <n v="1500"/>
    <n v="2.831"/>
    <n v="4246.5"/>
    <x v="2"/>
    <x v="0"/>
    <s v="Mischer 1"/>
    <n v="2040"/>
  </r>
  <r>
    <x v="1"/>
    <x v="0"/>
    <n v="35000313"/>
    <x v="30"/>
    <d v="2021-09-17T00:00:00"/>
    <x v="2"/>
    <n v="7000124316"/>
    <n v="1500"/>
    <x v="0"/>
    <x v="0"/>
    <n v="1500"/>
    <n v="2.831"/>
    <n v="4246.5"/>
    <x v="2"/>
    <x v="0"/>
    <s v="Wolf M1"/>
    <n v="2070"/>
  </r>
  <r>
    <x v="1"/>
    <x v="0"/>
    <n v="35000315"/>
    <x v="31"/>
    <d v="2021-09-17T00:00:00"/>
    <x v="2"/>
    <n v="7000124317"/>
    <n v="4200"/>
    <x v="0"/>
    <x v="0"/>
    <n v="4200"/>
    <n v="2.7545999999999999"/>
    <n v="11569.32"/>
    <x v="2"/>
    <x v="0"/>
    <s v="Mischer 1"/>
    <n v="2040"/>
  </r>
  <r>
    <x v="1"/>
    <x v="0"/>
    <n v="35000315"/>
    <x v="31"/>
    <d v="2021-09-17T00:00:00"/>
    <x v="2"/>
    <n v="7000124317"/>
    <n v="4200"/>
    <x v="0"/>
    <x v="0"/>
    <n v="4200"/>
    <n v="2.7545999999999999"/>
    <n v="11569.32"/>
    <x v="2"/>
    <x v="0"/>
    <s v="Wolf M1"/>
    <n v="2070"/>
  </r>
  <r>
    <x v="1"/>
    <x v="0"/>
    <n v="35000350"/>
    <x v="32"/>
    <d v="2021-09-17T00:00:00"/>
    <x v="2"/>
    <n v="7000124314"/>
    <n v="8100"/>
    <x v="0"/>
    <x v="0"/>
    <n v="8100"/>
    <n v="2.9060000000000001"/>
    <n v="23538.6"/>
    <x v="2"/>
    <x v="0"/>
    <s v="Mischer 2"/>
    <n v="2050"/>
  </r>
  <r>
    <x v="1"/>
    <x v="0"/>
    <n v="35000350"/>
    <x v="32"/>
    <d v="2021-09-17T00:00:00"/>
    <x v="2"/>
    <n v="7000124314"/>
    <n v="8100"/>
    <x v="0"/>
    <x v="0"/>
    <n v="8100"/>
    <n v="2.9060000000000001"/>
    <n v="23538.6"/>
    <x v="2"/>
    <x v="0"/>
    <s v="Wolf M2"/>
    <n v="2080"/>
  </r>
  <r>
    <x v="1"/>
    <x v="0"/>
    <n v="35000351"/>
    <x v="33"/>
    <d v="2021-09-17T00:00:00"/>
    <x v="2"/>
    <n v="7000124318"/>
    <n v="4800"/>
    <x v="0"/>
    <x v="0"/>
    <n v="4800"/>
    <n v="2.7244999999999999"/>
    <n v="13077.6"/>
    <x v="2"/>
    <x v="0"/>
    <s v="Mischer 1"/>
    <n v="2040"/>
  </r>
  <r>
    <x v="1"/>
    <x v="0"/>
    <n v="35000351"/>
    <x v="33"/>
    <d v="2021-09-17T00:00:00"/>
    <x v="2"/>
    <n v="7000124318"/>
    <n v="4800"/>
    <x v="0"/>
    <x v="0"/>
    <n v="4800"/>
    <n v="2.7244999999999999"/>
    <n v="13077.6"/>
    <x v="2"/>
    <x v="0"/>
    <s v="Wolf M1"/>
    <n v="2070"/>
  </r>
  <r>
    <x v="1"/>
    <x v="0"/>
    <n v="47000120"/>
    <x v="36"/>
    <d v="2021-09-17T00:00:00"/>
    <x v="2"/>
    <n v="7000122630"/>
    <n v="15494"/>
    <x v="1"/>
    <x v="1"/>
    <n v="3098.8"/>
    <n v="0.74370000000000003"/>
    <n v="11522.8878"/>
    <x v="3"/>
    <x v="1"/>
    <s v="Linie 16"/>
    <n v="5016"/>
  </r>
  <r>
    <x v="1"/>
    <x v="0"/>
    <n v="47000597"/>
    <x v="37"/>
    <d v="2021-09-17T00:00:00"/>
    <x v="2"/>
    <n v="7000122143"/>
    <n v="34859"/>
    <x v="1"/>
    <x v="1"/>
    <n v="5228.8500000000004"/>
    <n v="0.67290000000000005"/>
    <n v="23456.6211"/>
    <x v="4"/>
    <x v="1"/>
    <s v="Linie 34"/>
    <n v="5034"/>
  </r>
  <r>
    <x v="1"/>
    <x v="0"/>
    <n v="47000823"/>
    <x v="179"/>
    <d v="2021-09-17T00:00:00"/>
    <x v="2"/>
    <n v="7000122136"/>
    <n v="2429"/>
    <x v="1"/>
    <x v="1"/>
    <n v="364.35"/>
    <n v="0.7006"/>
    <n v="1701.7574"/>
    <x v="4"/>
    <x v="1"/>
    <s v="Linie 34"/>
    <n v="5034"/>
  </r>
  <r>
    <x v="1"/>
    <x v="0"/>
    <n v="47000824"/>
    <x v="180"/>
    <d v="2021-09-17T00:00:00"/>
    <x v="2"/>
    <n v="7000122137"/>
    <n v="2058"/>
    <x v="1"/>
    <x v="1"/>
    <n v="308.7"/>
    <n v="0.75009999999999999"/>
    <n v="1543.7058"/>
    <x v="4"/>
    <x v="1"/>
    <s v="Linie 34"/>
    <n v="5034"/>
  </r>
  <r>
    <x v="1"/>
    <x v="0"/>
    <n v="47000825"/>
    <x v="181"/>
    <d v="2021-09-17T00:00:00"/>
    <x v="2"/>
    <n v="7000122138"/>
    <n v="1176"/>
    <x v="1"/>
    <x v="1"/>
    <n v="176.4"/>
    <n v="0.69069999999999998"/>
    <n v="812.26319999999998"/>
    <x v="4"/>
    <x v="1"/>
    <s v="Linie 34"/>
    <n v="5034"/>
  </r>
  <r>
    <x v="1"/>
    <x v="0"/>
    <n v="47000849"/>
    <x v="39"/>
    <d v="2021-09-17T00:00:00"/>
    <x v="2"/>
    <n v="7000122601"/>
    <n v="1440"/>
    <x v="1"/>
    <x v="1"/>
    <n v="3110.4"/>
    <n v="9.3513000000000002"/>
    <n v="13465.871999999999"/>
    <x v="4"/>
    <x v="1"/>
    <s v="Linie 3"/>
    <n v="5003"/>
  </r>
  <r>
    <x v="1"/>
    <x v="0"/>
    <n v="47000995"/>
    <x v="476"/>
    <d v="2021-09-17T00:00:00"/>
    <x v="2"/>
    <n v="7000122144"/>
    <n v="25922"/>
    <x v="1"/>
    <x v="1"/>
    <n v="3888.3"/>
    <n v="0.70760000000000001"/>
    <n v="18342.407200000001"/>
    <x v="4"/>
    <x v="1"/>
    <s v="Linie 34"/>
    <n v="5034"/>
  </r>
  <r>
    <x v="1"/>
    <x v="0"/>
    <n v="47001019"/>
    <x v="894"/>
    <d v="2021-09-17T00:00:00"/>
    <x v="2"/>
    <n v="7000122196"/>
    <n v="3069"/>
    <x v="1"/>
    <x v="1"/>
    <n v="460.35"/>
    <n v="0.66159999999999997"/>
    <n v="2030.4503999999999"/>
    <x v="3"/>
    <x v="1"/>
    <s v="Linie 11"/>
    <n v="5011"/>
  </r>
  <r>
    <x v="1"/>
    <x v="0"/>
    <n v="47001037"/>
    <x v="547"/>
    <d v="2021-09-17T00:00:00"/>
    <x v="2"/>
    <n v="7000115238"/>
    <n v="6478"/>
    <x v="1"/>
    <x v="1"/>
    <n v="1619.5"/>
    <n v="1.0668"/>
    <n v="6910.7304000000004"/>
    <x v="3"/>
    <x v="1"/>
    <s v="Linie 16"/>
    <n v="5016"/>
  </r>
  <r>
    <x v="1"/>
    <x v="0"/>
    <n v="47001043"/>
    <x v="549"/>
    <d v="2021-09-17T00:00:00"/>
    <x v="2"/>
    <n v="7000115242"/>
    <n v="462"/>
    <x v="1"/>
    <x v="1"/>
    <n v="115.5"/>
    <n v="1.0626"/>
    <n v="490.9212"/>
    <x v="3"/>
    <x v="1"/>
    <s v="Linie 16"/>
    <n v="5016"/>
  </r>
  <r>
    <x v="1"/>
    <x v="0"/>
    <n v="48000058"/>
    <x v="734"/>
    <d v="2021-09-17T00:00:00"/>
    <x v="2"/>
    <n v="7000124151"/>
    <n v="0"/>
    <x v="1"/>
    <x v="1"/>
    <n v="0"/>
    <n v="0.89649999999999996"/>
    <n v="0"/>
    <x v="4"/>
    <x v="1"/>
    <s v="Linie 2"/>
    <n v="5002"/>
  </r>
  <r>
    <x v="1"/>
    <x v="0"/>
    <n v="48000117"/>
    <x v="195"/>
    <d v="2021-09-17T00:00:00"/>
    <x v="2"/>
    <n v="7000120405"/>
    <n v="7766"/>
    <x v="1"/>
    <x v="1"/>
    <n v="1553.2"/>
    <n v="1.0744"/>
    <n v="8343.7903999999999"/>
    <x v="4"/>
    <x v="1"/>
    <s v="Linie 15"/>
    <n v="5015"/>
  </r>
  <r>
    <x v="1"/>
    <x v="0"/>
    <n v="48000118"/>
    <x v="550"/>
    <d v="2021-09-17T00:00:00"/>
    <x v="2"/>
    <n v="7000120407"/>
    <n v="12048"/>
    <x v="1"/>
    <x v="1"/>
    <n v="2409.6"/>
    <n v="0.98509999999999998"/>
    <n v="11868.4848"/>
    <x v="4"/>
    <x v="1"/>
    <s v="Linie 15"/>
    <n v="5015"/>
  </r>
  <r>
    <x v="1"/>
    <x v="0"/>
    <n v="48000954"/>
    <x v="740"/>
    <d v="2021-09-17T00:00:00"/>
    <x v="2"/>
    <n v="7000120414"/>
    <n v="7192"/>
    <x v="1"/>
    <x v="1"/>
    <n v="1438.4"/>
    <n v="1.1083000000000001"/>
    <n v="7970.8936000000003"/>
    <x v="4"/>
    <x v="1"/>
    <s v="Linie 15"/>
    <n v="5015"/>
  </r>
  <r>
    <x v="1"/>
    <x v="0"/>
    <n v="48001016"/>
    <x v="743"/>
    <d v="2021-09-17T00:00:00"/>
    <x v="2"/>
    <n v="7000117822"/>
    <n v="0"/>
    <x v="1"/>
    <x v="1"/>
    <n v="0"/>
    <n v="0.90580000000000005"/>
    <n v="0"/>
    <x v="4"/>
    <x v="1"/>
    <s v="Linie 2"/>
    <n v="5002"/>
  </r>
  <r>
    <x v="1"/>
    <x v="0"/>
    <n v="48001054"/>
    <x v="942"/>
    <d v="2021-09-17T00:00:00"/>
    <x v="2"/>
    <n v="7000122022"/>
    <n v="3970"/>
    <x v="1"/>
    <x v="1"/>
    <n v="794"/>
    <n v="1.1145"/>
    <n v="4424.5649999999996"/>
    <x v="4"/>
    <x v="1"/>
    <s v="Linie 15"/>
    <n v="5015"/>
  </r>
  <r>
    <x v="1"/>
    <x v="0"/>
    <n v="48001091"/>
    <x v="1030"/>
    <d v="2021-09-17T00:00:00"/>
    <x v="2"/>
    <n v="7000122250"/>
    <n v="816"/>
    <x v="1"/>
    <x v="1"/>
    <n v="244.8"/>
    <n v="1.6848000000000001"/>
    <n v="1374.7968000000001"/>
    <x v="5"/>
    <x v="2"/>
    <s v="Linie 30"/>
    <n v="5030"/>
  </r>
  <r>
    <x v="1"/>
    <x v="0"/>
    <n v="48001092"/>
    <x v="1031"/>
    <d v="2021-09-17T00:00:00"/>
    <x v="2"/>
    <n v="7000122251"/>
    <n v="2352"/>
    <x v="1"/>
    <x v="1"/>
    <n v="705.6"/>
    <n v="1.7459"/>
    <n v="4106.3567999999996"/>
    <x v="5"/>
    <x v="2"/>
    <s v="Linie 30"/>
    <n v="5030"/>
  </r>
  <r>
    <x v="1"/>
    <x v="0"/>
    <n v="48001095"/>
    <x v="1032"/>
    <d v="2021-09-17T00:00:00"/>
    <x v="2"/>
    <n v="7000122252"/>
    <n v="576"/>
    <x v="1"/>
    <x v="1"/>
    <n v="172.8"/>
    <n v="1.6282000000000001"/>
    <n v="937.84320000000002"/>
    <x v="5"/>
    <x v="2"/>
    <s v="Linie 30"/>
    <n v="5030"/>
  </r>
  <r>
    <x v="1"/>
    <x v="0"/>
    <n v="48001096"/>
    <x v="1033"/>
    <d v="2021-09-17T00:00:00"/>
    <x v="2"/>
    <n v="7000122253"/>
    <n v="1920"/>
    <x v="1"/>
    <x v="1"/>
    <n v="576"/>
    <n v="1.6282000000000001"/>
    <n v="3126.1439999999998"/>
    <x v="5"/>
    <x v="2"/>
    <s v="Linie 30"/>
    <n v="5030"/>
  </r>
  <r>
    <x v="1"/>
    <x v="0"/>
    <n v="48001099"/>
    <x v="1034"/>
    <d v="2021-09-17T00:00:00"/>
    <x v="2"/>
    <n v="7000122254"/>
    <n v="1584"/>
    <x v="1"/>
    <x v="1"/>
    <n v="475.2"/>
    <n v="1.5325"/>
    <n v="2427.48"/>
    <x v="5"/>
    <x v="2"/>
    <s v="Linie 30"/>
    <n v="5030"/>
  </r>
  <r>
    <x v="1"/>
    <x v="0"/>
    <n v="48001100"/>
    <x v="1035"/>
    <d v="2021-09-17T00:00:00"/>
    <x v="2"/>
    <n v="7000122255"/>
    <n v="4320"/>
    <x v="1"/>
    <x v="1"/>
    <n v="1296"/>
    <n v="1.5325"/>
    <n v="6620.4"/>
    <x v="5"/>
    <x v="2"/>
    <s v="Linie 30"/>
    <n v="5030"/>
  </r>
  <r>
    <x v="1"/>
    <x v="0"/>
    <n v="48001103"/>
    <x v="1036"/>
    <d v="2021-09-17T00:00:00"/>
    <x v="2"/>
    <n v="7000122256"/>
    <n v="1452"/>
    <x v="1"/>
    <x v="1"/>
    <n v="435.6"/>
    <n v="1.5654999999999999"/>
    <n v="2273.1060000000002"/>
    <x v="5"/>
    <x v="2"/>
    <s v="Linie 30"/>
    <n v="5030"/>
  </r>
  <r>
    <x v="1"/>
    <x v="0"/>
    <n v="48001104"/>
    <x v="1037"/>
    <d v="2021-09-17T00:00:00"/>
    <x v="2"/>
    <n v="7000122257"/>
    <n v="2544"/>
    <x v="1"/>
    <x v="1"/>
    <n v="763.2"/>
    <n v="1.5654999999999999"/>
    <n v="3982.6320000000001"/>
    <x v="5"/>
    <x v="2"/>
    <s v="Linie 30"/>
    <n v="5030"/>
  </r>
  <r>
    <x v="1"/>
    <x v="0"/>
    <n v="49500033"/>
    <x v="895"/>
    <d v="2021-09-17T00:00:00"/>
    <x v="2"/>
    <n v="7000122283"/>
    <n v="4310"/>
    <x v="0"/>
    <x v="0"/>
    <n v="4310"/>
    <n v="1.014"/>
    <n v="4370.34"/>
    <x v="0"/>
    <x v="0"/>
    <s v="Vacumierung"/>
    <n v="5902"/>
  </r>
  <r>
    <x v="1"/>
    <x v="0"/>
    <n v="49500050"/>
    <x v="852"/>
    <d v="2021-09-17T00:00:00"/>
    <x v="2"/>
    <n v="7000124485"/>
    <n v="535"/>
    <x v="0"/>
    <x v="0"/>
    <n v="535"/>
    <n v="1.514"/>
    <n v="809.99"/>
    <x v="0"/>
    <x v="0"/>
    <s v="Vacumierung"/>
    <n v="5902"/>
  </r>
  <r>
    <x v="1"/>
    <x v="0"/>
    <n v="49500056"/>
    <x v="745"/>
    <d v="2021-09-17T00:00:00"/>
    <x v="2"/>
    <n v="7000124320"/>
    <n v="550"/>
    <x v="0"/>
    <x v="0"/>
    <n v="550"/>
    <n v="2.214"/>
    <n v="1217.7"/>
    <x v="0"/>
    <x v="0"/>
    <s v="Vacumierung"/>
    <n v="5902"/>
  </r>
  <r>
    <x v="1"/>
    <x v="0"/>
    <n v="49500063"/>
    <x v="346"/>
    <d v="2021-09-17T00:00:00"/>
    <x v="2"/>
    <n v="7000124513"/>
    <n v="387"/>
    <x v="0"/>
    <x v="0"/>
    <n v="387"/>
    <n v="2.214"/>
    <n v="856.81799999999998"/>
    <x v="0"/>
    <x v="0"/>
    <s v="Vacumierung"/>
    <n v="5902"/>
  </r>
  <r>
    <x v="1"/>
    <x v="0"/>
    <n v="49500118"/>
    <x v="50"/>
    <d v="2021-09-17T00:00:00"/>
    <x v="2"/>
    <n v="7000124514"/>
    <n v="52"/>
    <x v="0"/>
    <x v="0"/>
    <n v="52"/>
    <n v="1.1740999999999999"/>
    <n v="61.053199999999997"/>
    <x v="0"/>
    <x v="0"/>
    <s v="Vacumierung"/>
    <n v="5902"/>
  </r>
  <r>
    <x v="1"/>
    <x v="0"/>
    <n v="49500127"/>
    <x v="349"/>
    <d v="2021-09-17T00:00:00"/>
    <x v="2"/>
    <n v="7000124528"/>
    <n v="2394"/>
    <x v="0"/>
    <x v="0"/>
    <n v="2394"/>
    <n v="2.0139999999999998"/>
    <n v="4821.5159999999996"/>
    <x v="0"/>
    <x v="0"/>
    <s v="Vacumierung"/>
    <n v="5902"/>
  </r>
  <r>
    <x v="1"/>
    <x v="0"/>
    <n v="49500132"/>
    <x v="350"/>
    <d v="2021-09-17T00:00:00"/>
    <x v="2"/>
    <n v="7000124519"/>
    <n v="1101"/>
    <x v="0"/>
    <x v="0"/>
    <n v="1101"/>
    <n v="2.0139999999999998"/>
    <n v="2217.4140000000002"/>
    <x v="0"/>
    <x v="0"/>
    <s v="Vacumierung"/>
    <n v="5902"/>
  </r>
  <r>
    <x v="1"/>
    <x v="0"/>
    <n v="49500172"/>
    <x v="685"/>
    <d v="2021-09-17T00:00:00"/>
    <x v="2"/>
    <n v="7000124321"/>
    <n v="382"/>
    <x v="0"/>
    <x v="0"/>
    <n v="382"/>
    <n v="2.0139999999999998"/>
    <n v="769.34799999999996"/>
    <x v="0"/>
    <x v="0"/>
    <s v="Vacumierung"/>
    <n v="5902"/>
  </r>
  <r>
    <x v="1"/>
    <x v="0"/>
    <n v="49500174"/>
    <x v="896"/>
    <d v="2021-09-17T00:00:00"/>
    <x v="2"/>
    <n v="7000124515"/>
    <n v="251"/>
    <x v="0"/>
    <x v="0"/>
    <n v="251"/>
    <n v="2.214"/>
    <n v="555.71400000000006"/>
    <x v="0"/>
    <x v="0"/>
    <s v="Vacumierung"/>
    <n v="5902"/>
  </r>
  <r>
    <x v="1"/>
    <x v="0"/>
    <n v="49500178"/>
    <x v="53"/>
    <d v="2021-09-17T00:00:00"/>
    <x v="2"/>
    <n v="7000122837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7T00:00:00"/>
    <x v="2"/>
    <n v="7000122839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7T00:00:00"/>
    <x v="2"/>
    <n v="7000122841"/>
    <n v="828"/>
    <x v="1"/>
    <x v="1"/>
    <n v="165.6"/>
    <n v="0.36659999999999998"/>
    <n v="303.54480000000001"/>
    <x v="3"/>
    <x v="1"/>
    <s v="Linie 9"/>
    <n v="5009"/>
  </r>
  <r>
    <x v="1"/>
    <x v="0"/>
    <n v="49500184"/>
    <x v="58"/>
    <d v="2021-09-17T00:00:00"/>
    <x v="2"/>
    <n v="7000122842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17T00:00:00"/>
    <x v="2"/>
    <n v="700012284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17T00:00:00"/>
    <x v="2"/>
    <n v="7000122844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17T00:00:00"/>
    <x v="2"/>
    <n v="7000124322"/>
    <n v="625"/>
    <x v="0"/>
    <x v="0"/>
    <n v="625"/>
    <n v="2.5139999999999998"/>
    <n v="1571.25"/>
    <x v="0"/>
    <x v="0"/>
    <s v="Vacumierung"/>
    <n v="5902"/>
  </r>
  <r>
    <x v="1"/>
    <x v="0"/>
    <n v="49500191"/>
    <x v="489"/>
    <d v="2021-09-17T00:00:00"/>
    <x v="2"/>
    <n v="7000124360"/>
    <n v="926"/>
    <x v="0"/>
    <x v="0"/>
    <n v="926"/>
    <n v="2.214"/>
    <n v="2050.1640000000002"/>
    <x v="0"/>
    <x v="0"/>
    <s v="Vacumierung"/>
    <n v="5902"/>
  </r>
  <r>
    <x v="1"/>
    <x v="0"/>
    <n v="49500192"/>
    <x v="630"/>
    <d v="2021-09-17T00:00:00"/>
    <x v="2"/>
    <n v="7000124361"/>
    <n v="246"/>
    <x v="0"/>
    <x v="0"/>
    <n v="246"/>
    <n v="1.514"/>
    <n v="372.44400000000002"/>
    <x v="0"/>
    <x v="0"/>
    <s v="Vacumierung"/>
    <n v="5902"/>
  </r>
  <r>
    <x v="1"/>
    <x v="0"/>
    <n v="50000223"/>
    <x v="68"/>
    <d v="2021-09-17T00:00:00"/>
    <x v="2"/>
    <n v="7000123060"/>
    <n v="1560"/>
    <x v="2"/>
    <x v="2"/>
    <n v="3120"/>
    <n v="9.4812999999999992"/>
    <n v="14790.828"/>
    <x v="7"/>
    <x v="4"/>
    <s v="Subunternehmer"/>
    <n v="9999"/>
  </r>
  <r>
    <x v="1"/>
    <x v="0"/>
    <n v="50000296"/>
    <x v="69"/>
    <d v="2021-09-17T00:00:00"/>
    <x v="2"/>
    <n v="7000123039"/>
    <n v="4400"/>
    <x v="2"/>
    <x v="2"/>
    <n v="8448"/>
    <n v="7.8178000000000001"/>
    <n v="34398.32"/>
    <x v="7"/>
    <x v="4"/>
    <s v="Subunternehmer"/>
    <n v="9999"/>
  </r>
  <r>
    <x v="1"/>
    <x v="0"/>
    <n v="57000069"/>
    <x v="1038"/>
    <d v="2021-09-17T00:00:00"/>
    <x v="2"/>
    <n v="7000124302"/>
    <n v="3"/>
    <x v="2"/>
    <x v="2"/>
    <n v="12"/>
    <n v="13.8459"/>
    <n v="41.537700000000001"/>
    <x v="6"/>
    <x v="3"/>
    <s v="EVP L3 Torten / Blöcke"/>
    <n v="6120"/>
  </r>
  <r>
    <x v="1"/>
    <x v="0"/>
    <n v="57000089"/>
    <x v="786"/>
    <d v="2021-09-17T00:00:00"/>
    <x v="2"/>
    <n v="7000122897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2898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2899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3521"/>
    <n v="0"/>
    <x v="2"/>
    <x v="2"/>
    <n v="0"/>
    <n v="16.002199999999998"/>
    <n v="0"/>
    <x v="6"/>
    <x v="3"/>
    <s v="EVP L3 Torten / Blöcke"/>
    <n v="6120"/>
  </r>
  <r>
    <x v="1"/>
    <x v="0"/>
    <n v="57000097"/>
    <x v="688"/>
    <d v="2021-09-17T00:00:00"/>
    <x v="2"/>
    <n v="7000123340"/>
    <n v="0"/>
    <x v="2"/>
    <x v="2"/>
    <n v="0"/>
    <n v="4.9330999999999996"/>
    <n v="0"/>
    <x v="4"/>
    <x v="1"/>
    <s v="Linie 4"/>
    <n v="5004"/>
  </r>
  <r>
    <x v="1"/>
    <x v="0"/>
    <n v="57000116"/>
    <x v="824"/>
    <d v="2021-09-17T00:00:00"/>
    <x v="2"/>
    <n v="7000124234"/>
    <n v="43"/>
    <x v="2"/>
    <x v="2"/>
    <n v="43"/>
    <n v="4.4908999999999999"/>
    <n v="193.1087"/>
    <x v="4"/>
    <x v="1"/>
    <s v="Linie 4"/>
    <n v="5004"/>
  </r>
  <r>
    <x v="1"/>
    <x v="0"/>
    <n v="57000164"/>
    <x v="208"/>
    <d v="2021-09-17T00:00:00"/>
    <x v="2"/>
    <n v="7000123764"/>
    <n v="0"/>
    <x v="2"/>
    <x v="2"/>
    <n v="0"/>
    <n v="6.4859999999999998"/>
    <n v="0"/>
    <x v="4"/>
    <x v="1"/>
    <s v="Linie 4"/>
    <n v="5004"/>
  </r>
  <r>
    <x v="1"/>
    <x v="0"/>
    <n v="57000193"/>
    <x v="787"/>
    <d v="2021-09-17T00:00:00"/>
    <x v="2"/>
    <n v="7000123525"/>
    <n v="50"/>
    <x v="2"/>
    <x v="2"/>
    <n v="200"/>
    <n v="13.6526"/>
    <n v="682.63"/>
    <x v="6"/>
    <x v="3"/>
    <s v="EVP L3 Torten / Blöcke"/>
    <n v="6120"/>
  </r>
  <r>
    <x v="1"/>
    <x v="0"/>
    <n v="57000198"/>
    <x v="881"/>
    <d v="2021-09-17T00:00:00"/>
    <x v="2"/>
    <n v="7000124303"/>
    <n v="5"/>
    <x v="2"/>
    <x v="2"/>
    <n v="20"/>
    <n v="13.5343"/>
    <n v="67.671499999999995"/>
    <x v="6"/>
    <x v="3"/>
    <s v="EVP L3 Torten / Blöcke"/>
    <n v="6120"/>
  </r>
  <r>
    <x v="1"/>
    <x v="0"/>
    <n v="57000274"/>
    <x v="77"/>
    <d v="2021-09-17T00:00:00"/>
    <x v="2"/>
    <n v="7000121537"/>
    <n v="1148"/>
    <x v="2"/>
    <x v="2"/>
    <n v="2296"/>
    <n v="7.2601000000000004"/>
    <n v="8334.5948000000008"/>
    <x v="3"/>
    <x v="1"/>
    <s v="Wurstverpackung"/>
    <n v="5330"/>
  </r>
  <r>
    <x v="1"/>
    <x v="0"/>
    <n v="57000275"/>
    <x v="78"/>
    <d v="2021-09-17T00:00:00"/>
    <x v="2"/>
    <n v="7000124062"/>
    <n v="213"/>
    <x v="2"/>
    <x v="2"/>
    <n v="4260"/>
    <n v="30.503799999999998"/>
    <n v="6497.3094000000001"/>
    <x v="6"/>
    <x v="3"/>
    <s v="EVP L4 Beutel"/>
    <n v="6130"/>
  </r>
  <r>
    <x v="1"/>
    <x v="0"/>
    <n v="57000384"/>
    <x v="499"/>
    <d v="2021-09-17T00:00:00"/>
    <x v="2"/>
    <n v="7000122575"/>
    <n v="417"/>
    <x v="2"/>
    <x v="2"/>
    <n v="875.7"/>
    <n v="11.8094"/>
    <n v="4924.5198"/>
    <x v="3"/>
    <x v="1"/>
    <s v="Linie 9"/>
    <n v="5009"/>
  </r>
  <r>
    <x v="1"/>
    <x v="0"/>
    <n v="57000447"/>
    <x v="1039"/>
    <d v="2021-09-17T00:00:00"/>
    <x v="2"/>
    <n v="7000120898"/>
    <n v="734"/>
    <x v="2"/>
    <x v="2"/>
    <n v="1174.4000000000001"/>
    <n v="10.6578"/>
    <n v="7822.8252000000002"/>
    <x v="3"/>
    <x v="1"/>
    <s v="Linie 9"/>
    <n v="5009"/>
  </r>
  <r>
    <x v="1"/>
    <x v="0"/>
    <n v="57000496"/>
    <x v="564"/>
    <d v="2021-09-17T00:00:00"/>
    <x v="2"/>
    <n v="7000123433"/>
    <n v="512"/>
    <x v="2"/>
    <x v="2"/>
    <n v="1075.2"/>
    <n v="10.420299999999999"/>
    <n v="5335.1935999999996"/>
    <x v="7"/>
    <x v="4"/>
    <s v="Subunternehmer"/>
    <n v="9999"/>
  </r>
  <r>
    <x v="1"/>
    <x v="0"/>
    <n v="57000590"/>
    <x v="81"/>
    <d v="2021-09-17T00:00:00"/>
    <x v="2"/>
    <n v="7000123445"/>
    <n v="315"/>
    <x v="2"/>
    <x v="2"/>
    <n v="787.5"/>
    <n v="11.0557"/>
    <n v="3482.5455000000002"/>
    <x v="7"/>
    <x v="4"/>
    <s v="Subunternehmer"/>
    <n v="9999"/>
  </r>
  <r>
    <x v="1"/>
    <x v="0"/>
    <n v="57000591"/>
    <x v="82"/>
    <d v="2021-09-17T00:00:00"/>
    <x v="2"/>
    <n v="7000123446"/>
    <n v="630"/>
    <x v="2"/>
    <x v="2"/>
    <n v="1575"/>
    <n v="11.809699999999999"/>
    <n v="7440.1109999999999"/>
    <x v="7"/>
    <x v="4"/>
    <s v="Subunternehmer"/>
    <n v="9999"/>
  </r>
  <r>
    <x v="1"/>
    <x v="0"/>
    <n v="57000606"/>
    <x v="219"/>
    <d v="2021-09-17T00:00:00"/>
    <x v="2"/>
    <n v="7000124181"/>
    <n v="272"/>
    <x v="2"/>
    <x v="0"/>
    <n v="326.39999999999998"/>
    <n v="5.2906000000000004"/>
    <n v="1726.85184"/>
    <x v="8"/>
    <x v="5"/>
    <s v="Linie 22"/>
    <n v="5022"/>
  </r>
  <r>
    <x v="1"/>
    <x v="0"/>
    <n v="57000608"/>
    <x v="368"/>
    <d v="2021-09-17T00:00:00"/>
    <x v="2"/>
    <n v="7000124016"/>
    <n v="272"/>
    <x v="2"/>
    <x v="0"/>
    <n v="326.39999999999998"/>
    <n v="5.2899000000000003"/>
    <n v="1726.62336"/>
    <x v="8"/>
    <x v="5"/>
    <s v="Linie 22"/>
    <n v="5022"/>
  </r>
  <r>
    <x v="1"/>
    <x v="0"/>
    <n v="57000610"/>
    <x v="370"/>
    <d v="2021-09-17T00:00:00"/>
    <x v="2"/>
    <n v="7000124183"/>
    <n v="136"/>
    <x v="2"/>
    <x v="0"/>
    <n v="163.19999999999999"/>
    <n v="5.2880000000000003"/>
    <n v="863.00160000000005"/>
    <x v="8"/>
    <x v="5"/>
    <s v="Linie 22"/>
    <n v="5022"/>
  </r>
  <r>
    <x v="1"/>
    <x v="0"/>
    <n v="57000637"/>
    <x v="85"/>
    <d v="2021-09-17T00:00:00"/>
    <x v="2"/>
    <n v="7000121478"/>
    <n v="2128"/>
    <x v="2"/>
    <x v="2"/>
    <n v="2298.2399999999998"/>
    <n v="4.649"/>
    <n v="9893.0720000000001"/>
    <x v="3"/>
    <x v="1"/>
    <s v="Linie 16"/>
    <n v="5016"/>
  </r>
  <r>
    <x v="1"/>
    <x v="0"/>
    <n v="57000640"/>
    <x v="86"/>
    <d v="2021-09-17T00:00:00"/>
    <x v="2"/>
    <n v="7000121565"/>
    <n v="528"/>
    <x v="2"/>
    <x v="2"/>
    <n v="633.6"/>
    <n v="5.5026000000000002"/>
    <n v="2905.3728000000001"/>
    <x v="3"/>
    <x v="1"/>
    <s v="Linie 16"/>
    <n v="5016"/>
  </r>
  <r>
    <x v="1"/>
    <x v="0"/>
    <n v="57000653"/>
    <x v="373"/>
    <d v="2021-09-17T00:00:00"/>
    <x v="2"/>
    <n v="7000124023"/>
    <n v="102"/>
    <x v="2"/>
    <x v="0"/>
    <n v="122.4"/>
    <n v="5.2899000000000003"/>
    <n v="647.48375999999996"/>
    <x v="8"/>
    <x v="5"/>
    <s v="Linie 22"/>
    <n v="5022"/>
  </r>
  <r>
    <x v="1"/>
    <x v="0"/>
    <n v="57000665"/>
    <x v="376"/>
    <d v="2021-09-17T00:00:00"/>
    <x v="2"/>
    <n v="7000124189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9-17T00:00:00"/>
    <x v="2"/>
    <n v="7000124028"/>
    <n v="408"/>
    <x v="2"/>
    <x v="0"/>
    <n v="489.6"/>
    <n v="5.2884000000000002"/>
    <n v="2589.20064"/>
    <x v="8"/>
    <x v="5"/>
    <s v="Linie 22"/>
    <n v="5022"/>
  </r>
  <r>
    <x v="1"/>
    <x v="0"/>
    <n v="57000666"/>
    <x v="377"/>
    <d v="2021-09-17T00:00:00"/>
    <x v="2"/>
    <n v="7000124190"/>
    <n v="204"/>
    <x v="2"/>
    <x v="0"/>
    <n v="244.8"/>
    <n v="5.2884000000000002"/>
    <n v="1294.60032"/>
    <x v="8"/>
    <x v="5"/>
    <s v="Linie 22"/>
    <n v="5022"/>
  </r>
  <r>
    <x v="1"/>
    <x v="0"/>
    <n v="57000722"/>
    <x v="565"/>
    <d v="2021-09-17T00:00:00"/>
    <x v="2"/>
    <n v="7000123434"/>
    <n v="1008"/>
    <x v="2"/>
    <x v="2"/>
    <n v="2116.8000000000002"/>
    <n v="10.548299999999999"/>
    <n v="10632.686400000001"/>
    <x v="7"/>
    <x v="4"/>
    <s v="Subunternehmer"/>
    <n v="9999"/>
  </r>
  <r>
    <x v="1"/>
    <x v="0"/>
    <n v="57000723"/>
    <x v="566"/>
    <d v="2021-09-17T00:00:00"/>
    <x v="2"/>
    <n v="7000123435"/>
    <n v="160"/>
    <x v="2"/>
    <x v="2"/>
    <n v="336"/>
    <n v="10.657999999999999"/>
    <n v="1705.28"/>
    <x v="7"/>
    <x v="4"/>
    <s v="Subunternehmer"/>
    <n v="9999"/>
  </r>
  <r>
    <x v="1"/>
    <x v="0"/>
    <n v="57000724"/>
    <x v="567"/>
    <d v="2021-09-17T00:00:00"/>
    <x v="2"/>
    <n v="7000123436"/>
    <n v="432"/>
    <x v="2"/>
    <x v="2"/>
    <n v="907.2"/>
    <n v="11.1561"/>
    <n v="4819.4351999999999"/>
    <x v="7"/>
    <x v="4"/>
    <s v="Subunternehmer"/>
    <n v="9999"/>
  </r>
  <r>
    <x v="1"/>
    <x v="0"/>
    <n v="57000726"/>
    <x v="568"/>
    <d v="2021-09-17T00:00:00"/>
    <x v="2"/>
    <n v="7000123437"/>
    <n v="576"/>
    <x v="2"/>
    <x v="2"/>
    <n v="1209.5999999999999"/>
    <n v="10.6816"/>
    <n v="6152.6016"/>
    <x v="7"/>
    <x v="4"/>
    <s v="Subunternehmer"/>
    <n v="9999"/>
  </r>
  <r>
    <x v="1"/>
    <x v="0"/>
    <n v="58000035"/>
    <x v="1040"/>
    <d v="2021-09-17T00:00:00"/>
    <x v="2"/>
    <n v="7000122240"/>
    <n v="610"/>
    <x v="2"/>
    <x v="2"/>
    <n v="1342"/>
    <n v="9.7538"/>
    <n v="5949.8180000000002"/>
    <x v="4"/>
    <x v="1"/>
    <s v="Linie 35"/>
    <n v="5035"/>
  </r>
  <r>
    <x v="1"/>
    <x v="0"/>
    <n v="58000036"/>
    <x v="1041"/>
    <d v="2021-09-17T00:00:00"/>
    <x v="2"/>
    <n v="7000122241"/>
    <n v="612"/>
    <x v="2"/>
    <x v="2"/>
    <n v="1346.4"/>
    <n v="9.6251999999999995"/>
    <n v="5890.6224000000002"/>
    <x v="4"/>
    <x v="1"/>
    <s v="Linie 35"/>
    <n v="5035"/>
  </r>
  <r>
    <x v="1"/>
    <x v="0"/>
    <n v="58000135"/>
    <x v="700"/>
    <d v="2021-09-17T00:00:00"/>
    <x v="2"/>
    <n v="7000124299"/>
    <n v="160"/>
    <x v="2"/>
    <x v="2"/>
    <n v="2400"/>
    <n v="51.062399999999997"/>
    <n v="8169.9840000000004"/>
    <x v="0"/>
    <x v="0"/>
    <s v="Rohware aus-/umpacken, vorbereiten"/>
    <n v="1300"/>
  </r>
  <r>
    <x v="1"/>
    <x v="0"/>
    <n v="58000137"/>
    <x v="569"/>
    <d v="2021-09-17T00:00:00"/>
    <x v="2"/>
    <n v="7000123554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9-17T00:00:00"/>
    <x v="2"/>
    <n v="7000123555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9-17T00:00:00"/>
    <x v="2"/>
    <n v="7000123556"/>
    <n v="1344"/>
    <x v="2"/>
    <x v="2"/>
    <n v="4838.3999999999996"/>
    <n v="16.623200000000001"/>
    <n v="22341.5808"/>
    <x v="7"/>
    <x v="4"/>
    <s v="Subunternehmer"/>
    <n v="9999"/>
  </r>
  <r>
    <x v="1"/>
    <x v="0"/>
    <n v="58000300"/>
    <x v="385"/>
    <d v="2021-09-17T00:00:00"/>
    <x v="2"/>
    <n v="7000117653"/>
    <n v="3482"/>
    <x v="2"/>
    <x v="2"/>
    <n v="22284.799999999999"/>
    <n v="22.683900000000001"/>
    <n v="78985.339800000002"/>
    <x v="5"/>
    <x v="2"/>
    <s v="Linie 31"/>
    <n v="5031"/>
  </r>
  <r>
    <x v="1"/>
    <x v="0"/>
    <n v="58000540"/>
    <x v="388"/>
    <d v="2021-09-17T00:00:00"/>
    <x v="2"/>
    <n v="7000123707"/>
    <n v="1196"/>
    <x v="2"/>
    <x v="2"/>
    <n v="2631.2"/>
    <n v="9.2394999999999996"/>
    <n v="11050.441999999999"/>
    <x v="4"/>
    <x v="1"/>
    <s v="Linie 2"/>
    <n v="5002"/>
  </r>
  <r>
    <x v="1"/>
    <x v="0"/>
    <n v="58000541"/>
    <x v="702"/>
    <d v="2021-09-17T00:00:00"/>
    <x v="2"/>
    <n v="7000117825"/>
    <n v="502"/>
    <x v="2"/>
    <x v="2"/>
    <n v="1104.4000000000001"/>
    <n v="10.577"/>
    <n v="5309.6540000000005"/>
    <x v="4"/>
    <x v="1"/>
    <s v="Linie 35"/>
    <n v="5035"/>
  </r>
  <r>
    <x v="1"/>
    <x v="0"/>
    <n v="58000548"/>
    <x v="703"/>
    <d v="2021-09-17T00:00:00"/>
    <x v="2"/>
    <n v="7000123560"/>
    <n v="1720"/>
    <x v="2"/>
    <x v="2"/>
    <n v="8256"/>
    <n v="25.5321"/>
    <n v="43915.212"/>
    <x v="7"/>
    <x v="4"/>
    <s v="Subunternehmer"/>
    <n v="9999"/>
  </r>
  <r>
    <x v="1"/>
    <x v="0"/>
    <n v="58000554"/>
    <x v="389"/>
    <d v="2021-09-17T00:00:00"/>
    <x v="2"/>
    <n v="7000124473"/>
    <n v="2128"/>
    <x v="2"/>
    <x v="2"/>
    <n v="20428.8"/>
    <n v="34.187100000000001"/>
    <n v="72750.148799999995"/>
    <x v="5"/>
    <x v="2"/>
    <s v="Linie 30"/>
    <n v="5030"/>
  </r>
  <r>
    <x v="1"/>
    <x v="0"/>
    <n v="58000610"/>
    <x v="704"/>
    <d v="2021-09-17T00:00:00"/>
    <x v="2"/>
    <n v="7000122032"/>
    <n v="7616"/>
    <x v="2"/>
    <x v="2"/>
    <n v="26808.32"/>
    <n v="16.462900000000001"/>
    <n v="125381.4464"/>
    <x v="7"/>
    <x v="4"/>
    <s v="Subunternehmer"/>
    <n v="9999"/>
  </r>
  <r>
    <x v="1"/>
    <x v="0"/>
    <n v="58000610"/>
    <x v="704"/>
    <d v="2021-09-17T00:00:00"/>
    <x v="2"/>
    <n v="7000123607"/>
    <n v="2240"/>
    <x v="2"/>
    <x v="2"/>
    <n v="7884.8"/>
    <n v="16.462900000000001"/>
    <n v="36876.896000000001"/>
    <x v="7"/>
    <x v="4"/>
    <s v="Subunternehmer"/>
    <n v="9999"/>
  </r>
  <r>
    <x v="1"/>
    <x v="0"/>
    <n v="58000719"/>
    <x v="248"/>
    <d v="2021-09-17T00:00:00"/>
    <x v="2"/>
    <n v="7000124154"/>
    <n v="68"/>
    <x v="2"/>
    <x v="0"/>
    <n v="68"/>
    <n v="11.0724"/>
    <n v="752.92319999999995"/>
    <x v="8"/>
    <x v="5"/>
    <s v="Linie 20"/>
    <n v="5020"/>
  </r>
  <r>
    <x v="1"/>
    <x v="0"/>
    <n v="58000722"/>
    <x v="401"/>
    <d v="2021-09-17T00:00:00"/>
    <x v="2"/>
    <n v="7000124400"/>
    <n v="102"/>
    <x v="2"/>
    <x v="0"/>
    <n v="100.98"/>
    <n v="7.7413999999999996"/>
    <n v="781.72657200000003"/>
    <x v="8"/>
    <x v="5"/>
    <s v="Linie 23"/>
    <n v="5023"/>
  </r>
  <r>
    <x v="1"/>
    <x v="0"/>
    <n v="58000724"/>
    <x v="750"/>
    <d v="2021-09-17T00:00:00"/>
    <x v="2"/>
    <n v="7000124402"/>
    <n v="102"/>
    <x v="2"/>
    <x v="0"/>
    <n v="100.98"/>
    <n v="8.9121000000000006"/>
    <n v="899.94385799999998"/>
    <x v="8"/>
    <x v="5"/>
    <s v="Linie 23"/>
    <n v="5023"/>
  </r>
  <r>
    <x v="1"/>
    <x v="0"/>
    <n v="58000735"/>
    <x v="829"/>
    <d v="2021-09-17T00:00:00"/>
    <x v="2"/>
    <n v="7000124404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9-17T00:00:00"/>
    <x v="2"/>
    <n v="7000124406"/>
    <n v="68"/>
    <x v="2"/>
    <x v="0"/>
    <n v="67.319999999999993"/>
    <n v="8.9164999999999992"/>
    <n v="600.25878"/>
    <x v="8"/>
    <x v="5"/>
    <s v="Linie 23"/>
    <n v="5023"/>
  </r>
  <r>
    <x v="1"/>
    <x v="0"/>
    <n v="58000743"/>
    <x v="252"/>
    <d v="2021-09-17T00:00:00"/>
    <x v="2"/>
    <n v="7000123974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17T00:00:00"/>
    <x v="2"/>
    <n v="7000124409"/>
    <n v="68"/>
    <x v="2"/>
    <x v="0"/>
    <n v="67.319999999999993"/>
    <n v="8.9092000000000002"/>
    <n v="599.76734399999998"/>
    <x v="8"/>
    <x v="5"/>
    <s v="Linie 23"/>
    <n v="5023"/>
  </r>
  <r>
    <x v="1"/>
    <x v="0"/>
    <n v="58000770"/>
    <x v="256"/>
    <d v="2021-09-17T00:00:00"/>
    <x v="2"/>
    <n v="7000123981"/>
    <n v="102"/>
    <x v="2"/>
    <x v="0"/>
    <n v="102"/>
    <n v="8.77"/>
    <n v="894.54"/>
    <x v="8"/>
    <x v="5"/>
    <s v="Linie 23"/>
    <n v="5023"/>
  </r>
  <r>
    <x v="1"/>
    <x v="0"/>
    <n v="58000772"/>
    <x v="406"/>
    <d v="2021-09-17T00:00:00"/>
    <x v="2"/>
    <n v="7000124475"/>
    <n v="68"/>
    <x v="2"/>
    <x v="0"/>
    <n v="67.319999999999993"/>
    <n v="7.2915999999999999"/>
    <n v="490.87051200000002"/>
    <x v="8"/>
    <x v="5"/>
    <s v="Linie 21"/>
    <n v="5021"/>
  </r>
  <r>
    <x v="1"/>
    <x v="0"/>
    <n v="58000811"/>
    <x v="514"/>
    <d v="2021-09-17T00:00:00"/>
    <x v="2"/>
    <n v="7000123609"/>
    <n v="128"/>
    <x v="2"/>
    <x v="2"/>
    <n v="450.56"/>
    <n v="16.8218"/>
    <n v="2153.1904"/>
    <x v="7"/>
    <x v="4"/>
    <s v="Subunternehmer"/>
    <n v="9999"/>
  </r>
  <r>
    <x v="1"/>
    <x v="0"/>
    <n v="58000835"/>
    <x v="103"/>
    <d v="2021-09-17T00:00:00"/>
    <x v="2"/>
    <n v="7000124413"/>
    <n v="1700"/>
    <x v="2"/>
    <x v="0"/>
    <n v="1683"/>
    <n v="7.7157999999999998"/>
    <n v="12985.6914"/>
    <x v="8"/>
    <x v="5"/>
    <s v="Linie 23"/>
    <n v="5023"/>
  </r>
  <r>
    <x v="1"/>
    <x v="0"/>
    <n v="58000843"/>
    <x v="573"/>
    <d v="2021-09-17T00:00:00"/>
    <x v="2"/>
    <n v="7000123985"/>
    <n v="2805"/>
    <x v="2"/>
    <x v="0"/>
    <n v="2776.95"/>
    <n v="8.8459000000000003"/>
    <n v="24564.622005000001"/>
    <x v="8"/>
    <x v="5"/>
    <s v="Linie 23"/>
    <n v="5023"/>
  </r>
  <r>
    <x v="1"/>
    <x v="0"/>
    <n v="58000846"/>
    <x v="708"/>
    <d v="2021-09-17T00:00:00"/>
    <x v="2"/>
    <n v="7000123873"/>
    <n v="1615"/>
    <x v="2"/>
    <x v="0"/>
    <n v="1598.85"/>
    <n v="7.2548000000000004"/>
    <n v="11599.33698"/>
    <x v="8"/>
    <x v="5"/>
    <s v="Linie 21"/>
    <n v="5021"/>
  </r>
  <r>
    <x v="1"/>
    <x v="0"/>
    <n v="58000856"/>
    <x v="259"/>
    <d v="2021-09-17T00:00:00"/>
    <x v="2"/>
    <n v="7000124074"/>
    <n v="680"/>
    <x v="2"/>
    <x v="0"/>
    <n v="680"/>
    <n v="8.7848000000000006"/>
    <n v="5973.6639999999998"/>
    <x v="8"/>
    <x v="5"/>
    <s v="Linie 23"/>
    <n v="5023"/>
  </r>
  <r>
    <x v="1"/>
    <x v="0"/>
    <n v="58000861"/>
    <x v="410"/>
    <d v="2021-09-17T00:00:00"/>
    <x v="2"/>
    <n v="7000124415"/>
    <n v="204"/>
    <x v="2"/>
    <x v="0"/>
    <n v="201.96"/>
    <n v="7.7413999999999996"/>
    <n v="1563.4531440000001"/>
    <x v="8"/>
    <x v="5"/>
    <s v="Linie 23"/>
    <n v="5023"/>
  </r>
  <r>
    <x v="1"/>
    <x v="0"/>
    <n v="58000863"/>
    <x v="261"/>
    <d v="2021-09-17T00:00:00"/>
    <x v="2"/>
    <n v="7000123986"/>
    <n v="34"/>
    <x v="2"/>
    <x v="0"/>
    <n v="34"/>
    <n v="8.7910000000000004"/>
    <n v="298.89400000000001"/>
    <x v="8"/>
    <x v="5"/>
    <s v="Linie 23"/>
    <n v="5023"/>
  </r>
  <r>
    <x v="1"/>
    <x v="0"/>
    <n v="58000866"/>
    <x v="262"/>
    <d v="2021-09-17T00:00:00"/>
    <x v="2"/>
    <n v="7000124159"/>
    <n v="306"/>
    <x v="2"/>
    <x v="0"/>
    <n v="306"/>
    <n v="11.060499999999999"/>
    <n v="3384.5129999999999"/>
    <x v="8"/>
    <x v="5"/>
    <s v="Linie 20"/>
    <n v="5020"/>
  </r>
  <r>
    <x v="1"/>
    <x v="0"/>
    <n v="58000873"/>
    <x v="518"/>
    <d v="2021-09-17T00:00:00"/>
    <x v="2"/>
    <n v="7000122581"/>
    <n v="650"/>
    <x v="2"/>
    <x v="2"/>
    <n v="1300"/>
    <n v="13.468500000000001"/>
    <n v="8754.5249999999996"/>
    <x v="4"/>
    <x v="1"/>
    <s v="Linie 33"/>
    <n v="5033"/>
  </r>
  <r>
    <x v="1"/>
    <x v="0"/>
    <n v="58000887"/>
    <x v="411"/>
    <d v="2021-09-17T00:00:00"/>
    <x v="2"/>
    <n v="7000124161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9-17T00:00:00"/>
    <x v="2"/>
    <n v="7000124417"/>
    <n v="543"/>
    <x v="2"/>
    <x v="0"/>
    <n v="537.57000000000005"/>
    <n v="8.9067000000000007"/>
    <n v="4787.9747189999998"/>
    <x v="8"/>
    <x v="5"/>
    <s v="Linie 23"/>
    <n v="5023"/>
  </r>
  <r>
    <x v="1"/>
    <x v="0"/>
    <n v="58000892"/>
    <x v="266"/>
    <d v="2021-09-17T00:00:00"/>
    <x v="2"/>
    <n v="7000123991"/>
    <n v="136"/>
    <x v="2"/>
    <x v="0"/>
    <n v="136"/>
    <n v="8.7815999999999992"/>
    <n v="1194.2976000000001"/>
    <x v="8"/>
    <x v="5"/>
    <s v="Linie 23"/>
    <n v="5023"/>
  </r>
  <r>
    <x v="1"/>
    <x v="0"/>
    <n v="58000895"/>
    <x v="412"/>
    <d v="2021-09-17T00:00:00"/>
    <x v="2"/>
    <n v="7000124163"/>
    <n v="544"/>
    <x v="2"/>
    <x v="0"/>
    <n v="544"/>
    <n v="11.069900000000001"/>
    <n v="6022.0255999999999"/>
    <x v="8"/>
    <x v="5"/>
    <s v="Linie 20"/>
    <n v="5020"/>
  </r>
  <r>
    <x v="1"/>
    <x v="0"/>
    <n v="58000899"/>
    <x v="755"/>
    <d v="2021-09-17T00:00:00"/>
    <x v="2"/>
    <n v="7000124420"/>
    <n v="408"/>
    <x v="2"/>
    <x v="0"/>
    <n v="403.92"/>
    <n v="7.7389000000000001"/>
    <n v="3125.8964879999999"/>
    <x v="8"/>
    <x v="5"/>
    <s v="Linie 23"/>
    <n v="5023"/>
  </r>
  <r>
    <x v="1"/>
    <x v="0"/>
    <n v="58000919"/>
    <x v="710"/>
    <d v="2021-09-17T00:00:00"/>
    <x v="2"/>
    <n v="7000124331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17T00:00:00"/>
    <x v="2"/>
    <n v="7000123880"/>
    <n v="102"/>
    <x v="2"/>
    <x v="0"/>
    <n v="100.98"/>
    <n v="7.3190999999999997"/>
    <n v="739.082718"/>
    <x v="8"/>
    <x v="5"/>
    <s v="Linie 21"/>
    <n v="5021"/>
  </r>
  <r>
    <x v="1"/>
    <x v="0"/>
    <n v="58000920"/>
    <x v="413"/>
    <d v="2021-09-17T00:00:00"/>
    <x v="2"/>
    <n v="7000124332"/>
    <n v="204"/>
    <x v="2"/>
    <x v="0"/>
    <n v="201.96"/>
    <n v="7.3190999999999997"/>
    <n v="1478.165436"/>
    <x v="8"/>
    <x v="5"/>
    <s v="Linie 21"/>
    <n v="5021"/>
  </r>
  <r>
    <x v="1"/>
    <x v="0"/>
    <n v="58000952"/>
    <x v="275"/>
    <d v="2021-09-17T00:00:00"/>
    <x v="2"/>
    <n v="7000123994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9-17T00:00:00"/>
    <x v="2"/>
    <n v="7000124421"/>
    <n v="68"/>
    <x v="2"/>
    <x v="0"/>
    <n v="67.319999999999993"/>
    <n v="8.9067000000000007"/>
    <n v="599.59904400000005"/>
    <x v="8"/>
    <x v="5"/>
    <s v="Linie 23"/>
    <n v="5023"/>
  </r>
  <r>
    <x v="1"/>
    <x v="0"/>
    <n v="58000970"/>
    <x v="712"/>
    <d v="2021-09-17T00:00:00"/>
    <x v="2"/>
    <n v="7000123606"/>
    <n v="2800"/>
    <x v="2"/>
    <x v="2"/>
    <n v="0"/>
    <n v="17.213799999999999"/>
    <n v="48198.64"/>
    <x v="7"/>
    <x v="4"/>
    <s v="Subunternehmer"/>
    <n v="9999"/>
  </r>
  <r>
    <x v="1"/>
    <x v="0"/>
    <n v="58000972"/>
    <x v="834"/>
    <d v="2021-09-17T00:00:00"/>
    <x v="2"/>
    <n v="7000123891"/>
    <n v="136"/>
    <x v="2"/>
    <x v="0"/>
    <n v="134.63999999999999"/>
    <n v="7.3494999999999999"/>
    <n v="989.53668000000005"/>
    <x v="8"/>
    <x v="5"/>
    <s v="Linie 21"/>
    <n v="5021"/>
  </r>
  <r>
    <x v="1"/>
    <x v="0"/>
    <n v="58000985"/>
    <x v="835"/>
    <d v="2021-09-17T00:00:00"/>
    <x v="2"/>
    <n v="7000123893"/>
    <n v="68"/>
    <x v="2"/>
    <x v="0"/>
    <n v="67.319999999999993"/>
    <n v="7.3181000000000003"/>
    <n v="492.654492"/>
    <x v="8"/>
    <x v="5"/>
    <s v="Linie 21"/>
    <n v="5021"/>
  </r>
  <r>
    <x v="1"/>
    <x v="0"/>
    <n v="58000985"/>
    <x v="835"/>
    <d v="2021-09-17T00:00:00"/>
    <x v="2"/>
    <n v="7000124310"/>
    <n v="136"/>
    <x v="2"/>
    <x v="0"/>
    <n v="134.63999999999999"/>
    <n v="7.3181000000000003"/>
    <n v="985.30898400000001"/>
    <x v="8"/>
    <x v="5"/>
    <s v="Linie 21"/>
    <n v="5021"/>
  </r>
  <r>
    <x v="1"/>
    <x v="0"/>
    <n v="58000998"/>
    <x v="713"/>
    <d v="2021-09-17T00:00:00"/>
    <x v="2"/>
    <n v="7000123896"/>
    <n v="136"/>
    <x v="2"/>
    <x v="0"/>
    <n v="134.63999999999999"/>
    <n v="7.3155999999999999"/>
    <n v="984.97238400000003"/>
    <x v="8"/>
    <x v="5"/>
    <s v="Linie 21"/>
    <n v="5021"/>
  </r>
  <r>
    <x v="1"/>
    <x v="0"/>
    <n v="58001013"/>
    <x v="422"/>
    <d v="2021-09-17T00:00:00"/>
    <x v="2"/>
    <n v="7000123900"/>
    <n v="102"/>
    <x v="2"/>
    <x v="0"/>
    <n v="100.98"/>
    <n v="7.32"/>
    <n v="739.17359999999996"/>
    <x v="8"/>
    <x v="5"/>
    <s v="Linie 21"/>
    <n v="5021"/>
  </r>
  <r>
    <x v="1"/>
    <x v="0"/>
    <n v="58001013"/>
    <x v="422"/>
    <d v="2021-09-17T00:00:00"/>
    <x v="2"/>
    <n v="7000124311"/>
    <n v="34"/>
    <x v="2"/>
    <x v="0"/>
    <n v="33.659999999999997"/>
    <n v="7.32"/>
    <n v="246.3912"/>
    <x v="8"/>
    <x v="5"/>
    <s v="Linie 21"/>
    <n v="5021"/>
  </r>
  <r>
    <x v="1"/>
    <x v="0"/>
    <n v="58001021"/>
    <x v="423"/>
    <d v="2021-09-17T00:00:00"/>
    <x v="2"/>
    <n v="7000123902"/>
    <n v="476"/>
    <x v="2"/>
    <x v="0"/>
    <n v="471.24"/>
    <n v="7.3174999999999999"/>
    <n v="3448.2986999999998"/>
    <x v="8"/>
    <x v="5"/>
    <s v="Linie 21"/>
    <n v="5021"/>
  </r>
  <r>
    <x v="1"/>
    <x v="0"/>
    <n v="58001022"/>
    <x v="523"/>
    <d v="2021-09-17T00:00:00"/>
    <x v="2"/>
    <n v="7000124340"/>
    <n v="2550"/>
    <x v="2"/>
    <x v="0"/>
    <n v="2524.5"/>
    <n v="7.7476000000000003"/>
    <n v="19558.816200000001"/>
    <x v="8"/>
    <x v="5"/>
    <s v="Linie 21"/>
    <n v="5021"/>
  </r>
  <r>
    <x v="1"/>
    <x v="0"/>
    <n v="58001036"/>
    <x v="427"/>
    <d v="2021-09-17T00:00:00"/>
    <x v="2"/>
    <n v="7000124170"/>
    <n v="68"/>
    <x v="2"/>
    <x v="0"/>
    <n v="68"/>
    <n v="11.1112"/>
    <n v="755.5616"/>
    <x v="8"/>
    <x v="5"/>
    <s v="Linie 20"/>
    <n v="5020"/>
  </r>
  <r>
    <x v="1"/>
    <x v="0"/>
    <n v="58001045"/>
    <x v="839"/>
    <d v="2021-09-17T00:00:00"/>
    <x v="2"/>
    <n v="7000124344"/>
    <n v="34"/>
    <x v="2"/>
    <x v="0"/>
    <n v="33.659999999999997"/>
    <n v="7.3170999999999999"/>
    <n v="246.293586"/>
    <x v="8"/>
    <x v="5"/>
    <s v="Linie 21"/>
    <n v="5021"/>
  </r>
  <r>
    <x v="1"/>
    <x v="0"/>
    <n v="58001052"/>
    <x v="431"/>
    <d v="2021-09-17T00:00:00"/>
    <x v="2"/>
    <n v="7000123912"/>
    <n v="68"/>
    <x v="2"/>
    <x v="0"/>
    <n v="67.319999999999993"/>
    <n v="7.3166000000000002"/>
    <n v="492.55351200000001"/>
    <x v="8"/>
    <x v="5"/>
    <s v="Linie 21"/>
    <n v="5021"/>
  </r>
  <r>
    <x v="1"/>
    <x v="0"/>
    <n v="58001052"/>
    <x v="431"/>
    <d v="2021-09-17T00:00:00"/>
    <x v="2"/>
    <n v="7000124309"/>
    <n v="136"/>
    <x v="2"/>
    <x v="0"/>
    <n v="134.63999999999999"/>
    <n v="7.3166000000000002"/>
    <n v="985.10702400000002"/>
    <x v="8"/>
    <x v="5"/>
    <s v="Linie 21"/>
    <n v="5021"/>
  </r>
  <r>
    <x v="1"/>
    <x v="0"/>
    <n v="58001096"/>
    <x v="841"/>
    <d v="2021-09-17T00:00:00"/>
    <x v="2"/>
    <n v="7000124427"/>
    <n v="68"/>
    <x v="2"/>
    <x v="0"/>
    <n v="65.28"/>
    <n v="9.1835000000000004"/>
    <n v="599.49887999999999"/>
    <x v="8"/>
    <x v="5"/>
    <s v="Linie 23"/>
    <n v="5023"/>
  </r>
  <r>
    <x v="1"/>
    <x v="0"/>
    <n v="58001099"/>
    <x v="657"/>
    <d v="2021-09-17T00:00:00"/>
    <x v="2"/>
    <n v="7000124428"/>
    <n v="136"/>
    <x v="2"/>
    <x v="0"/>
    <n v="134.63999999999999"/>
    <n v="7.7374999999999998"/>
    <n v="1041.777"/>
    <x v="8"/>
    <x v="5"/>
    <s v="Linie 23"/>
    <n v="5023"/>
  </r>
  <r>
    <x v="1"/>
    <x v="0"/>
    <n v="58001108"/>
    <x v="718"/>
    <d v="2021-09-17T00:00:00"/>
    <x v="2"/>
    <n v="7000124350"/>
    <n v="136"/>
    <x v="2"/>
    <x v="0"/>
    <n v="134.63999999999999"/>
    <n v="7.3167"/>
    <n v="985.12048800000002"/>
    <x v="8"/>
    <x v="5"/>
    <s v="Linie 21"/>
    <n v="5021"/>
  </r>
  <r>
    <x v="1"/>
    <x v="0"/>
    <n v="58001135"/>
    <x v="534"/>
    <d v="2021-09-17T00:00:00"/>
    <x v="2"/>
    <n v="7000124353"/>
    <n v="68"/>
    <x v="2"/>
    <x v="0"/>
    <n v="67.319999999999993"/>
    <n v="7.8098999999999998"/>
    <n v="525.76246800000001"/>
    <x v="8"/>
    <x v="5"/>
    <s v="Linie 21"/>
    <n v="5021"/>
  </r>
  <r>
    <x v="1"/>
    <x v="0"/>
    <n v="59500020"/>
    <x v="658"/>
    <d v="2021-09-17T00:00:00"/>
    <x v="2"/>
    <n v="7000124307"/>
    <n v="458"/>
    <x v="0"/>
    <x v="0"/>
    <n v="458"/>
    <n v="2.5"/>
    <n v="1145"/>
    <x v="0"/>
    <x v="0"/>
    <s v="Vacumierung"/>
    <n v="5902"/>
  </r>
  <r>
    <x v="1"/>
    <x v="0"/>
    <n v="59500024"/>
    <x v="659"/>
    <d v="2021-09-17T00:00:00"/>
    <x v="2"/>
    <n v="7000124308"/>
    <n v="722"/>
    <x v="0"/>
    <x v="0"/>
    <n v="722"/>
    <n v="2.3342999999999998"/>
    <n v="1685.3646000000001"/>
    <x v="0"/>
    <x v="0"/>
    <s v="Vacumierung"/>
    <n v="5902"/>
  </r>
  <r>
    <x v="1"/>
    <x v="0"/>
    <n v="59500028"/>
    <x v="449"/>
    <d v="2021-09-17T00:00:00"/>
    <x v="2"/>
    <n v="7000124520"/>
    <n v="3004"/>
    <x v="0"/>
    <x v="0"/>
    <n v="3004"/>
    <n v="1"/>
    <n v="3004"/>
    <x v="0"/>
    <x v="0"/>
    <s v="Vacumierung"/>
    <n v="5902"/>
  </r>
  <r>
    <x v="1"/>
    <x v="0"/>
    <n v="59500042"/>
    <x v="721"/>
    <d v="2021-09-17T00:00:00"/>
    <x v="2"/>
    <n v="7000124486"/>
    <n v="385"/>
    <x v="0"/>
    <x v="0"/>
    <n v="385"/>
    <n v="2.0442"/>
    <n v="787.01700000000005"/>
    <x v="0"/>
    <x v="0"/>
    <s v="Vacumierung"/>
    <n v="5902"/>
  </r>
  <r>
    <x v="1"/>
    <x v="0"/>
    <n v="59500053"/>
    <x v="588"/>
    <d v="2021-09-17T00:00:00"/>
    <x v="2"/>
    <n v="7000124487"/>
    <n v="225"/>
    <x v="0"/>
    <x v="0"/>
    <n v="225"/>
    <n v="0.54569999999999996"/>
    <n v="122.7825"/>
    <x v="0"/>
    <x v="0"/>
    <s v="Vacumierung"/>
    <n v="5902"/>
  </r>
  <r>
    <x v="1"/>
    <x v="0"/>
    <n v="59500054"/>
    <x v="661"/>
    <d v="2021-09-17T00:00:00"/>
    <x v="2"/>
    <n v="7000124488"/>
    <n v="678"/>
    <x v="0"/>
    <x v="0"/>
    <n v="678"/>
    <n v="2.3342999999999998"/>
    <n v="1582.6554000000001"/>
    <x v="0"/>
    <x v="0"/>
    <s v="Vacumierung"/>
    <n v="5902"/>
  </r>
  <r>
    <x v="1"/>
    <x v="0"/>
    <m/>
    <x v="120"/>
    <d v="2021-09-17T00:00:00"/>
    <x v="2"/>
    <n v="7000122062"/>
    <n v="0"/>
    <x v="3"/>
    <x v="3"/>
    <n v="0"/>
    <n v="0"/>
    <n v="0"/>
    <x v="0"/>
    <x v="0"/>
    <s v="Große Schneidemaschine Lachnit"/>
    <n v="1100"/>
  </r>
  <r>
    <x v="1"/>
    <x v="0"/>
    <m/>
    <x v="121"/>
    <d v="2021-09-17T00:00:00"/>
    <x v="2"/>
    <n v="7000119904"/>
    <n v="0"/>
    <x v="3"/>
    <x v="3"/>
    <n v="0"/>
    <n v="0"/>
    <n v="0"/>
    <x v="0"/>
    <x v="0"/>
    <s v="Kleine Schneidemaschine Käseteiler"/>
    <n v="1200"/>
  </r>
  <r>
    <x v="1"/>
    <x v="0"/>
    <m/>
    <x v="123"/>
    <d v="2021-09-17T00:00:00"/>
    <x v="2"/>
    <n v="7000124394"/>
    <n v="0"/>
    <x v="3"/>
    <x v="3"/>
    <n v="0"/>
    <n v="0"/>
    <n v="0"/>
    <x v="2"/>
    <x v="0"/>
    <s v="Thrun 2"/>
    <n v="2030"/>
  </r>
  <r>
    <x v="1"/>
    <x v="0"/>
    <m/>
    <x v="124"/>
    <d v="2021-09-17T00:00:00"/>
    <x v="2"/>
    <n v="7000124373"/>
    <n v="0"/>
    <x v="3"/>
    <x v="3"/>
    <n v="0"/>
    <n v="0"/>
    <n v="0"/>
    <x v="2"/>
    <x v="0"/>
    <s v="Mischer 1"/>
    <n v="2040"/>
  </r>
  <r>
    <x v="1"/>
    <x v="0"/>
    <m/>
    <x v="125"/>
    <d v="2021-09-17T00:00:00"/>
    <x v="2"/>
    <n v="7000124315"/>
    <n v="0"/>
    <x v="3"/>
    <x v="3"/>
    <n v="0"/>
    <n v="0"/>
    <n v="0"/>
    <x v="2"/>
    <x v="0"/>
    <s v="Mischer 2"/>
    <n v="2050"/>
  </r>
  <r>
    <x v="1"/>
    <x v="0"/>
    <m/>
    <x v="127"/>
    <d v="2021-09-17T00:00:00"/>
    <x v="2"/>
    <n v="7000124282"/>
    <n v="0"/>
    <x v="3"/>
    <x v="3"/>
    <n v="0"/>
    <n v="0"/>
    <n v="0"/>
    <x v="1"/>
    <x v="0"/>
    <s v="Füller unter M1"/>
    <n v="3010"/>
  </r>
  <r>
    <x v="1"/>
    <x v="0"/>
    <m/>
    <x v="128"/>
    <d v="2021-09-17T00:00:00"/>
    <x v="2"/>
    <n v="7000124258"/>
    <n v="0"/>
    <x v="3"/>
    <x v="3"/>
    <n v="0"/>
    <n v="0"/>
    <n v="0"/>
    <x v="1"/>
    <x v="0"/>
    <s v="Füller unter M2"/>
    <n v="3020"/>
  </r>
  <r>
    <x v="1"/>
    <x v="0"/>
    <m/>
    <x v="129"/>
    <d v="2021-09-17T00:00:00"/>
    <x v="2"/>
    <n v="7000124295"/>
    <n v="0"/>
    <x v="3"/>
    <x v="3"/>
    <n v="0"/>
    <n v="0"/>
    <n v="0"/>
    <x v="1"/>
    <x v="0"/>
    <s v="Füller unter Thrun 2"/>
    <n v="3030"/>
  </r>
  <r>
    <x v="1"/>
    <x v="0"/>
    <m/>
    <x v="134"/>
    <d v="2021-09-17T00:00:00"/>
    <x v="2"/>
    <n v="7000124050"/>
    <n v="0.01"/>
    <x v="1"/>
    <x v="1"/>
    <n v="0"/>
    <n v="0"/>
    <n v="0"/>
    <x v="8"/>
    <x v="5"/>
    <s v="Linie 22"/>
    <n v="5022"/>
  </r>
  <r>
    <x v="1"/>
    <x v="0"/>
    <m/>
    <x v="801"/>
    <d v="2021-09-17T00:00:00"/>
    <x v="2"/>
    <n v="7000117166"/>
    <n v="0"/>
    <x v="3"/>
    <x v="3"/>
    <n v="0"/>
    <n v="0"/>
    <n v="0"/>
    <x v="5"/>
    <x v="2"/>
    <s v="Linie 30"/>
    <n v="5030"/>
  </r>
  <r>
    <x v="1"/>
    <x v="0"/>
    <m/>
    <x v="801"/>
    <d v="2021-09-17T00:00:00"/>
    <x v="2"/>
    <n v="7000117167"/>
    <n v="0"/>
    <x v="3"/>
    <x v="3"/>
    <n v="0"/>
    <n v="0"/>
    <n v="0"/>
    <x v="5"/>
    <x v="2"/>
    <s v="Linie 30"/>
    <n v="5030"/>
  </r>
  <r>
    <x v="1"/>
    <x v="0"/>
    <m/>
    <x v="723"/>
    <d v="2021-09-17T00:00:00"/>
    <x v="2"/>
    <n v="7000117657"/>
    <n v="0"/>
    <x v="3"/>
    <x v="3"/>
    <n v="0"/>
    <n v="0"/>
    <n v="0"/>
    <x v="5"/>
    <x v="2"/>
    <s v="Linie 31"/>
    <n v="5031"/>
  </r>
  <r>
    <x v="1"/>
    <x v="0"/>
    <m/>
    <x v="725"/>
    <d v="2021-09-17T00:00:00"/>
    <x v="2"/>
    <n v="7000117812"/>
    <n v="0"/>
    <x v="3"/>
    <x v="3"/>
    <n v="0"/>
    <n v="0"/>
    <n v="0"/>
    <x v="4"/>
    <x v="1"/>
    <s v="Linie 35"/>
    <n v="5035"/>
  </r>
  <r>
    <x v="1"/>
    <x v="0"/>
    <m/>
    <x v="594"/>
    <d v="2021-09-17T00:00:00"/>
    <x v="2"/>
    <n v="7000122884"/>
    <n v="0"/>
    <x v="3"/>
    <x v="3"/>
    <n v="0"/>
    <n v="0"/>
    <n v="0"/>
    <x v="3"/>
    <x v="1"/>
    <s v="Wurstverpackung"/>
    <n v="5330"/>
  </r>
  <r>
    <x v="1"/>
    <x v="0"/>
    <m/>
    <x v="136"/>
    <d v="2021-09-17T00:00:00"/>
    <x v="2"/>
    <n v="7000124291"/>
    <n v="0"/>
    <x v="3"/>
    <x v="3"/>
    <n v="0"/>
    <n v="0"/>
    <n v="0"/>
    <x v="2"/>
    <x v="0"/>
    <s v="Mischer 1"/>
    <n v="2040"/>
  </r>
  <r>
    <x v="1"/>
    <x v="0"/>
    <m/>
    <x v="763"/>
    <d v="2021-09-17T00:00:00"/>
    <x v="2"/>
    <n v="7000124292"/>
    <n v="0"/>
    <x v="3"/>
    <x v="3"/>
    <n v="0"/>
    <n v="0"/>
    <n v="0"/>
    <x v="1"/>
    <x v="0"/>
    <s v="Füller unter M1"/>
    <n v="3010"/>
  </r>
  <r>
    <x v="1"/>
    <x v="0"/>
    <m/>
    <x v="453"/>
    <d v="2021-09-17T00:00:00"/>
    <x v="2"/>
    <n v="7000123941"/>
    <n v="0"/>
    <x v="3"/>
    <x v="3"/>
    <n v="0"/>
    <n v="0"/>
    <n v="0"/>
    <x v="8"/>
    <x v="5"/>
    <s v="Linie 21"/>
    <n v="5021"/>
  </r>
  <r>
    <x v="1"/>
    <x v="0"/>
    <m/>
    <x v="454"/>
    <d v="2021-09-17T00:00:00"/>
    <x v="2"/>
    <n v="7000124049"/>
    <n v="0"/>
    <x v="3"/>
    <x v="3"/>
    <n v="0"/>
    <n v="0"/>
    <n v="0"/>
    <x v="8"/>
    <x v="5"/>
    <s v="Linie 23"/>
    <n v="5023"/>
  </r>
  <r>
    <x v="1"/>
    <x v="0"/>
    <n v="31000169"/>
    <x v="158"/>
    <d v="2021-09-18T00:00:00"/>
    <x v="2"/>
    <n v="7000124392"/>
    <n v="1080"/>
    <x v="1"/>
    <x v="1"/>
    <n v="2084.4"/>
    <n v="5.9943999999999997"/>
    <n v="6473.9520000000002"/>
    <x v="1"/>
    <x v="0"/>
    <s v="Füller unter Thrun 2"/>
    <n v="3030"/>
  </r>
  <r>
    <x v="1"/>
    <x v="0"/>
    <n v="35000268"/>
    <x v="170"/>
    <d v="2021-09-18T00:00:00"/>
    <x v="2"/>
    <n v="7000124393"/>
    <n v="1875"/>
    <x v="0"/>
    <x v="0"/>
    <n v="1875"/>
    <n v="2.5105"/>
    <n v="4707.1875"/>
    <x v="2"/>
    <x v="0"/>
    <s v="Thrun 2"/>
    <n v="2030"/>
  </r>
  <r>
    <x v="1"/>
    <x v="0"/>
    <n v="35000268"/>
    <x v="170"/>
    <d v="2021-09-18T00:00:00"/>
    <x v="2"/>
    <n v="7000124393"/>
    <n v="1875"/>
    <x v="0"/>
    <x v="0"/>
    <n v="1875"/>
    <n v="2.5105"/>
    <n v="4707.1875"/>
    <x v="2"/>
    <x v="0"/>
    <s v="Wolf Th2"/>
    <n v="2090"/>
  </r>
  <r>
    <x v="1"/>
    <x v="0"/>
    <n v="47000849"/>
    <x v="39"/>
    <d v="2021-09-18T00:00:00"/>
    <x v="2"/>
    <n v="7000124089"/>
    <n v="0"/>
    <x v="1"/>
    <x v="1"/>
    <n v="0"/>
    <n v="9.3513000000000002"/>
    <n v="0"/>
    <x v="4"/>
    <x v="1"/>
    <s v="Linie 3"/>
    <n v="5003"/>
  </r>
  <r>
    <x v="1"/>
    <x v="0"/>
    <m/>
    <x v="123"/>
    <d v="2021-09-18T00:00:00"/>
    <x v="2"/>
    <n v="7000124396"/>
    <n v="0"/>
    <x v="3"/>
    <x v="3"/>
    <n v="0"/>
    <n v="0"/>
    <n v="0"/>
    <x v="2"/>
    <x v="0"/>
    <s v="Thrun 2"/>
    <n v="2030"/>
  </r>
  <r>
    <x v="1"/>
    <x v="0"/>
    <m/>
    <x v="129"/>
    <d v="2021-09-18T00:00:00"/>
    <x v="2"/>
    <n v="7000124430"/>
    <n v="0"/>
    <x v="3"/>
    <x v="3"/>
    <n v="0"/>
    <n v="0"/>
    <n v="0"/>
    <x v="1"/>
    <x v="0"/>
    <s v="Füller unter Thrun 2"/>
    <n v="3030"/>
  </r>
  <r>
    <x v="1"/>
    <x v="0"/>
    <m/>
    <x v="951"/>
    <d v="2021-09-18T00:00:00"/>
    <x v="2"/>
    <n v="7000120666"/>
    <n v="0"/>
    <x v="3"/>
    <x v="3"/>
    <n v="0"/>
    <n v="0"/>
    <n v="0"/>
    <x v="4"/>
    <x v="1"/>
    <s v="Linie 2"/>
    <n v="5002"/>
  </r>
  <r>
    <x v="1"/>
    <x v="0"/>
    <m/>
    <x v="133"/>
    <d v="2021-09-18T00:00:00"/>
    <x v="2"/>
    <n v="7000123345"/>
    <n v="0"/>
    <x v="3"/>
    <x v="3"/>
    <n v="0"/>
    <n v="0"/>
    <n v="0"/>
    <x v="8"/>
    <x v="5"/>
    <s v="Linie 21"/>
    <n v="5021"/>
  </r>
  <r>
    <x v="1"/>
    <x v="0"/>
    <n v="57000600"/>
    <x v="215"/>
    <d v="2021-09-19T00:00:00"/>
    <x v="2"/>
    <n v="7000124011"/>
    <n v="102"/>
    <x v="2"/>
    <x v="0"/>
    <n v="122.4"/>
    <n v="5.2927999999999997"/>
    <n v="647.83871999999997"/>
    <x v="8"/>
    <x v="5"/>
    <s v="Linie 22"/>
    <n v="5022"/>
  </r>
  <r>
    <x v="1"/>
    <x v="0"/>
    <n v="57000602"/>
    <x v="216"/>
    <d v="2021-09-19T00:00:00"/>
    <x v="2"/>
    <n v="7000124013"/>
    <n v="68"/>
    <x v="2"/>
    <x v="0"/>
    <n v="81.599999999999994"/>
    <n v="5.2880000000000003"/>
    <n v="431.50080000000003"/>
    <x v="8"/>
    <x v="5"/>
    <s v="Linie 22"/>
    <n v="5022"/>
  </r>
  <r>
    <x v="1"/>
    <x v="0"/>
    <n v="57000607"/>
    <x v="220"/>
    <d v="2021-09-19T00:00:00"/>
    <x v="2"/>
    <n v="7000124015"/>
    <n v="136"/>
    <x v="2"/>
    <x v="0"/>
    <n v="163.19999999999999"/>
    <n v="5.2908999999999997"/>
    <n v="863.47487999999998"/>
    <x v="8"/>
    <x v="5"/>
    <s v="Linie 22"/>
    <n v="5022"/>
  </r>
  <r>
    <x v="1"/>
    <x v="0"/>
    <n v="57000609"/>
    <x v="369"/>
    <d v="2021-09-19T00:00:00"/>
    <x v="2"/>
    <n v="7000124017"/>
    <n v="238"/>
    <x v="2"/>
    <x v="0"/>
    <n v="285.60000000000002"/>
    <n v="5.2755000000000001"/>
    <n v="1506.6828"/>
    <x v="8"/>
    <x v="5"/>
    <s v="Linie 22"/>
    <n v="5022"/>
  </r>
  <r>
    <x v="1"/>
    <x v="0"/>
    <n v="57000623"/>
    <x v="83"/>
    <d v="2021-09-19T00:00:00"/>
    <x v="2"/>
    <n v="7000124020"/>
    <n v="7140"/>
    <x v="2"/>
    <x v="0"/>
    <n v="8568"/>
    <n v="5.2507000000000001"/>
    <n v="44987.997600000002"/>
    <x v="8"/>
    <x v="5"/>
    <s v="Linie 22"/>
    <n v="5022"/>
  </r>
  <r>
    <x v="1"/>
    <x v="0"/>
    <n v="57000641"/>
    <x v="87"/>
    <d v="2021-09-19T00:00:00"/>
    <x v="2"/>
    <n v="7000124063"/>
    <n v="612"/>
    <x v="2"/>
    <x v="0"/>
    <n v="734.4"/>
    <n v="5.2706999999999997"/>
    <n v="3870.8020799999999"/>
    <x v="8"/>
    <x v="5"/>
    <s v="Linie 22"/>
    <n v="5022"/>
  </r>
  <r>
    <x v="1"/>
    <x v="0"/>
    <n v="57000652"/>
    <x v="372"/>
    <d v="2021-09-19T00:00:00"/>
    <x v="2"/>
    <n v="7000124185"/>
    <n v="408"/>
    <x v="2"/>
    <x v="0"/>
    <n v="489.6"/>
    <n v="5.3045999999999998"/>
    <n v="2597.1321600000001"/>
    <x v="8"/>
    <x v="5"/>
    <s v="Linie 22"/>
    <n v="5022"/>
  </r>
  <r>
    <x v="1"/>
    <x v="0"/>
    <n v="57000655"/>
    <x v="638"/>
    <d v="2021-09-19T00:00:00"/>
    <x v="2"/>
    <n v="7000124187"/>
    <n v="476"/>
    <x v="2"/>
    <x v="0"/>
    <n v="571.20000000000005"/>
    <n v="5.2930999999999999"/>
    <n v="3023.4187200000001"/>
    <x v="8"/>
    <x v="5"/>
    <s v="Linie 22"/>
    <n v="5022"/>
  </r>
  <r>
    <x v="1"/>
    <x v="0"/>
    <n v="57000657"/>
    <x v="375"/>
    <d v="2021-09-19T00:00:00"/>
    <x v="2"/>
    <n v="7000124188"/>
    <n v="204"/>
    <x v="2"/>
    <x v="0"/>
    <n v="244.8"/>
    <n v="5.3136999999999999"/>
    <n v="1300.79376"/>
    <x v="8"/>
    <x v="5"/>
    <s v="Linie 22"/>
    <n v="5022"/>
  </r>
  <r>
    <x v="1"/>
    <x v="0"/>
    <n v="58000297"/>
    <x v="857"/>
    <d v="2021-09-19T00:00:00"/>
    <x v="2"/>
    <n v="7000117651"/>
    <n v="1451"/>
    <x v="2"/>
    <x v="2"/>
    <n v="9286.4"/>
    <n v="23.196100000000001"/>
    <n v="33657.541100000002"/>
    <x v="5"/>
    <x v="2"/>
    <s v="Linie 31"/>
    <n v="5031"/>
  </r>
  <r>
    <x v="1"/>
    <x v="0"/>
    <n v="58000721"/>
    <x v="706"/>
    <d v="2021-09-19T00:00:00"/>
    <x v="2"/>
    <n v="7000124323"/>
    <n v="102"/>
    <x v="2"/>
    <x v="0"/>
    <n v="100.98"/>
    <n v="6.7342000000000004"/>
    <n v="680.01951599999995"/>
    <x v="8"/>
    <x v="5"/>
    <s v="Linie 21"/>
    <n v="5021"/>
  </r>
  <r>
    <x v="1"/>
    <x v="0"/>
    <n v="58000723"/>
    <x v="884"/>
    <d v="2021-09-19T00:00:00"/>
    <x v="2"/>
    <n v="7000124401"/>
    <n v="272"/>
    <x v="2"/>
    <x v="0"/>
    <n v="367.2"/>
    <n v="14.490500000000001"/>
    <n v="5320.9116000000004"/>
    <x v="8"/>
    <x v="5"/>
    <s v="Linie 23"/>
    <n v="5023"/>
  </r>
  <r>
    <x v="1"/>
    <x v="0"/>
    <n v="58000733"/>
    <x v="793"/>
    <d v="2021-09-19T00:00:00"/>
    <x v="2"/>
    <n v="7000124324"/>
    <n v="136"/>
    <x v="2"/>
    <x v="0"/>
    <n v="134.63999999999999"/>
    <n v="6.7229000000000001"/>
    <n v="905.17125599999997"/>
    <x v="8"/>
    <x v="5"/>
    <s v="Linie 21"/>
    <n v="5021"/>
  </r>
  <r>
    <x v="1"/>
    <x v="0"/>
    <n v="58000736"/>
    <x v="862"/>
    <d v="2021-09-19T00:00:00"/>
    <x v="2"/>
    <n v="7000124405"/>
    <n v="204"/>
    <x v="2"/>
    <x v="0"/>
    <n v="275.39999999999998"/>
    <n v="14.4909"/>
    <n v="3990.7938600000002"/>
    <x v="8"/>
    <x v="5"/>
    <s v="Linie 23"/>
    <n v="5023"/>
  </r>
  <r>
    <x v="1"/>
    <x v="0"/>
    <n v="58000740"/>
    <x v="251"/>
    <d v="2021-09-19T00:00:00"/>
    <x v="2"/>
    <n v="7000124325"/>
    <n v="68"/>
    <x v="2"/>
    <x v="0"/>
    <n v="67.319999999999993"/>
    <n v="7.5030000000000001"/>
    <n v="505.10196000000002"/>
    <x v="8"/>
    <x v="5"/>
    <s v="Linie 21"/>
    <n v="5021"/>
  </r>
  <r>
    <x v="1"/>
    <x v="0"/>
    <n v="58000746"/>
    <x v="253"/>
    <d v="2021-09-19T00:00:00"/>
    <x v="2"/>
    <n v="7000124326"/>
    <n v="204"/>
    <x v="2"/>
    <x v="0"/>
    <n v="201.96"/>
    <n v="6.7253999999999996"/>
    <n v="1358.261784"/>
    <x v="8"/>
    <x v="5"/>
    <s v="Linie 21"/>
    <n v="5021"/>
  </r>
  <r>
    <x v="1"/>
    <x v="0"/>
    <n v="58000747"/>
    <x v="863"/>
    <d v="2021-09-19T00:00:00"/>
    <x v="2"/>
    <n v="7000124408"/>
    <n v="68"/>
    <x v="2"/>
    <x v="0"/>
    <n v="91.8"/>
    <n v="14.490500000000001"/>
    <n v="1330.2279000000001"/>
    <x v="8"/>
    <x v="5"/>
    <s v="Linie 23"/>
    <n v="5023"/>
  </r>
  <r>
    <x v="1"/>
    <x v="0"/>
    <n v="58000849"/>
    <x v="517"/>
    <d v="2021-09-19T00:00:00"/>
    <x v="2"/>
    <n v="7000124384"/>
    <n v="1785"/>
    <x v="2"/>
    <x v="0"/>
    <n v="1785"/>
    <n v="11.0169"/>
    <n v="19665.166499999999"/>
    <x v="8"/>
    <x v="5"/>
    <s v="Linie 20"/>
    <n v="5020"/>
  </r>
  <r>
    <x v="1"/>
    <x v="0"/>
    <n v="58000888"/>
    <x v="724"/>
    <d v="2021-09-19T00:00:00"/>
    <x v="2"/>
    <n v="7000124328"/>
    <n v="748"/>
    <x v="2"/>
    <x v="0"/>
    <n v="740.52"/>
    <n v="6.7248000000000001"/>
    <n v="4979.8488960000004"/>
    <x v="8"/>
    <x v="5"/>
    <s v="Linie 21"/>
    <n v="5021"/>
  </r>
  <r>
    <x v="1"/>
    <x v="0"/>
    <n v="58000891"/>
    <x v="864"/>
    <d v="2021-09-19T00:00:00"/>
    <x v="2"/>
    <n v="7000123990"/>
    <n v="680"/>
    <x v="2"/>
    <x v="0"/>
    <n v="918"/>
    <n v="14.4916"/>
    <n v="13303.2888"/>
    <x v="8"/>
    <x v="5"/>
    <s v="Linie 23"/>
    <n v="5023"/>
  </r>
  <r>
    <x v="1"/>
    <x v="0"/>
    <n v="58000891"/>
    <x v="864"/>
    <d v="2021-09-19T00:00:00"/>
    <x v="2"/>
    <n v="7000124418"/>
    <n v="272"/>
    <x v="2"/>
    <x v="0"/>
    <n v="367.2"/>
    <n v="14.4916"/>
    <n v="5321.3155200000001"/>
    <x v="8"/>
    <x v="5"/>
    <s v="Linie 23"/>
    <n v="5023"/>
  </r>
  <r>
    <x v="1"/>
    <x v="0"/>
    <n v="58000896"/>
    <x v="865"/>
    <d v="2021-09-19T00:00:00"/>
    <x v="2"/>
    <n v="7000124329"/>
    <n v="136"/>
    <x v="2"/>
    <x v="0"/>
    <n v="134.63999999999999"/>
    <n v="7.5039999999999996"/>
    <n v="1010.33856"/>
    <x v="8"/>
    <x v="5"/>
    <s v="Linie 21"/>
    <n v="5021"/>
  </r>
  <r>
    <x v="1"/>
    <x v="0"/>
    <n v="58000904"/>
    <x v="268"/>
    <d v="2021-09-19T00:00:00"/>
    <x v="2"/>
    <n v="7000124330"/>
    <n v="170"/>
    <x v="2"/>
    <x v="0"/>
    <n v="168.3"/>
    <n v="7.5054999999999996"/>
    <n v="1263.1756499999999"/>
    <x v="8"/>
    <x v="5"/>
    <s v="Linie 21"/>
    <n v="5021"/>
  </r>
  <r>
    <x v="1"/>
    <x v="0"/>
    <n v="58000927"/>
    <x v="575"/>
    <d v="2021-09-19T00:00:00"/>
    <x v="2"/>
    <n v="7000124333"/>
    <n v="935"/>
    <x v="2"/>
    <x v="0"/>
    <n v="925.65"/>
    <n v="7.3616999999999999"/>
    <n v="6814.3576050000001"/>
    <x v="8"/>
    <x v="5"/>
    <s v="Linie 21"/>
    <n v="5021"/>
  </r>
  <r>
    <x v="1"/>
    <x v="0"/>
    <n v="58000939"/>
    <x v="921"/>
    <d v="2021-09-19T00:00:00"/>
    <x v="2"/>
    <n v="7000124334"/>
    <n v="68"/>
    <x v="2"/>
    <x v="0"/>
    <n v="67.319999999999993"/>
    <n v="7.5054999999999996"/>
    <n v="505.27026000000001"/>
    <x v="8"/>
    <x v="5"/>
    <s v="Linie 21"/>
    <n v="5021"/>
  </r>
  <r>
    <x v="1"/>
    <x v="0"/>
    <n v="58000951"/>
    <x v="274"/>
    <d v="2021-09-19T00:00:00"/>
    <x v="2"/>
    <n v="7000124335"/>
    <n v="204"/>
    <x v="2"/>
    <x v="0"/>
    <n v="201.96"/>
    <n v="6.7297000000000002"/>
    <n v="1359.130212"/>
    <x v="8"/>
    <x v="5"/>
    <s v="Linie 21"/>
    <n v="5021"/>
  </r>
  <r>
    <x v="1"/>
    <x v="0"/>
    <n v="58000961"/>
    <x v="726"/>
    <d v="2021-09-19T00:00:00"/>
    <x v="2"/>
    <n v="7000124336"/>
    <n v="68"/>
    <x v="2"/>
    <x v="0"/>
    <n v="67.319999999999993"/>
    <n v="6.6875"/>
    <n v="450.20249999999999"/>
    <x v="8"/>
    <x v="5"/>
    <s v="Linie 21"/>
    <n v="5021"/>
  </r>
  <r>
    <x v="1"/>
    <x v="0"/>
    <n v="58000999"/>
    <x v="279"/>
    <d v="2021-09-19T00:00:00"/>
    <x v="2"/>
    <n v="7000124337"/>
    <n v="68"/>
    <x v="2"/>
    <x v="0"/>
    <n v="67.319999999999993"/>
    <n v="6.7214999999999998"/>
    <n v="452.49137999999999"/>
    <x v="8"/>
    <x v="5"/>
    <s v="Linie 21"/>
    <n v="5021"/>
  </r>
  <r>
    <x v="1"/>
    <x v="0"/>
    <n v="58001001"/>
    <x v="110"/>
    <d v="2021-09-19T00:00:00"/>
    <x v="2"/>
    <n v="7000124338"/>
    <n v="204"/>
    <x v="2"/>
    <x v="0"/>
    <n v="201.96"/>
    <n v="7.4090999999999996"/>
    <n v="1496.3418360000001"/>
    <x v="8"/>
    <x v="5"/>
    <s v="Linie 21"/>
    <n v="5021"/>
  </r>
  <r>
    <x v="1"/>
    <x v="0"/>
    <n v="58001035"/>
    <x v="871"/>
    <d v="2021-09-19T00:00:00"/>
    <x v="2"/>
    <n v="7000124342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9-19T00:00:00"/>
    <x v="2"/>
    <n v="7000124343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09-19T00:00:00"/>
    <x v="2"/>
    <n v="7000124345"/>
    <n v="68"/>
    <x v="2"/>
    <x v="0"/>
    <n v="67.319999999999993"/>
    <n v="7.5098000000000003"/>
    <n v="505.55973599999999"/>
    <x v="8"/>
    <x v="5"/>
    <s v="Linie 21"/>
    <n v="5021"/>
  </r>
  <r>
    <x v="1"/>
    <x v="0"/>
    <n v="58001068"/>
    <x v="653"/>
    <d v="2021-09-19T00:00:00"/>
    <x v="2"/>
    <n v="7000124426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19T00:00:00"/>
    <x v="2"/>
    <n v="7000124006"/>
    <n v="204"/>
    <x v="2"/>
    <x v="0"/>
    <n v="275.39999999999998"/>
    <n v="14.4895"/>
    <n v="3990.4083000000001"/>
    <x v="8"/>
    <x v="5"/>
    <s v="Linie 23"/>
    <n v="5023"/>
  </r>
  <r>
    <x v="1"/>
    <x v="0"/>
    <n v="58001080"/>
    <x v="656"/>
    <d v="2021-09-19T00:00:00"/>
    <x v="2"/>
    <n v="7000124348"/>
    <n v="68"/>
    <x v="2"/>
    <x v="0"/>
    <n v="67.319999999999993"/>
    <n v="6.7332000000000001"/>
    <n v="453.27902399999999"/>
    <x v="8"/>
    <x v="5"/>
    <s v="Linie 21"/>
    <n v="5021"/>
  </r>
  <r>
    <x v="1"/>
    <x v="0"/>
    <n v="58001109"/>
    <x v="115"/>
    <d v="2021-09-19T00:00:00"/>
    <x v="2"/>
    <n v="7000124351"/>
    <n v="68"/>
    <x v="2"/>
    <x v="0"/>
    <n v="67.319999999999993"/>
    <n v="7.4082999999999997"/>
    <n v="498.72675600000002"/>
    <x v="8"/>
    <x v="5"/>
    <s v="Linie 21"/>
    <n v="5021"/>
  </r>
  <r>
    <x v="1"/>
    <x v="0"/>
    <n v="58001112"/>
    <x v="529"/>
    <d v="2021-09-19T00:00:00"/>
    <x v="2"/>
    <n v="7000124007"/>
    <n v="68"/>
    <x v="2"/>
    <x v="0"/>
    <n v="91.8"/>
    <n v="14.490500000000001"/>
    <n v="1330.2279000000001"/>
    <x v="8"/>
    <x v="5"/>
    <s v="Linie 23"/>
    <n v="5023"/>
  </r>
  <r>
    <x v="1"/>
    <x v="0"/>
    <n v="58001131"/>
    <x v="441"/>
    <d v="2021-09-19T00:00:00"/>
    <x v="2"/>
    <n v="7000124429"/>
    <n v="2125"/>
    <x v="2"/>
    <x v="0"/>
    <n v="2040"/>
    <n v="6.6844000000000001"/>
    <n v="13636.175999999999"/>
    <x v="8"/>
    <x v="5"/>
    <s v="Linie 23"/>
    <n v="5023"/>
  </r>
  <r>
    <x v="1"/>
    <x v="0"/>
    <n v="58001140"/>
    <x v="116"/>
    <d v="2021-09-19T00:00:00"/>
    <x v="2"/>
    <n v="7000124355"/>
    <n v="68"/>
    <x v="2"/>
    <x v="0"/>
    <n v="67.319999999999993"/>
    <n v="7.4420999999999999"/>
    <n v="501.00217199999997"/>
    <x v="8"/>
    <x v="5"/>
    <s v="Linie 21"/>
    <n v="5021"/>
  </r>
  <r>
    <x v="1"/>
    <x v="0"/>
    <m/>
    <x v="133"/>
    <d v="2021-09-19T00:00:00"/>
    <x v="2"/>
    <n v="7000123346"/>
    <n v="0"/>
    <x v="3"/>
    <x v="3"/>
    <n v="0"/>
    <n v="0"/>
    <n v="0"/>
    <x v="8"/>
    <x v="5"/>
    <s v="Linie 21"/>
    <n v="5021"/>
  </r>
  <r>
    <x v="1"/>
    <x v="0"/>
    <m/>
    <x v="133"/>
    <d v="2021-09-19T00:00:00"/>
    <x v="2"/>
    <n v="7000124370"/>
    <n v="0"/>
    <x v="3"/>
    <x v="3"/>
    <n v="0"/>
    <n v="0"/>
    <n v="0"/>
    <x v="8"/>
    <x v="5"/>
    <s v="Linie 21"/>
    <n v="5021"/>
  </r>
  <r>
    <x v="1"/>
    <x v="0"/>
    <n v="23500012"/>
    <x v="766"/>
    <d v="2021-09-20T00:00:00"/>
    <x v="2"/>
    <n v="7000124356"/>
    <n v="911"/>
    <x v="0"/>
    <x v="0"/>
    <n v="911"/>
    <n v="7.4252000000000002"/>
    <n v="6764.3572000000004"/>
    <x v="0"/>
    <x v="0"/>
    <s v="Große Schneidemaschine Lachnit"/>
    <n v="1100"/>
  </r>
  <r>
    <x v="1"/>
    <x v="0"/>
    <n v="23500013"/>
    <x v="727"/>
    <d v="2021-09-20T00:00:00"/>
    <x v="2"/>
    <n v="7000124357"/>
    <n v="354"/>
    <x v="0"/>
    <x v="0"/>
    <n v="354"/>
    <n v="6.8244999999999996"/>
    <n v="2415.873"/>
    <x v="0"/>
    <x v="0"/>
    <s v="Große Schneidemaschine Lachnit"/>
    <n v="1100"/>
  </r>
  <r>
    <x v="1"/>
    <x v="0"/>
    <n v="23500034"/>
    <x v="298"/>
    <d v="2021-09-20T00:00:00"/>
    <x v="2"/>
    <n v="7000124457"/>
    <n v="1023"/>
    <x v="0"/>
    <x v="0"/>
    <n v="1023"/>
    <n v="3.6745999999999999"/>
    <n v="3759.1158"/>
    <x v="0"/>
    <x v="0"/>
    <s v="Kleine Schneidemaschine Käseteiler"/>
    <n v="1200"/>
  </r>
  <r>
    <x v="1"/>
    <x v="0"/>
    <n v="23500062"/>
    <x v="728"/>
    <d v="2021-09-20T00:00:00"/>
    <x v="2"/>
    <n v="7000124358"/>
    <n v="2531"/>
    <x v="0"/>
    <x v="0"/>
    <n v="2531"/>
    <n v="7.4440999999999997"/>
    <n v="18841.017100000001"/>
    <x v="0"/>
    <x v="0"/>
    <s v="Kleine Schneidemaschine Käseteiler"/>
    <n v="1200"/>
  </r>
  <r>
    <x v="1"/>
    <x v="0"/>
    <n v="23500101"/>
    <x v="886"/>
    <d v="2021-09-20T00:00:00"/>
    <x v="2"/>
    <n v="7000124505"/>
    <n v="300"/>
    <x v="0"/>
    <x v="0"/>
    <n v="300"/>
    <n v="3.0956999999999999"/>
    <n v="928.71"/>
    <x v="0"/>
    <x v="0"/>
    <s v="Kleine Schneidemaschine Käseteiler"/>
    <n v="1200"/>
  </r>
  <r>
    <x v="1"/>
    <x v="0"/>
    <n v="23500273"/>
    <x v="457"/>
    <d v="2021-09-20T00:00:00"/>
    <x v="2"/>
    <n v="7000124462"/>
    <n v="3606"/>
    <x v="0"/>
    <x v="0"/>
    <n v="3606"/>
    <n v="3.0524"/>
    <n v="11006.954400000001"/>
    <x v="0"/>
    <x v="0"/>
    <s v="Kleine Schneidemaschine Käseteiler"/>
    <n v="1200"/>
  </r>
  <r>
    <x v="1"/>
    <x v="0"/>
    <n v="23500302"/>
    <x v="4"/>
    <d v="2021-09-20T00:00:00"/>
    <x v="2"/>
    <n v="7000124585"/>
    <n v="245"/>
    <x v="0"/>
    <x v="0"/>
    <n v="245"/>
    <n v="5.6374000000000004"/>
    <n v="1381.163"/>
    <x v="0"/>
    <x v="0"/>
    <s v="Holac Zutatenvorbereitung"/>
    <n v="1410"/>
  </r>
  <r>
    <x v="1"/>
    <x v="0"/>
    <n v="23500394"/>
    <x v="670"/>
    <d v="2021-09-20T00:00:00"/>
    <x v="2"/>
    <n v="7000124599"/>
    <n v="40"/>
    <x v="0"/>
    <x v="0"/>
    <n v="40"/>
    <n v="9.2812999999999999"/>
    <n v="371.25200000000001"/>
    <x v="4"/>
    <x v="1"/>
    <s v="Röstofen"/>
    <n v="5420"/>
  </r>
  <r>
    <x v="1"/>
    <x v="0"/>
    <n v="23500426"/>
    <x v="803"/>
    <d v="2021-09-20T00:00:00"/>
    <x v="2"/>
    <n v="7000124378"/>
    <n v="1823"/>
    <x v="0"/>
    <x v="0"/>
    <n v="1823"/>
    <n v="4.4999000000000002"/>
    <n v="8203.3176999999996"/>
    <x v="0"/>
    <x v="0"/>
    <s v="Große Schneidemaschine Lachnit"/>
    <n v="1100"/>
  </r>
  <r>
    <x v="1"/>
    <x v="0"/>
    <n v="29600007"/>
    <x v="152"/>
    <d v="2021-09-20T00:00:00"/>
    <x v="2"/>
    <n v="7000124217"/>
    <n v="520"/>
    <x v="0"/>
    <x v="0"/>
    <n v="520"/>
    <n v="0.5"/>
    <n v="260"/>
    <x v="0"/>
    <x v="0"/>
    <s v="Rohware aus-/umpacken, vorbereiten"/>
    <n v="1300"/>
  </r>
  <r>
    <x v="1"/>
    <x v="0"/>
    <n v="29600009"/>
    <x v="303"/>
    <d v="2021-09-20T00:00:00"/>
    <x v="2"/>
    <n v="7000124438"/>
    <n v="75"/>
    <x v="0"/>
    <x v="0"/>
    <n v="75"/>
    <n v="0.98950000000000005"/>
    <n v="74.212500000000006"/>
    <x v="0"/>
    <x v="0"/>
    <s v="Rohware aus-/umpacken, vorbereiten"/>
    <n v="1300"/>
  </r>
  <r>
    <x v="1"/>
    <x v="0"/>
    <n v="31000170"/>
    <x v="13"/>
    <d v="2021-09-20T00:00:00"/>
    <x v="2"/>
    <n v="7000124296"/>
    <n v="2629"/>
    <x v="1"/>
    <x v="1"/>
    <n v="5258"/>
    <n v="6.3164999999999996"/>
    <n v="16606.0785"/>
    <x v="1"/>
    <x v="0"/>
    <s v="Füller unter Thrun 2"/>
    <n v="3030"/>
  </r>
  <r>
    <x v="1"/>
    <x v="0"/>
    <n v="31000234"/>
    <x v="912"/>
    <d v="2021-09-20T00:00:00"/>
    <x v="2"/>
    <n v="7000120984"/>
    <n v="245"/>
    <x v="1"/>
    <x v="1"/>
    <n v="0"/>
    <n v="41.058599999999998"/>
    <n v="10059.357"/>
    <x v="4"/>
    <x v="1"/>
    <s v="Linie 4"/>
    <n v="5004"/>
  </r>
  <r>
    <x v="1"/>
    <x v="0"/>
    <n v="32000012"/>
    <x v="160"/>
    <d v="2021-09-20T00:00:00"/>
    <x v="2"/>
    <n v="7000124550"/>
    <n v="220"/>
    <x v="1"/>
    <x v="1"/>
    <n v="2046"/>
    <n v="27.543199999999999"/>
    <n v="6059.5039999999999"/>
    <x v="1"/>
    <x v="0"/>
    <s v="Füller unter M1"/>
    <n v="3010"/>
  </r>
  <r>
    <x v="1"/>
    <x v="0"/>
    <n v="32000027"/>
    <x v="161"/>
    <d v="2021-09-20T00:00:00"/>
    <x v="2"/>
    <n v="7000124551"/>
    <n v="856"/>
    <x v="1"/>
    <x v="1"/>
    <n v="7960.8"/>
    <n v="27.664999999999999"/>
    <n v="23681.24"/>
    <x v="1"/>
    <x v="0"/>
    <s v="Füller unter M1"/>
    <n v="3010"/>
  </r>
  <r>
    <x v="1"/>
    <x v="0"/>
    <n v="32000029"/>
    <x v="541"/>
    <d v="2021-09-20T00:00:00"/>
    <x v="2"/>
    <n v="7000124552"/>
    <n v="512"/>
    <x v="1"/>
    <x v="1"/>
    <n v="3430.4"/>
    <n v="19.2867"/>
    <n v="9874.7903999999999"/>
    <x v="1"/>
    <x v="0"/>
    <s v="Füller unter M1"/>
    <n v="3010"/>
  </r>
  <r>
    <x v="1"/>
    <x v="0"/>
    <n v="32000037"/>
    <x v="469"/>
    <d v="2021-09-20T00:00:00"/>
    <x v="2"/>
    <n v="7000124555"/>
    <n v="309"/>
    <x v="1"/>
    <x v="1"/>
    <n v="2595.6"/>
    <n v="24.093499999999999"/>
    <n v="7444.8914999999997"/>
    <x v="1"/>
    <x v="0"/>
    <s v="Füller unter M1"/>
    <n v="3010"/>
  </r>
  <r>
    <x v="1"/>
    <x v="0"/>
    <n v="32000049"/>
    <x v="16"/>
    <d v="2021-09-20T00:00:00"/>
    <x v="2"/>
    <n v="7000124524"/>
    <n v="1276"/>
    <x v="1"/>
    <x v="1"/>
    <n v="9187.2000000000007"/>
    <n v="19.3871"/>
    <n v="24737.939600000002"/>
    <x v="1"/>
    <x v="0"/>
    <s v="Füller unter M2"/>
    <n v="3020"/>
  </r>
  <r>
    <x v="1"/>
    <x v="0"/>
    <n v="32000092"/>
    <x v="22"/>
    <d v="2021-09-20T00:00:00"/>
    <x v="2"/>
    <n v="7000122875"/>
    <n v="3127"/>
    <x v="1"/>
    <x v="1"/>
    <n v="3533.51"/>
    <n v="3.5972"/>
    <n v="11248.4444"/>
    <x v="0"/>
    <x v="0"/>
    <s v="Große Schneidemaschine Lachnit"/>
    <n v="1100"/>
  </r>
  <r>
    <x v="1"/>
    <x v="0"/>
    <n v="32000106"/>
    <x v="677"/>
    <d v="2021-09-20T00:00:00"/>
    <x v="2"/>
    <n v="7000124525"/>
    <n v="677"/>
    <x v="1"/>
    <x v="1"/>
    <n v="4874.3999999999996"/>
    <n v="21.9801"/>
    <n v="14880.527700000001"/>
    <x v="1"/>
    <x v="0"/>
    <s v="Füller unter M2"/>
    <n v="3020"/>
  </r>
  <r>
    <x v="1"/>
    <x v="0"/>
    <n v="35000166"/>
    <x v="166"/>
    <d v="2021-09-20T00:00:00"/>
    <x v="2"/>
    <n v="7000124565"/>
    <n v="7500"/>
    <x v="0"/>
    <x v="0"/>
    <n v="7500"/>
    <n v="2.8315999999999999"/>
    <n v="21237"/>
    <x v="2"/>
    <x v="0"/>
    <s v="Mischer 1"/>
    <n v="2040"/>
  </r>
  <r>
    <x v="1"/>
    <x v="0"/>
    <n v="35000166"/>
    <x v="166"/>
    <d v="2021-09-20T00:00:00"/>
    <x v="2"/>
    <n v="7000124565"/>
    <n v="7500"/>
    <x v="0"/>
    <x v="0"/>
    <n v="7500"/>
    <n v="2.8315999999999999"/>
    <n v="21237"/>
    <x v="2"/>
    <x v="0"/>
    <s v="Wolf M1"/>
    <n v="2070"/>
  </r>
  <r>
    <x v="1"/>
    <x v="0"/>
    <n v="35000168"/>
    <x v="471"/>
    <d v="2021-09-20T00:00:00"/>
    <x v="2"/>
    <n v="7000124566"/>
    <n v="5700"/>
    <x v="0"/>
    <x v="0"/>
    <n v="5700"/>
    <n v="2.7238000000000002"/>
    <n v="15525.66"/>
    <x v="2"/>
    <x v="0"/>
    <s v="Mischer 1"/>
    <n v="2040"/>
  </r>
  <r>
    <x v="1"/>
    <x v="0"/>
    <n v="35000168"/>
    <x v="471"/>
    <d v="2021-09-20T00:00:00"/>
    <x v="2"/>
    <n v="7000124566"/>
    <n v="5700"/>
    <x v="0"/>
    <x v="0"/>
    <n v="5700"/>
    <n v="2.7238000000000002"/>
    <n v="15525.66"/>
    <x v="2"/>
    <x v="0"/>
    <s v="Wolf M1"/>
    <n v="2070"/>
  </r>
  <r>
    <x v="1"/>
    <x v="0"/>
    <n v="35000179"/>
    <x v="167"/>
    <d v="2021-09-20T00:00:00"/>
    <x v="2"/>
    <n v="7000124567"/>
    <n v="2100"/>
    <x v="0"/>
    <x v="0"/>
    <n v="2100"/>
    <n v="2.8184999999999998"/>
    <n v="5918.85"/>
    <x v="2"/>
    <x v="0"/>
    <s v="Mischer 1"/>
    <n v="2040"/>
  </r>
  <r>
    <x v="1"/>
    <x v="0"/>
    <n v="35000179"/>
    <x v="167"/>
    <d v="2021-09-20T00:00:00"/>
    <x v="2"/>
    <n v="7000124567"/>
    <n v="2100"/>
    <x v="0"/>
    <x v="0"/>
    <n v="2100"/>
    <n v="2.8184999999999998"/>
    <n v="5918.85"/>
    <x v="2"/>
    <x v="0"/>
    <s v="Wolf M1"/>
    <n v="2070"/>
  </r>
  <r>
    <x v="1"/>
    <x v="0"/>
    <n v="35000267"/>
    <x v="28"/>
    <d v="2021-09-20T00:00:00"/>
    <x v="2"/>
    <n v="7000124501"/>
    <n v="5125"/>
    <x v="0"/>
    <x v="0"/>
    <n v="5125"/>
    <n v="2.8250000000000002"/>
    <n v="14478.125"/>
    <x v="2"/>
    <x v="0"/>
    <s v="Thrun 2"/>
    <n v="2030"/>
  </r>
  <r>
    <x v="1"/>
    <x v="0"/>
    <n v="35000267"/>
    <x v="28"/>
    <d v="2021-09-20T00:00:00"/>
    <x v="2"/>
    <n v="7000124501"/>
    <n v="5125"/>
    <x v="0"/>
    <x v="0"/>
    <n v="5125"/>
    <n v="2.8250000000000002"/>
    <n v="14478.125"/>
    <x v="2"/>
    <x v="0"/>
    <s v="Wolf Th2"/>
    <n v="2090"/>
  </r>
  <r>
    <x v="1"/>
    <x v="0"/>
    <n v="35000282"/>
    <x v="29"/>
    <d v="2021-09-20T00:00:00"/>
    <x v="2"/>
    <n v="7000124533"/>
    <n v="9000"/>
    <x v="0"/>
    <x v="0"/>
    <n v="9000"/>
    <n v="2.5482999999999998"/>
    <n v="22934.7"/>
    <x v="2"/>
    <x v="0"/>
    <s v="Mischer 2"/>
    <n v="2050"/>
  </r>
  <r>
    <x v="1"/>
    <x v="0"/>
    <n v="35000282"/>
    <x v="29"/>
    <d v="2021-09-20T00:00:00"/>
    <x v="2"/>
    <n v="7000124533"/>
    <n v="9000"/>
    <x v="0"/>
    <x v="0"/>
    <n v="9000"/>
    <n v="2.5482999999999998"/>
    <n v="22934.7"/>
    <x v="2"/>
    <x v="0"/>
    <s v="Wolf M2"/>
    <n v="2080"/>
  </r>
  <r>
    <x v="1"/>
    <x v="0"/>
    <n v="35000350"/>
    <x v="32"/>
    <d v="2021-09-20T00:00:00"/>
    <x v="2"/>
    <n v="7000124540"/>
    <n v="4500"/>
    <x v="0"/>
    <x v="0"/>
    <n v="4500"/>
    <n v="2.9060000000000001"/>
    <n v="13077"/>
    <x v="2"/>
    <x v="0"/>
    <s v="Mischer 2"/>
    <n v="2050"/>
  </r>
  <r>
    <x v="1"/>
    <x v="0"/>
    <n v="35000350"/>
    <x v="32"/>
    <d v="2021-09-20T00:00:00"/>
    <x v="2"/>
    <n v="7000124540"/>
    <n v="4500"/>
    <x v="0"/>
    <x v="0"/>
    <n v="4500"/>
    <n v="2.9060000000000001"/>
    <n v="13077"/>
    <x v="2"/>
    <x v="0"/>
    <s v="Wolf M2"/>
    <n v="2080"/>
  </r>
  <r>
    <x v="1"/>
    <x v="0"/>
    <n v="47000118"/>
    <x v="474"/>
    <d v="2021-09-20T00:00:00"/>
    <x v="2"/>
    <n v="7000124431"/>
    <n v="10413"/>
    <x v="1"/>
    <x v="1"/>
    <n v="2082.6"/>
    <n v="0.78439999999999999"/>
    <n v="8167.9571999999998"/>
    <x v="3"/>
    <x v="1"/>
    <s v="Linie 16"/>
    <n v="5016"/>
  </r>
  <r>
    <x v="1"/>
    <x v="0"/>
    <n v="47000597"/>
    <x v="37"/>
    <d v="2021-09-20T00:00:00"/>
    <x v="2"/>
    <n v="7000122145"/>
    <n v="34707"/>
    <x v="1"/>
    <x v="1"/>
    <n v="5206.05"/>
    <n v="0.67290000000000005"/>
    <n v="23354.3403"/>
    <x v="4"/>
    <x v="1"/>
    <s v="Linie 34"/>
    <n v="5034"/>
  </r>
  <r>
    <x v="1"/>
    <x v="0"/>
    <n v="47000618"/>
    <x v="1021"/>
    <d v="2021-09-20T00:00:00"/>
    <x v="2"/>
    <n v="7000121949"/>
    <n v="12568"/>
    <x v="1"/>
    <x v="1"/>
    <n v="1256.8"/>
    <n v="0.44290000000000002"/>
    <n v="5566.3671999999997"/>
    <x v="4"/>
    <x v="1"/>
    <s v="Linie 18"/>
    <n v="5018"/>
  </r>
  <r>
    <x v="1"/>
    <x v="0"/>
    <n v="47000623"/>
    <x v="733"/>
    <d v="2021-09-20T00:00:00"/>
    <x v="2"/>
    <n v="7000124101"/>
    <n v="8140"/>
    <x v="1"/>
    <x v="1"/>
    <n v="1424.5"/>
    <n v="0.70779999999999998"/>
    <n v="5761.4920000000002"/>
    <x v="4"/>
    <x v="1"/>
    <s v="Linie 18"/>
    <n v="5018"/>
  </r>
  <r>
    <x v="1"/>
    <x v="0"/>
    <n v="47000849"/>
    <x v="39"/>
    <d v="2021-09-20T00:00:00"/>
    <x v="2"/>
    <n v="7000124072"/>
    <n v="2435"/>
    <x v="1"/>
    <x v="1"/>
    <n v="5259.6"/>
    <n v="9.3513000000000002"/>
    <n v="22770.415499999999"/>
    <x v="4"/>
    <x v="1"/>
    <s v="Linie 3"/>
    <n v="5003"/>
  </r>
  <r>
    <x v="1"/>
    <x v="0"/>
    <n v="47001018"/>
    <x v="850"/>
    <d v="2021-09-20T00:00:00"/>
    <x v="2"/>
    <n v="7000122195"/>
    <n v="13350"/>
    <x v="1"/>
    <x v="1"/>
    <n v="2002.5"/>
    <n v="0.65690000000000004"/>
    <n v="8769.6149999999998"/>
    <x v="3"/>
    <x v="1"/>
    <s v="Linie 11"/>
    <n v="5011"/>
  </r>
  <r>
    <x v="1"/>
    <x v="0"/>
    <n v="47001019"/>
    <x v="894"/>
    <d v="2021-09-20T00:00:00"/>
    <x v="2"/>
    <n v="7000124597"/>
    <n v="7176"/>
    <x v="1"/>
    <x v="1"/>
    <n v="1076.4000000000001"/>
    <n v="0.66159999999999997"/>
    <n v="4747.6415999999999"/>
    <x v="3"/>
    <x v="1"/>
    <s v="Linie 11"/>
    <n v="5011"/>
  </r>
  <r>
    <x v="1"/>
    <x v="0"/>
    <n v="47001035"/>
    <x v="546"/>
    <d v="2021-09-20T00:00:00"/>
    <x v="2"/>
    <n v="7000122766"/>
    <n v="22083"/>
    <x v="1"/>
    <x v="1"/>
    <n v="5520.75"/>
    <n v="1.0820000000000001"/>
    <n v="23893.806"/>
    <x v="3"/>
    <x v="1"/>
    <s v="Linie 16"/>
    <n v="5016"/>
  </r>
  <r>
    <x v="1"/>
    <x v="0"/>
    <n v="47001041"/>
    <x v="548"/>
    <d v="2021-09-20T00:00:00"/>
    <x v="2"/>
    <n v="7000122774"/>
    <n v="924"/>
    <x v="1"/>
    <x v="1"/>
    <n v="231"/>
    <n v="1.0777000000000001"/>
    <n v="995.79480000000001"/>
    <x v="3"/>
    <x v="1"/>
    <s v="Linie 16"/>
    <n v="5016"/>
  </r>
  <r>
    <x v="1"/>
    <x v="0"/>
    <n v="48000046"/>
    <x v="190"/>
    <d v="2021-09-20T00:00:00"/>
    <x v="2"/>
    <n v="7000124269"/>
    <n v="3948"/>
    <x v="1"/>
    <x v="1"/>
    <n v="1579.2"/>
    <n v="1.3908"/>
    <n v="5490.8783999999996"/>
    <x v="5"/>
    <x v="2"/>
    <s v="Linie 31"/>
    <n v="5031"/>
  </r>
  <r>
    <x v="1"/>
    <x v="0"/>
    <n v="48000093"/>
    <x v="818"/>
    <d v="2021-09-20T00:00:00"/>
    <x v="2"/>
    <n v="7000124446"/>
    <n v="9332"/>
    <x v="1"/>
    <x v="1"/>
    <n v="1866.4"/>
    <n v="0.94069999999999998"/>
    <n v="8778.6124"/>
    <x v="3"/>
    <x v="1"/>
    <s v="Linie 1"/>
    <n v="5001"/>
  </r>
  <r>
    <x v="1"/>
    <x v="0"/>
    <n v="48000116"/>
    <x v="45"/>
    <d v="2021-09-20T00:00:00"/>
    <x v="2"/>
    <n v="7000120404"/>
    <n v="23493"/>
    <x v="1"/>
    <x v="1"/>
    <n v="4698.6000000000004"/>
    <n v="0.98129999999999995"/>
    <n v="23053.680899999999"/>
    <x v="4"/>
    <x v="1"/>
    <s v="Linie 15"/>
    <n v="5015"/>
  </r>
  <r>
    <x v="1"/>
    <x v="0"/>
    <n v="48000166"/>
    <x v="735"/>
    <d v="2021-09-20T00:00:00"/>
    <x v="2"/>
    <n v="7000124207"/>
    <n v="2562"/>
    <x v="1"/>
    <x v="1"/>
    <n v="1024.8"/>
    <n v="1.4016999999999999"/>
    <n v="3591.1554000000001"/>
    <x v="5"/>
    <x v="2"/>
    <s v="Linie 31"/>
    <n v="5031"/>
  </r>
  <r>
    <x v="1"/>
    <x v="0"/>
    <n v="48000174"/>
    <x v="736"/>
    <d v="2021-09-20T00:00:00"/>
    <x v="2"/>
    <n v="7000124208"/>
    <n v="3108"/>
    <x v="1"/>
    <x v="1"/>
    <n v="1243.2"/>
    <n v="1.3743000000000001"/>
    <n v="4271.3244000000004"/>
    <x v="5"/>
    <x v="2"/>
    <s v="Linie 31"/>
    <n v="5031"/>
  </r>
  <r>
    <x v="1"/>
    <x v="0"/>
    <n v="48000210"/>
    <x v="342"/>
    <d v="2021-09-20T00:00:00"/>
    <x v="2"/>
    <n v="7000123647"/>
    <n v="5504"/>
    <x v="1"/>
    <x v="1"/>
    <n v="1100.8"/>
    <n v="0.87060000000000004"/>
    <n v="4791.7824000000001"/>
    <x v="3"/>
    <x v="1"/>
    <s v="Linie 1"/>
    <n v="5001"/>
  </r>
  <r>
    <x v="1"/>
    <x v="0"/>
    <n v="48000478"/>
    <x v="779"/>
    <d v="2021-09-20T00:00:00"/>
    <x v="2"/>
    <n v="7000117648"/>
    <n v="30725"/>
    <x v="1"/>
    <x v="1"/>
    <n v="12290"/>
    <n v="1.3624000000000001"/>
    <n v="41859.74"/>
    <x v="5"/>
    <x v="2"/>
    <s v="Linie 31"/>
    <n v="5031"/>
  </r>
  <r>
    <x v="1"/>
    <x v="0"/>
    <n v="48000479"/>
    <x v="780"/>
    <d v="2021-09-20T00:00:00"/>
    <x v="2"/>
    <n v="7000117649"/>
    <n v="31248"/>
    <x v="1"/>
    <x v="1"/>
    <n v="12499.2"/>
    <n v="1.4001999999999999"/>
    <n v="43753.4496"/>
    <x v="5"/>
    <x v="2"/>
    <s v="Linie 31"/>
    <n v="5031"/>
  </r>
  <r>
    <x v="1"/>
    <x v="0"/>
    <n v="48000951"/>
    <x v="782"/>
    <d v="2021-09-20T00:00:00"/>
    <x v="2"/>
    <n v="7000123778"/>
    <n v="9241"/>
    <x v="1"/>
    <x v="1"/>
    <n v="1848.2"/>
    <n v="1.8875"/>
    <n v="17442.387500000001"/>
    <x v="4"/>
    <x v="1"/>
    <s v="Linie 18"/>
    <n v="5018"/>
  </r>
  <r>
    <x v="1"/>
    <x v="0"/>
    <n v="48000952"/>
    <x v="739"/>
    <d v="2021-09-20T00:00:00"/>
    <x v="2"/>
    <n v="7000120410"/>
    <n v="6765"/>
    <x v="1"/>
    <x v="1"/>
    <n v="1353"/>
    <n v="1.1088"/>
    <n v="7501.0320000000002"/>
    <x v="4"/>
    <x v="1"/>
    <s v="Linie 15"/>
    <n v="5015"/>
  </r>
  <r>
    <x v="1"/>
    <x v="0"/>
    <n v="48000953"/>
    <x v="622"/>
    <d v="2021-09-20T00:00:00"/>
    <x v="2"/>
    <n v="7000120412"/>
    <n v="7366"/>
    <x v="1"/>
    <x v="1"/>
    <n v="1473.2"/>
    <n v="1.087"/>
    <n v="8006.8419999999996"/>
    <x v="4"/>
    <x v="1"/>
    <s v="Linie 15"/>
    <n v="5015"/>
  </r>
  <r>
    <x v="1"/>
    <x v="0"/>
    <n v="48001017"/>
    <x v="821"/>
    <d v="2021-09-20T00:00:00"/>
    <x v="2"/>
    <n v="7000117823"/>
    <n v="3072"/>
    <x v="1"/>
    <x v="1"/>
    <n v="675.84"/>
    <n v="1.0744"/>
    <n v="3300.5567999999998"/>
    <x v="4"/>
    <x v="1"/>
    <s v="Linie 2"/>
    <n v="5002"/>
  </r>
  <r>
    <x v="1"/>
    <x v="0"/>
    <n v="48001055"/>
    <x v="624"/>
    <d v="2021-09-20T00:00:00"/>
    <x v="2"/>
    <n v="7000122023"/>
    <n v="3971"/>
    <x v="1"/>
    <x v="1"/>
    <n v="794.2"/>
    <n v="1.093"/>
    <n v="4340.3029999999999"/>
    <x v="4"/>
    <x v="1"/>
    <s v="Linie 15"/>
    <n v="5015"/>
  </r>
  <r>
    <x v="1"/>
    <x v="0"/>
    <n v="48001056"/>
    <x v="943"/>
    <d v="2021-09-20T00:00:00"/>
    <x v="2"/>
    <n v="7000122024"/>
    <n v="3986"/>
    <x v="1"/>
    <x v="1"/>
    <n v="797.2"/>
    <n v="1.1186"/>
    <n v="4458.7395999999999"/>
    <x v="4"/>
    <x v="1"/>
    <s v="Linie 15"/>
    <n v="5015"/>
  </r>
  <r>
    <x v="1"/>
    <x v="0"/>
    <n v="49500034"/>
    <x v="1042"/>
    <d v="2021-09-20T00:00:00"/>
    <x v="2"/>
    <n v="7000124541"/>
    <n v="3358"/>
    <x v="0"/>
    <x v="0"/>
    <n v="3358"/>
    <n v="2.0139999999999998"/>
    <n v="6763.0119999999997"/>
    <x v="0"/>
    <x v="0"/>
    <s v="Vacumierung"/>
    <n v="5902"/>
  </r>
  <r>
    <x v="1"/>
    <x v="0"/>
    <n v="49500050"/>
    <x v="852"/>
    <d v="2021-09-20T00:00:00"/>
    <x v="2"/>
    <n v="7000124529"/>
    <n v="321"/>
    <x v="0"/>
    <x v="0"/>
    <n v="321"/>
    <n v="1.514"/>
    <n v="485.99400000000003"/>
    <x v="0"/>
    <x v="0"/>
    <s v="Vacumierung"/>
    <n v="5902"/>
  </r>
  <r>
    <x v="1"/>
    <x v="0"/>
    <n v="49500051"/>
    <x v="199"/>
    <d v="2021-09-20T00:00:00"/>
    <x v="2"/>
    <n v="7000124530"/>
    <n v="315"/>
    <x v="0"/>
    <x v="0"/>
    <n v="315"/>
    <n v="1.514"/>
    <n v="476.91"/>
    <x v="0"/>
    <x v="0"/>
    <s v="Vacumierung"/>
    <n v="5902"/>
  </r>
  <r>
    <x v="1"/>
    <x v="0"/>
    <n v="49500054"/>
    <x v="343"/>
    <d v="2021-09-20T00:00:00"/>
    <x v="2"/>
    <n v="7000124522"/>
    <n v="435"/>
    <x v="0"/>
    <x v="0"/>
    <n v="435"/>
    <n v="2.0139999999999998"/>
    <n v="876.09"/>
    <x v="0"/>
    <x v="0"/>
    <s v="Vacumierung"/>
    <n v="5902"/>
  </r>
  <r>
    <x v="1"/>
    <x v="0"/>
    <n v="49500055"/>
    <x v="344"/>
    <d v="2021-09-20T00:00:00"/>
    <x v="2"/>
    <n v="7000124523"/>
    <n v="497"/>
    <x v="0"/>
    <x v="0"/>
    <n v="497"/>
    <n v="0.51400000000000001"/>
    <n v="255.458"/>
    <x v="0"/>
    <x v="0"/>
    <s v="Vacumierung"/>
    <n v="5902"/>
  </r>
  <r>
    <x v="1"/>
    <x v="0"/>
    <n v="49500097"/>
    <x v="1043"/>
    <d v="2021-09-20T00:00:00"/>
    <x v="2"/>
    <n v="7000124537"/>
    <n v="72"/>
    <x v="0"/>
    <x v="0"/>
    <n v="72"/>
    <n v="0.51400000000000001"/>
    <n v="37.008000000000003"/>
    <x v="0"/>
    <x v="0"/>
    <s v="Vacumierung"/>
    <n v="5902"/>
  </r>
  <r>
    <x v="1"/>
    <x v="0"/>
    <n v="49500125"/>
    <x v="348"/>
    <d v="2021-09-20T00:00:00"/>
    <x v="2"/>
    <n v="7000124531"/>
    <n v="1040"/>
    <x v="0"/>
    <x v="0"/>
    <n v="1040"/>
    <n v="0.51400000000000001"/>
    <n v="534.55999999999995"/>
    <x v="0"/>
    <x v="0"/>
    <s v="Vacumierung"/>
    <n v="5902"/>
  </r>
  <r>
    <x v="1"/>
    <x v="0"/>
    <n v="49500126"/>
    <x v="52"/>
    <d v="2021-09-20T00:00:00"/>
    <x v="2"/>
    <n v="7000124359"/>
    <n v="181"/>
    <x v="0"/>
    <x v="0"/>
    <n v="181"/>
    <n v="0.51400000000000001"/>
    <n v="93.034000000000006"/>
    <x v="0"/>
    <x v="0"/>
    <s v="Vacumierung"/>
    <n v="5902"/>
  </r>
  <r>
    <x v="1"/>
    <x v="0"/>
    <n v="49500178"/>
    <x v="53"/>
    <d v="2021-09-20T00:00:00"/>
    <x v="2"/>
    <n v="7000122867"/>
    <n v="1104"/>
    <x v="1"/>
    <x v="1"/>
    <n v="220.8"/>
    <n v="0.36659999999999998"/>
    <n v="404.72640000000001"/>
    <x v="3"/>
    <x v="1"/>
    <s v="Linie 9"/>
    <n v="5009"/>
  </r>
  <r>
    <x v="1"/>
    <x v="0"/>
    <n v="49500179"/>
    <x v="54"/>
    <d v="2021-09-20T00:00:00"/>
    <x v="2"/>
    <n v="7000122932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0T00:00:00"/>
    <x v="2"/>
    <n v="7000122900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20T00:00:00"/>
    <x v="2"/>
    <n v="7000122940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0T00:00:00"/>
    <x v="2"/>
    <n v="7000122887"/>
    <n v="828"/>
    <x v="1"/>
    <x v="1"/>
    <n v="165.6"/>
    <n v="0.36659999999999998"/>
    <n v="303.54480000000001"/>
    <x v="3"/>
    <x v="1"/>
    <s v="Linie 9"/>
    <n v="5009"/>
  </r>
  <r>
    <x v="1"/>
    <x v="0"/>
    <n v="49500184"/>
    <x v="58"/>
    <d v="2021-09-20T00:00:00"/>
    <x v="2"/>
    <n v="7000122916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0T00:00:00"/>
    <x v="2"/>
    <n v="7000122908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0T00:00:00"/>
    <x v="2"/>
    <n v="7000122924"/>
    <n v="0"/>
    <x v="1"/>
    <x v="1"/>
    <n v="0"/>
    <n v="0.42659999999999998"/>
    <n v="0"/>
    <x v="3"/>
    <x v="1"/>
    <s v="Linie 9"/>
    <n v="5009"/>
  </r>
  <r>
    <x v="1"/>
    <x v="0"/>
    <n v="50900001"/>
    <x v="746"/>
    <d v="2021-09-20T00:00:00"/>
    <x v="2"/>
    <n v="7000124590"/>
    <n v="320"/>
    <x v="2"/>
    <x v="2"/>
    <n v="576"/>
    <n v="10.2963"/>
    <n v="3294.8159999999998"/>
    <x v="6"/>
    <x v="3"/>
    <s v="EVP Jermi bei Weissenhorn"/>
    <n v="6200"/>
  </r>
  <r>
    <x v="1"/>
    <x v="0"/>
    <n v="50900001"/>
    <x v="746"/>
    <d v="2021-09-20T00:00:00"/>
    <x v="2"/>
    <n v="7000124591"/>
    <n v="4160"/>
    <x v="2"/>
    <x v="2"/>
    <n v="7488"/>
    <n v="10.2963"/>
    <n v="42832.608"/>
    <x v="6"/>
    <x v="3"/>
    <s v="EVP Jermi bei Weissenhorn"/>
    <n v="6200"/>
  </r>
  <r>
    <x v="1"/>
    <x v="0"/>
    <n v="50900001"/>
    <x v="746"/>
    <d v="2021-09-20T00:00:00"/>
    <x v="2"/>
    <n v="7000124592"/>
    <n v="800"/>
    <x v="2"/>
    <x v="2"/>
    <n v="1440"/>
    <n v="10.2963"/>
    <n v="8237.0400000000009"/>
    <x v="6"/>
    <x v="3"/>
    <s v="EVP Jermi bei Weissenhorn"/>
    <n v="6200"/>
  </r>
  <r>
    <x v="1"/>
    <x v="0"/>
    <n v="54000054"/>
    <x v="360"/>
    <d v="2021-09-20T00:00:00"/>
    <x v="2"/>
    <n v="7000124245"/>
    <n v="640"/>
    <x v="2"/>
    <x v="2"/>
    <n v="1152"/>
    <n v="9.2934000000000001"/>
    <n v="5947.7759999999998"/>
    <x v="6"/>
    <x v="3"/>
    <s v="EVP Jermi bei Weissenhorn"/>
    <n v="6200"/>
  </r>
  <r>
    <x v="1"/>
    <x v="0"/>
    <n v="57000213"/>
    <x v="74"/>
    <d v="2021-09-20T00:00:00"/>
    <x v="2"/>
    <n v="7000122605"/>
    <n v="375"/>
    <x v="2"/>
    <x v="2"/>
    <n v="375"/>
    <n v="5.3433000000000002"/>
    <n v="2003.7375"/>
    <x v="4"/>
    <x v="1"/>
    <s v="Linie 4"/>
    <n v="5004"/>
  </r>
  <r>
    <x v="1"/>
    <x v="0"/>
    <n v="57000213"/>
    <x v="74"/>
    <d v="2021-09-20T00:00:00"/>
    <x v="2"/>
    <n v="7000124570"/>
    <n v="25"/>
    <x v="2"/>
    <x v="2"/>
    <n v="25"/>
    <n v="5.3433000000000002"/>
    <n v="133.58250000000001"/>
    <x v="4"/>
    <x v="1"/>
    <s v="Linie 4"/>
    <n v="5004"/>
  </r>
  <r>
    <x v="1"/>
    <x v="0"/>
    <n v="57000218"/>
    <x v="76"/>
    <d v="2021-09-20T00:00:00"/>
    <x v="2"/>
    <n v="7000124450"/>
    <n v="30"/>
    <x v="2"/>
    <x v="2"/>
    <n v="30"/>
    <n v="5.3433000000000002"/>
    <n v="160.29900000000001"/>
    <x v="4"/>
    <x v="1"/>
    <s v="Linie 4"/>
    <n v="5004"/>
  </r>
  <r>
    <x v="1"/>
    <x v="0"/>
    <n v="57000230"/>
    <x v="210"/>
    <d v="2021-09-20T00:00:00"/>
    <x v="2"/>
    <n v="7000122731"/>
    <n v="798"/>
    <x v="2"/>
    <x v="2"/>
    <n v="957.6"/>
    <n v="5.4657"/>
    <n v="4361.6286"/>
    <x v="3"/>
    <x v="1"/>
    <s v="Linie 16"/>
    <n v="5016"/>
  </r>
  <r>
    <x v="1"/>
    <x v="0"/>
    <n v="57000232"/>
    <x v="634"/>
    <d v="2021-09-20T00:00:00"/>
    <x v="2"/>
    <n v="7000122732"/>
    <n v="1069"/>
    <x v="2"/>
    <x v="2"/>
    <n v="1282.8"/>
    <n v="5.1432000000000002"/>
    <n v="5498.0807999999997"/>
    <x v="3"/>
    <x v="1"/>
    <s v="Linie 16"/>
    <n v="5016"/>
  </r>
  <r>
    <x v="1"/>
    <x v="0"/>
    <n v="57000237"/>
    <x v="635"/>
    <d v="2021-09-20T00:00:00"/>
    <x v="2"/>
    <n v="7000122733"/>
    <n v="288"/>
    <x v="2"/>
    <x v="2"/>
    <n v="360"/>
    <n v="5.5540000000000003"/>
    <n v="1599.5519999999999"/>
    <x v="3"/>
    <x v="1"/>
    <s v="Linie 16"/>
    <n v="5016"/>
  </r>
  <r>
    <x v="1"/>
    <x v="0"/>
    <n v="57000274"/>
    <x v="77"/>
    <d v="2021-09-20T00:00:00"/>
    <x v="2"/>
    <n v="7000124261"/>
    <n v="2859"/>
    <x v="2"/>
    <x v="2"/>
    <n v="5718"/>
    <n v="7.2601000000000004"/>
    <n v="20756.625899999999"/>
    <x v="3"/>
    <x v="1"/>
    <s v="Wurstverpackung"/>
    <n v="5330"/>
  </r>
  <r>
    <x v="1"/>
    <x v="0"/>
    <n v="57000333"/>
    <x v="80"/>
    <d v="2021-09-20T00:00:00"/>
    <x v="2"/>
    <n v="7000122743"/>
    <n v="2216"/>
    <x v="2"/>
    <x v="2"/>
    <n v="3988.8"/>
    <n v="8.9776000000000007"/>
    <n v="19894.3616"/>
    <x v="6"/>
    <x v="3"/>
    <s v="EVP L2 kleines Band"/>
    <n v="6110"/>
  </r>
  <r>
    <x v="1"/>
    <x v="0"/>
    <n v="57000439"/>
    <x v="1044"/>
    <d v="2021-09-20T00:00:00"/>
    <x v="2"/>
    <n v="7000120886"/>
    <n v="272"/>
    <x v="2"/>
    <x v="2"/>
    <n v="326.39999999999998"/>
    <n v="5.1597999999999997"/>
    <n v="1403.4656"/>
    <x v="3"/>
    <x v="1"/>
    <s v="Linie 16"/>
    <n v="5016"/>
  </r>
  <r>
    <x v="1"/>
    <x v="0"/>
    <n v="57000538"/>
    <x v="501"/>
    <d v="2021-09-20T00:00:00"/>
    <x v="2"/>
    <n v="7000123458"/>
    <n v="396"/>
    <x v="2"/>
    <x v="2"/>
    <n v="475.2"/>
    <n v="6.2157999999999998"/>
    <n v="2461.4567999999999"/>
    <x v="7"/>
    <x v="4"/>
    <s v="Subunternehmer"/>
    <n v="9999"/>
  </r>
  <r>
    <x v="1"/>
    <x v="0"/>
    <n v="57000584"/>
    <x v="214"/>
    <d v="2021-09-20T00:00:00"/>
    <x v="2"/>
    <n v="7000122779"/>
    <n v="627"/>
    <x v="2"/>
    <x v="2"/>
    <n v="677.16"/>
    <n v="4.5556999999999999"/>
    <n v="2856.4238999999998"/>
    <x v="3"/>
    <x v="1"/>
    <s v="Linie 16"/>
    <n v="5016"/>
  </r>
  <r>
    <x v="1"/>
    <x v="0"/>
    <n v="57000615"/>
    <x v="1045"/>
    <d v="2021-09-20T00:00:00"/>
    <x v="2"/>
    <n v="7000120797"/>
    <n v="168"/>
    <x v="2"/>
    <x v="2"/>
    <n v="1209.5999999999999"/>
    <n v="60.365499999999997"/>
    <n v="10141.404"/>
    <x v="4"/>
    <x v="1"/>
    <s v="Linie 35-1 MTC"/>
    <n v="5135"/>
  </r>
  <r>
    <x v="1"/>
    <x v="0"/>
    <n v="57000624"/>
    <x v="84"/>
    <d v="2021-09-20T00:00:00"/>
    <x v="2"/>
    <n v="7000124380"/>
    <n v="1275"/>
    <x v="2"/>
    <x v="0"/>
    <n v="1530"/>
    <n v="4.4725000000000001"/>
    <n v="6842.9250000000002"/>
    <x v="8"/>
    <x v="5"/>
    <s v="Linie 22"/>
    <n v="5022"/>
  </r>
  <r>
    <x v="1"/>
    <x v="0"/>
    <n v="57000654"/>
    <x v="374"/>
    <d v="2021-09-20T00:00:00"/>
    <x v="2"/>
    <n v="7000124186"/>
    <n v="204"/>
    <x v="2"/>
    <x v="0"/>
    <n v="244.8"/>
    <n v="4.5091999999999999"/>
    <n v="1103.8521599999999"/>
    <x v="8"/>
    <x v="5"/>
    <s v="Linie 22"/>
    <n v="5022"/>
  </r>
  <r>
    <x v="1"/>
    <x v="0"/>
    <n v="57000685"/>
    <x v="1029"/>
    <d v="2021-09-20T00:00:00"/>
    <x v="2"/>
    <n v="7000124191"/>
    <n v="34"/>
    <x v="2"/>
    <x v="0"/>
    <n v="40.799999999999997"/>
    <n v="4.5072000000000001"/>
    <n v="183.89375999999999"/>
    <x v="8"/>
    <x v="5"/>
    <s v="Linie 22"/>
    <n v="5022"/>
  </r>
  <r>
    <x v="1"/>
    <x v="0"/>
    <n v="57000687"/>
    <x v="90"/>
    <d v="2021-09-20T00:00:00"/>
    <x v="2"/>
    <n v="7000122746"/>
    <n v="2026"/>
    <x v="2"/>
    <x v="2"/>
    <n v="2593.2800000000002"/>
    <n v="6.3243999999999998"/>
    <n v="12813.234399999999"/>
    <x v="6"/>
    <x v="3"/>
    <s v="EVP L2 kleines Band"/>
    <n v="6110"/>
  </r>
  <r>
    <x v="1"/>
    <x v="0"/>
    <n v="57000706"/>
    <x v="379"/>
    <d v="2021-09-20T00:00:00"/>
    <x v="2"/>
    <n v="7000123460"/>
    <n v="384"/>
    <x v="2"/>
    <x v="2"/>
    <n v="806.4"/>
    <n v="11.3866"/>
    <n v="4372.4543999999996"/>
    <x v="7"/>
    <x v="4"/>
    <s v="Subunternehmer"/>
    <n v="9999"/>
  </r>
  <r>
    <x v="1"/>
    <x v="0"/>
    <n v="57000713"/>
    <x v="502"/>
    <d v="2021-09-20T00:00:00"/>
    <x v="2"/>
    <n v="7000123462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20T00:00:00"/>
    <x v="2"/>
    <n v="7000123464"/>
    <n v="1080"/>
    <x v="2"/>
    <x v="2"/>
    <n v="0"/>
    <n v="13.3171"/>
    <n v="14382.468000000001"/>
    <x v="7"/>
    <x v="4"/>
    <s v="Subunternehmer"/>
    <n v="9999"/>
  </r>
  <r>
    <x v="1"/>
    <x v="0"/>
    <n v="57000719"/>
    <x v="380"/>
    <d v="2021-09-20T00:00:00"/>
    <x v="2"/>
    <n v="7000124192"/>
    <n v="68"/>
    <x v="2"/>
    <x v="0"/>
    <n v="81.599999999999994"/>
    <n v="4.5068000000000001"/>
    <n v="367.75488000000001"/>
    <x v="8"/>
    <x v="5"/>
    <s v="Linie 22"/>
    <n v="5022"/>
  </r>
  <r>
    <x v="1"/>
    <x v="0"/>
    <n v="57000725"/>
    <x v="639"/>
    <d v="2021-09-20T00:00:00"/>
    <x v="2"/>
    <n v="7000124556"/>
    <n v="80"/>
    <x v="2"/>
    <x v="2"/>
    <n v="168"/>
    <n v="10.7728"/>
    <n v="861.82399999999996"/>
    <x v="7"/>
    <x v="4"/>
    <s v="Subunternehmer"/>
    <n v="9999"/>
  </r>
  <r>
    <x v="1"/>
    <x v="0"/>
    <n v="57000728"/>
    <x v="224"/>
    <d v="2021-09-20T00:00:00"/>
    <x v="2"/>
    <n v="7000123456"/>
    <n v="3276"/>
    <x v="2"/>
    <x v="2"/>
    <n v="9828"/>
    <n v="14.4331"/>
    <n v="47282.835599999999"/>
    <x v="7"/>
    <x v="4"/>
    <s v="Subunternehmer"/>
    <n v="9999"/>
  </r>
  <r>
    <x v="1"/>
    <x v="0"/>
    <n v="57000729"/>
    <x v="790"/>
    <d v="2021-09-20T00:00:00"/>
    <x v="2"/>
    <n v="7000124193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9-20T00:00:00"/>
    <x v="2"/>
    <n v="7000124194"/>
    <n v="204"/>
    <x v="2"/>
    <x v="0"/>
    <n v="244.8"/>
    <n v="4.5096999999999996"/>
    <n v="1103.9745600000001"/>
    <x v="8"/>
    <x v="5"/>
    <s v="Linie 22"/>
    <n v="5022"/>
  </r>
  <r>
    <x v="1"/>
    <x v="0"/>
    <n v="58000112"/>
    <x v="226"/>
    <d v="2021-09-20T00:00:00"/>
    <x v="2"/>
    <n v="7000124451"/>
    <n v="512"/>
    <x v="2"/>
    <x v="2"/>
    <n v="691.2"/>
    <n v="6.6712999999999996"/>
    <n v="3415.7055999999998"/>
    <x v="3"/>
    <x v="1"/>
    <s v="Linie 1"/>
    <n v="5001"/>
  </r>
  <r>
    <x v="1"/>
    <x v="0"/>
    <n v="58000116"/>
    <x v="227"/>
    <d v="2021-09-20T00:00:00"/>
    <x v="2"/>
    <n v="7000124452"/>
    <n v="521"/>
    <x v="2"/>
    <x v="2"/>
    <n v="703.35"/>
    <n v="7.3334999999999999"/>
    <n v="3820.7534999999998"/>
    <x v="3"/>
    <x v="1"/>
    <s v="Linie 1"/>
    <n v="5001"/>
  </r>
  <r>
    <x v="1"/>
    <x v="0"/>
    <n v="58000235"/>
    <x v="96"/>
    <d v="2021-09-20T00:00:00"/>
    <x v="2"/>
    <n v="7000124584"/>
    <n v="4120"/>
    <x v="2"/>
    <x v="2"/>
    <n v="39552"/>
    <n v="33.631399999999999"/>
    <n v="138561.36799999999"/>
    <x v="5"/>
    <x v="2"/>
    <s v="Linie 30"/>
    <n v="5030"/>
  </r>
  <r>
    <x v="1"/>
    <x v="0"/>
    <n v="58000337"/>
    <x v="386"/>
    <d v="2021-09-20T00:00:00"/>
    <x v="2"/>
    <n v="7000124454"/>
    <n v="794"/>
    <x v="2"/>
    <x v="2"/>
    <n v="1071.9000000000001"/>
    <n v="6.4288999999999996"/>
    <n v="5104.5465999999997"/>
    <x v="3"/>
    <x v="1"/>
    <s v="Linie 1"/>
    <n v="5001"/>
  </r>
  <r>
    <x v="1"/>
    <x v="0"/>
    <n v="58000338"/>
    <x v="228"/>
    <d v="2021-09-20T00:00:00"/>
    <x v="2"/>
    <n v="7000124455"/>
    <n v="768"/>
    <x v="2"/>
    <x v="2"/>
    <n v="1036.8"/>
    <n v="6.9443999999999999"/>
    <n v="5333.2992000000004"/>
    <x v="3"/>
    <x v="1"/>
    <s v="Linie 1"/>
    <n v="5001"/>
  </r>
  <r>
    <x v="1"/>
    <x v="0"/>
    <n v="58000458"/>
    <x v="642"/>
    <d v="2021-09-20T00:00:00"/>
    <x v="2"/>
    <n v="7000124579"/>
    <n v="1441"/>
    <x v="2"/>
    <x v="2"/>
    <n v="9222.4"/>
    <n v="22.589700000000001"/>
    <n v="32551.757699999998"/>
    <x v="5"/>
    <x v="2"/>
    <s v="Linie 31"/>
    <n v="5031"/>
  </r>
  <r>
    <x v="1"/>
    <x v="0"/>
    <n v="58000559"/>
    <x v="1046"/>
    <d v="2021-09-20T00:00:00"/>
    <x v="2"/>
    <n v="7000121443"/>
    <n v="479"/>
    <x v="2"/>
    <x v="0"/>
    <n v="2874"/>
    <n v="3.8586"/>
    <n v="11089.616400000001"/>
    <x v="3"/>
    <x v="1"/>
    <s v="Wurstverpackung"/>
    <n v="5330"/>
  </r>
  <r>
    <x v="1"/>
    <x v="0"/>
    <n v="58000572"/>
    <x v="390"/>
    <d v="2021-09-20T00:00:00"/>
    <x v="2"/>
    <n v="7000122586"/>
    <n v="260"/>
    <x v="2"/>
    <x v="2"/>
    <n v="468"/>
    <n v="11.056100000000001"/>
    <n v="2874.5859999999998"/>
    <x v="4"/>
    <x v="1"/>
    <s v="Linie 33"/>
    <n v="5033"/>
  </r>
  <r>
    <x v="1"/>
    <x v="0"/>
    <n v="58000609"/>
    <x v="98"/>
    <d v="2021-09-20T00:00:00"/>
    <x v="2"/>
    <n v="7000122587"/>
    <n v="650"/>
    <x v="2"/>
    <x v="2"/>
    <n v="1170"/>
    <n v="10.9306"/>
    <n v="7104.89"/>
    <x v="4"/>
    <x v="1"/>
    <s v="Linie 33"/>
    <n v="5033"/>
  </r>
  <r>
    <x v="1"/>
    <x v="0"/>
    <n v="58000648"/>
    <x v="231"/>
    <d v="2021-09-20T00:00:00"/>
    <x v="2"/>
    <n v="7000124845"/>
    <n v="170"/>
    <x v="2"/>
    <x v="0"/>
    <n v="170"/>
    <n v="8.7829999999999995"/>
    <n v="1493.11"/>
    <x v="8"/>
    <x v="5"/>
    <s v="Linie 23"/>
    <n v="5023"/>
  </r>
  <r>
    <x v="1"/>
    <x v="0"/>
    <n v="58000716"/>
    <x v="247"/>
    <d v="2021-09-20T00:00:00"/>
    <x v="2"/>
    <n v="7000124153"/>
    <n v="34"/>
    <x v="2"/>
    <x v="0"/>
    <n v="37.4"/>
    <n v="6.5819999999999999"/>
    <n v="246.16679999999999"/>
    <x v="8"/>
    <x v="5"/>
    <s v="Linie 20"/>
    <n v="5020"/>
  </r>
  <r>
    <x v="1"/>
    <x v="0"/>
    <n v="58000726"/>
    <x v="249"/>
    <d v="2021-09-20T00:00:00"/>
    <x v="2"/>
    <n v="7000124403"/>
    <n v="68"/>
    <x v="2"/>
    <x v="0"/>
    <n v="68"/>
    <n v="8.7861999999999991"/>
    <n v="597.46159999999998"/>
    <x v="8"/>
    <x v="5"/>
    <s v="Linie 23"/>
    <n v="5023"/>
  </r>
  <r>
    <x v="1"/>
    <x v="0"/>
    <n v="58000730"/>
    <x v="250"/>
    <d v="2021-09-20T00:00:00"/>
    <x v="2"/>
    <n v="7000124155"/>
    <n v="136"/>
    <x v="2"/>
    <x v="0"/>
    <n v="149.6"/>
    <n v="6.5758000000000001"/>
    <n v="983.73968000000002"/>
    <x v="8"/>
    <x v="5"/>
    <s v="Linie 20"/>
    <n v="5020"/>
  </r>
  <r>
    <x v="1"/>
    <x v="0"/>
    <n v="58000739"/>
    <x v="512"/>
    <d v="2021-09-20T00:00:00"/>
    <x v="2"/>
    <n v="7000124195"/>
    <n v="68"/>
    <x v="2"/>
    <x v="0"/>
    <n v="81.599999999999994"/>
    <n v="7.6052999999999997"/>
    <n v="620.59248000000002"/>
    <x v="8"/>
    <x v="5"/>
    <s v="Linie 22"/>
    <n v="5022"/>
  </r>
  <r>
    <x v="1"/>
    <x v="0"/>
    <n v="58000743"/>
    <x v="252"/>
    <d v="2021-09-20T00:00:00"/>
    <x v="2"/>
    <n v="7000124407"/>
    <n v="68"/>
    <x v="2"/>
    <x v="0"/>
    <n v="68"/>
    <n v="8.7881"/>
    <n v="597.59079999999994"/>
    <x v="8"/>
    <x v="5"/>
    <s v="Linie 23"/>
    <n v="5023"/>
  </r>
  <r>
    <x v="1"/>
    <x v="0"/>
    <n v="58000751"/>
    <x v="254"/>
    <d v="2021-09-20T00:00:00"/>
    <x v="2"/>
    <n v="7000124410"/>
    <n v="68"/>
    <x v="2"/>
    <x v="0"/>
    <n v="68"/>
    <n v="8.7841000000000005"/>
    <n v="597.31880000000001"/>
    <x v="8"/>
    <x v="5"/>
    <s v="Linie 23"/>
    <n v="5023"/>
  </r>
  <r>
    <x v="1"/>
    <x v="0"/>
    <n v="58000826"/>
    <x v="515"/>
    <d v="2021-09-20T00:00:00"/>
    <x v="2"/>
    <n v="7000123982"/>
    <n v="2805"/>
    <x v="2"/>
    <x v="0"/>
    <n v="3786.75"/>
    <n v="14.4465"/>
    <n v="54705.283875000001"/>
    <x v="8"/>
    <x v="5"/>
    <s v="Linie 23"/>
    <n v="5023"/>
  </r>
  <r>
    <x v="1"/>
    <x v="0"/>
    <n v="58000827"/>
    <x v="753"/>
    <d v="2021-09-20T00:00:00"/>
    <x v="2"/>
    <n v="7000124412"/>
    <n v="1954"/>
    <x v="2"/>
    <x v="0"/>
    <n v="1954"/>
    <n v="6.5709999999999997"/>
    <n v="12839.734"/>
    <x v="8"/>
    <x v="5"/>
    <s v="Linie 23"/>
    <n v="5023"/>
  </r>
  <r>
    <x v="1"/>
    <x v="0"/>
    <n v="58000831"/>
    <x v="409"/>
    <d v="2021-09-20T00:00:00"/>
    <x v="2"/>
    <n v="7000124465"/>
    <n v="935"/>
    <x v="2"/>
    <x v="0"/>
    <n v="925.65"/>
    <n v="6.665"/>
    <n v="6169.4572500000004"/>
    <x v="8"/>
    <x v="5"/>
    <s v="Linie 21"/>
    <n v="5021"/>
  </r>
  <r>
    <x v="1"/>
    <x v="0"/>
    <n v="58000845"/>
    <x v="596"/>
    <d v="2021-09-20T00:00:00"/>
    <x v="2"/>
    <n v="7000124635"/>
    <n v="2890"/>
    <x v="2"/>
    <x v="0"/>
    <n v="2890"/>
    <n v="9.4031000000000002"/>
    <n v="27174.958999999999"/>
    <x v="8"/>
    <x v="5"/>
    <s v="Linie 21"/>
    <n v="5021"/>
  </r>
  <r>
    <x v="1"/>
    <x v="0"/>
    <n v="58000859"/>
    <x v="260"/>
    <d v="2021-09-20T00:00:00"/>
    <x v="2"/>
    <n v="7000124158"/>
    <n v="374"/>
    <x v="2"/>
    <x v="0"/>
    <n v="411.4"/>
    <n v="6.5780000000000003"/>
    <n v="2706.1891999999998"/>
    <x v="8"/>
    <x v="5"/>
    <s v="Linie 20"/>
    <n v="5020"/>
  </r>
  <r>
    <x v="1"/>
    <x v="0"/>
    <n v="58000863"/>
    <x v="261"/>
    <d v="2021-09-20T00:00:00"/>
    <x v="2"/>
    <n v="7000124416"/>
    <n v="136"/>
    <x v="2"/>
    <x v="0"/>
    <n v="136"/>
    <n v="8.7910000000000004"/>
    <n v="1195.576"/>
    <x v="8"/>
    <x v="5"/>
    <s v="Linie 23"/>
    <n v="5023"/>
  </r>
  <r>
    <x v="1"/>
    <x v="0"/>
    <n v="58000885"/>
    <x v="265"/>
    <d v="2021-09-20T00:00:00"/>
    <x v="2"/>
    <n v="7000124160"/>
    <n v="136"/>
    <x v="2"/>
    <x v="0"/>
    <n v="149.6"/>
    <n v="6.5925000000000002"/>
    <n v="986.23800000000006"/>
    <x v="8"/>
    <x v="5"/>
    <s v="Linie 20"/>
    <n v="5020"/>
  </r>
  <r>
    <x v="1"/>
    <x v="0"/>
    <n v="58000892"/>
    <x v="266"/>
    <d v="2021-09-20T00:00:00"/>
    <x v="2"/>
    <n v="7000124419"/>
    <n v="204"/>
    <x v="2"/>
    <x v="0"/>
    <n v="204"/>
    <n v="8.7815999999999992"/>
    <n v="1791.4464"/>
    <x v="8"/>
    <x v="5"/>
    <s v="Linie 23"/>
    <n v="5023"/>
  </r>
  <r>
    <x v="1"/>
    <x v="0"/>
    <n v="58000900"/>
    <x v="866"/>
    <d v="2021-09-20T00:00:00"/>
    <x v="2"/>
    <n v="7000124558"/>
    <n v="819"/>
    <x v="2"/>
    <x v="2"/>
    <n v="1965.6"/>
    <n v="23.767299999999999"/>
    <n v="19465.418699999998"/>
    <x v="7"/>
    <x v="4"/>
    <s v="Subunternehmer"/>
    <n v="9999"/>
  </r>
  <r>
    <x v="1"/>
    <x v="0"/>
    <n v="58000918"/>
    <x v="574"/>
    <d v="2021-09-20T00:00:00"/>
    <x v="2"/>
    <n v="7000124582"/>
    <n v="1486"/>
    <x v="2"/>
    <x v="2"/>
    <n v="14265.6"/>
    <n v="33.941699999999997"/>
    <n v="50437.366199999997"/>
    <x v="5"/>
    <x v="2"/>
    <s v="Linie 30"/>
    <n v="5030"/>
  </r>
  <r>
    <x v="1"/>
    <x v="0"/>
    <n v="58000955"/>
    <x v="519"/>
    <d v="2021-09-20T00:00:00"/>
    <x v="2"/>
    <n v="7000124198"/>
    <n v="68"/>
    <x v="2"/>
    <x v="0"/>
    <n v="81.599999999999994"/>
    <n v="7.6059999999999999"/>
    <n v="620.64959999999996"/>
    <x v="8"/>
    <x v="5"/>
    <s v="Linie 22"/>
    <n v="5022"/>
  </r>
  <r>
    <x v="1"/>
    <x v="0"/>
    <n v="58000962"/>
    <x v="277"/>
    <d v="2021-09-20T00:00:00"/>
    <x v="2"/>
    <n v="7000124422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9-20T00:00:00"/>
    <x v="2"/>
    <n v="7000124423"/>
    <n v="68"/>
    <x v="2"/>
    <x v="0"/>
    <n v="68"/>
    <n v="6.6166"/>
    <n v="449.92880000000002"/>
    <x v="8"/>
    <x v="5"/>
    <s v="Linie 23"/>
    <n v="5023"/>
  </r>
  <r>
    <x v="1"/>
    <x v="0"/>
    <n v="58001000"/>
    <x v="837"/>
    <d v="2021-09-20T00:00:00"/>
    <x v="2"/>
    <n v="7000124424"/>
    <n v="136"/>
    <x v="2"/>
    <x v="0"/>
    <n v="136"/>
    <n v="8.7815999999999992"/>
    <n v="1194.2976000000001"/>
    <x v="8"/>
    <x v="5"/>
    <s v="Linie 23"/>
    <n v="5023"/>
  </r>
  <r>
    <x v="1"/>
    <x v="0"/>
    <n v="58001004"/>
    <x v="521"/>
    <d v="2021-09-20T00:00:00"/>
    <x v="2"/>
    <n v="7000124385"/>
    <n v="2380"/>
    <x v="2"/>
    <x v="0"/>
    <n v="2284.8000000000002"/>
    <n v="8.9006000000000007"/>
    <n v="20336.09088"/>
    <x v="8"/>
    <x v="5"/>
    <s v="Linie 20"/>
    <n v="5020"/>
  </r>
  <r>
    <x v="1"/>
    <x v="0"/>
    <n v="58001009"/>
    <x v="579"/>
    <d v="2021-09-20T00:00:00"/>
    <x v="2"/>
    <n v="7000124612"/>
    <n v="1615"/>
    <x v="2"/>
    <x v="0"/>
    <n v="1615"/>
    <n v="8.0266999999999999"/>
    <n v="12963.120500000001"/>
    <x v="8"/>
    <x v="5"/>
    <s v="Linie 21"/>
    <n v="5021"/>
  </r>
  <r>
    <x v="1"/>
    <x v="0"/>
    <n v="58001010"/>
    <x v="599"/>
    <d v="2021-09-20T00:00:00"/>
    <x v="2"/>
    <n v="7000124339"/>
    <n v="1867"/>
    <x v="2"/>
    <x v="0"/>
    <n v="1848.33"/>
    <n v="7.2190000000000003"/>
    <n v="13343.09427"/>
    <x v="8"/>
    <x v="5"/>
    <s v="Linie 21"/>
    <n v="5021"/>
  </r>
  <r>
    <x v="1"/>
    <x v="0"/>
    <n v="58001034"/>
    <x v="426"/>
    <d v="2021-09-20T00:00:00"/>
    <x v="2"/>
    <n v="7000124341"/>
    <n v="68"/>
    <x v="2"/>
    <x v="0"/>
    <n v="67.319999999999993"/>
    <n v="7.2614999999999998"/>
    <n v="488.84417999999999"/>
    <x v="8"/>
    <x v="5"/>
    <s v="Linie 21"/>
    <n v="5021"/>
  </r>
  <r>
    <x v="1"/>
    <x v="0"/>
    <n v="58001051"/>
    <x v="873"/>
    <d v="2021-09-20T00:00:00"/>
    <x v="2"/>
    <n v="7000124425"/>
    <n v="68"/>
    <x v="2"/>
    <x v="0"/>
    <n v="68"/>
    <n v="6.6139999999999999"/>
    <n v="449.75200000000001"/>
    <x v="8"/>
    <x v="5"/>
    <s v="Linie 23"/>
    <n v="5023"/>
  </r>
  <r>
    <x v="1"/>
    <x v="0"/>
    <n v="58001059"/>
    <x v="111"/>
    <d v="2021-09-20T00:00:00"/>
    <x v="2"/>
    <n v="7000124636"/>
    <n v="1955"/>
    <x v="2"/>
    <x v="0"/>
    <n v="1955"/>
    <n v="10.8475"/>
    <n v="21206.862499999999"/>
    <x v="8"/>
    <x v="5"/>
    <s v="Linie 22"/>
    <n v="5022"/>
  </r>
  <r>
    <x v="1"/>
    <x v="0"/>
    <n v="58001062"/>
    <x v="797"/>
    <d v="2021-09-20T00:00:00"/>
    <x v="2"/>
    <n v="7000124389"/>
    <n v="425"/>
    <x v="2"/>
    <x v="0"/>
    <n v="425"/>
    <n v="9.41"/>
    <n v="3999.25"/>
    <x v="8"/>
    <x v="5"/>
    <s v="Linie 20"/>
    <n v="5020"/>
  </r>
  <r>
    <x v="1"/>
    <x v="0"/>
    <n v="58001065"/>
    <x v="284"/>
    <d v="2021-09-20T00:00:00"/>
    <x v="2"/>
    <n v="7000124346"/>
    <n v="68"/>
    <x v="2"/>
    <x v="0"/>
    <n v="67.319999999999993"/>
    <n v="6.7577999999999996"/>
    <n v="454.93509599999999"/>
    <x v="8"/>
    <x v="5"/>
    <s v="Linie 21"/>
    <n v="5021"/>
  </r>
  <r>
    <x v="1"/>
    <x v="0"/>
    <n v="58001070"/>
    <x v="112"/>
    <d v="2021-09-20T00:00:00"/>
    <x v="2"/>
    <n v="7000123657"/>
    <n v="510"/>
    <x v="2"/>
    <x v="0"/>
    <n v="688.5"/>
    <n v="6.5937000000000001"/>
    <n v="4539.7624500000002"/>
    <x v="4"/>
    <x v="1"/>
    <s v="Linie 36"/>
    <n v="5036"/>
  </r>
  <r>
    <x v="1"/>
    <x v="0"/>
    <n v="58001077"/>
    <x v="655"/>
    <d v="2021-09-20T00:00:00"/>
    <x v="2"/>
    <n v="7000124347"/>
    <n v="68"/>
    <x v="2"/>
    <x v="0"/>
    <n v="67.319999999999993"/>
    <n v="7.2906000000000004"/>
    <n v="490.80319200000002"/>
    <x v="8"/>
    <x v="5"/>
    <s v="Linie 21"/>
    <n v="5021"/>
  </r>
  <r>
    <x v="1"/>
    <x v="0"/>
    <n v="58001083"/>
    <x v="113"/>
    <d v="2021-09-20T00:00:00"/>
    <x v="2"/>
    <n v="7000124637"/>
    <n v="272"/>
    <x v="2"/>
    <x v="0"/>
    <n v="272"/>
    <n v="10.891"/>
    <n v="2962.3519999999999"/>
    <x v="8"/>
    <x v="5"/>
    <s v="Linie 22"/>
    <n v="5022"/>
  </r>
  <r>
    <x v="1"/>
    <x v="0"/>
    <n v="58001088"/>
    <x v="1047"/>
    <d v="2021-09-20T00:00:00"/>
    <x v="2"/>
    <n v="7000122214"/>
    <n v="72"/>
    <x v="2"/>
    <x v="2"/>
    <n v="583.20000000000005"/>
    <n v="44.9527"/>
    <n v="3236.5944"/>
    <x v="7"/>
    <x v="4"/>
    <s v="Subunternehmer"/>
    <n v="9999"/>
  </r>
  <r>
    <x v="1"/>
    <x v="0"/>
    <n v="58001101"/>
    <x v="527"/>
    <d v="2021-09-20T00:00:00"/>
    <x v="2"/>
    <n v="7000124202"/>
    <n v="136"/>
    <x v="2"/>
    <x v="0"/>
    <n v="163.19999999999999"/>
    <n v="7.6050000000000004"/>
    <n v="1241.136"/>
    <x v="8"/>
    <x v="5"/>
    <s v="Linie 22"/>
    <n v="5022"/>
  </r>
  <r>
    <x v="1"/>
    <x v="0"/>
    <n v="58001102"/>
    <x v="436"/>
    <d v="2021-09-20T00:00:00"/>
    <x v="2"/>
    <n v="7000124349"/>
    <n v="68"/>
    <x v="2"/>
    <x v="0"/>
    <n v="67.319999999999993"/>
    <n v="7.2784000000000004"/>
    <n v="489.98188800000003"/>
    <x v="8"/>
    <x v="5"/>
    <s v="Linie 21"/>
    <n v="5021"/>
  </r>
  <r>
    <x v="1"/>
    <x v="0"/>
    <n v="58001110"/>
    <x v="528"/>
    <d v="2021-09-20T00:00:00"/>
    <x v="2"/>
    <n v="7000124352"/>
    <n v="136"/>
    <x v="2"/>
    <x v="0"/>
    <n v="134.63999999999999"/>
    <n v="7.2621000000000002"/>
    <n v="977.76914399999998"/>
    <x v="8"/>
    <x v="5"/>
    <s v="Linie 21"/>
    <n v="5021"/>
  </r>
  <r>
    <x v="1"/>
    <x v="0"/>
    <n v="58001138"/>
    <x v="535"/>
    <d v="2021-09-20T00:00:00"/>
    <x v="2"/>
    <n v="7000124354"/>
    <n v="68"/>
    <x v="2"/>
    <x v="0"/>
    <n v="67.319999999999993"/>
    <n v="7.2958999999999996"/>
    <n v="491.159988"/>
    <x v="8"/>
    <x v="5"/>
    <s v="Linie 21"/>
    <n v="5021"/>
  </r>
  <r>
    <x v="1"/>
    <x v="0"/>
    <n v="58001144"/>
    <x v="118"/>
    <d v="2021-09-20T00:00:00"/>
    <x v="2"/>
    <n v="7000123667"/>
    <n v="850"/>
    <x v="2"/>
    <x v="0"/>
    <n v="1105"/>
    <n v="9.2195"/>
    <n v="10187.547500000001"/>
    <x v="4"/>
    <x v="1"/>
    <s v="Linie 36"/>
    <n v="5036"/>
  </r>
  <r>
    <x v="1"/>
    <x v="0"/>
    <n v="59500020"/>
    <x v="658"/>
    <d v="2021-09-20T00:00:00"/>
    <x v="2"/>
    <n v="7000124544"/>
    <n v="1524"/>
    <x v="0"/>
    <x v="0"/>
    <n v="1524"/>
    <n v="2.5"/>
    <n v="3810"/>
    <x v="0"/>
    <x v="0"/>
    <s v="Vacumierung"/>
    <n v="5902"/>
  </r>
  <r>
    <x v="1"/>
    <x v="0"/>
    <n v="59500024"/>
    <x v="659"/>
    <d v="2021-09-20T00:00:00"/>
    <x v="2"/>
    <n v="7000124545"/>
    <n v="1333"/>
    <x v="0"/>
    <x v="0"/>
    <n v="1333"/>
    <n v="2.3342999999999998"/>
    <n v="3111.6219000000001"/>
    <x v="0"/>
    <x v="0"/>
    <s v="Vacumierung"/>
    <n v="5902"/>
  </r>
  <r>
    <x v="1"/>
    <x v="0"/>
    <n v="59500027"/>
    <x v="799"/>
    <d v="2021-09-20T00:00:00"/>
    <x v="2"/>
    <n v="7000124553"/>
    <n v="270"/>
    <x v="0"/>
    <x v="0"/>
    <n v="270"/>
    <n v="2.5"/>
    <n v="675"/>
    <x v="0"/>
    <x v="0"/>
    <s v="Vacumierung"/>
    <n v="5902"/>
  </r>
  <r>
    <x v="1"/>
    <x v="0"/>
    <n v="59500029"/>
    <x v="1048"/>
    <d v="2021-09-20T00:00:00"/>
    <x v="2"/>
    <n v="7000123551"/>
    <n v="12056"/>
    <x v="0"/>
    <x v="0"/>
    <n v="12056"/>
    <n v="2"/>
    <n v="24112"/>
    <x v="0"/>
    <x v="0"/>
    <s v="Vacumierung"/>
    <n v="5902"/>
  </r>
  <r>
    <x v="1"/>
    <x v="0"/>
    <n v="59500030"/>
    <x v="977"/>
    <d v="2021-09-20T00:00:00"/>
    <x v="2"/>
    <n v="7000124546"/>
    <n v="3575"/>
    <x v="0"/>
    <x v="0"/>
    <n v="3575"/>
    <n v="2"/>
    <n v="7150"/>
    <x v="0"/>
    <x v="0"/>
    <s v="Vacumierung"/>
    <n v="5902"/>
  </r>
  <r>
    <x v="1"/>
    <x v="0"/>
    <n v="59500032"/>
    <x v="978"/>
    <d v="2021-09-20T00:00:00"/>
    <x v="2"/>
    <n v="7000124057"/>
    <n v="1551"/>
    <x v="0"/>
    <x v="0"/>
    <n v="1551"/>
    <n v="2"/>
    <n v="3102"/>
    <x v="0"/>
    <x v="0"/>
    <s v="Vacumierung"/>
    <n v="5902"/>
  </r>
  <r>
    <x v="1"/>
    <x v="0"/>
    <n v="59500033"/>
    <x v="1010"/>
    <d v="2021-09-20T00:00:00"/>
    <x v="2"/>
    <n v="7000124270"/>
    <n v="666"/>
    <x v="0"/>
    <x v="0"/>
    <n v="666"/>
    <n v="2"/>
    <n v="1332"/>
    <x v="0"/>
    <x v="0"/>
    <s v="Vacumierung"/>
    <n v="5902"/>
  </r>
  <r>
    <x v="1"/>
    <x v="0"/>
    <n v="59500034"/>
    <x v="1001"/>
    <d v="2021-09-20T00:00:00"/>
    <x v="2"/>
    <n v="7000124547"/>
    <n v="3386"/>
    <x v="0"/>
    <x v="0"/>
    <n v="3386"/>
    <n v="2"/>
    <n v="6772"/>
    <x v="0"/>
    <x v="0"/>
    <s v="Vacumierung"/>
    <n v="5902"/>
  </r>
  <r>
    <x v="1"/>
    <x v="0"/>
    <n v="59500035"/>
    <x v="800"/>
    <d v="2021-09-20T00:00:00"/>
    <x v="2"/>
    <n v="7000124554"/>
    <n v="522"/>
    <x v="0"/>
    <x v="0"/>
    <n v="522"/>
    <n v="0.56630000000000003"/>
    <n v="295.60860000000002"/>
    <x v="0"/>
    <x v="0"/>
    <s v="Vacumierung"/>
    <n v="5902"/>
  </r>
  <r>
    <x v="1"/>
    <x v="0"/>
    <n v="59500042"/>
    <x v="721"/>
    <d v="2021-09-20T00:00:00"/>
    <x v="2"/>
    <n v="7000124542"/>
    <n v="4778"/>
    <x v="0"/>
    <x v="0"/>
    <n v="4778"/>
    <n v="2.0442"/>
    <n v="9767.1875999999993"/>
    <x v="0"/>
    <x v="0"/>
    <s v="Vacumierung"/>
    <n v="5902"/>
  </r>
  <r>
    <x v="1"/>
    <x v="0"/>
    <n v="59500054"/>
    <x v="661"/>
    <d v="2021-09-20T00:00:00"/>
    <x v="2"/>
    <n v="7000124521"/>
    <n v="1933"/>
    <x v="0"/>
    <x v="0"/>
    <n v="1933"/>
    <n v="2.3342999999999998"/>
    <n v="4512.2019"/>
    <x v="0"/>
    <x v="0"/>
    <s v="Vacumierung"/>
    <n v="5902"/>
  </r>
  <r>
    <x v="1"/>
    <x v="0"/>
    <m/>
    <x v="120"/>
    <d v="2021-09-20T00:00:00"/>
    <x v="2"/>
    <n v="7000123298"/>
    <n v="0"/>
    <x v="3"/>
    <x v="3"/>
    <n v="0"/>
    <n v="0"/>
    <n v="0"/>
    <x v="0"/>
    <x v="0"/>
    <s v="Große Schneidemaschine Lachnit"/>
    <n v="1100"/>
  </r>
  <r>
    <x v="1"/>
    <x v="0"/>
    <m/>
    <x v="121"/>
    <d v="2021-09-20T00:00:00"/>
    <x v="2"/>
    <n v="7000119905"/>
    <n v="0"/>
    <x v="3"/>
    <x v="3"/>
    <n v="0"/>
    <n v="0"/>
    <n v="0"/>
    <x v="0"/>
    <x v="0"/>
    <s v="Kleine Schneidemaschine Käseteiler"/>
    <n v="1200"/>
  </r>
  <r>
    <x v="1"/>
    <x v="0"/>
    <m/>
    <x v="123"/>
    <d v="2021-09-20T00:00:00"/>
    <x v="2"/>
    <n v="7000124502"/>
    <n v="0"/>
    <x v="3"/>
    <x v="3"/>
    <n v="0"/>
    <n v="0"/>
    <n v="0"/>
    <x v="2"/>
    <x v="0"/>
    <s v="Thrun 2"/>
    <n v="2030"/>
  </r>
  <r>
    <x v="1"/>
    <x v="0"/>
    <m/>
    <x v="124"/>
    <d v="2021-09-20T00:00:00"/>
    <x v="2"/>
    <n v="7000124564"/>
    <n v="0"/>
    <x v="3"/>
    <x v="3"/>
    <n v="0"/>
    <n v="0"/>
    <n v="0"/>
    <x v="2"/>
    <x v="0"/>
    <s v="Mischer 1"/>
    <n v="2040"/>
  </r>
  <r>
    <x v="1"/>
    <x v="0"/>
    <m/>
    <x v="125"/>
    <d v="2021-09-20T00:00:00"/>
    <x v="2"/>
    <n v="7000124534"/>
    <n v="0"/>
    <x v="3"/>
    <x v="3"/>
    <n v="0"/>
    <n v="0"/>
    <n v="0"/>
    <x v="2"/>
    <x v="0"/>
    <s v="Mischer 2"/>
    <n v="2050"/>
  </r>
  <r>
    <x v="1"/>
    <x v="0"/>
    <m/>
    <x v="127"/>
    <d v="2021-09-20T00:00:00"/>
    <x v="2"/>
    <n v="7000124548"/>
    <n v="0"/>
    <x v="3"/>
    <x v="3"/>
    <n v="0"/>
    <n v="0"/>
    <n v="0"/>
    <x v="1"/>
    <x v="0"/>
    <s v="Füller unter M1"/>
    <n v="3010"/>
  </r>
  <r>
    <x v="1"/>
    <x v="0"/>
    <m/>
    <x v="128"/>
    <d v="2021-09-20T00:00:00"/>
    <x v="2"/>
    <n v="7000124526"/>
    <n v="0"/>
    <x v="3"/>
    <x v="3"/>
    <n v="0"/>
    <n v="0"/>
    <n v="0"/>
    <x v="1"/>
    <x v="0"/>
    <s v="Füller unter M2"/>
    <n v="3020"/>
  </r>
  <r>
    <x v="1"/>
    <x v="0"/>
    <m/>
    <x v="129"/>
    <d v="2021-09-20T00:00:00"/>
    <x v="2"/>
    <n v="7000124297"/>
    <n v="0"/>
    <x v="3"/>
    <x v="3"/>
    <n v="0"/>
    <n v="0"/>
    <n v="0"/>
    <x v="1"/>
    <x v="0"/>
    <s v="Füller unter Thrun 2"/>
    <n v="3030"/>
  </r>
  <r>
    <x v="1"/>
    <x v="0"/>
    <m/>
    <x v="132"/>
    <d v="2021-09-20T00:00:00"/>
    <x v="2"/>
    <n v="7000124174"/>
    <n v="0"/>
    <x v="3"/>
    <x v="3"/>
    <n v="0"/>
    <n v="0"/>
    <n v="0"/>
    <x v="8"/>
    <x v="5"/>
    <s v="Linie 20"/>
    <n v="5020"/>
  </r>
  <r>
    <x v="1"/>
    <x v="0"/>
    <m/>
    <x v="132"/>
    <d v="2021-09-20T00:00:00"/>
    <x v="2"/>
    <n v="7000124175"/>
    <n v="0"/>
    <x v="3"/>
    <x v="3"/>
    <n v="0"/>
    <n v="0"/>
    <n v="0"/>
    <x v="8"/>
    <x v="5"/>
    <s v="Linie 20"/>
    <n v="5020"/>
  </r>
  <r>
    <x v="1"/>
    <x v="0"/>
    <m/>
    <x v="132"/>
    <d v="2021-09-20T00:00:00"/>
    <x v="2"/>
    <n v="7000124178"/>
    <n v="0"/>
    <x v="3"/>
    <x v="3"/>
    <n v="0"/>
    <n v="0"/>
    <n v="0"/>
    <x v="8"/>
    <x v="5"/>
    <s v="Linie 20"/>
    <n v="5020"/>
  </r>
  <r>
    <x v="1"/>
    <x v="0"/>
    <m/>
    <x v="133"/>
    <d v="2021-09-20T00:00:00"/>
    <x v="2"/>
    <n v="7000124613"/>
    <n v="0"/>
    <x v="3"/>
    <x v="3"/>
    <n v="0"/>
    <n v="0"/>
    <n v="0"/>
    <x v="8"/>
    <x v="5"/>
    <s v="Linie 21"/>
    <n v="5021"/>
  </r>
  <r>
    <x v="1"/>
    <x v="0"/>
    <m/>
    <x v="134"/>
    <d v="2021-09-20T00:00:00"/>
    <x v="2"/>
    <n v="7000123416"/>
    <n v="0.01"/>
    <x v="1"/>
    <x v="1"/>
    <n v="0"/>
    <n v="0"/>
    <n v="0"/>
    <x v="8"/>
    <x v="5"/>
    <s v="Linie 22"/>
    <n v="5022"/>
  </r>
  <r>
    <x v="1"/>
    <x v="0"/>
    <m/>
    <x v="134"/>
    <d v="2021-09-20T00:00:00"/>
    <x v="2"/>
    <n v="7000124203"/>
    <n v="0.01"/>
    <x v="1"/>
    <x v="1"/>
    <n v="0"/>
    <n v="0"/>
    <n v="0"/>
    <x v="8"/>
    <x v="5"/>
    <s v="Linie 22"/>
    <n v="5022"/>
  </r>
  <r>
    <x v="1"/>
    <x v="0"/>
    <m/>
    <x v="134"/>
    <d v="2021-09-20T00:00:00"/>
    <x v="2"/>
    <n v="7000124204"/>
    <n v="0.01"/>
    <x v="1"/>
    <x v="1"/>
    <n v="0"/>
    <n v="0"/>
    <n v="0"/>
    <x v="8"/>
    <x v="5"/>
    <s v="Linie 22"/>
    <n v="5022"/>
  </r>
  <r>
    <x v="1"/>
    <x v="0"/>
    <m/>
    <x v="135"/>
    <d v="2021-09-20T00:00:00"/>
    <x v="2"/>
    <n v="7000124047"/>
    <n v="0.01"/>
    <x v="1"/>
    <x v="1"/>
    <n v="0"/>
    <n v="0"/>
    <n v="0"/>
    <x v="8"/>
    <x v="5"/>
    <s v="Linie 23"/>
    <n v="5023"/>
  </r>
  <r>
    <x v="1"/>
    <x v="0"/>
    <m/>
    <x v="453"/>
    <d v="2021-09-20T00:00:00"/>
    <x v="2"/>
    <n v="7000124368"/>
    <n v="0"/>
    <x v="3"/>
    <x v="3"/>
    <n v="0"/>
    <n v="0"/>
    <n v="0"/>
    <x v="8"/>
    <x v="5"/>
    <s v="Linie 21"/>
    <n v="5021"/>
  </r>
  <r>
    <x v="1"/>
    <x v="0"/>
    <m/>
    <x v="453"/>
    <d v="2021-09-20T00:00:00"/>
    <x v="2"/>
    <n v="7000124369"/>
    <n v="0"/>
    <x v="3"/>
    <x v="3"/>
    <n v="0"/>
    <n v="0"/>
    <n v="0"/>
    <x v="8"/>
    <x v="5"/>
    <s v="Linie 21"/>
    <n v="5021"/>
  </r>
  <r>
    <x v="1"/>
    <x v="0"/>
    <m/>
    <x v="454"/>
    <d v="2021-09-20T00:00:00"/>
    <x v="2"/>
    <n v="7000123401"/>
    <n v="0"/>
    <x v="3"/>
    <x v="3"/>
    <n v="0"/>
    <n v="0"/>
    <n v="0"/>
    <x v="8"/>
    <x v="5"/>
    <s v="Linie 23"/>
    <n v="5023"/>
  </r>
  <r>
    <x v="1"/>
    <x v="0"/>
    <m/>
    <x v="454"/>
    <d v="2021-09-20T00:00:00"/>
    <x v="2"/>
    <n v="7000124641"/>
    <n v="0"/>
    <x v="3"/>
    <x v="3"/>
    <n v="0"/>
    <n v="0"/>
    <n v="0"/>
    <x v="8"/>
    <x v="5"/>
    <s v="Linie 23"/>
    <n v="5023"/>
  </r>
  <r>
    <x v="1"/>
    <x v="0"/>
    <m/>
    <x v="137"/>
    <d v="2021-09-20T00:00:00"/>
    <x v="2"/>
    <n v="7000123680"/>
    <n v="0"/>
    <x v="3"/>
    <x v="3"/>
    <n v="0"/>
    <n v="0"/>
    <n v="0"/>
    <x v="4"/>
    <x v="1"/>
    <s v="Linie 36"/>
    <n v="5036"/>
  </r>
  <r>
    <x v="1"/>
    <x v="0"/>
    <m/>
    <x v="765"/>
    <d v="2021-09-20T00:00:00"/>
    <x v="2"/>
    <n v="7000119782"/>
    <n v="0"/>
    <x v="3"/>
    <x v="3"/>
    <n v="0"/>
    <n v="0"/>
    <n v="0"/>
    <x v="4"/>
    <x v="1"/>
    <s v="Linie 18"/>
    <n v="5018"/>
  </r>
  <r>
    <x v="1"/>
    <x v="0"/>
    <n v="23500034"/>
    <x v="298"/>
    <d v="2021-09-21T00:00:00"/>
    <x v="2"/>
    <n v="7000124458"/>
    <n v="7011"/>
    <x v="0"/>
    <x v="0"/>
    <n v="7011"/>
    <n v="3.6745999999999999"/>
    <n v="25762.620599999998"/>
    <x v="0"/>
    <x v="0"/>
    <s v="Kleine Schneidemaschine Käseteiler"/>
    <n v="1200"/>
  </r>
  <r>
    <x v="1"/>
    <x v="0"/>
    <n v="23500036"/>
    <x v="138"/>
    <d v="2021-09-21T00:00:00"/>
    <x v="2"/>
    <n v="7000124460"/>
    <n v="1712"/>
    <x v="0"/>
    <x v="0"/>
    <n v="1712"/>
    <n v="3.3168000000000002"/>
    <n v="5678.3616000000002"/>
    <x v="0"/>
    <x v="0"/>
    <s v="Kleine Schneidemaschine Käseteiler"/>
    <n v="1200"/>
  </r>
  <r>
    <x v="1"/>
    <x v="0"/>
    <n v="23500099"/>
    <x v="141"/>
    <d v="2021-09-21T00:00:00"/>
    <x v="2"/>
    <n v="7000124459"/>
    <n v="4218"/>
    <x v="0"/>
    <x v="0"/>
    <n v="4218"/>
    <n v="3.0956999999999999"/>
    <n v="13057.6626"/>
    <x v="0"/>
    <x v="0"/>
    <s v="Kleine Schneidemaschine Käseteiler"/>
    <n v="1200"/>
  </r>
  <r>
    <x v="1"/>
    <x v="0"/>
    <n v="23500108"/>
    <x v="299"/>
    <d v="2021-09-21T00:00:00"/>
    <x v="2"/>
    <n v="7000124576"/>
    <n v="507.5"/>
    <x v="0"/>
    <x v="0"/>
    <n v="507.5"/>
    <n v="3.9422999999999999"/>
    <n v="2000.7172499999999"/>
    <x v="0"/>
    <x v="0"/>
    <s v="Große Schneidemaschine Lachnit"/>
    <n v="1100"/>
  </r>
  <r>
    <x v="1"/>
    <x v="0"/>
    <n v="23500284"/>
    <x v="1"/>
    <d v="2021-09-21T00:00:00"/>
    <x v="2"/>
    <n v="7000124947"/>
    <n v="95.2"/>
    <x v="0"/>
    <x v="0"/>
    <n v="95.2"/>
    <n v="3.9931999999999999"/>
    <n v="380.15264000000002"/>
    <x v="0"/>
    <x v="0"/>
    <s v="Schmelze Zutatenvorb."/>
    <n v="1400"/>
  </r>
  <r>
    <x v="1"/>
    <x v="0"/>
    <n v="23500286"/>
    <x v="142"/>
    <d v="2021-09-21T00:00:00"/>
    <x v="2"/>
    <n v="7000124948"/>
    <n v="490"/>
    <x v="0"/>
    <x v="0"/>
    <n v="490"/>
    <n v="4.2755000000000001"/>
    <n v="2094.9949999999999"/>
    <x v="0"/>
    <x v="0"/>
    <s v="Wolf Zutatenvorbereitung"/>
    <n v="1430"/>
  </r>
  <r>
    <x v="1"/>
    <x v="0"/>
    <n v="23500294"/>
    <x v="300"/>
    <d v="2021-09-21T00:00:00"/>
    <x v="2"/>
    <n v="7000124991"/>
    <n v="583"/>
    <x v="1"/>
    <x v="1"/>
    <n v="0"/>
    <n v="0.97399999999999998"/>
    <n v="567.84199999999998"/>
    <x v="0"/>
    <x v="0"/>
    <s v="Schmelze Zutatenvorb."/>
    <n v="1400"/>
  </r>
  <r>
    <x v="1"/>
    <x v="0"/>
    <n v="23500302"/>
    <x v="4"/>
    <d v="2021-09-21T00:00:00"/>
    <x v="2"/>
    <n v="7000124620"/>
    <n v="625"/>
    <x v="0"/>
    <x v="0"/>
    <n v="625"/>
    <n v="5.6374000000000004"/>
    <n v="3523.375"/>
    <x v="0"/>
    <x v="0"/>
    <s v="Holac Zutatenvorbereitung"/>
    <n v="1410"/>
  </r>
  <r>
    <x v="1"/>
    <x v="0"/>
    <n v="23500304"/>
    <x v="459"/>
    <d v="2021-09-21T00:00:00"/>
    <x v="2"/>
    <n v="7000124614"/>
    <n v="3297"/>
    <x v="0"/>
    <x v="0"/>
    <n v="3297"/>
    <n v="3.7835000000000001"/>
    <n v="12474.199500000001"/>
    <x v="0"/>
    <x v="0"/>
    <s v="Rohware aus-/umpacken, vorbereiten"/>
    <n v="1300"/>
  </r>
  <r>
    <x v="1"/>
    <x v="0"/>
    <n v="23500305"/>
    <x v="4"/>
    <d v="2021-09-21T00:00:00"/>
    <x v="2"/>
    <n v="7000124621"/>
    <n v="367"/>
    <x v="0"/>
    <x v="0"/>
    <n v="367"/>
    <n v="4.4934000000000003"/>
    <n v="1649.0778"/>
    <x v="0"/>
    <x v="0"/>
    <s v="Holac Zutatenvorbereitung"/>
    <n v="1410"/>
  </r>
  <r>
    <x v="1"/>
    <x v="0"/>
    <n v="23500369"/>
    <x v="146"/>
    <d v="2021-09-21T00:00:00"/>
    <x v="2"/>
    <n v="7000124589"/>
    <n v="119"/>
    <x v="0"/>
    <x v="0"/>
    <n v="119"/>
    <n v="1.1600999999999999"/>
    <n v="138.05189999999999"/>
    <x v="0"/>
    <x v="0"/>
    <s v="Schälen"/>
    <n v="5903"/>
  </r>
  <r>
    <x v="1"/>
    <x v="0"/>
    <n v="23500369"/>
    <x v="146"/>
    <d v="2021-09-21T00:00:00"/>
    <x v="2"/>
    <n v="7000124628"/>
    <n v="98"/>
    <x v="0"/>
    <x v="0"/>
    <n v="98"/>
    <n v="1.1600999999999999"/>
    <n v="113.68980000000001"/>
    <x v="0"/>
    <x v="0"/>
    <s v="Schälen"/>
    <n v="5903"/>
  </r>
  <r>
    <x v="1"/>
    <x v="0"/>
    <n v="23500394"/>
    <x v="670"/>
    <d v="2021-09-21T00:00:00"/>
    <x v="2"/>
    <n v="7000124921"/>
    <n v="40"/>
    <x v="0"/>
    <x v="0"/>
    <n v="40"/>
    <n v="9.2812999999999999"/>
    <n v="371.25200000000001"/>
    <x v="4"/>
    <x v="1"/>
    <s v="Röstofen"/>
    <n v="5420"/>
  </r>
  <r>
    <x v="1"/>
    <x v="0"/>
    <n v="23500440"/>
    <x v="888"/>
    <d v="2021-09-21T00:00:00"/>
    <x v="2"/>
    <n v="7000124507"/>
    <n v="250"/>
    <x v="0"/>
    <x v="0"/>
    <n v="250"/>
    <n v="3.9664000000000001"/>
    <n v="991.6"/>
    <x v="0"/>
    <x v="0"/>
    <s v="Kleine Schneidemaschine Käseteiler"/>
    <n v="1200"/>
  </r>
  <r>
    <x v="1"/>
    <x v="0"/>
    <n v="23500551"/>
    <x v="11"/>
    <d v="2021-09-21T00:00:00"/>
    <x v="2"/>
    <n v="7000124574"/>
    <n v="941"/>
    <x v="0"/>
    <x v="0"/>
    <n v="941"/>
    <n v="5.1581000000000001"/>
    <n v="4853.7721000000001"/>
    <x v="0"/>
    <x v="0"/>
    <s v="Große Schneidemaschine Lachnit"/>
    <n v="1100"/>
  </r>
  <r>
    <x v="1"/>
    <x v="0"/>
    <n v="29600003"/>
    <x v="150"/>
    <d v="2021-09-21T00:00:00"/>
    <x v="2"/>
    <n v="7000125092"/>
    <n v="2502"/>
    <x v="0"/>
    <x v="0"/>
    <n v="2502"/>
    <n v="2.0516999999999999"/>
    <n v="5133.3534"/>
    <x v="0"/>
    <x v="0"/>
    <s v="Rohware aus-/umpacken, vorbereiten"/>
    <n v="1300"/>
  </r>
  <r>
    <x v="1"/>
    <x v="0"/>
    <n v="29600004"/>
    <x v="302"/>
    <d v="2021-09-21T00:00:00"/>
    <x v="2"/>
    <n v="7000125072"/>
    <n v="4938"/>
    <x v="0"/>
    <x v="0"/>
    <n v="4938"/>
    <n v="2.0175999999999998"/>
    <n v="9962.9087999999992"/>
    <x v="0"/>
    <x v="0"/>
    <s v="Rohware aus-/umpacken, vorbereiten"/>
    <n v="1300"/>
  </r>
  <r>
    <x v="1"/>
    <x v="0"/>
    <n v="29600005"/>
    <x v="151"/>
    <d v="2021-09-21T00:00:00"/>
    <x v="2"/>
    <n v="7000125093"/>
    <n v="1202"/>
    <x v="0"/>
    <x v="0"/>
    <n v="1202"/>
    <n v="2"/>
    <n v="2404"/>
    <x v="0"/>
    <x v="0"/>
    <s v="Rohware aus-/umpacken, vorbereiten"/>
    <n v="1300"/>
  </r>
  <r>
    <x v="1"/>
    <x v="0"/>
    <n v="29600009"/>
    <x v="303"/>
    <d v="2021-09-21T00:00:00"/>
    <x v="2"/>
    <n v="7000125095"/>
    <n v="130"/>
    <x v="0"/>
    <x v="0"/>
    <n v="130"/>
    <n v="0.98950000000000005"/>
    <n v="128.63499999999999"/>
    <x v="0"/>
    <x v="0"/>
    <s v="Rohware aus-/umpacken, vorbereiten"/>
    <n v="1300"/>
  </r>
  <r>
    <x v="1"/>
    <x v="0"/>
    <n v="29600019"/>
    <x v="464"/>
    <d v="2021-09-21T00:00:00"/>
    <x v="2"/>
    <n v="7000125096"/>
    <n v="114"/>
    <x v="0"/>
    <x v="0"/>
    <n v="114"/>
    <n v="0.98929999999999996"/>
    <n v="112.78019999999999"/>
    <x v="0"/>
    <x v="0"/>
    <s v="Rohware aus-/umpacken, vorbereiten"/>
    <n v="1300"/>
  </r>
  <r>
    <x v="1"/>
    <x v="0"/>
    <n v="29600020"/>
    <x v="465"/>
    <d v="2021-09-21T00:00:00"/>
    <x v="2"/>
    <n v="7000125097"/>
    <n v="528"/>
    <x v="0"/>
    <x v="0"/>
    <n v="528"/>
    <n v="1.5863"/>
    <n v="837.56640000000004"/>
    <x v="0"/>
    <x v="0"/>
    <s v="Rohware aus-/umpacken, vorbereiten"/>
    <n v="1300"/>
  </r>
  <r>
    <x v="1"/>
    <x v="0"/>
    <n v="29600023"/>
    <x v="466"/>
    <d v="2021-09-21T00:00:00"/>
    <x v="2"/>
    <n v="7000125098"/>
    <n v="101"/>
    <x v="0"/>
    <x v="0"/>
    <n v="101"/>
    <n v="0.98"/>
    <n v="98.98"/>
    <x v="0"/>
    <x v="0"/>
    <s v="Rohware aus-/umpacken, vorbereiten"/>
    <n v="1300"/>
  </r>
  <r>
    <x v="1"/>
    <x v="0"/>
    <n v="29600024"/>
    <x v="605"/>
    <d v="2021-09-21T00:00:00"/>
    <x v="2"/>
    <n v="7000125099"/>
    <n v="306"/>
    <x v="0"/>
    <x v="0"/>
    <n v="306"/>
    <n v="0.55230000000000001"/>
    <n v="169.00380000000001"/>
    <x v="0"/>
    <x v="0"/>
    <s v="Rohware aus-/umpacken, vorbereiten"/>
    <n v="1300"/>
  </r>
  <r>
    <x v="1"/>
    <x v="0"/>
    <n v="31000153"/>
    <x v="304"/>
    <d v="2021-09-21T00:00:00"/>
    <x v="2"/>
    <n v="7000123804"/>
    <n v="111"/>
    <x v="1"/>
    <x v="1"/>
    <n v="1110"/>
    <n v="28.681999999999999"/>
    <n v="3183.7020000000002"/>
    <x v="1"/>
    <x v="0"/>
    <s v="Füller unter UHT"/>
    <n v="3040"/>
  </r>
  <r>
    <x v="1"/>
    <x v="0"/>
    <n v="31000156"/>
    <x v="12"/>
    <d v="2021-09-21T00:00:00"/>
    <x v="2"/>
    <n v="7000124509"/>
    <n v="130"/>
    <x v="1"/>
    <x v="1"/>
    <n v="1300"/>
    <n v="13.795"/>
    <n v="1793.35"/>
    <x v="1"/>
    <x v="0"/>
    <s v="Füller unter UHT"/>
    <n v="3040"/>
  </r>
  <r>
    <x v="1"/>
    <x v="0"/>
    <n v="31000169"/>
    <x v="158"/>
    <d v="2021-09-21T00:00:00"/>
    <x v="2"/>
    <n v="7000124500"/>
    <n v="2789"/>
    <x v="1"/>
    <x v="1"/>
    <n v="5382.77"/>
    <n v="5.9943999999999997"/>
    <n v="16718.381600000001"/>
    <x v="1"/>
    <x v="0"/>
    <s v="Füller unter Thrun 2"/>
    <n v="3030"/>
  </r>
  <r>
    <x v="1"/>
    <x v="0"/>
    <n v="31000234"/>
    <x v="912"/>
    <d v="2021-09-21T00:00:00"/>
    <x v="2"/>
    <n v="7000124656"/>
    <n v="196"/>
    <x v="1"/>
    <x v="1"/>
    <n v="0"/>
    <n v="41.058599999999998"/>
    <n v="8047.4856"/>
    <x v="4"/>
    <x v="1"/>
    <s v="Linie 4"/>
    <n v="5004"/>
  </r>
  <r>
    <x v="1"/>
    <x v="0"/>
    <n v="32000012"/>
    <x v="160"/>
    <d v="2021-09-21T00:00:00"/>
    <x v="2"/>
    <n v="7000124644"/>
    <n v="681"/>
    <x v="1"/>
    <x v="1"/>
    <n v="6333.3"/>
    <n v="27.543199999999999"/>
    <n v="18756.9192"/>
    <x v="1"/>
    <x v="0"/>
    <s v="Füller unter M1"/>
    <n v="3010"/>
  </r>
  <r>
    <x v="1"/>
    <x v="0"/>
    <n v="32000027"/>
    <x v="161"/>
    <d v="2021-09-21T00:00:00"/>
    <x v="2"/>
    <n v="7000124645"/>
    <n v="210"/>
    <x v="1"/>
    <x v="1"/>
    <n v="1953"/>
    <n v="27.664999999999999"/>
    <n v="5809.65"/>
    <x v="1"/>
    <x v="0"/>
    <s v="Füller unter M1"/>
    <n v="3010"/>
  </r>
  <r>
    <x v="1"/>
    <x v="0"/>
    <n v="32000049"/>
    <x v="16"/>
    <d v="2021-09-21T00:00:00"/>
    <x v="2"/>
    <n v="7000124646"/>
    <n v="808"/>
    <x v="1"/>
    <x v="1"/>
    <n v="5817.6"/>
    <n v="19.3871"/>
    <n v="15664.7768"/>
    <x v="1"/>
    <x v="0"/>
    <s v="Füller unter M1"/>
    <n v="3010"/>
  </r>
  <r>
    <x v="1"/>
    <x v="0"/>
    <n v="32000065"/>
    <x v="162"/>
    <d v="2021-09-21T00:00:00"/>
    <x v="2"/>
    <n v="7000124602"/>
    <n v="512"/>
    <x v="1"/>
    <x v="1"/>
    <n v="4761.6000000000004"/>
    <n v="27.1145"/>
    <n v="13882.624"/>
    <x v="1"/>
    <x v="0"/>
    <s v="Füller unter M2"/>
    <n v="3020"/>
  </r>
  <r>
    <x v="1"/>
    <x v="0"/>
    <n v="32000067"/>
    <x v="18"/>
    <d v="2021-09-21T00:00:00"/>
    <x v="2"/>
    <n v="7000124603"/>
    <n v="442"/>
    <x v="1"/>
    <x v="1"/>
    <n v="4420"/>
    <n v="29.679400000000001"/>
    <n v="13118.2948"/>
    <x v="1"/>
    <x v="0"/>
    <s v="Füller unter M2"/>
    <n v="3020"/>
  </r>
  <r>
    <x v="1"/>
    <x v="0"/>
    <n v="32000086"/>
    <x v="674"/>
    <d v="2021-09-21T00:00:00"/>
    <x v="2"/>
    <n v="7000124371"/>
    <n v="2240"/>
    <x v="0"/>
    <x v="0"/>
    <n v="2240"/>
    <n v="4.1685999999999996"/>
    <n v="9337.6640000000007"/>
    <x v="0"/>
    <x v="0"/>
    <s v="Große Schneidemaschine Lachnit"/>
    <n v="1100"/>
  </r>
  <r>
    <x v="1"/>
    <x v="0"/>
    <n v="32000106"/>
    <x v="677"/>
    <d v="2021-09-21T00:00:00"/>
    <x v="2"/>
    <n v="7000124604"/>
    <n v="1095"/>
    <x v="1"/>
    <x v="1"/>
    <n v="7884"/>
    <n v="21.9801"/>
    <n v="24068.209500000001"/>
    <x v="1"/>
    <x v="0"/>
    <s v="Füller unter M2"/>
    <n v="3020"/>
  </r>
  <r>
    <x v="1"/>
    <x v="0"/>
    <n v="35000166"/>
    <x v="166"/>
    <d v="2021-09-21T00:00:00"/>
    <x v="2"/>
    <n v="7000124653"/>
    <n v="1800"/>
    <x v="0"/>
    <x v="0"/>
    <n v="1800"/>
    <n v="2.8315999999999999"/>
    <n v="5096.88"/>
    <x v="2"/>
    <x v="0"/>
    <s v="Mischer 1"/>
    <n v="2040"/>
  </r>
  <r>
    <x v="1"/>
    <x v="0"/>
    <n v="35000166"/>
    <x v="166"/>
    <d v="2021-09-21T00:00:00"/>
    <x v="2"/>
    <n v="7000124653"/>
    <n v="1800"/>
    <x v="0"/>
    <x v="0"/>
    <n v="1800"/>
    <n v="2.8315999999999999"/>
    <n v="5096.88"/>
    <x v="2"/>
    <x v="0"/>
    <s v="Wolf M1"/>
    <n v="2070"/>
  </r>
  <r>
    <x v="1"/>
    <x v="0"/>
    <n v="35000179"/>
    <x v="167"/>
    <d v="2021-09-21T00:00:00"/>
    <x v="2"/>
    <n v="7000124654"/>
    <n v="6300"/>
    <x v="0"/>
    <x v="0"/>
    <n v="6300"/>
    <n v="2.8184999999999998"/>
    <n v="17756.55"/>
    <x v="2"/>
    <x v="0"/>
    <s v="Mischer 1"/>
    <n v="2040"/>
  </r>
  <r>
    <x v="1"/>
    <x v="0"/>
    <n v="35000179"/>
    <x v="167"/>
    <d v="2021-09-21T00:00:00"/>
    <x v="2"/>
    <n v="7000124654"/>
    <n v="6300"/>
    <x v="0"/>
    <x v="0"/>
    <n v="6300"/>
    <n v="2.8184999999999998"/>
    <n v="17756.55"/>
    <x v="2"/>
    <x v="0"/>
    <s v="Wolf M1"/>
    <n v="2070"/>
  </r>
  <r>
    <x v="1"/>
    <x v="0"/>
    <n v="35000186"/>
    <x v="168"/>
    <d v="2021-09-21T00:00:00"/>
    <x v="2"/>
    <n v="7000124608"/>
    <n v="4200"/>
    <x v="0"/>
    <x v="0"/>
    <n v="4200"/>
    <n v="2.7725"/>
    <n v="11644.5"/>
    <x v="2"/>
    <x v="0"/>
    <s v="Mischer 2"/>
    <n v="2050"/>
  </r>
  <r>
    <x v="1"/>
    <x v="0"/>
    <n v="35000186"/>
    <x v="168"/>
    <d v="2021-09-21T00:00:00"/>
    <x v="2"/>
    <n v="7000124608"/>
    <n v="4200"/>
    <x v="0"/>
    <x v="0"/>
    <n v="4200"/>
    <n v="2.7725"/>
    <n v="11644.5"/>
    <x v="2"/>
    <x v="0"/>
    <s v="Wolf M2"/>
    <n v="2080"/>
  </r>
  <r>
    <x v="1"/>
    <x v="0"/>
    <n v="35000233"/>
    <x v="27"/>
    <d v="2021-09-21T00:00:00"/>
    <x v="2"/>
    <n v="7000124511"/>
    <n v="1375"/>
    <x v="0"/>
    <x v="0"/>
    <n v="1375"/>
    <n v="1.2548999999999999"/>
    <n v="1725.4875"/>
    <x v="2"/>
    <x v="0"/>
    <s v="Thrun 1"/>
    <n v="2020"/>
  </r>
  <r>
    <x v="1"/>
    <x v="0"/>
    <n v="35000233"/>
    <x v="27"/>
    <d v="2021-09-21T00:00:00"/>
    <x v="2"/>
    <n v="7000124511"/>
    <n v="1375"/>
    <x v="0"/>
    <x v="0"/>
    <n v="1375"/>
    <n v="1.2548999999999999"/>
    <n v="1725.4875"/>
    <x v="2"/>
    <x v="0"/>
    <s v="Wolf Th1"/>
    <n v="2065"/>
  </r>
  <r>
    <x v="1"/>
    <x v="0"/>
    <n v="35000234"/>
    <x v="317"/>
    <d v="2021-09-21T00:00:00"/>
    <x v="2"/>
    <n v="7000124512"/>
    <n v="1000"/>
    <x v="0"/>
    <x v="0"/>
    <n v="1000"/>
    <n v="2.7435999999999998"/>
    <n v="2743.6"/>
    <x v="2"/>
    <x v="0"/>
    <s v="Thrun 1"/>
    <n v="2020"/>
  </r>
  <r>
    <x v="1"/>
    <x v="0"/>
    <n v="35000234"/>
    <x v="317"/>
    <d v="2021-09-21T00:00:00"/>
    <x v="2"/>
    <n v="7000124512"/>
    <n v="1000"/>
    <x v="0"/>
    <x v="0"/>
    <n v="1000"/>
    <n v="2.7435999999999998"/>
    <n v="2743.6"/>
    <x v="2"/>
    <x v="0"/>
    <s v="Wolf Th1"/>
    <n v="2065"/>
  </r>
  <r>
    <x v="1"/>
    <x v="0"/>
    <n v="35000268"/>
    <x v="170"/>
    <d v="2021-09-21T00:00:00"/>
    <x v="2"/>
    <n v="7000124626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21T00:00:00"/>
    <x v="2"/>
    <n v="7000124626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21T00:00:00"/>
    <x v="2"/>
    <n v="7000124655"/>
    <n v="6000"/>
    <x v="0"/>
    <x v="0"/>
    <n v="6000"/>
    <n v="2.5482999999999998"/>
    <n v="15289.8"/>
    <x v="2"/>
    <x v="0"/>
    <s v="Mischer 1"/>
    <n v="2040"/>
  </r>
  <r>
    <x v="1"/>
    <x v="0"/>
    <n v="35000282"/>
    <x v="29"/>
    <d v="2021-09-21T00:00:00"/>
    <x v="2"/>
    <n v="7000124655"/>
    <n v="6000"/>
    <x v="0"/>
    <x v="0"/>
    <n v="6000"/>
    <n v="2.5482999999999998"/>
    <n v="15289.8"/>
    <x v="2"/>
    <x v="0"/>
    <s v="Wolf M1"/>
    <n v="2070"/>
  </r>
  <r>
    <x v="1"/>
    <x v="0"/>
    <n v="35000313"/>
    <x v="30"/>
    <d v="2021-09-21T00:00:00"/>
    <x v="2"/>
    <n v="7000124609"/>
    <n v="4500"/>
    <x v="0"/>
    <x v="0"/>
    <n v="4500"/>
    <n v="2.831"/>
    <n v="12739.5"/>
    <x v="2"/>
    <x v="0"/>
    <s v="Mischer 2"/>
    <n v="2050"/>
  </r>
  <r>
    <x v="1"/>
    <x v="0"/>
    <n v="35000313"/>
    <x v="30"/>
    <d v="2021-09-21T00:00:00"/>
    <x v="2"/>
    <n v="7000124609"/>
    <n v="4500"/>
    <x v="0"/>
    <x v="0"/>
    <n v="4500"/>
    <n v="2.831"/>
    <n v="12739.5"/>
    <x v="2"/>
    <x v="0"/>
    <s v="Wolf M2"/>
    <n v="2080"/>
  </r>
  <r>
    <x v="1"/>
    <x v="0"/>
    <n v="35000350"/>
    <x v="32"/>
    <d v="2021-09-21T00:00:00"/>
    <x v="2"/>
    <n v="7000124610"/>
    <n v="7500"/>
    <x v="0"/>
    <x v="0"/>
    <n v="7500"/>
    <n v="2.9060000000000001"/>
    <n v="21795"/>
    <x v="2"/>
    <x v="0"/>
    <s v="Mischer 2"/>
    <n v="2050"/>
  </r>
  <r>
    <x v="1"/>
    <x v="0"/>
    <n v="35000350"/>
    <x v="32"/>
    <d v="2021-09-21T00:00:00"/>
    <x v="2"/>
    <n v="7000124610"/>
    <n v="7500"/>
    <x v="0"/>
    <x v="0"/>
    <n v="7500"/>
    <n v="2.9060000000000001"/>
    <n v="21795"/>
    <x v="2"/>
    <x v="0"/>
    <s v="Wolf M2"/>
    <n v="2080"/>
  </r>
  <r>
    <x v="1"/>
    <x v="0"/>
    <n v="40000059"/>
    <x v="174"/>
    <d v="2021-09-21T00:00:00"/>
    <x v="2"/>
    <n v="7000124137"/>
    <n v="0"/>
    <x v="1"/>
    <x v="1"/>
    <n v="0"/>
    <n v="0.63070000000000004"/>
    <n v="0"/>
    <x v="1"/>
    <x v="0"/>
    <s v="Strudellinie"/>
    <n v="5160"/>
  </r>
  <r>
    <x v="1"/>
    <x v="0"/>
    <n v="40000089"/>
    <x v="177"/>
    <d v="2021-09-21T00:00:00"/>
    <x v="2"/>
    <n v="7000124098"/>
    <n v="0"/>
    <x v="1"/>
    <x v="1"/>
    <n v="0"/>
    <n v="0.57769999999999999"/>
    <n v="0"/>
    <x v="1"/>
    <x v="0"/>
    <s v="Strudellinie"/>
    <n v="5160"/>
  </r>
  <r>
    <x v="1"/>
    <x v="0"/>
    <n v="47000082"/>
    <x v="322"/>
    <d v="2021-09-21T00:00:00"/>
    <x v="2"/>
    <n v="7000122660"/>
    <n v="5194"/>
    <x v="1"/>
    <x v="1"/>
    <n v="779.1"/>
    <n v="0.68379999999999996"/>
    <n v="3551.6572000000001"/>
    <x v="4"/>
    <x v="1"/>
    <s v="Linie 34"/>
    <n v="5034"/>
  </r>
  <r>
    <x v="1"/>
    <x v="0"/>
    <n v="47000107"/>
    <x v="805"/>
    <d v="2021-09-21T00:00:00"/>
    <x v="2"/>
    <n v="7000124632"/>
    <n v="480"/>
    <x v="1"/>
    <x v="1"/>
    <n v="72"/>
    <n v="0.75680000000000003"/>
    <n v="363.26400000000001"/>
    <x v="4"/>
    <x v="1"/>
    <s v="Linie 34"/>
    <n v="5034"/>
  </r>
  <r>
    <x v="1"/>
    <x v="0"/>
    <n v="47000120"/>
    <x v="36"/>
    <d v="2021-09-21T00:00:00"/>
    <x v="2"/>
    <n v="7000122728"/>
    <n v="16657"/>
    <x v="1"/>
    <x v="1"/>
    <n v="3331.4"/>
    <n v="0.74370000000000003"/>
    <n v="12387.8109"/>
    <x v="3"/>
    <x v="1"/>
    <s v="Linie 16"/>
    <n v="5016"/>
  </r>
  <r>
    <x v="1"/>
    <x v="0"/>
    <n v="47000652"/>
    <x v="38"/>
    <d v="2021-09-21T00:00:00"/>
    <x v="2"/>
    <n v="7000122197"/>
    <n v="9456"/>
    <x v="1"/>
    <x v="1"/>
    <n v="1418.4"/>
    <n v="0.64229999999999998"/>
    <n v="6073.5888000000004"/>
    <x v="3"/>
    <x v="1"/>
    <s v="Linie 11"/>
    <n v="5011"/>
  </r>
  <r>
    <x v="1"/>
    <x v="0"/>
    <n v="47000849"/>
    <x v="39"/>
    <d v="2021-09-21T00:00:00"/>
    <x v="2"/>
    <n v="7000124067"/>
    <n v="2027"/>
    <x v="1"/>
    <x v="1"/>
    <n v="4378.32"/>
    <n v="9.3513000000000002"/>
    <n v="18955.0851"/>
    <x v="4"/>
    <x v="1"/>
    <s v="Linie 3"/>
    <n v="5003"/>
  </r>
  <r>
    <x v="1"/>
    <x v="0"/>
    <n v="47000895"/>
    <x v="328"/>
    <d v="2021-09-21T00:00:00"/>
    <x v="2"/>
    <n v="7000124643"/>
    <n v="2738"/>
    <x v="1"/>
    <x v="1"/>
    <n v="5476"/>
    <n v="7.7100999999999997"/>
    <n v="21110.253799999999"/>
    <x v="4"/>
    <x v="1"/>
    <s v="Linie 3"/>
    <n v="5003"/>
  </r>
  <r>
    <x v="1"/>
    <x v="0"/>
    <n v="47000995"/>
    <x v="476"/>
    <d v="2021-09-21T00:00:00"/>
    <x v="2"/>
    <n v="7000122146"/>
    <n v="25948"/>
    <x v="1"/>
    <x v="1"/>
    <n v="3892.2"/>
    <n v="0.70760000000000001"/>
    <n v="18360.804800000002"/>
    <x v="4"/>
    <x v="1"/>
    <s v="Linie 34"/>
    <n v="5034"/>
  </r>
  <r>
    <x v="1"/>
    <x v="0"/>
    <n v="47000999"/>
    <x v="332"/>
    <d v="2021-09-21T00:00:00"/>
    <x v="2"/>
    <n v="7000122673"/>
    <n v="3483"/>
    <x v="1"/>
    <x v="1"/>
    <n v="522.45000000000005"/>
    <n v="0.71"/>
    <n v="2472.9299999999998"/>
    <x v="4"/>
    <x v="1"/>
    <s v="Linie 34"/>
    <n v="5034"/>
  </r>
  <r>
    <x v="1"/>
    <x v="0"/>
    <n v="47001001"/>
    <x v="334"/>
    <d v="2021-09-21T00:00:00"/>
    <x v="2"/>
    <n v="7000122675"/>
    <n v="1325"/>
    <x v="1"/>
    <x v="1"/>
    <n v="198.75"/>
    <n v="0.70779999999999998"/>
    <n v="937.83500000000004"/>
    <x v="4"/>
    <x v="1"/>
    <s v="Linie 34"/>
    <n v="5034"/>
  </r>
  <r>
    <x v="1"/>
    <x v="0"/>
    <n v="47001003"/>
    <x v="810"/>
    <d v="2021-09-21T00:00:00"/>
    <x v="2"/>
    <n v="7000124633"/>
    <n v="555"/>
    <x v="1"/>
    <x v="1"/>
    <n v="83.25"/>
    <n v="0.7883"/>
    <n v="437.50650000000002"/>
    <x v="4"/>
    <x v="1"/>
    <s v="Linie 34"/>
    <n v="5034"/>
  </r>
  <r>
    <x v="1"/>
    <x v="0"/>
    <n v="47001005"/>
    <x v="812"/>
    <d v="2021-09-21T00:00:00"/>
    <x v="2"/>
    <n v="7000122677"/>
    <n v="589"/>
    <x v="1"/>
    <x v="1"/>
    <n v="88.35"/>
    <n v="0.73799999999999999"/>
    <n v="434.68200000000002"/>
    <x v="4"/>
    <x v="1"/>
    <s v="Linie 34"/>
    <n v="5034"/>
  </r>
  <r>
    <x v="1"/>
    <x v="0"/>
    <n v="47001034"/>
    <x v="338"/>
    <d v="2021-09-21T00:00:00"/>
    <x v="2"/>
    <n v="7000122765"/>
    <n v="8694"/>
    <x v="1"/>
    <x v="1"/>
    <n v="2173.5"/>
    <n v="1.0096000000000001"/>
    <n v="8777.4624000000003"/>
    <x v="3"/>
    <x v="1"/>
    <s v="Linie 16"/>
    <n v="5016"/>
  </r>
  <r>
    <x v="1"/>
    <x v="0"/>
    <n v="47001036"/>
    <x v="339"/>
    <d v="2021-09-21T00:00:00"/>
    <x v="2"/>
    <n v="7000122767"/>
    <n v="6804"/>
    <x v="1"/>
    <x v="1"/>
    <n v="1701"/>
    <n v="1.0031000000000001"/>
    <n v="6825.0924000000005"/>
    <x v="3"/>
    <x v="1"/>
    <s v="Linie 16"/>
    <n v="5016"/>
  </r>
  <r>
    <x v="1"/>
    <x v="0"/>
    <n v="47001040"/>
    <x v="340"/>
    <d v="2021-09-21T00:00:00"/>
    <x v="2"/>
    <n v="7000122773"/>
    <n v="900"/>
    <x v="1"/>
    <x v="1"/>
    <n v="225"/>
    <n v="1.0054000000000001"/>
    <n v="904.86"/>
    <x v="3"/>
    <x v="1"/>
    <s v="Linie 16"/>
    <n v="5016"/>
  </r>
  <r>
    <x v="1"/>
    <x v="0"/>
    <n v="47001042"/>
    <x v="341"/>
    <d v="2021-09-21T00:00:00"/>
    <x v="2"/>
    <n v="7000122775"/>
    <n v="462"/>
    <x v="1"/>
    <x v="1"/>
    <n v="115.5"/>
    <n v="0.99609999999999999"/>
    <n v="460.19819999999999"/>
    <x v="3"/>
    <x v="1"/>
    <s v="Linie 16"/>
    <n v="5016"/>
  </r>
  <r>
    <x v="1"/>
    <x v="0"/>
    <n v="48000117"/>
    <x v="195"/>
    <d v="2021-09-21T00:00:00"/>
    <x v="2"/>
    <n v="7000120406"/>
    <n v="6605"/>
    <x v="1"/>
    <x v="1"/>
    <n v="1321"/>
    <n v="1.0744"/>
    <n v="7096.4120000000003"/>
    <x v="4"/>
    <x v="1"/>
    <s v="Linie 15"/>
    <n v="5015"/>
  </r>
  <r>
    <x v="1"/>
    <x v="0"/>
    <n v="48000118"/>
    <x v="550"/>
    <d v="2021-09-21T00:00:00"/>
    <x v="2"/>
    <n v="7000120408"/>
    <n v="13378"/>
    <x v="1"/>
    <x v="1"/>
    <n v="2675.6"/>
    <n v="0.98509999999999998"/>
    <n v="13178.667799999999"/>
    <x v="4"/>
    <x v="1"/>
    <s v="Linie 15"/>
    <n v="5015"/>
  </r>
  <r>
    <x v="1"/>
    <x v="0"/>
    <n v="48000170"/>
    <x v="819"/>
    <d v="2021-09-21T00:00:00"/>
    <x v="2"/>
    <n v="7000123641"/>
    <n v="6270"/>
    <x v="1"/>
    <x v="1"/>
    <n v="1254"/>
    <n v="0.79610000000000003"/>
    <n v="4991.5469999999996"/>
    <x v="3"/>
    <x v="1"/>
    <s v="Linie 1"/>
    <n v="5001"/>
  </r>
  <r>
    <x v="1"/>
    <x v="0"/>
    <n v="48000172"/>
    <x v="481"/>
    <d v="2021-09-21T00:00:00"/>
    <x v="2"/>
    <n v="7000124447"/>
    <n v="9216"/>
    <x v="1"/>
    <x v="1"/>
    <n v="1843.2"/>
    <n v="0.78129999999999999"/>
    <n v="7200.4607999999998"/>
    <x v="3"/>
    <x v="1"/>
    <s v="Linie 1"/>
    <n v="5001"/>
  </r>
  <r>
    <x v="1"/>
    <x v="0"/>
    <n v="48000182"/>
    <x v="46"/>
    <d v="2021-09-21T00:00:00"/>
    <x v="2"/>
    <n v="7000124448"/>
    <n v="9216"/>
    <x v="1"/>
    <x v="1"/>
    <n v="1843.2"/>
    <n v="0.7883"/>
    <n v="7264.9727999999996"/>
    <x v="3"/>
    <x v="1"/>
    <s v="Linie 1"/>
    <n v="5001"/>
  </r>
  <r>
    <x v="1"/>
    <x v="0"/>
    <n v="48000477"/>
    <x v="196"/>
    <d v="2021-09-21T00:00:00"/>
    <x v="2"/>
    <n v="7000117647"/>
    <n v="68250"/>
    <x v="1"/>
    <x v="1"/>
    <n v="27300"/>
    <n v="1.3845000000000001"/>
    <n v="94492.125"/>
    <x v="5"/>
    <x v="2"/>
    <s v="Linie 31"/>
    <n v="5031"/>
  </r>
  <r>
    <x v="1"/>
    <x v="0"/>
    <n v="48000480"/>
    <x v="738"/>
    <d v="2021-09-21T00:00:00"/>
    <x v="2"/>
    <n v="7000117650"/>
    <n v="22302"/>
    <x v="1"/>
    <x v="1"/>
    <n v="8920.7999999999993"/>
    <n v="1.3967000000000001"/>
    <n v="31149.203399999999"/>
    <x v="5"/>
    <x v="2"/>
    <s v="Linie 31"/>
    <n v="5031"/>
  </r>
  <r>
    <x v="1"/>
    <x v="0"/>
    <n v="48000949"/>
    <x v="621"/>
    <d v="2021-09-21T00:00:00"/>
    <x v="2"/>
    <n v="7000123357"/>
    <n v="4336"/>
    <x v="1"/>
    <x v="1"/>
    <n v="867.2"/>
    <n v="1.9142999999999999"/>
    <n v="8300.4048000000003"/>
    <x v="4"/>
    <x v="1"/>
    <s v="Linie 18"/>
    <n v="5018"/>
  </r>
  <r>
    <x v="1"/>
    <x v="0"/>
    <n v="48000949"/>
    <x v="621"/>
    <d v="2021-09-21T00:00:00"/>
    <x v="2"/>
    <n v="7000124239"/>
    <n v="3120"/>
    <x v="1"/>
    <x v="1"/>
    <n v="624"/>
    <n v="1.9142999999999999"/>
    <n v="5972.616"/>
    <x v="4"/>
    <x v="1"/>
    <s v="Linie 18"/>
    <n v="5018"/>
  </r>
  <r>
    <x v="1"/>
    <x v="0"/>
    <n v="48000950"/>
    <x v="781"/>
    <d v="2021-09-21T00:00:00"/>
    <x v="2"/>
    <n v="7000123358"/>
    <n v="2753"/>
    <x v="1"/>
    <x v="1"/>
    <n v="550.6"/>
    <n v="1.7484999999999999"/>
    <n v="4813.6205"/>
    <x v="4"/>
    <x v="1"/>
    <s v="Linie 18"/>
    <n v="5018"/>
  </r>
  <r>
    <x v="1"/>
    <x v="0"/>
    <n v="48000951"/>
    <x v="782"/>
    <d v="2021-09-21T00:00:00"/>
    <x v="2"/>
    <n v="7000123359"/>
    <n v="2957"/>
    <x v="1"/>
    <x v="1"/>
    <n v="591.4"/>
    <n v="1.8875"/>
    <n v="5581.3374999999996"/>
    <x v="4"/>
    <x v="1"/>
    <s v="Linie 18"/>
    <n v="5018"/>
  </r>
  <r>
    <x v="1"/>
    <x v="0"/>
    <n v="48000952"/>
    <x v="739"/>
    <d v="2021-09-21T00:00:00"/>
    <x v="2"/>
    <n v="7000123360"/>
    <n v="5403"/>
    <x v="1"/>
    <x v="1"/>
    <n v="1080.5999999999999"/>
    <n v="1.1088"/>
    <n v="5990.8464000000004"/>
    <x v="4"/>
    <x v="1"/>
    <s v="Linie 15"/>
    <n v="5015"/>
  </r>
  <r>
    <x v="1"/>
    <x v="0"/>
    <n v="48001056"/>
    <x v="943"/>
    <d v="2021-09-21T00:00:00"/>
    <x v="2"/>
    <n v="7000123365"/>
    <n v="2678"/>
    <x v="1"/>
    <x v="1"/>
    <n v="535.6"/>
    <n v="1.1186"/>
    <n v="2995.6107999999999"/>
    <x v="4"/>
    <x v="1"/>
    <s v="Linie 15"/>
    <n v="5015"/>
  </r>
  <r>
    <x v="1"/>
    <x v="0"/>
    <n v="50000223"/>
    <x v="68"/>
    <d v="2021-09-21T00:00:00"/>
    <x v="2"/>
    <n v="7000123061"/>
    <n v="624"/>
    <x v="2"/>
    <x v="2"/>
    <n v="1248"/>
    <n v="9.4812999999999992"/>
    <n v="5916.3311999999996"/>
    <x v="7"/>
    <x v="4"/>
    <s v="Subunternehmer"/>
    <n v="9999"/>
  </r>
  <r>
    <x v="1"/>
    <x v="0"/>
    <n v="50000243"/>
    <x v="1049"/>
    <d v="2021-09-21T00:00:00"/>
    <x v="2"/>
    <n v="7000123789"/>
    <n v="0"/>
    <x v="2"/>
    <x v="2"/>
    <n v="0"/>
    <n v="4.8379000000000003"/>
    <n v="0"/>
    <x v="4"/>
    <x v="1"/>
    <s v="Linie 4"/>
    <n v="5004"/>
  </r>
  <r>
    <x v="1"/>
    <x v="0"/>
    <n v="57000011"/>
    <x v="1013"/>
    <d v="2021-09-21T00:00:00"/>
    <x v="2"/>
    <n v="7000124476"/>
    <n v="86"/>
    <x v="2"/>
    <x v="2"/>
    <n v="172"/>
    <n v="7.4889999999999999"/>
    <n v="644.05399999999997"/>
    <x v="3"/>
    <x v="1"/>
    <s v="Wurstverpackung"/>
    <n v="5330"/>
  </r>
  <r>
    <x v="1"/>
    <x v="0"/>
    <n v="57000174"/>
    <x v="558"/>
    <d v="2021-09-21T00:00:00"/>
    <x v="2"/>
    <n v="7000124478"/>
    <n v="192"/>
    <x v="2"/>
    <x v="2"/>
    <n v="384"/>
    <n v="7.9816000000000003"/>
    <n v="1532.4672"/>
    <x v="3"/>
    <x v="1"/>
    <s v="Wurstverpackung"/>
    <n v="5330"/>
  </r>
  <r>
    <x v="1"/>
    <x v="0"/>
    <n v="57000176"/>
    <x v="559"/>
    <d v="2021-09-21T00:00:00"/>
    <x v="2"/>
    <n v="7000124479"/>
    <n v="768"/>
    <x v="2"/>
    <x v="2"/>
    <n v="1536"/>
    <n v="7.5667"/>
    <n v="5811.2255999999998"/>
    <x v="3"/>
    <x v="1"/>
    <s v="Wurstverpackung"/>
    <n v="5330"/>
  </r>
  <r>
    <x v="1"/>
    <x v="0"/>
    <n v="57000178"/>
    <x v="633"/>
    <d v="2021-09-21T00:00:00"/>
    <x v="2"/>
    <n v="7000123640"/>
    <n v="306"/>
    <x v="2"/>
    <x v="2"/>
    <n v="612"/>
    <n v="7.5796999999999999"/>
    <n v="2319.3881999999999"/>
    <x v="3"/>
    <x v="1"/>
    <s v="Wurstverpackung"/>
    <n v="5330"/>
  </r>
  <r>
    <x v="1"/>
    <x v="0"/>
    <n v="57000178"/>
    <x v="633"/>
    <d v="2021-09-21T00:00:00"/>
    <x v="2"/>
    <n v="7000124480"/>
    <n v="0"/>
    <x v="2"/>
    <x v="2"/>
    <n v="0"/>
    <n v="7.5796999999999999"/>
    <n v="0"/>
    <x v="3"/>
    <x v="1"/>
    <s v="Wurstverpackung"/>
    <n v="5330"/>
  </r>
  <r>
    <x v="1"/>
    <x v="0"/>
    <n v="57000182"/>
    <x v="1050"/>
    <d v="2021-09-21T00:00:00"/>
    <x v="2"/>
    <n v="7000124481"/>
    <n v="80"/>
    <x v="2"/>
    <x v="2"/>
    <n v="160"/>
    <n v="7.5198"/>
    <n v="601.58399999999995"/>
    <x v="3"/>
    <x v="1"/>
    <s v="Wurstverpackung"/>
    <n v="5330"/>
  </r>
  <r>
    <x v="1"/>
    <x v="0"/>
    <n v="57000384"/>
    <x v="499"/>
    <d v="2021-09-21T00:00:00"/>
    <x v="2"/>
    <n v="7000124102"/>
    <n v="676"/>
    <x v="2"/>
    <x v="2"/>
    <n v="1419.6"/>
    <n v="11.8094"/>
    <n v="7983.1544000000004"/>
    <x v="3"/>
    <x v="1"/>
    <s v="Linie 9"/>
    <n v="5009"/>
  </r>
  <r>
    <x v="1"/>
    <x v="0"/>
    <n v="57000428"/>
    <x v="212"/>
    <d v="2021-09-21T00:00:00"/>
    <x v="2"/>
    <n v="7000123472"/>
    <n v="2176"/>
    <x v="2"/>
    <x v="2"/>
    <n v="13056"/>
    <n v="24.664100000000001"/>
    <n v="53669.081599999998"/>
    <x v="7"/>
    <x v="4"/>
    <s v="Subunternehmer"/>
    <n v="9999"/>
  </r>
  <r>
    <x v="1"/>
    <x v="0"/>
    <n v="57000447"/>
    <x v="1039"/>
    <d v="2021-09-21T00:00:00"/>
    <x v="2"/>
    <n v="7000122813"/>
    <n v="781"/>
    <x v="2"/>
    <x v="2"/>
    <n v="1249.5999999999999"/>
    <n v="10.6578"/>
    <n v="8323.7417999999998"/>
    <x v="3"/>
    <x v="1"/>
    <s v="Linie 9"/>
    <n v="5009"/>
  </r>
  <r>
    <x v="1"/>
    <x v="0"/>
    <n v="57000449"/>
    <x v="1051"/>
    <d v="2021-09-21T00:00:00"/>
    <x v="2"/>
    <n v="7000120791"/>
    <n v="62"/>
    <x v="2"/>
    <x v="2"/>
    <n v="446.4"/>
    <n v="61.193100000000001"/>
    <n v="3793.9722000000002"/>
    <x v="4"/>
    <x v="1"/>
    <s v="Linie 35-1 MTC"/>
    <n v="5135"/>
  </r>
  <r>
    <x v="1"/>
    <x v="0"/>
    <n v="57000491"/>
    <x v="500"/>
    <d v="2021-09-21T00:00:00"/>
    <x v="2"/>
    <n v="7000123452"/>
    <n v="2100"/>
    <x v="2"/>
    <x v="2"/>
    <n v="2520"/>
    <n v="5.7590000000000003"/>
    <n v="12093.9"/>
    <x v="7"/>
    <x v="4"/>
    <s v="Subunternehmer"/>
    <n v="9999"/>
  </r>
  <r>
    <x v="1"/>
    <x v="0"/>
    <n v="57000599"/>
    <x v="365"/>
    <d v="2021-09-21T00:00:00"/>
    <x v="2"/>
    <n v="7000121472"/>
    <n v="259"/>
    <x v="2"/>
    <x v="4"/>
    <n v="3524.4720000000002"/>
    <n v="1.7022999999999999"/>
    <n v="440.89569999999998"/>
    <x v="3"/>
    <x v="1"/>
    <s v="Wurstverpackung"/>
    <n v="5330"/>
  </r>
  <r>
    <x v="1"/>
    <x v="0"/>
    <n v="57000600"/>
    <x v="215"/>
    <d v="2021-09-21T00:00:00"/>
    <x v="2"/>
    <n v="7000124804"/>
    <n v="1462"/>
    <x v="2"/>
    <x v="0"/>
    <n v="1754.4"/>
    <n v="5.2927999999999997"/>
    <n v="9285.6883199999993"/>
    <x v="8"/>
    <x v="5"/>
    <s v="Linie 22"/>
    <n v="5022"/>
  </r>
  <r>
    <x v="1"/>
    <x v="0"/>
    <n v="57000602"/>
    <x v="216"/>
    <d v="2021-09-21T00:00:00"/>
    <x v="2"/>
    <n v="7000124806"/>
    <n v="952"/>
    <x v="2"/>
    <x v="0"/>
    <n v="1142.4000000000001"/>
    <n v="5.2880000000000003"/>
    <n v="6041.0111999999999"/>
    <x v="8"/>
    <x v="5"/>
    <s v="Linie 22"/>
    <n v="5022"/>
  </r>
  <r>
    <x v="1"/>
    <x v="0"/>
    <n v="57000604"/>
    <x v="218"/>
    <d v="2021-09-21T00:00:00"/>
    <x v="2"/>
    <n v="7000124807"/>
    <n v="102"/>
    <x v="2"/>
    <x v="0"/>
    <n v="122.4"/>
    <n v="5.2899000000000003"/>
    <n v="647.48375999999996"/>
    <x v="8"/>
    <x v="5"/>
    <s v="Linie 22"/>
    <n v="5022"/>
  </r>
  <r>
    <x v="1"/>
    <x v="0"/>
    <n v="57000605"/>
    <x v="367"/>
    <d v="2021-09-21T00:00:00"/>
    <x v="2"/>
    <n v="7000124808"/>
    <n v="136"/>
    <x v="2"/>
    <x v="0"/>
    <n v="163.19999999999999"/>
    <n v="5.2884000000000002"/>
    <n v="863.06687999999997"/>
    <x v="8"/>
    <x v="5"/>
    <s v="Linie 22"/>
    <n v="5022"/>
  </r>
  <r>
    <x v="1"/>
    <x v="0"/>
    <n v="57000607"/>
    <x v="220"/>
    <d v="2021-09-21T00:00:00"/>
    <x v="2"/>
    <n v="7000124809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09-21T00:00:00"/>
    <x v="2"/>
    <n v="7000124810"/>
    <n v="136"/>
    <x v="2"/>
    <x v="0"/>
    <n v="163.19999999999999"/>
    <n v="5.2899000000000003"/>
    <n v="863.31168000000002"/>
    <x v="8"/>
    <x v="5"/>
    <s v="Linie 22"/>
    <n v="5022"/>
  </r>
  <r>
    <x v="1"/>
    <x v="0"/>
    <n v="57000616"/>
    <x v="1052"/>
    <d v="2021-09-21T00:00:00"/>
    <x v="2"/>
    <n v="7000120798"/>
    <n v="42"/>
    <x v="2"/>
    <x v="2"/>
    <n v="302.39999999999998"/>
    <n v="60.405999999999999"/>
    <n v="2537.0520000000001"/>
    <x v="4"/>
    <x v="1"/>
    <s v="Linie 35-1 MTC"/>
    <n v="5135"/>
  </r>
  <r>
    <x v="1"/>
    <x v="0"/>
    <n v="57000641"/>
    <x v="87"/>
    <d v="2021-09-21T00:00:00"/>
    <x v="2"/>
    <n v="7000124815"/>
    <n v="2652"/>
    <x v="2"/>
    <x v="0"/>
    <n v="3182.4"/>
    <n v="5.2706999999999997"/>
    <n v="16773.47568"/>
    <x v="8"/>
    <x v="5"/>
    <s v="Linie 22"/>
    <n v="5022"/>
  </r>
  <r>
    <x v="1"/>
    <x v="0"/>
    <n v="57000653"/>
    <x v="373"/>
    <d v="2021-09-21T00:00:00"/>
    <x v="2"/>
    <n v="7000124817"/>
    <n v="68"/>
    <x v="2"/>
    <x v="0"/>
    <n v="81.599999999999994"/>
    <n v="5.2899000000000003"/>
    <n v="431.65584000000001"/>
    <x v="8"/>
    <x v="5"/>
    <s v="Linie 22"/>
    <n v="5022"/>
  </r>
  <r>
    <x v="1"/>
    <x v="0"/>
    <n v="57000665"/>
    <x v="376"/>
    <d v="2021-09-21T00:00:00"/>
    <x v="2"/>
    <n v="7000124821"/>
    <n v="340"/>
    <x v="2"/>
    <x v="0"/>
    <n v="408"/>
    <n v="5.2906000000000004"/>
    <n v="2158.5648000000001"/>
    <x v="8"/>
    <x v="5"/>
    <s v="Linie 22"/>
    <n v="5022"/>
  </r>
  <r>
    <x v="1"/>
    <x v="0"/>
    <n v="57000720"/>
    <x v="92"/>
    <d v="2021-09-21T00:00:00"/>
    <x v="2"/>
    <n v="7000123466"/>
    <n v="4320"/>
    <x v="2"/>
    <x v="2"/>
    <n v="9072"/>
    <n v="10.3809"/>
    <n v="44845.487999999998"/>
    <x v="7"/>
    <x v="4"/>
    <s v="Subunternehmer"/>
    <n v="9999"/>
  </r>
  <r>
    <x v="1"/>
    <x v="0"/>
    <n v="57000733"/>
    <x v="225"/>
    <d v="2021-09-21T00:00:00"/>
    <x v="2"/>
    <n v="7000123475"/>
    <n v="168"/>
    <x v="2"/>
    <x v="2"/>
    <n v="1008"/>
    <n v="27.1694"/>
    <n v="4564.4592000000002"/>
    <x v="7"/>
    <x v="4"/>
    <s v="Subunternehmer"/>
    <n v="9999"/>
  </r>
  <r>
    <x v="1"/>
    <x v="0"/>
    <n v="57000734"/>
    <x v="225"/>
    <d v="2021-09-21T00:00:00"/>
    <x v="2"/>
    <n v="7000123476"/>
    <n v="840"/>
    <x v="2"/>
    <x v="2"/>
    <n v="5040"/>
    <n v="27.0246"/>
    <n v="22700.664000000001"/>
    <x v="7"/>
    <x v="4"/>
    <s v="Subunternehmer"/>
    <n v="9999"/>
  </r>
  <r>
    <x v="1"/>
    <x v="0"/>
    <n v="57000735"/>
    <x v="225"/>
    <d v="2021-09-21T00:00:00"/>
    <x v="2"/>
    <n v="7000123477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09-21T00:00:00"/>
    <x v="2"/>
    <n v="7000123478"/>
    <n v="112"/>
    <x v="2"/>
    <x v="2"/>
    <n v="672"/>
    <n v="27.268599999999999"/>
    <n v="3054.0832"/>
    <x v="7"/>
    <x v="4"/>
    <s v="Subunternehmer"/>
    <n v="9999"/>
  </r>
  <r>
    <x v="1"/>
    <x v="0"/>
    <n v="57000737"/>
    <x v="225"/>
    <d v="2021-09-21T00:00:00"/>
    <x v="2"/>
    <n v="7000123479"/>
    <n v="336"/>
    <x v="2"/>
    <x v="2"/>
    <n v="2016"/>
    <n v="27.060099999999998"/>
    <n v="9092.1936000000005"/>
    <x v="7"/>
    <x v="4"/>
    <s v="Subunternehmer"/>
    <n v="9999"/>
  </r>
  <r>
    <x v="1"/>
    <x v="0"/>
    <n v="57000747"/>
    <x v="1053"/>
    <d v="2021-09-21T00:00:00"/>
    <x v="2"/>
    <n v="7000124931"/>
    <n v="130"/>
    <x v="2"/>
    <x v="2"/>
    <n v="936"/>
    <n v="59.925400000000003"/>
    <n v="7790.3019999999997"/>
    <x v="4"/>
    <x v="1"/>
    <s v="Linie 35-1 MTC"/>
    <n v="5135"/>
  </r>
  <r>
    <x v="1"/>
    <x v="0"/>
    <n v="58000135"/>
    <x v="700"/>
    <d v="2021-09-21T00:00:00"/>
    <x v="2"/>
    <n v="7000125101"/>
    <n v="160"/>
    <x v="2"/>
    <x v="2"/>
    <n v="2400"/>
    <n v="51.062399999999997"/>
    <n v="8169.9840000000004"/>
    <x v="0"/>
    <x v="0"/>
    <s v="Rohware aus-/umpacken, vorbereiten"/>
    <n v="1300"/>
  </r>
  <r>
    <x v="1"/>
    <x v="0"/>
    <n v="58000297"/>
    <x v="857"/>
    <d v="2021-09-21T00:00:00"/>
    <x v="2"/>
    <n v="7000124472"/>
    <n v="1474"/>
    <x v="2"/>
    <x v="2"/>
    <n v="9433.6"/>
    <n v="23.196100000000001"/>
    <n v="34191.051399999997"/>
    <x v="5"/>
    <x v="2"/>
    <s v="Linie 31"/>
    <n v="5031"/>
  </r>
  <r>
    <x v="1"/>
    <x v="0"/>
    <n v="58000449"/>
    <x v="1054"/>
    <d v="2021-09-21T00:00:00"/>
    <x v="2"/>
    <n v="7000120896"/>
    <n v="1095"/>
    <x v="2"/>
    <x v="2"/>
    <n v="1806.75"/>
    <n v="8.5048999999999992"/>
    <n v="9312.8654999999999"/>
    <x v="3"/>
    <x v="1"/>
    <s v="Linie 1"/>
    <n v="5001"/>
  </r>
  <r>
    <x v="1"/>
    <x v="0"/>
    <n v="58000458"/>
    <x v="642"/>
    <d v="2021-09-21T00:00:00"/>
    <x v="2"/>
    <n v="7000124212"/>
    <n v="2270"/>
    <x v="2"/>
    <x v="2"/>
    <n v="14528"/>
    <n v="22.589700000000001"/>
    <n v="51278.618999999999"/>
    <x v="5"/>
    <x v="2"/>
    <s v="Linie 31"/>
    <n v="5031"/>
  </r>
  <r>
    <x v="1"/>
    <x v="0"/>
    <n v="58000541"/>
    <x v="702"/>
    <d v="2021-09-21T00:00:00"/>
    <x v="2"/>
    <n v="7000123708"/>
    <n v="1976"/>
    <x v="2"/>
    <x v="2"/>
    <n v="4347.2"/>
    <n v="10.577"/>
    <n v="20900.151999999998"/>
    <x v="4"/>
    <x v="1"/>
    <s v="Linie 35"/>
    <n v="5035"/>
  </r>
  <r>
    <x v="1"/>
    <x v="0"/>
    <n v="58000554"/>
    <x v="389"/>
    <d v="2021-09-21T00:00:00"/>
    <x v="2"/>
    <n v="7000124581"/>
    <n v="1330"/>
    <x v="2"/>
    <x v="2"/>
    <n v="12768"/>
    <n v="34.187100000000001"/>
    <n v="45468.843000000001"/>
    <x v="5"/>
    <x v="2"/>
    <s v="Linie 30"/>
    <n v="5030"/>
  </r>
  <r>
    <x v="1"/>
    <x v="0"/>
    <n v="58000572"/>
    <x v="390"/>
    <d v="2021-09-21T00:00:00"/>
    <x v="2"/>
    <n v="7000124917"/>
    <n v="130"/>
    <x v="2"/>
    <x v="2"/>
    <n v="234"/>
    <n v="11.056100000000001"/>
    <n v="1437.2929999999999"/>
    <x v="4"/>
    <x v="1"/>
    <s v="Linie 33"/>
    <n v="5033"/>
  </r>
  <r>
    <x v="1"/>
    <x v="0"/>
    <n v="58000640"/>
    <x v="828"/>
    <d v="2021-09-21T00:00:00"/>
    <x v="2"/>
    <n v="7000124844"/>
    <n v="544"/>
    <x v="2"/>
    <x v="0"/>
    <n v="538.55999999999995"/>
    <n v="8.9131"/>
    <n v="4800.2391360000001"/>
    <x v="8"/>
    <x v="5"/>
    <s v="Linie 23"/>
    <n v="5023"/>
  </r>
  <r>
    <x v="1"/>
    <x v="0"/>
    <n v="58000662"/>
    <x v="234"/>
    <d v="2021-09-21T00:00:00"/>
    <x v="2"/>
    <n v="7000124847"/>
    <n v="272"/>
    <x v="2"/>
    <x v="0"/>
    <n v="272"/>
    <n v="8.7815999999999992"/>
    <n v="2388.5952000000002"/>
    <x v="8"/>
    <x v="5"/>
    <s v="Linie 23"/>
    <n v="5023"/>
  </r>
  <r>
    <x v="1"/>
    <x v="0"/>
    <n v="58000684"/>
    <x v="239"/>
    <d v="2021-09-21T00:00:00"/>
    <x v="2"/>
    <n v="7000124850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1T00:00:00"/>
    <x v="2"/>
    <n v="7000124740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09-21T00:00:00"/>
    <x v="2"/>
    <n v="7000124851"/>
    <n v="34"/>
    <x v="2"/>
    <x v="0"/>
    <n v="34"/>
    <n v="8.7851999999999997"/>
    <n v="298.6968"/>
    <x v="8"/>
    <x v="5"/>
    <s v="Linie 23"/>
    <n v="5023"/>
  </r>
  <r>
    <x v="1"/>
    <x v="0"/>
    <n v="58000710"/>
    <x v="245"/>
    <d v="2021-09-21T00:00:00"/>
    <x v="2"/>
    <n v="7000124856"/>
    <n v="170"/>
    <x v="2"/>
    <x v="0"/>
    <n v="168.3"/>
    <n v="8.9092000000000002"/>
    <n v="1499.4183599999999"/>
    <x v="8"/>
    <x v="5"/>
    <s v="Linie 23"/>
    <n v="5023"/>
  </r>
  <r>
    <x v="1"/>
    <x v="0"/>
    <n v="58000713"/>
    <x v="246"/>
    <d v="2021-09-21T00:00:00"/>
    <x v="2"/>
    <n v="7000124857"/>
    <n v="136"/>
    <x v="2"/>
    <x v="0"/>
    <n v="136"/>
    <n v="8.7841000000000005"/>
    <n v="1194.6376"/>
    <x v="8"/>
    <x v="5"/>
    <s v="Linie 23"/>
    <n v="5023"/>
  </r>
  <r>
    <x v="1"/>
    <x v="0"/>
    <n v="58000737"/>
    <x v="751"/>
    <d v="2021-09-21T00:00:00"/>
    <x v="2"/>
    <n v="7000124859"/>
    <n v="68"/>
    <x v="2"/>
    <x v="0"/>
    <n v="67.319999999999993"/>
    <n v="8.9164999999999992"/>
    <n v="600.25878"/>
    <x v="8"/>
    <x v="5"/>
    <s v="Linie 23"/>
    <n v="5023"/>
  </r>
  <r>
    <x v="1"/>
    <x v="0"/>
    <n v="58000748"/>
    <x v="402"/>
    <d v="2021-09-21T00:00:00"/>
    <x v="2"/>
    <n v="7000124862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21T00:00:00"/>
    <x v="2"/>
    <n v="7000124863"/>
    <n v="136"/>
    <x v="2"/>
    <x v="0"/>
    <n v="136"/>
    <n v="8.7841000000000005"/>
    <n v="1194.6376"/>
    <x v="8"/>
    <x v="5"/>
    <s v="Linie 23"/>
    <n v="5023"/>
  </r>
  <r>
    <x v="1"/>
    <x v="0"/>
    <n v="58000762"/>
    <x v="405"/>
    <d v="2021-09-21T00:00:00"/>
    <x v="2"/>
    <n v="7000124866"/>
    <n v="374"/>
    <x v="2"/>
    <x v="0"/>
    <n v="370.26"/>
    <n v="8.8826999999999998"/>
    <n v="3288.9085020000002"/>
    <x v="8"/>
    <x v="5"/>
    <s v="Linie 23"/>
    <n v="5023"/>
  </r>
  <r>
    <x v="1"/>
    <x v="0"/>
    <n v="58000770"/>
    <x v="256"/>
    <d v="2021-09-21T00:00:00"/>
    <x v="2"/>
    <n v="7000124867"/>
    <n v="102"/>
    <x v="2"/>
    <x v="0"/>
    <n v="102"/>
    <n v="8.77"/>
    <n v="894.54"/>
    <x v="8"/>
    <x v="5"/>
    <s v="Linie 23"/>
    <n v="5023"/>
  </r>
  <r>
    <x v="1"/>
    <x v="0"/>
    <n v="58000774"/>
    <x v="407"/>
    <d v="2021-09-21T00:00:00"/>
    <x v="2"/>
    <n v="7000124156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9-21T00:00:00"/>
    <x v="2"/>
    <n v="7000124749"/>
    <n v="136"/>
    <x v="2"/>
    <x v="0"/>
    <n v="134.63999999999999"/>
    <n v="7.5030000000000001"/>
    <n v="1010.20392"/>
    <x v="8"/>
    <x v="5"/>
    <s v="Linie 21"/>
    <n v="5021"/>
  </r>
  <r>
    <x v="1"/>
    <x v="0"/>
    <n v="58000830"/>
    <x v="102"/>
    <d v="2021-09-21T00:00:00"/>
    <x v="2"/>
    <n v="7000124381"/>
    <n v="3825"/>
    <x v="2"/>
    <x v="0"/>
    <n v="4207.5"/>
    <n v="6.5404"/>
    <n v="27518.733"/>
    <x v="8"/>
    <x v="5"/>
    <s v="Linie 20"/>
    <n v="5020"/>
  </r>
  <r>
    <x v="1"/>
    <x v="0"/>
    <n v="58000833"/>
    <x v="920"/>
    <d v="2021-09-21T00:00:00"/>
    <x v="2"/>
    <n v="7000124467"/>
    <n v="340"/>
    <x v="2"/>
    <x v="0"/>
    <n v="336.6"/>
    <n v="7.9766000000000004"/>
    <n v="2684.9235600000002"/>
    <x v="8"/>
    <x v="5"/>
    <s v="Linie 20"/>
    <n v="5020"/>
  </r>
  <r>
    <x v="1"/>
    <x v="0"/>
    <n v="58000838"/>
    <x v="516"/>
    <d v="2021-09-21T00:00:00"/>
    <x v="2"/>
    <n v="7000124911"/>
    <n v="1782"/>
    <x v="2"/>
    <x v="0"/>
    <n v="2138.4"/>
    <n v="7.5674999999999999"/>
    <n v="16182.342000000001"/>
    <x v="8"/>
    <x v="5"/>
    <s v="Linie 21"/>
    <n v="5021"/>
  </r>
  <r>
    <x v="1"/>
    <x v="0"/>
    <n v="58000856"/>
    <x v="259"/>
    <d v="2021-09-21T00:00:00"/>
    <x v="2"/>
    <n v="7000124872"/>
    <n v="884"/>
    <x v="2"/>
    <x v="0"/>
    <n v="884"/>
    <n v="8.7848000000000006"/>
    <n v="7765.7632000000003"/>
    <x v="8"/>
    <x v="5"/>
    <s v="Linie 23"/>
    <n v="5023"/>
  </r>
  <r>
    <x v="1"/>
    <x v="0"/>
    <n v="58000863"/>
    <x v="261"/>
    <d v="2021-09-21T00:00:00"/>
    <x v="2"/>
    <n v="7000124874"/>
    <n v="34"/>
    <x v="2"/>
    <x v="0"/>
    <n v="34"/>
    <n v="8.7910000000000004"/>
    <n v="298.89400000000001"/>
    <x v="8"/>
    <x v="5"/>
    <s v="Linie 23"/>
    <n v="5023"/>
  </r>
  <r>
    <x v="1"/>
    <x v="0"/>
    <n v="58000875"/>
    <x v="264"/>
    <d v="2021-09-21T00:00:00"/>
    <x v="2"/>
    <n v="7000124489"/>
    <n v="1071"/>
    <x v="2"/>
    <x v="2"/>
    <n v="3395.07"/>
    <n v="22.799299999999999"/>
    <n v="24418.050299999999"/>
    <x v="7"/>
    <x v="4"/>
    <s v="Subunternehmer"/>
    <n v="9999"/>
  </r>
  <r>
    <x v="1"/>
    <x v="0"/>
    <n v="58000883"/>
    <x v="754"/>
    <d v="2021-09-21T00:00:00"/>
    <x v="2"/>
    <n v="7000124875"/>
    <n v="408"/>
    <x v="2"/>
    <x v="0"/>
    <n v="403.92"/>
    <n v="8.9116"/>
    <n v="3599.573472"/>
    <x v="8"/>
    <x v="5"/>
    <s v="Linie 23"/>
    <n v="5023"/>
  </r>
  <r>
    <x v="1"/>
    <x v="0"/>
    <n v="58000890"/>
    <x v="598"/>
    <d v="2021-09-21T00:00:00"/>
    <x v="2"/>
    <n v="7000124877"/>
    <n v="408"/>
    <x v="2"/>
    <x v="0"/>
    <n v="403.92"/>
    <n v="8.9067000000000007"/>
    <n v="3597.5942639999998"/>
    <x v="8"/>
    <x v="5"/>
    <s v="Linie 23"/>
    <n v="5023"/>
  </r>
  <r>
    <x v="1"/>
    <x v="0"/>
    <n v="58000892"/>
    <x v="266"/>
    <d v="2021-09-21T00:00:00"/>
    <x v="2"/>
    <n v="7000124879"/>
    <n v="204"/>
    <x v="2"/>
    <x v="0"/>
    <n v="204"/>
    <n v="8.7815999999999992"/>
    <n v="1791.4464"/>
    <x v="8"/>
    <x v="5"/>
    <s v="Linie 23"/>
    <n v="5023"/>
  </r>
  <r>
    <x v="1"/>
    <x v="0"/>
    <n v="58000893"/>
    <x v="267"/>
    <d v="2021-09-21T00:00:00"/>
    <x v="2"/>
    <n v="7000124162"/>
    <n v="612"/>
    <x v="2"/>
    <x v="0"/>
    <n v="673.2"/>
    <n v="6.5758000000000001"/>
    <n v="4426.8285599999999"/>
    <x v="8"/>
    <x v="5"/>
    <s v="Linie 20"/>
    <n v="5020"/>
  </r>
  <r>
    <x v="1"/>
    <x v="0"/>
    <n v="58000896"/>
    <x v="865"/>
    <d v="2021-09-21T00:00:00"/>
    <x v="2"/>
    <n v="7000124753"/>
    <n v="272"/>
    <x v="2"/>
    <x v="0"/>
    <n v="269.27999999999997"/>
    <n v="7.5039999999999996"/>
    <n v="2020.6771200000001"/>
    <x v="8"/>
    <x v="5"/>
    <s v="Linie 21"/>
    <n v="5021"/>
  </r>
  <r>
    <x v="1"/>
    <x v="0"/>
    <n v="58000904"/>
    <x v="268"/>
    <d v="2021-09-21T00:00:00"/>
    <x v="2"/>
    <n v="7000124754"/>
    <n v="102"/>
    <x v="2"/>
    <x v="0"/>
    <n v="100.98"/>
    <n v="7.5054999999999996"/>
    <n v="757.90539000000001"/>
    <x v="8"/>
    <x v="5"/>
    <s v="Linie 21"/>
    <n v="5021"/>
  </r>
  <r>
    <x v="1"/>
    <x v="0"/>
    <n v="58000906"/>
    <x v="867"/>
    <d v="2021-09-21T00:00:00"/>
    <x v="2"/>
    <n v="7000124755"/>
    <n v="204"/>
    <x v="2"/>
    <x v="0"/>
    <n v="201.96"/>
    <n v="7.5088999999999997"/>
    <n v="1516.4974440000001"/>
    <x v="8"/>
    <x v="5"/>
    <s v="Linie 21"/>
    <n v="5021"/>
  </r>
  <r>
    <x v="1"/>
    <x v="0"/>
    <n v="58000907"/>
    <x v="269"/>
    <d v="2021-09-21T00:00:00"/>
    <x v="2"/>
    <n v="7000124756"/>
    <n v="204"/>
    <x v="2"/>
    <x v="0"/>
    <n v="201.96"/>
    <n v="7.5054999999999996"/>
    <n v="1515.81078"/>
    <x v="8"/>
    <x v="5"/>
    <s v="Linie 21"/>
    <n v="5021"/>
  </r>
  <r>
    <x v="1"/>
    <x v="0"/>
    <n v="58000908"/>
    <x v="270"/>
    <d v="2021-09-21T00:00:00"/>
    <x v="2"/>
    <n v="7000124757"/>
    <n v="374"/>
    <x v="2"/>
    <x v="0"/>
    <n v="370.26"/>
    <n v="7.5054999999999996"/>
    <n v="2778.9864299999999"/>
    <x v="8"/>
    <x v="5"/>
    <s v="Linie 21"/>
    <n v="5021"/>
  </r>
  <r>
    <x v="1"/>
    <x v="0"/>
    <n v="58000918"/>
    <x v="574"/>
    <d v="2021-09-21T00:00:00"/>
    <x v="2"/>
    <n v="7000124583"/>
    <n v="1372"/>
    <x v="2"/>
    <x v="2"/>
    <n v="13171.2"/>
    <n v="33.941699999999997"/>
    <n v="46568.0124"/>
    <x v="5"/>
    <x v="2"/>
    <s v="Linie 30"/>
    <n v="5030"/>
  </r>
  <r>
    <x v="1"/>
    <x v="0"/>
    <n v="58000939"/>
    <x v="921"/>
    <d v="2021-09-21T00:00:00"/>
    <x v="2"/>
    <n v="7000124762"/>
    <n v="68"/>
    <x v="2"/>
    <x v="0"/>
    <n v="67.319999999999993"/>
    <n v="7.5054999999999996"/>
    <n v="505.27026000000001"/>
    <x v="8"/>
    <x v="5"/>
    <s v="Linie 21"/>
    <n v="5021"/>
  </r>
  <r>
    <x v="1"/>
    <x v="0"/>
    <n v="58000947"/>
    <x v="273"/>
    <d v="2021-09-21T00:00:00"/>
    <x v="2"/>
    <n v="7000124164"/>
    <n v="136"/>
    <x v="2"/>
    <x v="0"/>
    <n v="149.6"/>
    <n v="6.5768000000000004"/>
    <n v="983.88927999999999"/>
    <x v="8"/>
    <x v="5"/>
    <s v="Linie 20"/>
    <n v="5020"/>
  </r>
  <r>
    <x v="1"/>
    <x v="0"/>
    <n v="58000952"/>
    <x v="275"/>
    <d v="2021-09-21T00:00:00"/>
    <x v="2"/>
    <n v="7000124883"/>
    <n v="68"/>
    <x v="2"/>
    <x v="0"/>
    <n v="68"/>
    <n v="8.7815999999999992"/>
    <n v="597.14880000000005"/>
    <x v="8"/>
    <x v="5"/>
    <s v="Linie 23"/>
    <n v="5023"/>
  </r>
  <r>
    <x v="1"/>
    <x v="0"/>
    <n v="58000960"/>
    <x v="276"/>
    <d v="2021-09-21T00:00:00"/>
    <x v="2"/>
    <n v="7000124165"/>
    <n v="68"/>
    <x v="2"/>
    <x v="0"/>
    <n v="74.8"/>
    <n v="6.5747999999999998"/>
    <n v="491.79503999999997"/>
    <x v="8"/>
    <x v="5"/>
    <s v="Linie 20"/>
    <n v="5020"/>
  </r>
  <r>
    <x v="1"/>
    <x v="0"/>
    <n v="58000971"/>
    <x v="278"/>
    <d v="2021-09-21T00:00:00"/>
    <x v="2"/>
    <n v="7000124166"/>
    <n v="68"/>
    <x v="2"/>
    <x v="0"/>
    <n v="74.8"/>
    <n v="6.6104000000000003"/>
    <n v="494.45792"/>
    <x v="8"/>
    <x v="5"/>
    <s v="Linie 20"/>
    <n v="5020"/>
  </r>
  <r>
    <x v="1"/>
    <x v="0"/>
    <n v="58000977"/>
    <x v="869"/>
    <d v="2021-09-21T00:00:00"/>
    <x v="2"/>
    <n v="7000124768"/>
    <n v="68"/>
    <x v="2"/>
    <x v="0"/>
    <n v="67.319999999999993"/>
    <n v="7.5378999999999996"/>
    <n v="507.45142800000002"/>
    <x v="8"/>
    <x v="5"/>
    <s v="Linie 21"/>
    <n v="5021"/>
  </r>
  <r>
    <x v="1"/>
    <x v="0"/>
    <n v="58000986"/>
    <x v="836"/>
    <d v="2021-09-21T00:00:00"/>
    <x v="2"/>
    <n v="7000124886"/>
    <n v="68"/>
    <x v="2"/>
    <x v="0"/>
    <n v="68"/>
    <n v="8.7851999999999997"/>
    <n v="597.39359999999999"/>
    <x v="8"/>
    <x v="5"/>
    <s v="Linie 23"/>
    <n v="5023"/>
  </r>
  <r>
    <x v="1"/>
    <x v="0"/>
    <n v="58000993"/>
    <x v="419"/>
    <d v="2021-09-21T00:00:00"/>
    <x v="2"/>
    <n v="7000124888"/>
    <n v="136"/>
    <x v="2"/>
    <x v="0"/>
    <n v="134.63999999999999"/>
    <n v="8.9110999999999994"/>
    <n v="1199.7905040000001"/>
    <x v="8"/>
    <x v="5"/>
    <s v="Linie 23"/>
    <n v="5023"/>
  </r>
  <r>
    <x v="1"/>
    <x v="0"/>
    <n v="58000996"/>
    <x v="420"/>
    <d v="2021-09-21T00:00:00"/>
    <x v="2"/>
    <n v="7000124167"/>
    <n v="204"/>
    <x v="2"/>
    <x v="0"/>
    <n v="224.4"/>
    <n v="6.5730000000000004"/>
    <n v="1474.9811999999999"/>
    <x v="8"/>
    <x v="5"/>
    <s v="Linie 20"/>
    <n v="5020"/>
  </r>
  <r>
    <x v="1"/>
    <x v="0"/>
    <n v="58001018"/>
    <x v="838"/>
    <d v="2021-09-21T00:00:00"/>
    <x v="2"/>
    <n v="7000124889"/>
    <n v="272"/>
    <x v="2"/>
    <x v="0"/>
    <n v="269.27999999999997"/>
    <n v="8.9067000000000007"/>
    <n v="2398.3961760000002"/>
    <x v="8"/>
    <x v="5"/>
    <s v="Linie 23"/>
    <n v="5023"/>
  </r>
  <r>
    <x v="1"/>
    <x v="0"/>
    <n v="58001029"/>
    <x v="424"/>
    <d v="2021-09-21T00:00:00"/>
    <x v="2"/>
    <n v="7000124169"/>
    <n v="204"/>
    <x v="2"/>
    <x v="0"/>
    <n v="224.4"/>
    <n v="6.5814000000000004"/>
    <n v="1476.86616"/>
    <x v="8"/>
    <x v="5"/>
    <s v="Linie 20"/>
    <n v="5020"/>
  </r>
  <r>
    <x v="1"/>
    <x v="0"/>
    <n v="58001035"/>
    <x v="871"/>
    <d v="2021-09-21T00:00:00"/>
    <x v="2"/>
    <n v="7000124780"/>
    <n v="68"/>
    <x v="2"/>
    <x v="0"/>
    <n v="67.319999999999993"/>
    <n v="7.5137999999999998"/>
    <n v="505.82901600000002"/>
    <x v="8"/>
    <x v="5"/>
    <s v="Linie 21"/>
    <n v="5021"/>
  </r>
  <r>
    <x v="1"/>
    <x v="0"/>
    <n v="58001060"/>
    <x v="758"/>
    <d v="2021-09-21T00:00:00"/>
    <x v="2"/>
    <n v="7000124443"/>
    <n v="847"/>
    <x v="2"/>
    <x v="0"/>
    <n v="847"/>
    <n v="8.5521999999999991"/>
    <n v="7243.7133999999996"/>
    <x v="8"/>
    <x v="5"/>
    <s v="Linie 20"/>
    <n v="5020"/>
  </r>
  <r>
    <x v="1"/>
    <x v="0"/>
    <n v="58001071"/>
    <x v="432"/>
    <d v="2021-09-21T00:00:00"/>
    <x v="2"/>
    <n v="7000123662"/>
    <n v="850"/>
    <x v="2"/>
    <x v="0"/>
    <n v="1105"/>
    <n v="7.1657999999999999"/>
    <n v="7918.2089999999998"/>
    <x v="4"/>
    <x v="1"/>
    <s v="Linie 36"/>
    <n v="5036"/>
  </r>
  <r>
    <x v="1"/>
    <x v="0"/>
    <n v="58001092"/>
    <x v="883"/>
    <d v="2021-09-21T00:00:00"/>
    <x v="2"/>
    <n v="7000124790"/>
    <n v="68"/>
    <x v="2"/>
    <x v="0"/>
    <n v="67.319999999999993"/>
    <n v="7.5015999999999998"/>
    <n v="505.00771200000003"/>
    <x v="8"/>
    <x v="5"/>
    <s v="Linie 21"/>
    <n v="5021"/>
  </r>
  <r>
    <x v="1"/>
    <x v="0"/>
    <n v="58001096"/>
    <x v="841"/>
    <d v="2021-09-21T00:00:00"/>
    <x v="2"/>
    <n v="7000124892"/>
    <n v="68"/>
    <x v="2"/>
    <x v="0"/>
    <n v="65.28"/>
    <n v="9.1835000000000004"/>
    <n v="599.49887999999999"/>
    <x v="8"/>
    <x v="5"/>
    <s v="Linie 23"/>
    <n v="5023"/>
  </r>
  <r>
    <x v="1"/>
    <x v="0"/>
    <n v="58001104"/>
    <x v="906"/>
    <d v="2021-09-21T00:00:00"/>
    <x v="2"/>
    <n v="7000117797"/>
    <n v="1083"/>
    <x v="2"/>
    <x v="2"/>
    <n v="10396.799999999999"/>
    <n v="33.679099999999998"/>
    <n v="36474.465300000003"/>
    <x v="5"/>
    <x v="2"/>
    <s v="Linie 30"/>
    <n v="5030"/>
  </r>
  <r>
    <x v="1"/>
    <x v="0"/>
    <n v="58001118"/>
    <x v="287"/>
    <d v="2021-09-21T00:00:00"/>
    <x v="2"/>
    <n v="7000124965"/>
    <n v="34"/>
    <x v="2"/>
    <x v="0"/>
    <n v="33.659999999999997"/>
    <n v="8.9077999999999999"/>
    <n v="299.83654799999999"/>
    <x v="8"/>
    <x v="5"/>
    <s v="Linie 23"/>
    <n v="5023"/>
  </r>
  <r>
    <x v="1"/>
    <x v="0"/>
    <n v="59500001"/>
    <x v="907"/>
    <d v="2021-09-21T00:00:00"/>
    <x v="2"/>
    <n v="7000124252"/>
    <n v="192"/>
    <x v="2"/>
    <x v="0"/>
    <n v="576"/>
    <n v="2.5142000000000002"/>
    <n v="1448.1792"/>
    <x v="3"/>
    <x v="1"/>
    <s v="Espera"/>
    <n v="5901"/>
  </r>
  <r>
    <x v="1"/>
    <x v="0"/>
    <n v="59500041"/>
    <x v="660"/>
    <d v="2021-09-21T00:00:00"/>
    <x v="2"/>
    <n v="7000124629"/>
    <n v="1379"/>
    <x v="0"/>
    <x v="0"/>
    <n v="1379"/>
    <n v="2.3342999999999998"/>
    <n v="3218.9996999999998"/>
    <x v="0"/>
    <x v="0"/>
    <s v="Vacumierung"/>
    <n v="5902"/>
  </r>
  <r>
    <x v="1"/>
    <x v="0"/>
    <m/>
    <x v="1055"/>
    <d v="2021-09-21T00:00:00"/>
    <x v="2"/>
    <n v="7000124096"/>
    <n v="0"/>
    <x v="3"/>
    <x v="3"/>
    <n v="0"/>
    <n v="0"/>
    <n v="0"/>
    <x v="1"/>
    <x v="0"/>
    <s v="Strudellinie"/>
    <n v="5160"/>
  </r>
  <r>
    <x v="1"/>
    <x v="0"/>
    <m/>
    <x v="119"/>
    <d v="2021-09-21T00:00:00"/>
    <x v="2"/>
    <n v="7000124652"/>
    <n v="0"/>
    <x v="3"/>
    <x v="3"/>
    <n v="0"/>
    <n v="0"/>
    <n v="0"/>
    <x v="1"/>
    <x v="0"/>
    <s v="Füller unter M1"/>
    <n v="3010"/>
  </r>
  <r>
    <x v="1"/>
    <x v="0"/>
    <m/>
    <x v="120"/>
    <d v="2021-09-21T00:00:00"/>
    <x v="2"/>
    <n v="7000123299"/>
    <n v="0"/>
    <x v="3"/>
    <x v="3"/>
    <n v="0"/>
    <n v="0"/>
    <n v="0"/>
    <x v="0"/>
    <x v="0"/>
    <s v="Große Schneidemaschine Lachnit"/>
    <n v="1100"/>
  </r>
  <r>
    <x v="1"/>
    <x v="0"/>
    <m/>
    <x v="121"/>
    <d v="2021-09-21T00:00:00"/>
    <x v="2"/>
    <n v="7000119906"/>
    <n v="0"/>
    <x v="3"/>
    <x v="3"/>
    <n v="0"/>
    <n v="0"/>
    <n v="0"/>
    <x v="0"/>
    <x v="0"/>
    <s v="Kleine Schneidemaschine Käseteiler"/>
    <n v="1200"/>
  </r>
  <r>
    <x v="1"/>
    <x v="0"/>
    <m/>
    <x v="122"/>
    <d v="2021-09-21T00:00:00"/>
    <x v="2"/>
    <n v="7000124510"/>
    <n v="0"/>
    <x v="3"/>
    <x v="3"/>
    <n v="0"/>
    <n v="0"/>
    <n v="0"/>
    <x v="2"/>
    <x v="0"/>
    <s v="Thrun 1"/>
    <n v="2020"/>
  </r>
  <r>
    <x v="1"/>
    <x v="0"/>
    <m/>
    <x v="123"/>
    <d v="2021-09-21T00:00:00"/>
    <x v="2"/>
    <n v="7000124627"/>
    <n v="0"/>
    <x v="3"/>
    <x v="3"/>
    <n v="0"/>
    <n v="0"/>
    <n v="0"/>
    <x v="2"/>
    <x v="0"/>
    <s v="Thrun 2"/>
    <n v="2030"/>
  </r>
  <r>
    <x v="1"/>
    <x v="0"/>
    <m/>
    <x v="124"/>
    <d v="2021-09-21T00:00:00"/>
    <x v="2"/>
    <n v="7000124648"/>
    <n v="0"/>
    <x v="3"/>
    <x v="3"/>
    <n v="0"/>
    <n v="0"/>
    <n v="0"/>
    <x v="2"/>
    <x v="0"/>
    <s v="Mischer 1"/>
    <n v="2040"/>
  </r>
  <r>
    <x v="1"/>
    <x v="0"/>
    <m/>
    <x v="125"/>
    <d v="2021-09-21T00:00:00"/>
    <x v="2"/>
    <n v="7000124611"/>
    <n v="0"/>
    <x v="3"/>
    <x v="3"/>
    <n v="0"/>
    <n v="0"/>
    <n v="0"/>
    <x v="2"/>
    <x v="0"/>
    <s v="Mischer 2"/>
    <n v="2050"/>
  </r>
  <r>
    <x v="1"/>
    <x v="0"/>
    <m/>
    <x v="127"/>
    <d v="2021-09-21T00:00:00"/>
    <x v="2"/>
    <n v="7000124649"/>
    <n v="0"/>
    <x v="3"/>
    <x v="3"/>
    <n v="0"/>
    <n v="0"/>
    <n v="0"/>
    <x v="1"/>
    <x v="0"/>
    <s v="Füller unter M1"/>
    <n v="3010"/>
  </r>
  <r>
    <x v="1"/>
    <x v="0"/>
    <m/>
    <x v="128"/>
    <d v="2021-09-21T00:00:00"/>
    <x v="2"/>
    <n v="7000124605"/>
    <n v="0"/>
    <x v="3"/>
    <x v="3"/>
    <n v="0"/>
    <n v="0"/>
    <n v="0"/>
    <x v="1"/>
    <x v="0"/>
    <s v="Füller unter M2"/>
    <n v="3020"/>
  </r>
  <r>
    <x v="1"/>
    <x v="0"/>
    <m/>
    <x v="129"/>
    <d v="2021-09-21T00:00:00"/>
    <x v="2"/>
    <n v="7000124503"/>
    <n v="0"/>
    <x v="3"/>
    <x v="3"/>
    <n v="0"/>
    <n v="0"/>
    <n v="0"/>
    <x v="1"/>
    <x v="0"/>
    <s v="Füller unter Thrun 2"/>
    <n v="3030"/>
  </r>
  <r>
    <x v="1"/>
    <x v="0"/>
    <m/>
    <x v="130"/>
    <d v="2021-09-21T00:00:00"/>
    <x v="2"/>
    <n v="7000124508"/>
    <n v="0"/>
    <x v="3"/>
    <x v="3"/>
    <n v="0"/>
    <n v="0"/>
    <n v="0"/>
    <x v="1"/>
    <x v="0"/>
    <s v="Füller unter UHT"/>
    <n v="3040"/>
  </r>
  <r>
    <x v="1"/>
    <x v="0"/>
    <m/>
    <x v="132"/>
    <d v="2021-09-21T00:00:00"/>
    <x v="2"/>
    <n v="7000124173"/>
    <n v="0"/>
    <x v="3"/>
    <x v="3"/>
    <n v="0"/>
    <n v="0"/>
    <n v="0"/>
    <x v="8"/>
    <x v="5"/>
    <s v="Linie 20"/>
    <n v="5020"/>
  </r>
  <r>
    <x v="1"/>
    <x v="0"/>
    <m/>
    <x v="132"/>
    <d v="2021-09-21T00:00:00"/>
    <x v="2"/>
    <n v="7000124177"/>
    <n v="0"/>
    <x v="3"/>
    <x v="3"/>
    <n v="0"/>
    <n v="0"/>
    <n v="0"/>
    <x v="8"/>
    <x v="5"/>
    <s v="Linie 20"/>
    <n v="5020"/>
  </r>
  <r>
    <x v="1"/>
    <x v="0"/>
    <m/>
    <x v="132"/>
    <d v="2021-09-21T00:00:00"/>
    <x v="2"/>
    <n v="7000124445"/>
    <n v="0"/>
    <x v="3"/>
    <x v="3"/>
    <n v="0"/>
    <n v="0"/>
    <n v="0"/>
    <x v="8"/>
    <x v="5"/>
    <s v="Linie 20"/>
    <n v="5020"/>
  </r>
  <r>
    <x v="1"/>
    <x v="0"/>
    <m/>
    <x v="133"/>
    <d v="2021-09-21T00:00:00"/>
    <x v="2"/>
    <n v="7000124803"/>
    <n v="0"/>
    <x v="3"/>
    <x v="3"/>
    <n v="0"/>
    <n v="0"/>
    <n v="0"/>
    <x v="8"/>
    <x v="5"/>
    <s v="Linie 21"/>
    <n v="5021"/>
  </r>
  <r>
    <x v="1"/>
    <x v="0"/>
    <m/>
    <x v="133"/>
    <d v="2021-09-21T00:00:00"/>
    <x v="2"/>
    <n v="7000124912"/>
    <n v="0"/>
    <x v="3"/>
    <x v="3"/>
    <n v="0"/>
    <n v="0"/>
    <n v="0"/>
    <x v="8"/>
    <x v="5"/>
    <s v="Linie 21"/>
    <n v="5021"/>
  </r>
  <r>
    <x v="1"/>
    <x v="0"/>
    <m/>
    <x v="134"/>
    <d v="2021-09-21T00:00:00"/>
    <x v="2"/>
    <n v="7000124205"/>
    <n v="0.01"/>
    <x v="1"/>
    <x v="1"/>
    <n v="0"/>
    <n v="0"/>
    <n v="0"/>
    <x v="8"/>
    <x v="5"/>
    <s v="Linie 22"/>
    <n v="5022"/>
  </r>
  <r>
    <x v="1"/>
    <x v="0"/>
    <m/>
    <x v="135"/>
    <d v="2021-09-21T00:00:00"/>
    <x v="2"/>
    <n v="7000124897"/>
    <n v="0.01"/>
    <x v="1"/>
    <x v="1"/>
    <n v="0"/>
    <n v="0"/>
    <n v="0"/>
    <x v="8"/>
    <x v="5"/>
    <s v="Linie 23"/>
    <n v="5023"/>
  </r>
  <r>
    <x v="1"/>
    <x v="0"/>
    <m/>
    <x v="291"/>
    <d v="2021-09-21T00:00:00"/>
    <x v="2"/>
    <n v="7000124099"/>
    <n v="0"/>
    <x v="3"/>
    <x v="3"/>
    <n v="0"/>
    <n v="0"/>
    <n v="0"/>
    <x v="1"/>
    <x v="0"/>
    <s v="Strudellinie"/>
    <n v="5160"/>
  </r>
  <r>
    <x v="1"/>
    <x v="0"/>
    <m/>
    <x v="136"/>
    <d v="2021-09-21T00:00:00"/>
    <x v="2"/>
    <n v="7000124651"/>
    <n v="0"/>
    <x v="3"/>
    <x v="3"/>
    <n v="0"/>
    <n v="0"/>
    <n v="0"/>
    <x v="2"/>
    <x v="0"/>
    <s v="Mischer 1"/>
    <n v="2040"/>
  </r>
  <r>
    <x v="1"/>
    <x v="0"/>
    <m/>
    <x v="1056"/>
    <d v="2021-09-21T00:00:00"/>
    <x v="2"/>
    <n v="7000124097"/>
    <n v="0"/>
    <x v="3"/>
    <x v="3"/>
    <n v="0"/>
    <n v="0"/>
    <n v="0"/>
    <x v="1"/>
    <x v="0"/>
    <s v="Strudellinie"/>
    <n v="5160"/>
  </r>
  <r>
    <x v="1"/>
    <x v="0"/>
    <m/>
    <x v="662"/>
    <d v="2021-09-21T00:00:00"/>
    <x v="2"/>
    <n v="7000124214"/>
    <n v="0"/>
    <x v="3"/>
    <x v="3"/>
    <n v="0"/>
    <n v="0"/>
    <n v="0"/>
    <x v="5"/>
    <x v="2"/>
    <s v="Linie 31"/>
    <n v="5031"/>
  </r>
  <r>
    <x v="1"/>
    <x v="0"/>
    <m/>
    <x v="293"/>
    <d v="2021-09-21T00:00:00"/>
    <x v="2"/>
    <n v="7000123688"/>
    <n v="0"/>
    <x v="3"/>
    <x v="3"/>
    <n v="0"/>
    <n v="0"/>
    <n v="0"/>
    <x v="4"/>
    <x v="1"/>
    <s v="Linie 36"/>
    <n v="5036"/>
  </r>
  <r>
    <x v="1"/>
    <x v="0"/>
    <m/>
    <x v="294"/>
    <d v="2021-09-21T00:00:00"/>
    <x v="2"/>
    <n v="7000124100"/>
    <n v="0"/>
    <x v="3"/>
    <x v="3"/>
    <n v="0"/>
    <n v="0"/>
    <n v="0"/>
    <x v="1"/>
    <x v="0"/>
    <s v="Strudellinie"/>
    <n v="5160"/>
  </r>
  <r>
    <x v="1"/>
    <x v="0"/>
    <n v="23500014"/>
    <x v="295"/>
    <d v="2021-09-22T00:00:00"/>
    <x v="2"/>
    <n v="7000123563"/>
    <n v="1938"/>
    <x v="0"/>
    <x v="0"/>
    <n v="1938"/>
    <n v="4.2297000000000002"/>
    <n v="8197.1586000000007"/>
    <x v="0"/>
    <x v="0"/>
    <s v="Kleine Schneidemaschine Käseteiler"/>
    <n v="1200"/>
  </r>
  <r>
    <x v="1"/>
    <x v="0"/>
    <n v="23500026"/>
    <x v="602"/>
    <d v="2021-09-22T00:00:00"/>
    <x v="2"/>
    <n v="7000124391"/>
    <n v="411"/>
    <x v="0"/>
    <x v="0"/>
    <n v="411"/>
    <n v="3.1113"/>
    <n v="1278.7443000000001"/>
    <x v="0"/>
    <x v="0"/>
    <s v="Kleine Schneidemaschine Käseteiler"/>
    <n v="1200"/>
  </r>
  <r>
    <x v="1"/>
    <x v="0"/>
    <n v="23500029"/>
    <x v="297"/>
    <d v="2021-09-22T00:00:00"/>
    <x v="2"/>
    <n v="7000123565"/>
    <n v="1307"/>
    <x v="0"/>
    <x v="0"/>
    <n v="1307"/>
    <n v="4.3174000000000001"/>
    <n v="5642.8418000000001"/>
    <x v="0"/>
    <x v="0"/>
    <s v="Kleine Schneidemaschine Käseteiler"/>
    <n v="1200"/>
  </r>
  <r>
    <x v="1"/>
    <x v="0"/>
    <n v="23500035"/>
    <x v="767"/>
    <d v="2021-09-22T00:00:00"/>
    <x v="2"/>
    <n v="7000124575"/>
    <n v="1709"/>
    <x v="0"/>
    <x v="0"/>
    <n v="1709"/>
    <n v="3.1009000000000002"/>
    <n v="5299.4381000000003"/>
    <x v="0"/>
    <x v="0"/>
    <s v="Kleine Schneidemaschine Käseteiler"/>
    <n v="1200"/>
  </r>
  <r>
    <x v="1"/>
    <x v="0"/>
    <n v="23500083"/>
    <x v="0"/>
    <d v="2021-09-22T00:00:00"/>
    <x v="2"/>
    <n v="7000124998"/>
    <n v="409"/>
    <x v="0"/>
    <x v="0"/>
    <n v="409"/>
    <n v="3.9175"/>
    <n v="1602.2574999999999"/>
    <x v="0"/>
    <x v="0"/>
    <s v="Rohware aus-/umpacken, vorbereiten"/>
    <n v="1300"/>
  </r>
  <r>
    <x v="1"/>
    <x v="0"/>
    <n v="23500083"/>
    <x v="0"/>
    <d v="2021-09-22T00:00:00"/>
    <x v="2"/>
    <n v="7000125024"/>
    <n v="2661"/>
    <x v="0"/>
    <x v="0"/>
    <n v="2661"/>
    <n v="3.9175"/>
    <n v="10424.467500000001"/>
    <x v="0"/>
    <x v="0"/>
    <s v="Rohware aus-/umpacken, vorbereiten"/>
    <n v="1300"/>
  </r>
  <r>
    <x v="1"/>
    <x v="0"/>
    <n v="23500083"/>
    <x v="0"/>
    <d v="2021-09-22T00:00:00"/>
    <x v="2"/>
    <n v="7000125056"/>
    <n v="17671"/>
    <x v="0"/>
    <x v="0"/>
    <n v="17671"/>
    <n v="3.9175"/>
    <n v="69226.142500000002"/>
    <x v="0"/>
    <x v="0"/>
    <s v="Rohware aus-/umpacken, vorbereiten"/>
    <n v="1300"/>
  </r>
  <r>
    <x v="1"/>
    <x v="0"/>
    <n v="23500093"/>
    <x v="669"/>
    <d v="2021-09-22T00:00:00"/>
    <x v="2"/>
    <n v="7000124395"/>
    <n v="600.79999999999995"/>
    <x v="0"/>
    <x v="0"/>
    <n v="600.79999999999995"/>
    <n v="3.5198999999999998"/>
    <n v="2114.7559200000001"/>
    <x v="0"/>
    <x v="0"/>
    <s v="Kleine Schneidemaschine Käseteiler"/>
    <n v="1200"/>
  </r>
  <r>
    <x v="1"/>
    <x v="0"/>
    <n v="23500105"/>
    <x v="802"/>
    <d v="2021-09-22T00:00:00"/>
    <x v="2"/>
    <n v="7000124375"/>
    <n v="1820"/>
    <x v="0"/>
    <x v="0"/>
    <n v="1820"/>
    <n v="4.6020000000000003"/>
    <n v="8375.64"/>
    <x v="0"/>
    <x v="0"/>
    <s v="Große Schneidemaschine Lachnit"/>
    <n v="1100"/>
  </r>
  <r>
    <x v="1"/>
    <x v="0"/>
    <n v="23500106"/>
    <x v="768"/>
    <d v="2021-09-22T00:00:00"/>
    <x v="2"/>
    <n v="7000124377"/>
    <n v="1884"/>
    <x v="0"/>
    <x v="0"/>
    <n v="1884"/>
    <n v="4.6021000000000001"/>
    <n v="8670.3564000000006"/>
    <x v="0"/>
    <x v="0"/>
    <s v="Große Schneidemaschine Lachnit"/>
    <n v="1100"/>
  </r>
  <r>
    <x v="1"/>
    <x v="0"/>
    <n v="23500284"/>
    <x v="1"/>
    <d v="2021-09-22T00:00:00"/>
    <x v="2"/>
    <n v="7000124950"/>
    <n v="343"/>
    <x v="0"/>
    <x v="0"/>
    <n v="343"/>
    <n v="3.9931999999999999"/>
    <n v="1369.6676"/>
    <x v="0"/>
    <x v="0"/>
    <s v="Schmelze Zutatenvorb."/>
    <n v="1400"/>
  </r>
  <r>
    <x v="1"/>
    <x v="0"/>
    <n v="23500289"/>
    <x v="143"/>
    <d v="2021-09-22T00:00:00"/>
    <x v="2"/>
    <n v="7000124949"/>
    <n v="236.61"/>
    <x v="0"/>
    <x v="0"/>
    <n v="236.61"/>
    <n v="6.8754999999999997"/>
    <n v="1626.8120550000001"/>
    <x v="0"/>
    <x v="0"/>
    <s v="Schmelze Zutatenvorb."/>
    <n v="1400"/>
  </r>
  <r>
    <x v="1"/>
    <x v="0"/>
    <n v="23500292"/>
    <x v="144"/>
    <d v="2021-09-22T00:00:00"/>
    <x v="2"/>
    <n v="7000125063"/>
    <n v="1198"/>
    <x v="0"/>
    <x v="0"/>
    <n v="1198"/>
    <n v="5.5862999999999996"/>
    <n v="6692.3873999999996"/>
    <x v="0"/>
    <x v="0"/>
    <s v="Holac Zutatenvorbereitung"/>
    <n v="1410"/>
  </r>
  <r>
    <x v="1"/>
    <x v="0"/>
    <n v="23500348"/>
    <x v="887"/>
    <d v="2021-09-22T00:00:00"/>
    <x v="2"/>
    <n v="7000125100"/>
    <n v="240"/>
    <x v="1"/>
    <x v="1"/>
    <n v="0"/>
    <n v="0.57220000000000004"/>
    <n v="137.328"/>
    <x v="0"/>
    <x v="0"/>
    <s v="Schmelze Zutatenvorb."/>
    <n v="1400"/>
  </r>
  <r>
    <x v="1"/>
    <x v="0"/>
    <n v="23500369"/>
    <x v="146"/>
    <d v="2021-09-22T00:00:00"/>
    <x v="2"/>
    <n v="7000124971"/>
    <n v="58"/>
    <x v="0"/>
    <x v="0"/>
    <n v="58"/>
    <n v="1.1600999999999999"/>
    <n v="67.285799999999995"/>
    <x v="0"/>
    <x v="0"/>
    <s v="Schälen"/>
    <n v="5903"/>
  </r>
  <r>
    <x v="1"/>
    <x v="0"/>
    <n v="23500396"/>
    <x v="147"/>
    <d v="2021-09-22T00:00:00"/>
    <x v="2"/>
    <n v="7000124229"/>
    <n v="100"/>
    <x v="0"/>
    <x v="0"/>
    <n v="100"/>
    <n v="8.2918000000000003"/>
    <n v="829.18"/>
    <x v="4"/>
    <x v="1"/>
    <s v="Röstofen"/>
    <n v="5420"/>
  </r>
  <r>
    <x v="1"/>
    <x v="0"/>
    <n v="23500426"/>
    <x v="803"/>
    <d v="2021-09-22T00:00:00"/>
    <x v="2"/>
    <n v="7000124390"/>
    <n v="1820"/>
    <x v="0"/>
    <x v="0"/>
    <n v="1820"/>
    <n v="4.4999000000000002"/>
    <n v="8189.8180000000002"/>
    <x v="0"/>
    <x v="0"/>
    <s v="Große Schneidemaschine Lachnit"/>
    <n v="1100"/>
  </r>
  <r>
    <x v="1"/>
    <x v="0"/>
    <n v="23500435"/>
    <x v="980"/>
    <d v="2021-09-22T00:00:00"/>
    <x v="2"/>
    <n v="7000123591"/>
    <n v="8449"/>
    <x v="1"/>
    <x v="1"/>
    <n v="1165.962"/>
    <n v="0.70040000000000002"/>
    <n v="5917.6796000000004"/>
    <x v="4"/>
    <x v="1"/>
    <s v="Linie 18"/>
    <n v="5018"/>
  </r>
  <r>
    <x v="1"/>
    <x v="0"/>
    <n v="23500551"/>
    <x v="11"/>
    <d v="2021-09-22T00:00:00"/>
    <x v="2"/>
    <n v="7000124992"/>
    <n v="420"/>
    <x v="0"/>
    <x v="0"/>
    <n v="420"/>
    <n v="5.1581000000000001"/>
    <n v="2166.402"/>
    <x v="0"/>
    <x v="0"/>
    <s v="Große Schneidemaschine Lachnit"/>
    <n v="1100"/>
  </r>
  <r>
    <x v="1"/>
    <x v="0"/>
    <n v="24000493"/>
    <x v="149"/>
    <d v="2021-09-22T00:00:00"/>
    <x v="2"/>
    <n v="7000124942"/>
    <n v="4280"/>
    <x v="0"/>
    <x v="1"/>
    <n v="4280"/>
    <n v="0"/>
    <n v="0"/>
    <x v="1"/>
    <x v="0"/>
    <s v="Füller unter M1"/>
    <n v="3010"/>
  </r>
  <r>
    <x v="1"/>
    <x v="0"/>
    <n v="24000563"/>
    <x v="1057"/>
    <d v="2021-09-22T00:00:00"/>
    <x v="2"/>
    <n v="7000125373"/>
    <n v="271"/>
    <x v="0"/>
    <x v="0"/>
    <n v="271"/>
    <n v="0"/>
    <n v="0"/>
    <x v="0"/>
    <x v="0"/>
    <s v="Autoklav"/>
    <n v="1440"/>
  </r>
  <r>
    <x v="1"/>
    <x v="0"/>
    <n v="29600004"/>
    <x v="302"/>
    <d v="2021-09-22T00:00:00"/>
    <x v="2"/>
    <n v="7000124638"/>
    <n v="3799"/>
    <x v="0"/>
    <x v="0"/>
    <n v="3799"/>
    <n v="2.0175999999999998"/>
    <n v="7664.8624"/>
    <x v="0"/>
    <x v="0"/>
    <s v="Rohware aus-/umpacken, vorbereiten"/>
    <n v="1300"/>
  </r>
  <r>
    <x v="1"/>
    <x v="0"/>
    <n v="29600008"/>
    <x v="153"/>
    <d v="2021-09-22T00:00:00"/>
    <x v="2"/>
    <n v="7000124914"/>
    <n v="236"/>
    <x v="0"/>
    <x v="0"/>
    <n v="236"/>
    <n v="0.5"/>
    <n v="118"/>
    <x v="0"/>
    <x v="0"/>
    <s v="Rohware aus-/umpacken, vorbereiten"/>
    <n v="1300"/>
  </r>
  <r>
    <x v="1"/>
    <x v="0"/>
    <n v="29600027"/>
    <x v="606"/>
    <d v="2021-09-22T00:00:00"/>
    <x v="2"/>
    <n v="7000125313"/>
    <n v="219"/>
    <x v="0"/>
    <x v="0"/>
    <n v="219"/>
    <n v="0.93210000000000004"/>
    <n v="204.12989999999999"/>
    <x v="0"/>
    <x v="0"/>
    <s v="Rohware aus-/umpacken, vorbereiten"/>
    <n v="1300"/>
  </r>
  <r>
    <x v="1"/>
    <x v="0"/>
    <n v="29600030"/>
    <x v="157"/>
    <d v="2021-09-22T00:00:00"/>
    <x v="2"/>
    <n v="7000125315"/>
    <n v="320"/>
    <x v="0"/>
    <x v="0"/>
    <n v="320"/>
    <n v="0.57399999999999995"/>
    <n v="183.68"/>
    <x v="0"/>
    <x v="0"/>
    <s v="Rohware aus-/umpacken, vorbereiten"/>
    <n v="1300"/>
  </r>
  <r>
    <x v="1"/>
    <x v="0"/>
    <n v="31000169"/>
    <x v="158"/>
    <d v="2021-09-22T00:00:00"/>
    <x v="2"/>
    <n v="7000124600"/>
    <n v="2843"/>
    <x v="1"/>
    <x v="1"/>
    <n v="5486.99"/>
    <n v="5.9943999999999997"/>
    <n v="17042.0792"/>
    <x v="1"/>
    <x v="0"/>
    <s v="Füller unter Thrun 2"/>
    <n v="3030"/>
  </r>
  <r>
    <x v="1"/>
    <x v="0"/>
    <n v="31000218"/>
    <x v="673"/>
    <d v="2021-09-22T00:00:00"/>
    <x v="2"/>
    <n v="7000124934"/>
    <n v="238"/>
    <x v="1"/>
    <x v="1"/>
    <n v="952"/>
    <n v="13.7475"/>
    <n v="3271.9050000000002"/>
    <x v="1"/>
    <x v="0"/>
    <s v="Füller unter UHT"/>
    <n v="3040"/>
  </r>
  <r>
    <x v="1"/>
    <x v="0"/>
    <n v="31000234"/>
    <x v="912"/>
    <d v="2021-09-22T00:00:00"/>
    <x v="2"/>
    <n v="7000120983"/>
    <n v="49"/>
    <x v="1"/>
    <x v="1"/>
    <n v="0"/>
    <n v="41.058599999999998"/>
    <n v="2011.8714"/>
    <x v="4"/>
    <x v="1"/>
    <s v="Linie 4"/>
    <n v="5004"/>
  </r>
  <r>
    <x v="1"/>
    <x v="0"/>
    <n v="32000027"/>
    <x v="161"/>
    <d v="2021-09-22T00:00:00"/>
    <x v="2"/>
    <n v="7000124961"/>
    <n v="417"/>
    <x v="1"/>
    <x v="1"/>
    <n v="3878.1"/>
    <n v="27.664999999999999"/>
    <n v="11536.305"/>
    <x v="1"/>
    <x v="0"/>
    <s v="Füller unter M1"/>
    <n v="3010"/>
  </r>
  <r>
    <x v="1"/>
    <x v="0"/>
    <n v="32000029"/>
    <x v="541"/>
    <d v="2021-09-22T00:00:00"/>
    <x v="2"/>
    <n v="7000124660"/>
    <n v="256"/>
    <x v="1"/>
    <x v="1"/>
    <n v="1715.2"/>
    <n v="19.2867"/>
    <n v="4937.3951999999999"/>
    <x v="1"/>
    <x v="0"/>
    <s v="Füller unter M2"/>
    <n v="3020"/>
  </r>
  <r>
    <x v="1"/>
    <x v="0"/>
    <n v="32000037"/>
    <x v="469"/>
    <d v="2021-09-22T00:00:00"/>
    <x v="2"/>
    <n v="7000124661"/>
    <n v="331"/>
    <x v="1"/>
    <x v="1"/>
    <n v="2780.4"/>
    <n v="24.093499999999999"/>
    <n v="7974.9485000000004"/>
    <x v="1"/>
    <x v="0"/>
    <s v="Füller unter M2"/>
    <n v="3020"/>
  </r>
  <r>
    <x v="1"/>
    <x v="0"/>
    <n v="32000049"/>
    <x v="16"/>
    <d v="2021-09-22T00:00:00"/>
    <x v="2"/>
    <n v="7000124951"/>
    <n v="1143"/>
    <x v="1"/>
    <x v="1"/>
    <n v="8229.6"/>
    <n v="19.3871"/>
    <n v="22159.455300000001"/>
    <x v="1"/>
    <x v="0"/>
    <s v="Füller unter M1"/>
    <n v="3010"/>
  </r>
  <r>
    <x v="1"/>
    <x v="0"/>
    <n v="32000067"/>
    <x v="18"/>
    <d v="2021-09-22T00:00:00"/>
    <x v="2"/>
    <n v="7000124659"/>
    <n v="671"/>
    <x v="1"/>
    <x v="1"/>
    <n v="6710"/>
    <n v="29.679400000000001"/>
    <n v="19914.877400000001"/>
    <x v="1"/>
    <x v="0"/>
    <s v="Füller unter M2"/>
    <n v="3020"/>
  </r>
  <r>
    <x v="1"/>
    <x v="0"/>
    <n v="32000070"/>
    <x v="164"/>
    <d v="2021-09-22T00:00:00"/>
    <x v="2"/>
    <n v="7000124658"/>
    <n v="467"/>
    <x v="1"/>
    <x v="1"/>
    <n v="4670"/>
    <n v="31.2315"/>
    <n v="14585.110500000001"/>
    <x v="1"/>
    <x v="0"/>
    <s v="Füller unter M2"/>
    <n v="3020"/>
  </r>
  <r>
    <x v="1"/>
    <x v="0"/>
    <n v="35000166"/>
    <x v="166"/>
    <d v="2021-09-22T00:00:00"/>
    <x v="2"/>
    <n v="7000124969"/>
    <n v="3600"/>
    <x v="0"/>
    <x v="0"/>
    <n v="3600"/>
    <n v="2.8315999999999999"/>
    <n v="10193.76"/>
    <x v="2"/>
    <x v="0"/>
    <s v="Mischer 1"/>
    <n v="2040"/>
  </r>
  <r>
    <x v="1"/>
    <x v="0"/>
    <n v="35000166"/>
    <x v="166"/>
    <d v="2021-09-22T00:00:00"/>
    <x v="2"/>
    <n v="7000124969"/>
    <n v="3600"/>
    <x v="0"/>
    <x v="0"/>
    <n v="3600"/>
    <n v="2.8315999999999999"/>
    <n v="10193.76"/>
    <x v="2"/>
    <x v="0"/>
    <s v="Wolf M1"/>
    <n v="2070"/>
  </r>
  <r>
    <x v="1"/>
    <x v="0"/>
    <n v="35000209"/>
    <x v="169"/>
    <d v="2021-09-22T00:00:00"/>
    <x v="2"/>
    <n v="7000124946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22T00:00:00"/>
    <x v="2"/>
    <n v="7000124946"/>
    <n v="3600"/>
    <x v="0"/>
    <x v="0"/>
    <n v="3600"/>
    <n v="2.6202000000000001"/>
    <n v="9432.7199999999993"/>
    <x v="2"/>
    <x v="0"/>
    <s v="Wolf M1"/>
    <n v="2070"/>
  </r>
  <r>
    <x v="1"/>
    <x v="0"/>
    <n v="35000210"/>
    <x v="679"/>
    <d v="2021-09-22T00:00:00"/>
    <x v="2"/>
    <n v="7000124938"/>
    <n v="910"/>
    <x v="0"/>
    <x v="0"/>
    <n v="910"/>
    <n v="2.5737000000000001"/>
    <n v="2342.067"/>
    <x v="2"/>
    <x v="0"/>
    <s v="Thrun 1"/>
    <n v="2020"/>
  </r>
  <r>
    <x v="1"/>
    <x v="0"/>
    <n v="35000210"/>
    <x v="679"/>
    <d v="2021-09-22T00:00:00"/>
    <x v="2"/>
    <n v="7000124938"/>
    <n v="910"/>
    <x v="0"/>
    <x v="0"/>
    <n v="910"/>
    <n v="2.5737000000000001"/>
    <n v="2342.067"/>
    <x v="2"/>
    <x v="0"/>
    <s v="Wolf Th1"/>
    <n v="2065"/>
  </r>
  <r>
    <x v="1"/>
    <x v="0"/>
    <n v="35000268"/>
    <x v="170"/>
    <d v="2021-09-22T00:00:00"/>
    <x v="2"/>
    <n v="7000124932"/>
    <n v="4750"/>
    <x v="0"/>
    <x v="0"/>
    <n v="4750"/>
    <n v="2.5105"/>
    <n v="11924.875"/>
    <x v="2"/>
    <x v="0"/>
    <s v="Thrun 2"/>
    <n v="2030"/>
  </r>
  <r>
    <x v="1"/>
    <x v="0"/>
    <n v="35000268"/>
    <x v="170"/>
    <d v="2021-09-22T00:00:00"/>
    <x v="2"/>
    <n v="7000124932"/>
    <n v="4750"/>
    <x v="0"/>
    <x v="0"/>
    <n v="4750"/>
    <n v="2.5105"/>
    <n v="11924.875"/>
    <x v="2"/>
    <x v="0"/>
    <s v="Wolf Th2"/>
    <n v="2090"/>
  </r>
  <r>
    <x v="1"/>
    <x v="0"/>
    <n v="35000282"/>
    <x v="29"/>
    <d v="2021-09-22T00:00:00"/>
    <x v="2"/>
    <n v="7000124970"/>
    <n v="8400"/>
    <x v="0"/>
    <x v="0"/>
    <n v="8400"/>
    <n v="2.5482999999999998"/>
    <n v="21405.72"/>
    <x v="2"/>
    <x v="0"/>
    <s v="Mischer 1"/>
    <n v="2040"/>
  </r>
  <r>
    <x v="1"/>
    <x v="0"/>
    <n v="35000282"/>
    <x v="29"/>
    <d v="2021-09-22T00:00:00"/>
    <x v="2"/>
    <n v="7000124970"/>
    <n v="8400"/>
    <x v="0"/>
    <x v="0"/>
    <n v="8400"/>
    <n v="2.5482999999999998"/>
    <n v="21405.72"/>
    <x v="2"/>
    <x v="0"/>
    <s v="Wolf M1"/>
    <n v="2070"/>
  </r>
  <r>
    <x v="1"/>
    <x v="0"/>
    <n v="35000313"/>
    <x v="30"/>
    <d v="2021-09-22T00:00:00"/>
    <x v="2"/>
    <n v="7000124939"/>
    <n v="11400"/>
    <x v="0"/>
    <x v="0"/>
    <n v="11400"/>
    <n v="2.831"/>
    <n v="32273.4"/>
    <x v="2"/>
    <x v="0"/>
    <s v="Mischer 2"/>
    <n v="2050"/>
  </r>
  <r>
    <x v="1"/>
    <x v="0"/>
    <n v="35000313"/>
    <x v="30"/>
    <d v="2021-09-22T00:00:00"/>
    <x v="2"/>
    <n v="7000124939"/>
    <n v="11400"/>
    <x v="0"/>
    <x v="0"/>
    <n v="11400"/>
    <n v="2.831"/>
    <n v="32273.4"/>
    <x v="2"/>
    <x v="0"/>
    <s v="Wolf M2"/>
    <n v="2080"/>
  </r>
  <r>
    <x v="1"/>
    <x v="0"/>
    <n v="35000316"/>
    <x v="172"/>
    <d v="2021-09-22T00:00:00"/>
    <x v="2"/>
    <n v="7000124940"/>
    <n v="4500"/>
    <x v="0"/>
    <x v="0"/>
    <n v="4500"/>
    <n v="2.9933999999999998"/>
    <n v="13470.3"/>
    <x v="2"/>
    <x v="0"/>
    <s v="Mischer 2"/>
    <n v="2050"/>
  </r>
  <r>
    <x v="1"/>
    <x v="0"/>
    <n v="35000316"/>
    <x v="172"/>
    <d v="2021-09-22T00:00:00"/>
    <x v="2"/>
    <n v="7000124940"/>
    <n v="4500"/>
    <x v="0"/>
    <x v="0"/>
    <n v="4500"/>
    <n v="2.9933999999999998"/>
    <n v="13470.3"/>
    <x v="2"/>
    <x v="0"/>
    <s v="Wolf M2"/>
    <n v="2080"/>
  </r>
  <r>
    <x v="1"/>
    <x v="0"/>
    <n v="42000052"/>
    <x v="1058"/>
    <d v="2021-09-22T00:00:00"/>
    <x v="2"/>
    <n v="7000123582"/>
    <n v="8443"/>
    <x v="1"/>
    <x v="1"/>
    <n v="1266.45"/>
    <n v="1.3247"/>
    <n v="11184.4421"/>
    <x v="4"/>
    <x v="1"/>
    <s v="Linie 7"/>
    <n v="5007"/>
  </r>
  <r>
    <x v="1"/>
    <x v="0"/>
    <n v="47000081"/>
    <x v="614"/>
    <d v="2021-09-22T00:00:00"/>
    <x v="2"/>
    <n v="7000122659"/>
    <n v="8967"/>
    <x v="1"/>
    <x v="1"/>
    <n v="1345.05"/>
    <n v="0.68410000000000004"/>
    <n v="6134.3247000000001"/>
    <x v="4"/>
    <x v="1"/>
    <s v="Linie 34"/>
    <n v="5034"/>
  </r>
  <r>
    <x v="1"/>
    <x v="0"/>
    <n v="47000104"/>
    <x v="323"/>
    <d v="2021-09-22T00:00:00"/>
    <x v="2"/>
    <n v="7000122661"/>
    <n v="1960"/>
    <x v="1"/>
    <x v="1"/>
    <n v="294"/>
    <n v="0.68510000000000004"/>
    <n v="1342.796"/>
    <x v="4"/>
    <x v="1"/>
    <s v="Linie 34"/>
    <n v="5034"/>
  </r>
  <r>
    <x v="1"/>
    <x v="0"/>
    <n v="47000594"/>
    <x v="178"/>
    <d v="2021-09-22T00:00:00"/>
    <x v="2"/>
    <n v="7000122680"/>
    <n v="7595"/>
    <x v="1"/>
    <x v="1"/>
    <n v="1139.25"/>
    <n v="0.69720000000000004"/>
    <n v="5295.2340000000004"/>
    <x v="4"/>
    <x v="1"/>
    <s v="Linie 34"/>
    <n v="5034"/>
  </r>
  <r>
    <x v="1"/>
    <x v="0"/>
    <n v="47000603"/>
    <x v="847"/>
    <d v="2021-09-22T00:00:00"/>
    <x v="2"/>
    <n v="7000122687"/>
    <n v="888"/>
    <x v="1"/>
    <x v="1"/>
    <n v="133.19999999999999"/>
    <n v="0.70389999999999997"/>
    <n v="625.06320000000005"/>
    <x v="4"/>
    <x v="1"/>
    <s v="Linie 34"/>
    <n v="5034"/>
  </r>
  <r>
    <x v="1"/>
    <x v="0"/>
    <n v="47000652"/>
    <x v="38"/>
    <d v="2021-09-22T00:00:00"/>
    <x v="2"/>
    <n v="7000122215"/>
    <n v="21176"/>
    <x v="1"/>
    <x v="1"/>
    <n v="3176.4"/>
    <n v="0.64229999999999998"/>
    <n v="13601.344800000001"/>
    <x v="3"/>
    <x v="1"/>
    <s v="Linie 11"/>
    <n v="5011"/>
  </r>
  <r>
    <x v="1"/>
    <x v="0"/>
    <n v="47000849"/>
    <x v="39"/>
    <d v="2021-09-22T00:00:00"/>
    <x v="2"/>
    <n v="7000124642"/>
    <n v="0"/>
    <x v="1"/>
    <x v="1"/>
    <n v="0"/>
    <n v="9.3513000000000002"/>
    <n v="0"/>
    <x v="4"/>
    <x v="1"/>
    <s v="Linie 6"/>
    <n v="5006"/>
  </r>
  <r>
    <x v="1"/>
    <x v="0"/>
    <n v="47000895"/>
    <x v="328"/>
    <d v="2021-09-22T00:00:00"/>
    <x v="2"/>
    <n v="7000124076"/>
    <n v="0"/>
    <x v="1"/>
    <x v="1"/>
    <n v="0"/>
    <n v="7.7100999999999997"/>
    <n v="0"/>
    <x v="4"/>
    <x v="1"/>
    <s v="Linie 6"/>
    <n v="5006"/>
  </r>
  <r>
    <x v="1"/>
    <x v="0"/>
    <n v="47000897"/>
    <x v="182"/>
    <d v="2021-09-22T00:00:00"/>
    <x v="2"/>
    <n v="7000122668"/>
    <n v="3332"/>
    <x v="1"/>
    <x v="1"/>
    <n v="499.8"/>
    <n v="0.67349999999999999"/>
    <n v="2244.1019999999999"/>
    <x v="4"/>
    <x v="1"/>
    <s v="Linie 34"/>
    <n v="5034"/>
  </r>
  <r>
    <x v="1"/>
    <x v="0"/>
    <n v="47000946"/>
    <x v="40"/>
    <d v="2021-09-22T00:00:00"/>
    <x v="2"/>
    <n v="7000122742"/>
    <n v="16235"/>
    <x v="1"/>
    <x v="1"/>
    <n v="2597.6"/>
    <n v="0.71789999999999998"/>
    <n v="11655.1065"/>
    <x v="3"/>
    <x v="1"/>
    <s v="Linie 16"/>
    <n v="5016"/>
  </r>
  <r>
    <x v="1"/>
    <x v="0"/>
    <n v="47000948"/>
    <x v="330"/>
    <d v="2021-09-22T00:00:00"/>
    <x v="2"/>
    <n v="7000122669"/>
    <n v="5717"/>
    <x v="1"/>
    <x v="1"/>
    <n v="857.55"/>
    <n v="0.69630000000000003"/>
    <n v="3980.7471"/>
    <x v="4"/>
    <x v="1"/>
    <s v="Linie 34"/>
    <n v="5034"/>
  </r>
  <r>
    <x v="1"/>
    <x v="0"/>
    <n v="47000992"/>
    <x v="184"/>
    <d v="2021-09-22T00:00:00"/>
    <x v="2"/>
    <n v="7000122681"/>
    <n v="5550"/>
    <x v="1"/>
    <x v="1"/>
    <n v="832.5"/>
    <n v="0.73329999999999995"/>
    <n v="4069.8150000000001"/>
    <x v="4"/>
    <x v="1"/>
    <s v="Linie 34"/>
    <n v="5034"/>
  </r>
  <r>
    <x v="1"/>
    <x v="0"/>
    <n v="47000993"/>
    <x v="185"/>
    <d v="2021-09-22T00:00:00"/>
    <x v="2"/>
    <n v="7000122682"/>
    <n v="4328"/>
    <x v="1"/>
    <x v="1"/>
    <n v="649.20000000000005"/>
    <n v="0.70050000000000001"/>
    <n v="3031.7640000000001"/>
    <x v="4"/>
    <x v="1"/>
    <s v="Linie 34"/>
    <n v="5034"/>
  </r>
  <r>
    <x v="1"/>
    <x v="0"/>
    <n v="47000998"/>
    <x v="187"/>
    <d v="2021-09-22T00:00:00"/>
    <x v="2"/>
    <n v="7000122217"/>
    <n v="5392"/>
    <x v="1"/>
    <x v="1"/>
    <n v="808.8"/>
    <n v="0.64959999999999996"/>
    <n v="3502.6432"/>
    <x v="3"/>
    <x v="1"/>
    <s v="Linie 11"/>
    <n v="5011"/>
  </r>
  <r>
    <x v="1"/>
    <x v="0"/>
    <n v="47001000"/>
    <x v="333"/>
    <d v="2021-09-22T00:00:00"/>
    <x v="2"/>
    <n v="7000122674"/>
    <n v="3489"/>
    <x v="1"/>
    <x v="1"/>
    <n v="523.35"/>
    <n v="0.68089999999999995"/>
    <n v="2375.6601000000001"/>
    <x v="4"/>
    <x v="1"/>
    <s v="Linie 34"/>
    <n v="5034"/>
  </r>
  <r>
    <x v="1"/>
    <x v="0"/>
    <n v="47001002"/>
    <x v="335"/>
    <d v="2021-09-22T00:00:00"/>
    <x v="2"/>
    <n v="7000122676"/>
    <n v="1329"/>
    <x v="1"/>
    <x v="1"/>
    <n v="199.35"/>
    <n v="0.67869999999999997"/>
    <n v="901.9923"/>
    <x v="4"/>
    <x v="1"/>
    <s v="Linie 34"/>
    <n v="5034"/>
  </r>
  <r>
    <x v="1"/>
    <x v="0"/>
    <n v="47001004"/>
    <x v="811"/>
    <d v="2021-09-22T00:00:00"/>
    <x v="2"/>
    <n v="7000124634"/>
    <n v="343"/>
    <x v="1"/>
    <x v="1"/>
    <n v="51.45"/>
    <n v="0.74809999999999999"/>
    <n v="256.59829999999999"/>
    <x v="4"/>
    <x v="1"/>
    <s v="Linie 34"/>
    <n v="5034"/>
  </r>
  <r>
    <x v="1"/>
    <x v="0"/>
    <n v="47001006"/>
    <x v="813"/>
    <d v="2021-09-22T00:00:00"/>
    <x v="2"/>
    <n v="7000122678"/>
    <n v="588"/>
    <x v="1"/>
    <x v="1"/>
    <n v="88.2"/>
    <n v="0.70720000000000005"/>
    <n v="415.83359999999999"/>
    <x v="4"/>
    <x v="1"/>
    <s v="Linie 34"/>
    <n v="5034"/>
  </r>
  <r>
    <x v="1"/>
    <x v="0"/>
    <n v="47001009"/>
    <x v="336"/>
    <d v="2021-09-22T00:00:00"/>
    <x v="2"/>
    <n v="7000122679"/>
    <n v="4091"/>
    <x v="1"/>
    <x v="1"/>
    <n v="613.65"/>
    <n v="0.69679999999999997"/>
    <n v="2850.6088"/>
    <x v="4"/>
    <x v="1"/>
    <s v="Linie 34"/>
    <n v="5034"/>
  </r>
  <r>
    <x v="1"/>
    <x v="0"/>
    <n v="48000057"/>
    <x v="817"/>
    <d v="2021-09-22T00:00:00"/>
    <x v="2"/>
    <n v="7000124150"/>
    <n v="13534"/>
    <x v="1"/>
    <x v="1"/>
    <n v="2977.48"/>
    <n v="1.1458999999999999"/>
    <n v="15508.6106"/>
    <x v="4"/>
    <x v="1"/>
    <s v="Linie 35"/>
    <n v="5035"/>
  </r>
  <r>
    <x v="1"/>
    <x v="0"/>
    <n v="48000116"/>
    <x v="45"/>
    <d v="2021-09-22T00:00:00"/>
    <x v="2"/>
    <n v="7000123351"/>
    <n v="23686"/>
    <x v="1"/>
    <x v="1"/>
    <n v="4737.2"/>
    <n v="0.98129999999999995"/>
    <n v="23243.071800000002"/>
    <x v="4"/>
    <x v="1"/>
    <s v="Linie 15"/>
    <n v="5015"/>
  </r>
  <r>
    <x v="1"/>
    <x v="0"/>
    <n v="48000178"/>
    <x v="851"/>
    <d v="2021-09-22T00:00:00"/>
    <x v="2"/>
    <n v="7000123642"/>
    <n v="6988"/>
    <x v="1"/>
    <x v="1"/>
    <n v="1397.6"/>
    <n v="0.94410000000000005"/>
    <n v="6597.3707999999997"/>
    <x v="3"/>
    <x v="1"/>
    <s v="Linie 1"/>
    <n v="5001"/>
  </r>
  <r>
    <x v="1"/>
    <x v="0"/>
    <n v="48000203"/>
    <x v="820"/>
    <d v="2021-09-22T00:00:00"/>
    <x v="2"/>
    <n v="7000123646"/>
    <n v="7066"/>
    <x v="1"/>
    <x v="1"/>
    <n v="1413.2"/>
    <n v="0.85350000000000004"/>
    <n v="6030.8310000000001"/>
    <x v="3"/>
    <x v="1"/>
    <s v="Linie 1"/>
    <n v="5001"/>
  </r>
  <r>
    <x v="1"/>
    <x v="0"/>
    <n v="48000953"/>
    <x v="622"/>
    <d v="2021-09-22T00:00:00"/>
    <x v="2"/>
    <n v="7000123361"/>
    <n v="5184"/>
    <x v="1"/>
    <x v="1"/>
    <n v="1036.8"/>
    <n v="1.087"/>
    <n v="5635.0079999999998"/>
    <x v="4"/>
    <x v="1"/>
    <s v="Linie 15"/>
    <n v="5015"/>
  </r>
  <r>
    <x v="1"/>
    <x v="0"/>
    <n v="48000954"/>
    <x v="740"/>
    <d v="2021-09-22T00:00:00"/>
    <x v="2"/>
    <n v="7000123362"/>
    <n v="4076"/>
    <x v="1"/>
    <x v="1"/>
    <n v="815.2"/>
    <n v="1.1083000000000001"/>
    <n v="4517.4308000000001"/>
    <x v="4"/>
    <x v="1"/>
    <s v="Linie 15"/>
    <n v="5015"/>
  </r>
  <r>
    <x v="1"/>
    <x v="0"/>
    <n v="48001054"/>
    <x v="942"/>
    <d v="2021-09-22T00:00:00"/>
    <x v="2"/>
    <n v="7000123363"/>
    <n v="3394"/>
    <x v="1"/>
    <x v="1"/>
    <n v="678.8"/>
    <n v="1.1145"/>
    <n v="3782.6129999999998"/>
    <x v="4"/>
    <x v="1"/>
    <s v="Linie 15"/>
    <n v="5015"/>
  </r>
  <r>
    <x v="1"/>
    <x v="0"/>
    <n v="48001055"/>
    <x v="624"/>
    <d v="2021-09-22T00:00:00"/>
    <x v="2"/>
    <n v="7000123364"/>
    <n v="2659"/>
    <x v="1"/>
    <x v="1"/>
    <n v="531.79999999999995"/>
    <n v="1.093"/>
    <n v="2906.2869999999998"/>
    <x v="4"/>
    <x v="1"/>
    <s v="Linie 15"/>
    <n v="5015"/>
  </r>
  <r>
    <x v="1"/>
    <x v="0"/>
    <n v="49500056"/>
    <x v="745"/>
    <d v="2021-09-22T00:00:00"/>
    <x v="2"/>
    <n v="7000124913"/>
    <n v="378"/>
    <x v="0"/>
    <x v="0"/>
    <n v="378"/>
    <n v="2.214"/>
    <n v="836.89200000000005"/>
    <x v="0"/>
    <x v="0"/>
    <s v="Vacumierung"/>
    <n v="5902"/>
  </r>
  <r>
    <x v="1"/>
    <x v="0"/>
    <n v="49500088"/>
    <x v="201"/>
    <d v="2021-09-22T00:00:00"/>
    <x v="2"/>
    <n v="7000124981"/>
    <n v="234"/>
    <x v="0"/>
    <x v="0"/>
    <n v="234"/>
    <n v="0.51400000000000001"/>
    <n v="120.276"/>
    <x v="0"/>
    <x v="0"/>
    <s v="Vacumierung"/>
    <n v="5902"/>
  </r>
  <r>
    <x v="1"/>
    <x v="0"/>
    <n v="49500178"/>
    <x v="53"/>
    <d v="2021-09-22T00:00:00"/>
    <x v="2"/>
    <n v="7000122868"/>
    <n v="874"/>
    <x v="1"/>
    <x v="1"/>
    <n v="174.8"/>
    <n v="0.36659999999999998"/>
    <n v="320.40839999999997"/>
    <x v="3"/>
    <x v="1"/>
    <s v="Linie 9"/>
    <n v="5009"/>
  </r>
  <r>
    <x v="1"/>
    <x v="0"/>
    <n v="49500179"/>
    <x v="54"/>
    <d v="2021-09-22T00:00:00"/>
    <x v="2"/>
    <n v="7000122933"/>
    <n v="874"/>
    <x v="1"/>
    <x v="1"/>
    <n v="174.8"/>
    <n v="0.36649999999999999"/>
    <n v="320.32100000000003"/>
    <x v="3"/>
    <x v="1"/>
    <s v="Linie 9"/>
    <n v="5009"/>
  </r>
  <r>
    <x v="1"/>
    <x v="0"/>
    <n v="49500181"/>
    <x v="55"/>
    <d v="2021-09-22T00:00:00"/>
    <x v="2"/>
    <n v="7000122901"/>
    <n v="1426"/>
    <x v="1"/>
    <x v="1"/>
    <n v="285.2"/>
    <n v="0.36659999999999998"/>
    <n v="522.77160000000003"/>
    <x v="3"/>
    <x v="1"/>
    <s v="Linie 9"/>
    <n v="5009"/>
  </r>
  <r>
    <x v="1"/>
    <x v="0"/>
    <n v="49500182"/>
    <x v="56"/>
    <d v="2021-09-22T00:00:00"/>
    <x v="2"/>
    <n v="7000122941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2T00:00:00"/>
    <x v="2"/>
    <n v="7000122888"/>
    <n v="506"/>
    <x v="1"/>
    <x v="1"/>
    <n v="101.2"/>
    <n v="0.36659999999999998"/>
    <n v="185.49959999999999"/>
    <x v="3"/>
    <x v="1"/>
    <s v="Linie 9"/>
    <n v="5009"/>
  </r>
  <r>
    <x v="1"/>
    <x v="0"/>
    <n v="49500184"/>
    <x v="58"/>
    <d v="2021-09-22T00:00:00"/>
    <x v="2"/>
    <n v="700012291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2T00:00:00"/>
    <x v="2"/>
    <n v="7000122909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2T00:00:00"/>
    <x v="2"/>
    <n v="7000122925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22T00:00:00"/>
    <x v="2"/>
    <n v="7000124926"/>
    <n v="152"/>
    <x v="0"/>
    <x v="0"/>
    <n v="152"/>
    <n v="2.5139999999999998"/>
    <n v="382.12799999999999"/>
    <x v="0"/>
    <x v="0"/>
    <s v="Vacumierung"/>
    <n v="5902"/>
  </r>
  <r>
    <x v="1"/>
    <x v="0"/>
    <n v="50000103"/>
    <x v="358"/>
    <d v="2021-09-22T00:00:00"/>
    <x v="2"/>
    <n v="7000122553"/>
    <n v="0"/>
    <x v="2"/>
    <x v="2"/>
    <n v="0"/>
    <n v="4.1078999999999999"/>
    <n v="0"/>
    <x v="6"/>
    <x v="3"/>
    <s v="EVP L2 kleines Band"/>
    <n v="6110"/>
  </r>
  <r>
    <x v="1"/>
    <x v="0"/>
    <n v="50000194"/>
    <x v="207"/>
    <d v="2021-09-22T00:00:00"/>
    <x v="2"/>
    <n v="7000124136"/>
    <n v="0"/>
    <x v="2"/>
    <x v="2"/>
    <n v="0"/>
    <n v="4.2023000000000001"/>
    <n v="0"/>
    <x v="6"/>
    <x v="3"/>
    <s v="EVP L2 kleines Band"/>
    <n v="6110"/>
  </r>
  <r>
    <x v="1"/>
    <x v="0"/>
    <n v="50000247"/>
    <x v="823"/>
    <d v="2021-09-22T00:00:00"/>
    <x v="2"/>
    <n v="7000123055"/>
    <n v="0"/>
    <x v="2"/>
    <x v="2"/>
    <n v="0"/>
    <n v="8.4957999999999991"/>
    <n v="0"/>
    <x v="7"/>
    <x v="4"/>
    <s v="Subunternehmer"/>
    <n v="9999"/>
  </r>
  <r>
    <x v="1"/>
    <x v="0"/>
    <n v="57000213"/>
    <x v="74"/>
    <d v="2021-09-22T00:00:00"/>
    <x v="2"/>
    <n v="7000124657"/>
    <n v="399"/>
    <x v="2"/>
    <x v="2"/>
    <n v="399"/>
    <n v="5.3433000000000002"/>
    <n v="2131.9767000000002"/>
    <x v="4"/>
    <x v="1"/>
    <s v="Linie 4"/>
    <n v="5004"/>
  </r>
  <r>
    <x v="1"/>
    <x v="0"/>
    <n v="57000277"/>
    <x v="1059"/>
    <d v="2021-09-22T00:00:00"/>
    <x v="2"/>
    <n v="7000117773"/>
    <n v="90"/>
    <x v="2"/>
    <x v="2"/>
    <n v="979.2"/>
    <n v="26.265999999999998"/>
    <n v="2363.94"/>
    <x v="3"/>
    <x v="1"/>
    <s v="Wurstverpackung"/>
    <n v="5330"/>
  </r>
  <r>
    <x v="1"/>
    <x v="0"/>
    <n v="57000303"/>
    <x v="1060"/>
    <d v="2021-09-22T00:00:00"/>
    <x v="2"/>
    <n v="7000124622"/>
    <n v="710"/>
    <x v="2"/>
    <x v="2"/>
    <n v="1420"/>
    <n v="5.3198999999999996"/>
    <n v="3777.1289999999999"/>
    <x v="3"/>
    <x v="1"/>
    <s v="Wurstverpackung"/>
    <n v="5330"/>
  </r>
  <r>
    <x v="1"/>
    <x v="0"/>
    <n v="57000316"/>
    <x v="1061"/>
    <d v="2021-09-22T00:00:00"/>
    <x v="2"/>
    <n v="7000124623"/>
    <n v="391"/>
    <x v="2"/>
    <x v="2"/>
    <n v="782"/>
    <n v="5.4707999999999997"/>
    <n v="2139.0828000000001"/>
    <x v="3"/>
    <x v="1"/>
    <s v="Wurstverpackung"/>
    <n v="5330"/>
  </r>
  <r>
    <x v="1"/>
    <x v="0"/>
    <n v="57000513"/>
    <x v="689"/>
    <d v="2021-09-22T00:00:00"/>
    <x v="2"/>
    <n v="7000122807"/>
    <n v="22"/>
    <x v="2"/>
    <x v="2"/>
    <n v="314.16000000000003"/>
    <n v="68.222399999999993"/>
    <n v="1500.8928000000001"/>
    <x v="4"/>
    <x v="1"/>
    <s v="Linie 3"/>
    <n v="5003"/>
  </r>
  <r>
    <x v="1"/>
    <x v="0"/>
    <n v="57000515"/>
    <x v="690"/>
    <d v="2021-09-22T00:00:00"/>
    <x v="2"/>
    <n v="7000123535"/>
    <n v="52"/>
    <x v="2"/>
    <x v="2"/>
    <n v="520"/>
    <n v="48.608199999999997"/>
    <n v="2527.6264000000001"/>
    <x v="4"/>
    <x v="1"/>
    <s v="Linie 3"/>
    <n v="5003"/>
  </r>
  <r>
    <x v="1"/>
    <x v="0"/>
    <n v="57000609"/>
    <x v="369"/>
    <d v="2021-09-22T00:00:00"/>
    <x v="2"/>
    <n v="7000124811"/>
    <n v="510"/>
    <x v="2"/>
    <x v="0"/>
    <n v="612"/>
    <n v="5.2755000000000001"/>
    <n v="3228.6060000000002"/>
    <x v="8"/>
    <x v="5"/>
    <s v="Linie 22"/>
    <n v="5022"/>
  </r>
  <r>
    <x v="1"/>
    <x v="0"/>
    <n v="57000623"/>
    <x v="83"/>
    <d v="2021-09-22T00:00:00"/>
    <x v="2"/>
    <n v="7000124813"/>
    <n v="3400"/>
    <x v="2"/>
    <x v="0"/>
    <n v="4080"/>
    <n v="5.2507000000000001"/>
    <n v="21422.856"/>
    <x v="8"/>
    <x v="5"/>
    <s v="Linie 22"/>
    <n v="5022"/>
  </r>
  <r>
    <x v="1"/>
    <x v="0"/>
    <n v="57000637"/>
    <x v="85"/>
    <d v="2021-09-22T00:00:00"/>
    <x v="2"/>
    <n v="7000122745"/>
    <n v="3184"/>
    <x v="2"/>
    <x v="2"/>
    <n v="3438.72"/>
    <n v="4.649"/>
    <n v="14802.415999999999"/>
    <x v="3"/>
    <x v="1"/>
    <s v="Linie 16"/>
    <n v="5016"/>
  </r>
  <r>
    <x v="1"/>
    <x v="0"/>
    <n v="57000640"/>
    <x v="86"/>
    <d v="2021-09-22T00:00:00"/>
    <x v="2"/>
    <n v="7000123392"/>
    <n v="264"/>
    <x v="2"/>
    <x v="2"/>
    <n v="316.8"/>
    <n v="5.5026000000000002"/>
    <n v="1452.6864"/>
    <x v="3"/>
    <x v="1"/>
    <s v="Linie 16"/>
    <n v="5016"/>
  </r>
  <r>
    <x v="1"/>
    <x v="0"/>
    <n v="57000652"/>
    <x v="372"/>
    <d v="2021-09-22T00:00:00"/>
    <x v="2"/>
    <n v="7000124816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09-22T00:00:00"/>
    <x v="2"/>
    <n v="7000124819"/>
    <n v="136"/>
    <x v="2"/>
    <x v="0"/>
    <n v="163.19999999999999"/>
    <n v="5.2930999999999999"/>
    <n v="863.83392000000003"/>
    <x v="8"/>
    <x v="5"/>
    <s v="Linie 22"/>
    <n v="5022"/>
  </r>
  <r>
    <x v="1"/>
    <x v="0"/>
    <n v="57000655"/>
    <x v="638"/>
    <d v="2021-09-22T00:00:00"/>
    <x v="2"/>
    <n v="7000124988"/>
    <n v="204"/>
    <x v="2"/>
    <x v="0"/>
    <n v="244.8"/>
    <n v="5.2930999999999999"/>
    <n v="1295.7508800000001"/>
    <x v="8"/>
    <x v="5"/>
    <s v="Linie 22"/>
    <n v="5022"/>
  </r>
  <r>
    <x v="1"/>
    <x v="0"/>
    <n v="57000657"/>
    <x v="375"/>
    <d v="2021-09-22T00:00:00"/>
    <x v="2"/>
    <n v="7000124820"/>
    <n v="136"/>
    <x v="2"/>
    <x v="0"/>
    <n v="163.19999999999999"/>
    <n v="5.3136999999999999"/>
    <n v="867.19583999999998"/>
    <x v="8"/>
    <x v="5"/>
    <s v="Linie 22"/>
    <n v="5022"/>
  </r>
  <r>
    <x v="1"/>
    <x v="0"/>
    <n v="57000716"/>
    <x v="504"/>
    <d v="2021-09-22T00:00:00"/>
    <x v="2"/>
    <n v="7000123454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09-22T00:00:00"/>
    <x v="2"/>
    <n v="7000123455"/>
    <n v="1470"/>
    <x v="2"/>
    <x v="2"/>
    <n v="1764"/>
    <n v="5.9965999999999999"/>
    <n v="8815.0020000000004"/>
    <x v="7"/>
    <x v="4"/>
    <s v="Subunternehmer"/>
    <n v="9999"/>
  </r>
  <r>
    <x v="1"/>
    <x v="0"/>
    <n v="57000739"/>
    <x v="381"/>
    <d v="2021-09-22T00:00:00"/>
    <x v="2"/>
    <n v="7000124960"/>
    <n v="34"/>
    <x v="2"/>
    <x v="0"/>
    <n v="40.799999999999997"/>
    <n v="5.2892000000000001"/>
    <n v="215.79936000000001"/>
    <x v="8"/>
    <x v="5"/>
    <s v="Linie 22"/>
    <n v="5022"/>
  </r>
  <r>
    <x v="1"/>
    <x v="0"/>
    <n v="58000230"/>
    <x v="571"/>
    <d v="2021-09-22T00:00:00"/>
    <x v="2"/>
    <n v="7000124453"/>
    <n v="250"/>
    <x v="2"/>
    <x v="2"/>
    <n v="412.5"/>
    <n v="9.1646999999999998"/>
    <n v="2291.1750000000002"/>
    <x v="3"/>
    <x v="1"/>
    <s v="Linie 1"/>
    <n v="5001"/>
  </r>
  <r>
    <x v="1"/>
    <x v="0"/>
    <n v="58000235"/>
    <x v="96"/>
    <d v="2021-09-22T00:00:00"/>
    <x v="2"/>
    <n v="7000117147"/>
    <n v="1897"/>
    <x v="2"/>
    <x v="2"/>
    <n v="18211.2"/>
    <n v="33.631399999999999"/>
    <n v="63798.765800000001"/>
    <x v="5"/>
    <x v="2"/>
    <s v="Linie 30"/>
    <n v="5030"/>
  </r>
  <r>
    <x v="1"/>
    <x v="0"/>
    <n v="58000237"/>
    <x v="641"/>
    <d v="2021-09-22T00:00:00"/>
    <x v="2"/>
    <n v="7000123811"/>
    <n v="3287"/>
    <x v="2"/>
    <x v="2"/>
    <n v="31555.200000000001"/>
    <n v="33.716999999999999"/>
    <n v="110827.77899999999"/>
    <x v="5"/>
    <x v="2"/>
    <s v="Linie 30"/>
    <n v="5030"/>
  </r>
  <r>
    <x v="1"/>
    <x v="0"/>
    <n v="58000300"/>
    <x v="385"/>
    <d v="2021-09-22T00:00:00"/>
    <x v="2"/>
    <n v="7000124577"/>
    <n v="3411"/>
    <x v="2"/>
    <x v="2"/>
    <n v="21830.400000000001"/>
    <n v="22.683900000000001"/>
    <n v="77374.782900000006"/>
    <x v="5"/>
    <x v="2"/>
    <s v="Linie 31"/>
    <n v="5031"/>
  </r>
  <r>
    <x v="1"/>
    <x v="0"/>
    <n v="58000339"/>
    <x v="508"/>
    <d v="2021-09-22T00:00:00"/>
    <x v="2"/>
    <n v="7000124456"/>
    <n v="517"/>
    <x v="2"/>
    <x v="2"/>
    <n v="853.05"/>
    <n v="8.4527000000000001"/>
    <n v="4370.0459000000001"/>
    <x v="3"/>
    <x v="1"/>
    <s v="Linie 1"/>
    <n v="5001"/>
  </r>
  <r>
    <x v="1"/>
    <x v="0"/>
    <n v="58000448"/>
    <x v="509"/>
    <d v="2021-09-22T00:00:00"/>
    <x v="2"/>
    <n v="7000120893"/>
    <n v="544"/>
    <x v="2"/>
    <x v="2"/>
    <n v="897.6"/>
    <n v="7.3379000000000003"/>
    <n v="3991.8175999999999"/>
    <x v="3"/>
    <x v="1"/>
    <s v="Linie 1"/>
    <n v="5001"/>
  </r>
  <r>
    <x v="1"/>
    <x v="0"/>
    <n v="58000448"/>
    <x v="509"/>
    <d v="2021-09-22T00:00:00"/>
    <x v="2"/>
    <n v="7000120895"/>
    <n v="828"/>
    <x v="2"/>
    <x v="2"/>
    <n v="1366.2"/>
    <n v="7.3379000000000003"/>
    <n v="6075.7812000000004"/>
    <x v="3"/>
    <x v="1"/>
    <s v="Linie 1"/>
    <n v="5001"/>
  </r>
  <r>
    <x v="1"/>
    <x v="0"/>
    <n v="58000449"/>
    <x v="1054"/>
    <d v="2021-09-22T00:00:00"/>
    <x v="2"/>
    <n v="7000120897"/>
    <n v="823"/>
    <x v="2"/>
    <x v="2"/>
    <n v="1357.95"/>
    <n v="8.5048999999999992"/>
    <n v="6999.5326999999997"/>
    <x v="3"/>
    <x v="1"/>
    <s v="Linie 1"/>
    <n v="5001"/>
  </r>
  <r>
    <x v="1"/>
    <x v="0"/>
    <n v="58000460"/>
    <x v="643"/>
    <d v="2021-09-22T00:00:00"/>
    <x v="2"/>
    <n v="7000124469"/>
    <n v="1071"/>
    <x v="2"/>
    <x v="2"/>
    <n v="10281.6"/>
    <n v="35.016199999999998"/>
    <n v="37502.350200000001"/>
    <x v="7"/>
    <x v="4"/>
    <s v="Subunternehmer"/>
    <n v="9999"/>
  </r>
  <r>
    <x v="1"/>
    <x v="0"/>
    <n v="58000461"/>
    <x v="643"/>
    <d v="2021-09-22T00:00:00"/>
    <x v="2"/>
    <n v="7000124468"/>
    <n v="756"/>
    <x v="2"/>
    <x v="2"/>
    <n v="7257.6"/>
    <n v="35.1663"/>
    <n v="26585.7228"/>
    <x v="7"/>
    <x v="4"/>
    <s v="Subunternehmer"/>
    <n v="9999"/>
  </r>
  <r>
    <x v="1"/>
    <x v="0"/>
    <n v="58000636"/>
    <x v="230"/>
    <d v="2021-09-22T00:00:00"/>
    <x v="2"/>
    <n v="7000124735"/>
    <n v="442"/>
    <x v="2"/>
    <x v="0"/>
    <n v="437.58"/>
    <n v="6.7282999999999999"/>
    <n v="2944.1695140000002"/>
    <x v="8"/>
    <x v="5"/>
    <s v="Linie 21"/>
    <n v="5021"/>
  </r>
  <r>
    <x v="1"/>
    <x v="0"/>
    <n v="58000638"/>
    <x v="391"/>
    <d v="2021-09-22T00:00:00"/>
    <x v="2"/>
    <n v="7000124842"/>
    <n v="204"/>
    <x v="2"/>
    <x v="0"/>
    <n v="201.96"/>
    <n v="7.7550999999999997"/>
    <n v="1566.219996"/>
    <x v="8"/>
    <x v="5"/>
    <s v="Linie 23"/>
    <n v="5023"/>
  </r>
  <r>
    <x v="1"/>
    <x v="0"/>
    <n v="58000651"/>
    <x v="392"/>
    <d v="2021-09-22T00:00:00"/>
    <x v="2"/>
    <n v="7000124736"/>
    <n v="680"/>
    <x v="2"/>
    <x v="0"/>
    <n v="673.2"/>
    <n v="7.3226000000000004"/>
    <n v="4929.5743199999997"/>
    <x v="8"/>
    <x v="5"/>
    <s v="Linie 21"/>
    <n v="5021"/>
  </r>
  <r>
    <x v="1"/>
    <x v="0"/>
    <n v="58000655"/>
    <x v="233"/>
    <d v="2021-09-22T00:00:00"/>
    <x v="2"/>
    <n v="7000124737"/>
    <n v="340"/>
    <x v="2"/>
    <x v="0"/>
    <n v="336.6"/>
    <n v="6.7287999999999997"/>
    <n v="2264.91408"/>
    <x v="8"/>
    <x v="5"/>
    <s v="Linie 21"/>
    <n v="5021"/>
  </r>
  <r>
    <x v="1"/>
    <x v="0"/>
    <n v="58000665"/>
    <x v="235"/>
    <d v="2021-09-22T00:00:00"/>
    <x v="2"/>
    <n v="7000124701"/>
    <n v="34"/>
    <x v="2"/>
    <x v="0"/>
    <n v="37.4"/>
    <n v="6.5829000000000004"/>
    <n v="246.20045999999999"/>
    <x v="8"/>
    <x v="5"/>
    <s v="Linie 20"/>
    <n v="5020"/>
  </r>
  <r>
    <x v="1"/>
    <x v="0"/>
    <n v="58000668"/>
    <x v="236"/>
    <d v="2021-09-22T00:00:00"/>
    <x v="2"/>
    <n v="7000124738"/>
    <n v="34"/>
    <x v="2"/>
    <x v="0"/>
    <n v="33.659999999999997"/>
    <n v="6.7253999999999996"/>
    <n v="226.37696399999999"/>
    <x v="8"/>
    <x v="5"/>
    <s v="Linie 21"/>
    <n v="5021"/>
  </r>
  <r>
    <x v="1"/>
    <x v="0"/>
    <n v="58000678"/>
    <x v="237"/>
    <d v="2021-09-22T00:00:00"/>
    <x v="2"/>
    <n v="7000124702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2T00:00:00"/>
    <x v="2"/>
    <n v="7000124739"/>
    <n v="34"/>
    <x v="2"/>
    <x v="0"/>
    <n v="33.659999999999997"/>
    <n v="6.7253999999999996"/>
    <n v="226.37696399999999"/>
    <x v="8"/>
    <x v="5"/>
    <s v="Linie 21"/>
    <n v="5021"/>
  </r>
  <r>
    <x v="1"/>
    <x v="0"/>
    <n v="58000689"/>
    <x v="395"/>
    <d v="2021-09-22T00:00:00"/>
    <x v="2"/>
    <n v="7000124703"/>
    <n v="68"/>
    <x v="2"/>
    <x v="0"/>
    <n v="74.8"/>
    <n v="6.5807000000000002"/>
    <n v="492.23635999999999"/>
    <x v="8"/>
    <x v="5"/>
    <s v="Linie 20"/>
    <n v="5020"/>
  </r>
  <r>
    <x v="1"/>
    <x v="0"/>
    <n v="58000694"/>
    <x v="242"/>
    <d v="2021-09-22T00:00:00"/>
    <x v="2"/>
    <n v="7000124741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09-22T00:00:00"/>
    <x v="2"/>
    <n v="7000124852"/>
    <n v="136"/>
    <x v="2"/>
    <x v="0"/>
    <n v="134.63999999999999"/>
    <n v="7.7389000000000001"/>
    <n v="1041.965496"/>
    <x v="8"/>
    <x v="5"/>
    <s v="Linie 23"/>
    <n v="5023"/>
  </r>
  <r>
    <x v="1"/>
    <x v="0"/>
    <n v="58000703"/>
    <x v="398"/>
    <d v="2021-09-22T00:00:00"/>
    <x v="2"/>
    <n v="7000124704"/>
    <n v="204"/>
    <x v="2"/>
    <x v="0"/>
    <n v="224.4"/>
    <n v="6.5829000000000004"/>
    <n v="1477.2027599999999"/>
    <x v="8"/>
    <x v="5"/>
    <s v="Linie 20"/>
    <n v="5020"/>
  </r>
  <r>
    <x v="1"/>
    <x v="0"/>
    <n v="58000706"/>
    <x v="244"/>
    <d v="2021-09-22T00:00:00"/>
    <x v="2"/>
    <n v="7000124742"/>
    <n v="204"/>
    <x v="2"/>
    <x v="0"/>
    <n v="201.96"/>
    <n v="6.7253999999999996"/>
    <n v="1358.261784"/>
    <x v="8"/>
    <x v="5"/>
    <s v="Linie 21"/>
    <n v="5021"/>
  </r>
  <r>
    <x v="1"/>
    <x v="0"/>
    <n v="58000708"/>
    <x v="400"/>
    <d v="2021-09-22T00:00:00"/>
    <x v="2"/>
    <n v="7000124854"/>
    <n v="204"/>
    <x v="2"/>
    <x v="0"/>
    <n v="201.96"/>
    <n v="7.7413999999999996"/>
    <n v="1563.4531440000001"/>
    <x v="8"/>
    <x v="5"/>
    <s v="Linie 23"/>
    <n v="5023"/>
  </r>
  <r>
    <x v="1"/>
    <x v="0"/>
    <n v="58000730"/>
    <x v="250"/>
    <d v="2021-09-22T00:00:00"/>
    <x v="2"/>
    <n v="7000124706"/>
    <n v="136"/>
    <x v="2"/>
    <x v="0"/>
    <n v="149.6"/>
    <n v="6.5758000000000001"/>
    <n v="983.73968000000002"/>
    <x v="8"/>
    <x v="5"/>
    <s v="Linie 20"/>
    <n v="5020"/>
  </r>
  <r>
    <x v="1"/>
    <x v="0"/>
    <n v="58000733"/>
    <x v="793"/>
    <d v="2021-09-22T00:00:00"/>
    <x v="2"/>
    <n v="7000124743"/>
    <n v="68"/>
    <x v="2"/>
    <x v="0"/>
    <n v="67.319999999999993"/>
    <n v="6.7229000000000001"/>
    <n v="452.58562799999999"/>
    <x v="8"/>
    <x v="5"/>
    <s v="Linie 21"/>
    <n v="5021"/>
  </r>
  <r>
    <x v="1"/>
    <x v="0"/>
    <n v="58000747"/>
    <x v="863"/>
    <d v="2021-09-22T00:00:00"/>
    <x v="2"/>
    <n v="7000124861"/>
    <n v="136"/>
    <x v="2"/>
    <x v="0"/>
    <n v="183.6"/>
    <n v="14.490500000000001"/>
    <n v="2660.4558000000002"/>
    <x v="8"/>
    <x v="5"/>
    <s v="Linie 23"/>
    <n v="5023"/>
  </r>
  <r>
    <x v="1"/>
    <x v="0"/>
    <n v="58000753"/>
    <x v="403"/>
    <d v="2021-09-22T00:00:00"/>
    <x v="2"/>
    <n v="7000124707"/>
    <n v="442"/>
    <x v="2"/>
    <x v="0"/>
    <n v="486.2"/>
    <n v="6.5780000000000003"/>
    <n v="3198.2235999999998"/>
    <x v="8"/>
    <x v="5"/>
    <s v="Linie 20"/>
    <n v="5020"/>
  </r>
  <r>
    <x v="1"/>
    <x v="0"/>
    <n v="58000758"/>
    <x v="255"/>
    <d v="2021-09-22T00:00:00"/>
    <x v="2"/>
    <n v="7000124746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22T00:00:00"/>
    <x v="2"/>
    <n v="7000124864"/>
    <n v="136"/>
    <x v="2"/>
    <x v="0"/>
    <n v="134.63999999999999"/>
    <n v="7.7198000000000002"/>
    <n v="1039.3938720000001"/>
    <x v="8"/>
    <x v="5"/>
    <s v="Linie 23"/>
    <n v="5023"/>
  </r>
  <r>
    <x v="1"/>
    <x v="0"/>
    <n v="58000774"/>
    <x v="407"/>
    <d v="2021-09-22T00:00:00"/>
    <x v="2"/>
    <n v="7000124709"/>
    <n v="136"/>
    <x v="2"/>
    <x v="0"/>
    <n v="149.6"/>
    <n v="6.5792000000000002"/>
    <n v="984.24832000000004"/>
    <x v="8"/>
    <x v="5"/>
    <s v="Linie 20"/>
    <n v="5020"/>
  </r>
  <r>
    <x v="1"/>
    <x v="0"/>
    <n v="58000776"/>
    <x v="257"/>
    <d v="2021-09-22T00:00:00"/>
    <x v="2"/>
    <n v="7000124748"/>
    <n v="136"/>
    <x v="2"/>
    <x v="0"/>
    <n v="134.63999999999999"/>
    <n v="6.7229000000000001"/>
    <n v="905.17125599999997"/>
    <x v="8"/>
    <x v="5"/>
    <s v="Linie 21"/>
    <n v="5021"/>
  </r>
  <r>
    <x v="1"/>
    <x v="0"/>
    <n v="58000831"/>
    <x v="409"/>
    <d v="2021-09-22T00:00:00"/>
    <x v="2"/>
    <n v="7000124750"/>
    <n v="680"/>
    <x v="2"/>
    <x v="0"/>
    <n v="673.2"/>
    <n v="6.665"/>
    <n v="4486.8779999999997"/>
    <x v="8"/>
    <x v="5"/>
    <s v="Linie 21"/>
    <n v="5021"/>
  </r>
  <r>
    <x v="1"/>
    <x v="0"/>
    <n v="58000835"/>
    <x v="103"/>
    <d v="2021-09-22T00:00:00"/>
    <x v="2"/>
    <n v="7000124870"/>
    <n v="1870"/>
    <x v="2"/>
    <x v="0"/>
    <n v="1851.3"/>
    <n v="7.7157999999999998"/>
    <n v="14284.260539999999"/>
    <x v="8"/>
    <x v="5"/>
    <s v="Linie 23"/>
    <n v="5023"/>
  </r>
  <r>
    <x v="1"/>
    <x v="0"/>
    <n v="58000843"/>
    <x v="573"/>
    <d v="2021-09-22T00:00:00"/>
    <x v="2"/>
    <n v="7000124871"/>
    <n v="1955"/>
    <x v="2"/>
    <x v="0"/>
    <n v="1935.45"/>
    <n v="8.8459000000000003"/>
    <n v="17120.797155"/>
    <x v="8"/>
    <x v="5"/>
    <s v="Linie 23"/>
    <n v="5023"/>
  </r>
  <r>
    <x v="1"/>
    <x v="0"/>
    <n v="58000849"/>
    <x v="517"/>
    <d v="2021-09-22T00:00:00"/>
    <x v="2"/>
    <n v="7000124712"/>
    <n v="1445"/>
    <x v="2"/>
    <x v="0"/>
    <n v="1445"/>
    <n v="11.0169"/>
    <n v="15919.4205"/>
    <x v="8"/>
    <x v="5"/>
    <s v="Linie 20"/>
    <n v="5020"/>
  </r>
  <r>
    <x v="1"/>
    <x v="0"/>
    <n v="58000851"/>
    <x v="646"/>
    <d v="2021-09-22T00:00:00"/>
    <x v="2"/>
    <n v="7000124713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09-22T00:00:00"/>
    <x v="2"/>
    <n v="7000124714"/>
    <n v="68"/>
    <x v="2"/>
    <x v="0"/>
    <n v="74.8"/>
    <n v="6.5780000000000003"/>
    <n v="492.03440000000001"/>
    <x v="8"/>
    <x v="5"/>
    <s v="Linie 20"/>
    <n v="5020"/>
  </r>
  <r>
    <x v="1"/>
    <x v="0"/>
    <n v="58000861"/>
    <x v="410"/>
    <d v="2021-09-22T00:00:00"/>
    <x v="2"/>
    <n v="7000124873"/>
    <n v="68"/>
    <x v="2"/>
    <x v="0"/>
    <n v="67.319999999999993"/>
    <n v="7.7413999999999996"/>
    <n v="521.15104799999995"/>
    <x v="8"/>
    <x v="5"/>
    <s v="Linie 23"/>
    <n v="5023"/>
  </r>
  <r>
    <x v="1"/>
    <x v="0"/>
    <n v="58000885"/>
    <x v="265"/>
    <d v="2021-09-22T00:00:00"/>
    <x v="2"/>
    <n v="7000124716"/>
    <n v="204"/>
    <x v="2"/>
    <x v="0"/>
    <n v="224.4"/>
    <n v="6.5925000000000002"/>
    <n v="1479.357"/>
    <x v="8"/>
    <x v="5"/>
    <s v="Linie 20"/>
    <n v="5020"/>
  </r>
  <r>
    <x v="1"/>
    <x v="0"/>
    <n v="58000888"/>
    <x v="724"/>
    <d v="2021-09-22T00:00:00"/>
    <x v="2"/>
    <n v="7000124752"/>
    <n v="679"/>
    <x v="2"/>
    <x v="0"/>
    <n v="672.21"/>
    <n v="6.7248000000000001"/>
    <n v="4520.4778079999996"/>
    <x v="8"/>
    <x v="5"/>
    <s v="Linie 21"/>
    <n v="5021"/>
  </r>
  <r>
    <x v="1"/>
    <x v="0"/>
    <n v="58000893"/>
    <x v="267"/>
    <d v="2021-09-22T00:00:00"/>
    <x v="2"/>
    <n v="7000124718"/>
    <n v="473"/>
    <x v="2"/>
    <x v="0"/>
    <n v="520.29999999999995"/>
    <n v="6.5758000000000001"/>
    <n v="3421.3887399999999"/>
    <x v="8"/>
    <x v="5"/>
    <s v="Linie 20"/>
    <n v="5020"/>
  </r>
  <r>
    <x v="1"/>
    <x v="0"/>
    <n v="58000899"/>
    <x v="755"/>
    <d v="2021-09-22T00:00:00"/>
    <x v="2"/>
    <n v="7000124880"/>
    <n v="272"/>
    <x v="2"/>
    <x v="0"/>
    <n v="269.27999999999997"/>
    <n v="7.7389000000000001"/>
    <n v="2083.9309920000001"/>
    <x v="8"/>
    <x v="5"/>
    <s v="Linie 23"/>
    <n v="5023"/>
  </r>
  <r>
    <x v="1"/>
    <x v="0"/>
    <n v="58000901"/>
    <x v="647"/>
    <d v="2021-09-22T00:00:00"/>
    <x v="2"/>
    <n v="7000124560"/>
    <n v="864"/>
    <x v="2"/>
    <x v="2"/>
    <n v="4147.2"/>
    <n v="27.831900000000001"/>
    <n v="24046.761600000002"/>
    <x v="7"/>
    <x v="4"/>
    <s v="Subunternehmer"/>
    <n v="9999"/>
  </r>
  <r>
    <x v="1"/>
    <x v="0"/>
    <n v="58000921"/>
    <x v="831"/>
    <d v="2021-09-22T00:00:00"/>
    <x v="2"/>
    <n v="7000124464"/>
    <n v="2520"/>
    <x v="2"/>
    <x v="2"/>
    <n v="24192"/>
    <n v="34.681699999999999"/>
    <n v="87397.884000000005"/>
    <x v="7"/>
    <x v="4"/>
    <s v="Subunternehmer"/>
    <n v="9999"/>
  </r>
  <r>
    <x v="1"/>
    <x v="0"/>
    <n v="58000922"/>
    <x v="832"/>
    <d v="2021-09-22T00:00:00"/>
    <x v="2"/>
    <n v="7000124466"/>
    <n v="3717"/>
    <x v="2"/>
    <x v="2"/>
    <n v="35683.199999999997"/>
    <n v="34.914900000000003"/>
    <n v="129778.6833"/>
    <x v="7"/>
    <x v="4"/>
    <s v="Subunternehmer"/>
    <n v="9999"/>
  </r>
  <r>
    <x v="1"/>
    <x v="0"/>
    <n v="58000940"/>
    <x v="414"/>
    <d v="2021-09-22T00:00:00"/>
    <x v="2"/>
    <n v="7000124720"/>
    <n v="34"/>
    <x v="2"/>
    <x v="0"/>
    <n v="37.4"/>
    <n v="6.5814000000000004"/>
    <n v="246.14436000000001"/>
    <x v="8"/>
    <x v="5"/>
    <s v="Linie 20"/>
    <n v="5020"/>
  </r>
  <r>
    <x v="1"/>
    <x v="0"/>
    <n v="58000942"/>
    <x v="271"/>
    <d v="2021-09-22T00:00:00"/>
    <x v="2"/>
    <n v="7000124763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9-22T00:00:00"/>
    <x v="2"/>
    <n v="7000124721"/>
    <n v="136"/>
    <x v="2"/>
    <x v="0"/>
    <n v="149.6"/>
    <n v="6.5768000000000004"/>
    <n v="983.88927999999999"/>
    <x v="8"/>
    <x v="5"/>
    <s v="Linie 20"/>
    <n v="5020"/>
  </r>
  <r>
    <x v="1"/>
    <x v="0"/>
    <n v="58000951"/>
    <x v="274"/>
    <d v="2021-09-22T00:00:00"/>
    <x v="2"/>
    <n v="7000124764"/>
    <n v="68"/>
    <x v="2"/>
    <x v="0"/>
    <n v="67.319999999999993"/>
    <n v="6.7297000000000002"/>
    <n v="453.04340400000001"/>
    <x v="8"/>
    <x v="5"/>
    <s v="Linie 21"/>
    <n v="5021"/>
  </r>
  <r>
    <x v="1"/>
    <x v="0"/>
    <n v="58000960"/>
    <x v="276"/>
    <d v="2021-09-22T00:00:00"/>
    <x v="2"/>
    <n v="7000124722"/>
    <n v="68"/>
    <x v="2"/>
    <x v="0"/>
    <n v="74.8"/>
    <n v="6.5747999999999998"/>
    <n v="491.79503999999997"/>
    <x v="8"/>
    <x v="5"/>
    <s v="Linie 20"/>
    <n v="5020"/>
  </r>
  <r>
    <x v="1"/>
    <x v="0"/>
    <n v="58000961"/>
    <x v="726"/>
    <d v="2021-09-22T00:00:00"/>
    <x v="2"/>
    <n v="7000124766"/>
    <n v="204"/>
    <x v="2"/>
    <x v="0"/>
    <n v="201.96"/>
    <n v="6.6875"/>
    <n v="1350.6075000000001"/>
    <x v="8"/>
    <x v="5"/>
    <s v="Linie 21"/>
    <n v="5021"/>
  </r>
  <r>
    <x v="1"/>
    <x v="0"/>
    <n v="58000971"/>
    <x v="278"/>
    <d v="2021-09-22T00:00:00"/>
    <x v="2"/>
    <n v="7000124723"/>
    <n v="136"/>
    <x v="2"/>
    <x v="0"/>
    <n v="149.6"/>
    <n v="6.6104000000000003"/>
    <n v="988.91584"/>
    <x v="8"/>
    <x v="5"/>
    <s v="Linie 20"/>
    <n v="5020"/>
  </r>
  <r>
    <x v="1"/>
    <x v="0"/>
    <n v="58000974"/>
    <x v="650"/>
    <d v="2021-09-22T00:00:00"/>
    <x v="2"/>
    <n v="7000124885"/>
    <n v="135"/>
    <x v="2"/>
    <x v="0"/>
    <n v="133.65"/>
    <n v="7.7737999999999996"/>
    <n v="1038.96837"/>
    <x v="8"/>
    <x v="5"/>
    <s v="Linie 23"/>
    <n v="5023"/>
  </r>
  <r>
    <x v="1"/>
    <x v="0"/>
    <n v="58000984"/>
    <x v="418"/>
    <d v="2021-09-22T00:00:00"/>
    <x v="2"/>
    <n v="7000124724"/>
    <n v="68"/>
    <x v="2"/>
    <x v="0"/>
    <n v="74.8"/>
    <n v="6.5829000000000004"/>
    <n v="492.40091999999999"/>
    <x v="8"/>
    <x v="5"/>
    <s v="Linie 20"/>
    <n v="5020"/>
  </r>
  <r>
    <x v="1"/>
    <x v="0"/>
    <n v="58000996"/>
    <x v="420"/>
    <d v="2021-09-22T00:00:00"/>
    <x v="2"/>
    <n v="7000124725"/>
    <n v="68"/>
    <x v="2"/>
    <x v="0"/>
    <n v="74.8"/>
    <n v="6.5730000000000004"/>
    <n v="491.66039999999998"/>
    <x v="8"/>
    <x v="5"/>
    <s v="Linie 20"/>
    <n v="5020"/>
  </r>
  <r>
    <x v="1"/>
    <x v="0"/>
    <n v="58000999"/>
    <x v="279"/>
    <d v="2021-09-22T00:00:00"/>
    <x v="2"/>
    <n v="7000124771"/>
    <n v="136"/>
    <x v="2"/>
    <x v="0"/>
    <n v="134.63999999999999"/>
    <n v="6.7214999999999998"/>
    <n v="904.98275999999998"/>
    <x v="8"/>
    <x v="5"/>
    <s v="Linie 21"/>
    <n v="5021"/>
  </r>
  <r>
    <x v="1"/>
    <x v="0"/>
    <n v="58001010"/>
    <x v="599"/>
    <d v="2021-09-22T00:00:00"/>
    <x v="2"/>
    <n v="7000124772"/>
    <n v="935"/>
    <x v="2"/>
    <x v="0"/>
    <n v="925.65"/>
    <n v="7.2190000000000003"/>
    <n v="6682.2673500000001"/>
    <x v="8"/>
    <x v="5"/>
    <s v="Linie 21"/>
    <n v="5021"/>
  </r>
  <r>
    <x v="1"/>
    <x v="0"/>
    <n v="58001015"/>
    <x v="280"/>
    <d v="2021-09-22T00:00:00"/>
    <x v="2"/>
    <n v="7000124727"/>
    <n v="340"/>
    <x v="2"/>
    <x v="0"/>
    <n v="374"/>
    <n v="6.5904999999999996"/>
    <n v="2464.8470000000002"/>
    <x v="8"/>
    <x v="5"/>
    <s v="Linie 20"/>
    <n v="5020"/>
  </r>
  <r>
    <x v="1"/>
    <x v="0"/>
    <n v="58001028"/>
    <x v="281"/>
    <d v="2021-09-22T00:00:00"/>
    <x v="2"/>
    <n v="7000124777"/>
    <n v="204"/>
    <x v="2"/>
    <x v="0"/>
    <n v="201.96"/>
    <n v="7.2778"/>
    <n v="1469.824488"/>
    <x v="8"/>
    <x v="5"/>
    <s v="Linie 21"/>
    <n v="5021"/>
  </r>
  <r>
    <x v="1"/>
    <x v="0"/>
    <n v="58001029"/>
    <x v="424"/>
    <d v="2021-09-22T00:00:00"/>
    <x v="2"/>
    <n v="7000124728"/>
    <n v="68"/>
    <x v="2"/>
    <x v="0"/>
    <n v="74.8"/>
    <n v="6.5814000000000004"/>
    <n v="492.28872000000001"/>
    <x v="8"/>
    <x v="5"/>
    <s v="Linie 20"/>
    <n v="5020"/>
  </r>
  <r>
    <x v="1"/>
    <x v="0"/>
    <n v="58001030"/>
    <x v="651"/>
    <d v="2021-09-22T00:00:00"/>
    <x v="2"/>
    <n v="7000124562"/>
    <n v="980"/>
    <x v="2"/>
    <x v="2"/>
    <n v="2352"/>
    <n v="14.5463"/>
    <n v="14255.374"/>
    <x v="7"/>
    <x v="4"/>
    <s v="Subunternehmer"/>
    <n v="9999"/>
  </r>
  <r>
    <x v="1"/>
    <x v="0"/>
    <n v="58001031"/>
    <x v="282"/>
    <d v="2021-09-22T00:00:00"/>
    <x v="2"/>
    <n v="7000124778"/>
    <n v="340"/>
    <x v="2"/>
    <x v="0"/>
    <n v="336.6"/>
    <n v="7.2862"/>
    <n v="2452.5349200000001"/>
    <x v="8"/>
    <x v="5"/>
    <s v="Linie 21"/>
    <n v="5021"/>
  </r>
  <r>
    <x v="1"/>
    <x v="0"/>
    <n v="58001041"/>
    <x v="930"/>
    <d v="2021-09-22T00:00:00"/>
    <x v="2"/>
    <n v="7000124781"/>
    <n v="34"/>
    <x v="2"/>
    <x v="0"/>
    <n v="33.659999999999997"/>
    <n v="7.2812999999999999"/>
    <n v="245.08855800000001"/>
    <x v="8"/>
    <x v="5"/>
    <s v="Linie 21"/>
    <n v="5021"/>
  </r>
  <r>
    <x v="1"/>
    <x v="0"/>
    <n v="58001046"/>
    <x v="428"/>
    <d v="2021-09-22T00:00:00"/>
    <x v="2"/>
    <n v="7000124782"/>
    <n v="204"/>
    <x v="2"/>
    <x v="0"/>
    <n v="201.96"/>
    <n v="7.2851999999999997"/>
    <n v="1471.318992"/>
    <x v="8"/>
    <x v="5"/>
    <s v="Linie 21"/>
    <n v="5021"/>
  </r>
  <r>
    <x v="1"/>
    <x v="0"/>
    <n v="58001058"/>
    <x v="389"/>
    <d v="2021-09-22T00:00:00"/>
    <x v="2"/>
    <n v="7000123814"/>
    <n v="3584"/>
    <x v="2"/>
    <x v="2"/>
    <n v="34406.400000000001"/>
    <n v="34.1492"/>
    <n v="122390.7328"/>
    <x v="5"/>
    <x v="2"/>
    <s v="Linie 30"/>
    <n v="5030"/>
  </r>
  <r>
    <x v="1"/>
    <x v="0"/>
    <n v="58001065"/>
    <x v="284"/>
    <d v="2021-09-22T00:00:00"/>
    <x v="2"/>
    <n v="7000124786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22T00:00:00"/>
    <x v="2"/>
    <n v="7000124787"/>
    <n v="68"/>
    <x v="2"/>
    <x v="0"/>
    <n v="67.319999999999993"/>
    <n v="7.2906000000000004"/>
    <n v="490.80319200000002"/>
    <x v="8"/>
    <x v="5"/>
    <s v="Linie 21"/>
    <n v="5021"/>
  </r>
  <r>
    <x v="1"/>
    <x v="0"/>
    <n v="58001097"/>
    <x v="114"/>
    <d v="2021-09-22T00:00:00"/>
    <x v="2"/>
    <n v="7000123815"/>
    <n v="4812"/>
    <x v="2"/>
    <x v="2"/>
    <n v="46195.199999999997"/>
    <n v="34.000999999999998"/>
    <n v="163612.81200000001"/>
    <x v="5"/>
    <x v="2"/>
    <s v="Linie 31"/>
    <n v="5031"/>
  </r>
  <r>
    <x v="1"/>
    <x v="0"/>
    <n v="58001102"/>
    <x v="436"/>
    <d v="2021-09-22T00:00:00"/>
    <x v="2"/>
    <n v="7000124791"/>
    <n v="68"/>
    <x v="2"/>
    <x v="0"/>
    <n v="67.319999999999993"/>
    <n v="7.2784000000000004"/>
    <n v="489.98188800000003"/>
    <x v="8"/>
    <x v="5"/>
    <s v="Linie 21"/>
    <n v="5021"/>
  </r>
  <r>
    <x v="1"/>
    <x v="0"/>
    <n v="58001114"/>
    <x v="285"/>
    <d v="2021-09-22T00:00:00"/>
    <x v="2"/>
    <n v="7000124955"/>
    <n v="34"/>
    <x v="2"/>
    <x v="0"/>
    <n v="33.659999999999997"/>
    <n v="7.5045000000000002"/>
    <n v="252.60147000000001"/>
    <x v="8"/>
    <x v="5"/>
    <s v="Linie 21"/>
    <n v="5021"/>
  </r>
  <r>
    <x v="1"/>
    <x v="0"/>
    <n v="58001116"/>
    <x v="286"/>
    <d v="2021-09-22T00:00:00"/>
    <x v="2"/>
    <n v="7000124957"/>
    <n v="34"/>
    <x v="2"/>
    <x v="0"/>
    <n v="33.659999999999997"/>
    <n v="6.7282999999999999"/>
    <n v="226.47457800000001"/>
    <x v="8"/>
    <x v="5"/>
    <s v="Linie 21"/>
    <n v="5021"/>
  </r>
  <r>
    <x v="1"/>
    <x v="0"/>
    <n v="58001121"/>
    <x v="438"/>
    <d v="2021-09-22T00:00:00"/>
    <x v="2"/>
    <n v="7000124952"/>
    <n v="34"/>
    <x v="2"/>
    <x v="0"/>
    <n v="37.4"/>
    <n v="6.5814000000000004"/>
    <n v="246.14436000000001"/>
    <x v="8"/>
    <x v="5"/>
    <s v="Linie 20"/>
    <n v="5020"/>
  </r>
  <r>
    <x v="1"/>
    <x v="0"/>
    <n v="58001131"/>
    <x v="441"/>
    <d v="2021-09-22T00:00:00"/>
    <x v="2"/>
    <n v="7000124894"/>
    <n v="1045"/>
    <x v="2"/>
    <x v="0"/>
    <n v="1003.2"/>
    <n v="6.6844000000000001"/>
    <n v="6705.7900799999998"/>
    <x v="8"/>
    <x v="5"/>
    <s v="Linie 23"/>
    <n v="5023"/>
  </r>
  <r>
    <x v="1"/>
    <x v="0"/>
    <n v="58001132"/>
    <x v="442"/>
    <d v="2021-09-22T00:00:00"/>
    <x v="2"/>
    <n v="7000124968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09-22T00:00:00"/>
    <x v="2"/>
    <n v="7000124895"/>
    <n v="136"/>
    <x v="2"/>
    <x v="0"/>
    <n v="130.56"/>
    <n v="6.7008999999999999"/>
    <n v="874.86950400000001"/>
    <x v="8"/>
    <x v="5"/>
    <s v="Linie 23"/>
    <n v="5023"/>
  </r>
  <r>
    <x v="1"/>
    <x v="0"/>
    <n v="58001146"/>
    <x v="446"/>
    <d v="2021-09-22T00:00:00"/>
    <x v="2"/>
    <n v="7000124896"/>
    <n v="170"/>
    <x v="2"/>
    <x v="0"/>
    <n v="163.19999999999999"/>
    <n v="6.7148000000000003"/>
    <n v="1095.85536"/>
    <x v="8"/>
    <x v="5"/>
    <s v="Linie 23"/>
    <n v="5023"/>
  </r>
  <r>
    <x v="1"/>
    <x v="0"/>
    <n v="58001155"/>
    <x v="289"/>
    <d v="2021-09-22T00:00:00"/>
    <x v="2"/>
    <n v="7000123671"/>
    <n v="914"/>
    <x v="2"/>
    <x v="0"/>
    <n v="1188.2"/>
    <n v="6.9748000000000001"/>
    <n v="8287.4573600000003"/>
    <x v="4"/>
    <x v="1"/>
    <s v="Linie 36"/>
    <n v="5036"/>
  </r>
  <r>
    <x v="1"/>
    <x v="0"/>
    <n v="59500039"/>
    <x v="761"/>
    <d v="2021-09-22T00:00:00"/>
    <x v="2"/>
    <n v="7000124255"/>
    <n v="73"/>
    <x v="2"/>
    <x v="0"/>
    <n v="219"/>
    <n v="2.6497000000000002"/>
    <n v="580.28430000000003"/>
    <x v="3"/>
    <x v="1"/>
    <s v="Espera"/>
    <n v="5901"/>
  </r>
  <r>
    <x v="1"/>
    <x v="0"/>
    <n v="59500041"/>
    <x v="660"/>
    <d v="2021-09-22T00:00:00"/>
    <x v="2"/>
    <n v="7000124915"/>
    <n v="1011"/>
    <x v="0"/>
    <x v="0"/>
    <n v="1011"/>
    <n v="2.3342999999999998"/>
    <n v="2359.9773"/>
    <x v="0"/>
    <x v="0"/>
    <s v="Vacumierung"/>
    <n v="5902"/>
  </r>
  <r>
    <x v="1"/>
    <x v="0"/>
    <m/>
    <x v="120"/>
    <d v="2021-09-22T00:00:00"/>
    <x v="2"/>
    <n v="7000123300"/>
    <n v="0"/>
    <x v="3"/>
    <x v="3"/>
    <n v="0"/>
    <n v="0"/>
    <n v="0"/>
    <x v="0"/>
    <x v="0"/>
    <s v="Große Schneidemaschine Lachnit"/>
    <n v="1100"/>
  </r>
  <r>
    <x v="1"/>
    <x v="0"/>
    <m/>
    <x v="121"/>
    <d v="2021-09-22T00:00:00"/>
    <x v="2"/>
    <n v="7000119907"/>
    <n v="0"/>
    <x v="3"/>
    <x v="3"/>
    <n v="0"/>
    <n v="0"/>
    <n v="0"/>
    <x v="0"/>
    <x v="0"/>
    <s v="Kleine Schneidemaschine Käseteiler"/>
    <n v="1200"/>
  </r>
  <r>
    <x v="1"/>
    <x v="0"/>
    <m/>
    <x v="122"/>
    <d v="2021-09-22T00:00:00"/>
    <x v="2"/>
    <n v="7000124935"/>
    <n v="0"/>
    <x v="3"/>
    <x v="3"/>
    <n v="0"/>
    <n v="0"/>
    <n v="0"/>
    <x v="2"/>
    <x v="0"/>
    <s v="Thrun 1"/>
    <n v="2020"/>
  </r>
  <r>
    <x v="1"/>
    <x v="0"/>
    <m/>
    <x v="123"/>
    <d v="2021-09-22T00:00:00"/>
    <x v="2"/>
    <n v="7000124933"/>
    <n v="0"/>
    <x v="3"/>
    <x v="3"/>
    <n v="0"/>
    <n v="0"/>
    <n v="0"/>
    <x v="2"/>
    <x v="0"/>
    <s v="Thrun 2"/>
    <n v="2030"/>
  </r>
  <r>
    <x v="1"/>
    <x v="0"/>
    <m/>
    <x v="124"/>
    <d v="2021-09-22T00:00:00"/>
    <x v="2"/>
    <n v="7000124945"/>
    <n v="0"/>
    <x v="3"/>
    <x v="3"/>
    <n v="0"/>
    <n v="0"/>
    <n v="0"/>
    <x v="2"/>
    <x v="0"/>
    <s v="Mischer 1"/>
    <n v="2040"/>
  </r>
  <r>
    <x v="1"/>
    <x v="0"/>
    <m/>
    <x v="125"/>
    <d v="2021-09-22T00:00:00"/>
    <x v="2"/>
    <n v="7000124941"/>
    <n v="0"/>
    <x v="3"/>
    <x v="3"/>
    <n v="0"/>
    <n v="0"/>
    <n v="0"/>
    <x v="2"/>
    <x v="0"/>
    <s v="Mischer 2"/>
    <n v="2050"/>
  </r>
  <r>
    <x v="1"/>
    <x v="0"/>
    <m/>
    <x v="127"/>
    <d v="2021-09-22T00:00:00"/>
    <x v="2"/>
    <n v="7000124943"/>
    <n v="0"/>
    <x v="3"/>
    <x v="3"/>
    <n v="0"/>
    <n v="0"/>
    <n v="0"/>
    <x v="1"/>
    <x v="0"/>
    <s v="Füller unter M1"/>
    <n v="3010"/>
  </r>
  <r>
    <x v="1"/>
    <x v="0"/>
    <m/>
    <x v="128"/>
    <d v="2021-09-22T00:00:00"/>
    <x v="2"/>
    <n v="7000124662"/>
    <n v="0"/>
    <x v="3"/>
    <x v="3"/>
    <n v="0"/>
    <n v="0"/>
    <n v="0"/>
    <x v="1"/>
    <x v="0"/>
    <s v="Füller unter M2"/>
    <n v="3020"/>
  </r>
  <r>
    <x v="1"/>
    <x v="0"/>
    <m/>
    <x v="129"/>
    <d v="2021-09-22T00:00:00"/>
    <x v="2"/>
    <n v="7000124601"/>
    <n v="0"/>
    <x v="3"/>
    <x v="3"/>
    <n v="0"/>
    <n v="0"/>
    <n v="0"/>
    <x v="1"/>
    <x v="0"/>
    <s v="Füller unter Thrun 2"/>
    <n v="3030"/>
  </r>
  <r>
    <x v="1"/>
    <x v="0"/>
    <m/>
    <x v="130"/>
    <d v="2021-09-22T00:00:00"/>
    <x v="2"/>
    <n v="7000124936"/>
    <n v="0"/>
    <x v="3"/>
    <x v="3"/>
    <n v="0"/>
    <n v="0"/>
    <n v="0"/>
    <x v="1"/>
    <x v="0"/>
    <s v="Füller unter UHT"/>
    <n v="3040"/>
  </r>
  <r>
    <x v="1"/>
    <x v="0"/>
    <m/>
    <x v="132"/>
    <d v="2021-09-22T00:00:00"/>
    <x v="2"/>
    <n v="7000124444"/>
    <n v="0"/>
    <x v="3"/>
    <x v="3"/>
    <n v="0"/>
    <n v="0"/>
    <n v="0"/>
    <x v="8"/>
    <x v="5"/>
    <s v="Linie 20"/>
    <n v="5020"/>
  </r>
  <r>
    <x v="1"/>
    <x v="0"/>
    <m/>
    <x v="133"/>
    <d v="2021-09-22T00:00:00"/>
    <x v="2"/>
    <n v="7000124796"/>
    <n v="0"/>
    <x v="3"/>
    <x v="3"/>
    <n v="0"/>
    <n v="0"/>
    <n v="0"/>
    <x v="8"/>
    <x v="5"/>
    <s v="Linie 21"/>
    <n v="5021"/>
  </r>
  <r>
    <x v="1"/>
    <x v="0"/>
    <m/>
    <x v="134"/>
    <d v="2021-09-22T00:00:00"/>
    <x v="2"/>
    <n v="7000124838"/>
    <n v="0.01"/>
    <x v="1"/>
    <x v="1"/>
    <n v="0"/>
    <n v="0"/>
    <n v="0"/>
    <x v="8"/>
    <x v="5"/>
    <s v="Linie 22"/>
    <n v="5022"/>
  </r>
  <r>
    <x v="1"/>
    <x v="0"/>
    <m/>
    <x v="453"/>
    <d v="2021-09-22T00:00:00"/>
    <x v="2"/>
    <n v="7000124798"/>
    <n v="0"/>
    <x v="3"/>
    <x v="3"/>
    <n v="0"/>
    <n v="0"/>
    <n v="0"/>
    <x v="8"/>
    <x v="5"/>
    <s v="Linie 21"/>
    <n v="5021"/>
  </r>
  <r>
    <x v="1"/>
    <x v="0"/>
    <m/>
    <x v="454"/>
    <d v="2021-09-22T00:00:00"/>
    <x v="2"/>
    <n v="7000124901"/>
    <n v="0"/>
    <x v="3"/>
    <x v="3"/>
    <n v="0"/>
    <n v="0"/>
    <n v="0"/>
    <x v="8"/>
    <x v="5"/>
    <s v="Linie 23"/>
    <n v="5023"/>
  </r>
  <r>
    <x v="1"/>
    <x v="0"/>
    <m/>
    <x v="137"/>
    <d v="2021-09-22T00:00:00"/>
    <x v="2"/>
    <n v="7000123681"/>
    <n v="0"/>
    <x v="3"/>
    <x v="3"/>
    <n v="0"/>
    <n v="0"/>
    <n v="0"/>
    <x v="4"/>
    <x v="1"/>
    <s v="Linie 36"/>
    <n v="5036"/>
  </r>
  <r>
    <x v="1"/>
    <x v="0"/>
    <m/>
    <x v="1063"/>
    <d v="2021-09-22T00:00:00"/>
    <x v="2"/>
    <n v="7000122603"/>
    <n v="0"/>
    <x v="3"/>
    <x v="3"/>
    <n v="0"/>
    <n v="0"/>
    <n v="0"/>
    <x v="4"/>
    <x v="1"/>
    <s v="Linie 33"/>
    <n v="5033"/>
  </r>
  <r>
    <x v="1"/>
    <x v="0"/>
    <m/>
    <x v="1063"/>
    <d v="2021-09-22T00:00:00"/>
    <x v="2"/>
    <n v="7000122604"/>
    <n v="0"/>
    <x v="3"/>
    <x v="3"/>
    <n v="0"/>
    <n v="0"/>
    <n v="0"/>
    <x v="4"/>
    <x v="1"/>
    <s v="Linie 33"/>
    <n v="5033"/>
  </r>
  <r>
    <x v="1"/>
    <x v="0"/>
    <n v="23500015"/>
    <x v="296"/>
    <d v="2021-09-23T00:00:00"/>
    <x v="2"/>
    <n v="7000124461"/>
    <n v="3040"/>
    <x v="0"/>
    <x v="0"/>
    <n v="3040"/>
    <n v="4.2279999999999998"/>
    <n v="12853.12"/>
    <x v="0"/>
    <x v="0"/>
    <s v="Kleine Schneidemaschine Käseteiler"/>
    <n v="1200"/>
  </r>
  <r>
    <x v="1"/>
    <x v="0"/>
    <n v="23500084"/>
    <x v="842"/>
    <d v="2021-09-23T00:00:00"/>
    <x v="2"/>
    <n v="7000125406"/>
    <n v="4441"/>
    <x v="0"/>
    <x v="0"/>
    <n v="4441"/>
    <n v="3.9674999999999998"/>
    <n v="17619.6675"/>
    <x v="0"/>
    <x v="0"/>
    <s v="Rohware aus-/umpacken, vorbereiten"/>
    <n v="1300"/>
  </r>
  <r>
    <x v="1"/>
    <x v="0"/>
    <n v="23500111"/>
    <x v="1064"/>
    <d v="2021-09-23T00:00:00"/>
    <x v="2"/>
    <n v="7000125370"/>
    <n v="350"/>
    <x v="0"/>
    <x v="0"/>
    <n v="350"/>
    <n v="3.9830000000000001"/>
    <n v="1394.05"/>
    <x v="0"/>
    <x v="0"/>
    <s v="Schmelze Zutatenvorb."/>
    <n v="1400"/>
  </r>
  <r>
    <x v="1"/>
    <x v="0"/>
    <n v="23500112"/>
    <x v="1065"/>
    <d v="2021-09-23T00:00:00"/>
    <x v="2"/>
    <n v="7000125371"/>
    <n v="200"/>
    <x v="0"/>
    <x v="0"/>
    <n v="200"/>
    <n v="5.7866999999999997"/>
    <n v="1157.3399999999999"/>
    <x v="0"/>
    <x v="0"/>
    <s v="Schmelze Zutatenvorb."/>
    <n v="1400"/>
  </r>
  <r>
    <x v="1"/>
    <x v="0"/>
    <n v="23500290"/>
    <x v="2"/>
    <d v="2021-09-23T00:00:00"/>
    <x v="2"/>
    <n v="7000125287"/>
    <n v="0"/>
    <x v="0"/>
    <x v="0"/>
    <n v="0"/>
    <n v="2.8834"/>
    <n v="0"/>
    <x v="0"/>
    <x v="0"/>
    <s v="Wolf Zutatenvorbereitung"/>
    <n v="1430"/>
  </r>
  <r>
    <x v="1"/>
    <x v="0"/>
    <n v="23500302"/>
    <x v="4"/>
    <d v="2021-09-23T00:00:00"/>
    <x v="2"/>
    <n v="7000125064"/>
    <n v="725"/>
    <x v="0"/>
    <x v="0"/>
    <n v="725"/>
    <n v="5.6374000000000004"/>
    <n v="4087.1149999999998"/>
    <x v="0"/>
    <x v="0"/>
    <s v="Holac Zutatenvorbereitung"/>
    <n v="1410"/>
  </r>
  <r>
    <x v="1"/>
    <x v="0"/>
    <n v="23500307"/>
    <x v="6"/>
    <d v="2021-09-23T00:00:00"/>
    <x v="2"/>
    <n v="7000125288"/>
    <n v="0"/>
    <x v="0"/>
    <x v="0"/>
    <n v="0"/>
    <n v="2.9201000000000001"/>
    <n v="0"/>
    <x v="0"/>
    <x v="0"/>
    <s v="Wolf Zutatenvorbereitung"/>
    <n v="1430"/>
  </r>
  <r>
    <x v="1"/>
    <x v="0"/>
    <n v="23500435"/>
    <x v="980"/>
    <d v="2021-09-23T00:00:00"/>
    <x v="2"/>
    <n v="7000123592"/>
    <n v="6228"/>
    <x v="1"/>
    <x v="1"/>
    <n v="859.46400000000006"/>
    <n v="0.70040000000000002"/>
    <n v="4362.0911999999998"/>
    <x v="4"/>
    <x v="1"/>
    <s v="Linie 18"/>
    <n v="5018"/>
  </r>
  <r>
    <x v="1"/>
    <x v="0"/>
    <n v="23500524"/>
    <x v="301"/>
    <d v="2021-09-23T00:00:00"/>
    <x v="2"/>
    <n v="7000122949"/>
    <n v="687"/>
    <x v="0"/>
    <x v="0"/>
    <n v="687"/>
    <n v="4.3518999999999997"/>
    <n v="2989.7552999999998"/>
    <x v="0"/>
    <x v="0"/>
    <s v="Große Schneidemaschine Lachnit"/>
    <n v="1100"/>
  </r>
  <r>
    <x v="1"/>
    <x v="0"/>
    <n v="23500550"/>
    <x v="981"/>
    <d v="2021-09-23T00:00:00"/>
    <x v="2"/>
    <n v="7000123595"/>
    <n v="4635"/>
    <x v="1"/>
    <x v="1"/>
    <n v="695.25"/>
    <n v="1.7815000000000001"/>
    <n v="8257.2525000000005"/>
    <x v="4"/>
    <x v="1"/>
    <s v="Linie 18"/>
    <n v="5018"/>
  </r>
  <r>
    <x v="1"/>
    <x v="0"/>
    <n v="24000561"/>
    <x v="1066"/>
    <d v="2021-09-23T00:00:00"/>
    <x v="2"/>
    <n v="7000125372"/>
    <n v="180"/>
    <x v="0"/>
    <x v="0"/>
    <n v="180"/>
    <n v="0"/>
    <n v="0"/>
    <x v="0"/>
    <x v="0"/>
    <s v="Autoklav"/>
    <n v="1440"/>
  </r>
  <r>
    <x v="1"/>
    <x v="0"/>
    <n v="29600003"/>
    <x v="150"/>
    <d v="2021-09-23T00:00:00"/>
    <x v="2"/>
    <n v="7000125454"/>
    <n v="1703"/>
    <x v="0"/>
    <x v="0"/>
    <n v="1703"/>
    <n v="2.0516999999999999"/>
    <n v="3494.0450999999998"/>
    <x v="0"/>
    <x v="0"/>
    <s v="Rohware aus-/umpacken, vorbereiten"/>
    <n v="1300"/>
  </r>
  <r>
    <x v="1"/>
    <x v="0"/>
    <n v="29600005"/>
    <x v="151"/>
    <d v="2021-09-23T00:00:00"/>
    <x v="2"/>
    <n v="7000125455"/>
    <n v="668"/>
    <x v="0"/>
    <x v="0"/>
    <n v="668"/>
    <n v="2"/>
    <n v="1336"/>
    <x v="0"/>
    <x v="0"/>
    <s v="Rohware aus-/umpacken, vorbereiten"/>
    <n v="1300"/>
  </r>
  <r>
    <x v="1"/>
    <x v="0"/>
    <n v="29600006"/>
    <x v="462"/>
    <d v="2021-09-23T00:00:00"/>
    <x v="2"/>
    <n v="7000125456"/>
    <n v="680"/>
    <x v="0"/>
    <x v="0"/>
    <n v="680"/>
    <n v="1.5"/>
    <n v="1020"/>
    <x v="0"/>
    <x v="0"/>
    <s v="Rohware aus-/umpacken, vorbereiten"/>
    <n v="1300"/>
  </r>
  <r>
    <x v="1"/>
    <x v="0"/>
    <n v="29600007"/>
    <x v="152"/>
    <d v="2021-09-23T00:00:00"/>
    <x v="2"/>
    <n v="7000124996"/>
    <n v="294"/>
    <x v="0"/>
    <x v="0"/>
    <n v="294"/>
    <n v="0.5"/>
    <n v="147"/>
    <x v="0"/>
    <x v="0"/>
    <s v="Rohware aus-/umpacken, vorbereiten"/>
    <n v="1300"/>
  </r>
  <r>
    <x v="1"/>
    <x v="0"/>
    <n v="29600007"/>
    <x v="152"/>
    <d v="2021-09-23T00:00:00"/>
    <x v="2"/>
    <n v="7000125457"/>
    <n v="222"/>
    <x v="0"/>
    <x v="0"/>
    <n v="222"/>
    <n v="0.5"/>
    <n v="111"/>
    <x v="0"/>
    <x v="0"/>
    <s v="Rohware aus-/umpacken, vorbereiten"/>
    <n v="1300"/>
  </r>
  <r>
    <x v="1"/>
    <x v="0"/>
    <n v="29600009"/>
    <x v="303"/>
    <d v="2021-09-23T00:00:00"/>
    <x v="2"/>
    <n v="7000125458"/>
    <n v="18"/>
    <x v="0"/>
    <x v="0"/>
    <n v="18"/>
    <n v="0.98950000000000005"/>
    <n v="17.811"/>
    <x v="0"/>
    <x v="0"/>
    <s v="Rohware aus-/umpacken, vorbereiten"/>
    <n v="1300"/>
  </r>
  <r>
    <x v="1"/>
    <x v="0"/>
    <n v="29600016"/>
    <x v="889"/>
    <d v="2021-09-23T00:00:00"/>
    <x v="2"/>
    <n v="7000125459"/>
    <n v="75"/>
    <x v="0"/>
    <x v="0"/>
    <n v="75"/>
    <n v="1"/>
    <n v="75"/>
    <x v="0"/>
    <x v="0"/>
    <s v="Rohware aus-/umpacken, vorbereiten"/>
    <n v="1300"/>
  </r>
  <r>
    <x v="1"/>
    <x v="0"/>
    <n v="29600018"/>
    <x v="463"/>
    <d v="2021-09-23T00:00:00"/>
    <x v="2"/>
    <n v="7000125461"/>
    <n v="75"/>
    <x v="0"/>
    <x v="0"/>
    <n v="75"/>
    <n v="1"/>
    <n v="75"/>
    <x v="0"/>
    <x v="0"/>
    <s v="Rohware aus-/umpacken, vorbereiten"/>
    <n v="1300"/>
  </r>
  <r>
    <x v="1"/>
    <x v="0"/>
    <n v="29600023"/>
    <x v="466"/>
    <d v="2021-09-23T00:00:00"/>
    <x v="2"/>
    <n v="7000125462"/>
    <n v="289"/>
    <x v="0"/>
    <x v="0"/>
    <n v="289"/>
    <n v="0.98"/>
    <n v="283.22000000000003"/>
    <x v="0"/>
    <x v="0"/>
    <s v="Rohware aus-/umpacken, vorbereiten"/>
    <n v="1300"/>
  </r>
  <r>
    <x v="1"/>
    <x v="0"/>
    <n v="29600024"/>
    <x v="605"/>
    <d v="2021-09-23T00:00:00"/>
    <x v="2"/>
    <n v="7000125463"/>
    <n v="324"/>
    <x v="0"/>
    <x v="0"/>
    <n v="324"/>
    <n v="0.55230000000000001"/>
    <n v="178.9452"/>
    <x v="0"/>
    <x v="0"/>
    <s v="Rohware aus-/umpacken, vorbereiten"/>
    <n v="1300"/>
  </r>
  <r>
    <x v="1"/>
    <x v="0"/>
    <n v="31000169"/>
    <x v="158"/>
    <d v="2021-09-23T00:00:00"/>
    <x v="2"/>
    <n v="7000124922"/>
    <n v="3234"/>
    <x v="1"/>
    <x v="1"/>
    <n v="6241.62"/>
    <n v="5.9943999999999997"/>
    <n v="19385.889599999999"/>
    <x v="1"/>
    <x v="0"/>
    <s v="Füller unter Thrun 2"/>
    <n v="3030"/>
  </r>
  <r>
    <x v="1"/>
    <x v="0"/>
    <n v="32000027"/>
    <x v="161"/>
    <d v="2021-09-23T00:00:00"/>
    <x v="2"/>
    <n v="7000125041"/>
    <n v="231"/>
    <x v="1"/>
    <x v="1"/>
    <n v="2148.3000000000002"/>
    <n v="27.664999999999999"/>
    <n v="6390.6149999999998"/>
    <x v="1"/>
    <x v="0"/>
    <s v="Füller unter M1"/>
    <n v="3010"/>
  </r>
  <r>
    <x v="1"/>
    <x v="0"/>
    <n v="32000028"/>
    <x v="769"/>
    <d v="2021-09-23T00:00:00"/>
    <x v="2"/>
    <n v="7000125042"/>
    <n v="620"/>
    <x v="1"/>
    <x v="1"/>
    <n v="4154"/>
    <n v="20.0258"/>
    <n v="12415.995999999999"/>
    <x v="1"/>
    <x v="0"/>
    <s v="Füller unter M1"/>
    <n v="3010"/>
  </r>
  <r>
    <x v="1"/>
    <x v="0"/>
    <n v="32000033"/>
    <x v="308"/>
    <d v="2021-09-23T00:00:00"/>
    <x v="2"/>
    <n v="7000125289"/>
    <n v="256"/>
    <x v="1"/>
    <x v="1"/>
    <n v="2329.6"/>
    <n v="24.977699999999999"/>
    <n v="6394.2911999999997"/>
    <x v="1"/>
    <x v="0"/>
    <s v="Füller unter M1"/>
    <n v="3010"/>
  </r>
  <r>
    <x v="1"/>
    <x v="0"/>
    <n v="32000049"/>
    <x v="16"/>
    <d v="2021-09-23T00:00:00"/>
    <x v="2"/>
    <n v="7000125043"/>
    <n v="1419"/>
    <x v="1"/>
    <x v="1"/>
    <n v="10216.799999999999"/>
    <n v="19.3871"/>
    <n v="27510.294900000001"/>
    <x v="1"/>
    <x v="0"/>
    <s v="Füller unter M1"/>
    <n v="3010"/>
  </r>
  <r>
    <x v="1"/>
    <x v="0"/>
    <n v="32000068"/>
    <x v="163"/>
    <d v="2021-09-23T00:00:00"/>
    <x v="2"/>
    <n v="7000125029"/>
    <n v="1019"/>
    <x v="1"/>
    <x v="1"/>
    <n v="10190"/>
    <n v="32.257899999999999"/>
    <n v="32870.8001"/>
    <x v="1"/>
    <x v="0"/>
    <s v="Füller unter M2"/>
    <n v="3020"/>
  </r>
  <r>
    <x v="1"/>
    <x v="0"/>
    <n v="32000087"/>
    <x v="20"/>
    <d v="2021-09-23T00:00:00"/>
    <x v="2"/>
    <n v="7000122956"/>
    <n v="1740"/>
    <x v="0"/>
    <x v="0"/>
    <n v="1740"/>
    <n v="4.1486999999999998"/>
    <n v="7218.7380000000003"/>
    <x v="0"/>
    <x v="0"/>
    <s v="Große Schneidemaschine Lachnit"/>
    <n v="1100"/>
  </r>
  <r>
    <x v="1"/>
    <x v="0"/>
    <n v="32000106"/>
    <x v="677"/>
    <d v="2021-09-23T00:00:00"/>
    <x v="2"/>
    <n v="7000125030"/>
    <n v="1281"/>
    <x v="1"/>
    <x v="1"/>
    <n v="9223.2000000000007"/>
    <n v="21.9801"/>
    <n v="28156.508099999999"/>
    <x v="1"/>
    <x v="0"/>
    <s v="Füller unter M2"/>
    <n v="3020"/>
  </r>
  <r>
    <x v="1"/>
    <x v="0"/>
    <n v="35000166"/>
    <x v="166"/>
    <d v="2021-09-23T00:00:00"/>
    <x v="2"/>
    <n v="7000125057"/>
    <n v="6000"/>
    <x v="0"/>
    <x v="0"/>
    <n v="6000"/>
    <n v="2.8315999999999999"/>
    <n v="16989.599999999999"/>
    <x v="2"/>
    <x v="0"/>
    <s v="Mischer 1"/>
    <n v="2040"/>
  </r>
  <r>
    <x v="1"/>
    <x v="0"/>
    <n v="35000166"/>
    <x v="166"/>
    <d v="2021-09-23T00:00:00"/>
    <x v="2"/>
    <n v="7000125057"/>
    <n v="6000"/>
    <x v="0"/>
    <x v="0"/>
    <n v="6000"/>
    <n v="2.8315999999999999"/>
    <n v="16989.599999999999"/>
    <x v="2"/>
    <x v="0"/>
    <s v="Wolf M1"/>
    <n v="2070"/>
  </r>
  <r>
    <x v="1"/>
    <x v="0"/>
    <n v="35000174"/>
    <x v="312"/>
    <d v="2021-09-23T00:00:00"/>
    <x v="2"/>
    <n v="7000125286"/>
    <n v="2100"/>
    <x v="0"/>
    <x v="0"/>
    <n v="2100"/>
    <n v="2.5287000000000002"/>
    <n v="5310.27"/>
    <x v="2"/>
    <x v="0"/>
    <s v="Mischer 1"/>
    <n v="2040"/>
  </r>
  <r>
    <x v="1"/>
    <x v="0"/>
    <n v="35000174"/>
    <x v="312"/>
    <d v="2021-09-23T00:00:00"/>
    <x v="2"/>
    <n v="7000125286"/>
    <n v="2100"/>
    <x v="0"/>
    <x v="0"/>
    <n v="2100"/>
    <n v="2.5287000000000002"/>
    <n v="5310.27"/>
    <x v="2"/>
    <x v="0"/>
    <s v="Wolf M1"/>
    <n v="2070"/>
  </r>
  <r>
    <x v="1"/>
    <x v="0"/>
    <n v="35000268"/>
    <x v="170"/>
    <d v="2021-09-23T00:00:00"/>
    <x v="2"/>
    <n v="7000125009"/>
    <n v="5125"/>
    <x v="0"/>
    <x v="0"/>
    <n v="5125"/>
    <n v="2.5105"/>
    <n v="12866.3125"/>
    <x v="2"/>
    <x v="0"/>
    <s v="Thrun 2"/>
    <n v="2030"/>
  </r>
  <r>
    <x v="1"/>
    <x v="0"/>
    <n v="35000268"/>
    <x v="170"/>
    <d v="2021-09-23T00:00:00"/>
    <x v="2"/>
    <n v="7000125009"/>
    <n v="5125"/>
    <x v="0"/>
    <x v="0"/>
    <n v="5125"/>
    <n v="2.5105"/>
    <n v="12866.3125"/>
    <x v="2"/>
    <x v="0"/>
    <s v="Wolf Th2"/>
    <n v="2090"/>
  </r>
  <r>
    <x v="1"/>
    <x v="0"/>
    <n v="35000282"/>
    <x v="29"/>
    <d v="2021-09-23T00:00:00"/>
    <x v="2"/>
    <n v="7000125058"/>
    <n v="10200"/>
    <x v="0"/>
    <x v="0"/>
    <n v="10200"/>
    <n v="2.5482999999999998"/>
    <n v="25992.66"/>
    <x v="2"/>
    <x v="0"/>
    <s v="Mischer 1"/>
    <n v="2040"/>
  </r>
  <r>
    <x v="1"/>
    <x v="0"/>
    <n v="35000282"/>
    <x v="29"/>
    <d v="2021-09-23T00:00:00"/>
    <x v="2"/>
    <n v="7000125058"/>
    <n v="10200"/>
    <x v="0"/>
    <x v="0"/>
    <n v="10200"/>
    <n v="2.5482999999999998"/>
    <n v="25992.66"/>
    <x v="2"/>
    <x v="0"/>
    <s v="Wolf M1"/>
    <n v="2070"/>
  </r>
  <r>
    <x v="1"/>
    <x v="0"/>
    <n v="35000314"/>
    <x v="171"/>
    <d v="2021-09-23T00:00:00"/>
    <x v="2"/>
    <n v="7000125034"/>
    <n v="10500"/>
    <x v="0"/>
    <x v="0"/>
    <n v="10500"/>
    <n v="3.0869"/>
    <n v="32412.45"/>
    <x v="2"/>
    <x v="0"/>
    <s v="Mischer 2"/>
    <n v="2050"/>
  </r>
  <r>
    <x v="1"/>
    <x v="0"/>
    <n v="35000314"/>
    <x v="171"/>
    <d v="2021-09-23T00:00:00"/>
    <x v="2"/>
    <n v="7000125034"/>
    <n v="10500"/>
    <x v="0"/>
    <x v="0"/>
    <n v="10500"/>
    <n v="3.0869"/>
    <n v="32412.45"/>
    <x v="2"/>
    <x v="0"/>
    <s v="Wolf M2"/>
    <n v="2080"/>
  </r>
  <r>
    <x v="1"/>
    <x v="0"/>
    <n v="35000350"/>
    <x v="32"/>
    <d v="2021-09-23T00:00:00"/>
    <x v="2"/>
    <n v="7000125035"/>
    <n v="8700"/>
    <x v="0"/>
    <x v="0"/>
    <n v="8700"/>
    <n v="2.9060000000000001"/>
    <n v="25282.2"/>
    <x v="2"/>
    <x v="0"/>
    <s v="Mischer 2"/>
    <n v="2050"/>
  </r>
  <r>
    <x v="1"/>
    <x v="0"/>
    <n v="35000350"/>
    <x v="32"/>
    <d v="2021-09-23T00:00:00"/>
    <x v="2"/>
    <n v="7000125035"/>
    <n v="8700"/>
    <x v="0"/>
    <x v="0"/>
    <n v="8700"/>
    <n v="2.9060000000000001"/>
    <n v="25282.2"/>
    <x v="2"/>
    <x v="0"/>
    <s v="Wolf M2"/>
    <n v="2080"/>
  </r>
  <r>
    <x v="1"/>
    <x v="0"/>
    <n v="42000052"/>
    <x v="1058"/>
    <d v="2021-09-23T00:00:00"/>
    <x v="2"/>
    <n v="7000123583"/>
    <n v="6207"/>
    <x v="1"/>
    <x v="1"/>
    <n v="931.05"/>
    <n v="1.3247"/>
    <n v="8222.4128999999994"/>
    <x v="4"/>
    <x v="1"/>
    <s v="Linie 7"/>
    <n v="5007"/>
  </r>
  <r>
    <x v="1"/>
    <x v="0"/>
    <n v="47000064"/>
    <x v="321"/>
    <d v="2021-09-23T00:00:00"/>
    <x v="2"/>
    <n v="7000124249"/>
    <n v="2940"/>
    <x v="1"/>
    <x v="1"/>
    <n v="588"/>
    <n v="0.83299999999999996"/>
    <n v="2449.02"/>
    <x v="3"/>
    <x v="1"/>
    <s v="Linie 16"/>
    <n v="5016"/>
  </r>
  <r>
    <x v="1"/>
    <x v="0"/>
    <n v="47000071"/>
    <x v="35"/>
    <d v="2021-09-23T00:00:00"/>
    <x v="2"/>
    <n v="7000122741"/>
    <n v="26549"/>
    <x v="1"/>
    <x v="1"/>
    <n v="3982.35"/>
    <n v="0.66559999999999997"/>
    <n v="17671.0144"/>
    <x v="3"/>
    <x v="1"/>
    <s v="Linie 16"/>
    <n v="5016"/>
  </r>
  <r>
    <x v="1"/>
    <x v="0"/>
    <n v="47000118"/>
    <x v="474"/>
    <d v="2021-09-23T00:00:00"/>
    <x v="2"/>
    <n v="7000122726"/>
    <n v="38196"/>
    <x v="1"/>
    <x v="1"/>
    <n v="7639.2"/>
    <n v="0.78439999999999999"/>
    <n v="29960.9424"/>
    <x v="3"/>
    <x v="1"/>
    <s v="Linie 16"/>
    <n v="5016"/>
  </r>
  <r>
    <x v="1"/>
    <x v="0"/>
    <n v="47000597"/>
    <x v="37"/>
    <d v="2021-09-23T00:00:00"/>
    <x v="2"/>
    <n v="7000122662"/>
    <n v="34704"/>
    <x v="1"/>
    <x v="1"/>
    <n v="5205.6000000000004"/>
    <n v="0.67290000000000005"/>
    <n v="23352.321599999999"/>
    <x v="4"/>
    <x v="1"/>
    <s v="Linie 34"/>
    <n v="5034"/>
  </r>
  <r>
    <x v="1"/>
    <x v="0"/>
    <n v="47000823"/>
    <x v="179"/>
    <d v="2021-09-23T00:00:00"/>
    <x v="2"/>
    <n v="7000122665"/>
    <n v="1606"/>
    <x v="1"/>
    <x v="1"/>
    <n v="240.9"/>
    <n v="0.7006"/>
    <n v="1125.1636000000001"/>
    <x v="4"/>
    <x v="1"/>
    <s v="Linie 34"/>
    <n v="5034"/>
  </r>
  <r>
    <x v="1"/>
    <x v="0"/>
    <n v="47000824"/>
    <x v="180"/>
    <d v="2021-09-23T00:00:00"/>
    <x v="2"/>
    <n v="7000122666"/>
    <n v="1421"/>
    <x v="1"/>
    <x v="1"/>
    <n v="213.15"/>
    <n v="0.75009999999999999"/>
    <n v="1065.8921"/>
    <x v="4"/>
    <x v="1"/>
    <s v="Linie 34"/>
    <n v="5034"/>
  </r>
  <r>
    <x v="1"/>
    <x v="0"/>
    <n v="47000825"/>
    <x v="181"/>
    <d v="2021-09-23T00:00:00"/>
    <x v="2"/>
    <n v="7000122667"/>
    <n v="784"/>
    <x v="1"/>
    <x v="1"/>
    <n v="117.6"/>
    <n v="0.69069999999999998"/>
    <n v="541.50879999999995"/>
    <x v="4"/>
    <x v="1"/>
    <s v="Linie 34"/>
    <n v="5034"/>
  </r>
  <r>
    <x v="1"/>
    <x v="0"/>
    <n v="47000849"/>
    <x v="39"/>
    <d v="2021-09-23T00:00:00"/>
    <x v="2"/>
    <n v="7000124070"/>
    <n v="2540"/>
    <x v="1"/>
    <x v="1"/>
    <n v="5486.4"/>
    <n v="9.3513000000000002"/>
    <n v="23752.302"/>
    <x v="4"/>
    <x v="1"/>
    <s v="Linie 3"/>
    <n v="5003"/>
  </r>
  <r>
    <x v="1"/>
    <x v="0"/>
    <n v="47000994"/>
    <x v="186"/>
    <d v="2021-09-23T00:00:00"/>
    <x v="2"/>
    <n v="7000122670"/>
    <n v="4900"/>
    <x v="1"/>
    <x v="1"/>
    <n v="735"/>
    <n v="0.71389999999999998"/>
    <n v="3498.11"/>
    <x v="4"/>
    <x v="1"/>
    <s v="Linie 34"/>
    <n v="5034"/>
  </r>
  <r>
    <x v="1"/>
    <x v="0"/>
    <n v="47000995"/>
    <x v="476"/>
    <d v="2021-09-23T00:00:00"/>
    <x v="2"/>
    <n v="7000122671"/>
    <n v="25941"/>
    <x v="1"/>
    <x v="1"/>
    <n v="3891.15"/>
    <n v="0.70760000000000001"/>
    <n v="18355.851600000002"/>
    <x v="4"/>
    <x v="1"/>
    <s v="Linie 34"/>
    <n v="5034"/>
  </r>
  <r>
    <x v="1"/>
    <x v="0"/>
    <n v="47000997"/>
    <x v="41"/>
    <d v="2021-09-23T00:00:00"/>
    <x v="2"/>
    <n v="7000122216"/>
    <n v="11904"/>
    <x v="1"/>
    <x v="1"/>
    <n v="1785.6"/>
    <n v="0.67949999999999999"/>
    <n v="8088.768"/>
    <x v="3"/>
    <x v="1"/>
    <s v="Linie 11"/>
    <n v="5011"/>
  </r>
  <r>
    <x v="1"/>
    <x v="0"/>
    <n v="47001017"/>
    <x v="816"/>
    <d v="2021-09-23T00:00:00"/>
    <x v="2"/>
    <n v="7000122219"/>
    <n v="19964"/>
    <x v="1"/>
    <x v="1"/>
    <n v="2994.6"/>
    <n v="0.68730000000000002"/>
    <n v="13721.2572"/>
    <x v="3"/>
    <x v="1"/>
    <s v="Linie 11"/>
    <n v="5011"/>
  </r>
  <r>
    <x v="1"/>
    <x v="0"/>
    <n v="47001034"/>
    <x v="338"/>
    <d v="2021-09-23T00:00:00"/>
    <x v="2"/>
    <n v="7000124631"/>
    <n v="10116"/>
    <x v="1"/>
    <x v="1"/>
    <n v="2529"/>
    <n v="1.0096000000000001"/>
    <n v="10213.113600000001"/>
    <x v="3"/>
    <x v="1"/>
    <s v="Linie 16"/>
    <n v="5016"/>
  </r>
  <r>
    <x v="1"/>
    <x v="0"/>
    <n v="48000082"/>
    <x v="480"/>
    <d v="2021-09-23T00:00:00"/>
    <x v="2"/>
    <n v="7000124696"/>
    <n v="43448"/>
    <x v="1"/>
    <x v="1"/>
    <n v="9558.56"/>
    <n v="0.87780000000000002"/>
    <n v="38138.654399999999"/>
    <x v="4"/>
    <x v="1"/>
    <s v="Linie 35"/>
    <n v="5035"/>
  </r>
  <r>
    <x v="1"/>
    <x v="0"/>
    <n v="48000116"/>
    <x v="45"/>
    <d v="2021-09-23T00:00:00"/>
    <x v="2"/>
    <n v="7000123352"/>
    <n v="23801"/>
    <x v="1"/>
    <x v="1"/>
    <n v="4760.2"/>
    <n v="0.98129999999999995"/>
    <n v="23355.921300000002"/>
    <x v="4"/>
    <x v="1"/>
    <s v="Linie 15"/>
    <n v="5015"/>
  </r>
  <r>
    <x v="1"/>
    <x v="0"/>
    <n v="48000117"/>
    <x v="195"/>
    <d v="2021-09-23T00:00:00"/>
    <x v="2"/>
    <n v="7000123353"/>
    <n v="6840"/>
    <x v="1"/>
    <x v="1"/>
    <n v="1368"/>
    <n v="1.0744"/>
    <n v="7348.8959999999997"/>
    <x v="4"/>
    <x v="1"/>
    <s v="Linie 15"/>
    <n v="5015"/>
  </r>
  <r>
    <x v="1"/>
    <x v="0"/>
    <n v="48000118"/>
    <x v="550"/>
    <d v="2021-09-23T00:00:00"/>
    <x v="2"/>
    <n v="7000123355"/>
    <n v="12036"/>
    <x v="1"/>
    <x v="1"/>
    <n v="2407.1999999999998"/>
    <n v="0.98509999999999998"/>
    <n v="11856.6636"/>
    <x v="4"/>
    <x v="1"/>
    <s v="Linie 15"/>
    <n v="5015"/>
  </r>
  <r>
    <x v="1"/>
    <x v="0"/>
    <n v="48000951"/>
    <x v="782"/>
    <d v="2021-09-23T00:00:00"/>
    <x v="2"/>
    <n v="7000124367"/>
    <n v="6472"/>
    <x v="1"/>
    <x v="1"/>
    <n v="1294.4000000000001"/>
    <n v="1.8875"/>
    <n v="12215.9"/>
    <x v="4"/>
    <x v="1"/>
    <s v="Linie 18"/>
    <n v="5018"/>
  </r>
  <r>
    <x v="1"/>
    <x v="0"/>
    <n v="48000952"/>
    <x v="739"/>
    <d v="2021-09-23T00:00:00"/>
    <x v="2"/>
    <n v="7000123574"/>
    <n v="8200"/>
    <x v="1"/>
    <x v="1"/>
    <n v="1640"/>
    <n v="1.1088"/>
    <n v="9092.16"/>
    <x v="4"/>
    <x v="1"/>
    <s v="Linie 15"/>
    <n v="5015"/>
  </r>
  <r>
    <x v="1"/>
    <x v="0"/>
    <n v="48000953"/>
    <x v="622"/>
    <d v="2021-09-23T00:00:00"/>
    <x v="2"/>
    <n v="7000123575"/>
    <n v="8011"/>
    <x v="1"/>
    <x v="1"/>
    <n v="1602.2"/>
    <n v="1.087"/>
    <n v="8707.9570000000003"/>
    <x v="4"/>
    <x v="1"/>
    <s v="Linie 15"/>
    <n v="5015"/>
  </r>
  <r>
    <x v="1"/>
    <x v="0"/>
    <n v="48000954"/>
    <x v="740"/>
    <d v="2021-09-23T00:00:00"/>
    <x v="2"/>
    <n v="7000123576"/>
    <n v="8445"/>
    <x v="1"/>
    <x v="1"/>
    <n v="1689"/>
    <n v="1.1083000000000001"/>
    <n v="9359.5935000000009"/>
    <x v="4"/>
    <x v="1"/>
    <s v="Linie 15"/>
    <n v="5015"/>
  </r>
  <r>
    <x v="1"/>
    <x v="0"/>
    <n v="48001016"/>
    <x v="743"/>
    <d v="2021-09-23T00:00:00"/>
    <x v="2"/>
    <n v="7000124697"/>
    <n v="3098"/>
    <x v="1"/>
    <x v="1"/>
    <n v="681.56"/>
    <n v="0.90580000000000005"/>
    <n v="2806.1684"/>
    <x v="4"/>
    <x v="1"/>
    <s v="Linie 35"/>
    <n v="5035"/>
  </r>
  <r>
    <x v="1"/>
    <x v="0"/>
    <n v="49500118"/>
    <x v="50"/>
    <d v="2021-09-23T00:00:00"/>
    <x v="2"/>
    <n v="7000124997"/>
    <n v="267"/>
    <x v="0"/>
    <x v="0"/>
    <n v="267"/>
    <n v="1.1740999999999999"/>
    <n v="313.48469999999998"/>
    <x v="0"/>
    <x v="0"/>
    <s v="Vacumierung"/>
    <n v="5902"/>
  </r>
  <r>
    <x v="1"/>
    <x v="0"/>
    <n v="49500178"/>
    <x v="53"/>
    <d v="2021-09-23T00:00:00"/>
    <x v="2"/>
    <n v="7000122869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23T00:00:00"/>
    <x v="2"/>
    <n v="7000122934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3T00:00:00"/>
    <x v="2"/>
    <n v="7000122902"/>
    <n v="1012"/>
    <x v="1"/>
    <x v="1"/>
    <n v="202.4"/>
    <n v="0.36659999999999998"/>
    <n v="370.99919999999997"/>
    <x v="3"/>
    <x v="1"/>
    <s v="Linie 9"/>
    <n v="5009"/>
  </r>
  <r>
    <x v="1"/>
    <x v="0"/>
    <n v="49500182"/>
    <x v="56"/>
    <d v="2021-09-23T00:00:00"/>
    <x v="2"/>
    <n v="7000122942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3T00:00:00"/>
    <x v="2"/>
    <n v="7000122889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23T00:00:00"/>
    <x v="2"/>
    <n v="7000122918"/>
    <n v="644"/>
    <x v="1"/>
    <x v="1"/>
    <n v="206.08"/>
    <n v="0.42659999999999998"/>
    <n v="274.73039999999997"/>
    <x v="3"/>
    <x v="1"/>
    <s v="Linie 9"/>
    <n v="5009"/>
  </r>
  <r>
    <x v="1"/>
    <x v="0"/>
    <n v="49500187"/>
    <x v="59"/>
    <d v="2021-09-23T00:00:00"/>
    <x v="2"/>
    <n v="7000122910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3T00:00:00"/>
    <x v="2"/>
    <n v="7000122926"/>
    <n v="1334"/>
    <x v="1"/>
    <x v="1"/>
    <n v="426.88"/>
    <n v="0.42659999999999998"/>
    <n v="569.08439999999996"/>
    <x v="3"/>
    <x v="1"/>
    <s v="Linie 9"/>
    <n v="5009"/>
  </r>
  <r>
    <x v="1"/>
    <x v="0"/>
    <n v="49500191"/>
    <x v="489"/>
    <d v="2021-09-23T00:00:00"/>
    <x v="2"/>
    <n v="7000125022"/>
    <n v="631"/>
    <x v="0"/>
    <x v="0"/>
    <n v="631"/>
    <n v="2.214"/>
    <n v="1397.0340000000001"/>
    <x v="0"/>
    <x v="0"/>
    <s v="Vacumierung"/>
    <n v="5902"/>
  </r>
  <r>
    <x v="1"/>
    <x v="0"/>
    <n v="52000039"/>
    <x v="1067"/>
    <d v="2021-09-23T00:00:00"/>
    <x v="2"/>
    <n v="7000123585"/>
    <n v="2400"/>
    <x v="2"/>
    <x v="2"/>
    <n v="4320"/>
    <n v="22.788499999999999"/>
    <n v="54692.4"/>
    <x v="4"/>
    <x v="1"/>
    <s v="Linie 7"/>
    <n v="5007"/>
  </r>
  <r>
    <x v="1"/>
    <x v="0"/>
    <n v="52000039"/>
    <x v="1067"/>
    <d v="2021-09-23T00:00:00"/>
    <x v="2"/>
    <n v="7000123586"/>
    <n v="0"/>
    <x v="2"/>
    <x v="2"/>
    <n v="0"/>
    <n v="22.788499999999999"/>
    <n v="0"/>
    <x v="4"/>
    <x v="1"/>
    <s v="Linie 7"/>
    <n v="5007"/>
  </r>
  <r>
    <x v="1"/>
    <x v="0"/>
    <n v="57000141"/>
    <x v="362"/>
    <d v="2021-09-23T00:00:00"/>
    <x v="2"/>
    <n v="7000124477"/>
    <n v="2128"/>
    <x v="2"/>
    <x v="2"/>
    <n v="4256"/>
    <n v="7.1058000000000003"/>
    <n v="15121.142400000001"/>
    <x v="3"/>
    <x v="1"/>
    <s v="Wurstverpackung"/>
    <n v="5330"/>
  </r>
  <r>
    <x v="1"/>
    <x v="0"/>
    <n v="57000144"/>
    <x v="880"/>
    <d v="2021-09-23T00:00:00"/>
    <x v="2"/>
    <n v="7000125203"/>
    <n v="32"/>
    <x v="2"/>
    <x v="2"/>
    <n v="64"/>
    <n v="7.0970000000000004"/>
    <n v="227.10400000000001"/>
    <x v="3"/>
    <x v="1"/>
    <s v="Wurstverpackung"/>
    <n v="5330"/>
  </r>
  <r>
    <x v="1"/>
    <x v="0"/>
    <n v="57000144"/>
    <x v="880"/>
    <d v="2021-09-23T00:00:00"/>
    <x v="2"/>
    <n v="7000125204"/>
    <n v="64"/>
    <x v="2"/>
    <x v="2"/>
    <n v="128"/>
    <n v="7.0970000000000004"/>
    <n v="454.20800000000003"/>
    <x v="3"/>
    <x v="1"/>
    <s v="Wurstverpackung"/>
    <n v="5330"/>
  </r>
  <r>
    <x v="1"/>
    <x v="0"/>
    <n v="57000238"/>
    <x v="636"/>
    <d v="2021-09-23T00:00:00"/>
    <x v="2"/>
    <n v="7000122734"/>
    <n v="281"/>
    <x v="2"/>
    <x v="2"/>
    <n v="351.25"/>
    <n v="5.1844000000000001"/>
    <n v="1456.8163999999999"/>
    <x v="3"/>
    <x v="1"/>
    <s v="Linie 16"/>
    <n v="5016"/>
  </r>
  <r>
    <x v="1"/>
    <x v="0"/>
    <n v="57000248"/>
    <x v="560"/>
    <d v="2021-09-23T00:00:00"/>
    <x v="2"/>
    <n v="7000124483"/>
    <n v="385"/>
    <x v="2"/>
    <x v="0"/>
    <n v="3118.5"/>
    <n v="3.2330000000000001"/>
    <n v="10082.110500000001"/>
    <x v="3"/>
    <x v="1"/>
    <s v="Wurstverpackung"/>
    <n v="5330"/>
  </r>
  <r>
    <x v="1"/>
    <x v="0"/>
    <n v="57000258"/>
    <x v="562"/>
    <d v="2021-09-23T00:00:00"/>
    <x v="2"/>
    <n v="7000125008"/>
    <n v="55"/>
    <x v="2"/>
    <x v="2"/>
    <n v="1100"/>
    <n v="58.0627"/>
    <n v="3193.4485"/>
    <x v="6"/>
    <x v="3"/>
    <s v="EVP L4 Beutel"/>
    <n v="6130"/>
  </r>
  <r>
    <x v="1"/>
    <x v="0"/>
    <n v="57000269"/>
    <x v="1068"/>
    <d v="2021-09-23T00:00:00"/>
    <x v="2"/>
    <n v="7000124625"/>
    <n v="43"/>
    <x v="2"/>
    <x v="2"/>
    <n v="467.84"/>
    <n v="35.902799999999999"/>
    <n v="1543.8204000000001"/>
    <x v="3"/>
    <x v="1"/>
    <s v="Wurstverpackung"/>
    <n v="5330"/>
  </r>
  <r>
    <x v="1"/>
    <x v="0"/>
    <n v="57000271"/>
    <x v="223"/>
    <d v="2021-09-23T00:00:00"/>
    <x v="2"/>
    <n v="7000124624"/>
    <n v="0"/>
    <x v="2"/>
    <x v="2"/>
    <n v="0"/>
    <n v="36.036299999999997"/>
    <n v="0"/>
    <x v="3"/>
    <x v="1"/>
    <s v="Wurstverpackung"/>
    <n v="5330"/>
  </r>
  <r>
    <x v="1"/>
    <x v="0"/>
    <n v="57000307"/>
    <x v="1069"/>
    <d v="2021-09-23T00:00:00"/>
    <x v="2"/>
    <n v="7000124630"/>
    <n v="84"/>
    <x v="2"/>
    <x v="2"/>
    <n v="168"/>
    <n v="6.9272"/>
    <n v="581.88480000000004"/>
    <x v="3"/>
    <x v="1"/>
    <s v="Wurstverpackung"/>
    <n v="5330"/>
  </r>
  <r>
    <x v="1"/>
    <x v="0"/>
    <n v="57000491"/>
    <x v="500"/>
    <d v="2021-09-23T00:00:00"/>
    <x v="2"/>
    <n v="7000123453"/>
    <n v="1680"/>
    <x v="2"/>
    <x v="2"/>
    <n v="2016"/>
    <n v="5.7590000000000003"/>
    <n v="9675.1200000000008"/>
    <x v="7"/>
    <x v="4"/>
    <s v="Subunternehmer"/>
    <n v="9999"/>
  </r>
  <r>
    <x v="1"/>
    <x v="0"/>
    <n v="57000601"/>
    <x v="366"/>
    <d v="2021-09-23T00:00:00"/>
    <x v="2"/>
    <n v="7000124805"/>
    <n v="646"/>
    <x v="2"/>
    <x v="0"/>
    <n v="775.2"/>
    <n v="4.5082000000000004"/>
    <n v="3494.7566400000001"/>
    <x v="8"/>
    <x v="5"/>
    <s v="Linie 22"/>
    <n v="5022"/>
  </r>
  <r>
    <x v="1"/>
    <x v="0"/>
    <n v="57000611"/>
    <x v="371"/>
    <d v="2021-09-23T00:00:00"/>
    <x v="2"/>
    <n v="7000124812"/>
    <n v="102"/>
    <x v="2"/>
    <x v="0"/>
    <n v="122.4"/>
    <n v="4.4973999999999998"/>
    <n v="550.48176000000001"/>
    <x v="8"/>
    <x v="5"/>
    <s v="Linie 22"/>
    <n v="5022"/>
  </r>
  <r>
    <x v="1"/>
    <x v="0"/>
    <n v="57000624"/>
    <x v="84"/>
    <d v="2021-09-23T00:00:00"/>
    <x v="2"/>
    <n v="7000124814"/>
    <n v="2550"/>
    <x v="2"/>
    <x v="0"/>
    <n v="3060"/>
    <n v="4.4725000000000001"/>
    <n v="13685.85"/>
    <x v="8"/>
    <x v="5"/>
    <s v="Linie 22"/>
    <n v="5022"/>
  </r>
  <r>
    <x v="1"/>
    <x v="0"/>
    <n v="57000654"/>
    <x v="374"/>
    <d v="2021-09-23T00:00:00"/>
    <x v="2"/>
    <n v="7000124818"/>
    <n v="136"/>
    <x v="2"/>
    <x v="0"/>
    <n v="163.19999999999999"/>
    <n v="4.5091999999999999"/>
    <n v="735.90143999999998"/>
    <x v="8"/>
    <x v="5"/>
    <s v="Linie 22"/>
    <n v="5022"/>
  </r>
  <r>
    <x v="1"/>
    <x v="0"/>
    <n v="57000673"/>
    <x v="89"/>
    <d v="2021-09-23T00:00:00"/>
    <x v="2"/>
    <n v="7000124822"/>
    <n v="204"/>
    <x v="2"/>
    <x v="0"/>
    <n v="244.8"/>
    <n v="4.5125000000000002"/>
    <n v="1104.6600000000001"/>
    <x v="8"/>
    <x v="5"/>
    <s v="Linie 22"/>
    <n v="5022"/>
  </r>
  <r>
    <x v="1"/>
    <x v="0"/>
    <n v="57000683"/>
    <x v="222"/>
    <d v="2021-09-23T00:00:00"/>
    <x v="2"/>
    <n v="7000122880"/>
    <n v="160"/>
    <x v="2"/>
    <x v="2"/>
    <n v="1740.8"/>
    <n v="26.9344"/>
    <n v="4309.5039999999999"/>
    <x v="3"/>
    <x v="1"/>
    <s v="Wurstverpackung"/>
    <n v="5330"/>
  </r>
  <r>
    <x v="1"/>
    <x v="0"/>
    <n v="57000684"/>
    <x v="223"/>
    <d v="2021-09-23T00:00:00"/>
    <x v="2"/>
    <n v="7000125201"/>
    <n v="0"/>
    <x v="2"/>
    <x v="2"/>
    <n v="0"/>
    <n v="35.929499999999997"/>
    <n v="0"/>
    <x v="3"/>
    <x v="1"/>
    <s v="Wurstverpackung"/>
    <n v="5330"/>
  </r>
  <r>
    <x v="1"/>
    <x v="0"/>
    <n v="57000686"/>
    <x v="378"/>
    <d v="2021-09-23T00:00:00"/>
    <x v="2"/>
    <n v="7000124823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23T00:00:00"/>
    <x v="2"/>
    <n v="7000124824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23T00:00:00"/>
    <x v="2"/>
    <n v="7000123467"/>
    <n v="4320"/>
    <x v="2"/>
    <x v="2"/>
    <n v="9072"/>
    <n v="10.3809"/>
    <n v="44845.487999999998"/>
    <x v="7"/>
    <x v="4"/>
    <s v="Subunternehmer"/>
    <n v="9999"/>
  </r>
  <r>
    <x v="1"/>
    <x v="0"/>
    <n v="57000738"/>
    <x v="93"/>
    <d v="2021-09-23T00:00:00"/>
    <x v="2"/>
    <n v="7000124825"/>
    <n v="136"/>
    <x v="2"/>
    <x v="0"/>
    <n v="163.19999999999999"/>
    <n v="4.5096999999999996"/>
    <n v="735.98303999999996"/>
    <x v="8"/>
    <x v="5"/>
    <s v="Linie 22"/>
    <n v="5022"/>
  </r>
  <r>
    <x v="1"/>
    <x v="0"/>
    <n v="57000741"/>
    <x v="382"/>
    <d v="2021-09-23T00:00:00"/>
    <x v="2"/>
    <n v="7000124962"/>
    <n v="34"/>
    <x v="2"/>
    <x v="0"/>
    <n v="40.799999999999997"/>
    <n v="4.5075000000000003"/>
    <n v="183.90600000000001"/>
    <x v="8"/>
    <x v="5"/>
    <s v="Linie 22"/>
    <n v="5022"/>
  </r>
  <r>
    <x v="1"/>
    <x v="0"/>
    <n v="57000743"/>
    <x v="640"/>
    <d v="2021-09-23T00:00:00"/>
    <x v="2"/>
    <n v="7000122883"/>
    <n v="210"/>
    <x v="2"/>
    <x v="0"/>
    <n v="1701"/>
    <n v="3.3050999999999999"/>
    <n v="5621.9750999999997"/>
    <x v="3"/>
    <x v="1"/>
    <s v="Wurstverpackung"/>
    <n v="5330"/>
  </r>
  <r>
    <x v="1"/>
    <x v="0"/>
    <n v="58000235"/>
    <x v="96"/>
    <d v="2021-09-23T00:00:00"/>
    <x v="2"/>
    <n v="7000125045"/>
    <n v="2144"/>
    <x v="2"/>
    <x v="2"/>
    <n v="20582.400000000001"/>
    <n v="33.631399999999999"/>
    <n v="72105.721600000004"/>
    <x v="5"/>
    <x v="2"/>
    <s v="Linie 30"/>
    <n v="5030"/>
  </r>
  <r>
    <x v="1"/>
    <x v="0"/>
    <n v="58000459"/>
    <x v="643"/>
    <d v="2021-09-23T00:00:00"/>
    <x v="2"/>
    <n v="7000124470"/>
    <n v="567"/>
    <x v="2"/>
    <x v="2"/>
    <n v="5443.2"/>
    <n v="34.898200000000003"/>
    <n v="19787.279399999999"/>
    <x v="7"/>
    <x v="4"/>
    <s v="Subunternehmer"/>
    <n v="9999"/>
  </r>
  <r>
    <x v="1"/>
    <x v="0"/>
    <n v="58000548"/>
    <x v="703"/>
    <d v="2021-09-23T00:00:00"/>
    <x v="2"/>
    <n v="7000124557"/>
    <n v="1800"/>
    <x v="2"/>
    <x v="2"/>
    <n v="8640"/>
    <n v="25.5321"/>
    <n v="45957.78"/>
    <x v="7"/>
    <x v="4"/>
    <s v="Subunternehmer"/>
    <n v="9999"/>
  </r>
  <r>
    <x v="1"/>
    <x v="0"/>
    <n v="58000554"/>
    <x v="389"/>
    <d v="2021-09-23T00:00:00"/>
    <x v="2"/>
    <n v="7000123812"/>
    <n v="3390"/>
    <x v="2"/>
    <x v="2"/>
    <n v="32544"/>
    <n v="34.187100000000001"/>
    <n v="115894.269"/>
    <x v="5"/>
    <x v="2"/>
    <s v="Linie 30"/>
    <n v="5030"/>
  </r>
  <r>
    <x v="1"/>
    <x v="0"/>
    <n v="58000555"/>
    <x v="858"/>
    <d v="2021-09-23T00:00:00"/>
    <x v="2"/>
    <n v="7000123350"/>
    <n v="4439"/>
    <x v="2"/>
    <x v="2"/>
    <n v="42614.400000000001"/>
    <n v="33.995899999999999"/>
    <n v="150907.80009999999"/>
    <x v="5"/>
    <x v="2"/>
    <s v="Linie 31"/>
    <n v="5031"/>
  </r>
  <r>
    <x v="1"/>
    <x v="0"/>
    <n v="58000639"/>
    <x v="644"/>
    <d v="2021-09-23T00:00:00"/>
    <x v="2"/>
    <n v="7000124843"/>
    <n v="374"/>
    <x v="2"/>
    <x v="0"/>
    <n v="504.9"/>
    <n v="14.490500000000001"/>
    <n v="7316.2534500000002"/>
    <x v="8"/>
    <x v="5"/>
    <s v="Linie 23"/>
    <n v="5023"/>
  </r>
  <r>
    <x v="1"/>
    <x v="0"/>
    <n v="58000653"/>
    <x v="232"/>
    <d v="2021-09-23T00:00:00"/>
    <x v="2"/>
    <n v="7000124700"/>
    <n v="204"/>
    <x v="2"/>
    <x v="0"/>
    <n v="204"/>
    <n v="11.0871"/>
    <n v="2261.7683999999999"/>
    <x v="8"/>
    <x v="5"/>
    <s v="Linie 20"/>
    <n v="5020"/>
  </r>
  <r>
    <x v="1"/>
    <x v="0"/>
    <n v="58000658"/>
    <x v="860"/>
    <d v="2021-09-23T00:00:00"/>
    <x v="2"/>
    <n v="7000124846"/>
    <n v="408"/>
    <x v="2"/>
    <x v="0"/>
    <n v="550.79999999999995"/>
    <n v="14.4938"/>
    <n v="7983.1850400000003"/>
    <x v="8"/>
    <x v="5"/>
    <s v="Linie 23"/>
    <n v="5023"/>
  </r>
  <r>
    <x v="1"/>
    <x v="0"/>
    <n v="58000671"/>
    <x v="510"/>
    <d v="2021-09-23T00:00:00"/>
    <x v="2"/>
    <n v="7000124848"/>
    <n v="34"/>
    <x v="2"/>
    <x v="0"/>
    <n v="45.9"/>
    <n v="14.490500000000001"/>
    <n v="665.11395000000005"/>
    <x v="8"/>
    <x v="5"/>
    <s v="Linie 23"/>
    <n v="5023"/>
  </r>
  <r>
    <x v="1"/>
    <x v="0"/>
    <n v="58000683"/>
    <x v="511"/>
    <d v="2021-09-23T00:00:00"/>
    <x v="2"/>
    <n v="7000124849"/>
    <n v="34"/>
    <x v="2"/>
    <x v="0"/>
    <n v="45.9"/>
    <n v="14.491199999999999"/>
    <n v="665.14607999999998"/>
    <x v="8"/>
    <x v="5"/>
    <s v="Linie 23"/>
    <n v="5023"/>
  </r>
  <r>
    <x v="1"/>
    <x v="0"/>
    <n v="58000697"/>
    <x v="861"/>
    <d v="2021-09-23T00:00:00"/>
    <x v="2"/>
    <n v="7000124853"/>
    <n v="68"/>
    <x v="2"/>
    <x v="0"/>
    <n v="91.8"/>
    <n v="14.4877"/>
    <n v="1329.9708599999999"/>
    <x v="8"/>
    <x v="5"/>
    <s v="Linie 23"/>
    <n v="5023"/>
  </r>
  <r>
    <x v="1"/>
    <x v="0"/>
    <n v="58000705"/>
    <x v="399"/>
    <d v="2021-09-23T00:00:00"/>
    <x v="2"/>
    <n v="7000124705"/>
    <n v="136"/>
    <x v="2"/>
    <x v="0"/>
    <n v="136"/>
    <n v="11.067"/>
    <n v="1505.1120000000001"/>
    <x v="8"/>
    <x v="5"/>
    <s v="Linie 20"/>
    <n v="5020"/>
  </r>
  <r>
    <x v="1"/>
    <x v="0"/>
    <n v="58000709"/>
    <x v="705"/>
    <d v="2021-09-23T00:00:00"/>
    <x v="2"/>
    <n v="7000124855"/>
    <n v="170"/>
    <x v="2"/>
    <x v="0"/>
    <n v="229.5"/>
    <n v="14.4895"/>
    <n v="3325.3402500000002"/>
    <x v="8"/>
    <x v="5"/>
    <s v="Linie 23"/>
    <n v="5023"/>
  </r>
  <r>
    <x v="1"/>
    <x v="0"/>
    <n v="58000736"/>
    <x v="862"/>
    <d v="2021-09-23T00:00:00"/>
    <x v="2"/>
    <n v="7000124858"/>
    <n v="68"/>
    <x v="2"/>
    <x v="0"/>
    <n v="91.8"/>
    <n v="14.4909"/>
    <n v="1330.2646199999999"/>
    <x v="8"/>
    <x v="5"/>
    <s v="Linie 23"/>
    <n v="5023"/>
  </r>
  <r>
    <x v="1"/>
    <x v="0"/>
    <n v="58000739"/>
    <x v="512"/>
    <d v="2021-09-23T00:00:00"/>
    <x v="2"/>
    <n v="7000124826"/>
    <n v="136"/>
    <x v="2"/>
    <x v="0"/>
    <n v="163.19999999999999"/>
    <n v="7.6052999999999997"/>
    <n v="1241.18496"/>
    <x v="8"/>
    <x v="5"/>
    <s v="Linie 22"/>
    <n v="5022"/>
  </r>
  <r>
    <x v="1"/>
    <x v="0"/>
    <n v="58000756"/>
    <x v="794"/>
    <d v="2021-09-23T00:00:00"/>
    <x v="2"/>
    <n v="7000124708"/>
    <n v="170"/>
    <x v="2"/>
    <x v="0"/>
    <n v="170"/>
    <n v="11.058299999999999"/>
    <n v="1879.9110000000001"/>
    <x v="8"/>
    <x v="5"/>
    <s v="Linie 20"/>
    <n v="5020"/>
  </r>
  <r>
    <x v="1"/>
    <x v="0"/>
    <n v="58000761"/>
    <x v="513"/>
    <d v="2021-09-23T00:00:00"/>
    <x v="2"/>
    <n v="7000124865"/>
    <n v="272"/>
    <x v="2"/>
    <x v="0"/>
    <n v="367.2"/>
    <n v="14.4718"/>
    <n v="5314.0449600000002"/>
    <x v="8"/>
    <x v="5"/>
    <s v="Linie 23"/>
    <n v="5023"/>
  </r>
  <r>
    <x v="1"/>
    <x v="0"/>
    <n v="58000765"/>
    <x v="707"/>
    <d v="2021-09-23T00:00:00"/>
    <x v="2"/>
    <n v="7000124827"/>
    <n v="170"/>
    <x v="2"/>
    <x v="0"/>
    <n v="204"/>
    <n v="7.6036000000000001"/>
    <n v="1551.1343999999999"/>
    <x v="8"/>
    <x v="5"/>
    <s v="Linie 22"/>
    <n v="5022"/>
  </r>
  <r>
    <x v="1"/>
    <x v="0"/>
    <n v="58000772"/>
    <x v="406"/>
    <d v="2021-09-23T00:00:00"/>
    <x v="2"/>
    <n v="7000124747"/>
    <n v="238"/>
    <x v="2"/>
    <x v="0"/>
    <n v="235.62"/>
    <n v="7.2915999999999999"/>
    <n v="1718.0467920000001"/>
    <x v="8"/>
    <x v="5"/>
    <s v="Linie 21"/>
    <n v="5021"/>
  </r>
  <r>
    <x v="1"/>
    <x v="0"/>
    <n v="58000826"/>
    <x v="515"/>
    <d v="2021-09-23T00:00:00"/>
    <x v="2"/>
    <n v="7000124868"/>
    <n v="3060"/>
    <x v="2"/>
    <x v="0"/>
    <n v="4131"/>
    <n v="14.4465"/>
    <n v="59678.491499999996"/>
    <x v="8"/>
    <x v="5"/>
    <s v="Linie 23"/>
    <n v="5023"/>
  </r>
  <r>
    <x v="1"/>
    <x v="0"/>
    <n v="58000838"/>
    <x v="516"/>
    <d v="2021-09-23T00:00:00"/>
    <x v="2"/>
    <n v="7000124828"/>
    <n v="1955"/>
    <x v="2"/>
    <x v="0"/>
    <n v="2346"/>
    <n v="7.5674999999999999"/>
    <n v="17753.355"/>
    <x v="8"/>
    <x v="5"/>
    <s v="Linie 22"/>
    <n v="5022"/>
  </r>
  <r>
    <x v="1"/>
    <x v="0"/>
    <n v="58000845"/>
    <x v="596"/>
    <d v="2021-09-23T00:00:00"/>
    <x v="2"/>
    <n v="7000124841"/>
    <n v="3400"/>
    <x v="2"/>
    <x v="0"/>
    <n v="3400"/>
    <n v="9.4031000000000002"/>
    <n v="31970.54"/>
    <x v="8"/>
    <x v="5"/>
    <s v="Linie 21"/>
    <n v="5021"/>
  </r>
  <r>
    <x v="1"/>
    <x v="0"/>
    <n v="58000846"/>
    <x v="708"/>
    <d v="2021-09-23T00:00:00"/>
    <x v="2"/>
    <n v="7000124751"/>
    <n v="1445"/>
    <x v="2"/>
    <x v="0"/>
    <n v="1430.55"/>
    <n v="7.2548000000000004"/>
    <n v="10378.354139999999"/>
    <x v="8"/>
    <x v="5"/>
    <s v="Linie 21"/>
    <n v="5021"/>
  </r>
  <r>
    <x v="1"/>
    <x v="0"/>
    <n v="58000866"/>
    <x v="262"/>
    <d v="2021-09-23T00:00:00"/>
    <x v="2"/>
    <n v="7000124715"/>
    <n v="102"/>
    <x v="2"/>
    <x v="0"/>
    <n v="102"/>
    <n v="11.060499999999999"/>
    <n v="1128.171"/>
    <x v="8"/>
    <x v="5"/>
    <s v="Linie 20"/>
    <n v="5020"/>
  </r>
  <r>
    <x v="1"/>
    <x v="0"/>
    <n v="58000874"/>
    <x v="263"/>
    <d v="2021-09-23T00:00:00"/>
    <x v="2"/>
    <n v="7000124463"/>
    <n v="945"/>
    <x v="2"/>
    <x v="2"/>
    <n v="7938"/>
    <n v="30.3947"/>
    <n v="28722.9915"/>
    <x v="7"/>
    <x v="4"/>
    <s v="Subunternehmer"/>
    <n v="9999"/>
  </r>
  <r>
    <x v="1"/>
    <x v="0"/>
    <n v="58000884"/>
    <x v="795"/>
    <d v="2021-09-23T00:00:00"/>
    <x v="2"/>
    <n v="7000124876"/>
    <n v="272"/>
    <x v="2"/>
    <x v="0"/>
    <n v="367.2"/>
    <n v="14.4894"/>
    <n v="5320.5076799999997"/>
    <x v="8"/>
    <x v="5"/>
    <s v="Linie 23"/>
    <n v="5023"/>
  </r>
  <r>
    <x v="1"/>
    <x v="0"/>
    <n v="58000887"/>
    <x v="411"/>
    <d v="2021-09-23T00:00:00"/>
    <x v="2"/>
    <n v="7000124717"/>
    <n v="136"/>
    <x v="2"/>
    <x v="0"/>
    <n v="136"/>
    <n v="11.056900000000001"/>
    <n v="1503.7384"/>
    <x v="8"/>
    <x v="5"/>
    <s v="Linie 20"/>
    <n v="5020"/>
  </r>
  <r>
    <x v="1"/>
    <x v="0"/>
    <n v="58000891"/>
    <x v="864"/>
    <d v="2021-09-23T00:00:00"/>
    <x v="2"/>
    <n v="7000124878"/>
    <n v="136"/>
    <x v="2"/>
    <x v="0"/>
    <n v="183.6"/>
    <n v="14.4916"/>
    <n v="2660.6577600000001"/>
    <x v="8"/>
    <x v="5"/>
    <s v="Linie 23"/>
    <n v="5023"/>
  </r>
  <r>
    <x v="1"/>
    <x v="0"/>
    <n v="58000895"/>
    <x v="412"/>
    <d v="2021-09-23T00:00:00"/>
    <x v="2"/>
    <n v="7000124719"/>
    <n v="1088"/>
    <x v="2"/>
    <x v="0"/>
    <n v="1088"/>
    <n v="11.069900000000001"/>
    <n v="12044.0512"/>
    <x v="8"/>
    <x v="5"/>
    <s v="Linie 20"/>
    <n v="5020"/>
  </r>
  <r>
    <x v="1"/>
    <x v="0"/>
    <n v="58000900"/>
    <x v="866"/>
    <d v="2021-09-23T00:00:00"/>
    <x v="2"/>
    <n v="7000124559"/>
    <n v="1456"/>
    <x v="2"/>
    <x v="2"/>
    <n v="3494.4"/>
    <n v="23.767299999999999"/>
    <n v="34605.188800000004"/>
    <x v="7"/>
    <x v="4"/>
    <s v="Subunternehmer"/>
    <n v="9999"/>
  </r>
  <r>
    <x v="1"/>
    <x v="0"/>
    <n v="58000910"/>
    <x v="868"/>
    <d v="2021-09-23T00:00:00"/>
    <x v="2"/>
    <n v="7000124881"/>
    <n v="1292"/>
    <x v="2"/>
    <x v="0"/>
    <n v="1744.2"/>
    <n v="14.4887"/>
    <n v="25271.19054"/>
    <x v="8"/>
    <x v="5"/>
    <s v="Linie 23"/>
    <n v="5023"/>
  </r>
  <r>
    <x v="1"/>
    <x v="0"/>
    <n v="58000918"/>
    <x v="574"/>
    <d v="2021-09-23T00:00:00"/>
    <x v="2"/>
    <n v="7000124999"/>
    <n v="1900"/>
    <x v="2"/>
    <x v="2"/>
    <n v="18240"/>
    <n v="33.941699999999997"/>
    <n v="64489.23"/>
    <x v="5"/>
    <x v="2"/>
    <s v="Linie 30"/>
    <n v="5030"/>
  </r>
  <r>
    <x v="1"/>
    <x v="0"/>
    <n v="58000950"/>
    <x v="796"/>
    <d v="2021-09-23T00:00:00"/>
    <x v="2"/>
    <n v="7000124882"/>
    <n v="204"/>
    <x v="2"/>
    <x v="0"/>
    <n v="275.39999999999998"/>
    <n v="14.4887"/>
    <n v="3990.1879800000002"/>
    <x v="8"/>
    <x v="5"/>
    <s v="Linie 23"/>
    <n v="5023"/>
  </r>
  <r>
    <x v="1"/>
    <x v="0"/>
    <n v="58000955"/>
    <x v="519"/>
    <d v="2021-09-23T00:00:00"/>
    <x v="2"/>
    <n v="7000124830"/>
    <n v="136"/>
    <x v="2"/>
    <x v="0"/>
    <n v="163.19999999999999"/>
    <n v="7.6059999999999999"/>
    <n v="1241.2991999999999"/>
    <x v="8"/>
    <x v="5"/>
    <s v="Linie 22"/>
    <n v="5022"/>
  </r>
  <r>
    <x v="1"/>
    <x v="0"/>
    <n v="58000998"/>
    <x v="713"/>
    <d v="2021-09-23T00:00:00"/>
    <x v="2"/>
    <n v="7000124770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23T00:00:00"/>
    <x v="2"/>
    <n v="7000124726"/>
    <n v="1953"/>
    <x v="2"/>
    <x v="0"/>
    <n v="1874.88"/>
    <n v="8.9006000000000007"/>
    <n v="16687.556928000002"/>
    <x v="8"/>
    <x v="5"/>
    <s v="Linie 20"/>
    <n v="5020"/>
  </r>
  <r>
    <x v="1"/>
    <x v="0"/>
    <n v="58001013"/>
    <x v="422"/>
    <d v="2021-09-23T00:00:00"/>
    <x v="2"/>
    <n v="7000124773"/>
    <n v="68"/>
    <x v="2"/>
    <x v="0"/>
    <n v="67.319999999999993"/>
    <n v="7.32"/>
    <n v="492.7824"/>
    <x v="8"/>
    <x v="5"/>
    <s v="Linie 21"/>
    <n v="5021"/>
  </r>
  <r>
    <x v="1"/>
    <x v="0"/>
    <n v="58001016"/>
    <x v="522"/>
    <d v="2021-09-23T00:00:00"/>
    <x v="2"/>
    <n v="7000124774"/>
    <n v="204"/>
    <x v="2"/>
    <x v="0"/>
    <n v="201.96"/>
    <n v="7.7843"/>
    <n v="1572.1172280000001"/>
    <x v="8"/>
    <x v="5"/>
    <s v="Linie 21"/>
    <n v="5021"/>
  </r>
  <r>
    <x v="1"/>
    <x v="0"/>
    <n v="58001021"/>
    <x v="423"/>
    <d v="2021-09-23T00:00:00"/>
    <x v="2"/>
    <n v="7000124775"/>
    <n v="272"/>
    <x v="2"/>
    <x v="0"/>
    <n v="269.27999999999997"/>
    <n v="7.3174999999999999"/>
    <n v="1970.4564"/>
    <x v="8"/>
    <x v="5"/>
    <s v="Linie 21"/>
    <n v="5021"/>
  </r>
  <r>
    <x v="1"/>
    <x v="0"/>
    <n v="58001022"/>
    <x v="523"/>
    <d v="2021-09-23T00:00:00"/>
    <x v="2"/>
    <n v="7000124776"/>
    <n v="1870"/>
    <x v="2"/>
    <x v="0"/>
    <n v="1851.3"/>
    <n v="7.7476000000000003"/>
    <n v="14343.131880000001"/>
    <x v="8"/>
    <x v="5"/>
    <s v="Linie 21"/>
    <n v="5021"/>
  </r>
  <r>
    <x v="1"/>
    <x v="0"/>
    <n v="58001033"/>
    <x v="425"/>
    <d v="2021-09-23T00:00:00"/>
    <x v="2"/>
    <n v="7000124779"/>
    <n v="238"/>
    <x v="2"/>
    <x v="0"/>
    <n v="235.62"/>
    <n v="7.2614999999999998"/>
    <n v="1710.95463"/>
    <x v="8"/>
    <x v="5"/>
    <s v="Linie 21"/>
    <n v="5021"/>
  </r>
  <r>
    <x v="1"/>
    <x v="0"/>
    <n v="58001036"/>
    <x v="427"/>
    <d v="2021-09-23T00:00:00"/>
    <x v="2"/>
    <n v="7000124729"/>
    <n v="136"/>
    <x v="2"/>
    <x v="0"/>
    <n v="136"/>
    <n v="11.1112"/>
    <n v="1511.1232"/>
    <x v="8"/>
    <x v="5"/>
    <s v="Linie 20"/>
    <n v="5020"/>
  </r>
  <r>
    <x v="1"/>
    <x v="0"/>
    <n v="58001050"/>
    <x v="430"/>
    <d v="2021-09-23T00:00:00"/>
    <x v="2"/>
    <n v="7000124784"/>
    <n v="204"/>
    <x v="2"/>
    <x v="0"/>
    <n v="201.96"/>
    <n v="7.2619999999999996"/>
    <n v="1466.6335200000001"/>
    <x v="8"/>
    <x v="5"/>
    <s v="Linie 21"/>
    <n v="5021"/>
  </r>
  <r>
    <x v="1"/>
    <x v="0"/>
    <n v="58001052"/>
    <x v="431"/>
    <d v="2021-09-23T00:00:00"/>
    <x v="2"/>
    <n v="7000124785"/>
    <n v="68"/>
    <x v="2"/>
    <x v="0"/>
    <n v="67.319999999999993"/>
    <n v="7.3166000000000002"/>
    <n v="492.55351200000001"/>
    <x v="8"/>
    <x v="5"/>
    <s v="Linie 21"/>
    <n v="5021"/>
  </r>
  <r>
    <x v="1"/>
    <x v="0"/>
    <n v="58001069"/>
    <x v="874"/>
    <d v="2021-09-23T00:00:00"/>
    <x v="2"/>
    <n v="7000124891"/>
    <n v="306"/>
    <x v="2"/>
    <x v="0"/>
    <n v="413.1"/>
    <n v="14.4895"/>
    <n v="5985.6124499999996"/>
    <x v="8"/>
    <x v="5"/>
    <s v="Linie 23"/>
    <n v="5023"/>
  </r>
  <r>
    <x v="1"/>
    <x v="0"/>
    <n v="58001071"/>
    <x v="432"/>
    <d v="2021-09-23T00:00:00"/>
    <x v="2"/>
    <n v="7000123665"/>
    <n v="510"/>
    <x v="2"/>
    <x v="0"/>
    <n v="663"/>
    <n v="7.1657999999999999"/>
    <n v="4750.9254000000001"/>
    <x v="4"/>
    <x v="1"/>
    <s v="Linie 36"/>
    <n v="5036"/>
  </r>
  <r>
    <x v="1"/>
    <x v="0"/>
    <n v="58001075"/>
    <x v="974"/>
    <d v="2021-09-23T00:00:00"/>
    <x v="2"/>
    <n v="7000124494"/>
    <n v="178"/>
    <x v="2"/>
    <x v="2"/>
    <n v="1537.92"/>
    <n v="32.654499999999999"/>
    <n v="5812.5010000000002"/>
    <x v="3"/>
    <x v="1"/>
    <s v="Linie 1"/>
    <n v="5001"/>
  </r>
  <r>
    <x v="1"/>
    <x v="0"/>
    <n v="58001078"/>
    <x v="433"/>
    <d v="2021-09-23T00:00:00"/>
    <x v="2"/>
    <n v="7000124788"/>
    <n v="68"/>
    <x v="2"/>
    <x v="0"/>
    <n v="67.319999999999993"/>
    <n v="7.3174999999999999"/>
    <n v="492.61410000000001"/>
    <x v="8"/>
    <x v="5"/>
    <s v="Linie 21"/>
    <n v="5021"/>
  </r>
  <r>
    <x v="1"/>
    <x v="0"/>
    <n v="58001081"/>
    <x v="717"/>
    <d v="2021-09-23T00:00:00"/>
    <x v="2"/>
    <n v="7000124834"/>
    <n v="1088"/>
    <x v="2"/>
    <x v="0"/>
    <n v="1305.5999999999999"/>
    <n v="7.6127000000000002"/>
    <n v="9939.1411200000002"/>
    <x v="8"/>
    <x v="5"/>
    <s v="Linie 22"/>
    <n v="5022"/>
  </r>
  <r>
    <x v="1"/>
    <x v="0"/>
    <n v="58001082"/>
    <x v="434"/>
    <d v="2021-09-23T00:00:00"/>
    <x v="2"/>
    <n v="7000124731"/>
    <n v="204"/>
    <x v="2"/>
    <x v="0"/>
    <n v="204"/>
    <n v="11.0677"/>
    <n v="2257.8108000000002"/>
    <x v="8"/>
    <x v="5"/>
    <s v="Linie 20"/>
    <n v="5020"/>
  </r>
  <r>
    <x v="1"/>
    <x v="0"/>
    <n v="58001091"/>
    <x v="524"/>
    <d v="2021-09-23T00:00:00"/>
    <x v="2"/>
    <n v="7000124789"/>
    <n v="272"/>
    <x v="2"/>
    <x v="0"/>
    <n v="269.27999999999997"/>
    <n v="7.2595999999999998"/>
    <n v="1954.865088"/>
    <x v="8"/>
    <x v="5"/>
    <s v="Linie 21"/>
    <n v="5021"/>
  </r>
  <r>
    <x v="1"/>
    <x v="0"/>
    <n v="58001100"/>
    <x v="526"/>
    <d v="2021-09-23T00:00:00"/>
    <x v="2"/>
    <n v="7000124893"/>
    <n v="68"/>
    <x v="2"/>
    <x v="0"/>
    <n v="91.8"/>
    <n v="14.4877"/>
    <n v="1329.9708599999999"/>
    <x v="8"/>
    <x v="5"/>
    <s v="Linie 23"/>
    <n v="5023"/>
  </r>
  <r>
    <x v="1"/>
    <x v="0"/>
    <n v="58001113"/>
    <x v="530"/>
    <d v="2021-09-23T00:00:00"/>
    <x v="2"/>
    <n v="7000124954"/>
    <n v="34"/>
    <x v="2"/>
    <x v="0"/>
    <n v="33.659999999999997"/>
    <n v="7.8128000000000002"/>
    <n v="262.97884800000003"/>
    <x v="8"/>
    <x v="5"/>
    <s v="Linie 21"/>
    <n v="5021"/>
  </r>
  <r>
    <x v="1"/>
    <x v="0"/>
    <n v="58001115"/>
    <x v="531"/>
    <d v="2021-09-23T00:00:00"/>
    <x v="2"/>
    <n v="7000124956"/>
    <n v="34"/>
    <x v="2"/>
    <x v="0"/>
    <n v="33.659999999999997"/>
    <n v="7.2621000000000002"/>
    <n v="244.442286"/>
    <x v="8"/>
    <x v="5"/>
    <s v="Linie 21"/>
    <n v="5021"/>
  </r>
  <r>
    <x v="1"/>
    <x v="0"/>
    <n v="58001117"/>
    <x v="601"/>
    <d v="2021-09-23T00:00:00"/>
    <x v="2"/>
    <n v="7000124972"/>
    <n v="34"/>
    <x v="2"/>
    <x v="0"/>
    <n v="34"/>
    <n v="9.4724000000000004"/>
    <n v="322.0616"/>
    <x v="8"/>
    <x v="5"/>
    <s v="Linie 21"/>
    <n v="5021"/>
  </r>
  <r>
    <x v="1"/>
    <x v="0"/>
    <n v="58001119"/>
    <x v="532"/>
    <d v="2021-09-23T00:00:00"/>
    <x v="2"/>
    <n v="7000124966"/>
    <n v="34"/>
    <x v="2"/>
    <x v="0"/>
    <n v="45.9"/>
    <n v="14.492699999999999"/>
    <n v="665.21492999999998"/>
    <x v="8"/>
    <x v="5"/>
    <s v="Linie 23"/>
    <n v="5023"/>
  </r>
  <r>
    <x v="1"/>
    <x v="0"/>
    <n v="58001122"/>
    <x v="1070"/>
    <d v="2021-09-23T00:00:00"/>
    <x v="2"/>
    <n v="7000124953"/>
    <n v="34"/>
    <x v="2"/>
    <x v="0"/>
    <n v="34"/>
    <n v="11.082100000000001"/>
    <n v="376.79140000000001"/>
    <x v="8"/>
    <x v="5"/>
    <s v="Linie 20"/>
    <n v="5020"/>
  </r>
  <r>
    <x v="1"/>
    <x v="0"/>
    <n v="58001133"/>
    <x v="443"/>
    <d v="2021-09-23T00:00:00"/>
    <x v="2"/>
    <n v="7000124959"/>
    <n v="34"/>
    <x v="2"/>
    <x v="0"/>
    <n v="33.659999999999997"/>
    <n v="7.3209999999999997"/>
    <n v="246.42486"/>
    <x v="8"/>
    <x v="5"/>
    <s v="Linie 21"/>
    <n v="5021"/>
  </r>
  <r>
    <x v="1"/>
    <x v="0"/>
    <n v="58001134"/>
    <x v="948"/>
    <d v="2021-09-23T00:00:00"/>
    <x v="2"/>
    <n v="7000124964"/>
    <n v="34"/>
    <x v="2"/>
    <x v="0"/>
    <n v="40.799999999999997"/>
    <n v="7.6071999999999997"/>
    <n v="310.37376"/>
    <x v="8"/>
    <x v="5"/>
    <s v="Linie 22"/>
    <n v="5022"/>
  </r>
  <r>
    <x v="1"/>
    <x v="0"/>
    <n v="58001137"/>
    <x v="444"/>
    <d v="2021-09-23T00:00:00"/>
    <x v="2"/>
    <n v="7000124793"/>
    <n v="34"/>
    <x v="2"/>
    <x v="0"/>
    <n v="33.659999999999997"/>
    <n v="7.3181000000000003"/>
    <n v="246.327246"/>
    <x v="8"/>
    <x v="5"/>
    <s v="Linie 21"/>
    <n v="5021"/>
  </r>
  <r>
    <x v="1"/>
    <x v="0"/>
    <n v="58001138"/>
    <x v="535"/>
    <d v="2021-09-23T00:00:00"/>
    <x v="2"/>
    <n v="7000124794"/>
    <n v="68"/>
    <x v="2"/>
    <x v="0"/>
    <n v="67.319999999999993"/>
    <n v="7.2958999999999996"/>
    <n v="491.159988"/>
    <x v="8"/>
    <x v="5"/>
    <s v="Linie 21"/>
    <n v="5021"/>
  </r>
  <r>
    <x v="1"/>
    <x v="0"/>
    <n v="58001145"/>
    <x v="1024"/>
    <d v="2021-09-23T00:00:00"/>
    <x v="2"/>
    <n v="7000124495"/>
    <n v="269"/>
    <x v="2"/>
    <x v="2"/>
    <n v="2324.16"/>
    <n v="38.322899999999997"/>
    <n v="10308.8601"/>
    <x v="3"/>
    <x v="1"/>
    <s v="Linie 1"/>
    <n v="5001"/>
  </r>
  <r>
    <x v="1"/>
    <x v="0"/>
    <m/>
    <x v="120"/>
    <d v="2021-09-23T00:00:00"/>
    <x v="2"/>
    <n v="7000123301"/>
    <n v="0"/>
    <x v="3"/>
    <x v="3"/>
    <n v="0"/>
    <n v="0"/>
    <n v="0"/>
    <x v="0"/>
    <x v="0"/>
    <s v="Große Schneidemaschine Lachnit"/>
    <n v="1100"/>
  </r>
  <r>
    <x v="1"/>
    <x v="0"/>
    <m/>
    <x v="121"/>
    <d v="2021-09-23T00:00:00"/>
    <x v="2"/>
    <n v="7000119908"/>
    <n v="0"/>
    <x v="3"/>
    <x v="3"/>
    <n v="0"/>
    <n v="0"/>
    <n v="0"/>
    <x v="0"/>
    <x v="0"/>
    <s v="Kleine Schneidemaschine Käseteiler"/>
    <n v="1200"/>
  </r>
  <r>
    <x v="1"/>
    <x v="0"/>
    <m/>
    <x v="123"/>
    <d v="2021-09-23T00:00:00"/>
    <x v="2"/>
    <n v="7000125010"/>
    <n v="0"/>
    <x v="3"/>
    <x v="3"/>
    <n v="0"/>
    <n v="0"/>
    <n v="0"/>
    <x v="2"/>
    <x v="0"/>
    <s v="Thrun 2"/>
    <n v="2030"/>
  </r>
  <r>
    <x v="1"/>
    <x v="0"/>
    <m/>
    <x v="124"/>
    <d v="2021-09-23T00:00:00"/>
    <x v="2"/>
    <n v="7000125059"/>
    <n v="0"/>
    <x v="3"/>
    <x v="3"/>
    <n v="0"/>
    <n v="0"/>
    <n v="0"/>
    <x v="2"/>
    <x v="0"/>
    <s v="Mischer 1"/>
    <n v="2040"/>
  </r>
  <r>
    <x v="1"/>
    <x v="0"/>
    <m/>
    <x v="125"/>
    <d v="2021-09-23T00:00:00"/>
    <x v="2"/>
    <n v="7000125036"/>
    <n v="0"/>
    <x v="3"/>
    <x v="3"/>
    <n v="0"/>
    <n v="0"/>
    <n v="0"/>
    <x v="2"/>
    <x v="0"/>
    <s v="Mischer 2"/>
    <n v="2050"/>
  </r>
  <r>
    <x v="1"/>
    <x v="0"/>
    <m/>
    <x v="127"/>
    <d v="2021-09-23T00:00:00"/>
    <x v="2"/>
    <n v="7000125044"/>
    <n v="0"/>
    <x v="3"/>
    <x v="3"/>
    <n v="0"/>
    <n v="0"/>
    <n v="0"/>
    <x v="1"/>
    <x v="0"/>
    <s v="Füller unter M1"/>
    <n v="3010"/>
  </r>
  <r>
    <x v="1"/>
    <x v="0"/>
    <m/>
    <x v="128"/>
    <d v="2021-09-23T00:00:00"/>
    <x v="2"/>
    <n v="7000125032"/>
    <n v="0"/>
    <x v="3"/>
    <x v="3"/>
    <n v="0"/>
    <n v="0"/>
    <n v="0"/>
    <x v="1"/>
    <x v="0"/>
    <s v="Füller unter M2"/>
    <n v="3020"/>
  </r>
  <r>
    <x v="1"/>
    <x v="0"/>
    <m/>
    <x v="129"/>
    <d v="2021-09-23T00:00:00"/>
    <x v="2"/>
    <n v="7000124925"/>
    <n v="0"/>
    <x v="3"/>
    <x v="3"/>
    <n v="0"/>
    <n v="0"/>
    <n v="0"/>
    <x v="1"/>
    <x v="0"/>
    <s v="Füller unter Thrun 2"/>
    <n v="3030"/>
  </r>
  <r>
    <x v="1"/>
    <x v="0"/>
    <m/>
    <x v="1071"/>
    <d v="2021-09-23T00:00:00"/>
    <x v="2"/>
    <n v="7000123602"/>
    <n v="0"/>
    <x v="3"/>
    <x v="3"/>
    <n v="0"/>
    <n v="0"/>
    <n v="0"/>
    <x v="4"/>
    <x v="1"/>
    <s v="Linie 18"/>
    <n v="5018"/>
  </r>
  <r>
    <x v="1"/>
    <x v="0"/>
    <m/>
    <x v="132"/>
    <d v="2021-09-23T00:00:00"/>
    <x v="2"/>
    <n v="7000124732"/>
    <n v="0"/>
    <x v="3"/>
    <x v="3"/>
    <n v="0"/>
    <n v="0"/>
    <n v="0"/>
    <x v="8"/>
    <x v="5"/>
    <s v="Linie 20"/>
    <n v="5020"/>
  </r>
  <r>
    <x v="1"/>
    <x v="0"/>
    <m/>
    <x v="132"/>
    <d v="2021-09-23T00:00:00"/>
    <x v="2"/>
    <n v="7000124733"/>
    <n v="0"/>
    <x v="3"/>
    <x v="3"/>
    <n v="0"/>
    <n v="0"/>
    <n v="0"/>
    <x v="8"/>
    <x v="5"/>
    <s v="Linie 20"/>
    <n v="5020"/>
  </r>
  <r>
    <x v="1"/>
    <x v="0"/>
    <m/>
    <x v="453"/>
    <d v="2021-09-23T00:00:00"/>
    <x v="2"/>
    <n v="7000124800"/>
    <n v="0"/>
    <x v="3"/>
    <x v="3"/>
    <n v="0"/>
    <n v="0"/>
    <n v="0"/>
    <x v="8"/>
    <x v="5"/>
    <s v="Linie 21"/>
    <n v="5021"/>
  </r>
  <r>
    <x v="1"/>
    <x v="0"/>
    <m/>
    <x v="137"/>
    <d v="2021-09-23T00:00:00"/>
    <x v="2"/>
    <n v="7000123684"/>
    <n v="0"/>
    <x v="3"/>
    <x v="3"/>
    <n v="0"/>
    <n v="0"/>
    <n v="0"/>
    <x v="4"/>
    <x v="1"/>
    <s v="Linie 36"/>
    <n v="5036"/>
  </r>
  <r>
    <x v="1"/>
    <x v="0"/>
    <m/>
    <x v="1063"/>
    <d v="2021-09-23T00:00:00"/>
    <x v="2"/>
    <n v="7000122602"/>
    <n v="0"/>
    <x v="3"/>
    <x v="3"/>
    <n v="0"/>
    <n v="0"/>
    <n v="0"/>
    <x v="4"/>
    <x v="1"/>
    <s v="Linie 33"/>
    <n v="5033"/>
  </r>
  <r>
    <x v="1"/>
    <x v="0"/>
    <m/>
    <x v="293"/>
    <d v="2021-09-23T00:00:00"/>
    <x v="2"/>
    <n v="7000123689"/>
    <n v="0"/>
    <x v="3"/>
    <x v="3"/>
    <n v="0"/>
    <n v="0"/>
    <n v="0"/>
    <x v="4"/>
    <x v="1"/>
    <s v="Linie 36"/>
    <n v="5036"/>
  </r>
  <r>
    <x v="1"/>
    <x v="0"/>
    <n v="23500090"/>
    <x v="139"/>
    <d v="2021-09-24T00:00:00"/>
    <x v="2"/>
    <n v="7000122954"/>
    <n v="1844"/>
    <x v="0"/>
    <x v="0"/>
    <n v="1844"/>
    <n v="3.9115000000000002"/>
    <n v="7212.8059999999996"/>
    <x v="0"/>
    <x v="0"/>
    <s v="Große Schneidemaschine Lachnit"/>
    <n v="1100"/>
  </r>
  <r>
    <x v="1"/>
    <x v="0"/>
    <n v="23500091"/>
    <x v="140"/>
    <d v="2021-09-24T00:00:00"/>
    <x v="2"/>
    <n v="7000122955"/>
    <n v="1860"/>
    <x v="0"/>
    <x v="0"/>
    <n v="1860"/>
    <n v="3.9117999999999999"/>
    <n v="7275.9480000000003"/>
    <x v="0"/>
    <x v="0"/>
    <s v="Große Schneidemaschine Lachnit"/>
    <n v="1100"/>
  </r>
  <r>
    <x v="1"/>
    <x v="0"/>
    <n v="23500284"/>
    <x v="1"/>
    <d v="2021-09-24T00:00:00"/>
    <x v="2"/>
    <n v="7000125376"/>
    <n v="30"/>
    <x v="0"/>
    <x v="0"/>
    <n v="30"/>
    <n v="3.9931999999999999"/>
    <n v="119.79600000000001"/>
    <x v="0"/>
    <x v="0"/>
    <s v="Schmelze Zutatenvorb."/>
    <n v="1400"/>
  </r>
  <r>
    <x v="1"/>
    <x v="0"/>
    <n v="23500285"/>
    <x v="537"/>
    <d v="2021-09-24T00:00:00"/>
    <x v="2"/>
    <n v="7000125375"/>
    <n v="111"/>
    <x v="0"/>
    <x v="0"/>
    <n v="111"/>
    <n v="4.2819000000000003"/>
    <n v="475.29090000000002"/>
    <x v="0"/>
    <x v="0"/>
    <s v="Wolf Zutatenvorbereitung"/>
    <n v="1430"/>
  </r>
  <r>
    <x v="1"/>
    <x v="0"/>
    <n v="23500290"/>
    <x v="2"/>
    <d v="2021-09-24T00:00:00"/>
    <x v="2"/>
    <n v="7000125307"/>
    <n v="126"/>
    <x v="0"/>
    <x v="0"/>
    <n v="126"/>
    <n v="2.8834"/>
    <n v="363.30840000000001"/>
    <x v="0"/>
    <x v="0"/>
    <s v="Wolf Zutatenvorbereitung"/>
    <n v="1430"/>
  </r>
  <r>
    <x v="1"/>
    <x v="0"/>
    <n v="23500291"/>
    <x v="3"/>
    <d v="2021-09-24T00:00:00"/>
    <x v="2"/>
    <n v="7000125308"/>
    <n v="71"/>
    <x v="0"/>
    <x v="0"/>
    <n v="71"/>
    <n v="1.9869000000000001"/>
    <n v="141.06989999999999"/>
    <x v="0"/>
    <x v="0"/>
    <s v="Wolf Zutatenvorbereitung"/>
    <n v="1430"/>
  </r>
  <r>
    <x v="1"/>
    <x v="0"/>
    <n v="23500303"/>
    <x v="458"/>
    <d v="2021-09-24T00:00:00"/>
    <x v="2"/>
    <n v="7000125318"/>
    <n v="2071"/>
    <x v="0"/>
    <x v="0"/>
    <n v="2071"/>
    <n v="3.5335000000000001"/>
    <n v="7317.8784999999998"/>
    <x v="0"/>
    <x v="0"/>
    <s v="Rohware aus-/umpacken, vorbereiten"/>
    <n v="1300"/>
  </r>
  <r>
    <x v="1"/>
    <x v="0"/>
    <n v="23500304"/>
    <x v="459"/>
    <d v="2021-09-24T00:00:00"/>
    <x v="2"/>
    <n v="7000125319"/>
    <n v="3802.875"/>
    <x v="0"/>
    <x v="0"/>
    <n v="3802.875"/>
    <n v="3.7835000000000001"/>
    <n v="14388.177562999999"/>
    <x v="0"/>
    <x v="0"/>
    <s v="Rohware aus-/umpacken, vorbereiten"/>
    <n v="1300"/>
  </r>
  <r>
    <x v="1"/>
    <x v="0"/>
    <n v="23500305"/>
    <x v="4"/>
    <d v="2021-09-24T00:00:00"/>
    <x v="2"/>
    <n v="7000125309"/>
    <n v="290"/>
    <x v="0"/>
    <x v="0"/>
    <n v="290"/>
    <n v="4.4934000000000003"/>
    <n v="1303.086"/>
    <x v="0"/>
    <x v="0"/>
    <s v="Holac Zutatenvorbereitung"/>
    <n v="1410"/>
  </r>
  <r>
    <x v="1"/>
    <x v="0"/>
    <n v="23500306"/>
    <x v="5"/>
    <d v="2021-09-24T00:00:00"/>
    <x v="2"/>
    <n v="7000125310"/>
    <n v="60"/>
    <x v="0"/>
    <x v="0"/>
    <n v="60"/>
    <n v="2.0354000000000001"/>
    <n v="122.124"/>
    <x v="0"/>
    <x v="0"/>
    <s v="Wolf Zutatenvorbereitung"/>
    <n v="1430"/>
  </r>
  <r>
    <x v="1"/>
    <x v="0"/>
    <n v="23500307"/>
    <x v="6"/>
    <d v="2021-09-24T00:00:00"/>
    <x v="2"/>
    <n v="7000125311"/>
    <n v="213"/>
    <x v="0"/>
    <x v="0"/>
    <n v="213"/>
    <n v="2.9201000000000001"/>
    <n v="621.98130000000003"/>
    <x v="0"/>
    <x v="0"/>
    <s v="Wolf Zutatenvorbereitung"/>
    <n v="1430"/>
  </r>
  <r>
    <x v="1"/>
    <x v="0"/>
    <n v="23500354"/>
    <x v="7"/>
    <d v="2021-09-24T00:00:00"/>
    <x v="2"/>
    <n v="7000125312"/>
    <n v="0"/>
    <x v="0"/>
    <x v="0"/>
    <n v="0"/>
    <n v="4.5490000000000004"/>
    <n v="0"/>
    <x v="0"/>
    <x v="0"/>
    <s v="Holac Zutatenvorbereitung"/>
    <n v="1410"/>
  </r>
  <r>
    <x v="1"/>
    <x v="0"/>
    <n v="23500362"/>
    <x v="8"/>
    <d v="2021-09-24T00:00:00"/>
    <x v="2"/>
    <n v="7000125233"/>
    <n v="202"/>
    <x v="0"/>
    <x v="0"/>
    <n v="202"/>
    <n v="1.1600999999999999"/>
    <n v="234.34020000000001"/>
    <x v="0"/>
    <x v="0"/>
    <s v="Schälen"/>
    <n v="5903"/>
  </r>
  <r>
    <x v="1"/>
    <x v="0"/>
    <n v="23500369"/>
    <x v="146"/>
    <d v="2021-09-24T00:00:00"/>
    <x v="2"/>
    <n v="7000125234"/>
    <n v="21"/>
    <x v="0"/>
    <x v="0"/>
    <n v="21"/>
    <n v="1.1600999999999999"/>
    <n v="24.362100000000002"/>
    <x v="0"/>
    <x v="0"/>
    <s v="Schälen"/>
    <n v="5903"/>
  </r>
  <r>
    <x v="1"/>
    <x v="0"/>
    <n v="23500550"/>
    <x v="981"/>
    <d v="2021-09-24T00:00:00"/>
    <x v="2"/>
    <n v="7000123594"/>
    <n v="10092"/>
    <x v="1"/>
    <x v="1"/>
    <n v="1513.8"/>
    <n v="1.7815000000000001"/>
    <n v="17978.898000000001"/>
    <x v="4"/>
    <x v="1"/>
    <s v="Linie 18"/>
    <n v="5018"/>
  </r>
  <r>
    <x v="1"/>
    <x v="0"/>
    <n v="29600002"/>
    <x v="461"/>
    <d v="2021-09-24T00:00:00"/>
    <x v="2"/>
    <n v="7000125380"/>
    <n v="680"/>
    <x v="0"/>
    <x v="0"/>
    <n v="680"/>
    <n v="2"/>
    <n v="1360"/>
    <x v="0"/>
    <x v="0"/>
    <s v="Rohware aus-/umpacken, vorbereiten"/>
    <n v="1300"/>
  </r>
  <r>
    <x v="1"/>
    <x v="0"/>
    <n v="29600003"/>
    <x v="150"/>
    <d v="2021-09-24T00:00:00"/>
    <x v="2"/>
    <n v="7000125574"/>
    <n v="3557"/>
    <x v="0"/>
    <x v="0"/>
    <n v="3557"/>
    <n v="2.0516999999999999"/>
    <n v="7297.8968999999997"/>
    <x v="0"/>
    <x v="0"/>
    <s v="Rohware aus-/umpacken, vorbereiten"/>
    <n v="1300"/>
  </r>
  <r>
    <x v="1"/>
    <x v="0"/>
    <n v="29600004"/>
    <x v="302"/>
    <d v="2021-09-24T00:00:00"/>
    <x v="2"/>
    <n v="7000125322"/>
    <n v="4360"/>
    <x v="0"/>
    <x v="0"/>
    <n v="4360"/>
    <n v="2.0175999999999998"/>
    <n v="8796.7360000000008"/>
    <x v="0"/>
    <x v="0"/>
    <s v="Rohware aus-/umpacken, vorbereiten"/>
    <n v="1300"/>
  </r>
  <r>
    <x v="1"/>
    <x v="0"/>
    <n v="29600004"/>
    <x v="302"/>
    <d v="2021-09-24T00:00:00"/>
    <x v="2"/>
    <n v="7000125575"/>
    <n v="3405"/>
    <x v="0"/>
    <x v="0"/>
    <n v="3405"/>
    <n v="2.0175999999999998"/>
    <n v="6869.9279999999999"/>
    <x v="0"/>
    <x v="0"/>
    <s v="Rohware aus-/umpacken, vorbereiten"/>
    <n v="1300"/>
  </r>
  <r>
    <x v="1"/>
    <x v="0"/>
    <n v="29600005"/>
    <x v="151"/>
    <d v="2021-09-24T00:00:00"/>
    <x v="2"/>
    <n v="7000125325"/>
    <n v="2302.79"/>
    <x v="0"/>
    <x v="0"/>
    <n v="2302.79"/>
    <n v="2"/>
    <n v="4605.58"/>
    <x v="0"/>
    <x v="0"/>
    <s v="Rohware aus-/umpacken, vorbereiten"/>
    <n v="1300"/>
  </r>
  <r>
    <x v="1"/>
    <x v="0"/>
    <n v="29600005"/>
    <x v="151"/>
    <d v="2021-09-24T00:00:00"/>
    <x v="2"/>
    <n v="7000125576"/>
    <n v="1111"/>
    <x v="0"/>
    <x v="0"/>
    <n v="1111"/>
    <n v="2"/>
    <n v="2222"/>
    <x v="0"/>
    <x v="0"/>
    <s v="Rohware aus-/umpacken, vorbereiten"/>
    <n v="1300"/>
  </r>
  <r>
    <x v="1"/>
    <x v="0"/>
    <n v="29600007"/>
    <x v="152"/>
    <d v="2021-09-24T00:00:00"/>
    <x v="2"/>
    <n v="7000125327"/>
    <n v="828.17"/>
    <x v="0"/>
    <x v="0"/>
    <n v="828.17"/>
    <n v="0.5"/>
    <n v="414.08499999999998"/>
    <x v="0"/>
    <x v="0"/>
    <s v="Rohware aus-/umpacken, vorbereiten"/>
    <n v="1300"/>
  </r>
  <r>
    <x v="1"/>
    <x v="0"/>
    <n v="29600007"/>
    <x v="152"/>
    <d v="2021-09-24T00:00:00"/>
    <x v="2"/>
    <n v="7000125577"/>
    <n v="135"/>
    <x v="0"/>
    <x v="0"/>
    <n v="135"/>
    <n v="0.5"/>
    <n v="67.5"/>
    <x v="0"/>
    <x v="0"/>
    <s v="Rohware aus-/umpacken, vorbereiten"/>
    <n v="1300"/>
  </r>
  <r>
    <x v="1"/>
    <x v="0"/>
    <n v="29600009"/>
    <x v="303"/>
    <d v="2021-09-24T00:00:00"/>
    <x v="2"/>
    <n v="7000125328"/>
    <n v="39"/>
    <x v="0"/>
    <x v="0"/>
    <n v="39"/>
    <n v="0.98950000000000005"/>
    <n v="38.590499999999999"/>
    <x v="0"/>
    <x v="0"/>
    <s v="Rohware aus-/umpacken, vorbereiten"/>
    <n v="1300"/>
  </r>
  <r>
    <x v="1"/>
    <x v="0"/>
    <n v="29600009"/>
    <x v="303"/>
    <d v="2021-09-24T00:00:00"/>
    <x v="2"/>
    <n v="7000125578"/>
    <n v="108"/>
    <x v="0"/>
    <x v="0"/>
    <n v="108"/>
    <n v="0.98950000000000005"/>
    <n v="106.866"/>
    <x v="0"/>
    <x v="0"/>
    <s v="Rohware aus-/umpacken, vorbereiten"/>
    <n v="1300"/>
  </r>
  <r>
    <x v="1"/>
    <x v="0"/>
    <n v="29600016"/>
    <x v="889"/>
    <d v="2021-09-24T00:00:00"/>
    <x v="2"/>
    <n v="7000125329"/>
    <n v="98"/>
    <x v="0"/>
    <x v="0"/>
    <n v="98"/>
    <n v="1"/>
    <n v="98"/>
    <x v="0"/>
    <x v="0"/>
    <s v="Rohware aus-/umpacken, vorbereiten"/>
    <n v="1300"/>
  </r>
  <r>
    <x v="1"/>
    <x v="0"/>
    <n v="29600016"/>
    <x v="889"/>
    <d v="2021-09-24T00:00:00"/>
    <x v="2"/>
    <n v="7000125374"/>
    <n v="43"/>
    <x v="0"/>
    <x v="0"/>
    <n v="43"/>
    <n v="1"/>
    <n v="43"/>
    <x v="0"/>
    <x v="0"/>
    <s v="Rohware aus-/umpacken, vorbereiten"/>
    <n v="1300"/>
  </r>
  <r>
    <x v="1"/>
    <x v="0"/>
    <n v="29600016"/>
    <x v="889"/>
    <d v="2021-09-24T00:00:00"/>
    <x v="2"/>
    <n v="7000125579"/>
    <n v="132"/>
    <x v="0"/>
    <x v="0"/>
    <n v="132"/>
    <n v="1"/>
    <n v="132"/>
    <x v="0"/>
    <x v="0"/>
    <s v="Rohware aus-/umpacken, vorbereiten"/>
    <n v="1300"/>
  </r>
  <r>
    <x v="1"/>
    <x v="0"/>
    <n v="29600029"/>
    <x v="156"/>
    <d v="2021-09-24T00:00:00"/>
    <x v="2"/>
    <n v="7000125583"/>
    <n v="200"/>
    <x v="0"/>
    <x v="0"/>
    <n v="200"/>
    <n v="2.5"/>
    <n v="500"/>
    <x v="0"/>
    <x v="0"/>
    <s v="Rohware aus-/umpacken, vorbereiten"/>
    <n v="1300"/>
  </r>
  <r>
    <x v="1"/>
    <x v="0"/>
    <n v="31000169"/>
    <x v="158"/>
    <d v="2021-09-24T00:00:00"/>
    <x v="2"/>
    <n v="7000124923"/>
    <n v="1578"/>
    <x v="1"/>
    <x v="1"/>
    <n v="3045.54"/>
    <n v="5.9943999999999997"/>
    <n v="9459.1632000000009"/>
    <x v="1"/>
    <x v="0"/>
    <s v="Füller unter Thrun 2"/>
    <n v="3030"/>
  </r>
  <r>
    <x v="1"/>
    <x v="0"/>
    <n v="31000208"/>
    <x v="922"/>
    <d v="2021-09-24T00:00:00"/>
    <x v="2"/>
    <n v="7000125040"/>
    <n v="319"/>
    <x v="1"/>
    <x v="1"/>
    <n v="3190"/>
    <n v="28.403400000000001"/>
    <n v="9060.6846000000005"/>
    <x v="1"/>
    <x v="0"/>
    <s v="Füller unter Thrun 2"/>
    <n v="3030"/>
  </r>
  <r>
    <x v="1"/>
    <x v="0"/>
    <n v="32000012"/>
    <x v="160"/>
    <d v="2021-09-24T00:00:00"/>
    <x v="2"/>
    <n v="7000125088"/>
    <n v="564"/>
    <x v="1"/>
    <x v="1"/>
    <n v="5245.2"/>
    <n v="27.543199999999999"/>
    <n v="15534.364799999999"/>
    <x v="1"/>
    <x v="0"/>
    <s v="Füller unter M2"/>
    <n v="3020"/>
  </r>
  <r>
    <x v="1"/>
    <x v="0"/>
    <n v="32000027"/>
    <x v="161"/>
    <d v="2021-09-24T00:00:00"/>
    <x v="2"/>
    <n v="7000125089"/>
    <n v="699"/>
    <x v="1"/>
    <x v="1"/>
    <n v="6500.7"/>
    <n v="27.664999999999999"/>
    <n v="19337.834999999999"/>
    <x v="1"/>
    <x v="0"/>
    <s v="Füller unter M2"/>
    <n v="3020"/>
  </r>
  <r>
    <x v="1"/>
    <x v="0"/>
    <n v="32000036"/>
    <x v="844"/>
    <d v="2021-09-24T00:00:00"/>
    <x v="2"/>
    <n v="7000125296"/>
    <n v="232"/>
    <x v="1"/>
    <x v="1"/>
    <n v="1948.8"/>
    <n v="25.753399999999999"/>
    <n v="5974.7888000000003"/>
    <x v="1"/>
    <x v="0"/>
    <s v="Füller unter M2"/>
    <n v="3020"/>
  </r>
  <r>
    <x v="1"/>
    <x v="0"/>
    <n v="32000049"/>
    <x v="16"/>
    <d v="2021-09-24T00:00:00"/>
    <x v="2"/>
    <n v="7000125026"/>
    <n v="114"/>
    <x v="1"/>
    <x v="1"/>
    <n v="820.8"/>
    <n v="19.3871"/>
    <n v="2210.1293999999998"/>
    <x v="1"/>
    <x v="0"/>
    <s v="Füller unter M1"/>
    <n v="3010"/>
  </r>
  <r>
    <x v="1"/>
    <x v="0"/>
    <n v="32000061"/>
    <x v="310"/>
    <d v="2021-09-24T00:00:00"/>
    <x v="2"/>
    <n v="7000125027"/>
    <n v="272"/>
    <x v="1"/>
    <x v="1"/>
    <n v="1958.4"/>
    <n v="20.820399999999999"/>
    <n v="5663.1487999999999"/>
    <x v="1"/>
    <x v="0"/>
    <s v="Füller unter M1"/>
    <n v="3010"/>
  </r>
  <r>
    <x v="1"/>
    <x v="0"/>
    <n v="32000065"/>
    <x v="162"/>
    <d v="2021-09-24T00:00:00"/>
    <x v="2"/>
    <n v="7000125090"/>
    <n v="319"/>
    <x v="1"/>
    <x v="1"/>
    <n v="2966.7"/>
    <n v="27.1145"/>
    <n v="8649.5254999999997"/>
    <x v="1"/>
    <x v="0"/>
    <s v="Füller unter M2"/>
    <n v="3020"/>
  </r>
  <r>
    <x v="1"/>
    <x v="0"/>
    <n v="32000066"/>
    <x v="17"/>
    <d v="2021-09-24T00:00:00"/>
    <x v="2"/>
    <n v="7000125028"/>
    <n v="384"/>
    <x v="1"/>
    <x v="1"/>
    <n v="3571.2"/>
    <n v="25.763100000000001"/>
    <n v="9893.0303999999996"/>
    <x v="1"/>
    <x v="0"/>
    <s v="Füller unter M1"/>
    <n v="3010"/>
  </r>
  <r>
    <x v="1"/>
    <x v="0"/>
    <n v="32000086"/>
    <x v="674"/>
    <d v="2021-09-24T00:00:00"/>
    <x v="2"/>
    <n v="7000124372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107"/>
    <x v="772"/>
    <d v="2021-09-24T00:00:00"/>
    <x v="2"/>
    <n v="7000125031"/>
    <n v="1013"/>
    <x v="1"/>
    <x v="1"/>
    <n v="7293.6"/>
    <n v="20.6584"/>
    <n v="20926.959200000001"/>
    <x v="1"/>
    <x v="0"/>
    <s v="Füller unter M1"/>
    <n v="3010"/>
  </r>
  <r>
    <x v="1"/>
    <x v="0"/>
    <n v="35000166"/>
    <x v="166"/>
    <d v="2021-09-24T00:00:00"/>
    <x v="2"/>
    <n v="7000125297"/>
    <n v="6300"/>
    <x v="0"/>
    <x v="0"/>
    <n v="6300"/>
    <n v="2.8315999999999999"/>
    <n v="17839.080000000002"/>
    <x v="2"/>
    <x v="0"/>
    <s v="Mischer 2"/>
    <n v="2050"/>
  </r>
  <r>
    <x v="1"/>
    <x v="0"/>
    <n v="35000166"/>
    <x v="166"/>
    <d v="2021-09-24T00:00:00"/>
    <x v="2"/>
    <n v="7000125297"/>
    <n v="6300"/>
    <x v="0"/>
    <x v="0"/>
    <n v="6300"/>
    <n v="2.8315999999999999"/>
    <n v="17839.080000000002"/>
    <x v="2"/>
    <x v="0"/>
    <s v="Wolf M2"/>
    <n v="2080"/>
  </r>
  <r>
    <x v="1"/>
    <x v="0"/>
    <n v="35000176"/>
    <x v="25"/>
    <d v="2021-09-24T00:00:00"/>
    <x v="2"/>
    <n v="7000125291"/>
    <n v="3300"/>
    <x v="0"/>
    <x v="0"/>
    <n v="3300"/>
    <n v="2.6271"/>
    <n v="8669.43"/>
    <x v="2"/>
    <x v="0"/>
    <s v="Mischer 1"/>
    <n v="2040"/>
  </r>
  <r>
    <x v="1"/>
    <x v="0"/>
    <n v="35000176"/>
    <x v="25"/>
    <d v="2021-09-24T00:00:00"/>
    <x v="2"/>
    <n v="7000125291"/>
    <n v="3300"/>
    <x v="0"/>
    <x v="0"/>
    <n v="3300"/>
    <n v="2.6271"/>
    <n v="8669.43"/>
    <x v="2"/>
    <x v="0"/>
    <s v="Wolf M1"/>
    <n v="2070"/>
  </r>
  <r>
    <x v="1"/>
    <x v="0"/>
    <n v="35000177"/>
    <x v="313"/>
    <d v="2021-09-24T00:00:00"/>
    <x v="2"/>
    <n v="7000125292"/>
    <n v="1800"/>
    <x v="0"/>
    <x v="0"/>
    <n v="1800"/>
    <n v="2.7452000000000001"/>
    <n v="4941.3599999999997"/>
    <x v="2"/>
    <x v="0"/>
    <s v="Mischer 1"/>
    <n v="2040"/>
  </r>
  <r>
    <x v="1"/>
    <x v="0"/>
    <n v="35000177"/>
    <x v="313"/>
    <d v="2021-09-24T00:00:00"/>
    <x v="2"/>
    <n v="7000125292"/>
    <n v="1800"/>
    <x v="0"/>
    <x v="0"/>
    <n v="1800"/>
    <n v="2.7452000000000001"/>
    <n v="4941.3599999999997"/>
    <x v="2"/>
    <x v="0"/>
    <s v="Wolf M1"/>
    <n v="2070"/>
  </r>
  <r>
    <x v="1"/>
    <x v="0"/>
    <n v="35000179"/>
    <x v="167"/>
    <d v="2021-09-24T00:00:00"/>
    <x v="2"/>
    <n v="7000125301"/>
    <n v="5100"/>
    <x v="0"/>
    <x v="0"/>
    <n v="5100"/>
    <n v="2.8184999999999998"/>
    <n v="14374.35"/>
    <x v="2"/>
    <x v="0"/>
    <s v="Mischer 2"/>
    <n v="2050"/>
  </r>
  <r>
    <x v="1"/>
    <x v="0"/>
    <n v="35000179"/>
    <x v="167"/>
    <d v="2021-09-24T00:00:00"/>
    <x v="2"/>
    <n v="7000125301"/>
    <n v="5100"/>
    <x v="0"/>
    <x v="0"/>
    <n v="5100"/>
    <n v="2.8184999999999998"/>
    <n v="14374.35"/>
    <x v="2"/>
    <x v="0"/>
    <s v="Wolf M2"/>
    <n v="2080"/>
  </r>
  <r>
    <x v="1"/>
    <x v="0"/>
    <n v="35000184"/>
    <x v="26"/>
    <d v="2021-09-24T00:00:00"/>
    <x v="2"/>
    <n v="7000125298"/>
    <n v="1800"/>
    <x v="0"/>
    <x v="0"/>
    <n v="1800"/>
    <n v="2.9257"/>
    <n v="5266.26"/>
    <x v="2"/>
    <x v="0"/>
    <s v="Mischer 2"/>
    <n v="2050"/>
  </r>
  <r>
    <x v="1"/>
    <x v="0"/>
    <n v="35000184"/>
    <x v="26"/>
    <d v="2021-09-24T00:00:00"/>
    <x v="2"/>
    <n v="7000125298"/>
    <n v="1800"/>
    <x v="0"/>
    <x v="0"/>
    <n v="1800"/>
    <n v="2.9257"/>
    <n v="5266.26"/>
    <x v="2"/>
    <x v="0"/>
    <s v="Wolf M2"/>
    <n v="2080"/>
  </r>
  <r>
    <x v="1"/>
    <x v="0"/>
    <n v="35000186"/>
    <x v="168"/>
    <d v="2021-09-24T00:00:00"/>
    <x v="2"/>
    <n v="7000125299"/>
    <n v="2700"/>
    <x v="0"/>
    <x v="0"/>
    <n v="2700"/>
    <n v="2.7725"/>
    <n v="7485.75"/>
    <x v="2"/>
    <x v="0"/>
    <s v="Mischer 2"/>
    <n v="2050"/>
  </r>
  <r>
    <x v="1"/>
    <x v="0"/>
    <n v="35000186"/>
    <x v="168"/>
    <d v="2021-09-24T00:00:00"/>
    <x v="2"/>
    <n v="7000125299"/>
    <n v="2700"/>
    <x v="0"/>
    <x v="0"/>
    <n v="2700"/>
    <n v="2.7725"/>
    <n v="7485.75"/>
    <x v="2"/>
    <x v="0"/>
    <s v="Wolf M2"/>
    <n v="2080"/>
  </r>
  <r>
    <x v="1"/>
    <x v="0"/>
    <n v="35000208"/>
    <x v="923"/>
    <d v="2021-09-24T00:00:00"/>
    <x v="2"/>
    <n v="7000125379"/>
    <n v="3125"/>
    <x v="0"/>
    <x v="0"/>
    <n v="3125"/>
    <n v="2.7218"/>
    <n v="8505.625"/>
    <x v="2"/>
    <x v="0"/>
    <s v="Thrun 2"/>
    <n v="2030"/>
  </r>
  <r>
    <x v="1"/>
    <x v="0"/>
    <n v="35000208"/>
    <x v="923"/>
    <d v="2021-09-24T00:00:00"/>
    <x v="2"/>
    <n v="7000125379"/>
    <n v="3125"/>
    <x v="0"/>
    <x v="0"/>
    <n v="3125"/>
    <n v="2.7218"/>
    <n v="8505.625"/>
    <x v="2"/>
    <x v="0"/>
    <s v="Wolf Th2"/>
    <n v="2090"/>
  </r>
  <r>
    <x v="1"/>
    <x v="0"/>
    <n v="35000268"/>
    <x v="170"/>
    <d v="2021-09-24T00:00:00"/>
    <x v="2"/>
    <n v="7000125205"/>
    <n v="2750"/>
    <x v="0"/>
    <x v="0"/>
    <n v="2750"/>
    <n v="2.5105"/>
    <n v="6903.875"/>
    <x v="2"/>
    <x v="0"/>
    <s v="Thrun 2"/>
    <n v="2030"/>
  </r>
  <r>
    <x v="1"/>
    <x v="0"/>
    <n v="35000268"/>
    <x v="170"/>
    <d v="2021-09-24T00:00:00"/>
    <x v="2"/>
    <n v="7000125205"/>
    <n v="2750"/>
    <x v="0"/>
    <x v="0"/>
    <n v="2750"/>
    <n v="2.5105"/>
    <n v="6903.875"/>
    <x v="2"/>
    <x v="0"/>
    <s v="Wolf Th2"/>
    <n v="2090"/>
  </r>
  <r>
    <x v="1"/>
    <x v="0"/>
    <n v="35000282"/>
    <x v="29"/>
    <d v="2021-09-24T00:00:00"/>
    <x v="2"/>
    <n v="7000125293"/>
    <n v="900"/>
    <x v="0"/>
    <x v="0"/>
    <n v="900"/>
    <n v="2.5482999999999998"/>
    <n v="2293.4699999999998"/>
    <x v="2"/>
    <x v="0"/>
    <s v="Mischer 1"/>
    <n v="2040"/>
  </r>
  <r>
    <x v="1"/>
    <x v="0"/>
    <n v="35000282"/>
    <x v="29"/>
    <d v="2021-09-24T00:00:00"/>
    <x v="2"/>
    <n v="7000125293"/>
    <n v="900"/>
    <x v="0"/>
    <x v="0"/>
    <n v="900"/>
    <n v="2.5482999999999998"/>
    <n v="2293.4699999999998"/>
    <x v="2"/>
    <x v="0"/>
    <s v="Wolf M1"/>
    <n v="2070"/>
  </r>
  <r>
    <x v="1"/>
    <x v="0"/>
    <n v="35000351"/>
    <x v="33"/>
    <d v="2021-09-24T00:00:00"/>
    <x v="2"/>
    <n v="7000125294"/>
    <n v="7200"/>
    <x v="0"/>
    <x v="0"/>
    <n v="7200"/>
    <n v="2.7244999999999999"/>
    <n v="19616.400000000001"/>
    <x v="2"/>
    <x v="0"/>
    <s v="Mischer 1"/>
    <n v="2040"/>
  </r>
  <r>
    <x v="1"/>
    <x v="0"/>
    <n v="35000351"/>
    <x v="33"/>
    <d v="2021-09-24T00:00:00"/>
    <x v="2"/>
    <n v="7000125294"/>
    <n v="7200"/>
    <x v="0"/>
    <x v="0"/>
    <n v="7200"/>
    <n v="2.7244999999999999"/>
    <n v="19616.400000000001"/>
    <x v="2"/>
    <x v="0"/>
    <s v="Wolf M1"/>
    <n v="2070"/>
  </r>
  <r>
    <x v="1"/>
    <x v="0"/>
    <n v="47000119"/>
    <x v="545"/>
    <d v="2021-09-24T00:00:00"/>
    <x v="2"/>
    <n v="7000122727"/>
    <n v="12723"/>
    <x v="1"/>
    <x v="1"/>
    <n v="2544.6"/>
    <n v="0.77449999999999997"/>
    <n v="9853.9634999999998"/>
    <x v="3"/>
    <x v="1"/>
    <s v="Linie 16"/>
    <n v="5016"/>
  </r>
  <r>
    <x v="1"/>
    <x v="0"/>
    <n v="47000597"/>
    <x v="37"/>
    <d v="2021-09-24T00:00:00"/>
    <x v="2"/>
    <n v="7000122663"/>
    <n v="34674"/>
    <x v="1"/>
    <x v="1"/>
    <n v="5201.1000000000004"/>
    <n v="0.67290000000000005"/>
    <n v="23332.134600000001"/>
    <x v="4"/>
    <x v="1"/>
    <s v="Linie 34"/>
    <n v="5034"/>
  </r>
  <r>
    <x v="1"/>
    <x v="0"/>
    <n v="47000849"/>
    <x v="39"/>
    <d v="2021-09-24T00:00:00"/>
    <x v="2"/>
    <n v="7000124071"/>
    <n v="2392"/>
    <x v="1"/>
    <x v="1"/>
    <n v="5166.72"/>
    <n v="9.3513000000000002"/>
    <n v="22368.309600000001"/>
    <x v="4"/>
    <x v="1"/>
    <s v="Linie 3"/>
    <n v="5003"/>
  </r>
  <r>
    <x v="1"/>
    <x v="0"/>
    <n v="47001016"/>
    <x v="849"/>
    <d v="2021-09-24T00:00:00"/>
    <x v="2"/>
    <n v="7000122218"/>
    <n v="23280"/>
    <x v="1"/>
    <x v="1"/>
    <n v="3492"/>
    <n v="0.63939999999999997"/>
    <n v="14885.232"/>
    <x v="3"/>
    <x v="1"/>
    <s v="Linie 11"/>
    <n v="5011"/>
  </r>
  <r>
    <x v="1"/>
    <x v="0"/>
    <n v="47001037"/>
    <x v="547"/>
    <d v="2021-09-24T00:00:00"/>
    <x v="2"/>
    <n v="7000122768"/>
    <n v="6815"/>
    <x v="1"/>
    <x v="1"/>
    <n v="1703.75"/>
    <n v="1.0668"/>
    <n v="7270.2420000000002"/>
    <x v="3"/>
    <x v="1"/>
    <s v="Linie 16"/>
    <n v="5016"/>
  </r>
  <r>
    <x v="1"/>
    <x v="0"/>
    <n v="47001043"/>
    <x v="549"/>
    <d v="2021-09-24T00:00:00"/>
    <x v="2"/>
    <n v="7000122776"/>
    <n v="462"/>
    <x v="1"/>
    <x v="1"/>
    <n v="115.5"/>
    <n v="1.0626"/>
    <n v="490.9212"/>
    <x v="3"/>
    <x v="1"/>
    <s v="Linie 16"/>
    <n v="5016"/>
  </r>
  <r>
    <x v="1"/>
    <x v="0"/>
    <n v="48000060"/>
    <x v="191"/>
    <d v="2021-09-24T00:00:00"/>
    <x v="2"/>
    <n v="7000124693"/>
    <n v="1630"/>
    <x v="1"/>
    <x v="1"/>
    <n v="358.6"/>
    <n v="1.0593999999999999"/>
    <n v="1726.8219999999999"/>
    <x v="4"/>
    <x v="1"/>
    <s v="Linie 35"/>
    <n v="5035"/>
  </r>
  <r>
    <x v="1"/>
    <x v="0"/>
    <n v="48000061"/>
    <x v="192"/>
    <d v="2021-09-24T00:00:00"/>
    <x v="2"/>
    <n v="7000124694"/>
    <n v="1579"/>
    <x v="1"/>
    <x v="1"/>
    <n v="347.38"/>
    <n v="0.90749999999999997"/>
    <n v="1432.9425000000001"/>
    <x v="4"/>
    <x v="1"/>
    <s v="Linie 35"/>
    <n v="5035"/>
  </r>
  <r>
    <x v="1"/>
    <x v="0"/>
    <n v="48000080"/>
    <x v="194"/>
    <d v="2021-09-24T00:00:00"/>
    <x v="2"/>
    <n v="7000124695"/>
    <n v="10138"/>
    <x v="1"/>
    <x v="1"/>
    <n v="2230.36"/>
    <n v="1.044"/>
    <n v="10584.072"/>
    <x v="4"/>
    <x v="1"/>
    <s v="Linie 35"/>
    <n v="5035"/>
  </r>
  <r>
    <x v="1"/>
    <x v="0"/>
    <n v="48000118"/>
    <x v="550"/>
    <d v="2021-09-24T00:00:00"/>
    <x v="2"/>
    <n v="7000123356"/>
    <n v="12816"/>
    <x v="1"/>
    <x v="1"/>
    <n v="2563.1999999999998"/>
    <n v="0.98509999999999998"/>
    <n v="12625.0416"/>
    <x v="4"/>
    <x v="1"/>
    <s v="Linie 15"/>
    <n v="5015"/>
  </r>
  <r>
    <x v="1"/>
    <x v="0"/>
    <n v="48000193"/>
    <x v="551"/>
    <d v="2021-09-24T00:00:00"/>
    <x v="2"/>
    <n v="7000123643"/>
    <n v="13580"/>
    <x v="1"/>
    <x v="1"/>
    <n v="2716"/>
    <n v="1.0711999999999999"/>
    <n v="14546.896000000001"/>
    <x v="3"/>
    <x v="1"/>
    <s v="Linie 1"/>
    <n v="5001"/>
  </r>
  <r>
    <x v="1"/>
    <x v="0"/>
    <n v="48000194"/>
    <x v="552"/>
    <d v="2021-09-24T00:00:00"/>
    <x v="2"/>
    <n v="7000123644"/>
    <n v="5659"/>
    <x v="1"/>
    <x v="1"/>
    <n v="1131.8"/>
    <n v="1.0491999999999999"/>
    <n v="5937.4228000000003"/>
    <x v="3"/>
    <x v="1"/>
    <s v="Linie 1"/>
    <n v="5001"/>
  </r>
  <r>
    <x v="1"/>
    <x v="0"/>
    <n v="48000196"/>
    <x v="553"/>
    <d v="2021-09-24T00:00:00"/>
    <x v="2"/>
    <n v="7000123645"/>
    <n v="8371"/>
    <x v="1"/>
    <x v="1"/>
    <n v="1674.2"/>
    <n v="1.0729"/>
    <n v="8981.2458999999999"/>
    <x v="3"/>
    <x v="1"/>
    <s v="Linie 1"/>
    <n v="5001"/>
  </r>
  <r>
    <x v="1"/>
    <x v="0"/>
    <n v="49500102"/>
    <x v="627"/>
    <d v="2021-09-24T00:00:00"/>
    <x v="2"/>
    <n v="7000125235"/>
    <n v="358"/>
    <x v="0"/>
    <x v="0"/>
    <n v="358"/>
    <n v="0.5"/>
    <n v="179"/>
    <x v="0"/>
    <x v="0"/>
    <s v="Vacumierung"/>
    <n v="5902"/>
  </r>
  <r>
    <x v="1"/>
    <x v="0"/>
    <n v="49500118"/>
    <x v="50"/>
    <d v="2021-09-24T00:00:00"/>
    <x v="2"/>
    <n v="7000125236"/>
    <n v="349"/>
    <x v="0"/>
    <x v="0"/>
    <n v="349"/>
    <n v="1.1740999999999999"/>
    <n v="409.76089999999999"/>
    <x v="0"/>
    <x v="0"/>
    <s v="Vacumierung"/>
    <n v="5902"/>
  </r>
  <r>
    <x v="1"/>
    <x v="0"/>
    <n v="49500178"/>
    <x v="53"/>
    <d v="2021-09-24T00:00:00"/>
    <x v="2"/>
    <n v="7000122870"/>
    <n v="828"/>
    <x v="1"/>
    <x v="1"/>
    <n v="165.6"/>
    <n v="0.36659999999999998"/>
    <n v="303.54480000000001"/>
    <x v="3"/>
    <x v="1"/>
    <s v="Linie 9"/>
    <n v="5009"/>
  </r>
  <r>
    <x v="1"/>
    <x v="0"/>
    <n v="49500179"/>
    <x v="54"/>
    <d v="2021-09-24T00:00:00"/>
    <x v="2"/>
    <n v="7000122935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4T00:00:00"/>
    <x v="2"/>
    <n v="7000122903"/>
    <n v="2208"/>
    <x v="1"/>
    <x v="1"/>
    <n v="441.6"/>
    <n v="0.36659999999999998"/>
    <n v="809.45280000000002"/>
    <x v="3"/>
    <x v="1"/>
    <s v="Linie 9"/>
    <n v="5009"/>
  </r>
  <r>
    <x v="1"/>
    <x v="0"/>
    <n v="49500182"/>
    <x v="56"/>
    <d v="2021-09-24T00:00:00"/>
    <x v="2"/>
    <n v="7000122943"/>
    <n v="2852"/>
    <x v="1"/>
    <x v="1"/>
    <n v="570.4"/>
    <n v="0.36649999999999999"/>
    <n v="1045.258"/>
    <x v="3"/>
    <x v="1"/>
    <s v="Linie 9"/>
    <n v="5009"/>
  </r>
  <r>
    <x v="1"/>
    <x v="0"/>
    <n v="49500183"/>
    <x v="57"/>
    <d v="2021-09-24T00:00:00"/>
    <x v="2"/>
    <n v="7000122890"/>
    <n v="3736"/>
    <x v="1"/>
    <x v="1"/>
    <n v="747.2"/>
    <n v="0.36659999999999998"/>
    <n v="1369.6176"/>
    <x v="3"/>
    <x v="1"/>
    <s v="Linie 9"/>
    <n v="5009"/>
  </r>
  <r>
    <x v="1"/>
    <x v="0"/>
    <n v="49500184"/>
    <x v="58"/>
    <d v="2021-09-24T00:00:00"/>
    <x v="2"/>
    <n v="7000122919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4T00:00:00"/>
    <x v="2"/>
    <n v="7000122911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24T00:00:00"/>
    <x v="2"/>
    <n v="7000122927"/>
    <n v="0"/>
    <x v="1"/>
    <x v="1"/>
    <n v="0"/>
    <n v="0.42659999999999998"/>
    <n v="0"/>
    <x v="3"/>
    <x v="1"/>
    <s v="Linie 9"/>
    <n v="5009"/>
  </r>
  <r>
    <x v="1"/>
    <x v="0"/>
    <n v="49500205"/>
    <x v="352"/>
    <d v="2021-09-24T00:00:00"/>
    <x v="2"/>
    <n v="7000125369"/>
    <n v="287"/>
    <x v="0"/>
    <x v="0"/>
    <n v="287"/>
    <n v="0.51400000000000001"/>
    <n v="147.518"/>
    <x v="0"/>
    <x v="0"/>
    <s v="Vacumierung"/>
    <n v="5902"/>
  </r>
  <r>
    <x v="1"/>
    <x v="0"/>
    <n v="50000178"/>
    <x v="497"/>
    <d v="2021-09-24T00:00:00"/>
    <x v="2"/>
    <n v="7000123069"/>
    <n v="640"/>
    <x v="2"/>
    <x v="2"/>
    <n v="1228.8"/>
    <n v="8.4281000000000006"/>
    <n v="5393.9840000000004"/>
    <x v="7"/>
    <x v="4"/>
    <s v="Subunternehmer"/>
    <n v="9999"/>
  </r>
  <r>
    <x v="1"/>
    <x v="0"/>
    <n v="50000223"/>
    <x v="68"/>
    <d v="2021-09-24T00:00:00"/>
    <x v="2"/>
    <n v="7000123062"/>
    <n v="2340"/>
    <x v="2"/>
    <x v="2"/>
    <n v="4680"/>
    <n v="9.4812999999999992"/>
    <n v="22186.241999999998"/>
    <x v="7"/>
    <x v="4"/>
    <s v="Subunternehmer"/>
    <n v="9999"/>
  </r>
  <r>
    <x v="1"/>
    <x v="0"/>
    <n v="50000296"/>
    <x v="69"/>
    <d v="2021-09-24T00:00:00"/>
    <x v="2"/>
    <n v="7000123040"/>
    <n v="3280"/>
    <x v="2"/>
    <x v="2"/>
    <n v="6297.6"/>
    <n v="7.8178000000000001"/>
    <n v="25642.383999999998"/>
    <x v="7"/>
    <x v="4"/>
    <s v="Subunternehmer"/>
    <n v="9999"/>
  </r>
  <r>
    <x v="1"/>
    <x v="0"/>
    <n v="57000072"/>
    <x v="361"/>
    <d v="2021-09-24T00:00:00"/>
    <x v="2"/>
    <n v="7000124442"/>
    <n v="10"/>
    <x v="2"/>
    <x v="2"/>
    <n v="40"/>
    <n v="13.8474"/>
    <n v="138.47399999999999"/>
    <x v="6"/>
    <x v="3"/>
    <s v="EVP L3 Torten / Blöcke"/>
    <n v="6120"/>
  </r>
  <r>
    <x v="1"/>
    <x v="0"/>
    <n v="57000496"/>
    <x v="564"/>
    <d v="2021-09-24T00:00:00"/>
    <x v="2"/>
    <n v="7000123457"/>
    <n v="512"/>
    <x v="2"/>
    <x v="2"/>
    <n v="1075.2"/>
    <n v="10.420299999999999"/>
    <n v="5335.1935999999996"/>
    <x v="7"/>
    <x v="4"/>
    <s v="Subunternehmer"/>
    <n v="9999"/>
  </r>
  <r>
    <x v="1"/>
    <x v="0"/>
    <n v="57000538"/>
    <x v="501"/>
    <d v="2021-09-24T00:00:00"/>
    <x v="2"/>
    <n v="7000123459"/>
    <n v="396"/>
    <x v="2"/>
    <x v="2"/>
    <n v="475.2"/>
    <n v="6.2157999999999998"/>
    <n v="2461.4567999999999"/>
    <x v="7"/>
    <x v="4"/>
    <s v="Subunternehmer"/>
    <n v="9999"/>
  </r>
  <r>
    <x v="1"/>
    <x v="0"/>
    <n v="57000706"/>
    <x v="379"/>
    <d v="2021-09-24T00:00:00"/>
    <x v="2"/>
    <n v="7000123461"/>
    <n v="384"/>
    <x v="2"/>
    <x v="2"/>
    <n v="806.4"/>
    <n v="11.3866"/>
    <n v="4372.4543999999996"/>
    <x v="7"/>
    <x v="4"/>
    <s v="Subunternehmer"/>
    <n v="9999"/>
  </r>
  <r>
    <x v="1"/>
    <x v="0"/>
    <n v="57000713"/>
    <x v="502"/>
    <d v="2021-09-24T00:00:00"/>
    <x v="2"/>
    <n v="7000123463"/>
    <n v="594"/>
    <x v="2"/>
    <x v="2"/>
    <n v="712.8"/>
    <n v="6.4790000000000001"/>
    <n v="3848.5259999999998"/>
    <x v="7"/>
    <x v="4"/>
    <s v="Subunternehmer"/>
    <n v="9999"/>
  </r>
  <r>
    <x v="1"/>
    <x v="0"/>
    <n v="57000715"/>
    <x v="503"/>
    <d v="2021-09-24T00:00:00"/>
    <x v="2"/>
    <n v="7000123465"/>
    <n v="1008"/>
    <x v="2"/>
    <x v="2"/>
    <n v="0"/>
    <n v="13.3171"/>
    <n v="13423.6368"/>
    <x v="7"/>
    <x v="4"/>
    <s v="Subunternehmer"/>
    <n v="9999"/>
  </r>
  <r>
    <x v="1"/>
    <x v="0"/>
    <n v="57000722"/>
    <x v="565"/>
    <d v="2021-09-24T00:00:00"/>
    <x v="2"/>
    <n v="7000123468"/>
    <n v="864"/>
    <x v="2"/>
    <x v="2"/>
    <n v="1814.4"/>
    <n v="10.548299999999999"/>
    <n v="9113.7312000000002"/>
    <x v="7"/>
    <x v="4"/>
    <s v="Subunternehmer"/>
    <n v="9999"/>
  </r>
  <r>
    <x v="1"/>
    <x v="0"/>
    <n v="57000723"/>
    <x v="566"/>
    <d v="2021-09-24T00:00:00"/>
    <x v="2"/>
    <n v="7000123469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9-24T00:00:00"/>
    <x v="2"/>
    <n v="7000123470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24T00:00:00"/>
    <x v="2"/>
    <n v="7000123471"/>
    <n v="672"/>
    <x v="2"/>
    <x v="2"/>
    <n v="1411.2"/>
    <n v="10.6816"/>
    <n v="7178.0352000000003"/>
    <x v="7"/>
    <x v="4"/>
    <s v="Subunternehmer"/>
    <n v="9999"/>
  </r>
  <r>
    <x v="1"/>
    <x v="0"/>
    <n v="58000179"/>
    <x v="95"/>
    <d v="2021-09-24T00:00:00"/>
    <x v="2"/>
    <n v="7000125066"/>
    <n v="1728"/>
    <x v="2"/>
    <x v="2"/>
    <n v="6912"/>
    <n v="23.624700000000001"/>
    <n v="40823.481599999999"/>
    <x v="7"/>
    <x v="4"/>
    <s v="Subunternehmer"/>
    <n v="9999"/>
  </r>
  <r>
    <x v="1"/>
    <x v="0"/>
    <n v="58000235"/>
    <x v="96"/>
    <d v="2021-09-24T00:00:00"/>
    <x v="2"/>
    <n v="7000125046"/>
    <n v="2730"/>
    <x v="2"/>
    <x v="2"/>
    <n v="26208"/>
    <n v="33.631399999999999"/>
    <n v="91813.721999999994"/>
    <x v="5"/>
    <x v="2"/>
    <s v="Linie 30"/>
    <n v="5030"/>
  </r>
  <r>
    <x v="1"/>
    <x v="0"/>
    <n v="58000380"/>
    <x v="387"/>
    <d v="2021-09-24T00:00:00"/>
    <x v="2"/>
    <n v="7000124211"/>
    <n v="2244"/>
    <x v="2"/>
    <x v="2"/>
    <n v="14361.6"/>
    <n v="22.732299999999999"/>
    <n v="51011.281199999998"/>
    <x v="5"/>
    <x v="2"/>
    <s v="Linie 31"/>
    <n v="5031"/>
  </r>
  <r>
    <x v="1"/>
    <x v="0"/>
    <n v="58000610"/>
    <x v="704"/>
    <d v="2021-09-24T00:00:00"/>
    <x v="2"/>
    <n v="7000125065"/>
    <n v="6496"/>
    <x v="2"/>
    <x v="2"/>
    <n v="22865.919999999998"/>
    <n v="16.462900000000001"/>
    <n v="106942.9984"/>
    <x v="7"/>
    <x v="4"/>
    <s v="Subunternehmer"/>
    <n v="9999"/>
  </r>
  <r>
    <x v="1"/>
    <x v="0"/>
    <n v="58000682"/>
    <x v="394"/>
    <d v="2021-09-24T00:00:00"/>
    <x v="2"/>
    <n v="7000125249"/>
    <n v="34"/>
    <x v="2"/>
    <x v="0"/>
    <n v="33.659999999999997"/>
    <n v="7.7423999999999999"/>
    <n v="260.60918400000003"/>
    <x v="8"/>
    <x v="5"/>
    <s v="Linie 23"/>
    <n v="5023"/>
  </r>
  <r>
    <x v="1"/>
    <x v="0"/>
    <n v="58000711"/>
    <x v="99"/>
    <d v="2021-09-24T00:00:00"/>
    <x v="2"/>
    <n v="7000125331"/>
    <n v="68"/>
    <x v="2"/>
    <x v="0"/>
    <n v="73.44"/>
    <n v="9.9582999999999995"/>
    <n v="731.33755199999996"/>
    <x v="8"/>
    <x v="5"/>
    <s v="Linie 20"/>
    <n v="5020"/>
  </r>
  <r>
    <x v="1"/>
    <x v="0"/>
    <n v="58000722"/>
    <x v="401"/>
    <d v="2021-09-24T00:00:00"/>
    <x v="2"/>
    <n v="7000125253"/>
    <n v="102"/>
    <x v="2"/>
    <x v="0"/>
    <n v="100.98"/>
    <n v="7.7413999999999996"/>
    <n v="781.72657200000003"/>
    <x v="8"/>
    <x v="5"/>
    <s v="Linie 23"/>
    <n v="5023"/>
  </r>
  <r>
    <x v="1"/>
    <x v="0"/>
    <n v="58000734"/>
    <x v="100"/>
    <d v="2021-09-24T00:00:00"/>
    <x v="2"/>
    <n v="7000124744"/>
    <n v="136"/>
    <x v="2"/>
    <x v="0"/>
    <n v="134.63999999999999"/>
    <n v="7.4071999999999996"/>
    <n v="997.30540800000006"/>
    <x v="8"/>
    <x v="5"/>
    <s v="Linie 21"/>
    <n v="5021"/>
  </r>
  <r>
    <x v="1"/>
    <x v="0"/>
    <n v="58000735"/>
    <x v="829"/>
    <d v="2021-09-24T00:00:00"/>
    <x v="2"/>
    <n v="7000125257"/>
    <n v="136"/>
    <x v="2"/>
    <x v="0"/>
    <n v="134.63999999999999"/>
    <n v="7.7487000000000004"/>
    <n v="1043.2849679999999"/>
    <x v="8"/>
    <x v="5"/>
    <s v="Linie 23"/>
    <n v="5023"/>
  </r>
  <r>
    <x v="1"/>
    <x v="0"/>
    <n v="58000738"/>
    <x v="101"/>
    <d v="2021-09-24T00:00:00"/>
    <x v="2"/>
    <n v="7000125333"/>
    <n v="68"/>
    <x v="2"/>
    <x v="0"/>
    <n v="73.44"/>
    <n v="9.9603999999999999"/>
    <n v="731.49177599999996"/>
    <x v="8"/>
    <x v="5"/>
    <s v="Linie 20"/>
    <n v="5020"/>
  </r>
  <r>
    <x v="1"/>
    <x v="0"/>
    <n v="58000741"/>
    <x v="752"/>
    <d v="2021-09-24T00:00:00"/>
    <x v="2"/>
    <n v="7000124860"/>
    <n v="68"/>
    <x v="2"/>
    <x v="0"/>
    <n v="68"/>
    <n v="6.6139999999999999"/>
    <n v="449.75200000000001"/>
    <x v="8"/>
    <x v="5"/>
    <s v="Linie 23"/>
    <n v="5023"/>
  </r>
  <r>
    <x v="1"/>
    <x v="0"/>
    <n v="58000827"/>
    <x v="753"/>
    <d v="2021-09-24T00:00:00"/>
    <x v="2"/>
    <n v="7000124869"/>
    <n v="2125"/>
    <x v="2"/>
    <x v="0"/>
    <n v="2125"/>
    <n v="6.5709999999999997"/>
    <n v="13963.375"/>
    <x v="8"/>
    <x v="5"/>
    <s v="Linie 23"/>
    <n v="5023"/>
  </r>
  <r>
    <x v="1"/>
    <x v="0"/>
    <n v="58000835"/>
    <x v="103"/>
    <d v="2021-09-24T00:00:00"/>
    <x v="2"/>
    <n v="7000125006"/>
    <n v="1785"/>
    <x v="2"/>
    <x v="0"/>
    <n v="1767.15"/>
    <n v="7.7157999999999998"/>
    <n v="13634.97597"/>
    <x v="8"/>
    <x v="5"/>
    <s v="Linie 23"/>
    <n v="5023"/>
  </r>
  <r>
    <x v="1"/>
    <x v="0"/>
    <n v="58000847"/>
    <x v="597"/>
    <d v="2021-09-24T00:00:00"/>
    <x v="2"/>
    <n v="7000125335"/>
    <n v="1020"/>
    <x v="2"/>
    <x v="0"/>
    <n v="1009.8"/>
    <n v="8.0831999999999997"/>
    <n v="8162.41536"/>
    <x v="8"/>
    <x v="5"/>
    <s v="Linie 20"/>
    <n v="5020"/>
  </r>
  <r>
    <x v="1"/>
    <x v="0"/>
    <n v="58000861"/>
    <x v="410"/>
    <d v="2021-09-24T00:00:00"/>
    <x v="2"/>
    <n v="7000125266"/>
    <n v="136"/>
    <x v="2"/>
    <x v="0"/>
    <n v="134.63999999999999"/>
    <n v="7.7413999999999996"/>
    <n v="1042.3020959999999"/>
    <x v="8"/>
    <x v="5"/>
    <s v="Linie 23"/>
    <n v="5023"/>
  </r>
  <r>
    <x v="1"/>
    <x v="0"/>
    <n v="58000873"/>
    <x v="518"/>
    <d v="2021-09-24T00:00:00"/>
    <x v="2"/>
    <n v="7000122588"/>
    <n v="705"/>
    <x v="2"/>
    <x v="2"/>
    <n v="1410"/>
    <n v="13.468500000000001"/>
    <n v="9495.2924999999996"/>
    <x v="4"/>
    <x v="1"/>
    <s v="Linie 33"/>
    <n v="5033"/>
  </r>
  <r>
    <x v="1"/>
    <x v="0"/>
    <n v="58000894"/>
    <x v="105"/>
    <d v="2021-09-24T00:00:00"/>
    <x v="2"/>
    <n v="7000125339"/>
    <n v="1292"/>
    <x v="2"/>
    <x v="0"/>
    <n v="1395.36"/>
    <n v="9.9556000000000004"/>
    <n v="13891.646016000001"/>
    <x v="8"/>
    <x v="5"/>
    <s v="Linie 20"/>
    <n v="5020"/>
  </r>
  <r>
    <x v="1"/>
    <x v="0"/>
    <n v="58000899"/>
    <x v="755"/>
    <d v="2021-09-24T00:00:00"/>
    <x v="2"/>
    <n v="7000125271"/>
    <n v="272"/>
    <x v="2"/>
    <x v="0"/>
    <n v="269.27999999999997"/>
    <n v="7.7389000000000001"/>
    <n v="2083.9309920000001"/>
    <x v="8"/>
    <x v="5"/>
    <s v="Linie 23"/>
    <n v="5023"/>
  </r>
  <r>
    <x v="1"/>
    <x v="0"/>
    <n v="58000901"/>
    <x v="647"/>
    <d v="2021-09-24T00:00:00"/>
    <x v="2"/>
    <n v="7000124561"/>
    <n v="672"/>
    <x v="2"/>
    <x v="2"/>
    <n v="3225.6"/>
    <n v="27.831900000000001"/>
    <n v="18703.036800000002"/>
    <x v="7"/>
    <x v="4"/>
    <s v="Subunternehmer"/>
    <n v="9999"/>
  </r>
  <r>
    <x v="1"/>
    <x v="0"/>
    <n v="58000917"/>
    <x v="648"/>
    <d v="2021-09-24T00:00:00"/>
    <x v="2"/>
    <n v="7000117656"/>
    <n v="1248"/>
    <x v="2"/>
    <x v="2"/>
    <n v="7488"/>
    <n v="23.093699999999998"/>
    <n v="28820.937600000001"/>
    <x v="5"/>
    <x v="2"/>
    <s v="Linie 31"/>
    <n v="5031"/>
  </r>
  <r>
    <x v="1"/>
    <x v="0"/>
    <n v="58000918"/>
    <x v="574"/>
    <d v="2021-09-24T00:00:00"/>
    <x v="2"/>
    <n v="7000125037"/>
    <n v="3382"/>
    <x v="2"/>
    <x v="2"/>
    <n v="32467.200000000001"/>
    <n v="33.941699999999997"/>
    <n v="114790.8294"/>
    <x v="5"/>
    <x v="2"/>
    <s v="Linie 30"/>
    <n v="5030"/>
  </r>
  <r>
    <x v="1"/>
    <x v="0"/>
    <n v="58000954"/>
    <x v="577"/>
    <d v="2021-09-24T00:00:00"/>
    <x v="2"/>
    <n v="7000124765"/>
    <n v="136"/>
    <x v="2"/>
    <x v="0"/>
    <n v="134.63999999999999"/>
    <n v="7.4071999999999996"/>
    <n v="997.30540800000006"/>
    <x v="8"/>
    <x v="5"/>
    <s v="Linie 21"/>
    <n v="5021"/>
  </r>
  <r>
    <x v="1"/>
    <x v="0"/>
    <n v="58000956"/>
    <x v="416"/>
    <d v="2021-09-24T00:00:00"/>
    <x v="2"/>
    <n v="7000125274"/>
    <n v="68"/>
    <x v="2"/>
    <x v="0"/>
    <n v="67.319999999999993"/>
    <n v="7.7389000000000001"/>
    <n v="520.98274800000002"/>
    <x v="8"/>
    <x v="5"/>
    <s v="Linie 23"/>
    <n v="5023"/>
  </r>
  <r>
    <x v="1"/>
    <x v="0"/>
    <n v="58000963"/>
    <x v="109"/>
    <d v="2021-09-24T00:00:00"/>
    <x v="2"/>
    <n v="7000124767"/>
    <n v="136"/>
    <x v="2"/>
    <x v="0"/>
    <n v="134.63999999999999"/>
    <n v="7.4051999999999998"/>
    <n v="997.03612799999996"/>
    <x v="8"/>
    <x v="5"/>
    <s v="Linie 21"/>
    <n v="5021"/>
  </r>
  <r>
    <x v="1"/>
    <x v="0"/>
    <n v="58000964"/>
    <x v="756"/>
    <d v="2021-09-24T00:00:00"/>
    <x v="2"/>
    <n v="7000124884"/>
    <n v="68"/>
    <x v="2"/>
    <x v="0"/>
    <n v="68"/>
    <n v="6.6166"/>
    <n v="449.92880000000002"/>
    <x v="8"/>
    <x v="5"/>
    <s v="Linie 23"/>
    <n v="5023"/>
  </r>
  <r>
    <x v="1"/>
    <x v="0"/>
    <n v="58000974"/>
    <x v="650"/>
    <d v="2021-09-24T00:00:00"/>
    <x v="2"/>
    <n v="7000125278"/>
    <n v="68"/>
    <x v="2"/>
    <x v="0"/>
    <n v="67.319999999999993"/>
    <n v="7.7737999999999996"/>
    <n v="523.33221600000002"/>
    <x v="8"/>
    <x v="5"/>
    <s v="Linie 23"/>
    <n v="5023"/>
  </r>
  <r>
    <x v="1"/>
    <x v="0"/>
    <n v="58000987"/>
    <x v="578"/>
    <d v="2021-09-24T00:00:00"/>
    <x v="2"/>
    <n v="7000124769"/>
    <n v="136"/>
    <x v="2"/>
    <x v="0"/>
    <n v="134.63999999999999"/>
    <n v="7.4116"/>
    <n v="997.89782400000001"/>
    <x v="8"/>
    <x v="5"/>
    <s v="Linie 21"/>
    <n v="5021"/>
  </r>
  <r>
    <x v="1"/>
    <x v="0"/>
    <n v="58000988"/>
    <x v="757"/>
    <d v="2021-09-24T00:00:00"/>
    <x v="2"/>
    <n v="7000124887"/>
    <n v="68"/>
    <x v="2"/>
    <x v="0"/>
    <n v="68"/>
    <n v="6.6181000000000001"/>
    <n v="450.0308"/>
    <x v="8"/>
    <x v="5"/>
    <s v="Linie 23"/>
    <n v="5023"/>
  </r>
  <r>
    <x v="1"/>
    <x v="0"/>
    <n v="58001009"/>
    <x v="579"/>
    <d v="2021-09-24T00:00:00"/>
    <x v="2"/>
    <n v="7000124831"/>
    <n v="2345"/>
    <x v="2"/>
    <x v="0"/>
    <n v="2345"/>
    <n v="8.0266999999999999"/>
    <n v="18822.611499999999"/>
    <x v="8"/>
    <x v="5"/>
    <s v="Linie 22"/>
    <n v="5022"/>
  </r>
  <r>
    <x v="1"/>
    <x v="0"/>
    <n v="58001014"/>
    <x v="580"/>
    <d v="2021-09-24T00:00:00"/>
    <x v="2"/>
    <n v="7000125342"/>
    <n v="68"/>
    <x v="2"/>
    <x v="0"/>
    <n v="67.319999999999993"/>
    <n v="8.1450999999999993"/>
    <n v="548.32813199999998"/>
    <x v="8"/>
    <x v="5"/>
    <s v="Linie 20"/>
    <n v="5020"/>
  </r>
  <r>
    <x v="1"/>
    <x v="0"/>
    <n v="58001030"/>
    <x v="651"/>
    <d v="2021-09-24T00:00:00"/>
    <x v="2"/>
    <n v="7000124563"/>
    <n v="770"/>
    <x v="2"/>
    <x v="2"/>
    <n v="1848"/>
    <n v="14.5463"/>
    <n v="11200.651"/>
    <x v="7"/>
    <x v="4"/>
    <s v="Subunternehmer"/>
    <n v="9999"/>
  </r>
  <r>
    <x v="1"/>
    <x v="0"/>
    <n v="58001051"/>
    <x v="873"/>
    <d v="2021-09-24T00:00:00"/>
    <x v="2"/>
    <n v="7000124890"/>
    <n v="136"/>
    <x v="2"/>
    <x v="0"/>
    <n v="136"/>
    <n v="6.6139999999999999"/>
    <n v="899.50400000000002"/>
    <x v="8"/>
    <x v="5"/>
    <s v="Linie 23"/>
    <n v="5023"/>
  </r>
  <r>
    <x v="1"/>
    <x v="0"/>
    <n v="58001059"/>
    <x v="111"/>
    <d v="2021-09-24T00:00:00"/>
    <x v="2"/>
    <n v="7000124832"/>
    <n v="1870"/>
    <x v="2"/>
    <x v="0"/>
    <n v="1870"/>
    <n v="10.8475"/>
    <n v="20284.825000000001"/>
    <x v="8"/>
    <x v="5"/>
    <s v="Linie 22"/>
    <n v="5022"/>
  </r>
  <r>
    <x v="1"/>
    <x v="0"/>
    <n v="58001060"/>
    <x v="758"/>
    <d v="2021-09-24T00:00:00"/>
    <x v="2"/>
    <n v="7000124730"/>
    <n v="680"/>
    <x v="2"/>
    <x v="0"/>
    <n v="680"/>
    <n v="8.5521999999999991"/>
    <n v="5815.4960000000001"/>
    <x v="8"/>
    <x v="5"/>
    <s v="Linie 20"/>
    <n v="5020"/>
  </r>
  <r>
    <x v="1"/>
    <x v="0"/>
    <n v="58001063"/>
    <x v="581"/>
    <d v="2021-09-24T00:00:00"/>
    <x v="2"/>
    <n v="7000124833"/>
    <n v="306"/>
    <x v="2"/>
    <x v="0"/>
    <n v="306"/>
    <n v="8.0791000000000004"/>
    <n v="2472.2046"/>
    <x v="8"/>
    <x v="5"/>
    <s v="Linie 22"/>
    <n v="5022"/>
  </r>
  <r>
    <x v="1"/>
    <x v="0"/>
    <n v="58001070"/>
    <x v="112"/>
    <d v="2021-09-24T00:00:00"/>
    <x v="2"/>
    <n v="7000123660"/>
    <n v="595"/>
    <x v="2"/>
    <x v="0"/>
    <n v="803.25"/>
    <n v="6.5937000000000001"/>
    <n v="5296.3895249999996"/>
    <x v="4"/>
    <x v="1"/>
    <s v="Linie 36"/>
    <n v="5036"/>
  </r>
  <r>
    <x v="1"/>
    <x v="0"/>
    <n v="58001079"/>
    <x v="760"/>
    <d v="2021-09-24T00:00:00"/>
    <x v="2"/>
    <n v="7000125343"/>
    <n v="68"/>
    <x v="2"/>
    <x v="0"/>
    <n v="73.44"/>
    <n v="9.9458000000000002"/>
    <n v="730.41955199999995"/>
    <x v="8"/>
    <x v="5"/>
    <s v="Linie 20"/>
    <n v="5020"/>
  </r>
  <r>
    <x v="1"/>
    <x v="0"/>
    <n v="58001083"/>
    <x v="113"/>
    <d v="2021-09-24T00:00:00"/>
    <x v="2"/>
    <n v="7000124835"/>
    <n v="544"/>
    <x v="2"/>
    <x v="0"/>
    <n v="544"/>
    <n v="10.891"/>
    <n v="5924.7039999999997"/>
    <x v="8"/>
    <x v="5"/>
    <s v="Linie 22"/>
    <n v="5022"/>
  </r>
  <r>
    <x v="1"/>
    <x v="0"/>
    <n v="58001084"/>
    <x v="582"/>
    <d v="2021-09-24T00:00:00"/>
    <x v="2"/>
    <n v="7000124836"/>
    <n v="102"/>
    <x v="2"/>
    <x v="0"/>
    <n v="102"/>
    <n v="8.0784000000000002"/>
    <n v="823.99680000000001"/>
    <x v="8"/>
    <x v="5"/>
    <s v="Linie 22"/>
    <n v="5022"/>
  </r>
  <r>
    <x v="1"/>
    <x v="0"/>
    <n v="58001087"/>
    <x v="1047"/>
    <d v="2021-09-24T00:00:00"/>
    <x v="2"/>
    <n v="7000122249"/>
    <n v="288"/>
    <x v="2"/>
    <x v="2"/>
    <n v="2332.8000000000002"/>
    <n v="45.1982"/>
    <n v="13017.0816"/>
    <x v="7"/>
    <x v="4"/>
    <s v="Subunternehmer"/>
    <n v="9999"/>
  </r>
  <r>
    <x v="1"/>
    <x v="0"/>
    <n v="58001099"/>
    <x v="657"/>
    <d v="2021-09-24T00:00:00"/>
    <x v="2"/>
    <n v="7000125282"/>
    <n v="68"/>
    <x v="2"/>
    <x v="0"/>
    <n v="67.319999999999993"/>
    <n v="7.7374999999999998"/>
    <n v="520.88850000000002"/>
    <x v="8"/>
    <x v="5"/>
    <s v="Linie 23"/>
    <n v="5023"/>
  </r>
  <r>
    <x v="1"/>
    <x v="0"/>
    <n v="58001109"/>
    <x v="115"/>
    <d v="2021-09-24T00:00:00"/>
    <x v="2"/>
    <n v="7000124792"/>
    <n v="68"/>
    <x v="2"/>
    <x v="0"/>
    <n v="67.319999999999993"/>
    <n v="7.4082999999999997"/>
    <n v="498.72675600000002"/>
    <x v="8"/>
    <x v="5"/>
    <s v="Linie 21"/>
    <n v="5021"/>
  </r>
  <r>
    <x v="1"/>
    <x v="0"/>
    <n v="58001123"/>
    <x v="583"/>
    <d v="2021-09-24T00:00:00"/>
    <x v="2"/>
    <n v="7000124958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09-24T00:00:00"/>
    <x v="2"/>
    <n v="7000124795"/>
    <n v="68"/>
    <x v="2"/>
    <x v="0"/>
    <n v="67.319999999999993"/>
    <n v="7.4420999999999999"/>
    <n v="501.00217199999997"/>
    <x v="8"/>
    <x v="5"/>
    <s v="Linie 21"/>
    <n v="5021"/>
  </r>
  <r>
    <x v="1"/>
    <x v="0"/>
    <n v="58001143"/>
    <x v="720"/>
    <d v="2021-09-24T00:00:00"/>
    <x v="2"/>
    <n v="7000125345"/>
    <n v="1360"/>
    <x v="2"/>
    <x v="0"/>
    <n v="1346.4"/>
    <n v="8.6516999999999999"/>
    <n v="11648.648880000001"/>
    <x v="8"/>
    <x v="5"/>
    <s v="Linie 20"/>
    <n v="5020"/>
  </r>
  <r>
    <x v="1"/>
    <x v="0"/>
    <n v="58001155"/>
    <x v="289"/>
    <d v="2021-09-24T00:00:00"/>
    <x v="2"/>
    <n v="7000123673"/>
    <n v="0"/>
    <x v="2"/>
    <x v="0"/>
    <n v="0"/>
    <n v="6.9748000000000001"/>
    <n v="0"/>
    <x v="4"/>
    <x v="1"/>
    <s v="Linie 36"/>
    <n v="5036"/>
  </r>
  <r>
    <x v="1"/>
    <x v="0"/>
    <n v="59500002"/>
    <x v="949"/>
    <d v="2021-09-24T00:00:00"/>
    <x v="2"/>
    <n v="7000124253"/>
    <n v="72"/>
    <x v="2"/>
    <x v="0"/>
    <n v="288"/>
    <n v="1.9193"/>
    <n v="552.75840000000005"/>
    <x v="3"/>
    <x v="1"/>
    <s v="Espera"/>
    <n v="5901"/>
  </r>
  <r>
    <x v="1"/>
    <x v="0"/>
    <n v="59500020"/>
    <x v="658"/>
    <d v="2021-09-24T00:00:00"/>
    <x v="2"/>
    <n v="7000125448"/>
    <n v="396"/>
    <x v="0"/>
    <x v="0"/>
    <n v="396"/>
    <n v="2.5"/>
    <n v="990"/>
    <x v="0"/>
    <x v="0"/>
    <s v="Vacumierung"/>
    <n v="5902"/>
  </r>
  <r>
    <x v="1"/>
    <x v="0"/>
    <n v="59500029"/>
    <x v="1048"/>
    <d v="2021-09-24T00:00:00"/>
    <x v="2"/>
    <n v="7000125317"/>
    <n v="10038"/>
    <x v="0"/>
    <x v="0"/>
    <n v="10038"/>
    <n v="2"/>
    <n v="20076"/>
    <x v="0"/>
    <x v="0"/>
    <s v="Vacumierung"/>
    <n v="5902"/>
  </r>
  <r>
    <x v="1"/>
    <x v="0"/>
    <n v="59500034"/>
    <x v="1001"/>
    <d v="2021-09-24T00:00:00"/>
    <x v="2"/>
    <n v="7000125382"/>
    <n v="3892"/>
    <x v="0"/>
    <x v="0"/>
    <n v="3892"/>
    <n v="2"/>
    <n v="7784"/>
    <x v="0"/>
    <x v="0"/>
    <s v="Vacumierung"/>
    <n v="5902"/>
  </r>
  <r>
    <x v="1"/>
    <x v="0"/>
    <m/>
    <x v="120"/>
    <d v="2021-09-24T00:00:00"/>
    <x v="2"/>
    <n v="7000123302"/>
    <n v="0"/>
    <x v="3"/>
    <x v="3"/>
    <n v="0"/>
    <n v="0"/>
    <n v="0"/>
    <x v="0"/>
    <x v="0"/>
    <s v="Große Schneidemaschine Lachnit"/>
    <n v="1100"/>
  </r>
  <r>
    <x v="1"/>
    <x v="0"/>
    <m/>
    <x v="121"/>
    <d v="2021-09-24T00:00:00"/>
    <x v="2"/>
    <n v="7000119909"/>
    <n v="0"/>
    <x v="3"/>
    <x v="3"/>
    <n v="0"/>
    <n v="0"/>
    <n v="0"/>
    <x v="0"/>
    <x v="0"/>
    <s v="Kleine Schneidemaschine Käseteiler"/>
    <n v="1200"/>
  </r>
  <r>
    <x v="1"/>
    <x v="0"/>
    <m/>
    <x v="123"/>
    <d v="2021-09-24T00:00:00"/>
    <x v="2"/>
    <n v="7000125206"/>
    <n v="0"/>
    <x v="3"/>
    <x v="3"/>
    <n v="0"/>
    <n v="0"/>
    <n v="0"/>
    <x v="2"/>
    <x v="0"/>
    <s v="Thrun 2"/>
    <n v="2030"/>
  </r>
  <r>
    <x v="1"/>
    <x v="0"/>
    <m/>
    <x v="124"/>
    <d v="2021-09-24T00:00:00"/>
    <x v="2"/>
    <n v="7000125085"/>
    <n v="0"/>
    <x v="3"/>
    <x v="3"/>
    <n v="0"/>
    <n v="0"/>
    <n v="0"/>
    <x v="2"/>
    <x v="0"/>
    <s v="Mischer 1"/>
    <n v="2040"/>
  </r>
  <r>
    <x v="1"/>
    <x v="0"/>
    <m/>
    <x v="125"/>
    <d v="2021-09-24T00:00:00"/>
    <x v="2"/>
    <n v="7000125300"/>
    <n v="0"/>
    <x v="3"/>
    <x v="3"/>
    <n v="0"/>
    <n v="0"/>
    <n v="0"/>
    <x v="2"/>
    <x v="0"/>
    <s v="Mischer 2"/>
    <n v="2050"/>
  </r>
  <r>
    <x v="1"/>
    <x v="0"/>
    <m/>
    <x v="127"/>
    <d v="2021-09-24T00:00:00"/>
    <x v="2"/>
    <n v="7000125086"/>
    <n v="0"/>
    <x v="3"/>
    <x v="3"/>
    <n v="0"/>
    <n v="0"/>
    <n v="0"/>
    <x v="1"/>
    <x v="0"/>
    <s v="Füller unter M1"/>
    <n v="3010"/>
  </r>
  <r>
    <x v="1"/>
    <x v="0"/>
    <m/>
    <x v="128"/>
    <d v="2021-09-24T00:00:00"/>
    <x v="2"/>
    <n v="7000125033"/>
    <n v="0"/>
    <x v="3"/>
    <x v="3"/>
    <n v="0"/>
    <n v="0"/>
    <n v="0"/>
    <x v="1"/>
    <x v="0"/>
    <s v="Füller unter M2"/>
    <n v="3020"/>
  </r>
  <r>
    <x v="1"/>
    <x v="0"/>
    <m/>
    <x v="129"/>
    <d v="2021-09-24T00:00:00"/>
    <x v="2"/>
    <n v="7000124924"/>
    <n v="0"/>
    <x v="3"/>
    <x v="3"/>
    <n v="0"/>
    <n v="0"/>
    <n v="0"/>
    <x v="1"/>
    <x v="0"/>
    <s v="Füller unter Thrun 2"/>
    <n v="3030"/>
  </r>
  <r>
    <x v="1"/>
    <x v="0"/>
    <m/>
    <x v="1071"/>
    <d v="2021-09-24T00:00:00"/>
    <x v="2"/>
    <n v="7000123601"/>
    <n v="0"/>
    <x v="3"/>
    <x v="3"/>
    <n v="0"/>
    <n v="0"/>
    <n v="0"/>
    <x v="4"/>
    <x v="1"/>
    <s v="Linie 18"/>
    <n v="5018"/>
  </r>
  <r>
    <x v="1"/>
    <x v="0"/>
    <m/>
    <x v="132"/>
    <d v="2021-09-24T00:00:00"/>
    <x v="2"/>
    <n v="7000124734"/>
    <n v="0"/>
    <x v="3"/>
    <x v="3"/>
    <n v="0"/>
    <n v="0"/>
    <n v="0"/>
    <x v="8"/>
    <x v="5"/>
    <s v="Linie 20"/>
    <n v="5020"/>
  </r>
  <r>
    <x v="1"/>
    <x v="0"/>
    <m/>
    <x v="132"/>
    <d v="2021-09-24T00:00:00"/>
    <x v="2"/>
    <n v="7000125346"/>
    <n v="0"/>
    <x v="3"/>
    <x v="3"/>
    <n v="0"/>
    <n v="0"/>
    <n v="0"/>
    <x v="8"/>
    <x v="5"/>
    <s v="Linie 20"/>
    <n v="5020"/>
  </r>
  <r>
    <x v="1"/>
    <x v="0"/>
    <m/>
    <x v="133"/>
    <d v="2021-09-24T00:00:00"/>
    <x v="2"/>
    <n v="7000124797"/>
    <n v="0"/>
    <x v="3"/>
    <x v="3"/>
    <n v="0"/>
    <n v="0"/>
    <n v="0"/>
    <x v="8"/>
    <x v="5"/>
    <s v="Linie 21"/>
    <n v="5021"/>
  </r>
  <r>
    <x v="1"/>
    <x v="0"/>
    <m/>
    <x v="134"/>
    <d v="2021-09-24T00:00:00"/>
    <x v="2"/>
    <n v="7000124837"/>
    <n v="0.01"/>
    <x v="1"/>
    <x v="1"/>
    <n v="0"/>
    <n v="0"/>
    <n v="0"/>
    <x v="8"/>
    <x v="5"/>
    <s v="Linie 22"/>
    <n v="5022"/>
  </r>
  <r>
    <x v="1"/>
    <x v="0"/>
    <m/>
    <x v="135"/>
    <d v="2021-09-24T00:00:00"/>
    <x v="2"/>
    <n v="7000124898"/>
    <n v="0.01"/>
    <x v="1"/>
    <x v="1"/>
    <n v="0"/>
    <n v="0"/>
    <n v="0"/>
    <x v="8"/>
    <x v="5"/>
    <s v="Linie 23"/>
    <n v="5023"/>
  </r>
  <r>
    <x v="1"/>
    <x v="0"/>
    <m/>
    <x v="594"/>
    <d v="2021-09-24T00:00:00"/>
    <x v="2"/>
    <n v="7000125202"/>
    <n v="0"/>
    <x v="3"/>
    <x v="3"/>
    <n v="0"/>
    <n v="0"/>
    <n v="0"/>
    <x v="3"/>
    <x v="1"/>
    <s v="Wurstverpackung"/>
    <n v="5330"/>
  </r>
  <r>
    <x v="1"/>
    <x v="0"/>
    <m/>
    <x v="454"/>
    <d v="2021-09-24T00:00:00"/>
    <x v="2"/>
    <n v="7000124900"/>
    <n v="0"/>
    <x v="3"/>
    <x v="3"/>
    <n v="0"/>
    <n v="0"/>
    <n v="0"/>
    <x v="8"/>
    <x v="5"/>
    <s v="Linie 23"/>
    <n v="5023"/>
  </r>
  <r>
    <x v="1"/>
    <x v="0"/>
    <m/>
    <x v="137"/>
    <d v="2021-09-24T00:00:00"/>
    <x v="2"/>
    <n v="7000123683"/>
    <n v="0"/>
    <x v="3"/>
    <x v="3"/>
    <n v="0"/>
    <n v="0"/>
    <n v="0"/>
    <x v="4"/>
    <x v="1"/>
    <s v="Linie 36"/>
    <n v="5036"/>
  </r>
  <r>
    <x v="1"/>
    <x v="0"/>
    <m/>
    <x v="1072"/>
    <d v="2021-09-24T00:00:00"/>
    <x v="2"/>
    <n v="7000125377"/>
    <n v="0"/>
    <x v="3"/>
    <x v="3"/>
    <n v="0"/>
    <n v="0"/>
    <n v="0"/>
    <x v="2"/>
    <x v="0"/>
    <s v="Thrun 2"/>
    <n v="2030"/>
  </r>
  <r>
    <x v="1"/>
    <x v="0"/>
    <m/>
    <x v="591"/>
    <d v="2021-09-24T00:00:00"/>
    <x v="2"/>
    <n v="7000125378"/>
    <n v="0"/>
    <x v="3"/>
    <x v="3"/>
    <n v="0"/>
    <n v="0"/>
    <n v="0"/>
    <x v="1"/>
    <x v="0"/>
    <s v="Füller unter Thrun 2"/>
    <n v="3030"/>
  </r>
  <r>
    <x v="1"/>
    <x v="0"/>
    <m/>
    <x v="293"/>
    <d v="2021-09-24T00:00:00"/>
    <x v="2"/>
    <n v="7000123691"/>
    <n v="0"/>
    <x v="3"/>
    <x v="3"/>
    <n v="0"/>
    <n v="0"/>
    <n v="0"/>
    <x v="4"/>
    <x v="1"/>
    <s v="Linie 36"/>
    <n v="5036"/>
  </r>
  <r>
    <x v="1"/>
    <x v="0"/>
    <n v="31000169"/>
    <x v="158"/>
    <d v="2021-09-25T00:00:00"/>
    <x v="2"/>
    <n v="7000124929"/>
    <n v="1318"/>
    <x v="1"/>
    <x v="1"/>
    <n v="2543.7399999999998"/>
    <n v="5.9943999999999997"/>
    <n v="7900.6192000000001"/>
    <x v="1"/>
    <x v="0"/>
    <s v="Füller unter Thrun 2"/>
    <n v="3030"/>
  </r>
  <r>
    <x v="1"/>
    <x v="0"/>
    <n v="35000268"/>
    <x v="170"/>
    <d v="2021-09-25T00:00:00"/>
    <x v="2"/>
    <n v="7000125208"/>
    <n v="2250"/>
    <x v="0"/>
    <x v="0"/>
    <n v="2250"/>
    <n v="2.5105"/>
    <n v="5648.625"/>
    <x v="2"/>
    <x v="0"/>
    <s v="Thrun 2"/>
    <n v="2030"/>
  </r>
  <r>
    <x v="1"/>
    <x v="0"/>
    <n v="35000268"/>
    <x v="170"/>
    <d v="2021-09-25T00:00:00"/>
    <x v="2"/>
    <n v="7000125208"/>
    <n v="2250"/>
    <x v="0"/>
    <x v="0"/>
    <n v="2250"/>
    <n v="2.5105"/>
    <n v="5648.625"/>
    <x v="2"/>
    <x v="0"/>
    <s v="Wolf Th2"/>
    <n v="2090"/>
  </r>
  <r>
    <x v="1"/>
    <x v="0"/>
    <n v="47000849"/>
    <x v="39"/>
    <d v="2021-09-25T00:00:00"/>
    <x v="2"/>
    <n v="7000124088"/>
    <n v="0"/>
    <x v="1"/>
    <x v="1"/>
    <n v="0"/>
    <n v="9.3513000000000002"/>
    <n v="0"/>
    <x v="4"/>
    <x v="1"/>
    <s v="Linie 3"/>
    <n v="5003"/>
  </r>
  <r>
    <x v="1"/>
    <x v="0"/>
    <n v="49500044"/>
    <x v="1073"/>
    <d v="2021-09-25T00:00:00"/>
    <x v="2"/>
    <n v="7000125381"/>
    <n v="731"/>
    <x v="0"/>
    <x v="0"/>
    <n v="731"/>
    <n v="1.8140000000000001"/>
    <n v="1326.0340000000001"/>
    <x v="0"/>
    <x v="0"/>
    <s v="Vacumierung"/>
    <n v="5902"/>
  </r>
  <r>
    <x v="1"/>
    <x v="0"/>
    <n v="49500056"/>
    <x v="745"/>
    <d v="2021-09-25T00:00:00"/>
    <x v="2"/>
    <n v="7000125395"/>
    <n v="341"/>
    <x v="0"/>
    <x v="0"/>
    <n v="341"/>
    <n v="2.214"/>
    <n v="754.97400000000005"/>
    <x v="0"/>
    <x v="0"/>
    <s v="Vacumierung"/>
    <n v="5902"/>
  </r>
  <r>
    <x v="1"/>
    <x v="0"/>
    <n v="49500132"/>
    <x v="350"/>
    <d v="2021-09-25T00:00:00"/>
    <x v="2"/>
    <n v="7000125396"/>
    <n v="74"/>
    <x v="0"/>
    <x v="0"/>
    <n v="74"/>
    <n v="2.0139999999999998"/>
    <n v="149.036"/>
    <x v="0"/>
    <x v="0"/>
    <s v="Vacumierung"/>
    <n v="5902"/>
  </r>
  <r>
    <x v="1"/>
    <x v="0"/>
    <m/>
    <x v="123"/>
    <d v="2021-09-25T00:00:00"/>
    <x v="2"/>
    <n v="7000125209"/>
    <n v="0"/>
    <x v="3"/>
    <x v="3"/>
    <n v="0"/>
    <n v="0"/>
    <n v="0"/>
    <x v="2"/>
    <x v="0"/>
    <s v="Thrun 2"/>
    <n v="2030"/>
  </r>
  <r>
    <x v="1"/>
    <x v="0"/>
    <m/>
    <x v="129"/>
    <d v="2021-09-25T00:00:00"/>
    <x v="2"/>
    <n v="7000124930"/>
    <n v="0"/>
    <x v="3"/>
    <x v="3"/>
    <n v="0"/>
    <n v="0"/>
    <n v="0"/>
    <x v="1"/>
    <x v="0"/>
    <s v="Füller unter Thrun 2"/>
    <n v="3030"/>
  </r>
  <r>
    <x v="1"/>
    <x v="0"/>
    <m/>
    <x v="801"/>
    <d v="2021-09-25T00:00:00"/>
    <x v="2"/>
    <n v="7000124673"/>
    <n v="0"/>
    <x v="3"/>
    <x v="3"/>
    <n v="0"/>
    <n v="0"/>
    <n v="0"/>
    <x v="5"/>
    <x v="2"/>
    <s v="Linie 30"/>
    <n v="5030"/>
  </r>
  <r>
    <x v="1"/>
    <x v="0"/>
    <m/>
    <x v="723"/>
    <d v="2021-09-25T00:00:00"/>
    <x v="2"/>
    <n v="7000124213"/>
    <n v="0"/>
    <x v="3"/>
    <x v="3"/>
    <n v="0"/>
    <n v="0"/>
    <n v="0"/>
    <x v="5"/>
    <x v="2"/>
    <s v="Linie 31"/>
    <n v="5031"/>
  </r>
  <r>
    <x v="1"/>
    <x v="0"/>
    <m/>
    <x v="725"/>
    <d v="2021-09-25T00:00:00"/>
    <x v="2"/>
    <n v="7000117811"/>
    <n v="0"/>
    <x v="3"/>
    <x v="3"/>
    <n v="0"/>
    <n v="0"/>
    <n v="0"/>
    <x v="4"/>
    <x v="1"/>
    <s v="Linie 35"/>
    <n v="5035"/>
  </r>
  <r>
    <x v="1"/>
    <x v="0"/>
    <n v="57000604"/>
    <x v="218"/>
    <d v="2021-09-26T00:00:00"/>
    <x v="2"/>
    <n v="7000125211"/>
    <n v="68"/>
    <x v="2"/>
    <x v="0"/>
    <n v="81.599999999999994"/>
    <n v="5.2899000000000003"/>
    <n v="431.65584000000001"/>
    <x v="8"/>
    <x v="5"/>
    <s v="Linie 22"/>
    <n v="5022"/>
  </r>
  <r>
    <x v="1"/>
    <x v="0"/>
    <n v="57000606"/>
    <x v="219"/>
    <d v="2021-09-26T00:00:00"/>
    <x v="2"/>
    <n v="7000125212"/>
    <n v="170"/>
    <x v="2"/>
    <x v="0"/>
    <n v="204"/>
    <n v="5.2906000000000004"/>
    <n v="1079.2824000000001"/>
    <x v="8"/>
    <x v="5"/>
    <s v="Linie 22"/>
    <n v="5022"/>
  </r>
  <r>
    <x v="1"/>
    <x v="0"/>
    <n v="57000607"/>
    <x v="220"/>
    <d v="2021-09-26T00:00:00"/>
    <x v="2"/>
    <n v="7000124985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09-26T00:00:00"/>
    <x v="2"/>
    <n v="7000125213"/>
    <n v="68"/>
    <x v="2"/>
    <x v="0"/>
    <n v="81.599999999999994"/>
    <n v="5.2899000000000003"/>
    <n v="431.65584000000001"/>
    <x v="8"/>
    <x v="5"/>
    <s v="Linie 22"/>
    <n v="5022"/>
  </r>
  <r>
    <x v="1"/>
    <x v="0"/>
    <n v="57000609"/>
    <x v="369"/>
    <d v="2021-09-26T00:00:00"/>
    <x v="2"/>
    <n v="7000124989"/>
    <n v="340"/>
    <x v="2"/>
    <x v="0"/>
    <n v="408"/>
    <n v="5.2755000000000001"/>
    <n v="2152.404"/>
    <x v="8"/>
    <x v="5"/>
    <s v="Linie 22"/>
    <n v="5022"/>
  </r>
  <r>
    <x v="1"/>
    <x v="0"/>
    <n v="57000610"/>
    <x v="370"/>
    <d v="2021-09-26T00:00:00"/>
    <x v="2"/>
    <n v="7000125214"/>
    <n v="68"/>
    <x v="2"/>
    <x v="0"/>
    <n v="81.599999999999994"/>
    <n v="5.2880000000000003"/>
    <n v="431.50080000000003"/>
    <x v="8"/>
    <x v="5"/>
    <s v="Linie 22"/>
    <n v="5022"/>
  </r>
  <r>
    <x v="1"/>
    <x v="0"/>
    <n v="57000623"/>
    <x v="83"/>
    <d v="2021-09-26T00:00:00"/>
    <x v="2"/>
    <n v="7000124990"/>
    <n v="5865"/>
    <x v="2"/>
    <x v="0"/>
    <n v="7038"/>
    <n v="5.2507000000000001"/>
    <n v="36954.426599999999"/>
    <x v="8"/>
    <x v="5"/>
    <s v="Linie 22"/>
    <n v="5022"/>
  </r>
  <r>
    <x v="1"/>
    <x v="0"/>
    <n v="57000641"/>
    <x v="87"/>
    <d v="2021-09-26T00:00:00"/>
    <x v="2"/>
    <n v="7000124986"/>
    <n v="680"/>
    <x v="2"/>
    <x v="0"/>
    <n v="816"/>
    <n v="5.2706999999999997"/>
    <n v="4300.8912"/>
    <x v="8"/>
    <x v="5"/>
    <s v="Linie 22"/>
    <n v="5022"/>
  </r>
  <r>
    <x v="1"/>
    <x v="0"/>
    <n v="57000652"/>
    <x v="372"/>
    <d v="2021-09-26T00:00:00"/>
    <x v="2"/>
    <n v="7000124987"/>
    <n v="272"/>
    <x v="2"/>
    <x v="0"/>
    <n v="326.39999999999998"/>
    <n v="5.3045999999999998"/>
    <n v="1731.4214400000001"/>
    <x v="8"/>
    <x v="5"/>
    <s v="Linie 22"/>
    <n v="5022"/>
  </r>
  <r>
    <x v="1"/>
    <x v="0"/>
    <n v="57000657"/>
    <x v="375"/>
    <d v="2021-09-26T00:00:00"/>
    <x v="2"/>
    <n v="7000125218"/>
    <n v="136"/>
    <x v="2"/>
    <x v="0"/>
    <n v="163.19999999999999"/>
    <n v="5.3136999999999999"/>
    <n v="867.19583999999998"/>
    <x v="8"/>
    <x v="5"/>
    <s v="Linie 22"/>
    <n v="5022"/>
  </r>
  <r>
    <x v="1"/>
    <x v="0"/>
    <n v="58000555"/>
    <x v="858"/>
    <d v="2021-09-26T00:00:00"/>
    <x v="2"/>
    <n v="7000117150"/>
    <n v="6573"/>
    <x v="2"/>
    <x v="2"/>
    <n v="63100.800000000003"/>
    <n v="33.995899999999999"/>
    <n v="223455.05069999999"/>
    <x v="5"/>
    <x v="2"/>
    <s v="Linie 30"/>
    <n v="5030"/>
  </r>
  <r>
    <x v="1"/>
    <x v="0"/>
    <n v="58000683"/>
    <x v="511"/>
    <d v="2021-09-26T00:00:00"/>
    <x v="2"/>
    <n v="7000125250"/>
    <n v="34"/>
    <x v="2"/>
    <x v="0"/>
    <n v="45.9"/>
    <n v="14.491199999999999"/>
    <n v="665.14607999999998"/>
    <x v="8"/>
    <x v="5"/>
    <s v="Linie 23"/>
    <n v="5023"/>
  </r>
  <r>
    <x v="1"/>
    <x v="0"/>
    <n v="58000723"/>
    <x v="884"/>
    <d v="2021-09-26T00:00:00"/>
    <x v="2"/>
    <n v="7000125254"/>
    <n v="170"/>
    <x v="2"/>
    <x v="0"/>
    <n v="229.5"/>
    <n v="14.490500000000001"/>
    <n v="3325.5697500000001"/>
    <x v="8"/>
    <x v="5"/>
    <s v="Linie 23"/>
    <n v="5023"/>
  </r>
  <r>
    <x v="1"/>
    <x v="0"/>
    <n v="58000736"/>
    <x v="862"/>
    <d v="2021-09-26T00:00:00"/>
    <x v="2"/>
    <n v="7000125258"/>
    <n v="68"/>
    <x v="2"/>
    <x v="0"/>
    <n v="91.8"/>
    <n v="14.4909"/>
    <n v="1330.2646199999999"/>
    <x v="8"/>
    <x v="5"/>
    <s v="Linie 23"/>
    <n v="5023"/>
  </r>
  <r>
    <x v="1"/>
    <x v="0"/>
    <n v="58000740"/>
    <x v="251"/>
    <d v="2021-09-26T00:00:00"/>
    <x v="2"/>
    <n v="7000124745"/>
    <n v="204"/>
    <x v="2"/>
    <x v="0"/>
    <n v="201.96"/>
    <n v="7.5030000000000001"/>
    <n v="1515.3058799999999"/>
    <x v="8"/>
    <x v="5"/>
    <s v="Linie 21"/>
    <n v="5021"/>
  </r>
  <r>
    <x v="1"/>
    <x v="0"/>
    <n v="58000747"/>
    <x v="863"/>
    <d v="2021-09-26T00:00:00"/>
    <x v="2"/>
    <n v="7000125260"/>
    <n v="136"/>
    <x v="2"/>
    <x v="0"/>
    <n v="183.6"/>
    <n v="14.490500000000001"/>
    <n v="2660.4558000000002"/>
    <x v="8"/>
    <x v="5"/>
    <s v="Linie 23"/>
    <n v="5023"/>
  </r>
  <r>
    <x v="1"/>
    <x v="0"/>
    <n v="58000749"/>
    <x v="645"/>
    <d v="2021-09-26T00:00:00"/>
    <x v="2"/>
    <n v="7000125261"/>
    <n v="34"/>
    <x v="2"/>
    <x v="0"/>
    <n v="34"/>
    <n v="12.2601"/>
    <n v="416.84339999999997"/>
    <x v="8"/>
    <x v="5"/>
    <s v="Linie 23"/>
    <n v="5023"/>
  </r>
  <r>
    <x v="1"/>
    <x v="0"/>
    <n v="58000761"/>
    <x v="513"/>
    <d v="2021-09-26T00:00:00"/>
    <x v="2"/>
    <n v="7000125001"/>
    <n v="238"/>
    <x v="2"/>
    <x v="0"/>
    <n v="321.3"/>
    <n v="14.4718"/>
    <n v="4649.7893400000003"/>
    <x v="8"/>
    <x v="5"/>
    <s v="Linie 23"/>
    <n v="5023"/>
  </r>
  <r>
    <x v="1"/>
    <x v="0"/>
    <n v="58000826"/>
    <x v="515"/>
    <d v="2021-09-26T00:00:00"/>
    <x v="2"/>
    <n v="7000125262"/>
    <n v="1870"/>
    <x v="2"/>
    <x v="0"/>
    <n v="2524.5"/>
    <n v="14.4465"/>
    <n v="36470.189250000003"/>
    <x v="8"/>
    <x v="5"/>
    <s v="Linie 23"/>
    <n v="5023"/>
  </r>
  <r>
    <x v="1"/>
    <x v="0"/>
    <n v="58000841"/>
    <x v="104"/>
    <d v="2021-09-26T00:00:00"/>
    <x v="2"/>
    <n v="7000125334"/>
    <n v="1700"/>
    <x v="2"/>
    <x v="0"/>
    <n v="1836"/>
    <n v="9.9016000000000002"/>
    <n v="18179.337599999999"/>
    <x v="8"/>
    <x v="5"/>
    <s v="Linie 20"/>
    <n v="5020"/>
  </r>
  <r>
    <x v="1"/>
    <x v="0"/>
    <n v="58000891"/>
    <x v="864"/>
    <d v="2021-09-26T00:00:00"/>
    <x v="2"/>
    <n v="7000125270"/>
    <n v="680"/>
    <x v="2"/>
    <x v="0"/>
    <n v="918"/>
    <n v="14.4916"/>
    <n v="13303.2888"/>
    <x v="8"/>
    <x v="5"/>
    <s v="Linie 23"/>
    <n v="5023"/>
  </r>
  <r>
    <x v="1"/>
    <x v="0"/>
    <n v="58000896"/>
    <x v="865"/>
    <d v="2021-09-26T00:00:00"/>
    <x v="2"/>
    <n v="7000124982"/>
    <n v="544"/>
    <x v="2"/>
    <x v="0"/>
    <n v="538.55999999999995"/>
    <n v="7.5039999999999996"/>
    <n v="4041.3542400000001"/>
    <x v="8"/>
    <x v="5"/>
    <s v="Linie 21"/>
    <n v="5021"/>
  </r>
  <r>
    <x v="1"/>
    <x v="0"/>
    <n v="58000927"/>
    <x v="575"/>
    <d v="2021-09-26T00:00:00"/>
    <x v="2"/>
    <n v="7000124758"/>
    <n v="1105"/>
    <x v="2"/>
    <x v="0"/>
    <n v="1093.95"/>
    <n v="7.3616999999999999"/>
    <n v="8053.3317150000003"/>
    <x v="8"/>
    <x v="5"/>
    <s v="Linie 21"/>
    <n v="5021"/>
  </r>
  <r>
    <x v="1"/>
    <x v="0"/>
    <n v="58000931"/>
    <x v="108"/>
    <d v="2021-09-26T00:00:00"/>
    <x v="2"/>
    <n v="7000124761"/>
    <n v="102"/>
    <x v="2"/>
    <x v="0"/>
    <n v="100.98"/>
    <n v="7.4097"/>
    <n v="748.23150599999997"/>
    <x v="8"/>
    <x v="5"/>
    <s v="Linie 21"/>
    <n v="5021"/>
  </r>
  <r>
    <x v="1"/>
    <x v="0"/>
    <n v="58000950"/>
    <x v="796"/>
    <d v="2021-09-26T00:00:00"/>
    <x v="2"/>
    <n v="7000125272"/>
    <n v="68"/>
    <x v="2"/>
    <x v="0"/>
    <n v="91.8"/>
    <n v="14.4887"/>
    <n v="1330.0626600000001"/>
    <x v="8"/>
    <x v="5"/>
    <s v="Linie 23"/>
    <n v="5023"/>
  </r>
  <r>
    <x v="1"/>
    <x v="0"/>
    <n v="58001001"/>
    <x v="110"/>
    <d v="2021-09-26T00:00:00"/>
    <x v="2"/>
    <n v="7000125167"/>
    <n v="68"/>
    <x v="2"/>
    <x v="0"/>
    <n v="67.319999999999993"/>
    <n v="7.4090999999999996"/>
    <n v="498.78061200000002"/>
    <x v="8"/>
    <x v="5"/>
    <s v="Linie 21"/>
    <n v="5021"/>
  </r>
  <r>
    <x v="1"/>
    <x v="0"/>
    <n v="58001069"/>
    <x v="874"/>
    <d v="2021-09-26T00:00:00"/>
    <x v="2"/>
    <n v="7000125280"/>
    <n v="170"/>
    <x v="2"/>
    <x v="0"/>
    <n v="229.5"/>
    <n v="14.4895"/>
    <n v="3325.3402500000002"/>
    <x v="8"/>
    <x v="5"/>
    <s v="Linie 23"/>
    <n v="5023"/>
  </r>
  <r>
    <x v="1"/>
    <x v="0"/>
    <n v="58001097"/>
    <x v="114"/>
    <d v="2021-09-26T00:00:00"/>
    <x v="2"/>
    <n v="7000124679"/>
    <n v="5040"/>
    <x v="2"/>
    <x v="2"/>
    <n v="48384"/>
    <n v="34.000999999999998"/>
    <n v="171365.04"/>
    <x v="5"/>
    <x v="2"/>
    <s v="Linie 31"/>
    <n v="5031"/>
  </r>
  <r>
    <x v="1"/>
    <x v="0"/>
    <n v="58001103"/>
    <x v="389"/>
    <d v="2021-09-26T00:00:00"/>
    <x v="2"/>
    <n v="7000117154"/>
    <n v="1187"/>
    <x v="2"/>
    <x v="2"/>
    <n v="11395.2"/>
    <n v="34.500300000000003"/>
    <n v="40951.856099999997"/>
    <x v="5"/>
    <x v="2"/>
    <s v="Linie 30"/>
    <n v="5030"/>
  </r>
  <r>
    <x v="1"/>
    <x v="0"/>
    <n v="58001131"/>
    <x v="441"/>
    <d v="2021-09-26T00:00:00"/>
    <x v="2"/>
    <n v="7000125284"/>
    <n v="2550"/>
    <x v="2"/>
    <x v="0"/>
    <n v="2448"/>
    <n v="6.6844000000000001"/>
    <n v="16363.4112"/>
    <x v="8"/>
    <x v="5"/>
    <s v="Linie 23"/>
    <n v="5023"/>
  </r>
  <r>
    <x v="1"/>
    <x v="0"/>
    <n v="58001141"/>
    <x v="1062"/>
    <d v="2021-09-26T00:00:00"/>
    <x v="2"/>
    <n v="7000125285"/>
    <n v="68"/>
    <x v="2"/>
    <x v="0"/>
    <n v="65.28"/>
    <n v="6.7008999999999999"/>
    <n v="437.434752"/>
    <x v="8"/>
    <x v="5"/>
    <s v="Linie 23"/>
    <n v="5023"/>
  </r>
  <r>
    <x v="1"/>
    <x v="0"/>
    <m/>
    <x v="133"/>
    <d v="2021-09-26T00:00:00"/>
    <x v="2"/>
    <n v="7000124802"/>
    <n v="0"/>
    <x v="3"/>
    <x v="3"/>
    <n v="0"/>
    <n v="0"/>
    <n v="0"/>
    <x v="8"/>
    <x v="5"/>
    <s v="Linie 21"/>
    <n v="5021"/>
  </r>
  <r>
    <x v="1"/>
    <x v="0"/>
    <m/>
    <x v="134"/>
    <d v="2021-09-26T00:00:00"/>
    <x v="2"/>
    <n v="7000124051"/>
    <n v="0.01"/>
    <x v="1"/>
    <x v="1"/>
    <n v="0"/>
    <n v="0"/>
    <n v="0"/>
    <x v="8"/>
    <x v="5"/>
    <s v="Linie 22"/>
    <n v="5022"/>
  </r>
  <r>
    <x v="1"/>
    <x v="0"/>
    <n v="23500034"/>
    <x v="298"/>
    <d v="2021-09-27T00:00:00"/>
    <x v="2"/>
    <n v="7000125450"/>
    <n v="3522"/>
    <x v="0"/>
    <x v="0"/>
    <n v="3522"/>
    <n v="3.6745999999999999"/>
    <n v="12941.941199999999"/>
    <x v="0"/>
    <x v="0"/>
    <s v="Kleine Schneidemaschine Käseteiler"/>
    <n v="1200"/>
  </r>
  <r>
    <x v="1"/>
    <x v="0"/>
    <n v="23500036"/>
    <x v="138"/>
    <d v="2021-09-27T00:00:00"/>
    <x v="2"/>
    <n v="7000125452"/>
    <n v="1427"/>
    <x v="0"/>
    <x v="0"/>
    <n v="1427"/>
    <n v="3.3168000000000002"/>
    <n v="4733.0735999999997"/>
    <x v="0"/>
    <x v="0"/>
    <s v="Kleine Schneidemaschine Käseteiler"/>
    <n v="1200"/>
  </r>
  <r>
    <x v="1"/>
    <x v="0"/>
    <n v="23500097"/>
    <x v="877"/>
    <d v="2021-09-27T00:00:00"/>
    <x v="2"/>
    <n v="7000122958"/>
    <n v="0"/>
    <x v="0"/>
    <x v="0"/>
    <n v="0"/>
    <n v="3.9005000000000001"/>
    <n v="0"/>
    <x v="0"/>
    <x v="0"/>
    <s v="Große Schneidemaschine Lachnit"/>
    <n v="1100"/>
  </r>
  <r>
    <x v="1"/>
    <x v="0"/>
    <n v="23500098"/>
    <x v="878"/>
    <d v="2021-09-27T00:00:00"/>
    <x v="2"/>
    <n v="7000122960"/>
    <n v="0"/>
    <x v="0"/>
    <x v="0"/>
    <n v="0"/>
    <n v="3.9005000000000001"/>
    <n v="0"/>
    <x v="0"/>
    <x v="0"/>
    <s v="Große Schneidemaschine Lachnit"/>
    <n v="1100"/>
  </r>
  <r>
    <x v="1"/>
    <x v="0"/>
    <n v="23500302"/>
    <x v="4"/>
    <d v="2021-09-27T00:00:00"/>
    <x v="2"/>
    <n v="7000125442"/>
    <n v="565"/>
    <x v="0"/>
    <x v="0"/>
    <n v="565"/>
    <n v="5.6374000000000004"/>
    <n v="3185.1309999999999"/>
    <x v="0"/>
    <x v="0"/>
    <s v="Holac Zutatenvorbereitung"/>
    <n v="1410"/>
  </r>
  <r>
    <x v="1"/>
    <x v="0"/>
    <n v="23500302"/>
    <x v="4"/>
    <d v="2021-09-27T00:00:00"/>
    <x v="2"/>
    <n v="7000125489"/>
    <n v="0"/>
    <x v="0"/>
    <x v="0"/>
    <n v="0"/>
    <n v="5.6374000000000004"/>
    <n v="0"/>
    <x v="0"/>
    <x v="0"/>
    <s v="Holac Zutatenvorbereitung"/>
    <n v="1410"/>
  </r>
  <r>
    <x v="1"/>
    <x v="0"/>
    <n v="23500348"/>
    <x v="887"/>
    <d v="2021-09-27T00:00:00"/>
    <x v="2"/>
    <n v="7000125488"/>
    <n v="288"/>
    <x v="1"/>
    <x v="1"/>
    <n v="0"/>
    <n v="0.57220000000000004"/>
    <n v="164.7936"/>
    <x v="0"/>
    <x v="0"/>
    <s v="Schmelze Zutatenvorb."/>
    <n v="1400"/>
  </r>
  <r>
    <x v="1"/>
    <x v="0"/>
    <n v="23500354"/>
    <x v="7"/>
    <d v="2021-09-27T00:00:00"/>
    <x v="2"/>
    <n v="7000125443"/>
    <n v="320"/>
    <x v="0"/>
    <x v="0"/>
    <n v="320"/>
    <n v="4.5490000000000004"/>
    <n v="1455.68"/>
    <x v="0"/>
    <x v="0"/>
    <s v="Holac Zutatenvorbereitung"/>
    <n v="1410"/>
  </r>
  <r>
    <x v="1"/>
    <x v="0"/>
    <n v="23500354"/>
    <x v="7"/>
    <d v="2021-09-27T00:00:00"/>
    <x v="2"/>
    <n v="7000125490"/>
    <n v="0"/>
    <x v="0"/>
    <x v="0"/>
    <n v="0"/>
    <n v="4.5490000000000004"/>
    <n v="0"/>
    <x v="0"/>
    <x v="0"/>
    <s v="Holac Zutatenvorbereitung"/>
    <n v="1410"/>
  </r>
  <r>
    <x v="1"/>
    <x v="0"/>
    <n v="23500435"/>
    <x v="980"/>
    <d v="2021-09-27T00:00:00"/>
    <x v="2"/>
    <n v="7000123593"/>
    <n v="3695"/>
    <x v="1"/>
    <x v="1"/>
    <n v="509.91"/>
    <n v="0.70040000000000002"/>
    <n v="2587.9780000000001"/>
    <x v="4"/>
    <x v="1"/>
    <s v="Linie 18"/>
    <n v="5018"/>
  </r>
  <r>
    <x v="1"/>
    <x v="0"/>
    <n v="23500550"/>
    <x v="981"/>
    <d v="2021-09-27T00:00:00"/>
    <x v="2"/>
    <n v="7000123596"/>
    <n v="3712"/>
    <x v="1"/>
    <x v="1"/>
    <n v="556.79999999999995"/>
    <n v="1.7815000000000001"/>
    <n v="6612.9279999999999"/>
    <x v="4"/>
    <x v="1"/>
    <s v="Linie 18"/>
    <n v="5018"/>
  </r>
  <r>
    <x v="1"/>
    <x v="0"/>
    <n v="31000170"/>
    <x v="13"/>
    <d v="2021-09-27T00:00:00"/>
    <x v="2"/>
    <n v="7000125207"/>
    <n v="1803"/>
    <x v="1"/>
    <x v="1"/>
    <n v="3606"/>
    <n v="6.3164999999999996"/>
    <n v="11388.6495"/>
    <x v="1"/>
    <x v="0"/>
    <s v="Füller unter Thrun 2"/>
    <n v="3030"/>
  </r>
  <r>
    <x v="1"/>
    <x v="0"/>
    <n v="31000187"/>
    <x v="1074"/>
    <d v="2021-09-27T00:00:00"/>
    <x v="2"/>
    <n v="7000125399"/>
    <n v="57"/>
    <x v="1"/>
    <x v="1"/>
    <n v="570"/>
    <n v="35.217799999999997"/>
    <n v="2007.4146000000001"/>
    <x v="1"/>
    <x v="0"/>
    <s v="Füller unter Thrun 2"/>
    <n v="3030"/>
  </r>
  <r>
    <x v="1"/>
    <x v="0"/>
    <n v="31900002"/>
    <x v="14"/>
    <d v="2021-09-27T00:00:00"/>
    <x v="2"/>
    <n v="7000125061"/>
    <n v="614"/>
    <x v="1"/>
    <x v="1"/>
    <n v="4420.8"/>
    <n v="17.989799999999999"/>
    <n v="11045.7372"/>
    <x v="2"/>
    <x v="0"/>
    <s v="Füller unter UMSK 130"/>
    <n v="3100"/>
  </r>
  <r>
    <x v="1"/>
    <x v="0"/>
    <n v="32000012"/>
    <x v="160"/>
    <d v="2021-09-27T00:00:00"/>
    <x v="2"/>
    <n v="7000125432"/>
    <n v="322"/>
    <x v="1"/>
    <x v="1"/>
    <n v="2994.6"/>
    <n v="27.543199999999999"/>
    <n v="8868.9104000000007"/>
    <x v="1"/>
    <x v="0"/>
    <s v="Füller unter M1"/>
    <n v="3010"/>
  </r>
  <r>
    <x v="1"/>
    <x v="0"/>
    <n v="32000036"/>
    <x v="844"/>
    <d v="2021-09-27T00:00:00"/>
    <x v="2"/>
    <n v="7000125426"/>
    <n v="328"/>
    <x v="1"/>
    <x v="1"/>
    <n v="2755.2"/>
    <n v="25.753399999999999"/>
    <n v="8447.1152000000002"/>
    <x v="1"/>
    <x v="0"/>
    <s v="Füller unter M2"/>
    <n v="3020"/>
  </r>
  <r>
    <x v="1"/>
    <x v="0"/>
    <n v="32000041"/>
    <x v="309"/>
    <d v="2021-09-27T00:00:00"/>
    <x v="2"/>
    <n v="7000125433"/>
    <n v="221"/>
    <x v="1"/>
    <x v="1"/>
    <n v="2011.1"/>
    <n v="17.827300000000001"/>
    <n v="3939.8332999999998"/>
    <x v="1"/>
    <x v="0"/>
    <s v="Füller unter M1"/>
    <n v="3010"/>
  </r>
  <r>
    <x v="1"/>
    <x v="0"/>
    <n v="32000049"/>
    <x v="16"/>
    <d v="2021-09-27T00:00:00"/>
    <x v="2"/>
    <n v="7000125422"/>
    <n v="667"/>
    <x v="1"/>
    <x v="1"/>
    <n v="4802.3999999999996"/>
    <n v="19.3871"/>
    <n v="12931.1957"/>
    <x v="1"/>
    <x v="0"/>
    <s v="Füller unter M2"/>
    <n v="3020"/>
  </r>
  <r>
    <x v="1"/>
    <x v="0"/>
    <n v="32000064"/>
    <x v="845"/>
    <d v="2021-09-27T00:00:00"/>
    <x v="2"/>
    <n v="7000125434"/>
    <n v="925"/>
    <x v="1"/>
    <x v="1"/>
    <n v="721.5"/>
    <n v="1.6612"/>
    <n v="1536.61"/>
    <x v="1"/>
    <x v="0"/>
    <s v="Füller unter M1"/>
    <n v="3010"/>
  </r>
  <r>
    <x v="1"/>
    <x v="0"/>
    <n v="32000067"/>
    <x v="18"/>
    <d v="2021-09-27T00:00:00"/>
    <x v="2"/>
    <n v="7000125423"/>
    <n v="175"/>
    <x v="1"/>
    <x v="1"/>
    <n v="1750"/>
    <n v="29.679400000000001"/>
    <n v="5193.8950000000004"/>
    <x v="1"/>
    <x v="0"/>
    <s v="Füller unter M2"/>
    <n v="3020"/>
  </r>
  <r>
    <x v="1"/>
    <x v="0"/>
    <n v="32000088"/>
    <x v="846"/>
    <d v="2021-09-27T00:00:00"/>
    <x v="2"/>
    <n v="7000122962"/>
    <n v="0"/>
    <x v="0"/>
    <x v="0"/>
    <n v="0"/>
    <n v="4.1375000000000002"/>
    <n v="0"/>
    <x v="0"/>
    <x v="0"/>
    <s v="Große Schneidemaschine Lachnit"/>
    <n v="1100"/>
  </r>
  <r>
    <x v="1"/>
    <x v="0"/>
    <n v="32000106"/>
    <x v="677"/>
    <d v="2021-09-27T00:00:00"/>
    <x v="2"/>
    <n v="7000125424"/>
    <n v="769"/>
    <x v="1"/>
    <x v="1"/>
    <n v="5536.8"/>
    <n v="21.9801"/>
    <n v="16902.696899999999"/>
    <x v="1"/>
    <x v="0"/>
    <s v="Füller unter M2"/>
    <n v="3020"/>
  </r>
  <r>
    <x v="1"/>
    <x v="0"/>
    <n v="35000172"/>
    <x v="311"/>
    <d v="2021-09-27T00:00:00"/>
    <x v="2"/>
    <n v="7000125438"/>
    <n v="2400"/>
    <x v="0"/>
    <x v="0"/>
    <n v="2400"/>
    <n v="1.8188"/>
    <n v="4365.12"/>
    <x v="2"/>
    <x v="0"/>
    <s v="Mischer 1"/>
    <n v="2040"/>
  </r>
  <r>
    <x v="1"/>
    <x v="0"/>
    <n v="35000172"/>
    <x v="311"/>
    <d v="2021-09-27T00:00:00"/>
    <x v="2"/>
    <n v="7000125438"/>
    <n v="2400"/>
    <x v="0"/>
    <x v="0"/>
    <n v="2400"/>
    <n v="1.8188"/>
    <n v="4365.12"/>
    <x v="2"/>
    <x v="0"/>
    <s v="Wolf M1"/>
    <n v="2070"/>
  </r>
  <r>
    <x v="1"/>
    <x v="0"/>
    <n v="35000179"/>
    <x v="167"/>
    <d v="2021-09-27T00:00:00"/>
    <x v="2"/>
    <n v="7000125439"/>
    <n v="3000"/>
    <x v="0"/>
    <x v="0"/>
    <n v="3000"/>
    <n v="2.8184999999999998"/>
    <n v="8455.5"/>
    <x v="2"/>
    <x v="0"/>
    <s v="Mischer 1"/>
    <n v="2040"/>
  </r>
  <r>
    <x v="1"/>
    <x v="0"/>
    <n v="35000179"/>
    <x v="167"/>
    <d v="2021-09-27T00:00:00"/>
    <x v="2"/>
    <n v="7000125439"/>
    <n v="3000"/>
    <x v="0"/>
    <x v="0"/>
    <n v="3000"/>
    <n v="2.8184999999999998"/>
    <n v="8455.5"/>
    <x v="2"/>
    <x v="0"/>
    <s v="Wolf M1"/>
    <n v="2070"/>
  </r>
  <r>
    <x v="1"/>
    <x v="0"/>
    <n v="35000184"/>
    <x v="26"/>
    <d v="2021-09-27T00:00:00"/>
    <x v="2"/>
    <n v="7000125427"/>
    <n v="2700"/>
    <x v="0"/>
    <x v="0"/>
    <n v="2700"/>
    <n v="2.9257"/>
    <n v="7899.39"/>
    <x v="2"/>
    <x v="0"/>
    <s v="Mischer 2"/>
    <n v="2050"/>
  </r>
  <r>
    <x v="1"/>
    <x v="0"/>
    <n v="35000184"/>
    <x v="26"/>
    <d v="2021-09-27T00:00:00"/>
    <x v="2"/>
    <n v="7000125427"/>
    <n v="2700"/>
    <x v="0"/>
    <x v="0"/>
    <n v="2700"/>
    <n v="2.9257"/>
    <n v="7899.39"/>
    <x v="2"/>
    <x v="0"/>
    <s v="Wolf M2"/>
    <n v="2080"/>
  </r>
  <r>
    <x v="1"/>
    <x v="0"/>
    <n v="35000192"/>
    <x v="1075"/>
    <d v="2021-09-27T00:00:00"/>
    <x v="2"/>
    <n v="7000125401"/>
    <n v="500"/>
    <x v="0"/>
    <x v="0"/>
    <n v="500"/>
    <n v="3.3571"/>
    <n v="1678.55"/>
    <x v="2"/>
    <x v="0"/>
    <s v="Thrun 2"/>
    <n v="2030"/>
  </r>
  <r>
    <x v="1"/>
    <x v="0"/>
    <n v="35000192"/>
    <x v="1075"/>
    <d v="2021-09-27T00:00:00"/>
    <x v="2"/>
    <n v="7000125401"/>
    <n v="500"/>
    <x v="0"/>
    <x v="0"/>
    <n v="500"/>
    <n v="3.3571"/>
    <n v="1678.55"/>
    <x v="2"/>
    <x v="0"/>
    <s v="Wolf Th2"/>
    <n v="2090"/>
  </r>
  <r>
    <x v="1"/>
    <x v="0"/>
    <n v="35000267"/>
    <x v="28"/>
    <d v="2021-09-27T00:00:00"/>
    <x v="2"/>
    <n v="7000125402"/>
    <n v="3580"/>
    <x v="0"/>
    <x v="0"/>
    <n v="3580"/>
    <n v="2.8250000000000002"/>
    <n v="10113.5"/>
    <x v="2"/>
    <x v="0"/>
    <s v="Thrun 2"/>
    <n v="2030"/>
  </r>
  <r>
    <x v="1"/>
    <x v="0"/>
    <n v="35000267"/>
    <x v="28"/>
    <d v="2021-09-27T00:00:00"/>
    <x v="2"/>
    <n v="7000125402"/>
    <n v="3580"/>
    <x v="0"/>
    <x v="0"/>
    <n v="3580"/>
    <n v="2.8250000000000002"/>
    <n v="10113.5"/>
    <x v="2"/>
    <x v="0"/>
    <s v="Wolf Th2"/>
    <n v="2090"/>
  </r>
  <r>
    <x v="1"/>
    <x v="0"/>
    <n v="35000282"/>
    <x v="29"/>
    <d v="2021-09-27T00:00:00"/>
    <x v="2"/>
    <n v="7000125428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9-27T00:00:00"/>
    <x v="2"/>
    <n v="7000125428"/>
    <n v="4500"/>
    <x v="0"/>
    <x v="0"/>
    <n v="4500"/>
    <n v="2.5482999999999998"/>
    <n v="11467.35"/>
    <x v="2"/>
    <x v="0"/>
    <s v="Wolf M2"/>
    <n v="2080"/>
  </r>
  <r>
    <x v="1"/>
    <x v="0"/>
    <n v="35000313"/>
    <x v="30"/>
    <d v="2021-09-27T00:00:00"/>
    <x v="2"/>
    <n v="7000125429"/>
    <n v="1800"/>
    <x v="0"/>
    <x v="0"/>
    <n v="1800"/>
    <n v="2.831"/>
    <n v="5095.8"/>
    <x v="2"/>
    <x v="0"/>
    <s v="Mischer 2"/>
    <n v="2050"/>
  </r>
  <r>
    <x v="1"/>
    <x v="0"/>
    <n v="35000313"/>
    <x v="30"/>
    <d v="2021-09-27T00:00:00"/>
    <x v="2"/>
    <n v="7000125429"/>
    <n v="1800"/>
    <x v="0"/>
    <x v="0"/>
    <n v="1800"/>
    <n v="2.831"/>
    <n v="5095.8"/>
    <x v="2"/>
    <x v="0"/>
    <s v="Wolf M2"/>
    <n v="2080"/>
  </r>
  <r>
    <x v="1"/>
    <x v="0"/>
    <n v="35000350"/>
    <x v="32"/>
    <d v="2021-09-27T00:00:00"/>
    <x v="2"/>
    <n v="7000125430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9-27T00:00:00"/>
    <x v="2"/>
    <n v="7000125430"/>
    <n v="5100"/>
    <x v="0"/>
    <x v="0"/>
    <n v="5100"/>
    <n v="2.9060000000000001"/>
    <n v="14820.6"/>
    <x v="2"/>
    <x v="0"/>
    <s v="Wolf M2"/>
    <n v="2080"/>
  </r>
  <r>
    <x v="1"/>
    <x v="0"/>
    <n v="35900003"/>
    <x v="34"/>
    <d v="2021-09-27T00:00:00"/>
    <x v="2"/>
    <n v="7000125199"/>
    <n v="4560"/>
    <x v="0"/>
    <x v="0"/>
    <n v="4560"/>
    <n v="2.2656000000000001"/>
    <n v="10331.136"/>
    <x v="2"/>
    <x v="0"/>
    <s v="Stephan UMSK 130"/>
    <n v="2100"/>
  </r>
  <r>
    <x v="1"/>
    <x v="0"/>
    <n v="42000052"/>
    <x v="1058"/>
    <d v="2021-09-27T00:00:00"/>
    <x v="2"/>
    <n v="7000123584"/>
    <n v="3600"/>
    <x v="1"/>
    <x v="1"/>
    <n v="540"/>
    <n v="1.3247"/>
    <n v="4768.92"/>
    <x v="4"/>
    <x v="1"/>
    <s v="Linie 7"/>
    <n v="5007"/>
  </r>
  <r>
    <x v="1"/>
    <x v="0"/>
    <n v="47000064"/>
    <x v="321"/>
    <d v="2021-09-27T00:00:00"/>
    <x v="2"/>
    <n v="7000125237"/>
    <n v="1626"/>
    <x v="1"/>
    <x v="1"/>
    <n v="325.2"/>
    <n v="0.83299999999999996"/>
    <n v="1354.4580000000001"/>
    <x v="3"/>
    <x v="1"/>
    <s v="Linie 16"/>
    <n v="5016"/>
  </r>
  <r>
    <x v="1"/>
    <x v="0"/>
    <n v="47000119"/>
    <x v="545"/>
    <d v="2021-09-27T00:00:00"/>
    <x v="2"/>
    <n v="7000122790"/>
    <n v="15348"/>
    <x v="1"/>
    <x v="1"/>
    <n v="3069.6"/>
    <n v="0.77449999999999997"/>
    <n v="11887.026"/>
    <x v="3"/>
    <x v="1"/>
    <s v="Linie 16"/>
    <n v="5016"/>
  </r>
  <r>
    <x v="1"/>
    <x v="0"/>
    <n v="47000119"/>
    <x v="545"/>
    <d v="2021-09-27T00:00:00"/>
    <x v="2"/>
    <n v="7000125302"/>
    <n v="4214"/>
    <x v="1"/>
    <x v="1"/>
    <n v="842.8"/>
    <n v="0.77449999999999997"/>
    <n v="3263.7429999999999"/>
    <x v="3"/>
    <x v="1"/>
    <s v="Linie 16"/>
    <n v="5016"/>
  </r>
  <r>
    <x v="1"/>
    <x v="0"/>
    <n v="47000120"/>
    <x v="36"/>
    <d v="2021-09-27T00:00:00"/>
    <x v="2"/>
    <n v="7000122791"/>
    <n v="13286"/>
    <x v="1"/>
    <x v="1"/>
    <n v="2657.2"/>
    <n v="0.74370000000000003"/>
    <n v="9880.7981999999993"/>
    <x v="3"/>
    <x v="1"/>
    <s v="Linie 16"/>
    <n v="5016"/>
  </r>
  <r>
    <x v="1"/>
    <x v="0"/>
    <n v="47000849"/>
    <x v="39"/>
    <d v="2021-09-27T00:00:00"/>
    <x v="2"/>
    <n v="7000124615"/>
    <n v="2457"/>
    <x v="1"/>
    <x v="1"/>
    <n v="5307.12"/>
    <n v="9.3513000000000002"/>
    <n v="22976.144100000001"/>
    <x v="4"/>
    <x v="1"/>
    <s v="Linie 3"/>
    <n v="5003"/>
  </r>
  <r>
    <x v="1"/>
    <x v="0"/>
    <n v="47000901"/>
    <x v="329"/>
    <d v="2021-09-27T00:00:00"/>
    <x v="2"/>
    <n v="7000122729"/>
    <n v="0"/>
    <x v="1"/>
    <x v="1"/>
    <n v="0"/>
    <n v="1.0027999999999999"/>
    <n v="0"/>
    <x v="3"/>
    <x v="1"/>
    <s v="Linie 16"/>
    <n v="5016"/>
  </r>
  <r>
    <x v="1"/>
    <x v="0"/>
    <n v="47000902"/>
    <x v="183"/>
    <d v="2021-09-27T00:00:00"/>
    <x v="2"/>
    <n v="7000122730"/>
    <n v="0"/>
    <x v="1"/>
    <x v="1"/>
    <n v="0"/>
    <n v="1.0782"/>
    <n v="0"/>
    <x v="3"/>
    <x v="1"/>
    <s v="Linie 16"/>
    <n v="5016"/>
  </r>
  <r>
    <x v="1"/>
    <x v="0"/>
    <n v="47000995"/>
    <x v="476"/>
    <d v="2021-09-27T00:00:00"/>
    <x v="2"/>
    <n v="7000122672"/>
    <n v="25922"/>
    <x v="1"/>
    <x v="1"/>
    <n v="3888.3"/>
    <n v="0.70760000000000001"/>
    <n v="18342.407200000001"/>
    <x v="4"/>
    <x v="1"/>
    <s v="Linie 34"/>
    <n v="5034"/>
  </r>
  <r>
    <x v="1"/>
    <x v="0"/>
    <n v="47000999"/>
    <x v="332"/>
    <d v="2021-09-27T00:00:00"/>
    <x v="2"/>
    <n v="7000122696"/>
    <n v="2952"/>
    <x v="1"/>
    <x v="1"/>
    <n v="442.8"/>
    <n v="0.71"/>
    <n v="2095.92"/>
    <x v="4"/>
    <x v="1"/>
    <s v="Linie 34"/>
    <n v="5034"/>
  </r>
  <r>
    <x v="1"/>
    <x v="0"/>
    <n v="47001001"/>
    <x v="334"/>
    <d v="2021-09-27T00:00:00"/>
    <x v="2"/>
    <n v="7000122698"/>
    <n v="1326"/>
    <x v="1"/>
    <x v="1"/>
    <n v="198.9"/>
    <n v="0.70779999999999998"/>
    <n v="938.54280000000006"/>
    <x v="4"/>
    <x v="1"/>
    <s v="Linie 34"/>
    <n v="5034"/>
  </r>
  <r>
    <x v="1"/>
    <x v="0"/>
    <n v="47001005"/>
    <x v="812"/>
    <d v="2021-09-27T00:00:00"/>
    <x v="2"/>
    <n v="7000122700"/>
    <n v="588"/>
    <x v="1"/>
    <x v="1"/>
    <n v="88.2"/>
    <n v="0.73799999999999999"/>
    <n v="433.94400000000002"/>
    <x v="4"/>
    <x v="1"/>
    <s v="Linie 34"/>
    <n v="5034"/>
  </r>
  <r>
    <x v="1"/>
    <x v="0"/>
    <n v="47001019"/>
    <x v="894"/>
    <d v="2021-09-27T00:00:00"/>
    <x v="2"/>
    <n v="7000122221"/>
    <n v="10071"/>
    <x v="1"/>
    <x v="1"/>
    <n v="1510.65"/>
    <n v="0.66159999999999997"/>
    <n v="6662.9736000000003"/>
    <x v="3"/>
    <x v="1"/>
    <s v="Linie 11"/>
    <n v="5011"/>
  </r>
  <r>
    <x v="1"/>
    <x v="0"/>
    <n v="47900002"/>
    <x v="42"/>
    <d v="2021-09-27T00:00:00"/>
    <x v="2"/>
    <n v="7000124516"/>
    <n v="9491"/>
    <x v="1"/>
    <x v="1"/>
    <n v="1423.65"/>
    <n v="0.53359999999999996"/>
    <n v="5064.3976000000002"/>
    <x v="3"/>
    <x v="1"/>
    <s v="Linie 1"/>
    <n v="5001"/>
  </r>
  <r>
    <x v="1"/>
    <x v="0"/>
    <n v="47900003"/>
    <x v="43"/>
    <d v="2021-09-27T00:00:00"/>
    <x v="2"/>
    <n v="7000124517"/>
    <n v="6447"/>
    <x v="1"/>
    <x v="1"/>
    <n v="967.05"/>
    <n v="0.57630000000000003"/>
    <n v="3715.4061000000002"/>
    <x v="3"/>
    <x v="1"/>
    <s v="Linie 1"/>
    <n v="5001"/>
  </r>
  <r>
    <x v="1"/>
    <x v="0"/>
    <n v="48000045"/>
    <x v="189"/>
    <d v="2021-09-27T00:00:00"/>
    <x v="2"/>
    <n v="7000117624"/>
    <n v="0"/>
    <x v="1"/>
    <x v="1"/>
    <n v="0"/>
    <n v="1.4185000000000001"/>
    <n v="0"/>
    <x v="5"/>
    <x v="2"/>
    <s v="Linie 31"/>
    <n v="5031"/>
  </r>
  <r>
    <x v="1"/>
    <x v="0"/>
    <n v="48000045"/>
    <x v="189"/>
    <d v="2021-09-27T00:00:00"/>
    <x v="2"/>
    <n v="7000125360"/>
    <n v="4787"/>
    <x v="1"/>
    <x v="1"/>
    <n v="1914.8"/>
    <n v="1.4185000000000001"/>
    <n v="6790.3594999999996"/>
    <x v="5"/>
    <x v="2"/>
    <s v="Linie 31"/>
    <n v="5031"/>
  </r>
  <r>
    <x v="1"/>
    <x v="0"/>
    <n v="48000080"/>
    <x v="194"/>
    <d v="2021-09-27T00:00:00"/>
    <x v="2"/>
    <n v="7000125480"/>
    <n v="22435"/>
    <x v="1"/>
    <x v="1"/>
    <n v="4935.7"/>
    <n v="1.044"/>
    <n v="23422.14"/>
    <x v="4"/>
    <x v="1"/>
    <s v="Linie 35"/>
    <n v="5035"/>
  </r>
  <r>
    <x v="1"/>
    <x v="0"/>
    <n v="48000116"/>
    <x v="45"/>
    <d v="2021-09-27T00:00:00"/>
    <x v="2"/>
    <n v="7000124593"/>
    <n v="23438"/>
    <x v="1"/>
    <x v="1"/>
    <n v="4687.6000000000004"/>
    <n v="0.98129999999999995"/>
    <n v="22999.7094"/>
    <x v="4"/>
    <x v="1"/>
    <s v="Linie 15"/>
    <n v="5015"/>
  </r>
  <r>
    <x v="1"/>
    <x v="0"/>
    <n v="48000117"/>
    <x v="195"/>
    <d v="2021-09-27T00:00:00"/>
    <x v="2"/>
    <n v="7000123354"/>
    <n v="7732"/>
    <x v="1"/>
    <x v="1"/>
    <n v="1546.4"/>
    <n v="1.0744"/>
    <n v="8307.2608"/>
    <x v="4"/>
    <x v="1"/>
    <s v="Linie 15"/>
    <n v="5015"/>
  </r>
  <r>
    <x v="1"/>
    <x v="0"/>
    <n v="48000166"/>
    <x v="735"/>
    <d v="2021-09-27T00:00:00"/>
    <x v="2"/>
    <n v="7000125361"/>
    <n v="19302"/>
    <x v="1"/>
    <x v="1"/>
    <n v="7720.8"/>
    <n v="1.4016999999999999"/>
    <n v="27055.613399999998"/>
    <x v="5"/>
    <x v="2"/>
    <s v="Linie 31"/>
    <n v="5031"/>
  </r>
  <r>
    <x v="1"/>
    <x v="0"/>
    <n v="48000174"/>
    <x v="736"/>
    <d v="2021-09-27T00:00:00"/>
    <x v="2"/>
    <n v="7000125362"/>
    <n v="16380"/>
    <x v="1"/>
    <x v="1"/>
    <n v="6552"/>
    <n v="1.3743000000000001"/>
    <n v="22511.034"/>
    <x v="5"/>
    <x v="2"/>
    <s v="Linie 31"/>
    <n v="5031"/>
  </r>
  <r>
    <x v="1"/>
    <x v="0"/>
    <n v="48000210"/>
    <x v="342"/>
    <d v="2021-09-27T00:00:00"/>
    <x v="2"/>
    <n v="7000123654"/>
    <n v="6110"/>
    <x v="1"/>
    <x v="1"/>
    <n v="1222"/>
    <n v="0.87060000000000004"/>
    <n v="5319.366"/>
    <x v="3"/>
    <x v="1"/>
    <s v="Linie 1"/>
    <n v="5001"/>
  </r>
  <r>
    <x v="1"/>
    <x v="0"/>
    <n v="48000478"/>
    <x v="779"/>
    <d v="2021-09-27T00:00:00"/>
    <x v="2"/>
    <n v="7000125363"/>
    <n v="27630"/>
    <x v="1"/>
    <x v="1"/>
    <n v="11052"/>
    <n v="1.3624000000000001"/>
    <n v="37643.112000000001"/>
    <x v="5"/>
    <x v="2"/>
    <s v="Linie 31"/>
    <n v="5031"/>
  </r>
  <r>
    <x v="1"/>
    <x v="0"/>
    <n v="48000479"/>
    <x v="780"/>
    <d v="2021-09-27T00:00:00"/>
    <x v="2"/>
    <n v="7000125364"/>
    <n v="25998"/>
    <x v="1"/>
    <x v="1"/>
    <n v="10399.200000000001"/>
    <n v="1.4001999999999999"/>
    <n v="36402.399599999997"/>
    <x v="5"/>
    <x v="2"/>
    <s v="Linie 31"/>
    <n v="5031"/>
  </r>
  <r>
    <x v="1"/>
    <x v="0"/>
    <n v="48000951"/>
    <x v="782"/>
    <d v="2021-09-27T00:00:00"/>
    <x v="2"/>
    <n v="7000125495"/>
    <n v="2005"/>
    <x v="1"/>
    <x v="1"/>
    <n v="401"/>
    <n v="1.8875"/>
    <n v="3784.4375"/>
    <x v="4"/>
    <x v="1"/>
    <s v="Linie 18"/>
    <n v="5018"/>
  </r>
  <r>
    <x v="1"/>
    <x v="0"/>
    <n v="49500033"/>
    <x v="895"/>
    <d v="2021-09-27T00:00:00"/>
    <x v="2"/>
    <n v="7000125582"/>
    <n v="1867"/>
    <x v="0"/>
    <x v="0"/>
    <n v="1867"/>
    <n v="1.014"/>
    <n v="1893.1379999999999"/>
    <x v="0"/>
    <x v="0"/>
    <s v="Vacumierung"/>
    <n v="5902"/>
  </r>
  <r>
    <x v="1"/>
    <x v="0"/>
    <n v="49500178"/>
    <x v="53"/>
    <d v="2021-09-27T00:00:00"/>
    <x v="2"/>
    <n v="7000122871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27T00:00:00"/>
    <x v="2"/>
    <n v="7000122936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7T00:00:00"/>
    <x v="2"/>
    <n v="7000122904"/>
    <n v="2714"/>
    <x v="1"/>
    <x v="1"/>
    <n v="542.79999999999995"/>
    <n v="0.36659999999999998"/>
    <n v="994.95240000000001"/>
    <x v="3"/>
    <x v="1"/>
    <s v="Linie 9"/>
    <n v="5009"/>
  </r>
  <r>
    <x v="1"/>
    <x v="0"/>
    <n v="49500182"/>
    <x v="56"/>
    <d v="2021-09-27T00:00:00"/>
    <x v="2"/>
    <n v="7000122944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7T00:00:00"/>
    <x v="2"/>
    <n v="7000122891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27T00:00:00"/>
    <x v="2"/>
    <n v="7000122920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7T00:00:00"/>
    <x v="2"/>
    <n v="7000122912"/>
    <n v="736"/>
    <x v="1"/>
    <x v="1"/>
    <n v="235.52"/>
    <n v="0.42659999999999998"/>
    <n v="313.9776"/>
    <x v="3"/>
    <x v="1"/>
    <s v="Linie 9"/>
    <n v="5009"/>
  </r>
  <r>
    <x v="1"/>
    <x v="0"/>
    <n v="49500189"/>
    <x v="60"/>
    <d v="2021-09-27T00:00:00"/>
    <x v="2"/>
    <n v="7000122928"/>
    <n v="0"/>
    <x v="1"/>
    <x v="1"/>
    <n v="0"/>
    <n v="0.42659999999999998"/>
    <n v="0"/>
    <x v="3"/>
    <x v="1"/>
    <s v="Linie 9"/>
    <n v="5009"/>
  </r>
  <r>
    <x v="1"/>
    <x v="0"/>
    <n v="50000038"/>
    <x v="944"/>
    <d v="2021-09-27T00:00:00"/>
    <x v="2"/>
    <n v="7000125305"/>
    <n v="1002"/>
    <x v="2"/>
    <x v="2"/>
    <n v="1503"/>
    <n v="5.6204999999999998"/>
    <n v="5631.741"/>
    <x v="6"/>
    <x v="3"/>
    <s v="EVP Jermi bei Weissenhorn"/>
    <n v="6200"/>
  </r>
  <r>
    <x v="1"/>
    <x v="0"/>
    <n v="50000245"/>
    <x v="855"/>
    <d v="2021-09-27T00:00:00"/>
    <x v="2"/>
    <n v="7000125306"/>
    <n v="344"/>
    <x v="2"/>
    <x v="2"/>
    <n v="660.48"/>
    <n v="8.3202999999999996"/>
    <n v="2862.1831999999999"/>
    <x v="6"/>
    <x v="3"/>
    <s v="EVP Jermi bei Weissenhorn"/>
    <n v="6200"/>
  </r>
  <r>
    <x v="1"/>
    <x v="0"/>
    <n v="50900001"/>
    <x v="746"/>
    <d v="2021-09-27T00:00:00"/>
    <x v="2"/>
    <n v="7000125531"/>
    <n v="3200"/>
    <x v="2"/>
    <x v="2"/>
    <n v="5760"/>
    <n v="10.2963"/>
    <n v="32948.160000000003"/>
    <x v="6"/>
    <x v="3"/>
    <s v="EVP Jermi bei Weissenhorn"/>
    <n v="6200"/>
  </r>
  <r>
    <x v="1"/>
    <x v="0"/>
    <n v="50900001"/>
    <x v="746"/>
    <d v="2021-09-27T00:00:00"/>
    <x v="2"/>
    <n v="7000125559"/>
    <n v="320"/>
    <x v="2"/>
    <x v="2"/>
    <n v="576"/>
    <n v="10.2963"/>
    <n v="3294.8159999999998"/>
    <x v="6"/>
    <x v="3"/>
    <s v="EVP Jermi bei Weissenhorn"/>
    <n v="6200"/>
  </r>
  <r>
    <x v="1"/>
    <x v="0"/>
    <n v="52000039"/>
    <x v="1067"/>
    <d v="2021-09-27T00:00:00"/>
    <x v="2"/>
    <n v="7000123587"/>
    <n v="600"/>
    <x v="2"/>
    <x v="2"/>
    <n v="1080"/>
    <n v="22.788499999999999"/>
    <n v="13673.1"/>
    <x v="4"/>
    <x v="1"/>
    <s v="Linie 7"/>
    <n v="5007"/>
  </r>
  <r>
    <x v="1"/>
    <x v="0"/>
    <n v="54000049"/>
    <x v="360"/>
    <d v="2021-09-27T00:00:00"/>
    <x v="2"/>
    <n v="7000125534"/>
    <n v="480"/>
    <x v="2"/>
    <x v="2"/>
    <n v="864"/>
    <n v="8.9994999999999994"/>
    <n v="4319.76"/>
    <x v="6"/>
    <x v="3"/>
    <s v="EVP Jermi bei Weissenhorn"/>
    <n v="6200"/>
  </r>
  <r>
    <x v="1"/>
    <x v="0"/>
    <n v="57000184"/>
    <x v="1000"/>
    <d v="2021-09-27T00:00:00"/>
    <x v="2"/>
    <n v="7000124482"/>
    <n v="96"/>
    <x v="2"/>
    <x v="0"/>
    <n v="777.6"/>
    <n v="3.4144000000000001"/>
    <n v="2655.0374400000001"/>
    <x v="3"/>
    <x v="1"/>
    <s v="Wurstverpackung"/>
    <n v="5330"/>
  </r>
  <r>
    <x v="1"/>
    <x v="0"/>
    <n v="57000230"/>
    <x v="210"/>
    <d v="2021-09-27T00:00:00"/>
    <x v="2"/>
    <n v="7000122794"/>
    <n v="822"/>
    <x v="2"/>
    <x v="2"/>
    <n v="986.4"/>
    <n v="5.4657"/>
    <n v="4492.8054000000002"/>
    <x v="3"/>
    <x v="1"/>
    <s v="Linie 16"/>
    <n v="5016"/>
  </r>
  <r>
    <x v="1"/>
    <x v="0"/>
    <n v="57000232"/>
    <x v="634"/>
    <d v="2021-09-27T00:00:00"/>
    <x v="2"/>
    <n v="7000122795"/>
    <n v="1056"/>
    <x v="2"/>
    <x v="2"/>
    <n v="1267.2"/>
    <n v="5.1432000000000002"/>
    <n v="5431.2191999999995"/>
    <x v="3"/>
    <x v="1"/>
    <s v="Linie 16"/>
    <n v="5016"/>
  </r>
  <r>
    <x v="1"/>
    <x v="0"/>
    <n v="57000249"/>
    <x v="561"/>
    <d v="2021-09-27T00:00:00"/>
    <x v="2"/>
    <n v="7000124484"/>
    <n v="154"/>
    <x v="2"/>
    <x v="0"/>
    <n v="1247.4000000000001"/>
    <n v="3.4417"/>
    <n v="4293.1765800000003"/>
    <x v="3"/>
    <x v="1"/>
    <s v="Wurstverpackung"/>
    <n v="5330"/>
  </r>
  <r>
    <x v="1"/>
    <x v="0"/>
    <n v="57000271"/>
    <x v="223"/>
    <d v="2021-09-27T00:00:00"/>
    <x v="2"/>
    <n v="7000125392"/>
    <n v="20"/>
    <x v="2"/>
    <x v="2"/>
    <n v="217.6"/>
    <n v="36.036299999999997"/>
    <n v="720.726"/>
    <x v="3"/>
    <x v="1"/>
    <s v="Wurstverpackung"/>
    <n v="5330"/>
  </r>
  <r>
    <x v="1"/>
    <x v="0"/>
    <n v="57000274"/>
    <x v="77"/>
    <d v="2021-09-27T00:00:00"/>
    <x v="2"/>
    <n v="7000125316"/>
    <n v="0"/>
    <x v="2"/>
    <x v="2"/>
    <n v="0"/>
    <n v="7.2601000000000004"/>
    <n v="0"/>
    <x v="3"/>
    <x v="1"/>
    <s v="Wurstverpackung"/>
    <n v="5330"/>
  </r>
  <r>
    <x v="1"/>
    <x v="0"/>
    <n v="57000327"/>
    <x v="79"/>
    <d v="2021-09-27T00:00:00"/>
    <x v="2"/>
    <n v="7000125408"/>
    <n v="490"/>
    <x v="2"/>
    <x v="2"/>
    <n v="588"/>
    <n v="5.63"/>
    <n v="2758.7"/>
    <x v="7"/>
    <x v="4"/>
    <s v="Subunternehmer"/>
    <n v="9999"/>
  </r>
  <r>
    <x v="1"/>
    <x v="0"/>
    <n v="57000624"/>
    <x v="84"/>
    <d v="2021-09-27T00:00:00"/>
    <x v="2"/>
    <n v="7000125216"/>
    <n v="481"/>
    <x v="2"/>
    <x v="0"/>
    <n v="577.20000000000005"/>
    <n v="4.4725000000000001"/>
    <n v="2581.527"/>
    <x v="8"/>
    <x v="5"/>
    <s v="Linie 22"/>
    <n v="5022"/>
  </r>
  <r>
    <x v="1"/>
    <x v="0"/>
    <n v="57000640"/>
    <x v="86"/>
    <d v="2021-09-27T00:00:00"/>
    <x v="2"/>
    <n v="7000124240"/>
    <n v="585"/>
    <x v="2"/>
    <x v="2"/>
    <n v="702"/>
    <n v="5.5026000000000002"/>
    <n v="3219.0210000000002"/>
    <x v="3"/>
    <x v="1"/>
    <s v="Linie 16"/>
    <n v="5016"/>
  </r>
  <r>
    <x v="1"/>
    <x v="0"/>
    <n v="57000654"/>
    <x v="374"/>
    <d v="2021-09-27T00:00:00"/>
    <x v="2"/>
    <n v="7000125217"/>
    <n v="68"/>
    <x v="2"/>
    <x v="0"/>
    <n v="81.599999999999994"/>
    <n v="4.5091999999999999"/>
    <n v="367.95071999999999"/>
    <x v="8"/>
    <x v="5"/>
    <s v="Linie 22"/>
    <n v="5022"/>
  </r>
  <r>
    <x v="1"/>
    <x v="0"/>
    <n v="57000684"/>
    <x v="223"/>
    <d v="2021-09-27T00:00:00"/>
    <x v="2"/>
    <n v="7000125393"/>
    <n v="170"/>
    <x v="2"/>
    <x v="2"/>
    <n v="1849.6"/>
    <n v="35.929499999999997"/>
    <n v="6108.0150000000003"/>
    <x v="3"/>
    <x v="1"/>
    <s v="Wurstverpackung"/>
    <n v="5330"/>
  </r>
  <r>
    <x v="1"/>
    <x v="0"/>
    <n v="57000686"/>
    <x v="378"/>
    <d v="2021-09-27T00:00:00"/>
    <x v="2"/>
    <n v="7000125219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27T00:00:00"/>
    <x v="2"/>
    <n v="7000125220"/>
    <n v="68"/>
    <x v="2"/>
    <x v="0"/>
    <n v="81.599999999999994"/>
    <n v="4.5068000000000001"/>
    <n v="367.75488000000001"/>
    <x v="8"/>
    <x v="5"/>
    <s v="Linie 22"/>
    <n v="5022"/>
  </r>
  <r>
    <x v="1"/>
    <x v="0"/>
    <n v="57000721"/>
    <x v="990"/>
    <d v="2021-09-27T00:00:00"/>
    <x v="2"/>
    <n v="7000125421"/>
    <n v="80"/>
    <x v="2"/>
    <x v="2"/>
    <n v="168"/>
    <n v="12.1778"/>
    <n v="974.22400000000005"/>
    <x v="7"/>
    <x v="4"/>
    <s v="Subunternehmer"/>
    <n v="9999"/>
  </r>
  <r>
    <x v="1"/>
    <x v="0"/>
    <n v="57000728"/>
    <x v="224"/>
    <d v="2021-09-27T00:00:00"/>
    <x v="2"/>
    <n v="7000123486"/>
    <n v="3276"/>
    <x v="2"/>
    <x v="2"/>
    <n v="9828"/>
    <n v="14.4331"/>
    <n v="47282.835599999999"/>
    <x v="7"/>
    <x v="4"/>
    <s v="Subunternehmer"/>
    <n v="9999"/>
  </r>
  <r>
    <x v="1"/>
    <x v="0"/>
    <n v="57000729"/>
    <x v="790"/>
    <d v="2021-09-27T00:00:00"/>
    <x v="2"/>
    <n v="7000125221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9-27T00:00:00"/>
    <x v="2"/>
    <n v="7000125222"/>
    <n v="136"/>
    <x v="2"/>
    <x v="0"/>
    <n v="163.19999999999999"/>
    <n v="4.5096999999999996"/>
    <n v="735.98303999999996"/>
    <x v="8"/>
    <x v="5"/>
    <s v="Linie 22"/>
    <n v="5022"/>
  </r>
  <r>
    <x v="1"/>
    <x v="0"/>
    <n v="57000740"/>
    <x v="789"/>
    <d v="2021-09-27T00:00:00"/>
    <x v="2"/>
    <n v="7000125383"/>
    <n v="112"/>
    <x v="2"/>
    <x v="2"/>
    <n v="672"/>
    <n v="27.270099999999999"/>
    <n v="3054.2512000000002"/>
    <x v="7"/>
    <x v="4"/>
    <s v="Subunternehmer"/>
    <n v="9999"/>
  </r>
  <r>
    <x v="1"/>
    <x v="0"/>
    <n v="58000112"/>
    <x v="226"/>
    <d v="2021-09-27T00:00:00"/>
    <x v="2"/>
    <n v="7000125387"/>
    <n v="768"/>
    <x v="2"/>
    <x v="2"/>
    <n v="1036.8"/>
    <n v="6.6712999999999996"/>
    <n v="5123.5583999999999"/>
    <x v="3"/>
    <x v="1"/>
    <s v="Linie 1"/>
    <n v="5001"/>
  </r>
  <r>
    <x v="1"/>
    <x v="0"/>
    <n v="58000474"/>
    <x v="904"/>
    <d v="2021-09-27T00:00:00"/>
    <x v="2"/>
    <n v="7000122591"/>
    <n v="0"/>
    <x v="2"/>
    <x v="2"/>
    <n v="0"/>
    <n v="7.6704999999999997"/>
    <n v="0"/>
    <x v="4"/>
    <x v="1"/>
    <s v="Linie 33"/>
    <n v="5033"/>
  </r>
  <r>
    <x v="1"/>
    <x v="0"/>
    <n v="58000541"/>
    <x v="702"/>
    <d v="2021-09-27T00:00:00"/>
    <x v="2"/>
    <n v="7000125485"/>
    <n v="1116"/>
    <x v="2"/>
    <x v="2"/>
    <n v="2455.1999999999998"/>
    <n v="10.577"/>
    <n v="11803.932000000001"/>
    <x v="4"/>
    <x v="1"/>
    <s v="Linie 35"/>
    <n v="5035"/>
  </r>
  <r>
    <x v="1"/>
    <x v="0"/>
    <n v="58000548"/>
    <x v="703"/>
    <d v="2021-09-27T00:00:00"/>
    <x v="2"/>
    <n v="7000125416"/>
    <n v="1800"/>
    <x v="2"/>
    <x v="2"/>
    <n v="8640"/>
    <n v="25.5321"/>
    <n v="45957.78"/>
    <x v="7"/>
    <x v="4"/>
    <s v="Subunternehmer"/>
    <n v="9999"/>
  </r>
  <r>
    <x v="1"/>
    <x v="0"/>
    <n v="58000554"/>
    <x v="389"/>
    <d v="2021-09-27T00:00:00"/>
    <x v="2"/>
    <n v="7000124685"/>
    <n v="6879"/>
    <x v="2"/>
    <x v="2"/>
    <n v="66038.399999999994"/>
    <n v="34.187100000000001"/>
    <n v="235173.06090000001"/>
    <x v="5"/>
    <x v="2"/>
    <s v="Linie 30"/>
    <n v="5030"/>
  </r>
  <r>
    <x v="1"/>
    <x v="0"/>
    <n v="58000572"/>
    <x v="390"/>
    <d v="2021-09-27T00:00:00"/>
    <x v="2"/>
    <n v="7000122592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9-27T00:00:00"/>
    <x v="2"/>
    <n v="7000125290"/>
    <n v="353"/>
    <x v="2"/>
    <x v="2"/>
    <n v="635.4"/>
    <n v="10.9306"/>
    <n v="3858.5018"/>
    <x v="4"/>
    <x v="1"/>
    <s v="Linie 33"/>
    <n v="5033"/>
  </r>
  <r>
    <x v="1"/>
    <x v="0"/>
    <n v="58000678"/>
    <x v="237"/>
    <d v="2021-09-27T00:00:00"/>
    <x v="2"/>
    <n v="7000125103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7T00:00:00"/>
    <x v="2"/>
    <n v="7000125138"/>
    <n v="34"/>
    <x v="2"/>
    <x v="0"/>
    <n v="33.659999999999997"/>
    <n v="6.7253999999999996"/>
    <n v="226.37696399999999"/>
    <x v="8"/>
    <x v="5"/>
    <s v="Linie 21"/>
    <n v="5021"/>
  </r>
  <r>
    <x v="1"/>
    <x v="0"/>
    <n v="58000684"/>
    <x v="239"/>
    <d v="2021-09-27T00:00:00"/>
    <x v="2"/>
    <n v="7000125251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7T00:00:00"/>
    <x v="2"/>
    <n v="7000125139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09-27T00:00:00"/>
    <x v="2"/>
    <n v="7000125252"/>
    <n v="34"/>
    <x v="2"/>
    <x v="0"/>
    <n v="34"/>
    <n v="8.7851999999999997"/>
    <n v="298.6968"/>
    <x v="8"/>
    <x v="5"/>
    <s v="Linie 23"/>
    <n v="5023"/>
  </r>
  <r>
    <x v="1"/>
    <x v="0"/>
    <n v="58000716"/>
    <x v="247"/>
    <d v="2021-09-27T00:00:00"/>
    <x v="2"/>
    <n v="7000125104"/>
    <n v="34"/>
    <x v="2"/>
    <x v="0"/>
    <n v="37.4"/>
    <n v="6.5819999999999999"/>
    <n v="246.16679999999999"/>
    <x v="8"/>
    <x v="5"/>
    <s v="Linie 20"/>
    <n v="5020"/>
  </r>
  <r>
    <x v="1"/>
    <x v="0"/>
    <n v="58000719"/>
    <x v="248"/>
    <d v="2021-09-27T00:00:00"/>
    <x v="2"/>
    <n v="7000125332"/>
    <n v="170"/>
    <x v="2"/>
    <x v="0"/>
    <n v="170"/>
    <n v="11.0724"/>
    <n v="1882.308"/>
    <x v="8"/>
    <x v="5"/>
    <s v="Linie 29"/>
    <n v="5029"/>
  </r>
  <r>
    <x v="1"/>
    <x v="0"/>
    <n v="58000721"/>
    <x v="706"/>
    <d v="2021-09-27T00:00:00"/>
    <x v="2"/>
    <n v="7000125140"/>
    <n v="102"/>
    <x v="2"/>
    <x v="0"/>
    <n v="100.98"/>
    <n v="6.7342000000000004"/>
    <n v="680.01951599999995"/>
    <x v="8"/>
    <x v="5"/>
    <s v="Linie 21"/>
    <n v="5021"/>
  </r>
  <r>
    <x v="1"/>
    <x v="0"/>
    <n v="58000724"/>
    <x v="750"/>
    <d v="2021-09-27T00:00:00"/>
    <x v="2"/>
    <n v="7000125255"/>
    <n v="34"/>
    <x v="2"/>
    <x v="0"/>
    <n v="33.659999999999997"/>
    <n v="8.9121000000000006"/>
    <n v="299.98128600000001"/>
    <x v="8"/>
    <x v="5"/>
    <s v="Linie 23"/>
    <n v="5023"/>
  </r>
  <r>
    <x v="1"/>
    <x v="0"/>
    <n v="58000726"/>
    <x v="249"/>
    <d v="2021-09-27T00:00:00"/>
    <x v="2"/>
    <n v="7000125256"/>
    <n v="102"/>
    <x v="2"/>
    <x v="0"/>
    <n v="102"/>
    <n v="8.7861999999999991"/>
    <n v="896.19240000000002"/>
    <x v="8"/>
    <x v="5"/>
    <s v="Linie 23"/>
    <n v="5023"/>
  </r>
  <r>
    <x v="1"/>
    <x v="0"/>
    <n v="58000733"/>
    <x v="793"/>
    <d v="2021-09-27T00:00:00"/>
    <x v="2"/>
    <n v="7000125141"/>
    <n v="136"/>
    <x v="2"/>
    <x v="0"/>
    <n v="134.63999999999999"/>
    <n v="6.7229000000000001"/>
    <n v="905.17125599999997"/>
    <x v="8"/>
    <x v="5"/>
    <s v="Linie 21"/>
    <n v="5021"/>
  </r>
  <r>
    <x v="1"/>
    <x v="0"/>
    <n v="58000739"/>
    <x v="512"/>
    <d v="2021-09-27T00:00:00"/>
    <x v="2"/>
    <n v="7000125224"/>
    <n v="68"/>
    <x v="2"/>
    <x v="0"/>
    <n v="81.599999999999994"/>
    <n v="7.6052999999999997"/>
    <n v="620.59248000000002"/>
    <x v="8"/>
    <x v="5"/>
    <s v="Linie 22"/>
    <n v="5022"/>
  </r>
  <r>
    <x v="1"/>
    <x v="0"/>
    <n v="58000741"/>
    <x v="752"/>
    <d v="2021-09-27T00:00:00"/>
    <x v="2"/>
    <n v="7000125259"/>
    <n v="68"/>
    <x v="2"/>
    <x v="0"/>
    <n v="68"/>
    <n v="6.6139999999999999"/>
    <n v="449.75200000000001"/>
    <x v="8"/>
    <x v="5"/>
    <s v="Linie 23"/>
    <n v="5023"/>
  </r>
  <r>
    <x v="1"/>
    <x v="0"/>
    <n v="58000741"/>
    <x v="752"/>
    <d v="2021-09-27T00:00:00"/>
    <x v="2"/>
    <n v="7000125645"/>
    <n v="136"/>
    <x v="2"/>
    <x v="0"/>
    <n v="136"/>
    <n v="6.6139999999999999"/>
    <n v="899.50400000000002"/>
    <x v="8"/>
    <x v="5"/>
    <s v="Linie 23"/>
    <n v="5023"/>
  </r>
  <r>
    <x v="1"/>
    <x v="0"/>
    <n v="58000746"/>
    <x v="253"/>
    <d v="2021-09-27T00:00:00"/>
    <x v="2"/>
    <n v="7000125144"/>
    <n v="68"/>
    <x v="2"/>
    <x v="0"/>
    <n v="67.319999999999993"/>
    <n v="6.7253999999999996"/>
    <n v="452.75392799999997"/>
    <x v="8"/>
    <x v="5"/>
    <s v="Linie 21"/>
    <n v="5021"/>
  </r>
  <r>
    <x v="1"/>
    <x v="0"/>
    <n v="58000776"/>
    <x v="257"/>
    <d v="2021-09-27T00:00:00"/>
    <x v="2"/>
    <n v="7000125145"/>
    <n v="68"/>
    <x v="2"/>
    <x v="0"/>
    <n v="67.319999999999993"/>
    <n v="6.7229000000000001"/>
    <n v="452.58562799999999"/>
    <x v="8"/>
    <x v="5"/>
    <s v="Linie 21"/>
    <n v="5021"/>
  </r>
  <r>
    <x v="1"/>
    <x v="0"/>
    <n v="58000827"/>
    <x v="753"/>
    <d v="2021-09-27T00:00:00"/>
    <x v="2"/>
    <n v="7000125263"/>
    <n v="1870"/>
    <x v="2"/>
    <x v="0"/>
    <n v="1870"/>
    <n v="6.5709999999999997"/>
    <n v="12287.77"/>
    <x v="8"/>
    <x v="5"/>
    <s v="Linie 23"/>
    <n v="5023"/>
  </r>
  <r>
    <x v="1"/>
    <x v="0"/>
    <n v="58000831"/>
    <x v="409"/>
    <d v="2021-09-27T00:00:00"/>
    <x v="2"/>
    <n v="7000125146"/>
    <n v="425"/>
    <x v="2"/>
    <x v="0"/>
    <n v="420.75"/>
    <n v="6.665"/>
    <n v="2804.2987499999999"/>
    <x v="8"/>
    <x v="5"/>
    <s v="Linie 21"/>
    <n v="5021"/>
  </r>
  <r>
    <x v="1"/>
    <x v="0"/>
    <n v="58000838"/>
    <x v="516"/>
    <d v="2021-09-27T00:00:00"/>
    <x v="2"/>
    <n v="7000125225"/>
    <n v="1700"/>
    <x v="2"/>
    <x v="0"/>
    <n v="2040"/>
    <n v="7.5674999999999999"/>
    <n v="15437.7"/>
    <x v="8"/>
    <x v="5"/>
    <s v="Linie 22"/>
    <n v="5022"/>
  </r>
  <r>
    <x v="1"/>
    <x v="0"/>
    <n v="58000843"/>
    <x v="573"/>
    <d v="2021-09-27T00:00:00"/>
    <x v="2"/>
    <n v="7000125265"/>
    <n v="850"/>
    <x v="2"/>
    <x v="0"/>
    <n v="841.5"/>
    <n v="8.8459000000000003"/>
    <n v="7443.82485"/>
    <x v="8"/>
    <x v="5"/>
    <s v="Linie 23"/>
    <n v="5023"/>
  </r>
  <r>
    <x v="1"/>
    <x v="0"/>
    <n v="58000846"/>
    <x v="708"/>
    <d v="2021-09-27T00:00:00"/>
    <x v="2"/>
    <n v="7000125147"/>
    <n v="935"/>
    <x v="2"/>
    <x v="0"/>
    <n v="925.65"/>
    <n v="7.2548000000000004"/>
    <n v="6715.4056200000005"/>
    <x v="8"/>
    <x v="5"/>
    <s v="Linie 21"/>
    <n v="5021"/>
  </r>
  <r>
    <x v="1"/>
    <x v="0"/>
    <n v="58000859"/>
    <x v="260"/>
    <d v="2021-09-27T00:00:00"/>
    <x v="2"/>
    <n v="7000125110"/>
    <n v="204"/>
    <x v="2"/>
    <x v="0"/>
    <n v="224.4"/>
    <n v="6.5780000000000003"/>
    <n v="1476.1032"/>
    <x v="8"/>
    <x v="5"/>
    <s v="Linie 20"/>
    <n v="5020"/>
  </r>
  <r>
    <x v="1"/>
    <x v="0"/>
    <n v="58000863"/>
    <x v="261"/>
    <d v="2021-09-27T00:00:00"/>
    <x v="2"/>
    <n v="7000125267"/>
    <n v="101"/>
    <x v="2"/>
    <x v="0"/>
    <n v="101"/>
    <n v="8.7910000000000004"/>
    <n v="887.89099999999996"/>
    <x v="8"/>
    <x v="5"/>
    <s v="Linie 23"/>
    <n v="5023"/>
  </r>
  <r>
    <x v="1"/>
    <x v="0"/>
    <n v="58000866"/>
    <x v="262"/>
    <d v="2021-09-27T00:00:00"/>
    <x v="2"/>
    <n v="7000125337"/>
    <n v="238"/>
    <x v="2"/>
    <x v="0"/>
    <n v="238"/>
    <n v="11.060499999999999"/>
    <n v="2632.3989999999999"/>
    <x v="8"/>
    <x v="5"/>
    <s v="Linie 29"/>
    <n v="5029"/>
  </r>
  <r>
    <x v="1"/>
    <x v="0"/>
    <n v="58000881"/>
    <x v="709"/>
    <d v="2021-09-27T00:00:00"/>
    <x v="2"/>
    <n v="7000123603"/>
    <n v="384"/>
    <x v="2"/>
    <x v="2"/>
    <n v="1351.68"/>
    <n v="16.758199999999999"/>
    <n v="6435.1487999999999"/>
    <x v="7"/>
    <x v="4"/>
    <s v="Subunternehmer"/>
    <n v="9999"/>
  </r>
  <r>
    <x v="1"/>
    <x v="0"/>
    <n v="58000883"/>
    <x v="754"/>
    <d v="2021-09-27T00:00:00"/>
    <x v="2"/>
    <n v="7000125268"/>
    <n v="68"/>
    <x v="2"/>
    <x v="0"/>
    <n v="67.319999999999993"/>
    <n v="8.9116"/>
    <n v="599.92891199999997"/>
    <x v="8"/>
    <x v="5"/>
    <s v="Linie 23"/>
    <n v="5023"/>
  </r>
  <r>
    <x v="1"/>
    <x v="0"/>
    <n v="58000884"/>
    <x v="795"/>
    <d v="2021-09-27T00:00:00"/>
    <x v="2"/>
    <n v="7000125003"/>
    <n v="136"/>
    <x v="2"/>
    <x v="0"/>
    <n v="183.6"/>
    <n v="14.4894"/>
    <n v="2660.2538399999999"/>
    <x v="8"/>
    <x v="5"/>
    <s v="Linie 23"/>
    <n v="5023"/>
  </r>
  <r>
    <x v="1"/>
    <x v="0"/>
    <n v="58000885"/>
    <x v="265"/>
    <d v="2021-09-27T00:00:00"/>
    <x v="2"/>
    <n v="7000125112"/>
    <n v="136"/>
    <x v="2"/>
    <x v="0"/>
    <n v="149.6"/>
    <n v="6.5925000000000002"/>
    <n v="986.23800000000006"/>
    <x v="8"/>
    <x v="5"/>
    <s v="Linie 20"/>
    <n v="5020"/>
  </r>
  <r>
    <x v="1"/>
    <x v="0"/>
    <n v="58000888"/>
    <x v="724"/>
    <d v="2021-09-27T00:00:00"/>
    <x v="2"/>
    <n v="7000125149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27T00:00:00"/>
    <x v="2"/>
    <n v="7000125269"/>
    <n v="408"/>
    <x v="2"/>
    <x v="0"/>
    <n v="403.92"/>
    <n v="8.9067000000000007"/>
    <n v="3597.5942639999998"/>
    <x v="8"/>
    <x v="5"/>
    <s v="Linie 23"/>
    <n v="5023"/>
  </r>
  <r>
    <x v="1"/>
    <x v="0"/>
    <n v="58000901"/>
    <x v="647"/>
    <d v="2021-09-27T00:00:00"/>
    <x v="2"/>
    <n v="7000125420"/>
    <n v="1008"/>
    <x v="2"/>
    <x v="2"/>
    <n v="4838.3999999999996"/>
    <n v="27.831900000000001"/>
    <n v="28054.555199999999"/>
    <x v="7"/>
    <x v="4"/>
    <s v="Subunternehmer"/>
    <n v="9999"/>
  </r>
  <r>
    <x v="1"/>
    <x v="0"/>
    <n v="58000904"/>
    <x v="268"/>
    <d v="2021-09-27T00:00:00"/>
    <x v="2"/>
    <n v="7000125151"/>
    <n v="136"/>
    <x v="2"/>
    <x v="0"/>
    <n v="134.63999999999999"/>
    <n v="7.5054999999999996"/>
    <n v="1010.54052"/>
    <x v="8"/>
    <x v="5"/>
    <s v="Linie 21"/>
    <n v="5021"/>
  </r>
  <r>
    <x v="1"/>
    <x v="0"/>
    <n v="58000919"/>
    <x v="710"/>
    <d v="2021-09-27T00:00:00"/>
    <x v="2"/>
    <n v="7000125152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27T00:00:00"/>
    <x v="2"/>
    <n v="7000125153"/>
    <n v="136"/>
    <x v="2"/>
    <x v="0"/>
    <n v="134.63999999999999"/>
    <n v="7.3190999999999997"/>
    <n v="985.443624"/>
    <x v="8"/>
    <x v="5"/>
    <s v="Linie 21"/>
    <n v="5021"/>
  </r>
  <r>
    <x v="1"/>
    <x v="0"/>
    <n v="58000947"/>
    <x v="273"/>
    <d v="2021-09-27T00:00:00"/>
    <x v="2"/>
    <n v="7000125115"/>
    <n v="170"/>
    <x v="2"/>
    <x v="0"/>
    <n v="187"/>
    <n v="6.5768000000000004"/>
    <n v="1229.8616"/>
    <x v="8"/>
    <x v="5"/>
    <s v="Linie 20"/>
    <n v="5020"/>
  </r>
  <r>
    <x v="1"/>
    <x v="0"/>
    <n v="58000951"/>
    <x v="274"/>
    <d v="2021-09-27T00:00:00"/>
    <x v="2"/>
    <n v="7000125157"/>
    <n v="68"/>
    <x v="2"/>
    <x v="0"/>
    <n v="67.319999999999993"/>
    <n v="6.7297000000000002"/>
    <n v="453.04340400000001"/>
    <x v="8"/>
    <x v="5"/>
    <s v="Linie 21"/>
    <n v="5021"/>
  </r>
  <r>
    <x v="1"/>
    <x v="0"/>
    <n v="58000952"/>
    <x v="275"/>
    <d v="2021-09-27T00:00:00"/>
    <x v="2"/>
    <n v="7000125273"/>
    <n v="136"/>
    <x v="2"/>
    <x v="0"/>
    <n v="136"/>
    <n v="8.7815999999999992"/>
    <n v="1194.2976000000001"/>
    <x v="8"/>
    <x v="5"/>
    <s v="Linie 23"/>
    <n v="5023"/>
  </r>
  <r>
    <x v="1"/>
    <x v="0"/>
    <n v="58000958"/>
    <x v="833"/>
    <d v="2021-09-27T00:00:00"/>
    <x v="2"/>
    <n v="7000125275"/>
    <n v="68"/>
    <x v="2"/>
    <x v="0"/>
    <n v="67.319999999999993"/>
    <n v="8.9067000000000007"/>
    <n v="599.59904400000005"/>
    <x v="8"/>
    <x v="5"/>
    <s v="Linie 23"/>
    <n v="5023"/>
  </r>
  <r>
    <x v="1"/>
    <x v="0"/>
    <n v="58000960"/>
    <x v="276"/>
    <d v="2021-09-27T00:00:00"/>
    <x v="2"/>
    <n v="7000125116"/>
    <n v="68"/>
    <x v="2"/>
    <x v="0"/>
    <n v="74.8"/>
    <n v="6.5747999999999998"/>
    <n v="491.79503999999997"/>
    <x v="8"/>
    <x v="5"/>
    <s v="Linie 20"/>
    <n v="5020"/>
  </r>
  <r>
    <x v="1"/>
    <x v="0"/>
    <n v="58000961"/>
    <x v="726"/>
    <d v="2021-09-27T00:00:00"/>
    <x v="2"/>
    <n v="7000125159"/>
    <n v="68"/>
    <x v="2"/>
    <x v="0"/>
    <n v="67.319999999999993"/>
    <n v="6.6875"/>
    <n v="450.20249999999999"/>
    <x v="8"/>
    <x v="5"/>
    <s v="Linie 21"/>
    <n v="5021"/>
  </r>
  <r>
    <x v="1"/>
    <x v="0"/>
    <n v="58000962"/>
    <x v="277"/>
    <d v="2021-09-27T00:00:00"/>
    <x v="2"/>
    <n v="7000125276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9-27T00:00:00"/>
    <x v="2"/>
    <n v="7000125277"/>
    <n v="272"/>
    <x v="2"/>
    <x v="0"/>
    <n v="272"/>
    <n v="6.6166"/>
    <n v="1799.7152000000001"/>
    <x v="8"/>
    <x v="5"/>
    <s v="Linie 23"/>
    <n v="5023"/>
  </r>
  <r>
    <x v="1"/>
    <x v="0"/>
    <n v="58000972"/>
    <x v="834"/>
    <d v="2021-09-27T00:00:00"/>
    <x v="2"/>
    <n v="7000125161"/>
    <n v="102"/>
    <x v="2"/>
    <x v="0"/>
    <n v="100.98"/>
    <n v="7.3494999999999999"/>
    <n v="742.15251000000001"/>
    <x v="8"/>
    <x v="5"/>
    <s v="Linie 21"/>
    <n v="5021"/>
  </r>
  <r>
    <x v="1"/>
    <x v="0"/>
    <n v="58000977"/>
    <x v="869"/>
    <d v="2021-09-27T00:00:00"/>
    <x v="2"/>
    <n v="7000125162"/>
    <n v="102"/>
    <x v="2"/>
    <x v="0"/>
    <n v="100.98"/>
    <n v="7.5378999999999996"/>
    <n v="761.177142"/>
    <x v="8"/>
    <x v="5"/>
    <s v="Linie 21"/>
    <n v="5021"/>
  </r>
  <r>
    <x v="1"/>
    <x v="0"/>
    <n v="58000984"/>
    <x v="418"/>
    <d v="2021-09-27T00:00:00"/>
    <x v="2"/>
    <n v="7000125118"/>
    <n v="68"/>
    <x v="2"/>
    <x v="0"/>
    <n v="74.8"/>
    <n v="6.5829000000000004"/>
    <n v="492.40091999999999"/>
    <x v="8"/>
    <x v="5"/>
    <s v="Linie 20"/>
    <n v="5020"/>
  </r>
  <r>
    <x v="1"/>
    <x v="0"/>
    <n v="58000985"/>
    <x v="835"/>
    <d v="2021-09-27T00:00:00"/>
    <x v="2"/>
    <n v="7000125163"/>
    <n v="68"/>
    <x v="2"/>
    <x v="0"/>
    <n v="67.319999999999993"/>
    <n v="7.3181000000000003"/>
    <n v="492.654492"/>
    <x v="8"/>
    <x v="5"/>
    <s v="Linie 21"/>
    <n v="5021"/>
  </r>
  <r>
    <x v="1"/>
    <x v="0"/>
    <n v="58000996"/>
    <x v="420"/>
    <d v="2021-09-27T00:00:00"/>
    <x v="2"/>
    <n v="7000125119"/>
    <n v="136"/>
    <x v="2"/>
    <x v="0"/>
    <n v="149.6"/>
    <n v="6.5730000000000004"/>
    <n v="983.32079999999996"/>
    <x v="8"/>
    <x v="5"/>
    <s v="Linie 20"/>
    <n v="5020"/>
  </r>
  <r>
    <x v="1"/>
    <x v="0"/>
    <n v="58000998"/>
    <x v="713"/>
    <d v="2021-09-27T00:00:00"/>
    <x v="2"/>
    <n v="7000125165"/>
    <n v="68"/>
    <x v="2"/>
    <x v="0"/>
    <n v="67.319999999999993"/>
    <n v="7.3155999999999999"/>
    <n v="492.48619200000002"/>
    <x v="8"/>
    <x v="5"/>
    <s v="Linie 21"/>
    <n v="5021"/>
  </r>
  <r>
    <x v="1"/>
    <x v="0"/>
    <n v="58000999"/>
    <x v="279"/>
    <d v="2021-09-27T00:00:00"/>
    <x v="2"/>
    <n v="7000125166"/>
    <n v="68"/>
    <x v="2"/>
    <x v="0"/>
    <n v="67.319999999999993"/>
    <n v="6.7214999999999998"/>
    <n v="452.49137999999999"/>
    <x v="8"/>
    <x v="5"/>
    <s v="Linie 21"/>
    <n v="5021"/>
  </r>
  <r>
    <x v="1"/>
    <x v="0"/>
    <n v="58001000"/>
    <x v="837"/>
    <d v="2021-09-27T00:00:00"/>
    <x v="2"/>
    <n v="7000125279"/>
    <n v="136"/>
    <x v="2"/>
    <x v="0"/>
    <n v="136"/>
    <n v="8.7815999999999992"/>
    <n v="1194.2976000000001"/>
    <x v="8"/>
    <x v="5"/>
    <s v="Linie 23"/>
    <n v="5023"/>
  </r>
  <r>
    <x v="1"/>
    <x v="0"/>
    <n v="58001004"/>
    <x v="521"/>
    <d v="2021-09-27T00:00:00"/>
    <x v="2"/>
    <n v="7000125121"/>
    <n v="1785"/>
    <x v="2"/>
    <x v="0"/>
    <n v="1713.6"/>
    <n v="8.9006000000000007"/>
    <n v="15252.068160000001"/>
    <x v="8"/>
    <x v="5"/>
    <s v="Linie 20"/>
    <n v="5020"/>
  </r>
  <r>
    <x v="1"/>
    <x v="0"/>
    <n v="58001010"/>
    <x v="599"/>
    <d v="2021-09-27T00:00:00"/>
    <x v="2"/>
    <n v="7000125168"/>
    <n v="1360"/>
    <x v="2"/>
    <x v="0"/>
    <n v="1346.4"/>
    <n v="7.2190000000000003"/>
    <n v="9719.6615999999995"/>
    <x v="8"/>
    <x v="5"/>
    <s v="Linie 21"/>
    <n v="5021"/>
  </r>
  <r>
    <x v="1"/>
    <x v="0"/>
    <n v="58001029"/>
    <x v="424"/>
    <d v="2021-09-27T00:00:00"/>
    <x v="2"/>
    <n v="7000125122"/>
    <n v="68"/>
    <x v="2"/>
    <x v="0"/>
    <n v="74.8"/>
    <n v="6.5814000000000004"/>
    <n v="492.28872000000001"/>
    <x v="8"/>
    <x v="5"/>
    <s v="Linie 20"/>
    <n v="5020"/>
  </r>
  <r>
    <x v="1"/>
    <x v="0"/>
    <n v="58001035"/>
    <x v="871"/>
    <d v="2021-09-27T00:00:00"/>
    <x v="2"/>
    <n v="7000125173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9-27T00:00:00"/>
    <x v="2"/>
    <n v="7000125174"/>
    <n v="102"/>
    <x v="2"/>
    <x v="0"/>
    <n v="102"/>
    <n v="7.4294000000000002"/>
    <n v="757.79880000000003"/>
    <x v="8"/>
    <x v="5"/>
    <s v="Linie 21"/>
    <n v="5021"/>
  </r>
  <r>
    <x v="1"/>
    <x v="0"/>
    <n v="58001049"/>
    <x v="283"/>
    <d v="2021-09-27T00:00:00"/>
    <x v="2"/>
    <n v="7000124783"/>
    <n v="204"/>
    <x v="2"/>
    <x v="0"/>
    <n v="201.96"/>
    <n v="7.5098000000000003"/>
    <n v="1516.679208"/>
    <x v="8"/>
    <x v="5"/>
    <s v="Linie 21"/>
    <n v="5021"/>
  </r>
  <r>
    <x v="1"/>
    <x v="0"/>
    <n v="58001052"/>
    <x v="431"/>
    <d v="2021-09-27T00:00:00"/>
    <x v="2"/>
    <n v="7000125178"/>
    <n v="68"/>
    <x v="2"/>
    <x v="0"/>
    <n v="67.319999999999993"/>
    <n v="7.3166000000000002"/>
    <n v="492.55351200000001"/>
    <x v="8"/>
    <x v="5"/>
    <s v="Linie 21"/>
    <n v="5021"/>
  </r>
  <r>
    <x v="1"/>
    <x v="0"/>
    <n v="58001060"/>
    <x v="758"/>
    <d v="2021-09-27T00:00:00"/>
    <x v="2"/>
    <n v="7000125124"/>
    <n v="850"/>
    <x v="2"/>
    <x v="0"/>
    <n v="850"/>
    <n v="8.5521999999999991"/>
    <n v="7269.37"/>
    <x v="8"/>
    <x v="5"/>
    <s v="Linie 20"/>
    <n v="5020"/>
  </r>
  <r>
    <x v="1"/>
    <x v="0"/>
    <n v="58001065"/>
    <x v="284"/>
    <d v="2021-09-27T00:00:00"/>
    <x v="2"/>
    <n v="7000125179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27T00:00:00"/>
    <x v="2"/>
    <n v="700012518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27T00:00:00"/>
    <x v="2"/>
    <n v="7000125181"/>
    <n v="68"/>
    <x v="2"/>
    <x v="0"/>
    <n v="67.319999999999993"/>
    <n v="6.7332000000000001"/>
    <n v="453.27902399999999"/>
    <x v="8"/>
    <x v="5"/>
    <s v="Linie 21"/>
    <n v="5021"/>
  </r>
  <r>
    <x v="1"/>
    <x v="0"/>
    <n v="58001092"/>
    <x v="883"/>
    <d v="2021-09-27T00:00:00"/>
    <x v="2"/>
    <n v="7000124983"/>
    <n v="204"/>
    <x v="2"/>
    <x v="0"/>
    <n v="201.96"/>
    <n v="7.5015999999999998"/>
    <n v="1515.023136"/>
    <x v="8"/>
    <x v="5"/>
    <s v="Linie 21"/>
    <n v="5021"/>
  </r>
  <r>
    <x v="1"/>
    <x v="0"/>
    <n v="58001093"/>
    <x v="435"/>
    <d v="2021-09-27T00:00:00"/>
    <x v="2"/>
    <n v="7000125183"/>
    <n v="68"/>
    <x v="2"/>
    <x v="0"/>
    <n v="67.319999999999993"/>
    <n v="7.2784000000000004"/>
    <n v="489.98188800000003"/>
    <x v="8"/>
    <x v="5"/>
    <s v="Linie 21"/>
    <n v="5021"/>
  </r>
  <r>
    <x v="1"/>
    <x v="0"/>
    <n v="58001096"/>
    <x v="841"/>
    <d v="2021-09-27T00:00:00"/>
    <x v="2"/>
    <n v="7000125281"/>
    <n v="68"/>
    <x v="2"/>
    <x v="0"/>
    <n v="65.28"/>
    <n v="9.1835000000000004"/>
    <n v="599.49887999999999"/>
    <x v="8"/>
    <x v="5"/>
    <s v="Linie 23"/>
    <n v="5023"/>
  </r>
  <r>
    <x v="1"/>
    <x v="0"/>
    <n v="58001100"/>
    <x v="526"/>
    <d v="2021-09-27T00:00:00"/>
    <x v="2"/>
    <n v="7000125283"/>
    <n v="136"/>
    <x v="2"/>
    <x v="0"/>
    <n v="183.6"/>
    <n v="14.4877"/>
    <n v="2659.9417199999998"/>
    <x v="8"/>
    <x v="5"/>
    <s v="Linie 23"/>
    <n v="5023"/>
  </r>
  <r>
    <x v="1"/>
    <x v="0"/>
    <n v="58001102"/>
    <x v="436"/>
    <d v="2021-09-27T00:00:00"/>
    <x v="2"/>
    <n v="7000125184"/>
    <n v="136"/>
    <x v="2"/>
    <x v="0"/>
    <n v="134.63999999999999"/>
    <n v="7.2784000000000004"/>
    <n v="979.96377600000005"/>
    <x v="8"/>
    <x v="5"/>
    <s v="Linie 21"/>
    <n v="5021"/>
  </r>
  <r>
    <x v="1"/>
    <x v="0"/>
    <n v="58001114"/>
    <x v="285"/>
    <d v="2021-09-27T00:00:00"/>
    <x v="2"/>
    <n v="7000125186"/>
    <n v="34"/>
    <x v="2"/>
    <x v="0"/>
    <n v="33.659999999999997"/>
    <n v="7.5045000000000002"/>
    <n v="252.60147000000001"/>
    <x v="8"/>
    <x v="5"/>
    <s v="Linie 21"/>
    <n v="5021"/>
  </r>
  <r>
    <x v="1"/>
    <x v="0"/>
    <n v="58001120"/>
    <x v="288"/>
    <d v="2021-09-27T00:00:00"/>
    <x v="2"/>
    <n v="7000124967"/>
    <n v="34"/>
    <x v="2"/>
    <x v="0"/>
    <n v="34"/>
    <n v="8.7829999999999995"/>
    <n v="298.62200000000001"/>
    <x v="8"/>
    <x v="5"/>
    <s v="Linie 23"/>
    <n v="5023"/>
  </r>
  <r>
    <x v="1"/>
    <x v="0"/>
    <n v="59500008"/>
    <x v="798"/>
    <d v="2021-09-27T00:00:00"/>
    <x v="2"/>
    <n v="7000124254"/>
    <n v="216"/>
    <x v="2"/>
    <x v="0"/>
    <n v="648"/>
    <n v="2.6974"/>
    <n v="1747.9151999999999"/>
    <x v="3"/>
    <x v="1"/>
    <s v="Espera"/>
    <n v="5901"/>
  </r>
  <r>
    <x v="1"/>
    <x v="0"/>
    <m/>
    <x v="120"/>
    <d v="2021-09-27T00:00:00"/>
    <x v="2"/>
    <n v="7000123303"/>
    <n v="0"/>
    <x v="3"/>
    <x v="3"/>
    <n v="0"/>
    <n v="0"/>
    <n v="0"/>
    <x v="0"/>
    <x v="0"/>
    <s v="Große Schneidemaschine Lachnit"/>
    <n v="1100"/>
  </r>
  <r>
    <x v="1"/>
    <x v="0"/>
    <m/>
    <x v="121"/>
    <d v="2021-09-27T00:00:00"/>
    <x v="2"/>
    <n v="7000119910"/>
    <n v="0"/>
    <x v="3"/>
    <x v="3"/>
    <n v="0"/>
    <n v="0"/>
    <n v="0"/>
    <x v="0"/>
    <x v="0"/>
    <s v="Kleine Schneidemaschine Käseteiler"/>
    <n v="1200"/>
  </r>
  <r>
    <x v="1"/>
    <x v="0"/>
    <m/>
    <x v="123"/>
    <d v="2021-09-27T00:00:00"/>
    <x v="2"/>
    <n v="7000125403"/>
    <n v="0"/>
    <x v="3"/>
    <x v="3"/>
    <n v="0"/>
    <n v="0"/>
    <n v="0"/>
    <x v="2"/>
    <x v="0"/>
    <s v="Thrun 2"/>
    <n v="2030"/>
  </r>
  <r>
    <x v="1"/>
    <x v="0"/>
    <m/>
    <x v="123"/>
    <d v="2021-09-27T00:00:00"/>
    <x v="2"/>
    <n v="7000125404"/>
    <n v="0"/>
    <x v="3"/>
    <x v="3"/>
    <n v="0"/>
    <n v="0"/>
    <n v="0"/>
    <x v="2"/>
    <x v="0"/>
    <s v="Thrun 2"/>
    <n v="2030"/>
  </r>
  <r>
    <x v="1"/>
    <x v="0"/>
    <m/>
    <x v="124"/>
    <d v="2021-09-27T00:00:00"/>
    <x v="2"/>
    <n v="7000125437"/>
    <n v="0"/>
    <x v="3"/>
    <x v="3"/>
    <n v="0"/>
    <n v="0"/>
    <n v="0"/>
    <x v="2"/>
    <x v="0"/>
    <s v="Mischer 1"/>
    <n v="2040"/>
  </r>
  <r>
    <x v="1"/>
    <x v="0"/>
    <m/>
    <x v="125"/>
    <d v="2021-09-27T00:00:00"/>
    <x v="2"/>
    <n v="7000125431"/>
    <n v="0"/>
    <x v="3"/>
    <x v="3"/>
    <n v="0"/>
    <n v="0"/>
    <n v="0"/>
    <x v="2"/>
    <x v="0"/>
    <s v="Mischer 2"/>
    <n v="2050"/>
  </r>
  <r>
    <x v="1"/>
    <x v="0"/>
    <m/>
    <x v="127"/>
    <d v="2021-09-27T00:00:00"/>
    <x v="2"/>
    <n v="7000125435"/>
    <n v="0"/>
    <x v="3"/>
    <x v="3"/>
    <n v="0"/>
    <n v="0"/>
    <n v="0"/>
    <x v="1"/>
    <x v="0"/>
    <s v="Füller unter M1"/>
    <n v="3010"/>
  </r>
  <r>
    <x v="1"/>
    <x v="0"/>
    <m/>
    <x v="128"/>
    <d v="2021-09-27T00:00:00"/>
    <x v="2"/>
    <n v="7000125425"/>
    <n v="0"/>
    <x v="3"/>
    <x v="3"/>
    <n v="0"/>
    <n v="0"/>
    <n v="0"/>
    <x v="1"/>
    <x v="0"/>
    <s v="Füller unter M2"/>
    <n v="3020"/>
  </r>
  <r>
    <x v="1"/>
    <x v="0"/>
    <m/>
    <x v="129"/>
    <d v="2021-09-27T00:00:00"/>
    <x v="2"/>
    <n v="7000125210"/>
    <n v="0"/>
    <x v="3"/>
    <x v="3"/>
    <n v="0"/>
    <n v="0"/>
    <n v="0"/>
    <x v="1"/>
    <x v="0"/>
    <s v="Füller unter Thrun 2"/>
    <n v="3030"/>
  </r>
  <r>
    <x v="1"/>
    <x v="0"/>
    <m/>
    <x v="129"/>
    <d v="2021-09-27T00:00:00"/>
    <x v="2"/>
    <n v="7000125400"/>
    <n v="0"/>
    <x v="3"/>
    <x v="3"/>
    <n v="0"/>
    <n v="0"/>
    <n v="0"/>
    <x v="1"/>
    <x v="0"/>
    <s v="Füller unter Thrun 2"/>
    <n v="3030"/>
  </r>
  <r>
    <x v="1"/>
    <x v="0"/>
    <m/>
    <x v="130"/>
    <d v="2021-09-27T00:00:00"/>
    <x v="2"/>
    <n v="7000125038"/>
    <n v="0"/>
    <x v="3"/>
    <x v="3"/>
    <n v="0"/>
    <n v="0"/>
    <n v="0"/>
    <x v="1"/>
    <x v="0"/>
    <s v="Füller unter UHT"/>
    <n v="3040"/>
  </r>
  <r>
    <x v="1"/>
    <x v="0"/>
    <m/>
    <x v="290"/>
    <d v="2021-09-27T00:00:00"/>
    <x v="2"/>
    <n v="7000125295"/>
    <n v="0"/>
    <x v="3"/>
    <x v="3"/>
    <n v="0"/>
    <n v="0"/>
    <n v="0"/>
    <x v="3"/>
    <x v="1"/>
    <s v="Linie 1"/>
    <n v="5001"/>
  </r>
  <r>
    <x v="1"/>
    <x v="0"/>
    <m/>
    <x v="1071"/>
    <d v="2021-09-27T00:00:00"/>
    <x v="2"/>
    <n v="7000123600"/>
    <n v="0"/>
    <x v="3"/>
    <x v="3"/>
    <n v="0"/>
    <n v="0"/>
    <n v="0"/>
    <x v="4"/>
    <x v="1"/>
    <s v="Linie 18"/>
    <n v="5018"/>
  </r>
  <r>
    <x v="1"/>
    <x v="0"/>
    <m/>
    <x v="132"/>
    <d v="2021-09-27T00:00:00"/>
    <x v="2"/>
    <n v="7000125127"/>
    <n v="0"/>
    <x v="3"/>
    <x v="3"/>
    <n v="0"/>
    <n v="0"/>
    <n v="0"/>
    <x v="8"/>
    <x v="5"/>
    <s v="Linie 20"/>
    <n v="5020"/>
  </r>
  <r>
    <x v="1"/>
    <x v="0"/>
    <m/>
    <x v="132"/>
    <d v="2021-09-27T00:00:00"/>
    <x v="2"/>
    <n v="7000125128"/>
    <n v="0"/>
    <x v="3"/>
    <x v="3"/>
    <n v="0"/>
    <n v="0"/>
    <n v="0"/>
    <x v="8"/>
    <x v="5"/>
    <s v="Linie 20"/>
    <n v="5020"/>
  </r>
  <r>
    <x v="1"/>
    <x v="0"/>
    <m/>
    <x v="132"/>
    <d v="2021-09-27T00:00:00"/>
    <x v="2"/>
    <n v="7000125129"/>
    <n v="0"/>
    <x v="3"/>
    <x v="3"/>
    <n v="0"/>
    <n v="0"/>
    <n v="0"/>
    <x v="8"/>
    <x v="5"/>
    <s v="Linie 20"/>
    <n v="5020"/>
  </r>
  <r>
    <x v="1"/>
    <x v="0"/>
    <m/>
    <x v="133"/>
    <d v="2021-09-27T00:00:00"/>
    <x v="2"/>
    <n v="7000124984"/>
    <n v="0"/>
    <x v="3"/>
    <x v="3"/>
    <n v="0"/>
    <n v="0"/>
    <n v="0"/>
    <x v="8"/>
    <x v="5"/>
    <s v="Linie 21"/>
    <n v="5021"/>
  </r>
  <r>
    <x v="1"/>
    <x v="0"/>
    <m/>
    <x v="134"/>
    <d v="2021-09-27T00:00:00"/>
    <x v="2"/>
    <n v="7000124206"/>
    <n v="0.01"/>
    <x v="1"/>
    <x v="1"/>
    <n v="0"/>
    <n v="0"/>
    <n v="0"/>
    <x v="8"/>
    <x v="5"/>
    <s v="Linie 22"/>
    <n v="5022"/>
  </r>
  <r>
    <x v="1"/>
    <x v="0"/>
    <m/>
    <x v="134"/>
    <d v="2021-09-27T00:00:00"/>
    <x v="2"/>
    <n v="7000124840"/>
    <n v="0.01"/>
    <x v="1"/>
    <x v="1"/>
    <n v="0"/>
    <n v="0"/>
    <n v="0"/>
    <x v="8"/>
    <x v="5"/>
    <s v="Linie 22"/>
    <n v="5022"/>
  </r>
  <r>
    <x v="1"/>
    <x v="0"/>
    <m/>
    <x v="135"/>
    <d v="2021-09-27T00:00:00"/>
    <x v="2"/>
    <n v="7000124640"/>
    <n v="0.01"/>
    <x v="1"/>
    <x v="1"/>
    <n v="0"/>
    <n v="0"/>
    <n v="0"/>
    <x v="8"/>
    <x v="5"/>
    <s v="Linie 23"/>
    <n v="5023"/>
  </r>
  <r>
    <x v="1"/>
    <x v="0"/>
    <m/>
    <x v="135"/>
    <d v="2021-09-27T00:00:00"/>
    <x v="2"/>
    <n v="7000125304"/>
    <n v="0.01"/>
    <x v="1"/>
    <x v="1"/>
    <n v="0"/>
    <n v="0"/>
    <n v="0"/>
    <x v="8"/>
    <x v="5"/>
    <s v="Linie 23"/>
    <n v="5023"/>
  </r>
  <r>
    <x v="1"/>
    <x v="0"/>
    <m/>
    <x v="453"/>
    <d v="2021-09-27T00:00:00"/>
    <x v="2"/>
    <n v="7000124799"/>
    <n v="0"/>
    <x v="3"/>
    <x v="3"/>
    <n v="0"/>
    <n v="0"/>
    <n v="0"/>
    <x v="8"/>
    <x v="5"/>
    <s v="Linie 21"/>
    <n v="5021"/>
  </r>
  <r>
    <x v="1"/>
    <x v="0"/>
    <m/>
    <x v="454"/>
    <d v="2021-09-27T00:00:00"/>
    <x v="2"/>
    <n v="7000124899"/>
    <n v="0"/>
    <x v="3"/>
    <x v="3"/>
    <n v="0"/>
    <n v="0"/>
    <n v="0"/>
    <x v="8"/>
    <x v="5"/>
    <s v="Linie 23"/>
    <n v="5023"/>
  </r>
  <r>
    <x v="1"/>
    <x v="0"/>
    <n v="23500094"/>
    <x v="885"/>
    <d v="2021-09-28T00:00:00"/>
    <x v="2"/>
    <n v="7000125441"/>
    <n v="600"/>
    <x v="0"/>
    <x v="0"/>
    <n v="600"/>
    <n v="3.2786"/>
    <n v="1967.16"/>
    <x v="0"/>
    <x v="0"/>
    <s v="Kleine Schneidemaschine Käseteiler"/>
    <n v="1200"/>
  </r>
  <r>
    <x v="1"/>
    <x v="0"/>
    <n v="23500099"/>
    <x v="141"/>
    <d v="2021-09-28T00:00:00"/>
    <x v="2"/>
    <n v="7000125449"/>
    <n v="3309"/>
    <x v="0"/>
    <x v="0"/>
    <n v="3309"/>
    <n v="3.0956999999999999"/>
    <n v="10243.6713"/>
    <x v="0"/>
    <x v="0"/>
    <s v="Kleine Schneidemaschine Käseteiler"/>
    <n v="1200"/>
  </r>
  <r>
    <x v="1"/>
    <x v="0"/>
    <n v="23500273"/>
    <x v="457"/>
    <d v="2021-09-28T00:00:00"/>
    <x v="2"/>
    <n v="7000125451"/>
    <n v="4009"/>
    <x v="0"/>
    <x v="0"/>
    <n v="4009"/>
    <n v="3.0524"/>
    <n v="12237.071599999999"/>
    <x v="0"/>
    <x v="0"/>
    <s v="Kleine Schneidemaschine Käseteiler"/>
    <n v="1200"/>
  </r>
  <r>
    <x v="1"/>
    <x v="0"/>
    <n v="23500284"/>
    <x v="1"/>
    <d v="2021-09-28T00:00:00"/>
    <x v="2"/>
    <n v="7000125882"/>
    <n v="95.2"/>
    <x v="0"/>
    <x v="0"/>
    <n v="95.2"/>
    <n v="3.9931999999999999"/>
    <n v="380.15264000000002"/>
    <x v="0"/>
    <x v="0"/>
    <s v="Schmelze Zutatenvorb."/>
    <n v="1400"/>
  </r>
  <r>
    <x v="1"/>
    <x v="0"/>
    <n v="23500286"/>
    <x v="142"/>
    <d v="2021-09-28T00:00:00"/>
    <x v="2"/>
    <n v="7000125939"/>
    <n v="488.51799999999997"/>
    <x v="0"/>
    <x v="0"/>
    <n v="488.51799999999997"/>
    <n v="4.2755000000000001"/>
    <n v="2088.6587089999998"/>
    <x v="0"/>
    <x v="0"/>
    <s v="Wolf Zutatenvorbereitung"/>
    <n v="1430"/>
  </r>
  <r>
    <x v="1"/>
    <x v="0"/>
    <n v="23500302"/>
    <x v="4"/>
    <d v="2021-09-28T00:00:00"/>
    <x v="2"/>
    <n v="7000125567"/>
    <n v="260"/>
    <x v="0"/>
    <x v="0"/>
    <n v="260"/>
    <n v="5.6374000000000004"/>
    <n v="1465.7239999999999"/>
    <x v="0"/>
    <x v="0"/>
    <s v="Holac Zutatenvorbereitung"/>
    <n v="1410"/>
  </r>
  <r>
    <x v="1"/>
    <x v="0"/>
    <n v="23500302"/>
    <x v="4"/>
    <d v="2021-09-28T00:00:00"/>
    <x v="2"/>
    <n v="7000125941"/>
    <n v="774"/>
    <x v="0"/>
    <x v="0"/>
    <n v="774"/>
    <n v="5.6374000000000004"/>
    <n v="4363.3476000000001"/>
    <x v="0"/>
    <x v="0"/>
    <s v="Holac Zutatenvorbereitung"/>
    <n v="1410"/>
  </r>
  <r>
    <x v="1"/>
    <x v="0"/>
    <n v="23500303"/>
    <x v="458"/>
    <d v="2021-09-28T00:00:00"/>
    <x v="2"/>
    <n v="7000125515"/>
    <n v="4870"/>
    <x v="0"/>
    <x v="0"/>
    <n v="4870"/>
    <n v="3.5335000000000001"/>
    <n v="17208.145"/>
    <x v="0"/>
    <x v="0"/>
    <s v="Rohware aus-/umpacken, vorbereiten"/>
    <n v="1300"/>
  </r>
  <r>
    <x v="1"/>
    <x v="0"/>
    <n v="23500304"/>
    <x v="459"/>
    <d v="2021-09-28T00:00:00"/>
    <x v="2"/>
    <n v="7000125516"/>
    <n v="4675"/>
    <x v="0"/>
    <x v="0"/>
    <n v="4675"/>
    <n v="3.7835000000000001"/>
    <n v="17687.862499999999"/>
    <x v="0"/>
    <x v="0"/>
    <s v="Rohware aus-/umpacken, vorbereiten"/>
    <n v="1300"/>
  </r>
  <r>
    <x v="1"/>
    <x v="0"/>
    <n v="23500354"/>
    <x v="7"/>
    <d v="2021-09-28T00:00:00"/>
    <x v="2"/>
    <n v="7000125568"/>
    <n v="265"/>
    <x v="0"/>
    <x v="0"/>
    <n v="265"/>
    <n v="4.5490000000000004"/>
    <n v="1205.4849999999999"/>
    <x v="0"/>
    <x v="0"/>
    <s v="Holac Zutatenvorbereitung"/>
    <n v="1410"/>
  </r>
  <r>
    <x v="1"/>
    <x v="0"/>
    <n v="23500367"/>
    <x v="9"/>
    <d v="2021-09-28T00:00:00"/>
    <x v="2"/>
    <n v="7000125493"/>
    <n v="88"/>
    <x v="0"/>
    <x v="0"/>
    <n v="88"/>
    <n v="1.1600999999999999"/>
    <n v="102.08880000000001"/>
    <x v="0"/>
    <x v="0"/>
    <s v="Schälen"/>
    <n v="5903"/>
  </r>
  <r>
    <x v="1"/>
    <x v="0"/>
    <n v="23500394"/>
    <x v="670"/>
    <d v="2021-09-28T00:00:00"/>
    <x v="2"/>
    <n v="7000125826"/>
    <n v="40"/>
    <x v="0"/>
    <x v="0"/>
    <n v="40"/>
    <n v="9.2812999999999999"/>
    <n v="371.25200000000001"/>
    <x v="4"/>
    <x v="1"/>
    <s v="Röstofen"/>
    <n v="5420"/>
  </r>
  <r>
    <x v="1"/>
    <x v="0"/>
    <n v="29600003"/>
    <x v="150"/>
    <d v="2021-09-28T00:00:00"/>
    <x v="2"/>
    <n v="7000125959"/>
    <n v="3913"/>
    <x v="0"/>
    <x v="0"/>
    <n v="3913"/>
    <n v="2.0516999999999999"/>
    <n v="8028.3020999999999"/>
    <x v="0"/>
    <x v="0"/>
    <s v="Rohware aus-/umpacken, vorbereiten"/>
    <n v="1300"/>
  </r>
  <r>
    <x v="1"/>
    <x v="0"/>
    <n v="29600004"/>
    <x v="302"/>
    <d v="2021-09-28T00:00:00"/>
    <x v="2"/>
    <n v="7000125960"/>
    <n v="10497"/>
    <x v="0"/>
    <x v="0"/>
    <n v="10497"/>
    <n v="2.0175999999999998"/>
    <n v="21178.747200000002"/>
    <x v="0"/>
    <x v="0"/>
    <s v="Rohware aus-/umpacken, vorbereiten"/>
    <n v="1300"/>
  </r>
  <r>
    <x v="1"/>
    <x v="0"/>
    <n v="29600005"/>
    <x v="151"/>
    <d v="2021-09-28T00:00:00"/>
    <x v="2"/>
    <n v="7000125961"/>
    <n v="1317"/>
    <x v="0"/>
    <x v="0"/>
    <n v="1317"/>
    <n v="2"/>
    <n v="2634"/>
    <x v="0"/>
    <x v="0"/>
    <s v="Rohware aus-/umpacken, vorbereiten"/>
    <n v="1300"/>
  </r>
  <r>
    <x v="1"/>
    <x v="0"/>
    <n v="29600005"/>
    <x v="151"/>
    <d v="2021-09-28T00:00:00"/>
    <x v="2"/>
    <n v="7000126082"/>
    <n v="1553"/>
    <x v="0"/>
    <x v="0"/>
    <n v="1553"/>
    <n v="2"/>
    <n v="3106"/>
    <x v="0"/>
    <x v="0"/>
    <s v="Rohware aus-/umpacken, vorbereiten"/>
    <n v="1300"/>
  </r>
  <r>
    <x v="1"/>
    <x v="0"/>
    <n v="29600007"/>
    <x v="152"/>
    <d v="2021-09-28T00:00:00"/>
    <x v="2"/>
    <n v="7000125962"/>
    <n v="285"/>
    <x v="0"/>
    <x v="0"/>
    <n v="285"/>
    <n v="0.5"/>
    <n v="142.5"/>
    <x v="0"/>
    <x v="0"/>
    <s v="Rohware aus-/umpacken, vorbereiten"/>
    <n v="1300"/>
  </r>
  <r>
    <x v="1"/>
    <x v="0"/>
    <n v="29600019"/>
    <x v="464"/>
    <d v="2021-09-28T00:00:00"/>
    <x v="2"/>
    <n v="7000126087"/>
    <n v="31"/>
    <x v="0"/>
    <x v="0"/>
    <n v="31"/>
    <n v="0.98929999999999996"/>
    <n v="30.668299999999999"/>
    <x v="0"/>
    <x v="0"/>
    <s v="Rohware aus-/umpacken, vorbereiten"/>
    <n v="1300"/>
  </r>
  <r>
    <x v="1"/>
    <x v="0"/>
    <n v="29600020"/>
    <x v="465"/>
    <d v="2021-09-28T00:00:00"/>
    <x v="2"/>
    <n v="7000126088"/>
    <n v="267"/>
    <x v="0"/>
    <x v="0"/>
    <n v="267"/>
    <n v="1.5863"/>
    <n v="423.5421"/>
    <x v="0"/>
    <x v="0"/>
    <s v="Rohware aus-/umpacken, vorbereiten"/>
    <n v="1300"/>
  </r>
  <r>
    <x v="1"/>
    <x v="0"/>
    <n v="29600023"/>
    <x v="466"/>
    <d v="2021-09-28T00:00:00"/>
    <x v="2"/>
    <n v="7000126090"/>
    <n v="523"/>
    <x v="0"/>
    <x v="0"/>
    <n v="523"/>
    <n v="0.98"/>
    <n v="512.54"/>
    <x v="0"/>
    <x v="0"/>
    <s v="Rohware aus-/umpacken, vorbereiten"/>
    <n v="1300"/>
  </r>
  <r>
    <x v="1"/>
    <x v="0"/>
    <n v="29600026"/>
    <x v="155"/>
    <d v="2021-09-28T00:00:00"/>
    <x v="2"/>
    <n v="7000125496"/>
    <n v="189"/>
    <x v="0"/>
    <x v="0"/>
    <n v="189"/>
    <n v="0.5"/>
    <n v="94.5"/>
    <x v="0"/>
    <x v="0"/>
    <s v="Rohware aus-/umpacken, vorbereiten"/>
    <n v="1300"/>
  </r>
  <r>
    <x v="1"/>
    <x v="0"/>
    <n v="31000169"/>
    <x v="158"/>
    <d v="2021-09-28T00:00:00"/>
    <x v="2"/>
    <n v="7000125407"/>
    <n v="1215"/>
    <x v="1"/>
    <x v="1"/>
    <n v="2344.9499999999998"/>
    <n v="5.9943999999999997"/>
    <n v="7283.1959999999999"/>
    <x v="1"/>
    <x v="0"/>
    <s v="Füller unter Thrun 2"/>
    <n v="3030"/>
  </r>
  <r>
    <x v="1"/>
    <x v="0"/>
    <n v="31000170"/>
    <x v="13"/>
    <d v="2021-09-28T00:00:00"/>
    <x v="2"/>
    <n v="7000125497"/>
    <n v="1873"/>
    <x v="1"/>
    <x v="1"/>
    <n v="3746"/>
    <n v="6.3164999999999996"/>
    <n v="11830.8045"/>
    <x v="1"/>
    <x v="0"/>
    <s v="Füller unter Thrun 2"/>
    <n v="3030"/>
  </r>
  <r>
    <x v="1"/>
    <x v="0"/>
    <n v="31000177"/>
    <x v="307"/>
    <d v="2021-09-28T00:00:00"/>
    <x v="2"/>
    <n v="7000124262"/>
    <n v="0"/>
    <x v="1"/>
    <x v="1"/>
    <n v="0"/>
    <n v="48.484200000000001"/>
    <n v="0"/>
    <x v="1"/>
    <x v="0"/>
    <s v="Füller unter M1"/>
    <n v="3010"/>
  </r>
  <r>
    <x v="1"/>
    <x v="0"/>
    <n v="31900001"/>
    <x v="159"/>
    <d v="2021-09-28T00:00:00"/>
    <x v="2"/>
    <n v="7000125060"/>
    <n v="441"/>
    <x v="1"/>
    <x v="1"/>
    <n v="3175.2"/>
    <n v="16.223700000000001"/>
    <n v="7154.6517000000003"/>
    <x v="2"/>
    <x v="0"/>
    <s v="Füller unter UMSK 130"/>
    <n v="3100"/>
  </r>
  <r>
    <x v="1"/>
    <x v="0"/>
    <n v="32000036"/>
    <x v="844"/>
    <d v="2021-09-28T00:00:00"/>
    <x v="2"/>
    <n v="7000125524"/>
    <n v="115"/>
    <x v="1"/>
    <x v="1"/>
    <n v="966"/>
    <n v="25.753399999999999"/>
    <n v="2961.6410000000001"/>
    <x v="1"/>
    <x v="0"/>
    <s v="Füller unter M2"/>
    <n v="3020"/>
  </r>
  <r>
    <x v="1"/>
    <x v="0"/>
    <n v="32000049"/>
    <x v="16"/>
    <d v="2021-09-28T00:00:00"/>
    <x v="2"/>
    <n v="7000125469"/>
    <n v="1023"/>
    <x v="1"/>
    <x v="1"/>
    <n v="7365.6"/>
    <n v="19.3871"/>
    <n v="19833.0033"/>
    <x v="1"/>
    <x v="0"/>
    <s v="Füller unter M2"/>
    <n v="3020"/>
  </r>
  <r>
    <x v="1"/>
    <x v="0"/>
    <n v="32000049"/>
    <x v="16"/>
    <d v="2021-09-28T00:00:00"/>
    <x v="2"/>
    <n v="7000125906"/>
    <n v="1373"/>
    <x v="1"/>
    <x v="1"/>
    <n v="9885.6"/>
    <n v="19.3871"/>
    <n v="26618.488300000001"/>
    <x v="1"/>
    <x v="0"/>
    <s v="Füller unter M2"/>
    <n v="3020"/>
  </r>
  <r>
    <x v="1"/>
    <x v="0"/>
    <n v="32000067"/>
    <x v="18"/>
    <d v="2021-09-28T00:00:00"/>
    <x v="2"/>
    <n v="7000125470"/>
    <n v="658"/>
    <x v="1"/>
    <x v="1"/>
    <n v="6580"/>
    <n v="29.679400000000001"/>
    <n v="19529.0452"/>
    <x v="1"/>
    <x v="0"/>
    <s v="Füller unter M2"/>
    <n v="3020"/>
  </r>
  <r>
    <x v="1"/>
    <x v="0"/>
    <n v="32000106"/>
    <x v="677"/>
    <d v="2021-09-28T00:00:00"/>
    <x v="2"/>
    <n v="7000125471"/>
    <n v="452"/>
    <x v="1"/>
    <x v="1"/>
    <n v="3254.4"/>
    <n v="21.9801"/>
    <n v="9935.0051999999996"/>
    <x v="1"/>
    <x v="0"/>
    <s v="Füller unter M2"/>
    <n v="3020"/>
  </r>
  <r>
    <x v="1"/>
    <x v="0"/>
    <n v="35000184"/>
    <x v="26"/>
    <d v="2021-09-28T00:00:00"/>
    <x v="2"/>
    <n v="7000125554"/>
    <n v="900"/>
    <x v="0"/>
    <x v="0"/>
    <n v="900"/>
    <n v="2.9257"/>
    <n v="2633.13"/>
    <x v="2"/>
    <x v="0"/>
    <s v="Mischer 2"/>
    <n v="2050"/>
  </r>
  <r>
    <x v="1"/>
    <x v="0"/>
    <n v="35000184"/>
    <x v="26"/>
    <d v="2021-09-28T00:00:00"/>
    <x v="2"/>
    <n v="7000125554"/>
    <n v="900"/>
    <x v="0"/>
    <x v="0"/>
    <n v="900"/>
    <n v="2.9257"/>
    <n v="2633.13"/>
    <x v="2"/>
    <x v="0"/>
    <s v="Wolf M2"/>
    <n v="2080"/>
  </r>
  <r>
    <x v="1"/>
    <x v="0"/>
    <n v="35000267"/>
    <x v="28"/>
    <d v="2021-09-28T00:00:00"/>
    <x v="2"/>
    <n v="7000125500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9-28T00:00:00"/>
    <x v="2"/>
    <n v="7000125500"/>
    <n v="4000"/>
    <x v="0"/>
    <x v="0"/>
    <n v="4000"/>
    <n v="2.8250000000000002"/>
    <n v="11300"/>
    <x v="2"/>
    <x v="0"/>
    <s v="Wolf Th2"/>
    <n v="2090"/>
  </r>
  <r>
    <x v="1"/>
    <x v="0"/>
    <n v="35000268"/>
    <x v="170"/>
    <d v="2021-09-28T00:00:00"/>
    <x v="2"/>
    <n v="7000125501"/>
    <n v="1875"/>
    <x v="0"/>
    <x v="0"/>
    <n v="1875"/>
    <n v="2.5105"/>
    <n v="4707.1875"/>
    <x v="2"/>
    <x v="0"/>
    <s v="Thrun 2"/>
    <n v="2030"/>
  </r>
  <r>
    <x v="1"/>
    <x v="0"/>
    <n v="35000268"/>
    <x v="170"/>
    <d v="2021-09-28T00:00:00"/>
    <x v="2"/>
    <n v="7000125501"/>
    <n v="1875"/>
    <x v="0"/>
    <x v="0"/>
    <n v="1875"/>
    <n v="2.5105"/>
    <n v="4707.1875"/>
    <x v="2"/>
    <x v="0"/>
    <s v="Wolf Th2"/>
    <n v="2090"/>
  </r>
  <r>
    <x v="1"/>
    <x v="0"/>
    <n v="35000275"/>
    <x v="318"/>
    <d v="2021-09-28T00:00:00"/>
    <x v="2"/>
    <n v="7000125519"/>
    <n v="0"/>
    <x v="0"/>
    <x v="0"/>
    <n v="0"/>
    <n v="2.5474000000000001"/>
    <n v="0"/>
    <x v="2"/>
    <x v="0"/>
    <s v="Mischer 1"/>
    <n v="2040"/>
  </r>
  <r>
    <x v="1"/>
    <x v="0"/>
    <n v="35000275"/>
    <x v="318"/>
    <d v="2021-09-28T00:00:00"/>
    <x v="2"/>
    <n v="7000125519"/>
    <n v="0"/>
    <x v="0"/>
    <x v="0"/>
    <n v="0"/>
    <n v="2.5474000000000001"/>
    <n v="0"/>
    <x v="2"/>
    <x v="0"/>
    <s v="Wolf M1"/>
    <n v="2070"/>
  </r>
  <r>
    <x v="1"/>
    <x v="0"/>
    <n v="35000282"/>
    <x v="29"/>
    <d v="2021-09-28T00:00:00"/>
    <x v="2"/>
    <n v="7000125555"/>
    <n v="7800"/>
    <x v="0"/>
    <x v="0"/>
    <n v="7800"/>
    <n v="2.5482999999999998"/>
    <n v="19876.740000000002"/>
    <x v="2"/>
    <x v="0"/>
    <s v="Mischer 2"/>
    <n v="2050"/>
  </r>
  <r>
    <x v="1"/>
    <x v="0"/>
    <n v="35000282"/>
    <x v="29"/>
    <d v="2021-09-28T00:00:00"/>
    <x v="2"/>
    <n v="7000125555"/>
    <n v="7800"/>
    <x v="0"/>
    <x v="0"/>
    <n v="7800"/>
    <n v="2.5482999999999998"/>
    <n v="19876.740000000002"/>
    <x v="2"/>
    <x v="0"/>
    <s v="Wolf M2"/>
    <n v="2080"/>
  </r>
  <r>
    <x v="1"/>
    <x v="0"/>
    <n v="35000282"/>
    <x v="29"/>
    <d v="2021-09-28T00:00:00"/>
    <x v="2"/>
    <n v="7000125927"/>
    <n v="10200"/>
    <x v="0"/>
    <x v="0"/>
    <n v="10200"/>
    <n v="2.5482999999999998"/>
    <n v="25992.66"/>
    <x v="2"/>
    <x v="0"/>
    <s v="Mischer 2"/>
    <n v="2050"/>
  </r>
  <r>
    <x v="1"/>
    <x v="0"/>
    <n v="35000282"/>
    <x v="29"/>
    <d v="2021-09-28T00:00:00"/>
    <x v="2"/>
    <n v="7000125927"/>
    <n v="10200"/>
    <x v="0"/>
    <x v="0"/>
    <n v="10200"/>
    <n v="2.5482999999999998"/>
    <n v="25992.66"/>
    <x v="2"/>
    <x v="0"/>
    <s v="Wolf M2"/>
    <n v="2080"/>
  </r>
  <r>
    <x v="1"/>
    <x v="0"/>
    <n v="35000313"/>
    <x v="30"/>
    <d v="2021-09-28T00:00:00"/>
    <x v="2"/>
    <n v="7000125556"/>
    <n v="6600"/>
    <x v="0"/>
    <x v="0"/>
    <n v="6600"/>
    <n v="2.831"/>
    <n v="18684.599999999999"/>
    <x v="2"/>
    <x v="0"/>
    <s v="Mischer 2"/>
    <n v="2050"/>
  </r>
  <r>
    <x v="1"/>
    <x v="0"/>
    <n v="35000313"/>
    <x v="30"/>
    <d v="2021-09-28T00:00:00"/>
    <x v="2"/>
    <n v="7000125556"/>
    <n v="6600"/>
    <x v="0"/>
    <x v="0"/>
    <n v="6600"/>
    <n v="2.831"/>
    <n v="18684.599999999999"/>
    <x v="2"/>
    <x v="0"/>
    <s v="Wolf M2"/>
    <n v="2080"/>
  </r>
  <r>
    <x v="1"/>
    <x v="0"/>
    <n v="35000350"/>
    <x v="32"/>
    <d v="2021-09-28T00:00:00"/>
    <x v="2"/>
    <n v="7000125557"/>
    <n v="3000"/>
    <x v="0"/>
    <x v="0"/>
    <n v="3000"/>
    <n v="2.9060000000000001"/>
    <n v="8718"/>
    <x v="2"/>
    <x v="0"/>
    <s v="Mischer 2"/>
    <n v="2050"/>
  </r>
  <r>
    <x v="1"/>
    <x v="0"/>
    <n v="35000350"/>
    <x v="32"/>
    <d v="2021-09-28T00:00:00"/>
    <x v="2"/>
    <n v="7000125557"/>
    <n v="3000"/>
    <x v="0"/>
    <x v="0"/>
    <n v="3000"/>
    <n v="2.9060000000000001"/>
    <n v="8718"/>
    <x v="2"/>
    <x v="0"/>
    <s v="Wolf M2"/>
    <n v="2080"/>
  </r>
  <r>
    <x v="1"/>
    <x v="0"/>
    <n v="35900002"/>
    <x v="173"/>
    <d v="2021-09-28T00:00:00"/>
    <x v="2"/>
    <n v="7000125198"/>
    <n v="3600"/>
    <x v="0"/>
    <x v="0"/>
    <n v="3600"/>
    <n v="2.0203000000000002"/>
    <n v="7273.08"/>
    <x v="2"/>
    <x v="0"/>
    <s v="Stephan UMSK 130"/>
    <n v="2100"/>
  </r>
  <r>
    <x v="1"/>
    <x v="0"/>
    <n v="40000059"/>
    <x v="174"/>
    <d v="2021-09-28T00:00:00"/>
    <x v="2"/>
    <n v="7000125194"/>
    <n v="6967"/>
    <x v="1"/>
    <x v="1"/>
    <n v="696.7"/>
    <n v="0.63070000000000004"/>
    <n v="4394.0869000000002"/>
    <x v="1"/>
    <x v="0"/>
    <s v="Strudellinie"/>
    <n v="5160"/>
  </r>
  <r>
    <x v="1"/>
    <x v="0"/>
    <n v="40000089"/>
    <x v="177"/>
    <d v="2021-09-28T00:00:00"/>
    <x v="2"/>
    <n v="7000125195"/>
    <n v="0"/>
    <x v="1"/>
    <x v="1"/>
    <n v="0"/>
    <n v="0.57769999999999999"/>
    <n v="0"/>
    <x v="1"/>
    <x v="0"/>
    <s v="Strudellinie"/>
    <n v="5160"/>
  </r>
  <r>
    <x v="1"/>
    <x v="0"/>
    <n v="47000081"/>
    <x v="614"/>
    <d v="2021-09-28T00:00:00"/>
    <x v="2"/>
    <n v="7000122683"/>
    <n v="8982"/>
    <x v="1"/>
    <x v="1"/>
    <n v="1347.3"/>
    <n v="0.68410000000000004"/>
    <n v="6144.5861999999997"/>
    <x v="4"/>
    <x v="1"/>
    <s v="Linie 34"/>
    <n v="5034"/>
  </r>
  <r>
    <x v="1"/>
    <x v="0"/>
    <n v="47000082"/>
    <x v="322"/>
    <d v="2021-09-28T00:00:00"/>
    <x v="2"/>
    <n v="7000122684"/>
    <n v="4361"/>
    <x v="1"/>
    <x v="1"/>
    <n v="654.15"/>
    <n v="0.68379999999999996"/>
    <n v="2982.0518000000002"/>
    <x v="4"/>
    <x v="1"/>
    <s v="Linie 34"/>
    <n v="5034"/>
  </r>
  <r>
    <x v="1"/>
    <x v="0"/>
    <n v="47000104"/>
    <x v="323"/>
    <d v="2021-09-28T00:00:00"/>
    <x v="2"/>
    <n v="7000122685"/>
    <n v="1960"/>
    <x v="1"/>
    <x v="1"/>
    <n v="294"/>
    <n v="0.68510000000000004"/>
    <n v="1342.796"/>
    <x v="4"/>
    <x v="1"/>
    <s v="Linie 34"/>
    <n v="5034"/>
  </r>
  <r>
    <x v="1"/>
    <x v="0"/>
    <n v="47000594"/>
    <x v="178"/>
    <d v="2021-09-28T00:00:00"/>
    <x v="2"/>
    <n v="7000122686"/>
    <n v="7595"/>
    <x v="1"/>
    <x v="1"/>
    <n v="1139.25"/>
    <n v="0.69720000000000004"/>
    <n v="5295.2340000000004"/>
    <x v="4"/>
    <x v="1"/>
    <s v="Linie 34"/>
    <n v="5034"/>
  </r>
  <r>
    <x v="1"/>
    <x v="0"/>
    <n v="47000603"/>
    <x v="847"/>
    <d v="2021-09-28T00:00:00"/>
    <x v="2"/>
    <n v="7000122664"/>
    <n v="882"/>
    <x v="1"/>
    <x v="1"/>
    <n v="132.30000000000001"/>
    <n v="0.70389999999999997"/>
    <n v="620.83979999999997"/>
    <x v="4"/>
    <x v="1"/>
    <s v="Linie 34"/>
    <n v="5034"/>
  </r>
  <r>
    <x v="1"/>
    <x v="0"/>
    <n v="47000619"/>
    <x v="732"/>
    <d v="2021-09-28T00:00:00"/>
    <x v="2"/>
    <n v="7000125012"/>
    <n v="19000"/>
    <x v="1"/>
    <x v="1"/>
    <n v="2850"/>
    <n v="0.6179"/>
    <n v="11740.1"/>
    <x v="4"/>
    <x v="1"/>
    <s v="Linie 18"/>
    <n v="5018"/>
  </r>
  <r>
    <x v="1"/>
    <x v="0"/>
    <n v="47000623"/>
    <x v="733"/>
    <d v="2021-09-28T00:00:00"/>
    <x v="2"/>
    <n v="7000125018"/>
    <n v="2896"/>
    <x v="1"/>
    <x v="1"/>
    <n v="506.8"/>
    <n v="0.70779999999999998"/>
    <n v="2049.7887999999998"/>
    <x v="4"/>
    <x v="1"/>
    <s v="Linie 18"/>
    <n v="5018"/>
  </r>
  <r>
    <x v="1"/>
    <x v="0"/>
    <n v="47000652"/>
    <x v="38"/>
    <d v="2021-09-28T00:00:00"/>
    <x v="2"/>
    <n v="7000122204"/>
    <n v="16800"/>
    <x v="1"/>
    <x v="1"/>
    <n v="2520"/>
    <n v="0.64229999999999998"/>
    <n v="10790.64"/>
    <x v="3"/>
    <x v="1"/>
    <s v="Linie 11"/>
    <n v="5011"/>
  </r>
  <r>
    <x v="1"/>
    <x v="0"/>
    <n v="47000849"/>
    <x v="39"/>
    <d v="2021-09-28T00:00:00"/>
    <x v="2"/>
    <n v="7000124616"/>
    <n v="2466"/>
    <x v="1"/>
    <x v="1"/>
    <n v="5326.56"/>
    <n v="9.3513000000000002"/>
    <n v="23060.305799999998"/>
    <x v="4"/>
    <x v="1"/>
    <s v="Linie 3"/>
    <n v="5003"/>
  </r>
  <r>
    <x v="1"/>
    <x v="0"/>
    <n v="47000887"/>
    <x v="893"/>
    <d v="2021-09-28T00:00:00"/>
    <x v="2"/>
    <n v="7000124273"/>
    <n v="776"/>
    <x v="1"/>
    <x v="1"/>
    <n v="232.8"/>
    <n v="1.1556"/>
    <n v="896.74559999999997"/>
    <x v="4"/>
    <x v="1"/>
    <s v="Linie 18"/>
    <n v="5018"/>
  </r>
  <r>
    <x v="1"/>
    <x v="0"/>
    <n v="47000902"/>
    <x v="183"/>
    <d v="2021-09-28T00:00:00"/>
    <x v="2"/>
    <n v="7000122793"/>
    <n v="16642"/>
    <x v="1"/>
    <x v="1"/>
    <n v="4160.5"/>
    <n v="1.0782"/>
    <n v="17943.404399999999"/>
    <x v="3"/>
    <x v="1"/>
    <s v="Linie 16"/>
    <n v="5016"/>
  </r>
  <r>
    <x v="1"/>
    <x v="0"/>
    <n v="47000948"/>
    <x v="330"/>
    <d v="2021-09-28T00:00:00"/>
    <x v="2"/>
    <n v="7000122692"/>
    <n v="5544"/>
    <x v="1"/>
    <x v="1"/>
    <n v="831.6"/>
    <n v="0.69630000000000003"/>
    <n v="3860.2872000000002"/>
    <x v="4"/>
    <x v="1"/>
    <s v="Linie 34"/>
    <n v="5034"/>
  </r>
  <r>
    <x v="1"/>
    <x v="0"/>
    <n v="47000957"/>
    <x v="848"/>
    <d v="2021-09-28T00:00:00"/>
    <x v="2"/>
    <n v="7000125850"/>
    <n v="1475"/>
    <x v="1"/>
    <x v="1"/>
    <n v="221.25"/>
    <n v="0.67949999999999999"/>
    <n v="1002.2625"/>
    <x v="4"/>
    <x v="1"/>
    <s v="Linie 34"/>
    <n v="5034"/>
  </r>
  <r>
    <x v="1"/>
    <x v="0"/>
    <n v="47000992"/>
    <x v="184"/>
    <d v="2021-09-28T00:00:00"/>
    <x v="2"/>
    <n v="7000122693"/>
    <n v="5437"/>
    <x v="1"/>
    <x v="1"/>
    <n v="815.55"/>
    <n v="0.73329999999999995"/>
    <n v="3986.9521"/>
    <x v="4"/>
    <x v="1"/>
    <s v="Linie 34"/>
    <n v="5034"/>
  </r>
  <r>
    <x v="1"/>
    <x v="0"/>
    <n v="47000993"/>
    <x v="185"/>
    <d v="2021-09-28T00:00:00"/>
    <x v="2"/>
    <n v="7000122694"/>
    <n v="4410"/>
    <x v="1"/>
    <x v="1"/>
    <n v="661.5"/>
    <n v="0.70050000000000001"/>
    <n v="3089.2049999999999"/>
    <x v="4"/>
    <x v="1"/>
    <s v="Linie 34"/>
    <n v="5034"/>
  </r>
  <r>
    <x v="1"/>
    <x v="0"/>
    <n v="47000997"/>
    <x v="41"/>
    <d v="2021-09-28T00:00:00"/>
    <x v="2"/>
    <n v="7000122200"/>
    <n v="25344"/>
    <x v="1"/>
    <x v="1"/>
    <n v="3801.6"/>
    <n v="0.67949999999999999"/>
    <n v="17221.248"/>
    <x v="3"/>
    <x v="1"/>
    <s v="Linie 11"/>
    <n v="5011"/>
  </r>
  <r>
    <x v="1"/>
    <x v="0"/>
    <n v="47000998"/>
    <x v="187"/>
    <d v="2021-09-28T00:00:00"/>
    <x v="2"/>
    <n v="7000122202"/>
    <n v="8739"/>
    <x v="1"/>
    <x v="1"/>
    <n v="1310.85"/>
    <n v="0.64959999999999996"/>
    <n v="5676.8544000000002"/>
    <x v="3"/>
    <x v="1"/>
    <s v="Linie 11"/>
    <n v="5011"/>
  </r>
  <r>
    <x v="1"/>
    <x v="0"/>
    <n v="47001000"/>
    <x v="333"/>
    <d v="2021-09-28T00:00:00"/>
    <x v="2"/>
    <n v="7000122697"/>
    <n v="2907"/>
    <x v="1"/>
    <x v="1"/>
    <n v="436.05"/>
    <n v="0.68089999999999995"/>
    <n v="1979.3762999999999"/>
    <x v="4"/>
    <x v="1"/>
    <s v="Linie 34"/>
    <n v="5034"/>
  </r>
  <r>
    <x v="1"/>
    <x v="0"/>
    <n v="47001002"/>
    <x v="335"/>
    <d v="2021-09-28T00:00:00"/>
    <x v="2"/>
    <n v="7000122699"/>
    <n v="1296"/>
    <x v="1"/>
    <x v="1"/>
    <n v="194.4"/>
    <n v="0.67869999999999997"/>
    <n v="879.59519999999998"/>
    <x v="4"/>
    <x v="1"/>
    <s v="Linie 34"/>
    <n v="5034"/>
  </r>
  <r>
    <x v="1"/>
    <x v="0"/>
    <n v="47001006"/>
    <x v="813"/>
    <d v="2021-09-28T00:00:00"/>
    <x v="2"/>
    <n v="7000122701"/>
    <n v="735"/>
    <x v="1"/>
    <x v="1"/>
    <n v="110.25"/>
    <n v="0.70720000000000005"/>
    <n v="519.79200000000003"/>
    <x v="4"/>
    <x v="1"/>
    <s v="Linie 34"/>
    <n v="5034"/>
  </r>
  <r>
    <x v="1"/>
    <x v="0"/>
    <n v="47001007"/>
    <x v="814"/>
    <d v="2021-09-28T00:00:00"/>
    <x v="2"/>
    <n v="7000125851"/>
    <n v="980"/>
    <x v="1"/>
    <x v="1"/>
    <n v="147"/>
    <n v="0.70760000000000001"/>
    <n v="693.44799999999998"/>
    <x v="4"/>
    <x v="1"/>
    <s v="Linie 34"/>
    <n v="5034"/>
  </r>
  <r>
    <x v="1"/>
    <x v="0"/>
    <n v="47001008"/>
    <x v="815"/>
    <d v="2021-09-28T00:00:00"/>
    <x v="2"/>
    <n v="7000125852"/>
    <n v="980"/>
    <x v="1"/>
    <x v="1"/>
    <n v="147"/>
    <n v="0.67849999999999999"/>
    <n v="664.93"/>
    <x v="4"/>
    <x v="1"/>
    <s v="Linie 34"/>
    <n v="5034"/>
  </r>
  <r>
    <x v="1"/>
    <x v="0"/>
    <n v="47001009"/>
    <x v="336"/>
    <d v="2021-09-28T00:00:00"/>
    <x v="2"/>
    <n v="7000122702"/>
    <n v="4083"/>
    <x v="1"/>
    <x v="1"/>
    <n v="612.45000000000005"/>
    <n v="0.69679999999999997"/>
    <n v="2845.0344"/>
    <x v="4"/>
    <x v="1"/>
    <s v="Linie 34"/>
    <n v="5034"/>
  </r>
  <r>
    <x v="1"/>
    <x v="0"/>
    <n v="47001018"/>
    <x v="850"/>
    <d v="2021-09-28T00:00:00"/>
    <x v="2"/>
    <n v="7000122220"/>
    <n v="13152"/>
    <x v="1"/>
    <x v="1"/>
    <n v="1972.8"/>
    <n v="0.65690000000000004"/>
    <n v="8639.5488000000005"/>
    <x v="3"/>
    <x v="1"/>
    <s v="Linie 11"/>
    <n v="5011"/>
  </r>
  <r>
    <x v="1"/>
    <x v="0"/>
    <n v="47001035"/>
    <x v="546"/>
    <d v="2021-09-28T00:00:00"/>
    <x v="2"/>
    <n v="7000122782"/>
    <n v="22138"/>
    <x v="1"/>
    <x v="1"/>
    <n v="5534.5"/>
    <n v="1.0820000000000001"/>
    <n v="23953.315999999999"/>
    <x v="3"/>
    <x v="1"/>
    <s v="Linie 16"/>
    <n v="5016"/>
  </r>
  <r>
    <x v="1"/>
    <x v="0"/>
    <n v="47001036"/>
    <x v="339"/>
    <d v="2021-09-28T00:00:00"/>
    <x v="2"/>
    <n v="7000122783"/>
    <n v="6728"/>
    <x v="1"/>
    <x v="1"/>
    <n v="1682"/>
    <n v="1.0031000000000001"/>
    <n v="6748.8567999999996"/>
    <x v="3"/>
    <x v="1"/>
    <s v="Linie 16"/>
    <n v="5016"/>
  </r>
  <r>
    <x v="1"/>
    <x v="0"/>
    <n v="47001041"/>
    <x v="548"/>
    <d v="2021-09-28T00:00:00"/>
    <x v="2"/>
    <n v="7000122786"/>
    <n v="903"/>
    <x v="1"/>
    <x v="1"/>
    <n v="225.75"/>
    <n v="1.0777000000000001"/>
    <n v="973.16309999999999"/>
    <x v="3"/>
    <x v="1"/>
    <s v="Linie 16"/>
    <n v="5016"/>
  </r>
  <r>
    <x v="1"/>
    <x v="0"/>
    <n v="47001042"/>
    <x v="341"/>
    <d v="2021-09-28T00:00:00"/>
    <x v="2"/>
    <n v="7000122787"/>
    <n v="485"/>
    <x v="1"/>
    <x v="1"/>
    <n v="121.25"/>
    <n v="0.99609999999999999"/>
    <n v="483.10849999999999"/>
    <x v="3"/>
    <x v="1"/>
    <s v="Linie 16"/>
    <n v="5016"/>
  </r>
  <r>
    <x v="1"/>
    <x v="0"/>
    <n v="48000046"/>
    <x v="190"/>
    <d v="2021-09-28T00:00:00"/>
    <x v="2"/>
    <n v="7000117625"/>
    <n v="5135"/>
    <x v="1"/>
    <x v="1"/>
    <n v="2054"/>
    <n v="1.3908"/>
    <n v="7141.7579999999998"/>
    <x v="5"/>
    <x v="2"/>
    <s v="Linie 31"/>
    <n v="5031"/>
  </r>
  <r>
    <x v="1"/>
    <x v="0"/>
    <n v="48000080"/>
    <x v="194"/>
    <d v="2021-09-28T00:00:00"/>
    <x v="2"/>
    <n v="7000125487"/>
    <n v="64512"/>
    <x v="1"/>
    <x v="1"/>
    <n v="14192.64"/>
    <n v="1.044"/>
    <n v="67350.528000000006"/>
    <x v="4"/>
    <x v="1"/>
    <s v="Linie 35"/>
    <n v="5035"/>
  </r>
  <r>
    <x v="1"/>
    <x v="0"/>
    <n v="48000093"/>
    <x v="818"/>
    <d v="2021-09-28T00:00:00"/>
    <x v="2"/>
    <n v="7000125384"/>
    <n v="10993"/>
    <x v="1"/>
    <x v="1"/>
    <n v="2198.6"/>
    <n v="0.94069999999999998"/>
    <n v="10341.115100000001"/>
    <x v="3"/>
    <x v="1"/>
    <s v="Linie 1"/>
    <n v="5001"/>
  </r>
  <r>
    <x v="1"/>
    <x v="0"/>
    <n v="48000118"/>
    <x v="550"/>
    <d v="2021-09-28T00:00:00"/>
    <x v="2"/>
    <n v="7000124595"/>
    <n v="13375"/>
    <x v="1"/>
    <x v="1"/>
    <n v="2675"/>
    <n v="0.98509999999999998"/>
    <n v="13175.7125"/>
    <x v="4"/>
    <x v="1"/>
    <s v="Linie 15"/>
    <n v="5015"/>
  </r>
  <r>
    <x v="1"/>
    <x v="0"/>
    <n v="48000220"/>
    <x v="737"/>
    <d v="2021-09-28T00:00:00"/>
    <x v="2"/>
    <n v="7000124209"/>
    <n v="6142"/>
    <x v="1"/>
    <x v="1"/>
    <n v="2456.8000000000002"/>
    <n v="1.3581000000000001"/>
    <n v="8341.4501999999993"/>
    <x v="5"/>
    <x v="2"/>
    <s v="Linie 31"/>
    <n v="5031"/>
  </r>
  <r>
    <x v="1"/>
    <x v="0"/>
    <n v="48000477"/>
    <x v="196"/>
    <d v="2021-09-28T00:00:00"/>
    <x v="2"/>
    <n v="7000125365"/>
    <n v="29526"/>
    <x v="1"/>
    <x v="1"/>
    <n v="11810.4"/>
    <n v="1.3845000000000001"/>
    <n v="40878.747000000003"/>
    <x v="5"/>
    <x v="2"/>
    <s v="Linie 31"/>
    <n v="5031"/>
  </r>
  <r>
    <x v="1"/>
    <x v="0"/>
    <n v="48000480"/>
    <x v="738"/>
    <d v="2021-09-28T00:00:00"/>
    <x v="2"/>
    <n v="7000125366"/>
    <n v="2494"/>
    <x v="1"/>
    <x v="1"/>
    <n v="997.6"/>
    <n v="1.3967000000000001"/>
    <n v="3483.3697999999999"/>
    <x v="5"/>
    <x v="2"/>
    <s v="Linie 31"/>
    <n v="5031"/>
  </r>
  <r>
    <x v="1"/>
    <x v="0"/>
    <n v="49500048"/>
    <x v="744"/>
    <d v="2021-09-28T00:00:00"/>
    <x v="2"/>
    <n v="7000125521"/>
    <n v="440"/>
    <x v="0"/>
    <x v="0"/>
    <n v="440"/>
    <n v="1.764"/>
    <n v="776.16"/>
    <x v="0"/>
    <x v="0"/>
    <s v="Vacumierung"/>
    <n v="5902"/>
  </r>
  <r>
    <x v="1"/>
    <x v="0"/>
    <n v="49500052"/>
    <x v="200"/>
    <d v="2021-09-28T00:00:00"/>
    <x v="2"/>
    <n v="7000125561"/>
    <n v="172"/>
    <x v="0"/>
    <x v="0"/>
    <n v="172"/>
    <n v="1.014"/>
    <n v="174.40799999999999"/>
    <x v="0"/>
    <x v="0"/>
    <s v="Vacumierung"/>
    <n v="5902"/>
  </r>
  <r>
    <x v="1"/>
    <x v="0"/>
    <n v="49500056"/>
    <x v="745"/>
    <d v="2021-09-28T00:00:00"/>
    <x v="2"/>
    <n v="7000125509"/>
    <n v="199"/>
    <x v="0"/>
    <x v="0"/>
    <n v="199"/>
    <n v="2.214"/>
    <n v="440.58600000000001"/>
    <x v="0"/>
    <x v="0"/>
    <s v="Vacumierung"/>
    <n v="5902"/>
  </r>
  <r>
    <x v="1"/>
    <x v="0"/>
    <n v="49500102"/>
    <x v="627"/>
    <d v="2021-09-28T00:00:00"/>
    <x v="2"/>
    <n v="7000125492"/>
    <n v="85"/>
    <x v="0"/>
    <x v="0"/>
    <n v="85"/>
    <n v="0.5"/>
    <n v="42.5"/>
    <x v="0"/>
    <x v="0"/>
    <s v="Vacumierung"/>
    <n v="5902"/>
  </r>
  <r>
    <x v="1"/>
    <x v="0"/>
    <n v="49500104"/>
    <x v="486"/>
    <d v="2021-09-28T00:00:00"/>
    <x v="2"/>
    <n v="7000125522"/>
    <n v="123"/>
    <x v="0"/>
    <x v="0"/>
    <n v="123"/>
    <n v="1.1740999999999999"/>
    <n v="144.4143"/>
    <x v="0"/>
    <x v="0"/>
    <s v="Vacumierung"/>
    <n v="5902"/>
  </r>
  <r>
    <x v="1"/>
    <x v="0"/>
    <n v="49500110"/>
    <x v="1076"/>
    <d v="2021-09-28T00:00:00"/>
    <x v="2"/>
    <n v="7000125523"/>
    <n v="88"/>
    <x v="0"/>
    <x v="0"/>
    <n v="88"/>
    <n v="1.1740999999999999"/>
    <n v="103.32080000000001"/>
    <x v="0"/>
    <x v="0"/>
    <s v="Vacumierung"/>
    <n v="5902"/>
  </r>
  <r>
    <x v="1"/>
    <x v="0"/>
    <n v="49500127"/>
    <x v="349"/>
    <d v="2021-09-28T00:00:00"/>
    <x v="2"/>
    <n v="7000125963"/>
    <n v="382"/>
    <x v="0"/>
    <x v="0"/>
    <n v="382"/>
    <n v="2.0139999999999998"/>
    <n v="769.34799999999996"/>
    <x v="0"/>
    <x v="0"/>
    <s v="Vacumierung"/>
    <n v="5902"/>
  </r>
  <r>
    <x v="1"/>
    <x v="0"/>
    <n v="50000223"/>
    <x v="68"/>
    <d v="2021-09-28T00:00:00"/>
    <x v="2"/>
    <n v="7000123064"/>
    <n v="1014"/>
    <x v="2"/>
    <x v="2"/>
    <n v="2028"/>
    <n v="9.4812999999999992"/>
    <n v="9614.0382000000009"/>
    <x v="7"/>
    <x v="4"/>
    <s v="Subunternehmer"/>
    <n v="9999"/>
  </r>
  <r>
    <x v="1"/>
    <x v="0"/>
    <n v="50900001"/>
    <x v="746"/>
    <d v="2021-09-28T00:00:00"/>
    <x v="2"/>
    <n v="7000125532"/>
    <n v="960"/>
    <x v="2"/>
    <x v="2"/>
    <n v="1728"/>
    <n v="10.2963"/>
    <n v="9884.4480000000003"/>
    <x v="6"/>
    <x v="3"/>
    <s v="EVP Jermi bei Weissenhorn"/>
    <n v="6200"/>
  </r>
  <r>
    <x v="1"/>
    <x v="0"/>
    <n v="57000213"/>
    <x v="74"/>
    <d v="2021-09-28T00:00:00"/>
    <x v="2"/>
    <n v="7000124571"/>
    <n v="25"/>
    <x v="2"/>
    <x v="2"/>
    <n v="25"/>
    <n v="5.3433000000000002"/>
    <n v="133.58250000000001"/>
    <x v="4"/>
    <x v="1"/>
    <s v="Linie 4"/>
    <n v="5004"/>
  </r>
  <r>
    <x v="1"/>
    <x v="0"/>
    <n v="57000213"/>
    <x v="74"/>
    <d v="2021-09-28T00:00:00"/>
    <x v="2"/>
    <n v="7000124647"/>
    <n v="718"/>
    <x v="2"/>
    <x v="2"/>
    <n v="718"/>
    <n v="5.3433000000000002"/>
    <n v="3836.4893999999999"/>
    <x v="4"/>
    <x v="1"/>
    <s v="Linie 4"/>
    <n v="5004"/>
  </r>
  <r>
    <x v="1"/>
    <x v="0"/>
    <n v="57000384"/>
    <x v="499"/>
    <d v="2021-09-28T00:00:00"/>
    <x v="2"/>
    <n v="7000125021"/>
    <n v="239"/>
    <x v="2"/>
    <x v="2"/>
    <n v="501.9"/>
    <n v="11.8094"/>
    <n v="2822.4466000000002"/>
    <x v="3"/>
    <x v="1"/>
    <s v="Linie 9"/>
    <n v="5009"/>
  </r>
  <r>
    <x v="1"/>
    <x v="0"/>
    <n v="57000423"/>
    <x v="211"/>
    <d v="2021-09-28T00:00:00"/>
    <x v="2"/>
    <n v="7000125015"/>
    <n v="1556"/>
    <x v="2"/>
    <x v="2"/>
    <n v="2800.8"/>
    <n v="10.6493"/>
    <n v="16570.310799999999"/>
    <x v="3"/>
    <x v="1"/>
    <s v="Linie 9"/>
    <n v="5009"/>
  </r>
  <r>
    <x v="1"/>
    <x v="0"/>
    <n v="57000428"/>
    <x v="212"/>
    <d v="2021-09-28T00:00:00"/>
    <x v="2"/>
    <n v="7000123498"/>
    <n v="2368"/>
    <x v="2"/>
    <x v="2"/>
    <n v="14208"/>
    <n v="24.664100000000001"/>
    <n v="58404.588799999998"/>
    <x v="7"/>
    <x v="4"/>
    <s v="Subunternehmer"/>
    <n v="9999"/>
  </r>
  <r>
    <x v="1"/>
    <x v="0"/>
    <n v="57000579"/>
    <x v="918"/>
    <d v="2021-09-28T00:00:00"/>
    <x v="2"/>
    <n v="7000124251"/>
    <n v="128"/>
    <x v="2"/>
    <x v="2"/>
    <n v="230.4"/>
    <n v="8.9760000000000009"/>
    <n v="1148.9280000000001"/>
    <x v="3"/>
    <x v="1"/>
    <s v="Linie 9"/>
    <n v="5009"/>
  </r>
  <r>
    <x v="1"/>
    <x v="0"/>
    <n v="57000600"/>
    <x v="215"/>
    <d v="2021-09-28T00:00:00"/>
    <x v="2"/>
    <n v="7000125649"/>
    <n v="1119"/>
    <x v="2"/>
    <x v="0"/>
    <n v="1342.8"/>
    <n v="5.2927999999999997"/>
    <n v="7107.17184"/>
    <x v="8"/>
    <x v="5"/>
    <s v="Linie 22"/>
    <n v="5022"/>
  </r>
  <r>
    <x v="1"/>
    <x v="0"/>
    <n v="57000604"/>
    <x v="218"/>
    <d v="2021-09-28T00:00:00"/>
    <x v="2"/>
    <n v="7000125853"/>
    <n v="68"/>
    <x v="2"/>
    <x v="0"/>
    <n v="81.599999999999994"/>
    <n v="5.2899000000000003"/>
    <n v="431.65584000000001"/>
    <x v="8"/>
    <x v="5"/>
    <s v="Linie 22"/>
    <n v="5022"/>
  </r>
  <r>
    <x v="1"/>
    <x v="0"/>
    <n v="57000716"/>
    <x v="504"/>
    <d v="2021-09-28T00:00:00"/>
    <x v="2"/>
    <n v="7000123482"/>
    <n v="1050"/>
    <x v="2"/>
    <x v="2"/>
    <n v="1260"/>
    <n v="5.7573999999999996"/>
    <n v="6045.27"/>
    <x v="7"/>
    <x v="4"/>
    <s v="Subunternehmer"/>
    <n v="9999"/>
  </r>
  <r>
    <x v="1"/>
    <x v="0"/>
    <n v="57000717"/>
    <x v="505"/>
    <d v="2021-09-28T00:00:00"/>
    <x v="2"/>
    <n v="7000123484"/>
    <n v="3150"/>
    <x v="2"/>
    <x v="2"/>
    <n v="3780"/>
    <n v="5.9965999999999999"/>
    <n v="18889.29"/>
    <x v="7"/>
    <x v="4"/>
    <s v="Subunternehmer"/>
    <n v="9999"/>
  </r>
  <r>
    <x v="1"/>
    <x v="0"/>
    <n v="57000720"/>
    <x v="92"/>
    <d v="2021-09-28T00:00:00"/>
    <x v="2"/>
    <n v="7000123492"/>
    <n v="4320"/>
    <x v="2"/>
    <x v="2"/>
    <n v="9072"/>
    <n v="10.3809"/>
    <n v="44845.487999999998"/>
    <x v="7"/>
    <x v="4"/>
    <s v="Subunternehmer"/>
    <n v="9999"/>
  </r>
  <r>
    <x v="1"/>
    <x v="0"/>
    <n v="57000733"/>
    <x v="225"/>
    <d v="2021-09-28T00:00:00"/>
    <x v="2"/>
    <n v="7000123501"/>
    <n v="224"/>
    <x v="2"/>
    <x v="2"/>
    <n v="1344"/>
    <n v="27.1694"/>
    <n v="6085.9456"/>
    <x v="7"/>
    <x v="4"/>
    <s v="Subunternehmer"/>
    <n v="9999"/>
  </r>
  <r>
    <x v="1"/>
    <x v="0"/>
    <n v="57000734"/>
    <x v="225"/>
    <d v="2021-09-28T00:00:00"/>
    <x v="2"/>
    <n v="7000123502"/>
    <n v="1008"/>
    <x v="2"/>
    <x v="2"/>
    <n v="6048"/>
    <n v="27.0246"/>
    <n v="27240.7968"/>
    <x v="7"/>
    <x v="4"/>
    <s v="Subunternehmer"/>
    <n v="9999"/>
  </r>
  <r>
    <x v="1"/>
    <x v="0"/>
    <n v="57000735"/>
    <x v="225"/>
    <d v="2021-09-28T00:00:00"/>
    <x v="2"/>
    <n v="7000123503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09-28T00:00:00"/>
    <x v="2"/>
    <n v="7000123504"/>
    <n v="168"/>
    <x v="2"/>
    <x v="2"/>
    <n v="1008"/>
    <n v="27.268599999999999"/>
    <n v="4581.1247999999996"/>
    <x v="7"/>
    <x v="4"/>
    <s v="Subunternehmer"/>
    <n v="9999"/>
  </r>
  <r>
    <x v="1"/>
    <x v="0"/>
    <n v="57000737"/>
    <x v="225"/>
    <d v="2021-09-28T00:00:00"/>
    <x v="2"/>
    <n v="7000123505"/>
    <n v="392"/>
    <x v="2"/>
    <x v="2"/>
    <n v="2352"/>
    <n v="27.060099999999998"/>
    <n v="10607.5592"/>
    <x v="7"/>
    <x v="4"/>
    <s v="Subunternehmer"/>
    <n v="9999"/>
  </r>
  <r>
    <x v="1"/>
    <x v="0"/>
    <n v="58000068"/>
    <x v="693"/>
    <d v="2021-09-28T00:00:00"/>
    <x v="2"/>
    <n v="7000124670"/>
    <n v="1047"/>
    <x v="2"/>
    <x v="2"/>
    <n v="1727.55"/>
    <n v="6.6814999999999998"/>
    <n v="6995.5304999999998"/>
    <x v="5"/>
    <x v="2"/>
    <s v="Linie 31"/>
    <n v="5031"/>
  </r>
  <r>
    <x v="1"/>
    <x v="0"/>
    <n v="58000088"/>
    <x v="696"/>
    <d v="2021-09-28T00:00:00"/>
    <x v="2"/>
    <n v="7000125506"/>
    <n v="970"/>
    <x v="2"/>
    <x v="2"/>
    <n v="1600.5"/>
    <n v="7.9255000000000004"/>
    <n v="7687.7349999999997"/>
    <x v="5"/>
    <x v="2"/>
    <s v="Linie 31"/>
    <n v="5031"/>
  </r>
  <r>
    <x v="1"/>
    <x v="0"/>
    <n v="58000098"/>
    <x v="698"/>
    <d v="2021-09-28T00:00:00"/>
    <x v="2"/>
    <n v="7000124671"/>
    <n v="975"/>
    <x v="2"/>
    <x v="2"/>
    <n v="1608.75"/>
    <n v="6.6920999999999999"/>
    <n v="6524.7974999999997"/>
    <x v="5"/>
    <x v="2"/>
    <s v="Linie 31"/>
    <n v="5031"/>
  </r>
  <r>
    <x v="1"/>
    <x v="0"/>
    <n v="58000137"/>
    <x v="569"/>
    <d v="2021-09-28T00:00:00"/>
    <x v="2"/>
    <n v="7000125411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9-28T00:00:00"/>
    <x v="2"/>
    <n v="7000125413"/>
    <n v="864"/>
    <x v="2"/>
    <x v="2"/>
    <n v="3110.4"/>
    <n v="17.056999999999999"/>
    <n v="14737.248"/>
    <x v="7"/>
    <x v="4"/>
    <s v="Subunternehmer"/>
    <n v="9999"/>
  </r>
  <r>
    <x v="1"/>
    <x v="0"/>
    <n v="58000179"/>
    <x v="95"/>
    <d v="2021-09-28T00:00:00"/>
    <x v="2"/>
    <n v="7000125415"/>
    <n v="1248"/>
    <x v="2"/>
    <x v="2"/>
    <n v="4992"/>
    <n v="23.624700000000001"/>
    <n v="29483.625599999999"/>
    <x v="7"/>
    <x v="4"/>
    <s v="Subunternehmer"/>
    <n v="9999"/>
  </r>
  <r>
    <x v="1"/>
    <x v="0"/>
    <n v="58000337"/>
    <x v="386"/>
    <d v="2021-09-28T00:00:00"/>
    <x v="2"/>
    <n v="7000125389"/>
    <n v="1024"/>
    <x v="2"/>
    <x v="2"/>
    <n v="1382.4"/>
    <n v="6.4288999999999996"/>
    <n v="6583.1935999999996"/>
    <x v="3"/>
    <x v="1"/>
    <s v="Linie 1"/>
    <n v="5001"/>
  </r>
  <r>
    <x v="1"/>
    <x v="0"/>
    <n v="58000338"/>
    <x v="228"/>
    <d v="2021-09-28T00:00:00"/>
    <x v="2"/>
    <n v="7000125390"/>
    <n v="1024"/>
    <x v="2"/>
    <x v="2"/>
    <n v="1382.4"/>
    <n v="6.9443999999999999"/>
    <n v="7111.0655999999999"/>
    <x v="3"/>
    <x v="1"/>
    <s v="Linie 1"/>
    <n v="5001"/>
  </r>
  <r>
    <x v="1"/>
    <x v="0"/>
    <n v="58000610"/>
    <x v="704"/>
    <d v="2021-09-28T00:00:00"/>
    <x v="2"/>
    <n v="7000125473"/>
    <n v="2240"/>
    <x v="2"/>
    <x v="2"/>
    <n v="7884.8"/>
    <n v="16.462900000000001"/>
    <n v="36876.896000000001"/>
    <x v="7"/>
    <x v="4"/>
    <s v="Subunternehmer"/>
    <n v="9999"/>
  </r>
  <r>
    <x v="1"/>
    <x v="0"/>
    <n v="58000640"/>
    <x v="828"/>
    <d v="2021-09-28T00:00:00"/>
    <x v="2"/>
    <n v="7000125586"/>
    <n v="612"/>
    <x v="2"/>
    <x v="0"/>
    <n v="605.88"/>
    <n v="8.9131"/>
    <n v="5400.2690279999997"/>
    <x v="8"/>
    <x v="5"/>
    <s v="Linie 23"/>
    <n v="5023"/>
  </r>
  <r>
    <x v="1"/>
    <x v="0"/>
    <n v="58000648"/>
    <x v="231"/>
    <d v="2021-09-28T00:00:00"/>
    <x v="2"/>
    <n v="7000125587"/>
    <n v="204"/>
    <x v="2"/>
    <x v="0"/>
    <n v="204"/>
    <n v="8.7829999999999995"/>
    <n v="1791.732"/>
    <x v="8"/>
    <x v="5"/>
    <s v="Linie 23"/>
    <n v="5023"/>
  </r>
  <r>
    <x v="1"/>
    <x v="0"/>
    <n v="58000653"/>
    <x v="232"/>
    <d v="2021-09-28T00:00:00"/>
    <x v="2"/>
    <n v="7000125762"/>
    <n v="340"/>
    <x v="2"/>
    <x v="0"/>
    <n v="340"/>
    <n v="11.0871"/>
    <n v="3769.614"/>
    <x v="8"/>
    <x v="5"/>
    <s v="Linie 20"/>
    <n v="5020"/>
  </r>
  <r>
    <x v="1"/>
    <x v="0"/>
    <n v="58000662"/>
    <x v="234"/>
    <d v="2021-09-28T00:00:00"/>
    <x v="2"/>
    <n v="7000125589"/>
    <n v="272"/>
    <x v="2"/>
    <x v="0"/>
    <n v="272"/>
    <n v="8.7815999999999992"/>
    <n v="2388.5952000000002"/>
    <x v="8"/>
    <x v="5"/>
    <s v="Linie 23"/>
    <n v="5023"/>
  </r>
  <r>
    <x v="1"/>
    <x v="0"/>
    <n v="58000684"/>
    <x v="239"/>
    <d v="2021-09-28T00:00:00"/>
    <x v="2"/>
    <n v="7000125867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8T00:00:00"/>
    <x v="2"/>
    <n v="7000125848"/>
    <n v="68"/>
    <x v="2"/>
    <x v="0"/>
    <n v="67.319999999999993"/>
    <n v="7.5054999999999996"/>
    <n v="505.27026000000001"/>
    <x v="8"/>
    <x v="5"/>
    <s v="Linie 21"/>
    <n v="5021"/>
  </r>
  <r>
    <x v="1"/>
    <x v="0"/>
    <n v="58000698"/>
    <x v="243"/>
    <d v="2021-09-28T00:00:00"/>
    <x v="2"/>
    <n v="7000125594"/>
    <n v="68"/>
    <x v="2"/>
    <x v="0"/>
    <n v="67.319999999999993"/>
    <n v="8.9067000000000007"/>
    <n v="599.59904400000005"/>
    <x v="8"/>
    <x v="5"/>
    <s v="Linie 23"/>
    <n v="5023"/>
  </r>
  <r>
    <x v="1"/>
    <x v="0"/>
    <n v="58000710"/>
    <x v="245"/>
    <d v="2021-09-28T00:00:00"/>
    <x v="2"/>
    <n v="7000125597"/>
    <n v="170"/>
    <x v="2"/>
    <x v="0"/>
    <n v="168.3"/>
    <n v="8.9092000000000002"/>
    <n v="1499.4183599999999"/>
    <x v="8"/>
    <x v="5"/>
    <s v="Linie 23"/>
    <n v="5023"/>
  </r>
  <r>
    <x v="1"/>
    <x v="0"/>
    <n v="58000737"/>
    <x v="751"/>
    <d v="2021-09-28T00:00:00"/>
    <x v="2"/>
    <n v="7000125601"/>
    <n v="68"/>
    <x v="2"/>
    <x v="0"/>
    <n v="67.319999999999993"/>
    <n v="8.9164999999999992"/>
    <n v="600.25878"/>
    <x v="8"/>
    <x v="5"/>
    <s v="Linie 23"/>
    <n v="5023"/>
  </r>
  <r>
    <x v="1"/>
    <x v="0"/>
    <n v="58000740"/>
    <x v="251"/>
    <d v="2021-09-28T00:00:00"/>
    <x v="2"/>
    <n v="7000125694"/>
    <n v="68"/>
    <x v="2"/>
    <x v="0"/>
    <n v="67.319999999999993"/>
    <n v="7.5030000000000001"/>
    <n v="505.10196000000002"/>
    <x v="8"/>
    <x v="5"/>
    <s v="Linie 21"/>
    <n v="5021"/>
  </r>
  <r>
    <x v="1"/>
    <x v="0"/>
    <n v="58000748"/>
    <x v="402"/>
    <d v="2021-09-28T00:00:00"/>
    <x v="2"/>
    <n v="7000125605"/>
    <n v="136"/>
    <x v="2"/>
    <x v="0"/>
    <n v="134.63999999999999"/>
    <n v="8.9092000000000002"/>
    <n v="1199.534688"/>
    <x v="8"/>
    <x v="5"/>
    <s v="Linie 23"/>
    <n v="5023"/>
  </r>
  <r>
    <x v="1"/>
    <x v="0"/>
    <n v="58000762"/>
    <x v="405"/>
    <d v="2021-09-28T00:00:00"/>
    <x v="2"/>
    <n v="7000125609"/>
    <n v="170"/>
    <x v="2"/>
    <x v="0"/>
    <n v="168.3"/>
    <n v="8.8826999999999998"/>
    <n v="1494.95841"/>
    <x v="8"/>
    <x v="5"/>
    <s v="Linie 23"/>
    <n v="5023"/>
  </r>
  <r>
    <x v="1"/>
    <x v="0"/>
    <n v="58000780"/>
    <x v="258"/>
    <d v="2021-09-28T00:00:00"/>
    <x v="2"/>
    <n v="7000125698"/>
    <n v="68"/>
    <x v="2"/>
    <x v="0"/>
    <n v="67.319999999999993"/>
    <n v="7.5030000000000001"/>
    <n v="505.10196000000002"/>
    <x v="8"/>
    <x v="5"/>
    <s v="Linie 21"/>
    <n v="5021"/>
  </r>
  <r>
    <x v="1"/>
    <x v="0"/>
    <n v="58000811"/>
    <x v="514"/>
    <d v="2021-09-28T00:00:00"/>
    <x v="2"/>
    <n v="7000125447"/>
    <n v="192"/>
    <x v="2"/>
    <x v="2"/>
    <n v="675.84"/>
    <n v="16.8218"/>
    <n v="3229.7856000000002"/>
    <x v="7"/>
    <x v="4"/>
    <s v="Subunternehmer"/>
    <n v="9999"/>
  </r>
  <r>
    <x v="1"/>
    <x v="0"/>
    <n v="58000830"/>
    <x v="102"/>
    <d v="2021-09-28T00:00:00"/>
    <x v="2"/>
    <n v="7000125106"/>
    <n v="1275"/>
    <x v="2"/>
    <x v="0"/>
    <n v="1402.5"/>
    <n v="6.5404"/>
    <n v="9172.9110000000001"/>
    <x v="8"/>
    <x v="5"/>
    <s v="Linie 20"/>
    <n v="5020"/>
  </r>
  <r>
    <x v="1"/>
    <x v="0"/>
    <n v="58000833"/>
    <x v="920"/>
    <d v="2021-09-28T00:00:00"/>
    <x v="2"/>
    <n v="7000125348"/>
    <n v="510"/>
    <x v="2"/>
    <x v="0"/>
    <n v="504.9"/>
    <n v="7.9766000000000004"/>
    <n v="4027.3853399999998"/>
    <x v="8"/>
    <x v="5"/>
    <s v="Linie 20"/>
    <n v="5020"/>
  </r>
  <r>
    <x v="1"/>
    <x v="0"/>
    <n v="58000843"/>
    <x v="573"/>
    <d v="2021-09-28T00:00:00"/>
    <x v="2"/>
    <n v="7000125614"/>
    <n v="1360"/>
    <x v="2"/>
    <x v="0"/>
    <n v="1346.4"/>
    <n v="8.8459000000000003"/>
    <n v="11910.11976"/>
    <x v="8"/>
    <x v="5"/>
    <s v="Linie 23"/>
    <n v="5023"/>
  </r>
  <r>
    <x v="1"/>
    <x v="0"/>
    <n v="58000845"/>
    <x v="596"/>
    <d v="2021-09-28T00:00:00"/>
    <x v="2"/>
    <n v="7000125226"/>
    <n v="2805"/>
    <x v="2"/>
    <x v="0"/>
    <n v="2805"/>
    <n v="9.4031000000000002"/>
    <n v="26375.695500000002"/>
    <x v="8"/>
    <x v="5"/>
    <s v="Linie 22"/>
    <n v="5022"/>
  </r>
  <r>
    <x v="1"/>
    <x v="0"/>
    <n v="58000847"/>
    <x v="597"/>
    <d v="2021-09-28T00:00:00"/>
    <x v="2"/>
    <n v="7000125805"/>
    <n v="1445"/>
    <x v="2"/>
    <x v="0"/>
    <n v="1430.55"/>
    <n v="8.0831999999999997"/>
    <n v="11563.421759999999"/>
    <x v="8"/>
    <x v="5"/>
    <s v="Linie 29"/>
    <n v="5029"/>
  </r>
  <r>
    <x v="1"/>
    <x v="0"/>
    <n v="58000849"/>
    <x v="517"/>
    <d v="2021-09-28T00:00:00"/>
    <x v="2"/>
    <n v="7000125336"/>
    <n v="1615"/>
    <x v="2"/>
    <x v="0"/>
    <n v="1615"/>
    <n v="11.0169"/>
    <n v="17792.2935"/>
    <x v="8"/>
    <x v="5"/>
    <s v="Linie 20"/>
    <n v="5020"/>
  </r>
  <r>
    <x v="1"/>
    <x v="0"/>
    <n v="58000866"/>
    <x v="262"/>
    <d v="2021-09-28T00:00:00"/>
    <x v="2"/>
    <n v="7000125776"/>
    <n v="510"/>
    <x v="2"/>
    <x v="0"/>
    <n v="510"/>
    <n v="11.060499999999999"/>
    <n v="5640.8549999999996"/>
    <x v="8"/>
    <x v="5"/>
    <s v="Linie 20"/>
    <n v="5020"/>
  </r>
  <r>
    <x v="1"/>
    <x v="0"/>
    <n v="58000883"/>
    <x v="754"/>
    <d v="2021-09-28T00:00:00"/>
    <x v="2"/>
    <n v="7000125618"/>
    <n v="272"/>
    <x v="2"/>
    <x v="0"/>
    <n v="269.27999999999997"/>
    <n v="8.9116"/>
    <n v="2399.7156479999999"/>
    <x v="8"/>
    <x v="5"/>
    <s v="Linie 23"/>
    <n v="5023"/>
  </r>
  <r>
    <x v="1"/>
    <x v="0"/>
    <n v="58000887"/>
    <x v="411"/>
    <d v="2021-09-28T00:00:00"/>
    <x v="2"/>
    <n v="7000125778"/>
    <n v="816"/>
    <x v="2"/>
    <x v="0"/>
    <n v="816"/>
    <n v="11.056900000000001"/>
    <n v="9022.4303999999993"/>
    <x v="8"/>
    <x v="5"/>
    <s v="Linie 20"/>
    <n v="5020"/>
  </r>
  <r>
    <x v="1"/>
    <x v="0"/>
    <n v="58000890"/>
    <x v="598"/>
    <d v="2021-09-28T00:00:00"/>
    <x v="2"/>
    <n v="7000125620"/>
    <n v="476"/>
    <x v="2"/>
    <x v="0"/>
    <n v="471.24"/>
    <n v="8.9067000000000007"/>
    <n v="4197.1933079999999"/>
    <x v="8"/>
    <x v="5"/>
    <s v="Linie 23"/>
    <n v="5023"/>
  </r>
  <r>
    <x v="1"/>
    <x v="0"/>
    <n v="58000896"/>
    <x v="865"/>
    <d v="2021-09-28T00:00:00"/>
    <x v="2"/>
    <n v="7000125702"/>
    <n v="476"/>
    <x v="2"/>
    <x v="0"/>
    <n v="471.24"/>
    <n v="7.5039999999999996"/>
    <n v="3536.18496"/>
    <x v="8"/>
    <x v="5"/>
    <s v="Linie 21"/>
    <n v="5021"/>
  </r>
  <r>
    <x v="1"/>
    <x v="0"/>
    <n v="58000900"/>
    <x v="866"/>
    <d v="2021-09-28T00:00:00"/>
    <x v="2"/>
    <n v="7000125419"/>
    <n v="1456"/>
    <x v="2"/>
    <x v="2"/>
    <n v="3494.4"/>
    <n v="23.767299999999999"/>
    <n v="34605.188800000004"/>
    <x v="7"/>
    <x v="4"/>
    <s v="Subunternehmer"/>
    <n v="9999"/>
  </r>
  <r>
    <x v="1"/>
    <x v="0"/>
    <n v="58000904"/>
    <x v="268"/>
    <d v="2021-09-28T00:00:00"/>
    <x v="2"/>
    <n v="7000125703"/>
    <n v="136"/>
    <x v="2"/>
    <x v="0"/>
    <n v="134.63999999999999"/>
    <n v="7.5054999999999996"/>
    <n v="1010.54052"/>
    <x v="8"/>
    <x v="5"/>
    <s v="Linie 21"/>
    <n v="5021"/>
  </r>
  <r>
    <x v="1"/>
    <x v="0"/>
    <n v="58000906"/>
    <x v="867"/>
    <d v="2021-09-28T00:00:00"/>
    <x v="2"/>
    <n v="7000125704"/>
    <n v="68"/>
    <x v="2"/>
    <x v="0"/>
    <n v="67.319999999999993"/>
    <n v="7.5088999999999997"/>
    <n v="505.49914799999999"/>
    <x v="8"/>
    <x v="5"/>
    <s v="Linie 21"/>
    <n v="5021"/>
  </r>
  <r>
    <x v="1"/>
    <x v="0"/>
    <n v="58000907"/>
    <x v="269"/>
    <d v="2021-09-28T00:00:00"/>
    <x v="2"/>
    <n v="7000125705"/>
    <n v="136"/>
    <x v="2"/>
    <x v="0"/>
    <n v="134.63999999999999"/>
    <n v="7.5054999999999996"/>
    <n v="1010.54052"/>
    <x v="8"/>
    <x v="5"/>
    <s v="Linie 21"/>
    <n v="5021"/>
  </r>
  <r>
    <x v="1"/>
    <x v="0"/>
    <n v="58000908"/>
    <x v="270"/>
    <d v="2021-09-28T00:00:00"/>
    <x v="2"/>
    <n v="7000125706"/>
    <n v="306"/>
    <x v="2"/>
    <x v="0"/>
    <n v="302.94"/>
    <n v="7.5054999999999996"/>
    <n v="2273.7161700000001"/>
    <x v="8"/>
    <x v="5"/>
    <s v="Linie 21"/>
    <n v="5021"/>
  </r>
  <r>
    <x v="1"/>
    <x v="0"/>
    <n v="58000939"/>
    <x v="921"/>
    <d v="2021-09-28T00:00:00"/>
    <x v="2"/>
    <n v="7000125712"/>
    <n v="272"/>
    <x v="2"/>
    <x v="0"/>
    <n v="269.27999999999997"/>
    <n v="7.5054999999999996"/>
    <n v="2021.08104"/>
    <x v="8"/>
    <x v="5"/>
    <s v="Linie 21"/>
    <n v="5021"/>
  </r>
  <r>
    <x v="1"/>
    <x v="0"/>
    <n v="58000945"/>
    <x v="272"/>
    <d v="2021-09-28T00:00:00"/>
    <x v="2"/>
    <n v="7000125714"/>
    <n v="34"/>
    <x v="2"/>
    <x v="0"/>
    <n v="33.659999999999997"/>
    <n v="7.5054999999999996"/>
    <n v="252.63513"/>
    <x v="8"/>
    <x v="5"/>
    <s v="Linie 21"/>
    <n v="5021"/>
  </r>
  <r>
    <x v="1"/>
    <x v="0"/>
    <n v="58000952"/>
    <x v="275"/>
    <d v="2021-09-28T00:00:00"/>
    <x v="2"/>
    <n v="7000125626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9-28T00:00:00"/>
    <x v="2"/>
    <n v="7000125628"/>
    <n v="68"/>
    <x v="2"/>
    <x v="0"/>
    <n v="67.319999999999993"/>
    <n v="8.9067000000000007"/>
    <n v="599.59904400000005"/>
    <x v="8"/>
    <x v="5"/>
    <s v="Linie 23"/>
    <n v="5023"/>
  </r>
  <r>
    <x v="1"/>
    <x v="0"/>
    <n v="58000962"/>
    <x v="277"/>
    <d v="2021-09-28T00:00:00"/>
    <x v="2"/>
    <n v="7000125629"/>
    <n v="68"/>
    <x v="2"/>
    <x v="0"/>
    <n v="68"/>
    <n v="8.7827000000000002"/>
    <n v="597.22360000000003"/>
    <x v="8"/>
    <x v="5"/>
    <s v="Linie 23"/>
    <n v="5023"/>
  </r>
  <r>
    <x v="1"/>
    <x v="0"/>
    <n v="58000971"/>
    <x v="278"/>
    <d v="2021-09-28T00:00:00"/>
    <x v="2"/>
    <n v="7000125117"/>
    <n v="136"/>
    <x v="2"/>
    <x v="0"/>
    <n v="149.6"/>
    <n v="6.6104000000000003"/>
    <n v="988.91584"/>
    <x v="8"/>
    <x v="5"/>
    <s v="Linie 20"/>
    <n v="5020"/>
  </r>
  <r>
    <x v="1"/>
    <x v="0"/>
    <n v="58000992"/>
    <x v="870"/>
    <d v="2021-09-28T00:00:00"/>
    <x v="2"/>
    <n v="7000125719"/>
    <n v="68"/>
    <x v="2"/>
    <x v="0"/>
    <n v="67.319999999999993"/>
    <n v="7.5073999999999996"/>
    <n v="505.398168"/>
    <x v="8"/>
    <x v="5"/>
    <s v="Linie 21"/>
    <n v="5021"/>
  </r>
  <r>
    <x v="1"/>
    <x v="0"/>
    <n v="58000993"/>
    <x v="419"/>
    <d v="2021-09-28T00:00:00"/>
    <x v="2"/>
    <n v="7000125632"/>
    <n v="68"/>
    <x v="2"/>
    <x v="0"/>
    <n v="67.319999999999993"/>
    <n v="8.9110999999999994"/>
    <n v="599.89525200000003"/>
    <x v="8"/>
    <x v="5"/>
    <s v="Linie 23"/>
    <n v="5023"/>
  </r>
  <r>
    <x v="1"/>
    <x v="0"/>
    <n v="58001009"/>
    <x v="579"/>
    <d v="2021-09-28T00:00:00"/>
    <x v="2"/>
    <n v="7000125227"/>
    <n v="1444"/>
    <x v="2"/>
    <x v="0"/>
    <n v="1444"/>
    <n v="8.0266999999999999"/>
    <n v="11590.5548"/>
    <x v="8"/>
    <x v="5"/>
    <s v="Linie 22"/>
    <n v="5022"/>
  </r>
  <r>
    <x v="1"/>
    <x v="0"/>
    <n v="58001014"/>
    <x v="580"/>
    <d v="2021-09-28T00:00:00"/>
    <x v="2"/>
    <n v="7000125807"/>
    <n v="170"/>
    <x v="2"/>
    <x v="0"/>
    <n v="168.3"/>
    <n v="8.1450999999999993"/>
    <n v="1370.82033"/>
    <x v="8"/>
    <x v="5"/>
    <s v="Linie 29"/>
    <n v="5029"/>
  </r>
  <r>
    <x v="1"/>
    <x v="0"/>
    <n v="58001018"/>
    <x v="838"/>
    <d v="2021-09-28T00:00:00"/>
    <x v="2"/>
    <n v="7000125633"/>
    <n v="272"/>
    <x v="2"/>
    <x v="0"/>
    <n v="269.27999999999997"/>
    <n v="8.9067000000000007"/>
    <n v="2398.3961760000002"/>
    <x v="8"/>
    <x v="5"/>
    <s v="Linie 23"/>
    <n v="5023"/>
  </r>
  <r>
    <x v="1"/>
    <x v="0"/>
    <n v="58001022"/>
    <x v="523"/>
    <d v="2021-09-28T00:00:00"/>
    <x v="2"/>
    <n v="7000124927"/>
    <n v="2804"/>
    <x v="2"/>
    <x v="0"/>
    <n v="2775.96"/>
    <n v="7.7476000000000003"/>
    <n v="21507.027696000001"/>
    <x v="8"/>
    <x v="5"/>
    <s v="Linie 21"/>
    <n v="5021"/>
  </r>
  <r>
    <x v="1"/>
    <x v="0"/>
    <n v="58001022"/>
    <x v="523"/>
    <d v="2021-09-28T00:00:00"/>
    <x v="2"/>
    <n v="7000125171"/>
    <n v="340"/>
    <x v="2"/>
    <x v="0"/>
    <n v="336.6"/>
    <n v="7.7476000000000003"/>
    <n v="2607.8421600000001"/>
    <x v="8"/>
    <x v="5"/>
    <s v="Linie 21"/>
    <n v="5021"/>
  </r>
  <r>
    <x v="1"/>
    <x v="0"/>
    <n v="58001034"/>
    <x v="426"/>
    <d v="2021-09-28T00:00:00"/>
    <x v="2"/>
    <n v="7000125172"/>
    <n v="102"/>
    <x v="2"/>
    <x v="0"/>
    <n v="100.98"/>
    <n v="7.2614999999999998"/>
    <n v="733.26626999999996"/>
    <x v="8"/>
    <x v="5"/>
    <s v="Linie 21"/>
    <n v="5021"/>
  </r>
  <r>
    <x v="1"/>
    <x v="0"/>
    <n v="58001035"/>
    <x v="871"/>
    <d v="2021-09-28T00:00:00"/>
    <x v="2"/>
    <n v="7000125731"/>
    <n v="204"/>
    <x v="2"/>
    <x v="0"/>
    <n v="201.96"/>
    <n v="7.5137999999999998"/>
    <n v="1517.487048"/>
    <x v="8"/>
    <x v="5"/>
    <s v="Linie 21"/>
    <n v="5021"/>
  </r>
  <r>
    <x v="1"/>
    <x v="0"/>
    <n v="58001047"/>
    <x v="429"/>
    <d v="2021-09-28T00:00:00"/>
    <x v="2"/>
    <n v="7000125175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28T00:00:00"/>
    <x v="2"/>
    <n v="7000125177"/>
    <n v="68"/>
    <x v="2"/>
    <x v="0"/>
    <n v="67.319999999999993"/>
    <n v="7.2619999999999996"/>
    <n v="488.87783999999999"/>
    <x v="8"/>
    <x v="5"/>
    <s v="Linie 21"/>
    <n v="5021"/>
  </r>
  <r>
    <x v="1"/>
    <x v="0"/>
    <n v="58001058"/>
    <x v="389"/>
    <d v="2021-09-28T00:00:00"/>
    <x v="2"/>
    <n v="7000117152"/>
    <n v="3657"/>
    <x v="2"/>
    <x v="2"/>
    <n v="35107.199999999997"/>
    <n v="34.1492"/>
    <n v="124883.6244"/>
    <x v="5"/>
    <x v="2"/>
    <s v="Linie 30"/>
    <n v="5030"/>
  </r>
  <r>
    <x v="1"/>
    <x v="0"/>
    <n v="58001082"/>
    <x v="434"/>
    <d v="2021-09-28T00:00:00"/>
    <x v="2"/>
    <n v="7000125793"/>
    <n v="272"/>
    <x v="2"/>
    <x v="0"/>
    <n v="272"/>
    <n v="11.0677"/>
    <n v="3010.4144000000001"/>
    <x v="8"/>
    <x v="5"/>
    <s v="Linie 20"/>
    <n v="5020"/>
  </r>
  <r>
    <x v="1"/>
    <x v="0"/>
    <n v="58001092"/>
    <x v="883"/>
    <d v="2021-09-28T00:00:00"/>
    <x v="2"/>
    <n v="7000125740"/>
    <n v="136"/>
    <x v="2"/>
    <x v="0"/>
    <n v="134.63999999999999"/>
    <n v="7.5015999999999998"/>
    <n v="1010.0154240000001"/>
    <x v="8"/>
    <x v="5"/>
    <s v="Linie 21"/>
    <n v="5021"/>
  </r>
  <r>
    <x v="1"/>
    <x v="0"/>
    <n v="58001103"/>
    <x v="389"/>
    <d v="2021-09-28T00:00:00"/>
    <x v="2"/>
    <n v="7000125956"/>
    <n v="1698"/>
    <x v="2"/>
    <x v="2"/>
    <n v="16300.8"/>
    <n v="34.500300000000003"/>
    <n v="58581.509400000003"/>
    <x v="5"/>
    <x v="2"/>
    <s v="Linie 30"/>
    <n v="5030"/>
  </r>
  <r>
    <x v="1"/>
    <x v="0"/>
    <n v="58001104"/>
    <x v="906"/>
    <d v="2021-09-28T00:00:00"/>
    <x v="2"/>
    <n v="7000124680"/>
    <n v="1709"/>
    <x v="2"/>
    <x v="2"/>
    <n v="16406.400000000001"/>
    <n v="33.679099999999998"/>
    <n v="57557.581899999997"/>
    <x v="5"/>
    <x v="2"/>
    <s v="Linie 30"/>
    <n v="5030"/>
  </r>
  <r>
    <x v="1"/>
    <x v="0"/>
    <n v="58001114"/>
    <x v="285"/>
    <d v="2021-09-28T00:00:00"/>
    <x v="2"/>
    <n v="7000125747"/>
    <n v="68"/>
    <x v="2"/>
    <x v="0"/>
    <n v="67.319999999999993"/>
    <n v="7.5045000000000002"/>
    <n v="505.20294000000001"/>
    <x v="8"/>
    <x v="5"/>
    <s v="Linie 21"/>
    <n v="5021"/>
  </r>
  <r>
    <x v="1"/>
    <x v="0"/>
    <n v="58001118"/>
    <x v="287"/>
    <d v="2021-09-28T00:00:00"/>
    <x v="2"/>
    <n v="7000125636"/>
    <n v="34"/>
    <x v="2"/>
    <x v="0"/>
    <n v="33.659999999999997"/>
    <n v="8.9077999999999999"/>
    <n v="299.83654799999999"/>
    <x v="8"/>
    <x v="5"/>
    <s v="Linie 23"/>
    <n v="5023"/>
  </r>
  <r>
    <x v="1"/>
    <x v="0"/>
    <n v="58001138"/>
    <x v="535"/>
    <d v="2021-09-28T00:00:00"/>
    <x v="2"/>
    <n v="7000125187"/>
    <n v="34"/>
    <x v="2"/>
    <x v="0"/>
    <n v="33.659999999999997"/>
    <n v="7.2958999999999996"/>
    <n v="245.579994"/>
    <x v="8"/>
    <x v="5"/>
    <s v="Linie 21"/>
    <n v="5021"/>
  </r>
  <r>
    <x v="1"/>
    <x v="0"/>
    <n v="58001144"/>
    <x v="118"/>
    <d v="2021-09-28T00:00:00"/>
    <x v="2"/>
    <n v="7000123668"/>
    <n v="255"/>
    <x v="2"/>
    <x v="0"/>
    <n v="331.5"/>
    <n v="9.2195"/>
    <n v="3056.2642500000002"/>
    <x v="4"/>
    <x v="1"/>
    <s v="Linie 36"/>
    <n v="5036"/>
  </r>
  <r>
    <x v="1"/>
    <x v="0"/>
    <n v="59500002"/>
    <x v="949"/>
    <d v="2021-09-28T00:00:00"/>
    <x v="2"/>
    <n v="7000125445"/>
    <n v="144"/>
    <x v="2"/>
    <x v="0"/>
    <n v="576"/>
    <n v="1.9193"/>
    <n v="1105.5168000000001"/>
    <x v="3"/>
    <x v="1"/>
    <s v="Espera"/>
    <n v="5901"/>
  </r>
  <r>
    <x v="1"/>
    <x v="0"/>
    <n v="59500020"/>
    <x v="658"/>
    <d v="2021-09-28T00:00:00"/>
    <x v="2"/>
    <n v="7000125503"/>
    <n v="539"/>
    <x v="0"/>
    <x v="0"/>
    <n v="539"/>
    <n v="2.5"/>
    <n v="1347.5"/>
    <x v="0"/>
    <x v="0"/>
    <s v="Vacumierung"/>
    <n v="5902"/>
  </r>
  <r>
    <x v="1"/>
    <x v="0"/>
    <n v="59500024"/>
    <x v="659"/>
    <d v="2021-09-28T00:00:00"/>
    <x v="2"/>
    <n v="7000125510"/>
    <n v="784"/>
    <x v="0"/>
    <x v="0"/>
    <n v="784"/>
    <n v="2.3342999999999998"/>
    <n v="1830.0912000000001"/>
    <x v="0"/>
    <x v="0"/>
    <s v="Vacumierung"/>
    <n v="5902"/>
  </r>
  <r>
    <x v="1"/>
    <x v="0"/>
    <n v="59500034"/>
    <x v="1001"/>
    <d v="2021-09-28T00:00:00"/>
    <x v="2"/>
    <n v="7000125491"/>
    <n v="4628"/>
    <x v="0"/>
    <x v="0"/>
    <n v="4628"/>
    <n v="2"/>
    <n v="9256"/>
    <x v="0"/>
    <x v="0"/>
    <s v="Vacumierung"/>
    <n v="5902"/>
  </r>
  <r>
    <x v="1"/>
    <x v="0"/>
    <n v="59500039"/>
    <x v="761"/>
    <d v="2021-09-28T00:00:00"/>
    <x v="2"/>
    <n v="7000125446"/>
    <n v="71"/>
    <x v="2"/>
    <x v="0"/>
    <n v="213"/>
    <n v="2.6497000000000002"/>
    <n v="564.38610000000006"/>
    <x v="3"/>
    <x v="1"/>
    <s v="Espera"/>
    <n v="5901"/>
  </r>
  <r>
    <x v="1"/>
    <x v="0"/>
    <n v="59500041"/>
    <x v="660"/>
    <d v="2021-09-28T00:00:00"/>
    <x v="2"/>
    <n v="7000125494"/>
    <n v="1115"/>
    <x v="0"/>
    <x v="0"/>
    <n v="1115"/>
    <n v="2.3342999999999998"/>
    <n v="2602.7444999999998"/>
    <x v="0"/>
    <x v="0"/>
    <s v="Vacumierung"/>
    <n v="5902"/>
  </r>
  <r>
    <x v="1"/>
    <x v="0"/>
    <n v="59500053"/>
    <x v="588"/>
    <d v="2021-09-28T00:00:00"/>
    <x v="2"/>
    <n v="7000125511"/>
    <n v="296"/>
    <x v="0"/>
    <x v="0"/>
    <n v="296"/>
    <n v="0.54569999999999996"/>
    <n v="161.52719999999999"/>
    <x v="0"/>
    <x v="0"/>
    <s v="Vacumierung"/>
    <n v="5902"/>
  </r>
  <r>
    <x v="1"/>
    <x v="0"/>
    <m/>
    <x v="931"/>
    <d v="2021-09-28T00:00:00"/>
    <x v="2"/>
    <n v="7000125498"/>
    <n v="0"/>
    <x v="3"/>
    <x v="3"/>
    <n v="0"/>
    <n v="0"/>
    <n v="0"/>
    <x v="2"/>
    <x v="0"/>
    <s v="Thrun 2"/>
    <n v="2030"/>
  </r>
  <r>
    <x v="1"/>
    <x v="0"/>
    <m/>
    <x v="932"/>
    <d v="2021-09-28T00:00:00"/>
    <x v="2"/>
    <n v="7000125499"/>
    <n v="0"/>
    <x v="3"/>
    <x v="3"/>
    <n v="0"/>
    <n v="0"/>
    <n v="0"/>
    <x v="1"/>
    <x v="0"/>
    <s v="Füller unter Thrun 2"/>
    <n v="3030"/>
  </r>
  <r>
    <x v="1"/>
    <x v="0"/>
    <m/>
    <x v="120"/>
    <d v="2021-09-28T00:00:00"/>
    <x v="2"/>
    <n v="7000123304"/>
    <n v="0"/>
    <x v="3"/>
    <x v="3"/>
    <n v="0"/>
    <n v="0"/>
    <n v="0"/>
    <x v="0"/>
    <x v="0"/>
    <s v="Große Schneidemaschine Lachnit"/>
    <n v="1100"/>
  </r>
  <r>
    <x v="1"/>
    <x v="0"/>
    <m/>
    <x v="121"/>
    <d v="2021-09-28T00:00:00"/>
    <x v="2"/>
    <n v="7000119911"/>
    <n v="0"/>
    <x v="3"/>
    <x v="3"/>
    <n v="0"/>
    <n v="0"/>
    <n v="0"/>
    <x v="0"/>
    <x v="0"/>
    <s v="Kleine Schneidemaschine Käseteiler"/>
    <n v="1200"/>
  </r>
  <r>
    <x v="1"/>
    <x v="0"/>
    <m/>
    <x v="123"/>
    <d v="2021-09-28T00:00:00"/>
    <x v="2"/>
    <n v="7000125502"/>
    <n v="0"/>
    <x v="3"/>
    <x v="3"/>
    <n v="0"/>
    <n v="0"/>
    <n v="0"/>
    <x v="2"/>
    <x v="0"/>
    <s v="Thrun 2"/>
    <n v="2030"/>
  </r>
  <r>
    <x v="1"/>
    <x v="0"/>
    <m/>
    <x v="124"/>
    <d v="2021-09-28T00:00:00"/>
    <x v="2"/>
    <n v="7000125520"/>
    <n v="0"/>
    <x v="3"/>
    <x v="3"/>
    <n v="0"/>
    <n v="0"/>
    <n v="0"/>
    <x v="2"/>
    <x v="0"/>
    <s v="Mischer 1"/>
    <n v="2040"/>
  </r>
  <r>
    <x v="1"/>
    <x v="0"/>
    <m/>
    <x v="125"/>
    <d v="2021-09-28T00:00:00"/>
    <x v="2"/>
    <n v="7000125558"/>
    <n v="0"/>
    <x v="3"/>
    <x v="3"/>
    <n v="0"/>
    <n v="0"/>
    <n v="0"/>
    <x v="2"/>
    <x v="0"/>
    <s v="Mischer 2"/>
    <n v="2050"/>
  </r>
  <r>
    <x v="1"/>
    <x v="0"/>
    <m/>
    <x v="126"/>
    <d v="2021-09-28T00:00:00"/>
    <x v="2"/>
    <n v="7000125200"/>
    <n v="0"/>
    <x v="3"/>
    <x v="3"/>
    <n v="0"/>
    <n v="0"/>
    <n v="0"/>
    <x v="2"/>
    <x v="0"/>
    <s v="Stephan UMSK 130"/>
    <n v="2100"/>
  </r>
  <r>
    <x v="1"/>
    <x v="0"/>
    <m/>
    <x v="127"/>
    <d v="2021-09-28T00:00:00"/>
    <x v="2"/>
    <n v="7000125517"/>
    <n v="0"/>
    <x v="3"/>
    <x v="3"/>
    <n v="0"/>
    <n v="0"/>
    <n v="0"/>
    <x v="1"/>
    <x v="0"/>
    <s v="Füller unter M1"/>
    <n v="3010"/>
  </r>
  <r>
    <x v="1"/>
    <x v="0"/>
    <m/>
    <x v="128"/>
    <d v="2021-09-28T00:00:00"/>
    <x v="2"/>
    <n v="7000125472"/>
    <n v="0"/>
    <x v="3"/>
    <x v="3"/>
    <n v="0"/>
    <n v="0"/>
    <n v="0"/>
    <x v="1"/>
    <x v="0"/>
    <s v="Füller unter M2"/>
    <n v="3020"/>
  </r>
  <r>
    <x v="1"/>
    <x v="0"/>
    <m/>
    <x v="129"/>
    <d v="2021-09-28T00:00:00"/>
    <x v="2"/>
    <n v="7000125405"/>
    <n v="0"/>
    <x v="3"/>
    <x v="3"/>
    <n v="0"/>
    <n v="0"/>
    <n v="0"/>
    <x v="1"/>
    <x v="0"/>
    <s v="Füller unter Thrun 2"/>
    <n v="3030"/>
  </r>
  <r>
    <x v="1"/>
    <x v="0"/>
    <m/>
    <x v="131"/>
    <d v="2021-09-28T00:00:00"/>
    <x v="2"/>
    <n v="7000125062"/>
    <n v="0"/>
    <x v="3"/>
    <x v="3"/>
    <n v="0"/>
    <n v="0"/>
    <n v="0"/>
    <x v="2"/>
    <x v="0"/>
    <s v="Füller unter UMSK 130"/>
    <n v="3100"/>
  </r>
  <r>
    <x v="1"/>
    <x v="0"/>
    <m/>
    <x v="132"/>
    <d v="2021-09-28T00:00:00"/>
    <x v="2"/>
    <n v="7000125126"/>
    <n v="0"/>
    <x v="3"/>
    <x v="3"/>
    <n v="0"/>
    <n v="0"/>
    <n v="0"/>
    <x v="8"/>
    <x v="5"/>
    <s v="Linie 20"/>
    <n v="5020"/>
  </r>
  <r>
    <x v="1"/>
    <x v="0"/>
    <m/>
    <x v="132"/>
    <d v="2021-09-28T00:00:00"/>
    <x v="2"/>
    <n v="7000125801"/>
    <n v="0"/>
    <x v="3"/>
    <x v="3"/>
    <n v="0"/>
    <n v="0"/>
    <n v="0"/>
    <x v="8"/>
    <x v="5"/>
    <s v="Linie 20"/>
    <n v="5020"/>
  </r>
  <r>
    <x v="1"/>
    <x v="0"/>
    <m/>
    <x v="133"/>
    <d v="2021-09-28T00:00:00"/>
    <x v="2"/>
    <n v="7000125189"/>
    <n v="0"/>
    <x v="3"/>
    <x v="3"/>
    <n v="0"/>
    <n v="0"/>
    <n v="0"/>
    <x v="8"/>
    <x v="5"/>
    <s v="Linie 21"/>
    <n v="5021"/>
  </r>
  <r>
    <x v="1"/>
    <x v="0"/>
    <m/>
    <x v="133"/>
    <d v="2021-09-28T00:00:00"/>
    <x v="2"/>
    <n v="7000125190"/>
    <n v="0"/>
    <x v="3"/>
    <x v="3"/>
    <n v="0"/>
    <n v="0"/>
    <n v="0"/>
    <x v="8"/>
    <x v="5"/>
    <s v="Linie 21"/>
    <n v="5021"/>
  </r>
  <r>
    <x v="1"/>
    <x v="0"/>
    <m/>
    <x v="134"/>
    <d v="2021-09-28T00:00:00"/>
    <x v="2"/>
    <n v="7000125231"/>
    <n v="0.01"/>
    <x v="1"/>
    <x v="1"/>
    <n v="0"/>
    <n v="0"/>
    <n v="0"/>
    <x v="8"/>
    <x v="5"/>
    <s v="Linie 22"/>
    <n v="5022"/>
  </r>
  <r>
    <x v="1"/>
    <x v="0"/>
    <m/>
    <x v="135"/>
    <d v="2021-09-28T00:00:00"/>
    <x v="2"/>
    <n v="7000125646"/>
    <n v="0.01"/>
    <x v="1"/>
    <x v="1"/>
    <n v="0"/>
    <n v="0"/>
    <n v="0"/>
    <x v="8"/>
    <x v="5"/>
    <s v="Linie 23"/>
    <n v="5023"/>
  </r>
  <r>
    <x v="1"/>
    <x v="0"/>
    <m/>
    <x v="589"/>
    <d v="2021-09-28T00:00:00"/>
    <x v="2"/>
    <n v="7000125136"/>
    <n v="0"/>
    <x v="3"/>
    <x v="3"/>
    <n v="0"/>
    <n v="0"/>
    <n v="0"/>
    <x v="8"/>
    <x v="5"/>
    <s v="Linie 29"/>
    <n v="5029"/>
  </r>
  <r>
    <x v="1"/>
    <x v="0"/>
    <m/>
    <x v="291"/>
    <d v="2021-09-28T00:00:00"/>
    <x v="2"/>
    <n v="7000125196"/>
    <n v="0"/>
    <x v="3"/>
    <x v="3"/>
    <n v="0"/>
    <n v="0"/>
    <n v="0"/>
    <x v="1"/>
    <x v="0"/>
    <s v="Strudellinie"/>
    <n v="5160"/>
  </r>
  <r>
    <x v="1"/>
    <x v="0"/>
    <m/>
    <x v="453"/>
    <d v="2021-09-28T00:00:00"/>
    <x v="2"/>
    <n v="7000124801"/>
    <n v="0"/>
    <x v="3"/>
    <x v="3"/>
    <n v="0"/>
    <n v="0"/>
    <n v="0"/>
    <x v="8"/>
    <x v="5"/>
    <s v="Linie 21"/>
    <n v="5021"/>
  </r>
  <r>
    <x v="1"/>
    <x v="0"/>
    <m/>
    <x v="454"/>
    <d v="2021-09-28T00:00:00"/>
    <x v="2"/>
    <n v="7000125303"/>
    <n v="0"/>
    <x v="3"/>
    <x v="3"/>
    <n v="0"/>
    <n v="0"/>
    <n v="0"/>
    <x v="8"/>
    <x v="5"/>
    <s v="Linie 23"/>
    <n v="5023"/>
  </r>
  <r>
    <x v="1"/>
    <x v="0"/>
    <m/>
    <x v="662"/>
    <d v="2021-09-28T00:00:00"/>
    <x v="2"/>
    <n v="7000125359"/>
    <n v="0"/>
    <x v="3"/>
    <x v="3"/>
    <n v="0"/>
    <n v="0"/>
    <n v="0"/>
    <x v="5"/>
    <x v="2"/>
    <s v="Linie 31"/>
    <n v="5031"/>
  </r>
  <r>
    <x v="1"/>
    <x v="0"/>
    <m/>
    <x v="293"/>
    <d v="2021-09-28T00:00:00"/>
    <x v="2"/>
    <n v="7000123690"/>
    <n v="0"/>
    <x v="3"/>
    <x v="3"/>
    <n v="0"/>
    <n v="0"/>
    <n v="0"/>
    <x v="4"/>
    <x v="1"/>
    <s v="Linie 36"/>
    <n v="5036"/>
  </r>
  <r>
    <x v="1"/>
    <x v="0"/>
    <m/>
    <x v="294"/>
    <d v="2021-09-28T00:00:00"/>
    <x v="2"/>
    <n v="7000125197"/>
    <n v="0"/>
    <x v="3"/>
    <x v="3"/>
    <n v="0"/>
    <n v="0"/>
    <n v="0"/>
    <x v="1"/>
    <x v="0"/>
    <s v="Strudellinie"/>
    <n v="5160"/>
  </r>
  <r>
    <x v="1"/>
    <x v="0"/>
    <n v="23500014"/>
    <x v="295"/>
    <d v="2021-09-29T00:00:00"/>
    <x v="2"/>
    <n v="7000125464"/>
    <n v="2373"/>
    <x v="0"/>
    <x v="0"/>
    <n v="2373"/>
    <n v="4.2297000000000002"/>
    <n v="10037.078100000001"/>
    <x v="0"/>
    <x v="0"/>
    <s v="Kleine Schneidemaschine Käseteiler"/>
    <n v="1200"/>
  </r>
  <r>
    <x v="1"/>
    <x v="0"/>
    <n v="23500015"/>
    <x v="296"/>
    <d v="2021-09-29T00:00:00"/>
    <x v="2"/>
    <n v="7000125465"/>
    <n v="3948"/>
    <x v="0"/>
    <x v="0"/>
    <n v="3948"/>
    <n v="4.2279999999999998"/>
    <n v="16692.144"/>
    <x v="0"/>
    <x v="0"/>
    <s v="Kleine Schneidemaschine Käseteiler"/>
    <n v="1200"/>
  </r>
  <r>
    <x v="1"/>
    <x v="0"/>
    <n v="23500029"/>
    <x v="297"/>
    <d v="2021-09-29T00:00:00"/>
    <x v="2"/>
    <n v="7000125466"/>
    <n v="1587"/>
    <x v="0"/>
    <x v="0"/>
    <n v="1587"/>
    <n v="4.3174000000000001"/>
    <n v="6851.7138000000004"/>
    <x v="0"/>
    <x v="0"/>
    <s v="Kleine Schneidemaschine Käseteiler"/>
    <n v="1200"/>
  </r>
  <r>
    <x v="1"/>
    <x v="0"/>
    <n v="23500034"/>
    <x v="298"/>
    <d v="2021-09-29T00:00:00"/>
    <x v="2"/>
    <n v="7000126074"/>
    <n v="1314"/>
    <x v="0"/>
    <x v="0"/>
    <n v="1314"/>
    <n v="3.6745999999999999"/>
    <n v="4828.4243999999999"/>
    <x v="0"/>
    <x v="0"/>
    <s v="Kleine Schneidemaschine Käseteiler"/>
    <n v="1200"/>
  </r>
  <r>
    <x v="1"/>
    <x v="0"/>
    <n v="23500284"/>
    <x v="1"/>
    <d v="2021-09-29T00:00:00"/>
    <x v="2"/>
    <n v="7000125940"/>
    <n v="399"/>
    <x v="0"/>
    <x v="0"/>
    <n v="399"/>
    <n v="3.9931999999999999"/>
    <n v="1593.2868000000001"/>
    <x v="0"/>
    <x v="0"/>
    <s v="Schmelze Zutatenvorb."/>
    <n v="1400"/>
  </r>
  <r>
    <x v="1"/>
    <x v="0"/>
    <n v="23500292"/>
    <x v="144"/>
    <d v="2021-09-29T00:00:00"/>
    <x v="2"/>
    <n v="7000126031"/>
    <n v="1210.5"/>
    <x v="0"/>
    <x v="0"/>
    <n v="1210.5"/>
    <n v="5.5862999999999996"/>
    <n v="6762.2161500000002"/>
    <x v="0"/>
    <x v="0"/>
    <s v="Holac Zutatenvorbereitung"/>
    <n v="1410"/>
  </r>
  <r>
    <x v="1"/>
    <x v="0"/>
    <n v="23500354"/>
    <x v="7"/>
    <d v="2021-09-29T00:00:00"/>
    <x v="2"/>
    <n v="7000125942"/>
    <n v="345"/>
    <x v="0"/>
    <x v="0"/>
    <n v="345"/>
    <n v="4.5490000000000004"/>
    <n v="1569.405"/>
    <x v="0"/>
    <x v="0"/>
    <s v="Holac Zutatenvorbereitung"/>
    <n v="1410"/>
  </r>
  <r>
    <x v="1"/>
    <x v="0"/>
    <n v="23500362"/>
    <x v="8"/>
    <d v="2021-09-29T00:00:00"/>
    <x v="2"/>
    <n v="7000125811"/>
    <n v="230"/>
    <x v="0"/>
    <x v="0"/>
    <n v="230"/>
    <n v="1.1600999999999999"/>
    <n v="266.82299999999998"/>
    <x v="0"/>
    <x v="0"/>
    <s v="Schälen"/>
    <n v="5903"/>
  </r>
  <r>
    <x v="1"/>
    <x v="0"/>
    <n v="23500370"/>
    <x v="933"/>
    <d v="2021-09-29T00:00:00"/>
    <x v="2"/>
    <n v="7000126028"/>
    <n v="127"/>
    <x v="0"/>
    <x v="0"/>
    <n v="127"/>
    <n v="1.1600999999999999"/>
    <n v="147.33269999999999"/>
    <x v="0"/>
    <x v="0"/>
    <s v="Schälen"/>
    <n v="5903"/>
  </r>
  <r>
    <x v="1"/>
    <x v="0"/>
    <n v="23500396"/>
    <x v="147"/>
    <d v="2021-09-29T00:00:00"/>
    <x v="2"/>
    <n v="7000125048"/>
    <n v="100"/>
    <x v="0"/>
    <x v="0"/>
    <n v="100"/>
    <n v="8.2918000000000003"/>
    <n v="829.18"/>
    <x v="4"/>
    <x v="1"/>
    <s v="Röstofen"/>
    <n v="5420"/>
  </r>
  <r>
    <x v="1"/>
    <x v="0"/>
    <n v="23500524"/>
    <x v="301"/>
    <d v="2021-09-29T00:00:00"/>
    <x v="2"/>
    <n v="7000122953"/>
    <n v="362"/>
    <x v="0"/>
    <x v="0"/>
    <n v="362"/>
    <n v="4.3518999999999997"/>
    <n v="1575.3878"/>
    <x v="0"/>
    <x v="0"/>
    <s v="Große Schneidemaschine Lachnit"/>
    <n v="1100"/>
  </r>
  <r>
    <x v="1"/>
    <x v="0"/>
    <n v="23500551"/>
    <x v="11"/>
    <d v="2021-09-29T00:00:00"/>
    <x v="2"/>
    <n v="7000125810"/>
    <n v="733"/>
    <x v="0"/>
    <x v="0"/>
    <n v="733"/>
    <n v="5.1581000000000001"/>
    <n v="3780.8872999999999"/>
    <x v="0"/>
    <x v="0"/>
    <s v="Große Schneidemaschine Lachnit"/>
    <n v="1100"/>
  </r>
  <r>
    <x v="1"/>
    <x v="0"/>
    <n v="24000493"/>
    <x v="149"/>
    <d v="2021-09-29T00:00:00"/>
    <x v="2"/>
    <n v="7000125885"/>
    <n v="5220"/>
    <x v="0"/>
    <x v="1"/>
    <n v="5220"/>
    <n v="0"/>
    <n v="0"/>
    <x v="1"/>
    <x v="0"/>
    <s v="Füller unter M1"/>
    <n v="3010"/>
  </r>
  <r>
    <x v="1"/>
    <x v="0"/>
    <n v="29600003"/>
    <x v="150"/>
    <d v="2021-09-29T00:00:00"/>
    <x v="2"/>
    <n v="7000126386"/>
    <n v="3267"/>
    <x v="0"/>
    <x v="0"/>
    <n v="3267"/>
    <n v="2.0516999999999999"/>
    <n v="6702.9039000000002"/>
    <x v="0"/>
    <x v="0"/>
    <s v="Rohware aus-/umpacken, vorbereiten"/>
    <n v="1300"/>
  </r>
  <r>
    <x v="1"/>
    <x v="0"/>
    <n v="29600004"/>
    <x v="302"/>
    <d v="2021-09-29T00:00:00"/>
    <x v="2"/>
    <n v="7000126387"/>
    <n v="4483.2560000000003"/>
    <x v="0"/>
    <x v="0"/>
    <n v="4483.2560000000003"/>
    <n v="2.0175999999999998"/>
    <n v="9045.4173059999994"/>
    <x v="0"/>
    <x v="0"/>
    <s v="Rohware aus-/umpacken, vorbereiten"/>
    <n v="1300"/>
  </r>
  <r>
    <x v="1"/>
    <x v="0"/>
    <n v="29600006"/>
    <x v="462"/>
    <d v="2021-09-29T00:00:00"/>
    <x v="2"/>
    <n v="7000125823"/>
    <n v="530"/>
    <x v="0"/>
    <x v="0"/>
    <n v="530"/>
    <n v="1.5"/>
    <n v="795"/>
    <x v="0"/>
    <x v="0"/>
    <s v="Rohware aus-/umpacken, vorbereiten"/>
    <n v="1300"/>
  </r>
  <r>
    <x v="1"/>
    <x v="0"/>
    <n v="29600007"/>
    <x v="152"/>
    <d v="2021-09-29T00:00:00"/>
    <x v="2"/>
    <n v="7000125812"/>
    <n v="263"/>
    <x v="0"/>
    <x v="0"/>
    <n v="263"/>
    <n v="0.5"/>
    <n v="131.5"/>
    <x v="0"/>
    <x v="0"/>
    <s v="Rohware aus-/umpacken, vorbereiten"/>
    <n v="1300"/>
  </r>
  <r>
    <x v="1"/>
    <x v="0"/>
    <n v="29600008"/>
    <x v="153"/>
    <d v="2021-09-29T00:00:00"/>
    <x v="2"/>
    <n v="7000125813"/>
    <n v="691"/>
    <x v="0"/>
    <x v="0"/>
    <n v="691"/>
    <n v="0.5"/>
    <n v="345.5"/>
    <x v="0"/>
    <x v="0"/>
    <s v="Rohware aus-/umpacken, vorbereiten"/>
    <n v="1300"/>
  </r>
  <r>
    <x v="1"/>
    <x v="0"/>
    <n v="31000165"/>
    <x v="1003"/>
    <d v="2021-09-29T00:00:00"/>
    <x v="2"/>
    <n v="7000125879"/>
    <n v="332"/>
    <x v="1"/>
    <x v="1"/>
    <n v="796.8"/>
    <n v="6.8606999999999996"/>
    <n v="2277.7523999999999"/>
    <x v="1"/>
    <x v="0"/>
    <s v="Füller unter UHT"/>
    <n v="3040"/>
  </r>
  <r>
    <x v="1"/>
    <x v="0"/>
    <n v="31000169"/>
    <x v="158"/>
    <d v="2021-09-29T00:00:00"/>
    <x v="2"/>
    <n v="7000125504"/>
    <n v="3399"/>
    <x v="1"/>
    <x v="1"/>
    <n v="6560.07"/>
    <n v="5.9943999999999997"/>
    <n v="20374.9656"/>
    <x v="1"/>
    <x v="0"/>
    <s v="Füller unter Thrun 2"/>
    <n v="3030"/>
  </r>
  <r>
    <x v="1"/>
    <x v="0"/>
    <n v="31000172"/>
    <x v="1077"/>
    <d v="2021-09-29T00:00:00"/>
    <x v="2"/>
    <n v="7000125892"/>
    <n v="108"/>
    <x v="1"/>
    <x v="1"/>
    <n v="1620"/>
    <n v="41.578200000000002"/>
    <n v="4490.4456"/>
    <x v="1"/>
    <x v="0"/>
    <s v="Füller unter M1"/>
    <n v="3010"/>
  </r>
  <r>
    <x v="1"/>
    <x v="0"/>
    <n v="31000218"/>
    <x v="673"/>
    <d v="2021-09-29T00:00:00"/>
    <x v="2"/>
    <n v="7000125873"/>
    <n v="230"/>
    <x v="1"/>
    <x v="1"/>
    <n v="920"/>
    <n v="13.7475"/>
    <n v="3161.9250000000002"/>
    <x v="1"/>
    <x v="0"/>
    <s v="Füller unter UHT"/>
    <n v="3040"/>
  </r>
  <r>
    <x v="1"/>
    <x v="0"/>
    <n v="31000223"/>
    <x v="539"/>
    <d v="2021-09-29T00:00:00"/>
    <x v="2"/>
    <n v="7000125886"/>
    <n v="380"/>
    <x v="1"/>
    <x v="1"/>
    <n v="7030"/>
    <n v="48.186900000000001"/>
    <n v="18311.022000000001"/>
    <x v="1"/>
    <x v="0"/>
    <s v="Füller unter M1"/>
    <n v="3010"/>
  </r>
  <r>
    <x v="1"/>
    <x v="0"/>
    <n v="32000012"/>
    <x v="160"/>
    <d v="2021-09-29T00:00:00"/>
    <x v="2"/>
    <n v="7000126060"/>
    <n v="647"/>
    <x v="1"/>
    <x v="1"/>
    <n v="6017.1"/>
    <n v="27.543199999999999"/>
    <n v="17820.450400000002"/>
    <x v="1"/>
    <x v="0"/>
    <s v="Füller unter M1"/>
    <n v="3010"/>
  </r>
  <r>
    <x v="1"/>
    <x v="0"/>
    <n v="32000022"/>
    <x v="15"/>
    <d v="2021-09-29T00:00:00"/>
    <x v="2"/>
    <n v="7000125925"/>
    <n v="428"/>
    <x v="1"/>
    <x v="1"/>
    <n v="2867.6"/>
    <n v="20.6524"/>
    <n v="8839.2271999999994"/>
    <x v="1"/>
    <x v="0"/>
    <s v="Füller unter M2"/>
    <n v="3020"/>
  </r>
  <r>
    <x v="1"/>
    <x v="0"/>
    <n v="32000037"/>
    <x v="469"/>
    <d v="2021-09-29T00:00:00"/>
    <x v="2"/>
    <n v="7000125893"/>
    <n v="233"/>
    <x v="1"/>
    <x v="1"/>
    <n v="1957.2"/>
    <n v="24.093499999999999"/>
    <n v="5613.7855"/>
    <x v="1"/>
    <x v="0"/>
    <s v="Füller unter M1"/>
    <n v="3010"/>
  </r>
  <r>
    <x v="1"/>
    <x v="0"/>
    <n v="32000086"/>
    <x v="674"/>
    <d v="2021-09-29T00:00:00"/>
    <x v="2"/>
    <n v="7000125347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6"/>
    <x v="677"/>
    <d v="2021-09-29T00:00:00"/>
    <x v="2"/>
    <n v="7000125907"/>
    <n v="1292"/>
    <x v="1"/>
    <x v="1"/>
    <n v="9302.4"/>
    <n v="21.9801"/>
    <n v="28398.289199999999"/>
    <x v="1"/>
    <x v="0"/>
    <s v="Füller unter M2"/>
    <n v="3020"/>
  </r>
  <r>
    <x v="1"/>
    <x v="0"/>
    <n v="35000168"/>
    <x v="471"/>
    <d v="2021-09-29T00:00:00"/>
    <x v="2"/>
    <n v="7000125918"/>
    <n v="2100"/>
    <x v="0"/>
    <x v="0"/>
    <n v="2100"/>
    <n v="2.7238000000000002"/>
    <n v="5719.98"/>
    <x v="2"/>
    <x v="0"/>
    <s v="Mischer 1"/>
    <n v="2040"/>
  </r>
  <r>
    <x v="1"/>
    <x v="0"/>
    <n v="35000168"/>
    <x v="471"/>
    <d v="2021-09-29T00:00:00"/>
    <x v="2"/>
    <n v="7000125918"/>
    <n v="2100"/>
    <x v="0"/>
    <x v="0"/>
    <n v="2100"/>
    <n v="2.7238000000000002"/>
    <n v="5719.98"/>
    <x v="2"/>
    <x v="0"/>
    <s v="Wolf M1"/>
    <n v="2070"/>
  </r>
  <r>
    <x v="1"/>
    <x v="0"/>
    <n v="35000179"/>
    <x v="167"/>
    <d v="2021-09-29T00:00:00"/>
    <x v="2"/>
    <n v="7000126069"/>
    <n v="5700"/>
    <x v="0"/>
    <x v="0"/>
    <n v="5700"/>
    <n v="2.8184999999999998"/>
    <n v="16065.45"/>
    <x v="2"/>
    <x v="0"/>
    <s v="Mischer 1"/>
    <n v="2040"/>
  </r>
  <r>
    <x v="1"/>
    <x v="0"/>
    <n v="35000179"/>
    <x v="167"/>
    <d v="2021-09-29T00:00:00"/>
    <x v="2"/>
    <n v="7000126069"/>
    <n v="5700"/>
    <x v="0"/>
    <x v="0"/>
    <n v="5700"/>
    <n v="2.8184999999999998"/>
    <n v="16065.45"/>
    <x v="2"/>
    <x v="0"/>
    <s v="Wolf M1"/>
    <n v="2070"/>
  </r>
  <r>
    <x v="1"/>
    <x v="0"/>
    <n v="35000184"/>
    <x v="26"/>
    <d v="2021-09-29T00:00:00"/>
    <x v="2"/>
    <n v="7000125926"/>
    <n v="2700"/>
    <x v="0"/>
    <x v="0"/>
    <n v="2700"/>
    <n v="2.9257"/>
    <n v="7899.39"/>
    <x v="2"/>
    <x v="0"/>
    <s v="Mischer 2"/>
    <n v="2050"/>
  </r>
  <r>
    <x v="1"/>
    <x v="0"/>
    <n v="35000184"/>
    <x v="26"/>
    <d v="2021-09-29T00:00:00"/>
    <x v="2"/>
    <n v="7000125926"/>
    <n v="2700"/>
    <x v="0"/>
    <x v="0"/>
    <n v="2700"/>
    <n v="2.9257"/>
    <n v="7899.39"/>
    <x v="2"/>
    <x v="0"/>
    <s v="Wolf M2"/>
    <n v="2080"/>
  </r>
  <r>
    <x v="1"/>
    <x v="0"/>
    <n v="35000209"/>
    <x v="169"/>
    <d v="2021-09-29T00:00:00"/>
    <x v="2"/>
    <n v="7000125914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29T00:00:00"/>
    <x v="2"/>
    <n v="7000125914"/>
    <n v="3600"/>
    <x v="0"/>
    <x v="0"/>
    <n v="3600"/>
    <n v="2.6202000000000001"/>
    <n v="9432.7199999999993"/>
    <x v="2"/>
    <x v="0"/>
    <s v="Wolf M1"/>
    <n v="2070"/>
  </r>
  <r>
    <x v="1"/>
    <x v="0"/>
    <n v="35000210"/>
    <x v="679"/>
    <d v="2021-09-29T00:00:00"/>
    <x v="2"/>
    <n v="7000125880"/>
    <n v="780"/>
    <x v="0"/>
    <x v="0"/>
    <n v="780"/>
    <n v="2.5737000000000001"/>
    <n v="2007.4860000000001"/>
    <x v="2"/>
    <x v="0"/>
    <s v="Thrun 1"/>
    <n v="2020"/>
  </r>
  <r>
    <x v="1"/>
    <x v="0"/>
    <n v="35000210"/>
    <x v="679"/>
    <d v="2021-09-29T00:00:00"/>
    <x v="2"/>
    <n v="7000125880"/>
    <n v="780"/>
    <x v="0"/>
    <x v="0"/>
    <n v="780"/>
    <n v="2.5737000000000001"/>
    <n v="2007.4860000000001"/>
    <x v="2"/>
    <x v="0"/>
    <s v="Wolf Th1"/>
    <n v="2065"/>
  </r>
  <r>
    <x v="1"/>
    <x v="0"/>
    <n v="35000253"/>
    <x v="1004"/>
    <d v="2021-09-29T00:00:00"/>
    <x v="2"/>
    <n v="7000125881"/>
    <n v="875"/>
    <x v="0"/>
    <x v="0"/>
    <n v="875"/>
    <n v="2.6938"/>
    <n v="2357.0749999999998"/>
    <x v="2"/>
    <x v="0"/>
    <s v="Thrun 1"/>
    <n v="2020"/>
  </r>
  <r>
    <x v="1"/>
    <x v="0"/>
    <n v="35000253"/>
    <x v="1004"/>
    <d v="2021-09-29T00:00:00"/>
    <x v="2"/>
    <n v="7000125881"/>
    <n v="875"/>
    <x v="0"/>
    <x v="0"/>
    <n v="875"/>
    <n v="2.6938"/>
    <n v="2357.0749999999998"/>
    <x v="2"/>
    <x v="0"/>
    <s v="Wolf Th1"/>
    <n v="2065"/>
  </r>
  <r>
    <x v="1"/>
    <x v="0"/>
    <n v="35000256"/>
    <x v="1078"/>
    <d v="2021-09-29T00:00:00"/>
    <x v="2"/>
    <n v="7000125915"/>
    <n v="1500"/>
    <x v="0"/>
    <x v="0"/>
    <n v="1500"/>
    <n v="2.6709999999999998"/>
    <n v="4006.5"/>
    <x v="2"/>
    <x v="0"/>
    <s v="Mischer 1"/>
    <n v="2040"/>
  </r>
  <r>
    <x v="1"/>
    <x v="0"/>
    <n v="35000256"/>
    <x v="1078"/>
    <d v="2021-09-29T00:00:00"/>
    <x v="2"/>
    <n v="7000125915"/>
    <n v="1500"/>
    <x v="0"/>
    <x v="0"/>
    <n v="1500"/>
    <n v="2.6709999999999998"/>
    <n v="4006.5"/>
    <x v="2"/>
    <x v="0"/>
    <s v="Wolf M1"/>
    <n v="2070"/>
  </r>
  <r>
    <x v="1"/>
    <x v="0"/>
    <n v="35000268"/>
    <x v="170"/>
    <d v="2021-09-29T00:00:00"/>
    <x v="2"/>
    <n v="7000125875"/>
    <n v="5750"/>
    <x v="0"/>
    <x v="0"/>
    <n v="5750"/>
    <n v="2.5105"/>
    <n v="14435.375"/>
    <x v="2"/>
    <x v="0"/>
    <s v="Thrun 2"/>
    <n v="2030"/>
  </r>
  <r>
    <x v="1"/>
    <x v="0"/>
    <n v="35000268"/>
    <x v="170"/>
    <d v="2021-09-29T00:00:00"/>
    <x v="2"/>
    <n v="7000125875"/>
    <n v="5750"/>
    <x v="0"/>
    <x v="0"/>
    <n v="5750"/>
    <n v="2.5105"/>
    <n v="14435.375"/>
    <x v="2"/>
    <x v="0"/>
    <s v="Wolf Th2"/>
    <n v="2090"/>
  </r>
  <r>
    <x v="1"/>
    <x v="0"/>
    <n v="35000319"/>
    <x v="543"/>
    <d v="2021-09-29T00:00:00"/>
    <x v="2"/>
    <n v="7000125919"/>
    <n v="6900"/>
    <x v="0"/>
    <x v="0"/>
    <n v="6900"/>
    <n v="2.4599000000000002"/>
    <n v="16973.310000000001"/>
    <x v="2"/>
    <x v="0"/>
    <s v="Mischer 1"/>
    <n v="2040"/>
  </r>
  <r>
    <x v="1"/>
    <x v="0"/>
    <n v="35000319"/>
    <x v="543"/>
    <d v="2021-09-29T00:00:00"/>
    <x v="2"/>
    <n v="7000125919"/>
    <n v="6900"/>
    <x v="0"/>
    <x v="0"/>
    <n v="6900"/>
    <n v="2.4599000000000002"/>
    <n v="16973.310000000001"/>
    <x v="2"/>
    <x v="0"/>
    <s v="Wolf M1"/>
    <n v="2070"/>
  </r>
  <r>
    <x v="1"/>
    <x v="0"/>
    <n v="35000350"/>
    <x v="32"/>
    <d v="2021-09-29T00:00:00"/>
    <x v="2"/>
    <n v="7000125928"/>
    <n v="9000"/>
    <x v="0"/>
    <x v="0"/>
    <n v="9000"/>
    <n v="2.9060000000000001"/>
    <n v="26154"/>
    <x v="2"/>
    <x v="0"/>
    <s v="Mischer 2"/>
    <n v="2050"/>
  </r>
  <r>
    <x v="1"/>
    <x v="0"/>
    <n v="35000350"/>
    <x v="32"/>
    <d v="2021-09-29T00:00:00"/>
    <x v="2"/>
    <n v="7000125928"/>
    <n v="9000"/>
    <x v="0"/>
    <x v="0"/>
    <n v="9000"/>
    <n v="2.9060000000000001"/>
    <n v="26154"/>
    <x v="2"/>
    <x v="0"/>
    <s v="Wolf M2"/>
    <n v="2080"/>
  </r>
  <r>
    <x v="1"/>
    <x v="0"/>
    <n v="47000597"/>
    <x v="37"/>
    <d v="2021-09-29T00:00:00"/>
    <x v="2"/>
    <n v="7000122703"/>
    <n v="34820"/>
    <x v="1"/>
    <x v="1"/>
    <n v="5223"/>
    <n v="0.67290000000000005"/>
    <n v="23430.378000000001"/>
    <x v="4"/>
    <x v="1"/>
    <s v="Linie 34"/>
    <n v="5034"/>
  </r>
  <r>
    <x v="1"/>
    <x v="0"/>
    <n v="47000618"/>
    <x v="1021"/>
    <d v="2021-09-29T00:00:00"/>
    <x v="2"/>
    <n v="7000122832"/>
    <n v="11878"/>
    <x v="1"/>
    <x v="1"/>
    <n v="1187.8"/>
    <n v="0.44290000000000002"/>
    <n v="5260.7662"/>
    <x v="4"/>
    <x v="1"/>
    <s v="Linie 18"/>
    <n v="5018"/>
  </r>
  <r>
    <x v="1"/>
    <x v="0"/>
    <n v="47000652"/>
    <x v="38"/>
    <d v="2021-09-29T00:00:00"/>
    <x v="2"/>
    <n v="7000122233"/>
    <n v="13682"/>
    <x v="1"/>
    <x v="1"/>
    <n v="2052.3000000000002"/>
    <n v="0.64229999999999998"/>
    <n v="8787.9485999999997"/>
    <x v="3"/>
    <x v="1"/>
    <s v="Linie 11"/>
    <n v="5011"/>
  </r>
  <r>
    <x v="1"/>
    <x v="0"/>
    <n v="47000849"/>
    <x v="39"/>
    <d v="2021-09-29T00:00:00"/>
    <x v="2"/>
    <n v="7000124617"/>
    <n v="1140"/>
    <x v="1"/>
    <x v="1"/>
    <n v="2462.4"/>
    <n v="9.3513000000000002"/>
    <n v="10660.482"/>
    <x v="4"/>
    <x v="1"/>
    <s v="Linie 3"/>
    <n v="5003"/>
  </r>
  <r>
    <x v="1"/>
    <x v="0"/>
    <n v="47000895"/>
    <x v="328"/>
    <d v="2021-09-29T00:00:00"/>
    <x v="2"/>
    <n v="7000124077"/>
    <n v="1836"/>
    <x v="1"/>
    <x v="1"/>
    <n v="3672"/>
    <n v="7.7100999999999997"/>
    <n v="14155.7436"/>
    <x v="4"/>
    <x v="1"/>
    <s v="Linie 6"/>
    <n v="5006"/>
  </r>
  <r>
    <x v="1"/>
    <x v="0"/>
    <n v="47000897"/>
    <x v="182"/>
    <d v="2021-09-29T00:00:00"/>
    <x v="2"/>
    <n v="7000122691"/>
    <n v="3283"/>
    <x v="1"/>
    <x v="1"/>
    <n v="492.45"/>
    <n v="0.67349999999999999"/>
    <n v="2211.1005"/>
    <x v="4"/>
    <x v="1"/>
    <s v="Linie 34"/>
    <n v="5034"/>
  </r>
  <r>
    <x v="1"/>
    <x v="0"/>
    <n v="47000901"/>
    <x v="329"/>
    <d v="2021-09-29T00:00:00"/>
    <x v="2"/>
    <n v="7000122792"/>
    <n v="12586"/>
    <x v="1"/>
    <x v="1"/>
    <n v="3146.5"/>
    <n v="1.0027999999999999"/>
    <n v="12621.2408"/>
    <x v="3"/>
    <x v="1"/>
    <s v="Linie 16"/>
    <n v="5016"/>
  </r>
  <r>
    <x v="1"/>
    <x v="0"/>
    <n v="47000994"/>
    <x v="186"/>
    <d v="2021-09-29T00:00:00"/>
    <x v="2"/>
    <n v="7000122695"/>
    <n v="3192"/>
    <x v="1"/>
    <x v="1"/>
    <n v="478.8"/>
    <n v="0.71389999999999998"/>
    <n v="2278.7687999999998"/>
    <x v="4"/>
    <x v="1"/>
    <s v="Linie 34"/>
    <n v="5034"/>
  </r>
  <r>
    <x v="1"/>
    <x v="0"/>
    <n v="47000995"/>
    <x v="476"/>
    <d v="2021-09-29T00:00:00"/>
    <x v="2"/>
    <n v="7000122705"/>
    <n v="25990"/>
    <x v="1"/>
    <x v="1"/>
    <n v="3898.5"/>
    <n v="0.70760000000000001"/>
    <n v="18390.524000000001"/>
    <x v="4"/>
    <x v="1"/>
    <s v="Linie 34"/>
    <n v="5034"/>
  </r>
  <r>
    <x v="1"/>
    <x v="0"/>
    <n v="47000997"/>
    <x v="41"/>
    <d v="2021-09-29T00:00:00"/>
    <x v="2"/>
    <n v="7000122234"/>
    <n v="12428"/>
    <x v="1"/>
    <x v="1"/>
    <n v="1864.2"/>
    <n v="0.67949999999999999"/>
    <n v="8444.8259999999991"/>
    <x v="3"/>
    <x v="1"/>
    <s v="Linie 11"/>
    <n v="5011"/>
  </r>
  <r>
    <x v="1"/>
    <x v="0"/>
    <n v="47001034"/>
    <x v="338"/>
    <d v="2021-09-29T00:00:00"/>
    <x v="2"/>
    <n v="7000122781"/>
    <n v="18945"/>
    <x v="1"/>
    <x v="1"/>
    <n v="4736.25"/>
    <n v="1.0096000000000001"/>
    <n v="19126.871999999999"/>
    <x v="3"/>
    <x v="1"/>
    <s v="Linie 16"/>
    <n v="5016"/>
  </r>
  <r>
    <x v="1"/>
    <x v="0"/>
    <n v="47001040"/>
    <x v="340"/>
    <d v="2021-09-29T00:00:00"/>
    <x v="2"/>
    <n v="7000122785"/>
    <n v="900"/>
    <x v="1"/>
    <x v="1"/>
    <n v="225"/>
    <n v="1.0054000000000001"/>
    <n v="904.86"/>
    <x v="3"/>
    <x v="1"/>
    <s v="Linie 16"/>
    <n v="5016"/>
  </r>
  <r>
    <x v="1"/>
    <x v="0"/>
    <n v="48000116"/>
    <x v="45"/>
    <d v="2021-09-29T00:00:00"/>
    <x v="2"/>
    <n v="7000122019"/>
    <n v="23753"/>
    <x v="1"/>
    <x v="1"/>
    <n v="4750.6000000000004"/>
    <n v="0.98129999999999995"/>
    <n v="23308.818899999998"/>
    <x v="4"/>
    <x v="1"/>
    <s v="Linie 15"/>
    <n v="5015"/>
  </r>
  <r>
    <x v="1"/>
    <x v="0"/>
    <n v="48000117"/>
    <x v="195"/>
    <d v="2021-09-29T00:00:00"/>
    <x v="2"/>
    <n v="7000124594"/>
    <n v="5643"/>
    <x v="1"/>
    <x v="1"/>
    <n v="1128.5999999999999"/>
    <n v="1.0744"/>
    <n v="6062.8392000000003"/>
    <x v="4"/>
    <x v="1"/>
    <s v="Linie 15"/>
    <n v="5015"/>
  </r>
  <r>
    <x v="1"/>
    <x v="0"/>
    <n v="48000170"/>
    <x v="819"/>
    <d v="2021-09-29T00:00:00"/>
    <x v="2"/>
    <n v="7000123648"/>
    <n v="6912"/>
    <x v="1"/>
    <x v="1"/>
    <n v="1382.4"/>
    <n v="0.79610000000000003"/>
    <n v="5502.6432000000004"/>
    <x v="3"/>
    <x v="1"/>
    <s v="Linie 1"/>
    <n v="5001"/>
  </r>
  <r>
    <x v="1"/>
    <x v="0"/>
    <n v="48000172"/>
    <x v="481"/>
    <d v="2021-09-29T00:00:00"/>
    <x v="2"/>
    <n v="7000125385"/>
    <n v="9936"/>
    <x v="1"/>
    <x v="1"/>
    <n v="1987.2"/>
    <n v="0.78129999999999999"/>
    <n v="7762.9967999999999"/>
    <x v="3"/>
    <x v="1"/>
    <s v="Linie 1"/>
    <n v="5001"/>
  </r>
  <r>
    <x v="1"/>
    <x v="0"/>
    <n v="48000178"/>
    <x v="851"/>
    <d v="2021-09-29T00:00:00"/>
    <x v="2"/>
    <n v="7000123649"/>
    <n v="5980"/>
    <x v="1"/>
    <x v="1"/>
    <n v="1196"/>
    <n v="0.94410000000000005"/>
    <n v="5645.7179999999998"/>
    <x v="3"/>
    <x v="1"/>
    <s v="Linie 1"/>
    <n v="5001"/>
  </r>
  <r>
    <x v="1"/>
    <x v="0"/>
    <n v="48000203"/>
    <x v="820"/>
    <d v="2021-09-29T00:00:00"/>
    <x v="2"/>
    <n v="7000123653"/>
    <n v="6208"/>
    <x v="1"/>
    <x v="1"/>
    <n v="1241.5999999999999"/>
    <n v="0.85350000000000004"/>
    <n v="5298.5280000000002"/>
    <x v="3"/>
    <x v="1"/>
    <s v="Linie 1"/>
    <n v="5001"/>
  </r>
  <r>
    <x v="1"/>
    <x v="0"/>
    <n v="49500048"/>
    <x v="744"/>
    <d v="2021-09-29T00:00:00"/>
    <x v="2"/>
    <n v="7000125864"/>
    <n v="291"/>
    <x v="0"/>
    <x v="0"/>
    <n v="291"/>
    <n v="1.764"/>
    <n v="513.32399999999996"/>
    <x v="0"/>
    <x v="0"/>
    <s v="Vacumierung"/>
    <n v="5902"/>
  </r>
  <r>
    <x v="1"/>
    <x v="0"/>
    <n v="49500051"/>
    <x v="199"/>
    <d v="2021-09-29T00:00:00"/>
    <x v="2"/>
    <n v="7000125814"/>
    <n v="267"/>
    <x v="0"/>
    <x v="0"/>
    <n v="267"/>
    <n v="1.514"/>
    <n v="404.238"/>
    <x v="0"/>
    <x v="0"/>
    <s v="Vacumierung"/>
    <n v="5902"/>
  </r>
  <r>
    <x v="1"/>
    <x v="0"/>
    <n v="49500056"/>
    <x v="745"/>
    <d v="2021-09-29T00:00:00"/>
    <x v="2"/>
    <n v="7000125815"/>
    <n v="288"/>
    <x v="0"/>
    <x v="0"/>
    <n v="288"/>
    <n v="2.214"/>
    <n v="637.63199999999995"/>
    <x v="0"/>
    <x v="0"/>
    <s v="Vacumierung"/>
    <n v="5902"/>
  </r>
  <r>
    <x v="1"/>
    <x v="0"/>
    <n v="49500104"/>
    <x v="486"/>
    <d v="2021-09-29T00:00:00"/>
    <x v="2"/>
    <n v="7000126029"/>
    <n v="221"/>
    <x v="0"/>
    <x v="0"/>
    <n v="221"/>
    <n v="1.1740999999999999"/>
    <n v="259.47609999999997"/>
    <x v="0"/>
    <x v="0"/>
    <s v="Vacumierung"/>
    <n v="5902"/>
  </r>
  <r>
    <x v="1"/>
    <x v="0"/>
    <n v="49500127"/>
    <x v="349"/>
    <d v="2021-09-29T00:00:00"/>
    <x v="2"/>
    <n v="7000126089"/>
    <n v="1269"/>
    <x v="0"/>
    <x v="0"/>
    <n v="1269"/>
    <n v="2.0139999999999998"/>
    <n v="2555.7660000000001"/>
    <x v="0"/>
    <x v="0"/>
    <s v="Vacumierung"/>
    <n v="5902"/>
  </r>
  <r>
    <x v="1"/>
    <x v="0"/>
    <n v="49500132"/>
    <x v="350"/>
    <d v="2021-09-29T00:00:00"/>
    <x v="2"/>
    <n v="7000125824"/>
    <n v="323"/>
    <x v="0"/>
    <x v="0"/>
    <n v="323"/>
    <n v="2.0139999999999998"/>
    <n v="650.52200000000005"/>
    <x v="0"/>
    <x v="0"/>
    <s v="Vacumierung"/>
    <n v="5902"/>
  </r>
  <r>
    <x v="1"/>
    <x v="0"/>
    <n v="49500178"/>
    <x v="53"/>
    <d v="2021-09-29T00:00:00"/>
    <x v="2"/>
    <n v="7000122872"/>
    <n v="184"/>
    <x v="1"/>
    <x v="1"/>
    <n v="36.799999999999997"/>
    <n v="0.36659999999999998"/>
    <n v="67.454400000000007"/>
    <x v="3"/>
    <x v="1"/>
    <s v="Linie 9"/>
    <n v="5009"/>
  </r>
  <r>
    <x v="1"/>
    <x v="0"/>
    <n v="49500179"/>
    <x v="54"/>
    <d v="2021-09-29T00:00:00"/>
    <x v="2"/>
    <n v="7000122937"/>
    <n v="1104"/>
    <x v="1"/>
    <x v="1"/>
    <n v="220.8"/>
    <n v="0.36649999999999999"/>
    <n v="404.61599999999999"/>
    <x v="3"/>
    <x v="1"/>
    <s v="Linie 9"/>
    <n v="5009"/>
  </r>
  <r>
    <x v="1"/>
    <x v="0"/>
    <n v="49500179"/>
    <x v="54"/>
    <d v="2021-09-29T00:00:00"/>
    <x v="2"/>
    <n v="7000126037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9T00:00:00"/>
    <x v="2"/>
    <n v="7000122905"/>
    <n v="920"/>
    <x v="1"/>
    <x v="1"/>
    <n v="184"/>
    <n v="0.36659999999999998"/>
    <n v="337.27199999999999"/>
    <x v="3"/>
    <x v="1"/>
    <s v="Linie 9"/>
    <n v="5009"/>
  </r>
  <r>
    <x v="1"/>
    <x v="0"/>
    <n v="49500182"/>
    <x v="56"/>
    <d v="2021-09-29T00:00:00"/>
    <x v="2"/>
    <n v="7000122945"/>
    <n v="0"/>
    <x v="1"/>
    <x v="1"/>
    <n v="0"/>
    <n v="0.36649999999999999"/>
    <n v="0"/>
    <x v="3"/>
    <x v="1"/>
    <s v="Linie 9"/>
    <n v="5009"/>
  </r>
  <r>
    <x v="1"/>
    <x v="0"/>
    <n v="49500182"/>
    <x v="56"/>
    <d v="2021-09-29T00:00:00"/>
    <x v="2"/>
    <n v="7000126038"/>
    <n v="460"/>
    <x v="1"/>
    <x v="1"/>
    <n v="92"/>
    <n v="0.36649999999999999"/>
    <n v="168.59"/>
    <x v="3"/>
    <x v="1"/>
    <s v="Linie 9"/>
    <n v="5009"/>
  </r>
  <r>
    <x v="1"/>
    <x v="0"/>
    <n v="49500183"/>
    <x v="57"/>
    <d v="2021-09-29T00:00:00"/>
    <x v="2"/>
    <n v="7000122892"/>
    <n v="92"/>
    <x v="1"/>
    <x v="1"/>
    <n v="18.399999999999999"/>
    <n v="0.36659999999999998"/>
    <n v="33.727200000000003"/>
    <x v="3"/>
    <x v="1"/>
    <s v="Linie 9"/>
    <n v="5009"/>
  </r>
  <r>
    <x v="1"/>
    <x v="0"/>
    <n v="49500184"/>
    <x v="58"/>
    <d v="2021-09-29T00:00:00"/>
    <x v="2"/>
    <n v="7000122921"/>
    <n v="276"/>
    <x v="1"/>
    <x v="1"/>
    <n v="88.32"/>
    <n v="0.42659999999999998"/>
    <n v="117.74160000000001"/>
    <x v="3"/>
    <x v="1"/>
    <s v="Linie 9"/>
    <n v="5009"/>
  </r>
  <r>
    <x v="1"/>
    <x v="0"/>
    <n v="49500187"/>
    <x v="59"/>
    <d v="2021-09-29T00:00:00"/>
    <x v="2"/>
    <n v="7000122913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29T00:00:00"/>
    <x v="2"/>
    <n v="7000122929"/>
    <n v="930"/>
    <x v="1"/>
    <x v="1"/>
    <n v="297.60000000000002"/>
    <n v="0.42659999999999998"/>
    <n v="396.738"/>
    <x v="3"/>
    <x v="1"/>
    <s v="Linie 9"/>
    <n v="5009"/>
  </r>
  <r>
    <x v="1"/>
    <x v="0"/>
    <n v="49500190"/>
    <x v="351"/>
    <d v="2021-09-29T00:00:00"/>
    <x v="2"/>
    <n v="7000125825"/>
    <n v="266"/>
    <x v="0"/>
    <x v="0"/>
    <n v="266"/>
    <n v="2.5139999999999998"/>
    <n v="668.72400000000005"/>
    <x v="0"/>
    <x v="0"/>
    <s v="Vacumierung"/>
    <n v="5902"/>
  </r>
  <r>
    <x v="1"/>
    <x v="0"/>
    <n v="49900001"/>
    <x v="784"/>
    <d v="2021-09-29T00:00:00"/>
    <x v="2"/>
    <n v="7000125816"/>
    <n v="219"/>
    <x v="0"/>
    <x v="0"/>
    <n v="219"/>
    <n v="0.51400000000000001"/>
    <n v="112.566"/>
    <x v="0"/>
    <x v="0"/>
    <s v="Vacumierung"/>
    <n v="5902"/>
  </r>
  <r>
    <x v="1"/>
    <x v="0"/>
    <n v="49900002"/>
    <x v="496"/>
    <d v="2021-09-29T00:00:00"/>
    <x v="2"/>
    <n v="7000125817"/>
    <n v="146"/>
    <x v="0"/>
    <x v="0"/>
    <n v="146"/>
    <n v="0.51400000000000001"/>
    <n v="75.043999999999997"/>
    <x v="0"/>
    <x v="0"/>
    <s v="Vacumierung"/>
    <n v="5902"/>
  </r>
  <r>
    <x v="1"/>
    <x v="0"/>
    <n v="50000194"/>
    <x v="207"/>
    <d v="2021-09-29T00:00:00"/>
    <x v="2"/>
    <n v="7000124993"/>
    <n v="476"/>
    <x v="2"/>
    <x v="2"/>
    <n v="285.60000000000002"/>
    <n v="4.2023000000000001"/>
    <n v="2000.2947999999999"/>
    <x v="6"/>
    <x v="3"/>
    <s v="EVP L2 kleines Band"/>
    <n v="6110"/>
  </r>
  <r>
    <x v="1"/>
    <x v="0"/>
    <n v="50000194"/>
    <x v="207"/>
    <d v="2021-09-29T00:00:00"/>
    <x v="2"/>
    <n v="7000125193"/>
    <n v="684"/>
    <x v="2"/>
    <x v="2"/>
    <n v="410.4"/>
    <n v="4.2023000000000001"/>
    <n v="2874.3732"/>
    <x v="6"/>
    <x v="3"/>
    <s v="EVP L2 kleines Band"/>
    <n v="6110"/>
  </r>
  <r>
    <x v="1"/>
    <x v="0"/>
    <n v="50000240"/>
    <x v="498"/>
    <d v="2021-09-29T00:00:00"/>
    <x v="2"/>
    <n v="7000125924"/>
    <n v="2056"/>
    <x v="2"/>
    <x v="2"/>
    <n v="1973.76"/>
    <n v="3.8641000000000001"/>
    <n v="7944.5896000000002"/>
    <x v="6"/>
    <x v="3"/>
    <s v="EVP Jermi bei Weissenhorn"/>
    <n v="6200"/>
  </r>
  <r>
    <x v="1"/>
    <x v="0"/>
    <n v="50000247"/>
    <x v="823"/>
    <d v="2021-09-29T00:00:00"/>
    <x v="2"/>
    <n v="7000123056"/>
    <n v="4480"/>
    <x v="2"/>
    <x v="2"/>
    <n v="8601.6"/>
    <n v="8.4957999999999991"/>
    <n v="38061.184000000001"/>
    <x v="7"/>
    <x v="4"/>
    <s v="Subunternehmer"/>
    <n v="9999"/>
  </r>
  <r>
    <x v="1"/>
    <x v="0"/>
    <n v="57000072"/>
    <x v="361"/>
    <d v="2021-09-29T00:00:00"/>
    <x v="2"/>
    <n v="7000124995"/>
    <n v="2"/>
    <x v="2"/>
    <x v="2"/>
    <n v="8"/>
    <n v="13.8474"/>
    <n v="27.694800000000001"/>
    <x v="6"/>
    <x v="3"/>
    <s v="EVP L3 Torten / Blöcke"/>
    <n v="6120"/>
  </r>
  <r>
    <x v="1"/>
    <x v="0"/>
    <n v="57000184"/>
    <x v="1000"/>
    <d v="2021-09-29T00:00:00"/>
    <x v="2"/>
    <n v="7000125837"/>
    <n v="48"/>
    <x v="2"/>
    <x v="0"/>
    <n v="388.8"/>
    <n v="3.4144000000000001"/>
    <n v="1327.51872"/>
    <x v="3"/>
    <x v="1"/>
    <s v="Wurstverpackung"/>
    <n v="5330"/>
  </r>
  <r>
    <x v="1"/>
    <x v="0"/>
    <n v="57000213"/>
    <x v="74"/>
    <d v="2021-09-29T00:00:00"/>
    <x v="2"/>
    <n v="7000123794"/>
    <n v="367"/>
    <x v="2"/>
    <x v="2"/>
    <n v="367"/>
    <n v="5.3433000000000002"/>
    <n v="1960.9911"/>
    <x v="4"/>
    <x v="1"/>
    <s v="Linie 4"/>
    <n v="5004"/>
  </r>
  <r>
    <x v="1"/>
    <x v="0"/>
    <n v="57000213"/>
    <x v="74"/>
    <d v="2021-09-29T00:00:00"/>
    <x v="2"/>
    <n v="7000125020"/>
    <n v="45"/>
    <x v="2"/>
    <x v="2"/>
    <n v="45"/>
    <n v="5.3433000000000002"/>
    <n v="240.4485"/>
    <x v="4"/>
    <x v="1"/>
    <s v="Linie 4"/>
    <n v="5004"/>
  </r>
  <r>
    <x v="1"/>
    <x v="0"/>
    <n v="57000238"/>
    <x v="636"/>
    <d v="2021-09-29T00:00:00"/>
    <x v="2"/>
    <n v="7000122796"/>
    <n v="276"/>
    <x v="2"/>
    <x v="2"/>
    <n v="345"/>
    <n v="5.1844000000000001"/>
    <n v="1430.8943999999999"/>
    <x v="3"/>
    <x v="1"/>
    <s v="Linie 16"/>
    <n v="5016"/>
  </r>
  <r>
    <x v="1"/>
    <x v="0"/>
    <n v="57000249"/>
    <x v="561"/>
    <d v="2021-09-29T00:00:00"/>
    <x v="2"/>
    <n v="7000125822"/>
    <n v="230"/>
    <x v="2"/>
    <x v="0"/>
    <n v="1863"/>
    <n v="3.4417"/>
    <n v="6411.8870999999999"/>
    <x v="3"/>
    <x v="1"/>
    <s v="Wurstverpackung"/>
    <n v="5330"/>
  </r>
  <r>
    <x v="1"/>
    <x v="0"/>
    <n v="57000250"/>
    <x v="363"/>
    <d v="2021-09-29T00:00:00"/>
    <x v="2"/>
    <n v="7000125007"/>
    <n v="65"/>
    <x v="2"/>
    <x v="2"/>
    <n v="1300"/>
    <n v="28.139900000000001"/>
    <n v="1829.0934999999999"/>
    <x v="6"/>
    <x v="3"/>
    <s v="EVP L4 Beutel"/>
    <n v="6130"/>
  </r>
  <r>
    <x v="1"/>
    <x v="0"/>
    <n v="57000327"/>
    <x v="79"/>
    <d v="2021-09-29T00:00:00"/>
    <x v="2"/>
    <n v="7000125409"/>
    <n v="236"/>
    <x v="2"/>
    <x v="2"/>
    <n v="283.2"/>
    <n v="5.63"/>
    <n v="1328.68"/>
    <x v="7"/>
    <x v="4"/>
    <s v="Subunternehmer"/>
    <n v="9999"/>
  </r>
  <r>
    <x v="1"/>
    <x v="0"/>
    <n v="57000328"/>
    <x v="917"/>
    <d v="2021-09-29T00:00:00"/>
    <x v="2"/>
    <n v="7000125820"/>
    <n v="184"/>
    <x v="2"/>
    <x v="2"/>
    <n v="644"/>
    <n v="10.5847"/>
    <n v="1947.5848000000001"/>
    <x v="3"/>
    <x v="1"/>
    <s v="Wurstverpackung"/>
    <n v="5330"/>
  </r>
  <r>
    <x v="1"/>
    <x v="0"/>
    <n v="57000427"/>
    <x v="970"/>
    <d v="2021-09-29T00:00:00"/>
    <x v="2"/>
    <n v="7000125821"/>
    <n v="68"/>
    <x v="2"/>
    <x v="2"/>
    <n v="550.79999999999995"/>
    <n v="28.1463"/>
    <n v="1913.9484"/>
    <x v="3"/>
    <x v="1"/>
    <s v="Wurstverpackung"/>
    <n v="5330"/>
  </r>
  <r>
    <x v="1"/>
    <x v="0"/>
    <n v="57000491"/>
    <x v="500"/>
    <d v="2021-09-29T00:00:00"/>
    <x v="2"/>
    <n v="7000123480"/>
    <n v="2100"/>
    <x v="2"/>
    <x v="2"/>
    <n v="2520"/>
    <n v="5.7590000000000003"/>
    <n v="12093.9"/>
    <x v="7"/>
    <x v="4"/>
    <s v="Subunternehmer"/>
    <n v="9999"/>
  </r>
  <r>
    <x v="1"/>
    <x v="0"/>
    <n v="57000496"/>
    <x v="564"/>
    <d v="2021-09-29T00:00:00"/>
    <x v="2"/>
    <n v="7000123487"/>
    <n v="640"/>
    <x v="2"/>
    <x v="2"/>
    <n v="1344"/>
    <n v="10.420299999999999"/>
    <n v="6668.9920000000002"/>
    <x v="7"/>
    <x v="4"/>
    <s v="Subunternehmer"/>
    <n v="9999"/>
  </r>
  <r>
    <x v="1"/>
    <x v="0"/>
    <n v="57000602"/>
    <x v="216"/>
    <d v="2021-09-29T00:00:00"/>
    <x v="2"/>
    <n v="7000125651"/>
    <n v="544"/>
    <x v="2"/>
    <x v="0"/>
    <n v="652.79999999999995"/>
    <n v="5.2880000000000003"/>
    <n v="3452.0064000000002"/>
    <x v="8"/>
    <x v="5"/>
    <s v="Linie 22"/>
    <n v="5022"/>
  </r>
  <r>
    <x v="1"/>
    <x v="0"/>
    <n v="57000605"/>
    <x v="367"/>
    <d v="2021-09-29T00:00:00"/>
    <x v="2"/>
    <n v="7000125652"/>
    <n v="136"/>
    <x v="2"/>
    <x v="0"/>
    <n v="163.19999999999999"/>
    <n v="5.2884000000000002"/>
    <n v="863.06687999999997"/>
    <x v="8"/>
    <x v="5"/>
    <s v="Linie 22"/>
    <n v="5022"/>
  </r>
  <r>
    <x v="1"/>
    <x v="0"/>
    <n v="57000607"/>
    <x v="220"/>
    <d v="2021-09-29T00:00:00"/>
    <x v="2"/>
    <n v="7000125653"/>
    <n v="340"/>
    <x v="2"/>
    <x v="0"/>
    <n v="408"/>
    <n v="5.2908999999999997"/>
    <n v="2158.6871999999998"/>
    <x v="8"/>
    <x v="5"/>
    <s v="Linie 22"/>
    <n v="5022"/>
  </r>
  <r>
    <x v="1"/>
    <x v="0"/>
    <n v="57000608"/>
    <x v="368"/>
    <d v="2021-09-29T00:00:00"/>
    <x v="2"/>
    <n v="7000125654"/>
    <n v="340"/>
    <x v="2"/>
    <x v="0"/>
    <n v="408"/>
    <n v="5.2899000000000003"/>
    <n v="2158.2791999999999"/>
    <x v="8"/>
    <x v="5"/>
    <s v="Linie 22"/>
    <n v="5022"/>
  </r>
  <r>
    <x v="1"/>
    <x v="0"/>
    <n v="57000609"/>
    <x v="369"/>
    <d v="2021-09-29T00:00:00"/>
    <x v="2"/>
    <n v="7000125655"/>
    <n v="578"/>
    <x v="2"/>
    <x v="0"/>
    <n v="693.6"/>
    <n v="5.2755000000000001"/>
    <n v="3659.0868"/>
    <x v="8"/>
    <x v="5"/>
    <s v="Linie 22"/>
    <n v="5022"/>
  </r>
  <r>
    <x v="1"/>
    <x v="0"/>
    <n v="57000610"/>
    <x v="370"/>
    <d v="2021-09-29T00:00:00"/>
    <x v="2"/>
    <n v="7000125656"/>
    <n v="136"/>
    <x v="2"/>
    <x v="0"/>
    <n v="163.19999999999999"/>
    <n v="5.2880000000000003"/>
    <n v="863.00160000000005"/>
    <x v="8"/>
    <x v="5"/>
    <s v="Linie 22"/>
    <n v="5022"/>
  </r>
  <r>
    <x v="1"/>
    <x v="0"/>
    <n v="57000619"/>
    <x v="1007"/>
    <d v="2021-09-29T00:00:00"/>
    <x v="2"/>
    <n v="7000110892"/>
    <n v="1539"/>
    <x v="2"/>
    <x v="2"/>
    <n v="2770.2"/>
    <n v="14.029199999999999"/>
    <n v="21590.9388"/>
    <x v="4"/>
    <x v="1"/>
    <s v="Linie 35-1 MTC"/>
    <n v="5135"/>
  </r>
  <r>
    <x v="1"/>
    <x v="0"/>
    <n v="57000641"/>
    <x v="87"/>
    <d v="2021-09-29T00:00:00"/>
    <x v="2"/>
    <n v="7000125660"/>
    <n v="3672"/>
    <x v="2"/>
    <x v="0"/>
    <n v="4406.3999999999996"/>
    <n v="5.2706999999999997"/>
    <n v="23224.812480000001"/>
    <x v="8"/>
    <x v="5"/>
    <s v="Linie 22"/>
    <n v="5022"/>
  </r>
  <r>
    <x v="1"/>
    <x v="0"/>
    <n v="57000652"/>
    <x v="372"/>
    <d v="2021-09-29T00:00:00"/>
    <x v="2"/>
    <n v="7000125661"/>
    <n v="272"/>
    <x v="2"/>
    <x v="0"/>
    <n v="326.39999999999998"/>
    <n v="5.3045999999999998"/>
    <n v="1731.4214400000001"/>
    <x v="8"/>
    <x v="5"/>
    <s v="Linie 22"/>
    <n v="5022"/>
  </r>
  <r>
    <x v="1"/>
    <x v="0"/>
    <n v="57000655"/>
    <x v="638"/>
    <d v="2021-09-29T00:00:00"/>
    <x v="2"/>
    <n v="7000125663"/>
    <n v="340"/>
    <x v="2"/>
    <x v="0"/>
    <n v="408"/>
    <n v="5.2930999999999999"/>
    <n v="2159.5848000000001"/>
    <x v="8"/>
    <x v="5"/>
    <s v="Linie 22"/>
    <n v="5022"/>
  </r>
  <r>
    <x v="1"/>
    <x v="0"/>
    <n v="57000657"/>
    <x v="375"/>
    <d v="2021-09-29T00:00:00"/>
    <x v="2"/>
    <n v="7000125664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09-29T00:00:00"/>
    <x v="2"/>
    <n v="7000125665"/>
    <n v="272"/>
    <x v="2"/>
    <x v="0"/>
    <n v="326.39999999999998"/>
    <n v="5.2906000000000004"/>
    <n v="1726.85184"/>
    <x v="8"/>
    <x v="5"/>
    <s v="Linie 22"/>
    <n v="5022"/>
  </r>
  <r>
    <x v="1"/>
    <x v="0"/>
    <n v="57000666"/>
    <x v="377"/>
    <d v="2021-09-29T00:00:00"/>
    <x v="2"/>
    <n v="7000125666"/>
    <n v="408"/>
    <x v="2"/>
    <x v="0"/>
    <n v="489.6"/>
    <n v="5.2884000000000002"/>
    <n v="2589.20064"/>
    <x v="8"/>
    <x v="5"/>
    <s v="Linie 22"/>
    <n v="5022"/>
  </r>
  <r>
    <x v="1"/>
    <x v="0"/>
    <n v="57000682"/>
    <x v="221"/>
    <d v="2021-09-29T00:00:00"/>
    <x v="2"/>
    <n v="7000125829"/>
    <n v="20"/>
    <x v="2"/>
    <x v="2"/>
    <n v="217.6"/>
    <n v="26.2059"/>
    <n v="524.11800000000005"/>
    <x v="3"/>
    <x v="1"/>
    <s v="Wurstverpackung"/>
    <n v="5330"/>
  </r>
  <r>
    <x v="1"/>
    <x v="0"/>
    <n v="57000720"/>
    <x v="92"/>
    <d v="2021-09-29T00:00:00"/>
    <x v="2"/>
    <n v="7000123493"/>
    <n v="4320"/>
    <x v="2"/>
    <x v="2"/>
    <n v="9072"/>
    <n v="10.3809"/>
    <n v="44845.487999999998"/>
    <x v="7"/>
    <x v="4"/>
    <s v="Subunternehmer"/>
    <n v="9999"/>
  </r>
  <r>
    <x v="1"/>
    <x v="0"/>
    <n v="57000722"/>
    <x v="565"/>
    <d v="2021-09-29T00:00:00"/>
    <x v="2"/>
    <n v="7000123494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9-29T00:00:00"/>
    <x v="2"/>
    <n v="7000123495"/>
    <n v="240"/>
    <x v="2"/>
    <x v="2"/>
    <n v="504"/>
    <n v="10.657999999999999"/>
    <n v="2557.92"/>
    <x v="7"/>
    <x v="4"/>
    <s v="Subunternehmer"/>
    <n v="9999"/>
  </r>
  <r>
    <x v="1"/>
    <x v="0"/>
    <n v="57000724"/>
    <x v="567"/>
    <d v="2021-09-29T00:00:00"/>
    <x v="2"/>
    <n v="7000123496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29T00:00:00"/>
    <x v="2"/>
    <n v="7000123497"/>
    <n v="672"/>
    <x v="2"/>
    <x v="2"/>
    <n v="1411.2"/>
    <n v="10.6816"/>
    <n v="7178.0352000000003"/>
    <x v="7"/>
    <x v="4"/>
    <s v="Subunternehmer"/>
    <n v="9999"/>
  </r>
  <r>
    <x v="1"/>
    <x v="0"/>
    <n v="57000739"/>
    <x v="381"/>
    <d v="2021-09-29T00:00:00"/>
    <x v="2"/>
    <n v="7000125670"/>
    <n v="34"/>
    <x v="2"/>
    <x v="0"/>
    <n v="40.799999999999997"/>
    <n v="5.2892000000000001"/>
    <n v="215.79936000000001"/>
    <x v="8"/>
    <x v="5"/>
    <s v="Linie 22"/>
    <n v="5022"/>
  </r>
  <r>
    <x v="1"/>
    <x v="0"/>
    <n v="57900002"/>
    <x v="507"/>
    <d v="2021-09-29T00:00:00"/>
    <x v="2"/>
    <n v="7000125828"/>
    <n v="576"/>
    <x v="2"/>
    <x v="2"/>
    <n v="2073.6"/>
    <n v="13.400600000000001"/>
    <n v="7718.7456000000002"/>
    <x v="7"/>
    <x v="4"/>
    <s v="Subunternehmer"/>
    <n v="9999"/>
  </r>
  <r>
    <x v="1"/>
    <x v="0"/>
    <n v="58000116"/>
    <x v="227"/>
    <d v="2021-09-29T00:00:00"/>
    <x v="2"/>
    <n v="7000125388"/>
    <n v="787"/>
    <x v="2"/>
    <x v="2"/>
    <n v="1062.45"/>
    <n v="7.3334999999999999"/>
    <n v="5771.4645"/>
    <x v="3"/>
    <x v="1"/>
    <s v="Linie 1"/>
    <n v="5001"/>
  </r>
  <r>
    <x v="1"/>
    <x v="0"/>
    <n v="58000235"/>
    <x v="96"/>
    <d v="2021-09-29T00:00:00"/>
    <x v="2"/>
    <n v="7000125354"/>
    <n v="2347"/>
    <x v="2"/>
    <x v="2"/>
    <n v="22531.200000000001"/>
    <n v="33.631399999999999"/>
    <n v="78932.895799999998"/>
    <x v="5"/>
    <x v="2"/>
    <s v="Linie 31"/>
    <n v="5031"/>
  </r>
  <r>
    <x v="1"/>
    <x v="0"/>
    <n v="58000235"/>
    <x v="96"/>
    <d v="2021-09-29T00:00:00"/>
    <x v="2"/>
    <n v="7000125955"/>
    <n v="5603"/>
    <x v="2"/>
    <x v="2"/>
    <n v="53788.800000000003"/>
    <n v="33.631399999999999"/>
    <n v="188436.73420000001"/>
    <x v="5"/>
    <x v="2"/>
    <s v="Linie 30"/>
    <n v="5030"/>
  </r>
  <r>
    <x v="1"/>
    <x v="0"/>
    <n v="58000339"/>
    <x v="508"/>
    <d v="2021-09-29T00:00:00"/>
    <x v="2"/>
    <n v="7000125391"/>
    <n v="1024"/>
    <x v="2"/>
    <x v="2"/>
    <n v="1689.6"/>
    <n v="8.4527000000000001"/>
    <n v="8655.5648000000001"/>
    <x v="3"/>
    <x v="1"/>
    <s v="Linie 1"/>
    <n v="5001"/>
  </r>
  <r>
    <x v="1"/>
    <x v="0"/>
    <n v="58000380"/>
    <x v="387"/>
    <d v="2021-09-29T00:00:00"/>
    <x v="2"/>
    <n v="7000117654"/>
    <n v="2242"/>
    <x v="2"/>
    <x v="2"/>
    <n v="14348.8"/>
    <n v="22.732299999999999"/>
    <n v="50965.816599999998"/>
    <x v="5"/>
    <x v="2"/>
    <s v="Linie 31"/>
    <n v="5031"/>
  </r>
  <r>
    <x v="1"/>
    <x v="0"/>
    <n v="58000458"/>
    <x v="642"/>
    <d v="2021-09-29T00:00:00"/>
    <x v="2"/>
    <n v="7000125535"/>
    <n v="1897"/>
    <x v="2"/>
    <x v="2"/>
    <n v="12140.8"/>
    <n v="22.589700000000001"/>
    <n v="42852.660900000003"/>
    <x v="5"/>
    <x v="2"/>
    <s v="Linie 31"/>
    <n v="5031"/>
  </r>
  <r>
    <x v="1"/>
    <x v="0"/>
    <n v="58000459"/>
    <x v="643"/>
    <d v="2021-09-29T00:00:00"/>
    <x v="2"/>
    <n v="7000125349"/>
    <n v="441"/>
    <x v="2"/>
    <x v="2"/>
    <n v="4233.6000000000004"/>
    <n v="34.898200000000003"/>
    <n v="15390.1062"/>
    <x v="7"/>
    <x v="4"/>
    <s v="Subunternehmer"/>
    <n v="9999"/>
  </r>
  <r>
    <x v="1"/>
    <x v="0"/>
    <n v="58000460"/>
    <x v="643"/>
    <d v="2021-09-29T00:00:00"/>
    <x v="2"/>
    <n v="7000125350"/>
    <n v="1008"/>
    <x v="2"/>
    <x v="2"/>
    <n v="9676.7999999999993"/>
    <n v="35.016199999999998"/>
    <n v="35296.329599999997"/>
    <x v="7"/>
    <x v="4"/>
    <s v="Subunternehmer"/>
    <n v="9999"/>
  </r>
  <r>
    <x v="1"/>
    <x v="0"/>
    <n v="58000548"/>
    <x v="703"/>
    <d v="2021-09-29T00:00:00"/>
    <x v="2"/>
    <n v="7000125417"/>
    <n v="1800"/>
    <x v="2"/>
    <x v="2"/>
    <n v="8640"/>
    <n v="25.5321"/>
    <n v="45957.78"/>
    <x v="7"/>
    <x v="4"/>
    <s v="Subunternehmer"/>
    <n v="9999"/>
  </r>
  <r>
    <x v="1"/>
    <x v="0"/>
    <n v="58000569"/>
    <x v="919"/>
    <d v="2021-09-29T00:00:00"/>
    <x v="2"/>
    <n v="7000124398"/>
    <n v="33"/>
    <x v="2"/>
    <x v="2"/>
    <n v="471.24"/>
    <n v="69.806899999999999"/>
    <n v="2303.6277"/>
    <x v="4"/>
    <x v="1"/>
    <s v="Linie 3"/>
    <n v="5003"/>
  </r>
  <r>
    <x v="1"/>
    <x v="0"/>
    <n v="58000609"/>
    <x v="98"/>
    <d v="2021-09-29T00:00:00"/>
    <x v="2"/>
    <n v="7000122594"/>
    <n v="821"/>
    <x v="2"/>
    <x v="2"/>
    <n v="1477.8"/>
    <n v="10.9306"/>
    <n v="8974.0226000000002"/>
    <x v="4"/>
    <x v="1"/>
    <s v="Linie 33"/>
    <n v="5033"/>
  </r>
  <r>
    <x v="1"/>
    <x v="0"/>
    <n v="58000631"/>
    <x v="229"/>
    <d v="2021-09-29T00:00:00"/>
    <x v="2"/>
    <n v="7000125761"/>
    <n v="612"/>
    <x v="2"/>
    <x v="0"/>
    <n v="673.2"/>
    <n v="6.5789999999999997"/>
    <n v="4428.9827999999998"/>
    <x v="8"/>
    <x v="5"/>
    <s v="Linie 20"/>
    <n v="5020"/>
  </r>
  <r>
    <x v="1"/>
    <x v="0"/>
    <n v="58000636"/>
    <x v="230"/>
    <d v="2021-09-29T00:00:00"/>
    <x v="2"/>
    <n v="7000125689"/>
    <n v="510"/>
    <x v="2"/>
    <x v="0"/>
    <n v="504.9"/>
    <n v="6.7282999999999999"/>
    <n v="3397.1186699999998"/>
    <x v="8"/>
    <x v="5"/>
    <s v="Linie 21"/>
    <n v="5021"/>
  </r>
  <r>
    <x v="1"/>
    <x v="0"/>
    <n v="58000638"/>
    <x v="391"/>
    <d v="2021-09-29T00:00:00"/>
    <x v="2"/>
    <n v="7000125584"/>
    <n v="204"/>
    <x v="2"/>
    <x v="0"/>
    <n v="201.96"/>
    <n v="7.7550999999999997"/>
    <n v="1566.219996"/>
    <x v="8"/>
    <x v="5"/>
    <s v="Linie 23"/>
    <n v="5023"/>
  </r>
  <r>
    <x v="1"/>
    <x v="0"/>
    <n v="58000639"/>
    <x v="644"/>
    <d v="2021-09-29T00:00:00"/>
    <x v="2"/>
    <n v="7000125585"/>
    <n v="408"/>
    <x v="2"/>
    <x v="0"/>
    <n v="550.79999999999995"/>
    <n v="14.490500000000001"/>
    <n v="7981.3674000000001"/>
    <x v="8"/>
    <x v="5"/>
    <s v="Linie 23"/>
    <n v="5023"/>
  </r>
  <r>
    <x v="1"/>
    <x v="0"/>
    <n v="58000655"/>
    <x v="233"/>
    <d v="2021-09-29T00:00:00"/>
    <x v="2"/>
    <n v="7000125691"/>
    <n v="340"/>
    <x v="2"/>
    <x v="0"/>
    <n v="336.6"/>
    <n v="6.7287999999999997"/>
    <n v="2264.91408"/>
    <x v="8"/>
    <x v="5"/>
    <s v="Linie 21"/>
    <n v="5021"/>
  </r>
  <r>
    <x v="1"/>
    <x v="0"/>
    <n v="58000658"/>
    <x v="860"/>
    <d v="2021-09-29T00:00:00"/>
    <x v="2"/>
    <n v="7000125588"/>
    <n v="340"/>
    <x v="2"/>
    <x v="0"/>
    <n v="459"/>
    <n v="14.4938"/>
    <n v="6652.6541999999999"/>
    <x v="8"/>
    <x v="5"/>
    <s v="Linie 23"/>
    <n v="5023"/>
  </r>
  <r>
    <x v="1"/>
    <x v="0"/>
    <n v="58000665"/>
    <x v="235"/>
    <d v="2021-09-29T00:00:00"/>
    <x v="2"/>
    <n v="7000125763"/>
    <n v="34"/>
    <x v="2"/>
    <x v="0"/>
    <n v="37.4"/>
    <n v="6.5829000000000004"/>
    <n v="246.20045999999999"/>
    <x v="8"/>
    <x v="5"/>
    <s v="Linie 20"/>
    <n v="5020"/>
  </r>
  <r>
    <x v="1"/>
    <x v="0"/>
    <n v="58000670"/>
    <x v="393"/>
    <d v="2021-09-29T00:00:00"/>
    <x v="2"/>
    <n v="7000125590"/>
    <n v="34"/>
    <x v="2"/>
    <x v="0"/>
    <n v="33.659999999999997"/>
    <n v="7.7590000000000003"/>
    <n v="261.16793999999999"/>
    <x v="8"/>
    <x v="5"/>
    <s v="Linie 23"/>
    <n v="5023"/>
  </r>
  <r>
    <x v="1"/>
    <x v="0"/>
    <n v="58000671"/>
    <x v="510"/>
    <d v="2021-09-29T00:00:00"/>
    <x v="2"/>
    <n v="7000125591"/>
    <n v="34"/>
    <x v="2"/>
    <x v="0"/>
    <n v="45.9"/>
    <n v="14.490500000000001"/>
    <n v="665.11395000000005"/>
    <x v="8"/>
    <x v="5"/>
    <s v="Linie 23"/>
    <n v="5023"/>
  </r>
  <r>
    <x v="1"/>
    <x v="0"/>
    <n v="58000678"/>
    <x v="237"/>
    <d v="2021-09-29T00:00:00"/>
    <x v="2"/>
    <n v="7000125845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9T00:00:00"/>
    <x v="2"/>
    <n v="7000125847"/>
    <n v="68"/>
    <x v="2"/>
    <x v="0"/>
    <n v="67.319999999999993"/>
    <n v="6.7253999999999996"/>
    <n v="452.75392799999997"/>
    <x v="8"/>
    <x v="5"/>
    <s v="Linie 21"/>
    <n v="5021"/>
  </r>
  <r>
    <x v="1"/>
    <x v="0"/>
    <n v="58000682"/>
    <x v="394"/>
    <d v="2021-09-29T00:00:00"/>
    <x v="2"/>
    <n v="7000125865"/>
    <n v="34"/>
    <x v="2"/>
    <x v="0"/>
    <n v="33.659999999999997"/>
    <n v="7.7423999999999999"/>
    <n v="260.60918400000003"/>
    <x v="8"/>
    <x v="5"/>
    <s v="Linie 23"/>
    <n v="5023"/>
  </r>
  <r>
    <x v="1"/>
    <x v="0"/>
    <n v="58000683"/>
    <x v="511"/>
    <d v="2021-09-29T00:00:00"/>
    <x v="2"/>
    <n v="7000125866"/>
    <n v="68"/>
    <x v="2"/>
    <x v="0"/>
    <n v="91.8"/>
    <n v="14.491199999999999"/>
    <n v="1330.29216"/>
    <x v="8"/>
    <x v="5"/>
    <s v="Linie 23"/>
    <n v="5023"/>
  </r>
  <r>
    <x v="1"/>
    <x v="0"/>
    <n v="58000692"/>
    <x v="396"/>
    <d v="2021-09-29T00:00:00"/>
    <x v="2"/>
    <n v="7000125764"/>
    <n v="68"/>
    <x v="2"/>
    <x v="0"/>
    <n v="68"/>
    <n v="11.064500000000001"/>
    <n v="752.38599999999997"/>
    <x v="8"/>
    <x v="5"/>
    <s v="Linie 20"/>
    <n v="5020"/>
  </r>
  <r>
    <x v="1"/>
    <x v="0"/>
    <n v="58000696"/>
    <x v="397"/>
    <d v="2021-09-29T00:00:00"/>
    <x v="2"/>
    <n v="7000125592"/>
    <n v="68"/>
    <x v="2"/>
    <x v="0"/>
    <n v="67.319999999999993"/>
    <n v="7.7389000000000001"/>
    <n v="520.98274800000002"/>
    <x v="8"/>
    <x v="5"/>
    <s v="Linie 23"/>
    <n v="5023"/>
  </r>
  <r>
    <x v="1"/>
    <x v="0"/>
    <n v="58000705"/>
    <x v="399"/>
    <d v="2021-09-29T00:00:00"/>
    <x v="2"/>
    <n v="7000125766"/>
    <n v="374"/>
    <x v="2"/>
    <x v="0"/>
    <n v="374"/>
    <n v="11.067"/>
    <n v="4139.058"/>
    <x v="8"/>
    <x v="5"/>
    <s v="Linie 20"/>
    <n v="5020"/>
  </r>
  <r>
    <x v="1"/>
    <x v="0"/>
    <n v="58000706"/>
    <x v="244"/>
    <d v="2021-09-29T00:00:00"/>
    <x v="2"/>
    <n v="7000125692"/>
    <n v="270"/>
    <x v="2"/>
    <x v="0"/>
    <n v="267.3"/>
    <n v="6.7253999999999996"/>
    <n v="1797.6994199999999"/>
    <x v="8"/>
    <x v="5"/>
    <s v="Linie 21"/>
    <n v="5021"/>
  </r>
  <r>
    <x v="1"/>
    <x v="0"/>
    <n v="58000708"/>
    <x v="400"/>
    <d v="2021-09-29T00:00:00"/>
    <x v="2"/>
    <n v="7000125595"/>
    <n v="170"/>
    <x v="2"/>
    <x v="0"/>
    <n v="168.3"/>
    <n v="7.7413999999999996"/>
    <n v="1302.87762"/>
    <x v="8"/>
    <x v="5"/>
    <s v="Linie 23"/>
    <n v="5023"/>
  </r>
  <r>
    <x v="1"/>
    <x v="0"/>
    <n v="58000730"/>
    <x v="250"/>
    <d v="2021-09-29T00:00:00"/>
    <x v="2"/>
    <n v="7000125767"/>
    <n v="136"/>
    <x v="2"/>
    <x v="0"/>
    <n v="149.6"/>
    <n v="6.5758000000000001"/>
    <n v="983.73968000000002"/>
    <x v="8"/>
    <x v="5"/>
    <s v="Linie 20"/>
    <n v="5020"/>
  </r>
  <r>
    <x v="1"/>
    <x v="0"/>
    <n v="58000735"/>
    <x v="829"/>
    <d v="2021-09-29T00:00:00"/>
    <x v="2"/>
    <n v="7000125599"/>
    <n v="68"/>
    <x v="2"/>
    <x v="0"/>
    <n v="67.319999999999993"/>
    <n v="7.7487000000000004"/>
    <n v="521.64248399999997"/>
    <x v="8"/>
    <x v="5"/>
    <s v="Linie 23"/>
    <n v="5023"/>
  </r>
  <r>
    <x v="1"/>
    <x v="0"/>
    <n v="58000746"/>
    <x v="253"/>
    <d v="2021-09-29T00:00:00"/>
    <x v="2"/>
    <n v="7000125695"/>
    <n v="204"/>
    <x v="2"/>
    <x v="0"/>
    <n v="201.96"/>
    <n v="6.7253999999999996"/>
    <n v="1358.261784"/>
    <x v="8"/>
    <x v="5"/>
    <s v="Linie 21"/>
    <n v="5021"/>
  </r>
  <r>
    <x v="1"/>
    <x v="0"/>
    <n v="58000756"/>
    <x v="794"/>
    <d v="2021-09-29T00:00:00"/>
    <x v="2"/>
    <n v="7000125769"/>
    <n v="204"/>
    <x v="2"/>
    <x v="0"/>
    <n v="204"/>
    <n v="11.058299999999999"/>
    <n v="2255.8932"/>
    <x v="8"/>
    <x v="5"/>
    <s v="Linie 20"/>
    <n v="5020"/>
  </r>
  <r>
    <x v="1"/>
    <x v="0"/>
    <n v="58000758"/>
    <x v="255"/>
    <d v="2021-09-29T00:00:00"/>
    <x v="2"/>
    <n v="7000125696"/>
    <n v="204"/>
    <x v="2"/>
    <x v="0"/>
    <n v="201.96"/>
    <n v="6.7018000000000004"/>
    <n v="1353.4955279999999"/>
    <x v="8"/>
    <x v="5"/>
    <s v="Linie 21"/>
    <n v="5021"/>
  </r>
  <r>
    <x v="1"/>
    <x v="0"/>
    <n v="58000831"/>
    <x v="409"/>
    <d v="2021-09-29T00:00:00"/>
    <x v="2"/>
    <n v="7000125699"/>
    <n v="424"/>
    <x v="2"/>
    <x v="0"/>
    <n v="419.76"/>
    <n v="6.665"/>
    <n v="2797.7004000000002"/>
    <x v="8"/>
    <x v="5"/>
    <s v="Linie 21"/>
    <n v="5021"/>
  </r>
  <r>
    <x v="1"/>
    <x v="0"/>
    <n v="58000835"/>
    <x v="103"/>
    <d v="2021-09-29T00:00:00"/>
    <x v="2"/>
    <n v="7000125613"/>
    <n v="748"/>
    <x v="2"/>
    <x v="0"/>
    <n v="740.52"/>
    <n v="7.7157999999999998"/>
    <n v="5713.7042160000001"/>
    <x v="8"/>
    <x v="5"/>
    <s v="Linie 23"/>
    <n v="5023"/>
  </r>
  <r>
    <x v="1"/>
    <x v="0"/>
    <n v="58000851"/>
    <x v="646"/>
    <d v="2021-09-29T00:00:00"/>
    <x v="2"/>
    <n v="7000125774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09-29T00:00:00"/>
    <x v="2"/>
    <n v="7000125775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9-29T00:00:00"/>
    <x v="2"/>
    <n v="7000125616"/>
    <n v="136"/>
    <x v="2"/>
    <x v="0"/>
    <n v="134.63999999999999"/>
    <n v="7.7413999999999996"/>
    <n v="1042.3020959999999"/>
    <x v="8"/>
    <x v="5"/>
    <s v="Linie 23"/>
    <n v="5023"/>
  </r>
  <r>
    <x v="1"/>
    <x v="0"/>
    <n v="58000875"/>
    <x v="264"/>
    <d v="2021-09-29T00:00:00"/>
    <x v="2"/>
    <n v="7000125394"/>
    <n v="1197"/>
    <x v="2"/>
    <x v="2"/>
    <n v="3794.49"/>
    <n v="22.799299999999999"/>
    <n v="27290.7621"/>
    <x v="7"/>
    <x v="4"/>
    <s v="Subunternehmer"/>
    <n v="9999"/>
  </r>
  <r>
    <x v="1"/>
    <x v="0"/>
    <n v="58000885"/>
    <x v="265"/>
    <d v="2021-09-29T00:00:00"/>
    <x v="2"/>
    <n v="7000125777"/>
    <n v="544"/>
    <x v="2"/>
    <x v="0"/>
    <n v="598.4"/>
    <n v="6.5925000000000002"/>
    <n v="3944.9520000000002"/>
    <x v="8"/>
    <x v="5"/>
    <s v="Linie 20"/>
    <n v="5020"/>
  </r>
  <r>
    <x v="1"/>
    <x v="0"/>
    <n v="58000888"/>
    <x v="724"/>
    <d v="2021-09-29T00:00:00"/>
    <x v="2"/>
    <n v="7000125701"/>
    <n v="408"/>
    <x v="2"/>
    <x v="0"/>
    <n v="403.92"/>
    <n v="6.7248000000000001"/>
    <n v="2716.2812159999999"/>
    <x v="8"/>
    <x v="5"/>
    <s v="Linie 21"/>
    <n v="5021"/>
  </r>
  <r>
    <x v="1"/>
    <x v="0"/>
    <n v="58000895"/>
    <x v="412"/>
    <d v="2021-09-29T00:00:00"/>
    <x v="2"/>
    <n v="7000125780"/>
    <n v="1088"/>
    <x v="2"/>
    <x v="0"/>
    <n v="1088"/>
    <n v="11.069900000000001"/>
    <n v="12044.0512"/>
    <x v="8"/>
    <x v="5"/>
    <s v="Linie 20"/>
    <n v="5020"/>
  </r>
  <r>
    <x v="1"/>
    <x v="0"/>
    <n v="58000899"/>
    <x v="755"/>
    <d v="2021-09-29T00:00:00"/>
    <x v="2"/>
    <n v="7000125623"/>
    <n v="544"/>
    <x v="2"/>
    <x v="0"/>
    <n v="538.55999999999995"/>
    <n v="7.7389000000000001"/>
    <n v="4167.8619840000001"/>
    <x v="8"/>
    <x v="5"/>
    <s v="Linie 23"/>
    <n v="5023"/>
  </r>
  <r>
    <x v="1"/>
    <x v="0"/>
    <n v="58000900"/>
    <x v="866"/>
    <d v="2021-09-29T00:00:00"/>
    <x v="2"/>
    <n v="7000125920"/>
    <n v="81"/>
    <x v="2"/>
    <x v="2"/>
    <n v="194.4"/>
    <n v="23.767299999999999"/>
    <n v="1925.1513"/>
    <x v="7"/>
    <x v="4"/>
    <s v="Subunternehmer"/>
    <n v="9999"/>
  </r>
  <r>
    <x v="1"/>
    <x v="0"/>
    <n v="58000942"/>
    <x v="271"/>
    <d v="2021-09-29T00:00:00"/>
    <x v="2"/>
    <n v="7000125713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9-29T00:00:00"/>
    <x v="2"/>
    <n v="7000125782"/>
    <n v="170"/>
    <x v="2"/>
    <x v="0"/>
    <n v="187"/>
    <n v="6.5768000000000004"/>
    <n v="1229.8616"/>
    <x v="8"/>
    <x v="5"/>
    <s v="Linie 20"/>
    <n v="5020"/>
  </r>
  <r>
    <x v="1"/>
    <x v="0"/>
    <n v="58000951"/>
    <x v="274"/>
    <d v="2021-09-29T00:00:00"/>
    <x v="2"/>
    <n v="7000125715"/>
    <n v="136"/>
    <x v="2"/>
    <x v="0"/>
    <n v="134.63999999999999"/>
    <n v="6.7297000000000002"/>
    <n v="906.08680800000002"/>
    <x v="8"/>
    <x v="5"/>
    <s v="Linie 21"/>
    <n v="5021"/>
  </r>
  <r>
    <x v="1"/>
    <x v="0"/>
    <n v="58000956"/>
    <x v="416"/>
    <d v="2021-09-29T00:00:00"/>
    <x v="2"/>
    <n v="7000125627"/>
    <n v="68"/>
    <x v="2"/>
    <x v="0"/>
    <n v="67.319999999999993"/>
    <n v="7.7389000000000001"/>
    <n v="520.98274800000002"/>
    <x v="8"/>
    <x v="5"/>
    <s v="Linie 23"/>
    <n v="5023"/>
  </r>
  <r>
    <x v="1"/>
    <x v="0"/>
    <n v="58000960"/>
    <x v="276"/>
    <d v="2021-09-29T00:00:00"/>
    <x v="2"/>
    <n v="7000125783"/>
    <n v="136"/>
    <x v="2"/>
    <x v="0"/>
    <n v="149.6"/>
    <n v="6.5747999999999998"/>
    <n v="983.59007999999994"/>
    <x v="8"/>
    <x v="5"/>
    <s v="Linie 20"/>
    <n v="5020"/>
  </r>
  <r>
    <x v="1"/>
    <x v="0"/>
    <n v="58000961"/>
    <x v="726"/>
    <d v="2021-09-29T00:00:00"/>
    <x v="2"/>
    <n v="7000125717"/>
    <n v="204"/>
    <x v="2"/>
    <x v="0"/>
    <n v="201.96"/>
    <n v="6.6875"/>
    <n v="1350.6075000000001"/>
    <x v="8"/>
    <x v="5"/>
    <s v="Linie 21"/>
    <n v="5021"/>
  </r>
  <r>
    <x v="1"/>
    <x v="0"/>
    <n v="58000974"/>
    <x v="650"/>
    <d v="2021-09-29T00:00:00"/>
    <x v="2"/>
    <n v="7000125631"/>
    <n v="68"/>
    <x v="2"/>
    <x v="0"/>
    <n v="67.319999999999993"/>
    <n v="7.7737999999999996"/>
    <n v="523.33221600000002"/>
    <x v="8"/>
    <x v="5"/>
    <s v="Linie 23"/>
    <n v="5023"/>
  </r>
  <r>
    <x v="1"/>
    <x v="0"/>
    <n v="58000997"/>
    <x v="421"/>
    <d v="2021-09-29T00:00:00"/>
    <x v="2"/>
    <n v="7000125786"/>
    <n v="340"/>
    <x v="2"/>
    <x v="0"/>
    <n v="340"/>
    <n v="11.059100000000001"/>
    <n v="3760.0940000000001"/>
    <x v="8"/>
    <x v="5"/>
    <s v="Linie 20"/>
    <n v="5020"/>
  </r>
  <r>
    <x v="1"/>
    <x v="0"/>
    <n v="58000999"/>
    <x v="279"/>
    <d v="2021-09-29T00:00:00"/>
    <x v="2"/>
    <n v="7000125721"/>
    <n v="204"/>
    <x v="2"/>
    <x v="0"/>
    <n v="201.96"/>
    <n v="6.7214999999999998"/>
    <n v="1357.47414"/>
    <x v="8"/>
    <x v="5"/>
    <s v="Linie 21"/>
    <n v="5021"/>
  </r>
  <r>
    <x v="1"/>
    <x v="0"/>
    <n v="58001015"/>
    <x v="280"/>
    <d v="2021-09-29T00:00:00"/>
    <x v="2"/>
    <n v="7000125788"/>
    <n v="340"/>
    <x v="2"/>
    <x v="0"/>
    <n v="374"/>
    <n v="6.5904999999999996"/>
    <n v="2464.8470000000002"/>
    <x v="8"/>
    <x v="5"/>
    <s v="Linie 20"/>
    <n v="5020"/>
  </r>
  <r>
    <x v="1"/>
    <x v="0"/>
    <n v="58001028"/>
    <x v="281"/>
    <d v="2021-09-29T00:00:00"/>
    <x v="2"/>
    <n v="7000125728"/>
    <n v="68"/>
    <x v="2"/>
    <x v="0"/>
    <n v="67.319999999999993"/>
    <n v="7.2778"/>
    <n v="489.94149599999997"/>
    <x v="8"/>
    <x v="5"/>
    <s v="Linie 21"/>
    <n v="5021"/>
  </r>
  <r>
    <x v="1"/>
    <x v="0"/>
    <n v="58001031"/>
    <x v="282"/>
    <d v="2021-09-29T00:00:00"/>
    <x v="2"/>
    <n v="7000125729"/>
    <n v="408"/>
    <x v="2"/>
    <x v="0"/>
    <n v="403.92"/>
    <n v="7.2862"/>
    <n v="2943.0419040000002"/>
    <x v="8"/>
    <x v="5"/>
    <s v="Linie 21"/>
    <n v="5021"/>
  </r>
  <r>
    <x v="1"/>
    <x v="0"/>
    <n v="58001036"/>
    <x v="427"/>
    <d v="2021-09-29T00:00:00"/>
    <x v="2"/>
    <n v="7000125790"/>
    <n v="136"/>
    <x v="2"/>
    <x v="0"/>
    <n v="136"/>
    <n v="11.1112"/>
    <n v="1511.1232"/>
    <x v="8"/>
    <x v="5"/>
    <s v="Linie 20"/>
    <n v="5020"/>
  </r>
  <r>
    <x v="1"/>
    <x v="0"/>
    <n v="58001065"/>
    <x v="284"/>
    <d v="2021-09-29T00:00:00"/>
    <x v="2"/>
    <n v="7000125736"/>
    <n v="68"/>
    <x v="2"/>
    <x v="0"/>
    <n v="67.319999999999993"/>
    <n v="6.7577999999999996"/>
    <n v="454.93509599999999"/>
    <x v="8"/>
    <x v="5"/>
    <s v="Linie 21"/>
    <n v="5021"/>
  </r>
  <r>
    <x v="1"/>
    <x v="0"/>
    <n v="58001080"/>
    <x v="656"/>
    <d v="2021-09-29T00:00:00"/>
    <x v="2"/>
    <n v="7000125738"/>
    <n v="136"/>
    <x v="2"/>
    <x v="0"/>
    <n v="134.63999999999999"/>
    <n v="6.7332000000000001"/>
    <n v="906.55804799999999"/>
    <x v="8"/>
    <x v="5"/>
    <s v="Linie 21"/>
    <n v="5021"/>
  </r>
  <r>
    <x v="1"/>
    <x v="0"/>
    <n v="58001116"/>
    <x v="286"/>
    <d v="2021-09-29T00:00:00"/>
    <x v="2"/>
    <n v="7000125750"/>
    <n v="68"/>
    <x v="2"/>
    <x v="0"/>
    <n v="67.319999999999993"/>
    <n v="6.7282999999999999"/>
    <n v="452.94915600000002"/>
    <x v="8"/>
    <x v="5"/>
    <s v="Linie 21"/>
    <n v="5021"/>
  </r>
  <r>
    <x v="1"/>
    <x v="0"/>
    <n v="58001122"/>
    <x v="1070"/>
    <d v="2021-09-29T00:00:00"/>
    <x v="2"/>
    <n v="7000125796"/>
    <n v="34"/>
    <x v="2"/>
    <x v="0"/>
    <n v="34"/>
    <n v="11.082100000000001"/>
    <n v="376.79140000000001"/>
    <x v="8"/>
    <x v="5"/>
    <s v="Linie 20"/>
    <n v="5020"/>
  </r>
  <r>
    <x v="1"/>
    <x v="0"/>
    <n v="58001131"/>
    <x v="441"/>
    <d v="2021-09-29T00:00:00"/>
    <x v="2"/>
    <n v="7000125640"/>
    <n v="667"/>
    <x v="2"/>
    <x v="0"/>
    <n v="640.32000000000005"/>
    <n v="6.6844000000000001"/>
    <n v="4280.1550079999997"/>
    <x v="8"/>
    <x v="5"/>
    <s v="Linie 23"/>
    <n v="5023"/>
  </r>
  <r>
    <x v="1"/>
    <x v="0"/>
    <n v="58001132"/>
    <x v="442"/>
    <d v="2021-09-29T00:00:00"/>
    <x v="2"/>
    <n v="7000125641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09-29T00:00:00"/>
    <x v="2"/>
    <n v="7000125642"/>
    <n v="135"/>
    <x v="2"/>
    <x v="0"/>
    <n v="129.6"/>
    <n v="6.7008999999999999"/>
    <n v="868.43664000000001"/>
    <x v="8"/>
    <x v="5"/>
    <s v="Linie 23"/>
    <n v="5023"/>
  </r>
  <r>
    <x v="1"/>
    <x v="0"/>
    <n v="58001143"/>
    <x v="720"/>
    <d v="2021-09-29T00:00:00"/>
    <x v="2"/>
    <n v="7000125809"/>
    <n v="935"/>
    <x v="2"/>
    <x v="0"/>
    <n v="925.65"/>
    <n v="8.6516999999999999"/>
    <n v="8008.446105"/>
    <x v="8"/>
    <x v="5"/>
    <s v="Linie 29"/>
    <n v="5029"/>
  </r>
  <r>
    <x v="1"/>
    <x v="0"/>
    <n v="58001145"/>
    <x v="1024"/>
    <d v="2021-09-29T00:00:00"/>
    <x v="2"/>
    <n v="7000125397"/>
    <n v="28"/>
    <x v="2"/>
    <x v="2"/>
    <n v="241.92"/>
    <n v="38.322899999999997"/>
    <n v="1073.0411999999999"/>
    <x v="3"/>
    <x v="1"/>
    <s v="Linie 1"/>
    <n v="5001"/>
  </r>
  <r>
    <x v="1"/>
    <x v="0"/>
    <n v="58001146"/>
    <x v="446"/>
    <d v="2021-09-29T00:00:00"/>
    <x v="2"/>
    <n v="7000125643"/>
    <n v="170"/>
    <x v="2"/>
    <x v="0"/>
    <n v="163.19999999999999"/>
    <n v="6.7148000000000003"/>
    <n v="1095.85536"/>
    <x v="8"/>
    <x v="5"/>
    <s v="Linie 23"/>
    <n v="5023"/>
  </r>
  <r>
    <x v="1"/>
    <x v="0"/>
    <n v="58001156"/>
    <x v="448"/>
    <d v="2021-09-29T00:00:00"/>
    <x v="2"/>
    <n v="7000125644"/>
    <n v="272"/>
    <x v="2"/>
    <x v="0"/>
    <n v="261.12"/>
    <n v="6.7008999999999999"/>
    <n v="1749.739008"/>
    <x v="8"/>
    <x v="5"/>
    <s v="Linie 23"/>
    <n v="5023"/>
  </r>
  <r>
    <x v="1"/>
    <x v="0"/>
    <n v="58001159"/>
    <x v="1079"/>
    <d v="2021-09-29T00:00:00"/>
    <x v="2"/>
    <n v="7000125870"/>
    <n v="68"/>
    <x v="2"/>
    <x v="0"/>
    <n v="65.28"/>
    <n v="6.7034000000000002"/>
    <n v="437.59795200000002"/>
    <x v="8"/>
    <x v="5"/>
    <s v="Linie 23"/>
    <n v="5023"/>
  </r>
  <r>
    <x v="1"/>
    <x v="0"/>
    <n v="59000043"/>
    <x v="975"/>
    <d v="2021-09-29T00:00:00"/>
    <x v="2"/>
    <n v="7000125844"/>
    <n v="175"/>
    <x v="0"/>
    <x v="0"/>
    <n v="175"/>
    <n v="4.2535999999999996"/>
    <n v="744.38"/>
    <x v="0"/>
    <x v="0"/>
    <s v="Rohware aus-/umpacken, vorbereiten"/>
    <n v="1300"/>
  </r>
  <r>
    <x v="1"/>
    <x v="0"/>
    <n v="59500001"/>
    <x v="907"/>
    <d v="2021-09-29T00:00:00"/>
    <x v="2"/>
    <n v="7000124496"/>
    <n v="192"/>
    <x v="2"/>
    <x v="0"/>
    <n v="576"/>
    <n v="2.5142000000000002"/>
    <n v="1448.1792"/>
    <x v="3"/>
    <x v="1"/>
    <s v="Espera"/>
    <n v="5901"/>
  </r>
  <r>
    <x v="1"/>
    <x v="0"/>
    <n v="59500020"/>
    <x v="658"/>
    <d v="2021-09-29T00:00:00"/>
    <x v="2"/>
    <n v="7000125818"/>
    <n v="792"/>
    <x v="0"/>
    <x v="0"/>
    <n v="792"/>
    <n v="2.5"/>
    <n v="1980"/>
    <x v="0"/>
    <x v="0"/>
    <s v="Vacumierung"/>
    <n v="5902"/>
  </r>
  <r>
    <x v="1"/>
    <x v="0"/>
    <n v="59500028"/>
    <x v="449"/>
    <d v="2021-09-29T00:00:00"/>
    <x v="2"/>
    <n v="7000126030"/>
    <n v="2557"/>
    <x v="0"/>
    <x v="0"/>
    <n v="2557"/>
    <n v="1"/>
    <n v="2557"/>
    <x v="0"/>
    <x v="0"/>
    <s v="Vacumierung"/>
    <n v="5902"/>
  </r>
  <r>
    <x v="1"/>
    <x v="0"/>
    <n v="59500030"/>
    <x v="977"/>
    <d v="2021-09-29T00:00:00"/>
    <x v="2"/>
    <n v="7000125964"/>
    <n v="2114"/>
    <x v="0"/>
    <x v="0"/>
    <n v="2114"/>
    <n v="2"/>
    <n v="4228"/>
    <x v="0"/>
    <x v="0"/>
    <s v="Vacumierung"/>
    <n v="5902"/>
  </r>
  <r>
    <x v="1"/>
    <x v="0"/>
    <m/>
    <x v="120"/>
    <d v="2021-09-29T00:00:00"/>
    <x v="2"/>
    <n v="7000123305"/>
    <n v="0"/>
    <x v="3"/>
    <x v="3"/>
    <n v="0"/>
    <n v="0"/>
    <n v="0"/>
    <x v="0"/>
    <x v="0"/>
    <s v="Große Schneidemaschine Lachnit"/>
    <n v="1100"/>
  </r>
  <r>
    <x v="1"/>
    <x v="0"/>
    <m/>
    <x v="121"/>
    <d v="2021-09-29T00:00:00"/>
    <x v="2"/>
    <n v="7000119912"/>
    <n v="0"/>
    <x v="3"/>
    <x v="3"/>
    <n v="0"/>
    <n v="0"/>
    <n v="0"/>
    <x v="0"/>
    <x v="0"/>
    <s v="Kleine Schneidemaschine Käseteiler"/>
    <n v="1200"/>
  </r>
  <r>
    <x v="1"/>
    <x v="0"/>
    <m/>
    <x v="122"/>
    <d v="2021-09-29T00:00:00"/>
    <x v="2"/>
    <n v="7000125871"/>
    <n v="0"/>
    <x v="3"/>
    <x v="3"/>
    <n v="0"/>
    <n v="0"/>
    <n v="0"/>
    <x v="2"/>
    <x v="0"/>
    <s v="Thrun 1"/>
    <n v="2020"/>
  </r>
  <r>
    <x v="1"/>
    <x v="0"/>
    <m/>
    <x v="123"/>
    <d v="2021-09-29T00:00:00"/>
    <x v="2"/>
    <n v="7000125876"/>
    <n v="0"/>
    <x v="3"/>
    <x v="3"/>
    <n v="0"/>
    <n v="0"/>
    <n v="0"/>
    <x v="2"/>
    <x v="0"/>
    <s v="Thrun 2"/>
    <n v="2030"/>
  </r>
  <r>
    <x v="1"/>
    <x v="0"/>
    <m/>
    <x v="124"/>
    <d v="2021-09-29T00:00:00"/>
    <x v="2"/>
    <n v="7000125913"/>
    <n v="0"/>
    <x v="3"/>
    <x v="3"/>
    <n v="0"/>
    <n v="0"/>
    <n v="0"/>
    <x v="2"/>
    <x v="0"/>
    <s v="Mischer 1"/>
    <n v="2040"/>
  </r>
  <r>
    <x v="1"/>
    <x v="0"/>
    <m/>
    <x v="125"/>
    <d v="2021-09-29T00:00:00"/>
    <x v="2"/>
    <n v="7000125929"/>
    <n v="0"/>
    <x v="3"/>
    <x v="3"/>
    <n v="0"/>
    <n v="0"/>
    <n v="0"/>
    <x v="2"/>
    <x v="0"/>
    <s v="Mischer 2"/>
    <n v="2050"/>
  </r>
  <r>
    <x v="1"/>
    <x v="0"/>
    <m/>
    <x v="127"/>
    <d v="2021-09-29T00:00:00"/>
    <x v="2"/>
    <n v="7000125887"/>
    <n v="0"/>
    <x v="3"/>
    <x v="3"/>
    <n v="0"/>
    <n v="0"/>
    <n v="0"/>
    <x v="1"/>
    <x v="0"/>
    <s v="Füller unter M1"/>
    <n v="3010"/>
  </r>
  <r>
    <x v="1"/>
    <x v="0"/>
    <m/>
    <x v="128"/>
    <d v="2021-09-29T00:00:00"/>
    <x v="2"/>
    <n v="7000125908"/>
    <n v="0"/>
    <x v="3"/>
    <x v="3"/>
    <n v="0"/>
    <n v="0"/>
    <n v="0"/>
    <x v="1"/>
    <x v="0"/>
    <s v="Füller unter M2"/>
    <n v="3020"/>
  </r>
  <r>
    <x v="1"/>
    <x v="0"/>
    <m/>
    <x v="129"/>
    <d v="2021-09-29T00:00:00"/>
    <x v="2"/>
    <n v="7000125505"/>
    <n v="0"/>
    <x v="3"/>
    <x v="3"/>
    <n v="0"/>
    <n v="0"/>
    <n v="0"/>
    <x v="1"/>
    <x v="0"/>
    <s v="Füller unter Thrun 2"/>
    <n v="3030"/>
  </r>
  <r>
    <x v="1"/>
    <x v="0"/>
    <m/>
    <x v="130"/>
    <d v="2021-09-29T00:00:00"/>
    <x v="2"/>
    <n v="7000125872"/>
    <n v="0"/>
    <x v="3"/>
    <x v="3"/>
    <n v="0"/>
    <n v="0"/>
    <n v="0"/>
    <x v="1"/>
    <x v="0"/>
    <s v="Füller unter UHT"/>
    <n v="3040"/>
  </r>
  <r>
    <x v="1"/>
    <x v="0"/>
    <m/>
    <x v="132"/>
    <d v="2021-09-29T00:00:00"/>
    <x v="2"/>
    <n v="7000125797"/>
    <n v="0"/>
    <x v="3"/>
    <x v="3"/>
    <n v="0"/>
    <n v="0"/>
    <n v="0"/>
    <x v="8"/>
    <x v="5"/>
    <s v="Linie 20"/>
    <n v="5020"/>
  </r>
  <r>
    <x v="1"/>
    <x v="0"/>
    <m/>
    <x v="454"/>
    <d v="2021-09-29T00:00:00"/>
    <x v="2"/>
    <n v="7000125647"/>
    <n v="0"/>
    <x v="3"/>
    <x v="3"/>
    <n v="0"/>
    <n v="0"/>
    <n v="0"/>
    <x v="8"/>
    <x v="5"/>
    <s v="Linie 23"/>
    <n v="5023"/>
  </r>
  <r>
    <x v="1"/>
    <x v="0"/>
    <m/>
    <x v="1072"/>
    <d v="2021-09-29T00:00:00"/>
    <x v="2"/>
    <n v="7000125877"/>
    <n v="0"/>
    <x v="3"/>
    <x v="3"/>
    <n v="0"/>
    <n v="0"/>
    <n v="0"/>
    <x v="2"/>
    <x v="0"/>
    <s v="Thrun 1"/>
    <n v="2020"/>
  </r>
  <r>
    <x v="1"/>
    <x v="0"/>
    <m/>
    <x v="455"/>
    <d v="2021-09-29T00:00:00"/>
    <x v="2"/>
    <n v="7000125883"/>
    <n v="0"/>
    <x v="3"/>
    <x v="3"/>
    <n v="0"/>
    <n v="0"/>
    <n v="0"/>
    <x v="2"/>
    <x v="0"/>
    <s v="Mischer 1"/>
    <n v="2040"/>
  </r>
  <r>
    <x v="1"/>
    <x v="0"/>
    <m/>
    <x v="456"/>
    <d v="2021-09-29T00:00:00"/>
    <x v="2"/>
    <n v="7000125884"/>
    <n v="0"/>
    <x v="3"/>
    <x v="3"/>
    <n v="0"/>
    <n v="0"/>
    <n v="0"/>
    <x v="1"/>
    <x v="0"/>
    <s v="Füller unter M1"/>
    <n v="3010"/>
  </r>
  <r>
    <x v="1"/>
    <x v="0"/>
    <m/>
    <x v="1080"/>
    <d v="2021-09-29T00:00:00"/>
    <x v="2"/>
    <n v="7000125878"/>
    <n v="0"/>
    <x v="3"/>
    <x v="3"/>
    <n v="0"/>
    <n v="0"/>
    <n v="0"/>
    <x v="1"/>
    <x v="0"/>
    <s v="Füller unter UHT"/>
    <n v="3040"/>
  </r>
  <r>
    <x v="1"/>
    <x v="0"/>
    <m/>
    <x v="662"/>
    <d v="2021-09-29T00:00:00"/>
    <x v="2"/>
    <n v="7000125367"/>
    <n v="0"/>
    <x v="3"/>
    <x v="3"/>
    <n v="0"/>
    <n v="0"/>
    <n v="0"/>
    <x v="5"/>
    <x v="2"/>
    <s v="Linie 31"/>
    <n v="5031"/>
  </r>
  <r>
    <x v="1"/>
    <x v="0"/>
    <n v="23500036"/>
    <x v="138"/>
    <d v="2021-09-30T00:00:00"/>
    <x v="2"/>
    <n v="7000126017"/>
    <n v="2823"/>
    <x v="0"/>
    <x v="0"/>
    <n v="2823"/>
    <n v="3.3168000000000002"/>
    <n v="9363.3263999999999"/>
    <x v="0"/>
    <x v="0"/>
    <s v="Kleine Schneidemaschine Käseteiler"/>
    <n v="1200"/>
  </r>
  <r>
    <x v="1"/>
    <x v="0"/>
    <n v="23500099"/>
    <x v="141"/>
    <d v="2021-09-30T00:00:00"/>
    <x v="2"/>
    <n v="7000126018"/>
    <n v="5157"/>
    <x v="0"/>
    <x v="0"/>
    <n v="5157"/>
    <n v="3.0956999999999999"/>
    <n v="15964.5249"/>
    <x v="0"/>
    <x v="0"/>
    <s v="Kleine Schneidemaschine Käseteiler"/>
    <n v="1200"/>
  </r>
  <r>
    <x v="1"/>
    <x v="0"/>
    <n v="23500101"/>
    <x v="886"/>
    <d v="2021-09-30T00:00:00"/>
    <x v="2"/>
    <n v="7000125921"/>
    <n v="121"/>
    <x v="0"/>
    <x v="0"/>
    <n v="121"/>
    <n v="3.0956999999999999"/>
    <n v="374.5797"/>
    <x v="0"/>
    <x v="0"/>
    <s v="Kleine Schneidemaschine Käseteiler"/>
    <n v="1200"/>
  </r>
  <r>
    <x v="1"/>
    <x v="0"/>
    <n v="23500284"/>
    <x v="1"/>
    <d v="2021-09-30T00:00:00"/>
    <x v="2"/>
    <n v="7000126321"/>
    <n v="99"/>
    <x v="0"/>
    <x v="0"/>
    <n v="99"/>
    <n v="3.9931999999999999"/>
    <n v="395.32679999999999"/>
    <x v="0"/>
    <x v="0"/>
    <s v="Schmelze Zutatenvorb."/>
    <n v="1400"/>
  </r>
  <r>
    <x v="1"/>
    <x v="0"/>
    <n v="23500302"/>
    <x v="4"/>
    <d v="2021-09-30T00:00:00"/>
    <x v="2"/>
    <n v="7000126032"/>
    <n v="390"/>
    <x v="0"/>
    <x v="0"/>
    <n v="390"/>
    <n v="5.6374000000000004"/>
    <n v="2198.5859999999998"/>
    <x v="0"/>
    <x v="0"/>
    <s v="Holac Zutatenvorbereitung"/>
    <n v="1410"/>
  </r>
  <r>
    <x v="1"/>
    <x v="0"/>
    <n v="23500305"/>
    <x v="4"/>
    <d v="2021-09-30T00:00:00"/>
    <x v="2"/>
    <n v="7000126033"/>
    <n v="248.5"/>
    <x v="0"/>
    <x v="0"/>
    <n v="248.5"/>
    <n v="4.4934000000000003"/>
    <n v="1116.6098999999999"/>
    <x v="0"/>
    <x v="0"/>
    <s v="Holac Zutatenvorbereitung"/>
    <n v="1410"/>
  </r>
  <r>
    <x v="1"/>
    <x v="0"/>
    <n v="23500354"/>
    <x v="7"/>
    <d v="2021-09-30T00:00:00"/>
    <x v="2"/>
    <n v="7000126034"/>
    <n v="142"/>
    <x v="0"/>
    <x v="0"/>
    <n v="142"/>
    <n v="4.5490000000000004"/>
    <n v="645.95799999999997"/>
    <x v="0"/>
    <x v="0"/>
    <s v="Holac Zutatenvorbereitung"/>
    <n v="1410"/>
  </r>
  <r>
    <x v="1"/>
    <x v="0"/>
    <n v="23500396"/>
    <x v="147"/>
    <d v="2021-09-30T00:00:00"/>
    <x v="2"/>
    <n v="7000125049"/>
    <n v="100"/>
    <x v="0"/>
    <x v="0"/>
    <n v="100"/>
    <n v="8.2918000000000003"/>
    <n v="829.18"/>
    <x v="4"/>
    <x v="1"/>
    <s v="Röstofen"/>
    <n v="5420"/>
  </r>
  <r>
    <x v="1"/>
    <x v="0"/>
    <n v="23500440"/>
    <x v="888"/>
    <d v="2021-09-30T00:00:00"/>
    <x v="2"/>
    <n v="7000125922"/>
    <n v="100"/>
    <x v="0"/>
    <x v="0"/>
    <n v="100"/>
    <n v="3.9664000000000001"/>
    <n v="396.64"/>
    <x v="0"/>
    <x v="0"/>
    <s v="Kleine Schneidemaschine Käseteiler"/>
    <n v="1200"/>
  </r>
  <r>
    <x v="1"/>
    <x v="0"/>
    <n v="23500525"/>
    <x v="148"/>
    <d v="2021-09-30T00:00:00"/>
    <x v="2"/>
    <n v="7000126019"/>
    <n v="693"/>
    <x v="0"/>
    <x v="0"/>
    <n v="693"/>
    <n v="3.3622999999999998"/>
    <n v="2330.0738999999999"/>
    <x v="0"/>
    <x v="0"/>
    <s v="Kleine Schneidemaschine Käseteiler"/>
    <n v="1200"/>
  </r>
  <r>
    <x v="1"/>
    <x v="0"/>
    <n v="23500551"/>
    <x v="11"/>
    <d v="2021-09-30T00:00:00"/>
    <x v="2"/>
    <n v="7000126285"/>
    <n v="0"/>
    <x v="0"/>
    <x v="0"/>
    <n v="0"/>
    <n v="5.1581000000000001"/>
    <n v="0"/>
    <x v="0"/>
    <x v="0"/>
    <s v="Große Schneidemaschine Lachnit"/>
    <n v="1100"/>
  </r>
  <r>
    <x v="1"/>
    <x v="0"/>
    <n v="23500551"/>
    <x v="11"/>
    <d v="2021-09-30T00:00:00"/>
    <x v="2"/>
    <n v="7000126286"/>
    <n v="164.6"/>
    <x v="0"/>
    <x v="0"/>
    <n v="164.6"/>
    <n v="5.1581000000000001"/>
    <n v="849.02326000000005"/>
    <x v="0"/>
    <x v="0"/>
    <s v="Große Schneidemaschine Lachnit"/>
    <n v="1100"/>
  </r>
  <r>
    <x v="1"/>
    <x v="0"/>
    <n v="29600002"/>
    <x v="461"/>
    <d v="2021-09-30T00:00:00"/>
    <x v="2"/>
    <n v="7000126385"/>
    <n v="1064"/>
    <x v="0"/>
    <x v="0"/>
    <n v="1064"/>
    <n v="2"/>
    <n v="2128"/>
    <x v="0"/>
    <x v="0"/>
    <s v="Rohware aus-/umpacken, vorbereiten"/>
    <n v="1300"/>
  </r>
  <r>
    <x v="1"/>
    <x v="0"/>
    <n v="29600003"/>
    <x v="150"/>
    <d v="2021-09-30T00:00:00"/>
    <x v="2"/>
    <n v="7000126436"/>
    <n v="2244"/>
    <x v="0"/>
    <x v="0"/>
    <n v="2244"/>
    <n v="2.0516999999999999"/>
    <n v="4604.0147999999999"/>
    <x v="0"/>
    <x v="0"/>
    <s v="Rohware aus-/umpacken, vorbereiten"/>
    <n v="1300"/>
  </r>
  <r>
    <x v="1"/>
    <x v="0"/>
    <n v="29600005"/>
    <x v="151"/>
    <d v="2021-09-30T00:00:00"/>
    <x v="2"/>
    <n v="7000126459"/>
    <n v="1282.1400000000001"/>
    <x v="0"/>
    <x v="0"/>
    <n v="1282.1400000000001"/>
    <n v="2"/>
    <n v="2564.2800000000002"/>
    <x v="0"/>
    <x v="0"/>
    <s v="Rohware aus-/umpacken, vorbereiten"/>
    <n v="1300"/>
  </r>
  <r>
    <x v="1"/>
    <x v="0"/>
    <n v="29600006"/>
    <x v="462"/>
    <d v="2021-09-30T00:00:00"/>
    <x v="2"/>
    <n v="7000125989"/>
    <n v="353"/>
    <x v="0"/>
    <x v="0"/>
    <n v="353"/>
    <n v="1.5"/>
    <n v="529.5"/>
    <x v="0"/>
    <x v="0"/>
    <s v="Rohware aus-/umpacken, vorbereiten"/>
    <n v="1300"/>
  </r>
  <r>
    <x v="1"/>
    <x v="0"/>
    <n v="29600007"/>
    <x v="152"/>
    <d v="2021-09-30T00:00:00"/>
    <x v="2"/>
    <n v="7000126388"/>
    <n v="418"/>
    <x v="0"/>
    <x v="0"/>
    <n v="418"/>
    <n v="0.5"/>
    <n v="209"/>
    <x v="0"/>
    <x v="0"/>
    <s v="Rohware aus-/umpacken, vorbereiten"/>
    <n v="1300"/>
  </r>
  <r>
    <x v="1"/>
    <x v="0"/>
    <n v="29600009"/>
    <x v="303"/>
    <d v="2021-09-30T00:00:00"/>
    <x v="2"/>
    <n v="7000126389"/>
    <n v="234"/>
    <x v="0"/>
    <x v="0"/>
    <n v="234"/>
    <n v="0.98950000000000005"/>
    <n v="231.54300000000001"/>
    <x v="0"/>
    <x v="0"/>
    <s v="Rohware aus-/umpacken, vorbereiten"/>
    <n v="1300"/>
  </r>
  <r>
    <x v="1"/>
    <x v="0"/>
    <n v="29600016"/>
    <x v="889"/>
    <d v="2021-09-30T00:00:00"/>
    <x v="2"/>
    <n v="7000125993"/>
    <n v="54"/>
    <x v="0"/>
    <x v="0"/>
    <n v="54"/>
    <n v="1"/>
    <n v="54"/>
    <x v="0"/>
    <x v="0"/>
    <s v="Rohware aus-/umpacken, vorbereiten"/>
    <n v="1300"/>
  </r>
  <r>
    <x v="1"/>
    <x v="0"/>
    <n v="29600017"/>
    <x v="804"/>
    <d v="2021-09-30T00:00:00"/>
    <x v="2"/>
    <n v="7000125974"/>
    <n v="202"/>
    <x v="0"/>
    <x v="0"/>
    <n v="202"/>
    <n v="0.5"/>
    <n v="101"/>
    <x v="0"/>
    <x v="0"/>
    <s v="Rohware aus-/umpacken, vorbereiten"/>
    <n v="1300"/>
  </r>
  <r>
    <x v="1"/>
    <x v="0"/>
    <n v="29600021"/>
    <x v="934"/>
    <d v="2021-09-30T00:00:00"/>
    <x v="2"/>
    <n v="7000126391"/>
    <n v="29"/>
    <x v="0"/>
    <x v="0"/>
    <n v="29"/>
    <n v="0.5"/>
    <n v="14.5"/>
    <x v="0"/>
    <x v="0"/>
    <s v="Rohware aus-/umpacken, vorbereiten"/>
    <n v="1300"/>
  </r>
  <r>
    <x v="1"/>
    <x v="0"/>
    <n v="29600022"/>
    <x v="879"/>
    <d v="2021-09-30T00:00:00"/>
    <x v="2"/>
    <n v="7000126392"/>
    <n v="97"/>
    <x v="0"/>
    <x v="0"/>
    <n v="97"/>
    <n v="0.5"/>
    <n v="48.5"/>
    <x v="0"/>
    <x v="0"/>
    <s v="Rohware aus-/umpacken, vorbereiten"/>
    <n v="1300"/>
  </r>
  <r>
    <x v="1"/>
    <x v="0"/>
    <n v="29600023"/>
    <x v="466"/>
    <d v="2021-09-30T00:00:00"/>
    <x v="2"/>
    <n v="7000126403"/>
    <n v="397"/>
    <x v="0"/>
    <x v="0"/>
    <n v="397"/>
    <n v="0.98"/>
    <n v="389.06"/>
    <x v="0"/>
    <x v="0"/>
    <s v="Rohware aus-/umpacken, vorbereiten"/>
    <n v="1300"/>
  </r>
  <r>
    <x v="1"/>
    <x v="0"/>
    <n v="29600026"/>
    <x v="155"/>
    <d v="2021-09-30T00:00:00"/>
    <x v="2"/>
    <n v="7000125980"/>
    <n v="288"/>
    <x v="0"/>
    <x v="0"/>
    <n v="288"/>
    <n v="0.5"/>
    <n v="144"/>
    <x v="0"/>
    <x v="0"/>
    <s v="Rohware aus-/umpacken, vorbereiten"/>
    <n v="1300"/>
  </r>
  <r>
    <x v="1"/>
    <x v="0"/>
    <n v="29600027"/>
    <x v="606"/>
    <d v="2021-09-30T00:00:00"/>
    <x v="2"/>
    <n v="7000126393"/>
    <n v="100"/>
    <x v="0"/>
    <x v="0"/>
    <n v="100"/>
    <n v="0.93210000000000004"/>
    <n v="93.21"/>
    <x v="0"/>
    <x v="0"/>
    <s v="Rohware aus-/umpacken, vorbereiten"/>
    <n v="1300"/>
  </r>
  <r>
    <x v="1"/>
    <x v="0"/>
    <n v="29600028"/>
    <x v="607"/>
    <d v="2021-09-30T00:00:00"/>
    <x v="2"/>
    <n v="7000126394"/>
    <n v="473"/>
    <x v="0"/>
    <x v="0"/>
    <n v="473"/>
    <n v="0.5"/>
    <n v="236.5"/>
    <x v="0"/>
    <x v="0"/>
    <s v="Rohware aus-/umpacken, vorbereiten"/>
    <n v="1300"/>
  </r>
  <r>
    <x v="1"/>
    <x v="0"/>
    <n v="29600030"/>
    <x v="157"/>
    <d v="2021-09-30T00:00:00"/>
    <x v="2"/>
    <n v="7000126395"/>
    <n v="216"/>
    <x v="0"/>
    <x v="0"/>
    <n v="216"/>
    <n v="0.57399999999999995"/>
    <n v="123.98399999999999"/>
    <x v="0"/>
    <x v="0"/>
    <s v="Rohware aus-/umpacken, vorbereiten"/>
    <n v="1300"/>
  </r>
  <r>
    <x v="1"/>
    <x v="0"/>
    <n v="31000169"/>
    <x v="158"/>
    <d v="2021-09-30T00:00:00"/>
    <x v="2"/>
    <n v="7000125985"/>
    <n v="3117"/>
    <x v="1"/>
    <x v="1"/>
    <n v="6015.81"/>
    <n v="5.9943999999999997"/>
    <n v="18684.5448"/>
    <x v="1"/>
    <x v="0"/>
    <s v="Füller unter Thrun 2"/>
    <n v="3030"/>
  </r>
  <r>
    <x v="1"/>
    <x v="0"/>
    <n v="31900001"/>
    <x v="159"/>
    <d v="2021-09-30T00:00:00"/>
    <x v="2"/>
    <n v="7000125323"/>
    <n v="198"/>
    <x v="1"/>
    <x v="1"/>
    <n v="1425.6"/>
    <n v="16.223700000000001"/>
    <n v="3212.2926000000002"/>
    <x v="2"/>
    <x v="0"/>
    <s v="Füller unter UMSK 130"/>
    <n v="3100"/>
  </r>
  <r>
    <x v="1"/>
    <x v="0"/>
    <n v="31900002"/>
    <x v="14"/>
    <d v="2021-09-30T00:00:00"/>
    <x v="2"/>
    <n v="7000125321"/>
    <n v="296"/>
    <x v="1"/>
    <x v="1"/>
    <n v="2131.1999999999998"/>
    <n v="17.989799999999999"/>
    <n v="5324.9808000000003"/>
    <x v="2"/>
    <x v="0"/>
    <s v="Füller unter UMSK 130"/>
    <n v="3100"/>
  </r>
  <r>
    <x v="1"/>
    <x v="0"/>
    <n v="32000022"/>
    <x v="15"/>
    <d v="2021-09-30T00:00:00"/>
    <x v="2"/>
    <n v="7000126023"/>
    <n v="189"/>
    <x v="1"/>
    <x v="1"/>
    <n v="1266.3"/>
    <n v="20.6524"/>
    <n v="3903.3036000000002"/>
    <x v="1"/>
    <x v="0"/>
    <s v="Füller unter M2"/>
    <n v="3020"/>
  </r>
  <r>
    <x v="1"/>
    <x v="0"/>
    <n v="32000027"/>
    <x v="161"/>
    <d v="2021-09-30T00:00:00"/>
    <x v="2"/>
    <n v="7000126061"/>
    <n v="861"/>
    <x v="1"/>
    <x v="1"/>
    <n v="8007.3"/>
    <n v="27.664999999999999"/>
    <n v="23819.564999999999"/>
    <x v="1"/>
    <x v="0"/>
    <s v="Füller unter M1"/>
    <n v="3010"/>
  </r>
  <r>
    <x v="1"/>
    <x v="0"/>
    <n v="32000029"/>
    <x v="541"/>
    <d v="2021-09-30T00:00:00"/>
    <x v="2"/>
    <n v="7000126062"/>
    <n v="512"/>
    <x v="1"/>
    <x v="1"/>
    <n v="3430.4"/>
    <n v="19.2867"/>
    <n v="9874.7903999999999"/>
    <x v="1"/>
    <x v="0"/>
    <s v="Füller unter M1"/>
    <n v="3010"/>
  </r>
  <r>
    <x v="1"/>
    <x v="0"/>
    <n v="32000037"/>
    <x v="469"/>
    <d v="2021-09-30T00:00:00"/>
    <x v="2"/>
    <n v="7000126063"/>
    <n v="592"/>
    <x v="1"/>
    <x v="1"/>
    <n v="4972.8"/>
    <n v="24.093499999999999"/>
    <n v="14263.352000000001"/>
    <x v="1"/>
    <x v="0"/>
    <s v="Füller unter M1"/>
    <n v="3010"/>
  </r>
  <r>
    <x v="1"/>
    <x v="0"/>
    <n v="32000049"/>
    <x v="16"/>
    <d v="2021-09-30T00:00:00"/>
    <x v="2"/>
    <n v="7000126075"/>
    <n v="1626"/>
    <x v="1"/>
    <x v="1"/>
    <n v="11707.2"/>
    <n v="19.3871"/>
    <n v="31523.424599999998"/>
    <x v="1"/>
    <x v="0"/>
    <s v="Füller unter M1"/>
    <n v="3010"/>
  </r>
  <r>
    <x v="1"/>
    <x v="0"/>
    <n v="32000065"/>
    <x v="162"/>
    <d v="2021-09-30T00:00:00"/>
    <x v="2"/>
    <n v="7000126010"/>
    <n v="280"/>
    <x v="1"/>
    <x v="1"/>
    <n v="2604"/>
    <n v="27.1145"/>
    <n v="7592.06"/>
    <x v="1"/>
    <x v="0"/>
    <s v="Füller unter M2"/>
    <n v="3020"/>
  </r>
  <r>
    <x v="1"/>
    <x v="0"/>
    <n v="32000068"/>
    <x v="163"/>
    <d v="2021-09-30T00:00:00"/>
    <x v="2"/>
    <n v="7000126011"/>
    <n v="1017"/>
    <x v="1"/>
    <x v="1"/>
    <n v="10170"/>
    <n v="32.257899999999999"/>
    <n v="32806.284299999999"/>
    <x v="1"/>
    <x v="0"/>
    <s v="Füller unter M2"/>
    <n v="3020"/>
  </r>
  <r>
    <x v="1"/>
    <x v="0"/>
    <n v="32000095"/>
    <x v="982"/>
    <d v="2021-09-30T00:00:00"/>
    <x v="2"/>
    <n v="7000125949"/>
    <n v="560"/>
    <x v="1"/>
    <x v="1"/>
    <n v="840"/>
    <n v="6.0629"/>
    <n v="3395.2240000000002"/>
    <x v="0"/>
    <x v="0"/>
    <s v="Große Schneidemaschine Lachnit"/>
    <n v="1100"/>
  </r>
  <r>
    <x v="1"/>
    <x v="0"/>
    <n v="32000096"/>
    <x v="770"/>
    <d v="2021-09-30T00:00:00"/>
    <x v="2"/>
    <n v="7000125950"/>
    <n v="1400"/>
    <x v="1"/>
    <x v="1"/>
    <n v="2100"/>
    <n v="5.1086"/>
    <n v="7152.04"/>
    <x v="0"/>
    <x v="0"/>
    <s v="Große Schneidemaschine Lachnit"/>
    <n v="1100"/>
  </r>
  <r>
    <x v="1"/>
    <x v="0"/>
    <n v="32000106"/>
    <x v="677"/>
    <d v="2021-09-30T00:00:00"/>
    <x v="2"/>
    <n v="7000126012"/>
    <n v="398"/>
    <x v="1"/>
    <x v="1"/>
    <n v="2865.6"/>
    <n v="21.9801"/>
    <n v="8748.0797999999995"/>
    <x v="1"/>
    <x v="0"/>
    <s v="Füller unter M2"/>
    <n v="3020"/>
  </r>
  <r>
    <x v="1"/>
    <x v="0"/>
    <n v="35000166"/>
    <x v="166"/>
    <d v="2021-09-30T00:00:00"/>
    <x v="2"/>
    <n v="7000126067"/>
    <n v="7800"/>
    <x v="0"/>
    <x v="0"/>
    <n v="7800"/>
    <n v="2.8315999999999999"/>
    <n v="22086.48"/>
    <x v="2"/>
    <x v="0"/>
    <s v="Mischer 1"/>
    <n v="2040"/>
  </r>
  <r>
    <x v="1"/>
    <x v="0"/>
    <n v="35000166"/>
    <x v="166"/>
    <d v="2021-09-30T00:00:00"/>
    <x v="2"/>
    <n v="7000126067"/>
    <n v="7800"/>
    <x v="0"/>
    <x v="0"/>
    <n v="7800"/>
    <n v="2.8315999999999999"/>
    <n v="22086.48"/>
    <x v="2"/>
    <x v="0"/>
    <s v="Wolf M1"/>
    <n v="2070"/>
  </r>
  <r>
    <x v="1"/>
    <x v="0"/>
    <n v="35000168"/>
    <x v="471"/>
    <d v="2021-09-30T00:00:00"/>
    <x v="2"/>
    <n v="7000126068"/>
    <n v="8100"/>
    <x v="0"/>
    <x v="0"/>
    <n v="8100"/>
    <n v="2.7238000000000002"/>
    <n v="22062.78"/>
    <x v="2"/>
    <x v="0"/>
    <s v="Mischer 1"/>
    <n v="2040"/>
  </r>
  <r>
    <x v="1"/>
    <x v="0"/>
    <n v="35000168"/>
    <x v="471"/>
    <d v="2021-09-30T00:00:00"/>
    <x v="2"/>
    <n v="7000126068"/>
    <n v="8100"/>
    <x v="0"/>
    <x v="0"/>
    <n v="8100"/>
    <n v="2.7238000000000002"/>
    <n v="22062.78"/>
    <x v="2"/>
    <x v="0"/>
    <s v="Wolf M1"/>
    <n v="2070"/>
  </r>
  <r>
    <x v="1"/>
    <x v="0"/>
    <n v="35000184"/>
    <x v="26"/>
    <d v="2021-09-30T00:00:00"/>
    <x v="2"/>
    <n v="7000126026"/>
    <n v="1200"/>
    <x v="0"/>
    <x v="0"/>
    <n v="1200"/>
    <n v="2.9257"/>
    <n v="3510.84"/>
    <x v="2"/>
    <x v="0"/>
    <s v="Mischer 2"/>
    <n v="2050"/>
  </r>
  <r>
    <x v="1"/>
    <x v="0"/>
    <n v="35000184"/>
    <x v="26"/>
    <d v="2021-09-30T00:00:00"/>
    <x v="2"/>
    <n v="7000126026"/>
    <n v="1200"/>
    <x v="0"/>
    <x v="0"/>
    <n v="1200"/>
    <n v="2.9257"/>
    <n v="3510.84"/>
    <x v="2"/>
    <x v="0"/>
    <s v="Wolf M2"/>
    <n v="2080"/>
  </r>
  <r>
    <x v="1"/>
    <x v="0"/>
    <n v="35000186"/>
    <x v="168"/>
    <d v="2021-09-30T00:00:00"/>
    <x v="2"/>
    <n v="7000126025"/>
    <n v="2400"/>
    <x v="0"/>
    <x v="0"/>
    <n v="2400"/>
    <n v="2.7725"/>
    <n v="6654"/>
    <x v="2"/>
    <x v="0"/>
    <s v="Mischer 2"/>
    <n v="2050"/>
  </r>
  <r>
    <x v="1"/>
    <x v="0"/>
    <n v="35000186"/>
    <x v="168"/>
    <d v="2021-09-30T00:00:00"/>
    <x v="2"/>
    <n v="7000126025"/>
    <n v="2400"/>
    <x v="0"/>
    <x v="0"/>
    <n v="2400"/>
    <n v="2.7725"/>
    <n v="6654"/>
    <x v="2"/>
    <x v="0"/>
    <s v="Wolf M2"/>
    <n v="2080"/>
  </r>
  <r>
    <x v="1"/>
    <x v="0"/>
    <n v="35000268"/>
    <x v="170"/>
    <d v="2021-09-30T00:00:00"/>
    <x v="2"/>
    <n v="7000125997"/>
    <n v="5000"/>
    <x v="0"/>
    <x v="0"/>
    <n v="5000"/>
    <n v="2.5105"/>
    <n v="12552.5"/>
    <x v="2"/>
    <x v="0"/>
    <s v="Thrun 2"/>
    <n v="2030"/>
  </r>
  <r>
    <x v="1"/>
    <x v="0"/>
    <n v="35000268"/>
    <x v="170"/>
    <d v="2021-09-30T00:00:00"/>
    <x v="2"/>
    <n v="7000125997"/>
    <n v="5000"/>
    <x v="0"/>
    <x v="0"/>
    <n v="5000"/>
    <n v="2.5105"/>
    <n v="12552.5"/>
    <x v="2"/>
    <x v="0"/>
    <s v="Wolf Th2"/>
    <n v="2090"/>
  </r>
  <r>
    <x v="1"/>
    <x v="0"/>
    <n v="35000282"/>
    <x v="29"/>
    <d v="2021-09-30T00:00:00"/>
    <x v="2"/>
    <n v="7000126295"/>
    <n v="12000"/>
    <x v="0"/>
    <x v="0"/>
    <n v="12000"/>
    <n v="2.5482999999999998"/>
    <n v="30579.599999999999"/>
    <x v="2"/>
    <x v="0"/>
    <s v="Mischer 1"/>
    <n v="2040"/>
  </r>
  <r>
    <x v="1"/>
    <x v="0"/>
    <n v="35000282"/>
    <x v="29"/>
    <d v="2021-09-30T00:00:00"/>
    <x v="2"/>
    <n v="7000126295"/>
    <n v="12000"/>
    <x v="0"/>
    <x v="0"/>
    <n v="12000"/>
    <n v="2.5482999999999998"/>
    <n v="30579.599999999999"/>
    <x v="2"/>
    <x v="0"/>
    <s v="Wolf M1"/>
    <n v="2070"/>
  </r>
  <r>
    <x v="1"/>
    <x v="0"/>
    <n v="35000314"/>
    <x v="171"/>
    <d v="2021-09-30T00:00:00"/>
    <x v="2"/>
    <n v="7000126020"/>
    <n v="10500"/>
    <x v="0"/>
    <x v="0"/>
    <n v="10500"/>
    <n v="3.0869"/>
    <n v="32412.45"/>
    <x v="2"/>
    <x v="0"/>
    <s v="Mischer 2"/>
    <n v="2050"/>
  </r>
  <r>
    <x v="1"/>
    <x v="0"/>
    <n v="35000314"/>
    <x v="171"/>
    <d v="2021-09-30T00:00:00"/>
    <x v="2"/>
    <n v="7000126020"/>
    <n v="10500"/>
    <x v="0"/>
    <x v="0"/>
    <n v="10500"/>
    <n v="3.0869"/>
    <n v="32412.45"/>
    <x v="2"/>
    <x v="0"/>
    <s v="Wolf M2"/>
    <n v="2080"/>
  </r>
  <r>
    <x v="1"/>
    <x v="0"/>
    <n v="35000350"/>
    <x v="32"/>
    <d v="2021-09-30T00:00:00"/>
    <x v="2"/>
    <n v="7000126021"/>
    <n v="2700"/>
    <x v="0"/>
    <x v="0"/>
    <n v="2700"/>
    <n v="2.9060000000000001"/>
    <n v="7846.2"/>
    <x v="2"/>
    <x v="0"/>
    <s v="Mischer 2"/>
    <n v="2050"/>
  </r>
  <r>
    <x v="1"/>
    <x v="0"/>
    <n v="35000350"/>
    <x v="32"/>
    <d v="2021-09-30T00:00:00"/>
    <x v="2"/>
    <n v="7000126021"/>
    <n v="2700"/>
    <x v="0"/>
    <x v="0"/>
    <n v="2700"/>
    <n v="2.9060000000000001"/>
    <n v="7846.2"/>
    <x v="2"/>
    <x v="0"/>
    <s v="Wolf M2"/>
    <n v="2080"/>
  </r>
  <r>
    <x v="1"/>
    <x v="0"/>
    <n v="35900002"/>
    <x v="173"/>
    <d v="2021-09-30T00:00:00"/>
    <x v="2"/>
    <n v="7000125981"/>
    <n v="1440"/>
    <x v="0"/>
    <x v="0"/>
    <n v="1440"/>
    <n v="2.0203000000000002"/>
    <n v="2909.232"/>
    <x v="2"/>
    <x v="0"/>
    <s v="Stephan UMSK 130"/>
    <n v="2100"/>
  </r>
  <r>
    <x v="1"/>
    <x v="0"/>
    <n v="35900003"/>
    <x v="34"/>
    <d v="2021-09-30T00:00:00"/>
    <x v="2"/>
    <n v="7000125982"/>
    <n v="2080"/>
    <x v="0"/>
    <x v="0"/>
    <n v="2080"/>
    <n v="2.2656000000000001"/>
    <n v="4712.4480000000003"/>
    <x v="2"/>
    <x v="0"/>
    <s v="Stephan UMSK 130"/>
    <n v="2100"/>
  </r>
  <r>
    <x v="1"/>
    <x v="0"/>
    <n v="47000118"/>
    <x v="474"/>
    <d v="2021-09-30T00:00:00"/>
    <x v="2"/>
    <n v="7000122789"/>
    <n v="35077"/>
    <x v="1"/>
    <x v="1"/>
    <n v="7015.4"/>
    <n v="0.78439999999999999"/>
    <n v="27514.398799999999"/>
    <x v="3"/>
    <x v="1"/>
    <s v="Linie 16"/>
    <n v="5016"/>
  </r>
  <r>
    <x v="1"/>
    <x v="0"/>
    <n v="47000597"/>
    <x v="37"/>
    <d v="2021-09-30T00:00:00"/>
    <x v="2"/>
    <n v="7000122704"/>
    <n v="34604"/>
    <x v="1"/>
    <x v="1"/>
    <n v="5190.6000000000004"/>
    <n v="0.67290000000000005"/>
    <n v="23285.031599999998"/>
    <x v="4"/>
    <x v="1"/>
    <s v="Linie 34"/>
    <n v="5034"/>
  </r>
  <r>
    <x v="1"/>
    <x v="0"/>
    <n v="47000620"/>
    <x v="1081"/>
    <d v="2021-09-30T00:00:00"/>
    <x v="2"/>
    <n v="7000122835"/>
    <n v="13320"/>
    <x v="1"/>
    <x v="1"/>
    <n v="1998"/>
    <n v="0.62280000000000002"/>
    <n v="8295.6959999999999"/>
    <x v="4"/>
    <x v="1"/>
    <s v="Linie 18"/>
    <n v="5018"/>
  </r>
  <r>
    <x v="1"/>
    <x v="0"/>
    <n v="47000849"/>
    <x v="39"/>
    <d v="2021-09-30T00:00:00"/>
    <x v="2"/>
    <n v="7000124618"/>
    <n v="1344"/>
    <x v="1"/>
    <x v="1"/>
    <n v="2903.04"/>
    <n v="9.3513000000000002"/>
    <n v="12568.147199999999"/>
    <x v="4"/>
    <x v="1"/>
    <s v="Linie 3"/>
    <n v="5003"/>
  </r>
  <r>
    <x v="1"/>
    <x v="0"/>
    <n v="47000895"/>
    <x v="328"/>
    <d v="2021-09-30T00:00:00"/>
    <x v="2"/>
    <n v="7000125840"/>
    <n v="1842"/>
    <x v="1"/>
    <x v="1"/>
    <n v="3684"/>
    <n v="7.7100999999999997"/>
    <n v="14202.004199999999"/>
    <x v="4"/>
    <x v="1"/>
    <s v="Linie 3"/>
    <n v="5003"/>
  </r>
  <r>
    <x v="1"/>
    <x v="0"/>
    <n v="47000998"/>
    <x v="187"/>
    <d v="2021-09-30T00:00:00"/>
    <x v="2"/>
    <n v="7000122235"/>
    <n v="5108"/>
    <x v="1"/>
    <x v="1"/>
    <n v="766.2"/>
    <n v="0.64959999999999996"/>
    <n v="3318.1568000000002"/>
    <x v="3"/>
    <x v="1"/>
    <s v="Linie 11"/>
    <n v="5011"/>
  </r>
  <r>
    <x v="1"/>
    <x v="0"/>
    <n v="47001018"/>
    <x v="850"/>
    <d v="2021-09-30T00:00:00"/>
    <x v="2"/>
    <n v="7000122238"/>
    <n v="13272"/>
    <x v="1"/>
    <x v="1"/>
    <n v="1990.8"/>
    <n v="0.65690000000000004"/>
    <n v="8718.3768"/>
    <x v="3"/>
    <x v="1"/>
    <s v="Linie 11"/>
    <n v="5011"/>
  </r>
  <r>
    <x v="1"/>
    <x v="0"/>
    <n v="47001042"/>
    <x v="341"/>
    <d v="2021-09-30T00:00:00"/>
    <x v="2"/>
    <n v="7000125988"/>
    <n v="459"/>
    <x v="1"/>
    <x v="1"/>
    <n v="114.75"/>
    <n v="0.99609999999999999"/>
    <n v="457.2099"/>
    <x v="3"/>
    <x v="1"/>
    <s v="Linie 16"/>
    <n v="5016"/>
  </r>
  <r>
    <x v="1"/>
    <x v="0"/>
    <n v="48000060"/>
    <x v="191"/>
    <d v="2021-09-30T00:00:00"/>
    <x v="2"/>
    <n v="7000125476"/>
    <n v="1536"/>
    <x v="1"/>
    <x v="1"/>
    <n v="337.92"/>
    <n v="1.0593999999999999"/>
    <n v="1627.2384"/>
    <x v="4"/>
    <x v="1"/>
    <s v="Linie 35"/>
    <n v="5035"/>
  </r>
  <r>
    <x v="1"/>
    <x v="0"/>
    <n v="48000063"/>
    <x v="193"/>
    <d v="2021-09-30T00:00:00"/>
    <x v="2"/>
    <n v="7000125478"/>
    <n v="2664"/>
    <x v="1"/>
    <x v="1"/>
    <n v="586.08000000000004"/>
    <n v="1.0587"/>
    <n v="2820.3768"/>
    <x v="4"/>
    <x v="1"/>
    <s v="Linie 35"/>
    <n v="5035"/>
  </r>
  <r>
    <x v="1"/>
    <x v="0"/>
    <n v="48000082"/>
    <x v="480"/>
    <d v="2021-09-30T00:00:00"/>
    <x v="2"/>
    <n v="7000125481"/>
    <n v="10367"/>
    <x v="1"/>
    <x v="1"/>
    <n v="2280.7399999999998"/>
    <n v="0.87780000000000002"/>
    <n v="9100.1525999999994"/>
    <x v="4"/>
    <x v="1"/>
    <s v="Linie 35"/>
    <n v="5035"/>
  </r>
  <r>
    <x v="1"/>
    <x v="0"/>
    <n v="48000118"/>
    <x v="550"/>
    <d v="2021-09-30T00:00:00"/>
    <x v="2"/>
    <n v="7000122021"/>
    <n v="12790"/>
    <x v="1"/>
    <x v="1"/>
    <n v="2558"/>
    <n v="0.98509999999999998"/>
    <n v="12599.429"/>
    <x v="4"/>
    <x v="1"/>
    <s v="Linie 15"/>
    <n v="5015"/>
  </r>
  <r>
    <x v="1"/>
    <x v="0"/>
    <n v="48000182"/>
    <x v="46"/>
    <d v="2021-09-30T00:00:00"/>
    <x v="2"/>
    <n v="7000125386"/>
    <n v="9941"/>
    <x v="1"/>
    <x v="1"/>
    <n v="1988.2"/>
    <n v="0.7883"/>
    <n v="7836.4903000000004"/>
    <x v="3"/>
    <x v="1"/>
    <s v="Linie 1"/>
    <n v="5001"/>
  </r>
  <r>
    <x v="1"/>
    <x v="0"/>
    <n v="48001017"/>
    <x v="821"/>
    <d v="2021-09-30T00:00:00"/>
    <x v="2"/>
    <n v="7000124698"/>
    <n v="3072"/>
    <x v="1"/>
    <x v="1"/>
    <n v="675.84"/>
    <n v="1.0744"/>
    <n v="3300.5567999999998"/>
    <x v="4"/>
    <x v="1"/>
    <s v="Linie 35"/>
    <n v="5035"/>
  </r>
  <r>
    <x v="1"/>
    <x v="0"/>
    <n v="49500118"/>
    <x v="50"/>
    <d v="2021-09-30T00:00:00"/>
    <x v="2"/>
    <n v="7000126353"/>
    <n v="75"/>
    <x v="0"/>
    <x v="0"/>
    <n v="75"/>
    <n v="1.1740999999999999"/>
    <n v="88.057500000000005"/>
    <x v="0"/>
    <x v="0"/>
    <s v="Vacumierung"/>
    <n v="5902"/>
  </r>
  <r>
    <x v="1"/>
    <x v="0"/>
    <n v="49500143"/>
    <x v="487"/>
    <d v="2021-09-30T00:00:00"/>
    <x v="2"/>
    <n v="7000126354"/>
    <n v="1247"/>
    <x v="0"/>
    <x v="0"/>
    <n v="1247"/>
    <n v="0.51400000000000001"/>
    <n v="640.95799999999997"/>
    <x v="0"/>
    <x v="0"/>
    <s v="Vacumierung"/>
    <n v="5902"/>
  </r>
  <r>
    <x v="1"/>
    <x v="0"/>
    <n v="49500204"/>
    <x v="205"/>
    <d v="2021-09-30T00:00:00"/>
    <x v="2"/>
    <n v="7000125977"/>
    <n v="278"/>
    <x v="0"/>
    <x v="0"/>
    <n v="278"/>
    <n v="0.51400000000000001"/>
    <n v="142.892"/>
    <x v="0"/>
    <x v="0"/>
    <s v="Vacumierung"/>
    <n v="5902"/>
  </r>
  <r>
    <x v="1"/>
    <x v="0"/>
    <n v="49500204"/>
    <x v="205"/>
    <d v="2021-09-30T00:00:00"/>
    <x v="2"/>
    <n v="7000126355"/>
    <n v="320"/>
    <x v="0"/>
    <x v="0"/>
    <n v="320"/>
    <n v="0.51400000000000001"/>
    <n v="164.48"/>
    <x v="0"/>
    <x v="0"/>
    <s v="Vacumierung"/>
    <n v="5902"/>
  </r>
  <r>
    <x v="1"/>
    <x v="0"/>
    <n v="57000447"/>
    <x v="1039"/>
    <d v="2021-09-30T00:00:00"/>
    <x v="2"/>
    <n v="7000120900"/>
    <n v="735"/>
    <x v="2"/>
    <x v="2"/>
    <n v="1176"/>
    <n v="10.6578"/>
    <n v="7833.4830000000002"/>
    <x v="3"/>
    <x v="1"/>
    <s v="Linie 9"/>
    <n v="5009"/>
  </r>
  <r>
    <x v="1"/>
    <x v="0"/>
    <n v="57000448"/>
    <x v="1082"/>
    <d v="2021-09-30T00:00:00"/>
    <x v="2"/>
    <n v="7000120892"/>
    <n v="728"/>
    <x v="2"/>
    <x v="2"/>
    <n v="1310.4000000000001"/>
    <n v="10.308199999999999"/>
    <n v="7504.3696"/>
    <x v="3"/>
    <x v="1"/>
    <s v="Linie 9"/>
    <n v="5009"/>
  </r>
  <r>
    <x v="1"/>
    <x v="0"/>
    <n v="57000538"/>
    <x v="501"/>
    <d v="2021-09-30T00:00:00"/>
    <x v="2"/>
    <n v="7000123488"/>
    <n v="396"/>
    <x v="2"/>
    <x v="2"/>
    <n v="475.2"/>
    <n v="6.2157999999999998"/>
    <n v="2461.4567999999999"/>
    <x v="7"/>
    <x v="4"/>
    <s v="Subunternehmer"/>
    <n v="9999"/>
  </r>
  <r>
    <x v="1"/>
    <x v="0"/>
    <n v="57000590"/>
    <x v="81"/>
    <d v="2021-09-30T00:00:00"/>
    <x v="2"/>
    <n v="7000123499"/>
    <n v="1260"/>
    <x v="2"/>
    <x v="2"/>
    <n v="3150"/>
    <n v="11.0557"/>
    <n v="13930.182000000001"/>
    <x v="7"/>
    <x v="4"/>
    <s v="Subunternehmer"/>
    <n v="9999"/>
  </r>
  <r>
    <x v="1"/>
    <x v="0"/>
    <n v="57000591"/>
    <x v="82"/>
    <d v="2021-09-30T00:00:00"/>
    <x v="2"/>
    <n v="7000123500"/>
    <n v="1664"/>
    <x v="2"/>
    <x v="2"/>
    <n v="4160"/>
    <n v="11.809699999999999"/>
    <n v="19651.340800000002"/>
    <x v="7"/>
    <x v="4"/>
    <s v="Subunternehmer"/>
    <n v="9999"/>
  </r>
  <r>
    <x v="1"/>
    <x v="0"/>
    <n v="57000601"/>
    <x v="366"/>
    <d v="2021-09-30T00:00:00"/>
    <x v="2"/>
    <n v="7000125650"/>
    <n v="578"/>
    <x v="2"/>
    <x v="0"/>
    <n v="693.6"/>
    <n v="4.5082000000000004"/>
    <n v="3126.8875200000002"/>
    <x v="8"/>
    <x v="5"/>
    <s v="Linie 22"/>
    <n v="5022"/>
  </r>
  <r>
    <x v="1"/>
    <x v="0"/>
    <n v="57000611"/>
    <x v="371"/>
    <d v="2021-09-30T00:00:00"/>
    <x v="2"/>
    <n v="7000125657"/>
    <n v="374"/>
    <x v="2"/>
    <x v="0"/>
    <n v="448.8"/>
    <n v="4.4973999999999998"/>
    <n v="2018.4331199999999"/>
    <x v="8"/>
    <x v="5"/>
    <s v="Linie 22"/>
    <n v="5022"/>
  </r>
  <r>
    <x v="1"/>
    <x v="0"/>
    <n v="57000623"/>
    <x v="83"/>
    <d v="2021-09-30T00:00:00"/>
    <x v="2"/>
    <n v="7000125658"/>
    <n v="425"/>
    <x v="2"/>
    <x v="0"/>
    <n v="510"/>
    <n v="5.2507000000000001"/>
    <n v="2677.857"/>
    <x v="8"/>
    <x v="5"/>
    <s v="Linie 22"/>
    <n v="5022"/>
  </r>
  <r>
    <x v="1"/>
    <x v="0"/>
    <n v="57000623"/>
    <x v="83"/>
    <d v="2021-09-30T00:00:00"/>
    <x v="2"/>
    <n v="7000125970"/>
    <n v="3230"/>
    <x v="2"/>
    <x v="0"/>
    <n v="3876"/>
    <n v="5.2507000000000001"/>
    <n v="20351.713199999998"/>
    <x v="8"/>
    <x v="5"/>
    <s v="Linie 22"/>
    <n v="5022"/>
  </r>
  <r>
    <x v="1"/>
    <x v="0"/>
    <n v="57000624"/>
    <x v="84"/>
    <d v="2021-09-30T00:00:00"/>
    <x v="2"/>
    <n v="7000125659"/>
    <n v="2890"/>
    <x v="2"/>
    <x v="0"/>
    <n v="3468"/>
    <n v="4.4725000000000001"/>
    <n v="15510.63"/>
    <x v="8"/>
    <x v="5"/>
    <s v="Linie 22"/>
    <n v="5022"/>
  </r>
  <r>
    <x v="1"/>
    <x v="0"/>
    <n v="57000654"/>
    <x v="374"/>
    <d v="2021-09-30T00:00:00"/>
    <x v="2"/>
    <n v="7000125662"/>
    <n v="204"/>
    <x v="2"/>
    <x v="0"/>
    <n v="244.8"/>
    <n v="4.5091999999999999"/>
    <n v="1103.8521599999999"/>
    <x v="8"/>
    <x v="5"/>
    <s v="Linie 22"/>
    <n v="5022"/>
  </r>
  <r>
    <x v="1"/>
    <x v="0"/>
    <n v="57000673"/>
    <x v="89"/>
    <d v="2021-09-30T00:00:00"/>
    <x v="2"/>
    <n v="7000125667"/>
    <n v="612"/>
    <x v="2"/>
    <x v="0"/>
    <n v="734.4"/>
    <n v="4.5125000000000002"/>
    <n v="3313.98"/>
    <x v="8"/>
    <x v="5"/>
    <s v="Linie 22"/>
    <n v="5022"/>
  </r>
  <r>
    <x v="1"/>
    <x v="0"/>
    <n v="57000686"/>
    <x v="378"/>
    <d v="2021-09-30T00:00:00"/>
    <x v="2"/>
    <n v="7000125854"/>
    <n v="34"/>
    <x v="2"/>
    <x v="0"/>
    <n v="40.799999999999997"/>
    <n v="4.5075000000000003"/>
    <n v="183.90600000000001"/>
    <x v="8"/>
    <x v="5"/>
    <s v="Linie 22"/>
    <n v="5022"/>
  </r>
  <r>
    <x v="1"/>
    <x v="0"/>
    <n v="57000706"/>
    <x v="379"/>
    <d v="2021-09-30T00:00:00"/>
    <x v="2"/>
    <n v="7000123489"/>
    <n v="0"/>
    <x v="2"/>
    <x v="2"/>
    <n v="0"/>
    <n v="11.3866"/>
    <n v="0"/>
    <x v="7"/>
    <x v="4"/>
    <s v="Subunternehmer"/>
    <n v="9999"/>
  </r>
  <r>
    <x v="1"/>
    <x v="0"/>
    <n v="57000713"/>
    <x v="502"/>
    <d v="2021-09-30T00:00:00"/>
    <x v="2"/>
    <n v="7000123490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30T00:00:00"/>
    <x v="2"/>
    <n v="7000123491"/>
    <n v="1080"/>
    <x v="2"/>
    <x v="2"/>
    <n v="0"/>
    <n v="13.3171"/>
    <n v="14382.468000000001"/>
    <x v="7"/>
    <x v="4"/>
    <s v="Subunternehmer"/>
    <n v="9999"/>
  </r>
  <r>
    <x v="1"/>
    <x v="0"/>
    <n v="57000719"/>
    <x v="380"/>
    <d v="2021-09-30T00:00:00"/>
    <x v="2"/>
    <n v="7000125668"/>
    <n v="68"/>
    <x v="2"/>
    <x v="0"/>
    <n v="81.599999999999994"/>
    <n v="4.5068000000000001"/>
    <n v="367.75488000000001"/>
    <x v="8"/>
    <x v="5"/>
    <s v="Linie 22"/>
    <n v="5022"/>
  </r>
  <r>
    <x v="1"/>
    <x v="0"/>
    <n v="57000725"/>
    <x v="639"/>
    <d v="2021-09-30T00:00:00"/>
    <x v="2"/>
    <n v="7000125984"/>
    <n v="240"/>
    <x v="2"/>
    <x v="2"/>
    <n v="504"/>
    <n v="10.7728"/>
    <n v="2585.4720000000002"/>
    <x v="7"/>
    <x v="4"/>
    <s v="Subunternehmer"/>
    <n v="9999"/>
  </r>
  <r>
    <x v="1"/>
    <x v="0"/>
    <n v="57000738"/>
    <x v="93"/>
    <d v="2021-09-30T00:00:00"/>
    <x v="2"/>
    <n v="7000125669"/>
    <n v="136"/>
    <x v="2"/>
    <x v="0"/>
    <n v="163.19999999999999"/>
    <n v="4.5096999999999996"/>
    <n v="735.98303999999996"/>
    <x v="8"/>
    <x v="5"/>
    <s v="Linie 22"/>
    <n v="5022"/>
  </r>
  <r>
    <x v="1"/>
    <x v="0"/>
    <n v="57000741"/>
    <x v="382"/>
    <d v="2021-09-30T00:00:00"/>
    <x v="2"/>
    <n v="7000125671"/>
    <n v="68"/>
    <x v="2"/>
    <x v="0"/>
    <n v="81.599999999999994"/>
    <n v="4.5075000000000003"/>
    <n v="367.81200000000001"/>
    <x v="8"/>
    <x v="5"/>
    <s v="Linie 22"/>
    <n v="5022"/>
  </r>
  <r>
    <x v="1"/>
    <x v="0"/>
    <n v="58000237"/>
    <x v="641"/>
    <d v="2021-09-30T00:00:00"/>
    <x v="2"/>
    <n v="7000117148"/>
    <n v="12518"/>
    <x v="2"/>
    <x v="2"/>
    <n v="120172.8"/>
    <n v="33.716999999999999"/>
    <n v="422069.40600000002"/>
    <x v="5"/>
    <x v="2"/>
    <s v="Linie 30"/>
    <n v="5030"/>
  </r>
  <r>
    <x v="1"/>
    <x v="0"/>
    <n v="58000297"/>
    <x v="857"/>
    <d v="2021-09-30T00:00:00"/>
    <x v="2"/>
    <n v="7000125355"/>
    <n v="2551"/>
    <x v="2"/>
    <x v="2"/>
    <n v="16326.4"/>
    <n v="23.196100000000001"/>
    <n v="59173.251100000001"/>
    <x v="5"/>
    <x v="2"/>
    <s v="Linie 31"/>
    <n v="5031"/>
  </r>
  <r>
    <x v="1"/>
    <x v="0"/>
    <n v="58000299"/>
    <x v="384"/>
    <d v="2021-09-30T00:00:00"/>
    <x v="2"/>
    <n v="7000125356"/>
    <n v="698"/>
    <x v="2"/>
    <x v="2"/>
    <n v="4467.2"/>
    <n v="23.2029"/>
    <n v="16195.6242"/>
    <x v="5"/>
    <x v="2"/>
    <s v="Linie 31"/>
    <n v="5031"/>
  </r>
  <r>
    <x v="1"/>
    <x v="0"/>
    <n v="58000300"/>
    <x v="385"/>
    <d v="2021-09-30T00:00:00"/>
    <x v="2"/>
    <n v="7000124471"/>
    <n v="5045"/>
    <x v="2"/>
    <x v="2"/>
    <n v="32288"/>
    <n v="22.683900000000001"/>
    <n v="114440.2755"/>
    <x v="5"/>
    <x v="2"/>
    <s v="Linie 31"/>
    <n v="5031"/>
  </r>
  <r>
    <x v="1"/>
    <x v="0"/>
    <n v="58000448"/>
    <x v="509"/>
    <d v="2021-09-30T00:00:00"/>
    <x v="2"/>
    <n v="7000120894"/>
    <n v="559"/>
    <x v="2"/>
    <x v="2"/>
    <n v="922.35"/>
    <n v="7.3379000000000003"/>
    <n v="4101.8860999999997"/>
    <x v="3"/>
    <x v="1"/>
    <s v="Linie 1"/>
    <n v="5001"/>
  </r>
  <r>
    <x v="1"/>
    <x v="0"/>
    <n v="58000461"/>
    <x v="643"/>
    <d v="2021-09-30T00:00:00"/>
    <x v="2"/>
    <n v="7000125351"/>
    <n v="378"/>
    <x v="2"/>
    <x v="2"/>
    <n v="3628.8"/>
    <n v="35.1663"/>
    <n v="13292.8614"/>
    <x v="7"/>
    <x v="4"/>
    <s v="Subunternehmer"/>
    <n v="9999"/>
  </r>
  <r>
    <x v="1"/>
    <x v="0"/>
    <n v="58000540"/>
    <x v="388"/>
    <d v="2021-09-30T00:00:00"/>
    <x v="2"/>
    <n v="7000125483"/>
    <n v="1116"/>
    <x v="2"/>
    <x v="2"/>
    <n v="2455.1999999999998"/>
    <n v="9.2394999999999996"/>
    <n v="10311.281999999999"/>
    <x v="4"/>
    <x v="1"/>
    <s v="Linie 35"/>
    <n v="5035"/>
  </r>
  <r>
    <x v="1"/>
    <x v="0"/>
    <n v="58000540"/>
    <x v="388"/>
    <d v="2021-09-30T00:00:00"/>
    <x v="2"/>
    <n v="7000125484"/>
    <n v="1674"/>
    <x v="2"/>
    <x v="2"/>
    <n v="3682.8"/>
    <n v="9.2394999999999996"/>
    <n v="15466.923000000001"/>
    <x v="4"/>
    <x v="1"/>
    <s v="Linie 35"/>
    <n v="5035"/>
  </r>
  <r>
    <x v="1"/>
    <x v="0"/>
    <n v="58000610"/>
    <x v="704"/>
    <d v="2021-09-30T00:00:00"/>
    <x v="2"/>
    <n v="7000125474"/>
    <n v="5936"/>
    <x v="2"/>
    <x v="2"/>
    <n v="20894.72"/>
    <n v="16.462900000000001"/>
    <n v="97723.774399999995"/>
    <x v="7"/>
    <x v="4"/>
    <s v="Subunternehmer"/>
    <n v="9999"/>
  </r>
  <r>
    <x v="1"/>
    <x v="0"/>
    <n v="58000651"/>
    <x v="392"/>
    <d v="2021-09-30T00:00:00"/>
    <x v="2"/>
    <n v="7000125690"/>
    <n v="476"/>
    <x v="2"/>
    <x v="0"/>
    <n v="471.24"/>
    <n v="7.3226000000000004"/>
    <n v="3450.7020240000002"/>
    <x v="8"/>
    <x v="5"/>
    <s v="Linie 21"/>
    <n v="5021"/>
  </r>
  <r>
    <x v="1"/>
    <x v="0"/>
    <n v="58000703"/>
    <x v="398"/>
    <d v="2021-09-30T00:00:00"/>
    <x v="2"/>
    <n v="7000125765"/>
    <n v="442"/>
    <x v="2"/>
    <x v="0"/>
    <n v="486.2"/>
    <n v="6.5829000000000004"/>
    <n v="3200.6059799999998"/>
    <x v="8"/>
    <x v="5"/>
    <s v="Linie 20"/>
    <n v="5020"/>
  </r>
  <r>
    <x v="1"/>
    <x v="0"/>
    <n v="58000711"/>
    <x v="99"/>
    <d v="2021-09-30T00:00:00"/>
    <x v="2"/>
    <n v="7000125802"/>
    <n v="306"/>
    <x v="2"/>
    <x v="0"/>
    <n v="330.48"/>
    <n v="9.9582999999999995"/>
    <n v="3291.0189839999998"/>
    <x v="8"/>
    <x v="5"/>
    <s v="Linie 29"/>
    <n v="5029"/>
  </r>
  <r>
    <x v="1"/>
    <x v="0"/>
    <n v="58000713"/>
    <x v="246"/>
    <d v="2021-09-30T00:00:00"/>
    <x v="2"/>
    <n v="7000125598"/>
    <n v="204"/>
    <x v="2"/>
    <x v="0"/>
    <n v="204"/>
    <n v="8.7841000000000005"/>
    <n v="1791.9564"/>
    <x v="8"/>
    <x v="5"/>
    <s v="Linie 23"/>
    <n v="5023"/>
  </r>
  <r>
    <x v="1"/>
    <x v="0"/>
    <n v="58000726"/>
    <x v="249"/>
    <d v="2021-09-30T00:00:00"/>
    <x v="2"/>
    <n v="7000126166"/>
    <n v="68"/>
    <x v="2"/>
    <x v="0"/>
    <n v="68"/>
    <n v="8.7861999999999991"/>
    <n v="597.46159999999998"/>
    <x v="8"/>
    <x v="5"/>
    <s v="Linie 23"/>
    <n v="5023"/>
  </r>
  <r>
    <x v="1"/>
    <x v="0"/>
    <n v="58000734"/>
    <x v="100"/>
    <d v="2021-09-30T00:00:00"/>
    <x v="2"/>
    <n v="7000125693"/>
    <n v="136"/>
    <x v="2"/>
    <x v="0"/>
    <n v="134.63999999999999"/>
    <n v="7.4071999999999996"/>
    <n v="997.30540800000006"/>
    <x v="8"/>
    <x v="5"/>
    <s v="Linie 21"/>
    <n v="5021"/>
  </r>
  <r>
    <x v="1"/>
    <x v="0"/>
    <n v="58000736"/>
    <x v="862"/>
    <d v="2021-09-30T00:00:00"/>
    <x v="2"/>
    <n v="7000125600"/>
    <n v="272"/>
    <x v="2"/>
    <x v="0"/>
    <n v="367.2"/>
    <n v="14.4909"/>
    <n v="5321.0584799999997"/>
    <x v="8"/>
    <x v="5"/>
    <s v="Linie 23"/>
    <n v="5023"/>
  </r>
  <r>
    <x v="1"/>
    <x v="0"/>
    <n v="58000738"/>
    <x v="101"/>
    <d v="2021-09-30T00:00:00"/>
    <x v="2"/>
    <n v="7000125803"/>
    <n v="136"/>
    <x v="2"/>
    <x v="0"/>
    <n v="146.88"/>
    <n v="9.9603999999999999"/>
    <n v="1462.9835519999999"/>
    <x v="8"/>
    <x v="5"/>
    <s v="Linie 29"/>
    <n v="5029"/>
  </r>
  <r>
    <x v="1"/>
    <x v="0"/>
    <n v="58000743"/>
    <x v="252"/>
    <d v="2021-09-30T00:00:00"/>
    <x v="2"/>
    <n v="7000126170"/>
    <n v="136"/>
    <x v="2"/>
    <x v="0"/>
    <n v="136"/>
    <n v="8.7881"/>
    <n v="1195.1815999999999"/>
    <x v="8"/>
    <x v="5"/>
    <s v="Linie 23"/>
    <n v="5023"/>
  </r>
  <r>
    <x v="1"/>
    <x v="0"/>
    <n v="58000751"/>
    <x v="254"/>
    <d v="2021-09-30T00:00:00"/>
    <x v="2"/>
    <n v="7000125606"/>
    <n v="136"/>
    <x v="2"/>
    <x v="0"/>
    <n v="136"/>
    <n v="8.7841000000000005"/>
    <n v="1194.6376"/>
    <x v="8"/>
    <x v="5"/>
    <s v="Linie 23"/>
    <n v="5023"/>
  </r>
  <r>
    <x v="1"/>
    <x v="0"/>
    <n v="58000753"/>
    <x v="403"/>
    <d v="2021-09-30T00:00:00"/>
    <x v="2"/>
    <n v="7000125768"/>
    <n v="204"/>
    <x v="2"/>
    <x v="0"/>
    <n v="224.4"/>
    <n v="6.5780000000000003"/>
    <n v="1476.1032"/>
    <x v="8"/>
    <x v="5"/>
    <s v="Linie 20"/>
    <n v="5020"/>
  </r>
  <r>
    <x v="1"/>
    <x v="0"/>
    <n v="58000761"/>
    <x v="513"/>
    <d v="2021-09-30T00:00:00"/>
    <x v="2"/>
    <n v="7000125608"/>
    <n v="95"/>
    <x v="2"/>
    <x v="0"/>
    <n v="128.25"/>
    <n v="14.4718"/>
    <n v="1856.0083500000001"/>
    <x v="8"/>
    <x v="5"/>
    <s v="Linie 23"/>
    <n v="5023"/>
  </r>
  <r>
    <x v="1"/>
    <x v="0"/>
    <n v="58000770"/>
    <x v="256"/>
    <d v="2021-09-30T00:00:00"/>
    <x v="2"/>
    <n v="7000125610"/>
    <n v="136"/>
    <x v="2"/>
    <x v="0"/>
    <n v="136"/>
    <n v="8.77"/>
    <n v="1192.72"/>
    <x v="8"/>
    <x v="5"/>
    <s v="Linie 23"/>
    <n v="5023"/>
  </r>
  <r>
    <x v="1"/>
    <x v="0"/>
    <n v="58000772"/>
    <x v="406"/>
    <d v="2021-09-30T00:00:00"/>
    <x v="2"/>
    <n v="7000125697"/>
    <n v="374"/>
    <x v="2"/>
    <x v="0"/>
    <n v="370.26"/>
    <n v="7.2915999999999999"/>
    <n v="2699.787816"/>
    <x v="8"/>
    <x v="5"/>
    <s v="Linie 21"/>
    <n v="5021"/>
  </r>
  <r>
    <x v="1"/>
    <x v="0"/>
    <n v="58000774"/>
    <x v="407"/>
    <d v="2021-09-30T00:00:00"/>
    <x v="2"/>
    <n v="7000125770"/>
    <n v="136"/>
    <x v="2"/>
    <x v="0"/>
    <n v="149.6"/>
    <n v="6.5792000000000002"/>
    <n v="984.24832000000004"/>
    <x v="8"/>
    <x v="5"/>
    <s v="Linie 20"/>
    <n v="5020"/>
  </r>
  <r>
    <x v="1"/>
    <x v="0"/>
    <n v="58000830"/>
    <x v="102"/>
    <d v="2021-09-30T00:00:00"/>
    <x v="2"/>
    <n v="7000125771"/>
    <n v="340"/>
    <x v="2"/>
    <x v="0"/>
    <n v="374"/>
    <n v="6.5404"/>
    <n v="2446.1095999999998"/>
    <x v="8"/>
    <x v="5"/>
    <s v="Linie 20"/>
    <n v="5020"/>
  </r>
  <r>
    <x v="1"/>
    <x v="0"/>
    <n v="58000846"/>
    <x v="708"/>
    <d v="2021-09-30T00:00:00"/>
    <x v="2"/>
    <n v="7000125700"/>
    <n v="680"/>
    <x v="2"/>
    <x v="0"/>
    <n v="673.2"/>
    <n v="7.2548000000000004"/>
    <n v="4883.9313599999996"/>
    <x v="8"/>
    <x v="5"/>
    <s v="Linie 21"/>
    <n v="5021"/>
  </r>
  <r>
    <x v="1"/>
    <x v="0"/>
    <n v="58000863"/>
    <x v="261"/>
    <d v="2021-09-30T00:00:00"/>
    <x v="2"/>
    <n v="7000126180"/>
    <n v="102"/>
    <x v="2"/>
    <x v="0"/>
    <n v="102"/>
    <n v="8.7910000000000004"/>
    <n v="896.68200000000002"/>
    <x v="8"/>
    <x v="5"/>
    <s v="Linie 23"/>
    <n v="5023"/>
  </r>
  <r>
    <x v="1"/>
    <x v="0"/>
    <n v="58000874"/>
    <x v="263"/>
    <d v="2021-09-30T00:00:00"/>
    <x v="2"/>
    <n v="7000125569"/>
    <n v="504"/>
    <x v="2"/>
    <x v="2"/>
    <n v="4233.6000000000004"/>
    <n v="30.3947"/>
    <n v="15318.9288"/>
    <x v="7"/>
    <x v="4"/>
    <s v="Subunternehmer"/>
    <n v="9999"/>
  </r>
  <r>
    <x v="1"/>
    <x v="0"/>
    <n v="58000884"/>
    <x v="795"/>
    <d v="2021-09-30T00:00:00"/>
    <x v="2"/>
    <n v="7000125619"/>
    <n v="476"/>
    <x v="2"/>
    <x v="0"/>
    <n v="642.6"/>
    <n v="14.4894"/>
    <n v="9310.8884400000006"/>
    <x v="8"/>
    <x v="5"/>
    <s v="Linie 23"/>
    <n v="5023"/>
  </r>
  <r>
    <x v="1"/>
    <x v="0"/>
    <n v="58000891"/>
    <x v="864"/>
    <d v="2021-09-30T00:00:00"/>
    <x v="2"/>
    <n v="7000125621"/>
    <n v="612"/>
    <x v="2"/>
    <x v="0"/>
    <n v="826.2"/>
    <n v="14.4916"/>
    <n v="11972.959919999999"/>
    <x v="8"/>
    <x v="5"/>
    <s v="Linie 23"/>
    <n v="5023"/>
  </r>
  <r>
    <x v="1"/>
    <x v="0"/>
    <n v="58000893"/>
    <x v="267"/>
    <d v="2021-09-30T00:00:00"/>
    <x v="2"/>
    <n v="7000125779"/>
    <n v="405"/>
    <x v="2"/>
    <x v="0"/>
    <n v="445.5"/>
    <n v="6.5758000000000001"/>
    <n v="2929.5189"/>
    <x v="8"/>
    <x v="5"/>
    <s v="Linie 20"/>
    <n v="5020"/>
  </r>
  <r>
    <x v="1"/>
    <x v="0"/>
    <n v="58000910"/>
    <x v="868"/>
    <d v="2021-09-30T00:00:00"/>
    <x v="2"/>
    <n v="7000125624"/>
    <n v="884"/>
    <x v="2"/>
    <x v="0"/>
    <n v="1193.4000000000001"/>
    <n v="14.4887"/>
    <n v="17290.814579999998"/>
    <x v="8"/>
    <x v="5"/>
    <s v="Linie 23"/>
    <n v="5023"/>
  </r>
  <r>
    <x v="1"/>
    <x v="0"/>
    <n v="58000920"/>
    <x v="413"/>
    <d v="2021-09-30T00:00:00"/>
    <x v="2"/>
    <n v="7000125707"/>
    <n v="170"/>
    <x v="2"/>
    <x v="0"/>
    <n v="168.3"/>
    <n v="7.3190999999999997"/>
    <n v="1231.8045300000001"/>
    <x v="8"/>
    <x v="5"/>
    <s v="Linie 21"/>
    <n v="5021"/>
  </r>
  <r>
    <x v="1"/>
    <x v="0"/>
    <n v="58000921"/>
    <x v="831"/>
    <d v="2021-09-30T00:00:00"/>
    <x v="2"/>
    <n v="7000125353"/>
    <n v="2079"/>
    <x v="2"/>
    <x v="2"/>
    <n v="19958.400000000001"/>
    <n v="34.681699999999999"/>
    <n v="72103.254300000001"/>
    <x v="7"/>
    <x v="4"/>
    <s v="Subunternehmer"/>
    <n v="9999"/>
  </r>
  <r>
    <x v="1"/>
    <x v="0"/>
    <n v="58000922"/>
    <x v="832"/>
    <d v="2021-09-30T00:00:00"/>
    <x v="2"/>
    <n v="7000125352"/>
    <n v="189"/>
    <x v="2"/>
    <x v="2"/>
    <n v="1814.4"/>
    <n v="34.914900000000003"/>
    <n v="6598.9161000000004"/>
    <x v="7"/>
    <x v="4"/>
    <s v="Subunternehmer"/>
    <n v="9999"/>
  </r>
  <r>
    <x v="1"/>
    <x v="0"/>
    <n v="58000929"/>
    <x v="107"/>
    <d v="2021-09-30T00:00:00"/>
    <x v="2"/>
    <n v="7000125710"/>
    <n v="374"/>
    <x v="2"/>
    <x v="0"/>
    <n v="370.26"/>
    <n v="7.4116"/>
    <n v="2744.219016"/>
    <x v="8"/>
    <x v="5"/>
    <s v="Linie 21"/>
    <n v="5021"/>
  </r>
  <r>
    <x v="1"/>
    <x v="0"/>
    <n v="58000940"/>
    <x v="414"/>
    <d v="2021-09-30T00:00:00"/>
    <x v="2"/>
    <n v="7000125781"/>
    <n v="34"/>
    <x v="2"/>
    <x v="0"/>
    <n v="37.4"/>
    <n v="6.5814000000000004"/>
    <n v="246.14436000000001"/>
    <x v="8"/>
    <x v="5"/>
    <s v="Linie 20"/>
    <n v="5020"/>
  </r>
  <r>
    <x v="1"/>
    <x v="0"/>
    <n v="58000950"/>
    <x v="796"/>
    <d v="2021-09-30T00:00:00"/>
    <x v="2"/>
    <n v="7000125625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9-30T00:00:00"/>
    <x v="2"/>
    <n v="7000125716"/>
    <n v="68"/>
    <x v="2"/>
    <x v="0"/>
    <n v="67.319999999999993"/>
    <n v="7.4071999999999996"/>
    <n v="498.65270400000003"/>
    <x v="8"/>
    <x v="5"/>
    <s v="Linie 21"/>
    <n v="5021"/>
  </r>
  <r>
    <x v="1"/>
    <x v="0"/>
    <n v="58000962"/>
    <x v="277"/>
    <d v="2021-09-30T00:00:00"/>
    <x v="2"/>
    <n v="7000126188"/>
    <n v="68"/>
    <x v="2"/>
    <x v="0"/>
    <n v="68"/>
    <n v="8.7827000000000002"/>
    <n v="597.22360000000003"/>
    <x v="8"/>
    <x v="5"/>
    <s v="Linie 23"/>
    <n v="5023"/>
  </r>
  <r>
    <x v="1"/>
    <x v="0"/>
    <n v="58000966"/>
    <x v="649"/>
    <d v="2021-09-30T00:00:00"/>
    <x v="2"/>
    <n v="7000125512"/>
    <n v="2816"/>
    <x v="2"/>
    <x v="2"/>
    <n v="4505.6000000000004"/>
    <n v="6.7233999999999998"/>
    <n v="18933.094400000002"/>
    <x v="3"/>
    <x v="1"/>
    <s v="Linie 1"/>
    <n v="5001"/>
  </r>
  <r>
    <x v="1"/>
    <x v="0"/>
    <n v="58000984"/>
    <x v="418"/>
    <d v="2021-09-30T00:00:00"/>
    <x v="2"/>
    <n v="7000125784"/>
    <n v="136"/>
    <x v="2"/>
    <x v="0"/>
    <n v="149.6"/>
    <n v="6.5829000000000004"/>
    <n v="984.80183999999997"/>
    <x v="8"/>
    <x v="5"/>
    <s v="Linie 20"/>
    <n v="5020"/>
  </r>
  <r>
    <x v="1"/>
    <x v="0"/>
    <n v="58000985"/>
    <x v="835"/>
    <d v="2021-09-30T00:00:00"/>
    <x v="2"/>
    <n v="7000125718"/>
    <n v="135"/>
    <x v="2"/>
    <x v="0"/>
    <n v="133.65"/>
    <n v="7.3181000000000003"/>
    <n v="978.06406500000003"/>
    <x v="8"/>
    <x v="5"/>
    <s v="Linie 21"/>
    <n v="5021"/>
  </r>
  <r>
    <x v="1"/>
    <x v="0"/>
    <n v="58000996"/>
    <x v="420"/>
    <d v="2021-09-30T00:00:00"/>
    <x v="2"/>
    <n v="7000125785"/>
    <n v="204"/>
    <x v="2"/>
    <x v="0"/>
    <n v="224.4"/>
    <n v="6.5730000000000004"/>
    <n v="1474.9811999999999"/>
    <x v="8"/>
    <x v="5"/>
    <s v="Linie 20"/>
    <n v="5020"/>
  </r>
  <r>
    <x v="1"/>
    <x v="0"/>
    <n v="58000998"/>
    <x v="713"/>
    <d v="2021-09-30T00:00:00"/>
    <x v="2"/>
    <n v="7000125720"/>
    <n v="136"/>
    <x v="2"/>
    <x v="0"/>
    <n v="134.63999999999999"/>
    <n v="7.3155999999999999"/>
    <n v="984.97238400000003"/>
    <x v="8"/>
    <x v="5"/>
    <s v="Linie 21"/>
    <n v="5021"/>
  </r>
  <r>
    <x v="1"/>
    <x v="0"/>
    <n v="58001000"/>
    <x v="837"/>
    <d v="2021-09-30T00:00:00"/>
    <x v="2"/>
    <n v="7000126192"/>
    <n v="68"/>
    <x v="2"/>
    <x v="0"/>
    <n v="68"/>
    <n v="8.7815999999999992"/>
    <n v="597.14880000000005"/>
    <x v="8"/>
    <x v="5"/>
    <s v="Linie 23"/>
    <n v="5023"/>
  </r>
  <r>
    <x v="1"/>
    <x v="0"/>
    <n v="58001004"/>
    <x v="521"/>
    <d v="2021-09-30T00:00:00"/>
    <x v="2"/>
    <n v="7000125787"/>
    <n v="1699"/>
    <x v="2"/>
    <x v="0"/>
    <n v="1631.04"/>
    <n v="8.9006000000000007"/>
    <n v="14517.234624000001"/>
    <x v="8"/>
    <x v="5"/>
    <s v="Linie 20"/>
    <n v="5020"/>
  </r>
  <r>
    <x v="1"/>
    <x v="0"/>
    <n v="58001010"/>
    <x v="599"/>
    <d v="2021-09-30T00:00:00"/>
    <x v="2"/>
    <n v="7000125723"/>
    <n v="680"/>
    <x v="2"/>
    <x v="0"/>
    <n v="673.2"/>
    <n v="7.2190000000000003"/>
    <n v="4859.8307999999997"/>
    <x v="8"/>
    <x v="5"/>
    <s v="Linie 21"/>
    <n v="5021"/>
  </r>
  <r>
    <x v="1"/>
    <x v="0"/>
    <n v="58001013"/>
    <x v="422"/>
    <d v="2021-09-30T00:00:00"/>
    <x v="2"/>
    <n v="7000125724"/>
    <n v="170"/>
    <x v="2"/>
    <x v="0"/>
    <n v="168.3"/>
    <n v="7.32"/>
    <n v="1231.9559999999999"/>
    <x v="8"/>
    <x v="5"/>
    <s v="Linie 21"/>
    <n v="5021"/>
  </r>
  <r>
    <x v="1"/>
    <x v="0"/>
    <n v="58001021"/>
    <x v="423"/>
    <d v="2021-09-30T00:00:00"/>
    <x v="2"/>
    <n v="7000125726"/>
    <n v="68"/>
    <x v="2"/>
    <x v="0"/>
    <n v="67.319999999999993"/>
    <n v="7.3174999999999999"/>
    <n v="492.61410000000001"/>
    <x v="8"/>
    <x v="5"/>
    <s v="Linie 21"/>
    <n v="5021"/>
  </r>
  <r>
    <x v="1"/>
    <x v="0"/>
    <n v="58001029"/>
    <x v="424"/>
    <d v="2021-09-30T00:00:00"/>
    <x v="2"/>
    <n v="7000125789"/>
    <n v="204"/>
    <x v="2"/>
    <x v="0"/>
    <n v="224.4"/>
    <n v="6.5814000000000004"/>
    <n v="1476.86616"/>
    <x v="8"/>
    <x v="5"/>
    <s v="Linie 20"/>
    <n v="5020"/>
  </r>
  <r>
    <x v="1"/>
    <x v="0"/>
    <n v="58001033"/>
    <x v="425"/>
    <d v="2021-09-30T00:00:00"/>
    <x v="2"/>
    <n v="7000125730"/>
    <n v="202"/>
    <x v="2"/>
    <x v="0"/>
    <n v="199.98"/>
    <n v="7.2614999999999998"/>
    <n v="1452.1547700000001"/>
    <x v="8"/>
    <x v="5"/>
    <s v="Linie 21"/>
    <n v="5021"/>
  </r>
  <r>
    <x v="1"/>
    <x v="0"/>
    <n v="58001045"/>
    <x v="839"/>
    <d v="2021-09-30T00:00:00"/>
    <x v="2"/>
    <n v="7000125732"/>
    <n v="34"/>
    <x v="2"/>
    <x v="0"/>
    <n v="33.659999999999997"/>
    <n v="7.3170999999999999"/>
    <n v="246.293586"/>
    <x v="8"/>
    <x v="5"/>
    <s v="Linie 21"/>
    <n v="5021"/>
  </r>
  <r>
    <x v="1"/>
    <x v="0"/>
    <n v="58001046"/>
    <x v="428"/>
    <d v="2021-09-30T00:00:00"/>
    <x v="2"/>
    <n v="7000125733"/>
    <n v="170"/>
    <x v="2"/>
    <x v="0"/>
    <n v="168.3"/>
    <n v="7.2851999999999997"/>
    <n v="1226.09916"/>
    <x v="8"/>
    <x v="5"/>
    <s v="Linie 21"/>
    <n v="5021"/>
  </r>
  <r>
    <x v="1"/>
    <x v="0"/>
    <n v="58001047"/>
    <x v="429"/>
    <d v="2021-09-30T00:00:00"/>
    <x v="2"/>
    <n v="7000125849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30T00:00:00"/>
    <x v="2"/>
    <n v="7000125734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9-30T00:00:00"/>
    <x v="2"/>
    <n v="7000125735"/>
    <n v="136"/>
    <x v="2"/>
    <x v="0"/>
    <n v="134.63999999999999"/>
    <n v="7.3166000000000002"/>
    <n v="985.10702400000002"/>
    <x v="8"/>
    <x v="5"/>
    <s v="Linie 21"/>
    <n v="5021"/>
  </r>
  <r>
    <x v="1"/>
    <x v="0"/>
    <n v="58001060"/>
    <x v="758"/>
    <d v="2021-09-30T00:00:00"/>
    <x v="2"/>
    <n v="7000125791"/>
    <n v="680"/>
    <x v="2"/>
    <x v="0"/>
    <n v="680"/>
    <n v="8.5521999999999991"/>
    <n v="5815.4960000000001"/>
    <x v="8"/>
    <x v="5"/>
    <s v="Linie 20"/>
    <n v="5020"/>
  </r>
  <r>
    <x v="1"/>
    <x v="0"/>
    <n v="58001062"/>
    <x v="797"/>
    <d v="2021-09-30T00:00:00"/>
    <x v="2"/>
    <n v="7000125792"/>
    <n v="340"/>
    <x v="2"/>
    <x v="0"/>
    <n v="340"/>
    <n v="9.41"/>
    <n v="3199.4"/>
    <x v="8"/>
    <x v="5"/>
    <s v="Linie 20"/>
    <n v="5020"/>
  </r>
  <r>
    <x v="1"/>
    <x v="0"/>
    <n v="58001069"/>
    <x v="874"/>
    <d v="2021-09-30T00:00:00"/>
    <x v="2"/>
    <n v="7000125635"/>
    <n v="102"/>
    <x v="2"/>
    <x v="0"/>
    <n v="137.69999999999999"/>
    <n v="14.4895"/>
    <n v="1995.20415"/>
    <x v="8"/>
    <x v="5"/>
    <s v="Linie 23"/>
    <n v="5023"/>
  </r>
  <r>
    <x v="1"/>
    <x v="0"/>
    <n v="58001071"/>
    <x v="432"/>
    <d v="2021-09-30T00:00:00"/>
    <x v="2"/>
    <n v="7000123663"/>
    <n v="255"/>
    <x v="2"/>
    <x v="0"/>
    <n v="331.5"/>
    <n v="7.1657999999999999"/>
    <n v="2375.4627"/>
    <x v="4"/>
    <x v="1"/>
    <s v="Linie 36"/>
    <n v="5036"/>
  </r>
  <r>
    <x v="1"/>
    <x v="0"/>
    <n v="58001077"/>
    <x v="655"/>
    <d v="2021-09-30T00:00:00"/>
    <x v="2"/>
    <n v="7000125737"/>
    <n v="136"/>
    <x v="2"/>
    <x v="0"/>
    <n v="134.63999999999999"/>
    <n v="7.2906000000000004"/>
    <n v="981.60638400000005"/>
    <x v="8"/>
    <x v="5"/>
    <s v="Linie 21"/>
    <n v="5021"/>
  </r>
  <r>
    <x v="1"/>
    <x v="0"/>
    <n v="58001079"/>
    <x v="760"/>
    <d v="2021-09-30T00:00:00"/>
    <x v="2"/>
    <n v="7000125808"/>
    <n v="136"/>
    <x v="2"/>
    <x v="0"/>
    <n v="146.88"/>
    <n v="9.9458000000000002"/>
    <n v="1460.8391039999999"/>
    <x v="8"/>
    <x v="5"/>
    <s v="Linie 29"/>
    <n v="5029"/>
  </r>
  <r>
    <x v="1"/>
    <x v="0"/>
    <n v="58001091"/>
    <x v="524"/>
    <d v="2021-09-30T00:00:00"/>
    <x v="2"/>
    <n v="7000125739"/>
    <n v="68"/>
    <x v="2"/>
    <x v="0"/>
    <n v="67.319999999999993"/>
    <n v="7.2595999999999998"/>
    <n v="488.716272"/>
    <x v="8"/>
    <x v="5"/>
    <s v="Linie 21"/>
    <n v="5021"/>
  </r>
  <r>
    <x v="1"/>
    <x v="0"/>
    <n v="58001093"/>
    <x v="435"/>
    <d v="2021-09-30T00:00:00"/>
    <x v="2"/>
    <n v="7000125741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30T00:00:00"/>
    <x v="2"/>
    <n v="7000125742"/>
    <n v="136"/>
    <x v="2"/>
    <x v="0"/>
    <n v="134.63999999999999"/>
    <n v="7.2595999999999998"/>
    <n v="977.43254400000001"/>
    <x v="8"/>
    <x v="5"/>
    <s v="Linie 21"/>
    <n v="5021"/>
  </r>
  <r>
    <x v="1"/>
    <x v="0"/>
    <n v="58001108"/>
    <x v="718"/>
    <d v="2021-09-30T00:00:00"/>
    <x v="2"/>
    <n v="7000125743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9-30T00:00:00"/>
    <x v="2"/>
    <n v="7000125744"/>
    <n v="204"/>
    <x v="2"/>
    <x v="0"/>
    <n v="201.96"/>
    <n v="7.4082999999999997"/>
    <n v="1496.1802680000001"/>
    <x v="8"/>
    <x v="5"/>
    <s v="Linie 21"/>
    <n v="5021"/>
  </r>
  <r>
    <x v="1"/>
    <x v="0"/>
    <n v="58001110"/>
    <x v="528"/>
    <d v="2021-09-30T00:00:00"/>
    <x v="2"/>
    <n v="7000125745"/>
    <n v="136"/>
    <x v="2"/>
    <x v="0"/>
    <n v="134.63999999999999"/>
    <n v="7.2621000000000002"/>
    <n v="977.76914399999998"/>
    <x v="8"/>
    <x v="5"/>
    <s v="Linie 21"/>
    <n v="5021"/>
  </r>
  <r>
    <x v="1"/>
    <x v="0"/>
    <n v="58001115"/>
    <x v="531"/>
    <d v="2021-09-30T00:00:00"/>
    <x v="2"/>
    <n v="7000125749"/>
    <n v="34"/>
    <x v="2"/>
    <x v="0"/>
    <n v="33.659999999999997"/>
    <n v="7.2621000000000002"/>
    <n v="244.442286"/>
    <x v="8"/>
    <x v="5"/>
    <s v="Linie 21"/>
    <n v="5021"/>
  </r>
  <r>
    <x v="1"/>
    <x v="0"/>
    <n v="58001119"/>
    <x v="532"/>
    <d v="2021-09-30T00:00:00"/>
    <x v="2"/>
    <n v="7000125637"/>
    <n v="34"/>
    <x v="2"/>
    <x v="0"/>
    <n v="45.9"/>
    <n v="14.492699999999999"/>
    <n v="665.21492999999998"/>
    <x v="8"/>
    <x v="5"/>
    <s v="Linie 23"/>
    <n v="5023"/>
  </r>
  <r>
    <x v="1"/>
    <x v="0"/>
    <n v="58001120"/>
    <x v="288"/>
    <d v="2021-09-30T00:00:00"/>
    <x v="2"/>
    <n v="7000125638"/>
    <n v="68"/>
    <x v="2"/>
    <x v="0"/>
    <n v="68"/>
    <n v="8.7829999999999995"/>
    <n v="597.24400000000003"/>
    <x v="8"/>
    <x v="5"/>
    <s v="Linie 23"/>
    <n v="5023"/>
  </r>
  <r>
    <x v="1"/>
    <x v="0"/>
    <n v="58001121"/>
    <x v="438"/>
    <d v="2021-09-30T00:00:00"/>
    <x v="2"/>
    <n v="7000125794"/>
    <n v="68"/>
    <x v="2"/>
    <x v="0"/>
    <n v="74.8"/>
    <n v="6.5814000000000004"/>
    <n v="492.28872000000001"/>
    <x v="8"/>
    <x v="5"/>
    <s v="Linie 20"/>
    <n v="5020"/>
  </r>
  <r>
    <x v="1"/>
    <x v="0"/>
    <n v="58001133"/>
    <x v="443"/>
    <d v="2021-09-30T00:00:00"/>
    <x v="2"/>
    <n v="7000125753"/>
    <n v="68"/>
    <x v="2"/>
    <x v="0"/>
    <n v="67.319999999999993"/>
    <n v="7.3209999999999997"/>
    <n v="492.84971999999999"/>
    <x v="8"/>
    <x v="5"/>
    <s v="Linie 21"/>
    <n v="5021"/>
  </r>
  <r>
    <x v="1"/>
    <x v="0"/>
    <n v="58001137"/>
    <x v="444"/>
    <d v="2021-09-30T00:00:00"/>
    <x v="2"/>
    <n v="7000125755"/>
    <n v="34"/>
    <x v="2"/>
    <x v="0"/>
    <n v="33.659999999999997"/>
    <n v="7.3181000000000003"/>
    <n v="246.327246"/>
    <x v="8"/>
    <x v="5"/>
    <s v="Linie 21"/>
    <n v="5021"/>
  </r>
  <r>
    <x v="1"/>
    <x v="0"/>
    <n v="58001155"/>
    <x v="289"/>
    <d v="2021-09-30T00:00:00"/>
    <x v="2"/>
    <n v="7000123706"/>
    <n v="510"/>
    <x v="2"/>
    <x v="0"/>
    <n v="663"/>
    <n v="6.9748000000000001"/>
    <n v="4624.2924000000003"/>
    <x v="4"/>
    <x v="1"/>
    <s v="Linie 36"/>
    <n v="5036"/>
  </r>
  <r>
    <x v="1"/>
    <x v="0"/>
    <n v="59500002"/>
    <x v="949"/>
    <d v="2021-09-30T00:00:00"/>
    <x v="2"/>
    <n v="7000124497"/>
    <n v="144"/>
    <x v="2"/>
    <x v="0"/>
    <n v="576"/>
    <n v="1.9193"/>
    <n v="1105.5168000000001"/>
    <x v="3"/>
    <x v="1"/>
    <s v="Espera"/>
    <n v="5901"/>
  </r>
  <r>
    <x v="1"/>
    <x v="0"/>
    <n v="59500020"/>
    <x v="658"/>
    <d v="2021-09-30T00:00:00"/>
    <x v="2"/>
    <n v="7000125990"/>
    <n v="350"/>
    <x v="0"/>
    <x v="0"/>
    <n v="350"/>
    <n v="2.5"/>
    <n v="875"/>
    <x v="0"/>
    <x v="0"/>
    <s v="Vacumierung"/>
    <n v="5902"/>
  </r>
  <r>
    <x v="1"/>
    <x v="0"/>
    <n v="59500029"/>
    <x v="1048"/>
    <d v="2021-09-30T00:00:00"/>
    <x v="2"/>
    <n v="7000125991"/>
    <n v="2658"/>
    <x v="0"/>
    <x v="0"/>
    <n v="2658"/>
    <n v="2"/>
    <n v="5316"/>
    <x v="0"/>
    <x v="0"/>
    <s v="Vacumierung"/>
    <n v="5902"/>
  </r>
  <r>
    <x v="1"/>
    <x v="0"/>
    <n v="59500034"/>
    <x v="1001"/>
    <d v="2021-09-30T00:00:00"/>
    <x v="2"/>
    <n v="7000125992"/>
    <n v="670"/>
    <x v="0"/>
    <x v="0"/>
    <n v="670"/>
    <n v="2"/>
    <n v="1340"/>
    <x v="0"/>
    <x v="0"/>
    <s v="Vacumierung"/>
    <n v="5902"/>
  </r>
  <r>
    <x v="1"/>
    <x v="0"/>
    <n v="59500039"/>
    <x v="761"/>
    <d v="2021-09-30T00:00:00"/>
    <x v="2"/>
    <n v="7000124499"/>
    <n v="72"/>
    <x v="2"/>
    <x v="0"/>
    <n v="216"/>
    <n v="2.6497000000000002"/>
    <n v="572.33519999999999"/>
    <x v="3"/>
    <x v="1"/>
    <s v="Espera"/>
    <n v="5901"/>
  </r>
  <r>
    <x v="1"/>
    <x v="0"/>
    <m/>
    <x v="120"/>
    <d v="2021-09-30T00:00:00"/>
    <x v="2"/>
    <n v="7000123306"/>
    <n v="0"/>
    <x v="3"/>
    <x v="3"/>
    <n v="0"/>
    <n v="0"/>
    <n v="0"/>
    <x v="0"/>
    <x v="0"/>
    <s v="Große Schneidemaschine Lachnit"/>
    <n v="1100"/>
  </r>
  <r>
    <x v="1"/>
    <x v="0"/>
    <m/>
    <x v="121"/>
    <d v="2021-09-30T00:00:00"/>
    <x v="2"/>
    <n v="7000119913"/>
    <n v="0"/>
    <x v="3"/>
    <x v="3"/>
    <n v="0"/>
    <n v="0"/>
    <n v="0"/>
    <x v="0"/>
    <x v="0"/>
    <s v="Kleine Schneidemaschine Käseteiler"/>
    <n v="1200"/>
  </r>
  <r>
    <x v="1"/>
    <x v="0"/>
    <m/>
    <x v="123"/>
    <d v="2021-09-30T00:00:00"/>
    <x v="2"/>
    <n v="7000125998"/>
    <n v="0"/>
    <x v="3"/>
    <x v="3"/>
    <n v="0"/>
    <n v="0"/>
    <n v="0"/>
    <x v="2"/>
    <x v="0"/>
    <s v="Thrun 2"/>
    <n v="2030"/>
  </r>
  <r>
    <x v="1"/>
    <x v="0"/>
    <m/>
    <x v="124"/>
    <d v="2021-09-30T00:00:00"/>
    <x v="2"/>
    <n v="7000126064"/>
    <n v="0"/>
    <x v="3"/>
    <x v="3"/>
    <n v="0"/>
    <n v="0"/>
    <n v="0"/>
    <x v="2"/>
    <x v="0"/>
    <s v="Mischer 1"/>
    <n v="2040"/>
  </r>
  <r>
    <x v="1"/>
    <x v="0"/>
    <m/>
    <x v="125"/>
    <d v="2021-09-30T00:00:00"/>
    <x v="2"/>
    <n v="7000126022"/>
    <n v="0"/>
    <x v="3"/>
    <x v="3"/>
    <n v="0"/>
    <n v="0"/>
    <n v="0"/>
    <x v="2"/>
    <x v="0"/>
    <s v="Mischer 2"/>
    <n v="2050"/>
  </r>
  <r>
    <x v="1"/>
    <x v="0"/>
    <m/>
    <x v="126"/>
    <d v="2021-09-30T00:00:00"/>
    <x v="2"/>
    <n v="7000125983"/>
    <n v="0"/>
    <x v="3"/>
    <x v="3"/>
    <n v="0"/>
    <n v="0"/>
    <n v="0"/>
    <x v="2"/>
    <x v="0"/>
    <s v="Stephan UMSK 130"/>
    <n v="2100"/>
  </r>
  <r>
    <x v="1"/>
    <x v="0"/>
    <m/>
    <x v="127"/>
    <d v="2021-09-30T00:00:00"/>
    <x v="2"/>
    <n v="7000126065"/>
    <n v="0"/>
    <x v="3"/>
    <x v="3"/>
    <n v="0"/>
    <n v="0"/>
    <n v="0"/>
    <x v="1"/>
    <x v="0"/>
    <s v="Füller unter M1"/>
    <n v="3010"/>
  </r>
  <r>
    <x v="1"/>
    <x v="0"/>
    <m/>
    <x v="128"/>
    <d v="2021-09-30T00:00:00"/>
    <x v="2"/>
    <n v="7000126013"/>
    <n v="0"/>
    <x v="3"/>
    <x v="3"/>
    <n v="0"/>
    <n v="0"/>
    <n v="0"/>
    <x v="1"/>
    <x v="0"/>
    <s v="Füller unter M2"/>
    <n v="3020"/>
  </r>
  <r>
    <x v="1"/>
    <x v="0"/>
    <m/>
    <x v="129"/>
    <d v="2021-09-30T00:00:00"/>
    <x v="2"/>
    <n v="7000125986"/>
    <n v="0"/>
    <x v="3"/>
    <x v="3"/>
    <n v="0"/>
    <n v="0"/>
    <n v="0"/>
    <x v="1"/>
    <x v="0"/>
    <s v="Füller unter Thrun 2"/>
    <n v="3030"/>
  </r>
  <r>
    <x v="1"/>
    <x v="0"/>
    <m/>
    <x v="131"/>
    <d v="2021-09-30T00:00:00"/>
    <x v="2"/>
    <n v="7000125324"/>
    <n v="0"/>
    <x v="3"/>
    <x v="3"/>
    <n v="0"/>
    <n v="0"/>
    <n v="0"/>
    <x v="2"/>
    <x v="0"/>
    <s v="Füller unter UMSK 130"/>
    <n v="3100"/>
  </r>
  <r>
    <x v="1"/>
    <x v="0"/>
    <m/>
    <x v="132"/>
    <d v="2021-09-30T00:00:00"/>
    <x v="2"/>
    <n v="7000125798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5799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5800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6411"/>
    <n v="0"/>
    <x v="3"/>
    <x v="3"/>
    <n v="0"/>
    <n v="0"/>
    <n v="0"/>
    <x v="8"/>
    <x v="5"/>
    <s v="Linie 20"/>
    <n v="5020"/>
  </r>
  <r>
    <x v="1"/>
    <x v="0"/>
    <m/>
    <x v="134"/>
    <d v="2021-09-30T00:00:00"/>
    <x v="2"/>
    <n v="7000124839"/>
    <n v="0.01"/>
    <x v="1"/>
    <x v="1"/>
    <n v="0"/>
    <n v="0"/>
    <n v="0"/>
    <x v="8"/>
    <x v="5"/>
    <s v="Linie 22"/>
    <n v="5022"/>
  </r>
  <r>
    <x v="1"/>
    <x v="0"/>
    <m/>
    <x v="134"/>
    <d v="2021-09-30T00:00:00"/>
    <x v="2"/>
    <n v="7000125972"/>
    <n v="0.01"/>
    <x v="1"/>
    <x v="1"/>
    <n v="0"/>
    <n v="0"/>
    <n v="0"/>
    <x v="8"/>
    <x v="5"/>
    <s v="Linie 22"/>
    <n v="5022"/>
  </r>
  <r>
    <x v="1"/>
    <x v="0"/>
    <m/>
    <x v="135"/>
    <d v="2021-09-30T00:00:00"/>
    <x v="2"/>
    <n v="7000125648"/>
    <n v="0.01"/>
    <x v="1"/>
    <x v="1"/>
    <n v="0"/>
    <n v="0"/>
    <n v="0"/>
    <x v="8"/>
    <x v="5"/>
    <s v="Linie 23"/>
    <n v="5023"/>
  </r>
  <r>
    <x v="1"/>
    <x v="0"/>
    <m/>
    <x v="589"/>
    <d v="2021-09-30T00:00:00"/>
    <x v="2"/>
    <n v="7000124910"/>
    <n v="0"/>
    <x v="3"/>
    <x v="3"/>
    <n v="0"/>
    <n v="0"/>
    <n v="0"/>
    <x v="8"/>
    <x v="5"/>
    <s v="Linie 29"/>
    <n v="5029"/>
  </r>
  <r>
    <x v="1"/>
    <x v="0"/>
    <m/>
    <x v="1083"/>
    <d v="2021-09-30T00:00:00"/>
    <x v="2"/>
    <n v="7000125978"/>
    <n v="0"/>
    <x v="3"/>
    <x v="3"/>
    <n v="0"/>
    <n v="0"/>
    <n v="0"/>
    <x v="2"/>
    <x v="0"/>
    <s v="Stephan UMSK 130"/>
    <n v="2100"/>
  </r>
  <r>
    <x v="1"/>
    <x v="0"/>
    <m/>
    <x v="1084"/>
    <d v="2021-09-30T00:00:00"/>
    <x v="2"/>
    <n v="7000125979"/>
    <n v="0"/>
    <x v="3"/>
    <x v="3"/>
    <n v="0"/>
    <n v="0"/>
    <n v="0"/>
    <x v="2"/>
    <x v="0"/>
    <s v="Füller unter UMSK 130"/>
    <n v="3100"/>
  </r>
  <r>
    <x v="1"/>
    <x v="0"/>
    <m/>
    <x v="453"/>
    <d v="2021-09-30T00:00:00"/>
    <x v="2"/>
    <n v="7000125757"/>
    <n v="0"/>
    <x v="3"/>
    <x v="3"/>
    <n v="0"/>
    <n v="0"/>
    <n v="0"/>
    <x v="8"/>
    <x v="5"/>
    <s v="Linie 21"/>
    <n v="5021"/>
  </r>
  <r>
    <x v="1"/>
    <x v="0"/>
    <m/>
    <x v="453"/>
    <d v="2021-09-30T00:00:00"/>
    <x v="2"/>
    <n v="7000125758"/>
    <n v="0"/>
    <x v="3"/>
    <x v="3"/>
    <n v="0"/>
    <n v="0"/>
    <n v="0"/>
    <x v="8"/>
    <x v="5"/>
    <s v="Linie 21"/>
    <n v="5021"/>
  </r>
  <r>
    <x v="1"/>
    <x v="0"/>
    <m/>
    <x v="137"/>
    <d v="2021-09-30T00:00:00"/>
    <x v="2"/>
    <n v="7000123697"/>
    <n v="0"/>
    <x v="3"/>
    <x v="3"/>
    <n v="0"/>
    <n v="0"/>
    <n v="0"/>
    <x v="4"/>
    <x v="1"/>
    <s v="Linie 36"/>
    <n v="5036"/>
  </r>
  <r>
    <x v="1"/>
    <x v="0"/>
    <m/>
    <x v="293"/>
    <d v="2021-09-30T00:00:00"/>
    <x v="2"/>
    <n v="7000123694"/>
    <n v="0"/>
    <x v="3"/>
    <x v="3"/>
    <n v="0"/>
    <n v="0"/>
    <n v="0"/>
    <x v="4"/>
    <x v="1"/>
    <s v="Linie 36"/>
    <n v="5036"/>
  </r>
  <r>
    <x v="1"/>
    <x v="0"/>
    <n v="23500083"/>
    <x v="0"/>
    <d v="2021-10-01T00:00:00"/>
    <x v="3"/>
    <n v="7000126325"/>
    <n v="10351"/>
    <x v="0"/>
    <x v="0"/>
    <n v="10351"/>
    <n v="3.9175"/>
    <n v="40550.042500000003"/>
    <x v="0"/>
    <x v="0"/>
    <s v="Rohware aus-/umpacken, vorbereiten"/>
    <n v="1300"/>
  </r>
  <r>
    <x v="1"/>
    <x v="0"/>
    <n v="23500084"/>
    <x v="842"/>
    <d v="2021-10-01T00:00:00"/>
    <x v="3"/>
    <n v="7000126277"/>
    <n v="5745"/>
    <x v="0"/>
    <x v="0"/>
    <n v="5745"/>
    <n v="3.9674999999999998"/>
    <n v="22793.287499999999"/>
    <x v="0"/>
    <x v="0"/>
    <s v="Rohware aus-/umpacken, vorbereiten"/>
    <n v="1300"/>
  </r>
  <r>
    <x v="1"/>
    <x v="0"/>
    <n v="23500090"/>
    <x v="139"/>
    <d v="2021-10-01T00:00:00"/>
    <x v="3"/>
    <n v="7000126309"/>
    <n v="554"/>
    <x v="0"/>
    <x v="0"/>
    <n v="554"/>
    <n v="3.9115000000000002"/>
    <n v="2166.971"/>
    <x v="0"/>
    <x v="0"/>
    <s v="Große Schneidemaschine Lachnit"/>
    <n v="1100"/>
  </r>
  <r>
    <x v="1"/>
    <x v="0"/>
    <n v="23500091"/>
    <x v="140"/>
    <d v="2021-10-01T00:00:00"/>
    <x v="3"/>
    <n v="7000126310"/>
    <n v="511"/>
    <x v="0"/>
    <x v="0"/>
    <n v="511"/>
    <n v="3.9117999999999999"/>
    <n v="1998.9297999999999"/>
    <x v="0"/>
    <x v="0"/>
    <s v="Große Schneidemaschine Lachnit"/>
    <n v="1100"/>
  </r>
  <r>
    <x v="1"/>
    <x v="0"/>
    <n v="23500285"/>
    <x v="537"/>
    <d v="2021-10-01T00:00:00"/>
    <x v="3"/>
    <n v="7000126320"/>
    <n v="119"/>
    <x v="0"/>
    <x v="0"/>
    <n v="119"/>
    <n v="4.2819000000000003"/>
    <n v="509.54610000000002"/>
    <x v="0"/>
    <x v="0"/>
    <s v="Wolf Zutatenvorbereitung"/>
    <n v="1430"/>
  </r>
  <r>
    <x v="1"/>
    <x v="0"/>
    <n v="23500290"/>
    <x v="2"/>
    <d v="2021-10-01T00:00:00"/>
    <x v="3"/>
    <n v="7000126304"/>
    <n v="124"/>
    <x v="0"/>
    <x v="0"/>
    <n v="124"/>
    <n v="2.8834"/>
    <n v="357.54160000000002"/>
    <x v="0"/>
    <x v="0"/>
    <s v="Wolf Zutatenvorbereitung"/>
    <n v="1430"/>
  </r>
  <r>
    <x v="1"/>
    <x v="0"/>
    <n v="23500291"/>
    <x v="3"/>
    <d v="2021-10-01T00:00:00"/>
    <x v="3"/>
    <n v="7000126305"/>
    <n v="64"/>
    <x v="0"/>
    <x v="0"/>
    <n v="64"/>
    <n v="1.9869000000000001"/>
    <n v="127.16160000000001"/>
    <x v="0"/>
    <x v="0"/>
    <s v="Wolf Zutatenvorbereitung"/>
    <n v="1430"/>
  </r>
  <r>
    <x v="1"/>
    <x v="0"/>
    <n v="23500306"/>
    <x v="5"/>
    <d v="2021-10-01T00:00:00"/>
    <x v="3"/>
    <n v="7000126306"/>
    <n v="52"/>
    <x v="0"/>
    <x v="0"/>
    <n v="52"/>
    <n v="2.0354000000000001"/>
    <n v="105.8408"/>
    <x v="0"/>
    <x v="0"/>
    <s v="Wolf Zutatenvorbereitung"/>
    <n v="1430"/>
  </r>
  <r>
    <x v="1"/>
    <x v="0"/>
    <n v="23500307"/>
    <x v="6"/>
    <d v="2021-10-01T00:00:00"/>
    <x v="3"/>
    <n v="7000126307"/>
    <n v="87"/>
    <x v="0"/>
    <x v="0"/>
    <n v="87"/>
    <n v="2.9201000000000001"/>
    <n v="254.0487"/>
    <x v="0"/>
    <x v="0"/>
    <s v="Wolf Zutatenvorbereitung"/>
    <n v="1430"/>
  </r>
  <r>
    <x v="1"/>
    <x v="0"/>
    <n v="23500357"/>
    <x v="1085"/>
    <d v="2021-10-01T00:00:00"/>
    <x v="3"/>
    <n v="7000126256"/>
    <n v="53"/>
    <x v="0"/>
    <x v="0"/>
    <n v="53"/>
    <n v="1.1600999999999999"/>
    <n v="61.485300000000002"/>
    <x v="0"/>
    <x v="0"/>
    <s v="Schälen"/>
    <n v="5903"/>
  </r>
  <r>
    <x v="1"/>
    <x v="0"/>
    <n v="23500369"/>
    <x v="146"/>
    <d v="2021-10-01T00:00:00"/>
    <x v="3"/>
    <n v="7000126259"/>
    <n v="76"/>
    <x v="0"/>
    <x v="0"/>
    <n v="76"/>
    <n v="1.1600999999999999"/>
    <n v="88.167599999999993"/>
    <x v="0"/>
    <x v="0"/>
    <s v="Schälen"/>
    <n v="5903"/>
  </r>
  <r>
    <x v="1"/>
    <x v="0"/>
    <n v="29600002"/>
    <x v="461"/>
    <d v="2021-10-01T00:00:00"/>
    <x v="3"/>
    <n v="7000126435"/>
    <n v="1036"/>
    <x v="0"/>
    <x v="0"/>
    <n v="1036"/>
    <n v="2"/>
    <n v="2072"/>
    <x v="0"/>
    <x v="0"/>
    <s v="Rohware aus-/umpacken, vorbereiten"/>
    <n v="1300"/>
  </r>
  <r>
    <x v="1"/>
    <x v="0"/>
    <n v="29600016"/>
    <x v="889"/>
    <d v="2021-10-01T00:00:00"/>
    <x v="3"/>
    <n v="7000126552"/>
    <n v="221"/>
    <x v="0"/>
    <x v="0"/>
    <n v="221"/>
    <n v="1"/>
    <n v="221"/>
    <x v="0"/>
    <x v="0"/>
    <s v="Rohware aus-/umpacken, vorbereiten"/>
    <n v="1300"/>
  </r>
  <r>
    <x v="1"/>
    <x v="0"/>
    <n v="29600025"/>
    <x v="154"/>
    <d v="2021-10-01T00:00:00"/>
    <x v="3"/>
    <n v="7000126554"/>
    <n v="100"/>
    <x v="0"/>
    <x v="0"/>
    <n v="100"/>
    <n v="0.93979999999999997"/>
    <n v="93.98"/>
    <x v="0"/>
    <x v="0"/>
    <s v="Rohware aus-/umpacken, vorbereiten"/>
    <n v="1300"/>
  </r>
  <r>
    <x v="1"/>
    <x v="0"/>
    <n v="29600027"/>
    <x v="606"/>
    <d v="2021-10-01T00:00:00"/>
    <x v="3"/>
    <n v="7000126766"/>
    <n v="215"/>
    <x v="0"/>
    <x v="0"/>
    <n v="215"/>
    <n v="0.93210000000000004"/>
    <n v="200.4015"/>
    <x v="0"/>
    <x v="0"/>
    <s v="Rohware aus-/umpacken, vorbereiten"/>
    <n v="1300"/>
  </r>
  <r>
    <x v="1"/>
    <x v="0"/>
    <n v="29600030"/>
    <x v="157"/>
    <d v="2021-10-01T00:00:00"/>
    <x v="3"/>
    <n v="7000126556"/>
    <n v="220"/>
    <x v="0"/>
    <x v="0"/>
    <n v="220"/>
    <n v="0.57399999999999995"/>
    <n v="126.28"/>
    <x v="0"/>
    <x v="0"/>
    <s v="Rohware aus-/umpacken, vorbereiten"/>
    <n v="1300"/>
  </r>
  <r>
    <x v="1"/>
    <x v="0"/>
    <n v="31000142"/>
    <x v="538"/>
    <d v="2021-10-01T00:00:00"/>
    <x v="3"/>
    <n v="7000126003"/>
    <n v="926"/>
    <x v="1"/>
    <x v="1"/>
    <n v="3889.2"/>
    <n v="12.0174"/>
    <n v="11128.1124"/>
    <x v="1"/>
    <x v="0"/>
    <s v="Füller unter Thrun 2"/>
    <n v="3030"/>
  </r>
  <r>
    <x v="1"/>
    <x v="0"/>
    <n v="31000150"/>
    <x v="890"/>
    <d v="2021-10-01T00:00:00"/>
    <x v="3"/>
    <n v="7000126334"/>
    <n v="278"/>
    <x v="1"/>
    <x v="1"/>
    <n v="2780"/>
    <n v="27.45"/>
    <n v="7631.1"/>
    <x v="1"/>
    <x v="0"/>
    <s v="Füller unter Thrun 2"/>
    <n v="3030"/>
  </r>
  <r>
    <x v="1"/>
    <x v="0"/>
    <n v="31000153"/>
    <x v="304"/>
    <d v="2021-10-01T00:00:00"/>
    <x v="3"/>
    <n v="7000126317"/>
    <n v="87"/>
    <x v="1"/>
    <x v="1"/>
    <n v="870"/>
    <n v="28.681999999999999"/>
    <n v="2495.3339999999998"/>
    <x v="1"/>
    <x v="0"/>
    <s v="Füller unter UHT"/>
    <n v="3040"/>
  </r>
  <r>
    <x v="1"/>
    <x v="0"/>
    <n v="31000154"/>
    <x v="910"/>
    <d v="2021-10-01T00:00:00"/>
    <x v="3"/>
    <n v="7000126318"/>
    <n v="115"/>
    <x v="1"/>
    <x v="1"/>
    <n v="1150"/>
    <n v="14.897"/>
    <n v="1713.155"/>
    <x v="1"/>
    <x v="0"/>
    <s v="Füller unter UHT"/>
    <n v="3040"/>
  </r>
  <r>
    <x v="1"/>
    <x v="0"/>
    <n v="31000169"/>
    <x v="158"/>
    <d v="2021-10-01T00:00:00"/>
    <x v="3"/>
    <n v="7000126002"/>
    <n v="2146"/>
    <x v="1"/>
    <x v="1"/>
    <n v="4141.78"/>
    <n v="5.9943999999999997"/>
    <n v="12863.982400000001"/>
    <x v="1"/>
    <x v="0"/>
    <s v="Füller unter Thrun 2"/>
    <n v="3030"/>
  </r>
  <r>
    <x v="1"/>
    <x v="0"/>
    <n v="31000174"/>
    <x v="306"/>
    <d v="2021-10-01T00:00:00"/>
    <x v="3"/>
    <n v="7000126263"/>
    <n v="80"/>
    <x v="1"/>
    <x v="1"/>
    <n v="1440"/>
    <n v="45.260399999999997"/>
    <n v="3620.8319999999999"/>
    <x v="1"/>
    <x v="0"/>
    <s v="Füller unter M1"/>
    <n v="3010"/>
  </r>
  <r>
    <x v="1"/>
    <x v="0"/>
    <n v="31000175"/>
    <x v="1086"/>
    <d v="2021-10-01T00:00:00"/>
    <x v="3"/>
    <n v="7000126262"/>
    <n v="107"/>
    <x v="1"/>
    <x v="1"/>
    <n v="1926"/>
    <n v="58.765799999999999"/>
    <n v="6287.9405999999999"/>
    <x v="1"/>
    <x v="0"/>
    <s v="Füller unter M1"/>
    <n v="3010"/>
  </r>
  <r>
    <x v="1"/>
    <x v="0"/>
    <n v="31000177"/>
    <x v="307"/>
    <d v="2021-10-01T00:00:00"/>
    <x v="3"/>
    <n v="7000126073"/>
    <n v="0"/>
    <x v="1"/>
    <x v="1"/>
    <n v="0"/>
    <n v="48.484200000000001"/>
    <n v="0"/>
    <x v="1"/>
    <x v="0"/>
    <s v="Füller unter M1"/>
    <n v="3010"/>
  </r>
  <r>
    <x v="1"/>
    <x v="0"/>
    <n v="31000183"/>
    <x v="1087"/>
    <d v="2021-10-01T00:00:00"/>
    <x v="3"/>
    <n v="7000126278"/>
    <n v="82"/>
    <x v="1"/>
    <x v="1"/>
    <n v="1476"/>
    <n v="41.356499999999997"/>
    <n v="3391.2330000000002"/>
    <x v="1"/>
    <x v="0"/>
    <s v="Füller unter M1"/>
    <n v="3010"/>
  </r>
  <r>
    <x v="1"/>
    <x v="0"/>
    <n v="31000217"/>
    <x v="911"/>
    <d v="2021-10-01T00:00:00"/>
    <x v="3"/>
    <n v="7000125039"/>
    <n v="98"/>
    <x v="1"/>
    <x v="1"/>
    <n v="490"/>
    <n v="41.8855"/>
    <n v="4104.7790000000005"/>
    <x v="4"/>
    <x v="1"/>
    <s v="Linie 4"/>
    <n v="5004"/>
  </r>
  <r>
    <x v="1"/>
    <x v="0"/>
    <n v="32000033"/>
    <x v="308"/>
    <d v="2021-10-01T00:00:00"/>
    <x v="3"/>
    <n v="7000126040"/>
    <n v="259"/>
    <x v="1"/>
    <x v="1"/>
    <n v="2356.9"/>
    <n v="24.977699999999999"/>
    <n v="6469.2242999999999"/>
    <x v="1"/>
    <x v="0"/>
    <s v="Füller unter M2"/>
    <n v="3020"/>
  </r>
  <r>
    <x v="1"/>
    <x v="0"/>
    <n v="32000037"/>
    <x v="469"/>
    <d v="2021-10-01T00:00:00"/>
    <x v="3"/>
    <n v="7000126264"/>
    <n v="345"/>
    <x v="1"/>
    <x v="1"/>
    <n v="2898"/>
    <n v="24.093499999999999"/>
    <n v="8312.2574999999997"/>
    <x v="1"/>
    <x v="0"/>
    <s v="Füller unter M1"/>
    <n v="3010"/>
  </r>
  <r>
    <x v="1"/>
    <x v="0"/>
    <n v="32000066"/>
    <x v="17"/>
    <d v="2021-10-01T00:00:00"/>
    <x v="3"/>
    <n v="7000126035"/>
    <n v="272"/>
    <x v="1"/>
    <x v="1"/>
    <n v="2529.6"/>
    <n v="25.763100000000001"/>
    <n v="7007.5631999999996"/>
    <x v="1"/>
    <x v="0"/>
    <s v="Füller unter M2"/>
    <n v="3020"/>
  </r>
  <r>
    <x v="1"/>
    <x v="0"/>
    <n v="32000067"/>
    <x v="18"/>
    <d v="2021-10-01T00:00:00"/>
    <x v="3"/>
    <n v="7000126014"/>
    <n v="491"/>
    <x v="1"/>
    <x v="1"/>
    <n v="4910"/>
    <n v="29.679400000000001"/>
    <n v="14572.5854"/>
    <x v="1"/>
    <x v="0"/>
    <s v="Füller unter M2"/>
    <n v="3020"/>
  </r>
  <r>
    <x v="1"/>
    <x v="0"/>
    <n v="32000069"/>
    <x v="19"/>
    <d v="2021-10-01T00:00:00"/>
    <x v="3"/>
    <n v="7000126024"/>
    <n v="255"/>
    <x v="1"/>
    <x v="1"/>
    <n v="2550"/>
    <n v="28.915199999999999"/>
    <n v="7373.3760000000002"/>
    <x v="1"/>
    <x v="0"/>
    <s v="Füller unter M2"/>
    <n v="3020"/>
  </r>
  <r>
    <x v="1"/>
    <x v="0"/>
    <n v="32000086"/>
    <x v="674"/>
    <d v="2021-10-01T00:00:00"/>
    <x v="3"/>
    <n v="7000125440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087"/>
    <x v="20"/>
    <d v="2021-10-01T00:00:00"/>
    <x v="3"/>
    <n v="7000126311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107"/>
    <x v="772"/>
    <d v="2021-10-01T00:00:00"/>
    <x v="3"/>
    <n v="7000126027"/>
    <n v="358"/>
    <x v="1"/>
    <x v="1"/>
    <n v="2577.6"/>
    <n v="20.6584"/>
    <n v="7395.7071999999998"/>
    <x v="1"/>
    <x v="0"/>
    <s v="Füller unter M2"/>
    <n v="3020"/>
  </r>
  <r>
    <x v="1"/>
    <x v="0"/>
    <n v="35000168"/>
    <x v="471"/>
    <d v="2021-10-01T00:00:00"/>
    <x v="3"/>
    <n v="7000126294"/>
    <n v="2700"/>
    <x v="0"/>
    <x v="0"/>
    <n v="2700"/>
    <n v="2.7238000000000002"/>
    <n v="7354.26"/>
    <x v="2"/>
    <x v="0"/>
    <s v="Mischer 1"/>
    <n v="2040"/>
  </r>
  <r>
    <x v="1"/>
    <x v="0"/>
    <n v="35000168"/>
    <x v="471"/>
    <d v="2021-10-01T00:00:00"/>
    <x v="3"/>
    <n v="7000126294"/>
    <n v="2700"/>
    <x v="0"/>
    <x v="0"/>
    <n v="2700"/>
    <n v="2.7238000000000002"/>
    <n v="7354.26"/>
    <x v="2"/>
    <x v="0"/>
    <s v="Wolf M1"/>
    <n v="2070"/>
  </r>
  <r>
    <x v="1"/>
    <x v="0"/>
    <n v="35000174"/>
    <x v="312"/>
    <d v="2021-10-01T00:00:00"/>
    <x v="3"/>
    <n v="7000126279"/>
    <n v="2100"/>
    <x v="0"/>
    <x v="0"/>
    <n v="2100"/>
    <n v="2.5287000000000002"/>
    <n v="5310.27"/>
    <x v="2"/>
    <x v="0"/>
    <s v="Mischer 2"/>
    <n v="2050"/>
  </r>
  <r>
    <x v="1"/>
    <x v="0"/>
    <n v="35000174"/>
    <x v="312"/>
    <d v="2021-10-01T00:00:00"/>
    <x v="3"/>
    <n v="7000126279"/>
    <n v="2100"/>
    <x v="0"/>
    <x v="0"/>
    <n v="2100"/>
    <n v="2.5287000000000002"/>
    <n v="5310.27"/>
    <x v="2"/>
    <x v="0"/>
    <s v="Wolf M2"/>
    <n v="2080"/>
  </r>
  <r>
    <x v="1"/>
    <x v="0"/>
    <n v="35000176"/>
    <x v="25"/>
    <d v="2021-10-01T00:00:00"/>
    <x v="3"/>
    <n v="7000126280"/>
    <n v="2400"/>
    <x v="0"/>
    <x v="0"/>
    <n v="2400"/>
    <n v="2.6271"/>
    <n v="6305.04"/>
    <x v="2"/>
    <x v="0"/>
    <s v="Mischer 2"/>
    <n v="2050"/>
  </r>
  <r>
    <x v="1"/>
    <x v="0"/>
    <n v="35000176"/>
    <x v="25"/>
    <d v="2021-10-01T00:00:00"/>
    <x v="3"/>
    <n v="7000126280"/>
    <n v="2400"/>
    <x v="0"/>
    <x v="0"/>
    <n v="2400"/>
    <n v="2.6271"/>
    <n v="6305.04"/>
    <x v="2"/>
    <x v="0"/>
    <s v="Wolf M2"/>
    <n v="2080"/>
  </r>
  <r>
    <x v="1"/>
    <x v="0"/>
    <n v="35000207"/>
    <x v="542"/>
    <d v="2021-10-01T00:00:00"/>
    <x v="3"/>
    <n v="7000126337"/>
    <n v="3125"/>
    <x v="0"/>
    <x v="0"/>
    <n v="3125"/>
    <n v="2.7418999999999998"/>
    <n v="8568.4375"/>
    <x v="2"/>
    <x v="0"/>
    <s v="Thrun 2"/>
    <n v="2030"/>
  </r>
  <r>
    <x v="1"/>
    <x v="0"/>
    <n v="35000207"/>
    <x v="542"/>
    <d v="2021-10-01T00:00:00"/>
    <x v="3"/>
    <n v="7000126337"/>
    <n v="3125"/>
    <x v="0"/>
    <x v="0"/>
    <n v="3125"/>
    <n v="2.7418999999999998"/>
    <n v="8568.4375"/>
    <x v="2"/>
    <x v="0"/>
    <s v="Wolf Th2"/>
    <n v="2090"/>
  </r>
  <r>
    <x v="1"/>
    <x v="0"/>
    <n v="35000222"/>
    <x v="892"/>
    <d v="2021-10-01T00:00:00"/>
    <x v="3"/>
    <n v="7000126338"/>
    <n v="2750"/>
    <x v="0"/>
    <x v="0"/>
    <n v="2750"/>
    <n v="2.6204000000000001"/>
    <n v="7206.1"/>
    <x v="2"/>
    <x v="0"/>
    <s v="Thrun 2"/>
    <n v="2030"/>
  </r>
  <r>
    <x v="1"/>
    <x v="0"/>
    <n v="35000222"/>
    <x v="892"/>
    <d v="2021-10-01T00:00:00"/>
    <x v="3"/>
    <n v="7000126338"/>
    <n v="2750"/>
    <x v="0"/>
    <x v="0"/>
    <n v="2750"/>
    <n v="2.6204000000000001"/>
    <n v="7206.1"/>
    <x v="2"/>
    <x v="0"/>
    <s v="Wolf Th2"/>
    <n v="2090"/>
  </r>
  <r>
    <x v="1"/>
    <x v="0"/>
    <n v="35000234"/>
    <x v="317"/>
    <d v="2021-10-01T00:00:00"/>
    <x v="3"/>
    <n v="7000126327"/>
    <n v="875"/>
    <x v="0"/>
    <x v="0"/>
    <n v="875"/>
    <n v="2.7435999999999998"/>
    <n v="2400.65"/>
    <x v="2"/>
    <x v="0"/>
    <s v="Thrun 1"/>
    <n v="2020"/>
  </r>
  <r>
    <x v="1"/>
    <x v="0"/>
    <n v="35000234"/>
    <x v="317"/>
    <d v="2021-10-01T00:00:00"/>
    <x v="3"/>
    <n v="7000126327"/>
    <n v="875"/>
    <x v="0"/>
    <x v="0"/>
    <n v="875"/>
    <n v="2.7435999999999998"/>
    <n v="2400.65"/>
    <x v="2"/>
    <x v="0"/>
    <s v="Wolf Th1"/>
    <n v="2065"/>
  </r>
  <r>
    <x v="1"/>
    <x v="0"/>
    <n v="35000235"/>
    <x v="915"/>
    <d v="2021-10-01T00:00:00"/>
    <x v="3"/>
    <n v="7000126328"/>
    <n v="1250"/>
    <x v="0"/>
    <x v="0"/>
    <n v="1250"/>
    <n v="1.3651"/>
    <n v="1706.375"/>
    <x v="2"/>
    <x v="0"/>
    <s v="Thrun 1"/>
    <n v="2020"/>
  </r>
  <r>
    <x v="1"/>
    <x v="0"/>
    <n v="35000235"/>
    <x v="915"/>
    <d v="2021-10-01T00:00:00"/>
    <x v="3"/>
    <n v="7000126328"/>
    <n v="1250"/>
    <x v="0"/>
    <x v="0"/>
    <n v="1250"/>
    <n v="1.3651"/>
    <n v="1706.375"/>
    <x v="2"/>
    <x v="0"/>
    <s v="Wolf Th1"/>
    <n v="2065"/>
  </r>
  <r>
    <x v="1"/>
    <x v="0"/>
    <n v="35000259"/>
    <x v="1088"/>
    <d v="2021-10-01T00:00:00"/>
    <x v="3"/>
    <n v="7000126287"/>
    <n v="1200"/>
    <x v="0"/>
    <x v="0"/>
    <n v="1200"/>
    <n v="2.2040999999999999"/>
    <n v="2644.92"/>
    <x v="2"/>
    <x v="0"/>
    <s v="Mischer 1"/>
    <n v="2040"/>
  </r>
  <r>
    <x v="1"/>
    <x v="0"/>
    <n v="35000259"/>
    <x v="1088"/>
    <d v="2021-10-01T00:00:00"/>
    <x v="3"/>
    <n v="7000126287"/>
    <n v="1200"/>
    <x v="0"/>
    <x v="0"/>
    <n v="1200"/>
    <n v="2.2040999999999999"/>
    <n v="2644.92"/>
    <x v="2"/>
    <x v="0"/>
    <s v="Wolf M1"/>
    <n v="2070"/>
  </r>
  <r>
    <x v="1"/>
    <x v="0"/>
    <n v="35000268"/>
    <x v="170"/>
    <d v="2021-10-01T00:00:00"/>
    <x v="3"/>
    <n v="7000126339"/>
    <n v="3500"/>
    <x v="0"/>
    <x v="0"/>
    <n v="3500"/>
    <n v="2.5105"/>
    <n v="8786.75"/>
    <x v="2"/>
    <x v="0"/>
    <s v="Thrun 2"/>
    <n v="2030"/>
  </r>
  <r>
    <x v="1"/>
    <x v="0"/>
    <n v="35000268"/>
    <x v="170"/>
    <d v="2021-10-01T00:00:00"/>
    <x v="3"/>
    <n v="7000126339"/>
    <n v="3500"/>
    <x v="0"/>
    <x v="0"/>
    <n v="3500"/>
    <n v="2.5105"/>
    <n v="8786.75"/>
    <x v="2"/>
    <x v="0"/>
    <s v="Wolf Th2"/>
    <n v="2090"/>
  </r>
  <r>
    <x v="1"/>
    <x v="0"/>
    <n v="35000275"/>
    <x v="318"/>
    <d v="2021-10-01T00:00:00"/>
    <x v="3"/>
    <n v="7000126288"/>
    <n v="0"/>
    <x v="0"/>
    <x v="0"/>
    <n v="0"/>
    <n v="2.5474000000000001"/>
    <n v="0"/>
    <x v="2"/>
    <x v="0"/>
    <s v="Mischer 1"/>
    <n v="2040"/>
  </r>
  <r>
    <x v="1"/>
    <x v="0"/>
    <n v="35000275"/>
    <x v="318"/>
    <d v="2021-10-01T00:00:00"/>
    <x v="3"/>
    <n v="7000126288"/>
    <n v="0"/>
    <x v="0"/>
    <x v="0"/>
    <n v="0"/>
    <n v="2.5474000000000001"/>
    <n v="0"/>
    <x v="2"/>
    <x v="0"/>
    <s v="Wolf M1"/>
    <n v="2070"/>
  </r>
  <r>
    <x v="1"/>
    <x v="0"/>
    <n v="35000276"/>
    <x v="1089"/>
    <d v="2021-10-01T00:00:00"/>
    <x v="3"/>
    <n v="7000126289"/>
    <n v="1800"/>
    <x v="0"/>
    <x v="0"/>
    <n v="1800"/>
    <n v="3.1185999999999998"/>
    <n v="5613.48"/>
    <x v="2"/>
    <x v="0"/>
    <s v="Mischer 1"/>
    <n v="2040"/>
  </r>
  <r>
    <x v="1"/>
    <x v="0"/>
    <n v="35000276"/>
    <x v="1089"/>
    <d v="2021-10-01T00:00:00"/>
    <x v="3"/>
    <n v="7000126289"/>
    <n v="1800"/>
    <x v="0"/>
    <x v="0"/>
    <n v="1800"/>
    <n v="3.1185999999999998"/>
    <n v="5613.48"/>
    <x v="2"/>
    <x v="0"/>
    <s v="Wolf M1"/>
    <n v="2070"/>
  </r>
  <r>
    <x v="1"/>
    <x v="0"/>
    <n v="35000278"/>
    <x v="319"/>
    <d v="2021-10-01T00:00:00"/>
    <x v="3"/>
    <n v="7000126290"/>
    <n v="1200"/>
    <x v="0"/>
    <x v="0"/>
    <n v="1200"/>
    <n v="2.3683000000000001"/>
    <n v="2841.96"/>
    <x v="2"/>
    <x v="0"/>
    <s v="Mischer 1"/>
    <n v="2040"/>
  </r>
  <r>
    <x v="1"/>
    <x v="0"/>
    <n v="35000278"/>
    <x v="319"/>
    <d v="2021-10-01T00:00:00"/>
    <x v="3"/>
    <n v="7000126290"/>
    <n v="1200"/>
    <x v="0"/>
    <x v="0"/>
    <n v="1200"/>
    <n v="2.3683000000000001"/>
    <n v="2841.96"/>
    <x v="2"/>
    <x v="0"/>
    <s v="Wolf M1"/>
    <n v="2070"/>
  </r>
  <r>
    <x v="1"/>
    <x v="0"/>
    <n v="35000313"/>
    <x v="30"/>
    <d v="2021-10-01T00:00:00"/>
    <x v="3"/>
    <n v="7000126281"/>
    <n v="5100"/>
    <x v="0"/>
    <x v="0"/>
    <n v="5100"/>
    <n v="2.831"/>
    <n v="14438.1"/>
    <x v="2"/>
    <x v="0"/>
    <s v="Mischer 2"/>
    <n v="2050"/>
  </r>
  <r>
    <x v="1"/>
    <x v="0"/>
    <n v="35000313"/>
    <x v="30"/>
    <d v="2021-10-01T00:00:00"/>
    <x v="3"/>
    <n v="7000126281"/>
    <n v="5100"/>
    <x v="0"/>
    <x v="0"/>
    <n v="5100"/>
    <n v="2.831"/>
    <n v="14438.1"/>
    <x v="2"/>
    <x v="0"/>
    <s v="Wolf M2"/>
    <n v="2080"/>
  </r>
  <r>
    <x v="1"/>
    <x v="0"/>
    <n v="35000315"/>
    <x v="31"/>
    <d v="2021-10-01T00:00:00"/>
    <x v="3"/>
    <n v="7000126282"/>
    <n v="2400"/>
    <x v="0"/>
    <x v="0"/>
    <n v="2400"/>
    <n v="2.7545999999999999"/>
    <n v="6611.04"/>
    <x v="2"/>
    <x v="0"/>
    <s v="Mischer 2"/>
    <n v="2050"/>
  </r>
  <r>
    <x v="1"/>
    <x v="0"/>
    <n v="35000315"/>
    <x v="31"/>
    <d v="2021-10-01T00:00:00"/>
    <x v="3"/>
    <n v="7000126282"/>
    <n v="2400"/>
    <x v="0"/>
    <x v="0"/>
    <n v="2400"/>
    <n v="2.7545999999999999"/>
    <n v="6611.04"/>
    <x v="2"/>
    <x v="0"/>
    <s v="Wolf M2"/>
    <n v="2080"/>
  </r>
  <r>
    <x v="1"/>
    <x v="0"/>
    <n v="35000351"/>
    <x v="33"/>
    <d v="2021-10-01T00:00:00"/>
    <x v="3"/>
    <n v="7000126283"/>
    <n v="2700"/>
    <x v="0"/>
    <x v="0"/>
    <n v="2700"/>
    <n v="2.7244999999999999"/>
    <n v="7356.15"/>
    <x v="2"/>
    <x v="0"/>
    <s v="Mischer 2"/>
    <n v="2050"/>
  </r>
  <r>
    <x v="1"/>
    <x v="0"/>
    <n v="35000351"/>
    <x v="33"/>
    <d v="2021-10-01T00:00:00"/>
    <x v="3"/>
    <n v="7000126283"/>
    <n v="2700"/>
    <x v="0"/>
    <x v="0"/>
    <n v="2700"/>
    <n v="2.7244999999999999"/>
    <n v="7356.15"/>
    <x v="2"/>
    <x v="0"/>
    <s v="Wolf M2"/>
    <n v="2080"/>
  </r>
  <r>
    <x v="1"/>
    <x v="0"/>
    <n v="47000071"/>
    <x v="35"/>
    <d v="2021-10-01T00:00:00"/>
    <x v="3"/>
    <n v="7000125011"/>
    <n v="0"/>
    <x v="1"/>
    <x v="1"/>
    <n v="0"/>
    <n v="0.66559999999999997"/>
    <n v="0"/>
    <x v="3"/>
    <x v="1"/>
    <s v="Linie 16"/>
    <n v="5016"/>
  </r>
  <r>
    <x v="1"/>
    <x v="0"/>
    <n v="47000849"/>
    <x v="39"/>
    <d v="2021-10-01T00:00:00"/>
    <x v="3"/>
    <n v="7000124619"/>
    <n v="1862"/>
    <x v="1"/>
    <x v="1"/>
    <n v="4021.92"/>
    <n v="9.3513000000000002"/>
    <n v="17412.120599999998"/>
    <x v="4"/>
    <x v="1"/>
    <s v="Linie 3"/>
    <n v="5003"/>
  </r>
  <r>
    <x v="1"/>
    <x v="0"/>
    <n v="47000946"/>
    <x v="40"/>
    <d v="2021-10-01T00:00:00"/>
    <x v="3"/>
    <n v="7000125013"/>
    <n v="0"/>
    <x v="1"/>
    <x v="1"/>
    <n v="0"/>
    <n v="0.71789999999999998"/>
    <n v="0"/>
    <x v="3"/>
    <x v="1"/>
    <s v="Linie 16"/>
    <n v="5016"/>
  </r>
  <r>
    <x v="1"/>
    <x v="0"/>
    <n v="47000992"/>
    <x v="184"/>
    <d v="2021-10-01T00:00:00"/>
    <x v="3"/>
    <n v="7000125889"/>
    <n v="5604"/>
    <x v="1"/>
    <x v="1"/>
    <n v="840.6"/>
    <n v="0.73329999999999995"/>
    <n v="4109.4132"/>
    <x v="4"/>
    <x v="1"/>
    <s v="Linie 34"/>
    <n v="5034"/>
  </r>
  <r>
    <x v="1"/>
    <x v="0"/>
    <n v="47000995"/>
    <x v="476"/>
    <d v="2021-10-01T00:00:00"/>
    <x v="3"/>
    <n v="7000122706"/>
    <n v="25928"/>
    <x v="1"/>
    <x v="1"/>
    <n v="3889.2"/>
    <n v="0.70760000000000001"/>
    <n v="18346.6528"/>
    <x v="4"/>
    <x v="1"/>
    <s v="Linie 34"/>
    <n v="5034"/>
  </r>
  <r>
    <x v="1"/>
    <x v="0"/>
    <n v="47001017"/>
    <x v="816"/>
    <d v="2021-10-01T00:00:00"/>
    <x v="3"/>
    <n v="7000122237"/>
    <n v="19929"/>
    <x v="1"/>
    <x v="1"/>
    <n v="2989.35"/>
    <n v="0.68730000000000002"/>
    <n v="13697.2017"/>
    <x v="3"/>
    <x v="1"/>
    <s v="Linie 11"/>
    <n v="5011"/>
  </r>
  <r>
    <x v="1"/>
    <x v="0"/>
    <n v="47001019"/>
    <x v="894"/>
    <d v="2021-10-01T00:00:00"/>
    <x v="3"/>
    <n v="7000122239"/>
    <n v="10126"/>
    <x v="1"/>
    <x v="1"/>
    <n v="1518.9"/>
    <n v="0.66159999999999997"/>
    <n v="6699.3616000000002"/>
    <x v="3"/>
    <x v="1"/>
    <s v="Linie 11"/>
    <n v="5011"/>
  </r>
  <r>
    <x v="1"/>
    <x v="0"/>
    <n v="47001037"/>
    <x v="547"/>
    <d v="2021-10-01T00:00:00"/>
    <x v="3"/>
    <n v="7000122784"/>
    <n v="6823"/>
    <x v="1"/>
    <x v="1"/>
    <n v="1705.75"/>
    <n v="1.0668"/>
    <n v="7278.7763999999997"/>
    <x v="3"/>
    <x v="1"/>
    <s v="Linie 16"/>
    <n v="5016"/>
  </r>
  <r>
    <x v="1"/>
    <x v="0"/>
    <n v="47001043"/>
    <x v="549"/>
    <d v="2021-10-01T00:00:00"/>
    <x v="3"/>
    <n v="7000122788"/>
    <n v="450"/>
    <x v="1"/>
    <x v="1"/>
    <n v="112.5"/>
    <n v="1.0626"/>
    <n v="478.17"/>
    <x v="3"/>
    <x v="1"/>
    <s v="Linie 16"/>
    <n v="5016"/>
  </r>
  <r>
    <x v="1"/>
    <x v="0"/>
    <n v="48000061"/>
    <x v="192"/>
    <d v="2021-10-01T00:00:00"/>
    <x v="3"/>
    <n v="7000125477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10-01T00:00:00"/>
    <x v="3"/>
    <n v="7000125479"/>
    <n v="2748"/>
    <x v="1"/>
    <x v="1"/>
    <n v="604.55999999999995"/>
    <n v="0.89370000000000005"/>
    <n v="2455.8876"/>
    <x v="4"/>
    <x v="1"/>
    <s v="Linie 35"/>
    <n v="5035"/>
  </r>
  <r>
    <x v="1"/>
    <x v="0"/>
    <n v="48000117"/>
    <x v="195"/>
    <d v="2021-10-01T00:00:00"/>
    <x v="3"/>
    <n v="7000122020"/>
    <n v="7872"/>
    <x v="1"/>
    <x v="1"/>
    <n v="1574.4"/>
    <n v="1.0744"/>
    <n v="8457.6767999999993"/>
    <x v="4"/>
    <x v="1"/>
    <s v="Linie 15"/>
    <n v="5015"/>
  </r>
  <r>
    <x v="1"/>
    <x v="0"/>
    <n v="48000193"/>
    <x v="551"/>
    <d v="2021-10-01T00:00:00"/>
    <x v="3"/>
    <n v="7000123650"/>
    <n v="17123"/>
    <x v="1"/>
    <x v="1"/>
    <n v="3424.6"/>
    <n v="1.0711999999999999"/>
    <n v="18342.157599999999"/>
    <x v="3"/>
    <x v="1"/>
    <s v="Linie 1"/>
    <n v="5001"/>
  </r>
  <r>
    <x v="1"/>
    <x v="0"/>
    <n v="48000194"/>
    <x v="552"/>
    <d v="2021-10-01T00:00:00"/>
    <x v="3"/>
    <n v="7000123651"/>
    <n v="6670"/>
    <x v="1"/>
    <x v="1"/>
    <n v="1334"/>
    <n v="1.0491999999999999"/>
    <n v="6998.1639999999998"/>
    <x v="3"/>
    <x v="1"/>
    <s v="Linie 1"/>
    <n v="5001"/>
  </r>
  <r>
    <x v="1"/>
    <x v="0"/>
    <n v="48000196"/>
    <x v="553"/>
    <d v="2021-10-01T00:00:00"/>
    <x v="3"/>
    <n v="7000123652"/>
    <n v="10368"/>
    <x v="1"/>
    <x v="1"/>
    <n v="2073.6"/>
    <n v="1.0729"/>
    <n v="11123.8272"/>
    <x v="3"/>
    <x v="1"/>
    <s v="Linie 1"/>
    <n v="5001"/>
  </r>
  <r>
    <x v="1"/>
    <x v="0"/>
    <n v="48001016"/>
    <x v="743"/>
    <d v="2021-10-01T00:00:00"/>
    <x v="3"/>
    <n v="7000125482"/>
    <n v="3072"/>
    <x v="1"/>
    <x v="1"/>
    <n v="675.84"/>
    <n v="0.90580000000000005"/>
    <n v="2782.6176"/>
    <x v="4"/>
    <x v="1"/>
    <s v="Linie 35"/>
    <n v="5035"/>
  </r>
  <r>
    <x v="1"/>
    <x v="0"/>
    <n v="49500033"/>
    <x v="895"/>
    <d v="2021-10-01T00:00:00"/>
    <x v="3"/>
    <n v="7000126567"/>
    <n v="753"/>
    <x v="0"/>
    <x v="0"/>
    <n v="753"/>
    <n v="1.014"/>
    <n v="763.54200000000003"/>
    <x v="0"/>
    <x v="0"/>
    <s v="Vacumierung"/>
    <n v="5902"/>
  </r>
  <r>
    <x v="1"/>
    <x v="0"/>
    <n v="49500048"/>
    <x v="744"/>
    <d v="2021-10-01T00:00:00"/>
    <x v="3"/>
    <n v="7000126236"/>
    <n v="802"/>
    <x v="0"/>
    <x v="0"/>
    <n v="802"/>
    <n v="1.764"/>
    <n v="1414.7280000000001"/>
    <x v="0"/>
    <x v="0"/>
    <s v="Vacumierung"/>
    <n v="5902"/>
  </r>
  <r>
    <x v="1"/>
    <x v="0"/>
    <n v="49500054"/>
    <x v="343"/>
    <d v="2021-10-01T00:00:00"/>
    <x v="3"/>
    <n v="7000126257"/>
    <n v="270"/>
    <x v="0"/>
    <x v="0"/>
    <n v="270"/>
    <n v="2.0139999999999998"/>
    <n v="543.78"/>
    <x v="0"/>
    <x v="0"/>
    <s v="Vacumierung"/>
    <n v="5902"/>
  </r>
  <r>
    <x v="1"/>
    <x v="0"/>
    <n v="49500055"/>
    <x v="344"/>
    <d v="2021-10-01T00:00:00"/>
    <x v="3"/>
    <n v="7000126241"/>
    <n v="326"/>
    <x v="0"/>
    <x v="0"/>
    <n v="326"/>
    <n v="0.51400000000000001"/>
    <n v="167.56399999999999"/>
    <x v="0"/>
    <x v="0"/>
    <s v="Vacumierung"/>
    <n v="5902"/>
  </r>
  <r>
    <x v="1"/>
    <x v="0"/>
    <n v="49500057"/>
    <x v="484"/>
    <d v="2021-10-01T00:00:00"/>
    <x v="3"/>
    <n v="7000126431"/>
    <n v="278"/>
    <x v="0"/>
    <x v="0"/>
    <n v="278"/>
    <n v="2.0139999999999998"/>
    <n v="559.89200000000005"/>
    <x v="0"/>
    <x v="0"/>
    <s v="Vacumierung"/>
    <n v="5902"/>
  </r>
  <r>
    <x v="1"/>
    <x v="0"/>
    <n v="49500062"/>
    <x v="345"/>
    <d v="2021-10-01T00:00:00"/>
    <x v="3"/>
    <n v="7000126271"/>
    <n v="140"/>
    <x v="0"/>
    <x v="0"/>
    <n v="140"/>
    <n v="0.51400000000000001"/>
    <n v="71.959999999999994"/>
    <x v="0"/>
    <x v="0"/>
    <s v="Vacumierung"/>
    <n v="5902"/>
  </r>
  <r>
    <x v="1"/>
    <x v="0"/>
    <n v="49500063"/>
    <x v="346"/>
    <d v="2021-10-01T00:00:00"/>
    <x v="3"/>
    <n v="7000126272"/>
    <n v="166"/>
    <x v="0"/>
    <x v="0"/>
    <n v="166"/>
    <n v="2.214"/>
    <n v="367.524"/>
    <x v="0"/>
    <x v="0"/>
    <s v="Vacumierung"/>
    <n v="5902"/>
  </r>
  <r>
    <x v="1"/>
    <x v="0"/>
    <n v="49500063"/>
    <x v="346"/>
    <d v="2021-10-01T00:00:00"/>
    <x v="3"/>
    <n v="7000126424"/>
    <n v="503"/>
    <x v="0"/>
    <x v="0"/>
    <n v="503"/>
    <n v="2.214"/>
    <n v="1113.6420000000001"/>
    <x v="0"/>
    <x v="0"/>
    <s v="Vacumierung"/>
    <n v="5902"/>
  </r>
  <r>
    <x v="1"/>
    <x v="0"/>
    <n v="49500084"/>
    <x v="1090"/>
    <d v="2021-10-01T00:00:00"/>
    <x v="3"/>
    <n v="7000126454"/>
    <n v="270"/>
    <x v="0"/>
    <x v="0"/>
    <n v="270"/>
    <n v="0.51400000000000001"/>
    <n v="138.78"/>
    <x v="0"/>
    <x v="0"/>
    <s v="Vacumierung"/>
    <n v="5902"/>
  </r>
  <r>
    <x v="1"/>
    <x v="0"/>
    <n v="49500089"/>
    <x v="485"/>
    <d v="2021-10-01T00:00:00"/>
    <x v="3"/>
    <n v="7000126455"/>
    <n v="250"/>
    <x v="0"/>
    <x v="0"/>
    <n v="250"/>
    <n v="0.51400000000000001"/>
    <n v="128.5"/>
    <x v="0"/>
    <x v="0"/>
    <s v="Vacumierung"/>
    <n v="5902"/>
  </r>
  <r>
    <x v="1"/>
    <x v="0"/>
    <n v="49500089"/>
    <x v="485"/>
    <d v="2021-10-01T00:00:00"/>
    <x v="3"/>
    <n v="7000126492"/>
    <n v="270"/>
    <x v="0"/>
    <x v="0"/>
    <n v="270"/>
    <n v="0.51400000000000001"/>
    <n v="138.78"/>
    <x v="0"/>
    <x v="0"/>
    <s v="Vacumierung"/>
    <n v="5902"/>
  </r>
  <r>
    <x v="1"/>
    <x v="0"/>
    <n v="49500103"/>
    <x v="1091"/>
    <d v="2021-10-01T00:00:00"/>
    <x v="3"/>
    <n v="7000126568"/>
    <n v="53"/>
    <x v="0"/>
    <x v="0"/>
    <n v="53"/>
    <n v="1.1740999999999999"/>
    <n v="62.2273"/>
    <x v="0"/>
    <x v="0"/>
    <s v="Vacumierung"/>
    <n v="5902"/>
  </r>
  <r>
    <x v="1"/>
    <x v="0"/>
    <n v="49500121"/>
    <x v="51"/>
    <d v="2021-10-01T00:00:00"/>
    <x v="3"/>
    <n v="7000126273"/>
    <n v="201"/>
    <x v="0"/>
    <x v="0"/>
    <n v="201"/>
    <n v="1.1740999999999999"/>
    <n v="235.9941"/>
    <x v="0"/>
    <x v="0"/>
    <s v="Vacumierung"/>
    <n v="5902"/>
  </r>
  <r>
    <x v="1"/>
    <x v="0"/>
    <n v="49500132"/>
    <x v="350"/>
    <d v="2021-10-01T00:00:00"/>
    <x v="3"/>
    <n v="7000126242"/>
    <n v="133"/>
    <x v="0"/>
    <x v="0"/>
    <n v="133"/>
    <n v="2.0139999999999998"/>
    <n v="267.86200000000002"/>
    <x v="0"/>
    <x v="0"/>
    <s v="Vacumierung"/>
    <n v="5902"/>
  </r>
  <r>
    <x v="1"/>
    <x v="0"/>
    <n v="49500132"/>
    <x v="350"/>
    <d v="2021-10-01T00:00:00"/>
    <x v="3"/>
    <n v="7000126274"/>
    <n v="246"/>
    <x v="0"/>
    <x v="0"/>
    <n v="246"/>
    <n v="2.0139999999999998"/>
    <n v="495.44400000000002"/>
    <x v="0"/>
    <x v="0"/>
    <s v="Vacumierung"/>
    <n v="5902"/>
  </r>
  <r>
    <x v="1"/>
    <x v="0"/>
    <n v="49500137"/>
    <x v="628"/>
    <d v="2021-10-01T00:00:00"/>
    <x v="3"/>
    <n v="7000126493"/>
    <n v="37"/>
    <x v="0"/>
    <x v="0"/>
    <n v="37"/>
    <n v="0.51400000000000001"/>
    <n v="19.018000000000001"/>
    <x v="0"/>
    <x v="0"/>
    <s v="Vacumierung"/>
    <n v="5902"/>
  </r>
  <r>
    <x v="1"/>
    <x v="0"/>
    <n v="49500147"/>
    <x v="488"/>
    <d v="2021-10-01T00:00:00"/>
    <x v="3"/>
    <n v="7000126494"/>
    <n v="257"/>
    <x v="0"/>
    <x v="0"/>
    <n v="257"/>
    <n v="0.51400000000000001"/>
    <n v="132.09800000000001"/>
    <x v="0"/>
    <x v="0"/>
    <s v="Vacumierung"/>
    <n v="5902"/>
  </r>
  <r>
    <x v="1"/>
    <x v="0"/>
    <n v="49500151"/>
    <x v="1092"/>
    <d v="2021-10-01T00:00:00"/>
    <x v="3"/>
    <n v="7000126275"/>
    <n v="216"/>
    <x v="0"/>
    <x v="0"/>
    <n v="216"/>
    <n v="0.51400000000000001"/>
    <n v="111.024"/>
    <x v="0"/>
    <x v="0"/>
    <s v="Vacumierung"/>
    <n v="5902"/>
  </r>
  <r>
    <x v="1"/>
    <x v="0"/>
    <n v="49500159"/>
    <x v="204"/>
    <d v="2021-10-01T00:00:00"/>
    <x v="3"/>
    <n v="7000126456"/>
    <n v="591"/>
    <x v="0"/>
    <x v="0"/>
    <n v="591"/>
    <n v="0.51400000000000001"/>
    <n v="303.774"/>
    <x v="0"/>
    <x v="0"/>
    <s v="Vacumierung"/>
    <n v="5902"/>
  </r>
  <r>
    <x v="1"/>
    <x v="0"/>
    <n v="49500172"/>
    <x v="685"/>
    <d v="2021-10-01T00:00:00"/>
    <x v="3"/>
    <n v="7000126433"/>
    <n v="105"/>
    <x v="0"/>
    <x v="0"/>
    <n v="105"/>
    <n v="2.0139999999999998"/>
    <n v="211.47"/>
    <x v="0"/>
    <x v="0"/>
    <s v="Vacumierung"/>
    <n v="5902"/>
  </r>
  <r>
    <x v="1"/>
    <x v="0"/>
    <n v="49500178"/>
    <x v="53"/>
    <d v="2021-10-01T00:00:00"/>
    <x v="3"/>
    <n v="7000122874"/>
    <n v="874"/>
    <x v="1"/>
    <x v="1"/>
    <n v="174.8"/>
    <n v="0.36659999999999998"/>
    <n v="320.40839999999997"/>
    <x v="3"/>
    <x v="1"/>
    <s v="Linie 9"/>
    <n v="5009"/>
  </r>
  <r>
    <x v="1"/>
    <x v="0"/>
    <n v="49500179"/>
    <x v="54"/>
    <d v="2021-10-01T00:00:00"/>
    <x v="3"/>
    <n v="7000122939"/>
    <n v="0"/>
    <x v="1"/>
    <x v="1"/>
    <n v="0"/>
    <n v="0.36649999999999999"/>
    <n v="0"/>
    <x v="3"/>
    <x v="1"/>
    <s v="Linie 9"/>
    <n v="5009"/>
  </r>
  <r>
    <x v="1"/>
    <x v="0"/>
    <n v="49500181"/>
    <x v="55"/>
    <d v="2021-10-01T00:00:00"/>
    <x v="3"/>
    <n v="7000122907"/>
    <n v="0"/>
    <x v="1"/>
    <x v="1"/>
    <n v="0"/>
    <n v="0.36659999999999998"/>
    <n v="0"/>
    <x v="3"/>
    <x v="1"/>
    <s v="Linie 9"/>
    <n v="5009"/>
  </r>
  <r>
    <x v="1"/>
    <x v="0"/>
    <n v="49500182"/>
    <x v="56"/>
    <d v="2021-10-01T00:00:00"/>
    <x v="3"/>
    <n v="7000122947"/>
    <n v="0"/>
    <x v="1"/>
    <x v="1"/>
    <n v="0"/>
    <n v="0.36649999999999999"/>
    <n v="0"/>
    <x v="3"/>
    <x v="1"/>
    <s v="Linie 9"/>
    <n v="5009"/>
  </r>
  <r>
    <x v="1"/>
    <x v="0"/>
    <n v="49500183"/>
    <x v="57"/>
    <d v="2021-10-01T00:00:00"/>
    <x v="3"/>
    <n v="7000122894"/>
    <n v="0"/>
    <x v="1"/>
    <x v="1"/>
    <n v="0"/>
    <n v="0.36659999999999998"/>
    <n v="0"/>
    <x v="3"/>
    <x v="1"/>
    <s v="Linie 9"/>
    <n v="5009"/>
  </r>
  <r>
    <x v="1"/>
    <x v="0"/>
    <n v="49500184"/>
    <x v="58"/>
    <d v="2021-10-01T00:00:00"/>
    <x v="3"/>
    <n v="7000122923"/>
    <n v="0"/>
    <x v="1"/>
    <x v="1"/>
    <n v="0"/>
    <n v="0.42659999999999998"/>
    <n v="0"/>
    <x v="3"/>
    <x v="1"/>
    <s v="Linie 9"/>
    <n v="5009"/>
  </r>
  <r>
    <x v="1"/>
    <x v="0"/>
    <n v="49500187"/>
    <x v="59"/>
    <d v="2021-10-01T00:00:00"/>
    <x v="3"/>
    <n v="7000122915"/>
    <n v="0"/>
    <x v="1"/>
    <x v="1"/>
    <n v="0"/>
    <n v="0.42659999999999998"/>
    <n v="0"/>
    <x v="3"/>
    <x v="1"/>
    <s v="Linie 9"/>
    <n v="5009"/>
  </r>
  <r>
    <x v="1"/>
    <x v="0"/>
    <n v="49500189"/>
    <x v="60"/>
    <d v="2021-10-01T00:00:00"/>
    <x v="3"/>
    <n v="7000122931"/>
    <n v="0"/>
    <x v="1"/>
    <x v="1"/>
    <n v="0"/>
    <n v="0.42659999999999998"/>
    <n v="0"/>
    <x v="3"/>
    <x v="1"/>
    <s v="Linie 9"/>
    <n v="5009"/>
  </r>
  <r>
    <x v="1"/>
    <x v="0"/>
    <n v="49500191"/>
    <x v="489"/>
    <d v="2021-10-01T00:00:00"/>
    <x v="3"/>
    <n v="7000126243"/>
    <n v="293"/>
    <x v="0"/>
    <x v="0"/>
    <n v="293"/>
    <n v="2.214"/>
    <n v="648.702"/>
    <x v="0"/>
    <x v="0"/>
    <s v="Vacumierung"/>
    <n v="5902"/>
  </r>
  <r>
    <x v="1"/>
    <x v="0"/>
    <n v="49500191"/>
    <x v="489"/>
    <d v="2021-10-01T00:00:00"/>
    <x v="3"/>
    <n v="7000126434"/>
    <n v="67"/>
    <x v="0"/>
    <x v="0"/>
    <n v="67"/>
    <n v="2.214"/>
    <n v="148.33799999999999"/>
    <x v="0"/>
    <x v="0"/>
    <s v="Vacumierung"/>
    <n v="5902"/>
  </r>
  <r>
    <x v="1"/>
    <x v="0"/>
    <n v="50000208"/>
    <x v="1093"/>
    <d v="2021-10-01T00:00:00"/>
    <x v="3"/>
    <n v="7000126070"/>
    <n v="802"/>
    <x v="2"/>
    <x v="2"/>
    <n v="2406"/>
    <n v="10.7872"/>
    <n v="8651.3343999999997"/>
    <x v="6"/>
    <x v="3"/>
    <s v="EVP Jermi bei Weissenhorn"/>
    <n v="6200"/>
  </r>
  <r>
    <x v="1"/>
    <x v="0"/>
    <n v="50000208"/>
    <x v="1093"/>
    <d v="2021-10-01T00:00:00"/>
    <x v="3"/>
    <n v="7000126071"/>
    <n v="1617"/>
    <x v="2"/>
    <x v="2"/>
    <n v="4851"/>
    <n v="10.7872"/>
    <n v="17442.902399999999"/>
    <x v="6"/>
    <x v="3"/>
    <s v="EVP Jermi bei Weissenhorn"/>
    <n v="6200"/>
  </r>
  <r>
    <x v="1"/>
    <x v="0"/>
    <n v="50000223"/>
    <x v="68"/>
    <d v="2021-10-01T00:00:00"/>
    <x v="3"/>
    <n v="7000123065"/>
    <n v="624"/>
    <x v="2"/>
    <x v="2"/>
    <n v="1248"/>
    <n v="9.4812999999999992"/>
    <n v="5916.3311999999996"/>
    <x v="7"/>
    <x v="4"/>
    <s v="Subunternehmer"/>
    <n v="9999"/>
  </r>
  <r>
    <x v="1"/>
    <x v="0"/>
    <n v="50000296"/>
    <x v="69"/>
    <d v="2021-10-01T00:00:00"/>
    <x v="3"/>
    <n v="7000123051"/>
    <n v="4800"/>
    <x v="2"/>
    <x v="2"/>
    <n v="9216"/>
    <n v="7.8178000000000001"/>
    <n v="37525.440000000002"/>
    <x v="7"/>
    <x v="4"/>
    <s v="Subunternehmer"/>
    <n v="9999"/>
  </r>
  <r>
    <x v="1"/>
    <x v="0"/>
    <n v="57000213"/>
    <x v="74"/>
    <d v="2021-10-01T00:00:00"/>
    <x v="3"/>
    <n v="7000125933"/>
    <n v="366"/>
    <x v="2"/>
    <x v="2"/>
    <n v="366"/>
    <n v="5.3433000000000002"/>
    <n v="1955.6478"/>
    <x v="4"/>
    <x v="1"/>
    <s v="Linie 4"/>
    <n v="5004"/>
  </r>
  <r>
    <x v="1"/>
    <x v="0"/>
    <n v="57000218"/>
    <x v="76"/>
    <d v="2021-10-01T00:00:00"/>
    <x v="3"/>
    <n v="7000126322"/>
    <n v="60"/>
    <x v="2"/>
    <x v="2"/>
    <n v="60"/>
    <n v="5.3433000000000002"/>
    <n v="320.59800000000001"/>
    <x v="4"/>
    <x v="1"/>
    <s v="Linie 4"/>
    <n v="5004"/>
  </r>
  <r>
    <x v="1"/>
    <x v="0"/>
    <n v="57000248"/>
    <x v="560"/>
    <d v="2021-10-01T00:00:00"/>
    <x v="3"/>
    <n v="7000126078"/>
    <n v="231"/>
    <x v="2"/>
    <x v="0"/>
    <n v="1871.1"/>
    <n v="3.2330000000000001"/>
    <n v="6049.2663000000002"/>
    <x v="3"/>
    <x v="1"/>
    <s v="Wurstverpackung"/>
    <n v="5330"/>
  </r>
  <r>
    <x v="1"/>
    <x v="0"/>
    <n v="57000249"/>
    <x v="561"/>
    <d v="2021-10-01T00:00:00"/>
    <x v="3"/>
    <n v="7000126079"/>
    <n v="77"/>
    <x v="2"/>
    <x v="0"/>
    <n v="623.70000000000005"/>
    <n v="3.4417"/>
    <n v="2146.5882900000001"/>
    <x v="3"/>
    <x v="1"/>
    <s v="Wurstverpackung"/>
    <n v="5330"/>
  </r>
  <r>
    <x v="1"/>
    <x v="0"/>
    <n v="57000439"/>
    <x v="1044"/>
    <d v="2021-10-01T00:00:00"/>
    <x v="3"/>
    <n v="7000120887"/>
    <n v="290"/>
    <x v="2"/>
    <x v="2"/>
    <n v="348"/>
    <n v="5.1597999999999997"/>
    <n v="1496.3420000000001"/>
    <x v="3"/>
    <x v="1"/>
    <s v="Linie 16"/>
    <n v="5016"/>
  </r>
  <r>
    <x v="1"/>
    <x v="0"/>
    <n v="57000448"/>
    <x v="1082"/>
    <d v="2021-10-01T00:00:00"/>
    <x v="3"/>
    <n v="7000120891"/>
    <n v="364"/>
    <x v="2"/>
    <x v="2"/>
    <n v="655.20000000000005"/>
    <n v="10.308199999999999"/>
    <n v="3752.1848"/>
    <x v="3"/>
    <x v="1"/>
    <s v="Linie 9"/>
    <n v="5009"/>
  </r>
  <r>
    <x v="1"/>
    <x v="0"/>
    <n v="57000491"/>
    <x v="500"/>
    <d v="2021-10-01T00:00:00"/>
    <x v="3"/>
    <n v="7000123481"/>
    <n v="1680"/>
    <x v="2"/>
    <x v="2"/>
    <n v="2016"/>
    <n v="5.7590000000000003"/>
    <n v="9675.1200000000008"/>
    <x v="7"/>
    <x v="4"/>
    <s v="Subunternehmer"/>
    <n v="9999"/>
  </r>
  <r>
    <x v="1"/>
    <x v="0"/>
    <n v="57000623"/>
    <x v="83"/>
    <d v="2021-10-01T00:00:00"/>
    <x v="3"/>
    <n v="7000125971"/>
    <n v="2550"/>
    <x v="2"/>
    <x v="0"/>
    <n v="3060"/>
    <n v="5.2507000000000001"/>
    <n v="16067.142"/>
    <x v="8"/>
    <x v="5"/>
    <s v="Linie 22"/>
    <n v="5022"/>
  </r>
  <r>
    <x v="1"/>
    <x v="0"/>
    <n v="57000624"/>
    <x v="84"/>
    <d v="2021-10-01T00:00:00"/>
    <x v="3"/>
    <n v="7000126210"/>
    <n v="425"/>
    <x v="2"/>
    <x v="0"/>
    <n v="510"/>
    <n v="4.4725000000000001"/>
    <n v="2280.9749999999999"/>
    <x v="8"/>
    <x v="5"/>
    <s v="Linie 22"/>
    <n v="5022"/>
  </r>
  <r>
    <x v="1"/>
    <x v="0"/>
    <n v="57000640"/>
    <x v="86"/>
    <d v="2021-10-01T00:00:00"/>
    <x v="3"/>
    <n v="7000125398"/>
    <n v="792"/>
    <x v="2"/>
    <x v="2"/>
    <n v="950.4"/>
    <n v="5.5026000000000002"/>
    <n v="4358.0591999999997"/>
    <x v="3"/>
    <x v="1"/>
    <s v="Linie 16"/>
    <n v="5016"/>
  </r>
  <r>
    <x v="1"/>
    <x v="0"/>
    <n v="57000682"/>
    <x v="221"/>
    <d v="2021-10-01T00:00:00"/>
    <x v="3"/>
    <n v="7000126080"/>
    <n v="141"/>
    <x v="2"/>
    <x v="2"/>
    <n v="1534.08"/>
    <n v="26.2059"/>
    <n v="3695.0319"/>
    <x v="3"/>
    <x v="1"/>
    <s v="Wurstverpackung"/>
    <n v="5330"/>
  </r>
  <r>
    <x v="1"/>
    <x v="0"/>
    <n v="57000686"/>
    <x v="378"/>
    <d v="2021-10-01T00:00:00"/>
    <x v="3"/>
    <n v="7000126216"/>
    <n v="34"/>
    <x v="2"/>
    <x v="0"/>
    <n v="40.799999999999997"/>
    <n v="4.5075000000000003"/>
    <n v="183.90600000000001"/>
    <x v="8"/>
    <x v="5"/>
    <s v="Linie 22"/>
    <n v="5022"/>
  </r>
  <r>
    <x v="1"/>
    <x v="0"/>
    <n v="57000707"/>
    <x v="88"/>
    <d v="2021-10-01T00:00:00"/>
    <x v="3"/>
    <n v="7000126252"/>
    <n v="312"/>
    <x v="2"/>
    <x v="2"/>
    <n v="1029.5999999999999"/>
    <n v="12.2601"/>
    <n v="3825.1511999999998"/>
    <x v="7"/>
    <x v="4"/>
    <s v="Subunternehmer"/>
    <n v="9999"/>
  </r>
  <r>
    <x v="1"/>
    <x v="0"/>
    <n v="57000716"/>
    <x v="504"/>
    <d v="2021-10-01T00:00:00"/>
    <x v="3"/>
    <n v="7000123483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10-01T00:00:00"/>
    <x v="3"/>
    <n v="7000123485"/>
    <n v="1470"/>
    <x v="2"/>
    <x v="2"/>
    <n v="1764"/>
    <n v="5.9965999999999999"/>
    <n v="8815.0020000000004"/>
    <x v="7"/>
    <x v="4"/>
    <s v="Subunternehmer"/>
    <n v="9999"/>
  </r>
  <r>
    <x v="1"/>
    <x v="0"/>
    <n v="57000719"/>
    <x v="380"/>
    <d v="2021-10-01T00:00:00"/>
    <x v="3"/>
    <n v="7000126217"/>
    <n v="136"/>
    <x v="2"/>
    <x v="0"/>
    <n v="163.19999999999999"/>
    <n v="4.5068000000000001"/>
    <n v="735.50976000000003"/>
    <x v="8"/>
    <x v="5"/>
    <s v="Linie 22"/>
    <n v="5022"/>
  </r>
  <r>
    <x v="1"/>
    <x v="0"/>
    <n v="57000738"/>
    <x v="93"/>
    <d v="2021-10-01T00:00:00"/>
    <x v="3"/>
    <n v="7000126218"/>
    <n v="68"/>
    <x v="2"/>
    <x v="0"/>
    <n v="81.599999999999994"/>
    <n v="4.5096999999999996"/>
    <n v="367.99151999999998"/>
    <x v="8"/>
    <x v="5"/>
    <s v="Linie 22"/>
    <n v="5022"/>
  </r>
  <r>
    <x v="1"/>
    <x v="0"/>
    <n v="57000740"/>
    <x v="789"/>
    <d v="2021-10-01T00:00:00"/>
    <x v="3"/>
    <n v="7000125410"/>
    <n v="112"/>
    <x v="2"/>
    <x v="2"/>
    <n v="672"/>
    <n v="27.270099999999999"/>
    <n v="3054.2512000000002"/>
    <x v="7"/>
    <x v="4"/>
    <s v="Subunternehmer"/>
    <n v="9999"/>
  </r>
  <r>
    <x v="1"/>
    <x v="0"/>
    <n v="58000135"/>
    <x v="700"/>
    <d v="2021-10-01T00:00:00"/>
    <x v="3"/>
    <n v="7000126276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37"/>
    <x v="569"/>
    <d v="2021-10-01T00:00:00"/>
    <x v="3"/>
    <n v="7000125412"/>
    <n v="768"/>
    <x v="2"/>
    <x v="2"/>
    <n v="2611.1999999999998"/>
    <n v="14.9983"/>
    <n v="11518.6944"/>
    <x v="7"/>
    <x v="4"/>
    <s v="Subunternehmer"/>
    <n v="9999"/>
  </r>
  <r>
    <x v="1"/>
    <x v="0"/>
    <n v="58000138"/>
    <x v="94"/>
    <d v="2021-10-01T00:00:00"/>
    <x v="3"/>
    <n v="7000125414"/>
    <n v="672"/>
    <x v="2"/>
    <x v="2"/>
    <n v="2419.1999999999998"/>
    <n v="17.056999999999999"/>
    <n v="11462.304"/>
    <x v="7"/>
    <x v="4"/>
    <s v="Subunternehmer"/>
    <n v="9999"/>
  </r>
  <r>
    <x v="1"/>
    <x v="0"/>
    <n v="58000449"/>
    <x v="1054"/>
    <d v="2021-10-01T00:00:00"/>
    <x v="3"/>
    <n v="7000125947"/>
    <n v="102"/>
    <x v="2"/>
    <x v="2"/>
    <n v="168.3"/>
    <n v="8.5048999999999992"/>
    <n v="867.49980000000005"/>
    <x v="3"/>
    <x v="1"/>
    <s v="Linie 1"/>
    <n v="5001"/>
  </r>
  <r>
    <x v="1"/>
    <x v="0"/>
    <n v="58000541"/>
    <x v="702"/>
    <d v="2021-10-01T00:00:00"/>
    <x v="3"/>
    <n v="7000124699"/>
    <n v="1507"/>
    <x v="2"/>
    <x v="2"/>
    <n v="3315.4"/>
    <n v="10.577"/>
    <n v="15939.539000000001"/>
    <x v="4"/>
    <x v="1"/>
    <s v="Linie 35"/>
    <n v="5035"/>
  </r>
  <r>
    <x v="1"/>
    <x v="0"/>
    <n v="58000548"/>
    <x v="703"/>
    <d v="2021-10-01T00:00:00"/>
    <x v="3"/>
    <n v="7000125418"/>
    <n v="1800"/>
    <x v="2"/>
    <x v="2"/>
    <n v="8640"/>
    <n v="25.5321"/>
    <n v="45957.78"/>
    <x v="7"/>
    <x v="4"/>
    <s v="Subunternehmer"/>
    <n v="9999"/>
  </r>
  <r>
    <x v="1"/>
    <x v="0"/>
    <n v="58000555"/>
    <x v="858"/>
    <d v="2021-10-01T00:00:00"/>
    <x v="3"/>
    <n v="7000124677"/>
    <n v="8379"/>
    <x v="2"/>
    <x v="2"/>
    <n v="80438.399999999994"/>
    <n v="33.995899999999999"/>
    <n v="284851.64610000001"/>
    <x v="5"/>
    <x v="2"/>
    <s v="Linie 30"/>
    <n v="5030"/>
  </r>
  <r>
    <x v="1"/>
    <x v="0"/>
    <n v="58000685"/>
    <x v="240"/>
    <d v="2021-10-01T00:00:00"/>
    <x v="3"/>
    <n v="7000126124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10-01T00:00:00"/>
    <x v="3"/>
    <n v="7000125868"/>
    <n v="34"/>
    <x v="2"/>
    <x v="0"/>
    <n v="34"/>
    <n v="8.7851999999999997"/>
    <n v="298.6968"/>
    <x v="8"/>
    <x v="5"/>
    <s v="Linie 23"/>
    <n v="5023"/>
  </r>
  <r>
    <x v="1"/>
    <x v="0"/>
    <n v="58000697"/>
    <x v="861"/>
    <d v="2021-10-01T00:00:00"/>
    <x v="3"/>
    <n v="7000125593"/>
    <n v="68"/>
    <x v="2"/>
    <x v="0"/>
    <n v="91.8"/>
    <n v="14.4877"/>
    <n v="1329.9708599999999"/>
    <x v="8"/>
    <x v="5"/>
    <s v="Linie 23"/>
    <n v="5023"/>
  </r>
  <r>
    <x v="1"/>
    <x v="0"/>
    <n v="58000709"/>
    <x v="705"/>
    <d v="2021-10-01T00:00:00"/>
    <x v="3"/>
    <n v="7000125596"/>
    <n v="272"/>
    <x v="2"/>
    <x v="0"/>
    <n v="367.2"/>
    <n v="14.4895"/>
    <n v="5320.5443999999998"/>
    <x v="8"/>
    <x v="5"/>
    <s v="Linie 23"/>
    <n v="5023"/>
  </r>
  <r>
    <x v="1"/>
    <x v="0"/>
    <n v="58000716"/>
    <x v="247"/>
    <d v="2021-10-01T00:00:00"/>
    <x v="3"/>
    <n v="7000126091"/>
    <n v="34"/>
    <x v="2"/>
    <x v="0"/>
    <n v="37.4"/>
    <n v="6.5819999999999999"/>
    <n v="246.16679999999999"/>
    <x v="8"/>
    <x v="5"/>
    <s v="Linie 20"/>
    <n v="5020"/>
  </r>
  <r>
    <x v="1"/>
    <x v="0"/>
    <n v="58000730"/>
    <x v="250"/>
    <d v="2021-10-01T00:00:00"/>
    <x v="3"/>
    <n v="7000126093"/>
    <n v="136"/>
    <x v="2"/>
    <x v="0"/>
    <n v="149.6"/>
    <n v="6.5758000000000001"/>
    <n v="983.73968000000002"/>
    <x v="8"/>
    <x v="5"/>
    <s v="Linie 20"/>
    <n v="5020"/>
  </r>
  <r>
    <x v="1"/>
    <x v="0"/>
    <n v="58000737"/>
    <x v="751"/>
    <d v="2021-10-01T00:00:00"/>
    <x v="3"/>
    <n v="7000126168"/>
    <n v="68"/>
    <x v="2"/>
    <x v="0"/>
    <n v="67.319999999999993"/>
    <n v="8.9164999999999992"/>
    <n v="600.25878"/>
    <x v="8"/>
    <x v="5"/>
    <s v="Linie 23"/>
    <n v="5023"/>
  </r>
  <r>
    <x v="1"/>
    <x v="0"/>
    <n v="58000743"/>
    <x v="252"/>
    <d v="2021-10-01T00:00:00"/>
    <x v="3"/>
    <n v="7000125603"/>
    <n v="272"/>
    <x v="2"/>
    <x v="0"/>
    <n v="272"/>
    <n v="8.7881"/>
    <n v="2390.3631999999998"/>
    <x v="8"/>
    <x v="5"/>
    <s v="Linie 23"/>
    <n v="5023"/>
  </r>
  <r>
    <x v="1"/>
    <x v="0"/>
    <n v="58000747"/>
    <x v="863"/>
    <d v="2021-10-01T00:00:00"/>
    <x v="3"/>
    <n v="7000125604"/>
    <n v="272"/>
    <x v="2"/>
    <x v="0"/>
    <n v="367.2"/>
    <n v="14.490500000000001"/>
    <n v="5320.9116000000004"/>
    <x v="8"/>
    <x v="5"/>
    <s v="Linie 23"/>
    <n v="5023"/>
  </r>
  <r>
    <x v="1"/>
    <x v="0"/>
    <n v="58000748"/>
    <x v="402"/>
    <d v="2021-10-01T00:00:00"/>
    <x v="3"/>
    <n v="7000126172"/>
    <n v="68"/>
    <x v="2"/>
    <x v="0"/>
    <n v="67.319999999999993"/>
    <n v="8.9092000000000002"/>
    <n v="599.76734399999998"/>
    <x v="8"/>
    <x v="5"/>
    <s v="Linie 23"/>
    <n v="5023"/>
  </r>
  <r>
    <x v="1"/>
    <x v="0"/>
    <n v="58000780"/>
    <x v="258"/>
    <d v="2021-10-01T00:00:00"/>
    <x v="3"/>
    <n v="7000126129"/>
    <n v="68"/>
    <x v="2"/>
    <x v="0"/>
    <n v="67.319999999999993"/>
    <n v="7.5030000000000001"/>
    <n v="505.10196000000002"/>
    <x v="8"/>
    <x v="5"/>
    <s v="Linie 21"/>
    <n v="5021"/>
  </r>
  <r>
    <x v="1"/>
    <x v="0"/>
    <n v="58000826"/>
    <x v="515"/>
    <d v="2021-10-01T00:00:00"/>
    <x v="3"/>
    <n v="7000125611"/>
    <n v="1530"/>
    <x v="2"/>
    <x v="0"/>
    <n v="2065.5"/>
    <n v="14.4465"/>
    <n v="29839.245749999998"/>
    <x v="8"/>
    <x v="5"/>
    <s v="Linie 23"/>
    <n v="5023"/>
  </r>
  <r>
    <x v="1"/>
    <x v="0"/>
    <n v="58000827"/>
    <x v="753"/>
    <d v="2021-10-01T00:00:00"/>
    <x v="3"/>
    <n v="7000125869"/>
    <n v="170"/>
    <x v="2"/>
    <x v="0"/>
    <n v="170"/>
    <n v="6.5709999999999997"/>
    <n v="1117.07"/>
    <x v="8"/>
    <x v="5"/>
    <s v="Linie 23"/>
    <n v="5023"/>
  </r>
  <r>
    <x v="1"/>
    <x v="0"/>
    <n v="58000841"/>
    <x v="104"/>
    <d v="2021-10-01T00:00:00"/>
    <x v="3"/>
    <n v="7000125804"/>
    <n v="680"/>
    <x v="2"/>
    <x v="0"/>
    <n v="734.4"/>
    <n v="9.9016000000000002"/>
    <n v="7271.7350399999996"/>
    <x v="8"/>
    <x v="5"/>
    <s v="Linie 20"/>
    <n v="5020"/>
  </r>
  <r>
    <x v="1"/>
    <x v="0"/>
    <n v="58000843"/>
    <x v="573"/>
    <d v="2021-10-01T00:00:00"/>
    <x v="3"/>
    <n v="7000126178"/>
    <n v="935"/>
    <x v="2"/>
    <x v="0"/>
    <n v="925.65"/>
    <n v="8.8459000000000003"/>
    <n v="8188.2073350000001"/>
    <x v="8"/>
    <x v="5"/>
    <s v="Linie 23"/>
    <n v="5023"/>
  </r>
  <r>
    <x v="1"/>
    <x v="0"/>
    <n v="58000856"/>
    <x v="259"/>
    <d v="2021-10-01T00:00:00"/>
    <x v="3"/>
    <n v="7000125615"/>
    <n v="612"/>
    <x v="2"/>
    <x v="0"/>
    <n v="612"/>
    <n v="8.7848000000000006"/>
    <n v="5376.2975999999999"/>
    <x v="8"/>
    <x v="5"/>
    <s v="Linie 23"/>
    <n v="5023"/>
  </r>
  <r>
    <x v="1"/>
    <x v="0"/>
    <n v="58000859"/>
    <x v="260"/>
    <d v="2021-10-01T00:00:00"/>
    <x v="3"/>
    <n v="7000126099"/>
    <n v="238"/>
    <x v="2"/>
    <x v="0"/>
    <n v="261.8"/>
    <n v="6.5780000000000003"/>
    <n v="1722.1204"/>
    <x v="8"/>
    <x v="5"/>
    <s v="Linie 20"/>
    <n v="5020"/>
  </r>
  <r>
    <x v="1"/>
    <x v="0"/>
    <n v="58000863"/>
    <x v="261"/>
    <d v="2021-10-01T00:00:00"/>
    <x v="3"/>
    <n v="7000125617"/>
    <n v="204"/>
    <x v="2"/>
    <x v="0"/>
    <n v="204"/>
    <n v="8.7910000000000004"/>
    <n v="1793.364"/>
    <x v="8"/>
    <x v="5"/>
    <s v="Linie 23"/>
    <n v="5023"/>
  </r>
  <r>
    <x v="1"/>
    <x v="0"/>
    <n v="58000873"/>
    <x v="518"/>
    <d v="2021-10-01T00:00:00"/>
    <x v="3"/>
    <n v="7000122595"/>
    <n v="585"/>
    <x v="2"/>
    <x v="2"/>
    <n v="1170"/>
    <n v="13.468500000000001"/>
    <n v="7879.0725000000002"/>
    <x v="4"/>
    <x v="1"/>
    <s v="Linie 33"/>
    <n v="5033"/>
  </r>
  <r>
    <x v="1"/>
    <x v="0"/>
    <n v="58000883"/>
    <x v="754"/>
    <d v="2021-10-01T00:00:00"/>
    <x v="3"/>
    <n v="7000126181"/>
    <n v="68"/>
    <x v="2"/>
    <x v="0"/>
    <n v="67.319999999999993"/>
    <n v="8.9116"/>
    <n v="599.92891199999997"/>
    <x v="8"/>
    <x v="5"/>
    <s v="Linie 23"/>
    <n v="5023"/>
  </r>
  <r>
    <x v="1"/>
    <x v="0"/>
    <n v="58000885"/>
    <x v="265"/>
    <d v="2021-10-01T00:00:00"/>
    <x v="3"/>
    <n v="7000126100"/>
    <n v="204"/>
    <x v="2"/>
    <x v="0"/>
    <n v="224.4"/>
    <n v="6.5925000000000002"/>
    <n v="1479.357"/>
    <x v="8"/>
    <x v="5"/>
    <s v="Linie 20"/>
    <n v="5020"/>
  </r>
  <r>
    <x v="1"/>
    <x v="0"/>
    <n v="58000890"/>
    <x v="598"/>
    <d v="2021-10-01T00:00:00"/>
    <x v="3"/>
    <n v="7000126182"/>
    <n v="340"/>
    <x v="2"/>
    <x v="0"/>
    <n v="336.6"/>
    <n v="8.9067000000000007"/>
    <n v="2997.9952199999998"/>
    <x v="8"/>
    <x v="5"/>
    <s v="Linie 23"/>
    <n v="5023"/>
  </r>
  <r>
    <x v="1"/>
    <x v="0"/>
    <n v="58000892"/>
    <x v="266"/>
    <d v="2021-10-01T00:00:00"/>
    <x v="3"/>
    <n v="7000125622"/>
    <n v="204"/>
    <x v="2"/>
    <x v="0"/>
    <n v="204"/>
    <n v="8.7815999999999992"/>
    <n v="1791.4464"/>
    <x v="8"/>
    <x v="5"/>
    <s v="Linie 23"/>
    <n v="5023"/>
  </r>
  <r>
    <x v="1"/>
    <x v="0"/>
    <n v="58000893"/>
    <x v="267"/>
    <d v="2021-10-01T00:00:00"/>
    <x v="3"/>
    <n v="7000126101"/>
    <n v="816"/>
    <x v="2"/>
    <x v="0"/>
    <n v="897.6"/>
    <n v="6.5758000000000001"/>
    <n v="5902.4380799999999"/>
    <x v="8"/>
    <x v="5"/>
    <s v="Linie 20"/>
    <n v="5020"/>
  </r>
  <r>
    <x v="1"/>
    <x v="0"/>
    <n v="58000894"/>
    <x v="105"/>
    <d v="2021-10-01T00:00:00"/>
    <x v="3"/>
    <n v="7000125806"/>
    <n v="680"/>
    <x v="2"/>
    <x v="0"/>
    <n v="734.4"/>
    <n v="9.9556000000000004"/>
    <n v="7311.39264"/>
    <x v="8"/>
    <x v="5"/>
    <s v="Linie 20"/>
    <n v="5020"/>
  </r>
  <r>
    <x v="1"/>
    <x v="0"/>
    <n v="58000896"/>
    <x v="865"/>
    <d v="2021-10-01T00:00:00"/>
    <x v="3"/>
    <n v="7000126133"/>
    <n v="544"/>
    <x v="2"/>
    <x v="0"/>
    <n v="538.55999999999995"/>
    <n v="7.5039999999999996"/>
    <n v="4041.3542400000001"/>
    <x v="8"/>
    <x v="5"/>
    <s v="Linie 21"/>
    <n v="5021"/>
  </r>
  <r>
    <x v="1"/>
    <x v="0"/>
    <n v="58000904"/>
    <x v="268"/>
    <d v="2021-10-01T00:00:00"/>
    <x v="3"/>
    <n v="7000126134"/>
    <n v="102"/>
    <x v="2"/>
    <x v="0"/>
    <n v="100.98"/>
    <n v="7.5054999999999996"/>
    <n v="757.90539000000001"/>
    <x v="8"/>
    <x v="5"/>
    <s v="Linie 21"/>
    <n v="5021"/>
  </r>
  <r>
    <x v="1"/>
    <x v="0"/>
    <n v="58000918"/>
    <x v="574"/>
    <d v="2021-10-01T00:00:00"/>
    <x v="3"/>
    <n v="7000125547"/>
    <n v="616"/>
    <x v="2"/>
    <x v="2"/>
    <n v="5913.6"/>
    <n v="33.941699999999997"/>
    <n v="20908.087200000002"/>
    <x v="5"/>
    <x v="2"/>
    <s v="Linie 31"/>
    <n v="5031"/>
  </r>
  <r>
    <x v="1"/>
    <x v="0"/>
    <n v="58000927"/>
    <x v="575"/>
    <d v="2021-10-01T00:00:00"/>
    <x v="3"/>
    <n v="7000125708"/>
    <n v="765"/>
    <x v="2"/>
    <x v="0"/>
    <n v="757.35"/>
    <n v="7.3616999999999999"/>
    <n v="5575.383495"/>
    <x v="8"/>
    <x v="5"/>
    <s v="Linie 21"/>
    <n v="5021"/>
  </r>
  <r>
    <x v="1"/>
    <x v="0"/>
    <n v="58000928"/>
    <x v="106"/>
    <d v="2021-10-01T00:00:00"/>
    <x v="3"/>
    <n v="7000125709"/>
    <n v="170"/>
    <x v="2"/>
    <x v="0"/>
    <n v="168.3"/>
    <n v="7.3989000000000003"/>
    <n v="1245.23487"/>
    <x v="8"/>
    <x v="5"/>
    <s v="Linie 21"/>
    <n v="5021"/>
  </r>
  <r>
    <x v="1"/>
    <x v="0"/>
    <n v="58000931"/>
    <x v="108"/>
    <d v="2021-10-01T00:00:00"/>
    <x v="3"/>
    <n v="7000125711"/>
    <n v="170"/>
    <x v="2"/>
    <x v="0"/>
    <n v="168.3"/>
    <n v="7.4097"/>
    <n v="1247.05251"/>
    <x v="8"/>
    <x v="5"/>
    <s v="Linie 21"/>
    <n v="5021"/>
  </r>
  <r>
    <x v="1"/>
    <x v="0"/>
    <n v="58000968"/>
    <x v="417"/>
    <d v="2021-10-01T00:00:00"/>
    <x v="3"/>
    <n v="7000126258"/>
    <n v="361"/>
    <x v="2"/>
    <x v="2"/>
    <n v="577.6"/>
    <n v="7.2061000000000002"/>
    <n v="2601.4020999999998"/>
    <x v="3"/>
    <x v="1"/>
    <s v="Linie 1"/>
    <n v="5001"/>
  </r>
  <r>
    <x v="1"/>
    <x v="0"/>
    <n v="58000971"/>
    <x v="278"/>
    <d v="2021-10-01T00:00:00"/>
    <x v="3"/>
    <n v="7000126104"/>
    <n v="136"/>
    <x v="2"/>
    <x v="0"/>
    <n v="149.6"/>
    <n v="6.6104000000000003"/>
    <n v="988.91584"/>
    <x v="8"/>
    <x v="5"/>
    <s v="Linie 20"/>
    <n v="5020"/>
  </r>
  <r>
    <x v="1"/>
    <x v="0"/>
    <n v="58000977"/>
    <x v="869"/>
    <d v="2021-10-01T00:00:00"/>
    <x v="3"/>
    <n v="7000126141"/>
    <n v="136"/>
    <x v="2"/>
    <x v="0"/>
    <n v="134.63999999999999"/>
    <n v="7.5378999999999996"/>
    <n v="1014.902856"/>
    <x v="8"/>
    <x v="5"/>
    <s v="Linie 21"/>
    <n v="5021"/>
  </r>
  <r>
    <x v="1"/>
    <x v="0"/>
    <n v="58000992"/>
    <x v="870"/>
    <d v="2021-10-01T00:00:00"/>
    <x v="3"/>
    <n v="7000126142"/>
    <n v="68"/>
    <x v="2"/>
    <x v="0"/>
    <n v="67.319999999999993"/>
    <n v="7.5073999999999996"/>
    <n v="505.398168"/>
    <x v="8"/>
    <x v="5"/>
    <s v="Linie 21"/>
    <n v="5021"/>
  </r>
  <r>
    <x v="1"/>
    <x v="0"/>
    <n v="58001001"/>
    <x v="110"/>
    <d v="2021-10-01T00:00:00"/>
    <x v="3"/>
    <n v="7000125722"/>
    <n v="136"/>
    <x v="2"/>
    <x v="0"/>
    <n v="134.63999999999999"/>
    <n v="7.4090999999999996"/>
    <n v="997.56122400000004"/>
    <x v="8"/>
    <x v="5"/>
    <s v="Linie 21"/>
    <n v="5021"/>
  </r>
  <r>
    <x v="1"/>
    <x v="0"/>
    <n v="58001030"/>
    <x v="651"/>
    <d v="2021-10-01T00:00:00"/>
    <x v="3"/>
    <n v="7000126308"/>
    <n v="70"/>
    <x v="2"/>
    <x v="2"/>
    <n v="168"/>
    <n v="14.5463"/>
    <n v="1018.241"/>
    <x v="7"/>
    <x v="4"/>
    <s v="Subunternehmer"/>
    <n v="9999"/>
  </r>
  <r>
    <x v="1"/>
    <x v="0"/>
    <n v="58001035"/>
    <x v="871"/>
    <d v="2021-10-01T00:00:00"/>
    <x v="3"/>
    <n v="7000126149"/>
    <n v="136"/>
    <x v="2"/>
    <x v="0"/>
    <n v="134.63999999999999"/>
    <n v="7.5137999999999998"/>
    <n v="1011.658032"/>
    <x v="8"/>
    <x v="5"/>
    <s v="Linie 21"/>
    <n v="5021"/>
  </r>
  <r>
    <x v="1"/>
    <x v="0"/>
    <n v="58001039"/>
    <x v="882"/>
    <d v="2021-10-01T00:00:00"/>
    <x v="3"/>
    <n v="7000126150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10-01T00:00:00"/>
    <x v="3"/>
    <n v="7000126151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10-01T00:00:00"/>
    <x v="3"/>
    <n v="7000125634"/>
    <n v="136"/>
    <x v="2"/>
    <x v="0"/>
    <n v="136"/>
    <n v="6.6139999999999999"/>
    <n v="899.50400000000002"/>
    <x v="8"/>
    <x v="5"/>
    <s v="Linie 23"/>
    <n v="5023"/>
  </r>
  <r>
    <x v="1"/>
    <x v="0"/>
    <n v="58001096"/>
    <x v="841"/>
    <d v="2021-10-01T00:00:00"/>
    <x v="3"/>
    <n v="7000126195"/>
    <n v="136"/>
    <x v="2"/>
    <x v="0"/>
    <n v="130.56"/>
    <n v="9.1835000000000004"/>
    <n v="1198.99776"/>
    <x v="8"/>
    <x v="5"/>
    <s v="Linie 23"/>
    <n v="5023"/>
  </r>
  <r>
    <x v="1"/>
    <x v="0"/>
    <n v="58001123"/>
    <x v="583"/>
    <d v="2021-10-01T00:00:00"/>
    <x v="3"/>
    <n v="7000125752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10-01T00:00:00"/>
    <x v="3"/>
    <n v="7000125756"/>
    <n v="204"/>
    <x v="2"/>
    <x v="0"/>
    <n v="201.96"/>
    <n v="7.4420999999999999"/>
    <n v="1503.0065159999999"/>
    <x v="8"/>
    <x v="5"/>
    <s v="Linie 21"/>
    <n v="5021"/>
  </r>
  <r>
    <x v="1"/>
    <x v="0"/>
    <n v="59500002"/>
    <x v="949"/>
    <d v="2021-10-01T00:00:00"/>
    <x v="3"/>
    <n v="7000125238"/>
    <n v="81"/>
    <x v="2"/>
    <x v="0"/>
    <n v="324"/>
    <n v="1.9193"/>
    <n v="621.85320000000002"/>
    <x v="3"/>
    <x v="1"/>
    <s v="Espera"/>
    <n v="5901"/>
  </r>
  <r>
    <x v="1"/>
    <x v="0"/>
    <n v="59500008"/>
    <x v="798"/>
    <d v="2021-10-01T00:00:00"/>
    <x v="3"/>
    <n v="7000124498"/>
    <n v="72"/>
    <x v="2"/>
    <x v="0"/>
    <n v="216"/>
    <n v="2.6974"/>
    <n v="582.63840000000005"/>
    <x v="3"/>
    <x v="1"/>
    <s v="Espera"/>
    <n v="5901"/>
  </r>
  <r>
    <x v="1"/>
    <x v="0"/>
    <n v="59500008"/>
    <x v="798"/>
    <d v="2021-10-01T00:00:00"/>
    <x v="3"/>
    <n v="7000125239"/>
    <n v="90"/>
    <x v="2"/>
    <x v="0"/>
    <n v="270"/>
    <n v="2.6974"/>
    <n v="728.298"/>
    <x v="3"/>
    <x v="1"/>
    <s v="Espera"/>
    <n v="5901"/>
  </r>
  <r>
    <x v="1"/>
    <x v="0"/>
    <n v="59500020"/>
    <x v="658"/>
    <d v="2021-10-01T00:00:00"/>
    <x v="3"/>
    <n v="7000126244"/>
    <n v="545"/>
    <x v="0"/>
    <x v="0"/>
    <n v="545"/>
    <n v="2.5"/>
    <n v="1362.5"/>
    <x v="0"/>
    <x v="0"/>
    <s v="Vacumierung"/>
    <n v="5902"/>
  </r>
  <r>
    <x v="1"/>
    <x v="0"/>
    <n v="59500020"/>
    <x v="658"/>
    <d v="2021-10-01T00:00:00"/>
    <x v="3"/>
    <n v="7000126425"/>
    <n v="812"/>
    <x v="0"/>
    <x v="0"/>
    <n v="812"/>
    <n v="2.5"/>
    <n v="2030"/>
    <x v="0"/>
    <x v="0"/>
    <s v="Vacumierung"/>
    <n v="5902"/>
  </r>
  <r>
    <x v="1"/>
    <x v="0"/>
    <m/>
    <x v="950"/>
    <d v="2021-10-01T00:00:00"/>
    <x v="3"/>
    <n v="7000126015"/>
    <n v="0"/>
    <x v="3"/>
    <x v="3"/>
    <n v="0"/>
    <n v="0"/>
    <n v="0"/>
    <x v="1"/>
    <x v="0"/>
    <s v="Füller unter M2"/>
    <n v="3020"/>
  </r>
  <r>
    <x v="1"/>
    <x v="0"/>
    <m/>
    <x v="120"/>
    <d v="2021-10-01T00:00:00"/>
    <x v="3"/>
    <n v="7000123307"/>
    <n v="0"/>
    <x v="3"/>
    <x v="3"/>
    <n v="0"/>
    <n v="0"/>
    <n v="0"/>
    <x v="0"/>
    <x v="0"/>
    <s v="Große Schneidemaschine Lachnit"/>
    <n v="1100"/>
  </r>
  <r>
    <x v="1"/>
    <x v="0"/>
    <m/>
    <x v="121"/>
    <d v="2021-10-01T00:00:00"/>
    <x v="3"/>
    <n v="7000119914"/>
    <n v="0"/>
    <x v="3"/>
    <x v="3"/>
    <n v="0"/>
    <n v="0"/>
    <n v="0"/>
    <x v="0"/>
    <x v="0"/>
    <s v="Kleine Schneidemaschine Käseteiler"/>
    <n v="1200"/>
  </r>
  <r>
    <x v="1"/>
    <x v="0"/>
    <m/>
    <x v="122"/>
    <d v="2021-10-01T00:00:00"/>
    <x v="3"/>
    <n v="7000126326"/>
    <n v="0"/>
    <x v="3"/>
    <x v="3"/>
    <n v="0"/>
    <n v="0"/>
    <n v="0"/>
    <x v="2"/>
    <x v="0"/>
    <s v="Thrun 1"/>
    <n v="2020"/>
  </r>
  <r>
    <x v="1"/>
    <x v="0"/>
    <m/>
    <x v="123"/>
    <d v="2021-10-01T00:00:00"/>
    <x v="3"/>
    <n v="7000126340"/>
    <n v="0"/>
    <x v="3"/>
    <x v="3"/>
    <n v="0"/>
    <n v="0"/>
    <n v="0"/>
    <x v="2"/>
    <x v="0"/>
    <s v="Thrun 2"/>
    <n v="2030"/>
  </r>
  <r>
    <x v="1"/>
    <x v="0"/>
    <m/>
    <x v="124"/>
    <d v="2021-10-01T00:00:00"/>
    <x v="3"/>
    <n v="7000126291"/>
    <n v="0"/>
    <x v="3"/>
    <x v="3"/>
    <n v="0"/>
    <n v="0"/>
    <n v="0"/>
    <x v="2"/>
    <x v="0"/>
    <s v="Mischer 1"/>
    <n v="2040"/>
  </r>
  <r>
    <x v="1"/>
    <x v="0"/>
    <m/>
    <x v="125"/>
    <d v="2021-10-01T00:00:00"/>
    <x v="3"/>
    <n v="7000126284"/>
    <n v="0"/>
    <x v="3"/>
    <x v="3"/>
    <n v="0"/>
    <n v="0"/>
    <n v="0"/>
    <x v="2"/>
    <x v="0"/>
    <s v="Mischer 2"/>
    <n v="2050"/>
  </r>
  <r>
    <x v="1"/>
    <x v="0"/>
    <m/>
    <x v="127"/>
    <d v="2021-10-01T00:00:00"/>
    <x v="3"/>
    <n v="7000126076"/>
    <n v="0"/>
    <x v="3"/>
    <x v="3"/>
    <n v="0"/>
    <n v="0"/>
    <n v="0"/>
    <x v="1"/>
    <x v="0"/>
    <s v="Füller unter M1"/>
    <n v="3010"/>
  </r>
  <r>
    <x v="1"/>
    <x v="0"/>
    <m/>
    <x v="128"/>
    <d v="2021-10-01T00:00:00"/>
    <x v="3"/>
    <n v="7000126036"/>
    <n v="0"/>
    <x v="3"/>
    <x v="3"/>
    <n v="0"/>
    <n v="0"/>
    <n v="0"/>
    <x v="1"/>
    <x v="0"/>
    <s v="Füller unter M2"/>
    <n v="3020"/>
  </r>
  <r>
    <x v="1"/>
    <x v="0"/>
    <m/>
    <x v="129"/>
    <d v="2021-10-01T00:00:00"/>
    <x v="3"/>
    <n v="7000126004"/>
    <n v="0"/>
    <x v="3"/>
    <x v="3"/>
    <n v="0"/>
    <n v="0"/>
    <n v="0"/>
    <x v="1"/>
    <x v="0"/>
    <s v="Füller unter Thrun 2"/>
    <n v="3030"/>
  </r>
  <r>
    <x v="1"/>
    <x v="0"/>
    <m/>
    <x v="130"/>
    <d v="2021-10-01T00:00:00"/>
    <x v="3"/>
    <n v="7000126319"/>
    <n v="0"/>
    <x v="3"/>
    <x v="3"/>
    <n v="0"/>
    <n v="0"/>
    <n v="0"/>
    <x v="1"/>
    <x v="0"/>
    <s v="Füller unter UHT"/>
    <n v="3040"/>
  </r>
  <r>
    <x v="1"/>
    <x v="0"/>
    <m/>
    <x v="132"/>
    <d v="2021-10-01T00:00:00"/>
    <x v="3"/>
    <n v="7000126109"/>
    <n v="0"/>
    <x v="3"/>
    <x v="3"/>
    <n v="0"/>
    <n v="0"/>
    <n v="0"/>
    <x v="8"/>
    <x v="5"/>
    <s v="Linie 20"/>
    <n v="5020"/>
  </r>
  <r>
    <x v="1"/>
    <x v="0"/>
    <m/>
    <x v="133"/>
    <d v="2021-10-01T00:00:00"/>
    <x v="3"/>
    <n v="7000125760"/>
    <n v="0"/>
    <x v="3"/>
    <x v="3"/>
    <n v="0"/>
    <n v="0"/>
    <n v="0"/>
    <x v="8"/>
    <x v="5"/>
    <s v="Linie 21"/>
    <n v="5021"/>
  </r>
  <r>
    <x v="1"/>
    <x v="0"/>
    <m/>
    <x v="133"/>
    <d v="2021-10-01T00:00:00"/>
    <x v="3"/>
    <n v="7000126159"/>
    <n v="0"/>
    <x v="3"/>
    <x v="3"/>
    <n v="0"/>
    <n v="0"/>
    <n v="0"/>
    <x v="8"/>
    <x v="5"/>
    <s v="Linie 21"/>
    <n v="5021"/>
  </r>
  <r>
    <x v="1"/>
    <x v="0"/>
    <m/>
    <x v="134"/>
    <d v="2021-10-01T00:00:00"/>
    <x v="3"/>
    <n v="7000125232"/>
    <n v="0.01"/>
    <x v="1"/>
    <x v="1"/>
    <n v="0"/>
    <n v="0"/>
    <n v="0"/>
    <x v="8"/>
    <x v="5"/>
    <s v="Linie 22"/>
    <n v="5022"/>
  </r>
  <r>
    <x v="1"/>
    <x v="0"/>
    <m/>
    <x v="134"/>
    <d v="2021-10-01T00:00:00"/>
    <x v="3"/>
    <n v="7000126230"/>
    <n v="0.01"/>
    <x v="1"/>
    <x v="1"/>
    <n v="0"/>
    <n v="0"/>
    <n v="0"/>
    <x v="8"/>
    <x v="5"/>
    <s v="Linie 22"/>
    <n v="5022"/>
  </r>
  <r>
    <x v="1"/>
    <x v="0"/>
    <m/>
    <x v="134"/>
    <d v="2021-10-01T00:00:00"/>
    <x v="3"/>
    <n v="7000126235"/>
    <n v="0.01"/>
    <x v="1"/>
    <x v="1"/>
    <n v="0"/>
    <n v="0"/>
    <n v="0"/>
    <x v="8"/>
    <x v="5"/>
    <s v="Linie 22"/>
    <n v="5022"/>
  </r>
  <r>
    <x v="1"/>
    <x v="0"/>
    <m/>
    <x v="135"/>
    <d v="2021-10-01T00:00:00"/>
    <x v="3"/>
    <n v="7000126396"/>
    <n v="0.01"/>
    <x v="1"/>
    <x v="1"/>
    <n v="0"/>
    <n v="0"/>
    <n v="0"/>
    <x v="8"/>
    <x v="5"/>
    <s v="Linie 23"/>
    <n v="5023"/>
  </r>
  <r>
    <x v="1"/>
    <x v="0"/>
    <m/>
    <x v="135"/>
    <d v="2021-10-01T00:00:00"/>
    <x v="3"/>
    <n v="7000126414"/>
    <n v="0.01"/>
    <x v="1"/>
    <x v="1"/>
    <n v="0"/>
    <n v="0"/>
    <n v="0"/>
    <x v="8"/>
    <x v="5"/>
    <s v="Linie 23"/>
    <n v="5023"/>
  </r>
  <r>
    <x v="1"/>
    <x v="0"/>
    <m/>
    <x v="723"/>
    <d v="2021-10-01T00:00:00"/>
    <x v="3"/>
    <n v="7000125358"/>
    <n v="0"/>
    <x v="3"/>
    <x v="3"/>
    <n v="0"/>
    <n v="0"/>
    <n v="0"/>
    <x v="5"/>
    <x v="2"/>
    <s v="Linie 31"/>
    <n v="5031"/>
  </r>
  <r>
    <x v="1"/>
    <x v="0"/>
    <m/>
    <x v="594"/>
    <d v="2021-10-01T00:00:00"/>
    <x v="3"/>
    <n v="7000125819"/>
    <n v="0"/>
    <x v="3"/>
    <x v="3"/>
    <n v="0"/>
    <n v="0"/>
    <n v="0"/>
    <x v="3"/>
    <x v="1"/>
    <s v="Wurstverpackung"/>
    <n v="5330"/>
  </r>
  <r>
    <x v="1"/>
    <x v="0"/>
    <m/>
    <x v="952"/>
    <d v="2021-10-01T00:00:00"/>
    <x v="3"/>
    <n v="7000126016"/>
    <n v="0"/>
    <x v="3"/>
    <x v="3"/>
    <n v="0"/>
    <n v="0"/>
    <n v="0"/>
    <x v="2"/>
    <x v="0"/>
    <s v="Mischer 2"/>
    <n v="2050"/>
  </r>
  <r>
    <x v="1"/>
    <x v="0"/>
    <m/>
    <x v="454"/>
    <d v="2021-10-01T00:00:00"/>
    <x v="3"/>
    <n v="7000126397"/>
    <n v="0"/>
    <x v="3"/>
    <x v="3"/>
    <n v="0"/>
    <n v="0"/>
    <n v="0"/>
    <x v="8"/>
    <x v="5"/>
    <s v="Linie 23"/>
    <n v="5023"/>
  </r>
  <r>
    <x v="1"/>
    <x v="0"/>
    <m/>
    <x v="1072"/>
    <d v="2021-10-01T00:00:00"/>
    <x v="3"/>
    <n v="7000126341"/>
    <n v="0"/>
    <x v="3"/>
    <x v="3"/>
    <n v="0"/>
    <n v="0"/>
    <n v="0"/>
    <x v="2"/>
    <x v="0"/>
    <s v="Thrun 2"/>
    <n v="2030"/>
  </r>
  <r>
    <x v="1"/>
    <x v="0"/>
    <m/>
    <x v="455"/>
    <d v="2021-10-01T00:00:00"/>
    <x v="3"/>
    <n v="7000126292"/>
    <n v="0"/>
    <x v="3"/>
    <x v="3"/>
    <n v="0"/>
    <n v="0"/>
    <n v="0"/>
    <x v="2"/>
    <x v="0"/>
    <s v="Mischer 1"/>
    <n v="2040"/>
  </r>
  <r>
    <x v="1"/>
    <x v="0"/>
    <m/>
    <x v="456"/>
    <d v="2021-10-01T00:00:00"/>
    <x v="3"/>
    <n v="7000126077"/>
    <n v="0"/>
    <x v="3"/>
    <x v="3"/>
    <n v="0"/>
    <n v="0"/>
    <n v="0"/>
    <x v="1"/>
    <x v="0"/>
    <s v="Füller unter M1"/>
    <n v="3010"/>
  </r>
  <r>
    <x v="1"/>
    <x v="0"/>
    <m/>
    <x v="591"/>
    <d v="2021-10-01T00:00:00"/>
    <x v="3"/>
    <n v="7000126001"/>
    <n v="0"/>
    <x v="3"/>
    <x v="3"/>
    <n v="0"/>
    <n v="0"/>
    <n v="0"/>
    <x v="1"/>
    <x v="0"/>
    <s v="Füller unter Thrun 2"/>
    <n v="3030"/>
  </r>
  <r>
    <x v="1"/>
    <x v="0"/>
    <n v="31000166"/>
    <x v="992"/>
    <d v="2021-10-02T00:00:00"/>
    <x v="3"/>
    <n v="7000126296"/>
    <n v="337"/>
    <x v="1"/>
    <x v="1"/>
    <n v="684.11"/>
    <n v="7.1501000000000001"/>
    <n v="2409.5837000000001"/>
    <x v="1"/>
    <x v="0"/>
    <s v="Füller unter Thrun 2"/>
    <n v="3030"/>
  </r>
  <r>
    <x v="1"/>
    <x v="0"/>
    <n v="35000266"/>
    <x v="996"/>
    <d v="2021-10-02T00:00:00"/>
    <x v="3"/>
    <n v="7000126312"/>
    <n v="2250"/>
    <x v="0"/>
    <x v="0"/>
    <n v="2250"/>
    <n v="2.8641000000000001"/>
    <n v="6444.2250000000004"/>
    <x v="2"/>
    <x v="0"/>
    <s v="Thrun 2"/>
    <n v="2030"/>
  </r>
  <r>
    <x v="1"/>
    <x v="0"/>
    <n v="35000266"/>
    <x v="996"/>
    <d v="2021-10-02T00:00:00"/>
    <x v="3"/>
    <n v="7000126312"/>
    <n v="2250"/>
    <x v="0"/>
    <x v="0"/>
    <n v="2250"/>
    <n v="2.8641000000000001"/>
    <n v="6444.2250000000004"/>
    <x v="2"/>
    <x v="0"/>
    <s v="Wolf Th2"/>
    <n v="2090"/>
  </r>
  <r>
    <x v="1"/>
    <x v="0"/>
    <n v="47000185"/>
    <x v="997"/>
    <d v="2021-10-02T00:00:00"/>
    <x v="3"/>
    <n v="7000126297"/>
    <n v="960"/>
    <x v="1"/>
    <x v="1"/>
    <n v="1920"/>
    <n v="7.1128"/>
    <n v="6828.2879999999996"/>
    <x v="1"/>
    <x v="0"/>
    <s v="Füller unter Thrun 2"/>
    <n v="3030"/>
  </r>
  <r>
    <x v="1"/>
    <x v="0"/>
    <n v="47000849"/>
    <x v="39"/>
    <d v="2021-10-02T00:00:00"/>
    <x v="3"/>
    <n v="7000124918"/>
    <n v="912"/>
    <x v="1"/>
    <x v="1"/>
    <n v="1969.92"/>
    <n v="9.3513000000000002"/>
    <n v="8528.3855999999996"/>
    <x v="4"/>
    <x v="1"/>
    <s v="Linie 3"/>
    <n v="5003"/>
  </r>
  <r>
    <x v="1"/>
    <x v="0"/>
    <n v="49500033"/>
    <x v="895"/>
    <d v="2021-10-02T00:00:00"/>
    <x v="3"/>
    <n v="7000126583"/>
    <n v="740"/>
    <x v="0"/>
    <x v="0"/>
    <n v="740"/>
    <n v="1.014"/>
    <n v="750.36"/>
    <x v="0"/>
    <x v="0"/>
    <s v="Vacumierung"/>
    <n v="5902"/>
  </r>
  <r>
    <x v="1"/>
    <x v="0"/>
    <n v="49500127"/>
    <x v="349"/>
    <d v="2021-10-02T00:00:00"/>
    <x v="3"/>
    <n v="7000126584"/>
    <n v="893"/>
    <x v="0"/>
    <x v="0"/>
    <n v="893"/>
    <n v="2.0139999999999998"/>
    <n v="1798.502"/>
    <x v="0"/>
    <x v="0"/>
    <s v="Vacumierung"/>
    <n v="5902"/>
  </r>
  <r>
    <x v="1"/>
    <x v="0"/>
    <m/>
    <x v="123"/>
    <d v="2021-10-02T00:00:00"/>
    <x v="3"/>
    <n v="7000126313"/>
    <n v="0"/>
    <x v="3"/>
    <x v="3"/>
    <n v="0"/>
    <n v="0"/>
    <n v="0"/>
    <x v="2"/>
    <x v="0"/>
    <s v="Thrun 2"/>
    <n v="2030"/>
  </r>
  <r>
    <x v="1"/>
    <x v="0"/>
    <m/>
    <x v="129"/>
    <d v="2021-10-02T00:00:00"/>
    <x v="3"/>
    <n v="7000126298"/>
    <n v="0"/>
    <x v="3"/>
    <x v="3"/>
    <n v="0"/>
    <n v="0"/>
    <n v="0"/>
    <x v="1"/>
    <x v="0"/>
    <s v="Füller unter Thrun 2"/>
    <n v="3030"/>
  </r>
  <r>
    <x v="1"/>
    <x v="0"/>
    <m/>
    <x v="801"/>
    <d v="2021-10-02T00:00:00"/>
    <x v="3"/>
    <n v="7000124691"/>
    <n v="0"/>
    <x v="3"/>
    <x v="3"/>
    <n v="0"/>
    <n v="0"/>
    <n v="0"/>
    <x v="5"/>
    <x v="2"/>
    <s v="Linie 30"/>
    <n v="5030"/>
  </r>
  <r>
    <x v="1"/>
    <x v="0"/>
    <m/>
    <x v="725"/>
    <d v="2021-10-02T00:00:00"/>
    <x v="3"/>
    <n v="7000125486"/>
    <n v="0"/>
    <x v="3"/>
    <x v="3"/>
    <n v="0"/>
    <n v="0"/>
    <n v="0"/>
    <x v="4"/>
    <x v="1"/>
    <s v="Linie 35"/>
    <n v="5035"/>
  </r>
  <r>
    <x v="1"/>
    <x v="0"/>
    <m/>
    <x v="1072"/>
    <d v="2021-10-02T00:00:00"/>
    <x v="3"/>
    <n v="7000126342"/>
    <n v="0"/>
    <x v="3"/>
    <x v="3"/>
    <n v="0"/>
    <n v="0"/>
    <n v="0"/>
    <x v="2"/>
    <x v="0"/>
    <s v="Thrun 2"/>
    <n v="2030"/>
  </r>
  <r>
    <x v="1"/>
    <x v="0"/>
    <m/>
    <x v="591"/>
    <d v="2021-10-02T00:00:00"/>
    <x v="3"/>
    <n v="7000126335"/>
    <n v="0"/>
    <x v="3"/>
    <x v="3"/>
    <n v="0"/>
    <n v="0"/>
    <n v="0"/>
    <x v="1"/>
    <x v="0"/>
    <s v="Füller unter Thrun 2"/>
    <n v="3030"/>
  </r>
  <r>
    <x v="1"/>
    <x v="0"/>
    <n v="57000604"/>
    <x v="218"/>
    <d v="2021-10-03T00:00:00"/>
    <x v="3"/>
    <n v="7000126203"/>
    <n v="34"/>
    <x v="2"/>
    <x v="0"/>
    <n v="40.799999999999997"/>
    <n v="5.2899000000000003"/>
    <n v="215.82792000000001"/>
    <x v="8"/>
    <x v="5"/>
    <s v="Linie 22"/>
    <n v="5022"/>
  </r>
  <r>
    <x v="1"/>
    <x v="0"/>
    <n v="57000606"/>
    <x v="219"/>
    <d v="2021-10-03T00:00:00"/>
    <x v="3"/>
    <n v="7000126204"/>
    <n v="34"/>
    <x v="2"/>
    <x v="0"/>
    <n v="40.799999999999997"/>
    <n v="5.2906000000000004"/>
    <n v="215.85648"/>
    <x v="8"/>
    <x v="5"/>
    <s v="Linie 22"/>
    <n v="5022"/>
  </r>
  <r>
    <x v="1"/>
    <x v="0"/>
    <n v="57000607"/>
    <x v="220"/>
    <d v="2021-10-03T00:00:00"/>
    <x v="3"/>
    <n v="7000126205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10-03T00:00:00"/>
    <x v="3"/>
    <n v="7000126206"/>
    <n v="68"/>
    <x v="2"/>
    <x v="0"/>
    <n v="81.599999999999994"/>
    <n v="5.2899000000000003"/>
    <n v="431.65584000000001"/>
    <x v="8"/>
    <x v="5"/>
    <s v="Linie 22"/>
    <n v="5022"/>
  </r>
  <r>
    <x v="1"/>
    <x v="0"/>
    <n v="57000652"/>
    <x v="372"/>
    <d v="2021-10-03T00:00:00"/>
    <x v="3"/>
    <n v="7000126211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10-03T00:00:00"/>
    <x v="3"/>
    <n v="7000126212"/>
    <n v="204"/>
    <x v="2"/>
    <x v="0"/>
    <n v="244.8"/>
    <n v="5.2930999999999999"/>
    <n v="1295.7508800000001"/>
    <x v="8"/>
    <x v="5"/>
    <s v="Linie 22"/>
    <n v="5022"/>
  </r>
  <r>
    <x v="1"/>
    <x v="0"/>
    <n v="57000657"/>
    <x v="375"/>
    <d v="2021-10-03T00:00:00"/>
    <x v="3"/>
    <n v="7000126213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10-03T00:00:00"/>
    <x v="3"/>
    <n v="7000126214"/>
    <n v="68"/>
    <x v="2"/>
    <x v="0"/>
    <n v="81.599999999999994"/>
    <n v="5.2906000000000004"/>
    <n v="431.71296000000001"/>
    <x v="8"/>
    <x v="5"/>
    <s v="Linie 22"/>
    <n v="5022"/>
  </r>
  <r>
    <x v="1"/>
    <x v="0"/>
    <n v="57000666"/>
    <x v="377"/>
    <d v="2021-10-03T00:00:00"/>
    <x v="3"/>
    <n v="7000126215"/>
    <n v="136"/>
    <x v="2"/>
    <x v="0"/>
    <n v="163.19999999999999"/>
    <n v="5.2884000000000002"/>
    <n v="863.06687999999997"/>
    <x v="8"/>
    <x v="5"/>
    <s v="Linie 22"/>
    <n v="5022"/>
  </r>
  <r>
    <x v="1"/>
    <x v="0"/>
    <n v="58000721"/>
    <x v="706"/>
    <d v="2021-10-03T00:00:00"/>
    <x v="3"/>
    <n v="7000126125"/>
    <n v="68"/>
    <x v="2"/>
    <x v="0"/>
    <n v="67.319999999999993"/>
    <n v="6.7342000000000004"/>
    <n v="453.34634399999999"/>
    <x v="8"/>
    <x v="5"/>
    <s v="Linie 21"/>
    <n v="5021"/>
  </r>
  <r>
    <x v="1"/>
    <x v="0"/>
    <n v="58000722"/>
    <x v="401"/>
    <d v="2021-10-03T00:00:00"/>
    <x v="3"/>
    <n v="7000126164"/>
    <n v="34"/>
    <x v="2"/>
    <x v="0"/>
    <n v="33.659999999999997"/>
    <n v="7.7413999999999996"/>
    <n v="260.57552399999997"/>
    <x v="8"/>
    <x v="5"/>
    <s v="Linie 23"/>
    <n v="5023"/>
  </r>
  <r>
    <x v="1"/>
    <x v="0"/>
    <n v="58000733"/>
    <x v="793"/>
    <d v="2021-10-03T00:00:00"/>
    <x v="3"/>
    <n v="7000126126"/>
    <n v="204"/>
    <x v="2"/>
    <x v="0"/>
    <n v="201.96"/>
    <n v="6.7229000000000001"/>
    <n v="1357.7568839999999"/>
    <x v="8"/>
    <x v="5"/>
    <s v="Linie 21"/>
    <n v="5021"/>
  </r>
  <r>
    <x v="1"/>
    <x v="0"/>
    <n v="58000765"/>
    <x v="707"/>
    <d v="2021-10-03T00:00:00"/>
    <x v="3"/>
    <n v="7000126417"/>
    <n v="102"/>
    <x v="2"/>
    <x v="0"/>
    <n v="122.4"/>
    <n v="7.6036000000000001"/>
    <n v="930.68064000000004"/>
    <x v="8"/>
    <x v="5"/>
    <s v="Linie 22"/>
    <n v="5022"/>
  </r>
  <r>
    <x v="1"/>
    <x v="0"/>
    <n v="58000776"/>
    <x v="257"/>
    <d v="2021-10-03T00:00:00"/>
    <x v="3"/>
    <n v="7000126128"/>
    <n v="68"/>
    <x v="2"/>
    <x v="0"/>
    <n v="67.319999999999993"/>
    <n v="6.7229000000000001"/>
    <n v="452.58562799999999"/>
    <x v="8"/>
    <x v="5"/>
    <s v="Linie 21"/>
    <n v="5021"/>
  </r>
  <r>
    <x v="1"/>
    <x v="0"/>
    <n v="58000830"/>
    <x v="102"/>
    <d v="2021-10-03T00:00:00"/>
    <x v="3"/>
    <n v="7000126095"/>
    <n v="935"/>
    <x v="2"/>
    <x v="0"/>
    <n v="1028.5"/>
    <n v="6.5404"/>
    <n v="6726.8014000000003"/>
    <x v="8"/>
    <x v="5"/>
    <s v="Linie 20"/>
    <n v="5020"/>
  </r>
  <r>
    <x v="1"/>
    <x v="0"/>
    <n v="58000831"/>
    <x v="409"/>
    <d v="2021-10-03T00:00:00"/>
    <x v="3"/>
    <n v="7000126130"/>
    <n v="510"/>
    <x v="2"/>
    <x v="0"/>
    <n v="504.9"/>
    <n v="6.665"/>
    <n v="3365.1585"/>
    <x v="8"/>
    <x v="5"/>
    <s v="Linie 21"/>
    <n v="5021"/>
  </r>
  <r>
    <x v="1"/>
    <x v="0"/>
    <n v="58000838"/>
    <x v="516"/>
    <d v="2021-10-03T00:00:00"/>
    <x v="3"/>
    <n v="7000125856"/>
    <n v="595"/>
    <x v="2"/>
    <x v="0"/>
    <n v="714"/>
    <n v="7.5674999999999999"/>
    <n v="5403.1949999999997"/>
    <x v="8"/>
    <x v="5"/>
    <s v="Linie 22"/>
    <n v="5022"/>
  </r>
  <r>
    <x v="1"/>
    <x v="0"/>
    <n v="58000845"/>
    <x v="596"/>
    <d v="2021-10-03T00:00:00"/>
    <x v="3"/>
    <n v="7000126222"/>
    <n v="510"/>
    <x v="2"/>
    <x v="0"/>
    <n v="510"/>
    <n v="9.4031000000000002"/>
    <n v="4795.5810000000001"/>
    <x v="8"/>
    <x v="5"/>
    <s v="Linie 22"/>
    <n v="5022"/>
  </r>
  <r>
    <x v="1"/>
    <x v="0"/>
    <n v="58000861"/>
    <x v="410"/>
    <d v="2021-10-03T00:00:00"/>
    <x v="3"/>
    <n v="7000126179"/>
    <n v="204"/>
    <x v="2"/>
    <x v="0"/>
    <n v="201.96"/>
    <n v="7.7413999999999996"/>
    <n v="1563.4531440000001"/>
    <x v="8"/>
    <x v="5"/>
    <s v="Linie 23"/>
    <n v="5023"/>
  </r>
  <r>
    <x v="1"/>
    <x v="0"/>
    <n v="58000888"/>
    <x v="724"/>
    <d v="2021-10-03T00:00:00"/>
    <x v="3"/>
    <n v="7000126132"/>
    <n v="680"/>
    <x v="2"/>
    <x v="0"/>
    <n v="673.2"/>
    <n v="6.7248000000000001"/>
    <n v="4527.1353600000002"/>
    <x v="8"/>
    <x v="5"/>
    <s v="Linie 21"/>
    <n v="5021"/>
  </r>
  <r>
    <x v="1"/>
    <x v="0"/>
    <n v="58000899"/>
    <x v="755"/>
    <d v="2021-10-03T00:00:00"/>
    <x v="3"/>
    <n v="7000126185"/>
    <n v="544"/>
    <x v="2"/>
    <x v="0"/>
    <n v="538.55999999999995"/>
    <n v="7.7389000000000001"/>
    <n v="4167.8619840000001"/>
    <x v="8"/>
    <x v="5"/>
    <s v="Linie 23"/>
    <n v="5023"/>
  </r>
  <r>
    <x v="1"/>
    <x v="0"/>
    <n v="58000956"/>
    <x v="416"/>
    <d v="2021-10-03T00:00:00"/>
    <x v="3"/>
    <n v="7000126187"/>
    <n v="68"/>
    <x v="2"/>
    <x v="0"/>
    <n v="67.319999999999993"/>
    <n v="7.7389000000000001"/>
    <n v="520.98274800000002"/>
    <x v="8"/>
    <x v="5"/>
    <s v="Linie 23"/>
    <n v="5023"/>
  </r>
  <r>
    <x v="1"/>
    <x v="0"/>
    <n v="58000961"/>
    <x v="726"/>
    <d v="2021-10-03T00:00:00"/>
    <x v="3"/>
    <n v="7000126138"/>
    <n v="68"/>
    <x v="2"/>
    <x v="0"/>
    <n v="67.319999999999993"/>
    <n v="6.6875"/>
    <n v="450.20249999999999"/>
    <x v="8"/>
    <x v="5"/>
    <s v="Linie 21"/>
    <n v="5021"/>
  </r>
  <r>
    <x v="1"/>
    <x v="0"/>
    <n v="58000974"/>
    <x v="650"/>
    <d v="2021-10-03T00:00:00"/>
    <x v="3"/>
    <n v="7000126190"/>
    <n v="102"/>
    <x v="2"/>
    <x v="0"/>
    <n v="100.98"/>
    <n v="7.7737999999999996"/>
    <n v="784.99832400000003"/>
    <x v="8"/>
    <x v="5"/>
    <s v="Linie 23"/>
    <n v="5023"/>
  </r>
  <r>
    <x v="1"/>
    <x v="0"/>
    <n v="58000999"/>
    <x v="279"/>
    <d v="2021-10-03T00:00:00"/>
    <x v="3"/>
    <n v="7000126144"/>
    <n v="68"/>
    <x v="2"/>
    <x v="0"/>
    <n v="67.319999999999993"/>
    <n v="6.7214999999999998"/>
    <n v="452.49137999999999"/>
    <x v="8"/>
    <x v="5"/>
    <s v="Linie 21"/>
    <n v="5021"/>
  </r>
  <r>
    <x v="1"/>
    <x v="0"/>
    <n v="58001009"/>
    <x v="579"/>
    <d v="2021-10-03T00:00:00"/>
    <x v="3"/>
    <n v="7000126224"/>
    <n v="255"/>
    <x v="2"/>
    <x v="0"/>
    <n v="255"/>
    <n v="8.0266999999999999"/>
    <n v="2046.8085000000001"/>
    <x v="8"/>
    <x v="5"/>
    <s v="Linie 22"/>
    <n v="5022"/>
  </r>
  <r>
    <x v="1"/>
    <x v="0"/>
    <n v="58001010"/>
    <x v="599"/>
    <d v="2021-10-03T00:00:00"/>
    <x v="3"/>
    <n v="7000126146"/>
    <n v="425"/>
    <x v="2"/>
    <x v="0"/>
    <n v="420.75"/>
    <n v="7.2190000000000003"/>
    <n v="3037.3942499999998"/>
    <x v="8"/>
    <x v="5"/>
    <s v="Linie 21"/>
    <n v="5021"/>
  </r>
  <r>
    <x v="1"/>
    <x v="0"/>
    <n v="58001065"/>
    <x v="284"/>
    <d v="2021-10-03T00:00:00"/>
    <x v="3"/>
    <n v="7000126152"/>
    <n v="136"/>
    <x v="2"/>
    <x v="0"/>
    <n v="134.63999999999999"/>
    <n v="6.7577999999999996"/>
    <n v="909.87019199999997"/>
    <x v="8"/>
    <x v="5"/>
    <s v="Linie 21"/>
    <n v="5021"/>
  </r>
  <r>
    <x v="1"/>
    <x v="0"/>
    <n v="58001077"/>
    <x v="655"/>
    <d v="2021-10-03T00:00:00"/>
    <x v="3"/>
    <n v="7000126153"/>
    <n v="136"/>
    <x v="2"/>
    <x v="0"/>
    <n v="134.63999999999999"/>
    <n v="7.2906000000000004"/>
    <n v="981.60638400000005"/>
    <x v="8"/>
    <x v="5"/>
    <s v="Linie 21"/>
    <n v="5021"/>
  </r>
  <r>
    <x v="1"/>
    <x v="0"/>
    <n v="58001083"/>
    <x v="113"/>
    <d v="2021-10-03T00:00:00"/>
    <x v="3"/>
    <n v="7000126227"/>
    <n v="340"/>
    <x v="2"/>
    <x v="0"/>
    <n v="340"/>
    <n v="10.891"/>
    <n v="3702.94"/>
    <x v="8"/>
    <x v="5"/>
    <s v="Linie 22"/>
    <n v="5022"/>
  </r>
  <r>
    <x v="1"/>
    <x v="0"/>
    <n v="58001084"/>
    <x v="582"/>
    <d v="2021-10-03T00:00:00"/>
    <x v="3"/>
    <n v="7000126420"/>
    <n v="68"/>
    <x v="2"/>
    <x v="0"/>
    <n v="68"/>
    <n v="8.0784000000000002"/>
    <n v="549.33119999999997"/>
    <x v="8"/>
    <x v="5"/>
    <s v="Linie 22"/>
    <n v="5022"/>
  </r>
  <r>
    <x v="1"/>
    <x v="0"/>
    <n v="58001095"/>
    <x v="600"/>
    <d v="2021-10-03T00:00:00"/>
    <x v="3"/>
    <n v="7000126229"/>
    <n v="68"/>
    <x v="2"/>
    <x v="0"/>
    <n v="68"/>
    <n v="9.4652999999999992"/>
    <n v="643.6404"/>
    <x v="8"/>
    <x v="5"/>
    <s v="Linie 22"/>
    <n v="5022"/>
  </r>
  <r>
    <x v="1"/>
    <x v="0"/>
    <n v="58001099"/>
    <x v="657"/>
    <d v="2021-10-03T00:00:00"/>
    <x v="3"/>
    <n v="7000126196"/>
    <n v="68"/>
    <x v="2"/>
    <x v="0"/>
    <n v="67.319999999999993"/>
    <n v="7.7374999999999998"/>
    <n v="520.88850000000002"/>
    <x v="8"/>
    <x v="5"/>
    <s v="Linie 23"/>
    <n v="5023"/>
  </r>
  <r>
    <x v="1"/>
    <x v="0"/>
    <n v="58001143"/>
    <x v="720"/>
    <d v="2021-10-03T00:00:00"/>
    <x v="3"/>
    <n v="7000125965"/>
    <n v="510"/>
    <x v="2"/>
    <x v="0"/>
    <n v="504.9"/>
    <n v="8.6516999999999999"/>
    <n v="4368.2433300000002"/>
    <x v="8"/>
    <x v="5"/>
    <s v="Linie 29"/>
    <n v="5029"/>
  </r>
  <r>
    <x v="1"/>
    <x v="0"/>
    <m/>
    <x v="134"/>
    <d v="2021-10-03T00:00:00"/>
    <x v="3"/>
    <n v="7000126231"/>
    <n v="0.01"/>
    <x v="1"/>
    <x v="1"/>
    <n v="0"/>
    <n v="0"/>
    <n v="0"/>
    <x v="8"/>
    <x v="5"/>
    <s v="Linie 22"/>
    <n v="5022"/>
  </r>
  <r>
    <x v="1"/>
    <x v="0"/>
    <m/>
    <x v="134"/>
    <d v="2021-10-03T00:00:00"/>
    <x v="3"/>
    <n v="7000126232"/>
    <n v="0.01"/>
    <x v="1"/>
    <x v="1"/>
    <n v="0"/>
    <n v="0"/>
    <n v="0"/>
    <x v="8"/>
    <x v="5"/>
    <s v="Linie 22"/>
    <n v="5022"/>
  </r>
  <r>
    <x v="1"/>
    <x v="0"/>
    <m/>
    <x v="454"/>
    <d v="2021-10-03T00:00:00"/>
    <x v="3"/>
    <n v="7000126202"/>
    <n v="0"/>
    <x v="3"/>
    <x v="3"/>
    <n v="0"/>
    <n v="0"/>
    <n v="0"/>
    <x v="8"/>
    <x v="5"/>
    <s v="Linie 23"/>
    <n v="5023"/>
  </r>
  <r>
    <x v="1"/>
    <x v="0"/>
    <n v="23500084"/>
    <x v="842"/>
    <d v="2021-10-04T00:00:00"/>
    <x v="3"/>
    <n v="7000127055"/>
    <n v="4855"/>
    <x v="0"/>
    <x v="0"/>
    <n v="4855"/>
    <n v="3.9674999999999998"/>
    <n v="19262.212500000001"/>
    <x v="0"/>
    <x v="0"/>
    <s v="Rohware aus-/umpacken, vorbereiten"/>
    <n v="1300"/>
  </r>
  <r>
    <x v="1"/>
    <x v="0"/>
    <n v="23500099"/>
    <x v="141"/>
    <d v="2021-10-04T00:00:00"/>
    <x v="3"/>
    <n v="7000126368"/>
    <n v="3851"/>
    <x v="0"/>
    <x v="0"/>
    <n v="3851"/>
    <n v="3.0956999999999999"/>
    <n v="11921.5407"/>
    <x v="0"/>
    <x v="0"/>
    <s v="Kleine Schneidemaschine Käseteiler"/>
    <n v="1200"/>
  </r>
  <r>
    <x v="1"/>
    <x v="0"/>
    <n v="23500101"/>
    <x v="886"/>
    <d v="2021-10-04T00:00:00"/>
    <x v="3"/>
    <n v="7000126260"/>
    <n v="181.8"/>
    <x v="0"/>
    <x v="0"/>
    <n v="181.8"/>
    <n v="3.0956999999999999"/>
    <n v="562.79826000000003"/>
    <x v="0"/>
    <x v="0"/>
    <s v="Kleine Schneidemaschine Käseteiler"/>
    <n v="1200"/>
  </r>
  <r>
    <x v="1"/>
    <x v="0"/>
    <n v="23500105"/>
    <x v="802"/>
    <d v="2021-10-04T00:00:00"/>
    <x v="3"/>
    <n v="7000126039"/>
    <n v="3437"/>
    <x v="0"/>
    <x v="0"/>
    <n v="3437"/>
    <n v="4.6020000000000003"/>
    <n v="15817.074000000001"/>
    <x v="0"/>
    <x v="0"/>
    <s v="Große Schneidemaschine Lachnit"/>
    <n v="1100"/>
  </r>
  <r>
    <x v="1"/>
    <x v="0"/>
    <n v="23500106"/>
    <x v="768"/>
    <d v="2021-10-04T00:00:00"/>
    <x v="3"/>
    <n v="7000126042"/>
    <n v="3472"/>
    <x v="0"/>
    <x v="0"/>
    <n v="3472"/>
    <n v="4.6021000000000001"/>
    <n v="15978.4912"/>
    <x v="0"/>
    <x v="0"/>
    <s v="Große Schneidemaschine Lachnit"/>
    <n v="1100"/>
  </r>
  <r>
    <x v="1"/>
    <x v="0"/>
    <n v="23500273"/>
    <x v="457"/>
    <d v="2021-10-04T00:00:00"/>
    <x v="3"/>
    <n v="7000126370"/>
    <n v="6027"/>
    <x v="0"/>
    <x v="0"/>
    <n v="6027"/>
    <n v="3.0524"/>
    <n v="18396.8148"/>
    <x v="0"/>
    <x v="0"/>
    <s v="Kleine Schneidemaschine Käseteiler"/>
    <n v="1200"/>
  </r>
  <r>
    <x v="1"/>
    <x v="0"/>
    <n v="23500302"/>
    <x v="4"/>
    <d v="2021-10-04T00:00:00"/>
    <x v="3"/>
    <n v="7000126564"/>
    <n v="342"/>
    <x v="0"/>
    <x v="0"/>
    <n v="342"/>
    <n v="5.6374000000000004"/>
    <n v="1927.9908"/>
    <x v="0"/>
    <x v="0"/>
    <s v="Holac Zutatenvorbereitung"/>
    <n v="1410"/>
  </r>
  <r>
    <x v="1"/>
    <x v="0"/>
    <n v="23500303"/>
    <x v="458"/>
    <d v="2021-10-04T00:00:00"/>
    <x v="3"/>
    <n v="7000127063"/>
    <n v="3527"/>
    <x v="0"/>
    <x v="0"/>
    <n v="3527"/>
    <n v="3.5335000000000001"/>
    <n v="12462.654500000001"/>
    <x v="0"/>
    <x v="0"/>
    <s v="Rohware aus-/umpacken, vorbereiten"/>
    <n v="1300"/>
  </r>
  <r>
    <x v="1"/>
    <x v="0"/>
    <n v="23500354"/>
    <x v="7"/>
    <d v="2021-10-04T00:00:00"/>
    <x v="3"/>
    <n v="7000126565"/>
    <n v="250"/>
    <x v="0"/>
    <x v="0"/>
    <n v="250"/>
    <n v="4.5490000000000004"/>
    <n v="1137.25"/>
    <x v="0"/>
    <x v="0"/>
    <s v="Holac Zutatenvorbereitung"/>
    <n v="1410"/>
  </r>
  <r>
    <x v="1"/>
    <x v="0"/>
    <n v="23500355"/>
    <x v="460"/>
    <d v="2021-10-04T00:00:00"/>
    <x v="3"/>
    <n v="7000126566"/>
    <n v="54"/>
    <x v="0"/>
    <x v="0"/>
    <n v="54"/>
    <n v="4.57"/>
    <n v="246.78"/>
    <x v="0"/>
    <x v="0"/>
    <s v="Holac Zutatenvorbereitung"/>
    <n v="1410"/>
  </r>
  <r>
    <x v="1"/>
    <x v="0"/>
    <n v="23500357"/>
    <x v="1085"/>
    <d v="2021-10-04T00:00:00"/>
    <x v="3"/>
    <n v="7000126620"/>
    <n v="54"/>
    <x v="0"/>
    <x v="0"/>
    <n v="54"/>
    <n v="1.1600999999999999"/>
    <n v="62.645400000000002"/>
    <x v="0"/>
    <x v="0"/>
    <s v="Schälen"/>
    <n v="5903"/>
  </r>
  <r>
    <x v="1"/>
    <x v="0"/>
    <n v="23500368"/>
    <x v="1094"/>
    <d v="2021-10-04T00:00:00"/>
    <x v="3"/>
    <n v="7000126621"/>
    <n v="119"/>
    <x v="0"/>
    <x v="0"/>
    <n v="119"/>
    <n v="1.1600999999999999"/>
    <n v="138.05189999999999"/>
    <x v="0"/>
    <x v="0"/>
    <s v="Schälen"/>
    <n v="5903"/>
  </r>
  <r>
    <x v="1"/>
    <x v="0"/>
    <n v="23500369"/>
    <x v="146"/>
    <d v="2021-10-04T00:00:00"/>
    <x v="3"/>
    <n v="7000126642"/>
    <n v="75"/>
    <x v="0"/>
    <x v="0"/>
    <n v="75"/>
    <n v="1.1600999999999999"/>
    <n v="87.007499999999993"/>
    <x v="0"/>
    <x v="0"/>
    <s v="Schälen"/>
    <n v="5903"/>
  </r>
  <r>
    <x v="1"/>
    <x v="0"/>
    <n v="23500440"/>
    <x v="888"/>
    <d v="2021-10-04T00:00:00"/>
    <x v="3"/>
    <n v="7000126261"/>
    <n v="150"/>
    <x v="0"/>
    <x v="0"/>
    <n v="150"/>
    <n v="3.9664000000000001"/>
    <n v="594.96"/>
    <x v="0"/>
    <x v="0"/>
    <s v="Kleine Schneidemaschine Käseteiler"/>
    <n v="1200"/>
  </r>
  <r>
    <x v="1"/>
    <x v="0"/>
    <n v="23500551"/>
    <x v="11"/>
    <d v="2021-10-04T00:00:00"/>
    <x v="3"/>
    <n v="7000126316"/>
    <n v="1227"/>
    <x v="0"/>
    <x v="0"/>
    <n v="1227"/>
    <n v="5.1581000000000001"/>
    <n v="6328.9886999999999"/>
    <x v="0"/>
    <x v="0"/>
    <s v="Große Schneidemaschine Lachnit"/>
    <n v="1100"/>
  </r>
  <r>
    <x v="1"/>
    <x v="0"/>
    <n v="24000563"/>
    <x v="1057"/>
    <d v="2021-10-04T00:00:00"/>
    <x v="3"/>
    <n v="7000126680"/>
    <n v="108"/>
    <x v="0"/>
    <x v="0"/>
    <n v="108"/>
    <n v="0"/>
    <n v="0"/>
    <x v="0"/>
    <x v="0"/>
    <s v="Autoklav"/>
    <n v="1440"/>
  </r>
  <r>
    <x v="1"/>
    <x v="0"/>
    <n v="24000680"/>
    <x v="1095"/>
    <d v="2021-10-04T00:00:00"/>
    <x v="3"/>
    <n v="7000126679"/>
    <n v="5.8"/>
    <x v="0"/>
    <x v="0"/>
    <n v="5.8"/>
    <n v="0"/>
    <n v="0"/>
    <x v="0"/>
    <x v="0"/>
    <s v="Autoklav"/>
    <n v="1440"/>
  </r>
  <r>
    <x v="1"/>
    <x v="0"/>
    <n v="29600001"/>
    <x v="604"/>
    <d v="2021-10-04T00:00:00"/>
    <x v="3"/>
    <n v="7000126438"/>
    <n v="2861"/>
    <x v="0"/>
    <x v="0"/>
    <n v="2861"/>
    <n v="2"/>
    <n v="5722"/>
    <x v="0"/>
    <x v="0"/>
    <s v="Rohware aus-/umpacken, vorbereiten"/>
    <n v="1300"/>
  </r>
  <r>
    <x v="1"/>
    <x v="0"/>
    <n v="29600004"/>
    <x v="302"/>
    <d v="2021-10-04T00:00:00"/>
    <x v="3"/>
    <n v="7000127297"/>
    <n v="3212"/>
    <x v="0"/>
    <x v="0"/>
    <n v="3212"/>
    <n v="2.0175999999999998"/>
    <n v="6480.5312000000004"/>
    <x v="0"/>
    <x v="0"/>
    <s v="Rohware aus-/umpacken, vorbereiten"/>
    <n v="1300"/>
  </r>
  <r>
    <x v="1"/>
    <x v="0"/>
    <n v="31000170"/>
    <x v="13"/>
    <d v="2021-10-04T00:00:00"/>
    <x v="3"/>
    <n v="7000126362"/>
    <n v="3418"/>
    <x v="1"/>
    <x v="1"/>
    <n v="6836"/>
    <n v="6.3164999999999996"/>
    <n v="21589.796999999999"/>
    <x v="1"/>
    <x v="0"/>
    <s v="Füller unter Thrun 2"/>
    <n v="3030"/>
  </r>
  <r>
    <x v="1"/>
    <x v="0"/>
    <n v="31900002"/>
    <x v="14"/>
    <d v="2021-10-04T00:00:00"/>
    <x v="3"/>
    <n v="7000126379"/>
    <n v="588"/>
    <x v="1"/>
    <x v="1"/>
    <n v="4233.6000000000004"/>
    <n v="17.989799999999999"/>
    <n v="10578.002399999999"/>
    <x v="2"/>
    <x v="0"/>
    <s v="Füller unter UMSK 130"/>
    <n v="3100"/>
  </r>
  <r>
    <x v="1"/>
    <x v="0"/>
    <n v="32000012"/>
    <x v="160"/>
    <d v="2021-10-04T00:00:00"/>
    <x v="3"/>
    <n v="7000126559"/>
    <n v="0"/>
    <x v="1"/>
    <x v="1"/>
    <n v="0"/>
    <n v="27.543199999999999"/>
    <n v="0"/>
    <x v="1"/>
    <x v="0"/>
    <s v="Füller unter M1"/>
    <n v="3010"/>
  </r>
  <r>
    <x v="1"/>
    <x v="0"/>
    <n v="32000034"/>
    <x v="468"/>
    <d v="2021-10-04T00:00:00"/>
    <x v="3"/>
    <n v="7000126539"/>
    <n v="139"/>
    <x v="1"/>
    <x v="1"/>
    <n v="1264.9000000000001"/>
    <n v="18.366"/>
    <n v="2552.8739999999998"/>
    <x v="1"/>
    <x v="0"/>
    <s v="Füller unter M2"/>
    <n v="3020"/>
  </r>
  <r>
    <x v="1"/>
    <x v="0"/>
    <n v="32000036"/>
    <x v="844"/>
    <d v="2021-10-04T00:00:00"/>
    <x v="3"/>
    <n v="7000126540"/>
    <n v="262"/>
    <x v="1"/>
    <x v="1"/>
    <n v="2200.8000000000002"/>
    <n v="25.753399999999999"/>
    <n v="6747.3908000000001"/>
    <x v="1"/>
    <x v="0"/>
    <s v="Füller unter M2"/>
    <n v="3020"/>
  </r>
  <r>
    <x v="1"/>
    <x v="0"/>
    <n v="32000049"/>
    <x v="16"/>
    <d v="2021-10-04T00:00:00"/>
    <x v="3"/>
    <n v="7000126534"/>
    <n v="651"/>
    <x v="1"/>
    <x v="1"/>
    <n v="4687.2"/>
    <n v="19.3871"/>
    <n v="12621.0021"/>
    <x v="1"/>
    <x v="0"/>
    <s v="Füller unter M2"/>
    <n v="3020"/>
  </r>
  <r>
    <x v="1"/>
    <x v="0"/>
    <n v="32000090"/>
    <x v="610"/>
    <d v="2021-10-04T00:00:00"/>
    <x v="3"/>
    <n v="7000123604"/>
    <n v="2455"/>
    <x v="1"/>
    <x v="1"/>
    <n v="306.875"/>
    <n v="0.73350000000000004"/>
    <n v="1800.7425000000001"/>
    <x v="4"/>
    <x v="1"/>
    <s v="Linie 7"/>
    <n v="5007"/>
  </r>
  <r>
    <x v="1"/>
    <x v="0"/>
    <n v="32000092"/>
    <x v="22"/>
    <d v="2021-10-04T00:00:00"/>
    <x v="3"/>
    <n v="7000125948"/>
    <n v="3680"/>
    <x v="1"/>
    <x v="1"/>
    <n v="4158.3999999999996"/>
    <n v="3.5972"/>
    <n v="13237.696"/>
    <x v="0"/>
    <x v="0"/>
    <s v="Große Schneidemaschine Lachnit"/>
    <n v="1100"/>
  </r>
  <r>
    <x v="1"/>
    <x v="0"/>
    <n v="32000104"/>
    <x v="964"/>
    <d v="2021-10-04T00:00:00"/>
    <x v="3"/>
    <n v="7000126561"/>
    <n v="0"/>
    <x v="1"/>
    <x v="1"/>
    <n v="0"/>
    <n v="22.047000000000001"/>
    <n v="0"/>
    <x v="1"/>
    <x v="0"/>
    <s v="Füller unter M1"/>
    <n v="3010"/>
  </r>
  <r>
    <x v="1"/>
    <x v="0"/>
    <n v="32000106"/>
    <x v="677"/>
    <d v="2021-10-04T00:00:00"/>
    <x v="3"/>
    <n v="7000126535"/>
    <n v="1048"/>
    <x v="1"/>
    <x v="1"/>
    <n v="7545.6"/>
    <n v="21.9801"/>
    <n v="23035.144799999998"/>
    <x v="1"/>
    <x v="0"/>
    <s v="Füller unter M2"/>
    <n v="3020"/>
  </r>
  <r>
    <x v="1"/>
    <x v="0"/>
    <n v="35000179"/>
    <x v="167"/>
    <d v="2021-10-04T00:00:00"/>
    <x v="3"/>
    <n v="7000126562"/>
    <n v="0"/>
    <x v="0"/>
    <x v="0"/>
    <n v="0"/>
    <n v="2.8184999999999998"/>
    <n v="0"/>
    <x v="2"/>
    <x v="0"/>
    <s v="Mischer 1"/>
    <n v="2040"/>
  </r>
  <r>
    <x v="1"/>
    <x v="0"/>
    <n v="35000179"/>
    <x v="167"/>
    <d v="2021-10-04T00:00:00"/>
    <x v="3"/>
    <n v="7000126562"/>
    <n v="0"/>
    <x v="0"/>
    <x v="0"/>
    <n v="0"/>
    <n v="2.8184999999999998"/>
    <n v="0"/>
    <x v="2"/>
    <x v="0"/>
    <s v="Wolf M1"/>
    <n v="2070"/>
  </r>
  <r>
    <x v="1"/>
    <x v="0"/>
    <n v="35000184"/>
    <x v="26"/>
    <d v="2021-10-04T00:00:00"/>
    <x v="3"/>
    <n v="7000126543"/>
    <n v="2100"/>
    <x v="0"/>
    <x v="0"/>
    <n v="2100"/>
    <n v="2.9257"/>
    <n v="6143.97"/>
    <x v="2"/>
    <x v="0"/>
    <s v="Mischer 2"/>
    <n v="2050"/>
  </r>
  <r>
    <x v="1"/>
    <x v="0"/>
    <n v="35000184"/>
    <x v="26"/>
    <d v="2021-10-04T00:00:00"/>
    <x v="3"/>
    <n v="7000126543"/>
    <n v="2100"/>
    <x v="0"/>
    <x v="0"/>
    <n v="2100"/>
    <n v="2.9257"/>
    <n v="6143.97"/>
    <x v="2"/>
    <x v="0"/>
    <s v="Wolf M2"/>
    <n v="2080"/>
  </r>
  <r>
    <x v="1"/>
    <x v="0"/>
    <n v="35000188"/>
    <x v="472"/>
    <d v="2021-10-04T00:00:00"/>
    <x v="3"/>
    <n v="7000126544"/>
    <n v="1200"/>
    <x v="0"/>
    <x v="0"/>
    <n v="1200"/>
    <n v="1.8781000000000001"/>
    <n v="2253.7199999999998"/>
    <x v="2"/>
    <x v="0"/>
    <s v="Mischer 2"/>
    <n v="2050"/>
  </r>
  <r>
    <x v="1"/>
    <x v="0"/>
    <n v="35000188"/>
    <x v="472"/>
    <d v="2021-10-04T00:00:00"/>
    <x v="3"/>
    <n v="7000126544"/>
    <n v="1200"/>
    <x v="0"/>
    <x v="0"/>
    <n v="1200"/>
    <n v="1.8781000000000001"/>
    <n v="2253.7199999999998"/>
    <x v="2"/>
    <x v="0"/>
    <s v="Wolf M2"/>
    <n v="2080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Pulverwiegung UHT1"/>
    <n v="2015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Thrun 1"/>
    <n v="2020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Wolf UHT"/>
    <n v="2060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Pulverwiegung UHT1"/>
    <n v="2015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Thrun 1"/>
    <n v="2020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Wolf UHT"/>
    <n v="2060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Pulverwiegung UHT1"/>
    <n v="2015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Thrun 1"/>
    <n v="2020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Wolf UHT"/>
    <n v="2060"/>
  </r>
  <r>
    <x v="1"/>
    <x v="0"/>
    <n v="35000267"/>
    <x v="28"/>
    <d v="2021-10-04T00:00:00"/>
    <x v="3"/>
    <n v="7000126505"/>
    <n v="7000"/>
    <x v="0"/>
    <x v="0"/>
    <n v="7000"/>
    <n v="2.8250000000000002"/>
    <n v="19775"/>
    <x v="2"/>
    <x v="0"/>
    <s v="Thrun 2"/>
    <n v="2030"/>
  </r>
  <r>
    <x v="1"/>
    <x v="0"/>
    <n v="35000267"/>
    <x v="28"/>
    <d v="2021-10-04T00:00:00"/>
    <x v="3"/>
    <n v="7000126505"/>
    <n v="7000"/>
    <x v="0"/>
    <x v="0"/>
    <n v="7000"/>
    <n v="2.8250000000000002"/>
    <n v="19775"/>
    <x v="2"/>
    <x v="0"/>
    <s v="Wolf Th2"/>
    <n v="2090"/>
  </r>
  <r>
    <x v="1"/>
    <x v="0"/>
    <n v="35000282"/>
    <x v="29"/>
    <d v="2021-10-04T00:00:00"/>
    <x v="3"/>
    <n v="7000126545"/>
    <n v="4800"/>
    <x v="0"/>
    <x v="0"/>
    <n v="4800"/>
    <n v="2.5482999999999998"/>
    <n v="12231.84"/>
    <x v="2"/>
    <x v="0"/>
    <s v="Mischer 2"/>
    <n v="2050"/>
  </r>
  <r>
    <x v="1"/>
    <x v="0"/>
    <n v="35000282"/>
    <x v="29"/>
    <d v="2021-10-04T00:00:00"/>
    <x v="3"/>
    <n v="7000126545"/>
    <n v="4800"/>
    <x v="0"/>
    <x v="0"/>
    <n v="4800"/>
    <n v="2.5482999999999998"/>
    <n v="12231.84"/>
    <x v="2"/>
    <x v="0"/>
    <s v="Wolf M2"/>
    <n v="2080"/>
  </r>
  <r>
    <x v="1"/>
    <x v="0"/>
    <n v="35000349"/>
    <x v="965"/>
    <d v="2021-10-04T00:00:00"/>
    <x v="3"/>
    <n v="7000126563"/>
    <n v="0"/>
    <x v="0"/>
    <x v="0"/>
    <n v="0"/>
    <n v="2.2330999999999999"/>
    <n v="0"/>
    <x v="2"/>
    <x v="0"/>
    <s v="Mischer 1"/>
    <n v="2040"/>
  </r>
  <r>
    <x v="1"/>
    <x v="0"/>
    <n v="35000349"/>
    <x v="965"/>
    <d v="2021-10-04T00:00:00"/>
    <x v="3"/>
    <n v="7000126563"/>
    <n v="0"/>
    <x v="0"/>
    <x v="0"/>
    <n v="0"/>
    <n v="2.2330999999999999"/>
    <n v="0"/>
    <x v="2"/>
    <x v="0"/>
    <s v="Wolf M1"/>
    <n v="2070"/>
  </r>
  <r>
    <x v="1"/>
    <x v="0"/>
    <n v="35000350"/>
    <x v="32"/>
    <d v="2021-10-04T00:00:00"/>
    <x v="3"/>
    <n v="7000126546"/>
    <n v="7500"/>
    <x v="0"/>
    <x v="0"/>
    <n v="7500"/>
    <n v="2.9060000000000001"/>
    <n v="21795"/>
    <x v="2"/>
    <x v="0"/>
    <s v="Mischer 2"/>
    <n v="2050"/>
  </r>
  <r>
    <x v="1"/>
    <x v="0"/>
    <n v="35000350"/>
    <x v="32"/>
    <d v="2021-10-04T00:00:00"/>
    <x v="3"/>
    <n v="7000126546"/>
    <n v="7500"/>
    <x v="0"/>
    <x v="0"/>
    <n v="7500"/>
    <n v="2.9060000000000001"/>
    <n v="21795"/>
    <x v="2"/>
    <x v="0"/>
    <s v="Wolf M2"/>
    <n v="2080"/>
  </r>
  <r>
    <x v="1"/>
    <x v="0"/>
    <n v="35900003"/>
    <x v="34"/>
    <d v="2021-10-04T00:00:00"/>
    <x v="3"/>
    <n v="7000126475"/>
    <n v="4160"/>
    <x v="0"/>
    <x v="0"/>
    <n v="4160"/>
    <n v="2.2656000000000001"/>
    <n v="9424.8960000000006"/>
    <x v="2"/>
    <x v="0"/>
    <s v="Stephan UMSK 130"/>
    <n v="2100"/>
  </r>
  <r>
    <x v="1"/>
    <x v="0"/>
    <n v="47000081"/>
    <x v="614"/>
    <d v="2021-10-04T00:00:00"/>
    <x v="3"/>
    <n v="7000125894"/>
    <n v="10874"/>
    <x v="1"/>
    <x v="1"/>
    <n v="1631.1"/>
    <n v="0.68410000000000004"/>
    <n v="7438.9034000000001"/>
    <x v="4"/>
    <x v="1"/>
    <s v="Linie 34"/>
    <n v="5034"/>
  </r>
  <r>
    <x v="1"/>
    <x v="0"/>
    <n v="47000082"/>
    <x v="322"/>
    <d v="2021-10-04T00:00:00"/>
    <x v="3"/>
    <n v="7000125895"/>
    <n v="4361"/>
    <x v="1"/>
    <x v="1"/>
    <n v="654.15"/>
    <n v="0.68379999999999996"/>
    <n v="2982.0518000000002"/>
    <x v="4"/>
    <x v="1"/>
    <s v="Linie 34"/>
    <n v="5034"/>
  </r>
  <r>
    <x v="1"/>
    <x v="0"/>
    <n v="47000104"/>
    <x v="323"/>
    <d v="2021-10-04T00:00:00"/>
    <x v="3"/>
    <n v="7000125896"/>
    <n v="1475"/>
    <x v="1"/>
    <x v="1"/>
    <n v="221.25"/>
    <n v="0.68510000000000004"/>
    <n v="1010.5225"/>
    <x v="4"/>
    <x v="1"/>
    <s v="Linie 34"/>
    <n v="5034"/>
  </r>
  <r>
    <x v="1"/>
    <x v="0"/>
    <n v="47000264"/>
    <x v="1096"/>
    <d v="2021-10-04T00:00:00"/>
    <x v="3"/>
    <n v="7000126361"/>
    <n v="7986"/>
    <x v="1"/>
    <x v="1"/>
    <n v="1996.5"/>
    <n v="0.76580000000000004"/>
    <n v="6115.6787999999997"/>
    <x v="1"/>
    <x v="0"/>
    <s v="Waldner"/>
    <n v="3110"/>
  </r>
  <r>
    <x v="1"/>
    <x v="0"/>
    <n v="47000302"/>
    <x v="324"/>
    <d v="2021-10-04T00:00:00"/>
    <x v="3"/>
    <n v="7000124078"/>
    <n v="20100"/>
    <x v="1"/>
    <x v="1"/>
    <n v="3015"/>
    <n v="0.53779999999999994"/>
    <n v="10809.78"/>
    <x v="1"/>
    <x v="0"/>
    <s v="Waldner"/>
    <n v="3110"/>
  </r>
  <r>
    <x v="1"/>
    <x v="0"/>
    <n v="47000320"/>
    <x v="325"/>
    <d v="2021-10-04T00:00:00"/>
    <x v="3"/>
    <n v="7000126344"/>
    <n v="11117"/>
    <x v="1"/>
    <x v="1"/>
    <n v="1667.55"/>
    <n v="0.50209999999999999"/>
    <n v="5581.8456999999999"/>
    <x v="1"/>
    <x v="0"/>
    <s v="Waldner"/>
    <n v="3110"/>
  </r>
  <r>
    <x v="1"/>
    <x v="0"/>
    <n v="47000594"/>
    <x v="178"/>
    <d v="2021-10-04T00:00:00"/>
    <x v="3"/>
    <n v="7000125888"/>
    <n v="7858"/>
    <x v="1"/>
    <x v="1"/>
    <n v="1178.7"/>
    <n v="0.69720000000000004"/>
    <n v="5478.5976000000001"/>
    <x v="4"/>
    <x v="1"/>
    <s v="Linie 34"/>
    <n v="5034"/>
  </r>
  <r>
    <x v="1"/>
    <x v="0"/>
    <n v="47000603"/>
    <x v="847"/>
    <d v="2021-10-04T00:00:00"/>
    <x v="3"/>
    <n v="7000125897"/>
    <n v="882"/>
    <x v="1"/>
    <x v="1"/>
    <n v="132.30000000000001"/>
    <n v="0.70389999999999997"/>
    <n v="620.83979999999997"/>
    <x v="4"/>
    <x v="1"/>
    <s v="Linie 34"/>
    <n v="5034"/>
  </r>
  <r>
    <x v="1"/>
    <x v="0"/>
    <n v="47000618"/>
    <x v="1021"/>
    <d v="2021-10-04T00:00:00"/>
    <x v="3"/>
    <n v="7000122834"/>
    <n v="16909"/>
    <x v="1"/>
    <x v="1"/>
    <n v="1690.9"/>
    <n v="0.44290000000000002"/>
    <n v="7488.9961000000003"/>
    <x v="4"/>
    <x v="1"/>
    <s v="Linie 18"/>
    <n v="5018"/>
  </r>
  <r>
    <x v="1"/>
    <x v="0"/>
    <n v="47000628"/>
    <x v="618"/>
    <d v="2021-10-04T00:00:00"/>
    <x v="3"/>
    <n v="7000124079"/>
    <n v="8340"/>
    <x v="1"/>
    <x v="1"/>
    <n v="2085"/>
    <n v="0.78620000000000001"/>
    <n v="6556.9080000000004"/>
    <x v="1"/>
    <x v="0"/>
    <s v="Waldner"/>
    <n v="3110"/>
  </r>
  <r>
    <x v="1"/>
    <x v="0"/>
    <n v="47000652"/>
    <x v="38"/>
    <d v="2021-10-04T00:00:00"/>
    <x v="3"/>
    <n v="7000122205"/>
    <n v="11798"/>
    <x v="1"/>
    <x v="1"/>
    <n v="1769.7"/>
    <n v="0.64229999999999998"/>
    <n v="7577.8554000000004"/>
    <x v="3"/>
    <x v="1"/>
    <s v="Linie 11"/>
    <n v="5011"/>
  </r>
  <r>
    <x v="1"/>
    <x v="0"/>
    <n v="47000849"/>
    <x v="39"/>
    <d v="2021-10-04T00:00:00"/>
    <x v="3"/>
    <n v="7000125526"/>
    <n v="2495"/>
    <x v="1"/>
    <x v="1"/>
    <n v="5389.2"/>
    <n v="9.3513000000000002"/>
    <n v="23331.4935"/>
    <x v="4"/>
    <x v="1"/>
    <s v="Linie 3"/>
    <n v="5003"/>
  </r>
  <r>
    <x v="1"/>
    <x v="0"/>
    <n v="47000948"/>
    <x v="330"/>
    <d v="2021-10-04T00:00:00"/>
    <x v="3"/>
    <n v="7000125898"/>
    <n v="5394"/>
    <x v="1"/>
    <x v="1"/>
    <n v="809.1"/>
    <n v="0.69630000000000003"/>
    <n v="3755.8422"/>
    <x v="4"/>
    <x v="1"/>
    <s v="Linie 34"/>
    <n v="5034"/>
  </r>
  <r>
    <x v="1"/>
    <x v="0"/>
    <n v="47000993"/>
    <x v="185"/>
    <d v="2021-10-04T00:00:00"/>
    <x v="3"/>
    <n v="7000125890"/>
    <n v="4381"/>
    <x v="1"/>
    <x v="1"/>
    <n v="657.15"/>
    <n v="0.70050000000000001"/>
    <n v="3068.8905"/>
    <x v="4"/>
    <x v="1"/>
    <s v="Linie 34"/>
    <n v="5034"/>
  </r>
  <r>
    <x v="1"/>
    <x v="0"/>
    <n v="47000997"/>
    <x v="41"/>
    <d v="2021-10-04T00:00:00"/>
    <x v="3"/>
    <n v="7000122201"/>
    <n v="15121"/>
    <x v="1"/>
    <x v="1"/>
    <n v="2268.15"/>
    <n v="0.67949999999999999"/>
    <n v="10274.719499999999"/>
    <x v="3"/>
    <x v="1"/>
    <s v="Linie 11"/>
    <n v="5011"/>
  </r>
  <r>
    <x v="1"/>
    <x v="0"/>
    <n v="47000998"/>
    <x v="187"/>
    <d v="2021-10-04T00:00:00"/>
    <x v="3"/>
    <n v="7000122203"/>
    <n v="2252"/>
    <x v="1"/>
    <x v="1"/>
    <n v="337.8"/>
    <n v="0.64959999999999996"/>
    <n v="1462.8992000000001"/>
    <x v="3"/>
    <x v="1"/>
    <s v="Linie 11"/>
    <n v="5011"/>
  </r>
  <r>
    <x v="1"/>
    <x v="0"/>
    <n v="47001000"/>
    <x v="333"/>
    <d v="2021-10-04T00:00:00"/>
    <x v="3"/>
    <n v="7000125900"/>
    <n v="2901"/>
    <x v="1"/>
    <x v="1"/>
    <n v="435.15"/>
    <n v="0.68089999999999995"/>
    <n v="1975.2909"/>
    <x v="4"/>
    <x v="1"/>
    <s v="Linie 34"/>
    <n v="5034"/>
  </r>
  <r>
    <x v="1"/>
    <x v="0"/>
    <n v="47001002"/>
    <x v="335"/>
    <d v="2021-10-04T00:00:00"/>
    <x v="3"/>
    <n v="7000125902"/>
    <n v="985"/>
    <x v="1"/>
    <x v="1"/>
    <n v="147.75"/>
    <n v="0.67869999999999997"/>
    <n v="668.51949999999999"/>
    <x v="4"/>
    <x v="1"/>
    <s v="Linie 34"/>
    <n v="5034"/>
  </r>
  <r>
    <x v="1"/>
    <x v="0"/>
    <n v="47001006"/>
    <x v="813"/>
    <d v="2021-10-04T00:00:00"/>
    <x v="3"/>
    <n v="7000125904"/>
    <n v="594"/>
    <x v="1"/>
    <x v="1"/>
    <n v="89.1"/>
    <n v="0.70720000000000005"/>
    <n v="420.07679999999999"/>
    <x v="4"/>
    <x v="1"/>
    <s v="Linie 34"/>
    <n v="5034"/>
  </r>
  <r>
    <x v="1"/>
    <x v="0"/>
    <n v="47001009"/>
    <x v="336"/>
    <d v="2021-10-04T00:00:00"/>
    <x v="3"/>
    <n v="7000125905"/>
    <n v="4148"/>
    <x v="1"/>
    <x v="1"/>
    <n v="622.20000000000005"/>
    <n v="0.69679999999999997"/>
    <n v="2890.3263999999999"/>
    <x v="4"/>
    <x v="1"/>
    <s v="Linie 34"/>
    <n v="5034"/>
  </r>
  <r>
    <x v="1"/>
    <x v="0"/>
    <n v="47001034"/>
    <x v="338"/>
    <d v="2021-10-04T00:00:00"/>
    <x v="3"/>
    <n v="7000125943"/>
    <n v="17388"/>
    <x v="1"/>
    <x v="1"/>
    <n v="4347"/>
    <n v="1.0096000000000001"/>
    <n v="17554.924800000001"/>
    <x v="3"/>
    <x v="1"/>
    <s v="Linie 16"/>
    <n v="5016"/>
  </r>
  <r>
    <x v="1"/>
    <x v="0"/>
    <n v="47001036"/>
    <x v="339"/>
    <d v="2021-10-04T00:00:00"/>
    <x v="3"/>
    <n v="7000125945"/>
    <n v="6553"/>
    <x v="1"/>
    <x v="1"/>
    <n v="1638.25"/>
    <n v="1.0031000000000001"/>
    <n v="6573.3143"/>
    <x v="3"/>
    <x v="1"/>
    <s v="Linie 16"/>
    <n v="5016"/>
  </r>
  <r>
    <x v="1"/>
    <x v="0"/>
    <n v="47001040"/>
    <x v="340"/>
    <d v="2021-10-04T00:00:00"/>
    <x v="3"/>
    <n v="7000125562"/>
    <n v="900"/>
    <x v="1"/>
    <x v="1"/>
    <n v="225"/>
    <n v="1.0054000000000001"/>
    <n v="904.86"/>
    <x v="3"/>
    <x v="1"/>
    <s v="Linie 16"/>
    <n v="5016"/>
  </r>
  <r>
    <x v="1"/>
    <x v="0"/>
    <n v="47001042"/>
    <x v="341"/>
    <d v="2021-10-04T00:00:00"/>
    <x v="3"/>
    <n v="7000125564"/>
    <n v="462"/>
    <x v="1"/>
    <x v="1"/>
    <n v="115.5"/>
    <n v="0.99609999999999999"/>
    <n v="460.19819999999999"/>
    <x v="3"/>
    <x v="1"/>
    <s v="Linie 16"/>
    <n v="5016"/>
  </r>
  <r>
    <x v="1"/>
    <x v="0"/>
    <n v="47900002"/>
    <x v="42"/>
    <d v="2021-10-04T00:00:00"/>
    <x v="3"/>
    <n v="7000124919"/>
    <n v="18590"/>
    <x v="1"/>
    <x v="1"/>
    <n v="2788.5"/>
    <n v="0.53359999999999996"/>
    <n v="9919.6239999999998"/>
    <x v="3"/>
    <x v="1"/>
    <s v="Linie 1"/>
    <n v="5001"/>
  </r>
  <r>
    <x v="1"/>
    <x v="0"/>
    <n v="47900003"/>
    <x v="43"/>
    <d v="2021-10-04T00:00:00"/>
    <x v="3"/>
    <n v="7000124920"/>
    <n v="24557"/>
    <x v="1"/>
    <x v="1"/>
    <n v="3683.55"/>
    <n v="0.57630000000000003"/>
    <n v="14152.1991"/>
    <x v="3"/>
    <x v="1"/>
    <s v="Linie 1"/>
    <n v="5001"/>
  </r>
  <r>
    <x v="1"/>
    <x v="0"/>
    <n v="48000116"/>
    <x v="45"/>
    <d v="2021-10-04T00:00:00"/>
    <x v="3"/>
    <n v="7000125082"/>
    <n v="23990"/>
    <x v="1"/>
    <x v="1"/>
    <n v="4798"/>
    <n v="0.98129999999999995"/>
    <n v="23541.386999999999"/>
    <x v="4"/>
    <x v="1"/>
    <s v="Linie 15"/>
    <n v="5015"/>
  </r>
  <r>
    <x v="1"/>
    <x v="0"/>
    <n v="48000117"/>
    <x v="195"/>
    <d v="2021-10-04T00:00:00"/>
    <x v="3"/>
    <n v="7000125083"/>
    <n v="7975"/>
    <x v="1"/>
    <x v="1"/>
    <n v="1595"/>
    <n v="1.0744"/>
    <n v="8568.34"/>
    <x v="4"/>
    <x v="1"/>
    <s v="Linie 15"/>
    <n v="5015"/>
  </r>
  <r>
    <x v="1"/>
    <x v="0"/>
    <n v="48000118"/>
    <x v="550"/>
    <d v="2021-10-04T00:00:00"/>
    <x v="3"/>
    <n v="7000125084"/>
    <n v="11856"/>
    <x v="1"/>
    <x v="1"/>
    <n v="2371.1999999999998"/>
    <n v="0.98509999999999998"/>
    <n v="11679.345600000001"/>
    <x v="4"/>
    <x v="1"/>
    <s v="Linie 15"/>
    <n v="5015"/>
  </r>
  <r>
    <x v="1"/>
    <x v="0"/>
    <n v="48001146"/>
    <x v="48"/>
    <d v="2021-10-04T00:00:00"/>
    <x v="3"/>
    <n v="7000126670"/>
    <n v="47215"/>
    <x v="1"/>
    <x v="1"/>
    <n v="18886"/>
    <n v="1.3531"/>
    <n v="63886.616499999996"/>
    <x v="5"/>
    <x v="2"/>
    <s v="Linie 31"/>
    <n v="5031"/>
  </r>
  <r>
    <x v="1"/>
    <x v="0"/>
    <n v="49500036"/>
    <x v="625"/>
    <d v="2021-10-04T00:00:00"/>
    <x v="3"/>
    <n v="7000126626"/>
    <n v="163"/>
    <x v="0"/>
    <x v="0"/>
    <n v="163"/>
    <n v="2.0139999999999998"/>
    <n v="328.28199999999998"/>
    <x v="0"/>
    <x v="0"/>
    <s v="Vacumierung"/>
    <n v="5902"/>
  </r>
  <r>
    <x v="1"/>
    <x v="0"/>
    <n v="49500051"/>
    <x v="199"/>
    <d v="2021-10-04T00:00:00"/>
    <x v="3"/>
    <n v="7000126622"/>
    <n v="305"/>
    <x v="0"/>
    <x v="0"/>
    <n v="305"/>
    <n v="1.514"/>
    <n v="461.77"/>
    <x v="0"/>
    <x v="0"/>
    <s v="Vacumierung"/>
    <n v="5902"/>
  </r>
  <r>
    <x v="1"/>
    <x v="0"/>
    <n v="49500052"/>
    <x v="200"/>
    <d v="2021-10-04T00:00:00"/>
    <x v="3"/>
    <n v="7000126627"/>
    <n v="357"/>
    <x v="0"/>
    <x v="0"/>
    <n v="357"/>
    <n v="1.014"/>
    <n v="361.99799999999999"/>
    <x v="0"/>
    <x v="0"/>
    <s v="Vacumierung"/>
    <n v="5902"/>
  </r>
  <r>
    <x v="1"/>
    <x v="0"/>
    <n v="49500062"/>
    <x v="345"/>
    <d v="2021-10-04T00:00:00"/>
    <x v="3"/>
    <n v="7000126628"/>
    <n v="245"/>
    <x v="0"/>
    <x v="0"/>
    <n v="245"/>
    <n v="0.51400000000000001"/>
    <n v="125.93"/>
    <x v="0"/>
    <x v="0"/>
    <s v="Vacumierung"/>
    <n v="5902"/>
  </r>
  <r>
    <x v="1"/>
    <x v="0"/>
    <n v="49500069"/>
    <x v="744"/>
    <d v="2021-10-04T00:00:00"/>
    <x v="3"/>
    <n v="7000126629"/>
    <n v="94"/>
    <x v="0"/>
    <x v="0"/>
    <n v="94"/>
    <n v="2.0139999999999998"/>
    <n v="189.316"/>
    <x v="0"/>
    <x v="0"/>
    <s v="Vacumierung"/>
    <n v="5902"/>
  </r>
  <r>
    <x v="1"/>
    <x v="0"/>
    <n v="49500103"/>
    <x v="1091"/>
    <d v="2021-10-04T00:00:00"/>
    <x v="3"/>
    <n v="7000126643"/>
    <n v="0"/>
    <x v="0"/>
    <x v="0"/>
    <n v="0"/>
    <n v="1.1740999999999999"/>
    <n v="0"/>
    <x v="0"/>
    <x v="0"/>
    <s v="Vacumierung"/>
    <n v="5902"/>
  </r>
  <r>
    <x v="1"/>
    <x v="0"/>
    <n v="49500132"/>
    <x v="350"/>
    <d v="2021-10-04T00:00:00"/>
    <x v="3"/>
    <n v="7000126623"/>
    <n v="305"/>
    <x v="0"/>
    <x v="0"/>
    <n v="305"/>
    <n v="2.0139999999999998"/>
    <n v="614.27"/>
    <x v="0"/>
    <x v="0"/>
    <s v="Vacumierung"/>
    <n v="5902"/>
  </r>
  <r>
    <x v="1"/>
    <x v="0"/>
    <n v="49500165"/>
    <x v="1097"/>
    <d v="2021-10-04T00:00:00"/>
    <x v="3"/>
    <n v="7000126632"/>
    <n v="384"/>
    <x v="0"/>
    <x v="0"/>
    <n v="384"/>
    <n v="1.014"/>
    <n v="389.37599999999998"/>
    <x v="0"/>
    <x v="0"/>
    <s v="Vacumierung"/>
    <n v="5902"/>
  </r>
  <r>
    <x v="1"/>
    <x v="0"/>
    <n v="49500166"/>
    <x v="683"/>
    <d v="2021-10-04T00:00:00"/>
    <x v="3"/>
    <n v="7000126630"/>
    <n v="188"/>
    <x v="0"/>
    <x v="0"/>
    <n v="188"/>
    <n v="1.014"/>
    <n v="190.63200000000001"/>
    <x v="0"/>
    <x v="0"/>
    <s v="Vacumierung"/>
    <n v="5902"/>
  </r>
  <r>
    <x v="1"/>
    <x v="0"/>
    <n v="49500178"/>
    <x v="53"/>
    <d v="2021-10-04T00:00:00"/>
    <x v="3"/>
    <n v="7000126510"/>
    <n v="414"/>
    <x v="1"/>
    <x v="1"/>
    <n v="82.8"/>
    <n v="0.36659999999999998"/>
    <n v="151.7724"/>
    <x v="3"/>
    <x v="1"/>
    <s v="Linie 9"/>
    <n v="5009"/>
  </r>
  <r>
    <x v="1"/>
    <x v="0"/>
    <n v="49500179"/>
    <x v="54"/>
    <d v="2021-10-04T00:00:00"/>
    <x v="3"/>
    <n v="7000126511"/>
    <n v="0"/>
    <x v="1"/>
    <x v="1"/>
    <n v="0"/>
    <n v="0.36649999999999999"/>
    <n v="0"/>
    <x v="3"/>
    <x v="1"/>
    <s v="Linie 9"/>
    <n v="5009"/>
  </r>
  <r>
    <x v="1"/>
    <x v="0"/>
    <n v="49500181"/>
    <x v="55"/>
    <d v="2021-10-04T00:00:00"/>
    <x v="3"/>
    <n v="7000126512"/>
    <n v="1748"/>
    <x v="1"/>
    <x v="1"/>
    <n v="349.6"/>
    <n v="0.36659999999999998"/>
    <n v="640.81679999999994"/>
    <x v="3"/>
    <x v="1"/>
    <s v="Linie 9"/>
    <n v="5009"/>
  </r>
  <r>
    <x v="1"/>
    <x v="0"/>
    <n v="49500182"/>
    <x v="56"/>
    <d v="2021-10-04T00:00:00"/>
    <x v="3"/>
    <n v="7000126513"/>
    <n v="690"/>
    <x v="1"/>
    <x v="1"/>
    <n v="138"/>
    <n v="0.36649999999999999"/>
    <n v="252.88499999999999"/>
    <x v="3"/>
    <x v="1"/>
    <s v="Linie 9"/>
    <n v="5009"/>
  </r>
  <r>
    <x v="1"/>
    <x v="0"/>
    <n v="49500183"/>
    <x v="57"/>
    <d v="2021-10-04T00:00:00"/>
    <x v="3"/>
    <n v="7000126514"/>
    <n v="1794"/>
    <x v="1"/>
    <x v="1"/>
    <n v="358.8"/>
    <n v="0.36659999999999998"/>
    <n v="657.68039999999996"/>
    <x v="3"/>
    <x v="1"/>
    <s v="Linie 9"/>
    <n v="5009"/>
  </r>
  <r>
    <x v="1"/>
    <x v="0"/>
    <n v="49500184"/>
    <x v="58"/>
    <d v="2021-10-04T00:00:00"/>
    <x v="3"/>
    <n v="7000126515"/>
    <n v="0"/>
    <x v="1"/>
    <x v="1"/>
    <n v="0"/>
    <n v="0.42659999999999998"/>
    <n v="0"/>
    <x v="3"/>
    <x v="1"/>
    <s v="Linie 9"/>
    <n v="5009"/>
  </r>
  <r>
    <x v="1"/>
    <x v="0"/>
    <n v="49500187"/>
    <x v="59"/>
    <d v="2021-10-04T00:00:00"/>
    <x v="3"/>
    <n v="7000126516"/>
    <n v="0"/>
    <x v="1"/>
    <x v="1"/>
    <n v="0"/>
    <n v="0.42659999999999998"/>
    <n v="0"/>
    <x v="3"/>
    <x v="1"/>
    <s v="Linie 9"/>
    <n v="5009"/>
  </r>
  <r>
    <x v="1"/>
    <x v="0"/>
    <n v="49500189"/>
    <x v="60"/>
    <d v="2021-10-04T00:00:00"/>
    <x v="3"/>
    <n v="7000126517"/>
    <n v="0"/>
    <x v="1"/>
    <x v="1"/>
    <n v="0"/>
    <n v="0.42659999999999998"/>
    <n v="0"/>
    <x v="3"/>
    <x v="1"/>
    <s v="Linie 9"/>
    <n v="5009"/>
  </r>
  <r>
    <x v="1"/>
    <x v="0"/>
    <n v="49500194"/>
    <x v="61"/>
    <d v="2021-10-04T00:00:00"/>
    <x v="3"/>
    <n v="7000126644"/>
    <n v="158"/>
    <x v="0"/>
    <x v="0"/>
    <n v="158"/>
    <n v="1.41E-2"/>
    <n v="2.2277999999999998"/>
    <x v="0"/>
    <x v="0"/>
    <s v="Vacumierung"/>
    <n v="5902"/>
  </r>
  <r>
    <x v="1"/>
    <x v="0"/>
    <n v="49500204"/>
    <x v="205"/>
    <d v="2021-10-04T00:00:00"/>
    <x v="3"/>
    <n v="7000126641"/>
    <n v="462"/>
    <x v="0"/>
    <x v="0"/>
    <n v="462"/>
    <n v="0.51400000000000001"/>
    <n v="237.46799999999999"/>
    <x v="0"/>
    <x v="0"/>
    <s v="Vacumierung"/>
    <n v="5902"/>
  </r>
  <r>
    <x v="1"/>
    <x v="0"/>
    <n v="49500205"/>
    <x v="352"/>
    <d v="2021-10-04T00:00:00"/>
    <x v="3"/>
    <n v="7000126732"/>
    <n v="379"/>
    <x v="0"/>
    <x v="0"/>
    <n v="379"/>
    <n v="0.51400000000000001"/>
    <n v="194.80600000000001"/>
    <x v="0"/>
    <x v="0"/>
    <s v="Vacumierung"/>
    <n v="5902"/>
  </r>
  <r>
    <x v="1"/>
    <x v="0"/>
    <n v="49500205"/>
    <x v="352"/>
    <d v="2021-10-04T00:00:00"/>
    <x v="3"/>
    <n v="7000126772"/>
    <n v="225"/>
    <x v="0"/>
    <x v="0"/>
    <n v="225"/>
    <n v="0.51400000000000001"/>
    <n v="115.65"/>
    <x v="0"/>
    <x v="0"/>
    <s v="Vacumierung"/>
    <n v="5902"/>
  </r>
  <r>
    <x v="1"/>
    <x v="0"/>
    <n v="50000241"/>
    <x v="822"/>
    <d v="2021-10-04T00:00:00"/>
    <x v="3"/>
    <n v="7000126667"/>
    <n v="1301"/>
    <x v="2"/>
    <x v="2"/>
    <n v="1248.96"/>
    <n v="3.8641000000000001"/>
    <n v="5027.1940999999997"/>
    <x v="6"/>
    <x v="3"/>
    <s v="EVP Jermi bei Weissenhorn"/>
    <n v="6200"/>
  </r>
  <r>
    <x v="1"/>
    <x v="0"/>
    <n v="50000245"/>
    <x v="855"/>
    <d v="2021-10-04T00:00:00"/>
    <x v="3"/>
    <n v="7000126684"/>
    <n v="338"/>
    <x v="2"/>
    <x v="2"/>
    <n v="648.96"/>
    <n v="8.3202999999999996"/>
    <n v="2812.2613999999999"/>
    <x v="6"/>
    <x v="3"/>
    <s v="EVP Jermi bei Weissenhorn"/>
    <n v="6200"/>
  </r>
  <r>
    <x v="1"/>
    <x v="0"/>
    <n v="57000006"/>
    <x v="1098"/>
    <d v="2021-10-04T00:00:00"/>
    <x v="3"/>
    <n v="7000125975"/>
    <n v="25"/>
    <x v="2"/>
    <x v="2"/>
    <n v="500"/>
    <n v="55.860900000000001"/>
    <n v="1396.5225"/>
    <x v="6"/>
    <x v="3"/>
    <s v="EVP L4 Beutel"/>
    <n v="6130"/>
  </r>
  <r>
    <x v="1"/>
    <x v="0"/>
    <n v="57000089"/>
    <x v="786"/>
    <d v="2021-10-04T00:00:00"/>
    <x v="3"/>
    <n v="7000126265"/>
    <n v="20"/>
    <x v="2"/>
    <x v="2"/>
    <n v="80"/>
    <n v="16.002199999999998"/>
    <n v="320.04399999999998"/>
    <x v="6"/>
    <x v="3"/>
    <s v="EVP L3 Torten / Blöcke"/>
    <n v="6120"/>
  </r>
  <r>
    <x v="1"/>
    <x v="0"/>
    <n v="57000089"/>
    <x v="786"/>
    <d v="2021-10-04T00:00:00"/>
    <x v="3"/>
    <n v="7000126266"/>
    <n v="60"/>
    <x v="2"/>
    <x v="2"/>
    <n v="240"/>
    <n v="16.002199999999998"/>
    <n v="960.13199999999995"/>
    <x v="6"/>
    <x v="3"/>
    <s v="EVP L3 Torten / Blöcke"/>
    <n v="6120"/>
  </r>
  <r>
    <x v="1"/>
    <x v="0"/>
    <n v="57000089"/>
    <x v="786"/>
    <d v="2021-10-04T00:00:00"/>
    <x v="3"/>
    <n v="7000126267"/>
    <n v="8"/>
    <x v="2"/>
    <x v="2"/>
    <n v="32"/>
    <n v="16.002199999999998"/>
    <n v="128.01759999999999"/>
    <x v="6"/>
    <x v="3"/>
    <s v="EVP L3 Torten / Blöcke"/>
    <n v="6120"/>
  </r>
  <r>
    <x v="1"/>
    <x v="0"/>
    <n v="57000089"/>
    <x v="786"/>
    <d v="2021-10-04T00:00:00"/>
    <x v="3"/>
    <n v="7000126268"/>
    <n v="50"/>
    <x v="2"/>
    <x v="2"/>
    <n v="200"/>
    <n v="16.002199999999998"/>
    <n v="800.11"/>
    <x v="6"/>
    <x v="3"/>
    <s v="EVP L3 Torten / Blöcke"/>
    <n v="6120"/>
  </r>
  <r>
    <x v="1"/>
    <x v="0"/>
    <n v="57000089"/>
    <x v="786"/>
    <d v="2021-10-04T00:00:00"/>
    <x v="3"/>
    <n v="7000126269"/>
    <n v="28"/>
    <x v="2"/>
    <x v="2"/>
    <n v="112"/>
    <n v="16.002199999999998"/>
    <n v="448.0616"/>
    <x v="6"/>
    <x v="3"/>
    <s v="EVP L3 Torten / Blöcke"/>
    <n v="6120"/>
  </r>
  <r>
    <x v="1"/>
    <x v="0"/>
    <n v="57000164"/>
    <x v="208"/>
    <d v="2021-10-04T00:00:00"/>
    <x v="3"/>
    <n v="7000124227"/>
    <n v="1077"/>
    <x v="2"/>
    <x v="2"/>
    <n v="1077"/>
    <n v="6.4859999999999998"/>
    <n v="6985.4219999999996"/>
    <x v="4"/>
    <x v="1"/>
    <s v="Linie 4"/>
    <n v="5004"/>
  </r>
  <r>
    <x v="1"/>
    <x v="0"/>
    <n v="57000187"/>
    <x v="902"/>
    <d v="2021-10-04T00:00:00"/>
    <x v="3"/>
    <n v="7000126270"/>
    <n v="64"/>
    <x v="2"/>
    <x v="2"/>
    <n v="1152"/>
    <n v="42.546300000000002"/>
    <n v="2722.9632000000001"/>
    <x v="0"/>
    <x v="0"/>
    <s v="Rohware aus-/umpacken, vorbereiten"/>
    <n v="1300"/>
  </r>
  <r>
    <x v="1"/>
    <x v="0"/>
    <n v="57000187"/>
    <x v="902"/>
    <d v="2021-10-04T00:00:00"/>
    <x v="3"/>
    <n v="7000126730"/>
    <n v="64"/>
    <x v="2"/>
    <x v="2"/>
    <n v="1152"/>
    <n v="42.546300000000002"/>
    <n v="2722.9632000000001"/>
    <x v="0"/>
    <x v="0"/>
    <s v="Rohware aus-/umpacken, vorbereiten"/>
    <n v="1300"/>
  </r>
  <r>
    <x v="1"/>
    <x v="0"/>
    <n v="57000248"/>
    <x v="560"/>
    <d v="2021-10-04T00:00:00"/>
    <x v="3"/>
    <n v="7000125838"/>
    <n v="154"/>
    <x v="2"/>
    <x v="0"/>
    <n v="1247.4000000000001"/>
    <n v="3.2330000000000001"/>
    <n v="4032.8442"/>
    <x v="3"/>
    <x v="1"/>
    <s v="Wurstverpackung"/>
    <n v="5330"/>
  </r>
  <r>
    <x v="1"/>
    <x v="0"/>
    <n v="57000258"/>
    <x v="562"/>
    <d v="2021-10-04T00:00:00"/>
    <x v="3"/>
    <n v="7000126633"/>
    <n v="0"/>
    <x v="2"/>
    <x v="2"/>
    <n v="0"/>
    <n v="58.0627"/>
    <n v="0"/>
    <x v="6"/>
    <x v="3"/>
    <s v="EVP L4 Beutel"/>
    <n v="6130"/>
  </r>
  <r>
    <x v="1"/>
    <x v="0"/>
    <n v="57000258"/>
    <x v="562"/>
    <d v="2021-10-04T00:00:00"/>
    <x v="3"/>
    <n v="7000126636"/>
    <n v="43"/>
    <x v="2"/>
    <x v="2"/>
    <n v="860"/>
    <n v="58.0627"/>
    <n v="2496.6961000000001"/>
    <x v="6"/>
    <x v="3"/>
    <s v="EVP L4 Beutel"/>
    <n v="6130"/>
  </r>
  <r>
    <x v="1"/>
    <x v="0"/>
    <n v="57000275"/>
    <x v="78"/>
    <d v="2021-10-04T00:00:00"/>
    <x v="3"/>
    <n v="7000126634"/>
    <n v="0"/>
    <x v="2"/>
    <x v="2"/>
    <n v="0"/>
    <n v="30.503799999999998"/>
    <n v="0"/>
    <x v="6"/>
    <x v="3"/>
    <s v="EVP L4 Beutel"/>
    <n v="6130"/>
  </r>
  <r>
    <x v="1"/>
    <x v="0"/>
    <n v="57000275"/>
    <x v="78"/>
    <d v="2021-10-04T00:00:00"/>
    <x v="3"/>
    <n v="7000126635"/>
    <n v="57"/>
    <x v="2"/>
    <x v="2"/>
    <n v="1140"/>
    <n v="30.503799999999998"/>
    <n v="1738.7166"/>
    <x v="6"/>
    <x v="3"/>
    <s v="EVP L4 Beutel"/>
    <n v="6130"/>
  </r>
  <r>
    <x v="1"/>
    <x v="0"/>
    <n v="57000333"/>
    <x v="80"/>
    <d v="2021-10-04T00:00:00"/>
    <x v="3"/>
    <n v="7000125014"/>
    <n v="0"/>
    <x v="2"/>
    <x v="2"/>
    <n v="0"/>
    <n v="8.9776000000000007"/>
    <n v="0"/>
    <x v="6"/>
    <x v="3"/>
    <s v="EVP L2 kleines Band"/>
    <n v="6110"/>
  </r>
  <r>
    <x v="1"/>
    <x v="0"/>
    <n v="57000538"/>
    <x v="501"/>
    <d v="2021-10-04T00:00:00"/>
    <x v="3"/>
    <n v="7000126466"/>
    <n v="182"/>
    <x v="2"/>
    <x v="2"/>
    <n v="218.4"/>
    <n v="6.2157999999999998"/>
    <n v="1131.2755999999999"/>
    <x v="7"/>
    <x v="4"/>
    <s v="Subunternehmer"/>
    <n v="9999"/>
  </r>
  <r>
    <x v="1"/>
    <x v="0"/>
    <n v="57000637"/>
    <x v="85"/>
    <d v="2021-10-04T00:00:00"/>
    <x v="3"/>
    <n v="7000125016"/>
    <n v="2916"/>
    <x v="2"/>
    <x v="2"/>
    <n v="3149.28"/>
    <n v="4.649"/>
    <n v="13556.484"/>
    <x v="3"/>
    <x v="1"/>
    <s v="Linie 16"/>
    <n v="5016"/>
  </r>
  <r>
    <x v="1"/>
    <x v="0"/>
    <n v="57000687"/>
    <x v="90"/>
    <d v="2021-10-04T00:00:00"/>
    <x v="3"/>
    <n v="7000125017"/>
    <n v="0"/>
    <x v="2"/>
    <x v="2"/>
    <n v="0"/>
    <n v="6.3243999999999998"/>
    <n v="0"/>
    <x v="6"/>
    <x v="3"/>
    <s v="EVP L2 kleines Band"/>
    <n v="6110"/>
  </r>
  <r>
    <x v="1"/>
    <x v="0"/>
    <n v="57000720"/>
    <x v="92"/>
    <d v="2021-10-04T00:00:00"/>
    <x v="3"/>
    <n v="7000126468"/>
    <n v="4320"/>
    <x v="2"/>
    <x v="2"/>
    <n v="9072"/>
    <n v="10.3809"/>
    <n v="44845.487999999998"/>
    <x v="7"/>
    <x v="4"/>
    <s v="Subunternehmer"/>
    <n v="9999"/>
  </r>
  <r>
    <x v="1"/>
    <x v="0"/>
    <n v="57000743"/>
    <x v="640"/>
    <d v="2021-10-04T00:00:00"/>
    <x v="3"/>
    <n v="7000125839"/>
    <n v="32"/>
    <x v="2"/>
    <x v="0"/>
    <n v="259.2"/>
    <n v="3.3050999999999999"/>
    <n v="856.68191999999999"/>
    <x v="3"/>
    <x v="1"/>
    <s v="Wurstverpackung"/>
    <n v="5330"/>
  </r>
  <r>
    <x v="1"/>
    <x v="0"/>
    <n v="57000747"/>
    <x v="1053"/>
    <d v="2021-10-04T00:00:00"/>
    <x v="3"/>
    <n v="7000126323"/>
    <n v="33"/>
    <x v="2"/>
    <x v="2"/>
    <n v="237.6"/>
    <n v="59.925400000000003"/>
    <n v="1977.5382"/>
    <x v="4"/>
    <x v="1"/>
    <s v="Linie 35-1 MTC"/>
    <n v="5135"/>
  </r>
  <r>
    <x v="1"/>
    <x v="0"/>
    <n v="57000748"/>
    <x v="1099"/>
    <d v="2021-10-04T00:00:00"/>
    <x v="3"/>
    <n v="7000126507"/>
    <n v="150"/>
    <x v="2"/>
    <x v="2"/>
    <n v="1080"/>
    <n v="66.234700000000004"/>
    <n v="9935.2049999999999"/>
    <x v="4"/>
    <x v="1"/>
    <s v="Linie 35-1 MTC"/>
    <n v="5135"/>
  </r>
  <r>
    <x v="1"/>
    <x v="0"/>
    <n v="58000155"/>
    <x v="701"/>
    <d v="2021-10-04T00:00:00"/>
    <x v="3"/>
    <n v="7000126462"/>
    <n v="1632"/>
    <x v="2"/>
    <x v="2"/>
    <n v="5875.2"/>
    <n v="16.623200000000001"/>
    <n v="27129.062399999999"/>
    <x v="7"/>
    <x v="4"/>
    <s v="Subunternehmer"/>
    <n v="9999"/>
  </r>
  <r>
    <x v="1"/>
    <x v="0"/>
    <n v="58000181"/>
    <x v="1008"/>
    <d v="2021-10-04T00:00:00"/>
    <x v="3"/>
    <n v="7000125842"/>
    <n v="139"/>
    <x v="2"/>
    <x v="0"/>
    <n v="834"/>
    <n v="4.4545000000000003"/>
    <n v="3715.0529999999999"/>
    <x v="3"/>
    <x v="1"/>
    <s v="Wurstverpackung"/>
    <n v="5330"/>
  </r>
  <r>
    <x v="1"/>
    <x v="0"/>
    <n v="58000183"/>
    <x v="826"/>
    <d v="2021-10-04T00:00:00"/>
    <x v="3"/>
    <n v="7000125843"/>
    <n v="347"/>
    <x v="2"/>
    <x v="0"/>
    <n v="2082"/>
    <n v="3.8100999999999998"/>
    <n v="7932.6282000000001"/>
    <x v="3"/>
    <x v="1"/>
    <s v="Wurstverpackung"/>
    <n v="5330"/>
  </r>
  <r>
    <x v="1"/>
    <x v="0"/>
    <n v="58000572"/>
    <x v="390"/>
    <d v="2021-10-04T00:00:00"/>
    <x v="3"/>
    <n v="7000126299"/>
    <n v="520"/>
    <x v="2"/>
    <x v="2"/>
    <n v="936"/>
    <n v="11.056100000000001"/>
    <n v="5749.1719999999996"/>
    <x v="4"/>
    <x v="1"/>
    <s v="Linie 33"/>
    <n v="5033"/>
  </r>
  <r>
    <x v="1"/>
    <x v="0"/>
    <n v="58000609"/>
    <x v="98"/>
    <d v="2021-10-04T00:00:00"/>
    <x v="3"/>
    <n v="7000126301"/>
    <n v="130"/>
    <x v="2"/>
    <x v="2"/>
    <n v="234"/>
    <n v="10.9306"/>
    <n v="1420.9780000000001"/>
    <x v="4"/>
    <x v="1"/>
    <s v="Linie 33"/>
    <n v="5033"/>
  </r>
  <r>
    <x v="1"/>
    <x v="0"/>
    <n v="58000697"/>
    <x v="861"/>
    <d v="2021-10-04T00:00:00"/>
    <x v="3"/>
    <n v="7000126415"/>
    <n v="136"/>
    <x v="2"/>
    <x v="0"/>
    <n v="183.6"/>
    <n v="14.4877"/>
    <n v="2659.9417199999998"/>
    <x v="8"/>
    <x v="5"/>
    <s v="Linie 23"/>
    <n v="5023"/>
  </r>
  <r>
    <x v="1"/>
    <x v="0"/>
    <n v="58000709"/>
    <x v="705"/>
    <d v="2021-10-04T00:00:00"/>
    <x v="3"/>
    <n v="7000126416"/>
    <n v="170"/>
    <x v="2"/>
    <x v="0"/>
    <n v="229.5"/>
    <n v="14.4895"/>
    <n v="3325.3402500000002"/>
    <x v="8"/>
    <x v="5"/>
    <s v="Linie 23"/>
    <n v="5023"/>
  </r>
  <r>
    <x v="1"/>
    <x v="0"/>
    <n v="58000719"/>
    <x v="248"/>
    <d v="2021-10-04T00:00:00"/>
    <x v="3"/>
    <n v="7000126092"/>
    <n v="34"/>
    <x v="2"/>
    <x v="0"/>
    <n v="34"/>
    <n v="11.0724"/>
    <n v="376.46159999999998"/>
    <x v="8"/>
    <x v="5"/>
    <s v="Linie 20"/>
    <n v="5020"/>
  </r>
  <r>
    <x v="1"/>
    <x v="0"/>
    <n v="58000723"/>
    <x v="884"/>
    <d v="2021-10-04T00:00:00"/>
    <x v="3"/>
    <n v="7000126165"/>
    <n v="272"/>
    <x v="2"/>
    <x v="0"/>
    <n v="367.2"/>
    <n v="14.490500000000001"/>
    <n v="5320.9116000000004"/>
    <x v="8"/>
    <x v="5"/>
    <s v="Linie 23"/>
    <n v="5023"/>
  </r>
  <r>
    <x v="1"/>
    <x v="0"/>
    <n v="58000736"/>
    <x v="862"/>
    <d v="2021-10-04T00:00:00"/>
    <x v="3"/>
    <n v="7000126167"/>
    <n v="68"/>
    <x v="2"/>
    <x v="0"/>
    <n v="91.8"/>
    <n v="14.4909"/>
    <n v="1330.2646199999999"/>
    <x v="8"/>
    <x v="5"/>
    <s v="Linie 23"/>
    <n v="5023"/>
  </r>
  <r>
    <x v="1"/>
    <x v="0"/>
    <n v="58000738"/>
    <x v="101"/>
    <d v="2021-10-04T00:00:00"/>
    <x v="3"/>
    <n v="7000126116"/>
    <n v="68"/>
    <x v="2"/>
    <x v="0"/>
    <n v="73.44"/>
    <n v="9.9603999999999999"/>
    <n v="731.49177599999996"/>
    <x v="8"/>
    <x v="5"/>
    <s v="Linie 20"/>
    <n v="5020"/>
  </r>
  <r>
    <x v="1"/>
    <x v="0"/>
    <n v="58000739"/>
    <x v="512"/>
    <d v="2021-10-04T00:00:00"/>
    <x v="3"/>
    <n v="7000126220"/>
    <n v="68"/>
    <x v="2"/>
    <x v="0"/>
    <n v="81.599999999999994"/>
    <n v="7.6052999999999997"/>
    <n v="620.59248000000002"/>
    <x v="8"/>
    <x v="5"/>
    <s v="Linie 22"/>
    <n v="5022"/>
  </r>
  <r>
    <x v="1"/>
    <x v="0"/>
    <n v="58000741"/>
    <x v="752"/>
    <d v="2021-10-04T00:00:00"/>
    <x v="3"/>
    <n v="7000126169"/>
    <n v="68"/>
    <x v="2"/>
    <x v="0"/>
    <n v="68"/>
    <n v="6.6139999999999999"/>
    <n v="449.75200000000001"/>
    <x v="8"/>
    <x v="5"/>
    <s v="Linie 23"/>
    <n v="5023"/>
  </r>
  <r>
    <x v="1"/>
    <x v="0"/>
    <n v="58000747"/>
    <x v="863"/>
    <d v="2021-10-04T00:00:00"/>
    <x v="3"/>
    <n v="7000126171"/>
    <n v="68"/>
    <x v="2"/>
    <x v="0"/>
    <n v="91.8"/>
    <n v="14.490500000000001"/>
    <n v="1330.2279000000001"/>
    <x v="8"/>
    <x v="5"/>
    <s v="Linie 23"/>
    <n v="5023"/>
  </r>
  <r>
    <x v="1"/>
    <x v="0"/>
    <n v="58000749"/>
    <x v="645"/>
    <d v="2021-10-04T00:00:00"/>
    <x v="3"/>
    <n v="7000126173"/>
    <n v="34"/>
    <x v="2"/>
    <x v="0"/>
    <n v="34"/>
    <n v="12.2601"/>
    <n v="416.84339999999997"/>
    <x v="8"/>
    <x v="5"/>
    <s v="Linie 23"/>
    <n v="5023"/>
  </r>
  <r>
    <x v="1"/>
    <x v="0"/>
    <n v="58000826"/>
    <x v="515"/>
    <d v="2021-10-04T00:00:00"/>
    <x v="3"/>
    <n v="7000126175"/>
    <n v="1020"/>
    <x v="2"/>
    <x v="0"/>
    <n v="1377"/>
    <n v="14.4465"/>
    <n v="19892.8305"/>
    <x v="8"/>
    <x v="5"/>
    <s v="Linie 23"/>
    <n v="5023"/>
  </r>
  <r>
    <x v="1"/>
    <x v="0"/>
    <n v="58000827"/>
    <x v="753"/>
    <d v="2021-10-04T00:00:00"/>
    <x v="3"/>
    <n v="7000126176"/>
    <n v="1105"/>
    <x v="2"/>
    <x v="0"/>
    <n v="1105"/>
    <n v="6.5709999999999997"/>
    <n v="7260.9549999999999"/>
    <x v="8"/>
    <x v="5"/>
    <s v="Linie 23"/>
    <n v="5023"/>
  </r>
  <r>
    <x v="1"/>
    <x v="0"/>
    <n v="58000835"/>
    <x v="103"/>
    <d v="2021-10-04T00:00:00"/>
    <x v="3"/>
    <n v="7000126177"/>
    <n v="1105"/>
    <x v="2"/>
    <x v="0"/>
    <n v="1093.95"/>
    <n v="7.7157999999999998"/>
    <n v="8440.6994099999993"/>
    <x v="8"/>
    <x v="5"/>
    <s v="Linie 23"/>
    <n v="5023"/>
  </r>
  <r>
    <x v="1"/>
    <x v="0"/>
    <n v="58000838"/>
    <x v="516"/>
    <d v="2021-10-04T00:00:00"/>
    <x v="3"/>
    <n v="7000126594"/>
    <n v="1105"/>
    <x v="2"/>
    <x v="0"/>
    <n v="1326"/>
    <n v="7.5674999999999999"/>
    <n v="10034.504999999999"/>
    <x v="8"/>
    <x v="5"/>
    <s v="Linie 22"/>
    <n v="5022"/>
  </r>
  <r>
    <x v="1"/>
    <x v="0"/>
    <n v="58000841"/>
    <x v="104"/>
    <d v="2021-10-04T00:00:00"/>
    <x v="3"/>
    <n v="7000125969"/>
    <n v="425"/>
    <x v="2"/>
    <x v="0"/>
    <n v="459"/>
    <n v="9.9016000000000002"/>
    <n v="4544.8343999999997"/>
    <x v="8"/>
    <x v="5"/>
    <s v="Linie 20"/>
    <n v="5020"/>
  </r>
  <r>
    <x v="1"/>
    <x v="0"/>
    <n v="58000841"/>
    <x v="104"/>
    <d v="2021-10-04T00:00:00"/>
    <x v="3"/>
    <n v="7000126593"/>
    <n v="1445"/>
    <x v="2"/>
    <x v="0"/>
    <n v="1560.6"/>
    <n v="9.9016000000000002"/>
    <n v="15452.436960000001"/>
    <x v="8"/>
    <x v="5"/>
    <s v="Linie 20"/>
    <n v="5020"/>
  </r>
  <r>
    <x v="1"/>
    <x v="0"/>
    <n v="58000846"/>
    <x v="708"/>
    <d v="2021-10-04T00:00:00"/>
    <x v="3"/>
    <n v="7000126131"/>
    <n v="340"/>
    <x v="2"/>
    <x v="0"/>
    <n v="336.6"/>
    <n v="7.2548000000000004"/>
    <n v="2441.9656799999998"/>
    <x v="8"/>
    <x v="5"/>
    <s v="Linie 21"/>
    <n v="5021"/>
  </r>
  <r>
    <x v="1"/>
    <x v="0"/>
    <n v="58000847"/>
    <x v="597"/>
    <d v="2021-10-04T00:00:00"/>
    <x v="3"/>
    <n v="7000126119"/>
    <n v="765"/>
    <x v="2"/>
    <x v="0"/>
    <n v="757.35"/>
    <n v="8.0831999999999997"/>
    <n v="6121.8115200000002"/>
    <x v="8"/>
    <x v="5"/>
    <s v="Linie 29"/>
    <n v="5029"/>
  </r>
  <r>
    <x v="1"/>
    <x v="0"/>
    <n v="58000849"/>
    <x v="517"/>
    <d v="2021-10-04T00:00:00"/>
    <x v="3"/>
    <n v="7000126098"/>
    <n v="1700"/>
    <x v="2"/>
    <x v="0"/>
    <n v="1700"/>
    <n v="11.0169"/>
    <n v="18728.73"/>
    <x v="8"/>
    <x v="5"/>
    <s v="Linie 20"/>
    <n v="5020"/>
  </r>
  <r>
    <x v="1"/>
    <x v="0"/>
    <n v="58000891"/>
    <x v="864"/>
    <d v="2021-10-04T00:00:00"/>
    <x v="3"/>
    <n v="7000126183"/>
    <n v="408"/>
    <x v="2"/>
    <x v="0"/>
    <n v="550.79999999999995"/>
    <n v="14.4916"/>
    <n v="7981.9732800000002"/>
    <x v="8"/>
    <x v="5"/>
    <s v="Linie 23"/>
    <n v="5023"/>
  </r>
  <r>
    <x v="1"/>
    <x v="0"/>
    <n v="58000894"/>
    <x v="105"/>
    <d v="2021-10-04T00:00:00"/>
    <x v="3"/>
    <n v="7000125968"/>
    <n v="204"/>
    <x v="2"/>
    <x v="0"/>
    <n v="220.32"/>
    <n v="9.9556000000000004"/>
    <n v="2193.4177920000002"/>
    <x v="8"/>
    <x v="5"/>
    <s v="Linie 20"/>
    <n v="5020"/>
  </r>
  <r>
    <x v="1"/>
    <x v="0"/>
    <n v="58000894"/>
    <x v="105"/>
    <d v="2021-10-04T00:00:00"/>
    <x v="3"/>
    <n v="7000126590"/>
    <n v="680"/>
    <x v="2"/>
    <x v="0"/>
    <n v="734.4"/>
    <n v="9.9556000000000004"/>
    <n v="7311.39264"/>
    <x v="8"/>
    <x v="5"/>
    <s v="Linie 20"/>
    <n v="5020"/>
  </r>
  <r>
    <x v="1"/>
    <x v="0"/>
    <n v="58000919"/>
    <x v="710"/>
    <d v="2021-10-04T00:00:00"/>
    <x v="3"/>
    <n v="7000126135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10-04T00:00:00"/>
    <x v="3"/>
    <n v="7000126136"/>
    <n v="102"/>
    <x v="2"/>
    <x v="0"/>
    <n v="100.98"/>
    <n v="7.3190999999999997"/>
    <n v="739.082718"/>
    <x v="8"/>
    <x v="5"/>
    <s v="Linie 21"/>
    <n v="5021"/>
  </r>
  <r>
    <x v="1"/>
    <x v="0"/>
    <n v="58000922"/>
    <x v="832"/>
    <d v="2021-10-04T00:00:00"/>
    <x v="3"/>
    <n v="7000126401"/>
    <n v="189"/>
    <x v="2"/>
    <x v="2"/>
    <n v="1814.4"/>
    <n v="34.914900000000003"/>
    <n v="6598.9161000000004"/>
    <x v="7"/>
    <x v="4"/>
    <s v="Subunternehmer"/>
    <n v="9999"/>
  </r>
  <r>
    <x v="1"/>
    <x v="0"/>
    <n v="58000922"/>
    <x v="832"/>
    <d v="2021-10-04T00:00:00"/>
    <x v="3"/>
    <n v="7000126402"/>
    <n v="1040"/>
    <x v="2"/>
    <x v="2"/>
    <n v="9984"/>
    <n v="34.914900000000003"/>
    <n v="36311.495999999999"/>
    <x v="7"/>
    <x v="4"/>
    <s v="Subunternehmer"/>
    <n v="9999"/>
  </r>
  <r>
    <x v="1"/>
    <x v="0"/>
    <n v="58000950"/>
    <x v="796"/>
    <d v="2021-10-04T00:00:00"/>
    <x v="3"/>
    <n v="7000126186"/>
    <n v="68"/>
    <x v="2"/>
    <x v="0"/>
    <n v="91.8"/>
    <n v="14.4887"/>
    <n v="1330.0626600000001"/>
    <x v="8"/>
    <x v="5"/>
    <s v="Linie 23"/>
    <n v="5023"/>
  </r>
  <r>
    <x v="1"/>
    <x v="0"/>
    <n v="58000955"/>
    <x v="519"/>
    <d v="2021-10-04T00:00:00"/>
    <x v="3"/>
    <n v="7000126223"/>
    <n v="68"/>
    <x v="2"/>
    <x v="0"/>
    <n v="81.599999999999994"/>
    <n v="7.6059999999999999"/>
    <n v="620.64959999999996"/>
    <x v="8"/>
    <x v="5"/>
    <s v="Linie 22"/>
    <n v="5022"/>
  </r>
  <r>
    <x v="1"/>
    <x v="0"/>
    <n v="58000964"/>
    <x v="756"/>
    <d v="2021-10-04T00:00:00"/>
    <x v="3"/>
    <n v="7000126189"/>
    <n v="68"/>
    <x v="2"/>
    <x v="0"/>
    <n v="68"/>
    <n v="6.6166"/>
    <n v="449.92880000000002"/>
    <x v="8"/>
    <x v="5"/>
    <s v="Linie 23"/>
    <n v="5023"/>
  </r>
  <r>
    <x v="1"/>
    <x v="0"/>
    <n v="58000972"/>
    <x v="834"/>
    <d v="2021-10-04T00:00:00"/>
    <x v="3"/>
    <n v="7000126140"/>
    <n v="136"/>
    <x v="2"/>
    <x v="0"/>
    <n v="134.63999999999999"/>
    <n v="7.3494999999999999"/>
    <n v="989.53668000000005"/>
    <x v="8"/>
    <x v="5"/>
    <s v="Linie 21"/>
    <n v="5021"/>
  </r>
  <r>
    <x v="1"/>
    <x v="0"/>
    <n v="58000988"/>
    <x v="757"/>
    <d v="2021-10-04T00:00:00"/>
    <x v="3"/>
    <n v="7000126191"/>
    <n v="68"/>
    <x v="2"/>
    <x v="0"/>
    <n v="68"/>
    <n v="6.6181000000000001"/>
    <n v="450.0308"/>
    <x v="8"/>
    <x v="5"/>
    <s v="Linie 23"/>
    <n v="5023"/>
  </r>
  <r>
    <x v="1"/>
    <x v="0"/>
    <n v="58000998"/>
    <x v="713"/>
    <d v="2021-10-04T00:00:00"/>
    <x v="3"/>
    <n v="7000126143"/>
    <n v="136"/>
    <x v="2"/>
    <x v="0"/>
    <n v="134.63999999999999"/>
    <n v="7.3155999999999999"/>
    <n v="984.97238400000003"/>
    <x v="8"/>
    <x v="5"/>
    <s v="Linie 21"/>
    <n v="5021"/>
  </r>
  <r>
    <x v="1"/>
    <x v="0"/>
    <n v="58001004"/>
    <x v="521"/>
    <d v="2021-10-04T00:00:00"/>
    <x v="3"/>
    <n v="7000126105"/>
    <n v="1275"/>
    <x v="2"/>
    <x v="0"/>
    <n v="1224"/>
    <n v="8.9006000000000007"/>
    <n v="10894.3344"/>
    <x v="8"/>
    <x v="5"/>
    <s v="Linie 20"/>
    <n v="5020"/>
  </r>
  <r>
    <x v="1"/>
    <x v="0"/>
    <n v="58001022"/>
    <x v="523"/>
    <d v="2021-10-04T00:00:00"/>
    <x v="3"/>
    <n v="7000126147"/>
    <n v="2040"/>
    <x v="2"/>
    <x v="0"/>
    <n v="2019.6"/>
    <n v="7.7476000000000003"/>
    <n v="15647.052960000001"/>
    <x v="8"/>
    <x v="5"/>
    <s v="Linie 21"/>
    <n v="5021"/>
  </r>
  <r>
    <x v="1"/>
    <x v="0"/>
    <n v="58001034"/>
    <x v="426"/>
    <d v="2021-10-04T00:00:00"/>
    <x v="3"/>
    <n v="7000126148"/>
    <n v="102"/>
    <x v="2"/>
    <x v="0"/>
    <n v="100.98"/>
    <n v="7.2614999999999998"/>
    <n v="733.26626999999996"/>
    <x v="8"/>
    <x v="5"/>
    <s v="Linie 21"/>
    <n v="5021"/>
  </r>
  <r>
    <x v="1"/>
    <x v="0"/>
    <n v="58001059"/>
    <x v="111"/>
    <d v="2021-10-04T00:00:00"/>
    <x v="3"/>
    <n v="7000126225"/>
    <n v="2125"/>
    <x v="2"/>
    <x v="0"/>
    <n v="2125"/>
    <n v="10.8475"/>
    <n v="23050.9375"/>
    <x v="8"/>
    <x v="5"/>
    <s v="Linie 22"/>
    <n v="5022"/>
  </r>
  <r>
    <x v="1"/>
    <x v="0"/>
    <n v="58001060"/>
    <x v="758"/>
    <d v="2021-10-04T00:00:00"/>
    <x v="3"/>
    <n v="7000126107"/>
    <n v="680"/>
    <x v="2"/>
    <x v="0"/>
    <n v="680"/>
    <n v="8.5521999999999991"/>
    <n v="5815.4960000000001"/>
    <x v="8"/>
    <x v="5"/>
    <s v="Linie 20"/>
    <n v="5020"/>
  </r>
  <r>
    <x v="1"/>
    <x v="0"/>
    <n v="58001062"/>
    <x v="797"/>
    <d v="2021-10-04T00:00:00"/>
    <x v="3"/>
    <n v="7000126108"/>
    <n v="680"/>
    <x v="2"/>
    <x v="0"/>
    <n v="680"/>
    <n v="9.41"/>
    <n v="6398.8"/>
    <x v="8"/>
    <x v="5"/>
    <s v="Linie 20"/>
    <n v="5020"/>
  </r>
  <r>
    <x v="1"/>
    <x v="0"/>
    <n v="58001068"/>
    <x v="653"/>
    <d v="2021-10-04T00:00:00"/>
    <x v="3"/>
    <n v="7000126193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10-04T00:00:00"/>
    <x v="3"/>
    <n v="7000126194"/>
    <n v="170"/>
    <x v="2"/>
    <x v="0"/>
    <n v="229.5"/>
    <n v="14.4895"/>
    <n v="3325.3402500000002"/>
    <x v="8"/>
    <x v="5"/>
    <s v="Linie 23"/>
    <n v="5023"/>
  </r>
  <r>
    <x v="1"/>
    <x v="0"/>
    <n v="58001079"/>
    <x v="760"/>
    <d v="2021-10-04T00:00:00"/>
    <x v="3"/>
    <n v="7000126121"/>
    <n v="68"/>
    <x v="2"/>
    <x v="0"/>
    <n v="73.44"/>
    <n v="9.9458000000000002"/>
    <n v="730.41955199999995"/>
    <x v="8"/>
    <x v="5"/>
    <s v="Linie 20"/>
    <n v="5020"/>
  </r>
  <r>
    <x v="1"/>
    <x v="0"/>
    <n v="58001094"/>
    <x v="525"/>
    <d v="2021-10-04T00:00:00"/>
    <x v="3"/>
    <n v="7000126154"/>
    <n v="68"/>
    <x v="2"/>
    <x v="0"/>
    <n v="67.319999999999993"/>
    <n v="7.2595999999999998"/>
    <n v="488.716272"/>
    <x v="8"/>
    <x v="5"/>
    <s v="Linie 21"/>
    <n v="5021"/>
  </r>
  <r>
    <x v="1"/>
    <x v="0"/>
    <n v="58001108"/>
    <x v="718"/>
    <d v="2021-10-04T00:00:00"/>
    <x v="3"/>
    <n v="7000126155"/>
    <n v="68"/>
    <x v="2"/>
    <x v="0"/>
    <n v="67.319999999999993"/>
    <n v="7.3167"/>
    <n v="492.56024400000001"/>
    <x v="8"/>
    <x v="5"/>
    <s v="Linie 21"/>
    <n v="5021"/>
  </r>
  <r>
    <x v="1"/>
    <x v="0"/>
    <n v="58001131"/>
    <x v="441"/>
    <d v="2021-10-04T00:00:00"/>
    <x v="3"/>
    <n v="7000126197"/>
    <n v="680"/>
    <x v="2"/>
    <x v="0"/>
    <n v="652.79999999999995"/>
    <n v="6.6844000000000001"/>
    <n v="4363.5763200000001"/>
    <x v="8"/>
    <x v="5"/>
    <s v="Linie 23"/>
    <n v="5023"/>
  </r>
  <r>
    <x v="1"/>
    <x v="0"/>
    <n v="58001134"/>
    <x v="948"/>
    <d v="2021-10-04T00:00:00"/>
    <x v="3"/>
    <n v="7000125687"/>
    <n v="34"/>
    <x v="2"/>
    <x v="0"/>
    <n v="40.799999999999997"/>
    <n v="7.6071999999999997"/>
    <n v="310.37376"/>
    <x v="8"/>
    <x v="5"/>
    <s v="Linie 22"/>
    <n v="5022"/>
  </r>
  <r>
    <x v="1"/>
    <x v="0"/>
    <n v="58001138"/>
    <x v="535"/>
    <d v="2021-10-04T00:00:00"/>
    <x v="3"/>
    <n v="7000126157"/>
    <n v="136"/>
    <x v="2"/>
    <x v="0"/>
    <n v="134.63999999999999"/>
    <n v="7.2958999999999996"/>
    <n v="982.319976"/>
    <x v="8"/>
    <x v="5"/>
    <s v="Linie 21"/>
    <n v="5021"/>
  </r>
  <r>
    <x v="1"/>
    <x v="0"/>
    <n v="58001141"/>
    <x v="1062"/>
    <d v="2021-10-04T00:00:00"/>
    <x v="3"/>
    <n v="7000126198"/>
    <n v="136"/>
    <x v="2"/>
    <x v="0"/>
    <n v="130.56"/>
    <n v="6.7008999999999999"/>
    <n v="874.86950400000001"/>
    <x v="8"/>
    <x v="5"/>
    <s v="Linie 23"/>
    <n v="5023"/>
  </r>
  <r>
    <x v="1"/>
    <x v="0"/>
    <n v="58001143"/>
    <x v="720"/>
    <d v="2021-10-04T00:00:00"/>
    <x v="3"/>
    <n v="7000126589"/>
    <n v="1020"/>
    <x v="2"/>
    <x v="0"/>
    <n v="1009.8"/>
    <n v="8.6516999999999999"/>
    <n v="8736.4866600000005"/>
    <x v="8"/>
    <x v="5"/>
    <s v="Linie 29"/>
    <n v="5029"/>
  </r>
  <r>
    <x v="1"/>
    <x v="0"/>
    <n v="59500001"/>
    <x v="907"/>
    <d v="2021-10-04T00:00:00"/>
    <x v="3"/>
    <n v="7000126382"/>
    <n v="224"/>
    <x v="2"/>
    <x v="0"/>
    <n v="672"/>
    <n v="2.5142000000000002"/>
    <n v="1689.5424"/>
    <x v="3"/>
    <x v="1"/>
    <s v="Espera"/>
    <n v="5901"/>
  </r>
  <r>
    <x v="1"/>
    <x v="0"/>
    <n v="59500020"/>
    <x v="658"/>
    <d v="2021-10-04T00:00:00"/>
    <x v="3"/>
    <n v="7000126624"/>
    <n v="496"/>
    <x v="0"/>
    <x v="0"/>
    <n v="496"/>
    <n v="2.5"/>
    <n v="1240"/>
    <x v="0"/>
    <x v="0"/>
    <s v="Vacumierung"/>
    <n v="5902"/>
  </r>
  <r>
    <x v="1"/>
    <x v="0"/>
    <m/>
    <x v="120"/>
    <d v="2021-10-04T00:00:00"/>
    <x v="3"/>
    <n v="7000126048"/>
    <n v="0"/>
    <x v="3"/>
    <x v="3"/>
    <n v="0"/>
    <n v="0"/>
    <n v="0"/>
    <x v="0"/>
    <x v="0"/>
    <s v="Große Schneidemaschine Lachnit"/>
    <n v="1100"/>
  </r>
  <r>
    <x v="1"/>
    <x v="0"/>
    <m/>
    <x v="121"/>
    <d v="2021-10-04T00:00:00"/>
    <x v="3"/>
    <n v="7000126371"/>
    <n v="0"/>
    <x v="3"/>
    <x v="3"/>
    <n v="0"/>
    <n v="0"/>
    <n v="0"/>
    <x v="0"/>
    <x v="0"/>
    <s v="Kleine Schneidemaschine Käseteiler"/>
    <n v="1200"/>
  </r>
  <r>
    <x v="1"/>
    <x v="0"/>
    <m/>
    <x v="122"/>
    <d v="2021-10-04T00:00:00"/>
    <x v="3"/>
    <n v="7000126446"/>
    <n v="0"/>
    <x v="3"/>
    <x v="3"/>
    <n v="0"/>
    <n v="0"/>
    <n v="0"/>
    <x v="2"/>
    <x v="0"/>
    <s v="Thrun 1"/>
    <n v="2020"/>
  </r>
  <r>
    <x v="1"/>
    <x v="0"/>
    <m/>
    <x v="123"/>
    <d v="2021-10-04T00:00:00"/>
    <x v="3"/>
    <n v="7000126506"/>
    <n v="0"/>
    <x v="3"/>
    <x v="3"/>
    <n v="0"/>
    <n v="0"/>
    <n v="0"/>
    <x v="2"/>
    <x v="0"/>
    <s v="Thrun 2"/>
    <n v="2030"/>
  </r>
  <r>
    <x v="1"/>
    <x v="0"/>
    <m/>
    <x v="124"/>
    <d v="2021-10-04T00:00:00"/>
    <x v="3"/>
    <n v="7000126550"/>
    <n v="0"/>
    <x v="3"/>
    <x v="3"/>
    <n v="0"/>
    <n v="0"/>
    <n v="0"/>
    <x v="2"/>
    <x v="0"/>
    <s v="Mischer 1"/>
    <n v="2040"/>
  </r>
  <r>
    <x v="1"/>
    <x v="0"/>
    <m/>
    <x v="125"/>
    <d v="2021-10-04T00:00:00"/>
    <x v="3"/>
    <n v="7000126547"/>
    <n v="0"/>
    <x v="3"/>
    <x v="3"/>
    <n v="0"/>
    <n v="0"/>
    <n v="0"/>
    <x v="2"/>
    <x v="0"/>
    <s v="Mischer 2"/>
    <n v="2050"/>
  </r>
  <r>
    <x v="1"/>
    <x v="0"/>
    <m/>
    <x v="127"/>
    <d v="2021-10-04T00:00:00"/>
    <x v="3"/>
    <n v="7000126558"/>
    <n v="0"/>
    <x v="3"/>
    <x v="3"/>
    <n v="0"/>
    <n v="0"/>
    <n v="0"/>
    <x v="1"/>
    <x v="0"/>
    <s v="Füller unter M1"/>
    <n v="3010"/>
  </r>
  <r>
    <x v="1"/>
    <x v="0"/>
    <m/>
    <x v="128"/>
    <d v="2021-10-04T00:00:00"/>
    <x v="3"/>
    <n v="7000126536"/>
    <n v="0"/>
    <x v="3"/>
    <x v="3"/>
    <n v="0"/>
    <n v="0"/>
    <n v="0"/>
    <x v="1"/>
    <x v="0"/>
    <s v="Füller unter M2"/>
    <n v="3020"/>
  </r>
  <r>
    <x v="1"/>
    <x v="0"/>
    <m/>
    <x v="129"/>
    <d v="2021-10-04T00:00:00"/>
    <x v="3"/>
    <n v="7000126360"/>
    <n v="0"/>
    <x v="3"/>
    <x v="3"/>
    <n v="0"/>
    <n v="0"/>
    <n v="0"/>
    <x v="1"/>
    <x v="0"/>
    <s v="Füller unter Thrun 2"/>
    <n v="3030"/>
  </r>
  <r>
    <x v="1"/>
    <x v="0"/>
    <m/>
    <x v="450"/>
    <d v="2021-10-04T00:00:00"/>
    <x v="3"/>
    <n v="7000126345"/>
    <n v="0"/>
    <x v="3"/>
    <x v="3"/>
    <n v="0"/>
    <n v="0"/>
    <n v="0"/>
    <x v="1"/>
    <x v="0"/>
    <s v="Waldner"/>
    <n v="3110"/>
  </r>
  <r>
    <x v="1"/>
    <x v="0"/>
    <m/>
    <x v="132"/>
    <d v="2021-10-04T00:00:00"/>
    <x v="3"/>
    <n v="7000126111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2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3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4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5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601"/>
    <n v="0"/>
    <x v="3"/>
    <x v="3"/>
    <n v="0"/>
    <n v="0"/>
    <n v="0"/>
    <x v="8"/>
    <x v="5"/>
    <s v="Linie 20"/>
    <n v="5020"/>
  </r>
  <r>
    <x v="1"/>
    <x v="0"/>
    <m/>
    <x v="133"/>
    <d v="2021-10-04T00:00:00"/>
    <x v="3"/>
    <n v="7000126162"/>
    <n v="0"/>
    <x v="3"/>
    <x v="3"/>
    <n v="0"/>
    <n v="0"/>
    <n v="0"/>
    <x v="8"/>
    <x v="5"/>
    <s v="Linie 21"/>
    <n v="5021"/>
  </r>
  <r>
    <x v="1"/>
    <x v="0"/>
    <m/>
    <x v="134"/>
    <d v="2021-10-04T00:00:00"/>
    <x v="3"/>
    <n v="7000126233"/>
    <n v="0.01"/>
    <x v="1"/>
    <x v="1"/>
    <n v="0"/>
    <n v="0"/>
    <n v="0"/>
    <x v="8"/>
    <x v="5"/>
    <s v="Linie 22"/>
    <n v="5022"/>
  </r>
  <r>
    <x v="1"/>
    <x v="0"/>
    <m/>
    <x v="135"/>
    <d v="2021-10-04T00:00:00"/>
    <x v="3"/>
    <n v="7000126199"/>
    <n v="0.01"/>
    <x v="1"/>
    <x v="1"/>
    <n v="0"/>
    <n v="0"/>
    <n v="0"/>
    <x v="8"/>
    <x v="5"/>
    <s v="Linie 23"/>
    <n v="5023"/>
  </r>
  <r>
    <x v="1"/>
    <x v="0"/>
    <m/>
    <x v="589"/>
    <d v="2021-10-04T00:00:00"/>
    <x v="3"/>
    <n v="7000125967"/>
    <n v="0"/>
    <x v="3"/>
    <x v="3"/>
    <n v="0"/>
    <n v="0"/>
    <n v="0"/>
    <x v="8"/>
    <x v="5"/>
    <s v="Linie 29"/>
    <n v="5029"/>
  </r>
  <r>
    <x v="1"/>
    <x v="0"/>
    <m/>
    <x v="451"/>
    <d v="2021-10-04T00:00:00"/>
    <x v="3"/>
    <n v="7000126447"/>
    <n v="0"/>
    <x v="3"/>
    <x v="3"/>
    <n v="0"/>
    <n v="0"/>
    <n v="0"/>
    <x v="2"/>
    <x v="0"/>
    <s v="Thrun 1"/>
    <n v="2020"/>
  </r>
  <r>
    <x v="1"/>
    <x v="0"/>
    <m/>
    <x v="451"/>
    <d v="2021-10-04T00:00:00"/>
    <x v="3"/>
    <n v="7000126448"/>
    <n v="0"/>
    <x v="3"/>
    <x v="3"/>
    <n v="0"/>
    <n v="0"/>
    <n v="0"/>
    <x v="2"/>
    <x v="0"/>
    <s v="Thrun 1"/>
    <n v="2020"/>
  </r>
  <r>
    <x v="1"/>
    <x v="0"/>
    <m/>
    <x v="452"/>
    <d v="2021-10-04T00:00:00"/>
    <x v="3"/>
    <n v="7000124083"/>
    <n v="0"/>
    <x v="3"/>
    <x v="3"/>
    <n v="0"/>
    <n v="0"/>
    <n v="0"/>
    <x v="1"/>
    <x v="0"/>
    <s v="Waldner"/>
    <n v="3110"/>
  </r>
  <r>
    <x v="1"/>
    <x v="0"/>
    <m/>
    <x v="452"/>
    <d v="2021-10-04T00:00:00"/>
    <x v="3"/>
    <n v="7000124084"/>
    <n v="0"/>
    <x v="3"/>
    <x v="3"/>
    <n v="0"/>
    <n v="0"/>
    <n v="0"/>
    <x v="1"/>
    <x v="0"/>
    <s v="Waldner"/>
    <n v="3110"/>
  </r>
  <r>
    <x v="1"/>
    <x v="0"/>
    <m/>
    <x v="453"/>
    <d v="2021-10-04T00:00:00"/>
    <x v="3"/>
    <n v="7000126160"/>
    <n v="0"/>
    <x v="3"/>
    <x v="3"/>
    <n v="0"/>
    <n v="0"/>
    <n v="0"/>
    <x v="8"/>
    <x v="5"/>
    <s v="Linie 21"/>
    <n v="5021"/>
  </r>
  <r>
    <x v="1"/>
    <x v="0"/>
    <m/>
    <x v="453"/>
    <d v="2021-10-04T00:00:00"/>
    <x v="3"/>
    <n v="7000126161"/>
    <n v="0"/>
    <x v="3"/>
    <x v="3"/>
    <n v="0"/>
    <n v="0"/>
    <n v="0"/>
    <x v="8"/>
    <x v="5"/>
    <s v="Linie 21"/>
    <n v="5021"/>
  </r>
  <r>
    <x v="1"/>
    <x v="0"/>
    <m/>
    <x v="454"/>
    <d v="2021-10-04T00:00:00"/>
    <x v="3"/>
    <n v="7000126201"/>
    <n v="0"/>
    <x v="3"/>
    <x v="3"/>
    <n v="0"/>
    <n v="0"/>
    <n v="0"/>
    <x v="8"/>
    <x v="5"/>
    <s v="Linie 23"/>
    <n v="5023"/>
  </r>
  <r>
    <x v="1"/>
    <x v="0"/>
    <n v="23500034"/>
    <x v="298"/>
    <d v="2021-10-05T00:00:00"/>
    <x v="3"/>
    <n v="7000126366"/>
    <n v="1587"/>
    <x v="0"/>
    <x v="0"/>
    <n v="1587"/>
    <n v="3.6745999999999999"/>
    <n v="5831.5901999999996"/>
    <x v="0"/>
    <x v="0"/>
    <s v="Kleine Schneidemaschine Käseteiler"/>
    <n v="1200"/>
  </r>
  <r>
    <x v="1"/>
    <x v="0"/>
    <n v="23500036"/>
    <x v="138"/>
    <d v="2021-10-05T00:00:00"/>
    <x v="3"/>
    <n v="7000126367"/>
    <n v="734"/>
    <x v="0"/>
    <x v="0"/>
    <n v="734"/>
    <n v="3.3168000000000002"/>
    <n v="2434.5311999999999"/>
    <x v="0"/>
    <x v="0"/>
    <s v="Kleine Schneidemaschine Käseteiler"/>
    <n v="1200"/>
  </r>
  <r>
    <x v="1"/>
    <x v="0"/>
    <n v="23500083"/>
    <x v="0"/>
    <d v="2021-10-05T00:00:00"/>
    <x v="3"/>
    <n v="7000127306"/>
    <n v="7120"/>
    <x v="0"/>
    <x v="0"/>
    <n v="7120"/>
    <n v="3.9175"/>
    <n v="27892.6"/>
    <x v="0"/>
    <x v="0"/>
    <s v="Rohware aus-/umpacken, vorbereiten"/>
    <n v="1300"/>
  </r>
  <r>
    <x v="1"/>
    <x v="0"/>
    <n v="23500093"/>
    <x v="669"/>
    <d v="2021-10-05T00:00:00"/>
    <x v="3"/>
    <n v="7000126059"/>
    <n v="1222"/>
    <x v="0"/>
    <x v="0"/>
    <n v="1222"/>
    <n v="3.5198999999999998"/>
    <n v="4301.3177999999998"/>
    <x v="0"/>
    <x v="0"/>
    <s v="Kleine Schneidemaschine Käseteiler"/>
    <n v="1200"/>
  </r>
  <r>
    <x v="1"/>
    <x v="0"/>
    <n v="23500108"/>
    <x v="299"/>
    <d v="2021-10-05T00:00:00"/>
    <x v="3"/>
    <n v="7000126369"/>
    <n v="948"/>
    <x v="0"/>
    <x v="0"/>
    <n v="948"/>
    <n v="3.9422999999999999"/>
    <n v="3737.3004000000001"/>
    <x v="0"/>
    <x v="0"/>
    <s v="Große Schneidemaschine Lachnit"/>
    <n v="1100"/>
  </r>
  <r>
    <x v="1"/>
    <x v="0"/>
    <n v="23500284"/>
    <x v="1"/>
    <d v="2021-10-05T00:00:00"/>
    <x v="3"/>
    <n v="7000127275"/>
    <n v="358"/>
    <x v="0"/>
    <x v="0"/>
    <n v="358"/>
    <n v="3.9931999999999999"/>
    <n v="1429.5655999999999"/>
    <x v="0"/>
    <x v="0"/>
    <s v="Schmelze Zutatenvorb."/>
    <n v="1400"/>
  </r>
  <r>
    <x v="1"/>
    <x v="0"/>
    <n v="23500290"/>
    <x v="2"/>
    <d v="2021-10-05T00:00:00"/>
    <x v="3"/>
    <n v="7000126733"/>
    <n v="92"/>
    <x v="0"/>
    <x v="0"/>
    <n v="92"/>
    <n v="2.8834"/>
    <n v="265.27280000000002"/>
    <x v="0"/>
    <x v="0"/>
    <s v="Wolf Zutatenvorbereitung"/>
    <n v="1430"/>
  </r>
  <r>
    <x v="1"/>
    <x v="0"/>
    <n v="23500291"/>
    <x v="3"/>
    <d v="2021-10-05T00:00:00"/>
    <x v="3"/>
    <n v="7000126734"/>
    <n v="33"/>
    <x v="0"/>
    <x v="0"/>
    <n v="33"/>
    <n v="1.9869000000000001"/>
    <n v="65.567700000000002"/>
    <x v="0"/>
    <x v="0"/>
    <s v="Wolf Zutatenvorbereitung"/>
    <n v="1430"/>
  </r>
  <r>
    <x v="1"/>
    <x v="0"/>
    <n v="23500304"/>
    <x v="459"/>
    <d v="2021-10-05T00:00:00"/>
    <x v="3"/>
    <n v="7000127201"/>
    <n v="1610"/>
    <x v="0"/>
    <x v="0"/>
    <n v="1610"/>
    <n v="3.7835000000000001"/>
    <n v="6091.4350000000004"/>
    <x v="0"/>
    <x v="0"/>
    <s v="Rohware aus-/umpacken, vorbereiten"/>
    <n v="1300"/>
  </r>
  <r>
    <x v="1"/>
    <x v="0"/>
    <n v="23500304"/>
    <x v="459"/>
    <d v="2021-10-05T00:00:00"/>
    <x v="3"/>
    <n v="7000127213"/>
    <n v="1224"/>
    <x v="0"/>
    <x v="0"/>
    <n v="1224"/>
    <n v="3.7835000000000001"/>
    <n v="4631.0039999999999"/>
    <x v="0"/>
    <x v="0"/>
    <s v="Rohware aus-/umpacken, vorbereiten"/>
    <n v="1300"/>
  </r>
  <r>
    <x v="1"/>
    <x v="0"/>
    <n v="23500304"/>
    <x v="459"/>
    <d v="2021-10-05T00:00:00"/>
    <x v="3"/>
    <n v="7000127292"/>
    <n v="545"/>
    <x v="0"/>
    <x v="0"/>
    <n v="545"/>
    <n v="3.7835000000000001"/>
    <n v="2062.0075000000002"/>
    <x v="0"/>
    <x v="0"/>
    <s v="Rohware aus-/umpacken, vorbereiten"/>
    <n v="1300"/>
  </r>
  <r>
    <x v="1"/>
    <x v="0"/>
    <n v="23500306"/>
    <x v="5"/>
    <d v="2021-10-05T00:00:00"/>
    <x v="3"/>
    <n v="7000126735"/>
    <n v="37.6"/>
    <x v="0"/>
    <x v="0"/>
    <n v="37.6"/>
    <n v="2.0354000000000001"/>
    <n v="76.531040000000004"/>
    <x v="0"/>
    <x v="0"/>
    <s v="Wolf Zutatenvorbereitung"/>
    <n v="1430"/>
  </r>
  <r>
    <x v="1"/>
    <x v="0"/>
    <n v="23500307"/>
    <x v="6"/>
    <d v="2021-10-05T00:00:00"/>
    <x v="3"/>
    <n v="7000126736"/>
    <n v="201"/>
    <x v="0"/>
    <x v="0"/>
    <n v="201"/>
    <n v="2.9201000000000001"/>
    <n v="586.94010000000003"/>
    <x v="0"/>
    <x v="0"/>
    <s v="Wolf Zutatenvorbereitung"/>
    <n v="1430"/>
  </r>
  <r>
    <x v="1"/>
    <x v="0"/>
    <n v="23500367"/>
    <x v="9"/>
    <d v="2021-10-05T00:00:00"/>
    <x v="3"/>
    <n v="7000127072"/>
    <n v="32"/>
    <x v="0"/>
    <x v="0"/>
    <n v="32"/>
    <n v="1.1600999999999999"/>
    <n v="37.123199999999997"/>
    <x v="0"/>
    <x v="0"/>
    <s v="Schälen"/>
    <n v="5903"/>
  </r>
  <r>
    <x v="1"/>
    <x v="0"/>
    <n v="23500368"/>
    <x v="1094"/>
    <d v="2021-10-05T00:00:00"/>
    <x v="3"/>
    <n v="7000127057"/>
    <n v="127"/>
    <x v="0"/>
    <x v="0"/>
    <n v="127"/>
    <n v="1.1600999999999999"/>
    <n v="147.33269999999999"/>
    <x v="0"/>
    <x v="0"/>
    <s v="Schälen"/>
    <n v="5903"/>
  </r>
  <r>
    <x v="1"/>
    <x v="0"/>
    <n v="23500385"/>
    <x v="979"/>
    <d v="2021-10-05T00:00:00"/>
    <x v="3"/>
    <n v="7000127273"/>
    <n v="215"/>
    <x v="0"/>
    <x v="0"/>
    <n v="215"/>
    <n v="3.1198000000000001"/>
    <n v="670.75699999999995"/>
    <x v="0"/>
    <x v="0"/>
    <s v="Wolf Zutatenvorbereitung"/>
    <n v="1430"/>
  </r>
  <r>
    <x v="1"/>
    <x v="0"/>
    <n v="23500426"/>
    <x v="803"/>
    <d v="2021-10-05T00:00:00"/>
    <x v="3"/>
    <n v="7000126044"/>
    <n v="3487"/>
    <x v="0"/>
    <x v="0"/>
    <n v="3487"/>
    <n v="4.4999000000000002"/>
    <n v="15691.1513"/>
    <x v="0"/>
    <x v="0"/>
    <s v="Große Schneidemaschine Lachnit"/>
    <n v="1100"/>
  </r>
  <r>
    <x v="1"/>
    <x v="0"/>
    <n v="23500527"/>
    <x v="1100"/>
    <d v="2021-10-05T00:00:00"/>
    <x v="3"/>
    <n v="7000126797"/>
    <n v="6"/>
    <x v="0"/>
    <x v="0"/>
    <n v="6"/>
    <n v="48.847099999999998"/>
    <n v="293.08260000000001"/>
    <x v="0"/>
    <x v="0"/>
    <s v="Schmelze Zutatenvorb."/>
    <n v="1400"/>
  </r>
  <r>
    <x v="1"/>
    <x v="0"/>
    <n v="29600001"/>
    <x v="604"/>
    <d v="2021-10-05T00:00:00"/>
    <x v="3"/>
    <n v="7000127295"/>
    <n v="4724"/>
    <x v="0"/>
    <x v="0"/>
    <n v="4724"/>
    <n v="2"/>
    <n v="9448"/>
    <x v="0"/>
    <x v="0"/>
    <s v="Rohware aus-/umpacken, vorbereiten"/>
    <n v="1300"/>
  </r>
  <r>
    <x v="1"/>
    <x v="0"/>
    <n v="29600004"/>
    <x v="302"/>
    <d v="2021-10-05T00:00:00"/>
    <x v="3"/>
    <n v="7000126437"/>
    <n v="6154"/>
    <x v="0"/>
    <x v="0"/>
    <n v="6154"/>
    <n v="2.0175999999999998"/>
    <n v="12416.3104"/>
    <x v="0"/>
    <x v="0"/>
    <s v="Rohware aus-/umpacken, vorbereiten"/>
    <n v="1300"/>
  </r>
  <r>
    <x v="1"/>
    <x v="0"/>
    <n v="29600005"/>
    <x v="151"/>
    <d v="2021-10-05T00:00:00"/>
    <x v="3"/>
    <n v="7000126763"/>
    <n v="1693"/>
    <x v="0"/>
    <x v="0"/>
    <n v="1693"/>
    <n v="2"/>
    <n v="3386"/>
    <x v="0"/>
    <x v="0"/>
    <s v="Rohware aus-/umpacken, vorbereiten"/>
    <n v="1300"/>
  </r>
  <r>
    <x v="1"/>
    <x v="0"/>
    <n v="29600006"/>
    <x v="462"/>
    <d v="2021-10-05T00:00:00"/>
    <x v="3"/>
    <n v="7000126764"/>
    <n v="2280"/>
    <x v="0"/>
    <x v="0"/>
    <n v="2280"/>
    <n v="1.5"/>
    <n v="3420"/>
    <x v="0"/>
    <x v="0"/>
    <s v="Rohware aus-/umpacken, vorbereiten"/>
    <n v="1300"/>
  </r>
  <r>
    <x v="1"/>
    <x v="0"/>
    <n v="29600007"/>
    <x v="152"/>
    <d v="2021-10-05T00:00:00"/>
    <x v="3"/>
    <n v="7000126765"/>
    <n v="1057"/>
    <x v="0"/>
    <x v="0"/>
    <n v="1057"/>
    <n v="0.5"/>
    <n v="528.5"/>
    <x v="0"/>
    <x v="0"/>
    <s v="Rohware aus-/umpacken, vorbereiten"/>
    <n v="1300"/>
  </r>
  <r>
    <x v="1"/>
    <x v="0"/>
    <n v="29600008"/>
    <x v="153"/>
    <d v="2021-10-05T00:00:00"/>
    <x v="3"/>
    <n v="7000127073"/>
    <n v="208"/>
    <x v="0"/>
    <x v="0"/>
    <n v="208"/>
    <n v="0.5"/>
    <n v="104"/>
    <x v="0"/>
    <x v="0"/>
    <s v="Rohware aus-/umpacken, vorbereiten"/>
    <n v="1300"/>
  </r>
  <r>
    <x v="1"/>
    <x v="0"/>
    <n v="29600023"/>
    <x v="466"/>
    <d v="2021-10-05T00:00:00"/>
    <x v="3"/>
    <n v="7000127301"/>
    <n v="247"/>
    <x v="0"/>
    <x v="0"/>
    <n v="247"/>
    <n v="0.98"/>
    <n v="242.06"/>
    <x v="0"/>
    <x v="0"/>
    <s v="Rohware aus-/umpacken, vorbereiten"/>
    <n v="1300"/>
  </r>
  <r>
    <x v="1"/>
    <x v="0"/>
    <n v="29600030"/>
    <x v="157"/>
    <d v="2021-10-05T00:00:00"/>
    <x v="3"/>
    <n v="7000127181"/>
    <n v="55"/>
    <x v="0"/>
    <x v="0"/>
    <n v="55"/>
    <n v="0.57399999999999995"/>
    <n v="31.57"/>
    <x v="0"/>
    <x v="0"/>
    <s v="Rohware aus-/umpacken, vorbereiten"/>
    <n v="1300"/>
  </r>
  <r>
    <x v="1"/>
    <x v="0"/>
    <n v="31000169"/>
    <x v="158"/>
    <d v="2021-10-05T00:00:00"/>
    <x v="3"/>
    <n v="7000126495"/>
    <n v="2332"/>
    <x v="1"/>
    <x v="1"/>
    <n v="4500.76"/>
    <n v="5.9943999999999997"/>
    <n v="13978.9408"/>
    <x v="1"/>
    <x v="0"/>
    <s v="Füller unter Thrun 2"/>
    <n v="3030"/>
  </r>
  <r>
    <x v="1"/>
    <x v="0"/>
    <n v="31000217"/>
    <x v="911"/>
    <d v="2021-10-05T00:00:00"/>
    <x v="3"/>
    <n v="7000119232"/>
    <n v="147"/>
    <x v="1"/>
    <x v="1"/>
    <n v="735"/>
    <n v="41.8855"/>
    <n v="6157.1684999999998"/>
    <x v="4"/>
    <x v="1"/>
    <s v="Linie 4"/>
    <n v="5004"/>
  </r>
  <r>
    <x v="1"/>
    <x v="0"/>
    <n v="31000223"/>
    <x v="539"/>
    <d v="2021-10-05T00:00:00"/>
    <x v="3"/>
    <n v="7000126659"/>
    <n v="48"/>
    <x v="1"/>
    <x v="1"/>
    <n v="888"/>
    <n v="48.186900000000001"/>
    <n v="2312.9712"/>
    <x v="1"/>
    <x v="0"/>
    <s v="Füller unter M1"/>
    <n v="3010"/>
  </r>
  <r>
    <x v="1"/>
    <x v="0"/>
    <n v="31900001"/>
    <x v="159"/>
    <d v="2021-10-05T00:00:00"/>
    <x v="3"/>
    <n v="7000126377"/>
    <n v="465"/>
    <x v="1"/>
    <x v="1"/>
    <n v="3348"/>
    <n v="16.223700000000001"/>
    <n v="7544.0204999999996"/>
    <x v="2"/>
    <x v="0"/>
    <s v="Füller unter UMSK 130"/>
    <n v="3100"/>
  </r>
  <r>
    <x v="1"/>
    <x v="0"/>
    <n v="32000012"/>
    <x v="160"/>
    <d v="2021-10-05T00:00:00"/>
    <x v="3"/>
    <n v="7000126661"/>
    <n v="580"/>
    <x v="1"/>
    <x v="1"/>
    <n v="5394"/>
    <n v="27.543199999999999"/>
    <n v="15975.056"/>
    <x v="1"/>
    <x v="0"/>
    <s v="Füller unter M1"/>
    <n v="3010"/>
  </r>
  <r>
    <x v="1"/>
    <x v="0"/>
    <n v="32000033"/>
    <x v="308"/>
    <d v="2021-10-05T00:00:00"/>
    <x v="3"/>
    <n v="7000126709"/>
    <n v="0"/>
    <x v="1"/>
    <x v="1"/>
    <n v="0"/>
    <n v="24.977699999999999"/>
    <n v="0"/>
    <x v="1"/>
    <x v="0"/>
    <s v="Füller unter M2"/>
    <n v="3020"/>
  </r>
  <r>
    <x v="1"/>
    <x v="0"/>
    <n v="32000049"/>
    <x v="16"/>
    <d v="2021-10-05T00:00:00"/>
    <x v="3"/>
    <n v="7000126704"/>
    <n v="575"/>
    <x v="1"/>
    <x v="1"/>
    <n v="4140"/>
    <n v="19.3871"/>
    <n v="11147.5825"/>
    <x v="1"/>
    <x v="0"/>
    <s v="Füller unter M2"/>
    <n v="3020"/>
  </r>
  <r>
    <x v="1"/>
    <x v="0"/>
    <n v="32000061"/>
    <x v="310"/>
    <d v="2021-10-05T00:00:00"/>
    <x v="3"/>
    <n v="7000126705"/>
    <n v="262"/>
    <x v="1"/>
    <x v="1"/>
    <n v="1886.4"/>
    <n v="20.820399999999999"/>
    <n v="5454.9448000000002"/>
    <x v="1"/>
    <x v="0"/>
    <s v="Füller unter M2"/>
    <n v="3020"/>
  </r>
  <r>
    <x v="1"/>
    <x v="0"/>
    <n v="32000066"/>
    <x v="17"/>
    <d v="2021-10-05T00:00:00"/>
    <x v="3"/>
    <n v="7000126710"/>
    <n v="0"/>
    <x v="1"/>
    <x v="1"/>
    <n v="0"/>
    <n v="25.763100000000001"/>
    <n v="0"/>
    <x v="1"/>
    <x v="0"/>
    <s v="Füller unter M2"/>
    <n v="3020"/>
  </r>
  <r>
    <x v="1"/>
    <x v="0"/>
    <n v="32000086"/>
    <x v="674"/>
    <d v="2021-10-05T00:00:00"/>
    <x v="3"/>
    <n v="7000126046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4"/>
    <x v="964"/>
    <d v="2021-10-05T00:00:00"/>
    <x v="3"/>
    <n v="7000126662"/>
    <n v="389"/>
    <x v="1"/>
    <x v="1"/>
    <n v="3617.7"/>
    <n v="22.047000000000001"/>
    <n v="8576.2829999999994"/>
    <x v="1"/>
    <x v="0"/>
    <s v="Füller unter M1"/>
    <n v="3010"/>
  </r>
  <r>
    <x v="1"/>
    <x v="0"/>
    <n v="32000107"/>
    <x v="772"/>
    <d v="2021-10-05T00:00:00"/>
    <x v="3"/>
    <n v="7000126706"/>
    <n v="797"/>
    <x v="1"/>
    <x v="1"/>
    <n v="5738.4"/>
    <n v="20.6584"/>
    <n v="16464.7448"/>
    <x v="1"/>
    <x v="0"/>
    <s v="Füller unter M2"/>
    <n v="3020"/>
  </r>
  <r>
    <x v="1"/>
    <x v="0"/>
    <n v="35000174"/>
    <x v="312"/>
    <d v="2021-10-05T00:00:00"/>
    <x v="3"/>
    <n v="7000126711"/>
    <n v="0"/>
    <x v="0"/>
    <x v="0"/>
    <n v="0"/>
    <n v="2.5287000000000002"/>
    <n v="0"/>
    <x v="2"/>
    <x v="0"/>
    <s v="Mischer 2"/>
    <n v="2050"/>
  </r>
  <r>
    <x v="1"/>
    <x v="0"/>
    <n v="35000174"/>
    <x v="312"/>
    <d v="2021-10-05T00:00:00"/>
    <x v="3"/>
    <n v="7000126711"/>
    <n v="0"/>
    <x v="0"/>
    <x v="0"/>
    <n v="0"/>
    <n v="2.5287000000000002"/>
    <n v="0"/>
    <x v="2"/>
    <x v="0"/>
    <s v="Wolf M2"/>
    <n v="2080"/>
  </r>
  <r>
    <x v="1"/>
    <x v="0"/>
    <n v="35000176"/>
    <x v="25"/>
    <d v="2021-10-05T00:00:00"/>
    <x v="3"/>
    <n v="7000126712"/>
    <n v="0"/>
    <x v="0"/>
    <x v="0"/>
    <n v="0"/>
    <n v="2.6271"/>
    <n v="0"/>
    <x v="2"/>
    <x v="0"/>
    <s v="Mischer 2"/>
    <n v="2050"/>
  </r>
  <r>
    <x v="1"/>
    <x v="0"/>
    <n v="35000176"/>
    <x v="25"/>
    <d v="2021-10-05T00:00:00"/>
    <x v="3"/>
    <n v="7000126712"/>
    <n v="0"/>
    <x v="0"/>
    <x v="0"/>
    <n v="0"/>
    <n v="2.6271"/>
    <n v="0"/>
    <x v="2"/>
    <x v="0"/>
    <s v="Wolf M2"/>
    <n v="2080"/>
  </r>
  <r>
    <x v="1"/>
    <x v="0"/>
    <n v="35000177"/>
    <x v="313"/>
    <d v="2021-10-05T00:00:00"/>
    <x v="3"/>
    <n v="7000126713"/>
    <n v="1800"/>
    <x v="0"/>
    <x v="0"/>
    <n v="1800"/>
    <n v="2.7452000000000001"/>
    <n v="4941.3599999999997"/>
    <x v="2"/>
    <x v="0"/>
    <s v="Mischer 2"/>
    <n v="2050"/>
  </r>
  <r>
    <x v="1"/>
    <x v="0"/>
    <n v="35000177"/>
    <x v="313"/>
    <d v="2021-10-05T00:00:00"/>
    <x v="3"/>
    <n v="7000126713"/>
    <n v="1800"/>
    <x v="0"/>
    <x v="0"/>
    <n v="1800"/>
    <n v="2.7452000000000001"/>
    <n v="4941.3599999999997"/>
    <x v="2"/>
    <x v="0"/>
    <s v="Wolf M2"/>
    <n v="2080"/>
  </r>
  <r>
    <x v="1"/>
    <x v="0"/>
    <n v="35000179"/>
    <x v="167"/>
    <d v="2021-10-05T00:00:00"/>
    <x v="3"/>
    <n v="7000126671"/>
    <n v="4500"/>
    <x v="0"/>
    <x v="0"/>
    <n v="4500"/>
    <n v="2.8184999999999998"/>
    <n v="12683.25"/>
    <x v="2"/>
    <x v="0"/>
    <s v="Mischer 1"/>
    <n v="2040"/>
  </r>
  <r>
    <x v="1"/>
    <x v="0"/>
    <n v="35000179"/>
    <x v="167"/>
    <d v="2021-10-05T00:00:00"/>
    <x v="3"/>
    <n v="7000126671"/>
    <n v="4500"/>
    <x v="0"/>
    <x v="0"/>
    <n v="4500"/>
    <n v="2.8184999999999998"/>
    <n v="12683.25"/>
    <x v="2"/>
    <x v="0"/>
    <s v="Wolf M1"/>
    <n v="2070"/>
  </r>
  <r>
    <x v="1"/>
    <x v="0"/>
    <n v="35000268"/>
    <x v="170"/>
    <d v="2021-10-05T00:00:00"/>
    <x v="3"/>
    <n v="7000126639"/>
    <n v="3750"/>
    <x v="0"/>
    <x v="0"/>
    <n v="3750"/>
    <n v="2.5105"/>
    <n v="9414.375"/>
    <x v="2"/>
    <x v="0"/>
    <s v="Thrun 2"/>
    <n v="2030"/>
  </r>
  <r>
    <x v="1"/>
    <x v="0"/>
    <n v="35000268"/>
    <x v="170"/>
    <d v="2021-10-05T00:00:00"/>
    <x v="3"/>
    <n v="7000126639"/>
    <n v="3750"/>
    <x v="0"/>
    <x v="0"/>
    <n v="3750"/>
    <n v="2.5105"/>
    <n v="9414.375"/>
    <x v="2"/>
    <x v="0"/>
    <s v="Wolf Th2"/>
    <n v="2090"/>
  </r>
  <r>
    <x v="1"/>
    <x v="0"/>
    <n v="35000282"/>
    <x v="29"/>
    <d v="2021-10-05T00:00:00"/>
    <x v="3"/>
    <n v="7000126714"/>
    <n v="4200"/>
    <x v="0"/>
    <x v="0"/>
    <n v="4200"/>
    <n v="2.5482999999999998"/>
    <n v="10702.86"/>
    <x v="2"/>
    <x v="0"/>
    <s v="Mischer 2"/>
    <n v="2050"/>
  </r>
  <r>
    <x v="1"/>
    <x v="0"/>
    <n v="35000282"/>
    <x v="29"/>
    <d v="2021-10-05T00:00:00"/>
    <x v="3"/>
    <n v="7000126714"/>
    <n v="4200"/>
    <x v="0"/>
    <x v="0"/>
    <n v="4200"/>
    <n v="2.5482999999999998"/>
    <n v="10702.86"/>
    <x v="2"/>
    <x v="0"/>
    <s v="Wolf M2"/>
    <n v="2080"/>
  </r>
  <r>
    <x v="1"/>
    <x v="0"/>
    <n v="35000319"/>
    <x v="543"/>
    <d v="2021-10-05T00:00:00"/>
    <x v="3"/>
    <n v="7000126665"/>
    <n v="900"/>
    <x v="0"/>
    <x v="0"/>
    <n v="900"/>
    <n v="2.4599000000000002"/>
    <n v="2213.91"/>
    <x v="2"/>
    <x v="0"/>
    <s v="Mischer 1"/>
    <n v="2040"/>
  </r>
  <r>
    <x v="1"/>
    <x v="0"/>
    <n v="35000319"/>
    <x v="543"/>
    <d v="2021-10-05T00:00:00"/>
    <x v="3"/>
    <n v="7000126665"/>
    <n v="900"/>
    <x v="0"/>
    <x v="0"/>
    <n v="900"/>
    <n v="2.4599000000000002"/>
    <n v="2213.91"/>
    <x v="2"/>
    <x v="0"/>
    <s v="Wolf M1"/>
    <n v="2070"/>
  </r>
  <r>
    <x v="1"/>
    <x v="0"/>
    <n v="35000349"/>
    <x v="965"/>
    <d v="2021-10-05T00:00:00"/>
    <x v="3"/>
    <n v="7000126672"/>
    <n v="4500"/>
    <x v="0"/>
    <x v="0"/>
    <n v="4500"/>
    <n v="2.2330999999999999"/>
    <n v="10048.950000000001"/>
    <x v="2"/>
    <x v="0"/>
    <s v="Mischer 1"/>
    <n v="2040"/>
  </r>
  <r>
    <x v="1"/>
    <x v="0"/>
    <n v="35000349"/>
    <x v="965"/>
    <d v="2021-10-05T00:00:00"/>
    <x v="3"/>
    <n v="7000126672"/>
    <n v="4500"/>
    <x v="0"/>
    <x v="0"/>
    <n v="4500"/>
    <n v="2.2330999999999999"/>
    <n v="10048.950000000001"/>
    <x v="2"/>
    <x v="0"/>
    <s v="Wolf M1"/>
    <n v="2070"/>
  </r>
  <r>
    <x v="1"/>
    <x v="0"/>
    <n v="35000351"/>
    <x v="33"/>
    <d v="2021-10-05T00:00:00"/>
    <x v="3"/>
    <n v="7000126715"/>
    <n v="5700"/>
    <x v="0"/>
    <x v="0"/>
    <n v="5700"/>
    <n v="2.7244999999999999"/>
    <n v="15529.65"/>
    <x v="2"/>
    <x v="0"/>
    <s v="Mischer 2"/>
    <n v="2050"/>
  </r>
  <r>
    <x v="1"/>
    <x v="0"/>
    <n v="35000351"/>
    <x v="33"/>
    <d v="2021-10-05T00:00:00"/>
    <x v="3"/>
    <n v="7000126715"/>
    <n v="5700"/>
    <x v="0"/>
    <x v="0"/>
    <n v="5700"/>
    <n v="2.7244999999999999"/>
    <n v="15529.65"/>
    <x v="2"/>
    <x v="0"/>
    <s v="Wolf M2"/>
    <n v="2080"/>
  </r>
  <r>
    <x v="1"/>
    <x v="0"/>
    <n v="35900002"/>
    <x v="173"/>
    <d v="2021-10-05T00:00:00"/>
    <x v="3"/>
    <n v="7000126646"/>
    <n v="3440"/>
    <x v="0"/>
    <x v="0"/>
    <n v="3440"/>
    <n v="2.0203000000000002"/>
    <n v="6949.8320000000003"/>
    <x v="2"/>
    <x v="0"/>
    <s v="Stephan UMSK 130"/>
    <n v="2100"/>
  </r>
  <r>
    <x v="1"/>
    <x v="0"/>
    <n v="40000059"/>
    <x v="174"/>
    <d v="2021-10-05T00:00:00"/>
    <x v="3"/>
    <n v="7000126248"/>
    <n v="3347"/>
    <x v="1"/>
    <x v="1"/>
    <n v="334.7"/>
    <n v="0.63070000000000004"/>
    <n v="2110.9529000000002"/>
    <x v="1"/>
    <x v="0"/>
    <s v="Strudellinie"/>
    <n v="5160"/>
  </r>
  <r>
    <x v="1"/>
    <x v="0"/>
    <n v="40000089"/>
    <x v="177"/>
    <d v="2021-10-05T00:00:00"/>
    <x v="3"/>
    <n v="7000126249"/>
    <n v="6695"/>
    <x v="1"/>
    <x v="1"/>
    <n v="669.5"/>
    <n v="0.57769999999999999"/>
    <n v="3867.7015000000001"/>
    <x v="1"/>
    <x v="0"/>
    <s v="Strudellinie"/>
    <n v="5160"/>
  </r>
  <r>
    <x v="1"/>
    <x v="0"/>
    <n v="47000622"/>
    <x v="1101"/>
    <d v="2021-10-05T00:00:00"/>
    <x v="3"/>
    <n v="7000124596"/>
    <n v="4832"/>
    <x v="1"/>
    <x v="1"/>
    <n v="724.8"/>
    <n v="0.5837"/>
    <n v="2820.4384"/>
    <x v="4"/>
    <x v="1"/>
    <s v="Linie 18"/>
    <n v="5018"/>
  </r>
  <r>
    <x v="1"/>
    <x v="0"/>
    <n v="47000849"/>
    <x v="39"/>
    <d v="2021-10-05T00:00:00"/>
    <x v="3"/>
    <n v="7000125527"/>
    <n v="2406"/>
    <x v="1"/>
    <x v="1"/>
    <n v="5196.96"/>
    <n v="9.3513000000000002"/>
    <n v="22499.227800000001"/>
    <x v="4"/>
    <x v="1"/>
    <s v="Linie 3"/>
    <n v="5003"/>
  </r>
  <r>
    <x v="1"/>
    <x v="0"/>
    <n v="47000999"/>
    <x v="332"/>
    <d v="2021-10-05T00:00:00"/>
    <x v="3"/>
    <n v="7000125899"/>
    <n v="2962"/>
    <x v="1"/>
    <x v="1"/>
    <n v="444.3"/>
    <n v="0.71"/>
    <n v="2103.02"/>
    <x v="4"/>
    <x v="1"/>
    <s v="Linie 34"/>
    <n v="5034"/>
  </r>
  <r>
    <x v="1"/>
    <x v="0"/>
    <n v="47001001"/>
    <x v="334"/>
    <d v="2021-10-05T00:00:00"/>
    <x v="3"/>
    <n v="7000125901"/>
    <n v="960"/>
    <x v="1"/>
    <x v="1"/>
    <n v="144"/>
    <n v="0.70779999999999998"/>
    <n v="679.48800000000006"/>
    <x v="4"/>
    <x v="1"/>
    <s v="Linie 34"/>
    <n v="5034"/>
  </r>
  <r>
    <x v="1"/>
    <x v="0"/>
    <n v="47001005"/>
    <x v="812"/>
    <d v="2021-10-05T00:00:00"/>
    <x v="3"/>
    <n v="7000125903"/>
    <n v="576"/>
    <x v="1"/>
    <x v="1"/>
    <n v="86.4"/>
    <n v="0.73799999999999999"/>
    <n v="425.08800000000002"/>
    <x v="4"/>
    <x v="1"/>
    <s v="Linie 34"/>
    <n v="5034"/>
  </r>
  <r>
    <x v="1"/>
    <x v="0"/>
    <n v="47001016"/>
    <x v="849"/>
    <d v="2021-10-05T00:00:00"/>
    <x v="3"/>
    <n v="7000122236"/>
    <n v="20314"/>
    <x v="1"/>
    <x v="1"/>
    <n v="3047.1"/>
    <n v="0.63939999999999997"/>
    <n v="12988.7716"/>
    <x v="3"/>
    <x v="1"/>
    <s v="Linie 11"/>
    <n v="5011"/>
  </r>
  <r>
    <x v="1"/>
    <x v="0"/>
    <n v="47001035"/>
    <x v="546"/>
    <d v="2021-10-05T00:00:00"/>
    <x v="3"/>
    <n v="7000125944"/>
    <n v="20243"/>
    <x v="1"/>
    <x v="1"/>
    <n v="5060.75"/>
    <n v="1.0820000000000001"/>
    <n v="21902.925999999999"/>
    <x v="3"/>
    <x v="1"/>
    <s v="Linie 16"/>
    <n v="5016"/>
  </r>
  <r>
    <x v="1"/>
    <x v="0"/>
    <n v="47001041"/>
    <x v="548"/>
    <d v="2021-10-05T00:00:00"/>
    <x v="3"/>
    <n v="7000125563"/>
    <n v="903"/>
    <x v="1"/>
    <x v="1"/>
    <n v="225.75"/>
    <n v="1.0777000000000001"/>
    <n v="973.16309999999999"/>
    <x v="3"/>
    <x v="1"/>
    <s v="Linie 16"/>
    <n v="5016"/>
  </r>
  <r>
    <x v="1"/>
    <x v="0"/>
    <n v="48000058"/>
    <x v="734"/>
    <d v="2021-10-05T00:00:00"/>
    <x v="3"/>
    <n v="7000125475"/>
    <n v="3677"/>
    <x v="1"/>
    <x v="1"/>
    <n v="808.94"/>
    <n v="0.89649999999999996"/>
    <n v="3296.4304999999999"/>
    <x v="4"/>
    <x v="1"/>
    <s v="Linie 2"/>
    <n v="5002"/>
  </r>
  <r>
    <x v="1"/>
    <x v="0"/>
    <n v="48000058"/>
    <x v="734"/>
    <d v="2021-10-05T00:00:00"/>
    <x v="3"/>
    <n v="7000126570"/>
    <n v="4392"/>
    <x v="1"/>
    <x v="1"/>
    <n v="966.24"/>
    <n v="0.89649999999999996"/>
    <n v="3937.4279999999999"/>
    <x v="4"/>
    <x v="1"/>
    <s v="Linie 2"/>
    <n v="5002"/>
  </r>
  <r>
    <x v="1"/>
    <x v="0"/>
    <n v="48000058"/>
    <x v="734"/>
    <d v="2021-10-05T00:00:00"/>
    <x v="3"/>
    <n v="7000126775"/>
    <n v="9728"/>
    <x v="1"/>
    <x v="1"/>
    <n v="2140.16"/>
    <n v="0.89649999999999996"/>
    <n v="8721.152"/>
    <x v="4"/>
    <x v="1"/>
    <s v="Linie 2"/>
    <n v="5002"/>
  </r>
  <r>
    <x v="1"/>
    <x v="0"/>
    <n v="48000082"/>
    <x v="480"/>
    <d v="2021-10-05T00:00:00"/>
    <x v="3"/>
    <n v="7000126576"/>
    <n v="9408"/>
    <x v="1"/>
    <x v="1"/>
    <n v="2069.7600000000002"/>
    <n v="0.87780000000000002"/>
    <n v="8258.3423999999995"/>
    <x v="4"/>
    <x v="1"/>
    <s v="Linie 2"/>
    <n v="5002"/>
  </r>
  <r>
    <x v="1"/>
    <x v="0"/>
    <n v="48000093"/>
    <x v="818"/>
    <d v="2021-10-05T00:00:00"/>
    <x v="3"/>
    <n v="7000126346"/>
    <n v="16416"/>
    <x v="1"/>
    <x v="1"/>
    <n v="3283.2"/>
    <n v="0.94069999999999998"/>
    <n v="15442.531199999999"/>
    <x v="3"/>
    <x v="1"/>
    <s v="Linie 1"/>
    <n v="5001"/>
  </r>
  <r>
    <x v="1"/>
    <x v="0"/>
    <n v="48000210"/>
    <x v="342"/>
    <d v="2021-10-05T00:00:00"/>
    <x v="3"/>
    <n v="7000126352"/>
    <n v="8640"/>
    <x v="1"/>
    <x v="1"/>
    <n v="1728"/>
    <n v="0.87060000000000004"/>
    <n v="7521.9840000000004"/>
    <x v="3"/>
    <x v="1"/>
    <s v="Linie 1"/>
    <n v="5001"/>
  </r>
  <r>
    <x v="1"/>
    <x v="0"/>
    <n v="48000952"/>
    <x v="739"/>
    <d v="2021-10-05T00:00:00"/>
    <x v="3"/>
    <n v="7000125073"/>
    <n v="9281"/>
    <x v="1"/>
    <x v="1"/>
    <n v="1856.2"/>
    <n v="1.1088"/>
    <n v="10290.772800000001"/>
    <x v="4"/>
    <x v="1"/>
    <s v="Linie 15"/>
    <n v="5015"/>
  </r>
  <r>
    <x v="1"/>
    <x v="0"/>
    <n v="48000954"/>
    <x v="740"/>
    <d v="2021-10-05T00:00:00"/>
    <x v="3"/>
    <n v="7000125078"/>
    <n v="9408"/>
    <x v="1"/>
    <x v="1"/>
    <n v="1881.6"/>
    <n v="1.1083000000000001"/>
    <n v="10426.886399999999"/>
    <x v="4"/>
    <x v="1"/>
    <s v="Linie 15"/>
    <n v="5015"/>
  </r>
  <r>
    <x v="1"/>
    <x v="0"/>
    <n v="48000956"/>
    <x v="741"/>
    <d v="2021-10-05T00:00:00"/>
    <x v="3"/>
    <n v="7000125079"/>
    <n v="1927"/>
    <x v="1"/>
    <x v="1"/>
    <n v="385.4"/>
    <n v="1.1841999999999999"/>
    <n v="2281.9533999999999"/>
    <x v="4"/>
    <x v="1"/>
    <s v="Linie 15"/>
    <n v="5015"/>
  </r>
  <r>
    <x v="1"/>
    <x v="0"/>
    <n v="48000957"/>
    <x v="623"/>
    <d v="2021-10-05T00:00:00"/>
    <x v="3"/>
    <n v="7000125080"/>
    <n v="1962"/>
    <x v="1"/>
    <x v="1"/>
    <n v="392.4"/>
    <n v="1.1565000000000001"/>
    <n v="2269.0529999999999"/>
    <x v="4"/>
    <x v="1"/>
    <s v="Linie 15"/>
    <n v="5015"/>
  </r>
  <r>
    <x v="1"/>
    <x v="0"/>
    <n v="48000958"/>
    <x v="742"/>
    <d v="2021-10-05T00:00:00"/>
    <x v="3"/>
    <n v="7000125081"/>
    <n v="1820"/>
    <x v="1"/>
    <x v="1"/>
    <n v="455"/>
    <n v="1.1829000000000001"/>
    <n v="2152.8780000000002"/>
    <x v="4"/>
    <x v="1"/>
    <s v="Linie 15"/>
    <n v="5015"/>
  </r>
  <r>
    <x v="1"/>
    <x v="0"/>
    <n v="48001016"/>
    <x v="743"/>
    <d v="2021-10-05T00:00:00"/>
    <x v="3"/>
    <n v="7000126577"/>
    <n v="4062"/>
    <x v="1"/>
    <x v="1"/>
    <n v="893.64"/>
    <n v="0.90580000000000005"/>
    <n v="3679.3595999999998"/>
    <x v="4"/>
    <x v="1"/>
    <s v="Linie 2"/>
    <n v="5002"/>
  </r>
  <r>
    <x v="1"/>
    <x v="0"/>
    <n v="48001054"/>
    <x v="942"/>
    <d v="2021-10-05T00:00:00"/>
    <x v="3"/>
    <n v="7000125240"/>
    <n v="3976"/>
    <x v="1"/>
    <x v="1"/>
    <n v="795.2"/>
    <n v="1.1145"/>
    <n v="4431.2520000000004"/>
    <x v="4"/>
    <x v="1"/>
    <s v="Linie 15"/>
    <n v="5015"/>
  </r>
  <r>
    <x v="1"/>
    <x v="0"/>
    <n v="48001055"/>
    <x v="624"/>
    <d v="2021-10-05T00:00:00"/>
    <x v="3"/>
    <n v="7000125241"/>
    <n v="4016"/>
    <x v="1"/>
    <x v="1"/>
    <n v="803.2"/>
    <n v="1.093"/>
    <n v="4389.4880000000003"/>
    <x v="4"/>
    <x v="1"/>
    <s v="Linie 15"/>
    <n v="5015"/>
  </r>
  <r>
    <x v="1"/>
    <x v="0"/>
    <n v="48001056"/>
    <x v="943"/>
    <d v="2021-10-05T00:00:00"/>
    <x v="3"/>
    <n v="7000125242"/>
    <n v="4006"/>
    <x v="1"/>
    <x v="1"/>
    <n v="801.2"/>
    <n v="1.1186"/>
    <n v="4481.1116000000002"/>
    <x v="4"/>
    <x v="1"/>
    <s v="Linie 15"/>
    <n v="5015"/>
  </r>
  <r>
    <x v="1"/>
    <x v="0"/>
    <n v="48001143"/>
    <x v="1102"/>
    <d v="2021-10-05T00:00:00"/>
    <x v="3"/>
    <n v="7000126669"/>
    <n v="47208"/>
    <x v="1"/>
    <x v="1"/>
    <n v="18883.2"/>
    <n v="1.3744000000000001"/>
    <n v="64882.675199999998"/>
    <x v="5"/>
    <x v="2"/>
    <s v="Linie 31"/>
    <n v="5031"/>
  </r>
  <r>
    <x v="1"/>
    <x v="0"/>
    <n v="49500062"/>
    <x v="345"/>
    <d v="2021-10-05T00:00:00"/>
    <x v="3"/>
    <n v="7000127058"/>
    <n v="158"/>
    <x v="0"/>
    <x v="0"/>
    <n v="158"/>
    <n v="0.51400000000000001"/>
    <n v="81.212000000000003"/>
    <x v="0"/>
    <x v="0"/>
    <s v="Vacumierung"/>
    <n v="5902"/>
  </r>
  <r>
    <x v="1"/>
    <x v="0"/>
    <n v="49500114"/>
    <x v="1103"/>
    <d v="2021-10-05T00:00:00"/>
    <x v="3"/>
    <n v="7000127070"/>
    <n v="244"/>
    <x v="0"/>
    <x v="0"/>
    <n v="244"/>
    <n v="1.1740999999999999"/>
    <n v="286.48039999999997"/>
    <x v="0"/>
    <x v="0"/>
    <s v="Vacumierung"/>
    <n v="5902"/>
  </r>
  <r>
    <x v="1"/>
    <x v="0"/>
    <n v="49500125"/>
    <x v="348"/>
    <d v="2021-10-05T00:00:00"/>
    <x v="3"/>
    <n v="7000127074"/>
    <n v="419"/>
    <x v="0"/>
    <x v="0"/>
    <n v="419"/>
    <n v="0.51400000000000001"/>
    <n v="215.36600000000001"/>
    <x v="0"/>
    <x v="0"/>
    <s v="Vacumierung"/>
    <n v="5902"/>
  </r>
  <r>
    <x v="1"/>
    <x v="0"/>
    <n v="49500137"/>
    <x v="628"/>
    <d v="2021-10-05T00:00:00"/>
    <x v="3"/>
    <n v="7000127075"/>
    <n v="208"/>
    <x v="0"/>
    <x v="0"/>
    <n v="208"/>
    <n v="0.51400000000000001"/>
    <n v="106.91200000000001"/>
    <x v="0"/>
    <x v="0"/>
    <s v="Vacumierung"/>
    <n v="5902"/>
  </r>
  <r>
    <x v="1"/>
    <x v="0"/>
    <n v="49500149"/>
    <x v="1104"/>
    <d v="2021-10-05T00:00:00"/>
    <x v="3"/>
    <n v="7000127076"/>
    <n v="837"/>
    <x v="0"/>
    <x v="0"/>
    <n v="837"/>
    <n v="0.51400000000000001"/>
    <n v="430.21800000000002"/>
    <x v="0"/>
    <x v="0"/>
    <s v="Vacumierung"/>
    <n v="5902"/>
  </r>
  <r>
    <x v="1"/>
    <x v="0"/>
    <n v="49500150"/>
    <x v="1105"/>
    <d v="2021-10-05T00:00:00"/>
    <x v="3"/>
    <n v="7000127077"/>
    <n v="376"/>
    <x v="0"/>
    <x v="0"/>
    <n v="376"/>
    <n v="0.51400000000000001"/>
    <n v="193.26400000000001"/>
    <x v="0"/>
    <x v="0"/>
    <s v="Vacumierung"/>
    <n v="5902"/>
  </r>
  <r>
    <x v="1"/>
    <x v="0"/>
    <n v="49500150"/>
    <x v="1105"/>
    <d v="2021-10-05T00:00:00"/>
    <x v="3"/>
    <n v="7000127217"/>
    <n v="233"/>
    <x v="0"/>
    <x v="0"/>
    <n v="233"/>
    <n v="0.51400000000000001"/>
    <n v="119.762"/>
    <x v="0"/>
    <x v="0"/>
    <s v="Vacumierung"/>
    <n v="5902"/>
  </r>
  <r>
    <x v="1"/>
    <x v="0"/>
    <n v="49500178"/>
    <x v="53"/>
    <d v="2021-10-05T00:00:00"/>
    <x v="3"/>
    <n v="7000127064"/>
    <n v="368"/>
    <x v="1"/>
    <x v="1"/>
    <n v="73.599999999999994"/>
    <n v="0.36659999999999998"/>
    <n v="134.90880000000001"/>
    <x v="3"/>
    <x v="1"/>
    <s v="Linie 9"/>
    <n v="5009"/>
  </r>
  <r>
    <x v="1"/>
    <x v="0"/>
    <n v="49500181"/>
    <x v="55"/>
    <d v="2021-10-05T00:00:00"/>
    <x v="3"/>
    <n v="7000127065"/>
    <n v="1078"/>
    <x v="1"/>
    <x v="1"/>
    <n v="215.6"/>
    <n v="0.36659999999999998"/>
    <n v="395.19479999999999"/>
    <x v="3"/>
    <x v="1"/>
    <s v="Linie 9"/>
    <n v="5009"/>
  </r>
  <r>
    <x v="1"/>
    <x v="0"/>
    <n v="49900001"/>
    <x v="784"/>
    <d v="2021-10-05T00:00:00"/>
    <x v="3"/>
    <n v="7000127218"/>
    <n v="349"/>
    <x v="0"/>
    <x v="0"/>
    <n v="349"/>
    <n v="0.51400000000000001"/>
    <n v="179.386"/>
    <x v="0"/>
    <x v="0"/>
    <s v="Vacumierung"/>
    <n v="5902"/>
  </r>
  <r>
    <x v="1"/>
    <x v="0"/>
    <n v="49900002"/>
    <x v="496"/>
    <d v="2021-10-05T00:00:00"/>
    <x v="3"/>
    <n v="7000127219"/>
    <n v="455"/>
    <x v="0"/>
    <x v="0"/>
    <n v="455"/>
    <n v="0.51400000000000001"/>
    <n v="233.87"/>
    <x v="0"/>
    <x v="0"/>
    <s v="Vacumierung"/>
    <n v="5902"/>
  </r>
  <r>
    <x v="1"/>
    <x v="0"/>
    <n v="50000223"/>
    <x v="68"/>
    <d v="2021-10-05T00:00:00"/>
    <x v="3"/>
    <n v="7000123066"/>
    <n v="1950"/>
    <x v="2"/>
    <x v="2"/>
    <n v="3900"/>
    <n v="9.4812999999999992"/>
    <n v="18488.535"/>
    <x v="7"/>
    <x v="4"/>
    <s v="Subunternehmer"/>
    <n v="9999"/>
  </r>
  <r>
    <x v="1"/>
    <x v="0"/>
    <n v="50900001"/>
    <x v="746"/>
    <d v="2021-10-05T00:00:00"/>
    <x v="3"/>
    <n v="7000126673"/>
    <n v="320"/>
    <x v="2"/>
    <x v="2"/>
    <n v="576"/>
    <n v="10.2963"/>
    <n v="3294.8159999999998"/>
    <x v="6"/>
    <x v="3"/>
    <s v="EVP Jermi bei Weissenhorn"/>
    <n v="6200"/>
  </r>
  <r>
    <x v="1"/>
    <x v="0"/>
    <n v="50900001"/>
    <x v="746"/>
    <d v="2021-10-05T00:00:00"/>
    <x v="3"/>
    <n v="7000126674"/>
    <n v="3680"/>
    <x v="2"/>
    <x v="2"/>
    <n v="6624"/>
    <n v="10.2963"/>
    <n v="37890.383999999998"/>
    <x v="6"/>
    <x v="3"/>
    <s v="EVP Jermi bei Weissenhorn"/>
    <n v="6200"/>
  </r>
  <r>
    <x v="1"/>
    <x v="0"/>
    <n v="50900001"/>
    <x v="746"/>
    <d v="2021-10-05T00:00:00"/>
    <x v="3"/>
    <n v="7000126675"/>
    <n v="1120"/>
    <x v="2"/>
    <x v="2"/>
    <n v="2016"/>
    <n v="10.2963"/>
    <n v="11531.856"/>
    <x v="6"/>
    <x v="3"/>
    <s v="EVP Jermi bei Weissenhorn"/>
    <n v="6200"/>
  </r>
  <r>
    <x v="1"/>
    <x v="0"/>
    <n v="50900001"/>
    <x v="746"/>
    <d v="2021-10-05T00:00:00"/>
    <x v="3"/>
    <n v="7000126676"/>
    <n v="160"/>
    <x v="2"/>
    <x v="2"/>
    <n v="288"/>
    <n v="10.2963"/>
    <n v="1647.4079999999999"/>
    <x v="6"/>
    <x v="3"/>
    <s v="EVP Jermi bei Weissenhorn"/>
    <n v="6200"/>
  </r>
  <r>
    <x v="1"/>
    <x v="0"/>
    <n v="57000002"/>
    <x v="747"/>
    <d v="2021-10-05T00:00:00"/>
    <x v="3"/>
    <n v="7000126426"/>
    <n v="32"/>
    <x v="2"/>
    <x v="2"/>
    <n v="640"/>
    <n v="44.26"/>
    <n v="1416.32"/>
    <x v="6"/>
    <x v="3"/>
    <s v="EVP L4 Beutel"/>
    <n v="6130"/>
  </r>
  <r>
    <x v="1"/>
    <x v="0"/>
    <n v="57000008"/>
    <x v="926"/>
    <d v="2021-10-05T00:00:00"/>
    <x v="3"/>
    <n v="7000126668"/>
    <n v="116"/>
    <x v="2"/>
    <x v="2"/>
    <n v="2320"/>
    <n v="55.877899999999997"/>
    <n v="6481.8364000000001"/>
    <x v="6"/>
    <x v="3"/>
    <s v="EVP L4 Beutel"/>
    <n v="6130"/>
  </r>
  <r>
    <x v="1"/>
    <x v="0"/>
    <n v="57000074"/>
    <x v="687"/>
    <d v="2021-10-05T00:00:00"/>
    <x v="3"/>
    <n v="7000123605"/>
    <n v="240"/>
    <x v="2"/>
    <x v="2"/>
    <n v="300"/>
    <n v="9.7975999999999992"/>
    <n v="2351.424"/>
    <x v="4"/>
    <x v="1"/>
    <s v="Linie 7"/>
    <n v="5007"/>
  </r>
  <r>
    <x v="1"/>
    <x v="0"/>
    <n v="57000089"/>
    <x v="786"/>
    <d v="2021-10-05T00:00:00"/>
    <x v="3"/>
    <n v="7000126625"/>
    <n v="10"/>
    <x v="2"/>
    <x v="2"/>
    <n v="40"/>
    <n v="16.002199999999998"/>
    <n v="160.02199999999999"/>
    <x v="6"/>
    <x v="3"/>
    <s v="EVP L3 Torten / Blöcke"/>
    <n v="6120"/>
  </r>
  <r>
    <x v="1"/>
    <x v="0"/>
    <n v="57000092"/>
    <x v="786"/>
    <d v="2021-10-05T00:00:00"/>
    <x v="3"/>
    <n v="7000126602"/>
    <n v="2"/>
    <x v="2"/>
    <x v="2"/>
    <n v="8"/>
    <n v="16.144500000000001"/>
    <n v="32.289000000000001"/>
    <x v="6"/>
    <x v="3"/>
    <s v="EVP L3 Torten / Blöcke"/>
    <n v="6120"/>
  </r>
  <r>
    <x v="1"/>
    <x v="0"/>
    <n v="57000097"/>
    <x v="688"/>
    <d v="2021-10-05T00:00:00"/>
    <x v="3"/>
    <n v="7000119876"/>
    <n v="485"/>
    <x v="2"/>
    <x v="2"/>
    <n v="485"/>
    <n v="4.9330999999999996"/>
    <n v="2392.5535"/>
    <x v="4"/>
    <x v="1"/>
    <s v="Linie 4"/>
    <n v="5004"/>
  </r>
  <r>
    <x v="1"/>
    <x v="0"/>
    <n v="57000098"/>
    <x v="72"/>
    <d v="2021-10-05T00:00:00"/>
    <x v="3"/>
    <n v="7000125553"/>
    <n v="96"/>
    <x v="2"/>
    <x v="2"/>
    <n v="96"/>
    <n v="4.9330999999999996"/>
    <n v="473.57760000000002"/>
    <x v="4"/>
    <x v="1"/>
    <s v="Linie 4"/>
    <n v="5004"/>
  </r>
  <r>
    <x v="1"/>
    <x v="0"/>
    <n v="57000230"/>
    <x v="210"/>
    <d v="2021-10-05T00:00:00"/>
    <x v="3"/>
    <n v="7000125938"/>
    <n v="798"/>
    <x v="2"/>
    <x v="2"/>
    <n v="957.6"/>
    <n v="5.4657"/>
    <n v="4361.6286"/>
    <x v="3"/>
    <x v="1"/>
    <s v="Linie 16"/>
    <n v="5016"/>
  </r>
  <r>
    <x v="1"/>
    <x v="0"/>
    <n v="57000268"/>
    <x v="1106"/>
    <d v="2021-10-05T00:00:00"/>
    <x v="3"/>
    <n v="7000126722"/>
    <n v="24"/>
    <x v="2"/>
    <x v="2"/>
    <n v="261.12"/>
    <n v="36.018700000000003"/>
    <n v="864.44880000000001"/>
    <x v="3"/>
    <x v="1"/>
    <s v="Wurstverpackung"/>
    <n v="5330"/>
  </r>
  <r>
    <x v="1"/>
    <x v="0"/>
    <n v="57000269"/>
    <x v="1068"/>
    <d v="2021-10-05T00:00:00"/>
    <x v="3"/>
    <n v="7000126723"/>
    <n v="72"/>
    <x v="2"/>
    <x v="2"/>
    <n v="783.36"/>
    <n v="35.902799999999999"/>
    <n v="2585.0016000000001"/>
    <x v="3"/>
    <x v="1"/>
    <s v="Wurstverpackung"/>
    <n v="5330"/>
  </r>
  <r>
    <x v="1"/>
    <x v="0"/>
    <n v="57000428"/>
    <x v="212"/>
    <d v="2021-10-05T00:00:00"/>
    <x v="3"/>
    <n v="7000126497"/>
    <n v="2176"/>
    <x v="2"/>
    <x v="2"/>
    <n v="13056"/>
    <n v="24.664100000000001"/>
    <n v="53669.081599999998"/>
    <x v="7"/>
    <x v="4"/>
    <s v="Subunternehmer"/>
    <n v="9999"/>
  </r>
  <r>
    <x v="1"/>
    <x v="0"/>
    <n v="57000443"/>
    <x v="1107"/>
    <d v="2021-10-05T00:00:00"/>
    <x v="3"/>
    <n v="7000126324"/>
    <n v="116"/>
    <x v="2"/>
    <x v="2"/>
    <n v="835.2"/>
    <n v="60.390999999999998"/>
    <n v="7005.3559999999998"/>
    <x v="4"/>
    <x v="1"/>
    <s v="Linie 35-1 MTC"/>
    <n v="5135"/>
  </r>
  <r>
    <x v="1"/>
    <x v="0"/>
    <n v="57000447"/>
    <x v="1039"/>
    <d v="2021-10-05T00:00:00"/>
    <x v="3"/>
    <n v="7000120899"/>
    <n v="551"/>
    <x v="2"/>
    <x v="2"/>
    <n v="881.6"/>
    <n v="10.6578"/>
    <n v="5872.4477999999999"/>
    <x v="3"/>
    <x v="1"/>
    <s v="Linie 9"/>
    <n v="5009"/>
  </r>
  <r>
    <x v="1"/>
    <x v="0"/>
    <n v="57000584"/>
    <x v="214"/>
    <d v="2021-10-05T00:00:00"/>
    <x v="3"/>
    <n v="7000124103"/>
    <n v="4763"/>
    <x v="2"/>
    <x v="2"/>
    <n v="5144.04"/>
    <n v="4.5556999999999999"/>
    <n v="21698.7991"/>
    <x v="3"/>
    <x v="1"/>
    <s v="Linie 16"/>
    <n v="5016"/>
  </r>
  <r>
    <x v="1"/>
    <x v="0"/>
    <n v="57000599"/>
    <x v="365"/>
    <d v="2021-10-05T00:00:00"/>
    <x v="3"/>
    <n v="7000126603"/>
    <n v="297"/>
    <x v="2"/>
    <x v="4"/>
    <n v="4041.576"/>
    <n v="1.7022999999999999"/>
    <n v="505.5831"/>
    <x v="3"/>
    <x v="1"/>
    <s v="Wurstverpackung"/>
    <n v="5330"/>
  </r>
  <r>
    <x v="1"/>
    <x v="0"/>
    <n v="57000600"/>
    <x v="215"/>
    <d v="2021-10-05T00:00:00"/>
    <x v="3"/>
    <n v="7000127080"/>
    <n v="544"/>
    <x v="2"/>
    <x v="0"/>
    <n v="652.79999999999995"/>
    <n v="5.2927999999999997"/>
    <n v="3455.1398399999998"/>
    <x v="8"/>
    <x v="5"/>
    <s v="Linie 22"/>
    <n v="5022"/>
  </r>
  <r>
    <x v="1"/>
    <x v="0"/>
    <n v="57000602"/>
    <x v="216"/>
    <d v="2021-10-05T00:00:00"/>
    <x v="3"/>
    <n v="7000127084"/>
    <n v="136"/>
    <x v="2"/>
    <x v="0"/>
    <n v="163.19999999999999"/>
    <n v="5.2880000000000003"/>
    <n v="863.00160000000005"/>
    <x v="8"/>
    <x v="5"/>
    <s v="Linie 22"/>
    <n v="5022"/>
  </r>
  <r>
    <x v="1"/>
    <x v="0"/>
    <n v="57000604"/>
    <x v="218"/>
    <d v="2021-10-05T00:00:00"/>
    <x v="3"/>
    <n v="7000127087"/>
    <n v="68"/>
    <x v="2"/>
    <x v="0"/>
    <n v="81.599999999999994"/>
    <n v="5.2899000000000003"/>
    <n v="431.65584000000001"/>
    <x v="8"/>
    <x v="5"/>
    <s v="Linie 22"/>
    <n v="5022"/>
  </r>
  <r>
    <x v="1"/>
    <x v="0"/>
    <n v="57000606"/>
    <x v="219"/>
    <d v="2021-10-05T00:00:00"/>
    <x v="3"/>
    <n v="7000127091"/>
    <n v="136"/>
    <x v="2"/>
    <x v="0"/>
    <n v="163.19999999999999"/>
    <n v="5.2906000000000004"/>
    <n v="863.42592000000002"/>
    <x v="8"/>
    <x v="5"/>
    <s v="Linie 22"/>
    <n v="5022"/>
  </r>
  <r>
    <x v="1"/>
    <x v="0"/>
    <n v="57000607"/>
    <x v="220"/>
    <d v="2021-10-05T00:00:00"/>
    <x v="3"/>
    <n v="7000127093"/>
    <n v="340"/>
    <x v="2"/>
    <x v="0"/>
    <n v="408"/>
    <n v="5.2908999999999997"/>
    <n v="2158.6871999999998"/>
    <x v="8"/>
    <x v="5"/>
    <s v="Linie 22"/>
    <n v="5022"/>
  </r>
  <r>
    <x v="1"/>
    <x v="0"/>
    <n v="57000610"/>
    <x v="370"/>
    <d v="2021-10-05T00:00:00"/>
    <x v="3"/>
    <n v="7000126207"/>
    <n v="68"/>
    <x v="2"/>
    <x v="0"/>
    <n v="81.599999999999994"/>
    <n v="5.2880000000000003"/>
    <n v="431.50080000000003"/>
    <x v="8"/>
    <x v="5"/>
    <s v="Linie 22"/>
    <n v="5022"/>
  </r>
  <r>
    <x v="1"/>
    <x v="0"/>
    <n v="57000623"/>
    <x v="83"/>
    <d v="2021-10-05T00:00:00"/>
    <x v="3"/>
    <n v="7000126208"/>
    <n v="1768"/>
    <x v="2"/>
    <x v="0"/>
    <n v="2121.6"/>
    <n v="5.2507000000000001"/>
    <n v="11139.885120000001"/>
    <x v="8"/>
    <x v="5"/>
    <s v="Linie 22"/>
    <n v="5022"/>
  </r>
  <r>
    <x v="1"/>
    <x v="0"/>
    <n v="57000716"/>
    <x v="504"/>
    <d v="2021-10-05T00:00:00"/>
    <x v="3"/>
    <n v="7000126440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10-05T00:00:00"/>
    <x v="3"/>
    <n v="7000126441"/>
    <n v="0"/>
    <x v="2"/>
    <x v="2"/>
    <n v="0"/>
    <n v="5.9965999999999999"/>
    <n v="0"/>
    <x v="7"/>
    <x v="4"/>
    <s v="Subunternehmer"/>
    <n v="9999"/>
  </r>
  <r>
    <x v="1"/>
    <x v="0"/>
    <n v="57000733"/>
    <x v="225"/>
    <d v="2021-10-05T00:00:00"/>
    <x v="3"/>
    <n v="7000126499"/>
    <n v="224"/>
    <x v="2"/>
    <x v="2"/>
    <n v="1344"/>
    <n v="27.1694"/>
    <n v="6085.9456"/>
    <x v="7"/>
    <x v="4"/>
    <s v="Subunternehmer"/>
    <n v="9999"/>
  </r>
  <r>
    <x v="1"/>
    <x v="0"/>
    <n v="57000734"/>
    <x v="225"/>
    <d v="2021-10-05T00:00:00"/>
    <x v="3"/>
    <n v="7000126500"/>
    <n v="1008"/>
    <x v="2"/>
    <x v="2"/>
    <n v="6048"/>
    <n v="27.0246"/>
    <n v="27240.7968"/>
    <x v="7"/>
    <x v="4"/>
    <s v="Subunternehmer"/>
    <n v="9999"/>
  </r>
  <r>
    <x v="1"/>
    <x v="0"/>
    <n v="57000735"/>
    <x v="225"/>
    <d v="2021-10-05T00:00:00"/>
    <x v="3"/>
    <n v="7000126501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10-05T00:00:00"/>
    <x v="3"/>
    <n v="7000126502"/>
    <n v="168"/>
    <x v="2"/>
    <x v="2"/>
    <n v="1008"/>
    <n v="27.268599999999999"/>
    <n v="4581.1247999999996"/>
    <x v="7"/>
    <x v="4"/>
    <s v="Subunternehmer"/>
    <n v="9999"/>
  </r>
  <r>
    <x v="1"/>
    <x v="0"/>
    <n v="57000737"/>
    <x v="225"/>
    <d v="2021-10-05T00:00:00"/>
    <x v="3"/>
    <n v="7000126503"/>
    <n v="392"/>
    <x v="2"/>
    <x v="2"/>
    <n v="2352"/>
    <n v="27.060099999999998"/>
    <n v="10607.5592"/>
    <x v="7"/>
    <x v="4"/>
    <s v="Subunternehmer"/>
    <n v="9999"/>
  </r>
  <r>
    <x v="1"/>
    <x v="0"/>
    <n v="58000112"/>
    <x v="226"/>
    <d v="2021-10-05T00:00:00"/>
    <x v="3"/>
    <n v="7000126329"/>
    <n v="808"/>
    <x v="2"/>
    <x v="2"/>
    <n v="1090.8"/>
    <n v="6.6712999999999996"/>
    <n v="5390.4103999999998"/>
    <x v="3"/>
    <x v="1"/>
    <s v="Linie 1"/>
    <n v="5001"/>
  </r>
  <r>
    <x v="1"/>
    <x v="0"/>
    <n v="58000179"/>
    <x v="95"/>
    <d v="2021-10-05T00:00:00"/>
    <x v="3"/>
    <n v="7000126464"/>
    <n v="1728"/>
    <x v="2"/>
    <x v="2"/>
    <n v="6912"/>
    <n v="23.624700000000001"/>
    <n v="40823.481599999999"/>
    <x v="7"/>
    <x v="4"/>
    <s v="Subunternehmer"/>
    <n v="9999"/>
  </r>
  <r>
    <x v="1"/>
    <x v="0"/>
    <n v="58000337"/>
    <x v="386"/>
    <d v="2021-10-05T00:00:00"/>
    <x v="3"/>
    <n v="7000126331"/>
    <n v="524"/>
    <x v="2"/>
    <x v="2"/>
    <n v="707.4"/>
    <n v="6.4288999999999996"/>
    <n v="3368.7435999999998"/>
    <x v="3"/>
    <x v="1"/>
    <s v="Linie 1"/>
    <n v="5001"/>
  </r>
  <r>
    <x v="1"/>
    <x v="0"/>
    <n v="58000338"/>
    <x v="228"/>
    <d v="2021-10-05T00:00:00"/>
    <x v="3"/>
    <n v="7000126332"/>
    <n v="768"/>
    <x v="2"/>
    <x v="2"/>
    <n v="1036.8"/>
    <n v="6.9443999999999999"/>
    <n v="5333.2992000000004"/>
    <x v="3"/>
    <x v="1"/>
    <s v="Linie 1"/>
    <n v="5001"/>
  </r>
  <r>
    <x v="1"/>
    <x v="0"/>
    <n v="58000554"/>
    <x v="389"/>
    <d v="2021-10-05T00:00:00"/>
    <x v="3"/>
    <n v="7000124686"/>
    <n v="5508"/>
    <x v="2"/>
    <x v="2"/>
    <n v="52876.800000000003"/>
    <n v="34.187100000000001"/>
    <n v="188302.54680000001"/>
    <x v="5"/>
    <x v="2"/>
    <s v="Linie 30"/>
    <n v="5030"/>
  </r>
  <r>
    <x v="1"/>
    <x v="0"/>
    <n v="58000609"/>
    <x v="98"/>
    <d v="2021-10-05T00:00:00"/>
    <x v="3"/>
    <n v="7000122593"/>
    <n v="735"/>
    <x v="2"/>
    <x v="2"/>
    <n v="1323"/>
    <n v="10.9306"/>
    <n v="8033.991"/>
    <x v="4"/>
    <x v="1"/>
    <s v="Linie 33"/>
    <n v="5033"/>
  </r>
  <r>
    <x v="1"/>
    <x v="0"/>
    <n v="58000631"/>
    <x v="229"/>
    <d v="2021-10-05T00:00:00"/>
    <x v="3"/>
    <n v="7000126798"/>
    <n v="408"/>
    <x v="2"/>
    <x v="0"/>
    <n v="448.8"/>
    <n v="6.5789999999999997"/>
    <n v="2952.6552000000001"/>
    <x v="8"/>
    <x v="5"/>
    <s v="Linie 20"/>
    <n v="5020"/>
  </r>
  <r>
    <x v="1"/>
    <x v="0"/>
    <n v="58000638"/>
    <x v="391"/>
    <d v="2021-10-05T00:00:00"/>
    <x v="3"/>
    <n v="7000126850"/>
    <n v="136"/>
    <x v="2"/>
    <x v="0"/>
    <n v="134.63999999999999"/>
    <n v="7.7550999999999997"/>
    <n v="1044.1466640000001"/>
    <x v="8"/>
    <x v="5"/>
    <s v="Linie 23"/>
    <n v="5023"/>
  </r>
  <r>
    <x v="1"/>
    <x v="0"/>
    <n v="58000640"/>
    <x v="828"/>
    <d v="2021-10-05T00:00:00"/>
    <x v="3"/>
    <n v="7000126852"/>
    <n v="408"/>
    <x v="2"/>
    <x v="0"/>
    <n v="403.92"/>
    <n v="8.9131"/>
    <n v="3600.1793520000001"/>
    <x v="8"/>
    <x v="5"/>
    <s v="Linie 23"/>
    <n v="5023"/>
  </r>
  <r>
    <x v="1"/>
    <x v="0"/>
    <n v="58000665"/>
    <x v="235"/>
    <d v="2021-10-05T00:00:00"/>
    <x v="3"/>
    <n v="7000126800"/>
    <n v="68"/>
    <x v="2"/>
    <x v="0"/>
    <n v="74.8"/>
    <n v="6.5829000000000004"/>
    <n v="492.40091999999999"/>
    <x v="8"/>
    <x v="5"/>
    <s v="Linie 20"/>
    <n v="5020"/>
  </r>
  <r>
    <x v="1"/>
    <x v="0"/>
    <n v="58000678"/>
    <x v="237"/>
    <d v="2021-10-05T00:00:00"/>
    <x v="3"/>
    <n v="7000126801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10-05T00:00:00"/>
    <x v="3"/>
    <n v="7000126857"/>
    <n v="68"/>
    <x v="2"/>
    <x v="0"/>
    <n v="67.319999999999993"/>
    <n v="8.9092000000000002"/>
    <n v="599.76734399999998"/>
    <x v="8"/>
    <x v="5"/>
    <s v="Linie 23"/>
    <n v="5023"/>
  </r>
  <r>
    <x v="1"/>
    <x v="0"/>
    <n v="58000685"/>
    <x v="240"/>
    <d v="2021-10-05T00:00:00"/>
    <x v="3"/>
    <n v="7000126944"/>
    <n v="68"/>
    <x v="2"/>
    <x v="0"/>
    <n v="67.319999999999993"/>
    <n v="7.5054999999999996"/>
    <n v="505.27026000000001"/>
    <x v="8"/>
    <x v="5"/>
    <s v="Linie 21"/>
    <n v="5021"/>
  </r>
  <r>
    <x v="1"/>
    <x v="0"/>
    <n v="58000689"/>
    <x v="395"/>
    <d v="2021-10-05T00:00:00"/>
    <x v="3"/>
    <n v="7000126802"/>
    <n v="68"/>
    <x v="2"/>
    <x v="0"/>
    <n v="74.8"/>
    <n v="6.5807000000000002"/>
    <n v="492.23635999999999"/>
    <x v="8"/>
    <x v="5"/>
    <s v="Linie 20"/>
    <n v="5020"/>
  </r>
  <r>
    <x v="1"/>
    <x v="0"/>
    <n v="58000698"/>
    <x v="243"/>
    <d v="2021-10-05T00:00:00"/>
    <x v="3"/>
    <n v="7000126860"/>
    <n v="68"/>
    <x v="2"/>
    <x v="0"/>
    <n v="67.319999999999993"/>
    <n v="8.9067000000000007"/>
    <n v="599.59904400000005"/>
    <x v="8"/>
    <x v="5"/>
    <s v="Linie 23"/>
    <n v="5023"/>
  </r>
  <r>
    <x v="1"/>
    <x v="0"/>
    <n v="58000703"/>
    <x v="398"/>
    <d v="2021-10-05T00:00:00"/>
    <x v="3"/>
    <n v="7000126804"/>
    <n v="204"/>
    <x v="2"/>
    <x v="0"/>
    <n v="224.4"/>
    <n v="6.5829000000000004"/>
    <n v="1477.2027599999999"/>
    <x v="8"/>
    <x v="5"/>
    <s v="Linie 20"/>
    <n v="5020"/>
  </r>
  <r>
    <x v="1"/>
    <x v="0"/>
    <n v="58000716"/>
    <x v="247"/>
    <d v="2021-10-05T00:00:00"/>
    <x v="3"/>
    <n v="7000126806"/>
    <n v="34"/>
    <x v="2"/>
    <x v="0"/>
    <n v="37.4"/>
    <n v="6.5819999999999999"/>
    <n v="246.16679999999999"/>
    <x v="8"/>
    <x v="5"/>
    <s v="Linie 20"/>
    <n v="5020"/>
  </r>
  <r>
    <x v="1"/>
    <x v="0"/>
    <n v="58000722"/>
    <x v="401"/>
    <d v="2021-10-05T00:00:00"/>
    <x v="3"/>
    <n v="7000126862"/>
    <n v="68"/>
    <x v="2"/>
    <x v="0"/>
    <n v="67.319999999999993"/>
    <n v="7.7413999999999996"/>
    <n v="521.15104799999995"/>
    <x v="8"/>
    <x v="5"/>
    <s v="Linie 23"/>
    <n v="5023"/>
  </r>
  <r>
    <x v="1"/>
    <x v="0"/>
    <n v="58000724"/>
    <x v="750"/>
    <d v="2021-10-05T00:00:00"/>
    <x v="3"/>
    <n v="7000126864"/>
    <n v="68"/>
    <x v="2"/>
    <x v="0"/>
    <n v="67.319999999999993"/>
    <n v="8.9121000000000006"/>
    <n v="599.96257200000002"/>
    <x v="8"/>
    <x v="5"/>
    <s v="Linie 23"/>
    <n v="5023"/>
  </r>
  <r>
    <x v="1"/>
    <x v="0"/>
    <n v="58000730"/>
    <x v="250"/>
    <d v="2021-10-05T00:00:00"/>
    <x v="3"/>
    <n v="7000126808"/>
    <n v="272"/>
    <x v="2"/>
    <x v="0"/>
    <n v="299.2"/>
    <n v="6.5758000000000001"/>
    <n v="1967.47936"/>
    <x v="8"/>
    <x v="5"/>
    <s v="Linie 20"/>
    <n v="5020"/>
  </r>
  <r>
    <x v="1"/>
    <x v="0"/>
    <n v="58000734"/>
    <x v="100"/>
    <d v="2021-10-05T00:00:00"/>
    <x v="3"/>
    <n v="7000126950"/>
    <n v="68"/>
    <x v="2"/>
    <x v="0"/>
    <n v="67.319999999999993"/>
    <n v="7.4071999999999996"/>
    <n v="498.65270400000003"/>
    <x v="8"/>
    <x v="5"/>
    <s v="Linie 21"/>
    <n v="5021"/>
  </r>
  <r>
    <x v="1"/>
    <x v="0"/>
    <n v="58000734"/>
    <x v="100"/>
    <d v="2021-10-05T00:00:00"/>
    <x v="3"/>
    <n v="7000126951"/>
    <n v="68"/>
    <x v="2"/>
    <x v="0"/>
    <n v="67.319999999999993"/>
    <n v="7.4071999999999996"/>
    <n v="498.65270400000003"/>
    <x v="8"/>
    <x v="5"/>
    <s v="Linie 21"/>
    <n v="5021"/>
  </r>
  <r>
    <x v="1"/>
    <x v="0"/>
    <n v="58000735"/>
    <x v="829"/>
    <d v="2021-10-05T00:00:00"/>
    <x v="3"/>
    <n v="7000126866"/>
    <n v="136"/>
    <x v="2"/>
    <x v="0"/>
    <n v="134.63999999999999"/>
    <n v="7.7487000000000004"/>
    <n v="1043.2849679999999"/>
    <x v="8"/>
    <x v="5"/>
    <s v="Linie 23"/>
    <n v="5023"/>
  </r>
  <r>
    <x v="1"/>
    <x v="0"/>
    <n v="58000737"/>
    <x v="751"/>
    <d v="2021-10-05T00:00:00"/>
    <x v="3"/>
    <n v="7000126870"/>
    <n v="136"/>
    <x v="2"/>
    <x v="0"/>
    <n v="134.63999999999999"/>
    <n v="8.9164999999999992"/>
    <n v="1200.51756"/>
    <x v="8"/>
    <x v="5"/>
    <s v="Linie 23"/>
    <n v="5023"/>
  </r>
  <r>
    <x v="1"/>
    <x v="0"/>
    <n v="58000740"/>
    <x v="251"/>
    <d v="2021-10-05T00:00:00"/>
    <x v="3"/>
    <n v="7000126952"/>
    <n v="204"/>
    <x v="2"/>
    <x v="0"/>
    <n v="201.96"/>
    <n v="7.5030000000000001"/>
    <n v="1515.3058799999999"/>
    <x v="8"/>
    <x v="5"/>
    <s v="Linie 21"/>
    <n v="5021"/>
  </r>
  <r>
    <x v="1"/>
    <x v="0"/>
    <n v="58000748"/>
    <x v="402"/>
    <d v="2021-10-05T00:00:00"/>
    <x v="3"/>
    <n v="7000126876"/>
    <n v="68"/>
    <x v="2"/>
    <x v="0"/>
    <n v="67.319999999999993"/>
    <n v="8.9092000000000002"/>
    <n v="599.76734399999998"/>
    <x v="8"/>
    <x v="5"/>
    <s v="Linie 23"/>
    <n v="5023"/>
  </r>
  <r>
    <x v="1"/>
    <x v="0"/>
    <n v="58000760"/>
    <x v="404"/>
    <d v="2021-10-05T00:00:00"/>
    <x v="3"/>
    <n v="7000125607"/>
    <n v="68"/>
    <x v="2"/>
    <x v="0"/>
    <n v="67.319999999999993"/>
    <n v="7.7198000000000002"/>
    <n v="519.69693600000005"/>
    <x v="8"/>
    <x v="5"/>
    <s v="Linie 23"/>
    <n v="5023"/>
  </r>
  <r>
    <x v="1"/>
    <x v="0"/>
    <n v="58000762"/>
    <x v="405"/>
    <d v="2021-10-05T00:00:00"/>
    <x v="3"/>
    <n v="7000126880"/>
    <n v="34"/>
    <x v="2"/>
    <x v="0"/>
    <n v="33.659999999999997"/>
    <n v="8.8826999999999998"/>
    <n v="298.99168200000003"/>
    <x v="8"/>
    <x v="5"/>
    <s v="Linie 23"/>
    <n v="5023"/>
  </r>
  <r>
    <x v="1"/>
    <x v="0"/>
    <n v="58000774"/>
    <x v="407"/>
    <d v="2021-10-05T00:00:00"/>
    <x v="3"/>
    <n v="7000126811"/>
    <n v="68"/>
    <x v="2"/>
    <x v="0"/>
    <n v="74.8"/>
    <n v="6.5792000000000002"/>
    <n v="492.12416000000002"/>
    <x v="8"/>
    <x v="5"/>
    <s v="Linie 20"/>
    <n v="5020"/>
  </r>
  <r>
    <x v="1"/>
    <x v="0"/>
    <n v="58000813"/>
    <x v="408"/>
    <d v="2021-10-05T00:00:00"/>
    <x v="3"/>
    <n v="7000125467"/>
    <n v="336"/>
    <x v="2"/>
    <x v="2"/>
    <n v="1182.72"/>
    <n v="16.450299999999999"/>
    <n v="5527.3008"/>
    <x v="7"/>
    <x v="4"/>
    <s v="Subunternehmer"/>
    <n v="9999"/>
  </r>
  <r>
    <x v="1"/>
    <x v="0"/>
    <n v="58000833"/>
    <x v="920"/>
    <d v="2021-10-05T00:00:00"/>
    <x v="3"/>
    <n v="7000126812"/>
    <n v="850"/>
    <x v="2"/>
    <x v="0"/>
    <n v="841.5"/>
    <n v="7.9766000000000004"/>
    <n v="6712.3089"/>
    <x v="8"/>
    <x v="5"/>
    <s v="Linie 20"/>
    <n v="5020"/>
  </r>
  <r>
    <x v="1"/>
    <x v="0"/>
    <n v="58000843"/>
    <x v="573"/>
    <d v="2021-10-05T00:00:00"/>
    <x v="3"/>
    <n v="7000126888"/>
    <n v="2686"/>
    <x v="2"/>
    <x v="0"/>
    <n v="2659.14"/>
    <n v="8.8459000000000003"/>
    <n v="23522.486526000001"/>
    <x v="8"/>
    <x v="5"/>
    <s v="Linie 23"/>
    <n v="5023"/>
  </r>
  <r>
    <x v="1"/>
    <x v="0"/>
    <n v="58000845"/>
    <x v="596"/>
    <d v="2021-10-05T00:00:00"/>
    <x v="3"/>
    <n v="7000126596"/>
    <n v="2276"/>
    <x v="2"/>
    <x v="0"/>
    <n v="2276"/>
    <n v="9.4031000000000002"/>
    <n v="21401.455600000001"/>
    <x v="8"/>
    <x v="5"/>
    <s v="Linie 22"/>
    <n v="5022"/>
  </r>
  <r>
    <x v="1"/>
    <x v="0"/>
    <n v="58000847"/>
    <x v="597"/>
    <d v="2021-10-05T00:00:00"/>
    <x v="3"/>
    <n v="7000126677"/>
    <n v="1530"/>
    <x v="2"/>
    <x v="0"/>
    <n v="1514.7"/>
    <n v="8.0831999999999997"/>
    <n v="12243.62304"/>
    <x v="8"/>
    <x v="5"/>
    <s v="Linie 29"/>
    <n v="5029"/>
  </r>
  <r>
    <x v="1"/>
    <x v="0"/>
    <n v="58000851"/>
    <x v="646"/>
    <d v="2021-10-05T00:00:00"/>
    <x v="3"/>
    <n v="7000126816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10-05T00:00:00"/>
    <x v="3"/>
    <n v="7000126817"/>
    <n v="476"/>
    <x v="2"/>
    <x v="0"/>
    <n v="523.6"/>
    <n v="6.5780000000000003"/>
    <n v="3444.2408"/>
    <x v="8"/>
    <x v="5"/>
    <s v="Linie 20"/>
    <n v="5020"/>
  </r>
  <r>
    <x v="1"/>
    <x v="0"/>
    <n v="58000861"/>
    <x v="410"/>
    <d v="2021-10-05T00:00:00"/>
    <x v="3"/>
    <n v="7000126890"/>
    <n v="204"/>
    <x v="2"/>
    <x v="0"/>
    <n v="201.96"/>
    <n v="7.7413999999999996"/>
    <n v="1563.4531440000001"/>
    <x v="8"/>
    <x v="5"/>
    <s v="Linie 23"/>
    <n v="5023"/>
  </r>
  <r>
    <x v="1"/>
    <x v="0"/>
    <n v="58000875"/>
    <x v="264"/>
    <d v="2021-10-05T00:00:00"/>
    <x v="3"/>
    <n v="7000126428"/>
    <n v="0"/>
    <x v="2"/>
    <x v="2"/>
    <n v="0"/>
    <n v="22.799299999999999"/>
    <n v="0"/>
    <x v="7"/>
    <x v="4"/>
    <s v="Subunternehmer"/>
    <n v="9999"/>
  </r>
  <r>
    <x v="1"/>
    <x v="0"/>
    <n v="58000883"/>
    <x v="754"/>
    <d v="2021-10-05T00:00:00"/>
    <x v="3"/>
    <n v="7000126894"/>
    <n v="340"/>
    <x v="2"/>
    <x v="0"/>
    <n v="336.6"/>
    <n v="8.9116"/>
    <n v="2999.6445600000002"/>
    <x v="8"/>
    <x v="5"/>
    <s v="Linie 23"/>
    <n v="5023"/>
  </r>
  <r>
    <x v="1"/>
    <x v="0"/>
    <n v="58000885"/>
    <x v="265"/>
    <d v="2021-10-05T00:00:00"/>
    <x v="3"/>
    <n v="7000126821"/>
    <n v="578"/>
    <x v="2"/>
    <x v="0"/>
    <n v="635.79999999999995"/>
    <n v="6.5925000000000002"/>
    <n v="4191.5114999999996"/>
    <x v="8"/>
    <x v="5"/>
    <s v="Linie 20"/>
    <n v="5020"/>
  </r>
  <r>
    <x v="1"/>
    <x v="0"/>
    <n v="58000890"/>
    <x v="598"/>
    <d v="2021-10-05T00:00:00"/>
    <x v="3"/>
    <n v="7000126897"/>
    <n v="544"/>
    <x v="2"/>
    <x v="0"/>
    <n v="538.55999999999995"/>
    <n v="8.9067000000000007"/>
    <n v="4796.7923520000004"/>
    <x v="8"/>
    <x v="5"/>
    <s v="Linie 23"/>
    <n v="5023"/>
  </r>
  <r>
    <x v="1"/>
    <x v="0"/>
    <n v="58000893"/>
    <x v="267"/>
    <d v="2021-10-05T00:00:00"/>
    <x v="3"/>
    <n v="7000126825"/>
    <n v="1496"/>
    <x v="2"/>
    <x v="0"/>
    <n v="1645.6"/>
    <n v="6.5758000000000001"/>
    <n v="10821.136479999999"/>
    <x v="8"/>
    <x v="5"/>
    <s v="Linie 20"/>
    <n v="5020"/>
  </r>
  <r>
    <x v="1"/>
    <x v="0"/>
    <n v="58000896"/>
    <x v="865"/>
    <d v="2021-10-05T00:00:00"/>
    <x v="3"/>
    <n v="7000126965"/>
    <n v="748"/>
    <x v="2"/>
    <x v="0"/>
    <n v="740.52"/>
    <n v="7.5039999999999996"/>
    <n v="5556.8620799999999"/>
    <x v="8"/>
    <x v="5"/>
    <s v="Linie 21"/>
    <n v="5021"/>
  </r>
  <r>
    <x v="1"/>
    <x v="0"/>
    <n v="58000904"/>
    <x v="268"/>
    <d v="2021-10-05T00:00:00"/>
    <x v="3"/>
    <n v="7000126967"/>
    <n v="238"/>
    <x v="2"/>
    <x v="0"/>
    <n v="235.62"/>
    <n v="7.5054999999999996"/>
    <n v="1768.4459099999999"/>
    <x v="8"/>
    <x v="5"/>
    <s v="Linie 21"/>
    <n v="5021"/>
  </r>
  <r>
    <x v="1"/>
    <x v="0"/>
    <n v="58000906"/>
    <x v="867"/>
    <d v="2021-10-05T00:00:00"/>
    <x v="3"/>
    <n v="7000126969"/>
    <n v="204"/>
    <x v="2"/>
    <x v="0"/>
    <n v="201.96"/>
    <n v="7.5088999999999997"/>
    <n v="1516.4974440000001"/>
    <x v="8"/>
    <x v="5"/>
    <s v="Linie 21"/>
    <n v="5021"/>
  </r>
  <r>
    <x v="1"/>
    <x v="0"/>
    <n v="58000922"/>
    <x v="832"/>
    <d v="2021-10-05T00:00:00"/>
    <x v="3"/>
    <n v="7000124916"/>
    <n v="252"/>
    <x v="2"/>
    <x v="2"/>
    <n v="2419.1999999999998"/>
    <n v="34.914900000000003"/>
    <n v="8798.5547999999999"/>
    <x v="7"/>
    <x v="4"/>
    <s v="Subunternehmer"/>
    <n v="9999"/>
  </r>
  <r>
    <x v="1"/>
    <x v="0"/>
    <n v="58000927"/>
    <x v="575"/>
    <d v="2021-10-05T00:00:00"/>
    <x v="3"/>
    <n v="7000126137"/>
    <n v="1105"/>
    <x v="2"/>
    <x v="0"/>
    <n v="1093.95"/>
    <n v="7.3616999999999999"/>
    <n v="8053.3317150000003"/>
    <x v="8"/>
    <x v="5"/>
    <s v="Linie 21"/>
    <n v="5021"/>
  </r>
  <r>
    <x v="1"/>
    <x v="0"/>
    <n v="58000927"/>
    <x v="575"/>
    <d v="2021-10-05T00:00:00"/>
    <x v="3"/>
    <n v="7000126974"/>
    <n v="425"/>
    <x v="2"/>
    <x v="0"/>
    <n v="420.75"/>
    <n v="7.3616999999999999"/>
    <n v="3097.4352749999998"/>
    <x v="8"/>
    <x v="5"/>
    <s v="Linie 21"/>
    <n v="5021"/>
  </r>
  <r>
    <x v="1"/>
    <x v="0"/>
    <n v="58000928"/>
    <x v="106"/>
    <d v="2021-10-05T00:00:00"/>
    <x v="3"/>
    <n v="7000126976"/>
    <n v="136"/>
    <x v="2"/>
    <x v="0"/>
    <n v="134.63999999999999"/>
    <n v="7.3989000000000003"/>
    <n v="996.18789600000002"/>
    <x v="8"/>
    <x v="5"/>
    <s v="Linie 21"/>
    <n v="5021"/>
  </r>
  <r>
    <x v="1"/>
    <x v="0"/>
    <n v="58000929"/>
    <x v="107"/>
    <d v="2021-10-05T00:00:00"/>
    <x v="3"/>
    <n v="7000126977"/>
    <n v="238"/>
    <x v="2"/>
    <x v="0"/>
    <n v="235.62"/>
    <n v="7.4116"/>
    <n v="1746.3211920000001"/>
    <x v="8"/>
    <x v="5"/>
    <s v="Linie 21"/>
    <n v="5021"/>
  </r>
  <r>
    <x v="1"/>
    <x v="0"/>
    <n v="58000931"/>
    <x v="108"/>
    <d v="2021-10-05T00:00:00"/>
    <x v="3"/>
    <n v="7000126978"/>
    <n v="68"/>
    <x v="2"/>
    <x v="0"/>
    <n v="67.319999999999993"/>
    <n v="7.4097"/>
    <n v="498.82100400000002"/>
    <x v="8"/>
    <x v="5"/>
    <s v="Linie 21"/>
    <n v="5021"/>
  </r>
  <r>
    <x v="1"/>
    <x v="0"/>
    <n v="58000940"/>
    <x v="414"/>
    <d v="2021-10-05T00:00:00"/>
    <x v="3"/>
    <n v="7000126829"/>
    <n v="34"/>
    <x v="2"/>
    <x v="0"/>
    <n v="37.4"/>
    <n v="6.5814000000000004"/>
    <n v="246.14436000000001"/>
    <x v="8"/>
    <x v="5"/>
    <s v="Linie 20"/>
    <n v="5020"/>
  </r>
  <r>
    <x v="1"/>
    <x v="0"/>
    <n v="58000947"/>
    <x v="273"/>
    <d v="2021-10-05T00:00:00"/>
    <x v="3"/>
    <n v="7000126830"/>
    <n v="68"/>
    <x v="2"/>
    <x v="0"/>
    <n v="74.8"/>
    <n v="6.5768000000000004"/>
    <n v="491.94463999999999"/>
    <x v="8"/>
    <x v="5"/>
    <s v="Linie 20"/>
    <n v="5020"/>
  </r>
  <r>
    <x v="1"/>
    <x v="0"/>
    <n v="58000954"/>
    <x v="577"/>
    <d v="2021-10-05T00:00:00"/>
    <x v="3"/>
    <n v="7000126982"/>
    <n v="68"/>
    <x v="2"/>
    <x v="0"/>
    <n v="67.319999999999993"/>
    <n v="7.4071999999999996"/>
    <n v="498.65270400000003"/>
    <x v="8"/>
    <x v="5"/>
    <s v="Linie 21"/>
    <n v="5021"/>
  </r>
  <r>
    <x v="1"/>
    <x v="0"/>
    <n v="58000958"/>
    <x v="833"/>
    <d v="2021-10-05T00:00:00"/>
    <x v="3"/>
    <n v="7000126909"/>
    <n v="68"/>
    <x v="2"/>
    <x v="0"/>
    <n v="67.319999999999993"/>
    <n v="8.9067000000000007"/>
    <n v="599.59904400000005"/>
    <x v="8"/>
    <x v="5"/>
    <s v="Linie 23"/>
    <n v="5023"/>
  </r>
  <r>
    <x v="1"/>
    <x v="0"/>
    <n v="58000960"/>
    <x v="276"/>
    <d v="2021-10-05T00:00:00"/>
    <x v="3"/>
    <n v="7000126831"/>
    <n v="136"/>
    <x v="2"/>
    <x v="0"/>
    <n v="149.6"/>
    <n v="6.5747999999999998"/>
    <n v="983.59007999999994"/>
    <x v="8"/>
    <x v="5"/>
    <s v="Linie 20"/>
    <n v="5020"/>
  </r>
  <r>
    <x v="1"/>
    <x v="0"/>
    <n v="58000963"/>
    <x v="109"/>
    <d v="2021-10-05T00:00:00"/>
    <x v="3"/>
    <n v="7000126984"/>
    <n v="136"/>
    <x v="2"/>
    <x v="0"/>
    <n v="134.63999999999999"/>
    <n v="7.4051999999999998"/>
    <n v="997.03612799999996"/>
    <x v="8"/>
    <x v="5"/>
    <s v="Linie 21"/>
    <n v="5021"/>
  </r>
  <r>
    <x v="1"/>
    <x v="0"/>
    <n v="58000970"/>
    <x v="712"/>
    <d v="2021-10-05T00:00:00"/>
    <x v="3"/>
    <n v="7000125444"/>
    <n v="634"/>
    <x v="2"/>
    <x v="2"/>
    <n v="0"/>
    <n v="17.213799999999999"/>
    <n v="10913.549199999999"/>
    <x v="7"/>
    <x v="4"/>
    <s v="Subunternehmer"/>
    <n v="9999"/>
  </r>
  <r>
    <x v="1"/>
    <x v="0"/>
    <n v="58000971"/>
    <x v="278"/>
    <d v="2021-10-05T00:00:00"/>
    <x v="3"/>
    <n v="7000126832"/>
    <n v="170"/>
    <x v="2"/>
    <x v="0"/>
    <n v="187"/>
    <n v="6.6104000000000003"/>
    <n v="1236.1448"/>
    <x v="8"/>
    <x v="5"/>
    <s v="Linie 20"/>
    <n v="5020"/>
  </r>
  <r>
    <x v="1"/>
    <x v="0"/>
    <n v="58000984"/>
    <x v="418"/>
    <d v="2021-10-05T00:00:00"/>
    <x v="3"/>
    <n v="7000126833"/>
    <n v="68"/>
    <x v="2"/>
    <x v="0"/>
    <n v="74.8"/>
    <n v="6.5829000000000004"/>
    <n v="492.40091999999999"/>
    <x v="8"/>
    <x v="5"/>
    <s v="Linie 20"/>
    <n v="5020"/>
  </r>
  <r>
    <x v="1"/>
    <x v="0"/>
    <n v="58000987"/>
    <x v="578"/>
    <d v="2021-10-05T00:00:00"/>
    <x v="3"/>
    <n v="7000126988"/>
    <n v="68"/>
    <x v="2"/>
    <x v="0"/>
    <n v="67.319999999999993"/>
    <n v="7.4116"/>
    <n v="498.94891200000001"/>
    <x v="8"/>
    <x v="5"/>
    <s v="Linie 21"/>
    <n v="5021"/>
  </r>
  <r>
    <x v="1"/>
    <x v="0"/>
    <n v="58000993"/>
    <x v="419"/>
    <d v="2021-10-05T00:00:00"/>
    <x v="3"/>
    <n v="7000126916"/>
    <n v="68"/>
    <x v="2"/>
    <x v="0"/>
    <n v="67.319999999999993"/>
    <n v="8.9110999999999994"/>
    <n v="599.89525200000003"/>
    <x v="8"/>
    <x v="5"/>
    <s v="Linie 23"/>
    <n v="5023"/>
  </r>
  <r>
    <x v="1"/>
    <x v="0"/>
    <n v="58000996"/>
    <x v="420"/>
    <d v="2021-10-05T00:00:00"/>
    <x v="3"/>
    <n v="7000126835"/>
    <n v="272"/>
    <x v="2"/>
    <x v="0"/>
    <n v="299.2"/>
    <n v="6.5730000000000004"/>
    <n v="1966.6415999999999"/>
    <x v="8"/>
    <x v="5"/>
    <s v="Linie 20"/>
    <n v="5020"/>
  </r>
  <r>
    <x v="1"/>
    <x v="0"/>
    <n v="58001001"/>
    <x v="110"/>
    <d v="2021-10-05T00:00:00"/>
    <x v="3"/>
    <n v="7000126145"/>
    <n v="68"/>
    <x v="2"/>
    <x v="0"/>
    <n v="67.319999999999993"/>
    <n v="7.4090999999999996"/>
    <n v="498.78061200000002"/>
    <x v="8"/>
    <x v="5"/>
    <s v="Linie 21"/>
    <n v="5021"/>
  </r>
  <r>
    <x v="1"/>
    <x v="0"/>
    <n v="58001001"/>
    <x v="110"/>
    <d v="2021-10-05T00:00:00"/>
    <x v="3"/>
    <n v="7000126994"/>
    <n v="68"/>
    <x v="2"/>
    <x v="0"/>
    <n v="67.319999999999993"/>
    <n v="7.4090999999999996"/>
    <n v="498.78061200000002"/>
    <x v="8"/>
    <x v="5"/>
    <s v="Linie 21"/>
    <n v="5021"/>
  </r>
  <r>
    <x v="1"/>
    <x v="0"/>
    <n v="58001001"/>
    <x v="110"/>
    <d v="2021-10-05T00:00:00"/>
    <x v="3"/>
    <n v="7000126995"/>
    <n v="136"/>
    <x v="2"/>
    <x v="0"/>
    <n v="134.63999999999999"/>
    <n v="7.4090999999999996"/>
    <n v="997.56122400000004"/>
    <x v="8"/>
    <x v="5"/>
    <s v="Linie 21"/>
    <n v="5021"/>
  </r>
  <r>
    <x v="1"/>
    <x v="0"/>
    <n v="58001009"/>
    <x v="579"/>
    <d v="2021-10-05T00:00:00"/>
    <x v="3"/>
    <n v="7000126595"/>
    <n v="765"/>
    <x v="2"/>
    <x v="0"/>
    <n v="765"/>
    <n v="8.0266999999999999"/>
    <n v="6140.4255000000003"/>
    <x v="8"/>
    <x v="5"/>
    <s v="Linie 22"/>
    <n v="5022"/>
  </r>
  <r>
    <x v="1"/>
    <x v="0"/>
    <n v="58001015"/>
    <x v="280"/>
    <d v="2021-10-05T00:00:00"/>
    <x v="3"/>
    <n v="7000126839"/>
    <n v="408"/>
    <x v="2"/>
    <x v="0"/>
    <n v="448.8"/>
    <n v="6.5904999999999996"/>
    <n v="2957.8164000000002"/>
    <x v="8"/>
    <x v="5"/>
    <s v="Linie 20"/>
    <n v="5020"/>
  </r>
  <r>
    <x v="1"/>
    <x v="0"/>
    <n v="58001018"/>
    <x v="838"/>
    <d v="2021-10-05T00:00:00"/>
    <x v="3"/>
    <n v="7000126918"/>
    <n v="272"/>
    <x v="2"/>
    <x v="0"/>
    <n v="269.27999999999997"/>
    <n v="8.9067000000000007"/>
    <n v="2398.3961760000002"/>
    <x v="8"/>
    <x v="5"/>
    <s v="Linie 23"/>
    <n v="5023"/>
  </r>
  <r>
    <x v="1"/>
    <x v="0"/>
    <n v="58001029"/>
    <x v="424"/>
    <d v="2021-10-05T00:00:00"/>
    <x v="3"/>
    <n v="7000126840"/>
    <n v="68"/>
    <x v="2"/>
    <x v="0"/>
    <n v="74.8"/>
    <n v="6.5814000000000004"/>
    <n v="492.28872000000001"/>
    <x v="8"/>
    <x v="5"/>
    <s v="Linie 20"/>
    <n v="5020"/>
  </r>
  <r>
    <x v="1"/>
    <x v="0"/>
    <n v="58001071"/>
    <x v="432"/>
    <d v="2021-10-05T00:00:00"/>
    <x v="3"/>
    <n v="7000123664"/>
    <n v="510"/>
    <x v="2"/>
    <x v="0"/>
    <n v="663"/>
    <n v="7.1657999999999999"/>
    <n v="4750.9254000000001"/>
    <x v="4"/>
    <x v="1"/>
    <s v="Linie 36"/>
    <n v="5036"/>
  </r>
  <r>
    <x v="1"/>
    <x v="0"/>
    <n v="58001096"/>
    <x v="841"/>
    <d v="2021-10-05T00:00:00"/>
    <x v="3"/>
    <n v="7000126924"/>
    <n v="68"/>
    <x v="2"/>
    <x v="0"/>
    <n v="65.28"/>
    <n v="9.1835000000000004"/>
    <n v="599.49887999999999"/>
    <x v="8"/>
    <x v="5"/>
    <s v="Linie 23"/>
    <n v="5023"/>
  </r>
  <r>
    <x v="1"/>
    <x v="0"/>
    <n v="58001109"/>
    <x v="115"/>
    <d v="2021-10-05T00:00:00"/>
    <x v="3"/>
    <n v="7000127026"/>
    <n v="68"/>
    <x v="2"/>
    <x v="0"/>
    <n v="67.319999999999993"/>
    <n v="7.4082999999999997"/>
    <n v="498.72675600000002"/>
    <x v="8"/>
    <x v="5"/>
    <s v="Linie 21"/>
    <n v="5021"/>
  </r>
  <r>
    <x v="1"/>
    <x v="0"/>
    <n v="58001117"/>
    <x v="601"/>
    <d v="2021-10-05T00:00:00"/>
    <x v="3"/>
    <n v="7000125686"/>
    <n v="34"/>
    <x v="2"/>
    <x v="0"/>
    <n v="34"/>
    <n v="9.4724000000000004"/>
    <n v="322.0616"/>
    <x v="8"/>
    <x v="5"/>
    <s v="Linie 22"/>
    <n v="5022"/>
  </r>
  <r>
    <x v="1"/>
    <x v="0"/>
    <n v="58001118"/>
    <x v="287"/>
    <d v="2021-10-05T00:00:00"/>
    <x v="3"/>
    <n v="7000126928"/>
    <n v="34"/>
    <x v="2"/>
    <x v="0"/>
    <n v="33.659999999999997"/>
    <n v="8.9077999999999999"/>
    <n v="299.83654799999999"/>
    <x v="8"/>
    <x v="5"/>
    <s v="Linie 23"/>
    <n v="5023"/>
  </r>
  <r>
    <x v="1"/>
    <x v="0"/>
    <n v="58001121"/>
    <x v="438"/>
    <d v="2021-10-05T00:00:00"/>
    <x v="3"/>
    <n v="7000126845"/>
    <n v="34"/>
    <x v="2"/>
    <x v="0"/>
    <n v="37.4"/>
    <n v="6.5814000000000004"/>
    <n v="246.14436000000001"/>
    <x v="8"/>
    <x v="5"/>
    <s v="Linie 20"/>
    <n v="5020"/>
  </r>
  <r>
    <x v="1"/>
    <x v="0"/>
    <n v="58001136"/>
    <x v="1023"/>
    <d v="2021-10-05T00:00:00"/>
    <x v="3"/>
    <n v="7000127035"/>
    <n v="34"/>
    <x v="2"/>
    <x v="0"/>
    <n v="33.659999999999997"/>
    <n v="7.4097"/>
    <n v="249.41050200000001"/>
    <x v="8"/>
    <x v="5"/>
    <s v="Linie 21"/>
    <n v="5021"/>
  </r>
  <r>
    <x v="1"/>
    <x v="0"/>
    <n v="58001140"/>
    <x v="116"/>
    <d v="2021-10-05T00:00:00"/>
    <x v="3"/>
    <n v="7000127039"/>
    <n v="68"/>
    <x v="2"/>
    <x v="0"/>
    <n v="67.319999999999993"/>
    <n v="7.4420999999999999"/>
    <n v="501.00217199999997"/>
    <x v="8"/>
    <x v="5"/>
    <s v="Linie 21"/>
    <n v="5021"/>
  </r>
  <r>
    <x v="1"/>
    <x v="0"/>
    <n v="58001144"/>
    <x v="118"/>
    <d v="2021-10-05T00:00:00"/>
    <x v="3"/>
    <n v="7000123669"/>
    <n v="510"/>
    <x v="2"/>
    <x v="0"/>
    <n v="663"/>
    <n v="9.2195"/>
    <n v="6112.5285000000003"/>
    <x v="4"/>
    <x v="1"/>
    <s v="Linie 36"/>
    <n v="5036"/>
  </r>
  <r>
    <x v="1"/>
    <x v="0"/>
    <n v="58001155"/>
    <x v="289"/>
    <d v="2021-10-05T00:00:00"/>
    <x v="3"/>
    <n v="7000123672"/>
    <n v="680"/>
    <x v="2"/>
    <x v="0"/>
    <n v="884"/>
    <n v="6.9748000000000001"/>
    <n v="6165.7232000000004"/>
    <x v="4"/>
    <x v="1"/>
    <s v="Linie 36"/>
    <n v="5036"/>
  </r>
  <r>
    <x v="1"/>
    <x v="0"/>
    <n v="59500020"/>
    <x v="658"/>
    <d v="2021-10-05T00:00:00"/>
    <x v="3"/>
    <n v="7000127059"/>
    <n v="923"/>
    <x v="0"/>
    <x v="0"/>
    <n v="923"/>
    <n v="2.5"/>
    <n v="2307.5"/>
    <x v="0"/>
    <x v="0"/>
    <s v="Vacumierung"/>
    <n v="5902"/>
  </r>
  <r>
    <x v="1"/>
    <x v="0"/>
    <n v="59500024"/>
    <x v="659"/>
    <d v="2021-10-05T00:00:00"/>
    <x v="3"/>
    <n v="7000127060"/>
    <n v="806"/>
    <x v="0"/>
    <x v="0"/>
    <n v="806"/>
    <n v="2.3342999999999998"/>
    <n v="1881.4458"/>
    <x v="0"/>
    <x v="0"/>
    <s v="Vacumierung"/>
    <n v="5902"/>
  </r>
  <r>
    <x v="1"/>
    <x v="0"/>
    <n v="59500041"/>
    <x v="660"/>
    <d v="2021-10-05T00:00:00"/>
    <x v="3"/>
    <n v="7000127220"/>
    <n v="969"/>
    <x v="0"/>
    <x v="0"/>
    <n v="969"/>
    <n v="2.3342999999999998"/>
    <n v="2261.9367000000002"/>
    <x v="0"/>
    <x v="0"/>
    <s v="Vacumierung"/>
    <n v="5902"/>
  </r>
  <r>
    <x v="1"/>
    <x v="0"/>
    <n v="59500054"/>
    <x v="661"/>
    <d v="2021-10-05T00:00:00"/>
    <x v="3"/>
    <n v="7000127276"/>
    <n v="444"/>
    <x v="0"/>
    <x v="0"/>
    <n v="444"/>
    <n v="2.3342999999999998"/>
    <n v="1036.4292"/>
    <x v="0"/>
    <x v="0"/>
    <s v="Vacumierung"/>
    <n v="5902"/>
  </r>
  <r>
    <x v="1"/>
    <x v="0"/>
    <m/>
    <x v="119"/>
    <d v="2021-10-05T00:00:00"/>
    <x v="3"/>
    <n v="7000126557"/>
    <n v="0"/>
    <x v="3"/>
    <x v="3"/>
    <n v="0"/>
    <n v="0"/>
    <n v="0"/>
    <x v="1"/>
    <x v="0"/>
    <s v="Füller unter M1"/>
    <n v="3010"/>
  </r>
  <r>
    <x v="1"/>
    <x v="0"/>
    <m/>
    <x v="120"/>
    <d v="2021-10-05T00:00:00"/>
    <x v="3"/>
    <n v="7000126049"/>
    <n v="0"/>
    <x v="3"/>
    <x v="3"/>
    <n v="0"/>
    <n v="0"/>
    <n v="0"/>
    <x v="0"/>
    <x v="0"/>
    <s v="Große Schneidemaschine Lachnit"/>
    <n v="1100"/>
  </r>
  <r>
    <x v="1"/>
    <x v="0"/>
    <m/>
    <x v="121"/>
    <d v="2021-10-05T00:00:00"/>
    <x v="3"/>
    <n v="7000126372"/>
    <n v="0"/>
    <x v="3"/>
    <x v="3"/>
    <n v="0"/>
    <n v="0"/>
    <n v="0"/>
    <x v="0"/>
    <x v="0"/>
    <s v="Kleine Schneidemaschine Käseteiler"/>
    <n v="1200"/>
  </r>
  <r>
    <x v="1"/>
    <x v="0"/>
    <m/>
    <x v="123"/>
    <d v="2021-10-05T00:00:00"/>
    <x v="3"/>
    <n v="7000126640"/>
    <n v="0"/>
    <x v="3"/>
    <x v="3"/>
    <n v="0"/>
    <n v="0"/>
    <n v="0"/>
    <x v="2"/>
    <x v="0"/>
    <s v="Thrun 2"/>
    <n v="2030"/>
  </r>
  <r>
    <x v="1"/>
    <x v="0"/>
    <m/>
    <x v="124"/>
    <d v="2021-10-05T00:00:00"/>
    <x v="3"/>
    <n v="7000126666"/>
    <n v="0"/>
    <x v="3"/>
    <x v="3"/>
    <n v="0"/>
    <n v="0"/>
    <n v="0"/>
    <x v="2"/>
    <x v="0"/>
    <s v="Mischer 1"/>
    <n v="2040"/>
  </r>
  <r>
    <x v="1"/>
    <x v="0"/>
    <m/>
    <x v="125"/>
    <d v="2021-10-05T00:00:00"/>
    <x v="3"/>
    <n v="7000126716"/>
    <n v="0"/>
    <x v="3"/>
    <x v="3"/>
    <n v="0"/>
    <n v="0"/>
    <n v="0"/>
    <x v="2"/>
    <x v="0"/>
    <s v="Mischer 2"/>
    <n v="2050"/>
  </r>
  <r>
    <x v="1"/>
    <x v="0"/>
    <m/>
    <x v="127"/>
    <d v="2021-10-05T00:00:00"/>
    <x v="3"/>
    <n v="7000126660"/>
    <n v="0"/>
    <x v="3"/>
    <x v="3"/>
    <n v="0"/>
    <n v="0"/>
    <n v="0"/>
    <x v="1"/>
    <x v="0"/>
    <s v="Füller unter M1"/>
    <n v="3010"/>
  </r>
  <r>
    <x v="1"/>
    <x v="0"/>
    <m/>
    <x v="128"/>
    <d v="2021-10-05T00:00:00"/>
    <x v="3"/>
    <n v="7000126707"/>
    <n v="0"/>
    <x v="3"/>
    <x v="3"/>
    <n v="0"/>
    <n v="0"/>
    <n v="0"/>
    <x v="1"/>
    <x v="0"/>
    <s v="Füller unter M2"/>
    <n v="3020"/>
  </r>
  <r>
    <x v="1"/>
    <x v="0"/>
    <m/>
    <x v="129"/>
    <d v="2021-10-05T00:00:00"/>
    <x v="3"/>
    <n v="7000126496"/>
    <n v="0"/>
    <x v="3"/>
    <x v="3"/>
    <n v="0"/>
    <n v="0"/>
    <n v="0"/>
    <x v="1"/>
    <x v="0"/>
    <s v="Füller unter Thrun 2"/>
    <n v="3030"/>
  </r>
  <r>
    <x v="1"/>
    <x v="0"/>
    <m/>
    <x v="290"/>
    <d v="2021-10-05T00:00:00"/>
    <x v="3"/>
    <n v="7000126333"/>
    <n v="0"/>
    <x v="3"/>
    <x v="3"/>
    <n v="0"/>
    <n v="0"/>
    <n v="0"/>
    <x v="3"/>
    <x v="1"/>
    <s v="Linie 1"/>
    <n v="5001"/>
  </r>
  <r>
    <x v="1"/>
    <x v="0"/>
    <m/>
    <x v="132"/>
    <d v="2021-10-05T00:00:00"/>
    <x v="3"/>
    <n v="7000126847"/>
    <n v="0"/>
    <x v="3"/>
    <x v="3"/>
    <n v="0"/>
    <n v="0"/>
    <n v="0"/>
    <x v="8"/>
    <x v="5"/>
    <s v="Linie 20"/>
    <n v="5020"/>
  </r>
  <r>
    <x v="1"/>
    <x v="0"/>
    <m/>
    <x v="133"/>
    <d v="2021-10-05T00:00:00"/>
    <x v="3"/>
    <n v="7000126163"/>
    <n v="0"/>
    <x v="3"/>
    <x v="3"/>
    <n v="0"/>
    <n v="0"/>
    <n v="0"/>
    <x v="8"/>
    <x v="5"/>
    <s v="Linie 21"/>
    <n v="5021"/>
  </r>
  <r>
    <x v="1"/>
    <x v="0"/>
    <m/>
    <x v="134"/>
    <d v="2021-10-05T00:00:00"/>
    <x v="3"/>
    <n v="7000126597"/>
    <n v="0.01"/>
    <x v="1"/>
    <x v="1"/>
    <n v="0"/>
    <n v="0"/>
    <n v="0"/>
    <x v="8"/>
    <x v="5"/>
    <s v="Linie 22"/>
    <n v="5022"/>
  </r>
  <r>
    <x v="1"/>
    <x v="0"/>
    <m/>
    <x v="291"/>
    <d v="2021-10-05T00:00:00"/>
    <x v="3"/>
    <n v="7000126250"/>
    <n v="0"/>
    <x v="3"/>
    <x v="3"/>
    <n v="0"/>
    <n v="0"/>
    <n v="0"/>
    <x v="1"/>
    <x v="0"/>
    <s v="Strudellinie"/>
    <n v="5160"/>
  </r>
  <r>
    <x v="1"/>
    <x v="0"/>
    <m/>
    <x v="136"/>
    <d v="2021-10-05T00:00:00"/>
    <x v="3"/>
    <n v="7000126664"/>
    <n v="0"/>
    <x v="3"/>
    <x v="3"/>
    <n v="0"/>
    <n v="0"/>
    <n v="0"/>
    <x v="2"/>
    <x v="0"/>
    <s v="Mischer 1"/>
    <n v="2040"/>
  </r>
  <r>
    <x v="1"/>
    <x v="0"/>
    <m/>
    <x v="1083"/>
    <d v="2021-10-05T00:00:00"/>
    <x v="3"/>
    <n v="7000126647"/>
    <n v="0"/>
    <x v="3"/>
    <x v="3"/>
    <n v="0"/>
    <n v="0"/>
    <n v="0"/>
    <x v="2"/>
    <x v="0"/>
    <s v="Stephan UMSK 130"/>
    <n v="2100"/>
  </r>
  <r>
    <x v="1"/>
    <x v="0"/>
    <m/>
    <x v="1084"/>
    <d v="2021-10-05T00:00:00"/>
    <x v="3"/>
    <n v="7000126376"/>
    <n v="0"/>
    <x v="3"/>
    <x v="3"/>
    <n v="0"/>
    <n v="0"/>
    <n v="0"/>
    <x v="2"/>
    <x v="0"/>
    <s v="Füller unter UMSK 130"/>
    <n v="3100"/>
  </r>
  <r>
    <x v="1"/>
    <x v="0"/>
    <m/>
    <x v="454"/>
    <d v="2021-10-05T00:00:00"/>
    <x v="3"/>
    <n v="7000126938"/>
    <n v="0"/>
    <x v="3"/>
    <x v="3"/>
    <n v="0"/>
    <n v="0"/>
    <n v="0"/>
    <x v="8"/>
    <x v="5"/>
    <s v="Linie 23"/>
    <n v="5023"/>
  </r>
  <r>
    <x v="1"/>
    <x v="0"/>
    <m/>
    <x v="137"/>
    <d v="2021-10-05T00:00:00"/>
    <x v="3"/>
    <n v="7000123685"/>
    <n v="0"/>
    <x v="3"/>
    <x v="3"/>
    <n v="0"/>
    <n v="0"/>
    <n v="0"/>
    <x v="4"/>
    <x v="1"/>
    <s v="Linie 36"/>
    <n v="5036"/>
  </r>
  <r>
    <x v="1"/>
    <x v="0"/>
    <m/>
    <x v="293"/>
    <d v="2021-10-05T00:00:00"/>
    <x v="3"/>
    <n v="7000123692"/>
    <n v="0"/>
    <x v="3"/>
    <x v="3"/>
    <n v="0"/>
    <n v="0"/>
    <n v="0"/>
    <x v="4"/>
    <x v="1"/>
    <s v="Linie 36"/>
    <n v="5036"/>
  </r>
  <r>
    <x v="1"/>
    <x v="0"/>
    <m/>
    <x v="293"/>
    <d v="2021-10-05T00:00:00"/>
    <x v="3"/>
    <n v="7000123693"/>
    <n v="0"/>
    <x v="3"/>
    <x v="3"/>
    <n v="0"/>
    <n v="0"/>
    <n v="0"/>
    <x v="4"/>
    <x v="1"/>
    <s v="Linie 36"/>
    <n v="5036"/>
  </r>
  <r>
    <x v="1"/>
    <x v="0"/>
    <m/>
    <x v="294"/>
    <d v="2021-10-05T00:00:00"/>
    <x v="3"/>
    <n v="7000126251"/>
    <n v="0"/>
    <x v="3"/>
    <x v="3"/>
    <n v="0"/>
    <n v="0"/>
    <n v="0"/>
    <x v="1"/>
    <x v="0"/>
    <s v="Strudellinie"/>
    <n v="5160"/>
  </r>
  <r>
    <x v="1"/>
    <x v="0"/>
    <n v="23500014"/>
    <x v="295"/>
    <d v="2021-10-06T00:00:00"/>
    <x v="3"/>
    <n v="7000126363"/>
    <n v="0"/>
    <x v="0"/>
    <x v="0"/>
    <n v="0"/>
    <n v="4.2297000000000002"/>
    <n v="0"/>
    <x v="0"/>
    <x v="0"/>
    <s v="Kleine Schneidemaschine Käseteiler"/>
    <n v="1200"/>
  </r>
  <r>
    <x v="1"/>
    <x v="0"/>
    <n v="23500015"/>
    <x v="296"/>
    <d v="2021-10-06T00:00:00"/>
    <x v="3"/>
    <n v="7000126364"/>
    <n v="0"/>
    <x v="0"/>
    <x v="0"/>
    <n v="0"/>
    <n v="4.2279999999999998"/>
    <n v="0"/>
    <x v="0"/>
    <x v="0"/>
    <s v="Kleine Schneidemaschine Käseteiler"/>
    <n v="1200"/>
  </r>
  <r>
    <x v="1"/>
    <x v="0"/>
    <n v="23500029"/>
    <x v="297"/>
    <d v="2021-10-06T00:00:00"/>
    <x v="3"/>
    <n v="7000126365"/>
    <n v="0"/>
    <x v="0"/>
    <x v="0"/>
    <n v="0"/>
    <n v="4.3174000000000001"/>
    <n v="0"/>
    <x v="0"/>
    <x v="0"/>
    <s v="Kleine Schneidemaschine Käseteiler"/>
    <n v="1200"/>
  </r>
  <r>
    <x v="1"/>
    <x v="0"/>
    <n v="23500105"/>
    <x v="802"/>
    <d v="2021-10-06T00:00:00"/>
    <x v="3"/>
    <n v="7000126041"/>
    <n v="2457"/>
    <x v="0"/>
    <x v="0"/>
    <n v="2457"/>
    <n v="4.6020000000000003"/>
    <n v="11307.114"/>
    <x v="0"/>
    <x v="0"/>
    <s v="Große Schneidemaschine Lachnit"/>
    <n v="1100"/>
  </r>
  <r>
    <x v="1"/>
    <x v="0"/>
    <n v="23500106"/>
    <x v="768"/>
    <d v="2021-10-06T00:00:00"/>
    <x v="3"/>
    <n v="7000126043"/>
    <n v="2468"/>
    <x v="0"/>
    <x v="0"/>
    <n v="2468"/>
    <n v="4.6021000000000001"/>
    <n v="11357.9828"/>
    <x v="0"/>
    <x v="0"/>
    <s v="Große Schneidemaschine Lachnit"/>
    <n v="1100"/>
  </r>
  <r>
    <x v="1"/>
    <x v="0"/>
    <n v="23500286"/>
    <x v="142"/>
    <d v="2021-10-06T00:00:00"/>
    <x v="3"/>
    <n v="7000127271"/>
    <n v="110"/>
    <x v="0"/>
    <x v="0"/>
    <n v="110"/>
    <n v="4.2755000000000001"/>
    <n v="470.30500000000001"/>
    <x v="0"/>
    <x v="0"/>
    <s v="Wolf Zutatenvorbereitung"/>
    <n v="1430"/>
  </r>
  <r>
    <x v="1"/>
    <x v="0"/>
    <n v="23500302"/>
    <x v="4"/>
    <d v="2021-10-06T00:00:00"/>
    <x v="3"/>
    <n v="7000127272"/>
    <n v="652"/>
    <x v="0"/>
    <x v="0"/>
    <n v="652"/>
    <n v="5.6374000000000004"/>
    <n v="3675.5848000000001"/>
    <x v="0"/>
    <x v="0"/>
    <s v="Holac Zutatenvorbereitung"/>
    <n v="1410"/>
  </r>
  <r>
    <x v="1"/>
    <x v="0"/>
    <n v="23500355"/>
    <x v="460"/>
    <d v="2021-10-06T00:00:00"/>
    <x v="3"/>
    <n v="7000127341"/>
    <n v="50"/>
    <x v="0"/>
    <x v="0"/>
    <n v="50"/>
    <n v="4.57"/>
    <n v="228.5"/>
    <x v="0"/>
    <x v="0"/>
    <s v="Holac Zutatenvorbereitung"/>
    <n v="1410"/>
  </r>
  <r>
    <x v="1"/>
    <x v="0"/>
    <n v="23500369"/>
    <x v="146"/>
    <d v="2021-10-06T00:00:00"/>
    <x v="3"/>
    <n v="7000127308"/>
    <n v="38"/>
    <x v="0"/>
    <x v="0"/>
    <n v="38"/>
    <n v="1.1600999999999999"/>
    <n v="44.083799999999997"/>
    <x v="0"/>
    <x v="0"/>
    <s v="Schälen"/>
    <n v="5903"/>
  </r>
  <r>
    <x v="1"/>
    <x v="0"/>
    <n v="23500370"/>
    <x v="933"/>
    <d v="2021-10-06T00:00:00"/>
    <x v="3"/>
    <n v="7000127328"/>
    <n v="20"/>
    <x v="0"/>
    <x v="0"/>
    <n v="20"/>
    <n v="1.1600999999999999"/>
    <n v="23.202000000000002"/>
    <x v="0"/>
    <x v="0"/>
    <s v="Schälen"/>
    <n v="5903"/>
  </r>
  <r>
    <x v="1"/>
    <x v="0"/>
    <n v="23500374"/>
    <x v="1108"/>
    <d v="2021-10-06T00:00:00"/>
    <x v="3"/>
    <n v="7000127329"/>
    <n v="47"/>
    <x v="0"/>
    <x v="0"/>
    <n v="47"/>
    <n v="1.1600999999999999"/>
    <n v="54.524700000000003"/>
    <x v="0"/>
    <x v="0"/>
    <s v="Schälen"/>
    <n v="5903"/>
  </r>
  <r>
    <x v="1"/>
    <x v="0"/>
    <n v="23500391"/>
    <x v="603"/>
    <d v="2021-10-06T00:00:00"/>
    <x v="3"/>
    <n v="7000127274"/>
    <n v="0"/>
    <x v="0"/>
    <x v="0"/>
    <n v="0"/>
    <n v="9.3101000000000003"/>
    <n v="0"/>
    <x v="0"/>
    <x v="0"/>
    <s v="Holac Zutatenvorbereitung"/>
    <n v="1410"/>
  </r>
  <r>
    <x v="1"/>
    <x v="0"/>
    <n v="23500426"/>
    <x v="803"/>
    <d v="2021-10-06T00:00:00"/>
    <x v="3"/>
    <n v="7000126045"/>
    <n v="2506"/>
    <x v="0"/>
    <x v="0"/>
    <n v="2506"/>
    <n v="4.4999000000000002"/>
    <n v="11276.749400000001"/>
    <x v="0"/>
    <x v="0"/>
    <s v="Große Schneidemaschine Lachnit"/>
    <n v="1100"/>
  </r>
  <r>
    <x v="1"/>
    <x v="0"/>
    <n v="23500524"/>
    <x v="301"/>
    <d v="2021-10-06T00:00:00"/>
    <x v="3"/>
    <n v="7000126314"/>
    <n v="738"/>
    <x v="0"/>
    <x v="0"/>
    <n v="738"/>
    <n v="4.3518999999999997"/>
    <n v="3211.7022000000002"/>
    <x v="0"/>
    <x v="0"/>
    <s v="Große Schneidemaschine Lachnit"/>
    <n v="1100"/>
  </r>
  <r>
    <x v="1"/>
    <x v="0"/>
    <n v="23500551"/>
    <x v="11"/>
    <d v="2021-10-06T00:00:00"/>
    <x v="3"/>
    <n v="7000127266"/>
    <n v="757.4"/>
    <x v="0"/>
    <x v="0"/>
    <n v="757.4"/>
    <n v="5.1581000000000001"/>
    <n v="3906.74494"/>
    <x v="0"/>
    <x v="0"/>
    <s v="Große Schneidemaschine Lachnit"/>
    <n v="1100"/>
  </r>
  <r>
    <x v="1"/>
    <x v="0"/>
    <n v="24000493"/>
    <x v="149"/>
    <d v="2021-10-06T00:00:00"/>
    <x v="3"/>
    <n v="7000126658"/>
    <n v="0"/>
    <x v="0"/>
    <x v="1"/>
    <n v="0"/>
    <n v="0"/>
    <n v="0"/>
    <x v="1"/>
    <x v="0"/>
    <s v="Füller unter M1"/>
    <n v="3010"/>
  </r>
  <r>
    <x v="1"/>
    <x v="0"/>
    <n v="29600002"/>
    <x v="461"/>
    <d v="2021-10-06T00:00:00"/>
    <x v="3"/>
    <n v="7000126755"/>
    <n v="1101"/>
    <x v="0"/>
    <x v="0"/>
    <n v="1101"/>
    <n v="2"/>
    <n v="2202"/>
    <x v="0"/>
    <x v="0"/>
    <s v="Rohware aus-/umpacken, vorbereiten"/>
    <n v="1300"/>
  </r>
  <r>
    <x v="1"/>
    <x v="0"/>
    <n v="29600003"/>
    <x v="150"/>
    <d v="2021-10-06T00:00:00"/>
    <x v="3"/>
    <n v="7000127420"/>
    <n v="6252"/>
    <x v="0"/>
    <x v="0"/>
    <n v="6252"/>
    <n v="2.0516999999999999"/>
    <n v="12827.2284"/>
    <x v="0"/>
    <x v="0"/>
    <s v="Rohware aus-/umpacken, vorbereiten"/>
    <n v="1300"/>
  </r>
  <r>
    <x v="1"/>
    <x v="0"/>
    <n v="29600006"/>
    <x v="462"/>
    <d v="2021-10-06T00:00:00"/>
    <x v="3"/>
    <n v="7000127419"/>
    <n v="893"/>
    <x v="0"/>
    <x v="0"/>
    <n v="893"/>
    <n v="1.5"/>
    <n v="1339.5"/>
    <x v="0"/>
    <x v="0"/>
    <s v="Rohware aus-/umpacken, vorbereiten"/>
    <n v="1300"/>
  </r>
  <r>
    <x v="1"/>
    <x v="0"/>
    <n v="29600016"/>
    <x v="889"/>
    <d v="2021-10-06T00:00:00"/>
    <x v="3"/>
    <n v="7000127421"/>
    <n v="30"/>
    <x v="0"/>
    <x v="0"/>
    <n v="30"/>
    <n v="1"/>
    <n v="30"/>
    <x v="0"/>
    <x v="0"/>
    <s v="Rohware aus-/umpacken, vorbereiten"/>
    <n v="1300"/>
  </r>
  <r>
    <x v="1"/>
    <x v="0"/>
    <n v="29600017"/>
    <x v="804"/>
    <d v="2021-10-06T00:00:00"/>
    <x v="3"/>
    <n v="7000127422"/>
    <n v="173"/>
    <x v="0"/>
    <x v="0"/>
    <n v="173"/>
    <n v="0.5"/>
    <n v="86.5"/>
    <x v="0"/>
    <x v="0"/>
    <s v="Rohware aus-/umpacken, vorbereiten"/>
    <n v="1300"/>
  </r>
  <r>
    <x v="1"/>
    <x v="0"/>
    <n v="29600018"/>
    <x v="463"/>
    <d v="2021-10-06T00:00:00"/>
    <x v="3"/>
    <n v="7000127423"/>
    <n v="0"/>
    <x v="0"/>
    <x v="0"/>
    <n v="0"/>
    <n v="1"/>
    <n v="0"/>
    <x v="0"/>
    <x v="0"/>
    <s v="Rohware aus-/umpacken, vorbereiten"/>
    <n v="1300"/>
  </r>
  <r>
    <x v="1"/>
    <x v="0"/>
    <n v="29600019"/>
    <x v="464"/>
    <d v="2021-10-06T00:00:00"/>
    <x v="3"/>
    <n v="7000127424"/>
    <n v="347"/>
    <x v="0"/>
    <x v="0"/>
    <n v="347"/>
    <n v="0.98929999999999996"/>
    <n v="343.28710000000001"/>
    <x v="0"/>
    <x v="0"/>
    <s v="Rohware aus-/umpacken, vorbereiten"/>
    <n v="1300"/>
  </r>
  <r>
    <x v="1"/>
    <x v="0"/>
    <n v="29600020"/>
    <x v="465"/>
    <d v="2021-10-06T00:00:00"/>
    <x v="3"/>
    <n v="7000127425"/>
    <n v="475"/>
    <x v="0"/>
    <x v="0"/>
    <n v="475"/>
    <n v="1.5863"/>
    <n v="753.49249999999995"/>
    <x v="0"/>
    <x v="0"/>
    <s v="Rohware aus-/umpacken, vorbereiten"/>
    <n v="1300"/>
  </r>
  <r>
    <x v="1"/>
    <x v="0"/>
    <n v="31000169"/>
    <x v="158"/>
    <d v="2021-10-06T00:00:00"/>
    <x v="3"/>
    <n v="7000126637"/>
    <n v="3267"/>
    <x v="1"/>
    <x v="1"/>
    <n v="6305.31"/>
    <n v="5.9943999999999997"/>
    <n v="19583.7048"/>
    <x v="1"/>
    <x v="0"/>
    <s v="Füller unter Thrun 2"/>
    <n v="3030"/>
  </r>
  <r>
    <x v="1"/>
    <x v="0"/>
    <n v="32000012"/>
    <x v="160"/>
    <d v="2021-10-06T00:00:00"/>
    <x v="3"/>
    <n v="7000127244"/>
    <n v="709"/>
    <x v="1"/>
    <x v="1"/>
    <n v="6593.7"/>
    <n v="27.543199999999999"/>
    <n v="19528.128799999999"/>
    <x v="1"/>
    <x v="0"/>
    <s v="Füller unter M1"/>
    <n v="3010"/>
  </r>
  <r>
    <x v="1"/>
    <x v="0"/>
    <n v="32000049"/>
    <x v="16"/>
    <d v="2021-10-06T00:00:00"/>
    <x v="3"/>
    <n v="7000127214"/>
    <n v="1503"/>
    <x v="1"/>
    <x v="1"/>
    <n v="10821.6"/>
    <n v="19.3871"/>
    <n v="29138.811300000001"/>
    <x v="1"/>
    <x v="0"/>
    <s v="Füller unter M2"/>
    <n v="3020"/>
  </r>
  <r>
    <x v="1"/>
    <x v="0"/>
    <n v="32000053"/>
    <x v="609"/>
    <d v="2021-10-06T00:00:00"/>
    <x v="3"/>
    <n v="7000126560"/>
    <n v="690"/>
    <x v="1"/>
    <x v="1"/>
    <n v="3933"/>
    <n v="17.167400000000001"/>
    <n v="11845.505999999999"/>
    <x v="1"/>
    <x v="0"/>
    <s v="Füller unter M1"/>
    <n v="3010"/>
  </r>
  <r>
    <x v="1"/>
    <x v="0"/>
    <n v="32000070"/>
    <x v="164"/>
    <d v="2021-10-06T00:00:00"/>
    <x v="3"/>
    <n v="7000127358"/>
    <n v="202"/>
    <x v="1"/>
    <x v="1"/>
    <n v="2020"/>
    <n v="31.2315"/>
    <n v="6308.7629999999999"/>
    <x v="1"/>
    <x v="0"/>
    <s v="Füller unter M2"/>
    <n v="3020"/>
  </r>
  <r>
    <x v="1"/>
    <x v="0"/>
    <n v="32000086"/>
    <x v="674"/>
    <d v="2021-10-06T00:00:00"/>
    <x v="3"/>
    <n v="7000126047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090"/>
    <x v="610"/>
    <d v="2021-10-06T00:00:00"/>
    <x v="3"/>
    <n v="7000124491"/>
    <n v="1274"/>
    <x v="1"/>
    <x v="1"/>
    <n v="159.25"/>
    <n v="0.73350000000000004"/>
    <n v="934.47900000000004"/>
    <x v="4"/>
    <x v="1"/>
    <s v="Linie 7"/>
    <n v="5007"/>
  </r>
  <r>
    <x v="1"/>
    <x v="0"/>
    <n v="32000106"/>
    <x v="677"/>
    <d v="2021-10-06T00:00:00"/>
    <x v="3"/>
    <n v="7000127221"/>
    <n v="1002"/>
    <x v="1"/>
    <x v="1"/>
    <n v="7214.4"/>
    <n v="21.9801"/>
    <n v="22024.0602"/>
    <x v="1"/>
    <x v="0"/>
    <s v="Füller unter M2"/>
    <n v="3020"/>
  </r>
  <r>
    <x v="1"/>
    <x v="0"/>
    <n v="35000179"/>
    <x v="167"/>
    <d v="2021-10-06T00:00:00"/>
    <x v="3"/>
    <n v="7000127267"/>
    <n v="4200"/>
    <x v="0"/>
    <x v="0"/>
    <n v="4200"/>
    <n v="2.8184999999999998"/>
    <n v="11837.7"/>
    <x v="2"/>
    <x v="0"/>
    <s v="Mischer 1"/>
    <n v="2040"/>
  </r>
  <r>
    <x v="1"/>
    <x v="0"/>
    <n v="35000179"/>
    <x v="167"/>
    <d v="2021-10-06T00:00:00"/>
    <x v="3"/>
    <n v="7000127267"/>
    <n v="4200"/>
    <x v="0"/>
    <x v="0"/>
    <n v="4200"/>
    <n v="2.8184999999999998"/>
    <n v="11837.7"/>
    <x v="2"/>
    <x v="0"/>
    <s v="Wolf M1"/>
    <n v="2070"/>
  </r>
  <r>
    <x v="1"/>
    <x v="0"/>
    <n v="35000179"/>
    <x v="167"/>
    <d v="2021-10-06T00:00:00"/>
    <x v="3"/>
    <n v="7000127268"/>
    <n v="6300"/>
    <x v="0"/>
    <x v="0"/>
    <n v="6300"/>
    <n v="2.8184999999999998"/>
    <n v="17756.55"/>
    <x v="2"/>
    <x v="0"/>
    <s v="Mischer 1"/>
    <n v="2040"/>
  </r>
  <r>
    <x v="1"/>
    <x v="0"/>
    <n v="35000179"/>
    <x v="167"/>
    <d v="2021-10-06T00:00:00"/>
    <x v="3"/>
    <n v="7000127268"/>
    <n v="6300"/>
    <x v="0"/>
    <x v="0"/>
    <n v="6300"/>
    <n v="2.8184999999999998"/>
    <n v="17756.55"/>
    <x v="2"/>
    <x v="0"/>
    <s v="Wolf M1"/>
    <n v="2070"/>
  </r>
  <r>
    <x v="1"/>
    <x v="0"/>
    <n v="35000209"/>
    <x v="169"/>
    <d v="2021-10-06T00:00:00"/>
    <x v="3"/>
    <n v="7000127269"/>
    <n v="0"/>
    <x v="0"/>
    <x v="0"/>
    <n v="0"/>
    <n v="2.6202000000000001"/>
    <n v="0"/>
    <x v="2"/>
    <x v="0"/>
    <s v="Mischer 1"/>
    <n v="2040"/>
  </r>
  <r>
    <x v="1"/>
    <x v="0"/>
    <n v="35000209"/>
    <x v="169"/>
    <d v="2021-10-06T00:00:00"/>
    <x v="3"/>
    <n v="7000127269"/>
    <n v="0"/>
    <x v="0"/>
    <x v="0"/>
    <n v="0"/>
    <n v="2.6202000000000001"/>
    <n v="0"/>
    <x v="2"/>
    <x v="0"/>
    <s v="Wolf M1"/>
    <n v="2070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Pulverwiegung UHT1"/>
    <n v="2015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Thrun 1"/>
    <n v="2020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Wolf UHT"/>
    <n v="2060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Pulverwiegung UHT1"/>
    <n v="2015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Thrun 1"/>
    <n v="2020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Wolf UHT"/>
    <n v="2060"/>
  </r>
  <r>
    <x v="1"/>
    <x v="0"/>
    <n v="35000268"/>
    <x v="170"/>
    <d v="2021-10-06T00:00:00"/>
    <x v="3"/>
    <n v="7000127078"/>
    <n v="5250"/>
    <x v="0"/>
    <x v="0"/>
    <n v="5250"/>
    <n v="2.5105"/>
    <n v="13180.125"/>
    <x v="2"/>
    <x v="0"/>
    <s v="Thrun 2"/>
    <n v="2030"/>
  </r>
  <r>
    <x v="1"/>
    <x v="0"/>
    <n v="35000268"/>
    <x v="170"/>
    <d v="2021-10-06T00:00:00"/>
    <x v="3"/>
    <n v="7000127078"/>
    <n v="5250"/>
    <x v="0"/>
    <x v="0"/>
    <n v="5250"/>
    <n v="2.5105"/>
    <n v="13180.125"/>
    <x v="2"/>
    <x v="0"/>
    <s v="Wolf Th2"/>
    <n v="2090"/>
  </r>
  <r>
    <x v="1"/>
    <x v="0"/>
    <n v="35000282"/>
    <x v="29"/>
    <d v="2021-10-06T00:00:00"/>
    <x v="3"/>
    <n v="7000127224"/>
    <n v="10500"/>
    <x v="0"/>
    <x v="0"/>
    <n v="10500"/>
    <n v="2.5482999999999998"/>
    <n v="26757.15"/>
    <x v="2"/>
    <x v="0"/>
    <s v="Mischer 2"/>
    <n v="2050"/>
  </r>
  <r>
    <x v="1"/>
    <x v="0"/>
    <n v="35000282"/>
    <x v="29"/>
    <d v="2021-10-06T00:00:00"/>
    <x v="3"/>
    <n v="7000127224"/>
    <n v="10500"/>
    <x v="0"/>
    <x v="0"/>
    <n v="10500"/>
    <n v="2.5482999999999998"/>
    <n v="26757.15"/>
    <x v="2"/>
    <x v="0"/>
    <s v="Wolf M2"/>
    <n v="2080"/>
  </r>
  <r>
    <x v="1"/>
    <x v="0"/>
    <n v="35000316"/>
    <x v="172"/>
    <d v="2021-10-06T00:00:00"/>
    <x v="3"/>
    <n v="7000127377"/>
    <n v="2100"/>
    <x v="0"/>
    <x v="0"/>
    <n v="2100"/>
    <n v="2.9933999999999998"/>
    <n v="6286.14"/>
    <x v="2"/>
    <x v="0"/>
    <s v="Mischer 2"/>
    <n v="2050"/>
  </r>
  <r>
    <x v="1"/>
    <x v="0"/>
    <n v="35000316"/>
    <x v="172"/>
    <d v="2021-10-06T00:00:00"/>
    <x v="3"/>
    <n v="7000127377"/>
    <n v="2100"/>
    <x v="0"/>
    <x v="0"/>
    <n v="2100"/>
    <n v="2.9933999999999998"/>
    <n v="6286.14"/>
    <x v="2"/>
    <x v="0"/>
    <s v="Wolf M2"/>
    <n v="2080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Pulverwiegung UHT1"/>
    <n v="2015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Thrun 1"/>
    <n v="2020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Wolf UHT"/>
    <n v="2060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Pulverwiegung UHT1"/>
    <n v="2015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Thrun 1"/>
    <n v="2020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Wolf UHT"/>
    <n v="2060"/>
  </r>
  <r>
    <x v="1"/>
    <x v="0"/>
    <n v="35000350"/>
    <x v="32"/>
    <d v="2021-10-06T00:00:00"/>
    <x v="3"/>
    <n v="7000127225"/>
    <n v="6900"/>
    <x v="0"/>
    <x v="0"/>
    <n v="6900"/>
    <n v="2.9060000000000001"/>
    <n v="20051.400000000001"/>
    <x v="2"/>
    <x v="0"/>
    <s v="Mischer 2"/>
    <n v="2050"/>
  </r>
  <r>
    <x v="1"/>
    <x v="0"/>
    <n v="35000350"/>
    <x v="32"/>
    <d v="2021-10-06T00:00:00"/>
    <x v="3"/>
    <n v="7000127225"/>
    <n v="6900"/>
    <x v="0"/>
    <x v="0"/>
    <n v="6900"/>
    <n v="2.9060000000000001"/>
    <n v="20051.400000000001"/>
    <x v="2"/>
    <x v="0"/>
    <s v="Wolf M2"/>
    <n v="2080"/>
  </r>
  <r>
    <x v="1"/>
    <x v="0"/>
    <n v="47000119"/>
    <x v="545"/>
    <d v="2021-10-06T00:00:00"/>
    <x v="3"/>
    <n v="7000125935"/>
    <n v="11454"/>
    <x v="1"/>
    <x v="1"/>
    <n v="2290.8000000000002"/>
    <n v="0.77449999999999997"/>
    <n v="8871.1229999999996"/>
    <x v="3"/>
    <x v="1"/>
    <s v="Linie 16"/>
    <n v="5016"/>
  </r>
  <r>
    <x v="1"/>
    <x v="0"/>
    <n v="47000120"/>
    <x v="36"/>
    <d v="2021-10-06T00:00:00"/>
    <x v="3"/>
    <n v="7000125936"/>
    <n v="11564"/>
    <x v="1"/>
    <x v="1"/>
    <n v="2312.8000000000002"/>
    <n v="0.74370000000000003"/>
    <n v="8600.1468000000004"/>
    <x v="3"/>
    <x v="1"/>
    <s v="Linie 16"/>
    <n v="5016"/>
  </r>
  <r>
    <x v="1"/>
    <x v="0"/>
    <n v="47000260"/>
    <x v="1109"/>
    <d v="2021-10-06T00:00:00"/>
    <x v="3"/>
    <n v="7000126739"/>
    <n v="13269"/>
    <x v="1"/>
    <x v="1"/>
    <n v="3317.25"/>
    <n v="0.72319999999999995"/>
    <n v="9596.1407999999992"/>
    <x v="1"/>
    <x v="0"/>
    <s v="Waldner"/>
    <n v="3110"/>
  </r>
  <r>
    <x v="1"/>
    <x v="0"/>
    <n v="47000264"/>
    <x v="1096"/>
    <d v="2021-10-06T00:00:00"/>
    <x v="3"/>
    <n v="7000127186"/>
    <n v="6488"/>
    <x v="1"/>
    <x v="1"/>
    <n v="1622"/>
    <n v="0.76580000000000004"/>
    <n v="4968.5104000000001"/>
    <x v="1"/>
    <x v="0"/>
    <s v="Waldner"/>
    <n v="3110"/>
  </r>
  <r>
    <x v="1"/>
    <x v="0"/>
    <n v="47000597"/>
    <x v="37"/>
    <d v="2021-10-06T00:00:00"/>
    <x v="3"/>
    <n v="7000123383"/>
    <n v="28324"/>
    <x v="1"/>
    <x v="1"/>
    <n v="4248.6000000000004"/>
    <n v="0.67290000000000005"/>
    <n v="19059.2196"/>
    <x v="4"/>
    <x v="1"/>
    <s v="Linie 34"/>
    <n v="5034"/>
  </r>
  <r>
    <x v="1"/>
    <x v="0"/>
    <n v="47000625"/>
    <x v="985"/>
    <d v="2021-10-06T00:00:00"/>
    <x v="3"/>
    <n v="7000127177"/>
    <n v="4070"/>
    <x v="1"/>
    <x v="1"/>
    <n v="1017.5"/>
    <n v="0.74729999999999996"/>
    <n v="3041.511"/>
    <x v="1"/>
    <x v="0"/>
    <s v="Waldner"/>
    <n v="3110"/>
  </r>
  <r>
    <x v="1"/>
    <x v="0"/>
    <n v="47000629"/>
    <x v="327"/>
    <d v="2021-10-06T00:00:00"/>
    <x v="3"/>
    <n v="7000126760"/>
    <n v="4355"/>
    <x v="1"/>
    <x v="1"/>
    <n v="1088.75"/>
    <n v="0.78549999999999998"/>
    <n v="3420.8525"/>
    <x v="1"/>
    <x v="0"/>
    <s v="Waldner"/>
    <n v="3110"/>
  </r>
  <r>
    <x v="1"/>
    <x v="0"/>
    <n v="47000849"/>
    <x v="39"/>
    <d v="2021-10-06T00:00:00"/>
    <x v="3"/>
    <n v="7000125528"/>
    <n v="271"/>
    <x v="1"/>
    <x v="1"/>
    <n v="585.36"/>
    <n v="9.3513000000000002"/>
    <n v="2534.2022999999999"/>
    <x v="4"/>
    <x v="1"/>
    <s v="Linie 3"/>
    <n v="5003"/>
  </r>
  <r>
    <x v="1"/>
    <x v="0"/>
    <n v="47000895"/>
    <x v="328"/>
    <d v="2021-10-06T00:00:00"/>
    <x v="3"/>
    <n v="7000125841"/>
    <n v="1220"/>
    <x v="1"/>
    <x v="1"/>
    <n v="2440"/>
    <n v="7.7100999999999997"/>
    <n v="9406.3220000000001"/>
    <x v="4"/>
    <x v="1"/>
    <s v="Linie 3"/>
    <n v="5003"/>
  </r>
  <r>
    <x v="1"/>
    <x v="0"/>
    <n v="47000895"/>
    <x v="328"/>
    <d v="2021-10-06T00:00:00"/>
    <x v="3"/>
    <n v="7000126537"/>
    <n v="2196"/>
    <x v="1"/>
    <x v="1"/>
    <n v="4392"/>
    <n v="7.7100999999999997"/>
    <n v="16931.3796"/>
    <x v="4"/>
    <x v="1"/>
    <s v="Linie 6"/>
    <n v="5006"/>
  </r>
  <r>
    <x v="1"/>
    <x v="0"/>
    <n v="47000901"/>
    <x v="329"/>
    <d v="2021-10-06T00:00:00"/>
    <x v="3"/>
    <n v="7000125953"/>
    <n v="6294"/>
    <x v="1"/>
    <x v="1"/>
    <n v="1573.5"/>
    <n v="1.0027999999999999"/>
    <n v="6311.6232"/>
    <x v="3"/>
    <x v="1"/>
    <s v="Linie 16"/>
    <n v="5016"/>
  </r>
  <r>
    <x v="1"/>
    <x v="0"/>
    <n v="47000902"/>
    <x v="183"/>
    <d v="2021-10-06T00:00:00"/>
    <x v="3"/>
    <n v="7000125954"/>
    <n v="8638"/>
    <x v="1"/>
    <x v="1"/>
    <n v="2159.5"/>
    <n v="1.0782"/>
    <n v="9313.4915999999994"/>
    <x v="3"/>
    <x v="1"/>
    <s v="Linie 16"/>
    <n v="5016"/>
  </r>
  <r>
    <x v="1"/>
    <x v="0"/>
    <n v="47000984"/>
    <x v="937"/>
    <d v="2021-10-06T00:00:00"/>
    <x v="3"/>
    <n v="7000124081"/>
    <n v="2329"/>
    <x v="1"/>
    <x v="1"/>
    <n v="582.25"/>
    <n v="0.66080000000000005"/>
    <n v="1539.0032000000001"/>
    <x v="1"/>
    <x v="0"/>
    <s v="Waldner"/>
    <n v="3110"/>
  </r>
  <r>
    <x v="1"/>
    <x v="0"/>
    <n v="47000985"/>
    <x v="938"/>
    <d v="2021-10-06T00:00:00"/>
    <x v="3"/>
    <n v="7000126742"/>
    <n v="3944"/>
    <x v="1"/>
    <x v="1"/>
    <n v="986"/>
    <n v="0.57269999999999999"/>
    <n v="2258.7287999999999"/>
    <x v="1"/>
    <x v="0"/>
    <s v="Waldner"/>
    <n v="3110"/>
  </r>
  <r>
    <x v="1"/>
    <x v="0"/>
    <n v="47000994"/>
    <x v="186"/>
    <d v="2021-10-06T00:00:00"/>
    <x v="3"/>
    <n v="7000125917"/>
    <n v="1776"/>
    <x v="1"/>
    <x v="1"/>
    <n v="266.39999999999998"/>
    <n v="0.71389999999999998"/>
    <n v="1267.8864000000001"/>
    <x v="4"/>
    <x v="1"/>
    <s v="Linie 34"/>
    <n v="5034"/>
  </r>
  <r>
    <x v="1"/>
    <x v="0"/>
    <n v="47001016"/>
    <x v="849"/>
    <d v="2021-10-06T00:00:00"/>
    <x v="3"/>
    <n v="7000126237"/>
    <n v="17800"/>
    <x v="1"/>
    <x v="1"/>
    <n v="2670"/>
    <n v="0.63939999999999997"/>
    <n v="11381.32"/>
    <x v="3"/>
    <x v="1"/>
    <s v="Linie 11"/>
    <n v="5011"/>
  </r>
  <r>
    <x v="1"/>
    <x v="0"/>
    <n v="47001017"/>
    <x v="816"/>
    <d v="2021-10-06T00:00:00"/>
    <x v="3"/>
    <n v="7000126238"/>
    <n v="13962"/>
    <x v="1"/>
    <x v="1"/>
    <n v="2094.3000000000002"/>
    <n v="0.68730000000000002"/>
    <n v="9596.0825999999997"/>
    <x v="3"/>
    <x v="1"/>
    <s v="Linie 11"/>
    <n v="5011"/>
  </r>
  <r>
    <x v="1"/>
    <x v="0"/>
    <n v="48000045"/>
    <x v="189"/>
    <d v="2021-10-06T00:00:00"/>
    <x v="3"/>
    <n v="7000125536"/>
    <n v="11424"/>
    <x v="1"/>
    <x v="1"/>
    <n v="4569.6000000000004"/>
    <n v="1.4185000000000001"/>
    <n v="16204.944"/>
    <x v="5"/>
    <x v="2"/>
    <s v="Linie 31"/>
    <n v="5031"/>
  </r>
  <r>
    <x v="1"/>
    <x v="0"/>
    <n v="48000046"/>
    <x v="190"/>
    <d v="2021-10-06T00:00:00"/>
    <x v="3"/>
    <n v="7000125537"/>
    <n v="12605"/>
    <x v="1"/>
    <x v="1"/>
    <n v="5042"/>
    <n v="1.3908"/>
    <n v="17531.034"/>
    <x v="5"/>
    <x v="2"/>
    <s v="Linie 31"/>
    <n v="5031"/>
  </r>
  <r>
    <x v="1"/>
    <x v="0"/>
    <n v="48000061"/>
    <x v="192"/>
    <d v="2021-10-06T00:00:00"/>
    <x v="3"/>
    <n v="7000126572"/>
    <n v="1536"/>
    <x v="1"/>
    <x v="1"/>
    <n v="337.92"/>
    <n v="0.90749999999999997"/>
    <n v="1393.92"/>
    <x v="4"/>
    <x v="1"/>
    <s v="Linie 2"/>
    <n v="5002"/>
  </r>
  <r>
    <x v="1"/>
    <x v="0"/>
    <n v="48000082"/>
    <x v="480"/>
    <d v="2021-10-06T00:00:00"/>
    <x v="3"/>
    <n v="7000126773"/>
    <n v="22208"/>
    <x v="1"/>
    <x v="1"/>
    <n v="4885.76"/>
    <n v="0.87780000000000002"/>
    <n v="19494.182400000002"/>
    <x v="4"/>
    <x v="1"/>
    <s v="Linie 2"/>
    <n v="5002"/>
  </r>
  <r>
    <x v="1"/>
    <x v="0"/>
    <n v="48000082"/>
    <x v="480"/>
    <d v="2021-10-06T00:00:00"/>
    <x v="3"/>
    <n v="7000126776"/>
    <n v="10142"/>
    <x v="1"/>
    <x v="1"/>
    <n v="2231.2399999999998"/>
    <n v="0.87780000000000002"/>
    <n v="8902.6476000000002"/>
    <x v="4"/>
    <x v="1"/>
    <s v="Linie 35"/>
    <n v="5035"/>
  </r>
  <r>
    <x v="1"/>
    <x v="0"/>
    <n v="48000116"/>
    <x v="45"/>
    <d v="2021-10-06T00:00:00"/>
    <x v="3"/>
    <n v="7000125243"/>
    <n v="23278"/>
    <x v="1"/>
    <x v="1"/>
    <n v="4655.6000000000004"/>
    <n v="0.98129999999999995"/>
    <n v="22842.701400000002"/>
    <x v="4"/>
    <x v="1"/>
    <s v="Linie 15"/>
    <n v="5015"/>
  </r>
  <r>
    <x v="1"/>
    <x v="0"/>
    <n v="48000170"/>
    <x v="819"/>
    <d v="2021-10-06T00:00:00"/>
    <x v="3"/>
    <n v="7000126347"/>
    <n v="9524"/>
    <x v="1"/>
    <x v="1"/>
    <n v="1904.8"/>
    <n v="0.79610000000000003"/>
    <n v="7582.0564000000004"/>
    <x v="3"/>
    <x v="1"/>
    <s v="Linie 1"/>
    <n v="5001"/>
  </r>
  <r>
    <x v="1"/>
    <x v="0"/>
    <n v="48000172"/>
    <x v="481"/>
    <d v="2021-10-06T00:00:00"/>
    <x v="3"/>
    <n v="7000126348"/>
    <n v="16456"/>
    <x v="1"/>
    <x v="1"/>
    <n v="3291.2"/>
    <n v="0.78129999999999999"/>
    <n v="12857.0728"/>
    <x v="3"/>
    <x v="1"/>
    <s v="Linie 1"/>
    <n v="5001"/>
  </r>
  <r>
    <x v="1"/>
    <x v="0"/>
    <n v="48000182"/>
    <x v="46"/>
    <d v="2021-10-06T00:00:00"/>
    <x v="3"/>
    <n v="7000126350"/>
    <n v="16687"/>
    <x v="1"/>
    <x v="1"/>
    <n v="3337.4"/>
    <n v="0.7883"/>
    <n v="13154.3621"/>
    <x v="3"/>
    <x v="1"/>
    <s v="Linie 1"/>
    <n v="5001"/>
  </r>
  <r>
    <x v="1"/>
    <x v="0"/>
    <n v="48000479"/>
    <x v="780"/>
    <d v="2021-10-06T00:00:00"/>
    <x v="3"/>
    <n v="7000125543"/>
    <n v="24066"/>
    <x v="1"/>
    <x v="1"/>
    <n v="9626.4"/>
    <n v="1.4001999999999999"/>
    <n v="33697.213199999998"/>
    <x v="5"/>
    <x v="2"/>
    <s v="Linie 31"/>
    <n v="5031"/>
  </r>
  <r>
    <x v="1"/>
    <x v="0"/>
    <n v="48000953"/>
    <x v="622"/>
    <d v="2021-10-06T00:00:00"/>
    <x v="3"/>
    <n v="7000125075"/>
    <n v="8352"/>
    <x v="1"/>
    <x v="1"/>
    <n v="1670.4"/>
    <n v="1.087"/>
    <n v="9078.6239999999998"/>
    <x v="4"/>
    <x v="1"/>
    <s v="Linie 15"/>
    <n v="5015"/>
  </r>
  <r>
    <x v="1"/>
    <x v="0"/>
    <n v="49500054"/>
    <x v="343"/>
    <d v="2021-10-06T00:00:00"/>
    <x v="3"/>
    <n v="7000127309"/>
    <n v="230"/>
    <x v="0"/>
    <x v="0"/>
    <n v="230"/>
    <n v="2.0139999999999998"/>
    <n v="463.22"/>
    <x v="0"/>
    <x v="0"/>
    <s v="Vacumierung"/>
    <n v="5902"/>
  </r>
  <r>
    <x v="1"/>
    <x v="0"/>
    <n v="49500055"/>
    <x v="344"/>
    <d v="2021-10-06T00:00:00"/>
    <x v="3"/>
    <n v="7000127355"/>
    <n v="295"/>
    <x v="0"/>
    <x v="0"/>
    <n v="295"/>
    <n v="0.51400000000000001"/>
    <n v="151.63"/>
    <x v="0"/>
    <x v="0"/>
    <s v="Vacumierung"/>
    <n v="5902"/>
  </r>
  <r>
    <x v="1"/>
    <x v="0"/>
    <n v="49500102"/>
    <x v="627"/>
    <d v="2021-10-06T00:00:00"/>
    <x v="3"/>
    <n v="7000127325"/>
    <n v="415"/>
    <x v="0"/>
    <x v="0"/>
    <n v="415"/>
    <n v="0.5"/>
    <n v="207.5"/>
    <x v="0"/>
    <x v="0"/>
    <s v="Vacumierung"/>
    <n v="5902"/>
  </r>
  <r>
    <x v="1"/>
    <x v="0"/>
    <n v="49500110"/>
    <x v="1076"/>
    <d v="2021-10-06T00:00:00"/>
    <x v="3"/>
    <n v="7000127354"/>
    <n v="32"/>
    <x v="0"/>
    <x v="0"/>
    <n v="32"/>
    <n v="1.1740999999999999"/>
    <n v="37.571199999999997"/>
    <x v="0"/>
    <x v="0"/>
    <s v="Vacumierung"/>
    <n v="5902"/>
  </r>
  <r>
    <x v="1"/>
    <x v="0"/>
    <n v="49500118"/>
    <x v="50"/>
    <d v="2021-10-06T00:00:00"/>
    <x v="3"/>
    <n v="7000127330"/>
    <n v="115"/>
    <x v="0"/>
    <x v="0"/>
    <n v="115"/>
    <n v="1.1740999999999999"/>
    <n v="135.0215"/>
    <x v="0"/>
    <x v="0"/>
    <s v="Vacumierung"/>
    <n v="5902"/>
  </r>
  <r>
    <x v="1"/>
    <x v="0"/>
    <n v="49500121"/>
    <x v="51"/>
    <d v="2021-10-06T00:00:00"/>
    <x v="3"/>
    <n v="7000127356"/>
    <n v="220"/>
    <x v="0"/>
    <x v="0"/>
    <n v="220"/>
    <n v="1.1740999999999999"/>
    <n v="258.30200000000002"/>
    <x v="0"/>
    <x v="0"/>
    <s v="Vacumierung"/>
    <n v="5902"/>
  </r>
  <r>
    <x v="1"/>
    <x v="0"/>
    <n v="49500125"/>
    <x v="348"/>
    <d v="2021-10-06T00:00:00"/>
    <x v="3"/>
    <n v="7000127326"/>
    <n v="542"/>
    <x v="0"/>
    <x v="0"/>
    <n v="542"/>
    <n v="0.51400000000000001"/>
    <n v="278.58800000000002"/>
    <x v="0"/>
    <x v="0"/>
    <s v="Vacumierung"/>
    <n v="5902"/>
  </r>
  <r>
    <x v="1"/>
    <x v="0"/>
    <n v="49500135"/>
    <x v="203"/>
    <d v="2021-10-06T00:00:00"/>
    <x v="3"/>
    <n v="7000127319"/>
    <n v="147"/>
    <x v="0"/>
    <x v="0"/>
    <n v="147"/>
    <n v="0.51400000000000001"/>
    <n v="75.558000000000007"/>
    <x v="0"/>
    <x v="0"/>
    <s v="Vacumierung"/>
    <n v="5902"/>
  </r>
  <r>
    <x v="1"/>
    <x v="0"/>
    <n v="49500136"/>
    <x v="1110"/>
    <d v="2021-10-06T00:00:00"/>
    <x v="3"/>
    <n v="7000127320"/>
    <n v="308"/>
    <x v="0"/>
    <x v="0"/>
    <n v="308"/>
    <n v="0.51400000000000001"/>
    <n v="158.31200000000001"/>
    <x v="0"/>
    <x v="0"/>
    <s v="Vacumierung"/>
    <n v="5902"/>
  </r>
  <r>
    <x v="1"/>
    <x v="0"/>
    <n v="49500137"/>
    <x v="628"/>
    <d v="2021-10-06T00:00:00"/>
    <x v="3"/>
    <n v="7000127331"/>
    <n v="254"/>
    <x v="0"/>
    <x v="0"/>
    <n v="254"/>
    <n v="0.51400000000000001"/>
    <n v="130.55600000000001"/>
    <x v="0"/>
    <x v="0"/>
    <s v="Vacumierung"/>
    <n v="5902"/>
  </r>
  <r>
    <x v="1"/>
    <x v="0"/>
    <n v="49500204"/>
    <x v="205"/>
    <d v="2021-10-06T00:00:00"/>
    <x v="3"/>
    <n v="7000127427"/>
    <n v="321"/>
    <x v="0"/>
    <x v="0"/>
    <n v="321"/>
    <n v="0.51400000000000001"/>
    <n v="164.994"/>
    <x v="0"/>
    <x v="0"/>
    <s v="Vacumierung"/>
    <n v="5902"/>
  </r>
  <r>
    <x v="1"/>
    <x v="0"/>
    <n v="50000103"/>
    <x v="358"/>
    <d v="2021-10-06T00:00:00"/>
    <x v="3"/>
    <n v="7000124994"/>
    <n v="763"/>
    <x v="2"/>
    <x v="2"/>
    <n v="457.8"/>
    <n v="4.1078999999999999"/>
    <n v="3134.3276999999998"/>
    <x v="6"/>
    <x v="3"/>
    <s v="EVP L2 kleines Band"/>
    <n v="6110"/>
  </r>
  <r>
    <x v="1"/>
    <x v="0"/>
    <n v="50000194"/>
    <x v="207"/>
    <d v="2021-10-06T00:00:00"/>
    <x v="3"/>
    <n v="7000125976"/>
    <n v="557"/>
    <x v="2"/>
    <x v="2"/>
    <n v="334.2"/>
    <n v="4.2023000000000001"/>
    <n v="2340.6810999999998"/>
    <x v="6"/>
    <x v="3"/>
    <s v="EVP L2 kleines Band"/>
    <n v="6110"/>
  </r>
  <r>
    <x v="1"/>
    <x v="0"/>
    <n v="50000247"/>
    <x v="823"/>
    <d v="2021-10-06T00:00:00"/>
    <x v="3"/>
    <n v="7000123057"/>
    <n v="0"/>
    <x v="2"/>
    <x v="2"/>
    <n v="0"/>
    <n v="8.4957999999999991"/>
    <n v="0"/>
    <x v="7"/>
    <x v="4"/>
    <s v="Subunternehmer"/>
    <n v="9999"/>
  </r>
  <r>
    <x v="1"/>
    <x v="0"/>
    <n v="57000008"/>
    <x v="926"/>
    <d v="2021-10-06T00:00:00"/>
    <x v="3"/>
    <n v="7000127335"/>
    <n v="48"/>
    <x v="2"/>
    <x v="2"/>
    <n v="960"/>
    <n v="55.877899999999997"/>
    <n v="2682.1392000000001"/>
    <x v="6"/>
    <x v="3"/>
    <s v="EVP L4 Beutel"/>
    <n v="6130"/>
  </r>
  <r>
    <x v="1"/>
    <x v="0"/>
    <n v="57000029"/>
    <x v="71"/>
    <d v="2021-10-06T00:00:00"/>
    <x v="3"/>
    <n v="7000126458"/>
    <n v="594"/>
    <x v="2"/>
    <x v="2"/>
    <n v="3564"/>
    <n v="20.163"/>
    <n v="11976.822"/>
    <x v="7"/>
    <x v="4"/>
    <s v="Subunternehmer"/>
    <n v="9999"/>
  </r>
  <r>
    <x v="1"/>
    <x v="0"/>
    <n v="57000164"/>
    <x v="208"/>
    <d v="2021-10-06T00:00:00"/>
    <x v="3"/>
    <n v="7000123792"/>
    <n v="1079"/>
    <x v="2"/>
    <x v="2"/>
    <n v="1079"/>
    <n v="6.4859999999999998"/>
    <n v="6998.3940000000002"/>
    <x v="4"/>
    <x v="1"/>
    <s v="Linie 4"/>
    <n v="5004"/>
  </r>
  <r>
    <x v="1"/>
    <x v="0"/>
    <n v="57000167"/>
    <x v="898"/>
    <d v="2021-10-06T00:00:00"/>
    <x v="3"/>
    <n v="7000124449"/>
    <n v="12"/>
    <x v="2"/>
    <x v="2"/>
    <n v="12"/>
    <n v="6.4859999999999998"/>
    <n v="77.831999999999994"/>
    <x v="4"/>
    <x v="1"/>
    <s v="Linie 4"/>
    <n v="5004"/>
  </r>
  <r>
    <x v="1"/>
    <x v="0"/>
    <n v="57000170"/>
    <x v="209"/>
    <d v="2021-10-06T00:00:00"/>
    <x v="3"/>
    <n v="7000124568"/>
    <n v="0"/>
    <x v="2"/>
    <x v="2"/>
    <n v="0"/>
    <n v="6.3853999999999997"/>
    <n v="0"/>
    <x v="4"/>
    <x v="1"/>
    <s v="Linie 4"/>
    <n v="5004"/>
  </r>
  <r>
    <x v="1"/>
    <x v="0"/>
    <n v="57000170"/>
    <x v="209"/>
    <d v="2021-10-06T00:00:00"/>
    <x v="3"/>
    <n v="7000124569"/>
    <n v="150"/>
    <x v="2"/>
    <x v="2"/>
    <n v="150"/>
    <n v="6.3853999999999997"/>
    <n v="957.81"/>
    <x v="4"/>
    <x v="1"/>
    <s v="Linie 4"/>
    <n v="5004"/>
  </r>
  <r>
    <x v="1"/>
    <x v="0"/>
    <n v="57000170"/>
    <x v="209"/>
    <d v="2021-10-06T00:00:00"/>
    <x v="3"/>
    <n v="7000125019"/>
    <n v="0"/>
    <x v="2"/>
    <x v="2"/>
    <n v="0"/>
    <n v="6.3853999999999997"/>
    <n v="0"/>
    <x v="4"/>
    <x v="1"/>
    <s v="Linie 4"/>
    <n v="5004"/>
  </r>
  <r>
    <x v="1"/>
    <x v="0"/>
    <n v="57000178"/>
    <x v="633"/>
    <d v="2021-10-06T00:00:00"/>
    <x v="3"/>
    <n v="7000125833"/>
    <n v="320"/>
    <x v="2"/>
    <x v="2"/>
    <n v="640"/>
    <n v="7.5796999999999999"/>
    <n v="2425.5039999999999"/>
    <x v="3"/>
    <x v="1"/>
    <s v="Wurstverpackung"/>
    <n v="5330"/>
  </r>
  <r>
    <x v="1"/>
    <x v="0"/>
    <n v="57000178"/>
    <x v="633"/>
    <d v="2021-10-06T00:00:00"/>
    <x v="3"/>
    <n v="7000125834"/>
    <n v="320"/>
    <x v="2"/>
    <x v="2"/>
    <n v="640"/>
    <n v="7.5796999999999999"/>
    <n v="2425.5039999999999"/>
    <x v="3"/>
    <x v="1"/>
    <s v="Wurstverpackung"/>
    <n v="5330"/>
  </r>
  <r>
    <x v="1"/>
    <x v="0"/>
    <n v="57000178"/>
    <x v="633"/>
    <d v="2021-10-06T00:00:00"/>
    <x v="3"/>
    <n v="7000125835"/>
    <n v="480"/>
    <x v="2"/>
    <x v="2"/>
    <n v="960"/>
    <n v="7.5796999999999999"/>
    <n v="3638.2559999999999"/>
    <x v="3"/>
    <x v="1"/>
    <s v="Wurstverpackung"/>
    <n v="5330"/>
  </r>
  <r>
    <x v="1"/>
    <x v="0"/>
    <n v="57000300"/>
    <x v="1111"/>
    <d v="2021-10-06T00:00:00"/>
    <x v="3"/>
    <n v="7000124598"/>
    <n v="390"/>
    <x v="2"/>
    <x v="2"/>
    <n v="702"/>
    <n v="9.9893000000000001"/>
    <n v="3895.8270000000002"/>
    <x v="3"/>
    <x v="1"/>
    <s v="Linie 9"/>
    <n v="5009"/>
  </r>
  <r>
    <x v="1"/>
    <x v="0"/>
    <n v="57000447"/>
    <x v="1039"/>
    <d v="2021-10-06T00:00:00"/>
    <x v="3"/>
    <n v="7000122866"/>
    <n v="497"/>
    <x v="2"/>
    <x v="2"/>
    <n v="795.2"/>
    <n v="10.6578"/>
    <n v="5296.9265999999998"/>
    <x v="3"/>
    <x v="1"/>
    <s v="Linie 9"/>
    <n v="5009"/>
  </r>
  <r>
    <x v="1"/>
    <x v="0"/>
    <n v="57000491"/>
    <x v="500"/>
    <d v="2021-10-06T00:00:00"/>
    <x v="3"/>
    <n v="7000126439"/>
    <n v="1050"/>
    <x v="2"/>
    <x v="2"/>
    <n v="1260"/>
    <n v="5.7590000000000003"/>
    <n v="6046.95"/>
    <x v="7"/>
    <x v="4"/>
    <s v="Subunternehmer"/>
    <n v="9999"/>
  </r>
  <r>
    <x v="1"/>
    <x v="0"/>
    <n v="57000515"/>
    <x v="690"/>
    <d v="2021-10-06T00:00:00"/>
    <x v="3"/>
    <n v="7000124397"/>
    <n v="101"/>
    <x v="2"/>
    <x v="2"/>
    <n v="1010"/>
    <n v="48.608199999999997"/>
    <n v="4909.4282000000003"/>
    <x v="4"/>
    <x v="1"/>
    <s v="Linie 3"/>
    <n v="5003"/>
  </r>
  <r>
    <x v="1"/>
    <x v="0"/>
    <n v="57000605"/>
    <x v="367"/>
    <d v="2021-10-06T00:00:00"/>
    <x v="3"/>
    <n v="7000127089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10-06T00:00:00"/>
    <x v="3"/>
    <n v="7000127096"/>
    <n v="68"/>
    <x v="2"/>
    <x v="0"/>
    <n v="81.599999999999994"/>
    <n v="5.2899000000000003"/>
    <n v="431.65584000000001"/>
    <x v="8"/>
    <x v="5"/>
    <s v="Linie 22"/>
    <n v="5022"/>
  </r>
  <r>
    <x v="1"/>
    <x v="0"/>
    <n v="57000609"/>
    <x v="369"/>
    <d v="2021-10-06T00:00:00"/>
    <x v="3"/>
    <n v="7000127098"/>
    <n v="306"/>
    <x v="2"/>
    <x v="0"/>
    <n v="367.2"/>
    <n v="5.2755000000000001"/>
    <n v="1937.1636000000001"/>
    <x v="8"/>
    <x v="5"/>
    <s v="Linie 22"/>
    <n v="5022"/>
  </r>
  <r>
    <x v="1"/>
    <x v="0"/>
    <n v="57000610"/>
    <x v="370"/>
    <d v="2021-10-06T00:00:00"/>
    <x v="3"/>
    <n v="7000127102"/>
    <n v="136"/>
    <x v="2"/>
    <x v="0"/>
    <n v="163.19999999999999"/>
    <n v="5.2880000000000003"/>
    <n v="863.00160000000005"/>
    <x v="8"/>
    <x v="5"/>
    <s v="Linie 22"/>
    <n v="5022"/>
  </r>
  <r>
    <x v="1"/>
    <x v="0"/>
    <n v="57000623"/>
    <x v="83"/>
    <d v="2021-10-06T00:00:00"/>
    <x v="3"/>
    <n v="7000127105"/>
    <n v="3655"/>
    <x v="2"/>
    <x v="0"/>
    <n v="4386"/>
    <n v="5.2507000000000001"/>
    <n v="23029.570199999998"/>
    <x v="8"/>
    <x v="5"/>
    <s v="Linie 22"/>
    <n v="5022"/>
  </r>
  <r>
    <x v="1"/>
    <x v="0"/>
    <n v="57000641"/>
    <x v="87"/>
    <d v="2021-10-06T00:00:00"/>
    <x v="3"/>
    <n v="7000127111"/>
    <n v="2244"/>
    <x v="2"/>
    <x v="0"/>
    <n v="2692.8"/>
    <n v="5.2706999999999997"/>
    <n v="14192.94096"/>
    <x v="8"/>
    <x v="5"/>
    <s v="Linie 22"/>
    <n v="5022"/>
  </r>
  <r>
    <x v="1"/>
    <x v="0"/>
    <n v="57000652"/>
    <x v="372"/>
    <d v="2021-10-06T00:00:00"/>
    <x v="3"/>
    <n v="7000127113"/>
    <n v="136"/>
    <x v="2"/>
    <x v="0"/>
    <n v="163.19999999999999"/>
    <n v="5.3045999999999998"/>
    <n v="865.71072000000004"/>
    <x v="8"/>
    <x v="5"/>
    <s v="Linie 22"/>
    <n v="5022"/>
  </r>
  <r>
    <x v="1"/>
    <x v="0"/>
    <n v="57000653"/>
    <x v="373"/>
    <d v="2021-10-06T00:00:00"/>
    <x v="3"/>
    <n v="7000127115"/>
    <n v="68"/>
    <x v="2"/>
    <x v="0"/>
    <n v="81.599999999999994"/>
    <n v="5.2899000000000003"/>
    <n v="431.65584000000001"/>
    <x v="8"/>
    <x v="5"/>
    <s v="Linie 22"/>
    <n v="5022"/>
  </r>
  <r>
    <x v="1"/>
    <x v="0"/>
    <n v="57000655"/>
    <x v="638"/>
    <d v="2021-10-06T00:00:00"/>
    <x v="3"/>
    <n v="7000127119"/>
    <n v="340"/>
    <x v="2"/>
    <x v="0"/>
    <n v="408"/>
    <n v="5.2930999999999999"/>
    <n v="2159.5848000000001"/>
    <x v="8"/>
    <x v="5"/>
    <s v="Linie 22"/>
    <n v="5022"/>
  </r>
  <r>
    <x v="1"/>
    <x v="0"/>
    <n v="57000657"/>
    <x v="375"/>
    <d v="2021-10-06T00:00:00"/>
    <x v="3"/>
    <n v="7000127121"/>
    <n v="170"/>
    <x v="2"/>
    <x v="0"/>
    <n v="204"/>
    <n v="5.3136999999999999"/>
    <n v="1083.9947999999999"/>
    <x v="8"/>
    <x v="5"/>
    <s v="Linie 22"/>
    <n v="5022"/>
  </r>
  <r>
    <x v="1"/>
    <x v="0"/>
    <n v="57000665"/>
    <x v="376"/>
    <d v="2021-10-06T00:00:00"/>
    <x v="3"/>
    <n v="7000127124"/>
    <n v="136"/>
    <x v="2"/>
    <x v="0"/>
    <n v="163.19999999999999"/>
    <n v="5.2906000000000004"/>
    <n v="863.42592000000002"/>
    <x v="8"/>
    <x v="5"/>
    <s v="Linie 22"/>
    <n v="5022"/>
  </r>
  <r>
    <x v="1"/>
    <x v="0"/>
    <n v="57000666"/>
    <x v="377"/>
    <d v="2021-10-06T00:00:00"/>
    <x v="3"/>
    <n v="7000127126"/>
    <n v="272"/>
    <x v="2"/>
    <x v="0"/>
    <n v="326.39999999999998"/>
    <n v="5.2884000000000002"/>
    <n v="1726.1337599999999"/>
    <x v="8"/>
    <x v="5"/>
    <s v="Linie 22"/>
    <n v="5022"/>
  </r>
  <r>
    <x v="1"/>
    <x v="0"/>
    <n v="57000715"/>
    <x v="503"/>
    <d v="2021-10-06T00:00:00"/>
    <x v="3"/>
    <n v="7000126467"/>
    <n v="1080"/>
    <x v="2"/>
    <x v="2"/>
    <n v="0"/>
    <n v="13.3171"/>
    <n v="14382.468000000001"/>
    <x v="7"/>
    <x v="4"/>
    <s v="Subunternehmer"/>
    <n v="9999"/>
  </r>
  <r>
    <x v="1"/>
    <x v="0"/>
    <n v="57000720"/>
    <x v="92"/>
    <d v="2021-10-06T00:00:00"/>
    <x v="3"/>
    <n v="7000126469"/>
    <n v="4176"/>
    <x v="2"/>
    <x v="2"/>
    <n v="8769.6"/>
    <n v="10.3809"/>
    <n v="43350.638400000003"/>
    <x v="7"/>
    <x v="4"/>
    <s v="Subunternehmer"/>
    <n v="9999"/>
  </r>
  <r>
    <x v="1"/>
    <x v="0"/>
    <n v="57000739"/>
    <x v="381"/>
    <d v="2021-10-06T00:00:00"/>
    <x v="3"/>
    <n v="7000127141"/>
    <n v="68"/>
    <x v="2"/>
    <x v="0"/>
    <n v="81.599999999999994"/>
    <n v="5.2892000000000001"/>
    <n v="431.59872000000001"/>
    <x v="8"/>
    <x v="5"/>
    <s v="Linie 22"/>
    <n v="5022"/>
  </r>
  <r>
    <x v="1"/>
    <x v="0"/>
    <n v="57900002"/>
    <x v="507"/>
    <d v="2021-10-06T00:00:00"/>
    <x v="3"/>
    <n v="7000126460"/>
    <n v="2112"/>
    <x v="2"/>
    <x v="2"/>
    <n v="7603.2"/>
    <n v="13.400600000000001"/>
    <n v="28302.067200000001"/>
    <x v="7"/>
    <x v="4"/>
    <s v="Subunternehmer"/>
    <n v="9999"/>
  </r>
  <r>
    <x v="1"/>
    <x v="0"/>
    <n v="58000078"/>
    <x v="695"/>
    <d v="2021-10-06T00:00:00"/>
    <x v="3"/>
    <n v="7000126586"/>
    <n v="944"/>
    <x v="2"/>
    <x v="2"/>
    <n v="1557.6"/>
    <n v="6.9139999999999997"/>
    <n v="6526.8159999999998"/>
    <x v="5"/>
    <x v="2"/>
    <s v="Linie 31"/>
    <n v="5031"/>
  </r>
  <r>
    <x v="1"/>
    <x v="0"/>
    <n v="58000098"/>
    <x v="698"/>
    <d v="2021-10-06T00:00:00"/>
    <x v="3"/>
    <n v="7000126587"/>
    <n v="928"/>
    <x v="2"/>
    <x v="2"/>
    <n v="1531.2"/>
    <n v="6.6920999999999999"/>
    <n v="6210.2687999999998"/>
    <x v="5"/>
    <x v="2"/>
    <s v="Linie 31"/>
    <n v="5031"/>
  </r>
  <r>
    <x v="1"/>
    <x v="0"/>
    <n v="58000235"/>
    <x v="96"/>
    <d v="2021-10-06T00:00:00"/>
    <x v="3"/>
    <n v="7000124674"/>
    <n v="7928"/>
    <x v="2"/>
    <x v="2"/>
    <n v="76108.800000000003"/>
    <n v="33.631399999999999"/>
    <n v="266629.73920000001"/>
    <x v="5"/>
    <x v="2"/>
    <s v="Linie 30"/>
    <n v="5030"/>
  </r>
  <r>
    <x v="1"/>
    <x v="0"/>
    <n v="58000237"/>
    <x v="641"/>
    <d v="2021-10-06T00:00:00"/>
    <x v="3"/>
    <n v="7000124676"/>
    <n v="2408"/>
    <x v="2"/>
    <x v="2"/>
    <n v="23116.799999999999"/>
    <n v="33.716999999999999"/>
    <n v="81190.535999999993"/>
    <x v="5"/>
    <x v="2"/>
    <s v="Linie 30"/>
    <n v="5030"/>
  </r>
  <r>
    <x v="1"/>
    <x v="0"/>
    <n v="58000541"/>
    <x v="702"/>
    <d v="2021-10-06T00:00:00"/>
    <x v="3"/>
    <n v="7000126581"/>
    <n v="1499"/>
    <x v="2"/>
    <x v="2"/>
    <n v="3297.8"/>
    <n v="10.577"/>
    <n v="15854.923000000001"/>
    <x v="4"/>
    <x v="1"/>
    <s v="Linie 35"/>
    <n v="5035"/>
  </r>
  <r>
    <x v="1"/>
    <x v="0"/>
    <n v="58000548"/>
    <x v="703"/>
    <d v="2021-10-06T00:00:00"/>
    <x v="3"/>
    <n v="7000126449"/>
    <n v="1800"/>
    <x v="2"/>
    <x v="2"/>
    <n v="8640"/>
    <n v="25.5321"/>
    <n v="45957.78"/>
    <x v="7"/>
    <x v="4"/>
    <s v="Subunternehmer"/>
    <n v="9999"/>
  </r>
  <r>
    <x v="1"/>
    <x v="0"/>
    <n v="58000609"/>
    <x v="98"/>
    <d v="2021-10-06T00:00:00"/>
    <x v="3"/>
    <n v="7000127305"/>
    <n v="382"/>
    <x v="2"/>
    <x v="2"/>
    <n v="687.6"/>
    <n v="10.9306"/>
    <n v="4175.4892"/>
    <x v="4"/>
    <x v="1"/>
    <s v="Linie 33"/>
    <n v="5033"/>
  </r>
  <r>
    <x v="1"/>
    <x v="0"/>
    <n v="58000610"/>
    <x v="704"/>
    <d v="2021-10-06T00:00:00"/>
    <x v="3"/>
    <n v="7000126777"/>
    <n v="1568"/>
    <x v="2"/>
    <x v="2"/>
    <n v="5519.36"/>
    <n v="16.462900000000001"/>
    <n v="25813.8272"/>
    <x v="7"/>
    <x v="4"/>
    <s v="Subunternehmer"/>
    <n v="9999"/>
  </r>
  <r>
    <x v="1"/>
    <x v="0"/>
    <n v="58000636"/>
    <x v="230"/>
    <d v="2021-10-06T00:00:00"/>
    <x v="3"/>
    <n v="7000126940"/>
    <n v="306"/>
    <x v="2"/>
    <x v="0"/>
    <n v="302.94"/>
    <n v="6.7282999999999999"/>
    <n v="2038.2712019999999"/>
    <x v="8"/>
    <x v="5"/>
    <s v="Linie 21"/>
    <n v="5021"/>
  </r>
  <r>
    <x v="1"/>
    <x v="0"/>
    <n v="58000653"/>
    <x v="232"/>
    <d v="2021-10-06T00:00:00"/>
    <x v="3"/>
    <n v="7000126799"/>
    <n v="272"/>
    <x v="2"/>
    <x v="0"/>
    <n v="272"/>
    <n v="11.0871"/>
    <n v="3015.6912000000002"/>
    <x v="8"/>
    <x v="5"/>
    <s v="Linie 20"/>
    <n v="5020"/>
  </r>
  <r>
    <x v="1"/>
    <x v="0"/>
    <n v="58000655"/>
    <x v="233"/>
    <d v="2021-10-06T00:00:00"/>
    <x v="3"/>
    <n v="7000126942"/>
    <n v="204"/>
    <x v="2"/>
    <x v="0"/>
    <n v="201.96"/>
    <n v="6.7287999999999997"/>
    <n v="1358.9484480000001"/>
    <x v="8"/>
    <x v="5"/>
    <s v="Linie 21"/>
    <n v="5021"/>
  </r>
  <r>
    <x v="1"/>
    <x v="0"/>
    <n v="58000681"/>
    <x v="238"/>
    <d v="2021-10-06T00:00:00"/>
    <x v="3"/>
    <n v="7000126943"/>
    <n v="68"/>
    <x v="2"/>
    <x v="0"/>
    <n v="67.319999999999993"/>
    <n v="6.7253999999999996"/>
    <n v="452.75392799999997"/>
    <x v="8"/>
    <x v="5"/>
    <s v="Linie 21"/>
    <n v="5021"/>
  </r>
  <r>
    <x v="1"/>
    <x v="0"/>
    <n v="58000694"/>
    <x v="242"/>
    <d v="2021-10-06T00:00:00"/>
    <x v="3"/>
    <n v="7000126945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10-06T00:00:00"/>
    <x v="3"/>
    <n v="7000126859"/>
    <n v="68"/>
    <x v="2"/>
    <x v="0"/>
    <n v="67.319999999999993"/>
    <n v="7.7389000000000001"/>
    <n v="520.98274800000002"/>
    <x v="8"/>
    <x v="5"/>
    <s v="Linie 23"/>
    <n v="5023"/>
  </r>
  <r>
    <x v="1"/>
    <x v="0"/>
    <n v="58000706"/>
    <x v="244"/>
    <d v="2021-10-06T00:00:00"/>
    <x v="3"/>
    <n v="7000126946"/>
    <n v="102"/>
    <x v="2"/>
    <x v="0"/>
    <n v="100.98"/>
    <n v="6.7253999999999996"/>
    <n v="679.13089200000002"/>
    <x v="8"/>
    <x v="5"/>
    <s v="Linie 21"/>
    <n v="5021"/>
  </r>
  <r>
    <x v="1"/>
    <x v="0"/>
    <n v="58000711"/>
    <x v="99"/>
    <d v="2021-10-06T00:00:00"/>
    <x v="3"/>
    <n v="7000127044"/>
    <n v="136"/>
    <x v="2"/>
    <x v="0"/>
    <n v="146.88"/>
    <n v="9.9582999999999995"/>
    <n v="1462.6751039999999"/>
    <x v="8"/>
    <x v="5"/>
    <s v="Linie 29"/>
    <n v="5029"/>
  </r>
  <r>
    <x v="1"/>
    <x v="0"/>
    <n v="58000719"/>
    <x v="248"/>
    <d v="2021-10-06T00:00:00"/>
    <x v="3"/>
    <n v="7000126807"/>
    <n v="68"/>
    <x v="2"/>
    <x v="0"/>
    <n v="68"/>
    <n v="11.0724"/>
    <n v="752.92319999999995"/>
    <x v="8"/>
    <x v="5"/>
    <s v="Linie 20"/>
    <n v="5020"/>
  </r>
  <r>
    <x v="1"/>
    <x v="0"/>
    <n v="58000721"/>
    <x v="706"/>
    <d v="2021-10-06T00:00:00"/>
    <x v="3"/>
    <n v="7000126947"/>
    <n v="102"/>
    <x v="2"/>
    <x v="0"/>
    <n v="100.98"/>
    <n v="6.7342000000000004"/>
    <n v="680.01951599999995"/>
    <x v="8"/>
    <x v="5"/>
    <s v="Linie 21"/>
    <n v="5021"/>
  </r>
  <r>
    <x v="1"/>
    <x v="0"/>
    <n v="58000733"/>
    <x v="793"/>
    <d v="2021-10-06T00:00:00"/>
    <x v="3"/>
    <n v="7000126948"/>
    <n v="272"/>
    <x v="2"/>
    <x v="0"/>
    <n v="269.27999999999997"/>
    <n v="6.7229000000000001"/>
    <n v="1810.3425119999999"/>
    <x v="8"/>
    <x v="5"/>
    <s v="Linie 21"/>
    <n v="5021"/>
  </r>
  <r>
    <x v="1"/>
    <x v="0"/>
    <n v="58000738"/>
    <x v="101"/>
    <d v="2021-10-06T00:00:00"/>
    <x v="3"/>
    <n v="7000127045"/>
    <n v="272"/>
    <x v="2"/>
    <x v="0"/>
    <n v="293.76"/>
    <n v="9.9603999999999999"/>
    <n v="2925.9671039999998"/>
    <x v="8"/>
    <x v="5"/>
    <s v="Linie 29"/>
    <n v="5029"/>
  </r>
  <r>
    <x v="1"/>
    <x v="0"/>
    <n v="58000746"/>
    <x v="253"/>
    <d v="2021-10-06T00:00:00"/>
    <x v="3"/>
    <n v="7000126954"/>
    <n v="68"/>
    <x v="2"/>
    <x v="0"/>
    <n v="67.319999999999993"/>
    <n v="6.7253999999999996"/>
    <n v="452.75392799999997"/>
    <x v="8"/>
    <x v="5"/>
    <s v="Linie 21"/>
    <n v="5021"/>
  </r>
  <r>
    <x v="1"/>
    <x v="0"/>
    <n v="58000753"/>
    <x v="403"/>
    <d v="2021-10-06T00:00:00"/>
    <x v="3"/>
    <n v="7000126809"/>
    <n v="136"/>
    <x v="2"/>
    <x v="0"/>
    <n v="149.6"/>
    <n v="6.5780000000000003"/>
    <n v="984.06880000000001"/>
    <x v="8"/>
    <x v="5"/>
    <s v="Linie 20"/>
    <n v="5020"/>
  </r>
  <r>
    <x v="1"/>
    <x v="0"/>
    <n v="58000758"/>
    <x v="255"/>
    <d v="2021-10-06T00:00:00"/>
    <x v="3"/>
    <n v="7000126955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10-06T00:00:00"/>
    <x v="3"/>
    <n v="7000126878"/>
    <n v="34"/>
    <x v="2"/>
    <x v="0"/>
    <n v="33.659999999999997"/>
    <n v="7.7198000000000002"/>
    <n v="259.84846800000003"/>
    <x v="8"/>
    <x v="5"/>
    <s v="Linie 23"/>
    <n v="5023"/>
  </r>
  <r>
    <x v="1"/>
    <x v="0"/>
    <n v="58000776"/>
    <x v="257"/>
    <d v="2021-10-06T00:00:00"/>
    <x v="3"/>
    <n v="7000126957"/>
    <n v="136"/>
    <x v="2"/>
    <x v="0"/>
    <n v="134.63999999999999"/>
    <n v="6.7229000000000001"/>
    <n v="905.17125599999997"/>
    <x v="8"/>
    <x v="5"/>
    <s v="Linie 21"/>
    <n v="5021"/>
  </r>
  <r>
    <x v="1"/>
    <x v="0"/>
    <n v="58000780"/>
    <x v="258"/>
    <d v="2021-10-06T00:00:00"/>
    <x v="3"/>
    <n v="7000126958"/>
    <n v="68"/>
    <x v="2"/>
    <x v="0"/>
    <n v="67.319999999999993"/>
    <n v="7.5030000000000001"/>
    <n v="505.10196000000002"/>
    <x v="8"/>
    <x v="5"/>
    <s v="Linie 21"/>
    <n v="5021"/>
  </r>
  <r>
    <x v="1"/>
    <x v="0"/>
    <n v="58000830"/>
    <x v="102"/>
    <d v="2021-10-06T00:00:00"/>
    <x v="3"/>
    <n v="7000126599"/>
    <n v="3398"/>
    <x v="2"/>
    <x v="0"/>
    <n v="3737.8"/>
    <n v="6.5404"/>
    <n v="24446.707119999999"/>
    <x v="8"/>
    <x v="5"/>
    <s v="Linie 20"/>
    <n v="5020"/>
  </r>
  <r>
    <x v="1"/>
    <x v="0"/>
    <n v="58000831"/>
    <x v="409"/>
    <d v="2021-10-06T00:00:00"/>
    <x v="3"/>
    <n v="7000126959"/>
    <n v="1530"/>
    <x v="2"/>
    <x v="0"/>
    <n v="1514.7"/>
    <n v="6.665"/>
    <n v="10095.4755"/>
    <x v="8"/>
    <x v="5"/>
    <s v="Linie 21"/>
    <n v="5021"/>
  </r>
  <r>
    <x v="1"/>
    <x v="0"/>
    <n v="58000835"/>
    <x v="103"/>
    <d v="2021-10-06T00:00:00"/>
    <x v="3"/>
    <n v="7000126886"/>
    <n v="2465"/>
    <x v="2"/>
    <x v="0"/>
    <n v="2440.35"/>
    <n v="7.7157999999999998"/>
    <n v="18829.252530000002"/>
    <x v="8"/>
    <x v="5"/>
    <s v="Linie 23"/>
    <n v="5023"/>
  </r>
  <r>
    <x v="1"/>
    <x v="0"/>
    <n v="58000847"/>
    <x v="597"/>
    <d v="2021-10-06T00:00:00"/>
    <x v="3"/>
    <n v="7000127053"/>
    <n v="340"/>
    <x v="2"/>
    <x v="0"/>
    <n v="336.6"/>
    <n v="8.0831999999999997"/>
    <n v="2720.80512"/>
    <x v="8"/>
    <x v="5"/>
    <s v="Linie 29"/>
    <n v="5029"/>
  </r>
  <r>
    <x v="1"/>
    <x v="0"/>
    <n v="58000866"/>
    <x v="262"/>
    <d v="2021-10-06T00:00:00"/>
    <x v="3"/>
    <n v="7000126819"/>
    <n v="408"/>
    <x v="2"/>
    <x v="0"/>
    <n v="408"/>
    <n v="11.060499999999999"/>
    <n v="4512.6840000000002"/>
    <x v="8"/>
    <x v="5"/>
    <s v="Linie 20"/>
    <n v="5020"/>
  </r>
  <r>
    <x v="1"/>
    <x v="0"/>
    <n v="58000881"/>
    <x v="709"/>
    <d v="2021-10-06T00:00:00"/>
    <x v="3"/>
    <n v="7000126315"/>
    <n v="512"/>
    <x v="2"/>
    <x v="2"/>
    <n v="1802.24"/>
    <n v="16.758199999999999"/>
    <n v="8580.1983999999993"/>
    <x v="7"/>
    <x v="4"/>
    <s v="Subunternehmer"/>
    <n v="9999"/>
  </r>
  <r>
    <x v="1"/>
    <x v="0"/>
    <n v="58000888"/>
    <x v="724"/>
    <d v="2021-10-06T00:00:00"/>
    <x v="3"/>
    <n v="7000126963"/>
    <n v="1462"/>
    <x v="2"/>
    <x v="0"/>
    <n v="1447.38"/>
    <n v="6.7248000000000001"/>
    <n v="9733.3410239999994"/>
    <x v="8"/>
    <x v="5"/>
    <s v="Linie 21"/>
    <n v="5021"/>
  </r>
  <r>
    <x v="1"/>
    <x v="0"/>
    <n v="58000894"/>
    <x v="105"/>
    <d v="2021-10-06T00:00:00"/>
    <x v="3"/>
    <n v="7000127048"/>
    <n v="1156"/>
    <x v="2"/>
    <x v="0"/>
    <n v="1248.48"/>
    <n v="9.9556000000000004"/>
    <n v="12429.367488"/>
    <x v="8"/>
    <x v="5"/>
    <s v="Linie 29"/>
    <n v="5029"/>
  </r>
  <r>
    <x v="1"/>
    <x v="0"/>
    <n v="58000899"/>
    <x v="755"/>
    <d v="2021-10-06T00:00:00"/>
    <x v="3"/>
    <n v="7000126903"/>
    <n v="815"/>
    <x v="2"/>
    <x v="0"/>
    <n v="806.85"/>
    <n v="7.7389000000000001"/>
    <n v="6244.1314650000004"/>
    <x v="8"/>
    <x v="5"/>
    <s v="Linie 23"/>
    <n v="5023"/>
  </r>
  <r>
    <x v="1"/>
    <x v="0"/>
    <n v="58000907"/>
    <x v="269"/>
    <d v="2021-10-06T00:00:00"/>
    <x v="3"/>
    <n v="7000126970"/>
    <n v="102"/>
    <x v="2"/>
    <x v="0"/>
    <n v="100.98"/>
    <n v="7.5054999999999996"/>
    <n v="757.90539000000001"/>
    <x v="8"/>
    <x v="5"/>
    <s v="Linie 21"/>
    <n v="5021"/>
  </r>
  <r>
    <x v="1"/>
    <x v="0"/>
    <n v="58000908"/>
    <x v="270"/>
    <d v="2021-10-06T00:00:00"/>
    <x v="3"/>
    <n v="7000126971"/>
    <n v="204"/>
    <x v="2"/>
    <x v="0"/>
    <n v="201.96"/>
    <n v="7.5054999999999996"/>
    <n v="1515.81078"/>
    <x v="8"/>
    <x v="5"/>
    <s v="Linie 21"/>
    <n v="5021"/>
  </r>
  <r>
    <x v="1"/>
    <x v="0"/>
    <n v="58000918"/>
    <x v="574"/>
    <d v="2021-10-06T00:00:00"/>
    <x v="3"/>
    <n v="7000126418"/>
    <n v="2448"/>
    <x v="2"/>
    <x v="2"/>
    <n v="23500.799999999999"/>
    <n v="33.941699999999997"/>
    <n v="83089.281600000002"/>
    <x v="5"/>
    <x v="2"/>
    <s v="Linie 31"/>
    <n v="5031"/>
  </r>
  <r>
    <x v="1"/>
    <x v="0"/>
    <n v="58000939"/>
    <x v="921"/>
    <d v="2021-10-06T00:00:00"/>
    <x v="3"/>
    <n v="7000126979"/>
    <n v="68"/>
    <x v="2"/>
    <x v="0"/>
    <n v="67.319999999999993"/>
    <n v="7.5054999999999996"/>
    <n v="505.27026000000001"/>
    <x v="8"/>
    <x v="5"/>
    <s v="Linie 21"/>
    <n v="5021"/>
  </r>
  <r>
    <x v="1"/>
    <x v="0"/>
    <n v="58000942"/>
    <x v="271"/>
    <d v="2021-10-06T00:00:00"/>
    <x v="3"/>
    <n v="7000126980"/>
    <n v="34"/>
    <x v="2"/>
    <x v="0"/>
    <n v="33.659999999999997"/>
    <n v="6.7253999999999996"/>
    <n v="226.37696399999999"/>
    <x v="8"/>
    <x v="5"/>
    <s v="Linie 21"/>
    <n v="5021"/>
  </r>
  <r>
    <x v="1"/>
    <x v="0"/>
    <n v="58000944"/>
    <x v="415"/>
    <d v="2021-10-06T00:00:00"/>
    <x v="3"/>
    <n v="7000126907"/>
    <n v="34"/>
    <x v="2"/>
    <x v="0"/>
    <n v="33.659999999999997"/>
    <n v="7.7423999999999999"/>
    <n v="260.60918400000003"/>
    <x v="8"/>
    <x v="5"/>
    <s v="Linie 23"/>
    <n v="5023"/>
  </r>
  <r>
    <x v="1"/>
    <x v="0"/>
    <n v="58000951"/>
    <x v="274"/>
    <d v="2021-10-06T00:00:00"/>
    <x v="3"/>
    <n v="7000126981"/>
    <n v="136"/>
    <x v="2"/>
    <x v="0"/>
    <n v="134.63999999999999"/>
    <n v="6.7297000000000002"/>
    <n v="906.08680800000002"/>
    <x v="8"/>
    <x v="5"/>
    <s v="Linie 21"/>
    <n v="5021"/>
  </r>
  <r>
    <x v="1"/>
    <x v="0"/>
    <n v="58000961"/>
    <x v="726"/>
    <d v="2021-10-06T00:00:00"/>
    <x v="3"/>
    <n v="7000126983"/>
    <n v="272"/>
    <x v="2"/>
    <x v="0"/>
    <n v="269.27999999999997"/>
    <n v="6.6875"/>
    <n v="1800.81"/>
    <x v="8"/>
    <x v="5"/>
    <s v="Linie 21"/>
    <n v="5021"/>
  </r>
  <r>
    <x v="1"/>
    <x v="0"/>
    <n v="58000974"/>
    <x v="650"/>
    <d v="2021-10-06T00:00:00"/>
    <x v="3"/>
    <n v="7000126913"/>
    <n v="136"/>
    <x v="2"/>
    <x v="0"/>
    <n v="134.63999999999999"/>
    <n v="7.7737999999999996"/>
    <n v="1046.664432"/>
    <x v="8"/>
    <x v="5"/>
    <s v="Linie 23"/>
    <n v="5023"/>
  </r>
  <r>
    <x v="1"/>
    <x v="0"/>
    <n v="58000977"/>
    <x v="869"/>
    <d v="2021-10-06T00:00:00"/>
    <x v="3"/>
    <n v="7000126986"/>
    <n v="34"/>
    <x v="2"/>
    <x v="0"/>
    <n v="33.659999999999997"/>
    <n v="7.5378999999999996"/>
    <n v="253.72571400000001"/>
    <x v="8"/>
    <x v="5"/>
    <s v="Linie 21"/>
    <n v="5021"/>
  </r>
  <r>
    <x v="1"/>
    <x v="0"/>
    <n v="58000992"/>
    <x v="870"/>
    <d v="2021-10-06T00:00:00"/>
    <x v="3"/>
    <n v="7000126989"/>
    <n v="68"/>
    <x v="2"/>
    <x v="0"/>
    <n v="67.319999999999993"/>
    <n v="7.5073999999999996"/>
    <n v="505.398168"/>
    <x v="8"/>
    <x v="5"/>
    <s v="Linie 21"/>
    <n v="5021"/>
  </r>
  <r>
    <x v="1"/>
    <x v="0"/>
    <n v="58000999"/>
    <x v="279"/>
    <d v="2021-10-06T00:00:00"/>
    <x v="3"/>
    <n v="7000126992"/>
    <n v="408"/>
    <x v="2"/>
    <x v="0"/>
    <n v="403.92"/>
    <n v="6.7214999999999998"/>
    <n v="2714.9482800000001"/>
    <x v="8"/>
    <x v="5"/>
    <s v="Linie 21"/>
    <n v="5021"/>
  </r>
  <r>
    <x v="1"/>
    <x v="0"/>
    <n v="58001014"/>
    <x v="580"/>
    <d v="2021-10-06T00:00:00"/>
    <x v="3"/>
    <n v="7000126678"/>
    <n v="136"/>
    <x v="2"/>
    <x v="0"/>
    <n v="134.63999999999999"/>
    <n v="8.1450999999999993"/>
    <n v="1096.656264"/>
    <x v="8"/>
    <x v="5"/>
    <s v="Linie 29"/>
    <n v="5029"/>
  </r>
  <r>
    <x v="1"/>
    <x v="0"/>
    <n v="58001028"/>
    <x v="281"/>
    <d v="2021-10-06T00:00:00"/>
    <x v="3"/>
    <n v="7000127003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10-06T00:00:00"/>
    <x v="3"/>
    <n v="7000127004"/>
    <n v="136"/>
    <x v="2"/>
    <x v="0"/>
    <n v="134.63999999999999"/>
    <n v="7.2862"/>
    <n v="981.01396799999998"/>
    <x v="8"/>
    <x v="5"/>
    <s v="Linie 21"/>
    <n v="5021"/>
  </r>
  <r>
    <x v="1"/>
    <x v="0"/>
    <n v="58001035"/>
    <x v="871"/>
    <d v="2021-10-06T00:00:00"/>
    <x v="3"/>
    <n v="7000127007"/>
    <n v="204"/>
    <x v="2"/>
    <x v="0"/>
    <n v="201.96"/>
    <n v="7.5137999999999998"/>
    <n v="1517.487048"/>
    <x v="8"/>
    <x v="5"/>
    <s v="Linie 21"/>
    <n v="5021"/>
  </r>
  <r>
    <x v="1"/>
    <x v="0"/>
    <n v="58001039"/>
    <x v="882"/>
    <d v="2021-10-06T00:00:00"/>
    <x v="3"/>
    <n v="7000127008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10-06T00:00:00"/>
    <x v="3"/>
    <n v="7000127011"/>
    <n v="68"/>
    <x v="2"/>
    <x v="0"/>
    <n v="67.319999999999993"/>
    <n v="7.5098000000000003"/>
    <n v="505.55973599999999"/>
    <x v="8"/>
    <x v="5"/>
    <s v="Linie 21"/>
    <n v="5021"/>
  </r>
  <r>
    <x v="1"/>
    <x v="0"/>
    <n v="58001065"/>
    <x v="284"/>
    <d v="2021-10-06T00:00:00"/>
    <x v="3"/>
    <n v="7000127014"/>
    <n v="68"/>
    <x v="2"/>
    <x v="0"/>
    <n v="67.319999999999993"/>
    <n v="6.7577999999999996"/>
    <n v="454.93509599999999"/>
    <x v="8"/>
    <x v="5"/>
    <s v="Linie 21"/>
    <n v="5021"/>
  </r>
  <r>
    <x v="1"/>
    <x v="0"/>
    <n v="58001079"/>
    <x v="760"/>
    <d v="2021-10-06T00:00:00"/>
    <x v="3"/>
    <n v="7000127050"/>
    <n v="68"/>
    <x v="2"/>
    <x v="0"/>
    <n v="73.44"/>
    <n v="9.9458000000000002"/>
    <n v="730.41955199999995"/>
    <x v="8"/>
    <x v="5"/>
    <s v="Linie 29"/>
    <n v="5029"/>
  </r>
  <r>
    <x v="1"/>
    <x v="0"/>
    <n v="58001080"/>
    <x v="656"/>
    <d v="2021-10-06T00:00:00"/>
    <x v="3"/>
    <n v="7000127017"/>
    <n v="136"/>
    <x v="2"/>
    <x v="0"/>
    <n v="134.63999999999999"/>
    <n v="6.7332000000000001"/>
    <n v="906.55804799999999"/>
    <x v="8"/>
    <x v="5"/>
    <s v="Linie 21"/>
    <n v="5021"/>
  </r>
  <r>
    <x v="1"/>
    <x v="0"/>
    <n v="58001092"/>
    <x v="883"/>
    <d v="2021-10-06T00:00:00"/>
    <x v="3"/>
    <n v="7000127019"/>
    <n v="136"/>
    <x v="2"/>
    <x v="0"/>
    <n v="134.63999999999999"/>
    <n v="7.5015999999999998"/>
    <n v="1010.0154240000001"/>
    <x v="8"/>
    <x v="5"/>
    <s v="Linie 21"/>
    <n v="5021"/>
  </r>
  <r>
    <x v="1"/>
    <x v="0"/>
    <n v="58001097"/>
    <x v="114"/>
    <d v="2021-10-06T00:00:00"/>
    <x v="3"/>
    <n v="7000125549"/>
    <n v="0"/>
    <x v="2"/>
    <x v="2"/>
    <n v="0"/>
    <n v="34.000999999999998"/>
    <n v="0"/>
    <x v="5"/>
    <x v="2"/>
    <s v="Linie 31"/>
    <n v="5031"/>
  </r>
  <r>
    <x v="1"/>
    <x v="0"/>
    <n v="58001099"/>
    <x v="657"/>
    <d v="2021-10-06T00:00:00"/>
    <x v="3"/>
    <n v="7000126925"/>
    <n v="136"/>
    <x v="2"/>
    <x v="0"/>
    <n v="134.63999999999999"/>
    <n v="7.7374999999999998"/>
    <n v="1041.777"/>
    <x v="8"/>
    <x v="5"/>
    <s v="Linie 23"/>
    <n v="5023"/>
  </r>
  <r>
    <x v="1"/>
    <x v="0"/>
    <n v="58001116"/>
    <x v="286"/>
    <d v="2021-10-06T00:00:00"/>
    <x v="3"/>
    <n v="7000127032"/>
    <n v="68"/>
    <x v="2"/>
    <x v="0"/>
    <n v="67.319999999999993"/>
    <n v="6.7282999999999999"/>
    <n v="452.94915600000002"/>
    <x v="8"/>
    <x v="5"/>
    <s v="Linie 21"/>
    <n v="5021"/>
  </r>
  <r>
    <x v="1"/>
    <x v="0"/>
    <n v="58001125"/>
    <x v="1112"/>
    <d v="2021-10-06T00:00:00"/>
    <x v="3"/>
    <n v="7000126729"/>
    <n v="0"/>
    <x v="2"/>
    <x v="2"/>
    <n v="0"/>
    <n v="34.810200000000002"/>
    <n v="0"/>
    <x v="7"/>
    <x v="4"/>
    <s v="Subunternehmer"/>
    <n v="9999"/>
  </r>
  <r>
    <x v="1"/>
    <x v="0"/>
    <n v="58001125"/>
    <x v="1112"/>
    <d v="2021-10-06T00:00:00"/>
    <x v="3"/>
    <n v="7000127303"/>
    <n v="1260"/>
    <x v="2"/>
    <x v="2"/>
    <n v="12096"/>
    <n v="34.810200000000002"/>
    <n v="43860.851999999999"/>
    <x v="7"/>
    <x v="4"/>
    <s v="Subunternehmer"/>
    <n v="9999"/>
  </r>
  <r>
    <x v="1"/>
    <x v="0"/>
    <n v="58001132"/>
    <x v="442"/>
    <d v="2021-10-06T00:00:00"/>
    <x v="3"/>
    <n v="7000126933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10-06T00:00:00"/>
    <x v="3"/>
    <n v="7000126934"/>
    <n v="68"/>
    <x v="2"/>
    <x v="0"/>
    <n v="65.28"/>
    <n v="6.7008999999999999"/>
    <n v="437.434752"/>
    <x v="8"/>
    <x v="5"/>
    <s v="Linie 23"/>
    <n v="5023"/>
  </r>
  <r>
    <x v="1"/>
    <x v="0"/>
    <n v="58001143"/>
    <x v="720"/>
    <d v="2021-10-06T00:00:00"/>
    <x v="3"/>
    <n v="7000127051"/>
    <n v="1700"/>
    <x v="2"/>
    <x v="0"/>
    <n v="1683"/>
    <n v="8.6516999999999999"/>
    <n v="14560.811100000001"/>
    <x v="8"/>
    <x v="5"/>
    <s v="Linie 29"/>
    <n v="5029"/>
  </r>
  <r>
    <x v="1"/>
    <x v="0"/>
    <n v="59000043"/>
    <x v="975"/>
    <d v="2021-10-06T00:00:00"/>
    <x v="3"/>
    <n v="7000127318"/>
    <n v="760"/>
    <x v="0"/>
    <x v="0"/>
    <n v="760"/>
    <n v="4.2535999999999996"/>
    <n v="3232.7359999999999"/>
    <x v="0"/>
    <x v="0"/>
    <s v="Rohware aus-/umpacken, vorbereiten"/>
    <n v="1300"/>
  </r>
  <r>
    <x v="1"/>
    <x v="0"/>
    <n v="59500001"/>
    <x v="907"/>
    <d v="2021-10-06T00:00:00"/>
    <x v="3"/>
    <n v="7000126725"/>
    <n v="160"/>
    <x v="2"/>
    <x v="0"/>
    <n v="480"/>
    <n v="2.5142000000000002"/>
    <n v="1206.816"/>
    <x v="3"/>
    <x v="1"/>
    <s v="Espera"/>
    <n v="5901"/>
  </r>
  <r>
    <x v="1"/>
    <x v="0"/>
    <n v="59500024"/>
    <x v="659"/>
    <d v="2021-10-06T00:00:00"/>
    <x v="3"/>
    <n v="7000127310"/>
    <n v="556"/>
    <x v="0"/>
    <x v="0"/>
    <n v="556"/>
    <n v="2.3342999999999998"/>
    <n v="1297.8707999999999"/>
    <x v="0"/>
    <x v="0"/>
    <s v="Vacumierung"/>
    <n v="5902"/>
  </r>
  <r>
    <x v="1"/>
    <x v="0"/>
    <n v="59500027"/>
    <x v="799"/>
    <d v="2021-10-06T00:00:00"/>
    <x v="3"/>
    <n v="7000127385"/>
    <n v="192"/>
    <x v="0"/>
    <x v="0"/>
    <n v="192"/>
    <n v="2.5"/>
    <n v="480"/>
    <x v="0"/>
    <x v="0"/>
    <s v="Vacumierung"/>
    <n v="5902"/>
  </r>
  <r>
    <x v="1"/>
    <x v="0"/>
    <n v="59500041"/>
    <x v="660"/>
    <d v="2021-10-06T00:00:00"/>
    <x v="3"/>
    <n v="7000127311"/>
    <n v="643"/>
    <x v="0"/>
    <x v="0"/>
    <n v="643"/>
    <n v="2.3342999999999998"/>
    <n v="1500.9549"/>
    <x v="0"/>
    <x v="0"/>
    <s v="Vacumierung"/>
    <n v="5902"/>
  </r>
  <r>
    <x v="1"/>
    <x v="0"/>
    <m/>
    <x v="119"/>
    <d v="2021-10-06T00:00:00"/>
    <x v="3"/>
    <n v="7000127245"/>
    <n v="0"/>
    <x v="3"/>
    <x v="3"/>
    <n v="0"/>
    <n v="0"/>
    <n v="0"/>
    <x v="1"/>
    <x v="0"/>
    <s v="Füller unter M1"/>
    <n v="3010"/>
  </r>
  <r>
    <x v="1"/>
    <x v="0"/>
    <m/>
    <x v="120"/>
    <d v="2021-10-06T00:00:00"/>
    <x v="3"/>
    <n v="7000126050"/>
    <n v="0"/>
    <x v="3"/>
    <x v="3"/>
    <n v="0"/>
    <n v="0"/>
    <n v="0"/>
    <x v="0"/>
    <x v="0"/>
    <s v="Große Schneidemaschine Lachnit"/>
    <n v="1100"/>
  </r>
  <r>
    <x v="1"/>
    <x v="0"/>
    <m/>
    <x v="121"/>
    <d v="2021-10-06T00:00:00"/>
    <x v="3"/>
    <n v="7000126373"/>
    <n v="0"/>
    <x v="3"/>
    <x v="3"/>
    <n v="0"/>
    <n v="0"/>
    <n v="0"/>
    <x v="0"/>
    <x v="0"/>
    <s v="Kleine Schneidemaschine Käseteiler"/>
    <n v="1200"/>
  </r>
  <r>
    <x v="1"/>
    <x v="0"/>
    <m/>
    <x v="122"/>
    <d v="2021-10-06T00:00:00"/>
    <x v="3"/>
    <n v="7000127188"/>
    <n v="0"/>
    <x v="3"/>
    <x v="3"/>
    <n v="0"/>
    <n v="0"/>
    <n v="0"/>
    <x v="2"/>
    <x v="0"/>
    <s v="Thrun 1"/>
    <n v="2020"/>
  </r>
  <r>
    <x v="1"/>
    <x v="0"/>
    <m/>
    <x v="123"/>
    <d v="2021-10-06T00:00:00"/>
    <x v="3"/>
    <n v="7000127079"/>
    <n v="0"/>
    <x v="3"/>
    <x v="3"/>
    <n v="0"/>
    <n v="0"/>
    <n v="0"/>
    <x v="2"/>
    <x v="0"/>
    <s v="Thrun 2"/>
    <n v="2030"/>
  </r>
  <r>
    <x v="1"/>
    <x v="0"/>
    <m/>
    <x v="124"/>
    <d v="2021-10-06T00:00:00"/>
    <x v="3"/>
    <n v="7000127270"/>
    <n v="0"/>
    <x v="3"/>
    <x v="3"/>
    <n v="0"/>
    <n v="0"/>
    <n v="0"/>
    <x v="2"/>
    <x v="0"/>
    <s v="Mischer 1"/>
    <n v="2040"/>
  </r>
  <r>
    <x v="1"/>
    <x v="0"/>
    <m/>
    <x v="125"/>
    <d v="2021-10-06T00:00:00"/>
    <x v="3"/>
    <n v="7000127226"/>
    <n v="0"/>
    <x v="3"/>
    <x v="3"/>
    <n v="0"/>
    <n v="0"/>
    <n v="0"/>
    <x v="2"/>
    <x v="0"/>
    <s v="Mischer 2"/>
    <n v="2050"/>
  </r>
  <r>
    <x v="1"/>
    <x v="0"/>
    <m/>
    <x v="126"/>
    <d v="2021-10-06T00:00:00"/>
    <x v="3"/>
    <n v="7000126476"/>
    <n v="0"/>
    <x v="3"/>
    <x v="3"/>
    <n v="0"/>
    <n v="0"/>
    <n v="0"/>
    <x v="2"/>
    <x v="0"/>
    <s v="Stephan UMSK 130"/>
    <n v="2100"/>
  </r>
  <r>
    <x v="1"/>
    <x v="0"/>
    <m/>
    <x v="127"/>
    <d v="2021-10-06T00:00:00"/>
    <x v="3"/>
    <n v="7000126663"/>
    <n v="0"/>
    <x v="3"/>
    <x v="3"/>
    <n v="0"/>
    <n v="0"/>
    <n v="0"/>
    <x v="1"/>
    <x v="0"/>
    <s v="Füller unter M1"/>
    <n v="3010"/>
  </r>
  <r>
    <x v="1"/>
    <x v="0"/>
    <m/>
    <x v="128"/>
    <d v="2021-10-06T00:00:00"/>
    <x v="3"/>
    <n v="7000127216"/>
    <n v="0"/>
    <x v="3"/>
    <x v="3"/>
    <n v="0"/>
    <n v="0"/>
    <n v="0"/>
    <x v="1"/>
    <x v="0"/>
    <s v="Füller unter M2"/>
    <n v="3020"/>
  </r>
  <r>
    <x v="1"/>
    <x v="0"/>
    <m/>
    <x v="129"/>
    <d v="2021-10-06T00:00:00"/>
    <x v="3"/>
    <n v="7000126638"/>
    <n v="0"/>
    <x v="3"/>
    <x v="3"/>
    <n v="0"/>
    <n v="0"/>
    <n v="0"/>
    <x v="1"/>
    <x v="0"/>
    <s v="Füller unter Thrun 2"/>
    <n v="3030"/>
  </r>
  <r>
    <x v="1"/>
    <x v="0"/>
    <m/>
    <x v="131"/>
    <d v="2021-10-06T00:00:00"/>
    <x v="3"/>
    <n v="7000126381"/>
    <n v="0"/>
    <x v="3"/>
    <x v="3"/>
    <n v="0"/>
    <n v="0"/>
    <n v="0"/>
    <x v="2"/>
    <x v="0"/>
    <s v="Füller unter UMSK 130"/>
    <n v="3100"/>
  </r>
  <r>
    <x v="1"/>
    <x v="0"/>
    <m/>
    <x v="450"/>
    <d v="2021-10-06T00:00:00"/>
    <x v="3"/>
    <n v="7000124082"/>
    <n v="0"/>
    <x v="3"/>
    <x v="3"/>
    <n v="0"/>
    <n v="0"/>
    <n v="0"/>
    <x v="1"/>
    <x v="0"/>
    <s v="Waldner"/>
    <n v="3110"/>
  </r>
  <r>
    <x v="1"/>
    <x v="0"/>
    <m/>
    <x v="132"/>
    <d v="2021-10-06T00:00:00"/>
    <x v="3"/>
    <n v="7000126110"/>
    <n v="0"/>
    <x v="3"/>
    <x v="3"/>
    <n v="0"/>
    <n v="0"/>
    <n v="0"/>
    <x v="8"/>
    <x v="5"/>
    <s v="Linie 20"/>
    <n v="5020"/>
  </r>
  <r>
    <x v="1"/>
    <x v="0"/>
    <m/>
    <x v="133"/>
    <d v="2021-10-06T00:00:00"/>
    <x v="3"/>
    <n v="7000125759"/>
    <n v="0"/>
    <x v="3"/>
    <x v="3"/>
    <n v="0"/>
    <n v="0"/>
    <n v="0"/>
    <x v="8"/>
    <x v="5"/>
    <s v="Linie 21"/>
    <n v="5021"/>
  </r>
  <r>
    <x v="1"/>
    <x v="0"/>
    <m/>
    <x v="589"/>
    <d v="2021-10-06T00:00:00"/>
    <x v="3"/>
    <n v="7000125966"/>
    <n v="0"/>
    <x v="3"/>
    <x v="3"/>
    <n v="0"/>
    <n v="0"/>
    <n v="0"/>
    <x v="8"/>
    <x v="5"/>
    <s v="Linie 29"/>
    <n v="5029"/>
  </r>
  <r>
    <x v="1"/>
    <x v="0"/>
    <m/>
    <x v="589"/>
    <d v="2021-10-06T00:00:00"/>
    <x v="3"/>
    <n v="7000127054"/>
    <n v="0"/>
    <x v="3"/>
    <x v="3"/>
    <n v="0"/>
    <n v="0"/>
    <n v="0"/>
    <x v="8"/>
    <x v="5"/>
    <s v="Linie 29"/>
    <n v="5029"/>
  </r>
  <r>
    <x v="1"/>
    <x v="0"/>
    <m/>
    <x v="451"/>
    <d v="2021-10-06T00:00:00"/>
    <x v="3"/>
    <n v="7000127194"/>
    <n v="0"/>
    <x v="3"/>
    <x v="3"/>
    <n v="0"/>
    <n v="0"/>
    <n v="0"/>
    <x v="2"/>
    <x v="0"/>
    <s v="Thrun 1"/>
    <n v="2020"/>
  </r>
  <r>
    <x v="1"/>
    <x v="0"/>
    <m/>
    <x v="451"/>
    <d v="2021-10-06T00:00:00"/>
    <x v="3"/>
    <n v="7000127195"/>
    <n v="0"/>
    <x v="3"/>
    <x v="3"/>
    <n v="0"/>
    <n v="0"/>
    <n v="0"/>
    <x v="2"/>
    <x v="0"/>
    <s v="Thrun 1"/>
    <n v="2020"/>
  </r>
  <r>
    <x v="1"/>
    <x v="0"/>
    <m/>
    <x v="451"/>
    <d v="2021-10-06T00:00:00"/>
    <x v="3"/>
    <n v="7000127196"/>
    <n v="0"/>
    <x v="3"/>
    <x v="3"/>
    <n v="0"/>
    <n v="0"/>
    <n v="0"/>
    <x v="2"/>
    <x v="0"/>
    <s v="Thrun 1"/>
    <n v="2020"/>
  </r>
  <r>
    <x v="1"/>
    <x v="0"/>
    <m/>
    <x v="136"/>
    <d v="2021-10-06T00:00:00"/>
    <x v="3"/>
    <n v="7000127246"/>
    <n v="0"/>
    <x v="3"/>
    <x v="3"/>
    <n v="0"/>
    <n v="0"/>
    <n v="0"/>
    <x v="2"/>
    <x v="0"/>
    <s v="Mischer 1"/>
    <n v="2040"/>
  </r>
  <r>
    <x v="1"/>
    <x v="0"/>
    <m/>
    <x v="452"/>
    <d v="2021-10-06T00:00:00"/>
    <x v="3"/>
    <n v="7000124085"/>
    <n v="0"/>
    <x v="3"/>
    <x v="3"/>
    <n v="0"/>
    <n v="0"/>
    <n v="0"/>
    <x v="1"/>
    <x v="0"/>
    <s v="Waldner"/>
    <n v="3110"/>
  </r>
  <r>
    <x v="1"/>
    <x v="0"/>
    <m/>
    <x v="452"/>
    <d v="2021-10-06T00:00:00"/>
    <x v="3"/>
    <n v="7000126744"/>
    <n v="0"/>
    <x v="3"/>
    <x v="3"/>
    <n v="0"/>
    <n v="0"/>
    <n v="0"/>
    <x v="1"/>
    <x v="0"/>
    <s v="Waldner"/>
    <n v="3110"/>
  </r>
  <r>
    <x v="1"/>
    <x v="0"/>
    <m/>
    <x v="452"/>
    <d v="2021-10-06T00:00:00"/>
    <x v="3"/>
    <n v="7000126745"/>
    <n v="0"/>
    <x v="3"/>
    <x v="3"/>
    <n v="0"/>
    <n v="0"/>
    <n v="0"/>
    <x v="1"/>
    <x v="0"/>
    <s v="Waldner"/>
    <n v="3110"/>
  </r>
  <r>
    <x v="1"/>
    <x v="0"/>
    <m/>
    <x v="662"/>
    <d v="2021-10-06T00:00:00"/>
    <x v="3"/>
    <n v="7000125552"/>
    <n v="0"/>
    <x v="3"/>
    <x v="3"/>
    <n v="0"/>
    <n v="0"/>
    <n v="0"/>
    <x v="5"/>
    <x v="2"/>
    <s v="Linie 31"/>
    <n v="5031"/>
  </r>
  <r>
    <x v="2"/>
    <x v="0"/>
    <n v="23500036"/>
    <x v="138"/>
    <d v="2021-10-11T00:00:00"/>
    <x v="3"/>
    <n v="7000127581"/>
    <n v="2010"/>
    <x v="0"/>
    <x v="0"/>
    <n v="2010"/>
    <n v="3.3168000000000002"/>
    <n v="6666.768"/>
    <x v="0"/>
    <x v="0"/>
    <s v="Kleine Schneidemaschine Käseteiler"/>
    <n v="1200"/>
  </r>
  <r>
    <x v="2"/>
    <x v="0"/>
    <n v="23500284"/>
    <x v="1"/>
    <d v="2021-10-11T00:00:00"/>
    <x v="3"/>
    <n v="7000127833"/>
    <n v="388"/>
    <x v="0"/>
    <x v="0"/>
    <n v="388"/>
    <n v="3.9931999999999999"/>
    <n v="1549.3616"/>
    <x v="0"/>
    <x v="0"/>
    <s v="Schmelze Zutatenvorb."/>
    <n v="1400"/>
  </r>
  <r>
    <x v="2"/>
    <x v="0"/>
    <n v="23500302"/>
    <x v="4"/>
    <d v="2021-10-11T00:00:00"/>
    <x v="3"/>
    <n v="7000127738"/>
    <n v="381"/>
    <x v="0"/>
    <x v="0"/>
    <n v="381"/>
    <n v="5.6374000000000004"/>
    <n v="2147.8494000000001"/>
    <x v="0"/>
    <x v="0"/>
    <s v="Holac Zutatenvorbereitung"/>
    <n v="1410"/>
  </r>
  <r>
    <x v="2"/>
    <x v="0"/>
    <n v="23500358"/>
    <x v="145"/>
    <d v="2021-10-11T00:00:00"/>
    <x v="3"/>
    <n v="7000127804"/>
    <n v="116"/>
    <x v="0"/>
    <x v="0"/>
    <n v="116"/>
    <n v="1.1600999999999999"/>
    <n v="134.57159999999999"/>
    <x v="0"/>
    <x v="0"/>
    <s v="Schälen"/>
    <n v="5903"/>
  </r>
  <r>
    <x v="2"/>
    <x v="0"/>
    <n v="23500370"/>
    <x v="933"/>
    <d v="2021-10-11T00:00:00"/>
    <x v="3"/>
    <n v="7000127772"/>
    <n v="8"/>
    <x v="0"/>
    <x v="0"/>
    <n v="8"/>
    <n v="1.1600999999999999"/>
    <n v="9.2807999999999993"/>
    <x v="0"/>
    <x v="0"/>
    <s v="Schälen"/>
    <n v="5903"/>
  </r>
  <r>
    <x v="2"/>
    <x v="0"/>
    <n v="23500396"/>
    <x v="147"/>
    <d v="2021-10-11T00:00:00"/>
    <x v="3"/>
    <n v="7000125047"/>
    <n v="80"/>
    <x v="0"/>
    <x v="0"/>
    <n v="80"/>
    <n v="8.2918000000000003"/>
    <n v="663.34400000000005"/>
    <x v="4"/>
    <x v="1"/>
    <s v="Röstofen"/>
    <n v="5420"/>
  </r>
  <r>
    <x v="2"/>
    <x v="0"/>
    <n v="23500435"/>
    <x v="980"/>
    <d v="2021-10-11T00:00:00"/>
    <x v="3"/>
    <n v="7000119256"/>
    <n v="8719"/>
    <x v="1"/>
    <x v="1"/>
    <n v="1203.222"/>
    <n v="0.70040000000000002"/>
    <n v="6106.7875999999997"/>
    <x v="4"/>
    <x v="1"/>
    <s v="Linie 18"/>
    <n v="5018"/>
  </r>
  <r>
    <x v="2"/>
    <x v="0"/>
    <n v="23500551"/>
    <x v="11"/>
    <d v="2021-10-11T00:00:00"/>
    <x v="3"/>
    <n v="7000127465"/>
    <n v="878"/>
    <x v="0"/>
    <x v="0"/>
    <n v="878"/>
    <n v="5.1581000000000001"/>
    <n v="4528.8118000000004"/>
    <x v="0"/>
    <x v="0"/>
    <s v="Große Schneidemaschine Lachnit"/>
    <n v="1100"/>
  </r>
  <r>
    <x v="2"/>
    <x v="0"/>
    <n v="31000161"/>
    <x v="467"/>
    <d v="2021-10-11T00:00:00"/>
    <x v="3"/>
    <n v="7000127725"/>
    <n v="891"/>
    <x v="1"/>
    <x v="1"/>
    <n v="8910"/>
    <n v="23.571000000000002"/>
    <n v="21001.760999999999"/>
    <x v="1"/>
    <x v="0"/>
    <s v="Füller unter UHT"/>
    <n v="3040"/>
  </r>
  <r>
    <x v="2"/>
    <x v="0"/>
    <n v="31000169"/>
    <x v="158"/>
    <d v="2021-10-11T00:00:00"/>
    <x v="3"/>
    <n v="7000127692"/>
    <n v="562"/>
    <x v="1"/>
    <x v="1"/>
    <n v="1084.6600000000001"/>
    <n v="5.9943999999999997"/>
    <n v="3368.8528000000001"/>
    <x v="1"/>
    <x v="0"/>
    <s v="Füller unter Thrun 2"/>
    <n v="3030"/>
  </r>
  <r>
    <x v="2"/>
    <x v="0"/>
    <n v="31000170"/>
    <x v="13"/>
    <d v="2021-10-11T00:00:00"/>
    <x v="3"/>
    <n v="7000127565"/>
    <n v="2696"/>
    <x v="1"/>
    <x v="1"/>
    <n v="5392"/>
    <n v="6.3164999999999996"/>
    <n v="17029.284"/>
    <x v="1"/>
    <x v="0"/>
    <s v="Füller unter Thrun 2"/>
    <n v="3030"/>
  </r>
  <r>
    <x v="2"/>
    <x v="0"/>
    <n v="31900002"/>
    <x v="14"/>
    <d v="2021-10-11T00:00:00"/>
    <x v="3"/>
    <n v="7000127568"/>
    <n v="674"/>
    <x v="1"/>
    <x v="1"/>
    <n v="4852.8"/>
    <n v="17.989799999999999"/>
    <n v="12125.1252"/>
    <x v="2"/>
    <x v="0"/>
    <s v="Füller unter UMSK 130"/>
    <n v="3100"/>
  </r>
  <r>
    <x v="2"/>
    <x v="0"/>
    <n v="32000049"/>
    <x v="16"/>
    <d v="2021-10-11T00:00:00"/>
    <x v="3"/>
    <n v="7000127715"/>
    <n v="1154"/>
    <x v="1"/>
    <x v="1"/>
    <n v="8308.7999999999993"/>
    <n v="19.3871"/>
    <n v="22372.713400000001"/>
    <x v="1"/>
    <x v="0"/>
    <s v="Füller unter M2"/>
    <n v="3020"/>
  </r>
  <r>
    <x v="2"/>
    <x v="0"/>
    <n v="32000067"/>
    <x v="18"/>
    <d v="2021-10-11T00:00:00"/>
    <x v="3"/>
    <n v="7000127716"/>
    <n v="289"/>
    <x v="1"/>
    <x v="1"/>
    <n v="2890"/>
    <n v="29.679400000000001"/>
    <n v="8577.3466000000008"/>
    <x v="1"/>
    <x v="0"/>
    <s v="Füller unter M2"/>
    <n v="3020"/>
  </r>
  <r>
    <x v="2"/>
    <x v="0"/>
    <n v="32000086"/>
    <x v="674"/>
    <d v="2021-10-11T00:00:00"/>
    <x v="3"/>
    <n v="7000127211"/>
    <n v="2240"/>
    <x v="0"/>
    <x v="0"/>
    <n v="2240"/>
    <n v="4.1685999999999996"/>
    <n v="9337.6640000000007"/>
    <x v="0"/>
    <x v="0"/>
    <s v="Große Schneidemaschine Lachnit"/>
    <n v="1100"/>
  </r>
  <r>
    <x v="2"/>
    <x v="0"/>
    <n v="32000092"/>
    <x v="22"/>
    <d v="2021-10-11T00:00:00"/>
    <x v="3"/>
    <n v="7000127477"/>
    <n v="1600"/>
    <x v="1"/>
    <x v="1"/>
    <n v="1808"/>
    <n v="3.5972"/>
    <n v="5755.52"/>
    <x v="0"/>
    <x v="0"/>
    <s v="Große Schneidemaschine Lachnit"/>
    <n v="1100"/>
  </r>
  <r>
    <x v="2"/>
    <x v="0"/>
    <n v="32000106"/>
    <x v="677"/>
    <d v="2021-10-11T00:00:00"/>
    <x v="3"/>
    <n v="7000127717"/>
    <n v="835"/>
    <x v="1"/>
    <x v="1"/>
    <n v="6012"/>
    <n v="21.9801"/>
    <n v="18353.3835"/>
    <x v="1"/>
    <x v="0"/>
    <s v="Füller unter M2"/>
    <n v="3020"/>
  </r>
  <r>
    <x v="2"/>
    <x v="0"/>
    <n v="35000267"/>
    <x v="28"/>
    <d v="2021-10-11T00:00:00"/>
    <x v="3"/>
    <n v="7000127696"/>
    <n v="4750"/>
    <x v="0"/>
    <x v="0"/>
    <n v="4750"/>
    <n v="2.8250000000000002"/>
    <n v="13418.75"/>
    <x v="2"/>
    <x v="0"/>
    <s v="Thrun 2"/>
    <n v="2030"/>
  </r>
  <r>
    <x v="2"/>
    <x v="0"/>
    <n v="35000267"/>
    <x v="28"/>
    <d v="2021-10-11T00:00:00"/>
    <x v="3"/>
    <n v="7000127696"/>
    <n v="4750"/>
    <x v="0"/>
    <x v="0"/>
    <n v="4750"/>
    <n v="2.8250000000000002"/>
    <n v="13418.75"/>
    <x v="2"/>
    <x v="0"/>
    <s v="Wolf Th2"/>
    <n v="2090"/>
  </r>
  <r>
    <x v="2"/>
    <x v="0"/>
    <n v="35000268"/>
    <x v="170"/>
    <d v="2021-10-11T00:00:00"/>
    <x v="3"/>
    <n v="7000127697"/>
    <n v="875"/>
    <x v="0"/>
    <x v="0"/>
    <n v="875"/>
    <n v="2.5105"/>
    <n v="2196.6875"/>
    <x v="2"/>
    <x v="0"/>
    <s v="Thrun 2"/>
    <n v="2030"/>
  </r>
  <r>
    <x v="2"/>
    <x v="0"/>
    <n v="35000268"/>
    <x v="170"/>
    <d v="2021-10-11T00:00:00"/>
    <x v="3"/>
    <n v="7000127697"/>
    <n v="875"/>
    <x v="0"/>
    <x v="0"/>
    <n v="875"/>
    <n v="2.5105"/>
    <n v="2196.6875"/>
    <x v="2"/>
    <x v="0"/>
    <s v="Wolf Th2"/>
    <n v="2090"/>
  </r>
  <r>
    <x v="2"/>
    <x v="0"/>
    <n v="35000282"/>
    <x v="29"/>
    <d v="2021-10-11T00:00:00"/>
    <x v="3"/>
    <n v="7000127721"/>
    <n v="8100"/>
    <x v="0"/>
    <x v="0"/>
    <n v="8100"/>
    <n v="2.5482999999999998"/>
    <n v="20641.23"/>
    <x v="2"/>
    <x v="0"/>
    <s v="Mischer 2"/>
    <n v="2050"/>
  </r>
  <r>
    <x v="2"/>
    <x v="0"/>
    <n v="35000282"/>
    <x v="29"/>
    <d v="2021-10-11T00:00:00"/>
    <x v="3"/>
    <n v="7000127721"/>
    <n v="8100"/>
    <x v="0"/>
    <x v="0"/>
    <n v="8100"/>
    <n v="2.5482999999999998"/>
    <n v="20641.23"/>
    <x v="2"/>
    <x v="0"/>
    <s v="Wolf M2"/>
    <n v="2080"/>
  </r>
  <r>
    <x v="2"/>
    <x v="0"/>
    <n v="35000294"/>
    <x v="473"/>
    <d v="2021-10-11T00:00:00"/>
    <x v="3"/>
    <n v="7000127729"/>
    <n v="8875"/>
    <x v="0"/>
    <x v="0"/>
    <n v="8875"/>
    <n v="2.2324999999999999"/>
    <n v="19813.4375"/>
    <x v="2"/>
    <x v="0"/>
    <s v="Thrun 1"/>
    <n v="2020"/>
  </r>
  <r>
    <x v="2"/>
    <x v="0"/>
    <n v="35000294"/>
    <x v="473"/>
    <d v="2021-10-11T00:00:00"/>
    <x v="3"/>
    <n v="7000127729"/>
    <n v="8875"/>
    <x v="0"/>
    <x v="0"/>
    <n v="8875"/>
    <n v="2.2324999999999999"/>
    <n v="19813.4375"/>
    <x v="2"/>
    <x v="0"/>
    <s v="Wolf Th1"/>
    <n v="2065"/>
  </r>
  <r>
    <x v="2"/>
    <x v="0"/>
    <n v="35000313"/>
    <x v="30"/>
    <d v="2021-10-11T00:00:00"/>
    <x v="3"/>
    <n v="7000127722"/>
    <n v="3000"/>
    <x v="0"/>
    <x v="0"/>
    <n v="3000"/>
    <n v="2.831"/>
    <n v="8493"/>
    <x v="2"/>
    <x v="0"/>
    <s v="Mischer 2"/>
    <n v="2050"/>
  </r>
  <r>
    <x v="2"/>
    <x v="0"/>
    <n v="35000313"/>
    <x v="30"/>
    <d v="2021-10-11T00:00:00"/>
    <x v="3"/>
    <n v="7000127722"/>
    <n v="3000"/>
    <x v="0"/>
    <x v="0"/>
    <n v="3000"/>
    <n v="2.831"/>
    <n v="8493"/>
    <x v="2"/>
    <x v="0"/>
    <s v="Wolf M2"/>
    <n v="2080"/>
  </r>
  <r>
    <x v="2"/>
    <x v="0"/>
    <n v="35000350"/>
    <x v="32"/>
    <d v="2021-10-11T00:00:00"/>
    <x v="3"/>
    <n v="7000127723"/>
    <n v="5400"/>
    <x v="0"/>
    <x v="0"/>
    <n v="5400"/>
    <n v="2.9060000000000001"/>
    <n v="15692.4"/>
    <x v="2"/>
    <x v="0"/>
    <s v="Mischer 2"/>
    <n v="2050"/>
  </r>
  <r>
    <x v="2"/>
    <x v="0"/>
    <n v="35000350"/>
    <x v="32"/>
    <d v="2021-10-11T00:00:00"/>
    <x v="3"/>
    <n v="7000127723"/>
    <n v="5400"/>
    <x v="0"/>
    <x v="0"/>
    <n v="5400"/>
    <n v="2.9060000000000001"/>
    <n v="15692.4"/>
    <x v="2"/>
    <x v="0"/>
    <s v="Wolf M2"/>
    <n v="2080"/>
  </r>
  <r>
    <x v="2"/>
    <x v="0"/>
    <n v="35900003"/>
    <x v="34"/>
    <d v="2021-10-11T00:00:00"/>
    <x v="3"/>
    <n v="7000127636"/>
    <n v="4880"/>
    <x v="0"/>
    <x v="0"/>
    <n v="4880"/>
    <n v="2.2656000000000001"/>
    <n v="11056.128000000001"/>
    <x v="2"/>
    <x v="0"/>
    <s v="Stephan UMSK 130"/>
    <n v="2100"/>
  </r>
  <r>
    <x v="2"/>
    <x v="0"/>
    <n v="47000071"/>
    <x v="35"/>
    <d v="2021-10-11T00:00:00"/>
    <x v="3"/>
    <n v="7000126005"/>
    <n v="6830"/>
    <x v="1"/>
    <x v="1"/>
    <n v="1024.5"/>
    <n v="0.66559999999999997"/>
    <n v="4546.0479999999998"/>
    <x v="3"/>
    <x v="1"/>
    <s v="Linie 16"/>
    <n v="5016"/>
  </r>
  <r>
    <x v="2"/>
    <x v="0"/>
    <n v="47000619"/>
    <x v="732"/>
    <d v="2021-10-11T00:00:00"/>
    <x v="3"/>
    <n v="7000127322"/>
    <n v="5560"/>
    <x v="1"/>
    <x v="1"/>
    <n v="834"/>
    <n v="0.6179"/>
    <n v="3435.5239999999999"/>
    <x v="4"/>
    <x v="1"/>
    <s v="Linie 18"/>
    <n v="5018"/>
  </r>
  <r>
    <x v="2"/>
    <x v="0"/>
    <n v="47000623"/>
    <x v="733"/>
    <d v="2021-10-11T00:00:00"/>
    <x v="3"/>
    <n v="7000127323"/>
    <n v="5524"/>
    <x v="1"/>
    <x v="1"/>
    <n v="966.7"/>
    <n v="0.70779999999999998"/>
    <n v="3909.8872000000001"/>
    <x v="4"/>
    <x v="1"/>
    <s v="Linie 18"/>
    <n v="5018"/>
  </r>
  <r>
    <x v="2"/>
    <x v="0"/>
    <n v="47000849"/>
    <x v="39"/>
    <d v="2021-10-11T00:00:00"/>
    <x v="3"/>
    <n v="7000126648"/>
    <n v="2510"/>
    <x v="1"/>
    <x v="1"/>
    <n v="5421.6"/>
    <n v="9.3513000000000002"/>
    <n v="23471.762999999999"/>
    <x v="4"/>
    <x v="1"/>
    <s v="Linie 3"/>
    <n v="5003"/>
  </r>
  <r>
    <x v="2"/>
    <x v="0"/>
    <n v="47000887"/>
    <x v="893"/>
    <d v="2021-10-11T00:00:00"/>
    <x v="3"/>
    <n v="7000126645"/>
    <n v="1084"/>
    <x v="1"/>
    <x v="1"/>
    <n v="325.2"/>
    <n v="1.1556"/>
    <n v="1252.6704"/>
    <x v="4"/>
    <x v="1"/>
    <s v="Linie 18"/>
    <n v="5018"/>
  </r>
  <r>
    <x v="2"/>
    <x v="0"/>
    <n v="47000946"/>
    <x v="40"/>
    <d v="2021-10-11T00:00:00"/>
    <x v="3"/>
    <n v="7000126006"/>
    <n v="10248"/>
    <x v="1"/>
    <x v="1"/>
    <n v="1639.68"/>
    <n v="0.71789999999999998"/>
    <n v="7357.0392000000002"/>
    <x v="3"/>
    <x v="1"/>
    <s v="Linie 16"/>
    <n v="5016"/>
  </r>
  <r>
    <x v="2"/>
    <x v="0"/>
    <n v="47000995"/>
    <x v="476"/>
    <d v="2021-10-11T00:00:00"/>
    <x v="3"/>
    <n v="7000125911"/>
    <n v="25932"/>
    <x v="1"/>
    <x v="1"/>
    <n v="3889.8"/>
    <n v="0.70760000000000001"/>
    <n v="18349.483199999999"/>
    <x v="4"/>
    <x v="1"/>
    <s v="Linie 34"/>
    <n v="5034"/>
  </r>
  <r>
    <x v="2"/>
    <x v="0"/>
    <n v="47000999"/>
    <x v="332"/>
    <d v="2021-10-11T00:00:00"/>
    <x v="3"/>
    <n v="7000126690"/>
    <n v="3686"/>
    <x v="1"/>
    <x v="1"/>
    <n v="552.9"/>
    <n v="0.71"/>
    <n v="2617.06"/>
    <x v="4"/>
    <x v="1"/>
    <s v="Linie 34"/>
    <n v="5034"/>
  </r>
  <r>
    <x v="2"/>
    <x v="0"/>
    <n v="47001001"/>
    <x v="334"/>
    <d v="2021-10-11T00:00:00"/>
    <x v="3"/>
    <n v="7000126692"/>
    <n v="1323"/>
    <x v="1"/>
    <x v="1"/>
    <n v="198.45"/>
    <n v="0.70779999999999998"/>
    <n v="936.4194"/>
    <x v="4"/>
    <x v="1"/>
    <s v="Linie 34"/>
    <n v="5034"/>
  </r>
  <r>
    <x v="2"/>
    <x v="0"/>
    <n v="47001005"/>
    <x v="812"/>
    <d v="2021-10-11T00:00:00"/>
    <x v="3"/>
    <n v="7000126694"/>
    <n v="600"/>
    <x v="1"/>
    <x v="1"/>
    <n v="90"/>
    <n v="0.73799999999999999"/>
    <n v="442.8"/>
    <x v="4"/>
    <x v="1"/>
    <s v="Linie 34"/>
    <n v="5034"/>
  </r>
  <r>
    <x v="2"/>
    <x v="0"/>
    <n v="47001016"/>
    <x v="849"/>
    <d v="2021-10-11T00:00:00"/>
    <x v="3"/>
    <n v="7000126701"/>
    <n v="15316"/>
    <x v="1"/>
    <x v="1"/>
    <n v="2297.4"/>
    <n v="0.63939999999999997"/>
    <n v="9793.0504000000001"/>
    <x v="3"/>
    <x v="1"/>
    <s v="Linie 11"/>
    <n v="5011"/>
  </r>
  <r>
    <x v="2"/>
    <x v="0"/>
    <n v="47001017"/>
    <x v="816"/>
    <d v="2021-10-11T00:00:00"/>
    <x v="3"/>
    <n v="7000126702"/>
    <n v="13200"/>
    <x v="1"/>
    <x v="1"/>
    <n v="1980"/>
    <n v="0.68730000000000002"/>
    <n v="9072.36"/>
    <x v="3"/>
    <x v="1"/>
    <s v="Linie 11"/>
    <n v="5011"/>
  </r>
  <r>
    <x v="2"/>
    <x v="0"/>
    <n v="47900002"/>
    <x v="42"/>
    <d v="2021-10-11T00:00:00"/>
    <x v="3"/>
    <n v="7000127407"/>
    <n v="18713"/>
    <x v="1"/>
    <x v="1"/>
    <n v="2806.95"/>
    <n v="0.53359999999999996"/>
    <n v="9985.2567999999992"/>
    <x v="3"/>
    <x v="1"/>
    <s v="Linie 1"/>
    <n v="5001"/>
  </r>
  <r>
    <x v="2"/>
    <x v="0"/>
    <n v="47900003"/>
    <x v="43"/>
    <d v="2021-10-11T00:00:00"/>
    <x v="3"/>
    <n v="7000127409"/>
    <n v="24704"/>
    <x v="1"/>
    <x v="1"/>
    <n v="3705.6"/>
    <n v="0.57630000000000003"/>
    <n v="14236.915199999999"/>
    <x v="3"/>
    <x v="1"/>
    <s v="Linie 1"/>
    <n v="5001"/>
  </r>
  <r>
    <x v="2"/>
    <x v="0"/>
    <n v="48000044"/>
    <x v="620"/>
    <d v="2021-10-11T00:00:00"/>
    <x v="3"/>
    <n v="7000126778"/>
    <n v="14742"/>
    <x v="1"/>
    <x v="1"/>
    <n v="5896.8"/>
    <n v="1.3563000000000001"/>
    <n v="19994.5746"/>
    <x v="5"/>
    <x v="2"/>
    <s v="Linie 31"/>
    <n v="5031"/>
  </r>
  <r>
    <x v="2"/>
    <x v="0"/>
    <n v="48000045"/>
    <x v="189"/>
    <d v="2021-10-11T00:00:00"/>
    <x v="3"/>
    <n v="7000126779"/>
    <n v="11214"/>
    <x v="1"/>
    <x v="1"/>
    <n v="4485.6000000000004"/>
    <n v="1.4185000000000001"/>
    <n v="15907.058999999999"/>
    <x v="5"/>
    <x v="2"/>
    <s v="Linie 31"/>
    <n v="5031"/>
  </r>
  <r>
    <x v="2"/>
    <x v="0"/>
    <n v="48000046"/>
    <x v="190"/>
    <d v="2021-10-11T00:00:00"/>
    <x v="3"/>
    <n v="7000126780"/>
    <n v="8988"/>
    <x v="1"/>
    <x v="1"/>
    <n v="3595.2"/>
    <n v="1.3908"/>
    <n v="12500.510399999999"/>
    <x v="5"/>
    <x v="2"/>
    <s v="Linie 31"/>
    <n v="5031"/>
  </r>
  <r>
    <x v="2"/>
    <x v="0"/>
    <n v="48000058"/>
    <x v="734"/>
    <d v="2021-10-11T00:00:00"/>
    <x v="3"/>
    <n v="7000127603"/>
    <n v="2989"/>
    <x v="1"/>
    <x v="1"/>
    <n v="657.58"/>
    <n v="0.89649999999999996"/>
    <n v="2679.6385"/>
    <x v="4"/>
    <x v="1"/>
    <s v="Linie 2"/>
    <n v="5002"/>
  </r>
  <r>
    <x v="2"/>
    <x v="0"/>
    <n v="48000064"/>
    <x v="44"/>
    <d v="2021-10-11T00:00:00"/>
    <x v="3"/>
    <n v="7000126574"/>
    <n v="3592"/>
    <x v="1"/>
    <x v="1"/>
    <n v="790.24"/>
    <n v="0.89370000000000005"/>
    <n v="3210.1704"/>
    <x v="4"/>
    <x v="1"/>
    <s v="Linie 2"/>
    <n v="5002"/>
  </r>
  <r>
    <x v="2"/>
    <x v="0"/>
    <n v="48000117"/>
    <x v="195"/>
    <d v="2021-10-11T00:00:00"/>
    <x v="3"/>
    <n v="7000125246"/>
    <n v="5832"/>
    <x v="1"/>
    <x v="1"/>
    <n v="1166.4000000000001"/>
    <n v="1.0744"/>
    <n v="6265.9008000000003"/>
    <x v="4"/>
    <x v="1"/>
    <s v="Linie 15"/>
    <n v="5015"/>
  </r>
  <r>
    <x v="2"/>
    <x v="0"/>
    <n v="48000479"/>
    <x v="780"/>
    <d v="2021-10-11T00:00:00"/>
    <x v="3"/>
    <n v="7000127611"/>
    <n v="41580"/>
    <x v="1"/>
    <x v="1"/>
    <n v="16632"/>
    <n v="1.4001999999999999"/>
    <n v="58220.315999999999"/>
    <x v="5"/>
    <x v="2"/>
    <s v="Linie 31"/>
    <n v="5031"/>
  </r>
  <r>
    <x v="2"/>
    <x v="0"/>
    <n v="48000954"/>
    <x v="740"/>
    <d v="2021-10-11T00:00:00"/>
    <x v="3"/>
    <n v="7000126487"/>
    <n v="8259"/>
    <x v="1"/>
    <x v="1"/>
    <n v="1651.8"/>
    <n v="1.1083000000000001"/>
    <n v="9153.4496999999992"/>
    <x v="4"/>
    <x v="1"/>
    <s v="Linie 15"/>
    <n v="5015"/>
  </r>
  <r>
    <x v="2"/>
    <x v="0"/>
    <n v="48000958"/>
    <x v="742"/>
    <d v="2021-10-11T00:00:00"/>
    <x v="3"/>
    <n v="7000126719"/>
    <n v="965"/>
    <x v="1"/>
    <x v="1"/>
    <n v="241.25"/>
    <n v="1.1829000000000001"/>
    <n v="1141.4984999999999"/>
    <x v="4"/>
    <x v="1"/>
    <s v="Linie 15"/>
    <n v="5015"/>
  </r>
  <r>
    <x v="2"/>
    <x v="0"/>
    <n v="48001054"/>
    <x v="942"/>
    <d v="2021-10-11T00:00:00"/>
    <x v="3"/>
    <n v="7000126489"/>
    <n v="4770"/>
    <x v="1"/>
    <x v="1"/>
    <n v="954"/>
    <n v="1.1145"/>
    <n v="5316.165"/>
    <x v="4"/>
    <x v="1"/>
    <s v="Linie 15"/>
    <n v="5015"/>
  </r>
  <r>
    <x v="2"/>
    <x v="0"/>
    <n v="48001055"/>
    <x v="624"/>
    <d v="2021-10-11T00:00:00"/>
    <x v="3"/>
    <n v="7000126490"/>
    <n v="4848"/>
    <x v="1"/>
    <x v="1"/>
    <n v="969.6"/>
    <n v="1.093"/>
    <n v="5298.8639999999996"/>
    <x v="4"/>
    <x v="1"/>
    <s v="Linie 15"/>
    <n v="5015"/>
  </r>
  <r>
    <x v="2"/>
    <x v="0"/>
    <n v="48001056"/>
    <x v="943"/>
    <d v="2021-10-11T00:00:00"/>
    <x v="3"/>
    <n v="7000126491"/>
    <n v="4873"/>
    <x v="1"/>
    <x v="1"/>
    <n v="974.6"/>
    <n v="1.1186"/>
    <n v="5450.9377999999997"/>
    <x v="4"/>
    <x v="1"/>
    <s v="Linie 15"/>
    <n v="5015"/>
  </r>
  <r>
    <x v="2"/>
    <x v="0"/>
    <n v="49500052"/>
    <x v="200"/>
    <d v="2021-10-11T00:00:00"/>
    <x v="3"/>
    <n v="7000127759"/>
    <n v="183"/>
    <x v="0"/>
    <x v="0"/>
    <n v="183"/>
    <n v="1.014"/>
    <n v="185.56200000000001"/>
    <x v="0"/>
    <x v="0"/>
    <s v="Vacumierung"/>
    <n v="5902"/>
  </r>
  <r>
    <x v="2"/>
    <x v="0"/>
    <n v="49500060"/>
    <x v="626"/>
    <d v="2021-10-11T00:00:00"/>
    <x v="3"/>
    <n v="7000127778"/>
    <n v="615"/>
    <x v="0"/>
    <x v="0"/>
    <n v="615"/>
    <n v="2.214"/>
    <n v="1361.61"/>
    <x v="0"/>
    <x v="0"/>
    <s v="Vacumierung"/>
    <n v="5902"/>
  </r>
  <r>
    <x v="2"/>
    <x v="0"/>
    <n v="49500132"/>
    <x v="350"/>
    <d v="2021-10-11T00:00:00"/>
    <x v="3"/>
    <n v="7000127761"/>
    <n v="675"/>
    <x v="0"/>
    <x v="0"/>
    <n v="675"/>
    <n v="2.0139999999999998"/>
    <n v="1359.45"/>
    <x v="0"/>
    <x v="0"/>
    <s v="Vacumierung"/>
    <n v="5902"/>
  </r>
  <r>
    <x v="2"/>
    <x v="0"/>
    <n v="49500132"/>
    <x v="350"/>
    <d v="2021-10-11T00:00:00"/>
    <x v="3"/>
    <n v="7000127835"/>
    <n v="548"/>
    <x v="0"/>
    <x v="0"/>
    <n v="548"/>
    <n v="2.0139999999999998"/>
    <n v="1103.672"/>
    <x v="0"/>
    <x v="0"/>
    <s v="Vacumierung"/>
    <n v="5902"/>
  </r>
  <r>
    <x v="2"/>
    <x v="0"/>
    <n v="50000086"/>
    <x v="1113"/>
    <d v="2021-10-11T00:00:00"/>
    <x v="3"/>
    <n v="7000127564"/>
    <n v="92"/>
    <x v="2"/>
    <x v="2"/>
    <n v="1840"/>
    <n v="79.603200000000001"/>
    <n v="7323.4943999999996"/>
    <x v="6"/>
    <x v="3"/>
    <s v="EVP L4 Beutel"/>
    <n v="6130"/>
  </r>
  <r>
    <x v="2"/>
    <x v="0"/>
    <n v="50000086"/>
    <x v="1113"/>
    <d v="2021-10-11T00:00:00"/>
    <x v="3"/>
    <n v="7000127794"/>
    <n v="107"/>
    <x v="2"/>
    <x v="2"/>
    <n v="2140"/>
    <n v="79.603200000000001"/>
    <n v="8517.5424000000003"/>
    <x v="6"/>
    <x v="3"/>
    <s v="EVP L4 Beutel"/>
    <n v="6130"/>
  </r>
  <r>
    <x v="2"/>
    <x v="0"/>
    <n v="50000103"/>
    <x v="358"/>
    <d v="2021-10-11T00:00:00"/>
    <x v="3"/>
    <n v="7000127766"/>
    <n v="350"/>
    <x v="2"/>
    <x v="2"/>
    <n v="210"/>
    <n v="4.1078999999999999"/>
    <n v="1437.7650000000001"/>
    <x v="6"/>
    <x v="3"/>
    <s v="EVP L2 kleines Band"/>
    <n v="6110"/>
  </r>
  <r>
    <x v="2"/>
    <x v="0"/>
    <n v="50900001"/>
    <x v="746"/>
    <d v="2021-10-11T00:00:00"/>
    <x v="3"/>
    <n v="7000127764"/>
    <n v="320"/>
    <x v="2"/>
    <x v="2"/>
    <n v="576"/>
    <n v="10.2963"/>
    <n v="3294.8159999999998"/>
    <x v="6"/>
    <x v="3"/>
    <s v="EVP Jermi bei Weissenhorn"/>
    <n v="6200"/>
  </r>
  <r>
    <x v="2"/>
    <x v="0"/>
    <n v="50900001"/>
    <x v="746"/>
    <d v="2021-10-11T00:00:00"/>
    <x v="3"/>
    <n v="7000127765"/>
    <n v="6880"/>
    <x v="2"/>
    <x v="2"/>
    <n v="12384"/>
    <n v="10.2963"/>
    <n v="70838.543999999994"/>
    <x v="6"/>
    <x v="3"/>
    <s v="EVP Jermi bei Weissenhorn"/>
    <n v="6200"/>
  </r>
  <r>
    <x v="2"/>
    <x v="0"/>
    <n v="56000030"/>
    <x v="961"/>
    <d v="2021-10-11T00:00:00"/>
    <x v="3"/>
    <n v="7000127389"/>
    <n v="216"/>
    <x v="2"/>
    <x v="2"/>
    <n v="0"/>
    <n v="6.9513999999999996"/>
    <n v="1501.5024000000001"/>
    <x v="7"/>
    <x v="4"/>
    <s v="Subunternehmer"/>
    <n v="9999"/>
  </r>
  <r>
    <x v="2"/>
    <x v="0"/>
    <n v="57000164"/>
    <x v="208"/>
    <d v="2021-10-11T00:00:00"/>
    <x v="3"/>
    <n v="7000126654"/>
    <n v="328"/>
    <x v="2"/>
    <x v="2"/>
    <n v="328"/>
    <n v="6.4859999999999998"/>
    <n v="2127.4079999999999"/>
    <x v="4"/>
    <x v="1"/>
    <s v="Linie 4"/>
    <n v="5004"/>
  </r>
  <r>
    <x v="2"/>
    <x v="0"/>
    <n v="57000170"/>
    <x v="209"/>
    <d v="2021-10-11T00:00:00"/>
    <x v="3"/>
    <n v="7000125999"/>
    <n v="200"/>
    <x v="2"/>
    <x v="2"/>
    <n v="200"/>
    <n v="6.3853999999999997"/>
    <n v="1277.08"/>
    <x v="4"/>
    <x v="1"/>
    <s v="Linie 4"/>
    <n v="5004"/>
  </r>
  <r>
    <x v="2"/>
    <x v="0"/>
    <n v="57000192"/>
    <x v="787"/>
    <d v="2021-10-11T00:00:00"/>
    <x v="3"/>
    <n v="7000127464"/>
    <n v="100"/>
    <x v="2"/>
    <x v="2"/>
    <n v="400"/>
    <n v="14.0077"/>
    <n v="1400.77"/>
    <x v="6"/>
    <x v="3"/>
    <s v="EVP L3 Torten / Blöcke"/>
    <n v="6120"/>
  </r>
  <r>
    <x v="2"/>
    <x v="0"/>
    <n v="57000249"/>
    <x v="561"/>
    <d v="2021-10-11T00:00:00"/>
    <x v="3"/>
    <n v="7000127283"/>
    <n v="154"/>
    <x v="2"/>
    <x v="0"/>
    <n v="1247.4000000000001"/>
    <n v="3.4417"/>
    <n v="4293.1765800000003"/>
    <x v="3"/>
    <x v="1"/>
    <s v="Wurstverpackung"/>
    <n v="5330"/>
  </r>
  <r>
    <x v="2"/>
    <x v="0"/>
    <n v="57000333"/>
    <x v="80"/>
    <d v="2021-10-11T00:00:00"/>
    <x v="3"/>
    <n v="7000126007"/>
    <n v="569"/>
    <x v="2"/>
    <x v="2"/>
    <n v="1024.2"/>
    <n v="8.9776000000000007"/>
    <n v="5108.2543999999998"/>
    <x v="6"/>
    <x v="3"/>
    <s v="EVP L2 kleines Band"/>
    <n v="6110"/>
  </r>
  <r>
    <x v="2"/>
    <x v="0"/>
    <n v="57000449"/>
    <x v="1051"/>
    <d v="2021-10-11T00:00:00"/>
    <x v="3"/>
    <n v="7000120792"/>
    <n v="294"/>
    <x v="2"/>
    <x v="2"/>
    <n v="2116.8000000000002"/>
    <n v="61.193100000000001"/>
    <n v="17990.771400000001"/>
    <x v="4"/>
    <x v="1"/>
    <s v="Linie 35-1 MTC"/>
    <n v="5135"/>
  </r>
  <r>
    <x v="2"/>
    <x v="0"/>
    <n v="57000584"/>
    <x v="214"/>
    <d v="2021-10-11T00:00:00"/>
    <x v="3"/>
    <n v="7000124928"/>
    <n v="5553"/>
    <x v="2"/>
    <x v="2"/>
    <n v="5997.24"/>
    <n v="4.5556999999999999"/>
    <n v="25297.802100000001"/>
    <x v="3"/>
    <x v="1"/>
    <s v="Linie 16"/>
    <n v="5016"/>
  </r>
  <r>
    <x v="2"/>
    <x v="0"/>
    <n v="57000585"/>
    <x v="1114"/>
    <d v="2021-10-11T00:00:00"/>
    <x v="3"/>
    <n v="7000120801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2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3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4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5"/>
    <n v="0"/>
    <x v="2"/>
    <x v="2"/>
    <n v="0"/>
    <n v="22.072800000000001"/>
    <n v="0"/>
    <x v="4"/>
    <x v="1"/>
    <s v="Linie 5"/>
    <n v="5005"/>
  </r>
  <r>
    <x v="2"/>
    <x v="0"/>
    <n v="57000590"/>
    <x v="81"/>
    <d v="2021-10-11T00:00:00"/>
    <x v="3"/>
    <n v="7000127633"/>
    <n v="630"/>
    <x v="2"/>
    <x v="2"/>
    <n v="1575"/>
    <n v="11.0557"/>
    <n v="6965.0910000000003"/>
    <x v="7"/>
    <x v="4"/>
    <s v="Subunternehmer"/>
    <n v="9999"/>
  </r>
  <r>
    <x v="2"/>
    <x v="0"/>
    <n v="57000591"/>
    <x v="82"/>
    <d v="2021-10-11T00:00:00"/>
    <x v="3"/>
    <n v="7000127634"/>
    <n v="840"/>
    <x v="2"/>
    <x v="2"/>
    <n v="2100"/>
    <n v="11.809699999999999"/>
    <n v="9920.1479999999992"/>
    <x v="7"/>
    <x v="4"/>
    <s v="Subunternehmer"/>
    <n v="9999"/>
  </r>
  <r>
    <x v="2"/>
    <x v="0"/>
    <n v="57000602"/>
    <x v="216"/>
    <d v="2021-10-11T00:00:00"/>
    <x v="3"/>
    <n v="7000127975"/>
    <n v="204"/>
    <x v="2"/>
    <x v="0"/>
    <n v="244.8"/>
    <n v="5.2880000000000003"/>
    <n v="1294.5024000000001"/>
    <x v="8"/>
    <x v="5"/>
    <s v="Linie 22"/>
    <n v="5022"/>
  </r>
  <r>
    <x v="2"/>
    <x v="0"/>
    <n v="57000606"/>
    <x v="219"/>
    <d v="2021-10-11T00:00:00"/>
    <x v="3"/>
    <n v="7000127829"/>
    <n v="102"/>
    <x v="2"/>
    <x v="0"/>
    <n v="122.4"/>
    <n v="5.2906000000000004"/>
    <n v="647.56943999999999"/>
    <x v="8"/>
    <x v="5"/>
    <s v="Linie 22"/>
    <n v="5022"/>
  </r>
  <r>
    <x v="2"/>
    <x v="0"/>
    <n v="57000609"/>
    <x v="369"/>
    <d v="2021-10-11T00:00:00"/>
    <x v="3"/>
    <n v="7000127915"/>
    <n v="340"/>
    <x v="2"/>
    <x v="0"/>
    <n v="408"/>
    <n v="5.2755000000000001"/>
    <n v="2152.404"/>
    <x v="8"/>
    <x v="5"/>
    <s v="Linie 22"/>
    <n v="5022"/>
  </r>
  <r>
    <x v="2"/>
    <x v="0"/>
    <n v="57000610"/>
    <x v="370"/>
    <d v="2021-10-11T00:00:00"/>
    <x v="3"/>
    <n v="7000127826"/>
    <n v="136"/>
    <x v="2"/>
    <x v="0"/>
    <n v="163.19999999999999"/>
    <n v="5.2880000000000003"/>
    <n v="863.00160000000005"/>
    <x v="8"/>
    <x v="5"/>
    <s v="Linie 22"/>
    <n v="5022"/>
  </r>
  <r>
    <x v="2"/>
    <x v="0"/>
    <n v="57000623"/>
    <x v="83"/>
    <d v="2021-10-11T00:00:00"/>
    <x v="3"/>
    <n v="7000127745"/>
    <n v="5100"/>
    <x v="2"/>
    <x v="0"/>
    <n v="6120"/>
    <n v="5.2507000000000001"/>
    <n v="32134.284"/>
    <x v="8"/>
    <x v="5"/>
    <s v="Linie 22"/>
    <n v="5022"/>
  </r>
  <r>
    <x v="2"/>
    <x v="0"/>
    <n v="57000637"/>
    <x v="85"/>
    <d v="2021-10-11T00:00:00"/>
    <x v="3"/>
    <n v="7000126008"/>
    <n v="1085"/>
    <x v="2"/>
    <x v="2"/>
    <n v="1171.8"/>
    <n v="4.649"/>
    <n v="5044.165"/>
    <x v="3"/>
    <x v="1"/>
    <s v="Linie 16"/>
    <n v="5016"/>
  </r>
  <r>
    <x v="2"/>
    <x v="0"/>
    <n v="57000640"/>
    <x v="86"/>
    <d v="2021-10-11T00:00:00"/>
    <x v="3"/>
    <n v="7000126383"/>
    <n v="264"/>
    <x v="2"/>
    <x v="2"/>
    <n v="316.8"/>
    <n v="5.5026000000000002"/>
    <n v="1452.6864"/>
    <x v="3"/>
    <x v="1"/>
    <s v="Linie 16"/>
    <n v="5016"/>
  </r>
  <r>
    <x v="2"/>
    <x v="0"/>
    <n v="57000652"/>
    <x v="372"/>
    <d v="2021-10-11T00:00:00"/>
    <x v="3"/>
    <n v="7000127916"/>
    <n v="204"/>
    <x v="2"/>
    <x v="0"/>
    <n v="244.8"/>
    <n v="5.3045999999999998"/>
    <n v="1298.5660800000001"/>
    <x v="8"/>
    <x v="5"/>
    <s v="Linie 22"/>
    <n v="5022"/>
  </r>
  <r>
    <x v="2"/>
    <x v="0"/>
    <n v="57000652"/>
    <x v="372"/>
    <d v="2021-10-11T00:00:00"/>
    <x v="3"/>
    <n v="7000127986"/>
    <n v="272"/>
    <x v="2"/>
    <x v="0"/>
    <n v="326.39999999999998"/>
    <n v="5.3045999999999998"/>
    <n v="1731.4214400000001"/>
    <x v="8"/>
    <x v="5"/>
    <s v="Linie 22"/>
    <n v="5022"/>
  </r>
  <r>
    <x v="2"/>
    <x v="0"/>
    <n v="57000653"/>
    <x v="373"/>
    <d v="2021-10-11T00:00:00"/>
    <x v="3"/>
    <n v="7000127827"/>
    <n v="68"/>
    <x v="2"/>
    <x v="0"/>
    <n v="81.599999999999994"/>
    <n v="5.2899000000000003"/>
    <n v="431.65584000000001"/>
    <x v="8"/>
    <x v="5"/>
    <s v="Linie 22"/>
    <n v="5022"/>
  </r>
  <r>
    <x v="2"/>
    <x v="0"/>
    <n v="57000665"/>
    <x v="376"/>
    <d v="2021-10-11T00:00:00"/>
    <x v="3"/>
    <n v="7000127828"/>
    <n v="136"/>
    <x v="2"/>
    <x v="0"/>
    <n v="163.19999999999999"/>
    <n v="5.2906000000000004"/>
    <n v="863.42592000000002"/>
    <x v="8"/>
    <x v="5"/>
    <s v="Linie 22"/>
    <n v="5022"/>
  </r>
  <r>
    <x v="2"/>
    <x v="0"/>
    <n v="57000687"/>
    <x v="90"/>
    <d v="2021-10-11T00:00:00"/>
    <x v="3"/>
    <n v="7000126009"/>
    <n v="1281"/>
    <x v="2"/>
    <x v="2"/>
    <n v="1639.68"/>
    <n v="6.3243999999999998"/>
    <n v="8101.5564000000004"/>
    <x v="6"/>
    <x v="3"/>
    <s v="EVP L2 kleines Band"/>
    <n v="6110"/>
  </r>
  <r>
    <x v="2"/>
    <x v="0"/>
    <n v="57000713"/>
    <x v="502"/>
    <d v="2021-10-11T00:00:00"/>
    <x v="3"/>
    <n v="7000127667"/>
    <n v="396"/>
    <x v="2"/>
    <x v="2"/>
    <n v="475.2"/>
    <n v="6.4790000000000001"/>
    <n v="2565.6840000000002"/>
    <x v="7"/>
    <x v="4"/>
    <s v="Subunternehmer"/>
    <n v="9999"/>
  </r>
  <r>
    <x v="2"/>
    <x v="0"/>
    <n v="57000728"/>
    <x v="224"/>
    <d v="2021-10-11T00:00:00"/>
    <x v="3"/>
    <n v="7000127631"/>
    <n v="2275"/>
    <x v="2"/>
    <x v="2"/>
    <n v="6825"/>
    <n v="14.4331"/>
    <n v="32835.302499999998"/>
    <x v="7"/>
    <x v="4"/>
    <s v="Subunternehmer"/>
    <n v="9999"/>
  </r>
  <r>
    <x v="2"/>
    <x v="0"/>
    <n v="57000743"/>
    <x v="640"/>
    <d v="2021-10-11T00:00:00"/>
    <x v="3"/>
    <n v="7000126549"/>
    <n v="500"/>
    <x v="2"/>
    <x v="0"/>
    <n v="4050"/>
    <n v="3.3050999999999999"/>
    <n v="13385.655000000001"/>
    <x v="3"/>
    <x v="1"/>
    <s v="Wurstverpackung"/>
    <n v="5330"/>
  </r>
  <r>
    <x v="2"/>
    <x v="0"/>
    <n v="57900002"/>
    <x v="507"/>
    <d v="2021-10-11T00:00:00"/>
    <x v="3"/>
    <n v="7000127621"/>
    <n v="832"/>
    <x v="2"/>
    <x v="2"/>
    <n v="2995.2"/>
    <n v="13.400600000000001"/>
    <n v="11149.299199999999"/>
    <x v="7"/>
    <x v="4"/>
    <s v="Subunternehmer"/>
    <n v="9999"/>
  </r>
  <r>
    <x v="2"/>
    <x v="0"/>
    <n v="58000138"/>
    <x v="94"/>
    <d v="2021-10-11T00:00:00"/>
    <x v="3"/>
    <n v="7000127624"/>
    <n v="576"/>
    <x v="2"/>
    <x v="2"/>
    <n v="2073.6"/>
    <n v="17.056999999999999"/>
    <n v="9824.8320000000003"/>
    <x v="7"/>
    <x v="4"/>
    <s v="Subunternehmer"/>
    <n v="9999"/>
  </r>
  <r>
    <x v="2"/>
    <x v="0"/>
    <n v="58000459"/>
    <x v="643"/>
    <d v="2021-10-11T00:00:00"/>
    <x v="3"/>
    <n v="7000126406"/>
    <n v="441"/>
    <x v="2"/>
    <x v="2"/>
    <n v="4233.6000000000004"/>
    <n v="34.898200000000003"/>
    <n v="15390.1062"/>
    <x v="7"/>
    <x v="4"/>
    <s v="Subunternehmer"/>
    <n v="9999"/>
  </r>
  <r>
    <x v="2"/>
    <x v="0"/>
    <n v="58000460"/>
    <x v="643"/>
    <d v="2021-10-11T00:00:00"/>
    <x v="3"/>
    <n v="7000126407"/>
    <n v="693"/>
    <x v="2"/>
    <x v="2"/>
    <n v="6652.8"/>
    <n v="35.016199999999998"/>
    <n v="24266.226600000002"/>
    <x v="7"/>
    <x v="4"/>
    <s v="Subunternehmer"/>
    <n v="9999"/>
  </r>
  <r>
    <x v="2"/>
    <x v="0"/>
    <n v="58000461"/>
    <x v="643"/>
    <d v="2021-10-11T00:00:00"/>
    <x v="3"/>
    <n v="7000126409"/>
    <n v="378"/>
    <x v="2"/>
    <x v="2"/>
    <n v="3628.8"/>
    <n v="35.1663"/>
    <n v="13292.8614"/>
    <x v="7"/>
    <x v="4"/>
    <s v="Subunternehmer"/>
    <n v="9999"/>
  </r>
  <r>
    <x v="2"/>
    <x v="0"/>
    <n v="58000462"/>
    <x v="643"/>
    <d v="2021-10-11T00:00:00"/>
    <x v="3"/>
    <n v="7000126408"/>
    <n v="252"/>
    <x v="2"/>
    <x v="2"/>
    <n v="2419.1999999999998"/>
    <n v="34.489400000000003"/>
    <n v="8691.3287999999993"/>
    <x v="7"/>
    <x v="4"/>
    <s v="Subunternehmer"/>
    <n v="9999"/>
  </r>
  <r>
    <x v="2"/>
    <x v="0"/>
    <n v="58000540"/>
    <x v="388"/>
    <d v="2021-10-11T00:00:00"/>
    <x v="3"/>
    <n v="7000126580"/>
    <n v="2418"/>
    <x v="2"/>
    <x v="2"/>
    <n v="5319.6"/>
    <n v="9.2394999999999996"/>
    <n v="22341.111000000001"/>
    <x v="4"/>
    <x v="1"/>
    <s v="Linie 2"/>
    <n v="5002"/>
  </r>
  <r>
    <x v="2"/>
    <x v="0"/>
    <n v="58000548"/>
    <x v="703"/>
    <d v="2021-10-11T00:00:00"/>
    <x v="3"/>
    <n v="7000127706"/>
    <n v="1800"/>
    <x v="2"/>
    <x v="2"/>
    <n v="8640"/>
    <n v="25.5321"/>
    <n v="45957.78"/>
    <x v="7"/>
    <x v="4"/>
    <s v="Subunternehmer"/>
    <n v="9999"/>
  </r>
  <r>
    <x v="2"/>
    <x v="0"/>
    <n v="58000554"/>
    <x v="389"/>
    <d v="2021-10-11T00:00:00"/>
    <x v="3"/>
    <n v="7000125572"/>
    <n v="7298"/>
    <x v="2"/>
    <x v="2"/>
    <n v="70060.800000000003"/>
    <n v="34.187100000000001"/>
    <n v="249497.4558"/>
    <x v="5"/>
    <x v="2"/>
    <s v="Linie 30"/>
    <n v="5030"/>
  </r>
  <r>
    <x v="2"/>
    <x v="0"/>
    <n v="58000572"/>
    <x v="390"/>
    <d v="2021-10-11T00:00:00"/>
    <x v="3"/>
    <n v="7000127288"/>
    <n v="780"/>
    <x v="2"/>
    <x v="2"/>
    <n v="1404"/>
    <n v="11.056100000000001"/>
    <n v="8623.7579999999998"/>
    <x v="4"/>
    <x v="1"/>
    <s v="Linie 33"/>
    <n v="5033"/>
  </r>
  <r>
    <x v="2"/>
    <x v="0"/>
    <n v="58000574"/>
    <x v="1115"/>
    <d v="2021-10-11T00:00:00"/>
    <x v="3"/>
    <n v="7000127740"/>
    <n v="199"/>
    <x v="2"/>
    <x v="0"/>
    <n v="1791"/>
    <n v="3.7258"/>
    <n v="6672.9078"/>
    <x v="0"/>
    <x v="0"/>
    <s v="Vacumierung"/>
    <n v="5902"/>
  </r>
  <r>
    <x v="2"/>
    <x v="0"/>
    <n v="58000610"/>
    <x v="704"/>
    <d v="2021-10-11T00:00:00"/>
    <x v="3"/>
    <n v="7000127299"/>
    <n v="2688"/>
    <x v="2"/>
    <x v="2"/>
    <n v="9461.76"/>
    <n v="16.462900000000001"/>
    <n v="44252.275199999996"/>
    <x v="7"/>
    <x v="4"/>
    <s v="Subunternehmer"/>
    <n v="9999"/>
  </r>
  <r>
    <x v="2"/>
    <x v="0"/>
    <n v="58000653"/>
    <x v="232"/>
    <d v="2021-10-11T00:00:00"/>
    <x v="3"/>
    <n v="7000127937"/>
    <n v="272"/>
    <x v="2"/>
    <x v="0"/>
    <n v="272"/>
    <n v="11.0871"/>
    <n v="3015.6912000000002"/>
    <x v="8"/>
    <x v="5"/>
    <s v="Linie 20"/>
    <n v="5020"/>
  </r>
  <r>
    <x v="2"/>
    <x v="0"/>
    <n v="58000692"/>
    <x v="396"/>
    <d v="2021-10-11T00:00:00"/>
    <x v="3"/>
    <n v="7000127939"/>
    <n v="68"/>
    <x v="2"/>
    <x v="0"/>
    <n v="68"/>
    <n v="11.064500000000001"/>
    <n v="752.38599999999997"/>
    <x v="8"/>
    <x v="5"/>
    <s v="Linie 20"/>
    <n v="5020"/>
  </r>
  <r>
    <x v="2"/>
    <x v="0"/>
    <n v="58000705"/>
    <x v="399"/>
    <d v="2021-10-11T00:00:00"/>
    <x v="3"/>
    <n v="7000127934"/>
    <n v="136"/>
    <x v="2"/>
    <x v="0"/>
    <n v="136"/>
    <n v="11.067"/>
    <n v="1505.1120000000001"/>
    <x v="8"/>
    <x v="5"/>
    <s v="Linie 20"/>
    <n v="5020"/>
  </r>
  <r>
    <x v="2"/>
    <x v="0"/>
    <n v="58000719"/>
    <x v="248"/>
    <d v="2021-10-11T00:00:00"/>
    <x v="3"/>
    <n v="7000127830"/>
    <n v="34"/>
    <x v="2"/>
    <x v="0"/>
    <n v="34"/>
    <n v="11.0724"/>
    <n v="376.46159999999998"/>
    <x v="8"/>
    <x v="5"/>
    <s v="Linie 20"/>
    <n v="5020"/>
  </r>
  <r>
    <x v="2"/>
    <x v="0"/>
    <n v="58000756"/>
    <x v="794"/>
    <d v="2021-10-11T00:00:00"/>
    <x v="3"/>
    <n v="7000127935"/>
    <n v="170"/>
    <x v="2"/>
    <x v="0"/>
    <n v="170"/>
    <n v="11.058299999999999"/>
    <n v="1879.9110000000001"/>
    <x v="8"/>
    <x v="5"/>
    <s v="Linie 20"/>
    <n v="5020"/>
  </r>
  <r>
    <x v="2"/>
    <x v="0"/>
    <n v="58000774"/>
    <x v="407"/>
    <d v="2021-10-11T00:00:00"/>
    <x v="3"/>
    <n v="7000127798"/>
    <n v="136"/>
    <x v="2"/>
    <x v="0"/>
    <n v="149.6"/>
    <n v="6.5792000000000002"/>
    <n v="984.24832000000004"/>
    <x v="8"/>
    <x v="5"/>
    <s v="Linie 29"/>
    <n v="5029"/>
  </r>
  <r>
    <x v="2"/>
    <x v="0"/>
    <n v="58000826"/>
    <x v="515"/>
    <d v="2021-10-11T00:00:00"/>
    <x v="3"/>
    <n v="7000127750"/>
    <n v="4245"/>
    <x v="2"/>
    <x v="0"/>
    <n v="5730.75"/>
    <n v="14.4465"/>
    <n v="82789.279874999993"/>
    <x v="8"/>
    <x v="5"/>
    <s v="Linie 23"/>
    <n v="5023"/>
  </r>
  <r>
    <x v="2"/>
    <x v="0"/>
    <n v="58000830"/>
    <x v="102"/>
    <d v="2021-10-11T00:00:00"/>
    <x v="3"/>
    <n v="7000127753"/>
    <n v="1700"/>
    <x v="2"/>
    <x v="0"/>
    <n v="1870"/>
    <n v="6.5404"/>
    <n v="12230.548000000001"/>
    <x v="8"/>
    <x v="5"/>
    <s v="Linie 29"/>
    <n v="5029"/>
  </r>
  <r>
    <x v="2"/>
    <x v="0"/>
    <n v="58000835"/>
    <x v="103"/>
    <d v="2021-10-11T00:00:00"/>
    <x v="3"/>
    <n v="7000127748"/>
    <n v="1615"/>
    <x v="2"/>
    <x v="0"/>
    <n v="1598.85"/>
    <n v="7.7157999999999998"/>
    <n v="12336.40683"/>
    <x v="8"/>
    <x v="5"/>
    <s v="Linie 23"/>
    <n v="5023"/>
  </r>
  <r>
    <x v="2"/>
    <x v="0"/>
    <n v="58000838"/>
    <x v="516"/>
    <d v="2021-10-11T00:00:00"/>
    <x v="3"/>
    <n v="7000128123"/>
    <n v="2547"/>
    <x v="2"/>
    <x v="0"/>
    <n v="3056.4"/>
    <n v="7.5674999999999999"/>
    <n v="23129.307000000001"/>
    <x v="8"/>
    <x v="5"/>
    <s v="Linie 21"/>
    <n v="5021"/>
  </r>
  <r>
    <x v="2"/>
    <x v="0"/>
    <n v="58000846"/>
    <x v="708"/>
    <d v="2021-10-11T00:00:00"/>
    <x v="3"/>
    <n v="7000127751"/>
    <n v="1953"/>
    <x v="2"/>
    <x v="0"/>
    <n v="1933.47"/>
    <n v="7.2548000000000004"/>
    <n v="14026.938156"/>
    <x v="8"/>
    <x v="5"/>
    <s v="Linie 21"/>
    <n v="5021"/>
  </r>
  <r>
    <x v="2"/>
    <x v="0"/>
    <n v="58000849"/>
    <x v="517"/>
    <d v="2021-10-11T00:00:00"/>
    <x v="3"/>
    <n v="7000127681"/>
    <n v="3570"/>
    <x v="2"/>
    <x v="0"/>
    <n v="3570"/>
    <n v="11.0169"/>
    <n v="39330.332999999999"/>
    <x v="8"/>
    <x v="5"/>
    <s v="Linie 20"/>
    <n v="5020"/>
  </r>
  <r>
    <x v="2"/>
    <x v="0"/>
    <n v="58000874"/>
    <x v="263"/>
    <d v="2021-10-11T00:00:00"/>
    <x v="3"/>
    <n v="7000126405"/>
    <n v="1071"/>
    <x v="2"/>
    <x v="2"/>
    <n v="8996.4"/>
    <n v="30.3947"/>
    <n v="32552.723699999999"/>
    <x v="7"/>
    <x v="4"/>
    <s v="Subunternehmer"/>
    <n v="9999"/>
  </r>
  <r>
    <x v="2"/>
    <x v="0"/>
    <n v="58000881"/>
    <x v="709"/>
    <d v="2021-10-11T00:00:00"/>
    <x v="3"/>
    <n v="7000127487"/>
    <n v="512"/>
    <x v="2"/>
    <x v="2"/>
    <n v="1802.24"/>
    <n v="16.758199999999999"/>
    <n v="8580.1983999999993"/>
    <x v="7"/>
    <x v="4"/>
    <s v="Subunternehmer"/>
    <n v="9999"/>
  </r>
  <r>
    <x v="2"/>
    <x v="0"/>
    <n v="58000921"/>
    <x v="831"/>
    <d v="2021-10-11T00:00:00"/>
    <x v="3"/>
    <n v="7000126404"/>
    <n v="2016"/>
    <x v="2"/>
    <x v="2"/>
    <n v="19353.599999999999"/>
    <n v="34.681699999999999"/>
    <n v="69918.307199999996"/>
    <x v="7"/>
    <x v="4"/>
    <s v="Subunternehmer"/>
    <n v="9999"/>
  </r>
  <r>
    <x v="2"/>
    <x v="0"/>
    <n v="58000940"/>
    <x v="414"/>
    <d v="2021-10-11T00:00:00"/>
    <x v="3"/>
    <n v="7000127799"/>
    <n v="68"/>
    <x v="2"/>
    <x v="0"/>
    <n v="74.8"/>
    <n v="6.5814000000000004"/>
    <n v="492.28872000000001"/>
    <x v="8"/>
    <x v="5"/>
    <s v="Linie 29"/>
    <n v="5029"/>
  </r>
  <r>
    <x v="2"/>
    <x v="0"/>
    <n v="58000970"/>
    <x v="712"/>
    <d v="2021-10-11T00:00:00"/>
    <x v="3"/>
    <n v="7000127495"/>
    <n v="1008"/>
    <x v="2"/>
    <x v="2"/>
    <n v="0"/>
    <n v="17.213799999999999"/>
    <n v="17351.510399999999"/>
    <x v="7"/>
    <x v="4"/>
    <s v="Subunternehmer"/>
    <n v="9999"/>
  </r>
  <r>
    <x v="2"/>
    <x v="0"/>
    <n v="58000984"/>
    <x v="418"/>
    <d v="2021-10-11T00:00:00"/>
    <x v="3"/>
    <n v="7000127800"/>
    <n v="136"/>
    <x v="2"/>
    <x v="0"/>
    <n v="149.6"/>
    <n v="6.5829000000000004"/>
    <n v="984.80183999999997"/>
    <x v="8"/>
    <x v="5"/>
    <s v="Linie 29"/>
    <n v="5029"/>
  </r>
  <r>
    <x v="2"/>
    <x v="0"/>
    <n v="58000997"/>
    <x v="421"/>
    <d v="2021-10-11T00:00:00"/>
    <x v="3"/>
    <n v="7000127960"/>
    <n v="136"/>
    <x v="2"/>
    <x v="0"/>
    <n v="136"/>
    <n v="11.059100000000001"/>
    <n v="1504.0376000000001"/>
    <x v="8"/>
    <x v="5"/>
    <s v="Linie 20"/>
    <n v="5020"/>
  </r>
  <r>
    <x v="2"/>
    <x v="0"/>
    <n v="58001010"/>
    <x v="599"/>
    <d v="2021-10-11T00:00:00"/>
    <x v="3"/>
    <n v="7000127744"/>
    <n v="2210"/>
    <x v="2"/>
    <x v="0"/>
    <n v="2187.9"/>
    <n v="7.2190000000000003"/>
    <n v="15794.4501"/>
    <x v="8"/>
    <x v="5"/>
    <s v="Linie 21"/>
    <n v="5021"/>
  </r>
  <r>
    <x v="2"/>
    <x v="0"/>
    <n v="58001030"/>
    <x v="651"/>
    <d v="2021-10-11T00:00:00"/>
    <x v="3"/>
    <n v="7000127712"/>
    <n v="420"/>
    <x v="2"/>
    <x v="2"/>
    <n v="1008"/>
    <n v="14.5463"/>
    <n v="6109.4459999999999"/>
    <x v="7"/>
    <x v="4"/>
    <s v="Subunternehmer"/>
    <n v="9999"/>
  </r>
  <r>
    <x v="2"/>
    <x v="0"/>
    <n v="58001036"/>
    <x v="427"/>
    <d v="2021-10-11T00:00:00"/>
    <x v="3"/>
    <n v="7000127808"/>
    <n v="272"/>
    <x v="2"/>
    <x v="0"/>
    <n v="272"/>
    <n v="11.1112"/>
    <n v="3022.2464"/>
    <x v="8"/>
    <x v="5"/>
    <s v="Linie 20"/>
    <n v="5020"/>
  </r>
  <r>
    <x v="2"/>
    <x v="0"/>
    <n v="58001131"/>
    <x v="441"/>
    <d v="2021-10-11T00:00:00"/>
    <x v="3"/>
    <n v="7000127749"/>
    <n v="1697"/>
    <x v="2"/>
    <x v="0"/>
    <n v="1629.12"/>
    <n v="6.6844000000000001"/>
    <n v="10889.689727999999"/>
    <x v="8"/>
    <x v="5"/>
    <s v="Linie 23"/>
    <n v="5023"/>
  </r>
  <r>
    <x v="2"/>
    <x v="0"/>
    <n v="58001141"/>
    <x v="445"/>
    <d v="2021-10-11T00:00:00"/>
    <x v="3"/>
    <n v="7000127917"/>
    <n v="136"/>
    <x v="2"/>
    <x v="0"/>
    <n v="130.56"/>
    <n v="6.7008999999999999"/>
    <n v="874.86950400000001"/>
    <x v="8"/>
    <x v="5"/>
    <s v="Linie 23"/>
    <n v="5023"/>
  </r>
  <r>
    <x v="2"/>
    <x v="0"/>
    <n v="58001146"/>
    <x v="446"/>
    <d v="2021-10-11T00:00:00"/>
    <x v="3"/>
    <n v="7000127918"/>
    <n v="136"/>
    <x v="2"/>
    <x v="0"/>
    <n v="130.56"/>
    <n v="6.7148000000000003"/>
    <n v="876.68428800000004"/>
    <x v="8"/>
    <x v="5"/>
    <s v="Linie 23"/>
    <n v="5023"/>
  </r>
  <r>
    <x v="2"/>
    <x v="0"/>
    <n v="59500001"/>
    <x v="907"/>
    <d v="2021-10-11T00:00:00"/>
    <x v="3"/>
    <n v="7000127616"/>
    <n v="199"/>
    <x v="2"/>
    <x v="0"/>
    <n v="597"/>
    <n v="2.5142000000000002"/>
    <n v="1500.9774"/>
    <x v="3"/>
    <x v="1"/>
    <s v="Espera"/>
    <n v="5901"/>
  </r>
  <r>
    <x v="2"/>
    <x v="0"/>
    <n v="59500008"/>
    <x v="798"/>
    <d v="2021-10-11T00:00:00"/>
    <x v="3"/>
    <n v="7000126727"/>
    <n v="117"/>
    <x v="2"/>
    <x v="0"/>
    <n v="351"/>
    <n v="2.6974"/>
    <n v="946.78740000000005"/>
    <x v="3"/>
    <x v="1"/>
    <s v="Espera"/>
    <n v="5901"/>
  </r>
  <r>
    <x v="2"/>
    <x v="0"/>
    <n v="59500020"/>
    <x v="658"/>
    <d v="2021-10-11T00:00:00"/>
    <x v="3"/>
    <n v="7000127769"/>
    <n v="600"/>
    <x v="0"/>
    <x v="0"/>
    <n v="600"/>
    <n v="2.5"/>
    <n v="1500"/>
    <x v="0"/>
    <x v="0"/>
    <s v="Vacumierung"/>
    <n v="5902"/>
  </r>
  <r>
    <x v="2"/>
    <x v="0"/>
    <n v="59500028"/>
    <x v="449"/>
    <d v="2021-10-11T00:00:00"/>
    <x v="3"/>
    <n v="7000127762"/>
    <n v="4772"/>
    <x v="0"/>
    <x v="0"/>
    <n v="4772"/>
    <n v="1"/>
    <n v="4772"/>
    <x v="0"/>
    <x v="0"/>
    <s v="Vacumierung"/>
    <n v="5902"/>
  </r>
  <r>
    <x v="2"/>
    <x v="0"/>
    <n v="59500028"/>
    <x v="449"/>
    <d v="2021-10-11T00:00:00"/>
    <x v="3"/>
    <n v="7000127836"/>
    <n v="702"/>
    <x v="0"/>
    <x v="0"/>
    <n v="702"/>
    <n v="1"/>
    <n v="702"/>
    <x v="0"/>
    <x v="0"/>
    <s v="Vacumierung"/>
    <n v="5902"/>
  </r>
  <r>
    <x v="2"/>
    <x v="0"/>
    <n v="59500041"/>
    <x v="660"/>
    <d v="2021-10-11T00:00:00"/>
    <x v="3"/>
    <n v="7000127770"/>
    <n v="668"/>
    <x v="0"/>
    <x v="0"/>
    <n v="668"/>
    <n v="2.3342999999999998"/>
    <n v="1559.3124"/>
    <x v="0"/>
    <x v="0"/>
    <s v="Vacumierung"/>
    <n v="5902"/>
  </r>
  <r>
    <x v="2"/>
    <x v="0"/>
    <n v="59500054"/>
    <x v="661"/>
    <d v="2021-10-11T00:00:00"/>
    <x v="3"/>
    <n v="7000127771"/>
    <n v="589"/>
    <x v="0"/>
    <x v="0"/>
    <n v="589"/>
    <n v="2.3342999999999998"/>
    <n v="1374.9027000000001"/>
    <x v="0"/>
    <x v="0"/>
    <s v="Vacumierung"/>
    <n v="5902"/>
  </r>
  <r>
    <x v="2"/>
    <x v="0"/>
    <m/>
    <x v="931"/>
    <d v="2021-10-11T00:00:00"/>
    <x v="3"/>
    <n v="7000127659"/>
    <n v="0"/>
    <x v="3"/>
    <x v="3"/>
    <n v="0"/>
    <n v="0"/>
    <n v="0"/>
    <x v="2"/>
    <x v="0"/>
    <s v="Thrun 2"/>
    <n v="2030"/>
  </r>
  <r>
    <x v="2"/>
    <x v="0"/>
    <m/>
    <x v="932"/>
    <d v="2021-10-11T00:00:00"/>
    <x v="3"/>
    <n v="7000127660"/>
    <n v="0"/>
    <x v="3"/>
    <x v="3"/>
    <n v="0"/>
    <n v="0"/>
    <n v="0"/>
    <x v="1"/>
    <x v="0"/>
    <s v="Füller unter Thrun 2"/>
    <n v="3030"/>
  </r>
  <r>
    <x v="2"/>
    <x v="0"/>
    <m/>
    <x v="120"/>
    <d v="2021-10-11T00:00:00"/>
    <x v="3"/>
    <n v="7000126053"/>
    <n v="0"/>
    <x v="3"/>
    <x v="3"/>
    <n v="0"/>
    <n v="0"/>
    <n v="0"/>
    <x v="0"/>
    <x v="0"/>
    <s v="Große Schneidemaschine Lachnit"/>
    <n v="1100"/>
  </r>
  <r>
    <x v="2"/>
    <x v="0"/>
    <m/>
    <x v="121"/>
    <d v="2021-10-11T00:00:00"/>
    <x v="3"/>
    <n v="7000127585"/>
    <n v="0"/>
    <x v="3"/>
    <x v="3"/>
    <n v="0"/>
    <n v="0"/>
    <n v="0"/>
    <x v="0"/>
    <x v="0"/>
    <s v="Kleine Schneidemaschine Käseteiler"/>
    <n v="1200"/>
  </r>
  <r>
    <x v="2"/>
    <x v="0"/>
    <m/>
    <x v="122"/>
    <d v="2021-10-11T00:00:00"/>
    <x v="3"/>
    <n v="7000127728"/>
    <n v="0"/>
    <x v="3"/>
    <x v="3"/>
    <n v="0"/>
    <n v="0"/>
    <n v="0"/>
    <x v="2"/>
    <x v="0"/>
    <s v="Thrun 1"/>
    <n v="2020"/>
  </r>
  <r>
    <x v="2"/>
    <x v="0"/>
    <m/>
    <x v="123"/>
    <d v="2021-10-11T00:00:00"/>
    <x v="3"/>
    <n v="7000127698"/>
    <n v="0"/>
    <x v="3"/>
    <x v="3"/>
    <n v="0"/>
    <n v="0"/>
    <n v="0"/>
    <x v="2"/>
    <x v="0"/>
    <s v="Thrun 2"/>
    <n v="2030"/>
  </r>
  <r>
    <x v="2"/>
    <x v="0"/>
    <m/>
    <x v="125"/>
    <d v="2021-10-11T00:00:00"/>
    <x v="3"/>
    <n v="7000127724"/>
    <n v="0"/>
    <x v="3"/>
    <x v="3"/>
    <n v="0"/>
    <n v="0"/>
    <n v="0"/>
    <x v="2"/>
    <x v="0"/>
    <s v="Mischer 2"/>
    <n v="2050"/>
  </r>
  <r>
    <x v="2"/>
    <x v="0"/>
    <m/>
    <x v="128"/>
    <d v="2021-10-11T00:00:00"/>
    <x v="3"/>
    <n v="7000127718"/>
    <n v="0"/>
    <x v="3"/>
    <x v="3"/>
    <n v="0"/>
    <n v="0"/>
    <n v="0"/>
    <x v="1"/>
    <x v="0"/>
    <s v="Füller unter M2"/>
    <n v="3020"/>
  </r>
  <r>
    <x v="2"/>
    <x v="0"/>
    <m/>
    <x v="129"/>
    <d v="2021-10-11T00:00:00"/>
    <x v="3"/>
    <n v="7000127566"/>
    <n v="0"/>
    <x v="3"/>
    <x v="3"/>
    <n v="0"/>
    <n v="0"/>
    <n v="0"/>
    <x v="1"/>
    <x v="0"/>
    <s v="Füller unter Thrun 2"/>
    <n v="3030"/>
  </r>
  <r>
    <x v="2"/>
    <x v="0"/>
    <m/>
    <x v="130"/>
    <d v="2021-10-11T00:00:00"/>
    <x v="3"/>
    <n v="7000127726"/>
    <n v="0"/>
    <x v="3"/>
    <x v="3"/>
    <n v="0"/>
    <n v="0"/>
    <n v="0"/>
    <x v="1"/>
    <x v="0"/>
    <s v="Füller unter UHT"/>
    <n v="3040"/>
  </r>
  <r>
    <x v="2"/>
    <x v="0"/>
    <m/>
    <x v="1071"/>
    <d v="2021-10-11T00:00:00"/>
    <x v="3"/>
    <n v="7000127324"/>
    <n v="0"/>
    <x v="3"/>
    <x v="3"/>
    <n v="0"/>
    <n v="0"/>
    <n v="0"/>
    <x v="4"/>
    <x v="1"/>
    <s v="Linie 18"/>
    <n v="5018"/>
  </r>
  <r>
    <x v="2"/>
    <x v="0"/>
    <m/>
    <x v="132"/>
    <d v="2021-10-11T00:00:00"/>
    <x v="3"/>
    <n v="7000127680"/>
    <n v="0"/>
    <x v="3"/>
    <x v="3"/>
    <n v="0"/>
    <n v="0"/>
    <n v="0"/>
    <x v="8"/>
    <x v="5"/>
    <s v="Linie 20"/>
    <n v="5020"/>
  </r>
  <r>
    <x v="2"/>
    <x v="0"/>
    <m/>
    <x v="134"/>
    <d v="2021-10-11T00:00:00"/>
    <x v="3"/>
    <n v="7000127223"/>
    <n v="0.01"/>
    <x v="1"/>
    <x v="1"/>
    <n v="0"/>
    <n v="0"/>
    <n v="0"/>
    <x v="8"/>
    <x v="5"/>
    <s v="Linie 22"/>
    <n v="5022"/>
  </r>
  <r>
    <x v="2"/>
    <x v="0"/>
    <m/>
    <x v="453"/>
    <d v="2021-10-11T00:00:00"/>
    <x v="3"/>
    <n v="7000127752"/>
    <n v="0"/>
    <x v="3"/>
    <x v="3"/>
    <n v="0"/>
    <n v="0"/>
    <n v="0"/>
    <x v="8"/>
    <x v="5"/>
    <s v="Linie 21"/>
    <n v="5021"/>
  </r>
  <r>
    <x v="2"/>
    <x v="0"/>
    <m/>
    <x v="453"/>
    <d v="2021-10-11T00:00:00"/>
    <x v="3"/>
    <n v="7000127755"/>
    <n v="0"/>
    <x v="3"/>
    <x v="3"/>
    <n v="0"/>
    <n v="0"/>
    <n v="0"/>
    <x v="8"/>
    <x v="5"/>
    <s v="Linie 21"/>
    <n v="5021"/>
  </r>
  <r>
    <x v="2"/>
    <x v="0"/>
    <m/>
    <x v="454"/>
    <d v="2021-10-11T00:00:00"/>
    <x v="3"/>
    <n v="7000127747"/>
    <n v="0"/>
    <x v="3"/>
    <x v="3"/>
    <n v="0"/>
    <n v="0"/>
    <n v="0"/>
    <x v="8"/>
    <x v="5"/>
    <s v="Linie 23"/>
    <n v="5023"/>
  </r>
  <r>
    <x v="2"/>
    <x v="0"/>
    <n v="23500090"/>
    <x v="139"/>
    <d v="2021-10-12T00:00:00"/>
    <x v="3"/>
    <n v="7000127474"/>
    <n v="700"/>
    <x v="0"/>
    <x v="0"/>
    <n v="700"/>
    <n v="3.9115000000000002"/>
    <n v="2738.05"/>
    <x v="0"/>
    <x v="0"/>
    <s v="Große Schneidemaschine Lachnit"/>
    <n v="1100"/>
  </r>
  <r>
    <x v="2"/>
    <x v="0"/>
    <n v="23500091"/>
    <x v="140"/>
    <d v="2021-10-12T00:00:00"/>
    <x v="3"/>
    <n v="7000127475"/>
    <n v="750"/>
    <x v="0"/>
    <x v="0"/>
    <n v="750"/>
    <n v="3.9117999999999999"/>
    <n v="2933.85"/>
    <x v="0"/>
    <x v="0"/>
    <s v="Große Schneidemaschine Lachnit"/>
    <n v="1100"/>
  </r>
  <r>
    <x v="2"/>
    <x v="0"/>
    <n v="23500099"/>
    <x v="141"/>
    <d v="2021-10-12T00:00:00"/>
    <x v="3"/>
    <n v="7000127582"/>
    <n v="1614"/>
    <x v="0"/>
    <x v="0"/>
    <n v="1614"/>
    <n v="3.0956999999999999"/>
    <n v="4996.4597999999996"/>
    <x v="0"/>
    <x v="0"/>
    <s v="Kleine Schneidemaschine Käseteiler"/>
    <n v="1200"/>
  </r>
  <r>
    <x v="2"/>
    <x v="0"/>
    <n v="23500273"/>
    <x v="457"/>
    <d v="2021-10-12T00:00:00"/>
    <x v="3"/>
    <n v="7000127584"/>
    <n v="2999.6"/>
    <x v="0"/>
    <x v="0"/>
    <n v="2999.6"/>
    <n v="3.0524"/>
    <n v="9155.9790400000002"/>
    <x v="0"/>
    <x v="0"/>
    <s v="Kleine Schneidemaschine Käseteiler"/>
    <n v="1200"/>
  </r>
  <r>
    <x v="2"/>
    <x v="0"/>
    <n v="23500284"/>
    <x v="1"/>
    <d v="2021-10-12T00:00:00"/>
    <x v="3"/>
    <n v="7000128314"/>
    <n v="90"/>
    <x v="0"/>
    <x v="0"/>
    <n v="90"/>
    <n v="3.9931999999999999"/>
    <n v="359.38799999999998"/>
    <x v="0"/>
    <x v="0"/>
    <s v="Schmelze Zutatenvorb."/>
    <n v="1400"/>
  </r>
  <r>
    <x v="2"/>
    <x v="0"/>
    <n v="23500286"/>
    <x v="142"/>
    <d v="2021-10-12T00:00:00"/>
    <x v="3"/>
    <n v="7000127834"/>
    <n v="488"/>
    <x v="0"/>
    <x v="0"/>
    <n v="488"/>
    <n v="4.2755000000000001"/>
    <n v="2086.444"/>
    <x v="0"/>
    <x v="0"/>
    <s v="Wolf Zutatenvorbereitung"/>
    <n v="1430"/>
  </r>
  <r>
    <x v="2"/>
    <x v="0"/>
    <n v="23500302"/>
    <x v="4"/>
    <d v="2021-10-12T00:00:00"/>
    <x v="3"/>
    <n v="7000127832"/>
    <n v="337"/>
    <x v="0"/>
    <x v="0"/>
    <n v="337"/>
    <n v="5.6374000000000004"/>
    <n v="1899.8037999999999"/>
    <x v="0"/>
    <x v="0"/>
    <s v="Holac Zutatenvorbereitung"/>
    <n v="1410"/>
  </r>
  <r>
    <x v="2"/>
    <x v="0"/>
    <n v="23500354"/>
    <x v="7"/>
    <d v="2021-10-12T00:00:00"/>
    <x v="3"/>
    <n v="7000127831"/>
    <n v="459"/>
    <x v="0"/>
    <x v="0"/>
    <n v="459"/>
    <n v="4.5490000000000004"/>
    <n v="2087.991"/>
    <x v="0"/>
    <x v="0"/>
    <s v="Holac Zutatenvorbereitung"/>
    <n v="1410"/>
  </r>
  <r>
    <x v="2"/>
    <x v="0"/>
    <n v="23500370"/>
    <x v="933"/>
    <d v="2021-10-12T00:00:00"/>
    <x v="3"/>
    <n v="7000128231"/>
    <n v="35"/>
    <x v="0"/>
    <x v="0"/>
    <n v="35"/>
    <n v="1.1600999999999999"/>
    <n v="40.603499999999997"/>
    <x v="0"/>
    <x v="0"/>
    <s v="Schälen"/>
    <n v="5903"/>
  </r>
  <r>
    <x v="2"/>
    <x v="0"/>
    <n v="24000493"/>
    <x v="149"/>
    <d v="2021-10-12T00:00:00"/>
    <x v="3"/>
    <n v="7000127805"/>
    <n v="4360"/>
    <x v="0"/>
    <x v="1"/>
    <n v="4360"/>
    <n v="0"/>
    <n v="0"/>
    <x v="1"/>
    <x v="0"/>
    <s v="Füller unter M1"/>
    <n v="3010"/>
  </r>
  <r>
    <x v="2"/>
    <x v="0"/>
    <n v="29600001"/>
    <x v="604"/>
    <d v="2021-10-12T00:00:00"/>
    <x v="3"/>
    <n v="7000127837"/>
    <n v="4483"/>
    <x v="0"/>
    <x v="0"/>
    <n v="4483"/>
    <n v="2"/>
    <n v="8966"/>
    <x v="0"/>
    <x v="0"/>
    <s v="Rohware aus-/umpacken, vorbereiten"/>
    <n v="1300"/>
  </r>
  <r>
    <x v="2"/>
    <x v="0"/>
    <n v="29600004"/>
    <x v="302"/>
    <d v="2021-10-12T00:00:00"/>
    <x v="3"/>
    <n v="7000127775"/>
    <n v="5962"/>
    <x v="0"/>
    <x v="0"/>
    <n v="5962"/>
    <n v="2.0175999999999998"/>
    <n v="12028.931200000001"/>
    <x v="0"/>
    <x v="0"/>
    <s v="Rohware aus-/umpacken, vorbereiten"/>
    <n v="1300"/>
  </r>
  <r>
    <x v="2"/>
    <x v="0"/>
    <n v="29600004"/>
    <x v="302"/>
    <d v="2021-10-12T00:00:00"/>
    <x v="3"/>
    <n v="7000128539"/>
    <n v="3957"/>
    <x v="0"/>
    <x v="0"/>
    <n v="3957"/>
    <n v="2.0175999999999998"/>
    <n v="7983.6432000000004"/>
    <x v="0"/>
    <x v="0"/>
    <s v="Rohware aus-/umpacken, vorbereiten"/>
    <n v="1300"/>
  </r>
  <r>
    <x v="2"/>
    <x v="0"/>
    <n v="29600007"/>
    <x v="152"/>
    <d v="2021-10-12T00:00:00"/>
    <x v="3"/>
    <n v="7000127857"/>
    <n v="94"/>
    <x v="0"/>
    <x v="0"/>
    <n v="94"/>
    <n v="0.5"/>
    <n v="47"/>
    <x v="0"/>
    <x v="0"/>
    <s v="Rohware aus-/umpacken, vorbereiten"/>
    <n v="1300"/>
  </r>
  <r>
    <x v="2"/>
    <x v="0"/>
    <n v="29600009"/>
    <x v="303"/>
    <d v="2021-10-12T00:00:00"/>
    <x v="3"/>
    <n v="7000127858"/>
    <n v="32"/>
    <x v="0"/>
    <x v="0"/>
    <n v="32"/>
    <n v="0.98950000000000005"/>
    <n v="31.664000000000001"/>
    <x v="0"/>
    <x v="0"/>
    <s v="Rohware aus-/umpacken, vorbereiten"/>
    <n v="1300"/>
  </r>
  <r>
    <x v="2"/>
    <x v="0"/>
    <n v="29600016"/>
    <x v="889"/>
    <d v="2021-10-12T00:00:00"/>
    <x v="3"/>
    <n v="7000127859"/>
    <n v="87"/>
    <x v="0"/>
    <x v="0"/>
    <n v="87"/>
    <n v="1"/>
    <n v="87"/>
    <x v="0"/>
    <x v="0"/>
    <s v="Rohware aus-/umpacken, vorbereiten"/>
    <n v="1300"/>
  </r>
  <r>
    <x v="2"/>
    <x v="0"/>
    <n v="29600017"/>
    <x v="804"/>
    <d v="2021-10-12T00:00:00"/>
    <x v="3"/>
    <n v="7000127860"/>
    <n v="60"/>
    <x v="0"/>
    <x v="0"/>
    <n v="60"/>
    <n v="0.5"/>
    <n v="30"/>
    <x v="0"/>
    <x v="0"/>
    <s v="Rohware aus-/umpacken, vorbereiten"/>
    <n v="1300"/>
  </r>
  <r>
    <x v="2"/>
    <x v="0"/>
    <n v="29600023"/>
    <x v="466"/>
    <d v="2021-10-12T00:00:00"/>
    <x v="3"/>
    <n v="7000128327"/>
    <n v="325"/>
    <x v="0"/>
    <x v="0"/>
    <n v="325"/>
    <n v="0.98"/>
    <n v="318.5"/>
    <x v="0"/>
    <x v="0"/>
    <s v="Rohware aus-/umpacken, vorbereiten"/>
    <n v="1300"/>
  </r>
  <r>
    <x v="2"/>
    <x v="0"/>
    <n v="31000161"/>
    <x v="467"/>
    <d v="2021-10-12T00:00:00"/>
    <x v="3"/>
    <n v="7000127900"/>
    <n v="198"/>
    <x v="1"/>
    <x v="1"/>
    <n v="1980"/>
    <n v="23.571000000000002"/>
    <n v="4667.058"/>
    <x v="1"/>
    <x v="0"/>
    <s v="Füller unter Thrun 2"/>
    <n v="3030"/>
  </r>
  <r>
    <x v="2"/>
    <x v="0"/>
    <n v="31000169"/>
    <x v="158"/>
    <d v="2021-10-12T00:00:00"/>
    <x v="3"/>
    <n v="7000127691"/>
    <n v="2812"/>
    <x v="1"/>
    <x v="1"/>
    <n v="5427.16"/>
    <n v="5.9943999999999997"/>
    <n v="16856.252799999998"/>
    <x v="1"/>
    <x v="0"/>
    <s v="Füller unter Thrun 2"/>
    <n v="3030"/>
  </r>
  <r>
    <x v="2"/>
    <x v="0"/>
    <n v="31900001"/>
    <x v="159"/>
    <d v="2021-10-12T00:00:00"/>
    <x v="3"/>
    <n v="7000127567"/>
    <n v="423"/>
    <x v="1"/>
    <x v="1"/>
    <n v="3045.6"/>
    <n v="16.223700000000001"/>
    <n v="6862.6251000000002"/>
    <x v="2"/>
    <x v="0"/>
    <s v="Füller unter UMSK 130"/>
    <n v="3100"/>
  </r>
  <r>
    <x v="2"/>
    <x v="0"/>
    <n v="32000012"/>
    <x v="160"/>
    <d v="2021-10-12T00:00:00"/>
    <x v="3"/>
    <n v="7000127814"/>
    <n v="866"/>
    <x v="1"/>
    <x v="1"/>
    <n v="8053.8"/>
    <n v="27.543199999999999"/>
    <n v="23852.411199999999"/>
    <x v="1"/>
    <x v="0"/>
    <s v="Füller unter M1"/>
    <n v="3010"/>
  </r>
  <r>
    <x v="2"/>
    <x v="0"/>
    <n v="32000022"/>
    <x v="15"/>
    <d v="2021-10-12T00:00:00"/>
    <x v="3"/>
    <n v="7000127809"/>
    <n v="320"/>
    <x v="1"/>
    <x v="1"/>
    <n v="2144"/>
    <n v="20.6524"/>
    <n v="6608.768"/>
    <x v="1"/>
    <x v="0"/>
    <s v="Füller unter M2"/>
    <n v="3020"/>
  </r>
  <r>
    <x v="2"/>
    <x v="0"/>
    <n v="32000027"/>
    <x v="161"/>
    <d v="2021-10-12T00:00:00"/>
    <x v="3"/>
    <n v="7000127820"/>
    <n v="212"/>
    <x v="1"/>
    <x v="1"/>
    <n v="1971.6"/>
    <n v="27.664999999999999"/>
    <n v="5864.98"/>
    <x v="1"/>
    <x v="0"/>
    <s v="Füller unter M1"/>
    <n v="3010"/>
  </r>
  <r>
    <x v="2"/>
    <x v="0"/>
    <n v="32000036"/>
    <x v="844"/>
    <d v="2021-10-12T00:00:00"/>
    <x v="3"/>
    <n v="7000127810"/>
    <n v="470"/>
    <x v="1"/>
    <x v="1"/>
    <n v="3948"/>
    <n v="25.753399999999999"/>
    <n v="12104.098"/>
    <x v="1"/>
    <x v="0"/>
    <s v="Füller unter M2"/>
    <n v="3020"/>
  </r>
  <r>
    <x v="2"/>
    <x v="0"/>
    <n v="32000049"/>
    <x v="16"/>
    <d v="2021-10-12T00:00:00"/>
    <x v="3"/>
    <n v="7000127815"/>
    <n v="715"/>
    <x v="1"/>
    <x v="1"/>
    <n v="5148"/>
    <n v="19.3871"/>
    <n v="13861.7765"/>
    <x v="1"/>
    <x v="0"/>
    <s v="Füller unter M2"/>
    <n v="3020"/>
  </r>
  <r>
    <x v="2"/>
    <x v="0"/>
    <n v="32000086"/>
    <x v="674"/>
    <d v="2021-10-12T00:00:00"/>
    <x v="3"/>
    <n v="7000127212"/>
    <n v="1792"/>
    <x v="0"/>
    <x v="0"/>
    <n v="1792"/>
    <n v="4.1685999999999996"/>
    <n v="7470.1311999999998"/>
    <x v="0"/>
    <x v="0"/>
    <s v="Große Schneidemaschine Lachnit"/>
    <n v="1100"/>
  </r>
  <r>
    <x v="2"/>
    <x v="0"/>
    <n v="32000087"/>
    <x v="20"/>
    <d v="2021-10-12T00:00:00"/>
    <x v="3"/>
    <n v="7000127476"/>
    <n v="730"/>
    <x v="0"/>
    <x v="0"/>
    <n v="730"/>
    <n v="4.1486999999999998"/>
    <n v="3028.5509999999999"/>
    <x v="0"/>
    <x v="0"/>
    <s v="Große Schneidemaschine Lachnit"/>
    <n v="1100"/>
  </r>
  <r>
    <x v="2"/>
    <x v="0"/>
    <n v="32000106"/>
    <x v="677"/>
    <d v="2021-10-12T00:00:00"/>
    <x v="3"/>
    <n v="7000127812"/>
    <n v="582"/>
    <x v="1"/>
    <x v="1"/>
    <n v="4190.3999999999996"/>
    <n v="21.9801"/>
    <n v="12792.4182"/>
    <x v="1"/>
    <x v="0"/>
    <s v="Füller unter M2"/>
    <n v="3020"/>
  </r>
  <r>
    <x v="2"/>
    <x v="0"/>
    <n v="35000166"/>
    <x v="166"/>
    <d v="2021-10-12T00:00:00"/>
    <x v="3"/>
    <n v="7000127822"/>
    <n v="1800"/>
    <x v="0"/>
    <x v="0"/>
    <n v="1800"/>
    <n v="2.8315999999999999"/>
    <n v="5096.88"/>
    <x v="2"/>
    <x v="0"/>
    <s v="Mischer 1"/>
    <n v="2040"/>
  </r>
  <r>
    <x v="2"/>
    <x v="0"/>
    <n v="35000166"/>
    <x v="166"/>
    <d v="2021-10-12T00:00:00"/>
    <x v="3"/>
    <n v="7000127822"/>
    <n v="1800"/>
    <x v="0"/>
    <x v="0"/>
    <n v="1800"/>
    <n v="2.8315999999999999"/>
    <n v="5096.88"/>
    <x v="2"/>
    <x v="0"/>
    <s v="Wolf M1"/>
    <n v="2070"/>
  </r>
  <r>
    <x v="2"/>
    <x v="0"/>
    <n v="35000179"/>
    <x v="167"/>
    <d v="2021-10-12T00:00:00"/>
    <x v="3"/>
    <n v="7000127823"/>
    <n v="7500"/>
    <x v="0"/>
    <x v="0"/>
    <n v="7500"/>
    <n v="2.8184999999999998"/>
    <n v="21138.75"/>
    <x v="2"/>
    <x v="0"/>
    <s v="Mischer 1"/>
    <n v="2040"/>
  </r>
  <r>
    <x v="2"/>
    <x v="0"/>
    <n v="35000179"/>
    <x v="167"/>
    <d v="2021-10-12T00:00:00"/>
    <x v="3"/>
    <n v="7000127823"/>
    <n v="7500"/>
    <x v="0"/>
    <x v="0"/>
    <n v="7500"/>
    <n v="2.8184999999999998"/>
    <n v="21138.75"/>
    <x v="2"/>
    <x v="0"/>
    <s v="Wolf M1"/>
    <n v="2070"/>
  </r>
  <r>
    <x v="2"/>
    <x v="0"/>
    <n v="35000184"/>
    <x v="26"/>
    <d v="2021-10-12T00:00:00"/>
    <x v="3"/>
    <n v="7000127816"/>
    <n v="6000"/>
    <x v="0"/>
    <x v="0"/>
    <n v="6000"/>
    <n v="2.9257"/>
    <n v="17554.2"/>
    <x v="2"/>
    <x v="0"/>
    <s v="Mischer 2"/>
    <n v="2050"/>
  </r>
  <r>
    <x v="2"/>
    <x v="0"/>
    <n v="35000184"/>
    <x v="26"/>
    <d v="2021-10-12T00:00:00"/>
    <x v="3"/>
    <n v="7000127816"/>
    <n v="6000"/>
    <x v="0"/>
    <x v="0"/>
    <n v="6000"/>
    <n v="2.9257"/>
    <n v="17554.2"/>
    <x v="2"/>
    <x v="0"/>
    <s v="Wolf M2"/>
    <n v="2080"/>
  </r>
  <r>
    <x v="2"/>
    <x v="0"/>
    <n v="35000209"/>
    <x v="169"/>
    <d v="2021-10-12T00:00:00"/>
    <x v="3"/>
    <n v="7000127806"/>
    <n v="3600"/>
    <x v="0"/>
    <x v="0"/>
    <n v="3600"/>
    <n v="2.6202000000000001"/>
    <n v="9432.7199999999993"/>
    <x v="2"/>
    <x v="0"/>
    <s v="Mischer 1"/>
    <n v="2040"/>
  </r>
  <r>
    <x v="2"/>
    <x v="0"/>
    <n v="35000209"/>
    <x v="169"/>
    <d v="2021-10-12T00:00:00"/>
    <x v="3"/>
    <n v="7000127806"/>
    <n v="3600"/>
    <x v="0"/>
    <x v="0"/>
    <n v="3600"/>
    <n v="2.6202000000000001"/>
    <n v="9432.7199999999993"/>
    <x v="2"/>
    <x v="0"/>
    <s v="Wolf M1"/>
    <n v="2070"/>
  </r>
  <r>
    <x v="2"/>
    <x v="0"/>
    <n v="35000268"/>
    <x v="170"/>
    <d v="2021-10-12T00:00:00"/>
    <x v="3"/>
    <n v="7000127824"/>
    <n v="4750"/>
    <x v="0"/>
    <x v="0"/>
    <n v="4750"/>
    <n v="2.5105"/>
    <n v="11924.875"/>
    <x v="2"/>
    <x v="0"/>
    <s v="Thrun 2"/>
    <n v="2030"/>
  </r>
  <r>
    <x v="2"/>
    <x v="0"/>
    <n v="35000268"/>
    <x v="170"/>
    <d v="2021-10-12T00:00:00"/>
    <x v="3"/>
    <n v="7000127824"/>
    <n v="4750"/>
    <x v="0"/>
    <x v="0"/>
    <n v="4750"/>
    <n v="2.5105"/>
    <n v="11924.875"/>
    <x v="2"/>
    <x v="0"/>
    <s v="Wolf Th2"/>
    <n v="2090"/>
  </r>
  <r>
    <x v="2"/>
    <x v="0"/>
    <n v="35000282"/>
    <x v="29"/>
    <d v="2021-10-12T00:00:00"/>
    <x v="3"/>
    <n v="7000127817"/>
    <n v="5100"/>
    <x v="0"/>
    <x v="0"/>
    <n v="5100"/>
    <n v="2.5482999999999998"/>
    <n v="12996.33"/>
    <x v="2"/>
    <x v="0"/>
    <s v="Mischer 2"/>
    <n v="2050"/>
  </r>
  <r>
    <x v="2"/>
    <x v="0"/>
    <n v="35000282"/>
    <x v="29"/>
    <d v="2021-10-12T00:00:00"/>
    <x v="3"/>
    <n v="7000127817"/>
    <n v="5100"/>
    <x v="0"/>
    <x v="0"/>
    <n v="5100"/>
    <n v="2.5482999999999998"/>
    <n v="12996.33"/>
    <x v="2"/>
    <x v="0"/>
    <s v="Wolf M2"/>
    <n v="2080"/>
  </r>
  <r>
    <x v="2"/>
    <x v="0"/>
    <n v="35000294"/>
    <x v="473"/>
    <d v="2021-10-12T00:00:00"/>
    <x v="3"/>
    <n v="7000128283"/>
    <n v="2000"/>
    <x v="0"/>
    <x v="0"/>
    <n v="2000"/>
    <n v="2.2324999999999999"/>
    <n v="4465"/>
    <x v="2"/>
    <x v="0"/>
    <s v="Thrun 2"/>
    <n v="2030"/>
  </r>
  <r>
    <x v="2"/>
    <x v="0"/>
    <n v="35000294"/>
    <x v="473"/>
    <d v="2021-10-12T00:00:00"/>
    <x v="3"/>
    <n v="7000128283"/>
    <n v="2000"/>
    <x v="0"/>
    <x v="0"/>
    <n v="2000"/>
    <n v="2.2324999999999999"/>
    <n v="4465"/>
    <x v="2"/>
    <x v="0"/>
    <s v="Wolf Th2"/>
    <n v="2090"/>
  </r>
  <r>
    <x v="2"/>
    <x v="0"/>
    <n v="35000350"/>
    <x v="32"/>
    <d v="2021-10-12T00:00:00"/>
    <x v="3"/>
    <n v="7000127818"/>
    <n v="3900"/>
    <x v="0"/>
    <x v="0"/>
    <n v="3900"/>
    <n v="2.9060000000000001"/>
    <n v="11333.4"/>
    <x v="2"/>
    <x v="0"/>
    <s v="Mischer 2"/>
    <n v="2050"/>
  </r>
  <r>
    <x v="2"/>
    <x v="0"/>
    <n v="35000350"/>
    <x v="32"/>
    <d v="2021-10-12T00:00:00"/>
    <x v="3"/>
    <n v="7000127818"/>
    <n v="3900"/>
    <x v="0"/>
    <x v="0"/>
    <n v="3900"/>
    <n v="2.9060000000000001"/>
    <n v="11333.4"/>
    <x v="2"/>
    <x v="0"/>
    <s v="Wolf M2"/>
    <n v="2080"/>
  </r>
  <r>
    <x v="2"/>
    <x v="0"/>
    <n v="35900002"/>
    <x v="173"/>
    <d v="2021-10-12T00:00:00"/>
    <x v="3"/>
    <n v="7000127638"/>
    <n v="3120"/>
    <x v="0"/>
    <x v="0"/>
    <n v="3120"/>
    <n v="2.0203000000000002"/>
    <n v="6303.3360000000002"/>
    <x v="2"/>
    <x v="0"/>
    <s v="Stephan UMSK 130"/>
    <n v="2100"/>
  </r>
  <r>
    <x v="2"/>
    <x v="0"/>
    <n v="42000019"/>
    <x v="984"/>
    <d v="2021-10-12T00:00:00"/>
    <x v="3"/>
    <n v="7000119236"/>
    <n v="8624"/>
    <x v="1"/>
    <x v="1"/>
    <n v="1293.5999999999999"/>
    <n v="1.3247"/>
    <n v="11424.212799999999"/>
    <x v="4"/>
    <x v="1"/>
    <s v="Linie 7"/>
    <n v="5007"/>
  </r>
  <r>
    <x v="2"/>
    <x v="0"/>
    <n v="47000081"/>
    <x v="614"/>
    <d v="2021-10-12T00:00:00"/>
    <x v="3"/>
    <n v="7000126685"/>
    <n v="9055"/>
    <x v="1"/>
    <x v="1"/>
    <n v="1358.25"/>
    <n v="0.68410000000000004"/>
    <n v="6194.5254999999997"/>
    <x v="4"/>
    <x v="1"/>
    <s v="Linie 34"/>
    <n v="5034"/>
  </r>
  <r>
    <x v="2"/>
    <x v="0"/>
    <n v="47000082"/>
    <x v="322"/>
    <d v="2021-10-12T00:00:00"/>
    <x v="3"/>
    <n v="7000126686"/>
    <n v="5200"/>
    <x v="1"/>
    <x v="1"/>
    <n v="780"/>
    <n v="0.68379999999999996"/>
    <n v="3555.76"/>
    <x v="4"/>
    <x v="1"/>
    <s v="Linie 34"/>
    <n v="5034"/>
  </r>
  <r>
    <x v="2"/>
    <x v="0"/>
    <n v="47000104"/>
    <x v="323"/>
    <d v="2021-10-12T00:00:00"/>
    <x v="3"/>
    <n v="7000126687"/>
    <n v="3342"/>
    <x v="1"/>
    <x v="1"/>
    <n v="501.3"/>
    <n v="0.68510000000000004"/>
    <n v="2289.6042000000002"/>
    <x v="4"/>
    <x v="1"/>
    <s v="Linie 34"/>
    <n v="5034"/>
  </r>
  <r>
    <x v="2"/>
    <x v="0"/>
    <n v="47000603"/>
    <x v="847"/>
    <d v="2021-10-12T00:00:00"/>
    <x v="3"/>
    <n v="7000126688"/>
    <n v="890"/>
    <x v="1"/>
    <x v="1"/>
    <n v="133.5"/>
    <n v="0.70389999999999997"/>
    <n v="626.471"/>
    <x v="4"/>
    <x v="1"/>
    <s v="Linie 34"/>
    <n v="5034"/>
  </r>
  <r>
    <x v="2"/>
    <x v="0"/>
    <n v="47000849"/>
    <x v="39"/>
    <d v="2021-10-12T00:00:00"/>
    <x v="3"/>
    <n v="7000126649"/>
    <n v="1503"/>
    <x v="1"/>
    <x v="1"/>
    <n v="3246.48"/>
    <n v="9.3513000000000002"/>
    <n v="14055.0039"/>
    <x v="4"/>
    <x v="1"/>
    <s v="Linie 3"/>
    <n v="5003"/>
  </r>
  <r>
    <x v="2"/>
    <x v="0"/>
    <n v="47000901"/>
    <x v="329"/>
    <d v="2021-10-12T00:00:00"/>
    <x v="3"/>
    <n v="7000126737"/>
    <n v="9492"/>
    <x v="1"/>
    <x v="1"/>
    <n v="2373"/>
    <n v="1.0027999999999999"/>
    <n v="9518.5776000000005"/>
    <x v="3"/>
    <x v="1"/>
    <s v="Linie 16"/>
    <n v="5016"/>
  </r>
  <r>
    <x v="2"/>
    <x v="0"/>
    <n v="47000902"/>
    <x v="183"/>
    <d v="2021-10-12T00:00:00"/>
    <x v="3"/>
    <n v="7000126738"/>
    <n v="8634"/>
    <x v="1"/>
    <x v="1"/>
    <n v="2158.5"/>
    <n v="1.0782"/>
    <n v="9309.1787999999997"/>
    <x v="3"/>
    <x v="1"/>
    <s v="Linie 16"/>
    <n v="5016"/>
  </r>
  <r>
    <x v="2"/>
    <x v="0"/>
    <n v="47000948"/>
    <x v="330"/>
    <d v="2021-10-12T00:00:00"/>
    <x v="3"/>
    <n v="7000126689"/>
    <n v="5402"/>
    <x v="1"/>
    <x v="1"/>
    <n v="810.3"/>
    <n v="0.69630000000000003"/>
    <n v="3761.4126000000001"/>
    <x v="4"/>
    <x v="1"/>
    <s v="Linie 34"/>
    <n v="5034"/>
  </r>
  <r>
    <x v="2"/>
    <x v="0"/>
    <n v="47001000"/>
    <x v="333"/>
    <d v="2021-10-12T00:00:00"/>
    <x v="3"/>
    <n v="7000126691"/>
    <n v="3482"/>
    <x v="1"/>
    <x v="1"/>
    <n v="522.29999999999995"/>
    <n v="0.68089999999999995"/>
    <n v="2370.8937999999998"/>
    <x v="4"/>
    <x v="1"/>
    <s v="Linie 34"/>
    <n v="5034"/>
  </r>
  <r>
    <x v="2"/>
    <x v="0"/>
    <n v="47001002"/>
    <x v="335"/>
    <d v="2021-10-12T00:00:00"/>
    <x v="3"/>
    <n v="7000126693"/>
    <n v="1916"/>
    <x v="1"/>
    <x v="1"/>
    <n v="287.39999999999998"/>
    <n v="0.67869999999999997"/>
    <n v="1300.3892000000001"/>
    <x v="4"/>
    <x v="1"/>
    <s v="Linie 34"/>
    <n v="5034"/>
  </r>
  <r>
    <x v="2"/>
    <x v="0"/>
    <n v="47001006"/>
    <x v="813"/>
    <d v="2021-10-12T00:00:00"/>
    <x v="3"/>
    <n v="7000126695"/>
    <n v="599"/>
    <x v="1"/>
    <x v="1"/>
    <n v="89.85"/>
    <n v="0.70720000000000005"/>
    <n v="423.61279999999999"/>
    <x v="4"/>
    <x v="1"/>
    <s v="Linie 34"/>
    <n v="5034"/>
  </r>
  <r>
    <x v="2"/>
    <x v="0"/>
    <n v="47001009"/>
    <x v="336"/>
    <d v="2021-10-12T00:00:00"/>
    <x v="3"/>
    <n v="7000126696"/>
    <n v="4175"/>
    <x v="1"/>
    <x v="1"/>
    <n v="626.25"/>
    <n v="0.69679999999999997"/>
    <n v="2909.14"/>
    <x v="4"/>
    <x v="1"/>
    <s v="Linie 34"/>
    <n v="5034"/>
  </r>
  <r>
    <x v="2"/>
    <x v="0"/>
    <n v="47001018"/>
    <x v="850"/>
    <d v="2021-10-12T00:00:00"/>
    <x v="3"/>
    <n v="7000126698"/>
    <n v="9266"/>
    <x v="1"/>
    <x v="1"/>
    <n v="1389.9"/>
    <n v="0.65690000000000004"/>
    <n v="6086.8353999999999"/>
    <x v="3"/>
    <x v="1"/>
    <s v="Linie 11"/>
    <n v="5011"/>
  </r>
  <r>
    <x v="2"/>
    <x v="0"/>
    <n v="47001019"/>
    <x v="894"/>
    <d v="2021-10-12T00:00:00"/>
    <x v="3"/>
    <n v="7000126703"/>
    <n v="6630"/>
    <x v="1"/>
    <x v="1"/>
    <n v="994.5"/>
    <n v="0.66159999999999997"/>
    <n v="4386.4080000000004"/>
    <x v="3"/>
    <x v="1"/>
    <s v="Linie 11"/>
    <n v="5011"/>
  </r>
  <r>
    <x v="2"/>
    <x v="0"/>
    <n v="47001034"/>
    <x v="338"/>
    <d v="2021-10-12T00:00:00"/>
    <x v="3"/>
    <n v="7000126768"/>
    <n v="15402"/>
    <x v="1"/>
    <x v="1"/>
    <n v="3850.5"/>
    <n v="1.0096000000000001"/>
    <n v="15549.859200000001"/>
    <x v="3"/>
    <x v="1"/>
    <s v="Linie 16"/>
    <n v="5016"/>
  </r>
  <r>
    <x v="2"/>
    <x v="0"/>
    <n v="47001040"/>
    <x v="340"/>
    <d v="2021-10-12T00:00:00"/>
    <x v="3"/>
    <n v="7000126747"/>
    <n v="1808"/>
    <x v="1"/>
    <x v="1"/>
    <n v="452"/>
    <n v="1.0054000000000001"/>
    <n v="1817.7632000000001"/>
    <x v="3"/>
    <x v="1"/>
    <s v="Linie 16"/>
    <n v="5016"/>
  </r>
  <r>
    <x v="2"/>
    <x v="0"/>
    <n v="48000082"/>
    <x v="480"/>
    <d v="2021-10-12T00:00:00"/>
    <x v="3"/>
    <n v="7000127605"/>
    <n v="37130"/>
    <x v="1"/>
    <x v="1"/>
    <n v="8168.6"/>
    <n v="0.87780000000000002"/>
    <n v="32592.714"/>
    <x v="4"/>
    <x v="1"/>
    <s v="Linie 2"/>
    <n v="5002"/>
  </r>
  <r>
    <x v="2"/>
    <x v="0"/>
    <n v="48000116"/>
    <x v="45"/>
    <d v="2021-10-12T00:00:00"/>
    <x v="3"/>
    <n v="7000126477"/>
    <n v="26487"/>
    <x v="1"/>
    <x v="1"/>
    <n v="5297.4"/>
    <n v="0.98129999999999995"/>
    <n v="25991.6931"/>
    <x v="4"/>
    <x v="1"/>
    <s v="Linie 15"/>
    <n v="5015"/>
  </r>
  <r>
    <x v="2"/>
    <x v="0"/>
    <n v="48000166"/>
    <x v="735"/>
    <d v="2021-10-12T00:00:00"/>
    <x v="3"/>
    <n v="7000126788"/>
    <n v="11384"/>
    <x v="1"/>
    <x v="1"/>
    <n v="4553.6000000000004"/>
    <n v="1.4016999999999999"/>
    <n v="15956.952799999999"/>
    <x v="5"/>
    <x v="2"/>
    <s v="Linie 31"/>
    <n v="5031"/>
  </r>
  <r>
    <x v="2"/>
    <x v="0"/>
    <n v="48000220"/>
    <x v="737"/>
    <d v="2021-10-12T00:00:00"/>
    <x v="3"/>
    <n v="7000126790"/>
    <n v="3696"/>
    <x v="1"/>
    <x v="1"/>
    <n v="1478.4"/>
    <n v="1.3581000000000001"/>
    <n v="5019.5375999999997"/>
    <x v="5"/>
    <x v="2"/>
    <s v="Linie 31"/>
    <n v="5031"/>
  </r>
  <r>
    <x v="2"/>
    <x v="0"/>
    <n v="48000477"/>
    <x v="196"/>
    <d v="2021-10-12T00:00:00"/>
    <x v="3"/>
    <n v="7000127613"/>
    <n v="27636"/>
    <x v="1"/>
    <x v="1"/>
    <n v="11054.4"/>
    <n v="1.3845000000000001"/>
    <n v="38262.042000000001"/>
    <x v="5"/>
    <x v="2"/>
    <s v="Linie 31"/>
    <n v="5031"/>
  </r>
  <r>
    <x v="2"/>
    <x v="0"/>
    <n v="48000478"/>
    <x v="779"/>
    <d v="2021-10-12T00:00:00"/>
    <x v="3"/>
    <n v="7000127610"/>
    <n v="40999"/>
    <x v="1"/>
    <x v="1"/>
    <n v="16399.599999999999"/>
    <n v="1.3624000000000001"/>
    <n v="55857.037600000003"/>
    <x v="5"/>
    <x v="2"/>
    <s v="Linie 31"/>
    <n v="5031"/>
  </r>
  <r>
    <x v="2"/>
    <x v="0"/>
    <n v="48000953"/>
    <x v="622"/>
    <d v="2021-10-12T00:00:00"/>
    <x v="3"/>
    <n v="7000126485"/>
    <n v="9888"/>
    <x v="1"/>
    <x v="1"/>
    <n v="1977.6"/>
    <n v="1.087"/>
    <n v="10748.255999999999"/>
    <x v="4"/>
    <x v="1"/>
    <s v="Linie 15"/>
    <n v="5015"/>
  </r>
  <r>
    <x v="2"/>
    <x v="0"/>
    <n v="48000957"/>
    <x v="623"/>
    <d v="2021-10-12T00:00:00"/>
    <x v="3"/>
    <n v="7000126718"/>
    <n v="912"/>
    <x v="1"/>
    <x v="1"/>
    <n v="182.4"/>
    <n v="1.1565000000000001"/>
    <n v="1054.7280000000001"/>
    <x v="4"/>
    <x v="1"/>
    <s v="Linie 15"/>
    <n v="5015"/>
  </r>
  <r>
    <x v="2"/>
    <x v="0"/>
    <n v="48001146"/>
    <x v="48"/>
    <d v="2021-10-12T00:00:00"/>
    <x v="3"/>
    <n v="7000126794"/>
    <n v="28518"/>
    <x v="1"/>
    <x v="1"/>
    <n v="11407.2"/>
    <n v="1.3531"/>
    <n v="38587.705800000003"/>
    <x v="5"/>
    <x v="2"/>
    <s v="Linie 31"/>
    <n v="5031"/>
  </r>
  <r>
    <x v="2"/>
    <x v="0"/>
    <n v="49500038"/>
    <x v="1116"/>
    <d v="2021-10-12T00:00:00"/>
    <x v="3"/>
    <n v="7000128325"/>
    <n v="300"/>
    <x v="0"/>
    <x v="0"/>
    <n v="300"/>
    <n v="2.0139999999999998"/>
    <n v="604.20000000000005"/>
    <x v="0"/>
    <x v="0"/>
    <s v="Vacumierung"/>
    <n v="5902"/>
  </r>
  <r>
    <x v="2"/>
    <x v="0"/>
    <n v="49500051"/>
    <x v="199"/>
    <d v="2021-10-12T00:00:00"/>
    <x v="3"/>
    <n v="7000128225"/>
    <n v="357"/>
    <x v="0"/>
    <x v="0"/>
    <n v="357"/>
    <n v="1.514"/>
    <n v="540.49800000000005"/>
    <x v="0"/>
    <x v="0"/>
    <s v="Vacumierung"/>
    <n v="5902"/>
  </r>
  <r>
    <x v="2"/>
    <x v="0"/>
    <n v="49500116"/>
    <x v="1117"/>
    <d v="2021-10-12T00:00:00"/>
    <x v="3"/>
    <n v="7000128226"/>
    <n v="74"/>
    <x v="0"/>
    <x v="0"/>
    <n v="74"/>
    <n v="1.1740999999999999"/>
    <n v="86.883399999999995"/>
    <x v="0"/>
    <x v="0"/>
    <s v="Vacumierung"/>
    <n v="5902"/>
  </r>
  <r>
    <x v="2"/>
    <x v="0"/>
    <n v="49500125"/>
    <x v="348"/>
    <d v="2021-10-12T00:00:00"/>
    <x v="3"/>
    <n v="7000128227"/>
    <n v="773"/>
    <x v="0"/>
    <x v="0"/>
    <n v="773"/>
    <n v="0.51400000000000001"/>
    <n v="397.322"/>
    <x v="0"/>
    <x v="0"/>
    <s v="Vacumierung"/>
    <n v="5902"/>
  </r>
  <r>
    <x v="2"/>
    <x v="0"/>
    <n v="49500135"/>
    <x v="203"/>
    <d v="2021-10-12T00:00:00"/>
    <x v="3"/>
    <n v="7000128232"/>
    <n v="323"/>
    <x v="0"/>
    <x v="0"/>
    <n v="323"/>
    <n v="0.51400000000000001"/>
    <n v="166.02199999999999"/>
    <x v="0"/>
    <x v="0"/>
    <s v="Vacumierung"/>
    <n v="5902"/>
  </r>
  <r>
    <x v="2"/>
    <x v="0"/>
    <n v="49500151"/>
    <x v="1092"/>
    <d v="2021-10-12T00:00:00"/>
    <x v="3"/>
    <n v="7000128228"/>
    <n v="693"/>
    <x v="0"/>
    <x v="0"/>
    <n v="693"/>
    <n v="0.51400000000000001"/>
    <n v="356.202"/>
    <x v="0"/>
    <x v="0"/>
    <s v="Vacumierung"/>
    <n v="5902"/>
  </r>
  <r>
    <x v="2"/>
    <x v="0"/>
    <n v="49900001"/>
    <x v="784"/>
    <d v="2021-10-12T00:00:00"/>
    <x v="3"/>
    <n v="7000128229"/>
    <n v="514"/>
    <x v="0"/>
    <x v="0"/>
    <n v="514"/>
    <n v="0.51400000000000001"/>
    <n v="264.19600000000003"/>
    <x v="0"/>
    <x v="0"/>
    <s v="Vacumierung"/>
    <n v="5902"/>
  </r>
  <r>
    <x v="2"/>
    <x v="0"/>
    <n v="49900002"/>
    <x v="496"/>
    <d v="2021-10-12T00:00:00"/>
    <x v="3"/>
    <n v="7000128230"/>
    <n v="616"/>
    <x v="0"/>
    <x v="0"/>
    <n v="616"/>
    <n v="0.51400000000000001"/>
    <n v="316.62400000000002"/>
    <x v="0"/>
    <x v="0"/>
    <s v="Vacumierung"/>
    <n v="5902"/>
  </r>
  <r>
    <x v="2"/>
    <x v="0"/>
    <n v="50000300"/>
    <x v="916"/>
    <d v="2021-10-12T00:00:00"/>
    <x v="3"/>
    <n v="7000128214"/>
    <n v="334"/>
    <x v="2"/>
    <x v="2"/>
    <n v="641.28"/>
    <n v="8.3183000000000007"/>
    <n v="2778.3121999999998"/>
    <x v="6"/>
    <x v="3"/>
    <s v="EVP Jermi bei Weissenhorn"/>
    <n v="6200"/>
  </r>
  <r>
    <x v="2"/>
    <x v="0"/>
    <n v="57000176"/>
    <x v="559"/>
    <d v="2021-10-12T00:00:00"/>
    <x v="3"/>
    <n v="7000127289"/>
    <n v="394"/>
    <x v="2"/>
    <x v="2"/>
    <n v="788"/>
    <n v="7.5667"/>
    <n v="2981.2797999999998"/>
    <x v="3"/>
    <x v="1"/>
    <s v="Wurstverpackung"/>
    <n v="5330"/>
  </r>
  <r>
    <x v="2"/>
    <x v="0"/>
    <n v="57000178"/>
    <x v="633"/>
    <d v="2021-10-12T00:00:00"/>
    <x v="3"/>
    <n v="7000127287"/>
    <n v="480"/>
    <x v="2"/>
    <x v="2"/>
    <n v="960"/>
    <n v="7.5796999999999999"/>
    <n v="3638.2559999999999"/>
    <x v="3"/>
    <x v="1"/>
    <s v="Wurstverpackung"/>
    <n v="5330"/>
  </r>
  <r>
    <x v="2"/>
    <x v="0"/>
    <n v="57000189"/>
    <x v="1118"/>
    <d v="2021-10-12T00:00:00"/>
    <x v="3"/>
    <n v="7000128543"/>
    <n v="19"/>
    <x v="2"/>
    <x v="2"/>
    <n v="285"/>
    <n v="43.581499999999998"/>
    <n v="828.04849999999999"/>
    <x v="0"/>
    <x v="0"/>
    <s v="Rohware aus-/umpacken, vorbereiten"/>
    <n v="1300"/>
  </r>
  <r>
    <x v="2"/>
    <x v="0"/>
    <n v="57000327"/>
    <x v="79"/>
    <d v="2021-10-12T00:00:00"/>
    <x v="3"/>
    <n v="7000127646"/>
    <n v="478"/>
    <x v="2"/>
    <x v="2"/>
    <n v="573.6"/>
    <n v="5.63"/>
    <n v="2691.14"/>
    <x v="7"/>
    <x v="4"/>
    <s v="Subunternehmer"/>
    <n v="9999"/>
  </r>
  <r>
    <x v="2"/>
    <x v="0"/>
    <n v="57000384"/>
    <x v="499"/>
    <d v="2021-10-12T00:00:00"/>
    <x v="3"/>
    <n v="7000127340"/>
    <n v="416"/>
    <x v="2"/>
    <x v="2"/>
    <n v="873.6"/>
    <n v="11.8094"/>
    <n v="4912.7103999999999"/>
    <x v="3"/>
    <x v="1"/>
    <s v="Linie 9"/>
    <n v="5009"/>
  </r>
  <r>
    <x v="2"/>
    <x v="0"/>
    <n v="57000423"/>
    <x v="211"/>
    <d v="2021-10-12T00:00:00"/>
    <x v="3"/>
    <n v="7000127280"/>
    <n v="547"/>
    <x v="2"/>
    <x v="2"/>
    <n v="984.6"/>
    <n v="10.6493"/>
    <n v="5825.1670999999997"/>
    <x v="3"/>
    <x v="1"/>
    <s v="Linie 9"/>
    <n v="5009"/>
  </r>
  <r>
    <x v="2"/>
    <x v="0"/>
    <n v="57000449"/>
    <x v="1051"/>
    <d v="2021-10-12T00:00:00"/>
    <x v="3"/>
    <n v="7000120793"/>
    <n v="252"/>
    <x v="2"/>
    <x v="2"/>
    <n v="1814.4"/>
    <n v="61.193100000000001"/>
    <n v="15420.6612"/>
    <x v="4"/>
    <x v="1"/>
    <s v="Linie 35-1 MTC"/>
    <n v="5135"/>
  </r>
  <r>
    <x v="2"/>
    <x v="0"/>
    <n v="57000579"/>
    <x v="918"/>
    <d v="2021-10-12T00:00:00"/>
    <x v="3"/>
    <n v="7000126724"/>
    <n v="177"/>
    <x v="2"/>
    <x v="2"/>
    <n v="318.60000000000002"/>
    <n v="8.9760000000000009"/>
    <n v="1588.752"/>
    <x v="3"/>
    <x v="1"/>
    <s v="Linie 9"/>
    <n v="5009"/>
  </r>
  <r>
    <x v="2"/>
    <x v="0"/>
    <n v="57000600"/>
    <x v="215"/>
    <d v="2021-10-12T00:00:00"/>
    <x v="3"/>
    <n v="7000127973"/>
    <n v="408"/>
    <x v="2"/>
    <x v="0"/>
    <n v="489.6"/>
    <n v="5.2927999999999997"/>
    <n v="2591.3548799999999"/>
    <x v="8"/>
    <x v="5"/>
    <s v="Linie 22"/>
    <n v="5022"/>
  </r>
  <r>
    <x v="2"/>
    <x v="0"/>
    <n v="57000604"/>
    <x v="218"/>
    <d v="2021-10-12T00:00:00"/>
    <x v="3"/>
    <n v="7000127976"/>
    <n v="68"/>
    <x v="2"/>
    <x v="0"/>
    <n v="81.599999999999994"/>
    <n v="5.2899000000000003"/>
    <n v="431.65584000000001"/>
    <x v="8"/>
    <x v="5"/>
    <s v="Linie 22"/>
    <n v="5022"/>
  </r>
  <r>
    <x v="2"/>
    <x v="0"/>
    <n v="57000605"/>
    <x v="367"/>
    <d v="2021-10-12T00:00:00"/>
    <x v="3"/>
    <n v="7000127977"/>
    <n v="68"/>
    <x v="2"/>
    <x v="0"/>
    <n v="81.599999999999994"/>
    <n v="5.2884000000000002"/>
    <n v="431.53343999999998"/>
    <x v="8"/>
    <x v="5"/>
    <s v="Linie 22"/>
    <n v="5022"/>
  </r>
  <r>
    <x v="2"/>
    <x v="0"/>
    <n v="57000606"/>
    <x v="219"/>
    <d v="2021-10-12T00:00:00"/>
    <x v="3"/>
    <n v="7000127978"/>
    <n v="136"/>
    <x v="2"/>
    <x v="0"/>
    <n v="163.19999999999999"/>
    <n v="5.2906000000000004"/>
    <n v="863.42592000000002"/>
    <x v="8"/>
    <x v="5"/>
    <s v="Linie 22"/>
    <n v="5022"/>
  </r>
  <r>
    <x v="2"/>
    <x v="0"/>
    <n v="57000608"/>
    <x v="368"/>
    <d v="2021-10-12T00:00:00"/>
    <x v="3"/>
    <n v="7000127979"/>
    <n v="102"/>
    <x v="2"/>
    <x v="0"/>
    <n v="122.4"/>
    <n v="5.2899000000000003"/>
    <n v="647.48375999999996"/>
    <x v="8"/>
    <x v="5"/>
    <s v="Linie 22"/>
    <n v="5022"/>
  </r>
  <r>
    <x v="2"/>
    <x v="0"/>
    <n v="57000623"/>
    <x v="83"/>
    <d v="2021-10-12T00:00:00"/>
    <x v="3"/>
    <n v="7000127981"/>
    <n v="3825"/>
    <x v="2"/>
    <x v="0"/>
    <n v="4590"/>
    <n v="5.2507000000000001"/>
    <n v="24100.713"/>
    <x v="8"/>
    <x v="5"/>
    <s v="Linie 22"/>
    <n v="5022"/>
  </r>
  <r>
    <x v="2"/>
    <x v="0"/>
    <n v="57000641"/>
    <x v="87"/>
    <d v="2021-10-12T00:00:00"/>
    <x v="3"/>
    <n v="7000127985"/>
    <n v="3060"/>
    <x v="2"/>
    <x v="0"/>
    <n v="3672"/>
    <n v="5.2706999999999997"/>
    <n v="19354.010399999999"/>
    <x v="8"/>
    <x v="5"/>
    <s v="Linie 22"/>
    <n v="5022"/>
  </r>
  <r>
    <x v="2"/>
    <x v="0"/>
    <n v="57000655"/>
    <x v="638"/>
    <d v="2021-10-12T00:00:00"/>
    <x v="3"/>
    <n v="7000127989"/>
    <n v="408"/>
    <x v="2"/>
    <x v="0"/>
    <n v="489.6"/>
    <n v="5.2930999999999999"/>
    <n v="2591.5017600000001"/>
    <x v="8"/>
    <x v="5"/>
    <s v="Linie 22"/>
    <n v="5022"/>
  </r>
  <r>
    <x v="2"/>
    <x v="0"/>
    <n v="57000657"/>
    <x v="375"/>
    <d v="2021-10-12T00:00:00"/>
    <x v="3"/>
    <n v="7000127990"/>
    <n v="170"/>
    <x v="2"/>
    <x v="0"/>
    <n v="204"/>
    <n v="5.3136999999999999"/>
    <n v="1083.9947999999999"/>
    <x v="8"/>
    <x v="5"/>
    <s v="Linie 22"/>
    <n v="5022"/>
  </r>
  <r>
    <x v="2"/>
    <x v="0"/>
    <n v="57000666"/>
    <x v="377"/>
    <d v="2021-10-12T00:00:00"/>
    <x v="3"/>
    <n v="7000127992"/>
    <n v="272"/>
    <x v="2"/>
    <x v="0"/>
    <n v="326.39999999999998"/>
    <n v="5.2884000000000002"/>
    <n v="1726.1337599999999"/>
    <x v="8"/>
    <x v="5"/>
    <s v="Linie 22"/>
    <n v="5022"/>
  </r>
  <r>
    <x v="2"/>
    <x v="0"/>
    <n v="57000674"/>
    <x v="971"/>
    <d v="2021-10-12T00:00:00"/>
    <x v="3"/>
    <n v="7000127700"/>
    <n v="236"/>
    <x v="2"/>
    <x v="2"/>
    <n v="708"/>
    <n v="8.7789999999999999"/>
    <n v="2071.8440000000001"/>
    <x v="7"/>
    <x v="4"/>
    <s v="Subunternehmer"/>
    <n v="9999"/>
  </r>
  <r>
    <x v="2"/>
    <x v="0"/>
    <n v="57000675"/>
    <x v="927"/>
    <d v="2021-10-12T00:00:00"/>
    <x v="3"/>
    <n v="7000127701"/>
    <n v="312"/>
    <x v="2"/>
    <x v="2"/>
    <n v="936"/>
    <n v="7.6618000000000004"/>
    <n v="2390.4816000000001"/>
    <x v="7"/>
    <x v="4"/>
    <s v="Subunternehmer"/>
    <n v="9999"/>
  </r>
  <r>
    <x v="2"/>
    <x v="0"/>
    <n v="57000733"/>
    <x v="225"/>
    <d v="2021-10-12T00:00:00"/>
    <x v="3"/>
    <n v="7000127640"/>
    <n v="224"/>
    <x v="2"/>
    <x v="2"/>
    <n v="1344"/>
    <n v="27.1694"/>
    <n v="6085.9456"/>
    <x v="7"/>
    <x v="4"/>
    <s v="Subunternehmer"/>
    <n v="9999"/>
  </r>
  <r>
    <x v="2"/>
    <x v="0"/>
    <n v="57000734"/>
    <x v="225"/>
    <d v="2021-10-12T00:00:00"/>
    <x v="3"/>
    <n v="7000127641"/>
    <n v="1008"/>
    <x v="2"/>
    <x v="2"/>
    <n v="6048"/>
    <n v="27.0246"/>
    <n v="27240.7968"/>
    <x v="7"/>
    <x v="4"/>
    <s v="Subunternehmer"/>
    <n v="9999"/>
  </r>
  <r>
    <x v="2"/>
    <x v="0"/>
    <n v="57000735"/>
    <x v="225"/>
    <d v="2021-10-12T00:00:00"/>
    <x v="3"/>
    <n v="7000127642"/>
    <n v="336"/>
    <x v="2"/>
    <x v="2"/>
    <n v="2016"/>
    <n v="27.076699999999999"/>
    <n v="9097.7711999999992"/>
    <x v="7"/>
    <x v="4"/>
    <s v="Subunternehmer"/>
    <n v="9999"/>
  </r>
  <r>
    <x v="2"/>
    <x v="0"/>
    <n v="57000736"/>
    <x v="225"/>
    <d v="2021-10-12T00:00:00"/>
    <x v="3"/>
    <n v="7000127643"/>
    <n v="168"/>
    <x v="2"/>
    <x v="2"/>
    <n v="1008"/>
    <n v="27.268599999999999"/>
    <n v="4581.1247999999996"/>
    <x v="7"/>
    <x v="4"/>
    <s v="Subunternehmer"/>
    <n v="9999"/>
  </r>
  <r>
    <x v="2"/>
    <x v="0"/>
    <n v="57000737"/>
    <x v="225"/>
    <d v="2021-10-12T00:00:00"/>
    <x v="3"/>
    <n v="7000127644"/>
    <n v="336"/>
    <x v="2"/>
    <x v="2"/>
    <n v="2016"/>
    <n v="27.060099999999998"/>
    <n v="9092.1936000000005"/>
    <x v="7"/>
    <x v="4"/>
    <s v="Subunternehmer"/>
    <n v="9999"/>
  </r>
  <r>
    <x v="2"/>
    <x v="0"/>
    <n v="57000739"/>
    <x v="381"/>
    <d v="2021-10-12T00:00:00"/>
    <x v="3"/>
    <n v="7000128001"/>
    <n v="68"/>
    <x v="2"/>
    <x v="0"/>
    <n v="81.599999999999994"/>
    <n v="5.2892000000000001"/>
    <n v="431.59872000000001"/>
    <x v="8"/>
    <x v="5"/>
    <s v="Linie 22"/>
    <n v="5022"/>
  </r>
  <r>
    <x v="2"/>
    <x v="0"/>
    <n v="58000166"/>
    <x v="570"/>
    <d v="2021-10-12T00:00:00"/>
    <x v="3"/>
    <n v="7000127290"/>
    <n v="885"/>
    <x v="2"/>
    <x v="0"/>
    <n v="2655"/>
    <n v="3.5804999999999998"/>
    <n v="9506.2275000000009"/>
    <x v="3"/>
    <x v="1"/>
    <s v="Wurstverpackung"/>
    <n v="5330"/>
  </r>
  <r>
    <x v="2"/>
    <x v="0"/>
    <n v="58000167"/>
    <x v="1119"/>
    <d v="2021-10-12T00:00:00"/>
    <x v="3"/>
    <n v="7000127758"/>
    <n v="1065"/>
    <x v="2"/>
    <x v="0"/>
    <n v="3195"/>
    <n v="3.3786999999999998"/>
    <n v="10794.9465"/>
    <x v="3"/>
    <x v="1"/>
    <s v="Wurstverpackung"/>
    <n v="5330"/>
  </r>
  <r>
    <x v="2"/>
    <x v="0"/>
    <n v="58000179"/>
    <x v="95"/>
    <d v="2021-10-12T00:00:00"/>
    <x v="3"/>
    <n v="7000127627"/>
    <n v="1440"/>
    <x v="2"/>
    <x v="2"/>
    <n v="5760"/>
    <n v="23.624700000000001"/>
    <n v="34019.567999999999"/>
    <x v="7"/>
    <x v="4"/>
    <s v="Subunternehmer"/>
    <n v="9999"/>
  </r>
  <r>
    <x v="2"/>
    <x v="0"/>
    <n v="58000631"/>
    <x v="229"/>
    <d v="2021-10-12T00:00:00"/>
    <x v="3"/>
    <n v="7000127936"/>
    <n v="306"/>
    <x v="2"/>
    <x v="0"/>
    <n v="336.6"/>
    <n v="6.5789999999999997"/>
    <n v="2214.4913999999999"/>
    <x v="8"/>
    <x v="5"/>
    <s v="Linie 20"/>
    <n v="5020"/>
  </r>
  <r>
    <x v="2"/>
    <x v="0"/>
    <n v="58000636"/>
    <x v="230"/>
    <d v="2021-10-12T00:00:00"/>
    <x v="3"/>
    <n v="7000128033"/>
    <n v="340"/>
    <x v="2"/>
    <x v="0"/>
    <n v="336.6"/>
    <n v="6.7282999999999999"/>
    <n v="2264.7457800000002"/>
    <x v="8"/>
    <x v="5"/>
    <s v="Linie 21"/>
    <n v="5021"/>
  </r>
  <r>
    <x v="2"/>
    <x v="0"/>
    <n v="58000640"/>
    <x v="828"/>
    <d v="2021-10-12T00:00:00"/>
    <x v="3"/>
    <n v="7000128133"/>
    <n v="374"/>
    <x v="2"/>
    <x v="0"/>
    <n v="370.26"/>
    <n v="8.9131"/>
    <n v="3300.1644059999999"/>
    <x v="8"/>
    <x v="5"/>
    <s v="Linie 23"/>
    <n v="5023"/>
  </r>
  <r>
    <x v="2"/>
    <x v="0"/>
    <n v="58000648"/>
    <x v="231"/>
    <d v="2021-10-12T00:00:00"/>
    <x v="3"/>
    <n v="7000128134"/>
    <n v="68"/>
    <x v="2"/>
    <x v="0"/>
    <n v="68"/>
    <n v="8.7829999999999995"/>
    <n v="597.24400000000003"/>
    <x v="8"/>
    <x v="5"/>
    <s v="Linie 23"/>
    <n v="5023"/>
  </r>
  <r>
    <x v="2"/>
    <x v="0"/>
    <n v="58000655"/>
    <x v="233"/>
    <d v="2021-10-12T00:00:00"/>
    <x v="3"/>
    <n v="7000128035"/>
    <n v="340"/>
    <x v="2"/>
    <x v="0"/>
    <n v="336.6"/>
    <n v="6.7287999999999997"/>
    <n v="2264.91408"/>
    <x v="8"/>
    <x v="5"/>
    <s v="Linie 21"/>
    <n v="5021"/>
  </r>
  <r>
    <x v="2"/>
    <x v="0"/>
    <n v="58000662"/>
    <x v="234"/>
    <d v="2021-10-12T00:00:00"/>
    <x v="3"/>
    <n v="7000128136"/>
    <n v="136"/>
    <x v="2"/>
    <x v="0"/>
    <n v="136"/>
    <n v="8.7815999999999992"/>
    <n v="1194.2976000000001"/>
    <x v="8"/>
    <x v="5"/>
    <s v="Linie 23"/>
    <n v="5023"/>
  </r>
  <r>
    <x v="2"/>
    <x v="0"/>
    <n v="58000668"/>
    <x v="236"/>
    <d v="2021-10-12T00:00:00"/>
    <x v="3"/>
    <n v="7000128036"/>
    <n v="34"/>
    <x v="2"/>
    <x v="0"/>
    <n v="33.659999999999997"/>
    <n v="6.7253999999999996"/>
    <n v="226.37696399999999"/>
    <x v="8"/>
    <x v="5"/>
    <s v="Linie 21"/>
    <n v="5021"/>
  </r>
  <r>
    <x v="2"/>
    <x v="0"/>
    <n v="58000678"/>
    <x v="237"/>
    <d v="2021-10-12T00:00:00"/>
    <x v="3"/>
    <n v="7000127938"/>
    <n v="68"/>
    <x v="2"/>
    <x v="0"/>
    <n v="74.8"/>
    <n v="6.5829000000000004"/>
    <n v="492.40091999999999"/>
    <x v="8"/>
    <x v="5"/>
    <s v="Linie 20"/>
    <n v="5020"/>
  </r>
  <r>
    <x v="2"/>
    <x v="0"/>
    <n v="58000681"/>
    <x v="238"/>
    <d v="2021-10-12T00:00:00"/>
    <x v="3"/>
    <n v="7000128037"/>
    <n v="68"/>
    <x v="2"/>
    <x v="0"/>
    <n v="67.319999999999993"/>
    <n v="6.7253999999999996"/>
    <n v="452.75392799999997"/>
    <x v="8"/>
    <x v="5"/>
    <s v="Linie 21"/>
    <n v="5021"/>
  </r>
  <r>
    <x v="2"/>
    <x v="0"/>
    <n v="58000684"/>
    <x v="239"/>
    <d v="2021-10-12T00:00:00"/>
    <x v="3"/>
    <n v="7000128138"/>
    <n v="34"/>
    <x v="2"/>
    <x v="0"/>
    <n v="33.659999999999997"/>
    <n v="8.9092000000000002"/>
    <n v="299.88367199999999"/>
    <x v="8"/>
    <x v="5"/>
    <s v="Linie 23"/>
    <n v="5023"/>
  </r>
  <r>
    <x v="2"/>
    <x v="0"/>
    <n v="58000685"/>
    <x v="240"/>
    <d v="2021-10-12T00:00:00"/>
    <x v="3"/>
    <n v="7000128038"/>
    <n v="34"/>
    <x v="2"/>
    <x v="0"/>
    <n v="33.659999999999997"/>
    <n v="7.5054999999999996"/>
    <n v="252.63513"/>
    <x v="8"/>
    <x v="5"/>
    <s v="Linie 21"/>
    <n v="5021"/>
  </r>
  <r>
    <x v="2"/>
    <x v="0"/>
    <n v="58000686"/>
    <x v="241"/>
    <d v="2021-10-12T00:00:00"/>
    <x v="3"/>
    <n v="7000128139"/>
    <n v="34"/>
    <x v="2"/>
    <x v="0"/>
    <n v="34"/>
    <n v="8.7851999999999997"/>
    <n v="298.6968"/>
    <x v="8"/>
    <x v="5"/>
    <s v="Linie 23"/>
    <n v="5023"/>
  </r>
  <r>
    <x v="2"/>
    <x v="0"/>
    <n v="58000710"/>
    <x v="245"/>
    <d v="2021-10-12T00:00:00"/>
    <x v="3"/>
    <n v="7000128143"/>
    <n v="68"/>
    <x v="2"/>
    <x v="0"/>
    <n v="67.319999999999993"/>
    <n v="8.9092000000000002"/>
    <n v="599.76734399999998"/>
    <x v="8"/>
    <x v="5"/>
    <s v="Linie 23"/>
    <n v="5023"/>
  </r>
  <r>
    <x v="2"/>
    <x v="0"/>
    <n v="58000716"/>
    <x v="247"/>
    <d v="2021-10-12T00:00:00"/>
    <x v="3"/>
    <n v="7000127940"/>
    <n v="68"/>
    <x v="2"/>
    <x v="0"/>
    <n v="74.8"/>
    <n v="6.5819999999999999"/>
    <n v="492.33359999999999"/>
    <x v="8"/>
    <x v="5"/>
    <s v="Linie 20"/>
    <n v="5020"/>
  </r>
  <r>
    <x v="2"/>
    <x v="0"/>
    <n v="58000719"/>
    <x v="248"/>
    <d v="2021-10-12T00:00:00"/>
    <x v="3"/>
    <n v="7000127941"/>
    <n v="68"/>
    <x v="2"/>
    <x v="0"/>
    <n v="68"/>
    <n v="11.0724"/>
    <n v="752.92319999999995"/>
    <x v="8"/>
    <x v="5"/>
    <s v="Linie 20"/>
    <n v="5020"/>
  </r>
  <r>
    <x v="2"/>
    <x v="0"/>
    <n v="58000724"/>
    <x v="750"/>
    <d v="2021-10-12T00:00:00"/>
    <x v="3"/>
    <n v="7000128147"/>
    <n v="68"/>
    <x v="2"/>
    <x v="0"/>
    <n v="67.319999999999993"/>
    <n v="8.9121000000000006"/>
    <n v="599.96257200000002"/>
    <x v="8"/>
    <x v="5"/>
    <s v="Linie 23"/>
    <n v="5023"/>
  </r>
  <r>
    <x v="2"/>
    <x v="0"/>
    <n v="58000726"/>
    <x v="249"/>
    <d v="2021-10-12T00:00:00"/>
    <x v="3"/>
    <n v="7000128148"/>
    <n v="68"/>
    <x v="2"/>
    <x v="0"/>
    <n v="68"/>
    <n v="8.7861999999999991"/>
    <n v="597.46159999999998"/>
    <x v="8"/>
    <x v="5"/>
    <s v="Linie 23"/>
    <n v="5023"/>
  </r>
  <r>
    <x v="2"/>
    <x v="0"/>
    <n v="58000748"/>
    <x v="402"/>
    <d v="2021-10-12T00:00:00"/>
    <x v="3"/>
    <n v="7000128150"/>
    <n v="136"/>
    <x v="2"/>
    <x v="0"/>
    <n v="134.63999999999999"/>
    <n v="8.9092000000000002"/>
    <n v="1199.534688"/>
    <x v="8"/>
    <x v="5"/>
    <s v="Linie 23"/>
    <n v="5023"/>
  </r>
  <r>
    <x v="2"/>
    <x v="0"/>
    <n v="58000762"/>
    <x v="405"/>
    <d v="2021-10-12T00:00:00"/>
    <x v="3"/>
    <n v="7000128154"/>
    <n v="136"/>
    <x v="2"/>
    <x v="0"/>
    <n v="134.63999999999999"/>
    <n v="8.8826999999999998"/>
    <n v="1195.9667280000001"/>
    <x v="8"/>
    <x v="5"/>
    <s v="Linie 23"/>
    <n v="5023"/>
  </r>
  <r>
    <x v="2"/>
    <x v="0"/>
    <n v="58000780"/>
    <x v="258"/>
    <d v="2021-10-12T00:00:00"/>
    <x v="3"/>
    <n v="7000128047"/>
    <n v="136"/>
    <x v="2"/>
    <x v="0"/>
    <n v="134.63999999999999"/>
    <n v="7.5030000000000001"/>
    <n v="1010.20392"/>
    <x v="8"/>
    <x v="5"/>
    <s v="Linie 21"/>
    <n v="5021"/>
  </r>
  <r>
    <x v="2"/>
    <x v="0"/>
    <n v="58000833"/>
    <x v="920"/>
    <d v="2021-10-12T00:00:00"/>
    <x v="3"/>
    <n v="7000127942"/>
    <n v="255"/>
    <x v="2"/>
    <x v="0"/>
    <n v="252.45"/>
    <n v="7.9766000000000004"/>
    <n v="2013.6926699999999"/>
    <x v="8"/>
    <x v="5"/>
    <s v="Linie 20"/>
    <n v="5020"/>
  </r>
  <r>
    <x v="2"/>
    <x v="0"/>
    <n v="58000841"/>
    <x v="104"/>
    <d v="2021-10-12T00:00:00"/>
    <x v="3"/>
    <n v="7000128025"/>
    <n v="1955"/>
    <x v="2"/>
    <x v="0"/>
    <n v="2111.4"/>
    <n v="9.9016000000000002"/>
    <n v="20906.238239999999"/>
    <x v="8"/>
    <x v="5"/>
    <s v="Linie 29"/>
    <n v="5029"/>
  </r>
  <r>
    <x v="2"/>
    <x v="0"/>
    <n v="58000843"/>
    <x v="573"/>
    <d v="2021-10-12T00:00:00"/>
    <x v="3"/>
    <n v="7000128158"/>
    <n v="510"/>
    <x v="2"/>
    <x v="0"/>
    <n v="504.9"/>
    <n v="8.8459000000000003"/>
    <n v="4466.2949099999996"/>
    <x v="8"/>
    <x v="5"/>
    <s v="Linie 23"/>
    <n v="5023"/>
  </r>
  <r>
    <x v="2"/>
    <x v="0"/>
    <n v="58000856"/>
    <x v="259"/>
    <d v="2021-10-12T00:00:00"/>
    <x v="3"/>
    <n v="7000128160"/>
    <n v="946"/>
    <x v="2"/>
    <x v="0"/>
    <n v="946"/>
    <n v="8.7848000000000006"/>
    <n v="8310.4207999999999"/>
    <x v="8"/>
    <x v="5"/>
    <s v="Linie 23"/>
    <n v="5023"/>
  </r>
  <r>
    <x v="2"/>
    <x v="0"/>
    <n v="58000859"/>
    <x v="260"/>
    <d v="2021-10-12T00:00:00"/>
    <x v="3"/>
    <n v="7000127944"/>
    <n v="442"/>
    <x v="2"/>
    <x v="0"/>
    <n v="486.2"/>
    <n v="6.5780000000000003"/>
    <n v="3198.2235999999998"/>
    <x v="8"/>
    <x v="5"/>
    <s v="Linie 20"/>
    <n v="5020"/>
  </r>
  <r>
    <x v="2"/>
    <x v="0"/>
    <n v="58000866"/>
    <x v="262"/>
    <d v="2021-10-12T00:00:00"/>
    <x v="3"/>
    <n v="7000127945"/>
    <n v="476"/>
    <x v="2"/>
    <x v="0"/>
    <n v="476"/>
    <n v="11.060499999999999"/>
    <n v="5264.7979999999998"/>
    <x v="8"/>
    <x v="5"/>
    <s v="Linie 20"/>
    <n v="5020"/>
  </r>
  <r>
    <x v="2"/>
    <x v="0"/>
    <n v="58000875"/>
    <x v="264"/>
    <d v="2021-10-12T00:00:00"/>
    <x v="3"/>
    <n v="7000127702"/>
    <n v="882"/>
    <x v="2"/>
    <x v="2"/>
    <n v="2795.94"/>
    <n v="22.799299999999999"/>
    <n v="20108.982599999999"/>
    <x v="7"/>
    <x v="4"/>
    <s v="Subunternehmer"/>
    <n v="9999"/>
  </r>
  <r>
    <x v="2"/>
    <x v="0"/>
    <n v="58000883"/>
    <x v="754"/>
    <d v="2021-10-12T00:00:00"/>
    <x v="3"/>
    <n v="7000128163"/>
    <n v="340"/>
    <x v="2"/>
    <x v="0"/>
    <n v="336.6"/>
    <n v="8.9116"/>
    <n v="2999.6445600000002"/>
    <x v="8"/>
    <x v="5"/>
    <s v="Linie 23"/>
    <n v="5023"/>
  </r>
  <r>
    <x v="2"/>
    <x v="0"/>
    <n v="58000885"/>
    <x v="265"/>
    <d v="2021-10-12T00:00:00"/>
    <x v="3"/>
    <n v="7000127946"/>
    <n v="816"/>
    <x v="2"/>
    <x v="0"/>
    <n v="897.6"/>
    <n v="6.5925000000000002"/>
    <n v="5917.4279999999999"/>
    <x v="8"/>
    <x v="5"/>
    <s v="Linie 20"/>
    <n v="5020"/>
  </r>
  <r>
    <x v="2"/>
    <x v="0"/>
    <n v="58000887"/>
    <x v="411"/>
    <d v="2021-10-12T00:00:00"/>
    <x v="3"/>
    <n v="7000127948"/>
    <n v="340"/>
    <x v="2"/>
    <x v="0"/>
    <n v="340"/>
    <n v="11.056900000000001"/>
    <n v="3759.346"/>
    <x v="8"/>
    <x v="5"/>
    <s v="Linie 20"/>
    <n v="5020"/>
  </r>
  <r>
    <x v="2"/>
    <x v="0"/>
    <n v="58000890"/>
    <x v="598"/>
    <d v="2021-10-12T00:00:00"/>
    <x v="3"/>
    <n v="7000128168"/>
    <n v="408"/>
    <x v="2"/>
    <x v="0"/>
    <n v="403.92"/>
    <n v="8.9067000000000007"/>
    <n v="3597.5942639999998"/>
    <x v="8"/>
    <x v="5"/>
    <s v="Linie 23"/>
    <n v="5023"/>
  </r>
  <r>
    <x v="2"/>
    <x v="0"/>
    <n v="58000895"/>
    <x v="412"/>
    <d v="2021-10-12T00:00:00"/>
    <x v="3"/>
    <n v="7000127951"/>
    <n v="544"/>
    <x v="2"/>
    <x v="0"/>
    <n v="544"/>
    <n v="11.069900000000001"/>
    <n v="6022.0255999999999"/>
    <x v="8"/>
    <x v="5"/>
    <s v="Linie 20"/>
    <n v="5020"/>
  </r>
  <r>
    <x v="2"/>
    <x v="0"/>
    <n v="58000896"/>
    <x v="865"/>
    <d v="2021-10-12T00:00:00"/>
    <x v="3"/>
    <n v="7000128049"/>
    <n v="204"/>
    <x v="2"/>
    <x v="0"/>
    <n v="201.96"/>
    <n v="7.5039999999999996"/>
    <n v="1515.50784"/>
    <x v="8"/>
    <x v="5"/>
    <s v="Linie 21"/>
    <n v="5021"/>
  </r>
  <r>
    <x v="2"/>
    <x v="0"/>
    <n v="58000901"/>
    <x v="647"/>
    <d v="2021-10-12T00:00:00"/>
    <x v="3"/>
    <n v="7000127709"/>
    <n v="1120"/>
    <x v="2"/>
    <x v="2"/>
    <n v="5376"/>
    <n v="27.831900000000001"/>
    <n v="31171.727999999999"/>
    <x v="7"/>
    <x v="4"/>
    <s v="Subunternehmer"/>
    <n v="9999"/>
  </r>
  <r>
    <x v="2"/>
    <x v="0"/>
    <n v="58000904"/>
    <x v="268"/>
    <d v="2021-10-12T00:00:00"/>
    <x v="3"/>
    <n v="7000128051"/>
    <n v="203"/>
    <x v="2"/>
    <x v="0"/>
    <n v="200.97"/>
    <n v="7.5054999999999996"/>
    <n v="1508.3803350000001"/>
    <x v="8"/>
    <x v="5"/>
    <s v="Linie 21"/>
    <n v="5021"/>
  </r>
  <r>
    <x v="2"/>
    <x v="0"/>
    <n v="58000906"/>
    <x v="867"/>
    <d v="2021-10-12T00:00:00"/>
    <x v="3"/>
    <n v="7000128052"/>
    <n v="204"/>
    <x v="2"/>
    <x v="0"/>
    <n v="201.96"/>
    <n v="7.5088999999999997"/>
    <n v="1516.4974440000001"/>
    <x v="8"/>
    <x v="5"/>
    <s v="Linie 21"/>
    <n v="5021"/>
  </r>
  <r>
    <x v="2"/>
    <x v="0"/>
    <n v="58000907"/>
    <x v="269"/>
    <d v="2021-10-12T00:00:00"/>
    <x v="3"/>
    <n v="7000128053"/>
    <n v="102"/>
    <x v="2"/>
    <x v="0"/>
    <n v="100.98"/>
    <n v="7.5054999999999996"/>
    <n v="757.90539000000001"/>
    <x v="8"/>
    <x v="5"/>
    <s v="Linie 21"/>
    <n v="5021"/>
  </r>
  <r>
    <x v="2"/>
    <x v="0"/>
    <n v="58000908"/>
    <x v="270"/>
    <d v="2021-10-12T00:00:00"/>
    <x v="3"/>
    <n v="7000128054"/>
    <n v="170"/>
    <x v="2"/>
    <x v="0"/>
    <n v="168.3"/>
    <n v="7.5054999999999996"/>
    <n v="1263.1756499999999"/>
    <x v="8"/>
    <x v="5"/>
    <s v="Linie 21"/>
    <n v="5021"/>
  </r>
  <r>
    <x v="2"/>
    <x v="0"/>
    <n v="58000918"/>
    <x v="574"/>
    <d v="2021-10-12T00:00:00"/>
    <x v="3"/>
    <n v="7000126785"/>
    <n v="3476"/>
    <x v="2"/>
    <x v="2"/>
    <n v="33369.599999999999"/>
    <n v="33.941699999999997"/>
    <n v="117981.3492"/>
    <x v="5"/>
    <x v="2"/>
    <s v="Linie 31"/>
    <n v="5031"/>
  </r>
  <r>
    <x v="2"/>
    <x v="0"/>
    <n v="58000939"/>
    <x v="921"/>
    <d v="2021-10-12T00:00:00"/>
    <x v="3"/>
    <n v="7000128062"/>
    <n v="136"/>
    <x v="2"/>
    <x v="0"/>
    <n v="134.63999999999999"/>
    <n v="7.5054999999999996"/>
    <n v="1010.54052"/>
    <x v="8"/>
    <x v="5"/>
    <s v="Linie 21"/>
    <n v="5021"/>
  </r>
  <r>
    <x v="2"/>
    <x v="0"/>
    <n v="58000945"/>
    <x v="272"/>
    <d v="2021-10-12T00:00:00"/>
    <x v="3"/>
    <n v="7000128064"/>
    <n v="34"/>
    <x v="2"/>
    <x v="0"/>
    <n v="33.659999999999997"/>
    <n v="7.5054999999999996"/>
    <n v="252.63513"/>
    <x v="8"/>
    <x v="5"/>
    <s v="Linie 21"/>
    <n v="5021"/>
  </r>
  <r>
    <x v="2"/>
    <x v="0"/>
    <n v="58000947"/>
    <x v="273"/>
    <d v="2021-10-12T00:00:00"/>
    <x v="3"/>
    <n v="7000127933"/>
    <n v="170"/>
    <x v="2"/>
    <x v="0"/>
    <n v="187"/>
    <n v="6.5768000000000004"/>
    <n v="1229.8616"/>
    <x v="8"/>
    <x v="5"/>
    <s v="Linie 20"/>
    <n v="5020"/>
  </r>
  <r>
    <x v="2"/>
    <x v="0"/>
    <n v="58000947"/>
    <x v="273"/>
    <d v="2021-10-12T00:00:00"/>
    <x v="3"/>
    <n v="7000127952"/>
    <n v="340"/>
    <x v="2"/>
    <x v="0"/>
    <n v="374"/>
    <n v="6.5768000000000004"/>
    <n v="2459.7231999999999"/>
    <x v="8"/>
    <x v="5"/>
    <s v="Linie 20"/>
    <n v="5020"/>
  </r>
  <r>
    <x v="2"/>
    <x v="0"/>
    <n v="58000960"/>
    <x v="276"/>
    <d v="2021-10-12T00:00:00"/>
    <x v="3"/>
    <n v="7000127954"/>
    <n v="136"/>
    <x v="2"/>
    <x v="0"/>
    <n v="149.6"/>
    <n v="6.5747999999999998"/>
    <n v="983.59007999999994"/>
    <x v="8"/>
    <x v="5"/>
    <s v="Linie 20"/>
    <n v="5020"/>
  </r>
  <r>
    <x v="2"/>
    <x v="0"/>
    <n v="58000971"/>
    <x v="278"/>
    <d v="2021-10-12T00:00:00"/>
    <x v="3"/>
    <n v="7000127956"/>
    <n v="168"/>
    <x v="2"/>
    <x v="0"/>
    <n v="184.8"/>
    <n v="6.6104000000000003"/>
    <n v="1221.6019200000001"/>
    <x v="8"/>
    <x v="5"/>
    <s v="Linie 20"/>
    <n v="5020"/>
  </r>
  <r>
    <x v="2"/>
    <x v="0"/>
    <n v="58000977"/>
    <x v="869"/>
    <d v="2021-10-12T00:00:00"/>
    <x v="3"/>
    <n v="7000128072"/>
    <n v="136"/>
    <x v="2"/>
    <x v="0"/>
    <n v="134.63999999999999"/>
    <n v="7.5378999999999996"/>
    <n v="1014.902856"/>
    <x v="8"/>
    <x v="5"/>
    <s v="Linie 21"/>
    <n v="5021"/>
  </r>
  <r>
    <x v="2"/>
    <x v="0"/>
    <n v="58000992"/>
    <x v="870"/>
    <d v="2021-10-12T00:00:00"/>
    <x v="3"/>
    <n v="7000128075"/>
    <n v="136"/>
    <x v="2"/>
    <x v="0"/>
    <n v="134.63999999999999"/>
    <n v="7.5073999999999996"/>
    <n v="1010.796336"/>
    <x v="8"/>
    <x v="5"/>
    <s v="Linie 21"/>
    <n v="5021"/>
  </r>
  <r>
    <x v="2"/>
    <x v="0"/>
    <n v="58000993"/>
    <x v="419"/>
    <d v="2021-10-12T00:00:00"/>
    <x v="3"/>
    <n v="7000128188"/>
    <n v="68"/>
    <x v="2"/>
    <x v="0"/>
    <n v="67.319999999999993"/>
    <n v="8.9110999999999994"/>
    <n v="599.89525200000003"/>
    <x v="8"/>
    <x v="5"/>
    <s v="Linie 23"/>
    <n v="5023"/>
  </r>
  <r>
    <x v="2"/>
    <x v="0"/>
    <n v="58000996"/>
    <x v="420"/>
    <d v="2021-10-12T00:00:00"/>
    <x v="3"/>
    <n v="7000127958"/>
    <n v="204"/>
    <x v="2"/>
    <x v="0"/>
    <n v="224.4"/>
    <n v="6.5730000000000004"/>
    <n v="1474.9811999999999"/>
    <x v="8"/>
    <x v="5"/>
    <s v="Linie 20"/>
    <n v="5020"/>
  </r>
  <r>
    <x v="2"/>
    <x v="0"/>
    <n v="58001015"/>
    <x v="280"/>
    <d v="2021-10-12T00:00:00"/>
    <x v="3"/>
    <n v="7000127964"/>
    <n v="408"/>
    <x v="2"/>
    <x v="0"/>
    <n v="448.8"/>
    <n v="6.5904999999999996"/>
    <n v="2957.8164000000002"/>
    <x v="8"/>
    <x v="5"/>
    <s v="Linie 20"/>
    <n v="5020"/>
  </r>
  <r>
    <x v="2"/>
    <x v="0"/>
    <n v="58001018"/>
    <x v="838"/>
    <d v="2021-10-12T00:00:00"/>
    <x v="3"/>
    <n v="7000128190"/>
    <n v="272"/>
    <x v="2"/>
    <x v="0"/>
    <n v="269.27999999999997"/>
    <n v="8.9067000000000007"/>
    <n v="2398.3961760000002"/>
    <x v="8"/>
    <x v="5"/>
    <s v="Linie 23"/>
    <n v="5023"/>
  </r>
  <r>
    <x v="2"/>
    <x v="0"/>
    <n v="58001035"/>
    <x v="871"/>
    <d v="2021-10-12T00:00:00"/>
    <x v="3"/>
    <n v="7000128091"/>
    <n v="136"/>
    <x v="2"/>
    <x v="0"/>
    <n v="134.63999999999999"/>
    <n v="7.5137999999999998"/>
    <n v="1011.658032"/>
    <x v="8"/>
    <x v="5"/>
    <s v="Linie 21"/>
    <n v="5021"/>
  </r>
  <r>
    <x v="2"/>
    <x v="0"/>
    <n v="58001039"/>
    <x v="882"/>
    <d v="2021-10-12T00:00:00"/>
    <x v="3"/>
    <n v="7000128093"/>
    <n v="102"/>
    <x v="2"/>
    <x v="0"/>
    <n v="102"/>
    <n v="7.4294000000000002"/>
    <n v="757.79880000000003"/>
    <x v="8"/>
    <x v="5"/>
    <s v="Linie 21"/>
    <n v="5021"/>
  </r>
  <r>
    <x v="2"/>
    <x v="0"/>
    <n v="58001058"/>
    <x v="389"/>
    <d v="2021-10-12T00:00:00"/>
    <x v="3"/>
    <n v="7000124688"/>
    <n v="2220"/>
    <x v="2"/>
    <x v="2"/>
    <n v="21312"/>
    <n v="34.1492"/>
    <n v="75811.224000000002"/>
    <x v="5"/>
    <x v="2"/>
    <s v="Linie 30"/>
    <n v="5030"/>
  </r>
  <r>
    <x v="2"/>
    <x v="0"/>
    <n v="58001070"/>
    <x v="112"/>
    <d v="2021-10-12T00:00:00"/>
    <x v="3"/>
    <n v="7000123659"/>
    <n v="510"/>
    <x v="2"/>
    <x v="0"/>
    <n v="688.5"/>
    <n v="6.5937000000000001"/>
    <n v="4539.7624500000002"/>
    <x v="4"/>
    <x v="1"/>
    <s v="Linie 36"/>
    <n v="5036"/>
  </r>
  <r>
    <x v="2"/>
    <x v="0"/>
    <n v="58001092"/>
    <x v="883"/>
    <d v="2021-10-12T00:00:00"/>
    <x v="3"/>
    <n v="7000128102"/>
    <n v="204"/>
    <x v="2"/>
    <x v="0"/>
    <n v="201.96"/>
    <n v="7.5015999999999998"/>
    <n v="1515.023136"/>
    <x v="8"/>
    <x v="5"/>
    <s v="Linie 21"/>
    <n v="5021"/>
  </r>
  <r>
    <x v="2"/>
    <x v="0"/>
    <n v="58001096"/>
    <x v="841"/>
    <d v="2021-10-12T00:00:00"/>
    <x v="3"/>
    <n v="7000128192"/>
    <n v="136"/>
    <x v="2"/>
    <x v="0"/>
    <n v="130.56"/>
    <n v="9.1835000000000004"/>
    <n v="1198.99776"/>
    <x v="8"/>
    <x v="5"/>
    <s v="Linie 23"/>
    <n v="5023"/>
  </r>
  <r>
    <x v="2"/>
    <x v="0"/>
    <n v="58001114"/>
    <x v="285"/>
    <d v="2021-10-12T00:00:00"/>
    <x v="3"/>
    <n v="7000128112"/>
    <n v="68"/>
    <x v="2"/>
    <x v="0"/>
    <n v="67.319999999999993"/>
    <n v="7.5045000000000002"/>
    <n v="505.20294000000001"/>
    <x v="8"/>
    <x v="5"/>
    <s v="Linie 21"/>
    <n v="5021"/>
  </r>
  <r>
    <x v="2"/>
    <x v="0"/>
    <n v="58001121"/>
    <x v="438"/>
    <d v="2021-10-12T00:00:00"/>
    <x v="3"/>
    <n v="7000127968"/>
    <n v="68"/>
    <x v="2"/>
    <x v="0"/>
    <n v="74.8"/>
    <n v="6.5814000000000004"/>
    <n v="492.28872000000001"/>
    <x v="8"/>
    <x v="5"/>
    <s v="Linie 20"/>
    <n v="5020"/>
  </r>
  <r>
    <x v="2"/>
    <x v="0"/>
    <n v="58001122"/>
    <x v="1070"/>
    <d v="2021-10-12T00:00:00"/>
    <x v="3"/>
    <n v="7000127969"/>
    <n v="68"/>
    <x v="2"/>
    <x v="0"/>
    <n v="68"/>
    <n v="11.082100000000001"/>
    <n v="753.58280000000002"/>
    <x v="8"/>
    <x v="5"/>
    <s v="Linie 20"/>
    <n v="5020"/>
  </r>
  <r>
    <x v="2"/>
    <x v="0"/>
    <n v="59500004"/>
    <x v="976"/>
    <d v="2021-10-12T00:00:00"/>
    <x v="3"/>
    <n v="7000127684"/>
    <n v="822.63"/>
    <x v="0"/>
    <x v="0"/>
    <n v="822.63"/>
    <n v="2.0911"/>
    <n v="1720.201593"/>
    <x v="3"/>
    <x v="1"/>
    <s v="Espera"/>
    <n v="5901"/>
  </r>
  <r>
    <x v="2"/>
    <x v="0"/>
    <m/>
    <x v="119"/>
    <d v="2021-10-12T00:00:00"/>
    <x v="3"/>
    <n v="7000127801"/>
    <n v="0"/>
    <x v="3"/>
    <x v="3"/>
    <n v="0"/>
    <n v="0"/>
    <n v="0"/>
    <x v="1"/>
    <x v="0"/>
    <s v="Füller unter M1"/>
    <n v="3010"/>
  </r>
  <r>
    <x v="2"/>
    <x v="0"/>
    <m/>
    <x v="120"/>
    <d v="2021-10-12T00:00:00"/>
    <x v="3"/>
    <n v="7000126054"/>
    <n v="0"/>
    <x v="3"/>
    <x v="3"/>
    <n v="0"/>
    <n v="0"/>
    <n v="0"/>
    <x v="0"/>
    <x v="0"/>
    <s v="Große Schneidemaschine Lachnit"/>
    <n v="1100"/>
  </r>
  <r>
    <x v="2"/>
    <x v="0"/>
    <m/>
    <x v="121"/>
    <d v="2021-10-12T00:00:00"/>
    <x v="3"/>
    <n v="7000127586"/>
    <n v="0"/>
    <x v="3"/>
    <x v="3"/>
    <n v="0"/>
    <n v="0"/>
    <n v="0"/>
    <x v="0"/>
    <x v="0"/>
    <s v="Kleine Schneidemaschine Käseteiler"/>
    <n v="1200"/>
  </r>
  <r>
    <x v="2"/>
    <x v="0"/>
    <m/>
    <x v="123"/>
    <d v="2021-10-12T00:00:00"/>
    <x v="3"/>
    <n v="7000127825"/>
    <n v="0"/>
    <x v="3"/>
    <x v="3"/>
    <n v="0"/>
    <n v="0"/>
    <n v="0"/>
    <x v="2"/>
    <x v="0"/>
    <s v="Thrun 2"/>
    <n v="2030"/>
  </r>
  <r>
    <x v="2"/>
    <x v="0"/>
    <m/>
    <x v="124"/>
    <d v="2021-10-12T00:00:00"/>
    <x v="3"/>
    <n v="7000127802"/>
    <n v="0"/>
    <x v="3"/>
    <x v="3"/>
    <n v="0"/>
    <n v="0"/>
    <n v="0"/>
    <x v="2"/>
    <x v="0"/>
    <s v="Mischer 1"/>
    <n v="2040"/>
  </r>
  <r>
    <x v="2"/>
    <x v="0"/>
    <m/>
    <x v="125"/>
    <d v="2021-10-12T00:00:00"/>
    <x v="3"/>
    <n v="7000127819"/>
    <n v="0"/>
    <x v="3"/>
    <x v="3"/>
    <n v="0"/>
    <n v="0"/>
    <n v="0"/>
    <x v="2"/>
    <x v="0"/>
    <s v="Mischer 2"/>
    <n v="2050"/>
  </r>
  <r>
    <x v="2"/>
    <x v="0"/>
    <m/>
    <x v="126"/>
    <d v="2021-10-12T00:00:00"/>
    <x v="3"/>
    <n v="7000127639"/>
    <n v="0"/>
    <x v="3"/>
    <x v="3"/>
    <n v="0"/>
    <n v="0"/>
    <n v="0"/>
    <x v="2"/>
    <x v="0"/>
    <s v="Stephan UMSK 130"/>
    <n v="2100"/>
  </r>
  <r>
    <x v="2"/>
    <x v="0"/>
    <m/>
    <x v="127"/>
    <d v="2021-10-12T00:00:00"/>
    <x v="3"/>
    <n v="7000127807"/>
    <n v="0"/>
    <x v="3"/>
    <x v="3"/>
    <n v="0"/>
    <n v="0"/>
    <n v="0"/>
    <x v="1"/>
    <x v="0"/>
    <s v="Füller unter M1"/>
    <n v="3010"/>
  </r>
  <r>
    <x v="2"/>
    <x v="0"/>
    <m/>
    <x v="128"/>
    <d v="2021-10-12T00:00:00"/>
    <x v="3"/>
    <n v="7000127813"/>
    <n v="0"/>
    <x v="3"/>
    <x v="3"/>
    <n v="0"/>
    <n v="0"/>
    <n v="0"/>
    <x v="1"/>
    <x v="0"/>
    <s v="Füller unter M2"/>
    <n v="3020"/>
  </r>
  <r>
    <x v="2"/>
    <x v="0"/>
    <m/>
    <x v="129"/>
    <d v="2021-10-12T00:00:00"/>
    <x v="3"/>
    <n v="7000127693"/>
    <n v="0"/>
    <x v="3"/>
    <x v="3"/>
    <n v="0"/>
    <n v="0"/>
    <n v="0"/>
    <x v="1"/>
    <x v="0"/>
    <s v="Füller unter Thrun 2"/>
    <n v="3030"/>
  </r>
  <r>
    <x v="2"/>
    <x v="0"/>
    <m/>
    <x v="131"/>
    <d v="2021-10-12T00:00:00"/>
    <x v="3"/>
    <n v="7000127382"/>
    <n v="0"/>
    <x v="3"/>
    <x v="3"/>
    <n v="0"/>
    <n v="0"/>
    <n v="0"/>
    <x v="2"/>
    <x v="0"/>
    <s v="Füller unter UMSK 130"/>
    <n v="3100"/>
  </r>
  <r>
    <x v="2"/>
    <x v="0"/>
    <m/>
    <x v="290"/>
    <d v="2021-10-12T00:00:00"/>
    <x v="3"/>
    <n v="7000127411"/>
    <n v="0"/>
    <x v="3"/>
    <x v="3"/>
    <n v="0"/>
    <n v="0"/>
    <n v="0"/>
    <x v="3"/>
    <x v="1"/>
    <s v="Linie 1"/>
    <n v="5001"/>
  </r>
  <r>
    <x v="2"/>
    <x v="0"/>
    <m/>
    <x v="132"/>
    <d v="2021-10-12T00:00:00"/>
    <x v="3"/>
    <n v="7000127682"/>
    <n v="0"/>
    <x v="3"/>
    <x v="3"/>
    <n v="0"/>
    <n v="0"/>
    <n v="0"/>
    <x v="8"/>
    <x v="5"/>
    <s v="Linie 20"/>
    <n v="5020"/>
  </r>
  <r>
    <x v="2"/>
    <x v="0"/>
    <m/>
    <x v="132"/>
    <d v="2021-10-12T00:00:00"/>
    <x v="3"/>
    <n v="7000127970"/>
    <n v="0"/>
    <x v="3"/>
    <x v="3"/>
    <n v="0"/>
    <n v="0"/>
    <n v="0"/>
    <x v="8"/>
    <x v="5"/>
    <s v="Linie 20"/>
    <n v="5020"/>
  </r>
  <r>
    <x v="2"/>
    <x v="0"/>
    <m/>
    <x v="133"/>
    <d v="2021-10-12T00:00:00"/>
    <x v="3"/>
    <n v="7000128124"/>
    <n v="0"/>
    <x v="3"/>
    <x v="3"/>
    <n v="0"/>
    <n v="0"/>
    <n v="0"/>
    <x v="8"/>
    <x v="5"/>
    <s v="Linie 21"/>
    <n v="5021"/>
  </r>
  <r>
    <x v="2"/>
    <x v="0"/>
    <m/>
    <x v="133"/>
    <d v="2021-10-12T00:00:00"/>
    <x v="3"/>
    <n v="7000128125"/>
    <n v="0"/>
    <x v="3"/>
    <x v="3"/>
    <n v="0"/>
    <n v="0"/>
    <n v="0"/>
    <x v="8"/>
    <x v="5"/>
    <s v="Linie 21"/>
    <n v="5021"/>
  </r>
  <r>
    <x v="2"/>
    <x v="0"/>
    <m/>
    <x v="135"/>
    <d v="2021-10-12T00:00:00"/>
    <x v="3"/>
    <n v="7000128201"/>
    <n v="0.01"/>
    <x v="1"/>
    <x v="1"/>
    <n v="0"/>
    <n v="0"/>
    <n v="0"/>
    <x v="8"/>
    <x v="5"/>
    <s v="Linie 23"/>
    <n v="5023"/>
  </r>
  <r>
    <x v="2"/>
    <x v="0"/>
    <m/>
    <x v="589"/>
    <d v="2021-10-12T00:00:00"/>
    <x v="3"/>
    <n v="7000128032"/>
    <n v="0"/>
    <x v="3"/>
    <x v="3"/>
    <n v="0"/>
    <n v="0"/>
    <n v="0"/>
    <x v="8"/>
    <x v="5"/>
    <s v="Linie 29"/>
    <n v="5029"/>
  </r>
  <r>
    <x v="2"/>
    <x v="0"/>
    <m/>
    <x v="136"/>
    <d v="2021-10-12T00:00:00"/>
    <x v="3"/>
    <n v="7000127803"/>
    <n v="0"/>
    <x v="3"/>
    <x v="3"/>
    <n v="0"/>
    <n v="0"/>
    <n v="0"/>
    <x v="2"/>
    <x v="0"/>
    <s v="Mischer 1"/>
    <n v="2040"/>
  </r>
  <r>
    <x v="2"/>
    <x v="0"/>
    <m/>
    <x v="1083"/>
    <d v="2021-10-12T00:00:00"/>
    <x v="3"/>
    <n v="7000127637"/>
    <n v="0"/>
    <x v="3"/>
    <x v="3"/>
    <n v="0"/>
    <n v="0"/>
    <n v="0"/>
    <x v="2"/>
    <x v="0"/>
    <s v="Stephan UMSK 130"/>
    <n v="2100"/>
  </r>
  <r>
    <x v="2"/>
    <x v="0"/>
    <m/>
    <x v="1084"/>
    <d v="2021-10-12T00:00:00"/>
    <x v="3"/>
    <n v="7000127570"/>
    <n v="0"/>
    <x v="3"/>
    <x v="3"/>
    <n v="0"/>
    <n v="0"/>
    <n v="0"/>
    <x v="2"/>
    <x v="0"/>
    <s v="Füller unter UMSK 130"/>
    <n v="3100"/>
  </r>
  <r>
    <x v="2"/>
    <x v="0"/>
    <m/>
    <x v="454"/>
    <d v="2021-10-12T00:00:00"/>
    <x v="3"/>
    <n v="7000128203"/>
    <n v="0"/>
    <x v="3"/>
    <x v="3"/>
    <n v="0"/>
    <n v="0"/>
    <n v="0"/>
    <x v="8"/>
    <x v="5"/>
    <s v="Linie 23"/>
    <n v="5023"/>
  </r>
  <r>
    <x v="2"/>
    <x v="0"/>
    <m/>
    <x v="137"/>
    <d v="2021-10-12T00:00:00"/>
    <x v="3"/>
    <n v="7000123682"/>
    <n v="0"/>
    <x v="3"/>
    <x v="3"/>
    <n v="0"/>
    <n v="0"/>
    <n v="0"/>
    <x v="4"/>
    <x v="1"/>
    <s v="Linie 36"/>
    <n v="5036"/>
  </r>
  <r>
    <x v="2"/>
    <x v="0"/>
    <m/>
    <x v="662"/>
    <d v="2021-10-12T00:00:00"/>
    <x v="3"/>
    <n v="7000126795"/>
    <n v="0"/>
    <x v="3"/>
    <x v="3"/>
    <n v="0"/>
    <n v="0"/>
    <n v="0"/>
    <x v="5"/>
    <x v="2"/>
    <s v="Linie 31"/>
    <n v="5031"/>
  </r>
  <r>
    <x v="2"/>
    <x v="0"/>
    <n v="23500014"/>
    <x v="295"/>
    <d v="2021-10-13T00:00:00"/>
    <x v="3"/>
    <n v="7000127577"/>
    <n v="1321"/>
    <x v="0"/>
    <x v="0"/>
    <n v="1321"/>
    <n v="4.2297000000000002"/>
    <n v="5587.4336999999996"/>
    <x v="0"/>
    <x v="0"/>
    <s v="Kleine Schneidemaschine Käseteiler"/>
    <n v="1200"/>
  </r>
  <r>
    <x v="2"/>
    <x v="0"/>
    <n v="23500015"/>
    <x v="296"/>
    <d v="2021-10-13T00:00:00"/>
    <x v="3"/>
    <n v="7000127578"/>
    <n v="2242"/>
    <x v="0"/>
    <x v="0"/>
    <n v="2242"/>
    <n v="4.2279999999999998"/>
    <n v="9479.1759999999995"/>
    <x v="0"/>
    <x v="0"/>
    <s v="Kleine Schneidemaschine Käseteiler"/>
    <n v="1200"/>
  </r>
  <r>
    <x v="2"/>
    <x v="0"/>
    <n v="23500029"/>
    <x v="297"/>
    <d v="2021-10-13T00:00:00"/>
    <x v="3"/>
    <n v="7000127579"/>
    <n v="903"/>
    <x v="0"/>
    <x v="0"/>
    <n v="903"/>
    <n v="4.3174000000000001"/>
    <n v="3898.6122"/>
    <x v="0"/>
    <x v="0"/>
    <s v="Kleine Schneidemaschine Käseteiler"/>
    <n v="1200"/>
  </r>
  <r>
    <x v="2"/>
    <x v="0"/>
    <n v="23500034"/>
    <x v="298"/>
    <d v="2021-10-13T00:00:00"/>
    <x v="3"/>
    <n v="7000127580"/>
    <n v="2971"/>
    <x v="0"/>
    <x v="0"/>
    <n v="2971"/>
    <n v="3.6745999999999999"/>
    <n v="10917.2366"/>
    <x v="0"/>
    <x v="0"/>
    <s v="Kleine Schneidemaschine Käseteiler"/>
    <n v="1200"/>
  </r>
  <r>
    <x v="2"/>
    <x v="0"/>
    <n v="23500083"/>
    <x v="0"/>
    <d v="2021-10-13T00:00:00"/>
    <x v="3"/>
    <n v="7000128210"/>
    <n v="15126"/>
    <x v="0"/>
    <x v="0"/>
    <n v="15126"/>
    <n v="3.9175"/>
    <n v="59256.105000000003"/>
    <x v="0"/>
    <x v="0"/>
    <s v="Rohware aus-/umpacken, vorbereiten"/>
    <n v="1300"/>
  </r>
  <r>
    <x v="2"/>
    <x v="0"/>
    <n v="23500108"/>
    <x v="299"/>
    <d v="2021-10-13T00:00:00"/>
    <x v="3"/>
    <n v="7000127583"/>
    <n v="527"/>
    <x v="0"/>
    <x v="0"/>
    <n v="527"/>
    <n v="3.9422999999999999"/>
    <n v="2077.5920999999998"/>
    <x v="0"/>
    <x v="0"/>
    <s v="Große Schneidemaschine Lachnit"/>
    <n v="1100"/>
  </r>
  <r>
    <x v="2"/>
    <x v="0"/>
    <n v="23500285"/>
    <x v="537"/>
    <d v="2021-10-13T00:00:00"/>
    <x v="3"/>
    <n v="7000128307"/>
    <n v="117"/>
    <x v="0"/>
    <x v="0"/>
    <n v="117"/>
    <n v="4.2819000000000003"/>
    <n v="500.98230000000001"/>
    <x v="0"/>
    <x v="0"/>
    <s v="Wolf Zutatenvorbereitung"/>
    <n v="1430"/>
  </r>
  <r>
    <x v="2"/>
    <x v="0"/>
    <n v="23500290"/>
    <x v="2"/>
    <d v="2021-10-13T00:00:00"/>
    <x v="3"/>
    <n v="7000128308"/>
    <n v="86"/>
    <x v="0"/>
    <x v="0"/>
    <n v="86"/>
    <n v="2.8834"/>
    <n v="247.97239999999999"/>
    <x v="0"/>
    <x v="0"/>
    <s v="Wolf Zutatenvorbereitung"/>
    <n v="1430"/>
  </r>
  <r>
    <x v="2"/>
    <x v="0"/>
    <n v="23500291"/>
    <x v="3"/>
    <d v="2021-10-13T00:00:00"/>
    <x v="3"/>
    <n v="7000128309"/>
    <n v="48"/>
    <x v="0"/>
    <x v="0"/>
    <n v="48"/>
    <n v="1.9869000000000001"/>
    <n v="95.371200000000002"/>
    <x v="0"/>
    <x v="0"/>
    <s v="Wolf Zutatenvorbereitung"/>
    <n v="1430"/>
  </r>
  <r>
    <x v="2"/>
    <x v="0"/>
    <n v="23500292"/>
    <x v="144"/>
    <d v="2021-10-13T00:00:00"/>
    <x v="3"/>
    <n v="7000128507"/>
    <n v="1099"/>
    <x v="0"/>
    <x v="0"/>
    <n v="1099"/>
    <n v="5.5862999999999996"/>
    <n v="6139.3437000000004"/>
    <x v="0"/>
    <x v="0"/>
    <s v="Holac Zutatenvorbereitung"/>
    <n v="1410"/>
  </r>
  <r>
    <x v="2"/>
    <x v="0"/>
    <n v="23500294"/>
    <x v="300"/>
    <d v="2021-10-13T00:00:00"/>
    <x v="3"/>
    <n v="7000128216"/>
    <n v="84"/>
    <x v="1"/>
    <x v="1"/>
    <n v="0"/>
    <n v="0.97399999999999998"/>
    <n v="81.816000000000003"/>
    <x v="0"/>
    <x v="0"/>
    <s v="Schmelze Zutatenvorb."/>
    <n v="1400"/>
  </r>
  <r>
    <x v="2"/>
    <x v="0"/>
    <n v="23500306"/>
    <x v="5"/>
    <d v="2021-10-13T00:00:00"/>
    <x v="3"/>
    <n v="7000128310"/>
    <n v="45"/>
    <x v="0"/>
    <x v="0"/>
    <n v="45"/>
    <n v="2.0354000000000001"/>
    <n v="91.593000000000004"/>
    <x v="0"/>
    <x v="0"/>
    <s v="Wolf Zutatenvorbereitung"/>
    <n v="1430"/>
  </r>
  <r>
    <x v="2"/>
    <x v="0"/>
    <n v="23500307"/>
    <x v="6"/>
    <d v="2021-10-13T00:00:00"/>
    <x v="3"/>
    <n v="7000128312"/>
    <n v="100"/>
    <x v="0"/>
    <x v="0"/>
    <n v="100"/>
    <n v="2.9201000000000001"/>
    <n v="292.01"/>
    <x v="0"/>
    <x v="0"/>
    <s v="Wolf Zutatenvorbereitung"/>
    <n v="1430"/>
  </r>
  <r>
    <x v="2"/>
    <x v="0"/>
    <n v="23500358"/>
    <x v="145"/>
    <d v="2021-10-13T00:00:00"/>
    <x v="3"/>
    <n v="7000128350"/>
    <n v="62"/>
    <x v="0"/>
    <x v="0"/>
    <n v="62"/>
    <n v="1.1600999999999999"/>
    <n v="71.926199999999994"/>
    <x v="0"/>
    <x v="0"/>
    <s v="Schälen"/>
    <n v="5903"/>
  </r>
  <r>
    <x v="2"/>
    <x v="0"/>
    <n v="23500369"/>
    <x v="146"/>
    <d v="2021-10-13T00:00:00"/>
    <x v="3"/>
    <n v="7000128451"/>
    <n v="77"/>
    <x v="0"/>
    <x v="0"/>
    <n v="77"/>
    <n v="1.1600999999999999"/>
    <n v="89.327699999999993"/>
    <x v="0"/>
    <x v="0"/>
    <s v="Schälen"/>
    <n v="5903"/>
  </r>
  <r>
    <x v="2"/>
    <x v="0"/>
    <n v="23500434"/>
    <x v="1016"/>
    <d v="2021-10-13T00:00:00"/>
    <x v="3"/>
    <n v="7000125507"/>
    <n v="6367"/>
    <x v="1"/>
    <x v="1"/>
    <n v="955.05"/>
    <n v="1.8143"/>
    <n v="11551.6481"/>
    <x v="4"/>
    <x v="1"/>
    <s v="Linie 18"/>
    <n v="5018"/>
  </r>
  <r>
    <x v="2"/>
    <x v="0"/>
    <n v="23500435"/>
    <x v="980"/>
    <d v="2021-10-13T00:00:00"/>
    <x v="3"/>
    <n v="7000128311"/>
    <n v="744"/>
    <x v="1"/>
    <x v="1"/>
    <n v="102.672"/>
    <n v="0.70040000000000002"/>
    <n v="521.09760000000006"/>
    <x v="4"/>
    <x v="1"/>
    <s v="Linie 18"/>
    <n v="5018"/>
  </r>
  <r>
    <x v="2"/>
    <x v="0"/>
    <n v="23500524"/>
    <x v="301"/>
    <d v="2021-10-13T00:00:00"/>
    <x v="3"/>
    <n v="7000127339"/>
    <n v="733"/>
    <x v="0"/>
    <x v="0"/>
    <n v="733"/>
    <n v="4.3518999999999997"/>
    <n v="3189.9427000000001"/>
    <x v="0"/>
    <x v="0"/>
    <s v="Große Schneidemaschine Lachnit"/>
    <n v="1100"/>
  </r>
  <r>
    <x v="2"/>
    <x v="0"/>
    <n v="29600001"/>
    <x v="604"/>
    <d v="2021-10-13T00:00:00"/>
    <x v="3"/>
    <n v="7000128208"/>
    <n v="5154"/>
    <x v="0"/>
    <x v="0"/>
    <n v="5154"/>
    <n v="2"/>
    <n v="10308"/>
    <x v="0"/>
    <x v="0"/>
    <s v="Rohware aus-/umpacken, vorbereiten"/>
    <n v="1300"/>
  </r>
  <r>
    <x v="2"/>
    <x v="0"/>
    <n v="29600003"/>
    <x v="150"/>
    <d v="2021-10-13T00:00:00"/>
    <x v="3"/>
    <n v="7000128538"/>
    <n v="684"/>
    <x v="0"/>
    <x v="0"/>
    <n v="684"/>
    <n v="2.0516999999999999"/>
    <n v="1403.3628000000001"/>
    <x v="0"/>
    <x v="0"/>
    <s v="Rohware aus-/umpacken, vorbereiten"/>
    <n v="1300"/>
  </r>
  <r>
    <x v="2"/>
    <x v="0"/>
    <n v="29600004"/>
    <x v="302"/>
    <d v="2021-10-13T00:00:00"/>
    <x v="3"/>
    <n v="7000128733"/>
    <n v="2383"/>
    <x v="0"/>
    <x v="0"/>
    <n v="2383"/>
    <n v="2.0175999999999998"/>
    <n v="4807.9408000000003"/>
    <x v="0"/>
    <x v="0"/>
    <s v="Rohware aus-/umpacken, vorbereiten"/>
    <n v="1300"/>
  </r>
  <r>
    <x v="2"/>
    <x v="0"/>
    <n v="29600019"/>
    <x v="464"/>
    <d v="2021-10-13T00:00:00"/>
    <x v="3"/>
    <n v="7000128540"/>
    <n v="36"/>
    <x v="0"/>
    <x v="0"/>
    <n v="36"/>
    <n v="0.98929999999999996"/>
    <n v="35.614800000000002"/>
    <x v="0"/>
    <x v="0"/>
    <s v="Rohware aus-/umpacken, vorbereiten"/>
    <n v="1300"/>
  </r>
  <r>
    <x v="2"/>
    <x v="0"/>
    <n v="29600020"/>
    <x v="465"/>
    <d v="2021-10-13T00:00:00"/>
    <x v="3"/>
    <n v="7000128541"/>
    <n v="370"/>
    <x v="0"/>
    <x v="0"/>
    <n v="370"/>
    <n v="1.5863"/>
    <n v="586.93100000000004"/>
    <x v="0"/>
    <x v="0"/>
    <s v="Rohware aus-/umpacken, vorbereiten"/>
    <n v="1300"/>
  </r>
  <r>
    <x v="2"/>
    <x v="0"/>
    <n v="29600023"/>
    <x v="466"/>
    <d v="2021-10-13T00:00:00"/>
    <x v="3"/>
    <n v="7000128542"/>
    <n v="269"/>
    <x v="0"/>
    <x v="0"/>
    <n v="269"/>
    <n v="0.98"/>
    <n v="263.62"/>
    <x v="0"/>
    <x v="0"/>
    <s v="Rohware aus-/umpacken, vorbereiten"/>
    <n v="1300"/>
  </r>
  <r>
    <x v="2"/>
    <x v="0"/>
    <n v="31000142"/>
    <x v="538"/>
    <d v="2021-10-13T00:00:00"/>
    <x v="3"/>
    <n v="7000128218"/>
    <n v="418"/>
    <x v="1"/>
    <x v="1"/>
    <n v="1755.6"/>
    <n v="12.0174"/>
    <n v="5023.2731999999996"/>
    <x v="1"/>
    <x v="0"/>
    <s v="Füller unter Thrun 2"/>
    <n v="3030"/>
  </r>
  <r>
    <x v="2"/>
    <x v="0"/>
    <n v="31000150"/>
    <x v="890"/>
    <d v="2021-10-13T00:00:00"/>
    <x v="3"/>
    <n v="7000128217"/>
    <n v="177"/>
    <x v="1"/>
    <x v="1"/>
    <n v="1770"/>
    <n v="27.45"/>
    <n v="4858.6499999999996"/>
    <x v="1"/>
    <x v="0"/>
    <s v="Füller unter Thrun 2"/>
    <n v="3030"/>
  </r>
  <r>
    <x v="2"/>
    <x v="0"/>
    <n v="31000169"/>
    <x v="158"/>
    <d v="2021-10-13T00:00:00"/>
    <x v="3"/>
    <n v="7000128215"/>
    <n v="1398"/>
    <x v="1"/>
    <x v="1"/>
    <n v="2698.14"/>
    <n v="5.9943999999999997"/>
    <n v="8380.1712000000007"/>
    <x v="1"/>
    <x v="0"/>
    <s v="Füller unter Thrun 2"/>
    <n v="3030"/>
  </r>
  <r>
    <x v="2"/>
    <x v="0"/>
    <n v="31000224"/>
    <x v="1120"/>
    <d v="2021-10-13T00:00:00"/>
    <x v="3"/>
    <n v="7000127901"/>
    <n v="107"/>
    <x v="1"/>
    <x v="1"/>
    <n v="1070"/>
    <n v="24.102399999999999"/>
    <n v="2578.9567999999999"/>
    <x v="1"/>
    <x v="0"/>
    <s v="Füller unter Thrun 2"/>
    <n v="3030"/>
  </r>
  <r>
    <x v="2"/>
    <x v="0"/>
    <n v="31000227"/>
    <x v="843"/>
    <d v="2021-10-13T00:00:00"/>
    <x v="3"/>
    <n v="7000127855"/>
    <n v="472"/>
    <x v="1"/>
    <x v="0"/>
    <n v="8448.7999999999993"/>
    <n v="2.6059000000000001"/>
    <n v="22016.727920000001"/>
    <x v="1"/>
    <x v="0"/>
    <s v="Füller unter M1"/>
    <n v="3010"/>
  </r>
  <r>
    <x v="2"/>
    <x v="0"/>
    <n v="32000029"/>
    <x v="541"/>
    <d v="2021-10-13T00:00:00"/>
    <x v="3"/>
    <n v="7000128298"/>
    <n v="322"/>
    <x v="1"/>
    <x v="1"/>
    <n v="2157.4"/>
    <n v="19.2867"/>
    <n v="6210.3173999999999"/>
    <x v="1"/>
    <x v="0"/>
    <s v="Füller unter M1"/>
    <n v="3010"/>
  </r>
  <r>
    <x v="2"/>
    <x v="0"/>
    <n v="32000037"/>
    <x v="469"/>
    <d v="2021-10-13T00:00:00"/>
    <x v="3"/>
    <n v="7000128299"/>
    <n v="599"/>
    <x v="1"/>
    <x v="1"/>
    <n v="5031.6000000000004"/>
    <n v="24.093499999999999"/>
    <n v="14432.0065"/>
    <x v="1"/>
    <x v="0"/>
    <s v="Füller unter M1"/>
    <n v="3010"/>
  </r>
  <r>
    <x v="2"/>
    <x v="0"/>
    <n v="32000049"/>
    <x v="16"/>
    <d v="2021-10-13T00:00:00"/>
    <x v="3"/>
    <n v="7000127892"/>
    <n v="994"/>
    <x v="1"/>
    <x v="1"/>
    <n v="7156.8"/>
    <n v="19.3871"/>
    <n v="19270.777399999999"/>
    <x v="1"/>
    <x v="0"/>
    <s v="Füller unter M2"/>
    <n v="3020"/>
  </r>
  <r>
    <x v="2"/>
    <x v="0"/>
    <n v="32000061"/>
    <x v="310"/>
    <d v="2021-10-13T00:00:00"/>
    <x v="3"/>
    <n v="7000127893"/>
    <n v="180"/>
    <x v="1"/>
    <x v="1"/>
    <n v="1296"/>
    <n v="20.820399999999999"/>
    <n v="3747.672"/>
    <x v="1"/>
    <x v="0"/>
    <s v="Füller unter M2"/>
    <n v="3020"/>
  </r>
  <r>
    <x v="2"/>
    <x v="0"/>
    <n v="32000066"/>
    <x v="17"/>
    <d v="2021-10-13T00:00:00"/>
    <x v="3"/>
    <n v="7000127894"/>
    <n v="382"/>
    <x v="1"/>
    <x v="1"/>
    <n v="3552.6"/>
    <n v="25.763100000000001"/>
    <n v="9841.5041999999994"/>
    <x v="1"/>
    <x v="0"/>
    <s v="Füller unter M2"/>
    <n v="3020"/>
  </r>
  <r>
    <x v="2"/>
    <x v="0"/>
    <n v="32000086"/>
    <x v="674"/>
    <d v="2021-10-13T00:00:00"/>
    <x v="3"/>
    <n v="7000128267"/>
    <n v="1344"/>
    <x v="0"/>
    <x v="0"/>
    <n v="1344"/>
    <n v="4.1685999999999996"/>
    <n v="5602.5983999999999"/>
    <x v="0"/>
    <x v="0"/>
    <s v="Große Schneidemaschine Lachnit"/>
    <n v="1100"/>
  </r>
  <r>
    <x v="2"/>
    <x v="0"/>
    <n v="32000107"/>
    <x v="772"/>
    <d v="2021-10-13T00:00:00"/>
    <x v="3"/>
    <n v="7000127895"/>
    <n v="531"/>
    <x v="1"/>
    <x v="1"/>
    <n v="3823.2"/>
    <n v="20.6584"/>
    <n v="10969.6104"/>
    <x v="1"/>
    <x v="0"/>
    <s v="Füller unter M2"/>
    <n v="3020"/>
  </r>
  <r>
    <x v="2"/>
    <x v="0"/>
    <n v="35000168"/>
    <x v="471"/>
    <d v="2021-10-13T00:00:00"/>
    <x v="3"/>
    <n v="7000128303"/>
    <n v="7200"/>
    <x v="0"/>
    <x v="0"/>
    <n v="7200"/>
    <n v="2.7238000000000002"/>
    <n v="19611.36"/>
    <x v="2"/>
    <x v="0"/>
    <s v="Mischer 1"/>
    <n v="2040"/>
  </r>
  <r>
    <x v="2"/>
    <x v="0"/>
    <n v="35000168"/>
    <x v="471"/>
    <d v="2021-10-13T00:00:00"/>
    <x v="3"/>
    <n v="7000128303"/>
    <n v="7200"/>
    <x v="0"/>
    <x v="0"/>
    <n v="7200"/>
    <n v="2.7238000000000002"/>
    <n v="19611.36"/>
    <x v="2"/>
    <x v="0"/>
    <s v="Wolf M1"/>
    <n v="2070"/>
  </r>
  <r>
    <x v="2"/>
    <x v="0"/>
    <n v="35000176"/>
    <x v="25"/>
    <d v="2021-10-13T00:00:00"/>
    <x v="3"/>
    <n v="7000128290"/>
    <n v="3300"/>
    <x v="0"/>
    <x v="0"/>
    <n v="3300"/>
    <n v="2.6271"/>
    <n v="8669.43"/>
    <x v="2"/>
    <x v="0"/>
    <s v="Mischer 2"/>
    <n v="2050"/>
  </r>
  <r>
    <x v="2"/>
    <x v="0"/>
    <n v="35000176"/>
    <x v="25"/>
    <d v="2021-10-13T00:00:00"/>
    <x v="3"/>
    <n v="7000128290"/>
    <n v="3300"/>
    <x v="0"/>
    <x v="0"/>
    <n v="3300"/>
    <n v="2.6271"/>
    <n v="8669.43"/>
    <x v="2"/>
    <x v="0"/>
    <s v="Wolf M2"/>
    <n v="2080"/>
  </r>
  <r>
    <x v="2"/>
    <x v="0"/>
    <n v="35000177"/>
    <x v="313"/>
    <d v="2021-10-13T00:00:00"/>
    <x v="3"/>
    <n v="7000128291"/>
    <n v="1200"/>
    <x v="0"/>
    <x v="0"/>
    <n v="1200"/>
    <n v="2.7452000000000001"/>
    <n v="3294.24"/>
    <x v="2"/>
    <x v="0"/>
    <s v="Mischer 2"/>
    <n v="2050"/>
  </r>
  <r>
    <x v="2"/>
    <x v="0"/>
    <n v="35000177"/>
    <x v="313"/>
    <d v="2021-10-13T00:00:00"/>
    <x v="3"/>
    <n v="7000128291"/>
    <n v="1200"/>
    <x v="0"/>
    <x v="0"/>
    <n v="1200"/>
    <n v="2.7452000000000001"/>
    <n v="3294.24"/>
    <x v="2"/>
    <x v="0"/>
    <s v="Wolf M2"/>
    <n v="2080"/>
  </r>
  <r>
    <x v="2"/>
    <x v="0"/>
    <n v="35000207"/>
    <x v="542"/>
    <d v="2021-10-13T00:00:00"/>
    <x v="3"/>
    <n v="7000128269"/>
    <n v="1750"/>
    <x v="0"/>
    <x v="0"/>
    <n v="1750"/>
    <n v="2.7418999999999998"/>
    <n v="4798.3249999999998"/>
    <x v="2"/>
    <x v="0"/>
    <s v="Thrun 2"/>
    <n v="2030"/>
  </r>
  <r>
    <x v="2"/>
    <x v="0"/>
    <n v="35000207"/>
    <x v="542"/>
    <d v="2021-10-13T00:00:00"/>
    <x v="3"/>
    <n v="7000128269"/>
    <n v="1750"/>
    <x v="0"/>
    <x v="0"/>
    <n v="1750"/>
    <n v="2.7418999999999998"/>
    <n v="4798.3249999999998"/>
    <x v="2"/>
    <x v="0"/>
    <s v="Wolf Th2"/>
    <n v="2090"/>
  </r>
  <r>
    <x v="2"/>
    <x v="0"/>
    <n v="35000222"/>
    <x v="892"/>
    <d v="2021-10-13T00:00:00"/>
    <x v="3"/>
    <n v="7000128270"/>
    <n v="1625"/>
    <x v="0"/>
    <x v="0"/>
    <n v="1625"/>
    <n v="2.6204000000000001"/>
    <n v="4258.1499999999996"/>
    <x v="2"/>
    <x v="0"/>
    <s v="Thrun 2"/>
    <n v="2030"/>
  </r>
  <r>
    <x v="2"/>
    <x v="0"/>
    <n v="35000222"/>
    <x v="892"/>
    <d v="2021-10-13T00:00:00"/>
    <x v="3"/>
    <n v="7000128270"/>
    <n v="1625"/>
    <x v="0"/>
    <x v="0"/>
    <n v="1625"/>
    <n v="2.6204000000000001"/>
    <n v="4258.1499999999996"/>
    <x v="2"/>
    <x v="0"/>
    <s v="Wolf Th2"/>
    <n v="2090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Pulverwiegung UHT1"/>
    <n v="2015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Thrun 1"/>
    <n v="2020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Wolf UHT"/>
    <n v="2060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Pulverwiegung UHT1"/>
    <n v="2015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Thrun 1"/>
    <n v="2020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Wolf UHT"/>
    <n v="2060"/>
  </r>
  <r>
    <x v="2"/>
    <x v="0"/>
    <n v="35000268"/>
    <x v="170"/>
    <d v="2021-10-13T00:00:00"/>
    <x v="3"/>
    <n v="7000128271"/>
    <n v="2250"/>
    <x v="0"/>
    <x v="0"/>
    <n v="2250"/>
    <n v="2.5105"/>
    <n v="5648.625"/>
    <x v="2"/>
    <x v="0"/>
    <s v="Thrun 2"/>
    <n v="2030"/>
  </r>
  <r>
    <x v="2"/>
    <x v="0"/>
    <n v="35000268"/>
    <x v="170"/>
    <d v="2021-10-13T00:00:00"/>
    <x v="3"/>
    <n v="7000128271"/>
    <n v="2250"/>
    <x v="0"/>
    <x v="0"/>
    <n v="2250"/>
    <n v="2.5105"/>
    <n v="5648.625"/>
    <x v="2"/>
    <x v="0"/>
    <s v="Wolf Th2"/>
    <n v="2090"/>
  </r>
  <r>
    <x v="2"/>
    <x v="0"/>
    <n v="35000282"/>
    <x v="29"/>
    <d v="2021-10-13T00:00:00"/>
    <x v="3"/>
    <n v="7000128292"/>
    <n v="7200"/>
    <x v="0"/>
    <x v="0"/>
    <n v="7200"/>
    <n v="2.5482999999999998"/>
    <n v="18347.759999999998"/>
    <x v="2"/>
    <x v="0"/>
    <s v="Mischer 2"/>
    <n v="2050"/>
  </r>
  <r>
    <x v="2"/>
    <x v="0"/>
    <n v="35000282"/>
    <x v="29"/>
    <d v="2021-10-13T00:00:00"/>
    <x v="3"/>
    <n v="7000128292"/>
    <n v="7200"/>
    <x v="0"/>
    <x v="0"/>
    <n v="7200"/>
    <n v="2.5482999999999998"/>
    <n v="18347.759999999998"/>
    <x v="2"/>
    <x v="0"/>
    <s v="Wolf M2"/>
    <n v="2080"/>
  </r>
  <r>
    <x v="2"/>
    <x v="0"/>
    <n v="35000319"/>
    <x v="543"/>
    <d v="2021-10-13T00:00:00"/>
    <x v="3"/>
    <n v="7000128305"/>
    <n v="8100"/>
    <x v="0"/>
    <x v="0"/>
    <n v="8100"/>
    <n v="2.4599000000000002"/>
    <n v="19925.189999999999"/>
    <x v="2"/>
    <x v="0"/>
    <s v="Mischer 1"/>
    <n v="2040"/>
  </r>
  <r>
    <x v="2"/>
    <x v="0"/>
    <n v="35000319"/>
    <x v="543"/>
    <d v="2021-10-13T00:00:00"/>
    <x v="3"/>
    <n v="7000128305"/>
    <n v="8100"/>
    <x v="0"/>
    <x v="0"/>
    <n v="8100"/>
    <n v="2.4599000000000002"/>
    <n v="19925.189999999999"/>
    <x v="2"/>
    <x v="0"/>
    <s v="Wolf M1"/>
    <n v="2070"/>
  </r>
  <r>
    <x v="2"/>
    <x v="0"/>
    <n v="35000332"/>
    <x v="1121"/>
    <d v="2021-10-13T00:00:00"/>
    <x v="3"/>
    <n v="7000128284"/>
    <n v="1125"/>
    <x v="0"/>
    <x v="0"/>
    <n v="1125"/>
    <n v="2.2806000000000002"/>
    <n v="2565.6750000000002"/>
    <x v="2"/>
    <x v="0"/>
    <s v="Thrun 2"/>
    <n v="2030"/>
  </r>
  <r>
    <x v="2"/>
    <x v="0"/>
    <n v="35000332"/>
    <x v="1121"/>
    <d v="2021-10-13T00:00:00"/>
    <x v="3"/>
    <n v="7000128284"/>
    <n v="1125"/>
    <x v="0"/>
    <x v="0"/>
    <n v="1125"/>
    <n v="2.2806000000000002"/>
    <n v="2565.6750000000002"/>
    <x v="2"/>
    <x v="0"/>
    <s v="Wolf Th2"/>
    <n v="2090"/>
  </r>
  <r>
    <x v="2"/>
    <x v="0"/>
    <n v="35000351"/>
    <x v="33"/>
    <d v="2021-10-13T00:00:00"/>
    <x v="3"/>
    <n v="7000128293"/>
    <n v="3600"/>
    <x v="0"/>
    <x v="0"/>
    <n v="3600"/>
    <n v="2.7244999999999999"/>
    <n v="9808.2000000000007"/>
    <x v="2"/>
    <x v="0"/>
    <s v="Mischer 2"/>
    <n v="2050"/>
  </r>
  <r>
    <x v="2"/>
    <x v="0"/>
    <n v="35000351"/>
    <x v="33"/>
    <d v="2021-10-13T00:00:00"/>
    <x v="3"/>
    <n v="7000128293"/>
    <n v="3600"/>
    <x v="0"/>
    <x v="0"/>
    <n v="3600"/>
    <n v="2.7244999999999999"/>
    <n v="9808.2000000000007"/>
    <x v="2"/>
    <x v="0"/>
    <s v="Wolf M2"/>
    <n v="2080"/>
  </r>
  <r>
    <x v="2"/>
    <x v="0"/>
    <n v="42000019"/>
    <x v="984"/>
    <d v="2021-10-13T00:00:00"/>
    <x v="3"/>
    <n v="7000128331"/>
    <n v="720"/>
    <x v="1"/>
    <x v="1"/>
    <n v="108"/>
    <n v="1.3247"/>
    <n v="953.78399999999999"/>
    <x v="4"/>
    <x v="1"/>
    <s v="Linie 7"/>
    <n v="5007"/>
  </r>
  <r>
    <x v="2"/>
    <x v="0"/>
    <n v="47000262"/>
    <x v="1122"/>
    <d v="2021-10-13T00:00:00"/>
    <x v="3"/>
    <n v="7000126758"/>
    <n v="12024"/>
    <x v="1"/>
    <x v="1"/>
    <n v="3006"/>
    <n v="0.73570000000000002"/>
    <n v="8846.0568000000003"/>
    <x v="1"/>
    <x v="0"/>
    <s v="Waldner"/>
    <n v="3110"/>
  </r>
  <r>
    <x v="2"/>
    <x v="0"/>
    <n v="47000302"/>
    <x v="324"/>
    <d v="2021-10-13T00:00:00"/>
    <x v="3"/>
    <n v="7000127661"/>
    <n v="7787"/>
    <x v="1"/>
    <x v="1"/>
    <n v="1168.05"/>
    <n v="0.53779999999999994"/>
    <n v="4187.8486000000003"/>
    <x v="1"/>
    <x v="0"/>
    <s v="Waldner"/>
    <n v="3110"/>
  </r>
  <r>
    <x v="2"/>
    <x v="0"/>
    <n v="47000594"/>
    <x v="178"/>
    <d v="2021-10-13T00:00:00"/>
    <x v="3"/>
    <n v="7000126681"/>
    <n v="7676"/>
    <x v="1"/>
    <x v="1"/>
    <n v="1151.4000000000001"/>
    <n v="0.69720000000000004"/>
    <n v="5351.7071999999998"/>
    <x v="4"/>
    <x v="1"/>
    <s v="Linie 34"/>
    <n v="5034"/>
  </r>
  <r>
    <x v="2"/>
    <x v="0"/>
    <n v="47000627"/>
    <x v="326"/>
    <d v="2021-10-13T00:00:00"/>
    <x v="3"/>
    <n v="7000126759"/>
    <n v="8311"/>
    <x v="1"/>
    <x v="1"/>
    <n v="2077.75"/>
    <n v="0.75749999999999995"/>
    <n v="6295.5825000000004"/>
    <x v="1"/>
    <x v="0"/>
    <s v="Waldner"/>
    <n v="3110"/>
  </r>
  <r>
    <x v="2"/>
    <x v="0"/>
    <n v="47000849"/>
    <x v="39"/>
    <d v="2021-10-13T00:00:00"/>
    <x v="3"/>
    <n v="7000126650"/>
    <n v="926"/>
    <x v="1"/>
    <x v="1"/>
    <n v="2000.16"/>
    <n v="9.3513000000000002"/>
    <n v="8659.3037999999997"/>
    <x v="4"/>
    <x v="1"/>
    <s v="Linie 3"/>
    <n v="5003"/>
  </r>
  <r>
    <x v="2"/>
    <x v="0"/>
    <n v="47000895"/>
    <x v="328"/>
    <d v="2021-10-13T00:00:00"/>
    <x v="3"/>
    <n v="7000126653"/>
    <n v="2027"/>
    <x v="1"/>
    <x v="1"/>
    <n v="4054"/>
    <n v="7.7100999999999997"/>
    <n v="15628.3727"/>
    <x v="4"/>
    <x v="1"/>
    <s v="Linie 3"/>
    <n v="5003"/>
  </r>
  <r>
    <x v="2"/>
    <x v="0"/>
    <n v="47000952"/>
    <x v="331"/>
    <d v="2021-10-13T00:00:00"/>
    <x v="3"/>
    <n v="7000127662"/>
    <n v="13818"/>
    <x v="1"/>
    <x v="1"/>
    <n v="2072.6999999999998"/>
    <n v="0.49340000000000001"/>
    <n v="6817.8011999999999"/>
    <x v="1"/>
    <x v="0"/>
    <s v="Waldner"/>
    <n v="3110"/>
  </r>
  <r>
    <x v="2"/>
    <x v="0"/>
    <n v="47000992"/>
    <x v="184"/>
    <d v="2021-10-13T00:00:00"/>
    <x v="3"/>
    <n v="7000126682"/>
    <n v="5459"/>
    <x v="1"/>
    <x v="1"/>
    <n v="818.85"/>
    <n v="0.73329999999999995"/>
    <n v="4003.0846999999999"/>
    <x v="4"/>
    <x v="1"/>
    <s v="Linie 34"/>
    <n v="5034"/>
  </r>
  <r>
    <x v="2"/>
    <x v="0"/>
    <n v="47000993"/>
    <x v="185"/>
    <d v="2021-10-13T00:00:00"/>
    <x v="3"/>
    <n v="7000126683"/>
    <n v="4418"/>
    <x v="1"/>
    <x v="1"/>
    <n v="662.7"/>
    <n v="0.70050000000000001"/>
    <n v="3094.8090000000002"/>
    <x v="4"/>
    <x v="1"/>
    <s v="Linie 34"/>
    <n v="5034"/>
  </r>
  <r>
    <x v="2"/>
    <x v="0"/>
    <n v="47001001"/>
    <x v="334"/>
    <d v="2021-10-13T00:00:00"/>
    <x v="3"/>
    <n v="7000128211"/>
    <n v="985"/>
    <x v="1"/>
    <x v="1"/>
    <n v="147.75"/>
    <n v="0.70779999999999998"/>
    <n v="697.18299999999999"/>
    <x v="4"/>
    <x v="1"/>
    <s v="Linie 34"/>
    <n v="5034"/>
  </r>
  <r>
    <x v="2"/>
    <x v="0"/>
    <n v="47001035"/>
    <x v="546"/>
    <d v="2021-10-13T00:00:00"/>
    <x v="3"/>
    <n v="7000126769"/>
    <n v="18166"/>
    <x v="1"/>
    <x v="1"/>
    <n v="4541.5"/>
    <n v="1.0820000000000001"/>
    <n v="19655.612000000001"/>
    <x v="3"/>
    <x v="1"/>
    <s v="Linie 16"/>
    <n v="5016"/>
  </r>
  <r>
    <x v="2"/>
    <x v="0"/>
    <n v="47001036"/>
    <x v="339"/>
    <d v="2021-10-13T00:00:00"/>
    <x v="3"/>
    <n v="7000126770"/>
    <n v="4032"/>
    <x v="1"/>
    <x v="1"/>
    <n v="1008"/>
    <n v="1.0031000000000001"/>
    <n v="4044.4992000000002"/>
    <x v="3"/>
    <x v="1"/>
    <s v="Linie 16"/>
    <n v="5016"/>
  </r>
  <r>
    <x v="2"/>
    <x v="0"/>
    <n v="47001041"/>
    <x v="548"/>
    <d v="2021-10-13T00:00:00"/>
    <x v="3"/>
    <n v="7000126748"/>
    <n v="1803"/>
    <x v="1"/>
    <x v="1"/>
    <n v="450.75"/>
    <n v="1.0777000000000001"/>
    <n v="1943.0931"/>
    <x v="3"/>
    <x v="1"/>
    <s v="Linie 16"/>
    <n v="5016"/>
  </r>
  <r>
    <x v="2"/>
    <x v="0"/>
    <n v="47001042"/>
    <x v="341"/>
    <d v="2021-10-13T00:00:00"/>
    <x v="3"/>
    <n v="7000126749"/>
    <n v="900"/>
    <x v="1"/>
    <x v="1"/>
    <n v="225"/>
    <n v="0.99609999999999999"/>
    <n v="896.49"/>
    <x v="3"/>
    <x v="1"/>
    <s v="Linie 16"/>
    <n v="5016"/>
  </r>
  <r>
    <x v="2"/>
    <x v="0"/>
    <n v="48000063"/>
    <x v="193"/>
    <d v="2021-10-13T00:00:00"/>
    <x v="3"/>
    <n v="7000126573"/>
    <n v="3599"/>
    <x v="1"/>
    <x v="1"/>
    <n v="791.78"/>
    <n v="1.0587"/>
    <n v="3810.2613000000001"/>
    <x v="4"/>
    <x v="1"/>
    <s v="Linie 35"/>
    <n v="5035"/>
  </r>
  <r>
    <x v="2"/>
    <x v="0"/>
    <n v="48000080"/>
    <x v="194"/>
    <d v="2021-10-13T00:00:00"/>
    <x v="3"/>
    <n v="7000127776"/>
    <n v="13824"/>
    <x v="1"/>
    <x v="1"/>
    <n v="3041.28"/>
    <n v="1.044"/>
    <n v="14432.255999999999"/>
    <x v="4"/>
    <x v="1"/>
    <s v="Linie 35"/>
    <n v="5035"/>
  </r>
  <r>
    <x v="2"/>
    <x v="0"/>
    <n v="48000093"/>
    <x v="818"/>
    <d v="2021-10-13T00:00:00"/>
    <x v="3"/>
    <n v="7000127544"/>
    <n v="0"/>
    <x v="1"/>
    <x v="1"/>
    <n v="0"/>
    <n v="0.94069999999999998"/>
    <n v="0"/>
    <x v="3"/>
    <x v="1"/>
    <s v="Linie 1"/>
    <n v="5001"/>
  </r>
  <r>
    <x v="2"/>
    <x v="0"/>
    <n v="48000116"/>
    <x v="45"/>
    <d v="2021-10-13T00:00:00"/>
    <x v="3"/>
    <n v="7000126478"/>
    <n v="26301"/>
    <x v="1"/>
    <x v="1"/>
    <n v="5260.2"/>
    <n v="0.98129999999999995"/>
    <n v="25809.171300000002"/>
    <x v="4"/>
    <x v="1"/>
    <s v="Linie 15"/>
    <n v="5015"/>
  </r>
  <r>
    <x v="2"/>
    <x v="0"/>
    <n v="48000117"/>
    <x v="195"/>
    <d v="2021-10-13T00:00:00"/>
    <x v="3"/>
    <n v="7000126479"/>
    <n v="9408"/>
    <x v="1"/>
    <x v="1"/>
    <n v="1881.6"/>
    <n v="1.0744"/>
    <n v="10107.9552"/>
    <x v="4"/>
    <x v="1"/>
    <s v="Linie 15"/>
    <n v="5015"/>
  </r>
  <r>
    <x v="2"/>
    <x v="0"/>
    <n v="48000118"/>
    <x v="550"/>
    <d v="2021-10-13T00:00:00"/>
    <x v="3"/>
    <n v="7000126481"/>
    <n v="14759"/>
    <x v="1"/>
    <x v="1"/>
    <n v="2951.8"/>
    <n v="0.98509999999999998"/>
    <n v="14539.090899999999"/>
    <x v="4"/>
    <x v="1"/>
    <s v="Linie 15"/>
    <n v="5015"/>
  </r>
  <r>
    <x v="2"/>
    <x v="0"/>
    <n v="48000170"/>
    <x v="819"/>
    <d v="2021-10-13T00:00:00"/>
    <x v="3"/>
    <n v="7000127545"/>
    <n v="6200"/>
    <x v="1"/>
    <x v="1"/>
    <n v="1240"/>
    <n v="0.79610000000000003"/>
    <n v="4935.82"/>
    <x v="3"/>
    <x v="1"/>
    <s v="Linie 1"/>
    <n v="5001"/>
  </r>
  <r>
    <x v="2"/>
    <x v="0"/>
    <n v="48000172"/>
    <x v="481"/>
    <d v="2021-10-13T00:00:00"/>
    <x v="3"/>
    <n v="7000127546"/>
    <n v="0"/>
    <x v="1"/>
    <x v="1"/>
    <n v="0"/>
    <n v="0.78129999999999999"/>
    <n v="0"/>
    <x v="3"/>
    <x v="1"/>
    <s v="Linie 1"/>
    <n v="5001"/>
  </r>
  <r>
    <x v="2"/>
    <x v="0"/>
    <n v="48000182"/>
    <x v="46"/>
    <d v="2021-10-13T00:00:00"/>
    <x v="3"/>
    <n v="7000127548"/>
    <n v="0"/>
    <x v="1"/>
    <x v="1"/>
    <n v="0"/>
    <n v="0.7883"/>
    <n v="0"/>
    <x v="3"/>
    <x v="1"/>
    <s v="Linie 1"/>
    <n v="5001"/>
  </r>
  <r>
    <x v="2"/>
    <x v="0"/>
    <n v="48000203"/>
    <x v="820"/>
    <d v="2021-10-13T00:00:00"/>
    <x v="3"/>
    <n v="7000127549"/>
    <n v="8771"/>
    <x v="1"/>
    <x v="1"/>
    <n v="1754.2"/>
    <n v="0.85350000000000004"/>
    <n v="7486.0484999999999"/>
    <x v="3"/>
    <x v="1"/>
    <s v="Linie 1"/>
    <n v="5001"/>
  </r>
  <r>
    <x v="2"/>
    <x v="0"/>
    <n v="48000210"/>
    <x v="342"/>
    <d v="2021-10-13T00:00:00"/>
    <x v="3"/>
    <n v="7000127550"/>
    <n v="2976"/>
    <x v="1"/>
    <x v="1"/>
    <n v="595.20000000000005"/>
    <n v="0.87060000000000004"/>
    <n v="2590.9056"/>
    <x v="3"/>
    <x v="1"/>
    <s v="Linie 1"/>
    <n v="5001"/>
  </r>
  <r>
    <x v="2"/>
    <x v="0"/>
    <n v="48000476"/>
    <x v="1123"/>
    <d v="2021-10-13T00:00:00"/>
    <x v="3"/>
    <n v="7000128206"/>
    <n v="0"/>
    <x v="1"/>
    <x v="1"/>
    <n v="0"/>
    <n v="32.659700000000001"/>
    <n v="0"/>
    <x v="0"/>
    <x v="0"/>
    <s v="Vacumierung"/>
    <n v="5902"/>
  </r>
  <r>
    <x v="2"/>
    <x v="0"/>
    <n v="49500034"/>
    <x v="1042"/>
    <d v="2021-10-13T00:00:00"/>
    <x v="3"/>
    <n v="7000128452"/>
    <n v="1257"/>
    <x v="0"/>
    <x v="0"/>
    <n v="1257"/>
    <n v="2.0139999999999998"/>
    <n v="2531.598"/>
    <x v="0"/>
    <x v="0"/>
    <s v="Vacumierung"/>
    <n v="5902"/>
  </r>
  <r>
    <x v="2"/>
    <x v="0"/>
    <n v="49500048"/>
    <x v="744"/>
    <d v="2021-10-13T00:00:00"/>
    <x v="3"/>
    <n v="7000128351"/>
    <n v="450"/>
    <x v="0"/>
    <x v="0"/>
    <n v="450"/>
    <n v="1.764"/>
    <n v="793.8"/>
    <x v="0"/>
    <x v="0"/>
    <s v="Vacumierung"/>
    <n v="5902"/>
  </r>
  <r>
    <x v="2"/>
    <x v="0"/>
    <n v="49500060"/>
    <x v="626"/>
    <d v="2021-10-13T00:00:00"/>
    <x v="3"/>
    <n v="7000128352"/>
    <n v="338"/>
    <x v="0"/>
    <x v="0"/>
    <n v="338"/>
    <n v="2.214"/>
    <n v="748.33199999999999"/>
    <x v="0"/>
    <x v="0"/>
    <s v="Vacumierung"/>
    <n v="5902"/>
  </r>
  <r>
    <x v="2"/>
    <x v="0"/>
    <n v="49500063"/>
    <x v="346"/>
    <d v="2021-10-13T00:00:00"/>
    <x v="3"/>
    <n v="7000128353"/>
    <n v="562"/>
    <x v="0"/>
    <x v="0"/>
    <n v="562"/>
    <n v="2.214"/>
    <n v="1244.268"/>
    <x v="0"/>
    <x v="0"/>
    <s v="Vacumierung"/>
    <n v="5902"/>
  </r>
  <r>
    <x v="2"/>
    <x v="0"/>
    <n v="49500105"/>
    <x v="347"/>
    <d v="2021-10-13T00:00:00"/>
    <x v="3"/>
    <n v="7000128494"/>
    <n v="180"/>
    <x v="0"/>
    <x v="0"/>
    <n v="180"/>
    <n v="1.1740999999999999"/>
    <n v="211.33799999999999"/>
    <x v="0"/>
    <x v="0"/>
    <s v="Vacumierung"/>
    <n v="5902"/>
  </r>
  <r>
    <x v="2"/>
    <x v="0"/>
    <n v="49500136"/>
    <x v="1110"/>
    <d v="2021-10-13T00:00:00"/>
    <x v="3"/>
    <n v="7000128381"/>
    <n v="218"/>
    <x v="0"/>
    <x v="0"/>
    <n v="218"/>
    <n v="0.51400000000000001"/>
    <n v="112.05200000000001"/>
    <x v="0"/>
    <x v="0"/>
    <s v="Vacumierung"/>
    <n v="5902"/>
  </r>
  <r>
    <x v="2"/>
    <x v="0"/>
    <n v="49500143"/>
    <x v="487"/>
    <d v="2021-10-13T00:00:00"/>
    <x v="3"/>
    <n v="7000128453"/>
    <n v="280"/>
    <x v="0"/>
    <x v="0"/>
    <n v="280"/>
    <n v="0.51400000000000001"/>
    <n v="143.91999999999999"/>
    <x v="0"/>
    <x v="0"/>
    <s v="Vacumierung"/>
    <n v="5902"/>
  </r>
  <r>
    <x v="2"/>
    <x v="0"/>
    <n v="49500151"/>
    <x v="1092"/>
    <d v="2021-10-13T00:00:00"/>
    <x v="3"/>
    <n v="7000128356"/>
    <n v="649"/>
    <x v="0"/>
    <x v="0"/>
    <n v="649"/>
    <n v="0.51400000000000001"/>
    <n v="333.58600000000001"/>
    <x v="0"/>
    <x v="0"/>
    <s v="Vacumierung"/>
    <n v="5902"/>
  </r>
  <r>
    <x v="2"/>
    <x v="0"/>
    <n v="49500159"/>
    <x v="204"/>
    <d v="2021-10-13T00:00:00"/>
    <x v="3"/>
    <n v="7000128376"/>
    <n v="496"/>
    <x v="0"/>
    <x v="0"/>
    <n v="496"/>
    <n v="0.51400000000000001"/>
    <n v="254.94399999999999"/>
    <x v="0"/>
    <x v="0"/>
    <s v="Vacumierung"/>
    <n v="5902"/>
  </r>
  <r>
    <x v="2"/>
    <x v="0"/>
    <n v="49500178"/>
    <x v="53"/>
    <d v="2021-10-13T00:00:00"/>
    <x v="3"/>
    <n v="7000126518"/>
    <n v="1500"/>
    <x v="1"/>
    <x v="1"/>
    <n v="300"/>
    <n v="0.36659999999999998"/>
    <n v="549.9"/>
    <x v="3"/>
    <x v="1"/>
    <s v="Linie 9"/>
    <n v="5009"/>
  </r>
  <r>
    <x v="2"/>
    <x v="0"/>
    <n v="49500179"/>
    <x v="54"/>
    <d v="2021-10-13T00:00:00"/>
    <x v="3"/>
    <n v="7000126520"/>
    <n v="1160"/>
    <x v="1"/>
    <x v="1"/>
    <n v="232"/>
    <n v="0.36649999999999999"/>
    <n v="425.14"/>
    <x v="3"/>
    <x v="1"/>
    <s v="Linie 9"/>
    <n v="5009"/>
  </r>
  <r>
    <x v="2"/>
    <x v="0"/>
    <n v="49500181"/>
    <x v="55"/>
    <d v="2021-10-13T00:00:00"/>
    <x v="3"/>
    <n v="7000126522"/>
    <n v="1334"/>
    <x v="1"/>
    <x v="1"/>
    <n v="266.8"/>
    <n v="0.36659999999999998"/>
    <n v="489.0444"/>
    <x v="3"/>
    <x v="1"/>
    <s v="Linie 9"/>
    <n v="5009"/>
  </r>
  <r>
    <x v="2"/>
    <x v="0"/>
    <n v="49500181"/>
    <x v="55"/>
    <d v="2021-10-13T00:00:00"/>
    <x v="3"/>
    <n v="7000128349"/>
    <n v="750"/>
    <x v="1"/>
    <x v="1"/>
    <n v="150"/>
    <n v="0.36659999999999998"/>
    <n v="274.95"/>
    <x v="3"/>
    <x v="1"/>
    <s v="Linie 9"/>
    <n v="5009"/>
  </r>
  <r>
    <x v="2"/>
    <x v="0"/>
    <n v="49500182"/>
    <x v="56"/>
    <d v="2021-10-13T00:00:00"/>
    <x v="3"/>
    <n v="7000126524"/>
    <n v="1374"/>
    <x v="1"/>
    <x v="1"/>
    <n v="274.8"/>
    <n v="0.36649999999999999"/>
    <n v="503.57100000000003"/>
    <x v="3"/>
    <x v="1"/>
    <s v="Linie 9"/>
    <n v="5009"/>
  </r>
  <r>
    <x v="2"/>
    <x v="0"/>
    <n v="49500183"/>
    <x v="57"/>
    <d v="2021-10-13T00:00:00"/>
    <x v="3"/>
    <n v="7000126526"/>
    <n v="1472"/>
    <x v="1"/>
    <x v="1"/>
    <n v="294.39999999999998"/>
    <n v="0.36659999999999998"/>
    <n v="539.63520000000005"/>
    <x v="3"/>
    <x v="1"/>
    <s v="Linie 9"/>
    <n v="5009"/>
  </r>
  <r>
    <x v="2"/>
    <x v="0"/>
    <n v="49500184"/>
    <x v="58"/>
    <d v="2021-10-13T00:00:00"/>
    <x v="3"/>
    <n v="7000126528"/>
    <n v="0"/>
    <x v="1"/>
    <x v="1"/>
    <n v="0"/>
    <n v="0.42659999999999998"/>
    <n v="0"/>
    <x v="3"/>
    <x v="1"/>
    <s v="Linie 9"/>
    <n v="5009"/>
  </r>
  <r>
    <x v="2"/>
    <x v="0"/>
    <n v="49500187"/>
    <x v="59"/>
    <d v="2021-10-13T00:00:00"/>
    <x v="3"/>
    <n v="7000126530"/>
    <n v="1474"/>
    <x v="1"/>
    <x v="1"/>
    <n v="471.68"/>
    <n v="0.42659999999999998"/>
    <n v="628.80840000000001"/>
    <x v="3"/>
    <x v="1"/>
    <s v="Linie 9"/>
    <n v="5009"/>
  </r>
  <r>
    <x v="2"/>
    <x v="0"/>
    <n v="49500189"/>
    <x v="60"/>
    <d v="2021-10-13T00:00:00"/>
    <x v="3"/>
    <n v="7000126532"/>
    <n v="0"/>
    <x v="1"/>
    <x v="1"/>
    <n v="0"/>
    <n v="0.42659999999999998"/>
    <n v="0"/>
    <x v="3"/>
    <x v="1"/>
    <s v="Linie 9"/>
    <n v="5009"/>
  </r>
  <r>
    <x v="2"/>
    <x v="0"/>
    <n v="49500190"/>
    <x v="351"/>
    <d v="2021-10-13T00:00:00"/>
    <x v="3"/>
    <n v="7000128377"/>
    <n v="155"/>
    <x v="0"/>
    <x v="0"/>
    <n v="155"/>
    <n v="2.5139999999999998"/>
    <n v="389.67"/>
    <x v="0"/>
    <x v="0"/>
    <s v="Vacumierung"/>
    <n v="5902"/>
  </r>
  <r>
    <x v="2"/>
    <x v="0"/>
    <n v="49500205"/>
    <x v="352"/>
    <d v="2021-10-13T00:00:00"/>
    <x v="3"/>
    <n v="7000128371"/>
    <n v="190"/>
    <x v="0"/>
    <x v="0"/>
    <n v="190"/>
    <n v="0.51400000000000001"/>
    <n v="97.66"/>
    <x v="0"/>
    <x v="0"/>
    <s v="Vacumierung"/>
    <n v="5902"/>
  </r>
  <r>
    <x v="2"/>
    <x v="0"/>
    <n v="49500205"/>
    <x v="352"/>
    <d v="2021-10-13T00:00:00"/>
    <x v="3"/>
    <n v="7000128454"/>
    <n v="318"/>
    <x v="0"/>
    <x v="0"/>
    <n v="318"/>
    <n v="0.51400000000000001"/>
    <n v="163.452"/>
    <x v="0"/>
    <x v="0"/>
    <s v="Vacumierung"/>
    <n v="5902"/>
  </r>
  <r>
    <x v="2"/>
    <x v="0"/>
    <n v="49900002"/>
    <x v="496"/>
    <d v="2021-10-13T00:00:00"/>
    <x v="3"/>
    <n v="7000128354"/>
    <n v="253"/>
    <x v="0"/>
    <x v="0"/>
    <n v="253"/>
    <n v="0.51400000000000001"/>
    <n v="130.042"/>
    <x v="0"/>
    <x v="0"/>
    <s v="Vacumierung"/>
    <n v="5902"/>
  </r>
  <r>
    <x v="2"/>
    <x v="0"/>
    <n v="50000223"/>
    <x v="68"/>
    <d v="2021-10-13T00:00:00"/>
    <x v="3"/>
    <n v="7000127387"/>
    <n v="1560"/>
    <x v="2"/>
    <x v="2"/>
    <n v="3120"/>
    <n v="9.4812999999999992"/>
    <n v="14790.828"/>
    <x v="7"/>
    <x v="4"/>
    <s v="Subunternehmer"/>
    <n v="9999"/>
  </r>
  <r>
    <x v="2"/>
    <x v="0"/>
    <n v="50000240"/>
    <x v="498"/>
    <d v="2021-10-13T00:00:00"/>
    <x v="3"/>
    <n v="7000128332"/>
    <n v="1454"/>
    <x v="2"/>
    <x v="2"/>
    <n v="1395.84"/>
    <n v="4.0157999999999996"/>
    <n v="5838.9732000000004"/>
    <x v="6"/>
    <x v="3"/>
    <s v="EVP Jermi bei Weissenhorn"/>
    <n v="6200"/>
  </r>
  <r>
    <x v="2"/>
    <x v="0"/>
    <n v="50000249"/>
    <x v="945"/>
    <d v="2021-10-13T00:00:00"/>
    <x v="3"/>
    <n v="7000128348"/>
    <n v="202"/>
    <x v="2"/>
    <x v="2"/>
    <n v="387.84"/>
    <n v="9.0703999999999994"/>
    <n v="1832.2208000000001"/>
    <x v="6"/>
    <x v="3"/>
    <s v="EVP Jermi bei Weissenhorn"/>
    <n v="6200"/>
  </r>
  <r>
    <x v="2"/>
    <x v="0"/>
    <n v="50000300"/>
    <x v="916"/>
    <d v="2021-10-13T00:00:00"/>
    <x v="3"/>
    <n v="7000128336"/>
    <n v="0"/>
    <x v="2"/>
    <x v="2"/>
    <n v="0"/>
    <n v="8.3183000000000007"/>
    <n v="0"/>
    <x v="6"/>
    <x v="3"/>
    <s v="EVP Jermi bei Weissenhorn"/>
    <n v="6200"/>
  </r>
  <r>
    <x v="2"/>
    <x v="0"/>
    <n v="52000040"/>
    <x v="986"/>
    <d v="2021-10-13T00:00:00"/>
    <x v="3"/>
    <n v="7000119242"/>
    <n v="1284"/>
    <x v="2"/>
    <x v="2"/>
    <n v="2311.1999999999998"/>
    <n v="23.004999999999999"/>
    <n v="29538.42"/>
    <x v="4"/>
    <x v="1"/>
    <s v="Linie 7"/>
    <n v="5007"/>
  </r>
  <r>
    <x v="2"/>
    <x v="0"/>
    <n v="57000449"/>
    <x v="1051"/>
    <d v="2021-10-13T00:00:00"/>
    <x v="3"/>
    <n v="7000120794"/>
    <n v="210"/>
    <x v="2"/>
    <x v="2"/>
    <n v="1512"/>
    <n v="61.193100000000001"/>
    <n v="12850.550999999999"/>
    <x v="4"/>
    <x v="1"/>
    <s v="Linie 35-1 MTC"/>
    <n v="5135"/>
  </r>
  <r>
    <x v="2"/>
    <x v="0"/>
    <n v="57000449"/>
    <x v="1051"/>
    <d v="2021-10-13T00:00:00"/>
    <x v="3"/>
    <n v="7000120795"/>
    <n v="35"/>
    <x v="2"/>
    <x v="2"/>
    <n v="252"/>
    <n v="61.193100000000001"/>
    <n v="2141.7584999999999"/>
    <x v="4"/>
    <x v="1"/>
    <s v="Linie 35-1 MTC"/>
    <n v="5135"/>
  </r>
  <r>
    <x v="2"/>
    <x v="0"/>
    <n v="57000601"/>
    <x v="366"/>
    <d v="2021-10-13T00:00:00"/>
    <x v="3"/>
    <n v="7000127974"/>
    <n v="170"/>
    <x v="2"/>
    <x v="0"/>
    <n v="204"/>
    <n v="4.5082000000000004"/>
    <n v="919.67280000000005"/>
    <x v="8"/>
    <x v="5"/>
    <s v="Linie 22"/>
    <n v="5022"/>
  </r>
  <r>
    <x v="2"/>
    <x v="0"/>
    <n v="57000601"/>
    <x v="366"/>
    <d v="2021-10-13T00:00:00"/>
    <x v="3"/>
    <n v="7000128398"/>
    <n v="102"/>
    <x v="2"/>
    <x v="0"/>
    <n v="122.4"/>
    <n v="4.5082000000000004"/>
    <n v="551.80367999999999"/>
    <x v="8"/>
    <x v="5"/>
    <s v="Linie 22"/>
    <n v="5022"/>
  </r>
  <r>
    <x v="2"/>
    <x v="0"/>
    <n v="57000611"/>
    <x v="371"/>
    <d v="2021-10-13T00:00:00"/>
    <x v="3"/>
    <n v="7000127980"/>
    <n v="238"/>
    <x v="2"/>
    <x v="0"/>
    <n v="285.60000000000002"/>
    <n v="4.4973999999999998"/>
    <n v="1284.4574399999999"/>
    <x v="8"/>
    <x v="5"/>
    <s v="Linie 22"/>
    <n v="5022"/>
  </r>
  <r>
    <x v="2"/>
    <x v="0"/>
    <n v="57000624"/>
    <x v="84"/>
    <d v="2021-10-13T00:00:00"/>
    <x v="3"/>
    <n v="7000127983"/>
    <n v="2295"/>
    <x v="2"/>
    <x v="0"/>
    <n v="2754"/>
    <n v="4.4725000000000001"/>
    <n v="12317.264999999999"/>
    <x v="8"/>
    <x v="5"/>
    <s v="Linie 22"/>
    <n v="5022"/>
  </r>
  <r>
    <x v="2"/>
    <x v="0"/>
    <n v="57000654"/>
    <x v="374"/>
    <d v="2021-10-13T00:00:00"/>
    <x v="3"/>
    <n v="7000127987"/>
    <n v="136"/>
    <x v="2"/>
    <x v="0"/>
    <n v="163.19999999999999"/>
    <n v="4.5091999999999999"/>
    <n v="735.90143999999998"/>
    <x v="8"/>
    <x v="5"/>
    <s v="Linie 22"/>
    <n v="5022"/>
  </r>
  <r>
    <x v="2"/>
    <x v="0"/>
    <n v="57000654"/>
    <x v="374"/>
    <d v="2021-10-13T00:00:00"/>
    <x v="3"/>
    <n v="7000128329"/>
    <n v="136"/>
    <x v="2"/>
    <x v="0"/>
    <n v="163.19999999999999"/>
    <n v="4.5091999999999999"/>
    <n v="735.90143999999998"/>
    <x v="8"/>
    <x v="5"/>
    <s v="Linie 22"/>
    <n v="5022"/>
  </r>
  <r>
    <x v="2"/>
    <x v="0"/>
    <n v="57000673"/>
    <x v="89"/>
    <d v="2021-10-13T00:00:00"/>
    <x v="3"/>
    <n v="7000127994"/>
    <n v="238"/>
    <x v="2"/>
    <x v="0"/>
    <n v="285.60000000000002"/>
    <n v="4.5125000000000002"/>
    <n v="1288.77"/>
    <x v="8"/>
    <x v="5"/>
    <s v="Linie 22"/>
    <n v="5022"/>
  </r>
  <r>
    <x v="2"/>
    <x v="0"/>
    <n v="57000685"/>
    <x v="1029"/>
    <d v="2021-10-13T00:00:00"/>
    <x v="3"/>
    <n v="7000127995"/>
    <n v="68"/>
    <x v="2"/>
    <x v="0"/>
    <n v="81.599999999999994"/>
    <n v="4.5072000000000001"/>
    <n v="367.78751999999997"/>
    <x v="8"/>
    <x v="5"/>
    <s v="Linie 22"/>
    <n v="5022"/>
  </r>
  <r>
    <x v="2"/>
    <x v="0"/>
    <n v="57000686"/>
    <x v="378"/>
    <d v="2021-10-13T00:00:00"/>
    <x v="3"/>
    <n v="7000127996"/>
    <n v="68"/>
    <x v="2"/>
    <x v="0"/>
    <n v="81.599999999999994"/>
    <n v="4.5075000000000003"/>
    <n v="367.81200000000001"/>
    <x v="8"/>
    <x v="5"/>
    <s v="Linie 22"/>
    <n v="5022"/>
  </r>
  <r>
    <x v="2"/>
    <x v="0"/>
    <n v="57000719"/>
    <x v="380"/>
    <d v="2021-10-13T00:00:00"/>
    <x v="3"/>
    <n v="7000127997"/>
    <n v="136"/>
    <x v="2"/>
    <x v="0"/>
    <n v="163.19999999999999"/>
    <n v="4.5068000000000001"/>
    <n v="735.50976000000003"/>
    <x v="8"/>
    <x v="5"/>
    <s v="Linie 22"/>
    <n v="5022"/>
  </r>
  <r>
    <x v="2"/>
    <x v="0"/>
    <n v="57000720"/>
    <x v="92"/>
    <d v="2021-10-13T00:00:00"/>
    <x v="3"/>
    <n v="7000127672"/>
    <n v="4320"/>
    <x v="2"/>
    <x v="2"/>
    <n v="9072"/>
    <n v="10.3809"/>
    <n v="44845.487999999998"/>
    <x v="7"/>
    <x v="4"/>
    <s v="Subunternehmer"/>
    <n v="9999"/>
  </r>
  <r>
    <x v="2"/>
    <x v="0"/>
    <n v="57000729"/>
    <x v="790"/>
    <d v="2021-10-13T00:00:00"/>
    <x v="3"/>
    <n v="7000127999"/>
    <n v="68"/>
    <x v="2"/>
    <x v="0"/>
    <n v="81.599999999999994"/>
    <n v="4.5053000000000001"/>
    <n v="367.63247999999999"/>
    <x v="8"/>
    <x v="5"/>
    <s v="Linie 22"/>
    <n v="5022"/>
  </r>
  <r>
    <x v="2"/>
    <x v="0"/>
    <n v="57000738"/>
    <x v="93"/>
    <d v="2021-10-13T00:00:00"/>
    <x v="3"/>
    <n v="7000128000"/>
    <n v="136"/>
    <x v="2"/>
    <x v="0"/>
    <n v="163.19999999999999"/>
    <n v="4.5096999999999996"/>
    <n v="735.98303999999996"/>
    <x v="8"/>
    <x v="5"/>
    <s v="Linie 22"/>
    <n v="5022"/>
  </r>
  <r>
    <x v="2"/>
    <x v="0"/>
    <n v="57000741"/>
    <x v="382"/>
    <d v="2021-10-13T00:00:00"/>
    <x v="3"/>
    <n v="7000128002"/>
    <n v="68"/>
    <x v="2"/>
    <x v="0"/>
    <n v="81.599999999999994"/>
    <n v="4.5075000000000003"/>
    <n v="367.81200000000001"/>
    <x v="8"/>
    <x v="5"/>
    <s v="Linie 22"/>
    <n v="5022"/>
  </r>
  <r>
    <x v="2"/>
    <x v="0"/>
    <n v="57000743"/>
    <x v="640"/>
    <d v="2021-10-13T00:00:00"/>
    <x v="3"/>
    <n v="7000127294"/>
    <n v="406"/>
    <x v="2"/>
    <x v="0"/>
    <n v="3288.6"/>
    <n v="3.3050999999999999"/>
    <n v="10869.15186"/>
    <x v="3"/>
    <x v="1"/>
    <s v="Wurstverpackung"/>
    <n v="5330"/>
  </r>
  <r>
    <x v="2"/>
    <x v="0"/>
    <n v="57900002"/>
    <x v="507"/>
    <d v="2021-10-13T00:00:00"/>
    <x v="3"/>
    <n v="7000127622"/>
    <n v="1600"/>
    <x v="2"/>
    <x v="2"/>
    <n v="5760"/>
    <n v="13.400600000000001"/>
    <n v="21440.959999999999"/>
    <x v="7"/>
    <x v="4"/>
    <s v="Subunternehmer"/>
    <n v="9999"/>
  </r>
  <r>
    <x v="2"/>
    <x v="0"/>
    <n v="58000112"/>
    <x v="226"/>
    <d v="2021-10-13T00:00:00"/>
    <x v="3"/>
    <n v="7000127538"/>
    <n v="527"/>
    <x v="2"/>
    <x v="2"/>
    <n v="711.45"/>
    <n v="6.6712999999999996"/>
    <n v="3515.7750999999998"/>
    <x v="3"/>
    <x v="1"/>
    <s v="Linie 1"/>
    <n v="5001"/>
  </r>
  <r>
    <x v="2"/>
    <x v="0"/>
    <n v="58000116"/>
    <x v="227"/>
    <d v="2021-10-13T00:00:00"/>
    <x v="3"/>
    <n v="7000127539"/>
    <n v="534"/>
    <x v="2"/>
    <x v="2"/>
    <n v="720.9"/>
    <n v="7.3334999999999999"/>
    <n v="3916.0889999999999"/>
    <x v="3"/>
    <x v="1"/>
    <s v="Linie 1"/>
    <n v="5001"/>
  </r>
  <r>
    <x v="2"/>
    <x v="0"/>
    <n v="58000135"/>
    <x v="700"/>
    <d v="2021-10-13T00:00:00"/>
    <x v="3"/>
    <n v="7000128731"/>
    <n v="80"/>
    <x v="2"/>
    <x v="2"/>
    <n v="1200"/>
    <n v="51.062399999999997"/>
    <n v="4084.9920000000002"/>
    <x v="0"/>
    <x v="0"/>
    <s v="Rohware aus-/umpacken, vorbereiten"/>
    <n v="1300"/>
  </r>
  <r>
    <x v="2"/>
    <x v="0"/>
    <n v="58000237"/>
    <x v="641"/>
    <d v="2021-10-13T00:00:00"/>
    <x v="3"/>
    <n v="7000125570"/>
    <n v="14877"/>
    <x v="2"/>
    <x v="2"/>
    <n v="142819.20000000001"/>
    <n v="33.716999999999999"/>
    <n v="501607.80900000001"/>
    <x v="5"/>
    <x v="2"/>
    <s v="Linie 30"/>
    <n v="5030"/>
  </r>
  <r>
    <x v="2"/>
    <x v="0"/>
    <n v="58000300"/>
    <x v="385"/>
    <d v="2021-10-13T00:00:00"/>
    <x v="3"/>
    <n v="7000126783"/>
    <n v="4638"/>
    <x v="2"/>
    <x v="2"/>
    <n v="29683.200000000001"/>
    <n v="22.683900000000001"/>
    <n v="105207.92819999999"/>
    <x v="5"/>
    <x v="2"/>
    <s v="Linie 31"/>
    <n v="5031"/>
  </r>
  <r>
    <x v="2"/>
    <x v="0"/>
    <n v="58000337"/>
    <x v="386"/>
    <d v="2021-10-13T00:00:00"/>
    <x v="3"/>
    <n v="7000127541"/>
    <n v="512"/>
    <x v="2"/>
    <x v="2"/>
    <n v="691.2"/>
    <n v="6.4288999999999996"/>
    <n v="3291.5967999999998"/>
    <x v="3"/>
    <x v="1"/>
    <s v="Linie 1"/>
    <n v="5001"/>
  </r>
  <r>
    <x v="2"/>
    <x v="0"/>
    <n v="58000338"/>
    <x v="228"/>
    <d v="2021-10-13T00:00:00"/>
    <x v="3"/>
    <n v="7000127542"/>
    <n v="799"/>
    <x v="2"/>
    <x v="2"/>
    <n v="1078.6500000000001"/>
    <n v="6.9443999999999999"/>
    <n v="5548.5756000000001"/>
    <x v="3"/>
    <x v="1"/>
    <s v="Linie 1"/>
    <n v="5001"/>
  </r>
  <r>
    <x v="2"/>
    <x v="0"/>
    <n v="58000380"/>
    <x v="387"/>
    <d v="2021-10-13T00:00:00"/>
    <x v="3"/>
    <n v="7000124210"/>
    <n v="2273"/>
    <x v="2"/>
    <x v="2"/>
    <n v="14547.2"/>
    <n v="22.732299999999999"/>
    <n v="51670.517899999999"/>
    <x v="5"/>
    <x v="2"/>
    <s v="Linie 31"/>
    <n v="5031"/>
  </r>
  <r>
    <x v="2"/>
    <x v="0"/>
    <n v="58000460"/>
    <x v="643"/>
    <d v="2021-10-13T00:00:00"/>
    <x v="3"/>
    <n v="7000127689"/>
    <n v="418"/>
    <x v="2"/>
    <x v="2"/>
    <n v="4012.8"/>
    <n v="35.016199999999998"/>
    <n v="14636.7716"/>
    <x v="7"/>
    <x v="4"/>
    <s v="Subunternehmer"/>
    <n v="9999"/>
  </r>
  <r>
    <x v="2"/>
    <x v="0"/>
    <n v="58000541"/>
    <x v="702"/>
    <d v="2021-10-13T00:00:00"/>
    <x v="3"/>
    <n v="7000126588"/>
    <n v="2046"/>
    <x v="2"/>
    <x v="2"/>
    <n v="4501.2"/>
    <n v="10.577"/>
    <n v="21640.542000000001"/>
    <x v="4"/>
    <x v="1"/>
    <s v="Linie 2"/>
    <n v="5002"/>
  </r>
  <r>
    <x v="2"/>
    <x v="0"/>
    <n v="58000548"/>
    <x v="703"/>
    <d v="2021-10-13T00:00:00"/>
    <x v="3"/>
    <n v="7000127707"/>
    <n v="1800"/>
    <x v="2"/>
    <x v="2"/>
    <n v="8640"/>
    <n v="25.5321"/>
    <n v="45957.78"/>
    <x v="7"/>
    <x v="4"/>
    <s v="Subunternehmer"/>
    <n v="9999"/>
  </r>
  <r>
    <x v="2"/>
    <x v="0"/>
    <n v="58000609"/>
    <x v="98"/>
    <d v="2021-10-13T00:00:00"/>
    <x v="3"/>
    <n v="7000126302"/>
    <n v="740"/>
    <x v="2"/>
    <x v="2"/>
    <n v="1332"/>
    <n v="10.9306"/>
    <n v="8088.6440000000002"/>
    <x v="4"/>
    <x v="1"/>
    <s v="Linie 33"/>
    <n v="5033"/>
  </r>
  <r>
    <x v="2"/>
    <x v="0"/>
    <n v="58000631"/>
    <x v="229"/>
    <d v="2021-10-13T00:00:00"/>
    <x v="3"/>
    <n v="7000128358"/>
    <n v="102"/>
    <x v="2"/>
    <x v="0"/>
    <n v="112.2"/>
    <n v="6.5789999999999997"/>
    <n v="738.16380000000004"/>
    <x v="8"/>
    <x v="5"/>
    <s v="Linie 20"/>
    <n v="5020"/>
  </r>
  <r>
    <x v="2"/>
    <x v="0"/>
    <n v="58000636"/>
    <x v="230"/>
    <d v="2021-10-13T00:00:00"/>
    <x v="3"/>
    <n v="7000128382"/>
    <n v="102"/>
    <x v="2"/>
    <x v="0"/>
    <n v="100.98"/>
    <n v="6.7282999999999999"/>
    <n v="679.42373399999997"/>
    <x v="8"/>
    <x v="5"/>
    <s v="Linie 21"/>
    <n v="5021"/>
  </r>
  <r>
    <x v="2"/>
    <x v="0"/>
    <n v="58000648"/>
    <x v="231"/>
    <d v="2021-10-13T00:00:00"/>
    <x v="3"/>
    <n v="7000128410"/>
    <n v="34"/>
    <x v="2"/>
    <x v="0"/>
    <n v="34"/>
    <n v="8.7829999999999995"/>
    <n v="298.62200000000001"/>
    <x v="8"/>
    <x v="5"/>
    <s v="Linie 23"/>
    <n v="5023"/>
  </r>
  <r>
    <x v="2"/>
    <x v="0"/>
    <n v="58000694"/>
    <x v="242"/>
    <d v="2021-10-13T00:00:00"/>
    <x v="3"/>
    <n v="7000128039"/>
    <n v="68"/>
    <x v="2"/>
    <x v="0"/>
    <n v="67.319999999999993"/>
    <n v="6.7229000000000001"/>
    <n v="452.58562799999999"/>
    <x v="8"/>
    <x v="5"/>
    <s v="Linie 21"/>
    <n v="5021"/>
  </r>
  <r>
    <x v="2"/>
    <x v="0"/>
    <n v="58000703"/>
    <x v="398"/>
    <d v="2021-10-13T00:00:00"/>
    <x v="3"/>
    <n v="7000127931"/>
    <n v="237"/>
    <x v="2"/>
    <x v="0"/>
    <n v="260.7"/>
    <n v="6.5829000000000004"/>
    <n v="1716.16203"/>
    <x v="8"/>
    <x v="5"/>
    <s v="Linie 20"/>
    <n v="5020"/>
  </r>
  <r>
    <x v="2"/>
    <x v="0"/>
    <n v="58000706"/>
    <x v="244"/>
    <d v="2021-10-13T00:00:00"/>
    <x v="3"/>
    <n v="7000128040"/>
    <n v="170"/>
    <x v="2"/>
    <x v="0"/>
    <n v="168.3"/>
    <n v="6.7253999999999996"/>
    <n v="1131.88482"/>
    <x v="8"/>
    <x v="5"/>
    <s v="Linie 21"/>
    <n v="5021"/>
  </r>
  <r>
    <x v="2"/>
    <x v="0"/>
    <n v="58000711"/>
    <x v="99"/>
    <d v="2021-10-13T00:00:00"/>
    <x v="3"/>
    <n v="7000128024"/>
    <n v="136"/>
    <x v="2"/>
    <x v="0"/>
    <n v="146.88"/>
    <n v="9.9582999999999995"/>
    <n v="1462.6751039999999"/>
    <x v="8"/>
    <x v="5"/>
    <s v="Linie 29"/>
    <n v="5029"/>
  </r>
  <r>
    <x v="2"/>
    <x v="0"/>
    <n v="58000713"/>
    <x v="246"/>
    <d v="2021-10-13T00:00:00"/>
    <x v="3"/>
    <n v="7000128144"/>
    <n v="68"/>
    <x v="2"/>
    <x v="0"/>
    <n v="68"/>
    <n v="8.7841000000000005"/>
    <n v="597.31880000000001"/>
    <x v="8"/>
    <x v="5"/>
    <s v="Linie 23"/>
    <n v="5023"/>
  </r>
  <r>
    <x v="2"/>
    <x v="0"/>
    <n v="58000721"/>
    <x v="706"/>
    <d v="2021-10-13T00:00:00"/>
    <x v="3"/>
    <n v="7000128041"/>
    <n v="102"/>
    <x v="2"/>
    <x v="0"/>
    <n v="100.98"/>
    <n v="6.7342000000000004"/>
    <n v="680.01951599999995"/>
    <x v="8"/>
    <x v="5"/>
    <s v="Linie 21"/>
    <n v="5021"/>
  </r>
  <r>
    <x v="2"/>
    <x v="0"/>
    <n v="58000730"/>
    <x v="250"/>
    <d v="2021-10-13T00:00:00"/>
    <x v="3"/>
    <n v="7000128359"/>
    <n v="272"/>
    <x v="2"/>
    <x v="0"/>
    <n v="299.2"/>
    <n v="6.5758000000000001"/>
    <n v="1967.47936"/>
    <x v="8"/>
    <x v="5"/>
    <s v="Linie 20"/>
    <n v="5020"/>
  </r>
  <r>
    <x v="2"/>
    <x v="0"/>
    <n v="58000733"/>
    <x v="793"/>
    <d v="2021-10-13T00:00:00"/>
    <x v="3"/>
    <n v="7000128384"/>
    <n v="136"/>
    <x v="2"/>
    <x v="0"/>
    <n v="134.63999999999999"/>
    <n v="6.7229000000000001"/>
    <n v="905.17125599999997"/>
    <x v="8"/>
    <x v="5"/>
    <s v="Linie 21"/>
    <n v="5021"/>
  </r>
  <r>
    <x v="2"/>
    <x v="0"/>
    <n v="58000738"/>
    <x v="101"/>
    <d v="2021-10-13T00:00:00"/>
    <x v="3"/>
    <n v="7000128372"/>
    <n v="136"/>
    <x v="2"/>
    <x v="0"/>
    <n v="146.88"/>
    <n v="9.9603999999999999"/>
    <n v="1462.9835519999999"/>
    <x v="8"/>
    <x v="5"/>
    <s v="Linie 29"/>
    <n v="5029"/>
  </r>
  <r>
    <x v="2"/>
    <x v="0"/>
    <n v="58000743"/>
    <x v="252"/>
    <d v="2021-10-13T00:00:00"/>
    <x v="3"/>
    <n v="7000128416"/>
    <n v="136"/>
    <x v="2"/>
    <x v="0"/>
    <n v="136"/>
    <n v="8.7881"/>
    <n v="1195.1815999999999"/>
    <x v="8"/>
    <x v="5"/>
    <s v="Linie 23"/>
    <n v="5023"/>
  </r>
  <r>
    <x v="2"/>
    <x v="0"/>
    <n v="58000746"/>
    <x v="253"/>
    <d v="2021-10-13T00:00:00"/>
    <x v="3"/>
    <n v="7000128042"/>
    <n v="136"/>
    <x v="2"/>
    <x v="0"/>
    <n v="134.63999999999999"/>
    <n v="6.7253999999999996"/>
    <n v="905.50785599999995"/>
    <x v="8"/>
    <x v="5"/>
    <s v="Linie 21"/>
    <n v="5021"/>
  </r>
  <r>
    <x v="2"/>
    <x v="0"/>
    <n v="58000751"/>
    <x v="254"/>
    <d v="2021-10-13T00:00:00"/>
    <x v="3"/>
    <n v="7000128151"/>
    <n v="68"/>
    <x v="2"/>
    <x v="0"/>
    <n v="68"/>
    <n v="8.7841000000000005"/>
    <n v="597.31880000000001"/>
    <x v="8"/>
    <x v="5"/>
    <s v="Linie 23"/>
    <n v="5023"/>
  </r>
  <r>
    <x v="2"/>
    <x v="0"/>
    <n v="58000753"/>
    <x v="403"/>
    <d v="2021-10-13T00:00:00"/>
    <x v="3"/>
    <n v="7000127932"/>
    <n v="204"/>
    <x v="2"/>
    <x v="0"/>
    <n v="224.4"/>
    <n v="6.5780000000000003"/>
    <n v="1476.1032"/>
    <x v="8"/>
    <x v="5"/>
    <s v="Linie 20"/>
    <n v="5020"/>
  </r>
  <r>
    <x v="2"/>
    <x v="0"/>
    <n v="58000758"/>
    <x v="255"/>
    <d v="2021-10-13T00:00:00"/>
    <x v="3"/>
    <n v="7000128043"/>
    <n v="204"/>
    <x v="2"/>
    <x v="0"/>
    <n v="201.96"/>
    <n v="6.7018000000000004"/>
    <n v="1353.4955279999999"/>
    <x v="8"/>
    <x v="5"/>
    <s v="Linie 21"/>
    <n v="5021"/>
  </r>
  <r>
    <x v="2"/>
    <x v="0"/>
    <n v="58000770"/>
    <x v="256"/>
    <d v="2021-10-13T00:00:00"/>
    <x v="3"/>
    <n v="7000128155"/>
    <n v="136"/>
    <x v="2"/>
    <x v="0"/>
    <n v="136"/>
    <n v="8.77"/>
    <n v="1192.72"/>
    <x v="8"/>
    <x v="5"/>
    <s v="Linie 23"/>
    <n v="5023"/>
  </r>
  <r>
    <x v="2"/>
    <x v="0"/>
    <n v="58000776"/>
    <x v="257"/>
    <d v="2021-10-13T00:00:00"/>
    <x v="3"/>
    <n v="7000128045"/>
    <n v="136"/>
    <x v="2"/>
    <x v="0"/>
    <n v="134.63999999999999"/>
    <n v="6.7229000000000001"/>
    <n v="905.17125599999997"/>
    <x v="8"/>
    <x v="5"/>
    <s v="Linie 21"/>
    <n v="5021"/>
  </r>
  <r>
    <x v="2"/>
    <x v="0"/>
    <n v="58000813"/>
    <x v="408"/>
    <d v="2021-10-13T00:00:00"/>
    <x v="3"/>
    <n v="7000126400"/>
    <n v="336"/>
    <x v="2"/>
    <x v="2"/>
    <n v="1182.72"/>
    <n v="16.450299999999999"/>
    <n v="5527.3008"/>
    <x v="7"/>
    <x v="4"/>
    <s v="Subunternehmer"/>
    <n v="9999"/>
  </r>
  <r>
    <x v="2"/>
    <x v="0"/>
    <n v="58000831"/>
    <x v="409"/>
    <d v="2021-10-13T00:00:00"/>
    <x v="3"/>
    <n v="7000128463"/>
    <n v="425"/>
    <x v="2"/>
    <x v="0"/>
    <n v="420.75"/>
    <n v="6.665"/>
    <n v="2804.2987499999999"/>
    <x v="8"/>
    <x v="5"/>
    <s v="Linie 21"/>
    <n v="5021"/>
  </r>
  <r>
    <x v="2"/>
    <x v="0"/>
    <n v="58000856"/>
    <x v="259"/>
    <d v="2021-10-13T00:00:00"/>
    <x v="3"/>
    <n v="7000128506"/>
    <n v="952"/>
    <x v="2"/>
    <x v="0"/>
    <n v="952"/>
    <n v="8.7848000000000006"/>
    <n v="8363.1296000000002"/>
    <x v="8"/>
    <x v="5"/>
    <s v="Linie 23"/>
    <n v="5023"/>
  </r>
  <r>
    <x v="2"/>
    <x v="0"/>
    <n v="58000863"/>
    <x v="261"/>
    <d v="2021-10-13T00:00:00"/>
    <x v="3"/>
    <n v="7000128162"/>
    <n v="204"/>
    <x v="2"/>
    <x v="0"/>
    <n v="204"/>
    <n v="8.7910000000000004"/>
    <n v="1793.364"/>
    <x v="8"/>
    <x v="5"/>
    <s v="Linie 23"/>
    <n v="5023"/>
  </r>
  <r>
    <x v="2"/>
    <x v="0"/>
    <n v="58000874"/>
    <x v="263"/>
    <d v="2021-10-13T00:00:00"/>
    <x v="3"/>
    <n v="7000127608"/>
    <n v="1638"/>
    <x v="2"/>
    <x v="2"/>
    <n v="13759.2"/>
    <n v="30.3947"/>
    <n v="49786.518600000003"/>
    <x v="7"/>
    <x v="4"/>
    <s v="Subunternehmer"/>
    <n v="9999"/>
  </r>
  <r>
    <x v="2"/>
    <x v="0"/>
    <n v="58000888"/>
    <x v="724"/>
    <d v="2021-10-13T00:00:00"/>
    <x v="3"/>
    <n v="7000128048"/>
    <n v="1631"/>
    <x v="2"/>
    <x v="0"/>
    <n v="1614.69"/>
    <n v="6.7248000000000001"/>
    <n v="10858.467312000001"/>
    <x v="8"/>
    <x v="5"/>
    <s v="Linie 21"/>
    <n v="5021"/>
  </r>
  <r>
    <x v="2"/>
    <x v="0"/>
    <n v="58000892"/>
    <x v="266"/>
    <d v="2021-10-13T00:00:00"/>
    <x v="3"/>
    <n v="7000128171"/>
    <n v="272"/>
    <x v="2"/>
    <x v="0"/>
    <n v="272"/>
    <n v="8.7815999999999992"/>
    <n v="2388.5952000000002"/>
    <x v="8"/>
    <x v="5"/>
    <s v="Linie 23"/>
    <n v="5023"/>
  </r>
  <r>
    <x v="2"/>
    <x v="0"/>
    <n v="58000893"/>
    <x v="267"/>
    <d v="2021-10-13T00:00:00"/>
    <x v="3"/>
    <n v="7000127950"/>
    <n v="1428"/>
    <x v="2"/>
    <x v="0"/>
    <n v="1570.8"/>
    <n v="6.5758000000000001"/>
    <n v="10329.26664"/>
    <x v="8"/>
    <x v="5"/>
    <s v="Linie 20"/>
    <n v="5020"/>
  </r>
  <r>
    <x v="2"/>
    <x v="0"/>
    <n v="58000894"/>
    <x v="105"/>
    <d v="2021-10-13T00:00:00"/>
    <x v="3"/>
    <n v="7000128027"/>
    <n v="816"/>
    <x v="2"/>
    <x v="0"/>
    <n v="881.28"/>
    <n v="9.9556000000000004"/>
    <n v="8773.6711680000008"/>
    <x v="8"/>
    <x v="5"/>
    <s v="Linie 29"/>
    <n v="5029"/>
  </r>
  <r>
    <x v="2"/>
    <x v="0"/>
    <n v="58000894"/>
    <x v="105"/>
    <d v="2021-10-13T00:00:00"/>
    <x v="3"/>
    <n v="7000128374"/>
    <n v="680"/>
    <x v="2"/>
    <x v="0"/>
    <n v="734.4"/>
    <n v="9.9556000000000004"/>
    <n v="7311.39264"/>
    <x v="8"/>
    <x v="5"/>
    <s v="Linie 29"/>
    <n v="5029"/>
  </r>
  <r>
    <x v="2"/>
    <x v="0"/>
    <n v="58000895"/>
    <x v="412"/>
    <d v="2021-10-13T00:00:00"/>
    <x v="3"/>
    <n v="7000128364"/>
    <n v="748"/>
    <x v="2"/>
    <x v="0"/>
    <n v="748"/>
    <n v="11.069900000000001"/>
    <n v="8280.2852000000003"/>
    <x v="8"/>
    <x v="5"/>
    <s v="Linie 20"/>
    <n v="5020"/>
  </r>
  <r>
    <x v="2"/>
    <x v="0"/>
    <n v="58000942"/>
    <x v="271"/>
    <d v="2021-10-13T00:00:00"/>
    <x v="3"/>
    <n v="7000128063"/>
    <n v="34"/>
    <x v="2"/>
    <x v="0"/>
    <n v="33.659999999999997"/>
    <n v="6.7253999999999996"/>
    <n v="226.37696399999999"/>
    <x v="8"/>
    <x v="5"/>
    <s v="Linie 21"/>
    <n v="5021"/>
  </r>
  <r>
    <x v="2"/>
    <x v="0"/>
    <n v="58000943"/>
    <x v="947"/>
    <d v="2021-10-13T00:00:00"/>
    <x v="3"/>
    <n v="7000128175"/>
    <n v="34"/>
    <x v="2"/>
    <x v="0"/>
    <n v="34"/>
    <n v="8.7851999999999997"/>
    <n v="298.6968"/>
    <x v="8"/>
    <x v="5"/>
    <s v="Linie 23"/>
    <n v="5023"/>
  </r>
  <r>
    <x v="2"/>
    <x v="0"/>
    <n v="58000951"/>
    <x v="274"/>
    <d v="2021-10-13T00:00:00"/>
    <x v="3"/>
    <n v="7000128065"/>
    <n v="136"/>
    <x v="2"/>
    <x v="0"/>
    <n v="134.63999999999999"/>
    <n v="6.7297000000000002"/>
    <n v="906.08680800000002"/>
    <x v="8"/>
    <x v="5"/>
    <s v="Linie 21"/>
    <n v="5021"/>
  </r>
  <r>
    <x v="2"/>
    <x v="0"/>
    <n v="58000961"/>
    <x v="726"/>
    <d v="2021-10-13T00:00:00"/>
    <x v="3"/>
    <n v="7000128066"/>
    <n v="340"/>
    <x v="2"/>
    <x v="0"/>
    <n v="336.6"/>
    <n v="6.6875"/>
    <n v="2251.0124999999998"/>
    <x v="8"/>
    <x v="5"/>
    <s v="Linie 21"/>
    <n v="5021"/>
  </r>
  <r>
    <x v="2"/>
    <x v="0"/>
    <n v="58000962"/>
    <x v="277"/>
    <d v="2021-10-13T00:00:00"/>
    <x v="3"/>
    <n v="7000128180"/>
    <n v="134"/>
    <x v="2"/>
    <x v="0"/>
    <n v="134"/>
    <n v="8.7827000000000002"/>
    <n v="1176.8818000000001"/>
    <x v="8"/>
    <x v="5"/>
    <s v="Linie 23"/>
    <n v="5023"/>
  </r>
  <r>
    <x v="2"/>
    <x v="0"/>
    <n v="58000986"/>
    <x v="836"/>
    <d v="2021-10-13T00:00:00"/>
    <x v="3"/>
    <n v="7000128185"/>
    <n v="68"/>
    <x v="2"/>
    <x v="0"/>
    <n v="68"/>
    <n v="8.7851999999999997"/>
    <n v="597.39359999999999"/>
    <x v="8"/>
    <x v="5"/>
    <s v="Linie 23"/>
    <n v="5023"/>
  </r>
  <r>
    <x v="2"/>
    <x v="0"/>
    <n v="58000999"/>
    <x v="279"/>
    <d v="2021-10-13T00:00:00"/>
    <x v="3"/>
    <n v="7000128078"/>
    <n v="204"/>
    <x v="2"/>
    <x v="0"/>
    <n v="201.96"/>
    <n v="6.7214999999999998"/>
    <n v="1357.47414"/>
    <x v="8"/>
    <x v="5"/>
    <s v="Linie 21"/>
    <n v="5021"/>
  </r>
  <r>
    <x v="2"/>
    <x v="0"/>
    <n v="58001000"/>
    <x v="837"/>
    <d v="2021-10-13T00:00:00"/>
    <x v="3"/>
    <n v="7000128189"/>
    <n v="136"/>
    <x v="2"/>
    <x v="0"/>
    <n v="136"/>
    <n v="8.7815999999999992"/>
    <n v="1194.2976000000001"/>
    <x v="8"/>
    <x v="5"/>
    <s v="Linie 23"/>
    <n v="5023"/>
  </r>
  <r>
    <x v="2"/>
    <x v="0"/>
    <n v="58001010"/>
    <x v="599"/>
    <d v="2021-10-13T00:00:00"/>
    <x v="3"/>
    <n v="7000128465"/>
    <n v="2295"/>
    <x v="2"/>
    <x v="0"/>
    <n v="2272.0500000000002"/>
    <n v="7.2190000000000003"/>
    <n v="16401.928950000001"/>
    <x v="8"/>
    <x v="5"/>
    <s v="Linie 21"/>
    <n v="5021"/>
  </r>
  <r>
    <x v="2"/>
    <x v="0"/>
    <n v="58001014"/>
    <x v="580"/>
    <d v="2021-10-13T00:00:00"/>
    <x v="3"/>
    <n v="7000128028"/>
    <n v="170"/>
    <x v="2"/>
    <x v="0"/>
    <n v="168.3"/>
    <n v="8.1450999999999993"/>
    <n v="1370.82033"/>
    <x v="8"/>
    <x v="5"/>
    <s v="Linie 29"/>
    <n v="5029"/>
  </r>
  <r>
    <x v="2"/>
    <x v="0"/>
    <n v="58001028"/>
    <x v="281"/>
    <d v="2021-10-13T00:00:00"/>
    <x v="3"/>
    <n v="7000128087"/>
    <n v="136"/>
    <x v="2"/>
    <x v="0"/>
    <n v="134.63999999999999"/>
    <n v="7.2778"/>
    <n v="979.88299199999994"/>
    <x v="8"/>
    <x v="5"/>
    <s v="Linie 21"/>
    <n v="5021"/>
  </r>
  <r>
    <x v="2"/>
    <x v="0"/>
    <n v="58001029"/>
    <x v="424"/>
    <d v="2021-10-13T00:00:00"/>
    <x v="3"/>
    <n v="7000127965"/>
    <n v="136"/>
    <x v="2"/>
    <x v="0"/>
    <n v="149.6"/>
    <n v="6.5814000000000004"/>
    <n v="984.57744000000002"/>
    <x v="8"/>
    <x v="5"/>
    <s v="Linie 20"/>
    <n v="5020"/>
  </r>
  <r>
    <x v="2"/>
    <x v="0"/>
    <n v="58001031"/>
    <x v="282"/>
    <d v="2021-10-13T00:00:00"/>
    <x v="3"/>
    <n v="7000128088"/>
    <n v="136"/>
    <x v="2"/>
    <x v="0"/>
    <n v="134.63999999999999"/>
    <n v="7.2862"/>
    <n v="981.01396799999998"/>
    <x v="8"/>
    <x v="5"/>
    <s v="Linie 21"/>
    <n v="5021"/>
  </r>
  <r>
    <x v="2"/>
    <x v="0"/>
    <n v="58001041"/>
    <x v="930"/>
    <d v="2021-10-13T00:00:00"/>
    <x v="3"/>
    <n v="7000128094"/>
    <n v="34"/>
    <x v="2"/>
    <x v="0"/>
    <n v="33.659999999999997"/>
    <n v="7.2812999999999999"/>
    <n v="245.08855800000001"/>
    <x v="8"/>
    <x v="5"/>
    <s v="Linie 21"/>
    <n v="5021"/>
  </r>
  <r>
    <x v="2"/>
    <x v="0"/>
    <n v="58001059"/>
    <x v="111"/>
    <d v="2021-10-13T00:00:00"/>
    <x v="3"/>
    <n v="7000128008"/>
    <n v="1916"/>
    <x v="2"/>
    <x v="0"/>
    <n v="1916"/>
    <n v="10.8475"/>
    <n v="20783.810000000001"/>
    <x v="8"/>
    <x v="5"/>
    <s v="Linie 22"/>
    <n v="5022"/>
  </r>
  <r>
    <x v="2"/>
    <x v="0"/>
    <n v="58001065"/>
    <x v="284"/>
    <d v="2021-10-13T00:00:00"/>
    <x v="3"/>
    <n v="7000128096"/>
    <n v="136"/>
    <x v="2"/>
    <x v="0"/>
    <n v="134.63999999999999"/>
    <n v="6.7577999999999996"/>
    <n v="909.87019199999997"/>
    <x v="8"/>
    <x v="5"/>
    <s v="Linie 21"/>
    <n v="5021"/>
  </r>
  <r>
    <x v="2"/>
    <x v="0"/>
    <n v="58001077"/>
    <x v="655"/>
    <d v="2021-10-13T00:00:00"/>
    <x v="3"/>
    <n v="7000128097"/>
    <n v="272"/>
    <x v="2"/>
    <x v="0"/>
    <n v="269.27999999999997"/>
    <n v="7.2906000000000004"/>
    <n v="1963.2127680000001"/>
    <x v="8"/>
    <x v="5"/>
    <s v="Linie 21"/>
    <n v="5021"/>
  </r>
  <r>
    <x v="2"/>
    <x v="0"/>
    <n v="58001079"/>
    <x v="760"/>
    <d v="2021-10-13T00:00:00"/>
    <x v="3"/>
    <n v="7000128029"/>
    <n v="68"/>
    <x v="2"/>
    <x v="0"/>
    <n v="73.44"/>
    <n v="9.9458000000000002"/>
    <n v="730.41955199999995"/>
    <x v="8"/>
    <x v="5"/>
    <s v="Linie 29"/>
    <n v="5029"/>
  </r>
  <r>
    <x v="2"/>
    <x v="0"/>
    <n v="58001080"/>
    <x v="656"/>
    <d v="2021-10-13T00:00:00"/>
    <x v="3"/>
    <n v="7000128100"/>
    <n v="136"/>
    <x v="2"/>
    <x v="0"/>
    <n v="134.63999999999999"/>
    <n v="6.7332000000000001"/>
    <n v="906.55804799999999"/>
    <x v="8"/>
    <x v="5"/>
    <s v="Linie 21"/>
    <n v="5021"/>
  </r>
  <r>
    <x v="2"/>
    <x v="0"/>
    <n v="58001082"/>
    <x v="434"/>
    <d v="2021-10-13T00:00:00"/>
    <x v="3"/>
    <n v="7000128366"/>
    <n v="272"/>
    <x v="2"/>
    <x v="0"/>
    <n v="272"/>
    <n v="11.0677"/>
    <n v="3010.4144000000001"/>
    <x v="8"/>
    <x v="5"/>
    <s v="Linie 20"/>
    <n v="5020"/>
  </r>
  <r>
    <x v="2"/>
    <x v="0"/>
    <n v="58001083"/>
    <x v="113"/>
    <d v="2021-10-13T00:00:00"/>
    <x v="3"/>
    <n v="7000128012"/>
    <n v="1156"/>
    <x v="2"/>
    <x v="0"/>
    <n v="1156"/>
    <n v="10.891"/>
    <n v="12589.995999999999"/>
    <x v="8"/>
    <x v="5"/>
    <s v="Linie 22"/>
    <n v="5022"/>
  </r>
  <r>
    <x v="2"/>
    <x v="0"/>
    <n v="58001093"/>
    <x v="435"/>
    <d v="2021-10-13T00:00:00"/>
    <x v="3"/>
    <n v="7000128104"/>
    <n v="136"/>
    <x v="2"/>
    <x v="0"/>
    <n v="134.63999999999999"/>
    <n v="7.2784000000000004"/>
    <n v="979.96377600000005"/>
    <x v="8"/>
    <x v="5"/>
    <s v="Linie 21"/>
    <n v="5021"/>
  </r>
  <r>
    <x v="2"/>
    <x v="0"/>
    <n v="58001116"/>
    <x v="286"/>
    <d v="2021-10-13T00:00:00"/>
    <x v="3"/>
    <n v="7000128114"/>
    <n v="68"/>
    <x v="2"/>
    <x v="0"/>
    <n v="67.319999999999993"/>
    <n v="6.7282999999999999"/>
    <n v="452.94915600000002"/>
    <x v="8"/>
    <x v="5"/>
    <s v="Linie 21"/>
    <n v="5021"/>
  </r>
  <r>
    <x v="2"/>
    <x v="0"/>
    <n v="58001120"/>
    <x v="288"/>
    <d v="2021-10-13T00:00:00"/>
    <x v="3"/>
    <n v="7000128196"/>
    <n v="34"/>
    <x v="2"/>
    <x v="0"/>
    <n v="34"/>
    <n v="8.7829999999999995"/>
    <n v="298.62200000000001"/>
    <x v="8"/>
    <x v="5"/>
    <s v="Linie 23"/>
    <n v="5023"/>
  </r>
  <r>
    <x v="2"/>
    <x v="0"/>
    <n v="58001143"/>
    <x v="720"/>
    <d v="2021-10-13T00:00:00"/>
    <x v="3"/>
    <n v="7000128030"/>
    <n v="1020"/>
    <x v="2"/>
    <x v="0"/>
    <n v="1009.8"/>
    <n v="8.6516999999999999"/>
    <n v="8736.4866600000005"/>
    <x v="8"/>
    <x v="5"/>
    <s v="Linie 29"/>
    <n v="5029"/>
  </r>
  <r>
    <x v="2"/>
    <x v="0"/>
    <n v="58001144"/>
    <x v="118"/>
    <d v="2021-10-13T00:00:00"/>
    <x v="3"/>
    <n v="7000127467"/>
    <n v="425"/>
    <x v="2"/>
    <x v="0"/>
    <n v="552.5"/>
    <n v="9.2195"/>
    <n v="5093.7737500000003"/>
    <x v="4"/>
    <x v="1"/>
    <s v="Linie 36"/>
    <n v="5036"/>
  </r>
  <r>
    <x v="2"/>
    <x v="0"/>
    <n v="58001155"/>
    <x v="289"/>
    <d v="2021-10-13T00:00:00"/>
    <x v="3"/>
    <n v="7000127468"/>
    <n v="595"/>
    <x v="2"/>
    <x v="0"/>
    <n v="773.5"/>
    <n v="6.9748000000000001"/>
    <n v="5395.0078000000003"/>
    <x v="4"/>
    <x v="1"/>
    <s v="Linie 36"/>
    <n v="5036"/>
  </r>
  <r>
    <x v="2"/>
    <x v="0"/>
    <n v="59500001"/>
    <x v="907"/>
    <d v="2021-10-13T00:00:00"/>
    <x v="3"/>
    <n v="7000128315"/>
    <n v="192"/>
    <x v="2"/>
    <x v="0"/>
    <n v="576"/>
    <n v="2.5142000000000002"/>
    <n v="1448.1792"/>
    <x v="3"/>
    <x v="1"/>
    <s v="Espera"/>
    <n v="5901"/>
  </r>
  <r>
    <x v="2"/>
    <x v="0"/>
    <n v="59500051"/>
    <x v="586"/>
    <d v="2021-10-13T00:00:00"/>
    <x v="3"/>
    <n v="7000128357"/>
    <n v="456"/>
    <x v="0"/>
    <x v="0"/>
    <n v="456"/>
    <n v="1.0457000000000001"/>
    <n v="476.83920000000001"/>
    <x v="0"/>
    <x v="0"/>
    <s v="Vacumierung"/>
    <n v="5902"/>
  </r>
  <r>
    <x v="2"/>
    <x v="0"/>
    <n v="59500052"/>
    <x v="587"/>
    <d v="2021-10-13T00:00:00"/>
    <x v="3"/>
    <n v="7000128355"/>
    <n v="370"/>
    <x v="0"/>
    <x v="0"/>
    <n v="370"/>
    <n v="1.0457000000000001"/>
    <n v="386.90899999999999"/>
    <x v="0"/>
    <x v="0"/>
    <s v="Vacumierung"/>
    <n v="5902"/>
  </r>
  <r>
    <x v="2"/>
    <x v="0"/>
    <m/>
    <x v="120"/>
    <d v="2021-10-13T00:00:00"/>
    <x v="3"/>
    <n v="7000126055"/>
    <n v="0"/>
    <x v="3"/>
    <x v="3"/>
    <n v="0"/>
    <n v="0"/>
    <n v="0"/>
    <x v="0"/>
    <x v="0"/>
    <s v="Große Schneidemaschine Lachnit"/>
    <n v="1100"/>
  </r>
  <r>
    <x v="2"/>
    <x v="0"/>
    <m/>
    <x v="121"/>
    <d v="2021-10-13T00:00:00"/>
    <x v="3"/>
    <n v="7000127587"/>
    <n v="0"/>
    <x v="3"/>
    <x v="3"/>
    <n v="0"/>
    <n v="0"/>
    <n v="0"/>
    <x v="0"/>
    <x v="0"/>
    <s v="Kleine Schneidemaschine Käseteiler"/>
    <n v="1200"/>
  </r>
  <r>
    <x v="2"/>
    <x v="0"/>
    <m/>
    <x v="122"/>
    <d v="2021-10-13T00:00:00"/>
    <x v="3"/>
    <n v="7000128263"/>
    <n v="0"/>
    <x v="3"/>
    <x v="3"/>
    <n v="0"/>
    <n v="0"/>
    <n v="0"/>
    <x v="2"/>
    <x v="0"/>
    <s v="Thrun 1"/>
    <n v="2020"/>
  </r>
  <r>
    <x v="2"/>
    <x v="0"/>
    <m/>
    <x v="123"/>
    <d v="2021-10-13T00:00:00"/>
    <x v="3"/>
    <n v="7000128274"/>
    <n v="0"/>
    <x v="3"/>
    <x v="3"/>
    <n v="0"/>
    <n v="0"/>
    <n v="0"/>
    <x v="2"/>
    <x v="0"/>
    <s v="Thrun 2"/>
    <n v="2030"/>
  </r>
  <r>
    <x v="2"/>
    <x v="0"/>
    <m/>
    <x v="123"/>
    <d v="2021-10-13T00:00:00"/>
    <x v="3"/>
    <n v="7000128275"/>
    <n v="0"/>
    <x v="3"/>
    <x v="3"/>
    <n v="0"/>
    <n v="0"/>
    <n v="0"/>
    <x v="2"/>
    <x v="0"/>
    <s v="Thrun 2"/>
    <n v="2030"/>
  </r>
  <r>
    <x v="2"/>
    <x v="0"/>
    <m/>
    <x v="124"/>
    <d v="2021-10-13T00:00:00"/>
    <x v="3"/>
    <n v="7000128306"/>
    <n v="0"/>
    <x v="3"/>
    <x v="3"/>
    <n v="0"/>
    <n v="0"/>
    <n v="0"/>
    <x v="2"/>
    <x v="0"/>
    <s v="Mischer 1"/>
    <n v="2040"/>
  </r>
  <r>
    <x v="2"/>
    <x v="0"/>
    <m/>
    <x v="125"/>
    <d v="2021-10-13T00:00:00"/>
    <x v="3"/>
    <n v="7000128294"/>
    <n v="0"/>
    <x v="3"/>
    <x v="3"/>
    <n v="0"/>
    <n v="0"/>
    <n v="0"/>
    <x v="2"/>
    <x v="0"/>
    <s v="Mischer 2"/>
    <n v="2050"/>
  </r>
  <r>
    <x v="2"/>
    <x v="0"/>
    <m/>
    <x v="127"/>
    <d v="2021-10-13T00:00:00"/>
    <x v="3"/>
    <n v="7000127856"/>
    <n v="0"/>
    <x v="3"/>
    <x v="3"/>
    <n v="0"/>
    <n v="0"/>
    <n v="0"/>
    <x v="1"/>
    <x v="0"/>
    <s v="Füller unter M1"/>
    <n v="3010"/>
  </r>
  <r>
    <x v="2"/>
    <x v="0"/>
    <m/>
    <x v="128"/>
    <d v="2021-10-13T00:00:00"/>
    <x v="3"/>
    <n v="7000127896"/>
    <n v="0"/>
    <x v="3"/>
    <x v="3"/>
    <n v="0"/>
    <n v="0"/>
    <n v="0"/>
    <x v="1"/>
    <x v="0"/>
    <s v="Füller unter M2"/>
    <n v="3020"/>
  </r>
  <r>
    <x v="2"/>
    <x v="0"/>
    <m/>
    <x v="129"/>
    <d v="2021-10-13T00:00:00"/>
    <x v="3"/>
    <n v="7000127902"/>
    <n v="0"/>
    <x v="3"/>
    <x v="3"/>
    <n v="0"/>
    <n v="0"/>
    <n v="0"/>
    <x v="1"/>
    <x v="0"/>
    <s v="Füller unter Thrun 2"/>
    <n v="3030"/>
  </r>
  <r>
    <x v="2"/>
    <x v="0"/>
    <m/>
    <x v="129"/>
    <d v="2021-10-13T00:00:00"/>
    <x v="3"/>
    <n v="7000127903"/>
    <n v="0"/>
    <x v="3"/>
    <x v="3"/>
    <n v="0"/>
    <n v="0"/>
    <n v="0"/>
    <x v="1"/>
    <x v="0"/>
    <s v="Füller unter Thrun 2"/>
    <n v="3030"/>
  </r>
  <r>
    <x v="2"/>
    <x v="0"/>
    <m/>
    <x v="450"/>
    <d v="2021-10-13T00:00:00"/>
    <x v="3"/>
    <n v="7000126743"/>
    <n v="0"/>
    <x v="3"/>
    <x v="3"/>
    <n v="0"/>
    <n v="0"/>
    <n v="0"/>
    <x v="1"/>
    <x v="0"/>
    <s v="Waldner"/>
    <n v="3110"/>
  </r>
  <r>
    <x v="2"/>
    <x v="0"/>
    <m/>
    <x v="132"/>
    <d v="2021-10-13T00:00:00"/>
    <x v="3"/>
    <n v="7000127971"/>
    <n v="0"/>
    <x v="3"/>
    <x v="3"/>
    <n v="0"/>
    <n v="0"/>
    <n v="0"/>
    <x v="8"/>
    <x v="5"/>
    <s v="Linie 20"/>
    <n v="5020"/>
  </r>
  <r>
    <x v="2"/>
    <x v="0"/>
    <m/>
    <x v="134"/>
    <d v="2021-10-13T00:00:00"/>
    <x v="3"/>
    <n v="7000128020"/>
    <n v="0.01"/>
    <x v="1"/>
    <x v="1"/>
    <n v="0"/>
    <n v="0"/>
    <n v="0"/>
    <x v="8"/>
    <x v="5"/>
    <s v="Linie 22"/>
    <n v="5022"/>
  </r>
  <r>
    <x v="2"/>
    <x v="0"/>
    <m/>
    <x v="134"/>
    <d v="2021-10-13T00:00:00"/>
    <x v="3"/>
    <n v="7000128021"/>
    <n v="0.01"/>
    <x v="1"/>
    <x v="1"/>
    <n v="0"/>
    <n v="0"/>
    <n v="0"/>
    <x v="8"/>
    <x v="5"/>
    <s v="Linie 22"/>
    <n v="5022"/>
  </r>
  <r>
    <x v="2"/>
    <x v="0"/>
    <m/>
    <x v="135"/>
    <d v="2021-10-13T00:00:00"/>
    <x v="3"/>
    <n v="7000128202"/>
    <n v="0.45"/>
    <x v="1"/>
    <x v="1"/>
    <n v="0"/>
    <n v="0"/>
    <n v="0"/>
    <x v="8"/>
    <x v="5"/>
    <s v="Linie 23"/>
    <n v="5023"/>
  </r>
  <r>
    <x v="2"/>
    <x v="0"/>
    <m/>
    <x v="589"/>
    <d v="2021-10-13T00:00:00"/>
    <x v="3"/>
    <n v="7000127688"/>
    <n v="0"/>
    <x v="3"/>
    <x v="3"/>
    <n v="0"/>
    <n v="0"/>
    <n v="0"/>
    <x v="8"/>
    <x v="5"/>
    <s v="Linie 29"/>
    <n v="5029"/>
  </r>
  <r>
    <x v="2"/>
    <x v="0"/>
    <m/>
    <x v="451"/>
    <d v="2021-10-13T00:00:00"/>
    <x v="3"/>
    <n v="7000128266"/>
    <n v="0"/>
    <x v="3"/>
    <x v="3"/>
    <n v="0"/>
    <n v="0"/>
    <n v="0"/>
    <x v="2"/>
    <x v="0"/>
    <s v="Thrun 1"/>
    <n v="2020"/>
  </r>
  <r>
    <x v="2"/>
    <x v="0"/>
    <m/>
    <x v="452"/>
    <d v="2021-10-13T00:00:00"/>
    <x v="3"/>
    <n v="7000126746"/>
    <n v="0"/>
    <x v="3"/>
    <x v="3"/>
    <n v="0"/>
    <n v="0"/>
    <n v="0"/>
    <x v="1"/>
    <x v="0"/>
    <s v="Waldner"/>
    <n v="3110"/>
  </r>
  <r>
    <x v="2"/>
    <x v="0"/>
    <m/>
    <x v="137"/>
    <d v="2021-10-13T00:00:00"/>
    <x v="3"/>
    <n v="7000123698"/>
    <n v="0"/>
    <x v="3"/>
    <x v="3"/>
    <n v="0"/>
    <n v="0"/>
    <n v="0"/>
    <x v="4"/>
    <x v="1"/>
    <s v="Linie 36"/>
    <n v="5036"/>
  </r>
  <r>
    <x v="2"/>
    <x v="0"/>
    <m/>
    <x v="590"/>
    <d v="2021-10-13T00:00:00"/>
    <x v="3"/>
    <n v="7000128221"/>
    <n v="0"/>
    <x v="3"/>
    <x v="3"/>
    <n v="0"/>
    <n v="0"/>
    <n v="0"/>
    <x v="2"/>
    <x v="0"/>
    <s v="Thrun 2"/>
    <n v="2030"/>
  </r>
  <r>
    <x v="2"/>
    <x v="0"/>
    <m/>
    <x v="455"/>
    <d v="2021-10-13T00:00:00"/>
    <x v="3"/>
    <n v="7000128279"/>
    <n v="0"/>
    <x v="3"/>
    <x v="3"/>
    <n v="0"/>
    <n v="0"/>
    <n v="0"/>
    <x v="2"/>
    <x v="0"/>
    <s v="Mischer 1"/>
    <n v="2040"/>
  </r>
  <r>
    <x v="2"/>
    <x v="0"/>
    <m/>
    <x v="456"/>
    <d v="2021-10-13T00:00:00"/>
    <x v="3"/>
    <n v="7000128280"/>
    <n v="0"/>
    <x v="3"/>
    <x v="3"/>
    <n v="0"/>
    <n v="0"/>
    <n v="0"/>
    <x v="1"/>
    <x v="0"/>
    <s v="Füller unter M1"/>
    <n v="3010"/>
  </r>
  <r>
    <x v="2"/>
    <x v="0"/>
    <m/>
    <x v="591"/>
    <d v="2021-10-13T00:00:00"/>
    <x v="3"/>
    <n v="7000128222"/>
    <n v="0"/>
    <x v="3"/>
    <x v="3"/>
    <n v="0"/>
    <n v="0"/>
    <n v="0"/>
    <x v="1"/>
    <x v="0"/>
    <s v="Füller unter Thrun 2"/>
    <n v="3030"/>
  </r>
  <r>
    <x v="2"/>
    <x v="0"/>
    <m/>
    <x v="293"/>
    <d v="2021-10-13T00:00:00"/>
    <x v="3"/>
    <n v="7000123701"/>
    <n v="0"/>
    <x v="3"/>
    <x v="3"/>
    <n v="0"/>
    <n v="0"/>
    <n v="0"/>
    <x v="4"/>
    <x v="1"/>
    <s v="Linie 36"/>
    <n v="5036"/>
  </r>
  <r>
    <x v="2"/>
    <x v="0"/>
    <n v="23500015"/>
    <x v="296"/>
    <d v="2021-10-14T00:00:00"/>
    <x v="3"/>
    <n v="7000128732"/>
    <n v="980"/>
    <x v="0"/>
    <x v="0"/>
    <n v="980"/>
    <n v="4.2279999999999998"/>
    <n v="4143.4399999999996"/>
    <x v="0"/>
    <x v="0"/>
    <s v="Kleine Schneidemaschine Käseteiler"/>
    <n v="1200"/>
  </r>
  <r>
    <x v="2"/>
    <x v="0"/>
    <n v="23500029"/>
    <x v="297"/>
    <d v="2021-10-14T00:00:00"/>
    <x v="3"/>
    <n v="7000128730"/>
    <n v="0"/>
    <x v="0"/>
    <x v="0"/>
    <n v="0"/>
    <n v="4.3174000000000001"/>
    <n v="0"/>
    <x v="0"/>
    <x v="0"/>
    <s v="Kleine Schneidemaschine Käseteiler"/>
    <n v="1200"/>
  </r>
  <r>
    <x v="2"/>
    <x v="0"/>
    <n v="23500083"/>
    <x v="0"/>
    <d v="2021-10-14T00:00:00"/>
    <x v="3"/>
    <n v="7000128768"/>
    <n v="401"/>
    <x v="0"/>
    <x v="0"/>
    <n v="401"/>
    <n v="3.9175"/>
    <n v="1570.9175"/>
    <x v="0"/>
    <x v="0"/>
    <s v="Rohware aus-/umpacken, vorbereiten"/>
    <n v="1300"/>
  </r>
  <r>
    <x v="2"/>
    <x v="0"/>
    <n v="23500302"/>
    <x v="4"/>
    <d v="2021-10-14T00:00:00"/>
    <x v="3"/>
    <n v="7000128508"/>
    <n v="335"/>
    <x v="0"/>
    <x v="0"/>
    <n v="335"/>
    <n v="5.6374000000000004"/>
    <n v="1888.529"/>
    <x v="0"/>
    <x v="0"/>
    <s v="Holac Zutatenvorbereitung"/>
    <n v="1410"/>
  </r>
  <r>
    <x v="2"/>
    <x v="0"/>
    <n v="23500303"/>
    <x v="458"/>
    <d v="2021-10-14T00:00:00"/>
    <x v="3"/>
    <n v="7000128368"/>
    <n v="0"/>
    <x v="0"/>
    <x v="0"/>
    <n v="0"/>
    <n v="3.5335000000000001"/>
    <n v="0"/>
    <x v="0"/>
    <x v="0"/>
    <s v="Rohware aus-/umpacken, vorbereiten"/>
    <n v="1300"/>
  </r>
  <r>
    <x v="2"/>
    <x v="0"/>
    <n v="23500304"/>
    <x v="459"/>
    <d v="2021-10-14T00:00:00"/>
    <x v="3"/>
    <n v="7000128369"/>
    <n v="3344"/>
    <x v="0"/>
    <x v="0"/>
    <n v="3344"/>
    <n v="3.7835000000000001"/>
    <n v="12652.023999999999"/>
    <x v="0"/>
    <x v="0"/>
    <s v="Rohware aus-/umpacken, vorbereiten"/>
    <n v="1300"/>
  </r>
  <r>
    <x v="2"/>
    <x v="0"/>
    <n v="23500354"/>
    <x v="7"/>
    <d v="2021-10-14T00:00:00"/>
    <x v="3"/>
    <n v="7000128509"/>
    <n v="335"/>
    <x v="0"/>
    <x v="0"/>
    <n v="335"/>
    <n v="4.5490000000000004"/>
    <n v="1523.915"/>
    <x v="0"/>
    <x v="0"/>
    <s v="Holac Zutatenvorbereitung"/>
    <n v="1410"/>
  </r>
  <r>
    <x v="2"/>
    <x v="0"/>
    <n v="29600003"/>
    <x v="150"/>
    <d v="2021-10-14T00:00:00"/>
    <x v="3"/>
    <n v="7000128712"/>
    <n v="3104"/>
    <x v="0"/>
    <x v="0"/>
    <n v="3104"/>
    <n v="2.0516999999999999"/>
    <n v="6368.4768000000004"/>
    <x v="0"/>
    <x v="0"/>
    <s v="Rohware aus-/umpacken, vorbereiten"/>
    <n v="1300"/>
  </r>
  <r>
    <x v="2"/>
    <x v="0"/>
    <n v="29600003"/>
    <x v="150"/>
    <d v="2021-10-14T00:00:00"/>
    <x v="3"/>
    <n v="7000128853"/>
    <n v="1707"/>
    <x v="0"/>
    <x v="0"/>
    <n v="1707"/>
    <n v="2.0516999999999999"/>
    <n v="3502.2519000000002"/>
    <x v="0"/>
    <x v="0"/>
    <s v="Rohware aus-/umpacken, vorbereiten"/>
    <n v="1300"/>
  </r>
  <r>
    <x v="2"/>
    <x v="0"/>
    <n v="29600004"/>
    <x v="302"/>
    <d v="2021-10-14T00:00:00"/>
    <x v="3"/>
    <n v="7000128854"/>
    <n v="8191"/>
    <x v="0"/>
    <x v="0"/>
    <n v="8191"/>
    <n v="2.0175999999999998"/>
    <n v="16526.161599999999"/>
    <x v="0"/>
    <x v="0"/>
    <s v="Rohware aus-/umpacken, vorbereiten"/>
    <n v="1300"/>
  </r>
  <r>
    <x v="2"/>
    <x v="0"/>
    <n v="29600005"/>
    <x v="151"/>
    <d v="2021-10-14T00:00:00"/>
    <x v="3"/>
    <n v="7000128855"/>
    <n v="248"/>
    <x v="0"/>
    <x v="0"/>
    <n v="248"/>
    <n v="2"/>
    <n v="496"/>
    <x v="0"/>
    <x v="0"/>
    <s v="Rohware aus-/umpacken, vorbereiten"/>
    <n v="1300"/>
  </r>
  <r>
    <x v="2"/>
    <x v="0"/>
    <n v="29600006"/>
    <x v="462"/>
    <d v="2021-10-14T00:00:00"/>
    <x v="3"/>
    <n v="7000128856"/>
    <n v="612"/>
    <x v="0"/>
    <x v="0"/>
    <n v="612"/>
    <n v="1.5"/>
    <n v="918"/>
    <x v="0"/>
    <x v="0"/>
    <s v="Rohware aus-/umpacken, vorbereiten"/>
    <n v="1300"/>
  </r>
  <r>
    <x v="2"/>
    <x v="0"/>
    <n v="29600006"/>
    <x v="462"/>
    <d v="2021-10-14T00:00:00"/>
    <x v="3"/>
    <n v="7000128870"/>
    <n v="0"/>
    <x v="0"/>
    <x v="0"/>
    <n v="0"/>
    <n v="1.5"/>
    <n v="0"/>
    <x v="0"/>
    <x v="0"/>
    <s v="Rohware aus-/umpacken, vorbereiten"/>
    <n v="1300"/>
  </r>
  <r>
    <x v="2"/>
    <x v="0"/>
    <n v="29600017"/>
    <x v="804"/>
    <d v="2021-10-14T00:00:00"/>
    <x v="3"/>
    <n v="7000128677"/>
    <n v="42"/>
    <x v="0"/>
    <x v="0"/>
    <n v="42"/>
    <n v="0.5"/>
    <n v="21"/>
    <x v="0"/>
    <x v="0"/>
    <s v="Rohware aus-/umpacken, vorbereiten"/>
    <n v="1300"/>
  </r>
  <r>
    <x v="2"/>
    <x v="0"/>
    <n v="29600018"/>
    <x v="463"/>
    <d v="2021-10-14T00:00:00"/>
    <x v="3"/>
    <n v="7000128857"/>
    <n v="0"/>
    <x v="0"/>
    <x v="0"/>
    <n v="0"/>
    <n v="1"/>
    <n v="0"/>
    <x v="0"/>
    <x v="0"/>
    <s v="Rohware aus-/umpacken, vorbereiten"/>
    <n v="1300"/>
  </r>
  <r>
    <x v="2"/>
    <x v="0"/>
    <n v="31000150"/>
    <x v="890"/>
    <d v="2021-10-14T00:00:00"/>
    <x v="3"/>
    <n v="7000128456"/>
    <n v="323"/>
    <x v="1"/>
    <x v="1"/>
    <n v="3230"/>
    <n v="27.45"/>
    <n v="8866.35"/>
    <x v="1"/>
    <x v="0"/>
    <s v="Füller unter M1"/>
    <n v="3010"/>
  </r>
  <r>
    <x v="2"/>
    <x v="0"/>
    <n v="31000169"/>
    <x v="158"/>
    <d v="2021-10-14T00:00:00"/>
    <x v="3"/>
    <n v="7000128219"/>
    <n v="2294"/>
    <x v="1"/>
    <x v="1"/>
    <n v="4427.42"/>
    <n v="5.9943999999999997"/>
    <n v="13751.1536"/>
    <x v="1"/>
    <x v="0"/>
    <s v="Füller unter Thrun 2"/>
    <n v="3030"/>
  </r>
  <r>
    <x v="2"/>
    <x v="0"/>
    <n v="31000239"/>
    <x v="1124"/>
    <d v="2021-10-14T00:00:00"/>
    <x v="3"/>
    <n v="7000128455"/>
    <n v="800"/>
    <x v="1"/>
    <x v="1"/>
    <n v="8000"/>
    <n v="23.7883"/>
    <n v="19030.64"/>
    <x v="1"/>
    <x v="0"/>
    <s v="Füller unter M1"/>
    <n v="3010"/>
  </r>
  <r>
    <x v="2"/>
    <x v="0"/>
    <n v="31900001"/>
    <x v="159"/>
    <d v="2021-10-14T00:00:00"/>
    <x v="3"/>
    <n v="7000128423"/>
    <n v="322"/>
    <x v="1"/>
    <x v="1"/>
    <n v="2318.4"/>
    <n v="16.223700000000001"/>
    <n v="5224.0313999999998"/>
    <x v="2"/>
    <x v="0"/>
    <s v="Füller unter UMSK 130"/>
    <n v="3100"/>
  </r>
  <r>
    <x v="2"/>
    <x v="0"/>
    <n v="31900002"/>
    <x v="14"/>
    <d v="2021-10-14T00:00:00"/>
    <x v="3"/>
    <n v="7000128424"/>
    <n v="344"/>
    <x v="1"/>
    <x v="1"/>
    <n v="2476.8000000000002"/>
    <n v="17.989799999999999"/>
    <n v="6188.4912000000004"/>
    <x v="2"/>
    <x v="0"/>
    <s v="Füller unter UMSK 130"/>
    <n v="3100"/>
  </r>
  <r>
    <x v="2"/>
    <x v="0"/>
    <n v="32000022"/>
    <x v="15"/>
    <d v="2021-10-14T00:00:00"/>
    <x v="3"/>
    <n v="7000128487"/>
    <n v="111"/>
    <x v="1"/>
    <x v="1"/>
    <n v="743.7"/>
    <n v="20.6524"/>
    <n v="2292.4164000000001"/>
    <x v="1"/>
    <x v="0"/>
    <s v="Füller unter M2"/>
    <n v="3020"/>
  </r>
  <r>
    <x v="2"/>
    <x v="0"/>
    <n v="32000036"/>
    <x v="844"/>
    <d v="2021-10-14T00:00:00"/>
    <x v="3"/>
    <n v="7000128488"/>
    <n v="0"/>
    <x v="1"/>
    <x v="1"/>
    <n v="0"/>
    <n v="25.753399999999999"/>
    <n v="0"/>
    <x v="1"/>
    <x v="0"/>
    <s v="Füller unter M2"/>
    <n v="3020"/>
  </r>
  <r>
    <x v="2"/>
    <x v="0"/>
    <n v="32000068"/>
    <x v="163"/>
    <d v="2021-10-14T00:00:00"/>
    <x v="3"/>
    <n v="7000127897"/>
    <n v="1013"/>
    <x v="1"/>
    <x v="1"/>
    <n v="10130"/>
    <n v="32.257899999999999"/>
    <n v="32677.252700000001"/>
    <x v="1"/>
    <x v="0"/>
    <s v="Füller unter M2"/>
    <n v="3020"/>
  </r>
  <r>
    <x v="2"/>
    <x v="0"/>
    <n v="32000106"/>
    <x v="677"/>
    <d v="2021-10-14T00:00:00"/>
    <x v="3"/>
    <n v="7000127898"/>
    <n v="573"/>
    <x v="1"/>
    <x v="1"/>
    <n v="4125.6000000000004"/>
    <n v="21.9801"/>
    <n v="12594.597299999999"/>
    <x v="1"/>
    <x v="0"/>
    <s v="Füller unter M2"/>
    <n v="3020"/>
  </r>
  <r>
    <x v="2"/>
    <x v="0"/>
    <n v="35000184"/>
    <x v="26"/>
    <d v="2021-10-14T00:00:00"/>
    <x v="3"/>
    <n v="7000128502"/>
    <n v="900"/>
    <x v="0"/>
    <x v="0"/>
    <n v="900"/>
    <n v="2.9257"/>
    <n v="2633.13"/>
    <x v="2"/>
    <x v="0"/>
    <s v="Mischer 2"/>
    <n v="2050"/>
  </r>
  <r>
    <x v="2"/>
    <x v="0"/>
    <n v="35000184"/>
    <x v="26"/>
    <d v="2021-10-14T00:00:00"/>
    <x v="3"/>
    <n v="7000128502"/>
    <n v="900"/>
    <x v="0"/>
    <x v="0"/>
    <n v="900"/>
    <n v="2.9257"/>
    <n v="2633.13"/>
    <x v="2"/>
    <x v="0"/>
    <s v="Wolf M2"/>
    <n v="2080"/>
  </r>
  <r>
    <x v="2"/>
    <x v="0"/>
    <n v="35000222"/>
    <x v="892"/>
    <d v="2021-10-14T00:00:00"/>
    <x v="3"/>
    <n v="7000128462"/>
    <n v="3000"/>
    <x v="0"/>
    <x v="0"/>
    <n v="3000"/>
    <n v="2.6204000000000001"/>
    <n v="7861.2"/>
    <x v="2"/>
    <x v="0"/>
    <s v="Mischer 1"/>
    <n v="2040"/>
  </r>
  <r>
    <x v="2"/>
    <x v="0"/>
    <n v="35000222"/>
    <x v="892"/>
    <d v="2021-10-14T00:00:00"/>
    <x v="3"/>
    <n v="7000128462"/>
    <n v="3000"/>
    <x v="0"/>
    <x v="0"/>
    <n v="3000"/>
    <n v="2.6204000000000001"/>
    <n v="7861.2"/>
    <x v="2"/>
    <x v="0"/>
    <s v="Wolf M1"/>
    <n v="2070"/>
  </r>
  <r>
    <x v="2"/>
    <x v="0"/>
    <n v="35000268"/>
    <x v="170"/>
    <d v="2021-10-14T00:00:00"/>
    <x v="3"/>
    <n v="7000128272"/>
    <n v="3750"/>
    <x v="0"/>
    <x v="0"/>
    <n v="3750"/>
    <n v="2.5105"/>
    <n v="9414.375"/>
    <x v="2"/>
    <x v="0"/>
    <s v="Thrun 2"/>
    <n v="2030"/>
  </r>
  <r>
    <x v="2"/>
    <x v="0"/>
    <n v="35000268"/>
    <x v="170"/>
    <d v="2021-10-14T00:00:00"/>
    <x v="3"/>
    <n v="7000128272"/>
    <n v="3750"/>
    <x v="0"/>
    <x v="0"/>
    <n v="3750"/>
    <n v="2.5105"/>
    <n v="9414.375"/>
    <x v="2"/>
    <x v="0"/>
    <s v="Wolf Th2"/>
    <n v="2090"/>
  </r>
  <r>
    <x v="2"/>
    <x v="0"/>
    <n v="35000314"/>
    <x v="171"/>
    <d v="2021-10-14T00:00:00"/>
    <x v="3"/>
    <n v="7000128499"/>
    <n v="9600"/>
    <x v="0"/>
    <x v="0"/>
    <n v="9600"/>
    <n v="3.0869"/>
    <n v="29634.240000000002"/>
    <x v="2"/>
    <x v="0"/>
    <s v="Mischer 2"/>
    <n v="2050"/>
  </r>
  <r>
    <x v="2"/>
    <x v="0"/>
    <n v="35000314"/>
    <x v="171"/>
    <d v="2021-10-14T00:00:00"/>
    <x v="3"/>
    <n v="7000128499"/>
    <n v="9600"/>
    <x v="0"/>
    <x v="0"/>
    <n v="9600"/>
    <n v="3.0869"/>
    <n v="29634.240000000002"/>
    <x v="2"/>
    <x v="0"/>
    <s v="Wolf M2"/>
    <n v="2080"/>
  </r>
  <r>
    <x v="2"/>
    <x v="0"/>
    <n v="35000350"/>
    <x v="32"/>
    <d v="2021-10-14T00:00:00"/>
    <x v="3"/>
    <n v="7000128500"/>
    <n v="3900"/>
    <x v="0"/>
    <x v="0"/>
    <n v="3900"/>
    <n v="2.9060000000000001"/>
    <n v="11333.4"/>
    <x v="2"/>
    <x v="0"/>
    <s v="Mischer 2"/>
    <n v="2050"/>
  </r>
  <r>
    <x v="2"/>
    <x v="0"/>
    <n v="35000350"/>
    <x v="32"/>
    <d v="2021-10-14T00:00:00"/>
    <x v="3"/>
    <n v="7000128500"/>
    <n v="3900"/>
    <x v="0"/>
    <x v="0"/>
    <n v="3900"/>
    <n v="2.9060000000000001"/>
    <n v="11333.4"/>
    <x v="2"/>
    <x v="0"/>
    <s v="Wolf M2"/>
    <n v="2080"/>
  </r>
  <r>
    <x v="2"/>
    <x v="0"/>
    <n v="35000361"/>
    <x v="1125"/>
    <d v="2021-10-14T00:00:00"/>
    <x v="3"/>
    <n v="7000128460"/>
    <n v="7800"/>
    <x v="0"/>
    <x v="0"/>
    <n v="7800"/>
    <n v="2.2675999999999998"/>
    <n v="17687.28"/>
    <x v="2"/>
    <x v="0"/>
    <s v="Mischer 1"/>
    <n v="2040"/>
  </r>
  <r>
    <x v="2"/>
    <x v="0"/>
    <n v="35000361"/>
    <x v="1125"/>
    <d v="2021-10-14T00:00:00"/>
    <x v="3"/>
    <n v="7000128460"/>
    <n v="7800"/>
    <x v="0"/>
    <x v="0"/>
    <n v="7800"/>
    <n v="2.2675999999999998"/>
    <n v="17687.28"/>
    <x v="2"/>
    <x v="0"/>
    <s v="Wolf M1"/>
    <n v="2070"/>
  </r>
  <r>
    <x v="2"/>
    <x v="0"/>
    <n v="35900002"/>
    <x v="173"/>
    <d v="2021-10-14T00:00:00"/>
    <x v="3"/>
    <n v="7000128438"/>
    <n v="2000"/>
    <x v="0"/>
    <x v="0"/>
    <n v="2000"/>
    <n v="2.0203000000000002"/>
    <n v="4040.6"/>
    <x v="2"/>
    <x v="0"/>
    <s v="Stephan UMSK 130"/>
    <n v="2100"/>
  </r>
  <r>
    <x v="2"/>
    <x v="0"/>
    <n v="35900003"/>
    <x v="34"/>
    <d v="2021-10-14T00:00:00"/>
    <x v="3"/>
    <n v="7000128439"/>
    <n v="2480"/>
    <x v="0"/>
    <x v="0"/>
    <n v="2480"/>
    <n v="2.2656000000000001"/>
    <n v="5618.6880000000001"/>
    <x v="2"/>
    <x v="0"/>
    <s v="Stephan UMSK 130"/>
    <n v="2100"/>
  </r>
  <r>
    <x v="2"/>
    <x v="0"/>
    <n v="47000118"/>
    <x v="474"/>
    <d v="2021-10-14T00:00:00"/>
    <x v="3"/>
    <n v="7000127182"/>
    <n v="12220"/>
    <x v="1"/>
    <x v="1"/>
    <n v="2444"/>
    <n v="0.78439999999999999"/>
    <n v="9585.3680000000004"/>
    <x v="3"/>
    <x v="1"/>
    <s v="Linie 16"/>
    <n v="5016"/>
  </r>
  <r>
    <x v="2"/>
    <x v="0"/>
    <n v="47000119"/>
    <x v="545"/>
    <d v="2021-10-14T00:00:00"/>
    <x v="3"/>
    <n v="7000127183"/>
    <n v="4668"/>
    <x v="1"/>
    <x v="1"/>
    <n v="933.6"/>
    <n v="0.77449999999999997"/>
    <n v="3615.366"/>
    <x v="3"/>
    <x v="1"/>
    <s v="Linie 16"/>
    <n v="5016"/>
  </r>
  <r>
    <x v="2"/>
    <x v="0"/>
    <n v="47000120"/>
    <x v="36"/>
    <d v="2021-10-14T00:00:00"/>
    <x v="3"/>
    <n v="7000127184"/>
    <n v="5635"/>
    <x v="1"/>
    <x v="1"/>
    <n v="1127"/>
    <n v="0.74370000000000003"/>
    <n v="4190.7494999999999"/>
    <x v="3"/>
    <x v="1"/>
    <s v="Linie 16"/>
    <n v="5016"/>
  </r>
  <r>
    <x v="2"/>
    <x v="0"/>
    <n v="47000849"/>
    <x v="39"/>
    <d v="2021-10-14T00:00:00"/>
    <x v="3"/>
    <n v="7000126651"/>
    <n v="924"/>
    <x v="1"/>
    <x v="1"/>
    <n v="1995.84"/>
    <n v="9.3513000000000002"/>
    <n v="8640.6011999999992"/>
    <x v="4"/>
    <x v="1"/>
    <s v="Linie 3"/>
    <n v="5003"/>
  </r>
  <r>
    <x v="2"/>
    <x v="0"/>
    <n v="47000897"/>
    <x v="182"/>
    <d v="2021-10-14T00:00:00"/>
    <x v="3"/>
    <n v="7000125916"/>
    <n v="3272"/>
    <x v="1"/>
    <x v="1"/>
    <n v="490.8"/>
    <n v="0.67349999999999999"/>
    <n v="2203.692"/>
    <x v="4"/>
    <x v="1"/>
    <s v="Linie 34"/>
    <n v="5034"/>
  </r>
  <r>
    <x v="2"/>
    <x v="0"/>
    <n v="48000057"/>
    <x v="817"/>
    <d v="2021-10-14T00:00:00"/>
    <x v="3"/>
    <n v="7000127602"/>
    <n v="8960"/>
    <x v="1"/>
    <x v="1"/>
    <n v="1971.2"/>
    <n v="1.1458999999999999"/>
    <n v="10267.263999999999"/>
    <x v="4"/>
    <x v="1"/>
    <s v="Linie 35"/>
    <n v="5035"/>
  </r>
  <r>
    <x v="2"/>
    <x v="0"/>
    <n v="48000058"/>
    <x v="734"/>
    <d v="2021-10-14T00:00:00"/>
    <x v="3"/>
    <n v="7000128749"/>
    <n v="4971"/>
    <x v="1"/>
    <x v="1"/>
    <n v="1093.6199999999999"/>
    <n v="0.89649999999999996"/>
    <n v="4456.5015000000003"/>
    <x v="4"/>
    <x v="1"/>
    <s v="Linie 2"/>
    <n v="5002"/>
  </r>
  <r>
    <x v="2"/>
    <x v="0"/>
    <n v="48000080"/>
    <x v="194"/>
    <d v="2021-10-14T00:00:00"/>
    <x v="3"/>
    <n v="7000127607"/>
    <n v="37017"/>
    <x v="1"/>
    <x v="1"/>
    <n v="8143.74"/>
    <n v="1.044"/>
    <n v="38645.748"/>
    <x v="4"/>
    <x v="1"/>
    <s v="Linie 35"/>
    <n v="5035"/>
  </r>
  <r>
    <x v="2"/>
    <x v="0"/>
    <n v="48000116"/>
    <x v="45"/>
    <d v="2021-10-14T00:00:00"/>
    <x v="3"/>
    <n v="7000127342"/>
    <n v="23928"/>
    <x v="1"/>
    <x v="1"/>
    <n v="4785.6000000000004"/>
    <n v="0.98129999999999995"/>
    <n v="23480.546399999999"/>
    <x v="4"/>
    <x v="1"/>
    <s v="Linie 15"/>
    <n v="5015"/>
  </r>
  <r>
    <x v="2"/>
    <x v="0"/>
    <n v="48000117"/>
    <x v="195"/>
    <d v="2021-10-14T00:00:00"/>
    <x v="3"/>
    <n v="7000126480"/>
    <n v="5760"/>
    <x v="1"/>
    <x v="1"/>
    <n v="1152"/>
    <n v="1.0744"/>
    <n v="6188.5439999999999"/>
    <x v="4"/>
    <x v="1"/>
    <s v="Linie 15"/>
    <n v="5015"/>
  </r>
  <r>
    <x v="2"/>
    <x v="0"/>
    <n v="48000118"/>
    <x v="550"/>
    <d v="2021-10-14T00:00:00"/>
    <x v="3"/>
    <n v="7000126482"/>
    <n v="14374"/>
    <x v="1"/>
    <x v="1"/>
    <n v="2874.8"/>
    <n v="0.98509999999999998"/>
    <n v="14159.8274"/>
    <x v="4"/>
    <x v="1"/>
    <s v="Linie 15"/>
    <n v="5015"/>
  </r>
  <r>
    <x v="2"/>
    <x v="0"/>
    <n v="48000178"/>
    <x v="851"/>
    <d v="2021-10-14T00:00:00"/>
    <x v="3"/>
    <n v="7000127547"/>
    <n v="6048"/>
    <x v="1"/>
    <x v="1"/>
    <n v="1209.5999999999999"/>
    <n v="0.94410000000000005"/>
    <n v="5709.9168"/>
    <x v="3"/>
    <x v="1"/>
    <s v="Linie 1"/>
    <n v="5001"/>
  </r>
  <r>
    <x v="2"/>
    <x v="0"/>
    <n v="48000193"/>
    <x v="551"/>
    <d v="2021-10-14T00:00:00"/>
    <x v="3"/>
    <n v="7000127553"/>
    <n v="7349"/>
    <x v="1"/>
    <x v="1"/>
    <n v="1469.8"/>
    <n v="1.0711999999999999"/>
    <n v="7872.2488000000003"/>
    <x v="3"/>
    <x v="1"/>
    <s v="Linie 1"/>
    <n v="5001"/>
  </r>
  <r>
    <x v="2"/>
    <x v="0"/>
    <n v="48000194"/>
    <x v="552"/>
    <d v="2021-10-14T00:00:00"/>
    <x v="3"/>
    <n v="7000127554"/>
    <n v="3856"/>
    <x v="1"/>
    <x v="1"/>
    <n v="771.2"/>
    <n v="1.0491999999999999"/>
    <n v="4045.7152000000001"/>
    <x v="3"/>
    <x v="1"/>
    <s v="Linie 1"/>
    <n v="5001"/>
  </r>
  <r>
    <x v="2"/>
    <x v="0"/>
    <n v="48000196"/>
    <x v="553"/>
    <d v="2021-10-14T00:00:00"/>
    <x v="3"/>
    <n v="7000127555"/>
    <n v="5602"/>
    <x v="1"/>
    <x v="1"/>
    <n v="1120.4000000000001"/>
    <n v="1.0729"/>
    <n v="6010.3858"/>
    <x v="3"/>
    <x v="1"/>
    <s v="Linie 1"/>
    <n v="5001"/>
  </r>
  <r>
    <x v="2"/>
    <x v="0"/>
    <n v="49500048"/>
    <x v="744"/>
    <d v="2021-10-14T00:00:00"/>
    <x v="3"/>
    <n v="7000128584"/>
    <n v="551"/>
    <x v="0"/>
    <x v="0"/>
    <n v="551"/>
    <n v="1.764"/>
    <n v="971.96400000000006"/>
    <x v="0"/>
    <x v="0"/>
    <s v="Vacumierung"/>
    <n v="5902"/>
  </r>
  <r>
    <x v="2"/>
    <x v="0"/>
    <n v="49500054"/>
    <x v="343"/>
    <d v="2021-10-14T00:00:00"/>
    <x v="3"/>
    <n v="7000128585"/>
    <n v="147"/>
    <x v="0"/>
    <x v="0"/>
    <n v="147"/>
    <n v="2.0139999999999998"/>
    <n v="296.05799999999999"/>
    <x v="0"/>
    <x v="0"/>
    <s v="Vacumierung"/>
    <n v="5902"/>
  </r>
  <r>
    <x v="2"/>
    <x v="0"/>
    <n v="49500055"/>
    <x v="344"/>
    <d v="2021-10-14T00:00:00"/>
    <x v="3"/>
    <n v="7000128586"/>
    <n v="333"/>
    <x v="0"/>
    <x v="0"/>
    <n v="333"/>
    <n v="0.51400000000000001"/>
    <n v="171.16200000000001"/>
    <x v="0"/>
    <x v="0"/>
    <s v="Vacumierung"/>
    <n v="5902"/>
  </r>
  <r>
    <x v="2"/>
    <x v="0"/>
    <n v="49500057"/>
    <x v="484"/>
    <d v="2021-10-14T00:00:00"/>
    <x v="3"/>
    <n v="7000128634"/>
    <n v="270"/>
    <x v="0"/>
    <x v="0"/>
    <n v="270"/>
    <n v="2.0139999999999998"/>
    <n v="543.78"/>
    <x v="0"/>
    <x v="0"/>
    <s v="Vacumierung"/>
    <n v="5902"/>
  </r>
  <r>
    <x v="2"/>
    <x v="0"/>
    <n v="49500061"/>
    <x v="1126"/>
    <d v="2021-10-14T00:00:00"/>
    <x v="3"/>
    <n v="7000128598"/>
    <n v="727"/>
    <x v="0"/>
    <x v="0"/>
    <n v="727"/>
    <n v="2.214"/>
    <n v="1609.578"/>
    <x v="0"/>
    <x v="0"/>
    <s v="Vacumierung"/>
    <n v="5902"/>
  </r>
  <r>
    <x v="2"/>
    <x v="0"/>
    <n v="49500062"/>
    <x v="345"/>
    <d v="2021-10-14T00:00:00"/>
    <x v="3"/>
    <n v="7000128587"/>
    <n v="555"/>
    <x v="0"/>
    <x v="0"/>
    <n v="555"/>
    <n v="0.51400000000000001"/>
    <n v="285.27"/>
    <x v="0"/>
    <x v="0"/>
    <s v="Vacumierung"/>
    <n v="5902"/>
  </r>
  <r>
    <x v="2"/>
    <x v="0"/>
    <n v="49500063"/>
    <x v="346"/>
    <d v="2021-10-14T00:00:00"/>
    <x v="3"/>
    <n v="7000128588"/>
    <n v="612"/>
    <x v="0"/>
    <x v="0"/>
    <n v="612"/>
    <n v="2.214"/>
    <n v="1354.9680000000001"/>
    <x v="0"/>
    <x v="0"/>
    <s v="Vacumierung"/>
    <n v="5902"/>
  </r>
  <r>
    <x v="2"/>
    <x v="0"/>
    <n v="49500151"/>
    <x v="1092"/>
    <d v="2021-10-14T00:00:00"/>
    <x v="3"/>
    <n v="7000128589"/>
    <n v="959"/>
    <x v="0"/>
    <x v="0"/>
    <n v="959"/>
    <n v="0.51400000000000001"/>
    <n v="492.92599999999999"/>
    <x v="0"/>
    <x v="0"/>
    <s v="Vacumierung"/>
    <n v="5902"/>
  </r>
  <r>
    <x v="2"/>
    <x v="0"/>
    <n v="49500191"/>
    <x v="489"/>
    <d v="2021-10-14T00:00:00"/>
    <x v="3"/>
    <n v="7000128720"/>
    <n v="200"/>
    <x v="0"/>
    <x v="0"/>
    <n v="200"/>
    <n v="2.214"/>
    <n v="442.8"/>
    <x v="0"/>
    <x v="0"/>
    <s v="Vacumierung"/>
    <n v="5902"/>
  </r>
  <r>
    <x v="2"/>
    <x v="0"/>
    <n v="49500222"/>
    <x v="491"/>
    <d v="2021-10-14T00:00:00"/>
    <x v="3"/>
    <n v="7000128669"/>
    <n v="116"/>
    <x v="0"/>
    <x v="0"/>
    <n v="116"/>
    <n v="1.014"/>
    <n v="117.624"/>
    <x v="0"/>
    <x v="0"/>
    <s v="Vacumierung"/>
    <n v="5902"/>
  </r>
  <r>
    <x v="2"/>
    <x v="0"/>
    <n v="57000003"/>
    <x v="897"/>
    <d v="2021-10-14T00:00:00"/>
    <x v="3"/>
    <n v="7000128212"/>
    <n v="448"/>
    <x v="2"/>
    <x v="2"/>
    <n v="8960"/>
    <n v="47.600999999999999"/>
    <n v="21325.248"/>
    <x v="6"/>
    <x v="3"/>
    <s v="EVP L4 Beutel"/>
    <n v="6130"/>
  </r>
  <r>
    <x v="2"/>
    <x v="0"/>
    <n v="57000003"/>
    <x v="897"/>
    <d v="2021-10-14T00:00:00"/>
    <x v="3"/>
    <n v="7000128686"/>
    <n v="52"/>
    <x v="2"/>
    <x v="2"/>
    <n v="1040"/>
    <n v="47.600999999999999"/>
    <n v="2475.252"/>
    <x v="6"/>
    <x v="3"/>
    <s v="EVP L4 Beutel"/>
    <n v="6130"/>
  </r>
  <r>
    <x v="2"/>
    <x v="0"/>
    <n v="57000189"/>
    <x v="1118"/>
    <d v="2021-10-14T00:00:00"/>
    <x v="3"/>
    <n v="7000128448"/>
    <n v="102"/>
    <x v="2"/>
    <x v="2"/>
    <n v="1530"/>
    <n v="43.581499999999998"/>
    <n v="4445.3130000000001"/>
    <x v="0"/>
    <x v="0"/>
    <s v="Rohware aus-/umpacken, vorbereiten"/>
    <n v="1300"/>
  </r>
  <r>
    <x v="2"/>
    <x v="0"/>
    <n v="57000213"/>
    <x v="74"/>
    <d v="2021-10-14T00:00:00"/>
    <x v="3"/>
    <n v="7000125996"/>
    <n v="728"/>
    <x v="2"/>
    <x v="2"/>
    <n v="728"/>
    <n v="5.3433000000000002"/>
    <n v="3889.9223999999999"/>
    <x v="4"/>
    <x v="1"/>
    <s v="Linie 4"/>
    <n v="5004"/>
  </r>
  <r>
    <x v="2"/>
    <x v="0"/>
    <n v="57000213"/>
    <x v="74"/>
    <d v="2021-10-14T00:00:00"/>
    <x v="3"/>
    <n v="7000127364"/>
    <n v="60"/>
    <x v="2"/>
    <x v="2"/>
    <n v="60"/>
    <n v="5.3433000000000002"/>
    <n v="320.59800000000001"/>
    <x v="4"/>
    <x v="1"/>
    <s v="Linie 4"/>
    <n v="5004"/>
  </r>
  <r>
    <x v="2"/>
    <x v="0"/>
    <n v="57000230"/>
    <x v="210"/>
    <d v="2021-10-14T00:00:00"/>
    <x v="3"/>
    <n v="7000126752"/>
    <n v="1056"/>
    <x v="2"/>
    <x v="2"/>
    <n v="1267.2"/>
    <n v="5.4657"/>
    <n v="5771.7791999999999"/>
    <x v="3"/>
    <x v="1"/>
    <s v="Linie 16"/>
    <n v="5016"/>
  </r>
  <r>
    <x v="2"/>
    <x v="0"/>
    <n v="57000232"/>
    <x v="634"/>
    <d v="2021-10-14T00:00:00"/>
    <x v="3"/>
    <n v="7000126753"/>
    <n v="821"/>
    <x v="2"/>
    <x v="2"/>
    <n v="985.2"/>
    <n v="5.1432000000000002"/>
    <n v="4222.5672000000004"/>
    <x v="3"/>
    <x v="1"/>
    <s v="Linie 16"/>
    <n v="5016"/>
  </r>
  <r>
    <x v="2"/>
    <x v="0"/>
    <n v="57000496"/>
    <x v="564"/>
    <d v="2021-10-14T00:00:00"/>
    <x v="3"/>
    <n v="7000127674"/>
    <n v="640"/>
    <x v="2"/>
    <x v="2"/>
    <n v="1344"/>
    <n v="10.420299999999999"/>
    <n v="6668.9920000000002"/>
    <x v="7"/>
    <x v="4"/>
    <s v="Subunternehmer"/>
    <n v="9999"/>
  </r>
  <r>
    <x v="2"/>
    <x v="0"/>
    <n v="57000590"/>
    <x v="81"/>
    <d v="2021-10-14T00:00:00"/>
    <x v="3"/>
    <n v="7000127647"/>
    <n v="945"/>
    <x v="2"/>
    <x v="2"/>
    <n v="2362.5"/>
    <n v="11.0557"/>
    <n v="10447.636500000001"/>
    <x v="7"/>
    <x v="4"/>
    <s v="Subunternehmer"/>
    <n v="9999"/>
  </r>
  <r>
    <x v="2"/>
    <x v="0"/>
    <n v="57000591"/>
    <x v="82"/>
    <d v="2021-10-14T00:00:00"/>
    <x v="3"/>
    <n v="7000127648"/>
    <n v="840"/>
    <x v="2"/>
    <x v="2"/>
    <n v="2100"/>
    <n v="11.809699999999999"/>
    <n v="9920.1479999999992"/>
    <x v="7"/>
    <x v="4"/>
    <s v="Subunternehmer"/>
    <n v="9999"/>
  </r>
  <r>
    <x v="2"/>
    <x v="0"/>
    <n v="57000599"/>
    <x v="365"/>
    <d v="2021-10-14T00:00:00"/>
    <x v="3"/>
    <n v="7000128575"/>
    <n v="133"/>
    <x v="2"/>
    <x v="4"/>
    <n v="1809.864"/>
    <n v="1.7022999999999999"/>
    <n v="226.4059"/>
    <x v="3"/>
    <x v="1"/>
    <s v="Wurstverpackung"/>
    <n v="5330"/>
  </r>
  <r>
    <x v="2"/>
    <x v="0"/>
    <n v="57000614"/>
    <x v="1127"/>
    <d v="2021-10-14T00:00:00"/>
    <x v="3"/>
    <n v="7000128213"/>
    <n v="53"/>
    <x v="2"/>
    <x v="2"/>
    <n v="1060"/>
    <n v="50.544899999999998"/>
    <n v="2678.8797"/>
    <x v="6"/>
    <x v="3"/>
    <s v="EVP L4 Beutel"/>
    <n v="6130"/>
  </r>
  <r>
    <x v="2"/>
    <x v="0"/>
    <n v="57000619"/>
    <x v="1007"/>
    <d v="2021-10-14T00:00:00"/>
    <x v="3"/>
    <n v="7000110893"/>
    <n v="1059"/>
    <x v="2"/>
    <x v="2"/>
    <n v="1906.2"/>
    <n v="14.029199999999999"/>
    <n v="14856.9228"/>
    <x v="4"/>
    <x v="1"/>
    <s v="Linie 35-1 MTC"/>
    <n v="5135"/>
  </r>
  <r>
    <x v="2"/>
    <x v="0"/>
    <n v="57000722"/>
    <x v="565"/>
    <d v="2021-10-14T00:00:00"/>
    <x v="3"/>
    <n v="7000127675"/>
    <n v="0"/>
    <x v="2"/>
    <x v="2"/>
    <n v="0"/>
    <n v="10.548299999999999"/>
    <n v="0"/>
    <x v="7"/>
    <x v="4"/>
    <s v="Subunternehmer"/>
    <n v="9999"/>
  </r>
  <r>
    <x v="2"/>
    <x v="0"/>
    <n v="57000723"/>
    <x v="566"/>
    <d v="2021-10-14T00:00:00"/>
    <x v="3"/>
    <n v="7000127676"/>
    <n v="320"/>
    <x v="2"/>
    <x v="2"/>
    <n v="672"/>
    <n v="10.657999999999999"/>
    <n v="3410.56"/>
    <x v="7"/>
    <x v="4"/>
    <s v="Subunternehmer"/>
    <n v="9999"/>
  </r>
  <r>
    <x v="2"/>
    <x v="0"/>
    <n v="57000724"/>
    <x v="567"/>
    <d v="2021-10-14T00:00:00"/>
    <x v="3"/>
    <n v="7000127677"/>
    <n v="0"/>
    <x v="2"/>
    <x v="2"/>
    <n v="0"/>
    <n v="11.1561"/>
    <n v="0"/>
    <x v="7"/>
    <x v="4"/>
    <s v="Subunternehmer"/>
    <n v="9999"/>
  </r>
  <r>
    <x v="2"/>
    <x v="0"/>
    <n v="57000726"/>
    <x v="568"/>
    <d v="2021-10-14T00:00:00"/>
    <x v="3"/>
    <n v="7000127678"/>
    <n v="672"/>
    <x v="2"/>
    <x v="2"/>
    <n v="1411.2"/>
    <n v="10.6816"/>
    <n v="7178.0352000000003"/>
    <x v="7"/>
    <x v="4"/>
    <s v="Subunternehmer"/>
    <n v="9999"/>
  </r>
  <r>
    <x v="2"/>
    <x v="0"/>
    <n v="57000730"/>
    <x v="506"/>
    <d v="2021-10-14T00:00:00"/>
    <x v="3"/>
    <n v="7000127285"/>
    <n v="315"/>
    <x v="2"/>
    <x v="0"/>
    <n v="3402"/>
    <n v="3.5546000000000002"/>
    <n v="12092.7492"/>
    <x v="3"/>
    <x v="1"/>
    <s v="Wurstverpackung"/>
    <n v="5330"/>
  </r>
  <r>
    <x v="2"/>
    <x v="0"/>
    <n v="57000740"/>
    <x v="789"/>
    <d v="2021-10-14T00:00:00"/>
    <x v="3"/>
    <n v="7000127649"/>
    <n v="112"/>
    <x v="2"/>
    <x v="2"/>
    <n v="672"/>
    <n v="27.270099999999999"/>
    <n v="3054.2512000000002"/>
    <x v="7"/>
    <x v="4"/>
    <s v="Subunternehmer"/>
    <n v="9999"/>
  </r>
  <r>
    <x v="2"/>
    <x v="0"/>
    <n v="58000230"/>
    <x v="571"/>
    <d v="2021-10-14T00:00:00"/>
    <x v="3"/>
    <n v="7000127540"/>
    <n v="281"/>
    <x v="2"/>
    <x v="2"/>
    <n v="463.65"/>
    <n v="9.1646999999999998"/>
    <n v="2575.2806999999998"/>
    <x v="3"/>
    <x v="1"/>
    <s v="Linie 1"/>
    <n v="5001"/>
  </r>
  <r>
    <x v="2"/>
    <x v="0"/>
    <n v="58000297"/>
    <x v="857"/>
    <d v="2021-10-14T00:00:00"/>
    <x v="3"/>
    <n v="7000126781"/>
    <n v="1971"/>
    <x v="2"/>
    <x v="2"/>
    <n v="12614.4"/>
    <n v="23.196100000000001"/>
    <n v="45719.513099999996"/>
    <x v="5"/>
    <x v="2"/>
    <s v="Linie 31"/>
    <n v="5031"/>
  </r>
  <r>
    <x v="2"/>
    <x v="0"/>
    <n v="58000299"/>
    <x v="384"/>
    <d v="2021-10-14T00:00:00"/>
    <x v="3"/>
    <n v="7000126782"/>
    <n v="693"/>
    <x v="2"/>
    <x v="2"/>
    <n v="4435.2"/>
    <n v="23.2029"/>
    <n v="16079.609700000001"/>
    <x v="5"/>
    <x v="2"/>
    <s v="Linie 31"/>
    <n v="5031"/>
  </r>
  <r>
    <x v="2"/>
    <x v="0"/>
    <n v="58000339"/>
    <x v="508"/>
    <d v="2021-10-14T00:00:00"/>
    <x v="3"/>
    <n v="7000127543"/>
    <n v="512"/>
    <x v="2"/>
    <x v="2"/>
    <n v="844.8"/>
    <n v="8.4527000000000001"/>
    <n v="4327.7824000000001"/>
    <x v="3"/>
    <x v="1"/>
    <s v="Linie 1"/>
    <n v="5001"/>
  </r>
  <r>
    <x v="2"/>
    <x v="0"/>
    <n v="58000458"/>
    <x v="642"/>
    <d v="2021-10-14T00:00:00"/>
    <x v="3"/>
    <n v="7000127428"/>
    <n v="2724"/>
    <x v="2"/>
    <x v="2"/>
    <n v="17433.599999999999"/>
    <n v="22.589700000000001"/>
    <n v="61534.342799999999"/>
    <x v="5"/>
    <x v="2"/>
    <s v="Linie 31"/>
    <n v="5031"/>
  </r>
  <r>
    <x v="2"/>
    <x v="0"/>
    <n v="58000572"/>
    <x v="390"/>
    <d v="2021-10-14T00:00:00"/>
    <x v="3"/>
    <n v="7000128667"/>
    <n v="390"/>
    <x v="2"/>
    <x v="2"/>
    <n v="702"/>
    <n v="11.056100000000001"/>
    <n v="4311.8789999999999"/>
    <x v="4"/>
    <x v="1"/>
    <s v="Linie 33"/>
    <n v="5033"/>
  </r>
  <r>
    <x v="2"/>
    <x v="0"/>
    <n v="58000609"/>
    <x v="98"/>
    <d v="2021-10-14T00:00:00"/>
    <x v="3"/>
    <n v="7000126300"/>
    <n v="213"/>
    <x v="2"/>
    <x v="2"/>
    <n v="383.4"/>
    <n v="10.9306"/>
    <n v="2328.2177999999999"/>
    <x v="4"/>
    <x v="1"/>
    <s v="Linie 33"/>
    <n v="5033"/>
  </r>
  <r>
    <x v="2"/>
    <x v="0"/>
    <n v="58000610"/>
    <x v="704"/>
    <d v="2021-10-14T00:00:00"/>
    <x v="3"/>
    <n v="7000127551"/>
    <n v="4592"/>
    <x v="2"/>
    <x v="2"/>
    <n v="16163.84"/>
    <n v="16.462900000000001"/>
    <n v="75597.636799999993"/>
    <x v="7"/>
    <x v="4"/>
    <s v="Subunternehmer"/>
    <n v="9999"/>
  </r>
  <r>
    <x v="2"/>
    <x v="0"/>
    <n v="58000638"/>
    <x v="391"/>
    <d v="2021-10-14T00:00:00"/>
    <x v="3"/>
    <n v="7000128131"/>
    <n v="136"/>
    <x v="2"/>
    <x v="0"/>
    <n v="134.63999999999999"/>
    <n v="7.7550999999999997"/>
    <n v="1044.1466640000001"/>
    <x v="8"/>
    <x v="5"/>
    <s v="Linie 23"/>
    <n v="5023"/>
  </r>
  <r>
    <x v="2"/>
    <x v="0"/>
    <n v="58000639"/>
    <x v="644"/>
    <d v="2021-10-14T00:00:00"/>
    <x v="3"/>
    <n v="7000128132"/>
    <n v="136"/>
    <x v="2"/>
    <x v="0"/>
    <n v="183.6"/>
    <n v="14.490500000000001"/>
    <n v="2660.4558000000002"/>
    <x v="8"/>
    <x v="5"/>
    <s v="Linie 23"/>
    <n v="5023"/>
  </r>
  <r>
    <x v="2"/>
    <x v="0"/>
    <n v="58000640"/>
    <x v="828"/>
    <d v="2021-10-14T00:00:00"/>
    <x v="3"/>
    <n v="7000128409"/>
    <n v="68"/>
    <x v="2"/>
    <x v="0"/>
    <n v="67.319999999999993"/>
    <n v="8.9131"/>
    <n v="600.02989200000002"/>
    <x v="8"/>
    <x v="5"/>
    <s v="Linie 23"/>
    <n v="5023"/>
  </r>
  <r>
    <x v="2"/>
    <x v="0"/>
    <n v="58000651"/>
    <x v="392"/>
    <d v="2021-10-14T00:00:00"/>
    <x v="3"/>
    <n v="7000128034"/>
    <n v="272"/>
    <x v="2"/>
    <x v="0"/>
    <n v="269.27999999999997"/>
    <n v="7.3226000000000004"/>
    <n v="1971.8297279999999"/>
    <x v="8"/>
    <x v="5"/>
    <s v="Linie 21"/>
    <n v="5021"/>
  </r>
  <r>
    <x v="2"/>
    <x v="0"/>
    <n v="58000658"/>
    <x v="860"/>
    <d v="2021-10-14T00:00:00"/>
    <x v="3"/>
    <n v="7000128135"/>
    <n v="136"/>
    <x v="2"/>
    <x v="0"/>
    <n v="183.6"/>
    <n v="14.4938"/>
    <n v="2661.0616799999998"/>
    <x v="8"/>
    <x v="5"/>
    <s v="Linie 23"/>
    <n v="5023"/>
  </r>
  <r>
    <x v="2"/>
    <x v="0"/>
    <n v="58000671"/>
    <x v="510"/>
    <d v="2021-10-14T00:00:00"/>
    <x v="3"/>
    <n v="7000128137"/>
    <n v="34"/>
    <x v="2"/>
    <x v="0"/>
    <n v="45.9"/>
    <n v="14.490500000000001"/>
    <n v="665.11395000000005"/>
    <x v="8"/>
    <x v="5"/>
    <s v="Linie 23"/>
    <n v="5023"/>
  </r>
  <r>
    <x v="2"/>
    <x v="0"/>
    <n v="58000682"/>
    <x v="394"/>
    <d v="2021-10-14T00:00:00"/>
    <x v="3"/>
    <n v="7000128328"/>
    <n v="34"/>
    <x v="2"/>
    <x v="0"/>
    <n v="33.659999999999997"/>
    <n v="7.7423999999999999"/>
    <n v="260.60918400000003"/>
    <x v="8"/>
    <x v="5"/>
    <s v="Linie 23"/>
    <n v="5023"/>
  </r>
  <r>
    <x v="2"/>
    <x v="0"/>
    <n v="58000708"/>
    <x v="400"/>
    <d v="2021-10-14T00:00:00"/>
    <x v="3"/>
    <n v="7000128141"/>
    <n v="102"/>
    <x v="2"/>
    <x v="0"/>
    <n v="100.98"/>
    <n v="7.7413999999999996"/>
    <n v="781.72657200000003"/>
    <x v="8"/>
    <x v="5"/>
    <s v="Linie 23"/>
    <n v="5023"/>
  </r>
  <r>
    <x v="2"/>
    <x v="0"/>
    <n v="58000722"/>
    <x v="401"/>
    <d v="2021-10-14T00:00:00"/>
    <x v="3"/>
    <n v="7000128145"/>
    <n v="34"/>
    <x v="2"/>
    <x v="0"/>
    <n v="33.659999999999997"/>
    <n v="7.7413999999999996"/>
    <n v="260.57552399999997"/>
    <x v="8"/>
    <x v="5"/>
    <s v="Linie 23"/>
    <n v="5023"/>
  </r>
  <r>
    <x v="2"/>
    <x v="0"/>
    <n v="58000723"/>
    <x v="884"/>
    <d v="2021-10-14T00:00:00"/>
    <x v="3"/>
    <n v="7000128146"/>
    <n v="136"/>
    <x v="2"/>
    <x v="0"/>
    <n v="183.6"/>
    <n v="14.490500000000001"/>
    <n v="2660.4558000000002"/>
    <x v="8"/>
    <x v="5"/>
    <s v="Linie 23"/>
    <n v="5023"/>
  </r>
  <r>
    <x v="2"/>
    <x v="0"/>
    <n v="58000735"/>
    <x v="829"/>
    <d v="2021-10-14T00:00:00"/>
    <x v="3"/>
    <n v="7000128411"/>
    <n v="136"/>
    <x v="2"/>
    <x v="0"/>
    <n v="134.63999999999999"/>
    <n v="7.7487000000000004"/>
    <n v="1043.2849679999999"/>
    <x v="8"/>
    <x v="5"/>
    <s v="Linie 23"/>
    <n v="5023"/>
  </r>
  <r>
    <x v="2"/>
    <x v="0"/>
    <n v="58000736"/>
    <x v="862"/>
    <d v="2021-10-14T00:00:00"/>
    <x v="3"/>
    <n v="7000128413"/>
    <n v="68"/>
    <x v="2"/>
    <x v="0"/>
    <n v="91.8"/>
    <n v="14.4909"/>
    <n v="1330.2646199999999"/>
    <x v="8"/>
    <x v="5"/>
    <s v="Linie 23"/>
    <n v="5023"/>
  </r>
  <r>
    <x v="2"/>
    <x v="0"/>
    <n v="58000737"/>
    <x v="751"/>
    <d v="2021-10-14T00:00:00"/>
    <x v="3"/>
    <n v="7000128414"/>
    <n v="136"/>
    <x v="2"/>
    <x v="0"/>
    <n v="134.63999999999999"/>
    <n v="8.9164999999999992"/>
    <n v="1200.51756"/>
    <x v="8"/>
    <x v="5"/>
    <s v="Linie 23"/>
    <n v="5023"/>
  </r>
  <r>
    <x v="2"/>
    <x v="0"/>
    <n v="58000739"/>
    <x v="512"/>
    <d v="2021-10-14T00:00:00"/>
    <x v="3"/>
    <n v="7000128403"/>
    <n v="136"/>
    <x v="2"/>
    <x v="0"/>
    <n v="163.19999999999999"/>
    <n v="7.6052999999999997"/>
    <n v="1241.18496"/>
    <x v="8"/>
    <x v="5"/>
    <s v="Linie 22"/>
    <n v="5022"/>
  </r>
  <r>
    <x v="2"/>
    <x v="0"/>
    <n v="58000760"/>
    <x v="404"/>
    <d v="2021-10-14T00:00:00"/>
    <x v="3"/>
    <n v="7000128152"/>
    <n v="34"/>
    <x v="2"/>
    <x v="0"/>
    <n v="33.659999999999997"/>
    <n v="7.7198000000000002"/>
    <n v="259.84846800000003"/>
    <x v="8"/>
    <x v="5"/>
    <s v="Linie 23"/>
    <n v="5023"/>
  </r>
  <r>
    <x v="2"/>
    <x v="0"/>
    <n v="58000765"/>
    <x v="707"/>
    <d v="2021-10-14T00:00:00"/>
    <x v="3"/>
    <n v="7000128003"/>
    <n v="136"/>
    <x v="2"/>
    <x v="0"/>
    <n v="163.19999999999999"/>
    <n v="7.6036000000000001"/>
    <n v="1240.90752"/>
    <x v="8"/>
    <x v="5"/>
    <s v="Linie 22"/>
    <n v="5022"/>
  </r>
  <r>
    <x v="2"/>
    <x v="0"/>
    <n v="58000772"/>
    <x v="406"/>
    <d v="2021-10-14T00:00:00"/>
    <x v="3"/>
    <n v="7000128044"/>
    <n v="204"/>
    <x v="2"/>
    <x v="0"/>
    <n v="201.96"/>
    <n v="7.2915999999999999"/>
    <n v="1472.6115359999999"/>
    <x v="8"/>
    <x v="5"/>
    <s v="Linie 21"/>
    <n v="5021"/>
  </r>
  <r>
    <x v="2"/>
    <x v="0"/>
    <n v="58000846"/>
    <x v="708"/>
    <d v="2021-10-14T00:00:00"/>
    <x v="3"/>
    <n v="7000128464"/>
    <n v="1955"/>
    <x v="2"/>
    <x v="0"/>
    <n v="1935.45"/>
    <n v="7.2548000000000004"/>
    <n v="14041.302659999999"/>
    <x v="8"/>
    <x v="5"/>
    <s v="Linie 21"/>
    <n v="5021"/>
  </r>
  <r>
    <x v="2"/>
    <x v="0"/>
    <n v="58000861"/>
    <x v="410"/>
    <d v="2021-10-14T00:00:00"/>
    <x v="3"/>
    <n v="7000128161"/>
    <n v="204"/>
    <x v="2"/>
    <x v="0"/>
    <n v="201.96"/>
    <n v="7.7413999999999996"/>
    <n v="1563.4531440000001"/>
    <x v="8"/>
    <x v="5"/>
    <s v="Linie 23"/>
    <n v="5023"/>
  </r>
  <r>
    <x v="2"/>
    <x v="0"/>
    <n v="58000890"/>
    <x v="598"/>
    <d v="2021-10-14T00:00:00"/>
    <x v="3"/>
    <n v="7000128417"/>
    <n v="544"/>
    <x v="2"/>
    <x v="0"/>
    <n v="538.55999999999995"/>
    <n v="8.9067000000000007"/>
    <n v="4796.7923520000004"/>
    <x v="8"/>
    <x v="5"/>
    <s v="Linie 23"/>
    <n v="5023"/>
  </r>
  <r>
    <x v="2"/>
    <x v="0"/>
    <n v="58000899"/>
    <x v="755"/>
    <d v="2021-10-14T00:00:00"/>
    <x v="3"/>
    <n v="7000128172"/>
    <n v="816"/>
    <x v="2"/>
    <x v="0"/>
    <n v="807.84"/>
    <n v="7.7389000000000001"/>
    <n v="6251.7929759999997"/>
    <x v="8"/>
    <x v="5"/>
    <s v="Linie 23"/>
    <n v="5023"/>
  </r>
  <r>
    <x v="2"/>
    <x v="0"/>
    <n v="58000901"/>
    <x v="647"/>
    <d v="2021-10-14T00:00:00"/>
    <x v="3"/>
    <n v="7000127710"/>
    <n v="2160"/>
    <x v="2"/>
    <x v="2"/>
    <n v="10368"/>
    <n v="27.831900000000001"/>
    <n v="60116.904000000002"/>
    <x v="7"/>
    <x v="4"/>
    <s v="Subunternehmer"/>
    <n v="9999"/>
  </r>
  <r>
    <x v="2"/>
    <x v="0"/>
    <n v="58000917"/>
    <x v="648"/>
    <d v="2021-10-14T00:00:00"/>
    <x v="3"/>
    <n v="7000126784"/>
    <n v="1224"/>
    <x v="2"/>
    <x v="2"/>
    <n v="7344"/>
    <n v="23.093699999999998"/>
    <n v="28266.6888"/>
    <x v="5"/>
    <x v="2"/>
    <s v="Linie 31"/>
    <n v="5031"/>
  </r>
  <r>
    <x v="2"/>
    <x v="0"/>
    <n v="58000919"/>
    <x v="710"/>
    <d v="2021-10-14T00:00:00"/>
    <x v="3"/>
    <n v="7000128055"/>
    <n v="68"/>
    <x v="2"/>
    <x v="0"/>
    <n v="67.319999999999993"/>
    <n v="7.32"/>
    <n v="492.7824"/>
    <x v="8"/>
    <x v="5"/>
    <s v="Linie 21"/>
    <n v="5021"/>
  </r>
  <r>
    <x v="2"/>
    <x v="0"/>
    <n v="58000920"/>
    <x v="413"/>
    <d v="2021-10-14T00:00:00"/>
    <x v="3"/>
    <n v="7000128056"/>
    <n v="170"/>
    <x v="2"/>
    <x v="0"/>
    <n v="168.3"/>
    <n v="7.3190999999999997"/>
    <n v="1231.8045300000001"/>
    <x v="8"/>
    <x v="5"/>
    <s v="Linie 21"/>
    <n v="5021"/>
  </r>
  <r>
    <x v="2"/>
    <x v="0"/>
    <n v="58000921"/>
    <x v="831"/>
    <d v="2021-10-14T00:00:00"/>
    <x v="3"/>
    <n v="7000127609"/>
    <n v="3402"/>
    <x v="2"/>
    <x v="2"/>
    <n v="32659.200000000001"/>
    <n v="34.681699999999999"/>
    <n v="117987.1434"/>
    <x v="7"/>
    <x v="4"/>
    <s v="Subunternehmer"/>
    <n v="9999"/>
  </r>
  <r>
    <x v="2"/>
    <x v="0"/>
    <n v="58000926"/>
    <x v="711"/>
    <d v="2021-10-14T00:00:00"/>
    <x v="3"/>
    <n v="7000127711"/>
    <n v="0"/>
    <x v="2"/>
    <x v="2"/>
    <n v="0"/>
    <n v="30.242699999999999"/>
    <n v="0"/>
    <x v="7"/>
    <x v="4"/>
    <s v="Subunternehmer"/>
    <n v="9999"/>
  </r>
  <r>
    <x v="2"/>
    <x v="0"/>
    <n v="58000944"/>
    <x v="415"/>
    <d v="2021-10-14T00:00:00"/>
    <x v="3"/>
    <n v="7000128176"/>
    <n v="34"/>
    <x v="2"/>
    <x v="0"/>
    <n v="33.659999999999997"/>
    <n v="7.7423999999999999"/>
    <n v="260.60918400000003"/>
    <x v="8"/>
    <x v="5"/>
    <s v="Linie 23"/>
    <n v="5023"/>
  </r>
  <r>
    <x v="2"/>
    <x v="0"/>
    <n v="58000956"/>
    <x v="416"/>
    <d v="2021-10-14T00:00:00"/>
    <x v="3"/>
    <n v="7000128179"/>
    <n v="68"/>
    <x v="2"/>
    <x v="0"/>
    <n v="67.319999999999993"/>
    <n v="7.7389000000000001"/>
    <n v="520.98274800000002"/>
    <x v="8"/>
    <x v="5"/>
    <s v="Linie 23"/>
    <n v="5023"/>
  </r>
  <r>
    <x v="2"/>
    <x v="0"/>
    <n v="58000958"/>
    <x v="833"/>
    <d v="2021-10-14T00:00:00"/>
    <x v="3"/>
    <n v="7000128421"/>
    <n v="68"/>
    <x v="2"/>
    <x v="0"/>
    <n v="67.319999999999993"/>
    <n v="8.9067000000000007"/>
    <n v="599.59904400000005"/>
    <x v="8"/>
    <x v="5"/>
    <s v="Linie 23"/>
    <n v="5023"/>
  </r>
  <r>
    <x v="2"/>
    <x v="0"/>
    <n v="58000970"/>
    <x v="712"/>
    <d v="2021-10-14T00:00:00"/>
    <x v="3"/>
    <n v="7000127496"/>
    <n v="0"/>
    <x v="2"/>
    <x v="2"/>
    <n v="0"/>
    <n v="17.213799999999999"/>
    <n v="0"/>
    <x v="7"/>
    <x v="4"/>
    <s v="Subunternehmer"/>
    <n v="9999"/>
  </r>
  <r>
    <x v="2"/>
    <x v="0"/>
    <n v="58000972"/>
    <x v="834"/>
    <d v="2021-10-14T00:00:00"/>
    <x v="3"/>
    <n v="7000128070"/>
    <n v="136"/>
    <x v="2"/>
    <x v="0"/>
    <n v="134.63999999999999"/>
    <n v="7.3494999999999999"/>
    <n v="989.53668000000005"/>
    <x v="8"/>
    <x v="5"/>
    <s v="Linie 21"/>
    <n v="5021"/>
  </r>
  <r>
    <x v="2"/>
    <x v="0"/>
    <n v="58000974"/>
    <x v="650"/>
    <d v="2021-10-14T00:00:00"/>
    <x v="3"/>
    <n v="7000128183"/>
    <n v="136"/>
    <x v="2"/>
    <x v="0"/>
    <n v="134.63999999999999"/>
    <n v="7.7737999999999996"/>
    <n v="1046.664432"/>
    <x v="8"/>
    <x v="5"/>
    <s v="Linie 23"/>
    <n v="5023"/>
  </r>
  <r>
    <x v="2"/>
    <x v="0"/>
    <n v="58000985"/>
    <x v="835"/>
    <d v="2021-10-14T00:00:00"/>
    <x v="3"/>
    <n v="7000128073"/>
    <n v="68"/>
    <x v="2"/>
    <x v="0"/>
    <n v="67.319999999999993"/>
    <n v="7.3181000000000003"/>
    <n v="492.654492"/>
    <x v="8"/>
    <x v="5"/>
    <s v="Linie 21"/>
    <n v="5021"/>
  </r>
  <r>
    <x v="2"/>
    <x v="0"/>
    <n v="58000998"/>
    <x v="713"/>
    <d v="2021-10-14T00:00:00"/>
    <x v="3"/>
    <n v="7000128076"/>
    <n v="204"/>
    <x v="2"/>
    <x v="0"/>
    <n v="201.96"/>
    <n v="7.3155999999999999"/>
    <n v="1477.458576"/>
    <x v="8"/>
    <x v="5"/>
    <s v="Linie 21"/>
    <n v="5021"/>
  </r>
  <r>
    <x v="2"/>
    <x v="0"/>
    <n v="58001004"/>
    <x v="521"/>
    <d v="2021-10-14T00:00:00"/>
    <x v="3"/>
    <n v="7000127962"/>
    <n v="3905"/>
    <x v="2"/>
    <x v="0"/>
    <n v="3748.8"/>
    <n v="8.9006000000000007"/>
    <n v="33366.569280000003"/>
    <x v="8"/>
    <x v="5"/>
    <s v="Linie 20"/>
    <n v="5020"/>
  </r>
  <r>
    <x v="2"/>
    <x v="0"/>
    <n v="58001009"/>
    <x v="579"/>
    <d v="2021-10-14T00:00:00"/>
    <x v="3"/>
    <n v="7000128006"/>
    <n v="2550"/>
    <x v="2"/>
    <x v="0"/>
    <n v="2550"/>
    <n v="8.0266999999999999"/>
    <n v="20468.084999999999"/>
    <x v="8"/>
    <x v="5"/>
    <s v="Linie 22"/>
    <n v="5022"/>
  </r>
  <r>
    <x v="2"/>
    <x v="0"/>
    <n v="58001013"/>
    <x v="422"/>
    <d v="2021-10-14T00:00:00"/>
    <x v="3"/>
    <n v="7000128082"/>
    <n v="102"/>
    <x v="2"/>
    <x v="0"/>
    <n v="100.98"/>
    <n v="7.32"/>
    <n v="739.17359999999996"/>
    <x v="8"/>
    <x v="5"/>
    <s v="Linie 21"/>
    <n v="5021"/>
  </r>
  <r>
    <x v="2"/>
    <x v="0"/>
    <n v="58001016"/>
    <x v="522"/>
    <d v="2021-10-14T00:00:00"/>
    <x v="3"/>
    <n v="7000128083"/>
    <n v="136"/>
    <x v="2"/>
    <x v="0"/>
    <n v="134.63999999999999"/>
    <n v="7.7843"/>
    <n v="1048.078152"/>
    <x v="8"/>
    <x v="5"/>
    <s v="Linie 21"/>
    <n v="5021"/>
  </r>
  <r>
    <x v="2"/>
    <x v="0"/>
    <n v="58001021"/>
    <x v="423"/>
    <d v="2021-10-14T00:00:00"/>
    <x v="3"/>
    <n v="7000128084"/>
    <n v="238"/>
    <x v="2"/>
    <x v="0"/>
    <n v="235.62"/>
    <n v="7.3174999999999999"/>
    <n v="1724.1493499999999"/>
    <x v="8"/>
    <x v="5"/>
    <s v="Linie 21"/>
    <n v="5021"/>
  </r>
  <r>
    <x v="2"/>
    <x v="0"/>
    <n v="58001030"/>
    <x v="651"/>
    <d v="2021-10-14T00:00:00"/>
    <x v="3"/>
    <n v="7000127713"/>
    <n v="1190"/>
    <x v="2"/>
    <x v="2"/>
    <n v="2856"/>
    <n v="14.5463"/>
    <n v="17310.097000000002"/>
    <x v="7"/>
    <x v="4"/>
    <s v="Subunternehmer"/>
    <n v="9999"/>
  </r>
  <r>
    <x v="2"/>
    <x v="0"/>
    <n v="58001033"/>
    <x v="425"/>
    <d v="2021-10-14T00:00:00"/>
    <x v="3"/>
    <n v="7000128089"/>
    <n v="170"/>
    <x v="2"/>
    <x v="0"/>
    <n v="168.3"/>
    <n v="7.2614999999999998"/>
    <n v="1222.1104499999999"/>
    <x v="8"/>
    <x v="5"/>
    <s v="Linie 21"/>
    <n v="5021"/>
  </r>
  <r>
    <x v="2"/>
    <x v="0"/>
    <n v="58001034"/>
    <x v="426"/>
    <d v="2021-10-14T00:00:00"/>
    <x v="3"/>
    <n v="7000128090"/>
    <n v="136"/>
    <x v="2"/>
    <x v="0"/>
    <n v="134.63999999999999"/>
    <n v="7.2614999999999998"/>
    <n v="977.68835999999999"/>
    <x v="8"/>
    <x v="5"/>
    <s v="Linie 21"/>
    <n v="5021"/>
  </r>
  <r>
    <x v="2"/>
    <x v="0"/>
    <n v="58001047"/>
    <x v="429"/>
    <d v="2021-10-14T00:00:00"/>
    <x v="3"/>
    <n v="7000128095"/>
    <n v="68"/>
    <x v="2"/>
    <x v="0"/>
    <n v="67.319999999999993"/>
    <n v="7.2614999999999998"/>
    <n v="488.84417999999999"/>
    <x v="8"/>
    <x v="5"/>
    <s v="Linie 21"/>
    <n v="5021"/>
  </r>
  <r>
    <x v="2"/>
    <x v="0"/>
    <n v="58001060"/>
    <x v="758"/>
    <d v="2021-10-14T00:00:00"/>
    <x v="3"/>
    <n v="7000127966"/>
    <n v="1700"/>
    <x v="2"/>
    <x v="0"/>
    <n v="1700"/>
    <n v="8.5521999999999991"/>
    <n v="14538.74"/>
    <x v="8"/>
    <x v="5"/>
    <s v="Linie 20"/>
    <n v="5020"/>
  </r>
  <r>
    <x v="2"/>
    <x v="0"/>
    <n v="58001063"/>
    <x v="581"/>
    <d v="2021-10-14T00:00:00"/>
    <x v="3"/>
    <n v="7000128010"/>
    <n v="102"/>
    <x v="2"/>
    <x v="0"/>
    <n v="102"/>
    <n v="8.0791000000000004"/>
    <n v="824.06820000000005"/>
    <x v="8"/>
    <x v="5"/>
    <s v="Linie 22"/>
    <n v="5022"/>
  </r>
  <r>
    <x v="2"/>
    <x v="0"/>
    <n v="58001063"/>
    <x v="581"/>
    <d v="2021-10-14T00:00:00"/>
    <x v="3"/>
    <n v="7000128406"/>
    <n v="34"/>
    <x v="2"/>
    <x v="0"/>
    <n v="34"/>
    <n v="8.0791000000000004"/>
    <n v="274.68939999999998"/>
    <x v="8"/>
    <x v="5"/>
    <s v="Linie 22"/>
    <n v="5022"/>
  </r>
  <r>
    <x v="2"/>
    <x v="0"/>
    <n v="58001071"/>
    <x v="432"/>
    <d v="2021-10-14T00:00:00"/>
    <x v="3"/>
    <n v="7000127466"/>
    <n v="595"/>
    <x v="2"/>
    <x v="0"/>
    <n v="773.5"/>
    <n v="7.1657999999999999"/>
    <n v="5542.7462999999998"/>
    <x v="4"/>
    <x v="1"/>
    <s v="Linie 36"/>
    <n v="5036"/>
  </r>
  <r>
    <x v="2"/>
    <x v="0"/>
    <n v="58001078"/>
    <x v="433"/>
    <d v="2021-10-14T00:00:00"/>
    <x v="3"/>
    <n v="7000128099"/>
    <n v="68"/>
    <x v="2"/>
    <x v="0"/>
    <n v="67.319999999999993"/>
    <n v="7.3174999999999999"/>
    <n v="492.61410000000001"/>
    <x v="8"/>
    <x v="5"/>
    <s v="Linie 21"/>
    <n v="5021"/>
  </r>
  <r>
    <x v="2"/>
    <x v="0"/>
    <n v="58001081"/>
    <x v="717"/>
    <d v="2021-10-14T00:00:00"/>
    <x v="3"/>
    <n v="7000128011"/>
    <n v="1224"/>
    <x v="2"/>
    <x v="0"/>
    <n v="1468.8"/>
    <n v="7.6127000000000002"/>
    <n v="11181.53376"/>
    <x v="8"/>
    <x v="5"/>
    <s v="Linie 22"/>
    <n v="5022"/>
  </r>
  <r>
    <x v="2"/>
    <x v="0"/>
    <n v="58001084"/>
    <x v="582"/>
    <d v="2021-10-14T00:00:00"/>
    <x v="3"/>
    <n v="7000128014"/>
    <n v="68"/>
    <x v="2"/>
    <x v="0"/>
    <n v="68"/>
    <n v="8.0784000000000002"/>
    <n v="549.33119999999997"/>
    <x v="8"/>
    <x v="5"/>
    <s v="Linie 22"/>
    <n v="5022"/>
  </r>
  <r>
    <x v="2"/>
    <x v="0"/>
    <n v="58001091"/>
    <x v="524"/>
    <d v="2021-10-14T00:00:00"/>
    <x v="3"/>
    <n v="7000128101"/>
    <n v="136"/>
    <x v="2"/>
    <x v="0"/>
    <n v="134.63999999999999"/>
    <n v="7.2595999999999998"/>
    <n v="977.43254400000001"/>
    <x v="8"/>
    <x v="5"/>
    <s v="Linie 21"/>
    <n v="5021"/>
  </r>
  <r>
    <x v="2"/>
    <x v="0"/>
    <n v="58001094"/>
    <x v="525"/>
    <d v="2021-10-14T00:00:00"/>
    <x v="3"/>
    <n v="7000128106"/>
    <n v="136"/>
    <x v="2"/>
    <x v="0"/>
    <n v="134.63999999999999"/>
    <n v="7.2595999999999998"/>
    <n v="977.43254400000001"/>
    <x v="8"/>
    <x v="5"/>
    <s v="Linie 21"/>
    <n v="5021"/>
  </r>
  <r>
    <x v="2"/>
    <x v="0"/>
    <n v="58001099"/>
    <x v="657"/>
    <d v="2021-10-14T00:00:00"/>
    <x v="3"/>
    <n v="7000128193"/>
    <n v="68"/>
    <x v="2"/>
    <x v="0"/>
    <n v="67.319999999999993"/>
    <n v="7.7374999999999998"/>
    <n v="520.88850000000002"/>
    <x v="8"/>
    <x v="5"/>
    <s v="Linie 23"/>
    <n v="5023"/>
  </r>
  <r>
    <x v="2"/>
    <x v="0"/>
    <n v="58001101"/>
    <x v="527"/>
    <d v="2021-10-14T00:00:00"/>
    <x v="3"/>
    <n v="7000128017"/>
    <n v="68"/>
    <x v="2"/>
    <x v="0"/>
    <n v="81.599999999999994"/>
    <n v="7.6050000000000004"/>
    <n v="620.56799999999998"/>
    <x v="8"/>
    <x v="5"/>
    <s v="Linie 22"/>
    <n v="5022"/>
  </r>
  <r>
    <x v="2"/>
    <x v="0"/>
    <n v="58001108"/>
    <x v="718"/>
    <d v="2021-10-14T00:00:00"/>
    <x v="3"/>
    <n v="7000128108"/>
    <n v="68"/>
    <x v="2"/>
    <x v="0"/>
    <n v="67.319999999999993"/>
    <n v="7.3167"/>
    <n v="492.56024400000001"/>
    <x v="8"/>
    <x v="5"/>
    <s v="Linie 21"/>
    <n v="5021"/>
  </r>
  <r>
    <x v="2"/>
    <x v="0"/>
    <n v="58001111"/>
    <x v="437"/>
    <d v="2021-10-14T00:00:00"/>
    <x v="3"/>
    <n v="7000128110"/>
    <n v="68"/>
    <x v="2"/>
    <x v="0"/>
    <n v="67.319999999999993"/>
    <n v="7.3181000000000003"/>
    <n v="492.654492"/>
    <x v="8"/>
    <x v="5"/>
    <s v="Linie 21"/>
    <n v="5021"/>
  </r>
  <r>
    <x v="2"/>
    <x v="0"/>
    <n v="58001113"/>
    <x v="530"/>
    <d v="2021-10-14T00:00:00"/>
    <x v="3"/>
    <n v="7000128111"/>
    <n v="136"/>
    <x v="2"/>
    <x v="0"/>
    <n v="134.63999999999999"/>
    <n v="7.8128000000000002"/>
    <n v="1051.9153920000001"/>
    <x v="8"/>
    <x v="5"/>
    <s v="Linie 21"/>
    <n v="5021"/>
  </r>
  <r>
    <x v="2"/>
    <x v="0"/>
    <n v="58001115"/>
    <x v="531"/>
    <d v="2021-10-14T00:00:00"/>
    <x v="3"/>
    <n v="7000128113"/>
    <n v="68"/>
    <x v="2"/>
    <x v="0"/>
    <n v="67.319999999999993"/>
    <n v="7.2621000000000002"/>
    <n v="488.88457199999999"/>
    <x v="8"/>
    <x v="5"/>
    <s v="Linie 21"/>
    <n v="5021"/>
  </r>
  <r>
    <x v="2"/>
    <x v="0"/>
    <n v="58001131"/>
    <x v="441"/>
    <d v="2021-10-14T00:00:00"/>
    <x v="3"/>
    <n v="7000128574"/>
    <n v="1698"/>
    <x v="2"/>
    <x v="0"/>
    <n v="1630.08"/>
    <n v="6.6844000000000001"/>
    <n v="10896.106752"/>
    <x v="8"/>
    <x v="5"/>
    <s v="Linie 23"/>
    <n v="5023"/>
  </r>
  <r>
    <x v="2"/>
    <x v="0"/>
    <n v="58001132"/>
    <x v="442"/>
    <d v="2021-10-14T00:00:00"/>
    <x v="3"/>
    <n v="7000128197"/>
    <n v="34"/>
    <x v="2"/>
    <x v="0"/>
    <n v="33.659999999999997"/>
    <n v="7.7404000000000002"/>
    <n v="260.54186399999998"/>
    <x v="8"/>
    <x v="5"/>
    <s v="Linie 23"/>
    <n v="5023"/>
  </r>
  <r>
    <x v="2"/>
    <x v="0"/>
    <n v="58001133"/>
    <x v="443"/>
    <d v="2021-10-14T00:00:00"/>
    <x v="3"/>
    <n v="7000128116"/>
    <n v="68"/>
    <x v="2"/>
    <x v="0"/>
    <n v="67.319999999999993"/>
    <n v="7.3209999999999997"/>
    <n v="492.84971999999999"/>
    <x v="8"/>
    <x v="5"/>
    <s v="Linie 21"/>
    <n v="5021"/>
  </r>
  <r>
    <x v="2"/>
    <x v="0"/>
    <n v="58001134"/>
    <x v="948"/>
    <d v="2021-10-14T00:00:00"/>
    <x v="3"/>
    <n v="7000128019"/>
    <n v="68"/>
    <x v="2"/>
    <x v="0"/>
    <n v="81.599999999999994"/>
    <n v="7.6071999999999997"/>
    <n v="620.74752000000001"/>
    <x v="8"/>
    <x v="5"/>
    <s v="Linie 22"/>
    <n v="5022"/>
  </r>
  <r>
    <x v="2"/>
    <x v="0"/>
    <n v="58001138"/>
    <x v="535"/>
    <d v="2021-10-14T00:00:00"/>
    <x v="3"/>
    <n v="7000128117"/>
    <n v="68"/>
    <x v="2"/>
    <x v="0"/>
    <n v="67.319999999999993"/>
    <n v="7.2958999999999996"/>
    <n v="491.159988"/>
    <x v="8"/>
    <x v="5"/>
    <s v="Linie 21"/>
    <n v="5021"/>
  </r>
  <r>
    <x v="2"/>
    <x v="0"/>
    <n v="58001141"/>
    <x v="445"/>
    <d v="2021-10-14T00:00:00"/>
    <x v="3"/>
    <n v="7000128198"/>
    <n v="136"/>
    <x v="2"/>
    <x v="0"/>
    <n v="130.56"/>
    <n v="6.7008999999999999"/>
    <n v="874.86950400000001"/>
    <x v="8"/>
    <x v="5"/>
    <s v="Linie 23"/>
    <n v="5023"/>
  </r>
  <r>
    <x v="2"/>
    <x v="0"/>
    <n v="58001147"/>
    <x v="447"/>
    <d v="2021-10-14T00:00:00"/>
    <x v="3"/>
    <n v="7000128330"/>
    <n v="102"/>
    <x v="2"/>
    <x v="0"/>
    <n v="97.92"/>
    <n v="6.4355000000000002"/>
    <n v="630.16416000000004"/>
    <x v="8"/>
    <x v="5"/>
    <s v="Linie 23"/>
    <n v="5023"/>
  </r>
  <r>
    <x v="2"/>
    <x v="0"/>
    <n v="58001156"/>
    <x v="448"/>
    <d v="2021-10-14T00:00:00"/>
    <x v="3"/>
    <n v="7000128199"/>
    <n v="136"/>
    <x v="2"/>
    <x v="0"/>
    <n v="130.56"/>
    <n v="6.7008999999999999"/>
    <n v="874.86950400000001"/>
    <x v="8"/>
    <x v="5"/>
    <s v="Linie 23"/>
    <n v="5023"/>
  </r>
  <r>
    <x v="2"/>
    <x v="0"/>
    <n v="58001158"/>
    <x v="1128"/>
    <d v="2021-10-14T00:00:00"/>
    <x v="3"/>
    <n v="7000128200"/>
    <n v="0"/>
    <x v="2"/>
    <x v="0"/>
    <n v="0"/>
    <n v="6.7034000000000002"/>
    <n v="0"/>
    <x v="8"/>
    <x v="5"/>
    <s v="Linie 23"/>
    <n v="5023"/>
  </r>
  <r>
    <x v="2"/>
    <x v="0"/>
    <n v="58001162"/>
    <x v="536"/>
    <d v="2021-10-14T00:00:00"/>
    <x v="3"/>
    <n v="7000128120"/>
    <n v="510"/>
    <x v="2"/>
    <x v="0"/>
    <n v="612"/>
    <n v="8.8076000000000008"/>
    <n v="5390.2511999999997"/>
    <x v="8"/>
    <x v="5"/>
    <s v="Linie 21"/>
    <n v="5021"/>
  </r>
  <r>
    <x v="2"/>
    <x v="0"/>
    <m/>
    <x v="120"/>
    <d v="2021-10-14T00:00:00"/>
    <x v="3"/>
    <n v="7000126056"/>
    <n v="0"/>
    <x v="3"/>
    <x v="3"/>
    <n v="0"/>
    <n v="0"/>
    <n v="0"/>
    <x v="0"/>
    <x v="0"/>
    <s v="Große Schneidemaschine Lachnit"/>
    <n v="1100"/>
  </r>
  <r>
    <x v="2"/>
    <x v="0"/>
    <m/>
    <x v="121"/>
    <d v="2021-10-14T00:00:00"/>
    <x v="3"/>
    <n v="7000127588"/>
    <n v="0"/>
    <x v="3"/>
    <x v="3"/>
    <n v="0"/>
    <n v="0"/>
    <n v="0"/>
    <x v="0"/>
    <x v="0"/>
    <s v="Kleine Schneidemaschine Käseteiler"/>
    <n v="1200"/>
  </r>
  <r>
    <x v="2"/>
    <x v="0"/>
    <m/>
    <x v="123"/>
    <d v="2021-10-14T00:00:00"/>
    <x v="3"/>
    <n v="7000128273"/>
    <n v="0"/>
    <x v="3"/>
    <x v="3"/>
    <n v="0"/>
    <n v="0"/>
    <n v="0"/>
    <x v="2"/>
    <x v="0"/>
    <s v="Thrun 2"/>
    <n v="2030"/>
  </r>
  <r>
    <x v="2"/>
    <x v="0"/>
    <m/>
    <x v="123"/>
    <d v="2021-10-14T00:00:00"/>
    <x v="3"/>
    <n v="7000128276"/>
    <n v="0"/>
    <x v="3"/>
    <x v="3"/>
    <n v="0"/>
    <n v="0"/>
    <n v="0"/>
    <x v="2"/>
    <x v="0"/>
    <s v="Thrun 2"/>
    <n v="2030"/>
  </r>
  <r>
    <x v="2"/>
    <x v="0"/>
    <m/>
    <x v="124"/>
    <d v="2021-10-14T00:00:00"/>
    <x v="3"/>
    <n v="7000128461"/>
    <n v="0"/>
    <x v="3"/>
    <x v="3"/>
    <n v="0"/>
    <n v="0"/>
    <n v="0"/>
    <x v="2"/>
    <x v="0"/>
    <s v="Mischer 1"/>
    <n v="2040"/>
  </r>
  <r>
    <x v="2"/>
    <x v="0"/>
    <m/>
    <x v="125"/>
    <d v="2021-10-14T00:00:00"/>
    <x v="3"/>
    <n v="7000128501"/>
    <n v="0"/>
    <x v="3"/>
    <x v="3"/>
    <n v="0"/>
    <n v="0"/>
    <n v="0"/>
    <x v="2"/>
    <x v="0"/>
    <s v="Mischer 2"/>
    <n v="2050"/>
  </r>
  <r>
    <x v="2"/>
    <x v="0"/>
    <m/>
    <x v="127"/>
    <d v="2021-10-14T00:00:00"/>
    <x v="3"/>
    <n v="7000128457"/>
    <n v="0"/>
    <x v="3"/>
    <x v="3"/>
    <n v="0"/>
    <n v="0"/>
    <n v="0"/>
    <x v="1"/>
    <x v="0"/>
    <s v="Füller unter M1"/>
    <n v="3010"/>
  </r>
  <r>
    <x v="2"/>
    <x v="0"/>
    <m/>
    <x v="128"/>
    <d v="2021-10-14T00:00:00"/>
    <x v="3"/>
    <n v="7000127899"/>
    <n v="0"/>
    <x v="3"/>
    <x v="3"/>
    <n v="0"/>
    <n v="0"/>
    <n v="0"/>
    <x v="1"/>
    <x v="0"/>
    <s v="Füller unter M2"/>
    <n v="3020"/>
  </r>
  <r>
    <x v="2"/>
    <x v="0"/>
    <m/>
    <x v="129"/>
    <d v="2021-10-14T00:00:00"/>
    <x v="3"/>
    <n v="7000128220"/>
    <n v="0"/>
    <x v="3"/>
    <x v="3"/>
    <n v="0"/>
    <n v="0"/>
    <n v="0"/>
    <x v="1"/>
    <x v="0"/>
    <s v="Füller unter Thrun 2"/>
    <n v="3030"/>
  </r>
  <r>
    <x v="2"/>
    <x v="0"/>
    <m/>
    <x v="129"/>
    <d v="2021-10-14T00:00:00"/>
    <x v="3"/>
    <n v="7000128223"/>
    <n v="0"/>
    <x v="3"/>
    <x v="3"/>
    <n v="0"/>
    <n v="0"/>
    <n v="0"/>
    <x v="1"/>
    <x v="0"/>
    <s v="Füller unter Thrun 2"/>
    <n v="3030"/>
  </r>
  <r>
    <x v="2"/>
    <x v="0"/>
    <m/>
    <x v="290"/>
    <d v="2021-10-14T00:00:00"/>
    <x v="3"/>
    <n v="7000127413"/>
    <n v="0"/>
    <x v="3"/>
    <x v="3"/>
    <n v="0"/>
    <n v="0"/>
    <n v="0"/>
    <x v="3"/>
    <x v="1"/>
    <s v="Linie 1"/>
    <n v="5001"/>
  </r>
  <r>
    <x v="2"/>
    <x v="0"/>
    <m/>
    <x v="132"/>
    <d v="2021-10-14T00:00:00"/>
    <x v="3"/>
    <n v="7000127754"/>
    <n v="0"/>
    <x v="3"/>
    <x v="3"/>
    <n v="0"/>
    <n v="0"/>
    <n v="0"/>
    <x v="8"/>
    <x v="5"/>
    <s v="Linie 20"/>
    <n v="5020"/>
  </r>
  <r>
    <x v="2"/>
    <x v="0"/>
    <m/>
    <x v="132"/>
    <d v="2021-10-14T00:00:00"/>
    <x v="3"/>
    <n v="7000127972"/>
    <n v="0"/>
    <x v="3"/>
    <x v="3"/>
    <n v="0"/>
    <n v="0"/>
    <n v="0"/>
    <x v="8"/>
    <x v="5"/>
    <s v="Linie 20"/>
    <n v="5020"/>
  </r>
  <r>
    <x v="2"/>
    <x v="0"/>
    <m/>
    <x v="132"/>
    <d v="2021-10-14T00:00:00"/>
    <x v="3"/>
    <n v="7000128370"/>
    <n v="0"/>
    <x v="3"/>
    <x v="3"/>
    <n v="0"/>
    <n v="0"/>
    <n v="0"/>
    <x v="8"/>
    <x v="5"/>
    <s v="Linie 20"/>
    <n v="5020"/>
  </r>
  <r>
    <x v="2"/>
    <x v="0"/>
    <m/>
    <x v="133"/>
    <d v="2021-10-14T00:00:00"/>
    <x v="3"/>
    <n v="7000128126"/>
    <n v="0"/>
    <x v="3"/>
    <x v="3"/>
    <n v="0"/>
    <n v="0"/>
    <n v="0"/>
    <x v="8"/>
    <x v="5"/>
    <s v="Linie 21"/>
    <n v="5021"/>
  </r>
  <r>
    <x v="2"/>
    <x v="0"/>
    <m/>
    <x v="589"/>
    <d v="2021-10-14T00:00:00"/>
    <x v="3"/>
    <n v="7000127687"/>
    <n v="0"/>
    <x v="3"/>
    <x v="3"/>
    <n v="0"/>
    <n v="0"/>
    <n v="0"/>
    <x v="8"/>
    <x v="5"/>
    <s v="Linie 29"/>
    <n v="5029"/>
  </r>
  <r>
    <x v="2"/>
    <x v="0"/>
    <m/>
    <x v="1083"/>
    <d v="2021-10-14T00:00:00"/>
    <x v="3"/>
    <n v="7000128441"/>
    <n v="0"/>
    <x v="3"/>
    <x v="3"/>
    <n v="0"/>
    <n v="0"/>
    <n v="0"/>
    <x v="2"/>
    <x v="0"/>
    <s v="Stephan UMSK 130"/>
    <n v="2100"/>
  </r>
  <r>
    <x v="2"/>
    <x v="0"/>
    <m/>
    <x v="1084"/>
    <d v="2021-10-14T00:00:00"/>
    <x v="3"/>
    <n v="7000128426"/>
    <n v="0"/>
    <x v="3"/>
    <x v="3"/>
    <n v="0"/>
    <n v="0"/>
    <n v="0"/>
    <x v="2"/>
    <x v="0"/>
    <s v="Füller unter UMSK 130"/>
    <n v="3100"/>
  </r>
  <r>
    <x v="2"/>
    <x v="0"/>
    <m/>
    <x v="453"/>
    <d v="2021-10-14T00:00:00"/>
    <x v="3"/>
    <n v="7000128129"/>
    <n v="0"/>
    <x v="3"/>
    <x v="3"/>
    <n v="0"/>
    <n v="0"/>
    <n v="0"/>
    <x v="8"/>
    <x v="5"/>
    <s v="Linie 21"/>
    <n v="5021"/>
  </r>
  <r>
    <x v="2"/>
    <x v="0"/>
    <m/>
    <x v="453"/>
    <d v="2021-10-14T00:00:00"/>
    <x v="3"/>
    <n v="7000128130"/>
    <n v="0"/>
    <x v="3"/>
    <x v="3"/>
    <n v="0"/>
    <n v="0"/>
    <n v="0"/>
    <x v="8"/>
    <x v="5"/>
    <s v="Linie 21"/>
    <n v="5021"/>
  </r>
  <r>
    <x v="2"/>
    <x v="0"/>
    <m/>
    <x v="764"/>
    <d v="2021-10-14T00:00:00"/>
    <x v="3"/>
    <n v="7000128262"/>
    <n v="0.01"/>
    <x v="1"/>
    <x v="1"/>
    <n v="0"/>
    <n v="0"/>
    <n v="0"/>
    <x v="8"/>
    <x v="5"/>
    <s v="Linie 22"/>
    <n v="5022"/>
  </r>
  <r>
    <x v="2"/>
    <x v="0"/>
    <m/>
    <x v="454"/>
    <d v="2021-10-14T00:00:00"/>
    <x v="3"/>
    <n v="7000128436"/>
    <n v="0"/>
    <x v="3"/>
    <x v="3"/>
    <n v="0"/>
    <n v="0"/>
    <n v="0"/>
    <x v="8"/>
    <x v="5"/>
    <s v="Linie 23"/>
    <n v="5023"/>
  </r>
  <r>
    <x v="2"/>
    <x v="0"/>
    <m/>
    <x v="455"/>
    <d v="2021-10-14T00:00:00"/>
    <x v="3"/>
    <n v="7000128458"/>
    <n v="0"/>
    <x v="3"/>
    <x v="3"/>
    <n v="0"/>
    <n v="0"/>
    <n v="0"/>
    <x v="2"/>
    <x v="0"/>
    <s v="Mischer 1"/>
    <n v="2040"/>
  </r>
  <r>
    <x v="2"/>
    <x v="0"/>
    <m/>
    <x v="456"/>
    <d v="2021-10-14T00:00:00"/>
    <x v="3"/>
    <n v="7000128459"/>
    <n v="0"/>
    <x v="3"/>
    <x v="3"/>
    <n v="0"/>
    <n v="0"/>
    <n v="0"/>
    <x v="1"/>
    <x v="0"/>
    <s v="Füller unter M1"/>
    <n v="3010"/>
  </r>
  <r>
    <x v="2"/>
    <x v="0"/>
    <m/>
    <x v="293"/>
    <d v="2021-10-14T00:00:00"/>
    <x v="3"/>
    <n v="7000123702"/>
    <n v="0"/>
    <x v="3"/>
    <x v="3"/>
    <n v="0"/>
    <n v="0"/>
    <n v="0"/>
    <x v="4"/>
    <x v="1"/>
    <s v="Linie 36"/>
    <n v="5036"/>
  </r>
  <r>
    <x v="2"/>
    <x v="0"/>
    <n v="23500084"/>
    <x v="842"/>
    <d v="2021-10-15T00:00:00"/>
    <x v="3"/>
    <n v="7000128654"/>
    <n v="6060"/>
    <x v="0"/>
    <x v="0"/>
    <n v="6060"/>
    <n v="3.9674999999999998"/>
    <n v="24043.05"/>
    <x v="0"/>
    <x v="0"/>
    <s v="Rohware aus-/umpacken, vorbereiten"/>
    <n v="1300"/>
  </r>
  <r>
    <x v="2"/>
    <x v="0"/>
    <n v="23500090"/>
    <x v="139"/>
    <d v="2021-10-15T00:00:00"/>
    <x v="3"/>
    <n v="7000128503"/>
    <n v="1738"/>
    <x v="0"/>
    <x v="0"/>
    <n v="1738"/>
    <n v="3.9115000000000002"/>
    <n v="6798.1869999999999"/>
    <x v="0"/>
    <x v="0"/>
    <s v="Große Schneidemaschine Lachnit"/>
    <n v="1100"/>
  </r>
  <r>
    <x v="2"/>
    <x v="0"/>
    <n v="23500091"/>
    <x v="140"/>
    <d v="2021-10-15T00:00:00"/>
    <x v="3"/>
    <n v="7000128504"/>
    <n v="1649"/>
    <x v="0"/>
    <x v="0"/>
    <n v="1649"/>
    <n v="3.9117999999999999"/>
    <n v="6450.5582000000004"/>
    <x v="0"/>
    <x v="0"/>
    <s v="Große Schneidemaschine Lachnit"/>
    <n v="1100"/>
  </r>
  <r>
    <x v="2"/>
    <x v="0"/>
    <n v="23500106"/>
    <x v="768"/>
    <d v="2021-10-15T00:00:00"/>
    <x v="3"/>
    <n v="7000128260"/>
    <n v="3710"/>
    <x v="0"/>
    <x v="0"/>
    <n v="3710"/>
    <n v="4.6021000000000001"/>
    <n v="17073.791000000001"/>
    <x v="0"/>
    <x v="0"/>
    <s v="Große Schneidemaschine Lachnit"/>
    <n v="1100"/>
  </r>
  <r>
    <x v="2"/>
    <x v="0"/>
    <n v="23500357"/>
    <x v="1085"/>
    <d v="2021-10-15T00:00:00"/>
    <x v="3"/>
    <n v="7000128861"/>
    <n v="0"/>
    <x v="0"/>
    <x v="0"/>
    <n v="0"/>
    <n v="1.1600999999999999"/>
    <n v="0"/>
    <x v="0"/>
    <x v="0"/>
    <s v="Schälen"/>
    <n v="5903"/>
  </r>
  <r>
    <x v="2"/>
    <x v="0"/>
    <n v="23500369"/>
    <x v="146"/>
    <d v="2021-10-15T00:00:00"/>
    <x v="3"/>
    <n v="7000128862"/>
    <n v="0"/>
    <x v="0"/>
    <x v="0"/>
    <n v="0"/>
    <n v="1.1600999999999999"/>
    <n v="0"/>
    <x v="0"/>
    <x v="0"/>
    <s v="Schälen"/>
    <n v="5903"/>
  </r>
  <r>
    <x v="2"/>
    <x v="0"/>
    <n v="23500391"/>
    <x v="603"/>
    <d v="2021-10-15T00:00:00"/>
    <x v="3"/>
    <n v="7000128698"/>
    <n v="200"/>
    <x v="0"/>
    <x v="0"/>
    <n v="200"/>
    <n v="9.3101000000000003"/>
    <n v="1862.02"/>
    <x v="0"/>
    <x v="0"/>
    <s v="Holac Zutatenvorbereitung"/>
    <n v="1410"/>
  </r>
  <r>
    <x v="2"/>
    <x v="0"/>
    <n v="23500396"/>
    <x v="147"/>
    <d v="2021-10-15T00:00:00"/>
    <x v="3"/>
    <n v="7000128795"/>
    <n v="80"/>
    <x v="0"/>
    <x v="0"/>
    <n v="80"/>
    <n v="8.2918000000000003"/>
    <n v="663.34400000000005"/>
    <x v="4"/>
    <x v="1"/>
    <s v="Röstofen"/>
    <n v="5420"/>
  </r>
  <r>
    <x v="2"/>
    <x v="0"/>
    <n v="23500501"/>
    <x v="10"/>
    <d v="2021-10-15T00:00:00"/>
    <x v="3"/>
    <n v="7000128471"/>
    <n v="431"/>
    <x v="0"/>
    <x v="0"/>
    <n v="431"/>
    <n v="2.8264"/>
    <n v="1218.1784"/>
    <x v="0"/>
    <x v="0"/>
    <s v="Kleine Schneidemaschine Käseteiler"/>
    <n v="1200"/>
  </r>
  <r>
    <x v="2"/>
    <x v="0"/>
    <n v="31000169"/>
    <x v="158"/>
    <d v="2021-10-15T00:00:00"/>
    <x v="3"/>
    <n v="7000128301"/>
    <n v="1748"/>
    <x v="1"/>
    <x v="1"/>
    <n v="3373.64"/>
    <n v="5.9943999999999997"/>
    <n v="10478.2112"/>
    <x v="1"/>
    <x v="0"/>
    <s v="Füller unter Thrun 2"/>
    <n v="3030"/>
  </r>
  <r>
    <x v="2"/>
    <x v="0"/>
    <n v="31000173"/>
    <x v="305"/>
    <d v="2021-10-15T00:00:00"/>
    <x v="3"/>
    <n v="7000128530"/>
    <n v="158"/>
    <x v="1"/>
    <x v="1"/>
    <n v="2844"/>
    <n v="47.367100000000001"/>
    <n v="7484.0018"/>
    <x v="1"/>
    <x v="0"/>
    <s v="Füller unter M1"/>
    <n v="3010"/>
  </r>
  <r>
    <x v="2"/>
    <x v="0"/>
    <n v="31000174"/>
    <x v="306"/>
    <d v="2021-10-15T00:00:00"/>
    <x v="3"/>
    <n v="7000128531"/>
    <n v="115"/>
    <x v="1"/>
    <x v="1"/>
    <n v="2070"/>
    <n v="45.260399999999997"/>
    <n v="5204.9459999999999"/>
    <x v="1"/>
    <x v="0"/>
    <s v="Füller unter M1"/>
    <n v="3010"/>
  </r>
  <r>
    <x v="2"/>
    <x v="0"/>
    <n v="31000177"/>
    <x v="307"/>
    <d v="2021-10-15T00:00:00"/>
    <x v="3"/>
    <n v="7000128532"/>
    <n v="174"/>
    <x v="1"/>
    <x v="1"/>
    <n v="3132"/>
    <n v="48.484200000000001"/>
    <n v="8436.2507999999998"/>
    <x v="1"/>
    <x v="0"/>
    <s v="Füller unter M1"/>
    <n v="3010"/>
  </r>
  <r>
    <x v="2"/>
    <x v="0"/>
    <n v="31000206"/>
    <x v="993"/>
    <d v="2021-10-15T00:00:00"/>
    <x v="3"/>
    <n v="7000128295"/>
    <n v="156"/>
    <x v="1"/>
    <x v="1"/>
    <n v="327.60000000000002"/>
    <n v="6.7567000000000004"/>
    <n v="1054.0452"/>
    <x v="1"/>
    <x v="0"/>
    <s v="Füller unter Thrun 2"/>
    <n v="3030"/>
  </r>
  <r>
    <x v="2"/>
    <x v="0"/>
    <n v="32000027"/>
    <x v="161"/>
    <d v="2021-10-15T00:00:00"/>
    <x v="3"/>
    <n v="7000128536"/>
    <n v="939"/>
    <x v="1"/>
    <x v="1"/>
    <n v="8732.7000000000007"/>
    <n v="27.664999999999999"/>
    <n v="25977.435000000001"/>
    <x v="1"/>
    <x v="0"/>
    <s v="Füller unter M2"/>
    <n v="3020"/>
  </r>
  <r>
    <x v="2"/>
    <x v="0"/>
    <n v="32000067"/>
    <x v="18"/>
    <d v="2021-10-15T00:00:00"/>
    <x v="3"/>
    <n v="7000128535"/>
    <n v="658"/>
    <x v="1"/>
    <x v="1"/>
    <n v="6580"/>
    <n v="29.679400000000001"/>
    <n v="19529.0452"/>
    <x v="1"/>
    <x v="0"/>
    <s v="Füller unter M1"/>
    <n v="3010"/>
  </r>
  <r>
    <x v="2"/>
    <x v="0"/>
    <n v="32000087"/>
    <x v="20"/>
    <d v="2021-10-15T00:00:00"/>
    <x v="3"/>
    <n v="7000128505"/>
    <n v="1460"/>
    <x v="0"/>
    <x v="0"/>
    <n v="1460"/>
    <n v="4.1486999999999998"/>
    <n v="6057.1019999999999"/>
    <x v="0"/>
    <x v="0"/>
    <s v="Große Schneidemaschine Lachnit"/>
    <n v="1100"/>
  </r>
  <r>
    <x v="2"/>
    <x v="0"/>
    <n v="35000166"/>
    <x v="166"/>
    <d v="2021-10-15T00:00:00"/>
    <x v="3"/>
    <n v="7000128675"/>
    <n v="7800"/>
    <x v="0"/>
    <x v="0"/>
    <n v="7800"/>
    <n v="2.8315999999999999"/>
    <n v="22086.48"/>
    <x v="2"/>
    <x v="0"/>
    <s v="Mischer 2"/>
    <n v="2050"/>
  </r>
  <r>
    <x v="2"/>
    <x v="0"/>
    <n v="35000166"/>
    <x v="166"/>
    <d v="2021-10-15T00:00:00"/>
    <x v="3"/>
    <n v="7000128675"/>
    <n v="7800"/>
    <x v="0"/>
    <x v="0"/>
    <n v="7800"/>
    <n v="2.8315999999999999"/>
    <n v="22086.48"/>
    <x v="2"/>
    <x v="0"/>
    <s v="Wolf M2"/>
    <n v="2080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Pulverwiegung UHT1"/>
    <n v="2015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Thrun 1"/>
    <n v="2020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Wolf UHT"/>
    <n v="2060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Pulverwiegung UHT1"/>
    <n v="2015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Thrun 1"/>
    <n v="2020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Wolf UHT"/>
    <n v="2060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Pulverwiegung UHT1"/>
    <n v="2015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Thrun 1"/>
    <n v="2020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Wolf UHT"/>
    <n v="2060"/>
  </r>
  <r>
    <x v="2"/>
    <x v="0"/>
    <n v="35000252"/>
    <x v="995"/>
    <d v="2021-10-15T00:00:00"/>
    <x v="3"/>
    <n v="7000128630"/>
    <n v="375"/>
    <x v="0"/>
    <x v="0"/>
    <n v="375"/>
    <n v="2.9119000000000002"/>
    <n v="1091.9625000000001"/>
    <x v="2"/>
    <x v="0"/>
    <s v="Thrun 2"/>
    <n v="2030"/>
  </r>
  <r>
    <x v="2"/>
    <x v="0"/>
    <n v="35000252"/>
    <x v="995"/>
    <d v="2021-10-15T00:00:00"/>
    <x v="3"/>
    <n v="7000128630"/>
    <n v="375"/>
    <x v="0"/>
    <x v="0"/>
    <n v="375"/>
    <n v="2.9119000000000002"/>
    <n v="1091.9625000000001"/>
    <x v="2"/>
    <x v="0"/>
    <s v="Wolf Th2"/>
    <n v="2090"/>
  </r>
  <r>
    <x v="2"/>
    <x v="0"/>
    <n v="35000268"/>
    <x v="170"/>
    <d v="2021-10-15T00:00:00"/>
    <x v="3"/>
    <n v="7000128631"/>
    <n v="3125"/>
    <x v="0"/>
    <x v="0"/>
    <n v="3125"/>
    <n v="2.5105"/>
    <n v="7845.3125"/>
    <x v="2"/>
    <x v="0"/>
    <s v="Thrun 2"/>
    <n v="2030"/>
  </r>
  <r>
    <x v="2"/>
    <x v="0"/>
    <n v="35000268"/>
    <x v="170"/>
    <d v="2021-10-15T00:00:00"/>
    <x v="3"/>
    <n v="7000128631"/>
    <n v="3125"/>
    <x v="0"/>
    <x v="0"/>
    <n v="3125"/>
    <n v="2.5105"/>
    <n v="7845.3125"/>
    <x v="2"/>
    <x v="0"/>
    <s v="Wolf Th2"/>
    <n v="2090"/>
  </r>
  <r>
    <x v="2"/>
    <x v="0"/>
    <n v="35000275"/>
    <x v="318"/>
    <d v="2021-10-15T00:00:00"/>
    <x v="3"/>
    <n v="7000128678"/>
    <n v="2700"/>
    <x v="0"/>
    <x v="0"/>
    <n v="2700"/>
    <n v="2.5474000000000001"/>
    <n v="6877.98"/>
    <x v="2"/>
    <x v="0"/>
    <s v="Mischer 1"/>
    <n v="2040"/>
  </r>
  <r>
    <x v="2"/>
    <x v="0"/>
    <n v="35000275"/>
    <x v="318"/>
    <d v="2021-10-15T00:00:00"/>
    <x v="3"/>
    <n v="7000128678"/>
    <n v="2700"/>
    <x v="0"/>
    <x v="0"/>
    <n v="2700"/>
    <n v="2.5474000000000001"/>
    <n v="6877.98"/>
    <x v="2"/>
    <x v="0"/>
    <s v="Wolf M1"/>
    <n v="2070"/>
  </r>
  <r>
    <x v="2"/>
    <x v="0"/>
    <n v="35000278"/>
    <x v="319"/>
    <d v="2021-10-15T00:00:00"/>
    <x v="3"/>
    <n v="7000128679"/>
    <n v="1800"/>
    <x v="0"/>
    <x v="0"/>
    <n v="1800"/>
    <n v="2.3683000000000001"/>
    <n v="4262.9399999999996"/>
    <x v="2"/>
    <x v="0"/>
    <s v="Mischer 1"/>
    <n v="2040"/>
  </r>
  <r>
    <x v="2"/>
    <x v="0"/>
    <n v="35000278"/>
    <x v="319"/>
    <d v="2021-10-15T00:00:00"/>
    <x v="3"/>
    <n v="7000128679"/>
    <n v="1800"/>
    <x v="0"/>
    <x v="0"/>
    <n v="1800"/>
    <n v="2.3683000000000001"/>
    <n v="4262.9399999999996"/>
    <x v="2"/>
    <x v="0"/>
    <s v="Wolf M1"/>
    <n v="2070"/>
  </r>
  <r>
    <x v="2"/>
    <x v="0"/>
    <n v="35000279"/>
    <x v="320"/>
    <d v="2021-10-15T00:00:00"/>
    <x v="3"/>
    <n v="7000128680"/>
    <n v="2700"/>
    <x v="0"/>
    <x v="0"/>
    <n v="2700"/>
    <n v="2.4883999999999999"/>
    <n v="6718.68"/>
    <x v="2"/>
    <x v="0"/>
    <s v="Mischer 1"/>
    <n v="2040"/>
  </r>
  <r>
    <x v="2"/>
    <x v="0"/>
    <n v="35000279"/>
    <x v="320"/>
    <d v="2021-10-15T00:00:00"/>
    <x v="3"/>
    <n v="7000128680"/>
    <n v="2700"/>
    <x v="0"/>
    <x v="0"/>
    <n v="2700"/>
    <n v="2.4883999999999999"/>
    <n v="6718.68"/>
    <x v="2"/>
    <x v="0"/>
    <s v="Wolf M1"/>
    <n v="2070"/>
  </r>
  <r>
    <x v="2"/>
    <x v="0"/>
    <n v="35000313"/>
    <x v="30"/>
    <d v="2021-10-15T00:00:00"/>
    <x v="3"/>
    <n v="7000128685"/>
    <n v="6000"/>
    <x v="0"/>
    <x v="0"/>
    <n v="6000"/>
    <n v="2.831"/>
    <n v="16986"/>
    <x v="2"/>
    <x v="0"/>
    <s v="Mischer 1"/>
    <n v="2040"/>
  </r>
  <r>
    <x v="2"/>
    <x v="0"/>
    <n v="35000313"/>
    <x v="30"/>
    <d v="2021-10-15T00:00:00"/>
    <x v="3"/>
    <n v="7000128685"/>
    <n v="6000"/>
    <x v="0"/>
    <x v="0"/>
    <n v="6000"/>
    <n v="2.831"/>
    <n v="16986"/>
    <x v="2"/>
    <x v="0"/>
    <s v="Wolf M1"/>
    <n v="2070"/>
  </r>
  <r>
    <x v="2"/>
    <x v="0"/>
    <n v="47000064"/>
    <x v="321"/>
    <d v="2021-10-15T00:00:00"/>
    <x v="3"/>
    <n v="7000128297"/>
    <n v="1364"/>
    <x v="1"/>
    <x v="1"/>
    <n v="272.8"/>
    <n v="0.83299999999999996"/>
    <n v="1136.212"/>
    <x v="3"/>
    <x v="1"/>
    <s v="Linie 16"/>
    <n v="5016"/>
  </r>
  <r>
    <x v="2"/>
    <x v="0"/>
    <n v="47000071"/>
    <x v="35"/>
    <d v="2021-10-15T00:00:00"/>
    <x v="3"/>
    <n v="7000127277"/>
    <n v="10756"/>
    <x v="1"/>
    <x v="1"/>
    <n v="1613.4"/>
    <n v="0.66559999999999997"/>
    <n v="7159.1935999999996"/>
    <x v="3"/>
    <x v="1"/>
    <s v="Linie 16"/>
    <n v="5016"/>
  </r>
  <r>
    <x v="2"/>
    <x v="0"/>
    <n v="47000154"/>
    <x v="1130"/>
    <d v="2021-10-15T00:00:00"/>
    <x v="3"/>
    <n v="7000126756"/>
    <n v="7477"/>
    <x v="1"/>
    <x v="1"/>
    <n v="1869.25"/>
    <n v="0.745"/>
    <n v="5570.3649999999998"/>
    <x v="1"/>
    <x v="0"/>
    <s v="Waldner"/>
    <n v="3110"/>
  </r>
  <r>
    <x v="2"/>
    <x v="0"/>
    <n v="47000198"/>
    <x v="475"/>
    <d v="2021-10-15T00:00:00"/>
    <x v="3"/>
    <n v="7000128296"/>
    <n v="240"/>
    <x v="1"/>
    <x v="1"/>
    <n v="480"/>
    <n v="5.9173999999999998"/>
    <n v="1420.1759999999999"/>
    <x v="1"/>
    <x v="0"/>
    <s v="Füller unter Thrun 2"/>
    <n v="3030"/>
  </r>
  <r>
    <x v="2"/>
    <x v="0"/>
    <n v="47000259"/>
    <x v="1131"/>
    <d v="2021-10-15T00:00:00"/>
    <x v="3"/>
    <n v="7000126757"/>
    <n v="8273"/>
    <x v="1"/>
    <x v="1"/>
    <n v="2068.25"/>
    <n v="0.73029999999999995"/>
    <n v="6041.7718999999997"/>
    <x v="1"/>
    <x v="0"/>
    <s v="Waldner"/>
    <n v="3110"/>
  </r>
  <r>
    <x v="2"/>
    <x v="0"/>
    <n v="47000261"/>
    <x v="1132"/>
    <d v="2021-10-15T00:00:00"/>
    <x v="3"/>
    <n v="7000126740"/>
    <n v="12933"/>
    <x v="1"/>
    <x v="1"/>
    <n v="3233.25"/>
    <n v="0.76519999999999999"/>
    <n v="9896.3315999999995"/>
    <x v="1"/>
    <x v="0"/>
    <s v="Waldner"/>
    <n v="3110"/>
  </r>
  <r>
    <x v="2"/>
    <x v="0"/>
    <n v="47000320"/>
    <x v="325"/>
    <d v="2021-10-15T00:00:00"/>
    <x v="3"/>
    <n v="7000127673"/>
    <n v="6786"/>
    <x v="1"/>
    <x v="1"/>
    <n v="1017.9"/>
    <n v="0.50209999999999999"/>
    <n v="3407.2505999999998"/>
    <x v="1"/>
    <x v="0"/>
    <s v="Waldner"/>
    <n v="3110"/>
  </r>
  <r>
    <x v="2"/>
    <x v="0"/>
    <n v="47000626"/>
    <x v="617"/>
    <d v="2021-10-15T00:00:00"/>
    <x v="3"/>
    <n v="7000126741"/>
    <n v="4070"/>
    <x v="1"/>
    <x v="1"/>
    <n v="1017.5"/>
    <n v="0.7863"/>
    <n v="3200.241"/>
    <x v="1"/>
    <x v="0"/>
    <s v="Waldner"/>
    <n v="3110"/>
  </r>
  <r>
    <x v="2"/>
    <x v="0"/>
    <n v="47000652"/>
    <x v="38"/>
    <d v="2021-10-15T00:00:00"/>
    <x v="3"/>
    <n v="7000126699"/>
    <n v="0"/>
    <x v="1"/>
    <x v="1"/>
    <n v="0"/>
    <n v="0.64229999999999998"/>
    <n v="0"/>
    <x v="3"/>
    <x v="1"/>
    <s v="Linie 11"/>
    <n v="5011"/>
  </r>
  <r>
    <x v="2"/>
    <x v="0"/>
    <n v="47000823"/>
    <x v="179"/>
    <d v="2021-10-15T00:00:00"/>
    <x v="3"/>
    <n v="7000122688"/>
    <n v="1296"/>
    <x v="1"/>
    <x v="1"/>
    <n v="194.4"/>
    <n v="0.7006"/>
    <n v="907.97760000000005"/>
    <x v="4"/>
    <x v="1"/>
    <s v="Linie 34"/>
    <n v="5034"/>
  </r>
  <r>
    <x v="2"/>
    <x v="0"/>
    <n v="47000824"/>
    <x v="180"/>
    <d v="2021-10-15T00:00:00"/>
    <x v="3"/>
    <n v="7000122689"/>
    <n v="1176"/>
    <x v="1"/>
    <x v="1"/>
    <n v="176.4"/>
    <n v="0.75009999999999999"/>
    <n v="882.11760000000004"/>
    <x v="4"/>
    <x v="1"/>
    <s v="Linie 34"/>
    <n v="5034"/>
  </r>
  <r>
    <x v="2"/>
    <x v="0"/>
    <n v="47000825"/>
    <x v="181"/>
    <d v="2021-10-15T00:00:00"/>
    <x v="3"/>
    <n v="7000122690"/>
    <n v="566"/>
    <x v="1"/>
    <x v="1"/>
    <n v="84.9"/>
    <n v="0.69069999999999998"/>
    <n v="390.93619999999999"/>
    <x v="4"/>
    <x v="1"/>
    <s v="Linie 34"/>
    <n v="5034"/>
  </r>
  <r>
    <x v="2"/>
    <x v="0"/>
    <n v="47000849"/>
    <x v="39"/>
    <d v="2021-10-15T00:00:00"/>
    <x v="3"/>
    <n v="7000126652"/>
    <n v="1500"/>
    <x v="1"/>
    <x v="1"/>
    <n v="3240"/>
    <n v="9.3513000000000002"/>
    <n v="14026.95"/>
    <x v="4"/>
    <x v="1"/>
    <s v="Linie 3"/>
    <n v="5003"/>
  </r>
  <r>
    <x v="2"/>
    <x v="0"/>
    <n v="47000994"/>
    <x v="186"/>
    <d v="2021-10-15T00:00:00"/>
    <x v="3"/>
    <n v="7000126708"/>
    <n v="4802"/>
    <x v="1"/>
    <x v="1"/>
    <n v="720.3"/>
    <n v="0.71389999999999998"/>
    <n v="3428.1478000000002"/>
    <x v="4"/>
    <x v="1"/>
    <s v="Linie 34"/>
    <n v="5034"/>
  </r>
  <r>
    <x v="2"/>
    <x v="0"/>
    <n v="47000997"/>
    <x v="41"/>
    <d v="2021-10-15T00:00:00"/>
    <x v="3"/>
    <n v="7000126700"/>
    <n v="0"/>
    <x v="1"/>
    <x v="1"/>
    <n v="0"/>
    <n v="0.67949999999999999"/>
    <n v="0"/>
    <x v="3"/>
    <x v="1"/>
    <s v="Linie 11"/>
    <n v="5011"/>
  </r>
  <r>
    <x v="2"/>
    <x v="0"/>
    <n v="47000998"/>
    <x v="187"/>
    <d v="2021-10-15T00:00:00"/>
    <x v="3"/>
    <n v="7000126697"/>
    <n v="0"/>
    <x v="1"/>
    <x v="1"/>
    <n v="0"/>
    <n v="0.64959999999999996"/>
    <n v="0"/>
    <x v="3"/>
    <x v="1"/>
    <s v="Linie 11"/>
    <n v="5011"/>
  </r>
  <r>
    <x v="2"/>
    <x v="0"/>
    <n v="47001037"/>
    <x v="547"/>
    <d v="2021-10-15T00:00:00"/>
    <x v="3"/>
    <n v="7000126771"/>
    <n v="4402"/>
    <x v="1"/>
    <x v="1"/>
    <n v="1100.5"/>
    <n v="1.0668"/>
    <n v="4696.0536000000002"/>
    <x v="3"/>
    <x v="1"/>
    <s v="Linie 16"/>
    <n v="5016"/>
  </r>
  <r>
    <x v="2"/>
    <x v="0"/>
    <n v="47001043"/>
    <x v="549"/>
    <d v="2021-10-15T00:00:00"/>
    <x v="3"/>
    <n v="7000126750"/>
    <n v="486"/>
    <x v="1"/>
    <x v="1"/>
    <n v="121.5"/>
    <n v="1.0626"/>
    <n v="516.42359999999996"/>
    <x v="3"/>
    <x v="1"/>
    <s v="Linie 16"/>
    <n v="5016"/>
  </r>
  <r>
    <x v="2"/>
    <x v="0"/>
    <n v="47900002"/>
    <x v="42"/>
    <d v="2021-10-15T00:00:00"/>
    <x v="3"/>
    <n v="7000127408"/>
    <n v="7511"/>
    <x v="1"/>
    <x v="1"/>
    <n v="1126.6500000000001"/>
    <n v="0.53359999999999996"/>
    <n v="4007.8696"/>
    <x v="3"/>
    <x v="1"/>
    <s v="Linie 1"/>
    <n v="5001"/>
  </r>
  <r>
    <x v="2"/>
    <x v="0"/>
    <n v="47900003"/>
    <x v="43"/>
    <d v="2021-10-15T00:00:00"/>
    <x v="3"/>
    <n v="7000127410"/>
    <n v="20505"/>
    <x v="1"/>
    <x v="1"/>
    <n v="3075.75"/>
    <n v="0.57630000000000003"/>
    <n v="11817.031499999999"/>
    <x v="3"/>
    <x v="1"/>
    <s v="Linie 1"/>
    <n v="5001"/>
  </r>
  <r>
    <x v="2"/>
    <x v="0"/>
    <n v="48000080"/>
    <x v="194"/>
    <d v="2021-10-15T00:00:00"/>
    <x v="3"/>
    <n v="7000127604"/>
    <n v="9080"/>
    <x v="1"/>
    <x v="1"/>
    <n v="1997.6"/>
    <n v="1.044"/>
    <n v="9479.52"/>
    <x v="4"/>
    <x v="1"/>
    <s v="Linie 2"/>
    <n v="5002"/>
  </r>
  <r>
    <x v="2"/>
    <x v="0"/>
    <n v="48000117"/>
    <x v="195"/>
    <d v="2021-10-15T00:00:00"/>
    <x v="3"/>
    <n v="7000127344"/>
    <n v="7682"/>
    <x v="1"/>
    <x v="1"/>
    <n v="1536.4"/>
    <n v="1.0744"/>
    <n v="8253.5408000000007"/>
    <x v="4"/>
    <x v="1"/>
    <s v="Linie 15"/>
    <n v="5015"/>
  </r>
  <r>
    <x v="2"/>
    <x v="0"/>
    <n v="48000118"/>
    <x v="550"/>
    <d v="2021-10-15T00:00:00"/>
    <x v="3"/>
    <n v="7000127346"/>
    <n v="12050"/>
    <x v="1"/>
    <x v="1"/>
    <n v="2410"/>
    <n v="0.98509999999999998"/>
    <n v="11870.455"/>
    <x v="4"/>
    <x v="1"/>
    <s v="Linie 15"/>
    <n v="5015"/>
  </r>
  <r>
    <x v="2"/>
    <x v="0"/>
    <n v="48000194"/>
    <x v="552"/>
    <d v="2021-10-15T00:00:00"/>
    <x v="3"/>
    <n v="7000123034"/>
    <n v="0"/>
    <x v="1"/>
    <x v="1"/>
    <n v="0"/>
    <n v="1.0491999999999999"/>
    <n v="0"/>
    <x v="3"/>
    <x v="1"/>
    <s v="Linie 1"/>
    <n v="5001"/>
  </r>
  <r>
    <x v="2"/>
    <x v="0"/>
    <n v="48000196"/>
    <x v="553"/>
    <d v="2021-10-15T00:00:00"/>
    <x v="3"/>
    <n v="7000123035"/>
    <n v="0"/>
    <x v="1"/>
    <x v="1"/>
    <n v="0"/>
    <n v="1.0729"/>
    <n v="0"/>
    <x v="3"/>
    <x v="1"/>
    <s v="Linie 1"/>
    <n v="5001"/>
  </r>
  <r>
    <x v="2"/>
    <x v="0"/>
    <n v="49500018"/>
    <x v="1133"/>
    <d v="2021-10-15T00:00:00"/>
    <x v="3"/>
    <n v="7000128780"/>
    <n v="121"/>
    <x v="1"/>
    <x v="0"/>
    <n v="121"/>
    <n v="2.214"/>
    <n v="267.89400000000001"/>
    <x v="0"/>
    <x v="0"/>
    <s v="Vacumierung"/>
    <n v="5902"/>
  </r>
  <r>
    <x v="2"/>
    <x v="0"/>
    <n v="49500033"/>
    <x v="895"/>
    <d v="2021-10-15T00:00:00"/>
    <x v="3"/>
    <n v="7000128858"/>
    <n v="0"/>
    <x v="0"/>
    <x v="0"/>
    <n v="0"/>
    <n v="1.014"/>
    <n v="0"/>
    <x v="0"/>
    <x v="0"/>
    <s v="Vacumierung"/>
    <n v="5902"/>
  </r>
  <r>
    <x v="2"/>
    <x v="0"/>
    <n v="49500050"/>
    <x v="852"/>
    <d v="2021-10-15T00:00:00"/>
    <x v="3"/>
    <n v="7000128781"/>
    <n v="158"/>
    <x v="0"/>
    <x v="0"/>
    <n v="158"/>
    <n v="1.514"/>
    <n v="239.21199999999999"/>
    <x v="0"/>
    <x v="0"/>
    <s v="Vacumierung"/>
    <n v="5902"/>
  </r>
  <r>
    <x v="2"/>
    <x v="0"/>
    <n v="49500052"/>
    <x v="200"/>
    <d v="2021-10-15T00:00:00"/>
    <x v="3"/>
    <n v="7000128782"/>
    <n v="288"/>
    <x v="0"/>
    <x v="0"/>
    <n v="288"/>
    <n v="1.014"/>
    <n v="292.03199999999998"/>
    <x v="0"/>
    <x v="0"/>
    <s v="Vacumierung"/>
    <n v="5902"/>
  </r>
  <r>
    <x v="2"/>
    <x v="0"/>
    <n v="49500056"/>
    <x v="745"/>
    <d v="2021-10-15T00:00:00"/>
    <x v="3"/>
    <n v="7000128867"/>
    <n v="420"/>
    <x v="0"/>
    <x v="0"/>
    <n v="420"/>
    <n v="2.214"/>
    <n v="929.88"/>
    <x v="0"/>
    <x v="0"/>
    <s v="Vacumierung"/>
    <n v="5902"/>
  </r>
  <r>
    <x v="2"/>
    <x v="0"/>
    <n v="49500061"/>
    <x v="1126"/>
    <d v="2021-10-15T00:00:00"/>
    <x v="3"/>
    <n v="7000128783"/>
    <n v="612"/>
    <x v="0"/>
    <x v="0"/>
    <n v="612"/>
    <n v="2.214"/>
    <n v="1354.9680000000001"/>
    <x v="0"/>
    <x v="0"/>
    <s v="Vacumierung"/>
    <n v="5902"/>
  </r>
  <r>
    <x v="2"/>
    <x v="0"/>
    <n v="49500062"/>
    <x v="345"/>
    <d v="2021-10-15T00:00:00"/>
    <x v="3"/>
    <n v="7000128834"/>
    <n v="169"/>
    <x v="0"/>
    <x v="0"/>
    <n v="169"/>
    <n v="0.51400000000000001"/>
    <n v="86.866"/>
    <x v="0"/>
    <x v="0"/>
    <s v="Vacumierung"/>
    <n v="5902"/>
  </r>
  <r>
    <x v="2"/>
    <x v="0"/>
    <n v="49500063"/>
    <x v="346"/>
    <d v="2021-10-15T00:00:00"/>
    <x v="3"/>
    <n v="7000128784"/>
    <n v="617"/>
    <x v="0"/>
    <x v="0"/>
    <n v="617"/>
    <n v="2.214"/>
    <n v="1366.038"/>
    <x v="0"/>
    <x v="0"/>
    <s v="Vacumierung"/>
    <n v="5902"/>
  </r>
  <r>
    <x v="2"/>
    <x v="0"/>
    <n v="49500127"/>
    <x v="349"/>
    <d v="2021-10-15T00:00:00"/>
    <x v="3"/>
    <n v="7000128859"/>
    <n v="400"/>
    <x v="0"/>
    <x v="0"/>
    <n v="400"/>
    <n v="2.0139999999999998"/>
    <n v="805.6"/>
    <x v="0"/>
    <x v="0"/>
    <s v="Vacumierung"/>
    <n v="5902"/>
  </r>
  <r>
    <x v="2"/>
    <x v="0"/>
    <n v="49500132"/>
    <x v="350"/>
    <d v="2021-10-15T00:00:00"/>
    <x v="3"/>
    <n v="7000128863"/>
    <n v="0"/>
    <x v="0"/>
    <x v="0"/>
    <n v="0"/>
    <n v="2.0139999999999998"/>
    <n v="0"/>
    <x v="0"/>
    <x v="0"/>
    <s v="Vacumierung"/>
    <n v="5902"/>
  </r>
  <r>
    <x v="2"/>
    <x v="0"/>
    <n v="49500191"/>
    <x v="489"/>
    <d v="2021-10-15T00:00:00"/>
    <x v="3"/>
    <n v="7000128864"/>
    <n v="330"/>
    <x v="0"/>
    <x v="0"/>
    <n v="330"/>
    <n v="2.214"/>
    <n v="730.62"/>
    <x v="0"/>
    <x v="0"/>
    <s v="Vacumierung"/>
    <n v="5902"/>
  </r>
  <r>
    <x v="2"/>
    <x v="0"/>
    <n v="50000223"/>
    <x v="68"/>
    <d v="2021-10-15T00:00:00"/>
    <x v="3"/>
    <n v="7000127388"/>
    <n v="2340"/>
    <x v="2"/>
    <x v="2"/>
    <n v="4680"/>
    <n v="9.4812999999999992"/>
    <n v="22186.241999999998"/>
    <x v="7"/>
    <x v="4"/>
    <s v="Subunternehmer"/>
    <n v="9999"/>
  </r>
  <r>
    <x v="2"/>
    <x v="0"/>
    <n v="50000247"/>
    <x v="823"/>
    <d v="2021-10-15T00:00:00"/>
    <x v="3"/>
    <n v="7000128665"/>
    <n v="0"/>
    <x v="2"/>
    <x v="2"/>
    <n v="0"/>
    <n v="8.4957999999999991"/>
    <n v="0"/>
    <x v="7"/>
    <x v="4"/>
    <s v="Subunternehmer"/>
    <n v="9999"/>
  </r>
  <r>
    <x v="2"/>
    <x v="0"/>
    <n v="50000296"/>
    <x v="69"/>
    <d v="2021-10-15T00:00:00"/>
    <x v="3"/>
    <n v="7000127390"/>
    <n v="3200"/>
    <x v="2"/>
    <x v="2"/>
    <n v="6144"/>
    <n v="7.8178000000000001"/>
    <n v="25016.959999999999"/>
    <x v="7"/>
    <x v="4"/>
    <s v="Subunternehmer"/>
    <n v="9999"/>
  </r>
  <r>
    <x v="2"/>
    <x v="0"/>
    <n v="57000029"/>
    <x v="71"/>
    <d v="2021-10-15T00:00:00"/>
    <x v="3"/>
    <n v="7000127695"/>
    <n v="330"/>
    <x v="2"/>
    <x v="2"/>
    <n v="1980"/>
    <n v="20.163"/>
    <n v="6653.79"/>
    <x v="7"/>
    <x v="4"/>
    <s v="Subunternehmer"/>
    <n v="9999"/>
  </r>
  <r>
    <x v="2"/>
    <x v="0"/>
    <n v="57000072"/>
    <x v="361"/>
    <d v="2021-10-15T00:00:00"/>
    <x v="3"/>
    <n v="7000127777"/>
    <n v="30"/>
    <x v="2"/>
    <x v="2"/>
    <n v="120"/>
    <n v="13.8474"/>
    <n v="415.42200000000003"/>
    <x v="6"/>
    <x v="3"/>
    <s v="EVP L3 Torten / Blöcke"/>
    <n v="6120"/>
  </r>
  <r>
    <x v="2"/>
    <x v="0"/>
    <n v="57000087"/>
    <x v="786"/>
    <d v="2021-10-15T00:00:00"/>
    <x v="3"/>
    <n v="7000128604"/>
    <n v="14"/>
    <x v="2"/>
    <x v="2"/>
    <n v="56"/>
    <n v="16.571200000000001"/>
    <n v="231.99680000000001"/>
    <x v="6"/>
    <x v="3"/>
    <s v="EVP L3 Torten / Blöcke"/>
    <n v="6120"/>
  </r>
  <r>
    <x v="2"/>
    <x v="0"/>
    <n v="57000089"/>
    <x v="786"/>
    <d v="2021-10-15T00:00:00"/>
    <x v="3"/>
    <n v="7000128345"/>
    <n v="0"/>
    <x v="2"/>
    <x v="2"/>
    <n v="0"/>
    <n v="16.002199999999998"/>
    <n v="0"/>
    <x v="6"/>
    <x v="3"/>
    <s v="EVP L3 Torten / Blöcke"/>
    <n v="6120"/>
  </r>
  <r>
    <x v="2"/>
    <x v="0"/>
    <n v="57000089"/>
    <x v="786"/>
    <d v="2021-10-15T00:00:00"/>
    <x v="3"/>
    <n v="7000128379"/>
    <n v="28"/>
    <x v="2"/>
    <x v="2"/>
    <n v="112"/>
    <n v="16.002199999999998"/>
    <n v="448.0616"/>
    <x v="6"/>
    <x v="3"/>
    <s v="EVP L3 Torten / Blöcke"/>
    <n v="6120"/>
  </r>
  <r>
    <x v="2"/>
    <x v="0"/>
    <n v="57000193"/>
    <x v="787"/>
    <d v="2021-10-15T00:00:00"/>
    <x v="3"/>
    <n v="7000128605"/>
    <n v="0"/>
    <x v="2"/>
    <x v="2"/>
    <n v="0"/>
    <n v="13.6526"/>
    <n v="0"/>
    <x v="6"/>
    <x v="3"/>
    <s v="EVP L3 Torten / Blöcke"/>
    <n v="6120"/>
  </r>
  <r>
    <x v="2"/>
    <x v="0"/>
    <n v="57000196"/>
    <x v="787"/>
    <d v="2021-10-15T00:00:00"/>
    <x v="3"/>
    <n v="7000128380"/>
    <n v="21"/>
    <x v="2"/>
    <x v="2"/>
    <n v="84"/>
    <n v="13.6526"/>
    <n v="286.70460000000003"/>
    <x v="6"/>
    <x v="3"/>
    <s v="EVP L3 Torten / Blöcke"/>
    <n v="6120"/>
  </r>
  <r>
    <x v="2"/>
    <x v="0"/>
    <n v="57000213"/>
    <x v="74"/>
    <d v="2021-10-15T00:00:00"/>
    <x v="3"/>
    <n v="7000128287"/>
    <n v="376"/>
    <x v="2"/>
    <x v="2"/>
    <n v="376"/>
    <n v="5.3433000000000002"/>
    <n v="2009.0808"/>
    <x v="4"/>
    <x v="1"/>
    <s v="Linie 4"/>
    <n v="5004"/>
  </r>
  <r>
    <x v="2"/>
    <x v="0"/>
    <n v="57000238"/>
    <x v="636"/>
    <d v="2021-10-15T00:00:00"/>
    <x v="3"/>
    <n v="7000126754"/>
    <n v="279"/>
    <x v="2"/>
    <x v="2"/>
    <n v="348.75"/>
    <n v="5.1844000000000001"/>
    <n v="1446.4476"/>
    <x v="3"/>
    <x v="1"/>
    <s v="Linie 16"/>
    <n v="5016"/>
  </r>
  <r>
    <x v="2"/>
    <x v="0"/>
    <n v="57000249"/>
    <x v="561"/>
    <d v="2021-10-15T00:00:00"/>
    <x v="3"/>
    <n v="7000127760"/>
    <n v="77"/>
    <x v="2"/>
    <x v="0"/>
    <n v="623.70000000000005"/>
    <n v="3.4417"/>
    <n v="2146.5882900000001"/>
    <x v="3"/>
    <x v="1"/>
    <s v="Wurstverpackung"/>
    <n v="5330"/>
  </r>
  <r>
    <x v="2"/>
    <x v="0"/>
    <n v="57000491"/>
    <x v="500"/>
    <d v="2021-10-15T00:00:00"/>
    <x v="3"/>
    <n v="7000127628"/>
    <n v="0"/>
    <x v="2"/>
    <x v="2"/>
    <n v="0"/>
    <n v="5.7590000000000003"/>
    <n v="0"/>
    <x v="7"/>
    <x v="4"/>
    <s v="Subunternehmer"/>
    <n v="9999"/>
  </r>
  <r>
    <x v="2"/>
    <x v="0"/>
    <n v="57000538"/>
    <x v="501"/>
    <d v="2021-10-15T00:00:00"/>
    <x v="3"/>
    <n v="7000127669"/>
    <n v="0"/>
    <x v="2"/>
    <x v="2"/>
    <n v="0"/>
    <n v="6.2157999999999998"/>
    <n v="0"/>
    <x v="7"/>
    <x v="4"/>
    <s v="Subunternehmer"/>
    <n v="9999"/>
  </r>
  <r>
    <x v="2"/>
    <x v="0"/>
    <n v="57000656"/>
    <x v="88"/>
    <d v="2021-10-15T00:00:00"/>
    <x v="3"/>
    <n v="7000127694"/>
    <n v="936"/>
    <x v="2"/>
    <x v="2"/>
    <n v="3088.8"/>
    <n v="12.2941"/>
    <n v="11507.277599999999"/>
    <x v="7"/>
    <x v="4"/>
    <s v="Subunternehmer"/>
    <n v="9999"/>
  </r>
  <r>
    <x v="2"/>
    <x v="0"/>
    <n v="57000706"/>
    <x v="379"/>
    <d v="2021-10-15T00:00:00"/>
    <x v="3"/>
    <n v="7000127670"/>
    <n v="0"/>
    <x v="2"/>
    <x v="2"/>
    <n v="0"/>
    <n v="11.3866"/>
    <n v="0"/>
    <x v="7"/>
    <x v="4"/>
    <s v="Subunternehmer"/>
    <n v="9999"/>
  </r>
  <r>
    <x v="2"/>
    <x v="0"/>
    <n v="57000713"/>
    <x v="502"/>
    <d v="2021-10-15T00:00:00"/>
    <x v="3"/>
    <n v="7000127668"/>
    <n v="0"/>
    <x v="2"/>
    <x v="2"/>
    <n v="0"/>
    <n v="6.4790000000000001"/>
    <n v="0"/>
    <x v="7"/>
    <x v="4"/>
    <s v="Subunternehmer"/>
    <n v="9999"/>
  </r>
  <r>
    <x v="2"/>
    <x v="0"/>
    <n v="57000715"/>
    <x v="503"/>
    <d v="2021-10-15T00:00:00"/>
    <x v="3"/>
    <n v="7000127671"/>
    <n v="0"/>
    <x v="2"/>
    <x v="2"/>
    <n v="0"/>
    <n v="13.3171"/>
    <n v="0"/>
    <x v="7"/>
    <x v="4"/>
    <s v="Subunternehmer"/>
    <n v="9999"/>
  </r>
  <r>
    <x v="2"/>
    <x v="0"/>
    <n v="57000716"/>
    <x v="504"/>
    <d v="2021-10-15T00:00:00"/>
    <x v="3"/>
    <n v="7000127629"/>
    <n v="0"/>
    <x v="2"/>
    <x v="2"/>
    <n v="0"/>
    <n v="5.7573999999999996"/>
    <n v="0"/>
    <x v="7"/>
    <x v="4"/>
    <s v="Subunternehmer"/>
    <n v="9999"/>
  </r>
  <r>
    <x v="2"/>
    <x v="0"/>
    <n v="57000717"/>
    <x v="505"/>
    <d v="2021-10-15T00:00:00"/>
    <x v="3"/>
    <n v="7000127630"/>
    <n v="0"/>
    <x v="2"/>
    <x v="2"/>
    <n v="0"/>
    <n v="5.9965999999999999"/>
    <n v="0"/>
    <x v="7"/>
    <x v="4"/>
    <s v="Subunternehmer"/>
    <n v="9999"/>
  </r>
  <r>
    <x v="2"/>
    <x v="0"/>
    <n v="57000728"/>
    <x v="224"/>
    <d v="2021-10-15T00:00:00"/>
    <x v="3"/>
    <n v="7000127632"/>
    <n v="2184"/>
    <x v="2"/>
    <x v="2"/>
    <n v="6552"/>
    <n v="14.4331"/>
    <n v="31521.8904"/>
    <x v="7"/>
    <x v="4"/>
    <s v="Subunternehmer"/>
    <n v="9999"/>
  </r>
  <r>
    <x v="2"/>
    <x v="0"/>
    <n v="58000137"/>
    <x v="569"/>
    <d v="2021-10-15T00:00:00"/>
    <x v="3"/>
    <n v="7000127623"/>
    <n v="0"/>
    <x v="2"/>
    <x v="2"/>
    <n v="0"/>
    <n v="14.9983"/>
    <n v="0"/>
    <x v="7"/>
    <x v="4"/>
    <s v="Subunternehmer"/>
    <n v="9999"/>
  </r>
  <r>
    <x v="2"/>
    <x v="0"/>
    <n v="58000138"/>
    <x v="94"/>
    <d v="2021-10-15T00:00:00"/>
    <x v="3"/>
    <n v="7000127625"/>
    <n v="864"/>
    <x v="2"/>
    <x v="2"/>
    <n v="3110.4"/>
    <n v="17.056999999999999"/>
    <n v="14737.248"/>
    <x v="7"/>
    <x v="4"/>
    <s v="Subunternehmer"/>
    <n v="9999"/>
  </r>
  <r>
    <x v="2"/>
    <x v="0"/>
    <n v="58000155"/>
    <x v="701"/>
    <d v="2021-10-15T00:00:00"/>
    <x v="3"/>
    <n v="7000127626"/>
    <n v="1056"/>
    <x v="2"/>
    <x v="2"/>
    <n v="3801.6"/>
    <n v="16.623200000000001"/>
    <n v="17554.099200000001"/>
    <x v="7"/>
    <x v="4"/>
    <s v="Subunternehmer"/>
    <n v="9999"/>
  </r>
  <r>
    <x v="2"/>
    <x v="0"/>
    <n v="58000459"/>
    <x v="643"/>
    <d v="2021-10-15T00:00:00"/>
    <x v="3"/>
    <n v="7000127683"/>
    <n v="630"/>
    <x v="2"/>
    <x v="2"/>
    <n v="6048"/>
    <n v="34.898200000000003"/>
    <n v="21985.866000000002"/>
    <x v="7"/>
    <x v="4"/>
    <s v="Subunternehmer"/>
    <n v="9999"/>
  </r>
  <r>
    <x v="2"/>
    <x v="0"/>
    <n v="58000461"/>
    <x v="643"/>
    <d v="2021-10-15T00:00:00"/>
    <x v="3"/>
    <n v="7000127690"/>
    <n v="315"/>
    <x v="2"/>
    <x v="2"/>
    <n v="3024"/>
    <n v="35.1663"/>
    <n v="11077.3845"/>
    <x v="7"/>
    <x v="4"/>
    <s v="Subunternehmer"/>
    <n v="9999"/>
  </r>
  <r>
    <x v="2"/>
    <x v="0"/>
    <n v="58000540"/>
    <x v="388"/>
    <d v="2021-10-15T00:00:00"/>
    <x v="3"/>
    <n v="7000127606"/>
    <n v="1674"/>
    <x v="2"/>
    <x v="2"/>
    <n v="3682.8"/>
    <n v="9.2394999999999996"/>
    <n v="15466.923000000001"/>
    <x v="4"/>
    <x v="1"/>
    <s v="Linie 2"/>
    <n v="5002"/>
  </r>
  <r>
    <x v="2"/>
    <x v="0"/>
    <n v="58000541"/>
    <x v="702"/>
    <d v="2021-10-15T00:00:00"/>
    <x v="3"/>
    <n v="7000128748"/>
    <n v="930"/>
    <x v="2"/>
    <x v="2"/>
    <n v="2046"/>
    <n v="10.577"/>
    <n v="9836.61"/>
    <x v="4"/>
    <x v="1"/>
    <s v="Linie 2"/>
    <n v="5002"/>
  </r>
  <r>
    <x v="2"/>
    <x v="0"/>
    <n v="58000548"/>
    <x v="703"/>
    <d v="2021-10-15T00:00:00"/>
    <x v="3"/>
    <n v="7000127708"/>
    <n v="1800"/>
    <x v="2"/>
    <x v="2"/>
    <n v="8640"/>
    <n v="25.5321"/>
    <n v="45957.78"/>
    <x v="7"/>
    <x v="4"/>
    <s v="Subunternehmer"/>
    <n v="9999"/>
  </r>
  <r>
    <x v="2"/>
    <x v="0"/>
    <n v="58000631"/>
    <x v="229"/>
    <d v="2021-10-15T00:00:00"/>
    <x v="3"/>
    <n v="7000128547"/>
    <n v="272"/>
    <x v="2"/>
    <x v="0"/>
    <n v="299.2"/>
    <n v="6.5789999999999997"/>
    <n v="1968.4367999999999"/>
    <x v="8"/>
    <x v="5"/>
    <s v="Linie 20"/>
    <n v="5020"/>
  </r>
  <r>
    <x v="2"/>
    <x v="0"/>
    <n v="58000697"/>
    <x v="861"/>
    <d v="2021-10-15T00:00:00"/>
    <x v="3"/>
    <n v="7000128140"/>
    <n v="408"/>
    <x v="2"/>
    <x v="0"/>
    <n v="550.79999999999995"/>
    <n v="14.4877"/>
    <n v="7979.8251600000003"/>
    <x v="8"/>
    <x v="5"/>
    <s v="Linie 23"/>
    <n v="5023"/>
  </r>
  <r>
    <x v="2"/>
    <x v="0"/>
    <n v="58000709"/>
    <x v="705"/>
    <d v="2021-10-15T00:00:00"/>
    <x v="3"/>
    <n v="7000128142"/>
    <n v="170"/>
    <x v="2"/>
    <x v="0"/>
    <n v="229.5"/>
    <n v="14.4895"/>
    <n v="3325.3402500000002"/>
    <x v="8"/>
    <x v="5"/>
    <s v="Linie 23"/>
    <n v="5023"/>
  </r>
  <r>
    <x v="2"/>
    <x v="0"/>
    <n v="58000731"/>
    <x v="595"/>
    <d v="2021-10-15T00:00:00"/>
    <x v="3"/>
    <n v="7000128401"/>
    <n v="136"/>
    <x v="2"/>
    <x v="0"/>
    <n v="136"/>
    <n v="9.4652999999999992"/>
    <n v="1287.2808"/>
    <x v="8"/>
    <x v="5"/>
    <s v="Linie 22"/>
    <n v="5022"/>
  </r>
  <r>
    <x v="2"/>
    <x v="0"/>
    <n v="58000747"/>
    <x v="863"/>
    <d v="2021-10-15T00:00:00"/>
    <x v="3"/>
    <n v="7000128149"/>
    <n v="136"/>
    <x v="2"/>
    <x v="0"/>
    <n v="183.6"/>
    <n v="14.490500000000001"/>
    <n v="2660.4558000000002"/>
    <x v="8"/>
    <x v="5"/>
    <s v="Linie 23"/>
    <n v="5023"/>
  </r>
  <r>
    <x v="2"/>
    <x v="0"/>
    <n v="58000761"/>
    <x v="513"/>
    <d v="2021-10-15T00:00:00"/>
    <x v="3"/>
    <n v="7000128153"/>
    <n v="136"/>
    <x v="2"/>
    <x v="0"/>
    <n v="183.6"/>
    <n v="14.4718"/>
    <n v="2657.0224800000001"/>
    <x v="8"/>
    <x v="5"/>
    <s v="Linie 23"/>
    <n v="5023"/>
  </r>
  <r>
    <x v="2"/>
    <x v="0"/>
    <n v="58000826"/>
    <x v="515"/>
    <d v="2021-10-15T00:00:00"/>
    <x v="3"/>
    <n v="7000128437"/>
    <n v="2890"/>
    <x v="2"/>
    <x v="0"/>
    <n v="3901.5"/>
    <n v="14.4465"/>
    <n v="56363.019749999999"/>
    <x v="8"/>
    <x v="5"/>
    <s v="Linie 23"/>
    <n v="5023"/>
  </r>
  <r>
    <x v="2"/>
    <x v="0"/>
    <n v="58000830"/>
    <x v="102"/>
    <d v="2021-10-15T00:00:00"/>
    <x v="3"/>
    <n v="7000128545"/>
    <n v="2720"/>
    <x v="2"/>
    <x v="0"/>
    <n v="2992"/>
    <n v="6.5404"/>
    <n v="19568.876799999998"/>
    <x v="8"/>
    <x v="5"/>
    <s v="Linie 20"/>
    <n v="5020"/>
  </r>
  <r>
    <x v="2"/>
    <x v="0"/>
    <n v="58000845"/>
    <x v="596"/>
    <d v="2021-10-15T00:00:00"/>
    <x v="3"/>
    <n v="7000128004"/>
    <n v="3060"/>
    <x v="2"/>
    <x v="0"/>
    <n v="3060"/>
    <n v="9.4031000000000002"/>
    <n v="28773.486000000001"/>
    <x v="8"/>
    <x v="5"/>
    <s v="Linie 22"/>
    <n v="5022"/>
  </r>
  <r>
    <x v="2"/>
    <x v="0"/>
    <n v="58000859"/>
    <x v="260"/>
    <d v="2021-10-15T00:00:00"/>
    <x v="3"/>
    <n v="7000128548"/>
    <n v="340"/>
    <x v="2"/>
    <x v="0"/>
    <n v="374"/>
    <n v="6.5780000000000003"/>
    <n v="2460.172"/>
    <x v="8"/>
    <x v="5"/>
    <s v="Linie 20"/>
    <n v="5020"/>
  </r>
  <r>
    <x v="2"/>
    <x v="0"/>
    <n v="58000873"/>
    <x v="518"/>
    <d v="2021-10-15T00:00:00"/>
    <x v="3"/>
    <n v="7000126303"/>
    <n v="570"/>
    <x v="2"/>
    <x v="2"/>
    <n v="1140"/>
    <n v="13.468500000000001"/>
    <n v="7677.0450000000001"/>
    <x v="4"/>
    <x v="1"/>
    <s v="Linie 33"/>
    <n v="5033"/>
  </r>
  <r>
    <x v="2"/>
    <x v="0"/>
    <n v="58000884"/>
    <x v="795"/>
    <d v="2021-10-15T00:00:00"/>
    <x v="3"/>
    <n v="7000128165"/>
    <n v="204"/>
    <x v="2"/>
    <x v="0"/>
    <n v="275.39999999999998"/>
    <n v="14.4894"/>
    <n v="3990.38076"/>
    <x v="8"/>
    <x v="5"/>
    <s v="Linie 23"/>
    <n v="5023"/>
  </r>
  <r>
    <x v="2"/>
    <x v="0"/>
    <n v="58000891"/>
    <x v="864"/>
    <d v="2021-10-15T00:00:00"/>
    <x v="3"/>
    <n v="7000128169"/>
    <n v="1562"/>
    <x v="2"/>
    <x v="0"/>
    <n v="2108.6999999999998"/>
    <n v="14.4916"/>
    <n v="30558.43692"/>
    <x v="8"/>
    <x v="5"/>
    <s v="Linie 23"/>
    <n v="5023"/>
  </r>
  <r>
    <x v="2"/>
    <x v="0"/>
    <n v="58000893"/>
    <x v="267"/>
    <d v="2021-10-15T00:00:00"/>
    <x v="3"/>
    <n v="7000128550"/>
    <n v="1156"/>
    <x v="2"/>
    <x v="0"/>
    <n v="1271.5999999999999"/>
    <n v="6.5758000000000001"/>
    <n v="8361.7872800000005"/>
    <x v="8"/>
    <x v="5"/>
    <s v="Linie 20"/>
    <n v="5020"/>
  </r>
  <r>
    <x v="2"/>
    <x v="0"/>
    <n v="58000910"/>
    <x v="868"/>
    <d v="2021-10-15T00:00:00"/>
    <x v="3"/>
    <n v="7000128174"/>
    <n v="1020"/>
    <x v="2"/>
    <x v="0"/>
    <n v="1377"/>
    <n v="14.4887"/>
    <n v="19950.939900000001"/>
    <x v="8"/>
    <x v="5"/>
    <s v="Linie 23"/>
    <n v="5023"/>
  </r>
  <r>
    <x v="2"/>
    <x v="0"/>
    <n v="58000918"/>
    <x v="574"/>
    <d v="2021-10-15T00:00:00"/>
    <x v="3"/>
    <n v="7000127714"/>
    <n v="3640"/>
    <x v="2"/>
    <x v="2"/>
    <n v="34944"/>
    <n v="33.941699999999997"/>
    <n v="123547.788"/>
    <x v="5"/>
    <x v="2"/>
    <s v="Linie 30"/>
    <n v="5030"/>
  </r>
  <r>
    <x v="2"/>
    <x v="0"/>
    <n v="58000950"/>
    <x v="796"/>
    <d v="2021-10-15T00:00:00"/>
    <x v="3"/>
    <n v="7000128177"/>
    <n v="136"/>
    <x v="2"/>
    <x v="0"/>
    <n v="183.6"/>
    <n v="14.4887"/>
    <n v="2660.1253200000001"/>
    <x v="8"/>
    <x v="5"/>
    <s v="Linie 23"/>
    <n v="5023"/>
  </r>
  <r>
    <x v="2"/>
    <x v="0"/>
    <n v="58001022"/>
    <x v="523"/>
    <d v="2021-10-15T00:00:00"/>
    <x v="3"/>
    <n v="7000128086"/>
    <n v="4335"/>
    <x v="2"/>
    <x v="0"/>
    <n v="4291.6499999999996"/>
    <n v="7.7476000000000003"/>
    <n v="33249.987540000002"/>
    <x v="8"/>
    <x v="5"/>
    <s v="Linie 21"/>
    <n v="5021"/>
  </r>
  <r>
    <x v="2"/>
    <x v="0"/>
    <n v="58001058"/>
    <x v="389"/>
    <d v="2021-10-15T00:00:00"/>
    <x v="3"/>
    <n v="7000128806"/>
    <n v="2873"/>
    <x v="2"/>
    <x v="2"/>
    <n v="27580.799999999999"/>
    <n v="34.1492"/>
    <n v="98110.651599999997"/>
    <x v="5"/>
    <x v="2"/>
    <s v="Linie 30"/>
    <n v="5030"/>
  </r>
  <r>
    <x v="2"/>
    <x v="0"/>
    <n v="58001069"/>
    <x v="874"/>
    <d v="2021-10-15T00:00:00"/>
    <x v="3"/>
    <n v="7000128191"/>
    <n v="204"/>
    <x v="2"/>
    <x v="0"/>
    <n v="275.39999999999998"/>
    <n v="14.4895"/>
    <n v="3990.4083000000001"/>
    <x v="8"/>
    <x v="5"/>
    <s v="Linie 23"/>
    <n v="5023"/>
  </r>
  <r>
    <x v="2"/>
    <x v="0"/>
    <n v="58001095"/>
    <x v="600"/>
    <d v="2021-10-15T00:00:00"/>
    <x v="3"/>
    <n v="7000128015"/>
    <n v="136"/>
    <x v="2"/>
    <x v="0"/>
    <n v="136"/>
    <n v="9.4652999999999992"/>
    <n v="1287.2808"/>
    <x v="8"/>
    <x v="5"/>
    <s v="Linie 22"/>
    <n v="5022"/>
  </r>
  <r>
    <x v="2"/>
    <x v="0"/>
    <n v="58001097"/>
    <x v="114"/>
    <d v="2021-10-15T00:00:00"/>
    <x v="3"/>
    <n v="7000128865"/>
    <n v="2091"/>
    <x v="2"/>
    <x v="2"/>
    <n v="20073.599999999999"/>
    <n v="34.000999999999998"/>
    <n v="71096.091"/>
    <x v="5"/>
    <x v="2"/>
    <s v="Linie 31"/>
    <n v="5031"/>
  </r>
  <r>
    <x v="2"/>
    <x v="0"/>
    <n v="58001100"/>
    <x v="526"/>
    <d v="2021-10-15T00:00:00"/>
    <x v="3"/>
    <n v="7000128194"/>
    <n v="68"/>
    <x v="2"/>
    <x v="0"/>
    <n v="91.8"/>
    <n v="14.4877"/>
    <n v="1329.9708599999999"/>
    <x v="8"/>
    <x v="5"/>
    <s v="Linie 23"/>
    <n v="5023"/>
  </r>
  <r>
    <x v="2"/>
    <x v="0"/>
    <n v="58001104"/>
    <x v="906"/>
    <d v="2021-10-15T00:00:00"/>
    <x v="3"/>
    <n v="7000126787"/>
    <n v="0"/>
    <x v="2"/>
    <x v="2"/>
    <n v="0"/>
    <n v="33.679099999999998"/>
    <n v="0"/>
    <x v="5"/>
    <x v="2"/>
    <s v="Linie 31"/>
    <n v="5031"/>
  </r>
  <r>
    <x v="2"/>
    <x v="0"/>
    <n v="58001104"/>
    <x v="906"/>
    <d v="2021-10-15T00:00:00"/>
    <x v="3"/>
    <n v="7000128792"/>
    <n v="2199"/>
    <x v="2"/>
    <x v="2"/>
    <n v="21110.400000000001"/>
    <n v="33.679099999999998"/>
    <n v="74060.340899999996"/>
    <x v="5"/>
    <x v="2"/>
    <s v="Linie 31"/>
    <n v="5031"/>
  </r>
  <r>
    <x v="2"/>
    <x v="0"/>
    <n v="58001117"/>
    <x v="601"/>
    <d v="2021-10-15T00:00:00"/>
    <x v="3"/>
    <n v="7000128018"/>
    <n v="34"/>
    <x v="2"/>
    <x v="0"/>
    <n v="34"/>
    <n v="9.4724000000000004"/>
    <n v="322.0616"/>
    <x v="8"/>
    <x v="5"/>
    <s v="Linie 22"/>
    <n v="5022"/>
  </r>
  <r>
    <x v="2"/>
    <x v="0"/>
    <n v="58001119"/>
    <x v="532"/>
    <d v="2021-10-15T00:00:00"/>
    <x v="3"/>
    <n v="7000128195"/>
    <n v="68"/>
    <x v="2"/>
    <x v="0"/>
    <n v="91.8"/>
    <n v="14.492699999999999"/>
    <n v="1330.42986"/>
    <x v="8"/>
    <x v="5"/>
    <s v="Linie 23"/>
    <n v="5023"/>
  </r>
  <r>
    <x v="2"/>
    <x v="0"/>
    <n v="58001125"/>
    <x v="1112"/>
    <d v="2021-10-15T00:00:00"/>
    <x v="3"/>
    <n v="7000127612"/>
    <n v="2331"/>
    <x v="2"/>
    <x v="2"/>
    <n v="22377.599999999999"/>
    <n v="34.810200000000002"/>
    <n v="81142.576199999996"/>
    <x v="7"/>
    <x v="4"/>
    <s v="Subunternehmer"/>
    <n v="9999"/>
  </r>
  <r>
    <x v="2"/>
    <x v="0"/>
    <n v="59500001"/>
    <x v="907"/>
    <d v="2021-10-15T00:00:00"/>
    <x v="3"/>
    <n v="7000128599"/>
    <n v="148"/>
    <x v="2"/>
    <x v="0"/>
    <n v="444"/>
    <n v="2.5142000000000002"/>
    <n v="1116.3047999999999"/>
    <x v="3"/>
    <x v="1"/>
    <s v="Espera"/>
    <n v="5901"/>
  </r>
  <r>
    <x v="2"/>
    <x v="0"/>
    <n v="59500002"/>
    <x v="949"/>
    <d v="2021-10-15T00:00:00"/>
    <x v="3"/>
    <n v="7000128600"/>
    <n v="18"/>
    <x v="2"/>
    <x v="0"/>
    <n v="72"/>
    <n v="1.9193"/>
    <n v="138.18960000000001"/>
    <x v="3"/>
    <x v="1"/>
    <s v="Espera"/>
    <n v="5901"/>
  </r>
  <r>
    <x v="2"/>
    <x v="0"/>
    <n v="59500002"/>
    <x v="949"/>
    <d v="2021-10-15T00:00:00"/>
    <x v="3"/>
    <n v="7000128601"/>
    <n v="67"/>
    <x v="2"/>
    <x v="0"/>
    <n v="268"/>
    <n v="1.9193"/>
    <n v="514.37239999999997"/>
    <x v="3"/>
    <x v="1"/>
    <s v="Espera"/>
    <n v="5901"/>
  </r>
  <r>
    <x v="2"/>
    <x v="0"/>
    <n v="59500053"/>
    <x v="588"/>
    <d v="2021-10-15T00:00:00"/>
    <x v="3"/>
    <n v="7000128785"/>
    <n v="454"/>
    <x v="0"/>
    <x v="0"/>
    <n v="454"/>
    <n v="0.54569999999999996"/>
    <n v="247.74780000000001"/>
    <x v="0"/>
    <x v="0"/>
    <s v="Vacumierung"/>
    <n v="5902"/>
  </r>
  <r>
    <x v="2"/>
    <x v="0"/>
    <m/>
    <x v="120"/>
    <d v="2021-10-15T00:00:00"/>
    <x v="3"/>
    <n v="7000126057"/>
    <n v="0"/>
    <x v="3"/>
    <x v="3"/>
    <n v="0"/>
    <n v="0"/>
    <n v="0"/>
    <x v="0"/>
    <x v="0"/>
    <s v="Große Schneidemaschine Lachnit"/>
    <n v="1100"/>
  </r>
  <r>
    <x v="2"/>
    <x v="0"/>
    <m/>
    <x v="121"/>
    <d v="2021-10-15T00:00:00"/>
    <x v="3"/>
    <n v="7000127589"/>
    <n v="0"/>
    <x v="3"/>
    <x v="3"/>
    <n v="0"/>
    <n v="0"/>
    <n v="0"/>
    <x v="0"/>
    <x v="0"/>
    <s v="Kleine Schneidemaschine Käseteiler"/>
    <n v="1200"/>
  </r>
  <r>
    <x v="2"/>
    <x v="0"/>
    <m/>
    <x v="122"/>
    <d v="2021-10-15T00:00:00"/>
    <x v="3"/>
    <n v="7000128691"/>
    <n v="0"/>
    <x v="3"/>
    <x v="3"/>
    <n v="0"/>
    <n v="0"/>
    <n v="0"/>
    <x v="2"/>
    <x v="0"/>
    <s v="Thrun 1"/>
    <n v="2020"/>
  </r>
  <r>
    <x v="2"/>
    <x v="0"/>
    <m/>
    <x v="123"/>
    <d v="2021-10-15T00:00:00"/>
    <x v="3"/>
    <n v="7000128632"/>
    <n v="0"/>
    <x v="3"/>
    <x v="3"/>
    <n v="0"/>
    <n v="0"/>
    <n v="0"/>
    <x v="2"/>
    <x v="0"/>
    <s v="Thrun 2"/>
    <n v="2030"/>
  </r>
  <r>
    <x v="2"/>
    <x v="0"/>
    <m/>
    <x v="124"/>
    <d v="2021-10-15T00:00:00"/>
    <x v="3"/>
    <n v="7000128681"/>
    <n v="0"/>
    <x v="3"/>
    <x v="3"/>
    <n v="0"/>
    <n v="0"/>
    <n v="0"/>
    <x v="2"/>
    <x v="0"/>
    <s v="Mischer 1"/>
    <n v="2040"/>
  </r>
  <r>
    <x v="2"/>
    <x v="0"/>
    <m/>
    <x v="125"/>
    <d v="2021-10-15T00:00:00"/>
    <x v="3"/>
    <n v="7000128676"/>
    <n v="0"/>
    <x v="3"/>
    <x v="3"/>
    <n v="0"/>
    <n v="0"/>
    <n v="0"/>
    <x v="2"/>
    <x v="0"/>
    <s v="Mischer 2"/>
    <n v="2050"/>
  </r>
  <r>
    <x v="2"/>
    <x v="0"/>
    <m/>
    <x v="126"/>
    <d v="2021-10-15T00:00:00"/>
    <x v="3"/>
    <n v="7000128440"/>
    <n v="0"/>
    <x v="3"/>
    <x v="3"/>
    <n v="0"/>
    <n v="0"/>
    <n v="0"/>
    <x v="2"/>
    <x v="0"/>
    <s v="Stephan UMSK 130"/>
    <n v="2100"/>
  </r>
  <r>
    <x v="2"/>
    <x v="0"/>
    <m/>
    <x v="127"/>
    <d v="2021-10-15T00:00:00"/>
    <x v="3"/>
    <n v="7000128533"/>
    <n v="0"/>
    <x v="3"/>
    <x v="3"/>
    <n v="0"/>
    <n v="0"/>
    <n v="0"/>
    <x v="1"/>
    <x v="0"/>
    <s v="Füller unter M1"/>
    <n v="3010"/>
  </r>
  <r>
    <x v="2"/>
    <x v="0"/>
    <m/>
    <x v="128"/>
    <d v="2021-10-15T00:00:00"/>
    <x v="3"/>
    <n v="7000128537"/>
    <n v="0"/>
    <x v="3"/>
    <x v="3"/>
    <n v="0"/>
    <n v="0"/>
    <n v="0"/>
    <x v="1"/>
    <x v="0"/>
    <s v="Füller unter M2"/>
    <n v="3020"/>
  </r>
  <r>
    <x v="2"/>
    <x v="0"/>
    <m/>
    <x v="129"/>
    <d v="2021-10-15T00:00:00"/>
    <x v="3"/>
    <n v="7000128302"/>
    <n v="0"/>
    <x v="3"/>
    <x v="3"/>
    <n v="0"/>
    <n v="0"/>
    <n v="0"/>
    <x v="1"/>
    <x v="0"/>
    <s v="Füller unter Thrun 2"/>
    <n v="3030"/>
  </r>
  <r>
    <x v="2"/>
    <x v="0"/>
    <m/>
    <x v="131"/>
    <d v="2021-10-15T00:00:00"/>
    <x v="3"/>
    <n v="7000128425"/>
    <n v="0"/>
    <x v="3"/>
    <x v="3"/>
    <n v="0"/>
    <n v="0"/>
    <n v="0"/>
    <x v="2"/>
    <x v="0"/>
    <s v="Füller unter UMSK 130"/>
    <n v="3100"/>
  </r>
  <r>
    <x v="2"/>
    <x v="0"/>
    <m/>
    <x v="450"/>
    <d v="2021-10-15T00:00:00"/>
    <x v="3"/>
    <n v="7000127663"/>
    <n v="0"/>
    <x v="3"/>
    <x v="3"/>
    <n v="0"/>
    <n v="0"/>
    <n v="0"/>
    <x v="1"/>
    <x v="0"/>
    <s v="Waldner"/>
    <n v="3110"/>
  </r>
  <r>
    <x v="2"/>
    <x v="0"/>
    <m/>
    <x v="594"/>
    <d v="2021-10-15T00:00:00"/>
    <x v="3"/>
    <n v="7000127763"/>
    <n v="0"/>
    <x v="3"/>
    <x v="3"/>
    <n v="0"/>
    <n v="0"/>
    <n v="0"/>
    <x v="3"/>
    <x v="1"/>
    <s v="Wurstverpackung"/>
    <n v="5330"/>
  </r>
  <r>
    <x v="2"/>
    <x v="0"/>
    <m/>
    <x v="451"/>
    <d v="2021-10-15T00:00:00"/>
    <x v="3"/>
    <n v="7000128692"/>
    <n v="0"/>
    <x v="3"/>
    <x v="3"/>
    <n v="0"/>
    <n v="0"/>
    <n v="0"/>
    <x v="2"/>
    <x v="0"/>
    <s v="Thrun 1"/>
    <n v="2020"/>
  </r>
  <r>
    <x v="2"/>
    <x v="0"/>
    <m/>
    <x v="451"/>
    <d v="2021-10-15T00:00:00"/>
    <x v="3"/>
    <n v="7000128693"/>
    <n v="0"/>
    <x v="3"/>
    <x v="3"/>
    <n v="0"/>
    <n v="0"/>
    <n v="0"/>
    <x v="2"/>
    <x v="0"/>
    <s v="Thrun 1"/>
    <n v="2020"/>
  </r>
  <r>
    <x v="2"/>
    <x v="0"/>
    <m/>
    <x v="452"/>
    <d v="2021-10-15T00:00:00"/>
    <x v="3"/>
    <n v="7000126761"/>
    <n v="0"/>
    <x v="3"/>
    <x v="3"/>
    <n v="0"/>
    <n v="0"/>
    <n v="0"/>
    <x v="1"/>
    <x v="0"/>
    <s v="Waldner"/>
    <n v="3110"/>
  </r>
  <r>
    <x v="2"/>
    <x v="0"/>
    <m/>
    <x v="452"/>
    <d v="2021-10-15T00:00:00"/>
    <x v="3"/>
    <n v="7000127665"/>
    <n v="0"/>
    <x v="3"/>
    <x v="3"/>
    <n v="0"/>
    <n v="0"/>
    <n v="0"/>
    <x v="1"/>
    <x v="0"/>
    <s v="Waldner"/>
    <n v="3110"/>
  </r>
  <r>
    <x v="2"/>
    <x v="0"/>
    <m/>
    <x v="455"/>
    <d v="2021-10-15T00:00:00"/>
    <x v="3"/>
    <n v="7000128682"/>
    <n v="0"/>
    <x v="3"/>
    <x v="3"/>
    <n v="0"/>
    <n v="0"/>
    <n v="0"/>
    <x v="2"/>
    <x v="0"/>
    <s v="Mischer 1"/>
    <n v="2040"/>
  </r>
  <r>
    <x v="2"/>
    <x v="0"/>
    <m/>
    <x v="456"/>
    <d v="2021-10-15T00:00:00"/>
    <x v="3"/>
    <n v="7000128534"/>
    <n v="0"/>
    <x v="3"/>
    <x v="3"/>
    <n v="0"/>
    <n v="0"/>
    <n v="0"/>
    <x v="1"/>
    <x v="0"/>
    <s v="Füller unter M1"/>
    <n v="3010"/>
  </r>
  <r>
    <x v="2"/>
    <x v="0"/>
    <n v="57000600"/>
    <x v="215"/>
    <d v="2021-10-17T00:00:00"/>
    <x v="3"/>
    <n v="7000128397"/>
    <n v="136"/>
    <x v="2"/>
    <x v="0"/>
    <n v="163.19999999999999"/>
    <n v="5.2927999999999997"/>
    <n v="863.78495999999996"/>
    <x v="8"/>
    <x v="5"/>
    <s v="Linie 22"/>
    <n v="5022"/>
  </r>
  <r>
    <x v="2"/>
    <x v="0"/>
    <n v="57000604"/>
    <x v="218"/>
    <d v="2021-10-17T00:00:00"/>
    <x v="3"/>
    <n v="7000128399"/>
    <n v="34"/>
    <x v="2"/>
    <x v="0"/>
    <n v="40.799999999999997"/>
    <n v="5.2899000000000003"/>
    <n v="215.82792000000001"/>
    <x v="8"/>
    <x v="5"/>
    <s v="Linie 22"/>
    <n v="5022"/>
  </r>
  <r>
    <x v="2"/>
    <x v="0"/>
    <n v="57000607"/>
    <x v="220"/>
    <d v="2021-10-17T00:00:00"/>
    <x v="3"/>
    <n v="7000128400"/>
    <n v="136"/>
    <x v="2"/>
    <x v="0"/>
    <n v="163.19999999999999"/>
    <n v="5.2908999999999997"/>
    <n v="863.47487999999998"/>
    <x v="8"/>
    <x v="5"/>
    <s v="Linie 22"/>
    <n v="5022"/>
  </r>
  <r>
    <x v="2"/>
    <x v="0"/>
    <n v="58000734"/>
    <x v="100"/>
    <d v="2021-10-17T00:00:00"/>
    <x v="3"/>
    <n v="7000128385"/>
    <n v="136"/>
    <x v="2"/>
    <x v="0"/>
    <n v="134.63999999999999"/>
    <n v="7.4071999999999996"/>
    <n v="997.30540800000006"/>
    <x v="8"/>
    <x v="5"/>
    <s v="Linie 21"/>
    <n v="5021"/>
  </r>
  <r>
    <x v="2"/>
    <x v="0"/>
    <n v="58000741"/>
    <x v="752"/>
    <d v="2021-10-17T00:00:00"/>
    <x v="3"/>
    <n v="7000128415"/>
    <n v="68"/>
    <x v="2"/>
    <x v="0"/>
    <n v="68"/>
    <n v="6.6139999999999999"/>
    <n v="449.75200000000001"/>
    <x v="8"/>
    <x v="5"/>
    <s v="Linie 23"/>
    <n v="5023"/>
  </r>
  <r>
    <x v="2"/>
    <x v="0"/>
    <n v="58000827"/>
    <x v="753"/>
    <d v="2021-10-17T00:00:00"/>
    <x v="3"/>
    <n v="7000128156"/>
    <n v="935"/>
    <x v="2"/>
    <x v="0"/>
    <n v="935"/>
    <n v="6.5709999999999997"/>
    <n v="6143.8850000000002"/>
    <x v="8"/>
    <x v="5"/>
    <s v="Linie 23"/>
    <n v="5023"/>
  </r>
  <r>
    <x v="2"/>
    <x v="0"/>
    <n v="58000845"/>
    <x v="596"/>
    <d v="2021-10-17T00:00:00"/>
    <x v="3"/>
    <n v="7000128569"/>
    <n v="3995"/>
    <x v="2"/>
    <x v="0"/>
    <n v="3995"/>
    <n v="9.4031000000000002"/>
    <n v="37565.3845"/>
    <x v="8"/>
    <x v="5"/>
    <s v="Linie 22"/>
    <n v="5022"/>
  </r>
  <r>
    <x v="2"/>
    <x v="0"/>
    <n v="58000885"/>
    <x v="265"/>
    <d v="2021-10-17T00:00:00"/>
    <x v="3"/>
    <n v="7000128549"/>
    <n v="340"/>
    <x v="2"/>
    <x v="0"/>
    <n v="374"/>
    <n v="6.5925000000000002"/>
    <n v="2465.5949999999998"/>
    <x v="8"/>
    <x v="5"/>
    <s v="Linie 20"/>
    <n v="5020"/>
  </r>
  <r>
    <x v="2"/>
    <x v="0"/>
    <n v="58000927"/>
    <x v="575"/>
    <d v="2021-10-17T00:00:00"/>
    <x v="3"/>
    <n v="7000128057"/>
    <n v="2380"/>
    <x v="2"/>
    <x v="0"/>
    <n v="2356.1999999999998"/>
    <n v="7.3616999999999999"/>
    <n v="17345.63754"/>
    <x v="8"/>
    <x v="5"/>
    <s v="Linie 21"/>
    <n v="5021"/>
  </r>
  <r>
    <x v="2"/>
    <x v="0"/>
    <n v="58000928"/>
    <x v="106"/>
    <d v="2021-10-17T00:00:00"/>
    <x v="3"/>
    <n v="7000128059"/>
    <n v="136"/>
    <x v="2"/>
    <x v="0"/>
    <n v="134.63999999999999"/>
    <n v="7.3989000000000003"/>
    <n v="996.18789600000002"/>
    <x v="8"/>
    <x v="5"/>
    <s v="Linie 21"/>
    <n v="5021"/>
  </r>
  <r>
    <x v="2"/>
    <x v="0"/>
    <n v="58000929"/>
    <x v="107"/>
    <d v="2021-10-17T00:00:00"/>
    <x v="3"/>
    <n v="7000128060"/>
    <n v="238"/>
    <x v="2"/>
    <x v="0"/>
    <n v="235.62"/>
    <n v="7.4116"/>
    <n v="1746.3211920000001"/>
    <x v="8"/>
    <x v="5"/>
    <s v="Linie 21"/>
    <n v="5021"/>
  </r>
  <r>
    <x v="2"/>
    <x v="0"/>
    <n v="58000931"/>
    <x v="108"/>
    <d v="2021-10-17T00:00:00"/>
    <x v="3"/>
    <n v="7000128061"/>
    <n v="102"/>
    <x v="2"/>
    <x v="0"/>
    <n v="100.98"/>
    <n v="7.4097"/>
    <n v="748.23150599999997"/>
    <x v="8"/>
    <x v="5"/>
    <s v="Linie 21"/>
    <n v="5021"/>
  </r>
  <r>
    <x v="2"/>
    <x v="0"/>
    <n v="58000963"/>
    <x v="109"/>
    <d v="2021-10-17T00:00:00"/>
    <x v="3"/>
    <n v="7000128068"/>
    <n v="136"/>
    <x v="2"/>
    <x v="0"/>
    <n v="134.63999999999999"/>
    <n v="7.4051999999999998"/>
    <n v="997.03612799999996"/>
    <x v="8"/>
    <x v="5"/>
    <s v="Linie 21"/>
    <n v="5021"/>
  </r>
  <r>
    <x v="2"/>
    <x v="0"/>
    <n v="58000964"/>
    <x v="756"/>
    <d v="2021-10-17T00:00:00"/>
    <x v="3"/>
    <n v="7000128181"/>
    <n v="204"/>
    <x v="2"/>
    <x v="0"/>
    <n v="204"/>
    <n v="6.6166"/>
    <n v="1349.7864"/>
    <x v="8"/>
    <x v="5"/>
    <s v="Linie 23"/>
    <n v="5023"/>
  </r>
  <r>
    <x v="2"/>
    <x v="0"/>
    <n v="58000987"/>
    <x v="578"/>
    <d v="2021-10-17T00:00:00"/>
    <x v="3"/>
    <n v="7000128074"/>
    <n v="136"/>
    <x v="2"/>
    <x v="0"/>
    <n v="134.63999999999999"/>
    <n v="7.4116"/>
    <n v="997.89782400000001"/>
    <x v="8"/>
    <x v="5"/>
    <s v="Linie 21"/>
    <n v="5021"/>
  </r>
  <r>
    <x v="2"/>
    <x v="0"/>
    <n v="58000988"/>
    <x v="757"/>
    <d v="2021-10-17T00:00:00"/>
    <x v="3"/>
    <n v="7000128186"/>
    <n v="136"/>
    <x v="2"/>
    <x v="0"/>
    <n v="136"/>
    <n v="6.6181000000000001"/>
    <n v="900.0616"/>
    <x v="8"/>
    <x v="5"/>
    <s v="Linie 23"/>
    <n v="5023"/>
  </r>
  <r>
    <x v="2"/>
    <x v="0"/>
    <n v="58001001"/>
    <x v="110"/>
    <d v="2021-10-17T00:00:00"/>
    <x v="3"/>
    <n v="7000128080"/>
    <n v="136"/>
    <x v="2"/>
    <x v="0"/>
    <n v="134.63999999999999"/>
    <n v="7.4090999999999996"/>
    <n v="997.56122400000004"/>
    <x v="8"/>
    <x v="5"/>
    <s v="Linie 21"/>
    <n v="5021"/>
  </r>
  <r>
    <x v="2"/>
    <x v="0"/>
    <n v="58001015"/>
    <x v="280"/>
    <d v="2021-10-17T00:00:00"/>
    <x v="3"/>
    <n v="7000128551"/>
    <n v="340"/>
    <x v="2"/>
    <x v="0"/>
    <n v="374"/>
    <n v="6.5904999999999996"/>
    <n v="2464.8470000000002"/>
    <x v="8"/>
    <x v="5"/>
    <s v="Linie 20"/>
    <n v="5020"/>
  </r>
  <r>
    <x v="2"/>
    <x v="0"/>
    <n v="58001109"/>
    <x v="115"/>
    <d v="2021-10-17T00:00:00"/>
    <x v="3"/>
    <n v="7000128109"/>
    <n v="136"/>
    <x v="2"/>
    <x v="0"/>
    <n v="134.63999999999999"/>
    <n v="7.4082999999999997"/>
    <n v="997.45351200000005"/>
    <x v="8"/>
    <x v="5"/>
    <s v="Linie 21"/>
    <n v="5021"/>
  </r>
  <r>
    <x v="2"/>
    <x v="0"/>
    <n v="58001123"/>
    <x v="583"/>
    <d v="2021-10-17T00:00:00"/>
    <x v="3"/>
    <n v="7000128115"/>
    <n v="68"/>
    <x v="2"/>
    <x v="0"/>
    <n v="67.319999999999993"/>
    <n v="7.4086999999999996"/>
    <n v="498.75368400000002"/>
    <x v="8"/>
    <x v="5"/>
    <s v="Linie 21"/>
    <n v="5021"/>
  </r>
  <r>
    <x v="2"/>
    <x v="0"/>
    <n v="58001140"/>
    <x v="116"/>
    <d v="2021-10-17T00:00:00"/>
    <x v="3"/>
    <n v="7000128118"/>
    <n v="68"/>
    <x v="2"/>
    <x v="0"/>
    <n v="67.319999999999993"/>
    <n v="7.4420999999999999"/>
    <n v="501.00217199999997"/>
    <x v="8"/>
    <x v="5"/>
    <s v="Linie 21"/>
    <n v="5021"/>
  </r>
  <r>
    <x v="2"/>
    <x v="0"/>
    <m/>
    <x v="133"/>
    <d v="2021-10-17T00:00:00"/>
    <x v="3"/>
    <n v="7000128127"/>
    <n v="0"/>
    <x v="3"/>
    <x v="3"/>
    <n v="0"/>
    <n v="0"/>
    <n v="0"/>
    <x v="8"/>
    <x v="5"/>
    <s v="Linie 21"/>
    <n v="5021"/>
  </r>
  <r>
    <x v="2"/>
    <x v="0"/>
    <m/>
    <x v="134"/>
    <d v="2021-10-17T00:00:00"/>
    <x v="3"/>
    <n v="7000128022"/>
    <n v="0.01"/>
    <x v="1"/>
    <x v="1"/>
    <n v="0"/>
    <n v="0"/>
    <n v="0"/>
    <x v="8"/>
    <x v="5"/>
    <s v="Linie 22"/>
    <n v="5022"/>
  </r>
  <r>
    <x v="2"/>
    <x v="0"/>
    <m/>
    <x v="135"/>
    <d v="2021-10-17T00:00:00"/>
    <x v="3"/>
    <n v="7000128205"/>
    <n v="0.01"/>
    <x v="1"/>
    <x v="1"/>
    <n v="0"/>
    <n v="0"/>
    <n v="0"/>
    <x v="8"/>
    <x v="5"/>
    <s v="Linie 23"/>
    <n v="5023"/>
  </r>
  <r>
    <x v="3"/>
    <x v="0"/>
    <n v="23500099"/>
    <x v="141"/>
    <d v="2021-10-18T00:00:00"/>
    <x v="3"/>
    <n v="7000128479"/>
    <n v="6803"/>
    <x v="0"/>
    <x v="0"/>
    <n v="6803"/>
    <n v="3.0956999999999999"/>
    <n v="21060.0471"/>
    <x v="0"/>
    <x v="0"/>
    <s v="Kleine Schneidemaschine Käseteiler"/>
    <n v="1200"/>
  </r>
  <r>
    <x v="3"/>
    <x v="0"/>
    <n v="23500105"/>
    <x v="802"/>
    <d v="2021-10-18T00:00:00"/>
    <x v="3"/>
    <n v="7000128258"/>
    <n v="4160"/>
    <x v="0"/>
    <x v="0"/>
    <n v="4160"/>
    <n v="4.6020000000000003"/>
    <n v="19144.32"/>
    <x v="0"/>
    <x v="0"/>
    <s v="Große Schneidemaschine Lachnit"/>
    <n v="1100"/>
  </r>
  <r>
    <x v="3"/>
    <x v="0"/>
    <n v="23500284"/>
    <x v="1"/>
    <d v="2021-10-18T00:00:00"/>
    <x v="3"/>
    <n v="7000128978"/>
    <n v="385"/>
    <x v="0"/>
    <x v="0"/>
    <n v="385"/>
    <n v="3.9931999999999999"/>
    <n v="1537.3820000000001"/>
    <x v="0"/>
    <x v="0"/>
    <s v="Schmelze Zutatenvorb."/>
    <n v="1400"/>
  </r>
  <r>
    <x v="3"/>
    <x v="0"/>
    <n v="23500305"/>
    <x v="4"/>
    <d v="2021-10-18T00:00:00"/>
    <x v="3"/>
    <n v="7000128849"/>
    <n v="322"/>
    <x v="0"/>
    <x v="0"/>
    <n v="322"/>
    <n v="4.4934000000000003"/>
    <n v="1446.8748000000001"/>
    <x v="0"/>
    <x v="0"/>
    <s v="Holac Zutatenvorbereitung"/>
    <n v="1410"/>
  </r>
  <r>
    <x v="3"/>
    <x v="0"/>
    <n v="23500367"/>
    <x v="9"/>
    <d v="2021-10-18T00:00:00"/>
    <x v="3"/>
    <n v="7000128914"/>
    <n v="26"/>
    <x v="0"/>
    <x v="0"/>
    <n v="26"/>
    <n v="1.1600999999999999"/>
    <n v="30.162600000000001"/>
    <x v="0"/>
    <x v="0"/>
    <s v="Schälen"/>
    <n v="5903"/>
  </r>
  <r>
    <x v="3"/>
    <x v="0"/>
    <n v="23500370"/>
    <x v="933"/>
    <d v="2021-10-18T00:00:00"/>
    <x v="3"/>
    <n v="7000128909"/>
    <n v="215"/>
    <x v="0"/>
    <x v="0"/>
    <n v="215"/>
    <n v="1.1600999999999999"/>
    <n v="249.42150000000001"/>
    <x v="0"/>
    <x v="0"/>
    <s v="Schälen"/>
    <n v="5903"/>
  </r>
  <r>
    <x v="3"/>
    <x v="0"/>
    <n v="23500394"/>
    <x v="670"/>
    <d v="2021-10-18T00:00:00"/>
    <x v="3"/>
    <n v="7000127199"/>
    <n v="60"/>
    <x v="0"/>
    <x v="0"/>
    <n v="60"/>
    <n v="9.2812999999999999"/>
    <n v="556.87800000000004"/>
    <x v="4"/>
    <x v="1"/>
    <s v="Röstofen"/>
    <n v="5420"/>
  </r>
  <r>
    <x v="3"/>
    <x v="0"/>
    <n v="23500426"/>
    <x v="803"/>
    <d v="2021-10-18T00:00:00"/>
    <x v="3"/>
    <n v="7000128261"/>
    <n v="3120"/>
    <x v="0"/>
    <x v="0"/>
    <n v="3120"/>
    <n v="4.4999000000000002"/>
    <n v="14039.688"/>
    <x v="0"/>
    <x v="0"/>
    <s v="Große Schneidemaschine Lachnit"/>
    <n v="1100"/>
  </r>
  <r>
    <x v="3"/>
    <x v="0"/>
    <n v="23500501"/>
    <x v="10"/>
    <d v="2021-10-18T00:00:00"/>
    <x v="3"/>
    <n v="7000128472"/>
    <n v="3607"/>
    <x v="0"/>
    <x v="0"/>
    <n v="3607"/>
    <n v="2.8264"/>
    <n v="10194.8248"/>
    <x v="0"/>
    <x v="0"/>
    <s v="Kleine Schneidemaschine Käseteiler"/>
    <n v="1200"/>
  </r>
  <r>
    <x v="3"/>
    <x v="0"/>
    <n v="23500507"/>
    <x v="1002"/>
    <d v="2021-10-18T00:00:00"/>
    <x v="3"/>
    <n v="7000128901"/>
    <n v="252"/>
    <x v="1"/>
    <x v="1"/>
    <n v="0"/>
    <n v="0.97399999999999998"/>
    <n v="245.44800000000001"/>
    <x v="0"/>
    <x v="0"/>
    <s v="Schmelze Zutatenvorb."/>
    <n v="1400"/>
  </r>
  <r>
    <x v="3"/>
    <x v="0"/>
    <n v="29600007"/>
    <x v="152"/>
    <d v="2021-10-18T00:00:00"/>
    <x v="3"/>
    <n v="7000128597"/>
    <n v="482"/>
    <x v="0"/>
    <x v="0"/>
    <n v="482"/>
    <n v="0.5"/>
    <n v="241"/>
    <x v="0"/>
    <x v="0"/>
    <s v="Rohware aus-/umpacken, vorbereiten"/>
    <n v="1300"/>
  </r>
  <r>
    <x v="3"/>
    <x v="0"/>
    <n v="29600008"/>
    <x v="153"/>
    <d v="2021-10-18T00:00:00"/>
    <x v="3"/>
    <n v="7000128633"/>
    <n v="350"/>
    <x v="0"/>
    <x v="0"/>
    <n v="350"/>
    <n v="0.5"/>
    <n v="175"/>
    <x v="0"/>
    <x v="0"/>
    <s v="Rohware aus-/umpacken, vorbereiten"/>
    <n v="1300"/>
  </r>
  <r>
    <x v="3"/>
    <x v="0"/>
    <n v="31000169"/>
    <x v="158"/>
    <d v="2021-10-18T00:00:00"/>
    <x v="3"/>
    <n v="7000128773"/>
    <n v="467"/>
    <x v="1"/>
    <x v="1"/>
    <n v="901.31"/>
    <n v="5.9943999999999997"/>
    <n v="2799.3847999999998"/>
    <x v="1"/>
    <x v="0"/>
    <s v="Füller unter Thrun 2"/>
    <n v="3030"/>
  </r>
  <r>
    <x v="3"/>
    <x v="0"/>
    <n v="31000170"/>
    <x v="13"/>
    <d v="2021-10-18T00:00:00"/>
    <x v="3"/>
    <n v="7000128774"/>
    <n v="2433"/>
    <x v="1"/>
    <x v="1"/>
    <n v="4866"/>
    <n v="6.3164999999999996"/>
    <n v="15368.0445"/>
    <x v="1"/>
    <x v="0"/>
    <s v="Füller unter Thrun 2"/>
    <n v="3030"/>
  </r>
  <r>
    <x v="3"/>
    <x v="0"/>
    <n v="31900002"/>
    <x v="14"/>
    <d v="2021-10-18T00:00:00"/>
    <x v="3"/>
    <n v="7000128803"/>
    <n v="552"/>
    <x v="1"/>
    <x v="1"/>
    <n v="3974.4"/>
    <n v="17.989799999999999"/>
    <n v="9930.3696"/>
    <x v="2"/>
    <x v="0"/>
    <s v="Füller unter UMSK 130"/>
    <n v="3100"/>
  </r>
  <r>
    <x v="3"/>
    <x v="0"/>
    <n v="32000012"/>
    <x v="160"/>
    <d v="2021-10-18T00:00:00"/>
    <x v="3"/>
    <n v="7000128815"/>
    <n v="336"/>
    <x v="1"/>
    <x v="1"/>
    <n v="3124.8"/>
    <n v="27.543199999999999"/>
    <n v="9254.5151999999998"/>
    <x v="1"/>
    <x v="0"/>
    <s v="Füller unter M2"/>
    <n v="3020"/>
  </r>
  <r>
    <x v="3"/>
    <x v="0"/>
    <n v="32000029"/>
    <x v="541"/>
    <d v="2021-10-18T00:00:00"/>
    <x v="3"/>
    <n v="7000128816"/>
    <n v="512"/>
    <x v="1"/>
    <x v="1"/>
    <n v="3430.4"/>
    <n v="19.2867"/>
    <n v="9874.7903999999999"/>
    <x v="1"/>
    <x v="0"/>
    <s v="Füller unter M2"/>
    <n v="3020"/>
  </r>
  <r>
    <x v="3"/>
    <x v="0"/>
    <n v="32000037"/>
    <x v="469"/>
    <d v="2021-10-18T00:00:00"/>
    <x v="3"/>
    <n v="7000128817"/>
    <n v="270"/>
    <x v="1"/>
    <x v="1"/>
    <n v="2268"/>
    <n v="24.093499999999999"/>
    <n v="6505.2449999999999"/>
    <x v="1"/>
    <x v="0"/>
    <s v="Füller unter M2"/>
    <n v="3020"/>
  </r>
  <r>
    <x v="3"/>
    <x v="0"/>
    <n v="32000065"/>
    <x v="162"/>
    <d v="2021-10-18T00:00:00"/>
    <x v="3"/>
    <n v="7000128819"/>
    <n v="347"/>
    <x v="1"/>
    <x v="1"/>
    <n v="3227.1"/>
    <n v="27.1145"/>
    <n v="9408.7314999999999"/>
    <x v="1"/>
    <x v="0"/>
    <s v="Füller unter M2"/>
    <n v="3020"/>
  </r>
  <r>
    <x v="3"/>
    <x v="0"/>
    <n v="32000067"/>
    <x v="18"/>
    <d v="2021-10-18T00:00:00"/>
    <x v="3"/>
    <n v="7000128820"/>
    <n v="212"/>
    <x v="1"/>
    <x v="1"/>
    <n v="2120"/>
    <n v="29.679400000000001"/>
    <n v="6292.0328"/>
    <x v="1"/>
    <x v="0"/>
    <s v="Füller unter M2"/>
    <n v="3020"/>
  </r>
  <r>
    <x v="3"/>
    <x v="0"/>
    <n v="32000091"/>
    <x v="21"/>
    <d v="2021-10-18T00:00:00"/>
    <x v="3"/>
    <n v="7000128277"/>
    <n v="14666"/>
    <x v="1"/>
    <x v="1"/>
    <n v="3314.5160000000001"/>
    <n v="0.86809999999999998"/>
    <n v="12731.554599999999"/>
    <x v="3"/>
    <x v="1"/>
    <s v="Linie 9"/>
    <n v="5009"/>
  </r>
  <r>
    <x v="3"/>
    <x v="0"/>
    <n v="32000098"/>
    <x v="1018"/>
    <d v="2021-10-18T00:00:00"/>
    <x v="3"/>
    <n v="7000128683"/>
    <n v="271"/>
    <x v="1"/>
    <x v="1"/>
    <n v="271"/>
    <n v="3.7688000000000001"/>
    <n v="1021.3448"/>
    <x v="3"/>
    <x v="1"/>
    <s v="Wurstverpackung"/>
    <n v="5330"/>
  </r>
  <r>
    <x v="3"/>
    <x v="0"/>
    <n v="35000168"/>
    <x v="471"/>
    <d v="2021-10-18T00:00:00"/>
    <x v="3"/>
    <n v="7000128824"/>
    <n v="6000"/>
    <x v="0"/>
    <x v="0"/>
    <n v="6000"/>
    <n v="2.7238000000000002"/>
    <n v="16342.8"/>
    <x v="2"/>
    <x v="0"/>
    <s v="Mischer 2"/>
    <n v="2050"/>
  </r>
  <r>
    <x v="3"/>
    <x v="0"/>
    <n v="35000168"/>
    <x v="471"/>
    <d v="2021-10-18T00:00:00"/>
    <x v="3"/>
    <n v="7000128824"/>
    <n v="6000"/>
    <x v="0"/>
    <x v="0"/>
    <n v="6000"/>
    <n v="2.7238000000000002"/>
    <n v="16342.8"/>
    <x v="2"/>
    <x v="0"/>
    <s v="Wolf M2"/>
    <n v="2080"/>
  </r>
  <r>
    <x v="3"/>
    <x v="0"/>
    <n v="35000179"/>
    <x v="167"/>
    <d v="2021-10-18T00:00:00"/>
    <x v="3"/>
    <n v="7000128825"/>
    <n v="3000"/>
    <x v="0"/>
    <x v="0"/>
    <n v="3000"/>
    <n v="2.8184999999999998"/>
    <n v="8455.5"/>
    <x v="2"/>
    <x v="0"/>
    <s v="Mischer 2"/>
    <n v="2050"/>
  </r>
  <r>
    <x v="3"/>
    <x v="0"/>
    <n v="35000179"/>
    <x v="167"/>
    <d v="2021-10-18T00:00:00"/>
    <x v="3"/>
    <n v="7000128825"/>
    <n v="3000"/>
    <x v="0"/>
    <x v="0"/>
    <n v="3000"/>
    <n v="2.8184999999999998"/>
    <n v="8455.5"/>
    <x v="2"/>
    <x v="0"/>
    <s v="Wolf M2"/>
    <n v="2080"/>
  </r>
  <r>
    <x v="3"/>
    <x v="0"/>
    <n v="35000186"/>
    <x v="168"/>
    <d v="2021-10-18T00:00:00"/>
    <x v="3"/>
    <n v="7000128826"/>
    <n v="3000"/>
    <x v="0"/>
    <x v="0"/>
    <n v="3000"/>
    <n v="2.7725"/>
    <n v="8317.5"/>
    <x v="2"/>
    <x v="0"/>
    <s v="Mischer 2"/>
    <n v="2050"/>
  </r>
  <r>
    <x v="3"/>
    <x v="0"/>
    <n v="35000186"/>
    <x v="168"/>
    <d v="2021-10-18T00:00:00"/>
    <x v="3"/>
    <n v="7000128826"/>
    <n v="3000"/>
    <x v="0"/>
    <x v="0"/>
    <n v="3000"/>
    <n v="2.7725"/>
    <n v="8317.5"/>
    <x v="2"/>
    <x v="0"/>
    <s v="Wolf M2"/>
    <n v="2080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Pulverwiegung UHT1"/>
    <n v="2015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Thrun 1"/>
    <n v="2020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Wolf UHT"/>
    <n v="2060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Pulverwiegung UHT1"/>
    <n v="2015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Thrun 1"/>
    <n v="2020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Wolf UHT"/>
    <n v="2060"/>
  </r>
  <r>
    <x v="3"/>
    <x v="0"/>
    <n v="35000267"/>
    <x v="28"/>
    <d v="2021-10-18T00:00:00"/>
    <x v="3"/>
    <n v="7000128787"/>
    <n v="4750"/>
    <x v="0"/>
    <x v="0"/>
    <n v="4750"/>
    <n v="2.8250000000000002"/>
    <n v="13418.75"/>
    <x v="2"/>
    <x v="0"/>
    <s v="Thrun 2"/>
    <n v="2030"/>
  </r>
  <r>
    <x v="3"/>
    <x v="0"/>
    <n v="35000267"/>
    <x v="28"/>
    <d v="2021-10-18T00:00:00"/>
    <x v="3"/>
    <n v="7000128787"/>
    <n v="4750"/>
    <x v="0"/>
    <x v="0"/>
    <n v="4750"/>
    <n v="2.8250000000000002"/>
    <n v="13418.75"/>
    <x v="2"/>
    <x v="0"/>
    <s v="Wolf Th2"/>
    <n v="2090"/>
  </r>
  <r>
    <x v="3"/>
    <x v="0"/>
    <n v="35000268"/>
    <x v="170"/>
    <d v="2021-10-18T00:00:00"/>
    <x v="3"/>
    <n v="7000128788"/>
    <n v="750"/>
    <x v="0"/>
    <x v="0"/>
    <n v="750"/>
    <n v="2.5105"/>
    <n v="1882.875"/>
    <x v="2"/>
    <x v="0"/>
    <s v="Thrun 2"/>
    <n v="2030"/>
  </r>
  <r>
    <x v="3"/>
    <x v="0"/>
    <n v="35000268"/>
    <x v="170"/>
    <d v="2021-10-18T00:00:00"/>
    <x v="3"/>
    <n v="7000128788"/>
    <n v="750"/>
    <x v="0"/>
    <x v="0"/>
    <n v="750"/>
    <n v="2.5105"/>
    <n v="1882.875"/>
    <x v="2"/>
    <x v="0"/>
    <s v="Wolf Th2"/>
    <n v="2090"/>
  </r>
  <r>
    <x v="3"/>
    <x v="0"/>
    <n v="35000313"/>
    <x v="30"/>
    <d v="2021-10-18T00:00:00"/>
    <x v="3"/>
    <n v="7000128827"/>
    <n v="2100"/>
    <x v="0"/>
    <x v="0"/>
    <n v="2100"/>
    <n v="2.831"/>
    <n v="5945.1"/>
    <x v="2"/>
    <x v="0"/>
    <s v="Mischer 2"/>
    <n v="2050"/>
  </r>
  <r>
    <x v="3"/>
    <x v="0"/>
    <n v="35000313"/>
    <x v="30"/>
    <d v="2021-10-18T00:00:00"/>
    <x v="3"/>
    <n v="7000128827"/>
    <n v="2100"/>
    <x v="0"/>
    <x v="0"/>
    <n v="2100"/>
    <n v="2.831"/>
    <n v="5945.1"/>
    <x v="2"/>
    <x v="0"/>
    <s v="Wolf M2"/>
    <n v="2080"/>
  </r>
  <r>
    <x v="3"/>
    <x v="0"/>
    <n v="35900003"/>
    <x v="34"/>
    <d v="2021-10-18T00:00:00"/>
    <x v="3"/>
    <n v="7000128808"/>
    <n v="4380"/>
    <x v="0"/>
    <x v="0"/>
    <n v="4380"/>
    <n v="2.2656000000000001"/>
    <n v="9923.3279999999995"/>
    <x v="2"/>
    <x v="0"/>
    <s v="Stephan UMSK 130"/>
    <n v="2100"/>
  </r>
  <r>
    <x v="3"/>
    <x v="0"/>
    <n v="47000081"/>
    <x v="614"/>
    <d v="2021-10-18T00:00:00"/>
    <x v="3"/>
    <n v="7000127247"/>
    <n v="8968"/>
    <x v="1"/>
    <x v="1"/>
    <n v="1345.2"/>
    <n v="0.68410000000000004"/>
    <n v="6135.0087999999996"/>
    <x v="4"/>
    <x v="1"/>
    <s v="Linie 34"/>
    <n v="5034"/>
  </r>
  <r>
    <x v="3"/>
    <x v="0"/>
    <n v="47000082"/>
    <x v="322"/>
    <d v="2021-10-18T00:00:00"/>
    <x v="3"/>
    <n v="7000127248"/>
    <n v="5196"/>
    <x v="1"/>
    <x v="1"/>
    <n v="779.4"/>
    <n v="0.68379999999999996"/>
    <n v="3553.0248000000001"/>
    <x v="4"/>
    <x v="1"/>
    <s v="Linie 34"/>
    <n v="5034"/>
  </r>
  <r>
    <x v="3"/>
    <x v="0"/>
    <n v="47000104"/>
    <x v="323"/>
    <d v="2021-10-18T00:00:00"/>
    <x v="3"/>
    <n v="7000127249"/>
    <n v="1960"/>
    <x v="1"/>
    <x v="1"/>
    <n v="294"/>
    <n v="0.68510000000000004"/>
    <n v="1342.796"/>
    <x v="4"/>
    <x v="1"/>
    <s v="Linie 34"/>
    <n v="5034"/>
  </r>
  <r>
    <x v="3"/>
    <x v="0"/>
    <n v="47000259"/>
    <x v="1131"/>
    <d v="2021-10-18T00:00:00"/>
    <x v="3"/>
    <n v="7000128702"/>
    <n v="16614"/>
    <x v="1"/>
    <x v="1"/>
    <n v="4153.5"/>
    <n v="0.73029999999999995"/>
    <n v="12133.2042"/>
    <x v="1"/>
    <x v="0"/>
    <s v="Waldner"/>
    <n v="3110"/>
  </r>
  <r>
    <x v="3"/>
    <x v="0"/>
    <n v="47000302"/>
    <x v="324"/>
    <d v="2021-10-18T00:00:00"/>
    <x v="3"/>
    <n v="7000128703"/>
    <n v="14030"/>
    <x v="1"/>
    <x v="1"/>
    <n v="2104.5"/>
    <n v="0.53779999999999994"/>
    <n v="7545.3339999999998"/>
    <x v="1"/>
    <x v="0"/>
    <s v="Waldner"/>
    <n v="3110"/>
  </r>
  <r>
    <x v="3"/>
    <x v="0"/>
    <n v="47000320"/>
    <x v="325"/>
    <d v="2021-10-18T00:00:00"/>
    <x v="3"/>
    <n v="7000128704"/>
    <n v="13034"/>
    <x v="1"/>
    <x v="1"/>
    <n v="1955.1"/>
    <n v="0.50209999999999999"/>
    <n v="6544.3714"/>
    <x v="1"/>
    <x v="0"/>
    <s v="Waldner"/>
    <n v="3110"/>
  </r>
  <r>
    <x v="3"/>
    <x v="0"/>
    <n v="47000603"/>
    <x v="847"/>
    <d v="2021-10-18T00:00:00"/>
    <x v="3"/>
    <n v="7000127253"/>
    <n v="882"/>
    <x v="1"/>
    <x v="1"/>
    <n v="132.30000000000001"/>
    <n v="0.70389999999999997"/>
    <n v="620.83979999999997"/>
    <x v="4"/>
    <x v="1"/>
    <s v="Linie 34"/>
    <n v="5034"/>
  </r>
  <r>
    <x v="3"/>
    <x v="0"/>
    <n v="47000823"/>
    <x v="179"/>
    <d v="2021-10-18T00:00:00"/>
    <x v="3"/>
    <n v="7000127239"/>
    <n v="1758"/>
    <x v="1"/>
    <x v="1"/>
    <n v="263.7"/>
    <n v="0.7006"/>
    <n v="1231.6548"/>
    <x v="4"/>
    <x v="1"/>
    <s v="Linie 34"/>
    <n v="5034"/>
  </r>
  <r>
    <x v="3"/>
    <x v="0"/>
    <n v="47000824"/>
    <x v="180"/>
    <d v="2021-10-18T00:00:00"/>
    <x v="3"/>
    <n v="7000127240"/>
    <n v="1360"/>
    <x v="1"/>
    <x v="1"/>
    <n v="204"/>
    <n v="0.75009999999999999"/>
    <n v="1020.136"/>
    <x v="4"/>
    <x v="1"/>
    <s v="Linie 34"/>
    <n v="5034"/>
  </r>
  <r>
    <x v="3"/>
    <x v="0"/>
    <n v="47000825"/>
    <x v="181"/>
    <d v="2021-10-18T00:00:00"/>
    <x v="3"/>
    <n v="7000127241"/>
    <n v="804"/>
    <x v="1"/>
    <x v="1"/>
    <n v="120.6"/>
    <n v="0.69069999999999998"/>
    <n v="555.32280000000003"/>
    <x v="4"/>
    <x v="1"/>
    <s v="Linie 34"/>
    <n v="5034"/>
  </r>
  <r>
    <x v="3"/>
    <x v="0"/>
    <n v="47000849"/>
    <x v="39"/>
    <d v="2021-10-18T00:00:00"/>
    <x v="3"/>
    <n v="7000128238"/>
    <n v="2248"/>
    <x v="1"/>
    <x v="1"/>
    <n v="4855.68"/>
    <n v="9.3513000000000002"/>
    <n v="21021.722399999999"/>
    <x v="4"/>
    <x v="1"/>
    <s v="Linie 3"/>
    <n v="5003"/>
  </r>
  <r>
    <x v="3"/>
    <x v="0"/>
    <n v="47000946"/>
    <x v="40"/>
    <d v="2021-10-18T00:00:00"/>
    <x v="3"/>
    <n v="7000127278"/>
    <n v="10258"/>
    <x v="1"/>
    <x v="1"/>
    <n v="1641.28"/>
    <n v="0.71789999999999998"/>
    <n v="7364.2182000000003"/>
    <x v="3"/>
    <x v="1"/>
    <s v="Linie 16"/>
    <n v="5016"/>
  </r>
  <r>
    <x v="3"/>
    <x v="0"/>
    <n v="47000948"/>
    <x v="330"/>
    <d v="2021-10-18T00:00:00"/>
    <x v="3"/>
    <n v="7000127254"/>
    <n v="5538"/>
    <x v="1"/>
    <x v="1"/>
    <n v="830.7"/>
    <n v="0.69630000000000003"/>
    <n v="3856.1093999999998"/>
    <x v="4"/>
    <x v="1"/>
    <s v="Linie 34"/>
    <n v="5034"/>
  </r>
  <r>
    <x v="3"/>
    <x v="0"/>
    <n v="47000957"/>
    <x v="848"/>
    <d v="2021-10-18T00:00:00"/>
    <x v="3"/>
    <n v="7000128975"/>
    <n v="890"/>
    <x v="1"/>
    <x v="1"/>
    <n v="133.5"/>
    <n v="0.67949999999999999"/>
    <n v="604.755"/>
    <x v="4"/>
    <x v="1"/>
    <s v="Linie 34"/>
    <n v="5034"/>
  </r>
  <r>
    <x v="3"/>
    <x v="0"/>
    <n v="47000999"/>
    <x v="332"/>
    <d v="2021-10-18T00:00:00"/>
    <x v="3"/>
    <n v="7000127259"/>
    <n v="3481"/>
    <x v="1"/>
    <x v="1"/>
    <n v="522.15"/>
    <n v="0.71"/>
    <n v="2471.5100000000002"/>
    <x v="4"/>
    <x v="1"/>
    <s v="Linie 34"/>
    <n v="5034"/>
  </r>
  <r>
    <x v="3"/>
    <x v="0"/>
    <n v="47001001"/>
    <x v="334"/>
    <d v="2021-10-18T00:00:00"/>
    <x v="3"/>
    <n v="7000127261"/>
    <n v="1516"/>
    <x v="1"/>
    <x v="1"/>
    <n v="227.4"/>
    <n v="0.70779999999999998"/>
    <n v="1073.0247999999999"/>
    <x v="4"/>
    <x v="1"/>
    <s v="Linie 34"/>
    <n v="5034"/>
  </r>
  <r>
    <x v="3"/>
    <x v="0"/>
    <n v="47001005"/>
    <x v="812"/>
    <d v="2021-10-18T00:00:00"/>
    <x v="3"/>
    <n v="7000127263"/>
    <n v="593"/>
    <x v="1"/>
    <x v="1"/>
    <n v="88.95"/>
    <n v="0.73799999999999999"/>
    <n v="437.63400000000001"/>
    <x v="4"/>
    <x v="1"/>
    <s v="Linie 34"/>
    <n v="5034"/>
  </r>
  <r>
    <x v="3"/>
    <x v="0"/>
    <n v="47001034"/>
    <x v="338"/>
    <d v="2021-10-18T00:00:00"/>
    <x v="3"/>
    <n v="7000127232"/>
    <n v="17363"/>
    <x v="1"/>
    <x v="1"/>
    <n v="4340.75"/>
    <n v="1.0096000000000001"/>
    <n v="17529.684799999999"/>
    <x v="3"/>
    <x v="1"/>
    <s v="Linie 16"/>
    <n v="5016"/>
  </r>
  <r>
    <x v="3"/>
    <x v="0"/>
    <n v="47900002"/>
    <x v="42"/>
    <d v="2021-10-18T00:00:00"/>
    <x v="3"/>
    <n v="7000128244"/>
    <n v="17066"/>
    <x v="1"/>
    <x v="1"/>
    <n v="2559.9"/>
    <n v="0.53359999999999996"/>
    <n v="9106.4176000000007"/>
    <x v="3"/>
    <x v="1"/>
    <s v="Linie 1"/>
    <n v="5001"/>
  </r>
  <r>
    <x v="3"/>
    <x v="0"/>
    <n v="47900003"/>
    <x v="43"/>
    <d v="2021-10-18T00:00:00"/>
    <x v="3"/>
    <n v="7000128245"/>
    <n v="26816"/>
    <x v="1"/>
    <x v="1"/>
    <n v="4022.4"/>
    <n v="0.57630000000000003"/>
    <n v="15454.060799999999"/>
    <x v="3"/>
    <x v="1"/>
    <s v="Linie 1"/>
    <n v="5001"/>
  </r>
  <r>
    <x v="3"/>
    <x v="0"/>
    <n v="48000044"/>
    <x v="620"/>
    <d v="2021-10-18T00:00:00"/>
    <x v="3"/>
    <n v="7000127863"/>
    <n v="8358"/>
    <x v="1"/>
    <x v="1"/>
    <n v="3343.2"/>
    <n v="1.3563000000000001"/>
    <n v="11335.955400000001"/>
    <x v="5"/>
    <x v="2"/>
    <s v="Linie 31"/>
    <n v="5031"/>
  </r>
  <r>
    <x v="3"/>
    <x v="0"/>
    <n v="48000046"/>
    <x v="190"/>
    <d v="2021-10-18T00:00:00"/>
    <x v="3"/>
    <n v="7000127865"/>
    <n v="7770"/>
    <x v="1"/>
    <x v="1"/>
    <n v="3108"/>
    <n v="1.3908"/>
    <n v="10806.516"/>
    <x v="5"/>
    <x v="2"/>
    <s v="Linie 31"/>
    <n v="5031"/>
  </r>
  <r>
    <x v="3"/>
    <x v="0"/>
    <n v="48000057"/>
    <x v="817"/>
    <d v="2021-10-18T00:00:00"/>
    <x v="3"/>
    <n v="7000127781"/>
    <n v="11668"/>
    <x v="1"/>
    <x v="1"/>
    <n v="2566.96"/>
    <n v="1.1458999999999999"/>
    <n v="13370.361199999999"/>
    <x v="4"/>
    <x v="1"/>
    <s v="Linie 2"/>
    <n v="5002"/>
  </r>
  <r>
    <x v="3"/>
    <x v="0"/>
    <n v="48000166"/>
    <x v="735"/>
    <d v="2021-10-18T00:00:00"/>
    <x v="3"/>
    <n v="7000127877"/>
    <n v="34272"/>
    <x v="1"/>
    <x v="1"/>
    <n v="13708.8"/>
    <n v="1.4016999999999999"/>
    <n v="48039.062400000003"/>
    <x v="5"/>
    <x v="2"/>
    <s v="Linie 31"/>
    <n v="5031"/>
  </r>
  <r>
    <x v="3"/>
    <x v="0"/>
    <n v="48000174"/>
    <x v="736"/>
    <d v="2021-10-18T00:00:00"/>
    <x v="3"/>
    <n v="7000127879"/>
    <n v="23982"/>
    <x v="1"/>
    <x v="1"/>
    <n v="9592.7999999999993"/>
    <n v="1.3743000000000001"/>
    <n v="32958.462599999999"/>
    <x v="5"/>
    <x v="2"/>
    <s v="Linie 31"/>
    <n v="5031"/>
  </r>
  <r>
    <x v="3"/>
    <x v="0"/>
    <n v="48000220"/>
    <x v="737"/>
    <d v="2021-10-18T00:00:00"/>
    <x v="3"/>
    <n v="7000127881"/>
    <n v="15120"/>
    <x v="1"/>
    <x v="1"/>
    <n v="6048"/>
    <n v="1.3581000000000001"/>
    <n v="20534.472000000002"/>
    <x v="5"/>
    <x v="2"/>
    <s v="Linie 31"/>
    <n v="5031"/>
  </r>
  <r>
    <x v="3"/>
    <x v="0"/>
    <n v="48000954"/>
    <x v="740"/>
    <d v="2021-10-18T00:00:00"/>
    <x v="3"/>
    <n v="7000127350"/>
    <n v="9716"/>
    <x v="1"/>
    <x v="1"/>
    <n v="1943.2"/>
    <n v="1.1083000000000001"/>
    <n v="10768.2428"/>
    <x v="4"/>
    <x v="1"/>
    <s v="Linie 15"/>
    <n v="5015"/>
  </r>
  <r>
    <x v="3"/>
    <x v="0"/>
    <n v="48000954"/>
    <x v="740"/>
    <d v="2021-10-18T00:00:00"/>
    <x v="3"/>
    <n v="7000128953"/>
    <n v="0"/>
    <x v="1"/>
    <x v="1"/>
    <n v="0"/>
    <n v="1.1083000000000001"/>
    <n v="0"/>
    <x v="4"/>
    <x v="1"/>
    <s v="Linie 15"/>
    <n v="5015"/>
  </r>
  <r>
    <x v="3"/>
    <x v="0"/>
    <n v="48001017"/>
    <x v="821"/>
    <d v="2021-10-18T00:00:00"/>
    <x v="3"/>
    <n v="7000127790"/>
    <n v="2051"/>
    <x v="1"/>
    <x v="1"/>
    <n v="451.22"/>
    <n v="1.0744"/>
    <n v="2203.5944"/>
    <x v="4"/>
    <x v="1"/>
    <s v="Linie 2"/>
    <n v="5002"/>
  </r>
  <r>
    <x v="3"/>
    <x v="0"/>
    <n v="48001054"/>
    <x v="942"/>
    <d v="2021-10-18T00:00:00"/>
    <x v="3"/>
    <n v="7000127351"/>
    <n v="7047"/>
    <x v="1"/>
    <x v="1"/>
    <n v="1409.4"/>
    <n v="1.1145"/>
    <n v="7853.8815000000004"/>
    <x v="4"/>
    <x v="1"/>
    <s v="Linie 15"/>
    <n v="5015"/>
  </r>
  <r>
    <x v="3"/>
    <x v="0"/>
    <n v="49500050"/>
    <x v="852"/>
    <d v="2021-10-18T00:00:00"/>
    <x v="3"/>
    <n v="7000128934"/>
    <n v="306"/>
    <x v="0"/>
    <x v="0"/>
    <n v="306"/>
    <n v="1.514"/>
    <n v="463.28399999999999"/>
    <x v="0"/>
    <x v="0"/>
    <s v="Vacumierung"/>
    <n v="5902"/>
  </r>
  <r>
    <x v="3"/>
    <x v="0"/>
    <n v="49500051"/>
    <x v="199"/>
    <d v="2021-10-18T00:00:00"/>
    <x v="3"/>
    <n v="7000128935"/>
    <n v="215"/>
    <x v="0"/>
    <x v="0"/>
    <n v="215"/>
    <n v="1.514"/>
    <n v="325.51"/>
    <x v="0"/>
    <x v="0"/>
    <s v="Vacumierung"/>
    <n v="5902"/>
  </r>
  <r>
    <x v="3"/>
    <x v="0"/>
    <n v="49500063"/>
    <x v="346"/>
    <d v="2021-10-18T00:00:00"/>
    <x v="3"/>
    <n v="7000128936"/>
    <n v="528"/>
    <x v="0"/>
    <x v="0"/>
    <n v="528"/>
    <n v="2.214"/>
    <n v="1168.992"/>
    <x v="0"/>
    <x v="0"/>
    <s v="Vacumierung"/>
    <n v="5902"/>
  </r>
  <r>
    <x v="3"/>
    <x v="0"/>
    <n v="49500096"/>
    <x v="1134"/>
    <d v="2021-10-18T00:00:00"/>
    <x v="3"/>
    <n v="7000128910"/>
    <n v="694"/>
    <x v="0"/>
    <x v="0"/>
    <n v="694"/>
    <n v="2.0139999999999998"/>
    <n v="1397.7159999999999"/>
    <x v="0"/>
    <x v="0"/>
    <s v="Vacumierung"/>
    <n v="5902"/>
  </r>
  <r>
    <x v="3"/>
    <x v="0"/>
    <n v="49500178"/>
    <x v="53"/>
    <d v="2021-10-18T00:00:00"/>
    <x v="3"/>
    <n v="7000128334"/>
    <n v="200"/>
    <x v="1"/>
    <x v="1"/>
    <n v="40"/>
    <n v="0.36659999999999998"/>
    <n v="73.319999999999993"/>
    <x v="3"/>
    <x v="1"/>
    <s v="Linie 9"/>
    <n v="5009"/>
  </r>
  <r>
    <x v="3"/>
    <x v="0"/>
    <n v="49500181"/>
    <x v="55"/>
    <d v="2021-10-18T00:00:00"/>
    <x v="3"/>
    <n v="7000128335"/>
    <n v="674"/>
    <x v="1"/>
    <x v="1"/>
    <n v="134.80000000000001"/>
    <n v="0.36659999999999998"/>
    <n v="247.08840000000001"/>
    <x v="3"/>
    <x v="1"/>
    <s v="Linie 9"/>
    <n v="5009"/>
  </r>
  <r>
    <x v="3"/>
    <x v="0"/>
    <n v="49500183"/>
    <x v="57"/>
    <d v="2021-10-18T00:00:00"/>
    <x v="3"/>
    <n v="7000127066"/>
    <n v="400"/>
    <x v="1"/>
    <x v="1"/>
    <n v="80"/>
    <n v="0.36659999999999998"/>
    <n v="146.63999999999999"/>
    <x v="3"/>
    <x v="1"/>
    <s v="Linie 9"/>
    <n v="5009"/>
  </r>
  <r>
    <x v="3"/>
    <x v="0"/>
    <n v="49500184"/>
    <x v="58"/>
    <d v="2021-10-18T00:00:00"/>
    <x v="3"/>
    <n v="7000127067"/>
    <n v="698"/>
    <x v="1"/>
    <x v="1"/>
    <n v="223.36"/>
    <n v="0.42659999999999998"/>
    <n v="297.76679999999999"/>
    <x v="3"/>
    <x v="1"/>
    <s v="Linie 9"/>
    <n v="5009"/>
  </r>
  <r>
    <x v="3"/>
    <x v="0"/>
    <n v="49500187"/>
    <x v="59"/>
    <d v="2021-10-18T00:00:00"/>
    <x v="3"/>
    <n v="7000127068"/>
    <n v="618"/>
    <x v="1"/>
    <x v="1"/>
    <n v="197.76"/>
    <n v="0.42659999999999998"/>
    <n v="263.6388"/>
    <x v="3"/>
    <x v="1"/>
    <s v="Linie 9"/>
    <n v="5009"/>
  </r>
  <r>
    <x v="3"/>
    <x v="0"/>
    <n v="49500189"/>
    <x v="60"/>
    <d v="2021-10-18T00:00:00"/>
    <x v="3"/>
    <n v="7000127069"/>
    <n v="0"/>
    <x v="1"/>
    <x v="1"/>
    <n v="0"/>
    <n v="0.42659999999999998"/>
    <n v="0"/>
    <x v="3"/>
    <x v="1"/>
    <s v="Linie 9"/>
    <n v="5009"/>
  </r>
  <r>
    <x v="3"/>
    <x v="0"/>
    <n v="50000223"/>
    <x v="68"/>
    <d v="2021-10-18T00:00:00"/>
    <x v="3"/>
    <n v="7000128635"/>
    <n v="1950"/>
    <x v="2"/>
    <x v="2"/>
    <n v="3900"/>
    <n v="9.4812999999999992"/>
    <n v="18488.535"/>
    <x v="7"/>
    <x v="4"/>
    <s v="Subunternehmer"/>
    <n v="9999"/>
  </r>
  <r>
    <x v="3"/>
    <x v="0"/>
    <n v="50900001"/>
    <x v="746"/>
    <d v="2021-10-18T00:00:00"/>
    <x v="3"/>
    <n v="7000128899"/>
    <n v="480"/>
    <x v="2"/>
    <x v="2"/>
    <n v="864"/>
    <n v="10.2963"/>
    <n v="4942.2240000000002"/>
    <x v="6"/>
    <x v="3"/>
    <s v="EVP Jermi bei Weissenhorn"/>
    <n v="6200"/>
  </r>
  <r>
    <x v="3"/>
    <x v="0"/>
    <n v="50900001"/>
    <x v="746"/>
    <d v="2021-10-18T00:00:00"/>
    <x v="3"/>
    <n v="7000128900"/>
    <n v="6080"/>
    <x v="2"/>
    <x v="2"/>
    <n v="10944"/>
    <n v="10.2963"/>
    <n v="62601.504000000001"/>
    <x v="6"/>
    <x v="3"/>
    <s v="EVP Jermi bei Weissenhorn"/>
    <n v="6200"/>
  </r>
  <r>
    <x v="3"/>
    <x v="0"/>
    <n v="57000008"/>
    <x v="926"/>
    <d v="2021-10-18T00:00:00"/>
    <x v="3"/>
    <n v="7000128766"/>
    <n v="88"/>
    <x v="2"/>
    <x v="2"/>
    <n v="1760"/>
    <n v="55.877899999999997"/>
    <n v="4917.2551999999996"/>
    <x v="6"/>
    <x v="3"/>
    <s v="EVP L4 Beutel"/>
    <n v="6130"/>
  </r>
  <r>
    <x v="3"/>
    <x v="0"/>
    <n v="57000011"/>
    <x v="1013"/>
    <d v="2021-10-18T00:00:00"/>
    <x v="3"/>
    <n v="7000127795"/>
    <n v="296"/>
    <x v="2"/>
    <x v="2"/>
    <n v="592"/>
    <n v="7.4889999999999999"/>
    <n v="2216.7440000000001"/>
    <x v="3"/>
    <x v="1"/>
    <s v="Wurstverpackung"/>
    <n v="5330"/>
  </r>
  <r>
    <x v="3"/>
    <x v="0"/>
    <n v="57000164"/>
    <x v="208"/>
    <d v="2021-10-18T00:00:00"/>
    <x v="3"/>
    <n v="7000126656"/>
    <n v="843"/>
    <x v="2"/>
    <x v="2"/>
    <n v="843"/>
    <n v="6.4859999999999998"/>
    <n v="5467.6980000000003"/>
    <x v="4"/>
    <x v="1"/>
    <s v="Linie 4"/>
    <n v="5004"/>
  </r>
  <r>
    <x v="3"/>
    <x v="0"/>
    <n v="57000170"/>
    <x v="209"/>
    <d v="2021-10-18T00:00:00"/>
    <x v="3"/>
    <n v="7000127363"/>
    <n v="130"/>
    <x v="2"/>
    <x v="2"/>
    <n v="130"/>
    <n v="6.3853999999999997"/>
    <n v="830.10199999999998"/>
    <x v="4"/>
    <x v="1"/>
    <s v="Linie 4"/>
    <n v="5004"/>
  </r>
  <r>
    <x v="3"/>
    <x v="0"/>
    <n v="57000184"/>
    <x v="1000"/>
    <d v="2021-10-18T00:00:00"/>
    <x v="3"/>
    <n v="7000128725"/>
    <n v="144"/>
    <x v="2"/>
    <x v="0"/>
    <n v="1166.4000000000001"/>
    <n v="3.4144000000000001"/>
    <n v="3982.5561600000001"/>
    <x v="3"/>
    <x v="1"/>
    <s v="Wurstverpackung"/>
    <n v="5330"/>
  </r>
  <r>
    <x v="3"/>
    <x v="0"/>
    <n v="57000248"/>
    <x v="560"/>
    <d v="2021-10-18T00:00:00"/>
    <x v="3"/>
    <n v="7000128576"/>
    <n v="154"/>
    <x v="2"/>
    <x v="0"/>
    <n v="1247.4000000000001"/>
    <n v="3.2330000000000001"/>
    <n v="4032.8442"/>
    <x v="3"/>
    <x v="1"/>
    <s v="Wurstverpackung"/>
    <n v="5330"/>
  </r>
  <r>
    <x v="3"/>
    <x v="0"/>
    <n v="57000249"/>
    <x v="561"/>
    <d v="2021-10-18T00:00:00"/>
    <x v="3"/>
    <n v="7000128860"/>
    <n v="154"/>
    <x v="2"/>
    <x v="0"/>
    <n v="1247.4000000000001"/>
    <n v="3.4417"/>
    <n v="4293.1765800000003"/>
    <x v="3"/>
    <x v="1"/>
    <s v="Wurstverpackung"/>
    <n v="5330"/>
  </r>
  <r>
    <x v="3"/>
    <x v="0"/>
    <n v="57000333"/>
    <x v="80"/>
    <d v="2021-10-18T00:00:00"/>
    <x v="3"/>
    <n v="7000127279"/>
    <n v="897"/>
    <x v="2"/>
    <x v="2"/>
    <n v="1614.6"/>
    <n v="8.9776000000000007"/>
    <n v="8052.9071999999996"/>
    <x v="6"/>
    <x v="3"/>
    <s v="EVP L2 kleines Band"/>
    <n v="6110"/>
  </r>
  <r>
    <x v="3"/>
    <x v="0"/>
    <n v="57000428"/>
    <x v="212"/>
    <d v="2021-10-18T00:00:00"/>
    <x v="3"/>
    <n v="7000128656"/>
    <n v="0"/>
    <x v="2"/>
    <x v="2"/>
    <n v="0"/>
    <n v="24.664100000000001"/>
    <n v="0"/>
    <x v="7"/>
    <x v="4"/>
    <s v="Subunternehmer"/>
    <n v="9999"/>
  </r>
  <r>
    <x v="3"/>
    <x v="0"/>
    <n v="57000615"/>
    <x v="1045"/>
    <d v="2021-10-18T00:00:00"/>
    <x v="3"/>
    <n v="7000124549"/>
    <n v="72"/>
    <x v="2"/>
    <x v="2"/>
    <n v="518.4"/>
    <n v="60.365499999999997"/>
    <n v="4346.3159999999998"/>
    <x v="4"/>
    <x v="1"/>
    <s v="Linie 35-1 MTC"/>
    <n v="5135"/>
  </r>
  <r>
    <x v="3"/>
    <x v="0"/>
    <n v="57000615"/>
    <x v="1045"/>
    <d v="2021-10-18T00:00:00"/>
    <x v="3"/>
    <n v="7000126542"/>
    <n v="207"/>
    <x v="2"/>
    <x v="2"/>
    <n v="1490.4"/>
    <n v="60.365499999999997"/>
    <n v="12495.6585"/>
    <x v="4"/>
    <x v="1"/>
    <s v="Linie 35-1 MTC"/>
    <n v="5135"/>
  </r>
  <r>
    <x v="3"/>
    <x v="0"/>
    <n v="57000623"/>
    <x v="83"/>
    <d v="2021-10-18T00:00:00"/>
    <x v="3"/>
    <n v="7000128570"/>
    <n v="6713"/>
    <x v="2"/>
    <x v="0"/>
    <n v="8055.6"/>
    <n v="5.2507000000000001"/>
    <n v="42297.538919999999"/>
    <x v="8"/>
    <x v="5"/>
    <s v="Linie 22"/>
    <n v="5022"/>
  </r>
  <r>
    <x v="3"/>
    <x v="0"/>
    <n v="57000637"/>
    <x v="85"/>
    <d v="2021-10-18T00:00:00"/>
    <x v="3"/>
    <n v="7000127281"/>
    <n v="3168"/>
    <x v="2"/>
    <x v="2"/>
    <n v="3421.44"/>
    <n v="4.649"/>
    <n v="14728.031999999999"/>
    <x v="3"/>
    <x v="1"/>
    <s v="Linie 16"/>
    <n v="5016"/>
  </r>
  <r>
    <x v="3"/>
    <x v="0"/>
    <n v="57000640"/>
    <x v="86"/>
    <d v="2021-10-18T00:00:00"/>
    <x v="3"/>
    <n v="7000127418"/>
    <n v="1062"/>
    <x v="2"/>
    <x v="2"/>
    <n v="1274.4000000000001"/>
    <n v="5.5026000000000002"/>
    <n v="5843.7611999999999"/>
    <x v="3"/>
    <x v="1"/>
    <s v="Linie 16"/>
    <n v="5016"/>
  </r>
  <r>
    <x v="3"/>
    <x v="0"/>
    <n v="57000641"/>
    <x v="87"/>
    <d v="2021-10-18T00:00:00"/>
    <x v="3"/>
    <n v="7000128571"/>
    <n v="2720"/>
    <x v="2"/>
    <x v="0"/>
    <n v="3264"/>
    <n v="5.2706999999999997"/>
    <n v="17203.5648"/>
    <x v="8"/>
    <x v="5"/>
    <s v="Linie 22"/>
    <n v="5022"/>
  </r>
  <r>
    <x v="3"/>
    <x v="0"/>
    <n v="57000687"/>
    <x v="90"/>
    <d v="2021-10-18T00:00:00"/>
    <x v="3"/>
    <n v="7000127282"/>
    <n v="1284"/>
    <x v="2"/>
    <x v="2"/>
    <n v="1643.52"/>
    <n v="6.3243999999999998"/>
    <n v="8120.5295999999998"/>
    <x v="6"/>
    <x v="3"/>
    <s v="EVP L2 kleines Band"/>
    <n v="6110"/>
  </r>
  <r>
    <x v="3"/>
    <x v="0"/>
    <n v="57000723"/>
    <x v="566"/>
    <d v="2021-10-18T00:00:00"/>
    <x v="3"/>
    <n v="7000128650"/>
    <n v="240"/>
    <x v="2"/>
    <x v="2"/>
    <n v="504"/>
    <n v="10.657999999999999"/>
    <n v="2557.92"/>
    <x v="7"/>
    <x v="4"/>
    <s v="Subunternehmer"/>
    <n v="9999"/>
  </r>
  <r>
    <x v="3"/>
    <x v="0"/>
    <n v="57000743"/>
    <x v="640"/>
    <d v="2021-10-18T00:00:00"/>
    <x v="3"/>
    <n v="7000127293"/>
    <n v="445"/>
    <x v="2"/>
    <x v="0"/>
    <n v="3604.5"/>
    <n v="3.3050999999999999"/>
    <n v="11913.23295"/>
    <x v="3"/>
    <x v="1"/>
    <s v="Wurstverpackung"/>
    <n v="5330"/>
  </r>
  <r>
    <x v="3"/>
    <x v="0"/>
    <n v="58000235"/>
    <x v="96"/>
    <d v="2021-10-18T00:00:00"/>
    <x v="3"/>
    <n v="7000123809"/>
    <n v="7774"/>
    <x v="2"/>
    <x v="2"/>
    <n v="74630.399999999994"/>
    <n v="33.631399999999999"/>
    <n v="261450.5036"/>
    <x v="5"/>
    <x v="2"/>
    <s v="Linie 30"/>
    <n v="5030"/>
  </r>
  <r>
    <x v="3"/>
    <x v="0"/>
    <n v="58000548"/>
    <x v="703"/>
    <d v="2021-10-18T00:00:00"/>
    <x v="3"/>
    <n v="7000128811"/>
    <n v="1400"/>
    <x v="2"/>
    <x v="2"/>
    <n v="6720"/>
    <n v="25.5321"/>
    <n v="35744.94"/>
    <x v="7"/>
    <x v="4"/>
    <s v="Subunternehmer"/>
    <n v="9999"/>
  </r>
  <r>
    <x v="3"/>
    <x v="0"/>
    <n v="58000572"/>
    <x v="390"/>
    <d v="2021-10-18T00:00:00"/>
    <x v="3"/>
    <n v="7000127779"/>
    <n v="766"/>
    <x v="2"/>
    <x v="2"/>
    <n v="1378.8"/>
    <n v="11.056100000000001"/>
    <n v="8468.9725999999991"/>
    <x v="4"/>
    <x v="1"/>
    <s v="Linie 33"/>
    <n v="5033"/>
  </r>
  <r>
    <x v="3"/>
    <x v="0"/>
    <n v="58000631"/>
    <x v="229"/>
    <d v="2021-10-18T00:00:00"/>
    <x v="3"/>
    <n v="7000128981"/>
    <n v="102"/>
    <x v="2"/>
    <x v="0"/>
    <n v="112.2"/>
    <n v="6.5789999999999997"/>
    <n v="738.16380000000004"/>
    <x v="8"/>
    <x v="5"/>
    <s v="Linie 20"/>
    <n v="5020"/>
  </r>
  <r>
    <x v="3"/>
    <x v="0"/>
    <n v="58000653"/>
    <x v="232"/>
    <d v="2021-10-18T00:00:00"/>
    <x v="3"/>
    <n v="7000128758"/>
    <n v="204"/>
    <x v="2"/>
    <x v="0"/>
    <n v="204"/>
    <n v="11.0871"/>
    <n v="2261.7683999999999"/>
    <x v="8"/>
    <x v="5"/>
    <s v="Linie 20"/>
    <n v="5020"/>
  </r>
  <r>
    <x v="3"/>
    <x v="0"/>
    <n v="58000689"/>
    <x v="395"/>
    <d v="2021-10-18T00:00:00"/>
    <x v="3"/>
    <n v="7000128982"/>
    <n v="136"/>
    <x v="2"/>
    <x v="0"/>
    <n v="149.6"/>
    <n v="6.5807000000000002"/>
    <n v="984.47271999999998"/>
    <x v="8"/>
    <x v="5"/>
    <s v="Linie 20"/>
    <n v="5020"/>
  </r>
  <r>
    <x v="3"/>
    <x v="0"/>
    <n v="58000703"/>
    <x v="398"/>
    <d v="2021-10-18T00:00:00"/>
    <x v="3"/>
    <n v="7000128544"/>
    <n v="204"/>
    <x v="2"/>
    <x v="0"/>
    <n v="224.4"/>
    <n v="6.5829000000000004"/>
    <n v="1477.2027599999999"/>
    <x v="8"/>
    <x v="5"/>
    <s v="Linie 20"/>
    <n v="5020"/>
  </r>
  <r>
    <x v="3"/>
    <x v="0"/>
    <n v="58000705"/>
    <x v="399"/>
    <d v="2021-10-18T00:00:00"/>
    <x v="3"/>
    <n v="7000128983"/>
    <n v="170"/>
    <x v="2"/>
    <x v="0"/>
    <n v="170"/>
    <n v="11.067"/>
    <n v="1881.39"/>
    <x v="8"/>
    <x v="5"/>
    <s v="Linie 20"/>
    <n v="5020"/>
  </r>
  <r>
    <x v="3"/>
    <x v="0"/>
    <n v="58000740"/>
    <x v="251"/>
    <d v="2021-10-18T00:00:00"/>
    <x v="3"/>
    <n v="7000128387"/>
    <n v="136"/>
    <x v="2"/>
    <x v="0"/>
    <n v="134.63999999999999"/>
    <n v="7.5030000000000001"/>
    <n v="1010.20392"/>
    <x v="8"/>
    <x v="5"/>
    <s v="Linie 21"/>
    <n v="5021"/>
  </r>
  <r>
    <x v="3"/>
    <x v="0"/>
    <n v="58000774"/>
    <x v="407"/>
    <d v="2021-10-18T00:00:00"/>
    <x v="3"/>
    <n v="7000129004"/>
    <n v="204"/>
    <x v="2"/>
    <x v="0"/>
    <n v="224.4"/>
    <n v="6.5792000000000002"/>
    <n v="1476.37248"/>
    <x v="8"/>
    <x v="5"/>
    <s v="Linie 20"/>
    <n v="5020"/>
  </r>
  <r>
    <x v="3"/>
    <x v="0"/>
    <n v="58000827"/>
    <x v="753"/>
    <d v="2021-10-18T00:00:00"/>
    <x v="3"/>
    <n v="7000128572"/>
    <n v="2465"/>
    <x v="2"/>
    <x v="0"/>
    <n v="2465"/>
    <n v="6.5709999999999997"/>
    <n v="16197.514999999999"/>
    <x v="8"/>
    <x v="5"/>
    <s v="Linie 23"/>
    <n v="5023"/>
  </r>
  <r>
    <x v="3"/>
    <x v="0"/>
    <n v="58000843"/>
    <x v="573"/>
    <d v="2021-10-18T00:00:00"/>
    <x v="3"/>
    <n v="7000128755"/>
    <n v="3400"/>
    <x v="2"/>
    <x v="0"/>
    <n v="3366"/>
    <n v="8.8459000000000003"/>
    <n v="29775.2994"/>
    <x v="8"/>
    <x v="5"/>
    <s v="Linie 23"/>
    <n v="5023"/>
  </r>
  <r>
    <x v="3"/>
    <x v="0"/>
    <n v="58000849"/>
    <x v="517"/>
    <d v="2021-10-18T00:00:00"/>
    <x v="3"/>
    <n v="7000128552"/>
    <n v="2295"/>
    <x v="2"/>
    <x v="0"/>
    <n v="2295"/>
    <n v="11.0169"/>
    <n v="25283.785500000002"/>
    <x v="8"/>
    <x v="5"/>
    <s v="Linie 20"/>
    <n v="5020"/>
  </r>
  <r>
    <x v="3"/>
    <x v="0"/>
    <n v="58000856"/>
    <x v="259"/>
    <d v="2021-10-18T00:00:00"/>
    <x v="3"/>
    <n v="7000128751"/>
    <n v="952"/>
    <x v="2"/>
    <x v="0"/>
    <n v="952"/>
    <n v="8.7848000000000006"/>
    <n v="8363.1296000000002"/>
    <x v="8"/>
    <x v="5"/>
    <s v="Linie 23"/>
    <n v="5023"/>
  </r>
  <r>
    <x v="3"/>
    <x v="0"/>
    <n v="58000859"/>
    <x v="260"/>
    <d v="2021-10-18T00:00:00"/>
    <x v="3"/>
    <n v="7000128984"/>
    <n v="136"/>
    <x v="2"/>
    <x v="0"/>
    <n v="149.6"/>
    <n v="6.5780000000000003"/>
    <n v="984.06880000000001"/>
    <x v="8"/>
    <x v="5"/>
    <s v="Linie 20"/>
    <n v="5020"/>
  </r>
  <r>
    <x v="3"/>
    <x v="0"/>
    <n v="58000866"/>
    <x v="262"/>
    <d v="2021-10-18T00:00:00"/>
    <x v="3"/>
    <n v="7000128553"/>
    <n v="374"/>
    <x v="2"/>
    <x v="0"/>
    <n v="374"/>
    <n v="11.060499999999999"/>
    <n v="4136.6270000000004"/>
    <x v="8"/>
    <x v="5"/>
    <s v="Linie 20"/>
    <n v="5020"/>
  </r>
  <r>
    <x v="3"/>
    <x v="0"/>
    <n v="58000866"/>
    <x v="262"/>
    <d v="2021-10-18T00:00:00"/>
    <x v="3"/>
    <n v="7000128985"/>
    <n v="476"/>
    <x v="2"/>
    <x v="0"/>
    <n v="476"/>
    <n v="11.060499999999999"/>
    <n v="5264.7979999999998"/>
    <x v="8"/>
    <x v="5"/>
    <s v="Linie 20"/>
    <n v="5020"/>
  </r>
  <r>
    <x v="3"/>
    <x v="0"/>
    <n v="58000887"/>
    <x v="411"/>
    <d v="2021-10-18T00:00:00"/>
    <x v="3"/>
    <n v="7000128759"/>
    <n v="204"/>
    <x v="2"/>
    <x v="0"/>
    <n v="204"/>
    <n v="11.056900000000001"/>
    <n v="2255.6075999999998"/>
    <x v="8"/>
    <x v="5"/>
    <s v="Linie 20"/>
    <n v="5020"/>
  </r>
  <r>
    <x v="3"/>
    <x v="0"/>
    <n v="58000890"/>
    <x v="598"/>
    <d v="2021-10-18T00:00:00"/>
    <x v="3"/>
    <n v="7000129086"/>
    <n v="544"/>
    <x v="2"/>
    <x v="0"/>
    <n v="538.55999999999995"/>
    <n v="8.9067000000000007"/>
    <n v="4796.7923520000004"/>
    <x v="8"/>
    <x v="5"/>
    <s v="Linie 23"/>
    <n v="5023"/>
  </r>
  <r>
    <x v="3"/>
    <x v="0"/>
    <n v="58000895"/>
    <x v="412"/>
    <d v="2021-10-18T00:00:00"/>
    <x v="3"/>
    <n v="7000128554"/>
    <n v="1020"/>
    <x v="2"/>
    <x v="0"/>
    <n v="1020"/>
    <n v="11.069900000000001"/>
    <n v="11291.298000000001"/>
    <x v="8"/>
    <x v="5"/>
    <s v="Linie 20"/>
    <n v="5020"/>
  </r>
  <r>
    <x v="3"/>
    <x v="0"/>
    <n v="58000896"/>
    <x v="865"/>
    <d v="2021-10-18T00:00:00"/>
    <x v="3"/>
    <n v="7000128388"/>
    <n v="544"/>
    <x v="2"/>
    <x v="0"/>
    <n v="538.55999999999995"/>
    <n v="7.5039999999999996"/>
    <n v="4041.3542400000001"/>
    <x v="8"/>
    <x v="5"/>
    <s v="Linie 21"/>
    <n v="5021"/>
  </r>
  <r>
    <x v="3"/>
    <x v="0"/>
    <n v="58000896"/>
    <x v="865"/>
    <d v="2021-10-18T00:00:00"/>
    <x v="3"/>
    <n v="7000128565"/>
    <n v="544"/>
    <x v="2"/>
    <x v="0"/>
    <n v="538.55999999999995"/>
    <n v="7.5039999999999996"/>
    <n v="4041.3542400000001"/>
    <x v="8"/>
    <x v="5"/>
    <s v="Linie 21"/>
    <n v="5021"/>
  </r>
  <r>
    <x v="3"/>
    <x v="0"/>
    <n v="58000904"/>
    <x v="268"/>
    <d v="2021-10-18T00:00:00"/>
    <x v="3"/>
    <n v="7000128390"/>
    <n v="34"/>
    <x v="2"/>
    <x v="0"/>
    <n v="33.659999999999997"/>
    <n v="7.5054999999999996"/>
    <n v="252.63513"/>
    <x v="8"/>
    <x v="5"/>
    <s v="Linie 21"/>
    <n v="5021"/>
  </r>
  <r>
    <x v="3"/>
    <x v="0"/>
    <n v="58000908"/>
    <x v="270"/>
    <d v="2021-10-18T00:00:00"/>
    <x v="3"/>
    <n v="7000128391"/>
    <n v="34"/>
    <x v="2"/>
    <x v="0"/>
    <n v="33.659999999999997"/>
    <n v="7.5054999999999996"/>
    <n v="252.63513"/>
    <x v="8"/>
    <x v="5"/>
    <s v="Linie 21"/>
    <n v="5021"/>
  </r>
  <r>
    <x v="3"/>
    <x v="0"/>
    <n v="58000940"/>
    <x v="414"/>
    <d v="2021-10-18T00:00:00"/>
    <x v="3"/>
    <n v="7000129011"/>
    <n v="68"/>
    <x v="2"/>
    <x v="0"/>
    <n v="74.8"/>
    <n v="6.5814000000000004"/>
    <n v="492.28872000000001"/>
    <x v="8"/>
    <x v="5"/>
    <s v="Linie 20"/>
    <n v="5020"/>
  </r>
  <r>
    <x v="3"/>
    <x v="0"/>
    <n v="58000971"/>
    <x v="278"/>
    <d v="2021-10-18T00:00:00"/>
    <x v="3"/>
    <n v="7000128987"/>
    <n v="170"/>
    <x v="2"/>
    <x v="0"/>
    <n v="187"/>
    <n v="6.6104000000000003"/>
    <n v="1236.1448"/>
    <x v="8"/>
    <x v="5"/>
    <s v="Linie 20"/>
    <n v="5020"/>
  </r>
  <r>
    <x v="3"/>
    <x v="0"/>
    <n v="58000984"/>
    <x v="418"/>
    <d v="2021-10-18T00:00:00"/>
    <x v="3"/>
    <n v="7000128996"/>
    <n v="136"/>
    <x v="2"/>
    <x v="0"/>
    <n v="149.6"/>
    <n v="6.5829000000000004"/>
    <n v="984.80183999999997"/>
    <x v="8"/>
    <x v="5"/>
    <s v="Linie 20"/>
    <n v="5020"/>
  </r>
  <r>
    <x v="3"/>
    <x v="0"/>
    <n v="58000996"/>
    <x v="420"/>
    <d v="2021-10-18T00:00:00"/>
    <x v="3"/>
    <n v="7000128995"/>
    <n v="272"/>
    <x v="2"/>
    <x v="0"/>
    <n v="299.2"/>
    <n v="6.5730000000000004"/>
    <n v="1966.6415999999999"/>
    <x v="8"/>
    <x v="5"/>
    <s v="Linie 20"/>
    <n v="5020"/>
  </r>
  <r>
    <x v="3"/>
    <x v="0"/>
    <n v="58001022"/>
    <x v="523"/>
    <d v="2021-10-18T00:00:00"/>
    <x v="3"/>
    <n v="7000128696"/>
    <n v="3315"/>
    <x v="2"/>
    <x v="0"/>
    <n v="3281.85"/>
    <n v="7.7476000000000003"/>
    <n v="25426.461060000001"/>
    <x v="8"/>
    <x v="5"/>
    <s v="Linie 21"/>
    <n v="5021"/>
  </r>
  <r>
    <x v="3"/>
    <x v="0"/>
    <n v="58001029"/>
    <x v="424"/>
    <d v="2021-10-18T00:00:00"/>
    <x v="3"/>
    <n v="7000129018"/>
    <n v="204"/>
    <x v="2"/>
    <x v="0"/>
    <n v="224.4"/>
    <n v="6.5814000000000004"/>
    <n v="1476.86616"/>
    <x v="8"/>
    <x v="5"/>
    <s v="Linie 20"/>
    <n v="5020"/>
  </r>
  <r>
    <x v="3"/>
    <x v="0"/>
    <n v="58001059"/>
    <x v="1135"/>
    <d v="2021-10-18T00:00:00"/>
    <x v="3"/>
    <n v="7000128687"/>
    <n v="1275"/>
    <x v="2"/>
    <x v="0"/>
    <n v="1147.5"/>
    <n v="10.8475"/>
    <n v="12447.50625"/>
    <x v="8"/>
    <x v="5"/>
    <s v="Linie 21"/>
    <n v="5021"/>
  </r>
  <r>
    <x v="3"/>
    <x v="0"/>
    <n v="58001082"/>
    <x v="434"/>
    <d v="2021-10-18T00:00:00"/>
    <x v="3"/>
    <n v="7000128760"/>
    <n v="204"/>
    <x v="2"/>
    <x v="0"/>
    <n v="204"/>
    <n v="11.0677"/>
    <n v="2257.8108000000002"/>
    <x v="8"/>
    <x v="5"/>
    <s v="Linie 20"/>
    <n v="5020"/>
  </r>
  <r>
    <x v="3"/>
    <x v="0"/>
    <n v="58001083"/>
    <x v="113"/>
    <d v="2021-10-18T00:00:00"/>
    <x v="3"/>
    <n v="7000128695"/>
    <n v="816"/>
    <x v="2"/>
    <x v="0"/>
    <n v="816"/>
    <n v="10.891"/>
    <n v="8887.0560000000005"/>
    <x v="8"/>
    <x v="5"/>
    <s v="Linie 21"/>
    <n v="5021"/>
  </r>
  <r>
    <x v="3"/>
    <x v="0"/>
    <n v="58001103"/>
    <x v="389"/>
    <d v="2021-10-18T00:00:00"/>
    <x v="3"/>
    <n v="7000124689"/>
    <n v="2112"/>
    <x v="2"/>
    <x v="2"/>
    <n v="20275.2"/>
    <n v="34.500300000000003"/>
    <n v="72864.633600000001"/>
    <x v="5"/>
    <x v="2"/>
    <s v="Linie 30"/>
    <n v="5030"/>
  </r>
  <r>
    <x v="3"/>
    <x v="0"/>
    <n v="58001121"/>
    <x v="438"/>
    <d v="2021-10-18T00:00:00"/>
    <x v="3"/>
    <n v="7000128988"/>
    <n v="68"/>
    <x v="2"/>
    <x v="0"/>
    <n v="74.8"/>
    <n v="6.5814000000000004"/>
    <n v="492.28872000000001"/>
    <x v="8"/>
    <x v="5"/>
    <s v="Linie 20"/>
    <n v="5020"/>
  </r>
  <r>
    <x v="3"/>
    <x v="0"/>
    <n v="58001122"/>
    <x v="1070"/>
    <d v="2021-10-18T00:00:00"/>
    <x v="3"/>
    <n v="7000128989"/>
    <n v="68"/>
    <x v="2"/>
    <x v="0"/>
    <n v="68"/>
    <n v="11.082100000000001"/>
    <n v="753.58280000000002"/>
    <x v="8"/>
    <x v="5"/>
    <s v="Linie 20"/>
    <n v="5020"/>
  </r>
  <r>
    <x v="3"/>
    <x v="0"/>
    <n v="59500029"/>
    <x v="1048"/>
    <d v="2021-10-18T00:00:00"/>
    <x v="3"/>
    <n v="7000128911"/>
    <n v="1226"/>
    <x v="0"/>
    <x v="0"/>
    <n v="1226"/>
    <n v="2"/>
    <n v="2452"/>
    <x v="0"/>
    <x v="0"/>
    <s v="Vacumierung"/>
    <n v="5902"/>
  </r>
  <r>
    <x v="3"/>
    <x v="0"/>
    <m/>
    <x v="931"/>
    <d v="2021-10-18T00:00:00"/>
    <x v="3"/>
    <n v="7000128790"/>
    <n v="0"/>
    <x v="3"/>
    <x v="3"/>
    <n v="0"/>
    <n v="0"/>
    <n v="0"/>
    <x v="2"/>
    <x v="0"/>
    <s v="Thrun 2"/>
    <n v="2030"/>
  </r>
  <r>
    <x v="3"/>
    <x v="0"/>
    <m/>
    <x v="932"/>
    <d v="2021-10-18T00:00:00"/>
    <x v="3"/>
    <n v="7000128779"/>
    <n v="0"/>
    <x v="3"/>
    <x v="3"/>
    <n v="0"/>
    <n v="0"/>
    <n v="0"/>
    <x v="1"/>
    <x v="0"/>
    <s v="Füller unter Thrun 2"/>
    <n v="3030"/>
  </r>
  <r>
    <x v="3"/>
    <x v="0"/>
    <m/>
    <x v="1136"/>
    <d v="2021-10-18T00:00:00"/>
    <x v="3"/>
    <n v="7000128833"/>
    <n v="0"/>
    <x v="3"/>
    <x v="3"/>
    <n v="0"/>
    <n v="0"/>
    <n v="0"/>
    <x v="1"/>
    <x v="0"/>
    <s v="Füller unter M1"/>
    <n v="3010"/>
  </r>
  <r>
    <x v="3"/>
    <x v="0"/>
    <m/>
    <x v="120"/>
    <d v="2021-10-18T00:00:00"/>
    <x v="3"/>
    <n v="7000128482"/>
    <n v="0"/>
    <x v="3"/>
    <x v="3"/>
    <n v="0"/>
    <n v="0"/>
    <n v="0"/>
    <x v="0"/>
    <x v="0"/>
    <s v="Große Schneidemaschine Lachnit"/>
    <n v="1100"/>
  </r>
  <r>
    <x v="3"/>
    <x v="0"/>
    <m/>
    <x v="121"/>
    <d v="2021-10-18T00:00:00"/>
    <x v="3"/>
    <n v="7000128466"/>
    <n v="0"/>
    <x v="3"/>
    <x v="3"/>
    <n v="0"/>
    <n v="0"/>
    <n v="0"/>
    <x v="0"/>
    <x v="0"/>
    <s v="Kleine Schneidemaschine Käseteiler"/>
    <n v="1200"/>
  </r>
  <r>
    <x v="3"/>
    <x v="0"/>
    <m/>
    <x v="122"/>
    <d v="2021-10-18T00:00:00"/>
    <x v="3"/>
    <n v="7000128800"/>
    <n v="0"/>
    <x v="3"/>
    <x v="3"/>
    <n v="0"/>
    <n v="0"/>
    <n v="0"/>
    <x v="2"/>
    <x v="0"/>
    <s v="Thrun 1"/>
    <n v="2020"/>
  </r>
  <r>
    <x v="3"/>
    <x v="0"/>
    <m/>
    <x v="123"/>
    <d v="2021-10-18T00:00:00"/>
    <x v="3"/>
    <n v="7000128789"/>
    <n v="0"/>
    <x v="3"/>
    <x v="3"/>
    <n v="0"/>
    <n v="0"/>
    <n v="0"/>
    <x v="2"/>
    <x v="0"/>
    <s v="Thrun 2"/>
    <n v="2030"/>
  </r>
  <r>
    <x v="3"/>
    <x v="0"/>
    <m/>
    <x v="125"/>
    <d v="2021-10-18T00:00:00"/>
    <x v="3"/>
    <n v="7000128828"/>
    <n v="0"/>
    <x v="3"/>
    <x v="3"/>
    <n v="0"/>
    <n v="0"/>
    <n v="0"/>
    <x v="2"/>
    <x v="0"/>
    <s v="Mischer 2"/>
    <n v="2050"/>
  </r>
  <r>
    <x v="3"/>
    <x v="0"/>
    <m/>
    <x v="128"/>
    <d v="2021-10-18T00:00:00"/>
    <x v="3"/>
    <n v="7000128818"/>
    <n v="0"/>
    <x v="3"/>
    <x v="3"/>
    <n v="0"/>
    <n v="0"/>
    <n v="0"/>
    <x v="1"/>
    <x v="0"/>
    <s v="Füller unter M2"/>
    <n v="3020"/>
  </r>
  <r>
    <x v="3"/>
    <x v="0"/>
    <m/>
    <x v="129"/>
    <d v="2021-10-18T00:00:00"/>
    <x v="3"/>
    <n v="7000128776"/>
    <n v="0"/>
    <x v="3"/>
    <x v="3"/>
    <n v="0"/>
    <n v="0"/>
    <n v="0"/>
    <x v="1"/>
    <x v="0"/>
    <s v="Füller unter Thrun 2"/>
    <n v="3030"/>
  </r>
  <r>
    <x v="3"/>
    <x v="0"/>
    <m/>
    <x v="450"/>
    <d v="2021-10-18T00:00:00"/>
    <x v="3"/>
    <n v="7000128705"/>
    <n v="0"/>
    <x v="3"/>
    <x v="3"/>
    <n v="0"/>
    <n v="0"/>
    <n v="0"/>
    <x v="1"/>
    <x v="0"/>
    <s v="Waldner"/>
    <n v="3110"/>
  </r>
  <r>
    <x v="3"/>
    <x v="0"/>
    <m/>
    <x v="132"/>
    <d v="2021-10-18T00:00:00"/>
    <x v="3"/>
    <n v="7000128555"/>
    <n v="0"/>
    <x v="3"/>
    <x v="3"/>
    <n v="0"/>
    <n v="0"/>
    <n v="0"/>
    <x v="8"/>
    <x v="5"/>
    <s v="Linie 20"/>
    <n v="5020"/>
  </r>
  <r>
    <x v="3"/>
    <x v="0"/>
    <m/>
    <x v="132"/>
    <d v="2021-10-18T00:00:00"/>
    <x v="3"/>
    <n v="7000128556"/>
    <n v="0"/>
    <x v="3"/>
    <x v="3"/>
    <n v="0"/>
    <n v="0"/>
    <n v="0"/>
    <x v="8"/>
    <x v="5"/>
    <s v="Linie 20"/>
    <n v="5020"/>
  </r>
  <r>
    <x v="3"/>
    <x v="0"/>
    <m/>
    <x v="133"/>
    <d v="2021-10-18T00:00:00"/>
    <x v="3"/>
    <n v="7000128128"/>
    <n v="0"/>
    <x v="3"/>
    <x v="3"/>
    <n v="0"/>
    <n v="0"/>
    <n v="0"/>
    <x v="8"/>
    <x v="5"/>
    <s v="Linie 21"/>
    <n v="5021"/>
  </r>
  <r>
    <x v="3"/>
    <x v="0"/>
    <m/>
    <x v="133"/>
    <d v="2021-10-18T00:00:00"/>
    <x v="3"/>
    <n v="7000128699"/>
    <n v="0"/>
    <x v="3"/>
    <x v="3"/>
    <n v="0"/>
    <n v="0"/>
    <n v="0"/>
    <x v="8"/>
    <x v="5"/>
    <s v="Linie 21"/>
    <n v="5021"/>
  </r>
  <r>
    <x v="3"/>
    <x v="0"/>
    <m/>
    <x v="133"/>
    <d v="2021-10-18T00:00:00"/>
    <x v="3"/>
    <n v="7000128700"/>
    <n v="0"/>
    <x v="3"/>
    <x v="3"/>
    <n v="0"/>
    <n v="0"/>
    <n v="0"/>
    <x v="8"/>
    <x v="5"/>
    <s v="Linie 21"/>
    <n v="5021"/>
  </r>
  <r>
    <x v="3"/>
    <x v="0"/>
    <m/>
    <x v="135"/>
    <d v="2021-10-18T00:00:00"/>
    <x v="3"/>
    <n v="7000128752"/>
    <n v="0.01"/>
    <x v="1"/>
    <x v="1"/>
    <n v="0"/>
    <n v="0"/>
    <n v="0"/>
    <x v="8"/>
    <x v="5"/>
    <s v="Linie 23"/>
    <n v="5023"/>
  </r>
  <r>
    <x v="3"/>
    <x v="0"/>
    <m/>
    <x v="451"/>
    <d v="2021-10-18T00:00:00"/>
    <x v="3"/>
    <n v="7000128801"/>
    <n v="0"/>
    <x v="3"/>
    <x v="3"/>
    <n v="0"/>
    <n v="0"/>
    <n v="0"/>
    <x v="2"/>
    <x v="0"/>
    <s v="Thrun 1"/>
    <n v="2020"/>
  </r>
  <r>
    <x v="3"/>
    <x v="0"/>
    <m/>
    <x v="1083"/>
    <d v="2021-10-18T00:00:00"/>
    <x v="3"/>
    <n v="7000128810"/>
    <n v="0"/>
    <x v="3"/>
    <x v="3"/>
    <n v="0"/>
    <n v="0"/>
    <n v="0"/>
    <x v="2"/>
    <x v="0"/>
    <s v="Stephan UMSK 130"/>
    <n v="2100"/>
  </r>
  <r>
    <x v="3"/>
    <x v="0"/>
    <m/>
    <x v="1084"/>
    <d v="2021-10-18T00:00:00"/>
    <x v="3"/>
    <n v="7000128805"/>
    <n v="0"/>
    <x v="3"/>
    <x v="3"/>
    <n v="0"/>
    <n v="0"/>
    <n v="0"/>
    <x v="2"/>
    <x v="0"/>
    <s v="Füller unter UMSK 130"/>
    <n v="3100"/>
  </r>
  <r>
    <x v="3"/>
    <x v="0"/>
    <m/>
    <x v="452"/>
    <d v="2021-10-18T00:00:00"/>
    <x v="3"/>
    <n v="7000128706"/>
    <n v="0"/>
    <x v="3"/>
    <x v="3"/>
    <n v="0"/>
    <n v="0"/>
    <n v="0"/>
    <x v="1"/>
    <x v="0"/>
    <s v="Waldner"/>
    <n v="3110"/>
  </r>
  <r>
    <x v="3"/>
    <x v="0"/>
    <m/>
    <x v="454"/>
    <d v="2021-10-18T00:00:00"/>
    <x v="3"/>
    <n v="7000128204"/>
    <n v="0"/>
    <x v="3"/>
    <x v="3"/>
    <n v="0"/>
    <n v="0"/>
    <n v="0"/>
    <x v="8"/>
    <x v="5"/>
    <s v="Linie 23"/>
    <n v="5023"/>
  </r>
  <r>
    <x v="3"/>
    <x v="0"/>
    <n v="23500036"/>
    <x v="138"/>
    <d v="2021-10-19T00:00:00"/>
    <x v="3"/>
    <n v="7000128478"/>
    <n v="4272"/>
    <x v="0"/>
    <x v="0"/>
    <n v="4272"/>
    <n v="3.3168000000000002"/>
    <n v="14169.3696"/>
    <x v="0"/>
    <x v="0"/>
    <s v="Kleine Schneidemaschine Käseteiler"/>
    <n v="1200"/>
  </r>
  <r>
    <x v="3"/>
    <x v="0"/>
    <n v="23500091"/>
    <x v="140"/>
    <d v="2021-10-19T00:00:00"/>
    <x v="3"/>
    <n v="7000129324"/>
    <n v="1220"/>
    <x v="0"/>
    <x v="0"/>
    <n v="1220"/>
    <n v="3.9117999999999999"/>
    <n v="4772.3959999999997"/>
    <x v="0"/>
    <x v="0"/>
    <s v="Große Schneidemaschine Lachnit"/>
    <n v="1100"/>
  </r>
  <r>
    <x v="3"/>
    <x v="0"/>
    <n v="23500112"/>
    <x v="1065"/>
    <d v="2021-10-19T00:00:00"/>
    <x v="3"/>
    <n v="7000129397"/>
    <n v="200"/>
    <x v="0"/>
    <x v="0"/>
    <n v="200"/>
    <n v="5.7866999999999997"/>
    <n v="1157.3399999999999"/>
    <x v="0"/>
    <x v="0"/>
    <s v="Schmelze Zutatenvorb."/>
    <n v="1400"/>
  </r>
  <r>
    <x v="3"/>
    <x v="0"/>
    <n v="23500273"/>
    <x v="457"/>
    <d v="2021-10-19T00:00:00"/>
    <x v="3"/>
    <n v="7000128480"/>
    <n v="2229"/>
    <x v="0"/>
    <x v="0"/>
    <n v="2229"/>
    <n v="3.0524"/>
    <n v="6803.7996000000003"/>
    <x v="0"/>
    <x v="0"/>
    <s v="Kleine Schneidemaschine Käseteiler"/>
    <n v="1200"/>
  </r>
  <r>
    <x v="3"/>
    <x v="0"/>
    <n v="23500286"/>
    <x v="142"/>
    <d v="2021-10-19T00:00:00"/>
    <x v="3"/>
    <n v="7000128980"/>
    <n v="490"/>
    <x v="0"/>
    <x v="0"/>
    <n v="490"/>
    <n v="4.2755000000000001"/>
    <n v="2094.9949999999999"/>
    <x v="0"/>
    <x v="0"/>
    <s v="Wolf Zutatenvorbereitung"/>
    <n v="1430"/>
  </r>
  <r>
    <x v="3"/>
    <x v="0"/>
    <n v="23500357"/>
    <x v="1085"/>
    <d v="2021-10-19T00:00:00"/>
    <x v="3"/>
    <n v="7000129329"/>
    <n v="113"/>
    <x v="0"/>
    <x v="0"/>
    <n v="113"/>
    <n v="1.1600999999999999"/>
    <n v="131.09129999999999"/>
    <x v="0"/>
    <x v="0"/>
    <s v="Schälen"/>
    <n v="5903"/>
  </r>
  <r>
    <x v="3"/>
    <x v="0"/>
    <n v="23500362"/>
    <x v="8"/>
    <d v="2021-10-19T00:00:00"/>
    <x v="3"/>
    <n v="7000129330"/>
    <n v="127"/>
    <x v="0"/>
    <x v="0"/>
    <n v="127"/>
    <n v="1.1600999999999999"/>
    <n v="147.33269999999999"/>
    <x v="0"/>
    <x v="0"/>
    <s v="Schälen"/>
    <n v="5903"/>
  </r>
  <r>
    <x v="3"/>
    <x v="0"/>
    <n v="23500369"/>
    <x v="146"/>
    <d v="2021-10-19T00:00:00"/>
    <x v="3"/>
    <n v="7000129333"/>
    <n v="7"/>
    <x v="0"/>
    <x v="0"/>
    <n v="7"/>
    <n v="1.1600999999999999"/>
    <n v="8.1206999999999994"/>
    <x v="0"/>
    <x v="0"/>
    <s v="Schälen"/>
    <n v="5903"/>
  </r>
  <r>
    <x v="3"/>
    <x v="0"/>
    <n v="23500501"/>
    <x v="10"/>
    <d v="2021-10-19T00:00:00"/>
    <x v="3"/>
    <n v="7000128481"/>
    <n v="3765.5"/>
    <x v="0"/>
    <x v="0"/>
    <n v="3765.5"/>
    <n v="2.8264"/>
    <n v="10642.8092"/>
    <x v="0"/>
    <x v="0"/>
    <s v="Kleine Schneidemaschine Käseteiler"/>
    <n v="1200"/>
  </r>
  <r>
    <x v="3"/>
    <x v="0"/>
    <n v="23500551"/>
    <x v="11"/>
    <d v="2021-10-19T00:00:00"/>
    <x v="3"/>
    <n v="7000128596"/>
    <n v="595"/>
    <x v="0"/>
    <x v="0"/>
    <n v="595"/>
    <n v="5.1581000000000001"/>
    <n v="3069.0695000000001"/>
    <x v="0"/>
    <x v="0"/>
    <s v="Große Schneidemaschine Lachnit"/>
    <n v="1100"/>
  </r>
  <r>
    <x v="3"/>
    <x v="0"/>
    <n v="24000493"/>
    <x v="149"/>
    <d v="2021-10-19T00:00:00"/>
    <x v="3"/>
    <n v="7000128822"/>
    <n v="2950"/>
    <x v="0"/>
    <x v="1"/>
    <n v="2950"/>
    <n v="0"/>
    <n v="0"/>
    <x v="1"/>
    <x v="0"/>
    <s v="Füller unter M2"/>
    <n v="3020"/>
  </r>
  <r>
    <x v="3"/>
    <x v="0"/>
    <n v="24000561"/>
    <x v="1066"/>
    <d v="2021-10-19T00:00:00"/>
    <x v="3"/>
    <n v="7000129389"/>
    <n v="97"/>
    <x v="0"/>
    <x v="0"/>
    <n v="97"/>
    <n v="0"/>
    <n v="0"/>
    <x v="0"/>
    <x v="0"/>
    <s v="Autoklav"/>
    <n v="1440"/>
  </r>
  <r>
    <x v="3"/>
    <x v="0"/>
    <n v="31000169"/>
    <x v="158"/>
    <d v="2021-10-19T00:00:00"/>
    <x v="3"/>
    <n v="7000128772"/>
    <n v="2284"/>
    <x v="1"/>
    <x v="1"/>
    <n v="4408.12"/>
    <n v="5.9943999999999997"/>
    <n v="13691.2096"/>
    <x v="1"/>
    <x v="0"/>
    <s v="Füller unter Thrun 2"/>
    <n v="3030"/>
  </r>
  <r>
    <x v="3"/>
    <x v="0"/>
    <n v="31000239"/>
    <x v="1124"/>
    <d v="2021-10-19T00:00:00"/>
    <x v="3"/>
    <n v="7000128829"/>
    <n v="1218"/>
    <x v="1"/>
    <x v="1"/>
    <n v="12180"/>
    <n v="23.7883"/>
    <n v="28974.149399999998"/>
    <x v="1"/>
    <x v="0"/>
    <s v="Füller unter M1"/>
    <n v="3010"/>
  </r>
  <r>
    <x v="3"/>
    <x v="0"/>
    <n v="31900001"/>
    <x v="159"/>
    <d v="2021-10-19T00:00:00"/>
    <x v="3"/>
    <n v="7000128802"/>
    <n v="307"/>
    <x v="1"/>
    <x v="1"/>
    <n v="2210.4"/>
    <n v="16.223700000000001"/>
    <n v="4980.6759000000002"/>
    <x v="2"/>
    <x v="0"/>
    <s v="Füller unter UMSK 130"/>
    <n v="3100"/>
  </r>
  <r>
    <x v="3"/>
    <x v="0"/>
    <n v="32000053"/>
    <x v="470"/>
    <d v="2021-10-19T00:00:00"/>
    <x v="3"/>
    <n v="7000128823"/>
    <n v="412"/>
    <x v="1"/>
    <x v="1"/>
    <n v="2513.1999999999998"/>
    <n v="17.167400000000001"/>
    <n v="7072.9687999999996"/>
    <x v="1"/>
    <x v="0"/>
    <s v="Füller unter M2"/>
    <n v="3020"/>
  </r>
  <r>
    <x v="3"/>
    <x v="0"/>
    <n v="35000179"/>
    <x v="167"/>
    <d v="2021-10-19T00:00:00"/>
    <x v="3"/>
    <n v="7000128956"/>
    <n v="2400"/>
    <x v="0"/>
    <x v="0"/>
    <n v="2400"/>
    <n v="2.8184999999999998"/>
    <n v="6764.4"/>
    <x v="2"/>
    <x v="0"/>
    <s v="Mischer 2"/>
    <n v="2050"/>
  </r>
  <r>
    <x v="3"/>
    <x v="0"/>
    <n v="35000179"/>
    <x v="167"/>
    <d v="2021-10-19T00:00:00"/>
    <x v="3"/>
    <n v="7000128956"/>
    <n v="2400"/>
    <x v="0"/>
    <x v="0"/>
    <n v="2400"/>
    <n v="2.8184999999999998"/>
    <n v="6764.4"/>
    <x v="2"/>
    <x v="0"/>
    <s v="Wolf M2"/>
    <n v="2080"/>
  </r>
  <r>
    <x v="3"/>
    <x v="0"/>
    <n v="35000209"/>
    <x v="169"/>
    <d v="2021-10-19T00:00:00"/>
    <x v="3"/>
    <n v="7000128959"/>
    <n v="2700"/>
    <x v="0"/>
    <x v="0"/>
    <n v="2700"/>
    <n v="2.6202000000000001"/>
    <n v="7074.54"/>
    <x v="2"/>
    <x v="0"/>
    <s v="Mischer 2"/>
    <n v="2050"/>
  </r>
  <r>
    <x v="3"/>
    <x v="0"/>
    <n v="35000209"/>
    <x v="169"/>
    <d v="2021-10-19T00:00:00"/>
    <x v="3"/>
    <n v="7000128959"/>
    <n v="2700"/>
    <x v="0"/>
    <x v="0"/>
    <n v="2700"/>
    <n v="2.6202000000000001"/>
    <n v="7074.54"/>
    <x v="2"/>
    <x v="0"/>
    <s v="Wolf M2"/>
    <n v="2080"/>
  </r>
  <r>
    <x v="3"/>
    <x v="0"/>
    <n v="35000268"/>
    <x v="170"/>
    <d v="2021-10-19T00:00:00"/>
    <x v="3"/>
    <n v="7000128962"/>
    <n v="4000"/>
    <x v="0"/>
    <x v="0"/>
    <n v="4000"/>
    <n v="2.5105"/>
    <n v="10042"/>
    <x v="2"/>
    <x v="0"/>
    <s v="Thrun 2"/>
    <n v="2030"/>
  </r>
  <r>
    <x v="3"/>
    <x v="0"/>
    <n v="35000268"/>
    <x v="170"/>
    <d v="2021-10-19T00:00:00"/>
    <x v="3"/>
    <n v="7000128962"/>
    <n v="4000"/>
    <x v="0"/>
    <x v="0"/>
    <n v="4000"/>
    <n v="2.5105"/>
    <n v="10042"/>
    <x v="2"/>
    <x v="0"/>
    <s v="Wolf Th2"/>
    <n v="2090"/>
  </r>
  <r>
    <x v="3"/>
    <x v="0"/>
    <n v="35000361"/>
    <x v="1125"/>
    <d v="2021-10-19T00:00:00"/>
    <x v="3"/>
    <n v="7000128913"/>
    <n v="11400"/>
    <x v="0"/>
    <x v="0"/>
    <n v="11400"/>
    <n v="2.2675999999999998"/>
    <n v="25850.639999999999"/>
    <x v="2"/>
    <x v="0"/>
    <s v="Mischer 1"/>
    <n v="2040"/>
  </r>
  <r>
    <x v="3"/>
    <x v="0"/>
    <n v="35000361"/>
    <x v="1125"/>
    <d v="2021-10-19T00:00:00"/>
    <x v="3"/>
    <n v="7000128913"/>
    <n v="11400"/>
    <x v="0"/>
    <x v="0"/>
    <n v="11400"/>
    <n v="2.2675999999999998"/>
    <n v="25850.639999999999"/>
    <x v="2"/>
    <x v="0"/>
    <s v="Wolf M1"/>
    <n v="2070"/>
  </r>
  <r>
    <x v="3"/>
    <x v="0"/>
    <n v="35900002"/>
    <x v="173"/>
    <d v="2021-10-19T00:00:00"/>
    <x v="3"/>
    <n v="7000128807"/>
    <n v="2560"/>
    <x v="0"/>
    <x v="0"/>
    <n v="2560"/>
    <n v="2.0203000000000002"/>
    <n v="5171.9679999999998"/>
    <x v="2"/>
    <x v="0"/>
    <s v="Stephan UMSK 130"/>
    <n v="2100"/>
  </r>
  <r>
    <x v="3"/>
    <x v="0"/>
    <n v="40000059"/>
    <x v="174"/>
    <d v="2021-10-19T00:00:00"/>
    <x v="3"/>
    <n v="7000128251"/>
    <n v="3476"/>
    <x v="1"/>
    <x v="1"/>
    <n v="347.6"/>
    <n v="0.63070000000000004"/>
    <n v="2192.3132000000001"/>
    <x v="1"/>
    <x v="0"/>
    <s v="Strudellinie"/>
    <n v="5160"/>
  </r>
  <r>
    <x v="3"/>
    <x v="0"/>
    <n v="40000089"/>
    <x v="177"/>
    <d v="2021-10-19T00:00:00"/>
    <x v="3"/>
    <n v="7000128252"/>
    <n v="3950"/>
    <x v="1"/>
    <x v="1"/>
    <n v="395"/>
    <n v="0.57769999999999999"/>
    <n v="2281.915"/>
    <x v="1"/>
    <x v="0"/>
    <s v="Strudellinie"/>
    <n v="5160"/>
  </r>
  <r>
    <x v="3"/>
    <x v="0"/>
    <n v="47000198"/>
    <x v="475"/>
    <d v="2021-10-19T00:00:00"/>
    <x v="3"/>
    <n v="7000128775"/>
    <n v="240"/>
    <x v="1"/>
    <x v="1"/>
    <n v="480"/>
    <n v="5.9173999999999998"/>
    <n v="1420.1759999999999"/>
    <x v="1"/>
    <x v="0"/>
    <s v="Füller unter Thrun 2"/>
    <n v="3030"/>
  </r>
  <r>
    <x v="3"/>
    <x v="0"/>
    <n v="47000594"/>
    <x v="178"/>
    <d v="2021-10-19T00:00:00"/>
    <x v="3"/>
    <n v="7000127250"/>
    <n v="7591"/>
    <x v="1"/>
    <x v="1"/>
    <n v="1138.6500000000001"/>
    <n v="0.69720000000000004"/>
    <n v="5292.4452000000001"/>
    <x v="4"/>
    <x v="1"/>
    <s v="Linie 34"/>
    <n v="5034"/>
  </r>
  <r>
    <x v="3"/>
    <x v="0"/>
    <n v="47000652"/>
    <x v="38"/>
    <d v="2021-10-19T00:00:00"/>
    <x v="3"/>
    <n v="7000126245"/>
    <n v="11952"/>
    <x v="1"/>
    <x v="1"/>
    <n v="1792.8"/>
    <n v="0.64229999999999998"/>
    <n v="7676.7695999999996"/>
    <x v="3"/>
    <x v="1"/>
    <s v="Linie 11"/>
    <n v="5011"/>
  </r>
  <r>
    <x v="3"/>
    <x v="0"/>
    <n v="47000849"/>
    <x v="39"/>
    <d v="2021-10-19T00:00:00"/>
    <x v="3"/>
    <n v="7000128239"/>
    <n v="2213"/>
    <x v="1"/>
    <x v="1"/>
    <n v="4780.08"/>
    <n v="9.3513000000000002"/>
    <n v="20694.426899999999"/>
    <x v="4"/>
    <x v="1"/>
    <s v="Linie 3"/>
    <n v="5003"/>
  </r>
  <r>
    <x v="3"/>
    <x v="0"/>
    <n v="47000902"/>
    <x v="183"/>
    <d v="2021-10-19T00:00:00"/>
    <x v="3"/>
    <n v="7000127231"/>
    <n v="8592"/>
    <x v="1"/>
    <x v="1"/>
    <n v="2148"/>
    <n v="1.0782"/>
    <n v="9263.8943999999992"/>
    <x v="3"/>
    <x v="1"/>
    <s v="Linie 16"/>
    <n v="5016"/>
  </r>
  <r>
    <x v="3"/>
    <x v="0"/>
    <n v="47000992"/>
    <x v="184"/>
    <d v="2021-10-19T00:00:00"/>
    <x v="3"/>
    <n v="7000127255"/>
    <n v="5454"/>
    <x v="1"/>
    <x v="1"/>
    <n v="818.1"/>
    <n v="0.73329999999999995"/>
    <n v="3999.4182000000001"/>
    <x v="4"/>
    <x v="1"/>
    <s v="Linie 34"/>
    <n v="5034"/>
  </r>
  <r>
    <x v="3"/>
    <x v="0"/>
    <n v="47000993"/>
    <x v="185"/>
    <d v="2021-10-19T00:00:00"/>
    <x v="3"/>
    <n v="7000127256"/>
    <n v="4616"/>
    <x v="1"/>
    <x v="1"/>
    <n v="692.4"/>
    <n v="0.70050000000000001"/>
    <n v="3233.5079999999998"/>
    <x v="4"/>
    <x v="1"/>
    <s v="Linie 34"/>
    <n v="5034"/>
  </r>
  <r>
    <x v="3"/>
    <x v="0"/>
    <n v="47000997"/>
    <x v="41"/>
    <d v="2021-10-19T00:00:00"/>
    <x v="3"/>
    <n v="7000126246"/>
    <n v="10526"/>
    <x v="1"/>
    <x v="1"/>
    <n v="1578.9"/>
    <n v="0.67949999999999999"/>
    <n v="7152.4170000000004"/>
    <x v="3"/>
    <x v="1"/>
    <s v="Linie 11"/>
    <n v="5011"/>
  </r>
  <r>
    <x v="3"/>
    <x v="0"/>
    <n v="47000998"/>
    <x v="187"/>
    <d v="2021-10-19T00:00:00"/>
    <x v="3"/>
    <n v="7000126247"/>
    <n v="5274"/>
    <x v="1"/>
    <x v="1"/>
    <n v="791.1"/>
    <n v="0.64959999999999996"/>
    <n v="3425.9904000000001"/>
    <x v="3"/>
    <x v="1"/>
    <s v="Linie 11"/>
    <n v="5011"/>
  </r>
  <r>
    <x v="3"/>
    <x v="0"/>
    <n v="47001000"/>
    <x v="333"/>
    <d v="2021-10-19T00:00:00"/>
    <x v="3"/>
    <n v="7000127260"/>
    <n v="3489"/>
    <x v="1"/>
    <x v="1"/>
    <n v="523.35"/>
    <n v="0.68089999999999995"/>
    <n v="2375.6601000000001"/>
    <x v="4"/>
    <x v="1"/>
    <s v="Linie 34"/>
    <n v="5034"/>
  </r>
  <r>
    <x v="3"/>
    <x v="0"/>
    <n v="47001002"/>
    <x v="335"/>
    <d v="2021-10-19T00:00:00"/>
    <x v="3"/>
    <n v="7000127262"/>
    <n v="1323"/>
    <x v="1"/>
    <x v="1"/>
    <n v="198.45"/>
    <n v="0.67869999999999997"/>
    <n v="897.92010000000005"/>
    <x v="4"/>
    <x v="1"/>
    <s v="Linie 34"/>
    <n v="5034"/>
  </r>
  <r>
    <x v="3"/>
    <x v="0"/>
    <n v="47001006"/>
    <x v="813"/>
    <d v="2021-10-19T00:00:00"/>
    <x v="3"/>
    <n v="7000127264"/>
    <n v="579"/>
    <x v="1"/>
    <x v="1"/>
    <n v="86.85"/>
    <n v="0.70720000000000005"/>
    <n v="409.46879999999999"/>
    <x v="4"/>
    <x v="1"/>
    <s v="Linie 34"/>
    <n v="5034"/>
  </r>
  <r>
    <x v="3"/>
    <x v="0"/>
    <n v="47001008"/>
    <x v="815"/>
    <d v="2021-10-19T00:00:00"/>
    <x v="3"/>
    <n v="7000128977"/>
    <n v="508"/>
    <x v="1"/>
    <x v="1"/>
    <n v="76.2"/>
    <n v="0.67849999999999999"/>
    <n v="344.678"/>
    <x v="4"/>
    <x v="1"/>
    <s v="Linie 34"/>
    <n v="5034"/>
  </r>
  <r>
    <x v="3"/>
    <x v="0"/>
    <n v="47001009"/>
    <x v="336"/>
    <d v="2021-10-19T00:00:00"/>
    <x v="3"/>
    <n v="7000127265"/>
    <n v="4067"/>
    <x v="1"/>
    <x v="1"/>
    <n v="610.04999999999995"/>
    <n v="0.69679999999999997"/>
    <n v="2833.8856000000001"/>
    <x v="4"/>
    <x v="1"/>
    <s v="Linie 34"/>
    <n v="5034"/>
  </r>
  <r>
    <x v="3"/>
    <x v="0"/>
    <n v="47001035"/>
    <x v="546"/>
    <d v="2021-10-19T00:00:00"/>
    <x v="3"/>
    <n v="7000127233"/>
    <n v="19144"/>
    <x v="1"/>
    <x v="1"/>
    <n v="4786"/>
    <n v="1.0820000000000001"/>
    <n v="20713.808000000001"/>
    <x v="3"/>
    <x v="1"/>
    <s v="Linie 16"/>
    <n v="5016"/>
  </r>
  <r>
    <x v="3"/>
    <x v="0"/>
    <n v="47001036"/>
    <x v="339"/>
    <d v="2021-10-19T00:00:00"/>
    <x v="3"/>
    <n v="7000127234"/>
    <n v="5312"/>
    <x v="1"/>
    <x v="1"/>
    <n v="1328"/>
    <n v="1.0031000000000001"/>
    <n v="5328.4672"/>
    <x v="3"/>
    <x v="1"/>
    <s v="Linie 16"/>
    <n v="5016"/>
  </r>
  <r>
    <x v="3"/>
    <x v="0"/>
    <n v="48000045"/>
    <x v="189"/>
    <d v="2021-10-19T00:00:00"/>
    <x v="3"/>
    <n v="7000127875"/>
    <n v="5754"/>
    <x v="1"/>
    <x v="1"/>
    <n v="2301.6"/>
    <n v="1.4185000000000001"/>
    <n v="8162.049"/>
    <x v="5"/>
    <x v="2"/>
    <s v="Linie 31"/>
    <n v="5031"/>
  </r>
  <r>
    <x v="3"/>
    <x v="0"/>
    <n v="48000060"/>
    <x v="191"/>
    <d v="2021-10-19T00:00:00"/>
    <x v="3"/>
    <n v="7000127783"/>
    <n v="1536"/>
    <x v="1"/>
    <x v="1"/>
    <n v="337.92"/>
    <n v="1.0593999999999999"/>
    <n v="1627.2384"/>
    <x v="4"/>
    <x v="1"/>
    <s v="Linie 2"/>
    <n v="5002"/>
  </r>
  <r>
    <x v="3"/>
    <x v="0"/>
    <n v="48000061"/>
    <x v="192"/>
    <d v="2021-10-19T00:00:00"/>
    <x v="3"/>
    <n v="7000127784"/>
    <n v="1536"/>
    <x v="1"/>
    <x v="1"/>
    <n v="337.92"/>
    <n v="0.90749999999999997"/>
    <n v="1393.92"/>
    <x v="4"/>
    <x v="1"/>
    <s v="Linie 2"/>
    <n v="5002"/>
  </r>
  <r>
    <x v="3"/>
    <x v="0"/>
    <n v="48000063"/>
    <x v="193"/>
    <d v="2021-10-19T00:00:00"/>
    <x v="3"/>
    <n v="7000127785"/>
    <n v="5376"/>
    <x v="1"/>
    <x v="1"/>
    <n v="1182.72"/>
    <n v="1.0587"/>
    <n v="5691.5712000000003"/>
    <x v="4"/>
    <x v="1"/>
    <s v="Linie 2"/>
    <n v="5002"/>
  </r>
  <r>
    <x v="3"/>
    <x v="0"/>
    <n v="48000064"/>
    <x v="44"/>
    <d v="2021-10-19T00:00:00"/>
    <x v="3"/>
    <n v="7000127786"/>
    <n v="5504"/>
    <x v="1"/>
    <x v="1"/>
    <n v="1210.8800000000001"/>
    <n v="0.89370000000000005"/>
    <n v="4918.9247999999998"/>
    <x v="4"/>
    <x v="1"/>
    <s v="Linie 2"/>
    <n v="5002"/>
  </r>
  <r>
    <x v="3"/>
    <x v="0"/>
    <n v="48000210"/>
    <x v="342"/>
    <d v="2021-10-19T00:00:00"/>
    <x v="3"/>
    <n v="7000127914"/>
    <n v="7776"/>
    <x v="1"/>
    <x v="1"/>
    <n v="1555.2"/>
    <n v="0.87060000000000004"/>
    <n v="6769.7856000000002"/>
    <x v="3"/>
    <x v="1"/>
    <s v="Linie 1"/>
    <n v="5001"/>
  </r>
  <r>
    <x v="3"/>
    <x v="0"/>
    <n v="48000477"/>
    <x v="196"/>
    <d v="2021-10-19T00:00:00"/>
    <x v="3"/>
    <n v="7000128742"/>
    <n v="0"/>
    <x v="1"/>
    <x v="1"/>
    <n v="0"/>
    <n v="1.3845000000000001"/>
    <n v="0"/>
    <x v="5"/>
    <x v="2"/>
    <s v="Linie 31"/>
    <n v="5031"/>
  </r>
  <r>
    <x v="3"/>
    <x v="0"/>
    <n v="48000477"/>
    <x v="196"/>
    <d v="2021-10-19T00:00:00"/>
    <x v="3"/>
    <n v="7000129386"/>
    <n v="20748"/>
    <x v="1"/>
    <x v="1"/>
    <n v="8299.2000000000007"/>
    <n v="1.3845000000000001"/>
    <n v="28725.606"/>
    <x v="5"/>
    <x v="2"/>
    <s v="Linie 31"/>
    <n v="5031"/>
  </r>
  <r>
    <x v="3"/>
    <x v="0"/>
    <n v="48000478"/>
    <x v="779"/>
    <d v="2021-10-19T00:00:00"/>
    <x v="3"/>
    <n v="7000127920"/>
    <n v="7560"/>
    <x v="1"/>
    <x v="1"/>
    <n v="3024"/>
    <n v="1.3624000000000001"/>
    <n v="10299.744000000001"/>
    <x v="5"/>
    <x v="2"/>
    <s v="Linie 31"/>
    <n v="5031"/>
  </r>
  <r>
    <x v="3"/>
    <x v="0"/>
    <n v="48000479"/>
    <x v="780"/>
    <d v="2021-10-19T00:00:00"/>
    <x v="3"/>
    <n v="7000127886"/>
    <n v="9282"/>
    <x v="1"/>
    <x v="1"/>
    <n v="3712.8"/>
    <n v="1.4001999999999999"/>
    <n v="12996.6564"/>
    <x v="5"/>
    <x v="2"/>
    <s v="Linie 31"/>
    <n v="5031"/>
  </r>
  <r>
    <x v="3"/>
    <x v="0"/>
    <n v="48000952"/>
    <x v="739"/>
    <d v="2021-10-19T00:00:00"/>
    <x v="3"/>
    <n v="7000127348"/>
    <n v="9841"/>
    <x v="1"/>
    <x v="1"/>
    <n v="1968.2"/>
    <n v="1.1088"/>
    <n v="10911.700800000001"/>
    <x v="4"/>
    <x v="1"/>
    <s v="Linie 15"/>
    <n v="5015"/>
  </r>
  <r>
    <x v="3"/>
    <x v="0"/>
    <n v="48001055"/>
    <x v="624"/>
    <d v="2021-10-19T00:00:00"/>
    <x v="3"/>
    <n v="7000127352"/>
    <n v="7001"/>
    <x v="1"/>
    <x v="1"/>
    <n v="1400.2"/>
    <n v="1.093"/>
    <n v="7652.0929999999998"/>
    <x v="4"/>
    <x v="1"/>
    <s v="Linie 15"/>
    <n v="5015"/>
  </r>
  <r>
    <x v="3"/>
    <x v="0"/>
    <n v="48001056"/>
    <x v="943"/>
    <d v="2021-10-19T00:00:00"/>
    <x v="3"/>
    <n v="7000127353"/>
    <n v="7038"/>
    <x v="1"/>
    <x v="1"/>
    <n v="1407.6"/>
    <n v="1.1186"/>
    <n v="7872.7067999999999"/>
    <x v="4"/>
    <x v="1"/>
    <s v="Linie 15"/>
    <n v="5015"/>
  </r>
  <r>
    <x v="3"/>
    <x v="0"/>
    <n v="48001146"/>
    <x v="48"/>
    <d v="2021-10-19T00:00:00"/>
    <x v="3"/>
    <n v="7000127889"/>
    <n v="19882"/>
    <x v="1"/>
    <x v="1"/>
    <n v="7952.8"/>
    <n v="1.3531"/>
    <n v="26902.334200000001"/>
    <x v="5"/>
    <x v="2"/>
    <s v="Linie 31"/>
    <n v="5031"/>
  </r>
  <r>
    <x v="3"/>
    <x v="0"/>
    <n v="49500048"/>
    <x v="744"/>
    <d v="2021-10-19T00:00:00"/>
    <x v="3"/>
    <n v="7000129331"/>
    <n v="90"/>
    <x v="0"/>
    <x v="0"/>
    <n v="90"/>
    <n v="1.764"/>
    <n v="158.76"/>
    <x v="0"/>
    <x v="0"/>
    <s v="Vacumierung"/>
    <n v="5902"/>
  </r>
  <r>
    <x v="3"/>
    <x v="0"/>
    <n v="49500062"/>
    <x v="345"/>
    <d v="2021-10-19T00:00:00"/>
    <x v="3"/>
    <n v="7000129302"/>
    <n v="239"/>
    <x v="0"/>
    <x v="0"/>
    <n v="239"/>
    <n v="0.51400000000000001"/>
    <n v="122.846"/>
    <x v="0"/>
    <x v="0"/>
    <s v="Vacumierung"/>
    <n v="5902"/>
  </r>
  <r>
    <x v="3"/>
    <x v="0"/>
    <n v="49500096"/>
    <x v="1134"/>
    <d v="2021-10-19T00:00:00"/>
    <x v="3"/>
    <n v="7000129408"/>
    <n v="265"/>
    <x v="0"/>
    <x v="0"/>
    <n v="265"/>
    <n v="2.0139999999999998"/>
    <n v="533.71"/>
    <x v="0"/>
    <x v="0"/>
    <s v="Vacumierung"/>
    <n v="5902"/>
  </r>
  <r>
    <x v="3"/>
    <x v="0"/>
    <n v="49500102"/>
    <x v="627"/>
    <d v="2021-10-19T00:00:00"/>
    <x v="3"/>
    <n v="7000129308"/>
    <n v="165"/>
    <x v="0"/>
    <x v="0"/>
    <n v="165"/>
    <n v="0.5"/>
    <n v="82.5"/>
    <x v="0"/>
    <x v="0"/>
    <s v="Vacumierung"/>
    <n v="5902"/>
  </r>
  <r>
    <x v="3"/>
    <x v="0"/>
    <n v="49500104"/>
    <x v="486"/>
    <d v="2021-10-19T00:00:00"/>
    <x v="3"/>
    <n v="7000129381"/>
    <n v="68"/>
    <x v="0"/>
    <x v="0"/>
    <n v="68"/>
    <n v="1.1740999999999999"/>
    <n v="79.838800000000006"/>
    <x v="0"/>
    <x v="0"/>
    <s v="Vacumierung"/>
    <n v="5902"/>
  </r>
  <r>
    <x v="3"/>
    <x v="0"/>
    <n v="49500118"/>
    <x v="50"/>
    <d v="2021-10-19T00:00:00"/>
    <x v="3"/>
    <n v="7000129382"/>
    <n v="7"/>
    <x v="0"/>
    <x v="0"/>
    <n v="7"/>
    <n v="1.1740999999999999"/>
    <n v="8.2187000000000001"/>
    <x v="0"/>
    <x v="0"/>
    <s v="Vacumierung"/>
    <n v="5902"/>
  </r>
  <r>
    <x v="3"/>
    <x v="0"/>
    <n v="49500121"/>
    <x v="51"/>
    <d v="2021-10-19T00:00:00"/>
    <x v="3"/>
    <n v="7000129383"/>
    <n v="214"/>
    <x v="0"/>
    <x v="0"/>
    <n v="214"/>
    <n v="1.1740999999999999"/>
    <n v="251.25739999999999"/>
    <x v="0"/>
    <x v="0"/>
    <s v="Vacumierung"/>
    <n v="5902"/>
  </r>
  <r>
    <x v="3"/>
    <x v="0"/>
    <n v="49500125"/>
    <x v="348"/>
    <d v="2021-10-19T00:00:00"/>
    <x v="3"/>
    <n v="7000129309"/>
    <n v="555"/>
    <x v="0"/>
    <x v="0"/>
    <n v="555"/>
    <n v="0.51400000000000001"/>
    <n v="285.27"/>
    <x v="0"/>
    <x v="0"/>
    <s v="Vacumierung"/>
    <n v="5902"/>
  </r>
  <r>
    <x v="3"/>
    <x v="0"/>
    <n v="49500126"/>
    <x v="52"/>
    <d v="2021-10-19T00:00:00"/>
    <x v="3"/>
    <n v="7000128991"/>
    <n v="240"/>
    <x v="0"/>
    <x v="0"/>
    <n v="240"/>
    <n v="0.51400000000000001"/>
    <n v="123.36"/>
    <x v="0"/>
    <x v="0"/>
    <s v="Vacumierung"/>
    <n v="5902"/>
  </r>
  <r>
    <x v="3"/>
    <x v="0"/>
    <n v="49500132"/>
    <x v="350"/>
    <d v="2021-10-19T00:00:00"/>
    <x v="3"/>
    <n v="7000129305"/>
    <n v="112"/>
    <x v="0"/>
    <x v="0"/>
    <n v="112"/>
    <n v="2.0139999999999998"/>
    <n v="225.56800000000001"/>
    <x v="0"/>
    <x v="0"/>
    <s v="Vacumierung"/>
    <n v="5902"/>
  </r>
  <r>
    <x v="3"/>
    <x v="0"/>
    <n v="49500148"/>
    <x v="1137"/>
    <d v="2021-10-19T00:00:00"/>
    <x v="3"/>
    <n v="7000129332"/>
    <n v="347"/>
    <x v="0"/>
    <x v="0"/>
    <n v="347"/>
    <n v="0.51400000000000001"/>
    <n v="178.358"/>
    <x v="0"/>
    <x v="0"/>
    <s v="Vacumierung"/>
    <n v="5902"/>
  </r>
  <r>
    <x v="3"/>
    <x v="0"/>
    <n v="49500221"/>
    <x v="353"/>
    <d v="2021-10-19T00:00:00"/>
    <x v="3"/>
    <n v="7000129338"/>
    <n v="2418"/>
    <x v="0"/>
    <x v="0"/>
    <n v="2418"/>
    <n v="1.41E-2"/>
    <n v="34.093800000000002"/>
    <x v="0"/>
    <x v="0"/>
    <s v="Vacumierung"/>
    <n v="5902"/>
  </r>
  <r>
    <x v="3"/>
    <x v="0"/>
    <n v="49900001"/>
    <x v="784"/>
    <d v="2021-10-19T00:00:00"/>
    <x v="3"/>
    <n v="7000128993"/>
    <n v="0"/>
    <x v="0"/>
    <x v="0"/>
    <n v="0"/>
    <n v="0.51400000000000001"/>
    <n v="0"/>
    <x v="0"/>
    <x v="0"/>
    <s v="Vacumierung"/>
    <n v="5902"/>
  </r>
  <r>
    <x v="3"/>
    <x v="0"/>
    <n v="49900002"/>
    <x v="496"/>
    <d v="2021-10-19T00:00:00"/>
    <x v="3"/>
    <n v="7000128994"/>
    <n v="460"/>
    <x v="0"/>
    <x v="0"/>
    <n v="460"/>
    <n v="0.51400000000000001"/>
    <n v="236.44"/>
    <x v="0"/>
    <x v="0"/>
    <s v="Vacumierung"/>
    <n v="5902"/>
  </r>
  <r>
    <x v="3"/>
    <x v="0"/>
    <n v="50000245"/>
    <x v="855"/>
    <d v="2021-10-19T00:00:00"/>
    <x v="3"/>
    <n v="7000129287"/>
    <n v="500"/>
    <x v="2"/>
    <x v="2"/>
    <n v="960"/>
    <n v="8.3202999999999996"/>
    <n v="4160.1499999999996"/>
    <x v="6"/>
    <x v="3"/>
    <s v="EVP Jermi bei Weissenhorn"/>
    <n v="6200"/>
  </r>
  <r>
    <x v="3"/>
    <x v="0"/>
    <n v="56000030"/>
    <x v="961"/>
    <d v="2021-10-19T00:00:00"/>
    <x v="3"/>
    <n v="7000128992"/>
    <n v="60"/>
    <x v="2"/>
    <x v="2"/>
    <n v="0"/>
    <n v="6.9513999999999996"/>
    <n v="417.084"/>
    <x v="7"/>
    <x v="4"/>
    <s v="Subunternehmer"/>
    <n v="9999"/>
  </r>
  <r>
    <x v="3"/>
    <x v="0"/>
    <n v="57000008"/>
    <x v="926"/>
    <d v="2021-10-19T00:00:00"/>
    <x v="3"/>
    <n v="7000129344"/>
    <n v="161"/>
    <x v="2"/>
    <x v="2"/>
    <n v="3220"/>
    <n v="55.877899999999997"/>
    <n v="8996.3418999999994"/>
    <x v="6"/>
    <x v="3"/>
    <s v="EVP L4 Beutel"/>
    <n v="6130"/>
  </r>
  <r>
    <x v="3"/>
    <x v="0"/>
    <n v="57000129"/>
    <x v="1027"/>
    <d v="2021-10-19T00:00:00"/>
    <x v="3"/>
    <n v="7000128684"/>
    <n v="44"/>
    <x v="2"/>
    <x v="2"/>
    <n v="176"/>
    <n v="18.484999999999999"/>
    <n v="813.34"/>
    <x v="3"/>
    <x v="1"/>
    <s v="Wurstverpackung"/>
    <n v="5330"/>
  </r>
  <r>
    <x v="3"/>
    <x v="0"/>
    <n v="57000139"/>
    <x v="557"/>
    <d v="2021-10-19T00:00:00"/>
    <x v="3"/>
    <n v="7000128721"/>
    <n v="80"/>
    <x v="2"/>
    <x v="2"/>
    <n v="160"/>
    <n v="7.5250000000000004"/>
    <n v="602"/>
    <x v="3"/>
    <x v="1"/>
    <s v="Wurstverpackung"/>
    <n v="5330"/>
  </r>
  <r>
    <x v="3"/>
    <x v="0"/>
    <n v="57000140"/>
    <x v="632"/>
    <d v="2021-10-19T00:00:00"/>
    <x v="3"/>
    <n v="7000127472"/>
    <n v="786"/>
    <x v="2"/>
    <x v="2"/>
    <n v="1572"/>
    <n v="7.5503"/>
    <n v="5934.5357999999997"/>
    <x v="3"/>
    <x v="1"/>
    <s v="Wurstverpackung"/>
    <n v="5330"/>
  </r>
  <r>
    <x v="3"/>
    <x v="0"/>
    <n v="57000141"/>
    <x v="362"/>
    <d v="2021-10-19T00:00:00"/>
    <x v="3"/>
    <n v="7000127286"/>
    <n v="768"/>
    <x v="2"/>
    <x v="2"/>
    <n v="1536"/>
    <n v="7.1058000000000003"/>
    <n v="5457.2543999999998"/>
    <x v="3"/>
    <x v="1"/>
    <s v="Wurstverpackung"/>
    <n v="5330"/>
  </r>
  <r>
    <x v="3"/>
    <x v="0"/>
    <n v="57000164"/>
    <x v="208"/>
    <d v="2021-10-19T00:00:00"/>
    <x v="3"/>
    <n v="7000128285"/>
    <n v="450"/>
    <x v="2"/>
    <x v="2"/>
    <n v="450"/>
    <n v="6.4859999999999998"/>
    <n v="2918.7"/>
    <x v="4"/>
    <x v="1"/>
    <s v="Linie 4"/>
    <n v="5004"/>
  </r>
  <r>
    <x v="3"/>
    <x v="0"/>
    <n v="57000171"/>
    <x v="899"/>
    <d v="2021-10-19T00:00:00"/>
    <x v="3"/>
    <n v="7000126657"/>
    <n v="101"/>
    <x v="2"/>
    <x v="2"/>
    <n v="202"/>
    <n v="14.370699999999999"/>
    <n v="1451.4407000000001"/>
    <x v="4"/>
    <x v="1"/>
    <s v="Linie 4"/>
    <n v="5004"/>
  </r>
  <r>
    <x v="3"/>
    <x v="0"/>
    <n v="57000174"/>
    <x v="558"/>
    <d v="2021-10-19T00:00:00"/>
    <x v="3"/>
    <n v="7000125831"/>
    <n v="391"/>
    <x v="2"/>
    <x v="2"/>
    <n v="782"/>
    <n v="7.9816000000000003"/>
    <n v="3120.8056000000001"/>
    <x v="3"/>
    <x v="1"/>
    <s v="Wurstverpackung"/>
    <n v="5330"/>
  </r>
  <r>
    <x v="3"/>
    <x v="0"/>
    <n v="57000175"/>
    <x v="1138"/>
    <d v="2021-10-19T00:00:00"/>
    <x v="3"/>
    <n v="7000128722"/>
    <n v="15"/>
    <x v="2"/>
    <x v="2"/>
    <n v="30"/>
    <n v="8.0068999999999999"/>
    <n v="120.1035"/>
    <x v="3"/>
    <x v="1"/>
    <s v="Wurstverpackung"/>
    <n v="5330"/>
  </r>
  <r>
    <x v="3"/>
    <x v="0"/>
    <n v="57000176"/>
    <x v="559"/>
    <d v="2021-10-19T00:00:00"/>
    <x v="3"/>
    <n v="7000128726"/>
    <n v="384"/>
    <x v="2"/>
    <x v="2"/>
    <n v="768"/>
    <n v="7.5667"/>
    <n v="2905.6127999999999"/>
    <x v="3"/>
    <x v="1"/>
    <s v="Wurstverpackung"/>
    <n v="5330"/>
  </r>
  <r>
    <x v="3"/>
    <x v="0"/>
    <n v="57000178"/>
    <x v="633"/>
    <d v="2021-10-19T00:00:00"/>
    <x v="3"/>
    <n v="7000128723"/>
    <n v="128"/>
    <x v="2"/>
    <x v="2"/>
    <n v="256"/>
    <n v="7.5796999999999999"/>
    <n v="970.20159999999998"/>
    <x v="3"/>
    <x v="1"/>
    <s v="Wurstverpackung"/>
    <n v="5330"/>
  </r>
  <r>
    <x v="3"/>
    <x v="0"/>
    <n v="57000327"/>
    <x v="79"/>
    <d v="2021-10-19T00:00:00"/>
    <x v="3"/>
    <n v="7000128655"/>
    <n v="227"/>
    <x v="2"/>
    <x v="2"/>
    <n v="272.39999999999998"/>
    <n v="5.63"/>
    <n v="1278.01"/>
    <x v="7"/>
    <x v="4"/>
    <s v="Subunternehmer"/>
    <n v="9999"/>
  </r>
  <r>
    <x v="3"/>
    <x v="0"/>
    <n v="57000384"/>
    <x v="499"/>
    <d v="2021-10-19T00:00:00"/>
    <x v="3"/>
    <n v="7000128320"/>
    <n v="478"/>
    <x v="2"/>
    <x v="2"/>
    <n v="1003.8"/>
    <n v="11.8094"/>
    <n v="5644.8932000000004"/>
    <x v="3"/>
    <x v="1"/>
    <s v="Linie 9"/>
    <n v="5009"/>
  </r>
  <r>
    <x v="3"/>
    <x v="0"/>
    <n v="57000423"/>
    <x v="211"/>
    <d v="2021-10-19T00:00:00"/>
    <x v="3"/>
    <n v="7000128333"/>
    <n v="672"/>
    <x v="2"/>
    <x v="2"/>
    <n v="1209.5999999999999"/>
    <n v="10.6493"/>
    <n v="7156.3296"/>
    <x v="3"/>
    <x v="1"/>
    <s v="Linie 9"/>
    <n v="5009"/>
  </r>
  <r>
    <x v="3"/>
    <x v="0"/>
    <n v="57000482"/>
    <x v="213"/>
    <d v="2021-10-19T00:00:00"/>
    <x v="3"/>
    <n v="7000128727"/>
    <n v="696"/>
    <x v="2"/>
    <x v="2"/>
    <n v="1578.528"/>
    <n v="12.87"/>
    <n v="8957.52"/>
    <x v="3"/>
    <x v="1"/>
    <s v="Wurstverpackung"/>
    <n v="5330"/>
  </r>
  <r>
    <x v="3"/>
    <x v="0"/>
    <n v="57000600"/>
    <x v="215"/>
    <d v="2021-10-19T00:00:00"/>
    <x v="3"/>
    <n v="7000129235"/>
    <n v="544"/>
    <x v="2"/>
    <x v="0"/>
    <n v="652.79999999999995"/>
    <n v="5.2927999999999997"/>
    <n v="3455.1398399999998"/>
    <x v="8"/>
    <x v="5"/>
    <s v="Linie 22"/>
    <n v="5022"/>
  </r>
  <r>
    <x v="3"/>
    <x v="0"/>
    <n v="57000601"/>
    <x v="366"/>
    <d v="2021-10-19T00:00:00"/>
    <x v="3"/>
    <n v="7000129236"/>
    <n v="238"/>
    <x v="2"/>
    <x v="0"/>
    <n v="285.60000000000002"/>
    <n v="4.5082000000000004"/>
    <n v="1287.5419199999999"/>
    <x v="8"/>
    <x v="5"/>
    <s v="Linie 22"/>
    <n v="5022"/>
  </r>
  <r>
    <x v="3"/>
    <x v="0"/>
    <n v="57000601"/>
    <x v="366"/>
    <d v="2021-10-19T00:00:00"/>
    <x v="3"/>
    <n v="7000129296"/>
    <n v="68"/>
    <x v="2"/>
    <x v="0"/>
    <n v="81.599999999999994"/>
    <n v="4.5082000000000004"/>
    <n v="367.86912000000001"/>
    <x v="8"/>
    <x v="5"/>
    <s v="Linie 22"/>
    <n v="5022"/>
  </r>
  <r>
    <x v="3"/>
    <x v="0"/>
    <n v="57000602"/>
    <x v="216"/>
    <d v="2021-10-19T00:00:00"/>
    <x v="3"/>
    <n v="7000129237"/>
    <n v="136"/>
    <x v="2"/>
    <x v="0"/>
    <n v="163.19999999999999"/>
    <n v="5.2880000000000003"/>
    <n v="863.00160000000005"/>
    <x v="8"/>
    <x v="5"/>
    <s v="Linie 22"/>
    <n v="5022"/>
  </r>
  <r>
    <x v="3"/>
    <x v="0"/>
    <n v="57000604"/>
    <x v="218"/>
    <d v="2021-10-19T00:00:00"/>
    <x v="3"/>
    <n v="7000129238"/>
    <n v="68"/>
    <x v="2"/>
    <x v="0"/>
    <n v="81.599999999999994"/>
    <n v="5.2899000000000003"/>
    <n v="431.65584000000001"/>
    <x v="8"/>
    <x v="5"/>
    <s v="Linie 22"/>
    <n v="5022"/>
  </r>
  <r>
    <x v="3"/>
    <x v="0"/>
    <n v="57000605"/>
    <x v="367"/>
    <d v="2021-10-19T00:00:00"/>
    <x v="3"/>
    <n v="7000129239"/>
    <n v="136"/>
    <x v="2"/>
    <x v="0"/>
    <n v="163.19999999999999"/>
    <n v="5.2884000000000002"/>
    <n v="863.06687999999997"/>
    <x v="8"/>
    <x v="5"/>
    <s v="Linie 22"/>
    <n v="5022"/>
  </r>
  <r>
    <x v="3"/>
    <x v="0"/>
    <n v="57000607"/>
    <x v="220"/>
    <d v="2021-10-19T00:00:00"/>
    <x v="3"/>
    <n v="7000129240"/>
    <n v="340"/>
    <x v="2"/>
    <x v="0"/>
    <n v="408"/>
    <n v="5.2908999999999997"/>
    <n v="2158.6871999999998"/>
    <x v="8"/>
    <x v="5"/>
    <s v="Linie 22"/>
    <n v="5022"/>
  </r>
  <r>
    <x v="3"/>
    <x v="0"/>
    <n v="57000608"/>
    <x v="368"/>
    <d v="2021-10-19T00:00:00"/>
    <x v="3"/>
    <n v="7000129242"/>
    <n v="203"/>
    <x v="2"/>
    <x v="0"/>
    <n v="243.6"/>
    <n v="5.2899000000000003"/>
    <n v="1288.6196399999999"/>
    <x v="8"/>
    <x v="5"/>
    <s v="Linie 22"/>
    <n v="5022"/>
  </r>
  <r>
    <x v="3"/>
    <x v="0"/>
    <n v="57000609"/>
    <x v="369"/>
    <d v="2021-10-19T00:00:00"/>
    <x v="3"/>
    <n v="7000129243"/>
    <n v="306"/>
    <x v="2"/>
    <x v="0"/>
    <n v="367.2"/>
    <n v="5.2755000000000001"/>
    <n v="1937.1636000000001"/>
    <x v="8"/>
    <x v="5"/>
    <s v="Linie 22"/>
    <n v="5022"/>
  </r>
  <r>
    <x v="3"/>
    <x v="0"/>
    <n v="57000610"/>
    <x v="370"/>
    <d v="2021-10-19T00:00:00"/>
    <x v="3"/>
    <n v="7000129244"/>
    <n v="136"/>
    <x v="2"/>
    <x v="0"/>
    <n v="163.19999999999999"/>
    <n v="5.2880000000000003"/>
    <n v="863.00160000000005"/>
    <x v="8"/>
    <x v="5"/>
    <s v="Linie 22"/>
    <n v="5022"/>
  </r>
  <r>
    <x v="3"/>
    <x v="0"/>
    <n v="57000611"/>
    <x v="371"/>
    <d v="2021-10-19T00:00:00"/>
    <x v="3"/>
    <n v="7000129245"/>
    <n v="238"/>
    <x v="2"/>
    <x v="0"/>
    <n v="285.60000000000002"/>
    <n v="4.4973999999999998"/>
    <n v="1284.4574399999999"/>
    <x v="8"/>
    <x v="5"/>
    <s v="Linie 22"/>
    <n v="5022"/>
  </r>
  <r>
    <x v="3"/>
    <x v="0"/>
    <n v="57000624"/>
    <x v="84"/>
    <d v="2021-10-19T00:00:00"/>
    <x v="3"/>
    <n v="7000128745"/>
    <n v="1700"/>
    <x v="2"/>
    <x v="0"/>
    <n v="2040"/>
    <n v="4.4725000000000001"/>
    <n v="9123.9"/>
    <x v="8"/>
    <x v="5"/>
    <s v="Linie 22"/>
    <n v="5022"/>
  </r>
  <r>
    <x v="3"/>
    <x v="0"/>
    <n v="57000653"/>
    <x v="373"/>
    <d v="2021-10-19T00:00:00"/>
    <x v="3"/>
    <n v="7000129246"/>
    <n v="34"/>
    <x v="2"/>
    <x v="0"/>
    <n v="40.799999999999997"/>
    <n v="5.2899000000000003"/>
    <n v="215.82792000000001"/>
    <x v="8"/>
    <x v="5"/>
    <s v="Linie 22"/>
    <n v="5022"/>
  </r>
  <r>
    <x v="3"/>
    <x v="0"/>
    <n v="57000655"/>
    <x v="638"/>
    <d v="2021-10-19T00:00:00"/>
    <x v="3"/>
    <n v="7000129247"/>
    <n v="408"/>
    <x v="2"/>
    <x v="0"/>
    <n v="489.6"/>
    <n v="5.2930999999999999"/>
    <n v="2591.5017600000001"/>
    <x v="8"/>
    <x v="5"/>
    <s v="Linie 22"/>
    <n v="5022"/>
  </r>
  <r>
    <x v="3"/>
    <x v="0"/>
    <n v="57000657"/>
    <x v="375"/>
    <d v="2021-10-19T00:00:00"/>
    <x v="3"/>
    <n v="7000129249"/>
    <n v="170"/>
    <x v="2"/>
    <x v="0"/>
    <n v="204"/>
    <n v="5.3136999999999999"/>
    <n v="1083.9947999999999"/>
    <x v="8"/>
    <x v="5"/>
    <s v="Linie 22"/>
    <n v="5022"/>
  </r>
  <r>
    <x v="3"/>
    <x v="0"/>
    <n v="57000665"/>
    <x v="376"/>
    <d v="2021-10-19T00:00:00"/>
    <x v="3"/>
    <n v="7000129250"/>
    <n v="130"/>
    <x v="2"/>
    <x v="0"/>
    <n v="156"/>
    <n v="5.2906000000000004"/>
    <n v="825.33360000000005"/>
    <x v="8"/>
    <x v="5"/>
    <s v="Linie 22"/>
    <n v="5022"/>
  </r>
  <r>
    <x v="3"/>
    <x v="0"/>
    <n v="57000666"/>
    <x v="377"/>
    <d v="2021-10-19T00:00:00"/>
    <x v="3"/>
    <n v="7000129251"/>
    <n v="272"/>
    <x v="2"/>
    <x v="0"/>
    <n v="326.39999999999998"/>
    <n v="5.2884000000000002"/>
    <n v="1726.1337599999999"/>
    <x v="8"/>
    <x v="5"/>
    <s v="Linie 22"/>
    <n v="5022"/>
  </r>
  <r>
    <x v="3"/>
    <x v="0"/>
    <n v="57000673"/>
    <x v="89"/>
    <d v="2021-10-19T00:00:00"/>
    <x v="3"/>
    <n v="7000129252"/>
    <n v="238"/>
    <x v="2"/>
    <x v="0"/>
    <n v="285.60000000000002"/>
    <n v="4.5125000000000002"/>
    <n v="1288.77"/>
    <x v="8"/>
    <x v="5"/>
    <s v="Linie 22"/>
    <n v="5022"/>
  </r>
  <r>
    <x v="3"/>
    <x v="0"/>
    <n v="57000685"/>
    <x v="1029"/>
    <d v="2021-10-19T00:00:00"/>
    <x v="3"/>
    <n v="7000129253"/>
    <n v="34"/>
    <x v="2"/>
    <x v="0"/>
    <n v="40.799999999999997"/>
    <n v="4.5072000000000001"/>
    <n v="183.89375999999999"/>
    <x v="8"/>
    <x v="5"/>
    <s v="Linie 22"/>
    <n v="5022"/>
  </r>
  <r>
    <x v="3"/>
    <x v="0"/>
    <n v="57000686"/>
    <x v="378"/>
    <d v="2021-10-19T00:00:00"/>
    <x v="3"/>
    <n v="7000129254"/>
    <n v="34"/>
    <x v="2"/>
    <x v="0"/>
    <n v="40.799999999999997"/>
    <n v="4.5075000000000003"/>
    <n v="183.90600000000001"/>
    <x v="8"/>
    <x v="5"/>
    <s v="Linie 22"/>
    <n v="5022"/>
  </r>
  <r>
    <x v="3"/>
    <x v="0"/>
    <n v="57000719"/>
    <x v="380"/>
    <d v="2021-10-19T00:00:00"/>
    <x v="3"/>
    <n v="7000129255"/>
    <n v="68"/>
    <x v="2"/>
    <x v="0"/>
    <n v="81.599999999999994"/>
    <n v="4.5068000000000001"/>
    <n v="367.75488000000001"/>
    <x v="8"/>
    <x v="5"/>
    <s v="Linie 22"/>
    <n v="5022"/>
  </r>
  <r>
    <x v="3"/>
    <x v="0"/>
    <n v="57000729"/>
    <x v="790"/>
    <d v="2021-10-19T00:00:00"/>
    <x v="3"/>
    <n v="7000129256"/>
    <n v="204"/>
    <x v="2"/>
    <x v="0"/>
    <n v="244.8"/>
    <n v="4.5053000000000001"/>
    <n v="1102.89744"/>
    <x v="8"/>
    <x v="5"/>
    <s v="Linie 22"/>
    <n v="5022"/>
  </r>
  <r>
    <x v="3"/>
    <x v="0"/>
    <n v="57000733"/>
    <x v="225"/>
    <d v="2021-10-19T00:00:00"/>
    <x v="3"/>
    <n v="7000128659"/>
    <n v="168"/>
    <x v="2"/>
    <x v="2"/>
    <n v="1008"/>
    <n v="27.1694"/>
    <n v="4564.4592000000002"/>
    <x v="7"/>
    <x v="4"/>
    <s v="Subunternehmer"/>
    <n v="9999"/>
  </r>
  <r>
    <x v="3"/>
    <x v="0"/>
    <n v="57000734"/>
    <x v="225"/>
    <d v="2021-10-19T00:00:00"/>
    <x v="3"/>
    <n v="7000128660"/>
    <n v="1008"/>
    <x v="2"/>
    <x v="2"/>
    <n v="6048"/>
    <n v="27.0246"/>
    <n v="27240.7968"/>
    <x v="7"/>
    <x v="4"/>
    <s v="Subunternehmer"/>
    <n v="9999"/>
  </r>
  <r>
    <x v="3"/>
    <x v="0"/>
    <n v="57000735"/>
    <x v="225"/>
    <d v="2021-10-19T00:00:00"/>
    <x v="3"/>
    <n v="7000128661"/>
    <n v="392"/>
    <x v="2"/>
    <x v="2"/>
    <n v="2352"/>
    <n v="27.076699999999999"/>
    <n v="10614.0664"/>
    <x v="7"/>
    <x v="4"/>
    <s v="Subunternehmer"/>
    <n v="9999"/>
  </r>
  <r>
    <x v="3"/>
    <x v="0"/>
    <n v="57000736"/>
    <x v="225"/>
    <d v="2021-10-19T00:00:00"/>
    <x v="3"/>
    <n v="7000128662"/>
    <n v="168"/>
    <x v="2"/>
    <x v="2"/>
    <n v="1008"/>
    <n v="27.268599999999999"/>
    <n v="4581.1247999999996"/>
    <x v="7"/>
    <x v="4"/>
    <s v="Subunternehmer"/>
    <n v="9999"/>
  </r>
  <r>
    <x v="3"/>
    <x v="0"/>
    <n v="57000737"/>
    <x v="225"/>
    <d v="2021-10-19T00:00:00"/>
    <x v="3"/>
    <n v="7000128663"/>
    <n v="168"/>
    <x v="2"/>
    <x v="2"/>
    <n v="1008"/>
    <n v="27.060099999999998"/>
    <n v="4546.0968000000003"/>
    <x v="7"/>
    <x v="4"/>
    <s v="Subunternehmer"/>
    <n v="9999"/>
  </r>
  <r>
    <x v="3"/>
    <x v="0"/>
    <n v="57000738"/>
    <x v="93"/>
    <d v="2021-10-19T00:00:00"/>
    <x v="3"/>
    <n v="7000129257"/>
    <n v="204"/>
    <x v="2"/>
    <x v="0"/>
    <n v="244.8"/>
    <n v="4.5096999999999996"/>
    <n v="1103.9745600000001"/>
    <x v="8"/>
    <x v="5"/>
    <s v="Linie 22"/>
    <n v="5022"/>
  </r>
  <r>
    <x v="3"/>
    <x v="0"/>
    <n v="57000739"/>
    <x v="381"/>
    <d v="2021-10-19T00:00:00"/>
    <x v="3"/>
    <n v="7000129258"/>
    <n v="68"/>
    <x v="2"/>
    <x v="0"/>
    <n v="81.599999999999994"/>
    <n v="5.2892000000000001"/>
    <n v="431.59872000000001"/>
    <x v="8"/>
    <x v="5"/>
    <s v="Linie 22"/>
    <n v="5022"/>
  </r>
  <r>
    <x v="3"/>
    <x v="0"/>
    <n v="57000740"/>
    <x v="789"/>
    <d v="2021-10-19T00:00:00"/>
    <x v="3"/>
    <n v="7000128664"/>
    <n v="112"/>
    <x v="2"/>
    <x v="2"/>
    <n v="672"/>
    <n v="27.270099999999999"/>
    <n v="3054.2512000000002"/>
    <x v="7"/>
    <x v="4"/>
    <s v="Subunternehmer"/>
    <n v="9999"/>
  </r>
  <r>
    <x v="3"/>
    <x v="0"/>
    <n v="57000741"/>
    <x v="382"/>
    <d v="2021-10-19T00:00:00"/>
    <x v="3"/>
    <n v="7000129259"/>
    <n v="68"/>
    <x v="2"/>
    <x v="0"/>
    <n v="81.599999999999994"/>
    <n v="4.5075000000000003"/>
    <n v="367.81200000000001"/>
    <x v="8"/>
    <x v="5"/>
    <s v="Linie 22"/>
    <n v="5022"/>
  </r>
  <r>
    <x v="3"/>
    <x v="0"/>
    <n v="57000750"/>
    <x v="1139"/>
    <d v="2021-10-19T00:00:00"/>
    <x v="3"/>
    <n v="7000128852"/>
    <n v="220"/>
    <x v="2"/>
    <x v="2"/>
    <n v="4400"/>
    <n v="47.988500000000002"/>
    <n v="10557.47"/>
    <x v="6"/>
    <x v="3"/>
    <s v="EVP L4 Beutel"/>
    <n v="6130"/>
  </r>
  <r>
    <x v="3"/>
    <x v="0"/>
    <n v="57000753"/>
    <x v="1140"/>
    <d v="2021-10-19T00:00:00"/>
    <x v="3"/>
    <n v="7000126508"/>
    <n v="204"/>
    <x v="2"/>
    <x v="2"/>
    <n v="1468.8"/>
    <n v="59.816600000000001"/>
    <n v="12202.5864"/>
    <x v="4"/>
    <x v="1"/>
    <s v="Linie 35-1 MTC"/>
    <n v="5135"/>
  </r>
  <r>
    <x v="3"/>
    <x v="0"/>
    <n v="57900002"/>
    <x v="507"/>
    <d v="2021-10-19T00:00:00"/>
    <x v="3"/>
    <n v="7000128638"/>
    <n v="1536"/>
    <x v="2"/>
    <x v="2"/>
    <n v="5529.6"/>
    <n v="13.400600000000001"/>
    <n v="20583.321599999999"/>
    <x v="7"/>
    <x v="4"/>
    <s v="Subunternehmer"/>
    <n v="9999"/>
  </r>
  <r>
    <x v="3"/>
    <x v="0"/>
    <n v="58000068"/>
    <x v="693"/>
    <d v="2021-10-19T00:00:00"/>
    <x v="3"/>
    <n v="7000127704"/>
    <n v="886"/>
    <x v="2"/>
    <x v="2"/>
    <n v="1461.9"/>
    <n v="6.6814999999999998"/>
    <n v="5919.8090000000002"/>
    <x v="5"/>
    <x v="2"/>
    <s v="Linie 31"/>
    <n v="5031"/>
  </r>
  <r>
    <x v="3"/>
    <x v="0"/>
    <n v="58000078"/>
    <x v="695"/>
    <d v="2021-10-19T00:00:00"/>
    <x v="3"/>
    <n v="7000128326"/>
    <n v="899"/>
    <x v="2"/>
    <x v="2"/>
    <n v="1483.35"/>
    <n v="6.9139999999999997"/>
    <n v="6215.6859999999997"/>
    <x v="5"/>
    <x v="2"/>
    <s v="Linie 31"/>
    <n v="5031"/>
  </r>
  <r>
    <x v="3"/>
    <x v="0"/>
    <n v="58000088"/>
    <x v="696"/>
    <d v="2021-10-19T00:00:00"/>
    <x v="3"/>
    <n v="7000128259"/>
    <n v="0"/>
    <x v="2"/>
    <x v="2"/>
    <n v="0"/>
    <n v="7.9255000000000004"/>
    <n v="0"/>
    <x v="5"/>
    <x v="2"/>
    <s v="Linie 31"/>
    <n v="5031"/>
  </r>
  <r>
    <x v="3"/>
    <x v="0"/>
    <n v="58000088"/>
    <x v="696"/>
    <d v="2021-10-19T00:00:00"/>
    <x v="3"/>
    <n v="7000129337"/>
    <n v="997"/>
    <x v="2"/>
    <x v="2"/>
    <n v="1645.05"/>
    <n v="7.9255000000000004"/>
    <n v="7901.7235000000001"/>
    <x v="5"/>
    <x v="2"/>
    <s v="Linie 31"/>
    <n v="5031"/>
  </r>
  <r>
    <x v="3"/>
    <x v="0"/>
    <n v="58000112"/>
    <x v="226"/>
    <d v="2021-10-19T00:00:00"/>
    <x v="3"/>
    <n v="7000128234"/>
    <n v="768"/>
    <x v="2"/>
    <x v="2"/>
    <n v="1036.8"/>
    <n v="6.6712999999999996"/>
    <n v="5123.5583999999999"/>
    <x v="3"/>
    <x v="1"/>
    <s v="Linie 1"/>
    <n v="5001"/>
  </r>
  <r>
    <x v="3"/>
    <x v="0"/>
    <n v="58000179"/>
    <x v="95"/>
    <d v="2021-10-19T00:00:00"/>
    <x v="3"/>
    <n v="7000128643"/>
    <n v="864"/>
    <x v="2"/>
    <x v="2"/>
    <n v="3456"/>
    <n v="23.624700000000001"/>
    <n v="20411.7408"/>
    <x v="7"/>
    <x v="4"/>
    <s v="Subunternehmer"/>
    <n v="9999"/>
  </r>
  <r>
    <x v="3"/>
    <x v="0"/>
    <n v="58000300"/>
    <x v="385"/>
    <d v="2021-10-19T00:00:00"/>
    <x v="3"/>
    <n v="7000127869"/>
    <n v="3829"/>
    <x v="2"/>
    <x v="2"/>
    <n v="24505.599999999999"/>
    <n v="22.683900000000001"/>
    <n v="86856.653099999996"/>
    <x v="5"/>
    <x v="2"/>
    <s v="Linie 31"/>
    <n v="5031"/>
  </r>
  <r>
    <x v="3"/>
    <x v="0"/>
    <n v="58000337"/>
    <x v="386"/>
    <d v="2021-10-19T00:00:00"/>
    <x v="3"/>
    <n v="7000128235"/>
    <n v="522"/>
    <x v="2"/>
    <x v="2"/>
    <n v="704.7"/>
    <n v="6.4288999999999996"/>
    <n v="3355.8858"/>
    <x v="3"/>
    <x v="1"/>
    <s v="Linie 1"/>
    <n v="5001"/>
  </r>
  <r>
    <x v="3"/>
    <x v="0"/>
    <n v="58000338"/>
    <x v="228"/>
    <d v="2021-10-19T00:00:00"/>
    <x v="3"/>
    <n v="7000128236"/>
    <n v="778"/>
    <x v="2"/>
    <x v="2"/>
    <n v="1050.3"/>
    <n v="6.9443999999999999"/>
    <n v="5402.7431999999999"/>
    <x v="3"/>
    <x v="1"/>
    <s v="Linie 1"/>
    <n v="5001"/>
  </r>
  <r>
    <x v="3"/>
    <x v="0"/>
    <n v="58000554"/>
    <x v="389"/>
    <d v="2021-10-19T00:00:00"/>
    <x v="3"/>
    <n v="7000129340"/>
    <n v="2534"/>
    <x v="2"/>
    <x v="2"/>
    <n v="24326.400000000001"/>
    <n v="34.187100000000001"/>
    <n v="86630.111399999994"/>
    <x v="5"/>
    <x v="2"/>
    <s v="Linie 30"/>
    <n v="5030"/>
  </r>
  <r>
    <x v="3"/>
    <x v="0"/>
    <n v="58000609"/>
    <x v="98"/>
    <d v="2021-10-19T00:00:00"/>
    <x v="3"/>
    <n v="7000127471"/>
    <n v="892"/>
    <x v="2"/>
    <x v="2"/>
    <n v="1605.6"/>
    <n v="10.9306"/>
    <n v="9750.0951999999997"/>
    <x v="4"/>
    <x v="1"/>
    <s v="Linie 33"/>
    <n v="5033"/>
  </r>
  <r>
    <x v="3"/>
    <x v="0"/>
    <n v="58000610"/>
    <x v="704"/>
    <d v="2021-10-19T00:00:00"/>
    <x v="3"/>
    <n v="7000128701"/>
    <n v="2800"/>
    <x v="2"/>
    <x v="2"/>
    <n v="9856"/>
    <n v="16.462900000000001"/>
    <n v="46096.12"/>
    <x v="7"/>
    <x v="4"/>
    <s v="Subunternehmer"/>
    <n v="9999"/>
  </r>
  <r>
    <x v="3"/>
    <x v="0"/>
    <n v="58000636"/>
    <x v="230"/>
    <d v="2021-10-19T00:00:00"/>
    <x v="3"/>
    <n v="7000129129"/>
    <n v="442"/>
    <x v="2"/>
    <x v="0"/>
    <n v="437.58"/>
    <n v="6.7282999999999999"/>
    <n v="2944.1695140000002"/>
    <x v="8"/>
    <x v="5"/>
    <s v="Linie 21"/>
    <n v="5021"/>
  </r>
  <r>
    <x v="3"/>
    <x v="0"/>
    <n v="58000640"/>
    <x v="828"/>
    <d v="2021-10-19T00:00:00"/>
    <x v="3"/>
    <n v="7000128754"/>
    <n v="408"/>
    <x v="2"/>
    <x v="0"/>
    <n v="403.92"/>
    <n v="8.9131"/>
    <n v="3600.1793520000001"/>
    <x v="8"/>
    <x v="5"/>
    <s v="Linie 23"/>
    <n v="5023"/>
  </r>
  <r>
    <x v="3"/>
    <x v="0"/>
    <n v="58000640"/>
    <x v="828"/>
    <d v="2021-10-19T00:00:00"/>
    <x v="3"/>
    <n v="7000129047"/>
    <n v="34"/>
    <x v="2"/>
    <x v="0"/>
    <n v="33.659999999999997"/>
    <n v="8.9131"/>
    <n v="300.01494600000001"/>
    <x v="8"/>
    <x v="5"/>
    <s v="Linie 23"/>
    <n v="5023"/>
  </r>
  <r>
    <x v="3"/>
    <x v="0"/>
    <n v="58000648"/>
    <x v="231"/>
    <d v="2021-10-19T00:00:00"/>
    <x v="3"/>
    <n v="7000129048"/>
    <n v="102"/>
    <x v="2"/>
    <x v="0"/>
    <n v="102"/>
    <n v="8.7829999999999995"/>
    <n v="895.86599999999999"/>
    <x v="8"/>
    <x v="5"/>
    <s v="Linie 23"/>
    <n v="5023"/>
  </r>
  <r>
    <x v="3"/>
    <x v="0"/>
    <n v="58000655"/>
    <x v="233"/>
    <d v="2021-10-19T00:00:00"/>
    <x v="3"/>
    <n v="7000129131"/>
    <n v="204"/>
    <x v="2"/>
    <x v="0"/>
    <n v="201.96"/>
    <n v="6.7287999999999997"/>
    <n v="1358.9484480000001"/>
    <x v="8"/>
    <x v="5"/>
    <s v="Linie 21"/>
    <n v="5021"/>
  </r>
  <r>
    <x v="3"/>
    <x v="0"/>
    <n v="58000662"/>
    <x v="234"/>
    <d v="2021-10-19T00:00:00"/>
    <x v="3"/>
    <n v="7000129050"/>
    <n v="136"/>
    <x v="2"/>
    <x v="0"/>
    <n v="136"/>
    <n v="8.7815999999999992"/>
    <n v="1194.2976000000001"/>
    <x v="8"/>
    <x v="5"/>
    <s v="Linie 23"/>
    <n v="5023"/>
  </r>
  <r>
    <x v="3"/>
    <x v="0"/>
    <n v="58000668"/>
    <x v="236"/>
    <d v="2021-10-19T00:00:00"/>
    <x v="3"/>
    <n v="7000129133"/>
    <n v="34"/>
    <x v="2"/>
    <x v="0"/>
    <n v="33.659999999999997"/>
    <n v="6.7253999999999996"/>
    <n v="226.37696399999999"/>
    <x v="8"/>
    <x v="5"/>
    <s v="Linie 21"/>
    <n v="5021"/>
  </r>
  <r>
    <x v="3"/>
    <x v="0"/>
    <n v="58000678"/>
    <x v="237"/>
    <d v="2021-10-19T00:00:00"/>
    <x v="3"/>
    <n v="7000128997"/>
    <n v="68"/>
    <x v="2"/>
    <x v="0"/>
    <n v="74.8"/>
    <n v="6.5829000000000004"/>
    <n v="492.40091999999999"/>
    <x v="8"/>
    <x v="5"/>
    <s v="Linie 20"/>
    <n v="5020"/>
  </r>
  <r>
    <x v="3"/>
    <x v="0"/>
    <n v="58000681"/>
    <x v="238"/>
    <d v="2021-10-19T00:00:00"/>
    <x v="3"/>
    <n v="7000129134"/>
    <n v="68"/>
    <x v="2"/>
    <x v="0"/>
    <n v="67.319999999999993"/>
    <n v="6.7253999999999996"/>
    <n v="452.75392799999997"/>
    <x v="8"/>
    <x v="5"/>
    <s v="Linie 21"/>
    <n v="5021"/>
  </r>
  <r>
    <x v="3"/>
    <x v="0"/>
    <n v="58000684"/>
    <x v="239"/>
    <d v="2021-10-19T00:00:00"/>
    <x v="3"/>
    <n v="7000129055"/>
    <n v="34"/>
    <x v="2"/>
    <x v="0"/>
    <n v="33.659999999999997"/>
    <n v="8.9092000000000002"/>
    <n v="299.88367199999999"/>
    <x v="8"/>
    <x v="5"/>
    <s v="Linie 23"/>
    <n v="5023"/>
  </r>
  <r>
    <x v="3"/>
    <x v="0"/>
    <n v="58000685"/>
    <x v="240"/>
    <d v="2021-10-19T00:00:00"/>
    <x v="3"/>
    <n v="7000129135"/>
    <n v="34"/>
    <x v="2"/>
    <x v="0"/>
    <n v="33.659999999999997"/>
    <n v="7.5054999999999996"/>
    <n v="252.63513"/>
    <x v="8"/>
    <x v="5"/>
    <s v="Linie 21"/>
    <n v="5021"/>
  </r>
  <r>
    <x v="3"/>
    <x v="0"/>
    <n v="58000686"/>
    <x v="241"/>
    <d v="2021-10-19T00:00:00"/>
    <x v="3"/>
    <n v="7000129056"/>
    <n v="34"/>
    <x v="2"/>
    <x v="0"/>
    <n v="34"/>
    <n v="8.7851999999999997"/>
    <n v="298.6968"/>
    <x v="8"/>
    <x v="5"/>
    <s v="Linie 23"/>
    <n v="5023"/>
  </r>
  <r>
    <x v="3"/>
    <x v="0"/>
    <n v="58000698"/>
    <x v="243"/>
    <d v="2021-10-19T00:00:00"/>
    <x v="3"/>
    <n v="7000129059"/>
    <n v="68"/>
    <x v="2"/>
    <x v="0"/>
    <n v="67.319999999999993"/>
    <n v="8.9067000000000007"/>
    <n v="599.59904400000005"/>
    <x v="8"/>
    <x v="5"/>
    <s v="Linie 23"/>
    <n v="5023"/>
  </r>
  <r>
    <x v="3"/>
    <x v="0"/>
    <n v="58000711"/>
    <x v="99"/>
    <d v="2021-10-19T00:00:00"/>
    <x v="3"/>
    <n v="7000129028"/>
    <n v="170"/>
    <x v="2"/>
    <x v="0"/>
    <n v="183.6"/>
    <n v="9.9582999999999995"/>
    <n v="1828.3438799999999"/>
    <x v="8"/>
    <x v="5"/>
    <s v="Linie 29"/>
    <n v="5029"/>
  </r>
  <r>
    <x v="3"/>
    <x v="0"/>
    <n v="58000713"/>
    <x v="246"/>
    <d v="2021-10-19T00:00:00"/>
    <x v="3"/>
    <n v="7000129063"/>
    <n v="34"/>
    <x v="2"/>
    <x v="0"/>
    <n v="34"/>
    <n v="8.7841000000000005"/>
    <n v="298.65940000000001"/>
    <x v="8"/>
    <x v="5"/>
    <s v="Linie 23"/>
    <n v="5023"/>
  </r>
  <r>
    <x v="3"/>
    <x v="0"/>
    <n v="58000716"/>
    <x v="247"/>
    <d v="2021-10-19T00:00:00"/>
    <x v="3"/>
    <n v="7000128998"/>
    <n v="34"/>
    <x v="2"/>
    <x v="0"/>
    <n v="37.4"/>
    <n v="6.5819999999999999"/>
    <n v="246.16679999999999"/>
    <x v="8"/>
    <x v="5"/>
    <s v="Linie 20"/>
    <n v="5020"/>
  </r>
  <r>
    <x v="3"/>
    <x v="0"/>
    <n v="58000719"/>
    <x v="248"/>
    <d v="2021-10-19T00:00:00"/>
    <x v="3"/>
    <n v="7000128999"/>
    <n v="102"/>
    <x v="2"/>
    <x v="0"/>
    <n v="102"/>
    <n v="11.0724"/>
    <n v="1129.3848"/>
    <x v="8"/>
    <x v="5"/>
    <s v="Linie 20"/>
    <n v="5020"/>
  </r>
  <r>
    <x v="3"/>
    <x v="0"/>
    <n v="58000721"/>
    <x v="706"/>
    <d v="2021-10-19T00:00:00"/>
    <x v="3"/>
    <n v="7000129138"/>
    <n v="34"/>
    <x v="2"/>
    <x v="0"/>
    <n v="33.659999999999997"/>
    <n v="6.7342000000000004"/>
    <n v="226.67317199999999"/>
    <x v="8"/>
    <x v="5"/>
    <s v="Linie 21"/>
    <n v="5021"/>
  </r>
  <r>
    <x v="3"/>
    <x v="0"/>
    <n v="58000724"/>
    <x v="750"/>
    <d v="2021-10-19T00:00:00"/>
    <x v="3"/>
    <n v="7000129066"/>
    <n v="68"/>
    <x v="2"/>
    <x v="0"/>
    <n v="67.319999999999993"/>
    <n v="8.9121000000000006"/>
    <n v="599.96257200000002"/>
    <x v="8"/>
    <x v="5"/>
    <s v="Linie 23"/>
    <n v="5023"/>
  </r>
  <r>
    <x v="3"/>
    <x v="0"/>
    <n v="58000726"/>
    <x v="249"/>
    <d v="2021-10-19T00:00:00"/>
    <x v="3"/>
    <n v="7000129067"/>
    <n v="34"/>
    <x v="2"/>
    <x v="0"/>
    <n v="34"/>
    <n v="8.7861999999999991"/>
    <n v="298.73079999999999"/>
    <x v="8"/>
    <x v="5"/>
    <s v="Linie 23"/>
    <n v="5023"/>
  </r>
  <r>
    <x v="3"/>
    <x v="0"/>
    <n v="58000730"/>
    <x v="250"/>
    <d v="2021-10-19T00:00:00"/>
    <x v="3"/>
    <n v="7000129000"/>
    <n v="340"/>
    <x v="2"/>
    <x v="0"/>
    <n v="374"/>
    <n v="6.5758000000000001"/>
    <n v="2459.3492000000001"/>
    <x v="8"/>
    <x v="5"/>
    <s v="Linie 20"/>
    <n v="5020"/>
  </r>
  <r>
    <x v="3"/>
    <x v="0"/>
    <n v="58000733"/>
    <x v="793"/>
    <d v="2021-10-19T00:00:00"/>
    <x v="3"/>
    <n v="7000129139"/>
    <n v="272"/>
    <x v="2"/>
    <x v="0"/>
    <n v="269.27999999999997"/>
    <n v="6.7229000000000001"/>
    <n v="1810.3425119999999"/>
    <x v="8"/>
    <x v="5"/>
    <s v="Linie 21"/>
    <n v="5021"/>
  </r>
  <r>
    <x v="3"/>
    <x v="0"/>
    <n v="58000737"/>
    <x v="751"/>
    <d v="2021-10-19T00:00:00"/>
    <x v="3"/>
    <n v="7000129070"/>
    <n v="136"/>
    <x v="2"/>
    <x v="0"/>
    <n v="134.63999999999999"/>
    <n v="8.9164999999999992"/>
    <n v="1200.51756"/>
    <x v="8"/>
    <x v="5"/>
    <s v="Linie 23"/>
    <n v="5023"/>
  </r>
  <r>
    <x v="3"/>
    <x v="0"/>
    <n v="58000738"/>
    <x v="101"/>
    <d v="2021-10-19T00:00:00"/>
    <x v="3"/>
    <n v="7000129029"/>
    <n v="272"/>
    <x v="2"/>
    <x v="0"/>
    <n v="293.76"/>
    <n v="9.9603999999999999"/>
    <n v="2925.9671039999998"/>
    <x v="8"/>
    <x v="5"/>
    <s v="Linie 29"/>
    <n v="5029"/>
  </r>
  <r>
    <x v="3"/>
    <x v="0"/>
    <n v="58000740"/>
    <x v="251"/>
    <d v="2021-10-19T00:00:00"/>
    <x v="3"/>
    <n v="7000129142"/>
    <n v="136"/>
    <x v="2"/>
    <x v="0"/>
    <n v="134.63999999999999"/>
    <n v="7.5030000000000001"/>
    <n v="1010.20392"/>
    <x v="8"/>
    <x v="5"/>
    <s v="Linie 21"/>
    <n v="5021"/>
  </r>
  <r>
    <x v="3"/>
    <x v="0"/>
    <n v="58000743"/>
    <x v="252"/>
    <d v="2021-10-19T00:00:00"/>
    <x v="3"/>
    <n v="7000129071"/>
    <n v="204"/>
    <x v="2"/>
    <x v="0"/>
    <n v="204"/>
    <n v="8.7881"/>
    <n v="1792.7724000000001"/>
    <x v="8"/>
    <x v="5"/>
    <s v="Linie 23"/>
    <n v="5023"/>
  </r>
  <r>
    <x v="3"/>
    <x v="0"/>
    <n v="58000751"/>
    <x v="254"/>
    <d v="2021-10-19T00:00:00"/>
    <x v="3"/>
    <n v="7000129074"/>
    <n v="204"/>
    <x v="2"/>
    <x v="0"/>
    <n v="204"/>
    <n v="8.7841000000000005"/>
    <n v="1791.9564"/>
    <x v="8"/>
    <x v="5"/>
    <s v="Linie 23"/>
    <n v="5023"/>
  </r>
  <r>
    <x v="3"/>
    <x v="0"/>
    <n v="58000753"/>
    <x v="403"/>
    <d v="2021-10-19T00:00:00"/>
    <x v="3"/>
    <n v="7000129002"/>
    <n v="204"/>
    <x v="2"/>
    <x v="0"/>
    <n v="224.4"/>
    <n v="6.5780000000000003"/>
    <n v="1476.1032"/>
    <x v="8"/>
    <x v="5"/>
    <s v="Linie 20"/>
    <n v="5020"/>
  </r>
  <r>
    <x v="3"/>
    <x v="0"/>
    <n v="58000756"/>
    <x v="794"/>
    <d v="2021-10-19T00:00:00"/>
    <x v="3"/>
    <n v="7000129003"/>
    <n v="170"/>
    <x v="2"/>
    <x v="0"/>
    <n v="170"/>
    <n v="11.058299999999999"/>
    <n v="1879.9110000000001"/>
    <x v="8"/>
    <x v="5"/>
    <s v="Linie 20"/>
    <n v="5020"/>
  </r>
  <r>
    <x v="3"/>
    <x v="0"/>
    <n v="58000780"/>
    <x v="258"/>
    <d v="2021-10-19T00:00:00"/>
    <x v="3"/>
    <n v="7000129147"/>
    <n v="136"/>
    <x v="2"/>
    <x v="0"/>
    <n v="134.63999999999999"/>
    <n v="7.5030000000000001"/>
    <n v="1010.20392"/>
    <x v="8"/>
    <x v="5"/>
    <s v="Linie 21"/>
    <n v="5021"/>
  </r>
  <r>
    <x v="3"/>
    <x v="0"/>
    <n v="58000830"/>
    <x v="102"/>
    <d v="2021-10-19T00:00:00"/>
    <x v="3"/>
    <n v="7000128832"/>
    <n v="2040"/>
    <x v="2"/>
    <x v="0"/>
    <n v="2244"/>
    <n v="6.5404"/>
    <n v="14676.6576"/>
    <x v="8"/>
    <x v="5"/>
    <s v="Linie 20"/>
    <n v="5020"/>
  </r>
  <r>
    <x v="3"/>
    <x v="0"/>
    <n v="58000833"/>
    <x v="572"/>
    <d v="2021-10-19T00:00:00"/>
    <x v="3"/>
    <n v="7000129005"/>
    <n v="595"/>
    <x v="2"/>
    <x v="0"/>
    <n v="624.75"/>
    <n v="7.9766000000000004"/>
    <n v="4983.3808499999996"/>
    <x v="8"/>
    <x v="5"/>
    <s v="Linie 20"/>
    <n v="5020"/>
  </r>
  <r>
    <x v="3"/>
    <x v="0"/>
    <n v="58000847"/>
    <x v="597"/>
    <d v="2021-10-19T00:00:00"/>
    <x v="3"/>
    <n v="7000129032"/>
    <n v="255"/>
    <x v="2"/>
    <x v="0"/>
    <n v="252.45"/>
    <n v="8.0831999999999997"/>
    <n v="2040.60384"/>
    <x v="8"/>
    <x v="5"/>
    <s v="Linie 29"/>
    <n v="5029"/>
  </r>
  <r>
    <x v="3"/>
    <x v="0"/>
    <n v="58000856"/>
    <x v="259"/>
    <d v="2021-10-19T00:00:00"/>
    <x v="3"/>
    <n v="7000129285"/>
    <n v="1088"/>
    <x v="2"/>
    <x v="0"/>
    <n v="1088"/>
    <n v="8.7848000000000006"/>
    <n v="9557.8624"/>
    <x v="8"/>
    <x v="5"/>
    <s v="Linie 23"/>
    <n v="5023"/>
  </r>
  <r>
    <x v="3"/>
    <x v="0"/>
    <n v="58000863"/>
    <x v="261"/>
    <d v="2021-10-19T00:00:00"/>
    <x v="3"/>
    <n v="7000129083"/>
    <n v="204"/>
    <x v="2"/>
    <x v="0"/>
    <n v="204"/>
    <n v="8.7910000000000004"/>
    <n v="1793.364"/>
    <x v="8"/>
    <x v="5"/>
    <s v="Linie 23"/>
    <n v="5023"/>
  </r>
  <r>
    <x v="3"/>
    <x v="0"/>
    <n v="58000866"/>
    <x v="262"/>
    <d v="2021-10-19T00:00:00"/>
    <x v="3"/>
    <n v="7000129009"/>
    <n v="34"/>
    <x v="2"/>
    <x v="0"/>
    <n v="34"/>
    <n v="11.060499999999999"/>
    <n v="376.05700000000002"/>
    <x v="8"/>
    <x v="5"/>
    <s v="Linie 20"/>
    <n v="5020"/>
  </r>
  <r>
    <x v="3"/>
    <x v="0"/>
    <n v="58000883"/>
    <x v="754"/>
    <d v="2021-10-19T00:00:00"/>
    <x v="3"/>
    <n v="7000129084"/>
    <n v="340"/>
    <x v="2"/>
    <x v="0"/>
    <n v="336.6"/>
    <n v="8.9116"/>
    <n v="2999.6445600000002"/>
    <x v="8"/>
    <x v="5"/>
    <s v="Linie 23"/>
    <n v="5023"/>
  </r>
  <r>
    <x v="3"/>
    <x v="0"/>
    <n v="58000887"/>
    <x v="411"/>
    <d v="2021-10-19T00:00:00"/>
    <x v="3"/>
    <n v="7000129010"/>
    <n v="136"/>
    <x v="2"/>
    <x v="0"/>
    <n v="136"/>
    <n v="11.056900000000001"/>
    <n v="1503.7384"/>
    <x v="8"/>
    <x v="5"/>
    <s v="Linie 20"/>
    <n v="5020"/>
  </r>
  <r>
    <x v="3"/>
    <x v="0"/>
    <n v="58000888"/>
    <x v="724"/>
    <d v="2021-10-19T00:00:00"/>
    <x v="3"/>
    <n v="7000129148"/>
    <n v="1428"/>
    <x v="2"/>
    <x v="0"/>
    <n v="1413.72"/>
    <n v="6.7248000000000001"/>
    <n v="9506.9842559999997"/>
    <x v="8"/>
    <x v="5"/>
    <s v="Linie 21"/>
    <n v="5021"/>
  </r>
  <r>
    <x v="3"/>
    <x v="0"/>
    <n v="58000890"/>
    <x v="598"/>
    <d v="2021-10-19T00:00:00"/>
    <x v="3"/>
    <n v="7000128756"/>
    <n v="816"/>
    <x v="2"/>
    <x v="0"/>
    <n v="807.84"/>
    <n v="8.9067000000000007"/>
    <n v="7195.1885279999997"/>
    <x v="8"/>
    <x v="5"/>
    <s v="Linie 23"/>
    <n v="5023"/>
  </r>
  <r>
    <x v="3"/>
    <x v="0"/>
    <n v="58000892"/>
    <x v="266"/>
    <d v="2021-10-19T00:00:00"/>
    <x v="3"/>
    <n v="7000129090"/>
    <n v="408"/>
    <x v="2"/>
    <x v="0"/>
    <n v="408"/>
    <n v="8.7815999999999992"/>
    <n v="3582.8928000000001"/>
    <x v="8"/>
    <x v="5"/>
    <s v="Linie 23"/>
    <n v="5023"/>
  </r>
  <r>
    <x v="3"/>
    <x v="0"/>
    <n v="58000893"/>
    <x v="267"/>
    <d v="2021-10-19T00:00:00"/>
    <x v="3"/>
    <n v="7000129039"/>
    <n v="204"/>
    <x v="2"/>
    <x v="0"/>
    <n v="224.4"/>
    <n v="6.5758000000000001"/>
    <n v="1475.60952"/>
    <x v="8"/>
    <x v="5"/>
    <s v="Linie 20"/>
    <n v="5020"/>
  </r>
  <r>
    <x v="3"/>
    <x v="0"/>
    <n v="58000893"/>
    <x v="267"/>
    <d v="2021-10-19T00:00:00"/>
    <x v="3"/>
    <n v="7000129288"/>
    <n v="204"/>
    <x v="2"/>
    <x v="0"/>
    <n v="224.4"/>
    <n v="6.5758000000000001"/>
    <n v="1475.60952"/>
    <x v="8"/>
    <x v="5"/>
    <s v="Linie 20"/>
    <n v="5020"/>
  </r>
  <r>
    <x v="3"/>
    <x v="0"/>
    <n v="58000894"/>
    <x v="105"/>
    <d v="2021-10-19T00:00:00"/>
    <x v="3"/>
    <n v="7000129033"/>
    <n v="1496"/>
    <x v="2"/>
    <x v="0"/>
    <n v="1615.68"/>
    <n v="9.9556000000000004"/>
    <n v="16085.063808000001"/>
    <x v="8"/>
    <x v="5"/>
    <s v="Linie 29"/>
    <n v="5029"/>
  </r>
  <r>
    <x v="3"/>
    <x v="0"/>
    <n v="58000895"/>
    <x v="412"/>
    <d v="2021-10-19T00:00:00"/>
    <x v="3"/>
    <n v="7000129289"/>
    <n v="271"/>
    <x v="2"/>
    <x v="0"/>
    <n v="271"/>
    <n v="11.069900000000001"/>
    <n v="2999.9429"/>
    <x v="8"/>
    <x v="5"/>
    <s v="Linie 20"/>
    <n v="5020"/>
  </r>
  <r>
    <x v="3"/>
    <x v="0"/>
    <n v="58000896"/>
    <x v="865"/>
    <d v="2021-10-19T00:00:00"/>
    <x v="3"/>
    <n v="7000129150"/>
    <n v="204"/>
    <x v="2"/>
    <x v="0"/>
    <n v="201.96"/>
    <n v="7.5039999999999996"/>
    <n v="1515.50784"/>
    <x v="8"/>
    <x v="5"/>
    <s v="Linie 21"/>
    <n v="5021"/>
  </r>
  <r>
    <x v="3"/>
    <x v="0"/>
    <n v="58000904"/>
    <x v="268"/>
    <d v="2021-10-19T00:00:00"/>
    <x v="3"/>
    <n v="7000129152"/>
    <n v="238"/>
    <x v="2"/>
    <x v="0"/>
    <n v="235.62"/>
    <n v="7.5054999999999996"/>
    <n v="1768.4459099999999"/>
    <x v="8"/>
    <x v="5"/>
    <s v="Linie 21"/>
    <n v="5021"/>
  </r>
  <r>
    <x v="3"/>
    <x v="0"/>
    <n v="58000906"/>
    <x v="867"/>
    <d v="2021-10-19T00:00:00"/>
    <x v="3"/>
    <n v="7000129154"/>
    <n v="204"/>
    <x v="2"/>
    <x v="0"/>
    <n v="201.96"/>
    <n v="7.5088999999999997"/>
    <n v="1516.4974440000001"/>
    <x v="8"/>
    <x v="5"/>
    <s v="Linie 21"/>
    <n v="5021"/>
  </r>
  <r>
    <x v="3"/>
    <x v="0"/>
    <n v="58000907"/>
    <x v="269"/>
    <d v="2021-10-19T00:00:00"/>
    <x v="3"/>
    <n v="7000129155"/>
    <n v="102"/>
    <x v="2"/>
    <x v="0"/>
    <n v="100.98"/>
    <n v="7.5054999999999996"/>
    <n v="757.90539000000001"/>
    <x v="8"/>
    <x v="5"/>
    <s v="Linie 21"/>
    <n v="5021"/>
  </r>
  <r>
    <x v="3"/>
    <x v="0"/>
    <n v="58000908"/>
    <x v="270"/>
    <d v="2021-10-19T00:00:00"/>
    <x v="3"/>
    <n v="7000129156"/>
    <n v="204"/>
    <x v="2"/>
    <x v="0"/>
    <n v="201.96"/>
    <n v="7.5054999999999996"/>
    <n v="1515.81078"/>
    <x v="8"/>
    <x v="5"/>
    <s v="Linie 21"/>
    <n v="5021"/>
  </r>
  <r>
    <x v="3"/>
    <x v="0"/>
    <n v="58000939"/>
    <x v="921"/>
    <d v="2021-10-19T00:00:00"/>
    <x v="3"/>
    <n v="7000129162"/>
    <n v="136"/>
    <x v="2"/>
    <x v="0"/>
    <n v="134.63999999999999"/>
    <n v="7.5054999999999996"/>
    <n v="1010.54052"/>
    <x v="8"/>
    <x v="5"/>
    <s v="Linie 21"/>
    <n v="5021"/>
  </r>
  <r>
    <x v="3"/>
    <x v="0"/>
    <n v="58000943"/>
    <x v="947"/>
    <d v="2021-10-19T00:00:00"/>
    <x v="3"/>
    <n v="7000129095"/>
    <n v="68"/>
    <x v="2"/>
    <x v="0"/>
    <n v="68"/>
    <n v="8.7851999999999997"/>
    <n v="597.39359999999999"/>
    <x v="8"/>
    <x v="5"/>
    <s v="Linie 23"/>
    <n v="5023"/>
  </r>
  <r>
    <x v="3"/>
    <x v="0"/>
    <n v="58000945"/>
    <x v="272"/>
    <d v="2021-10-19T00:00:00"/>
    <x v="3"/>
    <n v="7000129164"/>
    <n v="68"/>
    <x v="2"/>
    <x v="0"/>
    <n v="67.319999999999993"/>
    <n v="7.5054999999999996"/>
    <n v="505.27026000000001"/>
    <x v="8"/>
    <x v="5"/>
    <s v="Linie 21"/>
    <n v="5021"/>
  </r>
  <r>
    <x v="3"/>
    <x v="0"/>
    <n v="58000958"/>
    <x v="833"/>
    <d v="2021-10-19T00:00:00"/>
    <x v="3"/>
    <n v="7000129099"/>
    <n v="68"/>
    <x v="2"/>
    <x v="0"/>
    <n v="67.319999999999993"/>
    <n v="8.9067000000000007"/>
    <n v="599.59904400000005"/>
    <x v="8"/>
    <x v="5"/>
    <s v="Linie 23"/>
    <n v="5023"/>
  </r>
  <r>
    <x v="3"/>
    <x v="0"/>
    <n v="58000960"/>
    <x v="276"/>
    <d v="2021-10-19T00:00:00"/>
    <x v="3"/>
    <n v="7000129012"/>
    <n v="136"/>
    <x v="2"/>
    <x v="0"/>
    <n v="149.6"/>
    <n v="6.5747999999999998"/>
    <n v="983.59007999999994"/>
    <x v="8"/>
    <x v="5"/>
    <s v="Linie 20"/>
    <n v="5020"/>
  </r>
  <r>
    <x v="3"/>
    <x v="0"/>
    <n v="58000962"/>
    <x v="277"/>
    <d v="2021-10-19T00:00:00"/>
    <x v="3"/>
    <n v="7000129100"/>
    <n v="136"/>
    <x v="2"/>
    <x v="0"/>
    <n v="136"/>
    <n v="8.7827000000000002"/>
    <n v="1194.4472000000001"/>
    <x v="8"/>
    <x v="5"/>
    <s v="Linie 23"/>
    <n v="5023"/>
  </r>
  <r>
    <x v="3"/>
    <x v="0"/>
    <n v="58000971"/>
    <x v="278"/>
    <d v="2021-10-19T00:00:00"/>
    <x v="3"/>
    <n v="7000129013"/>
    <n v="34"/>
    <x v="2"/>
    <x v="0"/>
    <n v="37.4"/>
    <n v="6.6104000000000003"/>
    <n v="247.22896"/>
    <x v="8"/>
    <x v="5"/>
    <s v="Linie 20"/>
    <n v="5020"/>
  </r>
  <r>
    <x v="3"/>
    <x v="0"/>
    <n v="58000977"/>
    <x v="869"/>
    <d v="2021-10-19T00:00:00"/>
    <x v="3"/>
    <n v="7000129173"/>
    <n v="102"/>
    <x v="2"/>
    <x v="0"/>
    <n v="100.98"/>
    <n v="7.5378999999999996"/>
    <n v="761.177142"/>
    <x v="8"/>
    <x v="5"/>
    <s v="Linie 21"/>
    <n v="5021"/>
  </r>
  <r>
    <x v="3"/>
    <x v="0"/>
    <n v="58000992"/>
    <x v="870"/>
    <d v="2021-10-19T00:00:00"/>
    <x v="3"/>
    <n v="7000129176"/>
    <n v="136"/>
    <x v="2"/>
    <x v="0"/>
    <n v="134.63999999999999"/>
    <n v="7.5073999999999996"/>
    <n v="1010.796336"/>
    <x v="8"/>
    <x v="5"/>
    <s v="Linie 21"/>
    <n v="5021"/>
  </r>
  <r>
    <x v="3"/>
    <x v="0"/>
    <n v="58000997"/>
    <x v="421"/>
    <d v="2021-10-19T00:00:00"/>
    <x v="3"/>
    <n v="7000129014"/>
    <n v="136"/>
    <x v="2"/>
    <x v="0"/>
    <n v="136"/>
    <n v="11.059100000000001"/>
    <n v="1504.0376000000001"/>
    <x v="8"/>
    <x v="5"/>
    <s v="Linie 20"/>
    <n v="5020"/>
  </r>
  <r>
    <x v="3"/>
    <x v="0"/>
    <n v="58001000"/>
    <x v="837"/>
    <d v="2021-10-19T00:00:00"/>
    <x v="3"/>
    <n v="7000129105"/>
    <n v="136"/>
    <x v="2"/>
    <x v="0"/>
    <n v="136"/>
    <n v="8.7815999999999992"/>
    <n v="1194.2976000000001"/>
    <x v="8"/>
    <x v="5"/>
    <s v="Linie 23"/>
    <n v="5023"/>
  </r>
  <r>
    <x v="3"/>
    <x v="0"/>
    <n v="58001014"/>
    <x v="580"/>
    <d v="2021-10-19T00:00:00"/>
    <x v="3"/>
    <n v="7000129034"/>
    <n v="170"/>
    <x v="2"/>
    <x v="0"/>
    <n v="168.3"/>
    <n v="8.1450999999999993"/>
    <n v="1370.82033"/>
    <x v="8"/>
    <x v="5"/>
    <s v="Linie 29"/>
    <n v="5029"/>
  </r>
  <r>
    <x v="3"/>
    <x v="0"/>
    <n v="58001015"/>
    <x v="280"/>
    <d v="2021-10-19T00:00:00"/>
    <x v="3"/>
    <n v="7000129017"/>
    <n v="68"/>
    <x v="2"/>
    <x v="0"/>
    <n v="74.8"/>
    <n v="6.5904999999999996"/>
    <n v="492.96940000000001"/>
    <x v="8"/>
    <x v="5"/>
    <s v="Linie 20"/>
    <n v="5020"/>
  </r>
  <r>
    <x v="3"/>
    <x v="0"/>
    <n v="58001018"/>
    <x v="838"/>
    <d v="2021-10-19T00:00:00"/>
    <x v="3"/>
    <n v="7000129106"/>
    <n v="204"/>
    <x v="2"/>
    <x v="0"/>
    <n v="201.96"/>
    <n v="8.9067000000000007"/>
    <n v="1798.7971319999999"/>
    <x v="8"/>
    <x v="5"/>
    <s v="Linie 23"/>
    <n v="5023"/>
  </r>
  <r>
    <x v="3"/>
    <x v="0"/>
    <n v="58001035"/>
    <x v="871"/>
    <d v="2021-10-19T00:00:00"/>
    <x v="3"/>
    <n v="7000129190"/>
    <n v="204"/>
    <x v="2"/>
    <x v="0"/>
    <n v="201.96"/>
    <n v="7.5137999999999998"/>
    <n v="1517.487048"/>
    <x v="8"/>
    <x v="5"/>
    <s v="Linie 21"/>
    <n v="5021"/>
  </r>
  <r>
    <x v="3"/>
    <x v="0"/>
    <n v="58001036"/>
    <x v="427"/>
    <d v="2021-10-19T00:00:00"/>
    <x v="3"/>
    <n v="7000129019"/>
    <n v="136"/>
    <x v="2"/>
    <x v="0"/>
    <n v="136"/>
    <n v="11.1112"/>
    <n v="1511.1232"/>
    <x v="8"/>
    <x v="5"/>
    <s v="Linie 20"/>
    <n v="5020"/>
  </r>
  <r>
    <x v="3"/>
    <x v="0"/>
    <n v="58001039"/>
    <x v="882"/>
    <d v="2021-10-19T00:00:00"/>
    <x v="3"/>
    <n v="7000129192"/>
    <n v="68"/>
    <x v="2"/>
    <x v="0"/>
    <n v="68"/>
    <n v="7.4294000000000002"/>
    <n v="505.19920000000002"/>
    <x v="8"/>
    <x v="5"/>
    <s v="Linie 21"/>
    <n v="5021"/>
  </r>
  <r>
    <x v="3"/>
    <x v="0"/>
    <n v="58001049"/>
    <x v="283"/>
    <d v="2021-10-19T00:00:00"/>
    <x v="3"/>
    <n v="7000129196"/>
    <n v="68"/>
    <x v="2"/>
    <x v="0"/>
    <n v="67.319999999999993"/>
    <n v="7.5098000000000003"/>
    <n v="505.55973599999999"/>
    <x v="8"/>
    <x v="5"/>
    <s v="Linie 21"/>
    <n v="5021"/>
  </r>
  <r>
    <x v="3"/>
    <x v="0"/>
    <n v="58001079"/>
    <x v="760"/>
    <d v="2021-10-19T00:00:00"/>
    <x v="3"/>
    <n v="7000129035"/>
    <n v="68"/>
    <x v="2"/>
    <x v="0"/>
    <n v="73.44"/>
    <n v="9.9458000000000002"/>
    <n v="730.41955199999995"/>
    <x v="8"/>
    <x v="5"/>
    <s v="Linie 29"/>
    <n v="5029"/>
  </r>
  <r>
    <x v="3"/>
    <x v="0"/>
    <n v="58001082"/>
    <x v="434"/>
    <d v="2021-10-19T00:00:00"/>
    <x v="3"/>
    <n v="7000129021"/>
    <n v="204"/>
    <x v="2"/>
    <x v="0"/>
    <n v="204"/>
    <n v="11.0677"/>
    <n v="2257.8108000000002"/>
    <x v="8"/>
    <x v="5"/>
    <s v="Linie 20"/>
    <n v="5020"/>
  </r>
  <r>
    <x v="3"/>
    <x v="0"/>
    <n v="58001092"/>
    <x v="883"/>
    <d v="2021-10-19T00:00:00"/>
    <x v="3"/>
    <n v="7000129205"/>
    <n v="204"/>
    <x v="2"/>
    <x v="0"/>
    <n v="201.96"/>
    <n v="7.5015999999999998"/>
    <n v="1515.023136"/>
    <x v="8"/>
    <x v="5"/>
    <s v="Linie 21"/>
    <n v="5021"/>
  </r>
  <r>
    <x v="3"/>
    <x v="0"/>
    <n v="58001096"/>
    <x v="841"/>
    <d v="2021-10-19T00:00:00"/>
    <x v="3"/>
    <n v="7000129110"/>
    <n v="204"/>
    <x v="2"/>
    <x v="0"/>
    <n v="195.84"/>
    <n v="9.1835000000000004"/>
    <n v="1798.4966400000001"/>
    <x v="8"/>
    <x v="5"/>
    <s v="Linie 23"/>
    <n v="5023"/>
  </r>
  <r>
    <x v="3"/>
    <x v="0"/>
    <n v="58001114"/>
    <x v="285"/>
    <d v="2021-10-19T00:00:00"/>
    <x v="3"/>
    <n v="7000129215"/>
    <n v="68"/>
    <x v="2"/>
    <x v="0"/>
    <n v="67.319999999999993"/>
    <n v="7.5045000000000002"/>
    <n v="505.20294000000001"/>
    <x v="8"/>
    <x v="5"/>
    <s v="Linie 21"/>
    <n v="5021"/>
  </r>
  <r>
    <x v="3"/>
    <x v="0"/>
    <n v="58001118"/>
    <x v="287"/>
    <d v="2021-10-19T00:00:00"/>
    <x v="3"/>
    <n v="7000129114"/>
    <n v="68"/>
    <x v="2"/>
    <x v="0"/>
    <n v="67.319999999999993"/>
    <n v="8.9077999999999999"/>
    <n v="599.67309599999999"/>
    <x v="8"/>
    <x v="5"/>
    <s v="Linie 23"/>
    <n v="5023"/>
  </r>
  <r>
    <x v="3"/>
    <x v="0"/>
    <n v="58001120"/>
    <x v="288"/>
    <d v="2021-10-19T00:00:00"/>
    <x v="3"/>
    <n v="7000129116"/>
    <n v="68"/>
    <x v="2"/>
    <x v="0"/>
    <n v="68"/>
    <n v="8.7829999999999995"/>
    <n v="597.24400000000003"/>
    <x v="8"/>
    <x v="5"/>
    <s v="Linie 23"/>
    <n v="5023"/>
  </r>
  <r>
    <x v="3"/>
    <x v="0"/>
    <n v="58001143"/>
    <x v="1141"/>
    <d v="2021-10-19T00:00:00"/>
    <x v="3"/>
    <n v="7000129036"/>
    <n v="1020"/>
    <x v="2"/>
    <x v="0"/>
    <n v="1377"/>
    <n v="8.6516999999999999"/>
    <n v="11913.3909"/>
    <x v="8"/>
    <x v="5"/>
    <s v="Linie 29"/>
    <n v="5029"/>
  </r>
  <r>
    <x v="3"/>
    <x v="0"/>
    <n v="59500008"/>
    <x v="798"/>
    <d v="2021-10-19T00:00:00"/>
    <x v="3"/>
    <n v="7000128602"/>
    <n v="162"/>
    <x v="2"/>
    <x v="0"/>
    <n v="486"/>
    <n v="2.6974"/>
    <n v="1310.9364"/>
    <x v="3"/>
    <x v="1"/>
    <s v="Espera"/>
    <n v="5901"/>
  </r>
  <r>
    <x v="3"/>
    <x v="0"/>
    <n v="59500020"/>
    <x v="658"/>
    <d v="2021-10-19T00:00:00"/>
    <x v="3"/>
    <n v="7000129306"/>
    <n v="627"/>
    <x v="0"/>
    <x v="0"/>
    <n v="627"/>
    <n v="2.5"/>
    <n v="1567.5"/>
    <x v="0"/>
    <x v="0"/>
    <s v="Vacumierung"/>
    <n v="5902"/>
  </r>
  <r>
    <x v="3"/>
    <x v="0"/>
    <n v="59500024"/>
    <x v="659"/>
    <d v="2021-10-19T00:00:00"/>
    <x v="3"/>
    <n v="7000129307"/>
    <n v="431"/>
    <x v="0"/>
    <x v="0"/>
    <n v="431"/>
    <n v="2.3342999999999998"/>
    <n v="1006.0833"/>
    <x v="0"/>
    <x v="0"/>
    <s v="Vacumierung"/>
    <n v="5902"/>
  </r>
  <r>
    <x v="3"/>
    <x v="0"/>
    <n v="59500029"/>
    <x v="1048"/>
    <d v="2021-10-19T00:00:00"/>
    <x v="3"/>
    <n v="7000129323"/>
    <n v="695"/>
    <x v="0"/>
    <x v="0"/>
    <n v="695"/>
    <n v="2"/>
    <n v="1390"/>
    <x v="0"/>
    <x v="0"/>
    <s v="Vacumierung"/>
    <n v="5902"/>
  </r>
  <r>
    <x v="3"/>
    <x v="0"/>
    <m/>
    <x v="120"/>
    <d v="2021-10-19T00:00:00"/>
    <x v="3"/>
    <n v="7000128483"/>
    <n v="0"/>
    <x v="3"/>
    <x v="3"/>
    <n v="0"/>
    <n v="0"/>
    <n v="0"/>
    <x v="0"/>
    <x v="0"/>
    <s v="Große Schneidemaschine Lachnit"/>
    <n v="1100"/>
  </r>
  <r>
    <x v="3"/>
    <x v="0"/>
    <m/>
    <x v="121"/>
    <d v="2021-10-19T00:00:00"/>
    <x v="3"/>
    <n v="7000128467"/>
    <n v="0"/>
    <x v="3"/>
    <x v="3"/>
    <n v="0"/>
    <n v="0"/>
    <n v="0"/>
    <x v="0"/>
    <x v="0"/>
    <s v="Kleine Schneidemaschine Käseteiler"/>
    <n v="1200"/>
  </r>
  <r>
    <x v="3"/>
    <x v="0"/>
    <m/>
    <x v="123"/>
    <d v="2021-10-19T00:00:00"/>
    <x v="3"/>
    <n v="7000128963"/>
    <n v="0"/>
    <x v="3"/>
    <x v="3"/>
    <n v="0"/>
    <n v="0"/>
    <n v="0"/>
    <x v="2"/>
    <x v="0"/>
    <s v="Thrun 2"/>
    <n v="2030"/>
  </r>
  <r>
    <x v="3"/>
    <x v="0"/>
    <m/>
    <x v="124"/>
    <d v="2021-10-19T00:00:00"/>
    <x v="3"/>
    <n v="7000128912"/>
    <n v="0"/>
    <x v="3"/>
    <x v="3"/>
    <n v="0"/>
    <n v="0"/>
    <n v="0"/>
    <x v="2"/>
    <x v="0"/>
    <s v="Mischer 1"/>
    <n v="2040"/>
  </r>
  <r>
    <x v="3"/>
    <x v="0"/>
    <m/>
    <x v="125"/>
    <d v="2021-10-19T00:00:00"/>
    <x v="3"/>
    <n v="7000128957"/>
    <n v="0"/>
    <x v="3"/>
    <x v="3"/>
    <n v="0"/>
    <n v="0"/>
    <n v="0"/>
    <x v="2"/>
    <x v="0"/>
    <s v="Mischer 2"/>
    <n v="2050"/>
  </r>
  <r>
    <x v="3"/>
    <x v="0"/>
    <m/>
    <x v="126"/>
    <d v="2021-10-19T00:00:00"/>
    <x v="3"/>
    <n v="7000128809"/>
    <n v="0"/>
    <x v="3"/>
    <x v="3"/>
    <n v="0"/>
    <n v="0"/>
    <n v="0"/>
    <x v="2"/>
    <x v="0"/>
    <s v="Stephan UMSK 130"/>
    <n v="2100"/>
  </r>
  <r>
    <x v="3"/>
    <x v="0"/>
    <m/>
    <x v="127"/>
    <d v="2021-10-19T00:00:00"/>
    <x v="3"/>
    <n v="7000128830"/>
    <n v="0"/>
    <x v="3"/>
    <x v="3"/>
    <n v="0"/>
    <n v="0"/>
    <n v="0"/>
    <x v="1"/>
    <x v="0"/>
    <s v="Füller unter M1"/>
    <n v="3010"/>
  </r>
  <r>
    <x v="3"/>
    <x v="0"/>
    <m/>
    <x v="128"/>
    <d v="2021-10-19T00:00:00"/>
    <x v="3"/>
    <n v="7000128821"/>
    <n v="0"/>
    <x v="3"/>
    <x v="3"/>
    <n v="0"/>
    <n v="0"/>
    <n v="0"/>
    <x v="1"/>
    <x v="0"/>
    <s v="Füller unter M2"/>
    <n v="3020"/>
  </r>
  <r>
    <x v="3"/>
    <x v="0"/>
    <m/>
    <x v="129"/>
    <d v="2021-10-19T00:00:00"/>
    <x v="3"/>
    <n v="7000128777"/>
    <n v="0"/>
    <x v="3"/>
    <x v="3"/>
    <n v="0"/>
    <n v="0"/>
    <n v="0"/>
    <x v="1"/>
    <x v="0"/>
    <s v="Füller unter Thrun 2"/>
    <n v="3030"/>
  </r>
  <r>
    <x v="3"/>
    <x v="0"/>
    <m/>
    <x v="131"/>
    <d v="2021-10-19T00:00:00"/>
    <x v="3"/>
    <n v="7000128804"/>
    <n v="0"/>
    <x v="3"/>
    <x v="3"/>
    <n v="0"/>
    <n v="0"/>
    <n v="0"/>
    <x v="2"/>
    <x v="0"/>
    <s v="Füller unter UMSK 130"/>
    <n v="3100"/>
  </r>
  <r>
    <x v="3"/>
    <x v="0"/>
    <m/>
    <x v="290"/>
    <d v="2021-10-19T00:00:00"/>
    <x v="3"/>
    <n v="7000128246"/>
    <n v="0"/>
    <x v="3"/>
    <x v="3"/>
    <n v="0"/>
    <n v="0"/>
    <n v="0"/>
    <x v="3"/>
    <x v="1"/>
    <s v="Linie 1"/>
    <n v="5001"/>
  </r>
  <r>
    <x v="3"/>
    <x v="0"/>
    <m/>
    <x v="132"/>
    <d v="2021-10-19T00:00:00"/>
    <x v="3"/>
    <n v="7000128990"/>
    <n v="0"/>
    <x v="3"/>
    <x v="3"/>
    <n v="0"/>
    <n v="0"/>
    <n v="0"/>
    <x v="8"/>
    <x v="5"/>
    <s v="Linie 20"/>
    <n v="5020"/>
  </r>
  <r>
    <x v="3"/>
    <x v="0"/>
    <m/>
    <x v="132"/>
    <d v="2021-10-19T00:00:00"/>
    <x v="3"/>
    <n v="7000129023"/>
    <n v="0"/>
    <x v="3"/>
    <x v="3"/>
    <n v="0"/>
    <n v="0"/>
    <n v="0"/>
    <x v="8"/>
    <x v="5"/>
    <s v="Linie 20"/>
    <n v="5020"/>
  </r>
  <r>
    <x v="3"/>
    <x v="0"/>
    <m/>
    <x v="133"/>
    <d v="2021-10-19T00:00:00"/>
    <x v="3"/>
    <n v="7000129229"/>
    <n v="0"/>
    <x v="3"/>
    <x v="3"/>
    <n v="0"/>
    <n v="0"/>
    <n v="0"/>
    <x v="8"/>
    <x v="5"/>
    <s v="Linie 21"/>
    <n v="5021"/>
  </r>
  <r>
    <x v="3"/>
    <x v="0"/>
    <m/>
    <x v="134"/>
    <d v="2021-10-19T00:00:00"/>
    <x v="3"/>
    <n v="7000128744"/>
    <n v="0.01"/>
    <x v="1"/>
    <x v="1"/>
    <n v="0"/>
    <n v="0"/>
    <n v="0"/>
    <x v="8"/>
    <x v="5"/>
    <s v="Linie 22"/>
    <n v="5022"/>
  </r>
  <r>
    <x v="3"/>
    <x v="0"/>
    <m/>
    <x v="134"/>
    <d v="2021-10-19T00:00:00"/>
    <x v="3"/>
    <n v="7000129279"/>
    <n v="0.01"/>
    <x v="1"/>
    <x v="1"/>
    <n v="0"/>
    <n v="0"/>
    <n v="0"/>
    <x v="8"/>
    <x v="5"/>
    <s v="Linie 22"/>
    <n v="5022"/>
  </r>
  <r>
    <x v="3"/>
    <x v="0"/>
    <m/>
    <x v="135"/>
    <d v="2021-10-19T00:00:00"/>
    <x v="3"/>
    <n v="7000129125"/>
    <n v="0.55000000000000004"/>
    <x v="1"/>
    <x v="1"/>
    <n v="0"/>
    <n v="0"/>
    <n v="0"/>
    <x v="8"/>
    <x v="5"/>
    <s v="Linie 23"/>
    <n v="5023"/>
  </r>
  <r>
    <x v="3"/>
    <x v="0"/>
    <m/>
    <x v="589"/>
    <d v="2021-10-19T00:00:00"/>
    <x v="3"/>
    <n v="7000129038"/>
    <n v="0"/>
    <x v="3"/>
    <x v="3"/>
    <n v="0"/>
    <n v="0"/>
    <n v="0"/>
    <x v="8"/>
    <x v="5"/>
    <s v="Linie 29"/>
    <n v="5029"/>
  </r>
  <r>
    <x v="3"/>
    <x v="0"/>
    <m/>
    <x v="291"/>
    <d v="2021-10-19T00:00:00"/>
    <x v="3"/>
    <n v="7000128253"/>
    <n v="0"/>
    <x v="3"/>
    <x v="3"/>
    <n v="0"/>
    <n v="0"/>
    <n v="0"/>
    <x v="1"/>
    <x v="0"/>
    <s v="Strudellinie"/>
    <n v="5160"/>
  </r>
  <r>
    <x v="3"/>
    <x v="0"/>
    <m/>
    <x v="453"/>
    <d v="2021-10-19T00:00:00"/>
    <x v="3"/>
    <n v="7000128694"/>
    <n v="0"/>
    <x v="3"/>
    <x v="3"/>
    <n v="0"/>
    <n v="0"/>
    <n v="0"/>
    <x v="8"/>
    <x v="5"/>
    <s v="Linie 21"/>
    <n v="5021"/>
  </r>
  <r>
    <x v="3"/>
    <x v="0"/>
    <m/>
    <x v="454"/>
    <d v="2021-10-19T00:00:00"/>
    <x v="3"/>
    <n v="7000129127"/>
    <n v="0"/>
    <x v="3"/>
    <x v="3"/>
    <n v="0"/>
    <n v="0"/>
    <n v="0"/>
    <x v="8"/>
    <x v="5"/>
    <s v="Linie 23"/>
    <n v="5023"/>
  </r>
  <r>
    <x v="3"/>
    <x v="0"/>
    <m/>
    <x v="662"/>
    <d v="2021-10-19T00:00:00"/>
    <x v="3"/>
    <n v="7000127930"/>
    <n v="0"/>
    <x v="3"/>
    <x v="3"/>
    <n v="0"/>
    <n v="0"/>
    <n v="0"/>
    <x v="5"/>
    <x v="2"/>
    <s v="Linie 31"/>
    <n v="5031"/>
  </r>
  <r>
    <x v="3"/>
    <x v="0"/>
    <m/>
    <x v="662"/>
    <d v="2021-10-19T00:00:00"/>
    <x v="3"/>
    <n v="7000128868"/>
    <n v="0"/>
    <x v="3"/>
    <x v="3"/>
    <n v="0"/>
    <n v="0"/>
    <n v="0"/>
    <x v="5"/>
    <x v="2"/>
    <s v="Linie 31"/>
    <n v="5031"/>
  </r>
  <r>
    <x v="3"/>
    <x v="0"/>
    <m/>
    <x v="294"/>
    <d v="2021-10-19T00:00:00"/>
    <x v="3"/>
    <n v="7000128254"/>
    <n v="0"/>
    <x v="3"/>
    <x v="3"/>
    <n v="0"/>
    <n v="0"/>
    <n v="0"/>
    <x v="1"/>
    <x v="0"/>
    <s v="Strudellinie"/>
    <n v="5160"/>
  </r>
  <r>
    <x v="3"/>
    <x v="0"/>
    <n v="23500015"/>
    <x v="296"/>
    <d v="2021-10-20T00:00:00"/>
    <x v="3"/>
    <n v="7000128474"/>
    <n v="3045"/>
    <x v="0"/>
    <x v="0"/>
    <n v="3045"/>
    <n v="4.2279999999999998"/>
    <n v="12874.26"/>
    <x v="0"/>
    <x v="0"/>
    <s v="Kleine Schneidemaschine Käseteiler"/>
    <n v="1200"/>
  </r>
  <r>
    <x v="3"/>
    <x v="0"/>
    <n v="23500034"/>
    <x v="298"/>
    <d v="2021-10-20T00:00:00"/>
    <x v="3"/>
    <n v="7000128476"/>
    <n v="409"/>
    <x v="0"/>
    <x v="0"/>
    <n v="409"/>
    <n v="3.6745999999999999"/>
    <n v="1502.9114"/>
    <x v="0"/>
    <x v="0"/>
    <s v="Kleine Schneidemaschine Käseteiler"/>
    <n v="1200"/>
  </r>
  <r>
    <x v="3"/>
    <x v="0"/>
    <n v="23500035"/>
    <x v="767"/>
    <d v="2021-10-20T00:00:00"/>
    <x v="3"/>
    <n v="7000128477"/>
    <n v="2295"/>
    <x v="0"/>
    <x v="0"/>
    <n v="2295"/>
    <n v="3.1009000000000002"/>
    <n v="7116.5654999999997"/>
    <x v="0"/>
    <x v="0"/>
    <s v="Kleine Schneidemaschine Käseteiler"/>
    <n v="1200"/>
  </r>
  <r>
    <x v="3"/>
    <x v="0"/>
    <n v="23500284"/>
    <x v="1"/>
    <d v="2021-10-20T00:00:00"/>
    <x v="3"/>
    <n v="7000129549"/>
    <n v="140"/>
    <x v="0"/>
    <x v="0"/>
    <n v="140"/>
    <n v="3.9931999999999999"/>
    <n v="559.048"/>
    <x v="0"/>
    <x v="0"/>
    <s v="Schmelze Zutatenvorb."/>
    <n v="1400"/>
  </r>
  <r>
    <x v="3"/>
    <x v="0"/>
    <n v="23500289"/>
    <x v="143"/>
    <d v="2021-10-20T00:00:00"/>
    <x v="3"/>
    <n v="7000129406"/>
    <n v="189.28800000000001"/>
    <x v="0"/>
    <x v="0"/>
    <n v="189.28800000000001"/>
    <n v="6.8754999999999997"/>
    <n v="1301.449644"/>
    <x v="0"/>
    <x v="0"/>
    <s v="Schmelze Zutatenvorb."/>
    <n v="1400"/>
  </r>
  <r>
    <x v="3"/>
    <x v="0"/>
    <n v="23500292"/>
    <x v="144"/>
    <d v="2021-10-20T00:00:00"/>
    <x v="3"/>
    <n v="7000129466"/>
    <n v="1262"/>
    <x v="0"/>
    <x v="0"/>
    <n v="1262"/>
    <n v="5.5862999999999996"/>
    <n v="7049.9106000000002"/>
    <x v="0"/>
    <x v="0"/>
    <s v="Holac Zutatenvorbereitung"/>
    <n v="1410"/>
  </r>
  <r>
    <x v="3"/>
    <x v="0"/>
    <n v="23500357"/>
    <x v="1085"/>
    <d v="2021-10-20T00:00:00"/>
    <x v="3"/>
    <n v="7000129437"/>
    <n v="47"/>
    <x v="0"/>
    <x v="0"/>
    <n v="47"/>
    <n v="1.1600999999999999"/>
    <n v="54.524700000000003"/>
    <x v="0"/>
    <x v="0"/>
    <s v="Schälen"/>
    <n v="5903"/>
  </r>
  <r>
    <x v="3"/>
    <x v="0"/>
    <n v="23500396"/>
    <x v="147"/>
    <d v="2021-10-20T00:00:00"/>
    <x v="3"/>
    <n v="7000128797"/>
    <n v="100"/>
    <x v="0"/>
    <x v="0"/>
    <n v="100"/>
    <n v="8.2918000000000003"/>
    <n v="829.18"/>
    <x v="4"/>
    <x v="1"/>
    <s v="Röstofen"/>
    <n v="5420"/>
  </r>
  <r>
    <x v="3"/>
    <x v="0"/>
    <n v="23500524"/>
    <x v="301"/>
    <d v="2021-10-20T00:00:00"/>
    <x v="3"/>
    <n v="7000129465"/>
    <n v="712"/>
    <x v="0"/>
    <x v="0"/>
    <n v="712"/>
    <n v="4.3518999999999997"/>
    <n v="3098.5527999999999"/>
    <x v="0"/>
    <x v="0"/>
    <s v="Große Schneidemaschine Lachnit"/>
    <n v="1100"/>
  </r>
  <r>
    <x v="3"/>
    <x v="0"/>
    <n v="29600003"/>
    <x v="150"/>
    <d v="2021-10-20T00:00:00"/>
    <x v="3"/>
    <n v="7000129419"/>
    <n v="4397"/>
    <x v="0"/>
    <x v="0"/>
    <n v="4397"/>
    <n v="2.0516999999999999"/>
    <n v="9021.3248999999996"/>
    <x v="0"/>
    <x v="0"/>
    <s v="Rohware aus-/umpacken, vorbereiten"/>
    <n v="1300"/>
  </r>
  <r>
    <x v="3"/>
    <x v="0"/>
    <n v="29600003"/>
    <x v="150"/>
    <d v="2021-10-20T00:00:00"/>
    <x v="3"/>
    <n v="7000129705"/>
    <n v="2114"/>
    <x v="0"/>
    <x v="0"/>
    <n v="2114"/>
    <n v="2.0516999999999999"/>
    <n v="4337.2938000000004"/>
    <x v="0"/>
    <x v="0"/>
    <s v="Rohware aus-/umpacken, vorbereiten"/>
    <n v="1300"/>
  </r>
  <r>
    <x v="3"/>
    <x v="0"/>
    <n v="29600004"/>
    <x v="302"/>
    <d v="2021-10-20T00:00:00"/>
    <x v="3"/>
    <n v="7000129403"/>
    <n v="3179"/>
    <x v="0"/>
    <x v="0"/>
    <n v="3179"/>
    <n v="2.0175999999999998"/>
    <n v="6413.9503999999997"/>
    <x v="0"/>
    <x v="0"/>
    <s v="Rohware aus-/umpacken, vorbereiten"/>
    <n v="1300"/>
  </r>
  <r>
    <x v="3"/>
    <x v="0"/>
    <n v="29600006"/>
    <x v="462"/>
    <d v="2021-10-20T00:00:00"/>
    <x v="3"/>
    <n v="7000129418"/>
    <n v="235"/>
    <x v="0"/>
    <x v="0"/>
    <n v="235"/>
    <n v="1.5"/>
    <n v="352.5"/>
    <x v="0"/>
    <x v="0"/>
    <s v="Rohware aus-/umpacken, vorbereiten"/>
    <n v="1300"/>
  </r>
  <r>
    <x v="3"/>
    <x v="0"/>
    <n v="29600007"/>
    <x v="152"/>
    <d v="2021-10-20T00:00:00"/>
    <x v="3"/>
    <n v="7000129444"/>
    <n v="414"/>
    <x v="0"/>
    <x v="0"/>
    <n v="414"/>
    <n v="0.5"/>
    <n v="207"/>
    <x v="0"/>
    <x v="0"/>
    <s v="Rohware aus-/umpacken, vorbereiten"/>
    <n v="1300"/>
  </r>
  <r>
    <x v="3"/>
    <x v="0"/>
    <n v="29600018"/>
    <x v="463"/>
    <d v="2021-10-20T00:00:00"/>
    <x v="3"/>
    <n v="7000129404"/>
    <n v="37"/>
    <x v="0"/>
    <x v="0"/>
    <n v="37"/>
    <n v="1"/>
    <n v="37"/>
    <x v="0"/>
    <x v="0"/>
    <s v="Rohware aus-/umpacken, vorbereiten"/>
    <n v="1300"/>
  </r>
  <r>
    <x v="3"/>
    <x v="0"/>
    <n v="31000169"/>
    <x v="158"/>
    <d v="2021-10-20T00:00:00"/>
    <x v="3"/>
    <n v="7000128961"/>
    <n v="2215"/>
    <x v="1"/>
    <x v="1"/>
    <n v="4274.95"/>
    <n v="5.9943999999999997"/>
    <n v="13277.596"/>
    <x v="1"/>
    <x v="0"/>
    <s v="Füller unter Thrun 2"/>
    <n v="3030"/>
  </r>
  <r>
    <x v="3"/>
    <x v="0"/>
    <n v="31900001"/>
    <x v="159"/>
    <d v="2021-10-20T00:00:00"/>
    <x v="3"/>
    <n v="7000129351"/>
    <n v="103"/>
    <x v="1"/>
    <x v="1"/>
    <n v="741.6"/>
    <n v="16.223700000000001"/>
    <n v="1671.0410999999999"/>
    <x v="2"/>
    <x v="0"/>
    <s v="Füller unter UMSK 130"/>
    <n v="3100"/>
  </r>
  <r>
    <x v="3"/>
    <x v="0"/>
    <n v="32000027"/>
    <x v="161"/>
    <d v="2021-10-20T00:00:00"/>
    <x v="3"/>
    <n v="7000129390"/>
    <n v="475"/>
    <x v="1"/>
    <x v="1"/>
    <n v="4417.5"/>
    <n v="27.664999999999999"/>
    <n v="13140.875"/>
    <x v="1"/>
    <x v="0"/>
    <s v="Füller unter M1"/>
    <n v="3010"/>
  </r>
  <r>
    <x v="3"/>
    <x v="0"/>
    <n v="32000028"/>
    <x v="769"/>
    <d v="2021-10-20T00:00:00"/>
    <x v="3"/>
    <n v="7000129391"/>
    <n v="640"/>
    <x v="1"/>
    <x v="1"/>
    <n v="4288"/>
    <n v="20.0258"/>
    <n v="12816.512000000001"/>
    <x v="1"/>
    <x v="0"/>
    <s v="Füller unter M1"/>
    <n v="3010"/>
  </r>
  <r>
    <x v="3"/>
    <x v="0"/>
    <n v="32000029"/>
    <x v="541"/>
    <d v="2021-10-20T00:00:00"/>
    <x v="3"/>
    <n v="7000129393"/>
    <n v="27"/>
    <x v="1"/>
    <x v="1"/>
    <n v="180.9"/>
    <n v="19.2867"/>
    <n v="520.74090000000001"/>
    <x v="1"/>
    <x v="0"/>
    <s v="Füller unter M1"/>
    <n v="3010"/>
  </r>
  <r>
    <x v="3"/>
    <x v="0"/>
    <n v="32000042"/>
    <x v="968"/>
    <d v="2021-10-20T00:00:00"/>
    <x v="3"/>
    <n v="7000129394"/>
    <n v="417"/>
    <x v="1"/>
    <x v="1"/>
    <n v="2502"/>
    <n v="17.384799999999998"/>
    <n v="7249.4615999999996"/>
    <x v="1"/>
    <x v="0"/>
    <s v="Füller unter M1"/>
    <n v="3010"/>
  </r>
  <r>
    <x v="3"/>
    <x v="0"/>
    <n v="32000067"/>
    <x v="18"/>
    <d v="2021-10-20T00:00:00"/>
    <x v="3"/>
    <n v="7000129375"/>
    <n v="273"/>
    <x v="1"/>
    <x v="1"/>
    <n v="2730"/>
    <n v="29.679400000000001"/>
    <n v="8102.4762000000001"/>
    <x v="1"/>
    <x v="0"/>
    <s v="Füller unter M2"/>
    <n v="3020"/>
  </r>
  <r>
    <x v="3"/>
    <x v="0"/>
    <n v="32000070"/>
    <x v="164"/>
    <d v="2021-10-20T00:00:00"/>
    <x v="3"/>
    <n v="7000129376"/>
    <n v="345"/>
    <x v="1"/>
    <x v="1"/>
    <n v="3450"/>
    <n v="31.2315"/>
    <n v="10774.8675"/>
    <x v="1"/>
    <x v="0"/>
    <s v="Füller unter M2"/>
    <n v="3020"/>
  </r>
  <r>
    <x v="3"/>
    <x v="0"/>
    <n v="32000086"/>
    <x v="674"/>
    <d v="2021-10-20T00:00:00"/>
    <x v="3"/>
    <n v="7000128268"/>
    <n v="1344"/>
    <x v="0"/>
    <x v="0"/>
    <n v="1344"/>
    <n v="4.1685999999999996"/>
    <n v="5602.5983999999999"/>
    <x v="0"/>
    <x v="0"/>
    <s v="Große Schneidemaschine Lachnit"/>
    <n v="1100"/>
  </r>
  <r>
    <x v="3"/>
    <x v="0"/>
    <n v="32000091"/>
    <x v="21"/>
    <d v="2021-10-20T00:00:00"/>
    <x v="3"/>
    <n v="7000128278"/>
    <n v="14535"/>
    <x v="1"/>
    <x v="1"/>
    <n v="3284.91"/>
    <n v="0.86809999999999998"/>
    <n v="12617.833500000001"/>
    <x v="3"/>
    <x v="1"/>
    <s v="Linie 9"/>
    <n v="5009"/>
  </r>
  <r>
    <x v="3"/>
    <x v="0"/>
    <n v="32000104"/>
    <x v="964"/>
    <d v="2021-10-20T00:00:00"/>
    <x v="3"/>
    <n v="7000129392"/>
    <n v="192"/>
    <x v="1"/>
    <x v="1"/>
    <n v="1785.6"/>
    <n v="22.047000000000001"/>
    <n v="4233.0240000000003"/>
    <x v="1"/>
    <x v="0"/>
    <s v="Füller unter M1"/>
    <n v="3010"/>
  </r>
  <r>
    <x v="3"/>
    <x v="0"/>
    <n v="35000166"/>
    <x v="166"/>
    <d v="2021-10-20T00:00:00"/>
    <x v="3"/>
    <n v="7000129398"/>
    <n v="8400"/>
    <x v="0"/>
    <x v="0"/>
    <n v="8400"/>
    <n v="2.8315999999999999"/>
    <n v="23785.439999999999"/>
    <x v="2"/>
    <x v="0"/>
    <s v="Mischer 1"/>
    <n v="2040"/>
  </r>
  <r>
    <x v="3"/>
    <x v="0"/>
    <n v="35000166"/>
    <x v="166"/>
    <d v="2021-10-20T00:00:00"/>
    <x v="3"/>
    <n v="7000129398"/>
    <n v="8400"/>
    <x v="0"/>
    <x v="0"/>
    <n v="8400"/>
    <n v="2.8315999999999999"/>
    <n v="23785.439999999999"/>
    <x v="2"/>
    <x v="0"/>
    <s v="Wolf M1"/>
    <n v="2070"/>
  </r>
  <r>
    <x v="3"/>
    <x v="0"/>
    <n v="35000168"/>
    <x v="471"/>
    <d v="2021-10-20T00:00:00"/>
    <x v="3"/>
    <n v="7000129399"/>
    <n v="2700"/>
    <x v="0"/>
    <x v="0"/>
    <n v="2700"/>
    <n v="2.7238000000000002"/>
    <n v="7354.26"/>
    <x v="2"/>
    <x v="0"/>
    <s v="Mischer 1"/>
    <n v="2040"/>
  </r>
  <r>
    <x v="3"/>
    <x v="0"/>
    <n v="35000168"/>
    <x v="471"/>
    <d v="2021-10-20T00:00:00"/>
    <x v="3"/>
    <n v="7000129399"/>
    <n v="2700"/>
    <x v="0"/>
    <x v="0"/>
    <n v="2700"/>
    <n v="2.7238000000000002"/>
    <n v="7354.26"/>
    <x v="2"/>
    <x v="0"/>
    <s v="Wolf M1"/>
    <n v="2070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Pulverwiegung UHT1"/>
    <n v="2015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Thrun 1"/>
    <n v="2020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Wolf UHT"/>
    <n v="2060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Pulverwiegung UHT1"/>
    <n v="2015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Thrun 1"/>
    <n v="2020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Wolf UHT"/>
    <n v="2060"/>
  </r>
  <r>
    <x v="3"/>
    <x v="0"/>
    <n v="35000268"/>
    <x v="170"/>
    <d v="2021-10-20T00:00:00"/>
    <x v="3"/>
    <n v="7000129341"/>
    <n v="3625"/>
    <x v="0"/>
    <x v="0"/>
    <n v="3625"/>
    <n v="2.5105"/>
    <n v="9100.5625"/>
    <x v="2"/>
    <x v="0"/>
    <s v="Thrun 2"/>
    <n v="2030"/>
  </r>
  <r>
    <x v="3"/>
    <x v="0"/>
    <n v="35000268"/>
    <x v="170"/>
    <d v="2021-10-20T00:00:00"/>
    <x v="3"/>
    <n v="7000129341"/>
    <n v="3625"/>
    <x v="0"/>
    <x v="0"/>
    <n v="3625"/>
    <n v="2.5105"/>
    <n v="9100.5625"/>
    <x v="2"/>
    <x v="0"/>
    <s v="Wolf Th2"/>
    <n v="2090"/>
  </r>
  <r>
    <x v="3"/>
    <x v="0"/>
    <n v="35000313"/>
    <x v="30"/>
    <d v="2021-10-20T00:00:00"/>
    <x v="3"/>
    <n v="7000129378"/>
    <n v="3000"/>
    <x v="0"/>
    <x v="0"/>
    <n v="3000"/>
    <n v="2.831"/>
    <n v="8493"/>
    <x v="2"/>
    <x v="0"/>
    <s v="Mischer 2"/>
    <n v="2050"/>
  </r>
  <r>
    <x v="3"/>
    <x v="0"/>
    <n v="35000313"/>
    <x v="30"/>
    <d v="2021-10-20T00:00:00"/>
    <x v="3"/>
    <n v="7000129378"/>
    <n v="3000"/>
    <x v="0"/>
    <x v="0"/>
    <n v="3000"/>
    <n v="2.831"/>
    <n v="8493"/>
    <x v="2"/>
    <x v="0"/>
    <s v="Wolf M2"/>
    <n v="2080"/>
  </r>
  <r>
    <x v="3"/>
    <x v="0"/>
    <n v="35000316"/>
    <x v="172"/>
    <d v="2021-10-20T00:00:00"/>
    <x v="3"/>
    <n v="7000129379"/>
    <n v="3600"/>
    <x v="0"/>
    <x v="0"/>
    <n v="3600"/>
    <n v="2.9933999999999998"/>
    <n v="10776.24"/>
    <x v="2"/>
    <x v="0"/>
    <s v="Mischer 2"/>
    <n v="2050"/>
  </r>
  <r>
    <x v="3"/>
    <x v="0"/>
    <n v="35000316"/>
    <x v="172"/>
    <d v="2021-10-20T00:00:00"/>
    <x v="3"/>
    <n v="7000129379"/>
    <n v="3600"/>
    <x v="0"/>
    <x v="0"/>
    <n v="3600"/>
    <n v="2.9933999999999998"/>
    <n v="10776.24"/>
    <x v="2"/>
    <x v="0"/>
    <s v="Wolf M2"/>
    <n v="2080"/>
  </r>
  <r>
    <x v="3"/>
    <x v="0"/>
    <n v="35000349"/>
    <x v="965"/>
    <d v="2021-10-20T00:00:00"/>
    <x v="3"/>
    <n v="7000129400"/>
    <n v="1800"/>
    <x v="0"/>
    <x v="0"/>
    <n v="1800"/>
    <n v="2.2330999999999999"/>
    <n v="4019.58"/>
    <x v="2"/>
    <x v="0"/>
    <s v="Mischer 1"/>
    <n v="2040"/>
  </r>
  <r>
    <x v="3"/>
    <x v="0"/>
    <n v="35000349"/>
    <x v="965"/>
    <d v="2021-10-20T00:00:00"/>
    <x v="3"/>
    <n v="7000129400"/>
    <n v="1800"/>
    <x v="0"/>
    <x v="0"/>
    <n v="1800"/>
    <n v="2.2330999999999999"/>
    <n v="4019.58"/>
    <x v="2"/>
    <x v="0"/>
    <s v="Wolf M1"/>
    <n v="2070"/>
  </r>
  <r>
    <x v="3"/>
    <x v="0"/>
    <n v="35900002"/>
    <x v="173"/>
    <d v="2021-10-20T00:00:00"/>
    <x v="3"/>
    <n v="7000129361"/>
    <n v="800"/>
    <x v="0"/>
    <x v="0"/>
    <n v="800"/>
    <n v="2.0203000000000002"/>
    <n v="1616.24"/>
    <x v="2"/>
    <x v="0"/>
    <s v="Stephan UMSK 130"/>
    <n v="2100"/>
  </r>
  <r>
    <x v="3"/>
    <x v="0"/>
    <n v="47000064"/>
    <x v="321"/>
    <d v="2021-10-20T00:00:00"/>
    <x v="3"/>
    <n v="7000129300"/>
    <n v="1776"/>
    <x v="1"/>
    <x v="1"/>
    <n v="355.2"/>
    <n v="0.83299999999999996"/>
    <n v="1479.4079999999999"/>
    <x v="3"/>
    <x v="1"/>
    <s v="Linie 16"/>
    <n v="5016"/>
  </r>
  <r>
    <x v="3"/>
    <x v="0"/>
    <n v="47000118"/>
    <x v="474"/>
    <d v="2021-10-20T00:00:00"/>
    <x v="3"/>
    <n v="7000127227"/>
    <n v="36110"/>
    <x v="1"/>
    <x v="1"/>
    <n v="7222"/>
    <n v="0.78439999999999999"/>
    <n v="28324.684000000001"/>
    <x v="3"/>
    <x v="1"/>
    <s v="Linie 16"/>
    <n v="5016"/>
  </r>
  <r>
    <x v="3"/>
    <x v="0"/>
    <n v="47000154"/>
    <x v="1130"/>
    <d v="2021-10-20T00:00:00"/>
    <x v="3"/>
    <n v="7000128708"/>
    <n v="28315"/>
    <x v="1"/>
    <x v="1"/>
    <n v="7078.75"/>
    <n v="0.745"/>
    <n v="21094.674999999999"/>
    <x v="1"/>
    <x v="0"/>
    <s v="Waldner"/>
    <n v="3110"/>
  </r>
  <r>
    <x v="3"/>
    <x v="0"/>
    <n v="47000262"/>
    <x v="1122"/>
    <d v="2021-10-20T00:00:00"/>
    <x v="3"/>
    <n v="7000128709"/>
    <n v="7222"/>
    <x v="1"/>
    <x v="1"/>
    <n v="1805.5"/>
    <n v="0.73570000000000002"/>
    <n v="5313.2254000000003"/>
    <x v="1"/>
    <x v="0"/>
    <s v="Waldner"/>
    <n v="3110"/>
  </r>
  <r>
    <x v="3"/>
    <x v="0"/>
    <n v="47000849"/>
    <x v="39"/>
    <d v="2021-10-20T00:00:00"/>
    <x v="3"/>
    <n v="7000128240"/>
    <n v="599"/>
    <x v="1"/>
    <x v="1"/>
    <n v="1293.8399999999999"/>
    <n v="9.3513000000000002"/>
    <n v="5601.4287000000004"/>
    <x v="4"/>
    <x v="1"/>
    <s v="Linie 3"/>
    <n v="5003"/>
  </r>
  <r>
    <x v="3"/>
    <x v="0"/>
    <n v="47000895"/>
    <x v="328"/>
    <d v="2021-10-20T00:00:00"/>
    <x v="3"/>
    <n v="7000128241"/>
    <n v="3077"/>
    <x v="1"/>
    <x v="1"/>
    <n v="6154"/>
    <n v="7.7100999999999997"/>
    <n v="23723.977699999999"/>
    <x v="4"/>
    <x v="1"/>
    <s v="Linie 3"/>
    <n v="5003"/>
  </r>
  <r>
    <x v="3"/>
    <x v="0"/>
    <n v="47000901"/>
    <x v="329"/>
    <d v="2021-10-20T00:00:00"/>
    <x v="3"/>
    <n v="7000127230"/>
    <n v="6300"/>
    <x v="1"/>
    <x v="1"/>
    <n v="1575"/>
    <n v="1.0027999999999999"/>
    <n v="6317.64"/>
    <x v="3"/>
    <x v="1"/>
    <s v="Linie 16"/>
    <n v="5016"/>
  </r>
  <r>
    <x v="3"/>
    <x v="0"/>
    <n v="48000044"/>
    <x v="620"/>
    <d v="2021-10-20T00:00:00"/>
    <x v="3"/>
    <n v="7000129588"/>
    <n v="8334"/>
    <x v="1"/>
    <x v="1"/>
    <n v="3333.6"/>
    <n v="1.3563000000000001"/>
    <n v="11303.404200000001"/>
    <x v="5"/>
    <x v="2"/>
    <s v="Linie 31"/>
    <n v="5031"/>
  </r>
  <r>
    <x v="3"/>
    <x v="0"/>
    <n v="48000058"/>
    <x v="734"/>
    <d v="2021-10-20T00:00:00"/>
    <x v="3"/>
    <n v="7000127782"/>
    <n v="11770"/>
    <x v="1"/>
    <x v="1"/>
    <n v="2589.4"/>
    <n v="0.89649999999999996"/>
    <n v="10551.805"/>
    <x v="4"/>
    <x v="1"/>
    <s v="Linie 2"/>
    <n v="5002"/>
  </r>
  <r>
    <x v="3"/>
    <x v="0"/>
    <n v="48000082"/>
    <x v="480"/>
    <d v="2021-10-20T00:00:00"/>
    <x v="3"/>
    <n v="7000127788"/>
    <n v="48429"/>
    <x v="1"/>
    <x v="1"/>
    <n v="10654.38"/>
    <n v="0.87780000000000002"/>
    <n v="42510.976199999997"/>
    <x v="4"/>
    <x v="1"/>
    <s v="Linie 2"/>
    <n v="5002"/>
  </r>
  <r>
    <x v="3"/>
    <x v="0"/>
    <n v="48000093"/>
    <x v="818"/>
    <d v="2021-10-20T00:00:00"/>
    <x v="3"/>
    <n v="7000127905"/>
    <n v="8064"/>
    <x v="1"/>
    <x v="1"/>
    <n v="1612.8"/>
    <n v="0.94069999999999998"/>
    <n v="7585.8047999999999"/>
    <x v="3"/>
    <x v="1"/>
    <s v="Linie 1"/>
    <n v="5001"/>
  </r>
  <r>
    <x v="3"/>
    <x v="0"/>
    <n v="48000116"/>
    <x v="45"/>
    <d v="2021-10-20T00:00:00"/>
    <x v="3"/>
    <n v="7000127343"/>
    <n v="23539"/>
    <x v="1"/>
    <x v="1"/>
    <n v="4707.8"/>
    <n v="0.98129999999999995"/>
    <n v="23098.8207"/>
    <x v="4"/>
    <x v="1"/>
    <s v="Linie 15"/>
    <n v="5015"/>
  </r>
  <r>
    <x v="3"/>
    <x v="0"/>
    <n v="48000170"/>
    <x v="819"/>
    <d v="2021-10-20T00:00:00"/>
    <x v="3"/>
    <n v="7000127906"/>
    <n v="8704"/>
    <x v="1"/>
    <x v="1"/>
    <n v="1740.8"/>
    <n v="0.79610000000000003"/>
    <n v="6929.2543999999998"/>
    <x v="3"/>
    <x v="1"/>
    <s v="Linie 1"/>
    <n v="5001"/>
  </r>
  <r>
    <x v="3"/>
    <x v="0"/>
    <n v="48000172"/>
    <x v="481"/>
    <d v="2021-10-20T00:00:00"/>
    <x v="3"/>
    <n v="7000127907"/>
    <n v="8354"/>
    <x v="1"/>
    <x v="1"/>
    <n v="1670.8"/>
    <n v="0.78129999999999999"/>
    <n v="6526.9802"/>
    <x v="3"/>
    <x v="1"/>
    <s v="Linie 1"/>
    <n v="5001"/>
  </r>
  <r>
    <x v="3"/>
    <x v="0"/>
    <n v="48000182"/>
    <x v="46"/>
    <d v="2021-10-20T00:00:00"/>
    <x v="3"/>
    <n v="7000127909"/>
    <n v="8204"/>
    <x v="1"/>
    <x v="1"/>
    <n v="1640.8"/>
    <n v="0.7883"/>
    <n v="6467.2132000000001"/>
    <x v="3"/>
    <x v="1"/>
    <s v="Linie 1"/>
    <n v="5001"/>
  </r>
  <r>
    <x v="3"/>
    <x v="0"/>
    <n v="48000479"/>
    <x v="780"/>
    <d v="2021-10-20T00:00:00"/>
    <x v="3"/>
    <n v="7000127887"/>
    <n v="0"/>
    <x v="1"/>
    <x v="1"/>
    <n v="0"/>
    <n v="1.4001999999999999"/>
    <n v="0"/>
    <x v="5"/>
    <x v="2"/>
    <s v="Linie 31"/>
    <n v="5031"/>
  </r>
  <r>
    <x v="3"/>
    <x v="0"/>
    <n v="48000953"/>
    <x v="622"/>
    <d v="2021-10-20T00:00:00"/>
    <x v="3"/>
    <n v="7000127349"/>
    <n v="6432"/>
    <x v="1"/>
    <x v="1"/>
    <n v="1286.4000000000001"/>
    <n v="1.087"/>
    <n v="6991.5839999999998"/>
    <x v="4"/>
    <x v="1"/>
    <s v="Linie 15"/>
    <n v="5015"/>
  </r>
  <r>
    <x v="3"/>
    <x v="0"/>
    <n v="48001016"/>
    <x v="743"/>
    <d v="2021-10-20T00:00:00"/>
    <x v="3"/>
    <n v="7000127789"/>
    <n v="2035"/>
    <x v="1"/>
    <x v="1"/>
    <n v="447.7"/>
    <n v="0.90580000000000005"/>
    <n v="1843.3030000000001"/>
    <x v="4"/>
    <x v="1"/>
    <s v="Linie 2"/>
    <n v="5002"/>
  </r>
  <r>
    <x v="3"/>
    <x v="0"/>
    <n v="48001144"/>
    <x v="1142"/>
    <d v="2021-10-20T00:00:00"/>
    <x v="3"/>
    <n v="7000129525"/>
    <n v="22406"/>
    <x v="1"/>
    <x v="1"/>
    <n v="8962.4"/>
    <n v="1.3561000000000001"/>
    <n v="30384.776600000001"/>
    <x v="5"/>
    <x v="2"/>
    <s v="Linie 30"/>
    <n v="5030"/>
  </r>
  <r>
    <x v="3"/>
    <x v="0"/>
    <n v="48001146"/>
    <x v="48"/>
    <d v="2021-10-20T00:00:00"/>
    <x v="3"/>
    <n v="7000129530"/>
    <n v="40698"/>
    <x v="1"/>
    <x v="1"/>
    <n v="16279.2"/>
    <n v="1.3531"/>
    <n v="55068.463799999998"/>
    <x v="5"/>
    <x v="2"/>
    <s v="Linie 30"/>
    <n v="5030"/>
  </r>
  <r>
    <x v="3"/>
    <x v="0"/>
    <n v="49500033"/>
    <x v="895"/>
    <d v="2021-10-20T00:00:00"/>
    <x v="3"/>
    <n v="7000129517"/>
    <n v="0"/>
    <x v="0"/>
    <x v="0"/>
    <n v="0"/>
    <n v="1.014"/>
    <n v="0"/>
    <x v="0"/>
    <x v="0"/>
    <s v="Vacumierung"/>
    <n v="5902"/>
  </r>
  <r>
    <x v="3"/>
    <x v="0"/>
    <n v="49500034"/>
    <x v="1042"/>
    <d v="2021-10-20T00:00:00"/>
    <x v="3"/>
    <n v="7000129511"/>
    <n v="0"/>
    <x v="0"/>
    <x v="0"/>
    <n v="0"/>
    <n v="2.0139999999999998"/>
    <n v="0"/>
    <x v="0"/>
    <x v="0"/>
    <s v="Vacumierung"/>
    <n v="5902"/>
  </r>
  <r>
    <x v="3"/>
    <x v="0"/>
    <n v="49500036"/>
    <x v="625"/>
    <d v="2021-10-20T00:00:00"/>
    <x v="3"/>
    <n v="7000129512"/>
    <n v="0"/>
    <x v="0"/>
    <x v="0"/>
    <n v="0"/>
    <n v="2.0139999999999998"/>
    <n v="0"/>
    <x v="0"/>
    <x v="0"/>
    <s v="Vacumierung"/>
    <n v="5902"/>
  </r>
  <r>
    <x v="3"/>
    <x v="0"/>
    <n v="49500039"/>
    <x v="1143"/>
    <d v="2021-10-20T00:00:00"/>
    <x v="3"/>
    <n v="7000129438"/>
    <n v="141"/>
    <x v="0"/>
    <x v="0"/>
    <n v="141"/>
    <n v="2.0139999999999998"/>
    <n v="283.97399999999999"/>
    <x v="0"/>
    <x v="0"/>
    <s v="Vacumierung"/>
    <n v="5902"/>
  </r>
  <r>
    <x v="3"/>
    <x v="0"/>
    <n v="49500048"/>
    <x v="744"/>
    <d v="2021-10-20T00:00:00"/>
    <x v="3"/>
    <n v="7000129468"/>
    <n v="255"/>
    <x v="0"/>
    <x v="0"/>
    <n v="255"/>
    <n v="1.764"/>
    <n v="449.82"/>
    <x v="0"/>
    <x v="0"/>
    <s v="Vacumierung"/>
    <n v="5902"/>
  </r>
  <r>
    <x v="3"/>
    <x v="0"/>
    <n v="49500054"/>
    <x v="343"/>
    <d v="2021-10-20T00:00:00"/>
    <x v="3"/>
    <n v="7000129510"/>
    <n v="0"/>
    <x v="0"/>
    <x v="0"/>
    <n v="0"/>
    <n v="2.0139999999999998"/>
    <n v="0"/>
    <x v="0"/>
    <x v="0"/>
    <s v="Vacumierung"/>
    <n v="5902"/>
  </r>
  <r>
    <x v="3"/>
    <x v="0"/>
    <n v="49500054"/>
    <x v="343"/>
    <d v="2021-10-20T00:00:00"/>
    <x v="3"/>
    <n v="7000129515"/>
    <n v="0"/>
    <x v="0"/>
    <x v="0"/>
    <n v="0"/>
    <n v="2.0139999999999998"/>
    <n v="0"/>
    <x v="0"/>
    <x v="0"/>
    <s v="Vacumierung"/>
    <n v="5902"/>
  </r>
  <r>
    <x v="3"/>
    <x v="0"/>
    <n v="49500055"/>
    <x v="344"/>
    <d v="2021-10-20T00:00:00"/>
    <x v="3"/>
    <n v="7000129439"/>
    <n v="210"/>
    <x v="0"/>
    <x v="0"/>
    <n v="210"/>
    <n v="0.51400000000000001"/>
    <n v="107.94"/>
    <x v="0"/>
    <x v="0"/>
    <s v="Vacumierung"/>
    <n v="5902"/>
  </r>
  <r>
    <x v="3"/>
    <x v="0"/>
    <n v="49500060"/>
    <x v="626"/>
    <d v="2021-10-20T00:00:00"/>
    <x v="3"/>
    <n v="7000129513"/>
    <n v="55"/>
    <x v="0"/>
    <x v="0"/>
    <n v="55"/>
    <n v="2.214"/>
    <n v="121.77"/>
    <x v="0"/>
    <x v="0"/>
    <s v="Vacumierung"/>
    <n v="5902"/>
  </r>
  <r>
    <x v="3"/>
    <x v="0"/>
    <n v="49500104"/>
    <x v="486"/>
    <d v="2021-10-20T00:00:00"/>
    <x v="3"/>
    <n v="7000129469"/>
    <n v="127"/>
    <x v="0"/>
    <x v="0"/>
    <n v="127"/>
    <n v="1.1740999999999999"/>
    <n v="149.11070000000001"/>
    <x v="0"/>
    <x v="0"/>
    <s v="Vacumierung"/>
    <n v="5902"/>
  </r>
  <r>
    <x v="3"/>
    <x v="0"/>
    <n v="49500127"/>
    <x v="349"/>
    <d v="2021-10-20T00:00:00"/>
    <x v="3"/>
    <n v="7000129516"/>
    <n v="620"/>
    <x v="0"/>
    <x v="0"/>
    <n v="620"/>
    <n v="2.0139999999999998"/>
    <n v="1248.68"/>
    <x v="0"/>
    <x v="0"/>
    <s v="Vacumierung"/>
    <n v="5902"/>
  </r>
  <r>
    <x v="3"/>
    <x v="0"/>
    <n v="49500132"/>
    <x v="350"/>
    <d v="2021-10-20T00:00:00"/>
    <x v="3"/>
    <n v="7000129440"/>
    <n v="208"/>
    <x v="0"/>
    <x v="0"/>
    <n v="208"/>
    <n v="2.0139999999999998"/>
    <n v="418.91199999999998"/>
    <x v="0"/>
    <x v="0"/>
    <s v="Vacumierung"/>
    <n v="5902"/>
  </r>
  <r>
    <x v="3"/>
    <x v="0"/>
    <n v="49500140"/>
    <x v="1144"/>
    <d v="2021-10-20T00:00:00"/>
    <x v="3"/>
    <n v="7000129514"/>
    <n v="186"/>
    <x v="0"/>
    <x v="0"/>
    <n v="186"/>
    <n v="2.214"/>
    <n v="411.80399999999997"/>
    <x v="0"/>
    <x v="0"/>
    <s v="Vacumierung"/>
    <n v="5902"/>
  </r>
  <r>
    <x v="3"/>
    <x v="0"/>
    <n v="49500143"/>
    <x v="487"/>
    <d v="2021-10-20T00:00:00"/>
    <x v="3"/>
    <n v="7000129426"/>
    <n v="1029"/>
    <x v="0"/>
    <x v="0"/>
    <n v="1029"/>
    <n v="0.51400000000000001"/>
    <n v="528.90599999999995"/>
    <x v="0"/>
    <x v="0"/>
    <s v="Vacumierung"/>
    <n v="5902"/>
  </r>
  <r>
    <x v="3"/>
    <x v="0"/>
    <n v="49500148"/>
    <x v="1137"/>
    <d v="2021-10-20T00:00:00"/>
    <x v="3"/>
    <n v="7000129441"/>
    <n v="391"/>
    <x v="0"/>
    <x v="0"/>
    <n v="391"/>
    <n v="0.51400000000000001"/>
    <n v="200.97399999999999"/>
    <x v="0"/>
    <x v="0"/>
    <s v="Vacumierung"/>
    <n v="5902"/>
  </r>
  <r>
    <x v="3"/>
    <x v="0"/>
    <n v="49500149"/>
    <x v="1104"/>
    <d v="2021-10-20T00:00:00"/>
    <x v="3"/>
    <n v="7000129427"/>
    <n v="406"/>
    <x v="0"/>
    <x v="0"/>
    <n v="406"/>
    <n v="0.51400000000000001"/>
    <n v="208.684"/>
    <x v="0"/>
    <x v="0"/>
    <s v="Vacumierung"/>
    <n v="5902"/>
  </r>
  <r>
    <x v="3"/>
    <x v="0"/>
    <n v="49500162"/>
    <x v="629"/>
    <d v="2021-10-20T00:00:00"/>
    <x v="3"/>
    <n v="7000129442"/>
    <n v="273"/>
    <x v="0"/>
    <x v="0"/>
    <n v="273"/>
    <n v="2.4E-2"/>
    <n v="6.5519999999999996"/>
    <x v="0"/>
    <x v="0"/>
    <s v="Vacumierung"/>
    <n v="5902"/>
  </r>
  <r>
    <x v="3"/>
    <x v="0"/>
    <n v="49500178"/>
    <x v="53"/>
    <d v="2021-10-20T00:00:00"/>
    <x v="3"/>
    <n v="7000128606"/>
    <n v="1104"/>
    <x v="1"/>
    <x v="1"/>
    <n v="220.8"/>
    <n v="0.36659999999999998"/>
    <n v="404.72640000000001"/>
    <x v="3"/>
    <x v="1"/>
    <s v="Linie 9"/>
    <n v="5009"/>
  </r>
  <r>
    <x v="3"/>
    <x v="0"/>
    <n v="49500179"/>
    <x v="54"/>
    <d v="2021-10-20T00:00:00"/>
    <x v="3"/>
    <n v="7000128607"/>
    <n v="0"/>
    <x v="1"/>
    <x v="1"/>
    <n v="0"/>
    <n v="0.36649999999999999"/>
    <n v="0"/>
    <x v="3"/>
    <x v="1"/>
    <s v="Linie 9"/>
    <n v="5009"/>
  </r>
  <r>
    <x v="3"/>
    <x v="0"/>
    <n v="49500181"/>
    <x v="55"/>
    <d v="2021-10-20T00:00:00"/>
    <x v="3"/>
    <n v="7000128608"/>
    <n v="1104"/>
    <x v="1"/>
    <x v="1"/>
    <n v="220.8"/>
    <n v="0.36659999999999998"/>
    <n v="404.72640000000001"/>
    <x v="3"/>
    <x v="1"/>
    <s v="Linie 9"/>
    <n v="5009"/>
  </r>
  <r>
    <x v="3"/>
    <x v="0"/>
    <n v="49500182"/>
    <x v="56"/>
    <d v="2021-10-20T00:00:00"/>
    <x v="3"/>
    <n v="7000128609"/>
    <n v="0"/>
    <x v="1"/>
    <x v="1"/>
    <n v="0"/>
    <n v="0.36649999999999999"/>
    <n v="0"/>
    <x v="3"/>
    <x v="1"/>
    <s v="Linie 9"/>
    <n v="5009"/>
  </r>
  <r>
    <x v="3"/>
    <x v="0"/>
    <n v="49500183"/>
    <x v="57"/>
    <d v="2021-10-20T00:00:00"/>
    <x v="3"/>
    <n v="7000128610"/>
    <n v="1770"/>
    <x v="1"/>
    <x v="1"/>
    <n v="354"/>
    <n v="0.36659999999999998"/>
    <n v="648.88199999999995"/>
    <x v="3"/>
    <x v="1"/>
    <s v="Linie 9"/>
    <n v="5009"/>
  </r>
  <r>
    <x v="3"/>
    <x v="0"/>
    <n v="49500184"/>
    <x v="58"/>
    <d v="2021-10-20T00:00:00"/>
    <x v="3"/>
    <n v="7000128611"/>
    <n v="0"/>
    <x v="1"/>
    <x v="1"/>
    <n v="0"/>
    <n v="0.42659999999999998"/>
    <n v="0"/>
    <x v="3"/>
    <x v="1"/>
    <s v="Linie 9"/>
    <n v="5009"/>
  </r>
  <r>
    <x v="3"/>
    <x v="0"/>
    <n v="49500187"/>
    <x v="59"/>
    <d v="2021-10-20T00:00:00"/>
    <x v="3"/>
    <n v="7000128612"/>
    <n v="0"/>
    <x v="1"/>
    <x v="1"/>
    <n v="0"/>
    <n v="0.42659999999999998"/>
    <n v="0"/>
    <x v="3"/>
    <x v="1"/>
    <s v="Linie 9"/>
    <n v="5009"/>
  </r>
  <r>
    <x v="3"/>
    <x v="0"/>
    <n v="49500189"/>
    <x v="60"/>
    <d v="2021-10-20T00:00:00"/>
    <x v="3"/>
    <n v="7000128613"/>
    <n v="0"/>
    <x v="1"/>
    <x v="1"/>
    <n v="0"/>
    <n v="0.42659999999999998"/>
    <n v="0"/>
    <x v="3"/>
    <x v="1"/>
    <s v="Linie 9"/>
    <n v="5009"/>
  </r>
  <r>
    <x v="3"/>
    <x v="0"/>
    <n v="50000103"/>
    <x v="358"/>
    <d v="2021-10-20T00:00:00"/>
    <x v="3"/>
    <n v="7000127327"/>
    <n v="663"/>
    <x v="2"/>
    <x v="2"/>
    <n v="397.8"/>
    <n v="4.1078999999999999"/>
    <n v="2723.5376999999999"/>
    <x v="6"/>
    <x v="3"/>
    <s v="EVP L2 kleines Band"/>
    <n v="6110"/>
  </r>
  <r>
    <x v="3"/>
    <x v="0"/>
    <n v="50000194"/>
    <x v="207"/>
    <d v="2021-10-20T00:00:00"/>
    <x v="3"/>
    <n v="7000128250"/>
    <n v="479"/>
    <x v="2"/>
    <x v="2"/>
    <n v="287.39999999999998"/>
    <n v="4.2023000000000001"/>
    <n v="2012.9016999999999"/>
    <x v="6"/>
    <x v="3"/>
    <s v="EVP L2 kleines Band"/>
    <n v="6110"/>
  </r>
  <r>
    <x v="3"/>
    <x v="0"/>
    <n v="50000194"/>
    <x v="207"/>
    <d v="2021-10-20T00:00:00"/>
    <x v="3"/>
    <n v="7000128347"/>
    <n v="100"/>
    <x v="2"/>
    <x v="2"/>
    <n v="60"/>
    <n v="4.2023000000000001"/>
    <n v="420.23"/>
    <x v="6"/>
    <x v="3"/>
    <s v="EVP L2 kleines Band"/>
    <n v="6110"/>
  </r>
  <r>
    <x v="3"/>
    <x v="0"/>
    <n v="50000223"/>
    <x v="68"/>
    <d v="2021-10-20T00:00:00"/>
    <x v="3"/>
    <n v="7000128636"/>
    <n v="1638"/>
    <x v="2"/>
    <x v="2"/>
    <n v="3276"/>
    <n v="9.4812999999999992"/>
    <n v="15530.3694"/>
    <x v="7"/>
    <x v="4"/>
    <s v="Subunternehmer"/>
    <n v="9999"/>
  </r>
  <r>
    <x v="3"/>
    <x v="0"/>
    <n v="57000029"/>
    <x v="71"/>
    <d v="2021-10-20T00:00:00"/>
    <x v="3"/>
    <n v="7000128767"/>
    <n v="528"/>
    <x v="2"/>
    <x v="2"/>
    <n v="3168"/>
    <n v="20.163"/>
    <n v="10646.064"/>
    <x v="7"/>
    <x v="4"/>
    <s v="Subunternehmer"/>
    <n v="9999"/>
  </r>
  <r>
    <x v="3"/>
    <x v="0"/>
    <n v="57000097"/>
    <x v="688"/>
    <d v="2021-10-20T00:00:00"/>
    <x v="3"/>
    <n v="7000128286"/>
    <n v="483"/>
    <x v="2"/>
    <x v="2"/>
    <n v="483"/>
    <n v="4.9330999999999996"/>
    <n v="2382.6873000000001"/>
    <x v="4"/>
    <x v="1"/>
    <s v="Linie 4"/>
    <n v="5004"/>
  </r>
  <r>
    <x v="3"/>
    <x v="0"/>
    <n v="57000098"/>
    <x v="72"/>
    <d v="2021-10-20T00:00:00"/>
    <x v="3"/>
    <n v="7000127821"/>
    <n v="32"/>
    <x v="2"/>
    <x v="2"/>
    <n v="32"/>
    <n v="4.9330999999999996"/>
    <n v="157.85919999999999"/>
    <x v="4"/>
    <x v="1"/>
    <s v="Linie 4"/>
    <n v="5004"/>
  </r>
  <r>
    <x v="3"/>
    <x v="0"/>
    <n v="57000098"/>
    <x v="72"/>
    <d v="2021-10-20T00:00:00"/>
    <x v="3"/>
    <n v="7000128937"/>
    <n v="24"/>
    <x v="2"/>
    <x v="2"/>
    <n v="24"/>
    <n v="4.9330999999999996"/>
    <n v="118.3944"/>
    <x v="4"/>
    <x v="1"/>
    <s v="Linie 4"/>
    <n v="5004"/>
  </r>
  <r>
    <x v="3"/>
    <x v="0"/>
    <n v="57000116"/>
    <x v="824"/>
    <d v="2021-10-20T00:00:00"/>
    <x v="3"/>
    <n v="7000128842"/>
    <n v="75"/>
    <x v="2"/>
    <x v="2"/>
    <n v="75"/>
    <n v="4.4908999999999999"/>
    <n v="336.8175"/>
    <x v="4"/>
    <x v="1"/>
    <s v="Linie 4"/>
    <n v="5004"/>
  </r>
  <r>
    <x v="3"/>
    <x v="0"/>
    <n v="57000213"/>
    <x v="74"/>
    <d v="2021-10-20T00:00:00"/>
    <x v="3"/>
    <n v="7000128289"/>
    <n v="854"/>
    <x v="2"/>
    <x v="2"/>
    <n v="854"/>
    <n v="5.3433000000000002"/>
    <n v="4563.1782000000003"/>
    <x v="4"/>
    <x v="1"/>
    <s v="Linie 4"/>
    <n v="5004"/>
  </r>
  <r>
    <x v="3"/>
    <x v="0"/>
    <n v="57000230"/>
    <x v="210"/>
    <d v="2021-10-20T00:00:00"/>
    <x v="3"/>
    <n v="7000127236"/>
    <n v="424"/>
    <x v="2"/>
    <x v="2"/>
    <n v="508.8"/>
    <n v="5.4657"/>
    <n v="2317.4567999999999"/>
    <x v="3"/>
    <x v="1"/>
    <s v="Linie 16"/>
    <n v="5016"/>
  </r>
  <r>
    <x v="3"/>
    <x v="0"/>
    <n v="57000232"/>
    <x v="634"/>
    <d v="2021-10-20T00:00:00"/>
    <x v="3"/>
    <n v="7000127237"/>
    <n v="818"/>
    <x v="2"/>
    <x v="2"/>
    <n v="981.6"/>
    <n v="5.1432000000000002"/>
    <n v="4207.1376"/>
    <x v="3"/>
    <x v="1"/>
    <s v="Linie 16"/>
    <n v="5016"/>
  </r>
  <r>
    <x v="3"/>
    <x v="0"/>
    <n v="57000237"/>
    <x v="635"/>
    <d v="2021-10-20T00:00:00"/>
    <x v="3"/>
    <n v="7000127238"/>
    <n v="277"/>
    <x v="2"/>
    <x v="2"/>
    <n v="346.25"/>
    <n v="5.5540000000000003"/>
    <n v="1538.4580000000001"/>
    <x v="3"/>
    <x v="1"/>
    <s v="Linie 16"/>
    <n v="5016"/>
  </r>
  <r>
    <x v="3"/>
    <x v="0"/>
    <n v="57000449"/>
    <x v="1051"/>
    <d v="2021-10-20T00:00:00"/>
    <x v="3"/>
    <n v="7000126066"/>
    <n v="309"/>
    <x v="2"/>
    <x v="2"/>
    <n v="2224.8000000000002"/>
    <n v="61.193100000000001"/>
    <n v="18908.6679"/>
    <x v="4"/>
    <x v="1"/>
    <s v="Linie 35-1 MTC"/>
    <n v="5135"/>
  </r>
  <r>
    <x v="3"/>
    <x v="0"/>
    <n v="57000491"/>
    <x v="500"/>
    <d v="2021-10-20T00:00:00"/>
    <x v="3"/>
    <n v="7000129423"/>
    <n v="1680"/>
    <x v="2"/>
    <x v="2"/>
    <n v="2016"/>
    <n v="5.7590000000000003"/>
    <n v="9675.1200000000008"/>
    <x v="7"/>
    <x v="4"/>
    <s v="Subunternehmer"/>
    <n v="9999"/>
  </r>
  <r>
    <x v="3"/>
    <x v="0"/>
    <n v="57000593"/>
    <x v="1145"/>
    <d v="2021-10-20T00:00:00"/>
    <x v="3"/>
    <n v="7000128769"/>
    <n v="1320"/>
    <x v="2"/>
    <x v="2"/>
    <n v="7920"/>
    <n v="19.402000000000001"/>
    <n v="25610.639999999999"/>
    <x v="7"/>
    <x v="4"/>
    <s v="Subunternehmer"/>
    <n v="9999"/>
  </r>
  <r>
    <x v="3"/>
    <x v="0"/>
    <n v="57000601"/>
    <x v="366"/>
    <d v="2021-10-20T00:00:00"/>
    <x v="3"/>
    <n v="7000129621"/>
    <n v="544"/>
    <x v="2"/>
    <x v="0"/>
    <n v="652.79999999999995"/>
    <n v="4.5082000000000004"/>
    <n v="2942.9529600000001"/>
    <x v="8"/>
    <x v="5"/>
    <s v="Linie 22"/>
    <n v="5022"/>
  </r>
  <r>
    <x v="3"/>
    <x v="0"/>
    <n v="57000656"/>
    <x v="88"/>
    <d v="2021-10-20T00:00:00"/>
    <x v="3"/>
    <n v="7000128770"/>
    <n v="936"/>
    <x v="2"/>
    <x v="2"/>
    <n v="3088.8"/>
    <n v="12.2941"/>
    <n v="11507.277599999999"/>
    <x v="7"/>
    <x v="4"/>
    <s v="Subunternehmer"/>
    <n v="9999"/>
  </r>
  <r>
    <x v="3"/>
    <x v="0"/>
    <n v="57000706"/>
    <x v="379"/>
    <d v="2021-10-20T00:00:00"/>
    <x v="3"/>
    <n v="7000128646"/>
    <n v="256"/>
    <x v="2"/>
    <x v="2"/>
    <n v="537.6"/>
    <n v="11.3866"/>
    <n v="2914.9695999999999"/>
    <x v="7"/>
    <x v="4"/>
    <s v="Subunternehmer"/>
    <n v="9999"/>
  </r>
  <r>
    <x v="3"/>
    <x v="0"/>
    <n v="57000716"/>
    <x v="504"/>
    <d v="2021-10-20T00:00:00"/>
    <x v="3"/>
    <n v="7000129424"/>
    <n v="612"/>
    <x v="2"/>
    <x v="2"/>
    <n v="734.4"/>
    <n v="5.7573999999999996"/>
    <n v="3523.5288"/>
    <x v="7"/>
    <x v="4"/>
    <s v="Subunternehmer"/>
    <n v="9999"/>
  </r>
  <r>
    <x v="3"/>
    <x v="0"/>
    <n v="58000297"/>
    <x v="857"/>
    <d v="2021-10-20T00:00:00"/>
    <x v="3"/>
    <n v="7000125545"/>
    <n v="1788"/>
    <x v="2"/>
    <x v="2"/>
    <n v="11443.2"/>
    <n v="23.196100000000001"/>
    <n v="41474.626799999998"/>
    <x v="5"/>
    <x v="2"/>
    <s v="Linie 31"/>
    <n v="5031"/>
  </r>
  <r>
    <x v="3"/>
    <x v="0"/>
    <n v="58000380"/>
    <x v="387"/>
    <d v="2021-10-20T00:00:00"/>
    <x v="3"/>
    <n v="7000127871"/>
    <n v="1160"/>
    <x v="2"/>
    <x v="2"/>
    <n v="7424"/>
    <n v="22.732299999999999"/>
    <n v="26369.468000000001"/>
    <x v="5"/>
    <x v="2"/>
    <s v="Linie 31"/>
    <n v="5031"/>
  </r>
  <r>
    <x v="3"/>
    <x v="0"/>
    <n v="58000459"/>
    <x v="643"/>
    <d v="2021-10-20T00:00:00"/>
    <x v="3"/>
    <n v="7000128734"/>
    <n v="504"/>
    <x v="2"/>
    <x v="2"/>
    <n v="4838.3999999999996"/>
    <n v="34.898200000000003"/>
    <n v="17588.692800000001"/>
    <x v="7"/>
    <x v="4"/>
    <s v="Subunternehmer"/>
    <n v="9999"/>
  </r>
  <r>
    <x v="3"/>
    <x v="0"/>
    <n v="58000460"/>
    <x v="643"/>
    <d v="2021-10-20T00:00:00"/>
    <x v="3"/>
    <n v="7000128735"/>
    <n v="945"/>
    <x v="2"/>
    <x v="2"/>
    <n v="9072"/>
    <n v="35.016199999999998"/>
    <n v="33090.309000000001"/>
    <x v="7"/>
    <x v="4"/>
    <s v="Subunternehmer"/>
    <n v="9999"/>
  </r>
  <r>
    <x v="3"/>
    <x v="0"/>
    <n v="58000461"/>
    <x v="643"/>
    <d v="2021-10-20T00:00:00"/>
    <x v="3"/>
    <n v="7000128736"/>
    <n v="1071"/>
    <x v="2"/>
    <x v="2"/>
    <n v="10281.6"/>
    <n v="35.1663"/>
    <n v="37663.107300000003"/>
    <x v="7"/>
    <x v="4"/>
    <s v="Subunternehmer"/>
    <n v="9999"/>
  </r>
  <r>
    <x v="3"/>
    <x v="0"/>
    <n v="58000462"/>
    <x v="643"/>
    <d v="2021-10-20T00:00:00"/>
    <x v="3"/>
    <n v="7000128737"/>
    <n v="315"/>
    <x v="2"/>
    <x v="2"/>
    <n v="3024"/>
    <n v="34.489400000000003"/>
    <n v="10864.161"/>
    <x v="7"/>
    <x v="4"/>
    <s v="Subunternehmer"/>
    <n v="9999"/>
  </r>
  <r>
    <x v="3"/>
    <x v="0"/>
    <n v="58000555"/>
    <x v="858"/>
    <d v="2021-10-20T00:00:00"/>
    <x v="3"/>
    <n v="7000125571"/>
    <n v="596"/>
    <x v="2"/>
    <x v="2"/>
    <n v="5721.6"/>
    <n v="33.995899999999999"/>
    <n v="20261.556400000001"/>
    <x v="5"/>
    <x v="2"/>
    <s v="Linie 30"/>
    <n v="5030"/>
  </r>
  <r>
    <x v="3"/>
    <x v="0"/>
    <n v="58000609"/>
    <x v="98"/>
    <d v="2021-10-20T00:00:00"/>
    <x v="3"/>
    <n v="7000127793"/>
    <n v="325"/>
    <x v="2"/>
    <x v="2"/>
    <n v="585"/>
    <n v="10.9306"/>
    <n v="3552.4450000000002"/>
    <x v="4"/>
    <x v="1"/>
    <s v="Linie 33"/>
    <n v="5033"/>
  </r>
  <r>
    <x v="3"/>
    <x v="0"/>
    <n v="58000638"/>
    <x v="391"/>
    <d v="2021-10-20T00:00:00"/>
    <x v="3"/>
    <n v="7000129045"/>
    <n v="136"/>
    <x v="2"/>
    <x v="0"/>
    <n v="134.63999999999999"/>
    <n v="7.7550999999999997"/>
    <n v="1044.1466640000001"/>
    <x v="8"/>
    <x v="5"/>
    <s v="Linie 23"/>
    <n v="5023"/>
  </r>
  <r>
    <x v="3"/>
    <x v="0"/>
    <n v="58000639"/>
    <x v="644"/>
    <d v="2021-10-20T00:00:00"/>
    <x v="3"/>
    <n v="7000129046"/>
    <n v="170"/>
    <x v="2"/>
    <x v="0"/>
    <n v="229.5"/>
    <n v="14.490500000000001"/>
    <n v="3325.5697500000001"/>
    <x v="8"/>
    <x v="5"/>
    <s v="Linie 23"/>
    <n v="5023"/>
  </r>
  <r>
    <x v="3"/>
    <x v="0"/>
    <n v="58000651"/>
    <x v="392"/>
    <d v="2021-10-20T00:00:00"/>
    <x v="3"/>
    <n v="7000129130"/>
    <n v="272"/>
    <x v="2"/>
    <x v="0"/>
    <n v="269.27999999999997"/>
    <n v="7.3226000000000004"/>
    <n v="1971.8297279999999"/>
    <x v="8"/>
    <x v="5"/>
    <s v="Linie 21"/>
    <n v="5021"/>
  </r>
  <r>
    <x v="3"/>
    <x v="0"/>
    <n v="58000658"/>
    <x v="860"/>
    <d v="2021-10-20T00:00:00"/>
    <x v="3"/>
    <n v="7000129049"/>
    <n v="68"/>
    <x v="2"/>
    <x v="0"/>
    <n v="91.8"/>
    <n v="14.4938"/>
    <n v="1330.5308399999999"/>
    <x v="8"/>
    <x v="5"/>
    <s v="Linie 23"/>
    <n v="5023"/>
  </r>
  <r>
    <x v="3"/>
    <x v="0"/>
    <n v="58000670"/>
    <x v="393"/>
    <d v="2021-10-20T00:00:00"/>
    <x v="3"/>
    <n v="7000129052"/>
    <n v="34"/>
    <x v="2"/>
    <x v="0"/>
    <n v="33.659999999999997"/>
    <n v="7.7590000000000003"/>
    <n v="261.16793999999999"/>
    <x v="8"/>
    <x v="5"/>
    <s v="Linie 23"/>
    <n v="5023"/>
  </r>
  <r>
    <x v="3"/>
    <x v="0"/>
    <n v="58000682"/>
    <x v="394"/>
    <d v="2021-10-20T00:00:00"/>
    <x v="3"/>
    <n v="7000129053"/>
    <n v="34"/>
    <x v="2"/>
    <x v="0"/>
    <n v="33.659999999999997"/>
    <n v="7.7423999999999999"/>
    <n v="260.60918400000003"/>
    <x v="8"/>
    <x v="5"/>
    <s v="Linie 23"/>
    <n v="5023"/>
  </r>
  <r>
    <x v="3"/>
    <x v="0"/>
    <n v="58000683"/>
    <x v="511"/>
    <d v="2021-10-20T00:00:00"/>
    <x v="3"/>
    <n v="7000129054"/>
    <n v="34"/>
    <x v="2"/>
    <x v="0"/>
    <n v="45.9"/>
    <n v="14.491199999999999"/>
    <n v="665.14607999999998"/>
    <x v="8"/>
    <x v="5"/>
    <s v="Linie 23"/>
    <n v="5023"/>
  </r>
  <r>
    <x v="3"/>
    <x v="0"/>
    <n v="58000694"/>
    <x v="242"/>
    <d v="2021-10-20T00:00:00"/>
    <x v="3"/>
    <n v="7000129136"/>
    <n v="68"/>
    <x v="2"/>
    <x v="0"/>
    <n v="67.319999999999993"/>
    <n v="6.7229000000000001"/>
    <n v="452.58562799999999"/>
    <x v="8"/>
    <x v="5"/>
    <s v="Linie 21"/>
    <n v="5021"/>
  </r>
  <r>
    <x v="3"/>
    <x v="0"/>
    <n v="58000696"/>
    <x v="397"/>
    <d v="2021-10-20T00:00:00"/>
    <x v="3"/>
    <n v="7000129057"/>
    <n v="136"/>
    <x v="2"/>
    <x v="0"/>
    <n v="134.63999999999999"/>
    <n v="7.7389000000000001"/>
    <n v="1041.965496"/>
    <x v="8"/>
    <x v="5"/>
    <s v="Linie 23"/>
    <n v="5023"/>
  </r>
  <r>
    <x v="3"/>
    <x v="0"/>
    <n v="58000706"/>
    <x v="244"/>
    <d v="2021-10-20T00:00:00"/>
    <x v="3"/>
    <n v="7000129137"/>
    <n v="170"/>
    <x v="2"/>
    <x v="0"/>
    <n v="168.3"/>
    <n v="6.7253999999999996"/>
    <n v="1131.88482"/>
    <x v="8"/>
    <x v="5"/>
    <s v="Linie 21"/>
    <n v="5021"/>
  </r>
  <r>
    <x v="3"/>
    <x v="0"/>
    <n v="58000708"/>
    <x v="400"/>
    <d v="2021-10-20T00:00:00"/>
    <x v="3"/>
    <n v="7000129060"/>
    <n v="101"/>
    <x v="2"/>
    <x v="0"/>
    <n v="99.99"/>
    <n v="7.7413999999999996"/>
    <n v="774.06258600000001"/>
    <x v="8"/>
    <x v="5"/>
    <s v="Linie 23"/>
    <n v="5023"/>
  </r>
  <r>
    <x v="3"/>
    <x v="0"/>
    <n v="58000710"/>
    <x v="245"/>
    <d v="2021-10-20T00:00:00"/>
    <x v="3"/>
    <n v="7000129062"/>
    <n v="68"/>
    <x v="2"/>
    <x v="0"/>
    <n v="67.319999999999993"/>
    <n v="8.9092000000000002"/>
    <n v="599.76734399999998"/>
    <x v="8"/>
    <x v="5"/>
    <s v="Linie 23"/>
    <n v="5023"/>
  </r>
  <r>
    <x v="3"/>
    <x v="0"/>
    <n v="58000722"/>
    <x v="401"/>
    <d v="2021-10-20T00:00:00"/>
    <x v="3"/>
    <n v="7000129064"/>
    <n v="34"/>
    <x v="2"/>
    <x v="0"/>
    <n v="33.659999999999997"/>
    <n v="7.7413999999999996"/>
    <n v="260.57552399999997"/>
    <x v="8"/>
    <x v="5"/>
    <s v="Linie 23"/>
    <n v="5023"/>
  </r>
  <r>
    <x v="3"/>
    <x v="0"/>
    <n v="58000723"/>
    <x v="884"/>
    <d v="2021-10-20T00:00:00"/>
    <x v="3"/>
    <n v="7000129065"/>
    <n v="136"/>
    <x v="2"/>
    <x v="0"/>
    <n v="183.6"/>
    <n v="14.490500000000001"/>
    <n v="2660.4558000000002"/>
    <x v="8"/>
    <x v="5"/>
    <s v="Linie 23"/>
    <n v="5023"/>
  </r>
  <r>
    <x v="3"/>
    <x v="0"/>
    <n v="58000731"/>
    <x v="595"/>
    <d v="2021-10-20T00:00:00"/>
    <x v="3"/>
    <n v="7000129260"/>
    <n v="153"/>
    <x v="2"/>
    <x v="0"/>
    <n v="153"/>
    <n v="9.4652999999999992"/>
    <n v="1448.1909000000001"/>
    <x v="8"/>
    <x v="5"/>
    <s v="Linie 22"/>
    <n v="5022"/>
  </r>
  <r>
    <x v="3"/>
    <x v="0"/>
    <n v="58000735"/>
    <x v="829"/>
    <d v="2021-10-20T00:00:00"/>
    <x v="3"/>
    <n v="7000129068"/>
    <n v="68"/>
    <x v="2"/>
    <x v="0"/>
    <n v="67.319999999999993"/>
    <n v="7.7487000000000004"/>
    <n v="521.64248399999997"/>
    <x v="8"/>
    <x v="5"/>
    <s v="Linie 23"/>
    <n v="5023"/>
  </r>
  <r>
    <x v="3"/>
    <x v="0"/>
    <n v="58000739"/>
    <x v="512"/>
    <d v="2021-10-20T00:00:00"/>
    <x v="3"/>
    <n v="7000129261"/>
    <n v="136"/>
    <x v="2"/>
    <x v="0"/>
    <n v="163.19999999999999"/>
    <n v="7.6052999999999997"/>
    <n v="1241.18496"/>
    <x v="8"/>
    <x v="5"/>
    <s v="Linie 22"/>
    <n v="5022"/>
  </r>
  <r>
    <x v="3"/>
    <x v="0"/>
    <n v="58000746"/>
    <x v="253"/>
    <d v="2021-10-20T00:00:00"/>
    <x v="3"/>
    <n v="7000129143"/>
    <n v="68"/>
    <x v="2"/>
    <x v="0"/>
    <n v="67.319999999999993"/>
    <n v="6.7253999999999996"/>
    <n v="452.75392799999997"/>
    <x v="8"/>
    <x v="5"/>
    <s v="Linie 21"/>
    <n v="5021"/>
  </r>
  <r>
    <x v="3"/>
    <x v="0"/>
    <n v="58000758"/>
    <x v="255"/>
    <d v="2021-10-20T00:00:00"/>
    <x v="3"/>
    <n v="7000129144"/>
    <n v="204"/>
    <x v="2"/>
    <x v="0"/>
    <n v="201.96"/>
    <n v="6.7018000000000004"/>
    <n v="1353.4955279999999"/>
    <x v="8"/>
    <x v="5"/>
    <s v="Linie 21"/>
    <n v="5021"/>
  </r>
  <r>
    <x v="3"/>
    <x v="0"/>
    <n v="58000760"/>
    <x v="404"/>
    <d v="2021-10-20T00:00:00"/>
    <x v="3"/>
    <n v="7000129075"/>
    <n v="102"/>
    <x v="2"/>
    <x v="0"/>
    <n v="100.98"/>
    <n v="7.7198000000000002"/>
    <n v="779.54540399999996"/>
    <x v="8"/>
    <x v="5"/>
    <s v="Linie 23"/>
    <n v="5023"/>
  </r>
  <r>
    <x v="3"/>
    <x v="0"/>
    <n v="58000762"/>
    <x v="405"/>
    <d v="2021-10-20T00:00:00"/>
    <x v="3"/>
    <n v="7000129077"/>
    <n v="136"/>
    <x v="2"/>
    <x v="0"/>
    <n v="134.63999999999999"/>
    <n v="8.8826999999999998"/>
    <n v="1195.9667280000001"/>
    <x v="8"/>
    <x v="5"/>
    <s v="Linie 23"/>
    <n v="5023"/>
  </r>
  <r>
    <x v="3"/>
    <x v="0"/>
    <n v="58000765"/>
    <x v="707"/>
    <d v="2021-10-20T00:00:00"/>
    <x v="3"/>
    <n v="7000129263"/>
    <n v="136"/>
    <x v="2"/>
    <x v="0"/>
    <n v="163.19999999999999"/>
    <n v="7.6036000000000001"/>
    <n v="1240.90752"/>
    <x v="8"/>
    <x v="5"/>
    <s v="Linie 22"/>
    <n v="5022"/>
  </r>
  <r>
    <x v="3"/>
    <x v="0"/>
    <n v="58000776"/>
    <x v="257"/>
    <d v="2021-10-20T00:00:00"/>
    <x v="3"/>
    <n v="7000129146"/>
    <n v="204"/>
    <x v="2"/>
    <x v="0"/>
    <n v="201.96"/>
    <n v="6.7229000000000001"/>
    <n v="1357.7568839999999"/>
    <x v="8"/>
    <x v="5"/>
    <s v="Linie 21"/>
    <n v="5021"/>
  </r>
  <r>
    <x v="3"/>
    <x v="0"/>
    <n v="58000831"/>
    <x v="409"/>
    <d v="2021-10-20T00:00:00"/>
    <x v="3"/>
    <n v="7000129282"/>
    <n v="1700"/>
    <x v="2"/>
    <x v="0"/>
    <n v="1683"/>
    <n v="6.665"/>
    <n v="11217.195"/>
    <x v="8"/>
    <x v="5"/>
    <s v="Linie 21"/>
    <n v="5021"/>
  </r>
  <r>
    <x v="3"/>
    <x v="0"/>
    <n v="58000841"/>
    <x v="104"/>
    <d v="2021-10-20T00:00:00"/>
    <x v="3"/>
    <n v="7000129030"/>
    <n v="1105"/>
    <x v="2"/>
    <x v="0"/>
    <n v="1193.4000000000001"/>
    <n v="9.9016000000000002"/>
    <n v="11816.569439999999"/>
    <x v="8"/>
    <x v="5"/>
    <s v="Linie 29"/>
    <n v="5029"/>
  </r>
  <r>
    <x v="3"/>
    <x v="0"/>
    <n v="58000843"/>
    <x v="573"/>
    <d v="2021-10-20T00:00:00"/>
    <x v="3"/>
    <n v="7000129284"/>
    <n v="2292"/>
    <x v="2"/>
    <x v="0"/>
    <n v="2269.08"/>
    <n v="8.8459000000000003"/>
    <n v="20072.054772"/>
    <x v="8"/>
    <x v="5"/>
    <s v="Linie 23"/>
    <n v="5023"/>
  </r>
  <r>
    <x v="3"/>
    <x v="0"/>
    <n v="58000845"/>
    <x v="596"/>
    <d v="2021-10-20T00:00:00"/>
    <x v="3"/>
    <n v="7000129503"/>
    <n v="2550"/>
    <x v="2"/>
    <x v="0"/>
    <n v="2550"/>
    <n v="9.4031000000000002"/>
    <n v="23977.904999999999"/>
    <x v="8"/>
    <x v="5"/>
    <s v="Linie 22"/>
    <n v="5022"/>
  </r>
  <r>
    <x v="3"/>
    <x v="0"/>
    <n v="58000849"/>
    <x v="517"/>
    <d v="2021-10-20T00:00:00"/>
    <x v="3"/>
    <n v="7000129007"/>
    <n v="2380"/>
    <x v="2"/>
    <x v="0"/>
    <n v="2380"/>
    <n v="11.0169"/>
    <n v="26220.222000000002"/>
    <x v="8"/>
    <x v="5"/>
    <s v="Linie 20"/>
    <n v="5020"/>
  </r>
  <r>
    <x v="3"/>
    <x v="0"/>
    <n v="58000849"/>
    <x v="517"/>
    <d v="2021-10-20T00:00:00"/>
    <x v="3"/>
    <n v="7000129027"/>
    <n v="1530"/>
    <x v="2"/>
    <x v="0"/>
    <n v="1530"/>
    <n v="11.0169"/>
    <n v="16855.857"/>
    <x v="8"/>
    <x v="5"/>
    <s v="Linie 20"/>
    <n v="5020"/>
  </r>
  <r>
    <x v="3"/>
    <x v="0"/>
    <n v="58000861"/>
    <x v="410"/>
    <d v="2021-10-20T00:00:00"/>
    <x v="3"/>
    <n v="7000129082"/>
    <n v="204"/>
    <x v="2"/>
    <x v="0"/>
    <n v="201.96"/>
    <n v="7.7413999999999996"/>
    <n v="1563.4531440000001"/>
    <x v="8"/>
    <x v="5"/>
    <s v="Linie 23"/>
    <n v="5023"/>
  </r>
  <r>
    <x v="3"/>
    <x v="0"/>
    <n v="58000875"/>
    <x v="264"/>
    <d v="2021-10-20T00:00:00"/>
    <x v="3"/>
    <n v="7000128771"/>
    <n v="882"/>
    <x v="2"/>
    <x v="2"/>
    <n v="2795.94"/>
    <n v="22.799299999999999"/>
    <n v="20108.982599999999"/>
    <x v="7"/>
    <x v="4"/>
    <s v="Subunternehmer"/>
    <n v="9999"/>
  </r>
  <r>
    <x v="3"/>
    <x v="0"/>
    <n v="58000899"/>
    <x v="755"/>
    <d v="2021-10-20T00:00:00"/>
    <x v="3"/>
    <n v="7000129092"/>
    <n v="816"/>
    <x v="2"/>
    <x v="0"/>
    <n v="807.84"/>
    <n v="7.7389000000000001"/>
    <n v="6251.7929759999997"/>
    <x v="8"/>
    <x v="5"/>
    <s v="Linie 23"/>
    <n v="5023"/>
  </r>
  <r>
    <x v="3"/>
    <x v="0"/>
    <n v="58000920"/>
    <x v="413"/>
    <d v="2021-10-20T00:00:00"/>
    <x v="3"/>
    <n v="7000129158"/>
    <n v="170"/>
    <x v="2"/>
    <x v="0"/>
    <n v="168.3"/>
    <n v="7.3190999999999997"/>
    <n v="1231.8045300000001"/>
    <x v="8"/>
    <x v="5"/>
    <s v="Linie 21"/>
    <n v="5021"/>
  </r>
  <r>
    <x v="3"/>
    <x v="0"/>
    <n v="58000942"/>
    <x v="271"/>
    <d v="2021-10-20T00:00:00"/>
    <x v="3"/>
    <n v="7000129163"/>
    <n v="68"/>
    <x v="2"/>
    <x v="0"/>
    <n v="67.319999999999993"/>
    <n v="6.7253999999999996"/>
    <n v="452.75392799999997"/>
    <x v="8"/>
    <x v="5"/>
    <s v="Linie 21"/>
    <n v="5021"/>
  </r>
  <r>
    <x v="3"/>
    <x v="0"/>
    <n v="58000944"/>
    <x v="415"/>
    <d v="2021-10-20T00:00:00"/>
    <x v="3"/>
    <n v="7000129096"/>
    <n v="34"/>
    <x v="2"/>
    <x v="0"/>
    <n v="33.659999999999997"/>
    <n v="7.7423999999999999"/>
    <n v="260.60918400000003"/>
    <x v="8"/>
    <x v="5"/>
    <s v="Linie 23"/>
    <n v="5023"/>
  </r>
  <r>
    <x v="3"/>
    <x v="0"/>
    <n v="58000951"/>
    <x v="274"/>
    <d v="2021-10-20T00:00:00"/>
    <x v="3"/>
    <n v="7000129165"/>
    <n v="68"/>
    <x v="2"/>
    <x v="0"/>
    <n v="67.319999999999993"/>
    <n v="6.7297000000000002"/>
    <n v="453.04340400000001"/>
    <x v="8"/>
    <x v="5"/>
    <s v="Linie 21"/>
    <n v="5021"/>
  </r>
  <r>
    <x v="3"/>
    <x v="0"/>
    <n v="58000952"/>
    <x v="275"/>
    <d v="2021-10-20T00:00:00"/>
    <x v="3"/>
    <n v="7000129098"/>
    <n v="136"/>
    <x v="2"/>
    <x v="0"/>
    <n v="136"/>
    <n v="8.7815999999999992"/>
    <n v="1194.2976000000001"/>
    <x v="8"/>
    <x v="5"/>
    <s v="Linie 23"/>
    <n v="5023"/>
  </r>
  <r>
    <x v="3"/>
    <x v="0"/>
    <n v="58000955"/>
    <x v="519"/>
    <d v="2021-10-20T00:00:00"/>
    <x v="3"/>
    <n v="7000129266"/>
    <n v="68"/>
    <x v="2"/>
    <x v="0"/>
    <n v="81.599999999999994"/>
    <n v="7.6059999999999999"/>
    <n v="620.64959999999996"/>
    <x v="8"/>
    <x v="5"/>
    <s v="Linie 22"/>
    <n v="5022"/>
  </r>
  <r>
    <x v="3"/>
    <x v="0"/>
    <n v="58000961"/>
    <x v="726"/>
    <d v="2021-10-20T00:00:00"/>
    <x v="3"/>
    <n v="7000129167"/>
    <n v="272"/>
    <x v="2"/>
    <x v="0"/>
    <n v="269.27999999999997"/>
    <n v="6.6875"/>
    <n v="1800.81"/>
    <x v="8"/>
    <x v="5"/>
    <s v="Linie 21"/>
    <n v="5021"/>
  </r>
  <r>
    <x v="3"/>
    <x v="0"/>
    <n v="58000972"/>
    <x v="834"/>
    <d v="2021-10-20T00:00:00"/>
    <x v="3"/>
    <n v="7000129171"/>
    <n v="136"/>
    <x v="2"/>
    <x v="0"/>
    <n v="134.63999999999999"/>
    <n v="7.3494999999999999"/>
    <n v="989.53668000000005"/>
    <x v="8"/>
    <x v="5"/>
    <s v="Linie 21"/>
    <n v="5021"/>
  </r>
  <r>
    <x v="3"/>
    <x v="0"/>
    <n v="58000974"/>
    <x v="650"/>
    <d v="2021-10-20T00:00:00"/>
    <x v="3"/>
    <n v="7000129102"/>
    <n v="136"/>
    <x v="2"/>
    <x v="0"/>
    <n v="134.63999999999999"/>
    <n v="7.7737999999999996"/>
    <n v="1046.664432"/>
    <x v="8"/>
    <x v="5"/>
    <s v="Linie 23"/>
    <n v="5023"/>
  </r>
  <r>
    <x v="3"/>
    <x v="0"/>
    <n v="58000993"/>
    <x v="419"/>
    <d v="2021-10-20T00:00:00"/>
    <x v="3"/>
    <n v="7000129104"/>
    <n v="68"/>
    <x v="2"/>
    <x v="0"/>
    <n v="67.319999999999993"/>
    <n v="8.9110999999999994"/>
    <n v="599.89525200000003"/>
    <x v="8"/>
    <x v="5"/>
    <s v="Linie 23"/>
    <n v="5023"/>
  </r>
  <r>
    <x v="3"/>
    <x v="0"/>
    <n v="58000999"/>
    <x v="279"/>
    <d v="2021-10-20T00:00:00"/>
    <x v="3"/>
    <n v="7000129178"/>
    <n v="400"/>
    <x v="2"/>
    <x v="0"/>
    <n v="396"/>
    <n v="6.7214999999999998"/>
    <n v="2661.7139999999999"/>
    <x v="8"/>
    <x v="5"/>
    <s v="Linie 21"/>
    <n v="5021"/>
  </r>
  <r>
    <x v="3"/>
    <x v="0"/>
    <n v="58001004"/>
    <x v="521"/>
    <d v="2021-10-20T00:00:00"/>
    <x v="3"/>
    <n v="7000129015"/>
    <n v="2295"/>
    <x v="2"/>
    <x v="0"/>
    <n v="2203.1999999999998"/>
    <n v="8.9006000000000007"/>
    <n v="19609.801920000002"/>
    <x v="8"/>
    <x v="5"/>
    <s v="Linie 20"/>
    <n v="5020"/>
  </r>
  <r>
    <x v="3"/>
    <x v="0"/>
    <n v="58001009"/>
    <x v="579"/>
    <d v="2021-10-20T00:00:00"/>
    <x v="3"/>
    <n v="7000129267"/>
    <n v="2040"/>
    <x v="2"/>
    <x v="0"/>
    <n v="2040"/>
    <n v="8.0266999999999999"/>
    <n v="16374.468000000001"/>
    <x v="8"/>
    <x v="5"/>
    <s v="Linie 22"/>
    <n v="5022"/>
  </r>
  <r>
    <x v="3"/>
    <x v="0"/>
    <n v="58001010"/>
    <x v="599"/>
    <d v="2021-10-20T00:00:00"/>
    <x v="3"/>
    <n v="7000129283"/>
    <n v="4419"/>
    <x v="2"/>
    <x v="0"/>
    <n v="4374.8100000000004"/>
    <n v="7.2190000000000003"/>
    <n v="31581.753390000002"/>
    <x v="8"/>
    <x v="5"/>
    <s v="Linie 21"/>
    <n v="5021"/>
  </r>
  <r>
    <x v="3"/>
    <x v="0"/>
    <n v="58001021"/>
    <x v="423"/>
    <d v="2021-10-20T00:00:00"/>
    <x v="3"/>
    <n v="7000129182"/>
    <n v="136"/>
    <x v="2"/>
    <x v="0"/>
    <n v="134.63999999999999"/>
    <n v="7.3174999999999999"/>
    <n v="985.22820000000002"/>
    <x v="8"/>
    <x v="5"/>
    <s v="Linie 21"/>
    <n v="5021"/>
  </r>
  <r>
    <x v="3"/>
    <x v="0"/>
    <n v="58001028"/>
    <x v="281"/>
    <d v="2021-10-20T00:00:00"/>
    <x v="3"/>
    <n v="7000129185"/>
    <n v="136"/>
    <x v="2"/>
    <x v="0"/>
    <n v="134.63999999999999"/>
    <n v="7.2778"/>
    <n v="979.88299199999994"/>
    <x v="8"/>
    <x v="5"/>
    <s v="Linie 21"/>
    <n v="5021"/>
  </r>
  <r>
    <x v="3"/>
    <x v="0"/>
    <n v="58001031"/>
    <x v="282"/>
    <d v="2021-10-20T00:00:00"/>
    <x v="3"/>
    <n v="7000129187"/>
    <n v="136"/>
    <x v="2"/>
    <x v="0"/>
    <n v="134.63999999999999"/>
    <n v="7.2862"/>
    <n v="981.01396799999998"/>
    <x v="8"/>
    <x v="5"/>
    <s v="Linie 21"/>
    <n v="5021"/>
  </r>
  <r>
    <x v="3"/>
    <x v="0"/>
    <n v="58001045"/>
    <x v="839"/>
    <d v="2021-10-20T00:00:00"/>
    <x v="3"/>
    <n v="7000129193"/>
    <n v="34"/>
    <x v="2"/>
    <x v="0"/>
    <n v="33.659999999999997"/>
    <n v="7.3170999999999999"/>
    <n v="246.293586"/>
    <x v="8"/>
    <x v="5"/>
    <s v="Linie 21"/>
    <n v="5021"/>
  </r>
  <r>
    <x v="3"/>
    <x v="0"/>
    <n v="58001046"/>
    <x v="428"/>
    <d v="2021-10-20T00:00:00"/>
    <x v="3"/>
    <n v="7000129194"/>
    <n v="102"/>
    <x v="2"/>
    <x v="0"/>
    <n v="100.98"/>
    <n v="7.2851999999999997"/>
    <n v="735.65949599999999"/>
    <x v="8"/>
    <x v="5"/>
    <s v="Linie 21"/>
    <n v="5021"/>
  </r>
  <r>
    <x v="3"/>
    <x v="0"/>
    <n v="58001052"/>
    <x v="431"/>
    <d v="2021-10-20T00:00:00"/>
    <x v="3"/>
    <n v="7000129198"/>
    <n v="136"/>
    <x v="2"/>
    <x v="0"/>
    <n v="134.63999999999999"/>
    <n v="7.3166000000000002"/>
    <n v="985.10702400000002"/>
    <x v="8"/>
    <x v="5"/>
    <s v="Linie 21"/>
    <n v="5021"/>
  </r>
  <r>
    <x v="3"/>
    <x v="0"/>
    <n v="58001060"/>
    <x v="758"/>
    <d v="2021-10-20T00:00:00"/>
    <x v="3"/>
    <n v="7000129020"/>
    <n v="1445"/>
    <x v="2"/>
    <x v="0"/>
    <n v="1445"/>
    <n v="8.5521999999999991"/>
    <n v="12357.929"/>
    <x v="8"/>
    <x v="5"/>
    <s v="Linie 20"/>
    <n v="5020"/>
  </r>
  <r>
    <x v="3"/>
    <x v="0"/>
    <n v="58001063"/>
    <x v="581"/>
    <d v="2021-10-20T00:00:00"/>
    <x v="3"/>
    <n v="7000129271"/>
    <n v="136"/>
    <x v="2"/>
    <x v="0"/>
    <n v="136"/>
    <n v="8.0791000000000004"/>
    <n v="1098.7575999999999"/>
    <x v="8"/>
    <x v="5"/>
    <s v="Linie 22"/>
    <n v="5022"/>
  </r>
  <r>
    <x v="3"/>
    <x v="0"/>
    <n v="58001065"/>
    <x v="284"/>
    <d v="2021-10-20T00:00:00"/>
    <x v="3"/>
    <n v="7000129199"/>
    <n v="136"/>
    <x v="2"/>
    <x v="0"/>
    <n v="134.63999999999999"/>
    <n v="6.7577999999999996"/>
    <n v="909.87019199999997"/>
    <x v="8"/>
    <x v="5"/>
    <s v="Linie 21"/>
    <n v="5021"/>
  </r>
  <r>
    <x v="3"/>
    <x v="0"/>
    <n v="58001070"/>
    <x v="112"/>
    <d v="2021-10-20T00:00:00"/>
    <x v="3"/>
    <n v="7000128580"/>
    <n v="595"/>
    <x v="2"/>
    <x v="0"/>
    <n v="803.25"/>
    <n v="6.5937000000000001"/>
    <n v="5296.3895249999996"/>
    <x v="4"/>
    <x v="1"/>
    <s v="Linie 36"/>
    <n v="5036"/>
  </r>
  <r>
    <x v="3"/>
    <x v="0"/>
    <n v="58001071"/>
    <x v="432"/>
    <d v="2021-10-20T00:00:00"/>
    <x v="3"/>
    <n v="7000128581"/>
    <n v="850"/>
    <x v="2"/>
    <x v="0"/>
    <n v="1105"/>
    <n v="7.1657999999999999"/>
    <n v="7918.2089999999998"/>
    <x v="4"/>
    <x v="1"/>
    <s v="Linie 36"/>
    <n v="5036"/>
  </r>
  <r>
    <x v="3"/>
    <x v="0"/>
    <n v="58001077"/>
    <x v="655"/>
    <d v="2021-10-20T00:00:00"/>
    <x v="3"/>
    <n v="7000129200"/>
    <n v="136"/>
    <x v="2"/>
    <x v="0"/>
    <n v="134.63999999999999"/>
    <n v="7.2906000000000004"/>
    <n v="981.60638400000005"/>
    <x v="8"/>
    <x v="5"/>
    <s v="Linie 21"/>
    <n v="5021"/>
  </r>
  <r>
    <x v="3"/>
    <x v="0"/>
    <n v="58001080"/>
    <x v="656"/>
    <d v="2021-10-20T00:00:00"/>
    <x v="3"/>
    <n v="7000129202"/>
    <n v="136"/>
    <x v="2"/>
    <x v="0"/>
    <n v="134.63999999999999"/>
    <n v="6.7332000000000001"/>
    <n v="906.55804799999999"/>
    <x v="8"/>
    <x v="5"/>
    <s v="Linie 21"/>
    <n v="5021"/>
  </r>
  <r>
    <x v="3"/>
    <x v="0"/>
    <n v="58001081"/>
    <x v="717"/>
    <d v="2021-10-20T00:00:00"/>
    <x v="3"/>
    <n v="7000129272"/>
    <n v="884"/>
    <x v="2"/>
    <x v="0"/>
    <n v="1060.8"/>
    <n v="7.6127000000000002"/>
    <n v="8075.5521600000002"/>
    <x v="8"/>
    <x v="5"/>
    <s v="Linie 22"/>
    <n v="5022"/>
  </r>
  <r>
    <x v="3"/>
    <x v="0"/>
    <n v="58001084"/>
    <x v="582"/>
    <d v="2021-10-20T00:00:00"/>
    <x v="3"/>
    <n v="7000129274"/>
    <n v="68"/>
    <x v="2"/>
    <x v="0"/>
    <n v="68"/>
    <n v="8.0784000000000002"/>
    <n v="549.33119999999997"/>
    <x v="8"/>
    <x v="5"/>
    <s v="Linie 22"/>
    <n v="5022"/>
  </r>
  <r>
    <x v="3"/>
    <x v="0"/>
    <n v="58001093"/>
    <x v="435"/>
    <d v="2021-10-20T00:00:00"/>
    <x v="3"/>
    <n v="7000129206"/>
    <n v="136"/>
    <x v="2"/>
    <x v="0"/>
    <n v="134.63999999999999"/>
    <n v="7.2784000000000004"/>
    <n v="979.96377600000005"/>
    <x v="8"/>
    <x v="5"/>
    <s v="Linie 21"/>
    <n v="5021"/>
  </r>
  <r>
    <x v="3"/>
    <x v="0"/>
    <n v="58001095"/>
    <x v="600"/>
    <d v="2021-10-20T00:00:00"/>
    <x v="3"/>
    <n v="7000129275"/>
    <n v="68"/>
    <x v="2"/>
    <x v="0"/>
    <n v="68"/>
    <n v="9.4652999999999992"/>
    <n v="643.6404"/>
    <x v="8"/>
    <x v="5"/>
    <s v="Linie 22"/>
    <n v="5022"/>
  </r>
  <r>
    <x v="3"/>
    <x v="0"/>
    <n v="58001097"/>
    <x v="114"/>
    <d v="2021-10-20T00:00:00"/>
    <x v="3"/>
    <n v="7000124684"/>
    <n v="2828"/>
    <x v="2"/>
    <x v="2"/>
    <n v="27148.799999999999"/>
    <n v="34.000999999999998"/>
    <n v="96154.827999999994"/>
    <x v="5"/>
    <x v="2"/>
    <s v="Linie 30"/>
    <n v="5030"/>
  </r>
  <r>
    <x v="3"/>
    <x v="0"/>
    <n v="58001099"/>
    <x v="657"/>
    <d v="2021-10-20T00:00:00"/>
    <x v="3"/>
    <n v="7000129111"/>
    <n v="68"/>
    <x v="2"/>
    <x v="0"/>
    <n v="67.319999999999993"/>
    <n v="7.7374999999999998"/>
    <n v="520.88850000000002"/>
    <x v="8"/>
    <x v="5"/>
    <s v="Linie 23"/>
    <n v="5023"/>
  </r>
  <r>
    <x v="3"/>
    <x v="0"/>
    <n v="58001101"/>
    <x v="527"/>
    <d v="2021-10-20T00:00:00"/>
    <x v="3"/>
    <n v="7000129276"/>
    <n v="136"/>
    <x v="2"/>
    <x v="0"/>
    <n v="163.19999999999999"/>
    <n v="7.6050000000000004"/>
    <n v="1241.136"/>
    <x v="8"/>
    <x v="5"/>
    <s v="Linie 22"/>
    <n v="5022"/>
  </r>
  <r>
    <x v="3"/>
    <x v="0"/>
    <n v="58001102"/>
    <x v="436"/>
    <d v="2021-10-20T00:00:00"/>
    <x v="3"/>
    <n v="7000129208"/>
    <n v="68"/>
    <x v="2"/>
    <x v="0"/>
    <n v="67.319999999999993"/>
    <n v="7.2784000000000004"/>
    <n v="489.98188800000003"/>
    <x v="8"/>
    <x v="5"/>
    <s v="Linie 21"/>
    <n v="5021"/>
  </r>
  <r>
    <x v="3"/>
    <x v="0"/>
    <n v="58001116"/>
    <x v="286"/>
    <d v="2021-10-20T00:00:00"/>
    <x v="3"/>
    <n v="7000129217"/>
    <n v="68"/>
    <x v="2"/>
    <x v="0"/>
    <n v="67.319999999999993"/>
    <n v="6.7282999999999999"/>
    <n v="452.94915600000002"/>
    <x v="8"/>
    <x v="5"/>
    <s v="Linie 21"/>
    <n v="5021"/>
  </r>
  <r>
    <x v="3"/>
    <x v="0"/>
    <n v="58001117"/>
    <x v="601"/>
    <d v="2021-10-20T00:00:00"/>
    <x v="3"/>
    <n v="7000129277"/>
    <n v="34"/>
    <x v="2"/>
    <x v="0"/>
    <n v="34"/>
    <n v="9.4724000000000004"/>
    <n v="322.0616"/>
    <x v="8"/>
    <x v="5"/>
    <s v="Linie 22"/>
    <n v="5022"/>
  </r>
  <r>
    <x v="3"/>
    <x v="0"/>
    <n v="58001132"/>
    <x v="442"/>
    <d v="2021-10-20T00:00:00"/>
    <x v="3"/>
    <n v="7000129117"/>
    <n v="68"/>
    <x v="2"/>
    <x v="0"/>
    <n v="67.319999999999993"/>
    <n v="7.7404000000000002"/>
    <n v="521.08372799999995"/>
    <x v="8"/>
    <x v="5"/>
    <s v="Linie 23"/>
    <n v="5023"/>
  </r>
  <r>
    <x v="3"/>
    <x v="0"/>
    <n v="58001134"/>
    <x v="948"/>
    <d v="2021-10-20T00:00:00"/>
    <x v="3"/>
    <n v="7000129278"/>
    <n v="68"/>
    <x v="2"/>
    <x v="0"/>
    <n v="81.599999999999994"/>
    <n v="7.6071999999999997"/>
    <n v="620.74752000000001"/>
    <x v="8"/>
    <x v="5"/>
    <s v="Linie 22"/>
    <n v="5022"/>
  </r>
  <r>
    <x v="3"/>
    <x v="0"/>
    <n v="58001137"/>
    <x v="444"/>
    <d v="2021-10-20T00:00:00"/>
    <x v="3"/>
    <n v="7000129222"/>
    <n v="34"/>
    <x v="2"/>
    <x v="0"/>
    <n v="33.659999999999997"/>
    <n v="7.3181000000000003"/>
    <n v="246.327246"/>
    <x v="8"/>
    <x v="5"/>
    <s v="Linie 21"/>
    <n v="5021"/>
  </r>
  <r>
    <x v="3"/>
    <x v="0"/>
    <n v="58001144"/>
    <x v="118"/>
    <d v="2021-10-20T00:00:00"/>
    <x v="3"/>
    <n v="7000128582"/>
    <n v="680"/>
    <x v="2"/>
    <x v="0"/>
    <n v="884"/>
    <n v="9.2195"/>
    <n v="8150.0379999999996"/>
    <x v="4"/>
    <x v="1"/>
    <s v="Linie 36"/>
    <n v="5036"/>
  </r>
  <r>
    <x v="3"/>
    <x v="0"/>
    <n v="58001146"/>
    <x v="446"/>
    <d v="2021-10-20T00:00:00"/>
    <x v="3"/>
    <n v="7000129118"/>
    <n v="136"/>
    <x v="2"/>
    <x v="0"/>
    <n v="130.56"/>
    <n v="6.7148000000000003"/>
    <n v="876.68428800000004"/>
    <x v="8"/>
    <x v="5"/>
    <s v="Linie 23"/>
    <n v="5023"/>
  </r>
  <r>
    <x v="3"/>
    <x v="0"/>
    <n v="58001147"/>
    <x v="447"/>
    <d v="2021-10-20T00:00:00"/>
    <x v="3"/>
    <n v="7000129119"/>
    <n v="136"/>
    <x v="2"/>
    <x v="0"/>
    <n v="130.56"/>
    <n v="6.4355000000000002"/>
    <n v="840.21888000000001"/>
    <x v="8"/>
    <x v="5"/>
    <s v="Linie 23"/>
    <n v="5023"/>
  </r>
  <r>
    <x v="3"/>
    <x v="0"/>
    <n v="58001155"/>
    <x v="289"/>
    <d v="2021-10-20T00:00:00"/>
    <x v="3"/>
    <n v="7000128583"/>
    <n v="425"/>
    <x v="2"/>
    <x v="0"/>
    <n v="552.5"/>
    <n v="6.9748000000000001"/>
    <n v="3853.5770000000002"/>
    <x v="4"/>
    <x v="1"/>
    <s v="Linie 36"/>
    <n v="5036"/>
  </r>
  <r>
    <x v="3"/>
    <x v="0"/>
    <n v="58001156"/>
    <x v="448"/>
    <d v="2021-10-20T00:00:00"/>
    <x v="3"/>
    <n v="7000129120"/>
    <n v="136"/>
    <x v="2"/>
    <x v="0"/>
    <n v="130.56"/>
    <n v="6.7008999999999999"/>
    <n v="874.86950400000001"/>
    <x v="8"/>
    <x v="5"/>
    <s v="Linie 23"/>
    <n v="5023"/>
  </r>
  <r>
    <x v="3"/>
    <x v="0"/>
    <n v="58001158"/>
    <x v="1128"/>
    <d v="2021-10-20T00:00:00"/>
    <x v="3"/>
    <n v="7000129122"/>
    <n v="0"/>
    <x v="2"/>
    <x v="0"/>
    <n v="0"/>
    <n v="6.7034000000000002"/>
    <n v="0"/>
    <x v="8"/>
    <x v="5"/>
    <s v="Linie 23"/>
    <n v="5023"/>
  </r>
  <r>
    <x v="3"/>
    <x v="0"/>
    <n v="58001159"/>
    <x v="1079"/>
    <d v="2021-10-20T00:00:00"/>
    <x v="3"/>
    <n v="7000129123"/>
    <n v="34"/>
    <x v="2"/>
    <x v="0"/>
    <n v="32.64"/>
    <n v="6.7034000000000002"/>
    <n v="218.79897600000001"/>
    <x v="8"/>
    <x v="5"/>
    <s v="Linie 23"/>
    <n v="5023"/>
  </r>
  <r>
    <x v="3"/>
    <x v="0"/>
    <n v="58001160"/>
    <x v="1146"/>
    <d v="2021-10-20T00:00:00"/>
    <x v="3"/>
    <n v="7000129124"/>
    <n v="68"/>
    <x v="2"/>
    <x v="0"/>
    <n v="65.28"/>
    <n v="6.7034000000000002"/>
    <n v="437.59795200000002"/>
    <x v="8"/>
    <x v="5"/>
    <s v="Linie 23"/>
    <n v="5023"/>
  </r>
  <r>
    <x v="3"/>
    <x v="0"/>
    <n v="58001163"/>
    <x v="1147"/>
    <d v="2021-10-20T00:00:00"/>
    <x v="3"/>
    <n v="7000129227"/>
    <n v="1190"/>
    <x v="2"/>
    <x v="0"/>
    <n v="1285.2"/>
    <n v="7.6973000000000003"/>
    <n v="9892.5699600000007"/>
    <x v="8"/>
    <x v="5"/>
    <s v="Linie 23"/>
    <n v="5023"/>
  </r>
  <r>
    <x v="3"/>
    <x v="0"/>
    <n v="59000043"/>
    <x v="975"/>
    <d v="2021-10-20T00:00:00"/>
    <x v="3"/>
    <n v="7000129449"/>
    <n v="752"/>
    <x v="0"/>
    <x v="0"/>
    <n v="752"/>
    <n v="4.2535999999999996"/>
    <n v="3198.7071999999998"/>
    <x v="0"/>
    <x v="0"/>
    <s v="Rohware aus-/umpacken, vorbereiten"/>
    <n v="1300"/>
  </r>
  <r>
    <x v="3"/>
    <x v="0"/>
    <n v="59500001"/>
    <x v="907"/>
    <d v="2021-10-20T00:00:00"/>
    <x v="3"/>
    <n v="7000129298"/>
    <n v="49"/>
    <x v="2"/>
    <x v="0"/>
    <n v="147"/>
    <n v="2.5142000000000002"/>
    <n v="369.5874"/>
    <x v="3"/>
    <x v="1"/>
    <s v="Espera"/>
    <n v="5901"/>
  </r>
  <r>
    <x v="3"/>
    <x v="0"/>
    <n v="59500028"/>
    <x v="449"/>
    <d v="2021-10-20T00:00:00"/>
    <x v="3"/>
    <n v="7000129395"/>
    <n v="1665"/>
    <x v="0"/>
    <x v="0"/>
    <n v="1665"/>
    <n v="1"/>
    <n v="1665"/>
    <x v="0"/>
    <x v="0"/>
    <s v="Vacumierung"/>
    <n v="5902"/>
  </r>
  <r>
    <x v="3"/>
    <x v="0"/>
    <n v="59500032"/>
    <x v="978"/>
    <d v="2021-10-20T00:00:00"/>
    <x v="3"/>
    <n v="7000129443"/>
    <n v="753"/>
    <x v="0"/>
    <x v="0"/>
    <n v="753"/>
    <n v="2"/>
    <n v="1506"/>
    <x v="0"/>
    <x v="0"/>
    <s v="Vacumierung"/>
    <n v="5902"/>
  </r>
  <r>
    <x v="3"/>
    <x v="0"/>
    <n v="59500039"/>
    <x v="761"/>
    <d v="2021-10-20T00:00:00"/>
    <x v="3"/>
    <n v="7000128603"/>
    <n v="72"/>
    <x v="2"/>
    <x v="0"/>
    <n v="216"/>
    <n v="2.6497000000000002"/>
    <n v="572.33519999999999"/>
    <x v="3"/>
    <x v="1"/>
    <s v="Espera"/>
    <n v="5901"/>
  </r>
  <r>
    <x v="3"/>
    <x v="0"/>
    <m/>
    <x v="120"/>
    <d v="2021-10-20T00:00:00"/>
    <x v="3"/>
    <n v="7000128484"/>
    <n v="0"/>
    <x v="3"/>
    <x v="3"/>
    <n v="0"/>
    <n v="0"/>
    <n v="0"/>
    <x v="0"/>
    <x v="0"/>
    <s v="Große Schneidemaschine Lachnit"/>
    <n v="1100"/>
  </r>
  <r>
    <x v="3"/>
    <x v="0"/>
    <m/>
    <x v="121"/>
    <d v="2021-10-20T00:00:00"/>
    <x v="3"/>
    <n v="7000128468"/>
    <n v="0"/>
    <x v="3"/>
    <x v="3"/>
    <n v="0"/>
    <n v="0"/>
    <n v="0"/>
    <x v="0"/>
    <x v="0"/>
    <s v="Kleine Schneidemaschine Käseteiler"/>
    <n v="1200"/>
  </r>
  <r>
    <x v="3"/>
    <x v="0"/>
    <m/>
    <x v="122"/>
    <d v="2021-10-20T00:00:00"/>
    <x v="3"/>
    <n v="7000129328"/>
    <n v="0"/>
    <x v="3"/>
    <x v="3"/>
    <n v="0"/>
    <n v="0"/>
    <n v="0"/>
    <x v="2"/>
    <x v="0"/>
    <s v="Thrun 1"/>
    <n v="2020"/>
  </r>
  <r>
    <x v="3"/>
    <x v="0"/>
    <m/>
    <x v="123"/>
    <d v="2021-10-20T00:00:00"/>
    <x v="3"/>
    <n v="7000129342"/>
    <n v="0"/>
    <x v="3"/>
    <x v="3"/>
    <n v="0"/>
    <n v="0"/>
    <n v="0"/>
    <x v="2"/>
    <x v="0"/>
    <s v="Thrun 2"/>
    <n v="2030"/>
  </r>
  <r>
    <x v="3"/>
    <x v="0"/>
    <m/>
    <x v="124"/>
    <d v="2021-10-20T00:00:00"/>
    <x v="3"/>
    <n v="7000129387"/>
    <n v="0"/>
    <x v="3"/>
    <x v="3"/>
    <n v="0"/>
    <n v="0"/>
    <n v="0"/>
    <x v="2"/>
    <x v="0"/>
    <s v="Mischer 1"/>
    <n v="2040"/>
  </r>
  <r>
    <x v="3"/>
    <x v="0"/>
    <m/>
    <x v="125"/>
    <d v="2021-10-20T00:00:00"/>
    <x v="3"/>
    <n v="7000129380"/>
    <n v="0"/>
    <x v="3"/>
    <x v="3"/>
    <n v="0"/>
    <n v="0"/>
    <n v="0"/>
    <x v="2"/>
    <x v="0"/>
    <s v="Mischer 2"/>
    <n v="2050"/>
  </r>
  <r>
    <x v="3"/>
    <x v="0"/>
    <m/>
    <x v="126"/>
    <d v="2021-10-20T00:00:00"/>
    <x v="3"/>
    <n v="7000129362"/>
    <n v="0"/>
    <x v="3"/>
    <x v="3"/>
    <n v="0"/>
    <n v="0"/>
    <n v="0"/>
    <x v="2"/>
    <x v="0"/>
    <s v="Stephan UMSK 130"/>
    <n v="2100"/>
  </r>
  <r>
    <x v="3"/>
    <x v="0"/>
    <m/>
    <x v="127"/>
    <d v="2021-10-20T00:00:00"/>
    <x v="3"/>
    <n v="7000129388"/>
    <n v="0"/>
    <x v="3"/>
    <x v="3"/>
    <n v="0"/>
    <n v="0"/>
    <n v="0"/>
    <x v="1"/>
    <x v="0"/>
    <s v="Füller unter M1"/>
    <n v="3010"/>
  </r>
  <r>
    <x v="3"/>
    <x v="0"/>
    <m/>
    <x v="128"/>
    <d v="2021-10-20T00:00:00"/>
    <x v="3"/>
    <n v="7000129377"/>
    <n v="0"/>
    <x v="3"/>
    <x v="3"/>
    <n v="0"/>
    <n v="0"/>
    <n v="0"/>
    <x v="1"/>
    <x v="0"/>
    <s v="Füller unter M2"/>
    <n v="3020"/>
  </r>
  <r>
    <x v="3"/>
    <x v="0"/>
    <m/>
    <x v="129"/>
    <d v="2021-10-20T00:00:00"/>
    <x v="3"/>
    <n v="7000128964"/>
    <n v="0"/>
    <x v="3"/>
    <x v="3"/>
    <n v="0"/>
    <n v="0"/>
    <n v="0"/>
    <x v="1"/>
    <x v="0"/>
    <s v="Füller unter Thrun 2"/>
    <n v="3030"/>
  </r>
  <r>
    <x v="3"/>
    <x v="0"/>
    <m/>
    <x v="131"/>
    <d v="2021-10-20T00:00:00"/>
    <x v="3"/>
    <n v="7000129352"/>
    <n v="0"/>
    <x v="3"/>
    <x v="3"/>
    <n v="0"/>
    <n v="0"/>
    <n v="0"/>
    <x v="2"/>
    <x v="0"/>
    <s v="Füller unter UMSK 130"/>
    <n v="3100"/>
  </r>
  <r>
    <x v="3"/>
    <x v="0"/>
    <m/>
    <x v="450"/>
    <d v="2021-10-20T00:00:00"/>
    <x v="3"/>
    <n v="7000128710"/>
    <n v="0"/>
    <x v="3"/>
    <x v="3"/>
    <n v="0"/>
    <n v="0"/>
    <n v="0"/>
    <x v="1"/>
    <x v="0"/>
    <s v="Waldner"/>
    <n v="3110"/>
  </r>
  <r>
    <x v="3"/>
    <x v="0"/>
    <m/>
    <x v="132"/>
    <d v="2021-10-20T00:00:00"/>
    <x v="3"/>
    <n v="7000129024"/>
    <n v="0"/>
    <x v="3"/>
    <x v="3"/>
    <n v="0"/>
    <n v="0"/>
    <n v="0"/>
    <x v="8"/>
    <x v="5"/>
    <s v="Linie 20"/>
    <n v="5020"/>
  </r>
  <r>
    <x v="3"/>
    <x v="0"/>
    <m/>
    <x v="132"/>
    <d v="2021-10-20T00:00:00"/>
    <x v="3"/>
    <n v="7000129025"/>
    <n v="0"/>
    <x v="3"/>
    <x v="3"/>
    <n v="0"/>
    <n v="0"/>
    <n v="0"/>
    <x v="8"/>
    <x v="5"/>
    <s v="Linie 20"/>
    <n v="5020"/>
  </r>
  <r>
    <x v="3"/>
    <x v="0"/>
    <m/>
    <x v="134"/>
    <d v="2021-10-20T00:00:00"/>
    <x v="3"/>
    <n v="7000129280"/>
    <n v="0.01"/>
    <x v="1"/>
    <x v="1"/>
    <n v="0"/>
    <n v="0"/>
    <n v="0"/>
    <x v="8"/>
    <x v="5"/>
    <s v="Linie 22"/>
    <n v="5022"/>
  </r>
  <r>
    <x v="3"/>
    <x v="0"/>
    <m/>
    <x v="134"/>
    <d v="2021-10-20T00:00:00"/>
    <x v="3"/>
    <n v="7000129281"/>
    <n v="0.01"/>
    <x v="1"/>
    <x v="1"/>
    <n v="0"/>
    <n v="0"/>
    <n v="0"/>
    <x v="8"/>
    <x v="5"/>
    <s v="Linie 22"/>
    <n v="5022"/>
  </r>
  <r>
    <x v="3"/>
    <x v="0"/>
    <m/>
    <x v="451"/>
    <d v="2021-10-20T00:00:00"/>
    <x v="3"/>
    <n v="7000129336"/>
    <n v="0"/>
    <x v="3"/>
    <x v="3"/>
    <n v="0"/>
    <n v="0"/>
    <n v="0"/>
    <x v="2"/>
    <x v="0"/>
    <s v="Thrun 1"/>
    <n v="2020"/>
  </r>
  <r>
    <x v="3"/>
    <x v="0"/>
    <m/>
    <x v="452"/>
    <d v="2021-10-20T00:00:00"/>
    <x v="3"/>
    <n v="7000128711"/>
    <n v="0"/>
    <x v="3"/>
    <x v="3"/>
    <n v="0"/>
    <n v="0"/>
    <n v="0"/>
    <x v="1"/>
    <x v="0"/>
    <s v="Waldner"/>
    <n v="3110"/>
  </r>
  <r>
    <x v="3"/>
    <x v="0"/>
    <m/>
    <x v="453"/>
    <d v="2021-10-20T00:00:00"/>
    <x v="3"/>
    <n v="7000129232"/>
    <n v="0"/>
    <x v="3"/>
    <x v="3"/>
    <n v="0"/>
    <n v="0"/>
    <n v="0"/>
    <x v="8"/>
    <x v="5"/>
    <s v="Linie 21"/>
    <n v="5021"/>
  </r>
  <r>
    <x v="3"/>
    <x v="0"/>
    <m/>
    <x v="454"/>
    <d v="2021-10-20T00:00:00"/>
    <x v="3"/>
    <n v="7000129339"/>
    <n v="0"/>
    <x v="3"/>
    <x v="3"/>
    <n v="0"/>
    <n v="0"/>
    <n v="0"/>
    <x v="8"/>
    <x v="5"/>
    <s v="Linie 23"/>
    <n v="5023"/>
  </r>
  <r>
    <x v="3"/>
    <x v="0"/>
    <m/>
    <x v="137"/>
    <d v="2021-10-20T00:00:00"/>
    <x v="3"/>
    <n v="7000123699"/>
    <n v="0"/>
    <x v="3"/>
    <x v="3"/>
    <n v="0"/>
    <n v="0"/>
    <n v="0"/>
    <x v="4"/>
    <x v="1"/>
    <s v="Linie 36"/>
    <n v="5036"/>
  </r>
  <r>
    <x v="3"/>
    <x v="0"/>
    <m/>
    <x v="137"/>
    <d v="2021-10-20T00:00:00"/>
    <x v="3"/>
    <n v="7000128577"/>
    <n v="0"/>
    <x v="3"/>
    <x v="3"/>
    <n v="0"/>
    <n v="0"/>
    <n v="0"/>
    <x v="4"/>
    <x v="1"/>
    <s v="Linie 36"/>
    <n v="5036"/>
  </r>
  <r>
    <x v="3"/>
    <x v="0"/>
    <m/>
    <x v="292"/>
    <d v="2021-10-20T00:00:00"/>
    <x v="3"/>
    <n v="7000129475"/>
    <n v="0"/>
    <x v="3"/>
    <x v="3"/>
    <n v="0"/>
    <n v="0"/>
    <n v="0"/>
    <x v="5"/>
    <x v="2"/>
    <s v="Linie 30"/>
    <n v="5030"/>
  </r>
  <r>
    <x v="3"/>
    <x v="0"/>
    <m/>
    <x v="662"/>
    <d v="2021-10-20T00:00:00"/>
    <x v="3"/>
    <n v="7000126796"/>
    <n v="0"/>
    <x v="3"/>
    <x v="3"/>
    <n v="0"/>
    <n v="0"/>
    <n v="0"/>
    <x v="5"/>
    <x v="2"/>
    <s v="Linie 31"/>
    <n v="5031"/>
  </r>
  <r>
    <x v="3"/>
    <x v="0"/>
    <m/>
    <x v="293"/>
    <d v="2021-10-20T00:00:00"/>
    <x v="3"/>
    <n v="7000123703"/>
    <n v="0"/>
    <x v="3"/>
    <x v="3"/>
    <n v="0"/>
    <n v="0"/>
    <n v="0"/>
    <x v="4"/>
    <x v="1"/>
    <s v="Linie 36"/>
    <n v="5036"/>
  </r>
  <r>
    <x v="3"/>
    <x v="0"/>
    <n v="23500014"/>
    <x v="295"/>
    <d v="2021-10-21T00:00:00"/>
    <x v="3"/>
    <n v="7000128473"/>
    <n v="1587"/>
    <x v="0"/>
    <x v="0"/>
    <n v="1587"/>
    <n v="4.2297000000000002"/>
    <n v="6712.5339000000004"/>
    <x v="0"/>
    <x v="0"/>
    <s v="Kleine Schneidemaschine Käseteiler"/>
    <n v="1200"/>
  </r>
  <r>
    <x v="3"/>
    <x v="0"/>
    <n v="23500029"/>
    <x v="297"/>
    <d v="2021-10-21T00:00:00"/>
    <x v="3"/>
    <n v="7000128475"/>
    <n v="1017"/>
    <x v="0"/>
    <x v="0"/>
    <n v="1017"/>
    <n v="4.3174000000000001"/>
    <n v="4390.7957999999999"/>
    <x v="0"/>
    <x v="0"/>
    <s v="Kleine Schneidemaschine Käseteiler"/>
    <n v="1200"/>
  </r>
  <r>
    <x v="3"/>
    <x v="0"/>
    <n v="23500106"/>
    <x v="768"/>
    <d v="2021-10-21T00:00:00"/>
    <x v="3"/>
    <n v="7000129343"/>
    <n v="3273"/>
    <x v="0"/>
    <x v="0"/>
    <n v="3273"/>
    <n v="4.6021000000000001"/>
    <n v="15062.6733"/>
    <x v="0"/>
    <x v="0"/>
    <s v="Große Schneidemaschine Lachnit"/>
    <n v="1100"/>
  </r>
  <r>
    <x v="3"/>
    <x v="0"/>
    <n v="23500286"/>
    <x v="142"/>
    <d v="2021-10-21T00:00:00"/>
    <x v="3"/>
    <n v="7000129557"/>
    <n v="286"/>
    <x v="0"/>
    <x v="0"/>
    <n v="286"/>
    <n v="4.2755000000000001"/>
    <n v="1222.7929999999999"/>
    <x v="0"/>
    <x v="0"/>
    <s v="Wolf Zutatenvorbereitung"/>
    <n v="1430"/>
  </r>
  <r>
    <x v="3"/>
    <x v="0"/>
    <n v="23500302"/>
    <x v="4"/>
    <d v="2021-10-21T00:00:00"/>
    <x v="3"/>
    <n v="7000129467"/>
    <n v="510"/>
    <x v="0"/>
    <x v="0"/>
    <n v="510"/>
    <n v="5.6374000000000004"/>
    <n v="2875.0740000000001"/>
    <x v="0"/>
    <x v="0"/>
    <s v="Holac Zutatenvorbereitung"/>
    <n v="1410"/>
  </r>
  <r>
    <x v="3"/>
    <x v="0"/>
    <n v="23500302"/>
    <x v="4"/>
    <d v="2021-10-21T00:00:00"/>
    <x v="3"/>
    <n v="7000129669"/>
    <n v="444"/>
    <x v="0"/>
    <x v="0"/>
    <n v="444"/>
    <n v="5.6374000000000004"/>
    <n v="2503.0056"/>
    <x v="0"/>
    <x v="0"/>
    <s v="Holac Zutatenvorbereitung"/>
    <n v="1410"/>
  </r>
  <r>
    <x v="3"/>
    <x v="0"/>
    <n v="23500303"/>
    <x v="458"/>
    <d v="2021-10-21T00:00:00"/>
    <x v="3"/>
    <n v="7000129665"/>
    <n v="3764"/>
    <x v="0"/>
    <x v="0"/>
    <n v="3764"/>
    <n v="3.5335000000000001"/>
    <n v="13300.093999999999"/>
    <x v="0"/>
    <x v="0"/>
    <s v="Rohware aus-/umpacken, vorbereiten"/>
    <n v="1300"/>
  </r>
  <r>
    <x v="3"/>
    <x v="0"/>
    <n v="23500391"/>
    <x v="603"/>
    <d v="2021-10-21T00:00:00"/>
    <x v="3"/>
    <n v="7000129671"/>
    <n v="320"/>
    <x v="0"/>
    <x v="0"/>
    <n v="320"/>
    <n v="9.3101000000000003"/>
    <n v="2979.232"/>
    <x v="0"/>
    <x v="0"/>
    <s v="Holac Zutatenvorbereitung"/>
    <n v="1410"/>
  </r>
  <r>
    <x v="3"/>
    <x v="0"/>
    <n v="24000493"/>
    <x v="149"/>
    <d v="2021-10-21T00:00:00"/>
    <x v="3"/>
    <n v="7000129536"/>
    <n v="2860"/>
    <x v="0"/>
    <x v="1"/>
    <n v="2860"/>
    <n v="0"/>
    <n v="0"/>
    <x v="1"/>
    <x v="0"/>
    <s v="Füller unter M1"/>
    <n v="3010"/>
  </r>
  <r>
    <x v="3"/>
    <x v="0"/>
    <n v="29600002"/>
    <x v="461"/>
    <d v="2021-10-21T00:00:00"/>
    <x v="3"/>
    <n v="7000129567"/>
    <n v="1202"/>
    <x v="0"/>
    <x v="0"/>
    <n v="1202"/>
    <n v="2"/>
    <n v="2404"/>
    <x v="0"/>
    <x v="0"/>
    <s v="Rohware aus-/umpacken, vorbereiten"/>
    <n v="1300"/>
  </r>
  <r>
    <x v="3"/>
    <x v="0"/>
    <n v="29600003"/>
    <x v="150"/>
    <d v="2021-10-21T00:00:00"/>
    <x v="3"/>
    <n v="7000129918"/>
    <n v="3886"/>
    <x v="0"/>
    <x v="0"/>
    <n v="3886"/>
    <n v="2.0516999999999999"/>
    <n v="7972.9062000000004"/>
    <x v="0"/>
    <x v="0"/>
    <s v="Rohware aus-/umpacken, vorbereiten"/>
    <n v="1300"/>
  </r>
  <r>
    <x v="3"/>
    <x v="0"/>
    <n v="29600004"/>
    <x v="302"/>
    <d v="2021-10-21T00:00:00"/>
    <x v="3"/>
    <n v="7000129537"/>
    <n v="3264"/>
    <x v="0"/>
    <x v="0"/>
    <n v="3264"/>
    <n v="2.0175999999999998"/>
    <n v="6585.4463999999998"/>
    <x v="0"/>
    <x v="0"/>
    <s v="Rohware aus-/umpacken, vorbereiten"/>
    <n v="1300"/>
  </r>
  <r>
    <x v="3"/>
    <x v="0"/>
    <n v="29600004"/>
    <x v="302"/>
    <d v="2021-10-21T00:00:00"/>
    <x v="3"/>
    <n v="7000129919"/>
    <n v="3443"/>
    <x v="0"/>
    <x v="0"/>
    <n v="3443"/>
    <n v="2.0175999999999998"/>
    <n v="6946.5968000000003"/>
    <x v="0"/>
    <x v="0"/>
    <s v="Rohware aus-/umpacken, vorbereiten"/>
    <n v="1300"/>
  </r>
  <r>
    <x v="3"/>
    <x v="0"/>
    <n v="29600005"/>
    <x v="151"/>
    <d v="2021-10-21T00:00:00"/>
    <x v="3"/>
    <n v="7000129538"/>
    <n v="1283"/>
    <x v="0"/>
    <x v="0"/>
    <n v="1283"/>
    <n v="2"/>
    <n v="2566"/>
    <x v="0"/>
    <x v="0"/>
    <s v="Rohware aus-/umpacken, vorbereiten"/>
    <n v="1300"/>
  </r>
  <r>
    <x v="3"/>
    <x v="0"/>
    <n v="29600006"/>
    <x v="462"/>
    <d v="2021-10-21T00:00:00"/>
    <x v="3"/>
    <n v="7000129539"/>
    <n v="575"/>
    <x v="0"/>
    <x v="0"/>
    <n v="575"/>
    <n v="1.5"/>
    <n v="862.5"/>
    <x v="0"/>
    <x v="0"/>
    <s v="Rohware aus-/umpacken, vorbereiten"/>
    <n v="1300"/>
  </r>
  <r>
    <x v="3"/>
    <x v="0"/>
    <n v="29600006"/>
    <x v="462"/>
    <d v="2021-10-21T00:00:00"/>
    <x v="3"/>
    <n v="7000129921"/>
    <n v="234"/>
    <x v="0"/>
    <x v="0"/>
    <n v="234"/>
    <n v="1.5"/>
    <n v="351"/>
    <x v="0"/>
    <x v="0"/>
    <s v="Rohware aus-/umpacken, vorbereiten"/>
    <n v="1300"/>
  </r>
  <r>
    <x v="3"/>
    <x v="0"/>
    <n v="29600007"/>
    <x v="152"/>
    <d v="2021-10-21T00:00:00"/>
    <x v="3"/>
    <n v="7000129943"/>
    <n v="0"/>
    <x v="0"/>
    <x v="0"/>
    <n v="0"/>
    <n v="0.5"/>
    <n v="0"/>
    <x v="0"/>
    <x v="0"/>
    <s v="Rohware aus-/umpacken, vorbereiten"/>
    <n v="1300"/>
  </r>
  <r>
    <x v="3"/>
    <x v="0"/>
    <n v="29600018"/>
    <x v="463"/>
    <d v="2021-10-21T00:00:00"/>
    <x v="3"/>
    <n v="7000129944"/>
    <n v="0"/>
    <x v="0"/>
    <x v="0"/>
    <n v="0"/>
    <n v="1"/>
    <n v="0"/>
    <x v="0"/>
    <x v="0"/>
    <s v="Rohware aus-/umpacken, vorbereiten"/>
    <n v="1300"/>
  </r>
  <r>
    <x v="3"/>
    <x v="0"/>
    <n v="29600020"/>
    <x v="465"/>
    <d v="2021-10-21T00:00:00"/>
    <x v="3"/>
    <n v="7000129569"/>
    <n v="746.78"/>
    <x v="0"/>
    <x v="0"/>
    <n v="746.78"/>
    <n v="1.5863"/>
    <n v="1184.6171139999999"/>
    <x v="0"/>
    <x v="0"/>
    <s v="Rohware aus-/umpacken, vorbereiten"/>
    <n v="1300"/>
  </r>
  <r>
    <x v="3"/>
    <x v="0"/>
    <n v="29600021"/>
    <x v="934"/>
    <d v="2021-10-21T00:00:00"/>
    <x v="3"/>
    <n v="7000129945"/>
    <n v="0"/>
    <x v="0"/>
    <x v="0"/>
    <n v="0"/>
    <n v="0.5"/>
    <n v="0"/>
    <x v="0"/>
    <x v="0"/>
    <s v="Rohware aus-/umpacken, vorbereiten"/>
    <n v="1300"/>
  </r>
  <r>
    <x v="3"/>
    <x v="0"/>
    <n v="29600022"/>
    <x v="879"/>
    <d v="2021-10-21T00:00:00"/>
    <x v="3"/>
    <n v="7000129946"/>
    <n v="224"/>
    <x v="0"/>
    <x v="0"/>
    <n v="224"/>
    <n v="0.5"/>
    <n v="112"/>
    <x v="0"/>
    <x v="0"/>
    <s v="Rohware aus-/umpacken, vorbereiten"/>
    <n v="1300"/>
  </r>
  <r>
    <x v="3"/>
    <x v="0"/>
    <n v="31000154"/>
    <x v="910"/>
    <d v="2021-10-21T00:00:00"/>
    <x v="3"/>
    <n v="7000128838"/>
    <n v="262"/>
    <x v="1"/>
    <x v="1"/>
    <n v="2620"/>
    <n v="14.897"/>
    <n v="3903.0140000000001"/>
    <x v="1"/>
    <x v="0"/>
    <s v="Füller unter Thrun 2"/>
    <n v="3030"/>
  </r>
  <r>
    <x v="3"/>
    <x v="0"/>
    <n v="31000169"/>
    <x v="158"/>
    <d v="2021-10-21T00:00:00"/>
    <x v="3"/>
    <n v="7000129407"/>
    <n v="1997"/>
    <x v="1"/>
    <x v="1"/>
    <n v="3854.21"/>
    <n v="5.9943999999999997"/>
    <n v="11970.816800000001"/>
    <x v="1"/>
    <x v="0"/>
    <s v="Füller unter Thrun 2"/>
    <n v="3030"/>
  </r>
  <r>
    <x v="3"/>
    <x v="0"/>
    <n v="31000227"/>
    <x v="843"/>
    <d v="2021-10-21T00:00:00"/>
    <x v="3"/>
    <n v="7000129385"/>
    <n v="263"/>
    <x v="1"/>
    <x v="0"/>
    <n v="4707.7"/>
    <n v="2.6059000000000001"/>
    <n v="12267.79543"/>
    <x v="1"/>
    <x v="0"/>
    <s v="Füller unter M1"/>
    <n v="3010"/>
  </r>
  <r>
    <x v="3"/>
    <x v="0"/>
    <n v="31900001"/>
    <x v="159"/>
    <d v="2021-10-21T00:00:00"/>
    <x v="3"/>
    <n v="7000129632"/>
    <n v="158"/>
    <x v="1"/>
    <x v="1"/>
    <n v="1137.5999999999999"/>
    <n v="16.223700000000001"/>
    <n v="2563.3445999999999"/>
    <x v="2"/>
    <x v="0"/>
    <s v="Füller unter UMSK 130"/>
    <n v="3100"/>
  </r>
  <r>
    <x v="3"/>
    <x v="0"/>
    <n v="31900002"/>
    <x v="14"/>
    <d v="2021-10-21T00:00:00"/>
    <x v="3"/>
    <n v="7000129454"/>
    <n v="247"/>
    <x v="1"/>
    <x v="1"/>
    <n v="1778.4"/>
    <n v="17.989799999999999"/>
    <n v="4443.4805999999999"/>
    <x v="2"/>
    <x v="0"/>
    <s v="Füller unter UMSK 130"/>
    <n v="3100"/>
  </r>
  <r>
    <x v="3"/>
    <x v="0"/>
    <n v="32000012"/>
    <x v="160"/>
    <d v="2021-10-21T00:00:00"/>
    <x v="3"/>
    <n v="7000129543"/>
    <n v="512"/>
    <x v="1"/>
    <x v="1"/>
    <n v="4761.6000000000004"/>
    <n v="27.543199999999999"/>
    <n v="14102.118399999999"/>
    <x v="1"/>
    <x v="0"/>
    <s v="Füller unter M1"/>
    <n v="3010"/>
  </r>
  <r>
    <x v="3"/>
    <x v="0"/>
    <n v="32000068"/>
    <x v="163"/>
    <d v="2021-10-21T00:00:00"/>
    <x v="3"/>
    <n v="7000129409"/>
    <n v="1070"/>
    <x v="1"/>
    <x v="1"/>
    <n v="10700"/>
    <n v="32.257899999999999"/>
    <n v="34515.953000000001"/>
    <x v="1"/>
    <x v="0"/>
    <s v="Füller unter M2"/>
    <n v="3020"/>
  </r>
  <r>
    <x v="3"/>
    <x v="0"/>
    <n v="32000087"/>
    <x v="20"/>
    <d v="2021-10-21T00:00:00"/>
    <x v="3"/>
    <n v="7000129485"/>
    <n v="2190"/>
    <x v="0"/>
    <x v="0"/>
    <n v="2190"/>
    <n v="4.1486999999999998"/>
    <n v="9085.6530000000002"/>
    <x v="0"/>
    <x v="0"/>
    <s v="Große Schneidemaschine Lachnit"/>
    <n v="1100"/>
  </r>
  <r>
    <x v="3"/>
    <x v="0"/>
    <n v="32000093"/>
    <x v="165"/>
    <d v="2021-10-21T00:00:00"/>
    <x v="3"/>
    <n v="7000128668"/>
    <n v="325"/>
    <x v="1"/>
    <x v="1"/>
    <n v="975"/>
    <n v="10.1433"/>
    <n v="3296.5725000000002"/>
    <x v="0"/>
    <x v="0"/>
    <s v="Große Schneidemaschine Lachnit"/>
    <n v="1100"/>
  </r>
  <r>
    <x v="3"/>
    <x v="0"/>
    <n v="32000096"/>
    <x v="770"/>
    <d v="2021-10-21T00:00:00"/>
    <x v="3"/>
    <n v="7000128670"/>
    <n v="1400"/>
    <x v="1"/>
    <x v="1"/>
    <n v="2100"/>
    <n v="5.1086"/>
    <n v="7152.04"/>
    <x v="0"/>
    <x v="0"/>
    <s v="Große Schneidemaschine Lachnit"/>
    <n v="1100"/>
  </r>
  <r>
    <x v="3"/>
    <x v="0"/>
    <n v="32000106"/>
    <x v="677"/>
    <d v="2021-10-21T00:00:00"/>
    <x v="3"/>
    <n v="7000129410"/>
    <n v="592"/>
    <x v="1"/>
    <x v="1"/>
    <n v="4262.3999999999996"/>
    <n v="21.9801"/>
    <n v="13012.2192"/>
    <x v="1"/>
    <x v="0"/>
    <s v="Füller unter M2"/>
    <n v="3020"/>
  </r>
  <r>
    <x v="3"/>
    <x v="0"/>
    <n v="35000179"/>
    <x v="167"/>
    <d v="2021-10-21T00:00:00"/>
    <x v="3"/>
    <n v="7000129547"/>
    <n v="4500"/>
    <x v="0"/>
    <x v="0"/>
    <n v="4500"/>
    <n v="2.8184999999999998"/>
    <n v="12683.25"/>
    <x v="2"/>
    <x v="0"/>
    <s v="Mischer 1"/>
    <n v="2040"/>
  </r>
  <r>
    <x v="3"/>
    <x v="0"/>
    <n v="35000179"/>
    <x v="167"/>
    <d v="2021-10-21T00:00:00"/>
    <x v="3"/>
    <n v="7000129547"/>
    <n v="4500"/>
    <x v="0"/>
    <x v="0"/>
    <n v="4500"/>
    <n v="2.8184999999999998"/>
    <n v="12683.25"/>
    <x v="2"/>
    <x v="0"/>
    <s v="Wolf M1"/>
    <n v="2070"/>
  </r>
  <r>
    <x v="3"/>
    <x v="0"/>
    <n v="35000209"/>
    <x v="169"/>
    <d v="2021-10-21T00:00:00"/>
    <x v="3"/>
    <n v="7000129544"/>
    <n v="2400"/>
    <x v="0"/>
    <x v="0"/>
    <n v="2400"/>
    <n v="2.6202000000000001"/>
    <n v="6288.48"/>
    <x v="2"/>
    <x v="0"/>
    <s v="Mischer 1"/>
    <n v="2040"/>
  </r>
  <r>
    <x v="3"/>
    <x v="0"/>
    <n v="35000209"/>
    <x v="169"/>
    <d v="2021-10-21T00:00:00"/>
    <x v="3"/>
    <n v="7000129544"/>
    <n v="2400"/>
    <x v="0"/>
    <x v="0"/>
    <n v="2400"/>
    <n v="2.6202000000000001"/>
    <n v="6288.48"/>
    <x v="2"/>
    <x v="0"/>
    <s v="Wolf M1"/>
    <n v="2070"/>
  </r>
  <r>
    <x v="3"/>
    <x v="0"/>
    <n v="35000235"/>
    <x v="915"/>
    <d v="2021-10-21T00:00:00"/>
    <x v="3"/>
    <n v="7000129492"/>
    <n v="2500"/>
    <x v="0"/>
    <x v="0"/>
    <n v="2500"/>
    <n v="1.3651"/>
    <n v="3412.75"/>
    <x v="2"/>
    <x v="0"/>
    <s v="Thrun 2"/>
    <n v="2030"/>
  </r>
  <r>
    <x v="3"/>
    <x v="0"/>
    <n v="35000235"/>
    <x v="915"/>
    <d v="2021-10-21T00:00:00"/>
    <x v="3"/>
    <n v="7000129492"/>
    <n v="2500"/>
    <x v="0"/>
    <x v="0"/>
    <n v="2500"/>
    <n v="1.3651"/>
    <n v="3412.75"/>
    <x v="2"/>
    <x v="0"/>
    <s v="Wolf Th2"/>
    <n v="2090"/>
  </r>
  <r>
    <x v="3"/>
    <x v="0"/>
    <n v="35000268"/>
    <x v="170"/>
    <d v="2021-10-21T00:00:00"/>
    <x v="3"/>
    <n v="7000129493"/>
    <n v="3000"/>
    <x v="0"/>
    <x v="0"/>
    <n v="3000"/>
    <n v="2.5105"/>
    <n v="7531.5"/>
    <x v="2"/>
    <x v="0"/>
    <s v="Thrun 2"/>
    <n v="2030"/>
  </r>
  <r>
    <x v="3"/>
    <x v="0"/>
    <n v="35000268"/>
    <x v="170"/>
    <d v="2021-10-21T00:00:00"/>
    <x v="3"/>
    <n v="7000129493"/>
    <n v="3000"/>
    <x v="0"/>
    <x v="0"/>
    <n v="3000"/>
    <n v="2.5105"/>
    <n v="7531.5"/>
    <x v="2"/>
    <x v="0"/>
    <s v="Wolf Th2"/>
    <n v="2090"/>
  </r>
  <r>
    <x v="3"/>
    <x v="0"/>
    <n v="35000314"/>
    <x v="171"/>
    <d v="2021-10-21T00:00:00"/>
    <x v="3"/>
    <n v="7000129460"/>
    <n v="10800"/>
    <x v="0"/>
    <x v="0"/>
    <n v="10800"/>
    <n v="3.0869"/>
    <n v="33338.519999999997"/>
    <x v="2"/>
    <x v="0"/>
    <s v="Mischer 2"/>
    <n v="2050"/>
  </r>
  <r>
    <x v="3"/>
    <x v="0"/>
    <n v="35000314"/>
    <x v="171"/>
    <d v="2021-10-21T00:00:00"/>
    <x v="3"/>
    <n v="7000129460"/>
    <n v="10800"/>
    <x v="0"/>
    <x v="0"/>
    <n v="10800"/>
    <n v="3.0869"/>
    <n v="33338.519999999997"/>
    <x v="2"/>
    <x v="0"/>
    <s v="Wolf M2"/>
    <n v="2080"/>
  </r>
  <r>
    <x v="3"/>
    <x v="0"/>
    <n v="35000319"/>
    <x v="543"/>
    <d v="2021-10-21T00:00:00"/>
    <x v="3"/>
    <n v="7000129545"/>
    <n v="4500"/>
    <x v="0"/>
    <x v="0"/>
    <n v="4500"/>
    <n v="2.4599000000000002"/>
    <n v="11069.55"/>
    <x v="2"/>
    <x v="0"/>
    <s v="Mischer 1"/>
    <n v="2040"/>
  </r>
  <r>
    <x v="3"/>
    <x v="0"/>
    <n v="35000319"/>
    <x v="543"/>
    <d v="2021-10-21T00:00:00"/>
    <x v="3"/>
    <n v="7000129545"/>
    <n v="4500"/>
    <x v="0"/>
    <x v="0"/>
    <n v="4500"/>
    <n v="2.4599000000000002"/>
    <n v="11069.55"/>
    <x v="2"/>
    <x v="0"/>
    <s v="Wolf M1"/>
    <n v="2070"/>
  </r>
  <r>
    <x v="3"/>
    <x v="0"/>
    <n v="35000350"/>
    <x v="32"/>
    <d v="2021-10-21T00:00:00"/>
    <x v="3"/>
    <n v="7000129461"/>
    <n v="4200"/>
    <x v="0"/>
    <x v="0"/>
    <n v="4200"/>
    <n v="2.9060000000000001"/>
    <n v="12205.2"/>
    <x v="2"/>
    <x v="0"/>
    <s v="Mischer 2"/>
    <n v="2050"/>
  </r>
  <r>
    <x v="3"/>
    <x v="0"/>
    <n v="35000350"/>
    <x v="32"/>
    <d v="2021-10-21T00:00:00"/>
    <x v="3"/>
    <n v="7000129461"/>
    <n v="4200"/>
    <x v="0"/>
    <x v="0"/>
    <n v="4200"/>
    <n v="2.9060000000000001"/>
    <n v="12205.2"/>
    <x v="2"/>
    <x v="0"/>
    <s v="Wolf M2"/>
    <n v="2080"/>
  </r>
  <r>
    <x v="3"/>
    <x v="0"/>
    <n v="35900002"/>
    <x v="173"/>
    <d v="2021-10-21T00:00:00"/>
    <x v="3"/>
    <n v="7000129634"/>
    <n v="1280"/>
    <x v="0"/>
    <x v="0"/>
    <n v="1280"/>
    <n v="2.0203000000000002"/>
    <n v="2585.9839999999999"/>
    <x v="2"/>
    <x v="0"/>
    <s v="Stephan UMSK 130"/>
    <n v="2100"/>
  </r>
  <r>
    <x v="3"/>
    <x v="0"/>
    <n v="35900003"/>
    <x v="34"/>
    <d v="2021-10-21T00:00:00"/>
    <x v="3"/>
    <n v="7000129459"/>
    <n v="1280"/>
    <x v="0"/>
    <x v="0"/>
    <n v="1280"/>
    <n v="2.2656000000000001"/>
    <n v="2899.9679999999998"/>
    <x v="2"/>
    <x v="0"/>
    <s v="Stephan UMSK 130"/>
    <n v="2100"/>
  </r>
  <r>
    <x v="3"/>
    <x v="0"/>
    <n v="47000064"/>
    <x v="321"/>
    <d v="2021-10-21T00:00:00"/>
    <x v="3"/>
    <n v="7000129581"/>
    <n v="3500"/>
    <x v="1"/>
    <x v="1"/>
    <n v="700"/>
    <n v="0.83299999999999996"/>
    <n v="2915.5"/>
    <x v="3"/>
    <x v="1"/>
    <s v="Linie 16"/>
    <n v="5016"/>
  </r>
  <r>
    <x v="3"/>
    <x v="0"/>
    <n v="47000119"/>
    <x v="545"/>
    <d v="2021-10-21T00:00:00"/>
    <x v="3"/>
    <n v="7000127228"/>
    <n v="14308"/>
    <x v="1"/>
    <x v="1"/>
    <n v="2861.6"/>
    <n v="0.77449999999999997"/>
    <n v="11081.546"/>
    <x v="3"/>
    <x v="1"/>
    <s v="Linie 16"/>
    <n v="5016"/>
  </r>
  <r>
    <x v="3"/>
    <x v="0"/>
    <n v="47000120"/>
    <x v="36"/>
    <d v="2021-10-21T00:00:00"/>
    <x v="3"/>
    <n v="7000127229"/>
    <n v="16068"/>
    <x v="1"/>
    <x v="1"/>
    <n v="3213.6"/>
    <n v="0.74370000000000003"/>
    <n v="11949.7716"/>
    <x v="3"/>
    <x v="1"/>
    <s v="Linie 16"/>
    <n v="5016"/>
  </r>
  <r>
    <x v="3"/>
    <x v="0"/>
    <n v="47000597"/>
    <x v="37"/>
    <d v="2021-10-21T00:00:00"/>
    <x v="3"/>
    <n v="7000125910"/>
    <n v="33344"/>
    <x v="1"/>
    <x v="1"/>
    <n v="5001.6000000000004"/>
    <n v="0.67290000000000005"/>
    <n v="22437.177599999999"/>
    <x v="4"/>
    <x v="1"/>
    <s v="Linie 34"/>
    <n v="5034"/>
  </r>
  <r>
    <x v="3"/>
    <x v="0"/>
    <n v="47000849"/>
    <x v="39"/>
    <d v="2021-10-21T00:00:00"/>
    <x v="3"/>
    <n v="7000128242"/>
    <n v="2699"/>
    <x v="1"/>
    <x v="1"/>
    <n v="5829.84"/>
    <n v="9.3513000000000002"/>
    <n v="25239.1587"/>
    <x v="4"/>
    <x v="1"/>
    <s v="Linie 3"/>
    <n v="5003"/>
  </r>
  <r>
    <x v="3"/>
    <x v="0"/>
    <n v="47000897"/>
    <x v="182"/>
    <d v="2021-10-21T00:00:00"/>
    <x v="3"/>
    <n v="7000127242"/>
    <n v="3185"/>
    <x v="1"/>
    <x v="1"/>
    <n v="477.75"/>
    <n v="0.67349999999999999"/>
    <n v="2145.0974999999999"/>
    <x v="4"/>
    <x v="1"/>
    <s v="Linie 34"/>
    <n v="5034"/>
  </r>
  <r>
    <x v="3"/>
    <x v="0"/>
    <n v="47000994"/>
    <x v="186"/>
    <d v="2021-10-21T00:00:00"/>
    <x v="3"/>
    <n v="7000127243"/>
    <n v="3303"/>
    <x v="1"/>
    <x v="1"/>
    <n v="495.45"/>
    <n v="0.71389999999999998"/>
    <n v="2358.0117"/>
    <x v="4"/>
    <x v="1"/>
    <s v="Linie 34"/>
    <n v="5034"/>
  </r>
  <r>
    <x v="3"/>
    <x v="0"/>
    <n v="47001016"/>
    <x v="849"/>
    <d v="2021-10-21T00:00:00"/>
    <x v="3"/>
    <n v="7000127594"/>
    <n v="14372"/>
    <x v="1"/>
    <x v="1"/>
    <n v="2155.8000000000002"/>
    <n v="0.63939999999999997"/>
    <n v="9189.4567999999999"/>
    <x v="3"/>
    <x v="1"/>
    <s v="Linie 11"/>
    <n v="5011"/>
  </r>
  <r>
    <x v="3"/>
    <x v="0"/>
    <n v="47001017"/>
    <x v="816"/>
    <d v="2021-10-21T00:00:00"/>
    <x v="3"/>
    <n v="7000127595"/>
    <n v="12020"/>
    <x v="1"/>
    <x v="1"/>
    <n v="1803"/>
    <n v="0.68730000000000002"/>
    <n v="8261.3459999999995"/>
    <x v="3"/>
    <x v="1"/>
    <s v="Linie 11"/>
    <n v="5011"/>
  </r>
  <r>
    <x v="3"/>
    <x v="0"/>
    <n v="48000045"/>
    <x v="189"/>
    <d v="2021-10-21T00:00:00"/>
    <x v="3"/>
    <n v="7000129589"/>
    <n v="8358"/>
    <x v="1"/>
    <x v="1"/>
    <n v="3343.2"/>
    <n v="1.4185000000000001"/>
    <n v="11855.823"/>
    <x v="5"/>
    <x v="2"/>
    <s v="Linie 31"/>
    <n v="5031"/>
  </r>
  <r>
    <x v="3"/>
    <x v="0"/>
    <n v="48000046"/>
    <x v="190"/>
    <d v="2021-10-21T00:00:00"/>
    <x v="3"/>
    <n v="7000129590"/>
    <n v="8327"/>
    <x v="1"/>
    <x v="1"/>
    <n v="3330.8"/>
    <n v="1.3908"/>
    <n v="11581.1916"/>
    <x v="5"/>
    <x v="2"/>
    <s v="Linie 31"/>
    <n v="5031"/>
  </r>
  <r>
    <x v="3"/>
    <x v="0"/>
    <n v="48000080"/>
    <x v="194"/>
    <d v="2021-10-21T00:00:00"/>
    <x v="3"/>
    <n v="7000127787"/>
    <n v="40675"/>
    <x v="1"/>
    <x v="1"/>
    <n v="8948.5"/>
    <n v="1.044"/>
    <n v="42464.7"/>
    <x v="4"/>
    <x v="1"/>
    <s v="Linie 35"/>
    <n v="5035"/>
  </r>
  <r>
    <x v="3"/>
    <x v="0"/>
    <n v="48000118"/>
    <x v="550"/>
    <d v="2021-10-21T00:00:00"/>
    <x v="3"/>
    <n v="7000127347"/>
    <n v="9905"/>
    <x v="1"/>
    <x v="1"/>
    <n v="1981"/>
    <n v="0.98509999999999998"/>
    <n v="9757.4154999999992"/>
    <x v="4"/>
    <x v="1"/>
    <s v="Linie 15"/>
    <n v="5015"/>
  </r>
  <r>
    <x v="3"/>
    <x v="0"/>
    <n v="48000178"/>
    <x v="851"/>
    <d v="2021-10-21T00:00:00"/>
    <x v="3"/>
    <n v="7000127908"/>
    <n v="6294"/>
    <x v="1"/>
    <x v="1"/>
    <n v="1258.8"/>
    <n v="0.94410000000000005"/>
    <n v="5942.1653999999999"/>
    <x v="3"/>
    <x v="1"/>
    <s v="Linie 1"/>
    <n v="5001"/>
  </r>
  <r>
    <x v="3"/>
    <x v="0"/>
    <n v="48000203"/>
    <x v="820"/>
    <d v="2021-10-21T00:00:00"/>
    <x v="3"/>
    <n v="7000127913"/>
    <n v="5940"/>
    <x v="1"/>
    <x v="1"/>
    <n v="1188"/>
    <n v="0.85350000000000004"/>
    <n v="5069.79"/>
    <x v="3"/>
    <x v="1"/>
    <s v="Linie 1"/>
    <n v="5001"/>
  </r>
  <r>
    <x v="3"/>
    <x v="0"/>
    <n v="48000477"/>
    <x v="196"/>
    <d v="2021-10-21T00:00:00"/>
    <x v="3"/>
    <n v="7000129561"/>
    <n v="29904"/>
    <x v="1"/>
    <x v="1"/>
    <n v="11961.6"/>
    <n v="1.3845000000000001"/>
    <n v="41402.088000000003"/>
    <x v="5"/>
    <x v="2"/>
    <s v="Linie 30"/>
    <n v="5030"/>
  </r>
  <r>
    <x v="3"/>
    <x v="0"/>
    <n v="48000478"/>
    <x v="779"/>
    <d v="2021-10-21T00:00:00"/>
    <x v="3"/>
    <n v="7000127885"/>
    <n v="0"/>
    <x v="1"/>
    <x v="1"/>
    <n v="0"/>
    <n v="1.3624000000000001"/>
    <n v="0"/>
    <x v="5"/>
    <x v="2"/>
    <s v="Linie 31"/>
    <n v="5031"/>
  </r>
  <r>
    <x v="3"/>
    <x v="0"/>
    <n v="48000478"/>
    <x v="779"/>
    <d v="2021-10-21T00:00:00"/>
    <x v="3"/>
    <n v="7000129592"/>
    <n v="8196"/>
    <x v="1"/>
    <x v="1"/>
    <n v="3278.4"/>
    <n v="1.3624000000000001"/>
    <n v="11166.2304"/>
    <x v="5"/>
    <x v="2"/>
    <s v="Linie 30"/>
    <n v="5030"/>
  </r>
  <r>
    <x v="3"/>
    <x v="0"/>
    <n v="48000478"/>
    <x v="779"/>
    <d v="2021-10-21T00:00:00"/>
    <x v="3"/>
    <n v="7000129652"/>
    <n v="15960"/>
    <x v="1"/>
    <x v="1"/>
    <n v="6384"/>
    <n v="1.3624000000000001"/>
    <n v="21743.903999999999"/>
    <x v="5"/>
    <x v="2"/>
    <s v="Linie 31"/>
    <n v="5031"/>
  </r>
  <r>
    <x v="3"/>
    <x v="0"/>
    <n v="48000479"/>
    <x v="780"/>
    <d v="2021-10-21T00:00:00"/>
    <x v="3"/>
    <n v="7000129593"/>
    <n v="23730"/>
    <x v="1"/>
    <x v="1"/>
    <n v="9492"/>
    <n v="1.4001999999999999"/>
    <n v="33226.745999999999"/>
    <x v="5"/>
    <x v="2"/>
    <s v="Linie 31"/>
    <n v="5031"/>
  </r>
  <r>
    <x v="3"/>
    <x v="0"/>
    <n v="48001145"/>
    <x v="47"/>
    <d v="2021-10-21T00:00:00"/>
    <x v="3"/>
    <n v="7000129703"/>
    <n v="29106"/>
    <x v="1"/>
    <x v="1"/>
    <n v="11642.4"/>
    <n v="1.3757999999999999"/>
    <n v="40044.034800000001"/>
    <x v="5"/>
    <x v="2"/>
    <s v="Linie 31"/>
    <n v="5031"/>
  </r>
  <r>
    <x v="3"/>
    <x v="0"/>
    <n v="49500057"/>
    <x v="484"/>
    <d v="2021-10-21T00:00:00"/>
    <x v="3"/>
    <n v="7000129644"/>
    <n v="652"/>
    <x v="0"/>
    <x v="0"/>
    <n v="652"/>
    <n v="2.0139999999999998"/>
    <n v="1313.1279999999999"/>
    <x v="0"/>
    <x v="0"/>
    <s v="Vacumierung"/>
    <n v="5902"/>
  </r>
  <r>
    <x v="3"/>
    <x v="0"/>
    <n v="49500088"/>
    <x v="201"/>
    <d v="2021-10-21T00:00:00"/>
    <x v="3"/>
    <n v="7000129587"/>
    <n v="228"/>
    <x v="0"/>
    <x v="0"/>
    <n v="228"/>
    <n v="0.51400000000000001"/>
    <n v="117.19199999999999"/>
    <x v="0"/>
    <x v="0"/>
    <s v="Vacumierung"/>
    <n v="5902"/>
  </r>
  <r>
    <x v="3"/>
    <x v="0"/>
    <n v="49500103"/>
    <x v="1091"/>
    <d v="2021-10-21T00:00:00"/>
    <x v="3"/>
    <n v="7000129677"/>
    <n v="47"/>
    <x v="0"/>
    <x v="0"/>
    <n v="47"/>
    <n v="1.1740999999999999"/>
    <n v="55.182699999999997"/>
    <x v="0"/>
    <x v="0"/>
    <s v="Vacumierung"/>
    <n v="5902"/>
  </r>
  <r>
    <x v="3"/>
    <x v="0"/>
    <n v="49500125"/>
    <x v="348"/>
    <d v="2021-10-21T00:00:00"/>
    <x v="3"/>
    <n v="7000129666"/>
    <n v="427"/>
    <x v="0"/>
    <x v="0"/>
    <n v="427"/>
    <n v="0.51400000000000001"/>
    <n v="219.47800000000001"/>
    <x v="0"/>
    <x v="0"/>
    <s v="Vacumierung"/>
    <n v="5902"/>
  </r>
  <r>
    <x v="3"/>
    <x v="0"/>
    <n v="49500135"/>
    <x v="203"/>
    <d v="2021-10-21T00:00:00"/>
    <x v="3"/>
    <n v="7000129625"/>
    <n v="76"/>
    <x v="0"/>
    <x v="0"/>
    <n v="76"/>
    <n v="0.51400000000000001"/>
    <n v="39.064"/>
    <x v="0"/>
    <x v="0"/>
    <s v="Vacumierung"/>
    <n v="5902"/>
  </r>
  <r>
    <x v="3"/>
    <x v="0"/>
    <n v="49500138"/>
    <x v="1148"/>
    <d v="2021-10-21T00:00:00"/>
    <x v="3"/>
    <n v="7000129658"/>
    <n v="121"/>
    <x v="0"/>
    <x v="0"/>
    <n v="121"/>
    <n v="2.214"/>
    <n v="267.89400000000001"/>
    <x v="0"/>
    <x v="0"/>
    <s v="Vacumierung"/>
    <n v="5902"/>
  </r>
  <r>
    <x v="3"/>
    <x v="0"/>
    <n v="49500141"/>
    <x v="998"/>
    <d v="2021-10-21T00:00:00"/>
    <x v="3"/>
    <n v="7000129626"/>
    <n v="210"/>
    <x v="0"/>
    <x v="0"/>
    <n v="210"/>
    <n v="2.0139999999999998"/>
    <n v="422.94"/>
    <x v="0"/>
    <x v="0"/>
    <s v="Vacumierung"/>
    <n v="5902"/>
  </r>
  <r>
    <x v="3"/>
    <x v="0"/>
    <n v="49500149"/>
    <x v="1104"/>
    <d v="2021-10-21T00:00:00"/>
    <x v="3"/>
    <n v="7000129645"/>
    <n v="154"/>
    <x v="0"/>
    <x v="0"/>
    <n v="154"/>
    <n v="0.51400000000000001"/>
    <n v="79.156000000000006"/>
    <x v="0"/>
    <x v="0"/>
    <s v="Vacumierung"/>
    <n v="5902"/>
  </r>
  <r>
    <x v="3"/>
    <x v="0"/>
    <n v="49500151"/>
    <x v="1092"/>
    <d v="2021-10-21T00:00:00"/>
    <x v="3"/>
    <n v="7000129646"/>
    <n v="604"/>
    <x v="0"/>
    <x v="0"/>
    <n v="604"/>
    <n v="0.51400000000000001"/>
    <n v="310.45600000000002"/>
    <x v="0"/>
    <x v="0"/>
    <s v="Vacumierung"/>
    <n v="5902"/>
  </r>
  <r>
    <x v="3"/>
    <x v="0"/>
    <n v="49500190"/>
    <x v="351"/>
    <d v="2021-10-21T00:00:00"/>
    <x v="3"/>
    <n v="7000129647"/>
    <n v="124"/>
    <x v="0"/>
    <x v="0"/>
    <n v="124"/>
    <n v="2.5139999999999998"/>
    <n v="311.73599999999999"/>
    <x v="0"/>
    <x v="0"/>
    <s v="Vacumierung"/>
    <n v="5902"/>
  </r>
  <r>
    <x v="3"/>
    <x v="0"/>
    <n v="49500204"/>
    <x v="205"/>
    <d v="2021-10-21T00:00:00"/>
    <x v="3"/>
    <n v="7000129594"/>
    <n v="225"/>
    <x v="0"/>
    <x v="0"/>
    <n v="225"/>
    <n v="0.51400000000000001"/>
    <n v="115.65"/>
    <x v="0"/>
    <x v="0"/>
    <s v="Vacumierung"/>
    <n v="5902"/>
  </r>
  <r>
    <x v="3"/>
    <x v="0"/>
    <n v="49500221"/>
    <x v="353"/>
    <d v="2021-10-21T00:00:00"/>
    <x v="3"/>
    <n v="7000129648"/>
    <n v="372"/>
    <x v="0"/>
    <x v="0"/>
    <n v="372"/>
    <n v="1.41E-2"/>
    <n v="5.2451999999999996"/>
    <x v="0"/>
    <x v="0"/>
    <s v="Vacumierung"/>
    <n v="5902"/>
  </r>
  <r>
    <x v="3"/>
    <x v="0"/>
    <n v="57000428"/>
    <x v="212"/>
    <d v="2021-10-21T00:00:00"/>
    <x v="3"/>
    <n v="7000129650"/>
    <n v="0"/>
    <x v="2"/>
    <x v="2"/>
    <n v="0"/>
    <n v="24.664100000000001"/>
    <n v="0"/>
    <x v="7"/>
    <x v="4"/>
    <s v="Subunternehmer"/>
    <n v="9999"/>
  </r>
  <r>
    <x v="3"/>
    <x v="0"/>
    <n v="57000482"/>
    <x v="213"/>
    <d v="2021-10-21T00:00:00"/>
    <x v="3"/>
    <n v="7000128728"/>
    <n v="1152"/>
    <x v="2"/>
    <x v="2"/>
    <n v="2612.7359999999999"/>
    <n v="12.87"/>
    <n v="14826.24"/>
    <x v="3"/>
    <x v="1"/>
    <s v="Wurstverpackung"/>
    <n v="5330"/>
  </r>
  <r>
    <x v="3"/>
    <x v="0"/>
    <n v="57000538"/>
    <x v="501"/>
    <d v="2021-10-21T00:00:00"/>
    <x v="3"/>
    <n v="7000128645"/>
    <n v="0"/>
    <x v="2"/>
    <x v="2"/>
    <n v="0"/>
    <n v="6.2157999999999998"/>
    <n v="0"/>
    <x v="7"/>
    <x v="4"/>
    <s v="Subunternehmer"/>
    <n v="9999"/>
  </r>
  <r>
    <x v="3"/>
    <x v="0"/>
    <n v="57000590"/>
    <x v="81"/>
    <d v="2021-10-21T00:00:00"/>
    <x v="3"/>
    <n v="7000128657"/>
    <n v="630"/>
    <x v="2"/>
    <x v="2"/>
    <n v="1575"/>
    <n v="11.0557"/>
    <n v="6965.0910000000003"/>
    <x v="7"/>
    <x v="4"/>
    <s v="Subunternehmer"/>
    <n v="9999"/>
  </r>
  <r>
    <x v="3"/>
    <x v="0"/>
    <n v="57000591"/>
    <x v="82"/>
    <d v="2021-10-21T00:00:00"/>
    <x v="3"/>
    <n v="7000128658"/>
    <n v="840"/>
    <x v="2"/>
    <x v="2"/>
    <n v="2100"/>
    <n v="11.809699999999999"/>
    <n v="9920.1479999999992"/>
    <x v="7"/>
    <x v="4"/>
    <s v="Subunternehmer"/>
    <n v="9999"/>
  </r>
  <r>
    <x v="3"/>
    <x v="0"/>
    <n v="57000611"/>
    <x v="371"/>
    <d v="2021-10-21T00:00:00"/>
    <x v="3"/>
    <n v="7000129622"/>
    <n v="204"/>
    <x v="2"/>
    <x v="0"/>
    <n v="244.8"/>
    <n v="4.4973999999999998"/>
    <n v="1100.96352"/>
    <x v="8"/>
    <x v="5"/>
    <s v="Linie 22"/>
    <n v="5022"/>
  </r>
  <r>
    <x v="3"/>
    <x v="0"/>
    <n v="57000624"/>
    <x v="84"/>
    <d v="2021-10-21T00:00:00"/>
    <x v="3"/>
    <n v="7000129286"/>
    <n v="4420"/>
    <x v="2"/>
    <x v="0"/>
    <n v="5304"/>
    <n v="4.4725000000000001"/>
    <n v="23722.14"/>
    <x v="8"/>
    <x v="5"/>
    <s v="Linie 22"/>
    <n v="5022"/>
  </r>
  <r>
    <x v="3"/>
    <x v="0"/>
    <n v="57000673"/>
    <x v="89"/>
    <d v="2021-10-21T00:00:00"/>
    <x v="3"/>
    <n v="7000129623"/>
    <n v="272"/>
    <x v="2"/>
    <x v="0"/>
    <n v="326.39999999999998"/>
    <n v="4.5125000000000002"/>
    <n v="1472.88"/>
    <x v="8"/>
    <x v="5"/>
    <s v="Linie 22"/>
    <n v="5022"/>
  </r>
  <r>
    <x v="3"/>
    <x v="0"/>
    <n v="57000713"/>
    <x v="502"/>
    <d v="2021-10-21T00:00:00"/>
    <x v="3"/>
    <n v="7000128647"/>
    <n v="0"/>
    <x v="2"/>
    <x v="2"/>
    <n v="0"/>
    <n v="6.4790000000000001"/>
    <n v="0"/>
    <x v="7"/>
    <x v="4"/>
    <s v="Subunternehmer"/>
    <n v="9999"/>
  </r>
  <r>
    <x v="3"/>
    <x v="0"/>
    <n v="57000715"/>
    <x v="503"/>
    <d v="2021-10-21T00:00:00"/>
    <x v="3"/>
    <n v="7000128648"/>
    <n v="648"/>
    <x v="2"/>
    <x v="2"/>
    <n v="0"/>
    <n v="13.3171"/>
    <n v="8629.4807999999994"/>
    <x v="7"/>
    <x v="4"/>
    <s v="Subunternehmer"/>
    <n v="9999"/>
  </r>
  <r>
    <x v="3"/>
    <x v="0"/>
    <n v="57000722"/>
    <x v="565"/>
    <d v="2021-10-21T00:00:00"/>
    <x v="3"/>
    <n v="7000128649"/>
    <n v="0"/>
    <x v="2"/>
    <x v="2"/>
    <n v="0"/>
    <n v="10.548299999999999"/>
    <n v="0"/>
    <x v="7"/>
    <x v="4"/>
    <s v="Subunternehmer"/>
    <n v="9999"/>
  </r>
  <r>
    <x v="3"/>
    <x v="0"/>
    <n v="57000723"/>
    <x v="566"/>
    <d v="2021-10-21T00:00:00"/>
    <x v="3"/>
    <n v="7000128651"/>
    <n v="0"/>
    <x v="2"/>
    <x v="2"/>
    <n v="0"/>
    <n v="10.657999999999999"/>
    <n v="0"/>
    <x v="7"/>
    <x v="4"/>
    <s v="Subunternehmer"/>
    <n v="9999"/>
  </r>
  <r>
    <x v="3"/>
    <x v="0"/>
    <n v="57000724"/>
    <x v="567"/>
    <d v="2021-10-21T00:00:00"/>
    <x v="3"/>
    <n v="7000128652"/>
    <n v="0"/>
    <x v="2"/>
    <x v="2"/>
    <n v="0"/>
    <n v="11.1561"/>
    <n v="0"/>
    <x v="7"/>
    <x v="4"/>
    <s v="Subunternehmer"/>
    <n v="9999"/>
  </r>
  <r>
    <x v="3"/>
    <x v="0"/>
    <n v="57000726"/>
    <x v="568"/>
    <d v="2021-10-21T00:00:00"/>
    <x v="3"/>
    <n v="7000128653"/>
    <n v="0"/>
    <x v="2"/>
    <x v="2"/>
    <n v="0"/>
    <n v="10.6816"/>
    <n v="0"/>
    <x v="7"/>
    <x v="4"/>
    <s v="Subunternehmer"/>
    <n v="9999"/>
  </r>
  <r>
    <x v="3"/>
    <x v="0"/>
    <n v="57000730"/>
    <x v="506"/>
    <d v="2021-10-21T00:00:00"/>
    <x v="3"/>
    <n v="7000129429"/>
    <n v="206"/>
    <x v="2"/>
    <x v="0"/>
    <n v="2224.8000000000002"/>
    <n v="3.5546000000000002"/>
    <n v="7908.2740800000001"/>
    <x v="3"/>
    <x v="1"/>
    <s v="Wurstverpackung"/>
    <n v="5330"/>
  </r>
  <r>
    <x v="3"/>
    <x v="0"/>
    <n v="57000750"/>
    <x v="1139"/>
    <d v="2021-10-21T00:00:00"/>
    <x v="3"/>
    <n v="7000129428"/>
    <n v="608"/>
    <x v="2"/>
    <x v="2"/>
    <n v="12160"/>
    <n v="47.988500000000002"/>
    <n v="29177.008000000002"/>
    <x v="6"/>
    <x v="3"/>
    <s v="EVP L4 Beutel"/>
    <n v="6130"/>
  </r>
  <r>
    <x v="3"/>
    <x v="0"/>
    <n v="57900002"/>
    <x v="507"/>
    <d v="2021-10-21T00:00:00"/>
    <x v="3"/>
    <n v="7000128639"/>
    <n v="1408"/>
    <x v="2"/>
    <x v="2"/>
    <n v="5068.8"/>
    <n v="13.400600000000001"/>
    <n v="18868.0448"/>
    <x v="7"/>
    <x v="4"/>
    <s v="Subunternehmer"/>
    <n v="9999"/>
  </r>
  <r>
    <x v="3"/>
    <x v="0"/>
    <n v="58000339"/>
    <x v="508"/>
    <d v="2021-10-21T00:00:00"/>
    <x v="3"/>
    <n v="7000128237"/>
    <n v="328"/>
    <x v="2"/>
    <x v="2"/>
    <n v="541.20000000000005"/>
    <n v="8.4527000000000001"/>
    <n v="2772.4856"/>
    <x v="3"/>
    <x v="1"/>
    <s v="Linie 1"/>
    <n v="5001"/>
  </r>
  <r>
    <x v="3"/>
    <x v="0"/>
    <n v="58000548"/>
    <x v="703"/>
    <d v="2021-10-21T00:00:00"/>
    <x v="3"/>
    <n v="7000128812"/>
    <n v="2600"/>
    <x v="2"/>
    <x v="2"/>
    <n v="12480"/>
    <n v="25.5321"/>
    <n v="66383.460000000006"/>
    <x v="7"/>
    <x v="4"/>
    <s v="Subunternehmer"/>
    <n v="9999"/>
  </r>
  <r>
    <x v="3"/>
    <x v="0"/>
    <n v="58000555"/>
    <x v="858"/>
    <d v="2021-10-21T00:00:00"/>
    <x v="3"/>
    <n v="7000129591"/>
    <n v="5138"/>
    <x v="2"/>
    <x v="2"/>
    <n v="49324.800000000003"/>
    <n v="33.995899999999999"/>
    <n v="174670.93419999999"/>
    <x v="5"/>
    <x v="2"/>
    <s v="Linie 30"/>
    <n v="5030"/>
  </r>
  <r>
    <x v="3"/>
    <x v="0"/>
    <n v="58000631"/>
    <x v="229"/>
    <d v="2021-10-21T00:00:00"/>
    <x v="3"/>
    <n v="7000129606"/>
    <n v="272"/>
    <x v="2"/>
    <x v="0"/>
    <n v="299.2"/>
    <n v="6.5789999999999997"/>
    <n v="1968.4367999999999"/>
    <x v="8"/>
    <x v="5"/>
    <s v="Linie 20"/>
    <n v="5020"/>
  </r>
  <r>
    <x v="3"/>
    <x v="0"/>
    <n v="58000640"/>
    <x v="828"/>
    <d v="2021-10-21T00:00:00"/>
    <x v="3"/>
    <n v="7000129710"/>
    <n v="401"/>
    <x v="2"/>
    <x v="0"/>
    <n v="396.99"/>
    <n v="8.9131"/>
    <n v="3538.4115689999999"/>
    <x v="8"/>
    <x v="5"/>
    <s v="Linie 23"/>
    <n v="5023"/>
  </r>
  <r>
    <x v="3"/>
    <x v="0"/>
    <n v="58000697"/>
    <x v="861"/>
    <d v="2021-10-21T00:00:00"/>
    <x v="3"/>
    <n v="7000129058"/>
    <n v="136"/>
    <x v="2"/>
    <x v="0"/>
    <n v="183.6"/>
    <n v="14.4877"/>
    <n v="2659.9417199999998"/>
    <x v="8"/>
    <x v="5"/>
    <s v="Linie 23"/>
    <n v="5023"/>
  </r>
  <r>
    <x v="3"/>
    <x v="0"/>
    <n v="58000709"/>
    <x v="705"/>
    <d v="2021-10-21T00:00:00"/>
    <x v="3"/>
    <n v="7000129061"/>
    <n v="306"/>
    <x v="2"/>
    <x v="0"/>
    <n v="413.1"/>
    <n v="14.4895"/>
    <n v="5985.6124499999996"/>
    <x v="8"/>
    <x v="5"/>
    <s v="Linie 23"/>
    <n v="5023"/>
  </r>
  <r>
    <x v="3"/>
    <x v="0"/>
    <n v="58000730"/>
    <x v="250"/>
    <d v="2021-10-21T00:00:00"/>
    <x v="3"/>
    <n v="7000129607"/>
    <n v="136"/>
    <x v="2"/>
    <x v="0"/>
    <n v="149.6"/>
    <n v="6.5758000000000001"/>
    <n v="983.73968000000002"/>
    <x v="8"/>
    <x v="5"/>
    <s v="Linie 20"/>
    <n v="5020"/>
  </r>
  <r>
    <x v="3"/>
    <x v="0"/>
    <n v="58000734"/>
    <x v="100"/>
    <d v="2021-10-21T00:00:00"/>
    <x v="3"/>
    <n v="7000129141"/>
    <n v="136"/>
    <x v="2"/>
    <x v="0"/>
    <n v="134.63999999999999"/>
    <n v="7.4071999999999996"/>
    <n v="997.30540800000006"/>
    <x v="8"/>
    <x v="5"/>
    <s v="Linie 21"/>
    <n v="5021"/>
  </r>
  <r>
    <x v="3"/>
    <x v="0"/>
    <n v="58000736"/>
    <x v="862"/>
    <d v="2021-10-21T00:00:00"/>
    <x v="3"/>
    <n v="7000129069"/>
    <n v="204"/>
    <x v="2"/>
    <x v="0"/>
    <n v="275.39999999999998"/>
    <n v="14.4909"/>
    <n v="3990.7938600000002"/>
    <x v="8"/>
    <x v="5"/>
    <s v="Linie 23"/>
    <n v="5023"/>
  </r>
  <r>
    <x v="3"/>
    <x v="0"/>
    <n v="58000747"/>
    <x v="863"/>
    <d v="2021-10-21T00:00:00"/>
    <x v="3"/>
    <n v="7000129073"/>
    <n v="204"/>
    <x v="2"/>
    <x v="0"/>
    <n v="275.39999999999998"/>
    <n v="14.490500000000001"/>
    <n v="3990.6837"/>
    <x v="8"/>
    <x v="5"/>
    <s v="Linie 23"/>
    <n v="5023"/>
  </r>
  <r>
    <x v="3"/>
    <x v="0"/>
    <n v="58000761"/>
    <x v="513"/>
    <d v="2021-10-21T00:00:00"/>
    <x v="3"/>
    <n v="7000129076"/>
    <n v="136"/>
    <x v="2"/>
    <x v="0"/>
    <n v="183.6"/>
    <n v="14.4718"/>
    <n v="2657.0224800000001"/>
    <x v="8"/>
    <x v="5"/>
    <s v="Linie 23"/>
    <n v="5023"/>
  </r>
  <r>
    <x v="3"/>
    <x v="0"/>
    <n v="58000772"/>
    <x v="406"/>
    <d v="2021-10-21T00:00:00"/>
    <x v="3"/>
    <n v="7000129145"/>
    <n v="204"/>
    <x v="2"/>
    <x v="0"/>
    <n v="201.96"/>
    <n v="7.2915999999999999"/>
    <n v="1472.6115359999999"/>
    <x v="8"/>
    <x v="5"/>
    <s v="Linie 21"/>
    <n v="5021"/>
  </r>
  <r>
    <x v="3"/>
    <x v="0"/>
    <n v="58000813"/>
    <x v="408"/>
    <d v="2021-10-21T00:00:00"/>
    <x v="3"/>
    <n v="7000128753"/>
    <n v="0"/>
    <x v="2"/>
    <x v="2"/>
    <n v="0"/>
    <n v="16.450299999999999"/>
    <n v="0"/>
    <x v="7"/>
    <x v="4"/>
    <s v="Subunternehmer"/>
    <n v="9999"/>
  </r>
  <r>
    <x v="3"/>
    <x v="0"/>
    <n v="58000826"/>
    <x v="515"/>
    <d v="2021-10-21T00:00:00"/>
    <x v="3"/>
    <n v="7000129078"/>
    <n v="1020"/>
    <x v="2"/>
    <x v="0"/>
    <n v="1377"/>
    <n v="14.4465"/>
    <n v="19892.8305"/>
    <x v="8"/>
    <x v="5"/>
    <s v="Linie 23"/>
    <n v="5023"/>
  </r>
  <r>
    <x v="3"/>
    <x v="0"/>
    <n v="58000830"/>
    <x v="102"/>
    <d v="2021-10-21T00:00:00"/>
    <x v="3"/>
    <n v="7000129598"/>
    <n v="340"/>
    <x v="2"/>
    <x v="0"/>
    <n v="374"/>
    <n v="6.5404"/>
    <n v="2446.1095999999998"/>
    <x v="8"/>
    <x v="5"/>
    <s v="Linie 20"/>
    <n v="5020"/>
  </r>
  <r>
    <x v="3"/>
    <x v="0"/>
    <n v="58000830"/>
    <x v="102"/>
    <d v="2021-10-21T00:00:00"/>
    <x v="3"/>
    <n v="7000129601"/>
    <n v="3140"/>
    <x v="2"/>
    <x v="0"/>
    <n v="3454"/>
    <n v="6.5404"/>
    <n v="22590.5416"/>
    <x v="8"/>
    <x v="5"/>
    <s v="Linie 20"/>
    <n v="5020"/>
  </r>
  <r>
    <x v="3"/>
    <x v="0"/>
    <n v="58000838"/>
    <x v="516"/>
    <d v="2021-10-21T00:00:00"/>
    <x v="3"/>
    <n v="7000129264"/>
    <n v="84"/>
    <x v="2"/>
    <x v="0"/>
    <n v="100.8"/>
    <n v="7.5674999999999999"/>
    <n v="762.80399999999997"/>
    <x v="8"/>
    <x v="5"/>
    <s v="Linie 22"/>
    <n v="5022"/>
  </r>
  <r>
    <x v="3"/>
    <x v="0"/>
    <n v="58000838"/>
    <x v="516"/>
    <d v="2021-10-21T00:00:00"/>
    <x v="3"/>
    <n v="7000129496"/>
    <n v="2295"/>
    <x v="2"/>
    <x v="0"/>
    <n v="2754"/>
    <n v="7.5674999999999999"/>
    <n v="20840.895"/>
    <x v="8"/>
    <x v="5"/>
    <s v="Linie 22"/>
    <n v="5022"/>
  </r>
  <r>
    <x v="3"/>
    <x v="0"/>
    <n v="58000859"/>
    <x v="260"/>
    <d v="2021-10-21T00:00:00"/>
    <x v="3"/>
    <n v="7000129608"/>
    <n v="238"/>
    <x v="2"/>
    <x v="0"/>
    <n v="261.8"/>
    <n v="6.5780000000000003"/>
    <n v="1722.1204"/>
    <x v="8"/>
    <x v="5"/>
    <s v="Linie 20"/>
    <n v="5020"/>
  </r>
  <r>
    <x v="3"/>
    <x v="0"/>
    <n v="58000873"/>
    <x v="518"/>
    <d v="2021-10-21T00:00:00"/>
    <x v="3"/>
    <n v="7000128317"/>
    <n v="869"/>
    <x v="2"/>
    <x v="2"/>
    <n v="1738"/>
    <n v="13.468500000000001"/>
    <n v="11704.1265"/>
    <x v="4"/>
    <x v="1"/>
    <s v="Linie 33"/>
    <n v="5033"/>
  </r>
  <r>
    <x v="3"/>
    <x v="0"/>
    <n v="58000874"/>
    <x v="263"/>
    <d v="2021-10-21T00:00:00"/>
    <x v="3"/>
    <n v="7000128707"/>
    <n v="1134"/>
    <x v="2"/>
    <x v="2"/>
    <n v="9525.6"/>
    <n v="30.3947"/>
    <n v="34467.589800000002"/>
    <x v="7"/>
    <x v="4"/>
    <s v="Subunternehmer"/>
    <n v="9999"/>
  </r>
  <r>
    <x v="3"/>
    <x v="0"/>
    <n v="58000881"/>
    <x v="709"/>
    <d v="2021-10-21T00:00:00"/>
    <x v="3"/>
    <n v="7000128746"/>
    <n v="256"/>
    <x v="2"/>
    <x v="2"/>
    <n v="901.12"/>
    <n v="16.758199999999999"/>
    <n v="4290.0991999999997"/>
    <x v="7"/>
    <x v="4"/>
    <s v="Subunternehmer"/>
    <n v="9999"/>
  </r>
  <r>
    <x v="3"/>
    <x v="0"/>
    <n v="58000883"/>
    <x v="754"/>
    <d v="2021-10-21T00:00:00"/>
    <x v="3"/>
    <n v="7000129711"/>
    <n v="340"/>
    <x v="2"/>
    <x v="0"/>
    <n v="336.6"/>
    <n v="8.9116"/>
    <n v="2999.6445600000002"/>
    <x v="8"/>
    <x v="5"/>
    <s v="Linie 23"/>
    <n v="5023"/>
  </r>
  <r>
    <x v="3"/>
    <x v="0"/>
    <n v="58000884"/>
    <x v="795"/>
    <d v="2021-10-21T00:00:00"/>
    <x v="3"/>
    <n v="7000129085"/>
    <n v="204"/>
    <x v="2"/>
    <x v="0"/>
    <n v="275.39999999999998"/>
    <n v="14.4894"/>
    <n v="3990.38076"/>
    <x v="8"/>
    <x v="5"/>
    <s v="Linie 23"/>
    <n v="5023"/>
  </r>
  <r>
    <x v="3"/>
    <x v="0"/>
    <n v="58000885"/>
    <x v="265"/>
    <d v="2021-10-21T00:00:00"/>
    <x v="3"/>
    <n v="7000129609"/>
    <n v="272"/>
    <x v="2"/>
    <x v="0"/>
    <n v="299.2"/>
    <n v="6.5925000000000002"/>
    <n v="1972.4760000000001"/>
    <x v="8"/>
    <x v="5"/>
    <s v="Linie 20"/>
    <n v="5020"/>
  </r>
  <r>
    <x v="3"/>
    <x v="0"/>
    <n v="58000891"/>
    <x v="864"/>
    <d v="2021-10-21T00:00:00"/>
    <x v="3"/>
    <n v="7000129088"/>
    <n v="340"/>
    <x v="2"/>
    <x v="0"/>
    <n v="459"/>
    <n v="14.4916"/>
    <n v="6651.6444000000001"/>
    <x v="8"/>
    <x v="5"/>
    <s v="Linie 23"/>
    <n v="5023"/>
  </r>
  <r>
    <x v="3"/>
    <x v="0"/>
    <n v="58000893"/>
    <x v="267"/>
    <d v="2021-10-21T00:00:00"/>
    <x v="3"/>
    <n v="7000129610"/>
    <n v="816"/>
    <x v="2"/>
    <x v="0"/>
    <n v="897.6"/>
    <n v="6.5758000000000001"/>
    <n v="5902.4380799999999"/>
    <x v="8"/>
    <x v="5"/>
    <s v="Linie 20"/>
    <n v="5020"/>
  </r>
  <r>
    <x v="3"/>
    <x v="0"/>
    <n v="58000910"/>
    <x v="868"/>
    <d v="2021-10-21T00:00:00"/>
    <x v="3"/>
    <n v="7000129094"/>
    <n v="272"/>
    <x v="2"/>
    <x v="0"/>
    <n v="367.2"/>
    <n v="14.4887"/>
    <n v="5320.2506400000002"/>
    <x v="8"/>
    <x v="5"/>
    <s v="Linie 23"/>
    <n v="5023"/>
  </r>
  <r>
    <x v="3"/>
    <x v="0"/>
    <n v="58000919"/>
    <x v="710"/>
    <d v="2021-10-21T00:00:00"/>
    <x v="3"/>
    <n v="7000129157"/>
    <n v="68"/>
    <x v="2"/>
    <x v="0"/>
    <n v="67.319999999999993"/>
    <n v="7.32"/>
    <n v="492.7824"/>
    <x v="8"/>
    <x v="5"/>
    <s v="Linie 21"/>
    <n v="5021"/>
  </r>
  <r>
    <x v="3"/>
    <x v="0"/>
    <n v="58000927"/>
    <x v="575"/>
    <d v="2021-10-21T00:00:00"/>
    <x v="3"/>
    <n v="7000128831"/>
    <n v="2720"/>
    <x v="2"/>
    <x v="0"/>
    <n v="2692.8"/>
    <n v="7.3616999999999999"/>
    <n v="19823.585760000002"/>
    <x v="8"/>
    <x v="5"/>
    <s v="Linie 21"/>
    <n v="5021"/>
  </r>
  <r>
    <x v="3"/>
    <x v="0"/>
    <n v="58000928"/>
    <x v="106"/>
    <d v="2021-10-21T00:00:00"/>
    <x v="3"/>
    <n v="7000129159"/>
    <n v="136"/>
    <x v="2"/>
    <x v="0"/>
    <n v="134.63999999999999"/>
    <n v="7.3989000000000003"/>
    <n v="996.18789600000002"/>
    <x v="8"/>
    <x v="5"/>
    <s v="Linie 21"/>
    <n v="5021"/>
  </r>
  <r>
    <x v="3"/>
    <x v="0"/>
    <n v="58000929"/>
    <x v="107"/>
    <d v="2021-10-21T00:00:00"/>
    <x v="3"/>
    <n v="7000129160"/>
    <n v="238"/>
    <x v="2"/>
    <x v="0"/>
    <n v="235.62"/>
    <n v="7.4116"/>
    <n v="1746.3211920000001"/>
    <x v="8"/>
    <x v="5"/>
    <s v="Linie 21"/>
    <n v="5021"/>
  </r>
  <r>
    <x v="3"/>
    <x v="0"/>
    <n v="58000931"/>
    <x v="108"/>
    <d v="2021-10-21T00:00:00"/>
    <x v="3"/>
    <n v="7000129161"/>
    <n v="102"/>
    <x v="2"/>
    <x v="0"/>
    <n v="100.98"/>
    <n v="7.4097"/>
    <n v="748.23150599999997"/>
    <x v="8"/>
    <x v="5"/>
    <s v="Linie 21"/>
    <n v="5021"/>
  </r>
  <r>
    <x v="3"/>
    <x v="0"/>
    <n v="58000950"/>
    <x v="796"/>
    <d v="2021-10-21T00:00:00"/>
    <x v="3"/>
    <n v="7000129097"/>
    <n v="136"/>
    <x v="2"/>
    <x v="0"/>
    <n v="183.6"/>
    <n v="14.4887"/>
    <n v="2660.1253200000001"/>
    <x v="8"/>
    <x v="5"/>
    <s v="Linie 23"/>
    <n v="5023"/>
  </r>
  <r>
    <x v="3"/>
    <x v="0"/>
    <n v="58000954"/>
    <x v="577"/>
    <d v="2021-10-21T00:00:00"/>
    <x v="3"/>
    <n v="7000129166"/>
    <n v="136"/>
    <x v="2"/>
    <x v="0"/>
    <n v="134.63999999999999"/>
    <n v="7.4071999999999996"/>
    <n v="997.30540800000006"/>
    <x v="8"/>
    <x v="5"/>
    <s v="Linie 21"/>
    <n v="5021"/>
  </r>
  <r>
    <x v="3"/>
    <x v="0"/>
    <n v="58000963"/>
    <x v="109"/>
    <d v="2021-10-21T00:00:00"/>
    <x v="3"/>
    <n v="7000129169"/>
    <n v="136"/>
    <x v="2"/>
    <x v="0"/>
    <n v="134.63999999999999"/>
    <n v="7.4051999999999998"/>
    <n v="997.03612799999996"/>
    <x v="8"/>
    <x v="5"/>
    <s v="Linie 21"/>
    <n v="5021"/>
  </r>
  <r>
    <x v="3"/>
    <x v="0"/>
    <n v="58000966"/>
    <x v="649"/>
    <d v="2021-10-21T00:00:00"/>
    <x v="3"/>
    <n v="7000128318"/>
    <n v="3584"/>
    <x v="2"/>
    <x v="2"/>
    <n v="5734.4"/>
    <n v="6.7233999999999998"/>
    <n v="24096.6656"/>
    <x v="3"/>
    <x v="1"/>
    <s v="Linie 1"/>
    <n v="5001"/>
  </r>
  <r>
    <x v="3"/>
    <x v="0"/>
    <n v="58000970"/>
    <x v="712"/>
    <d v="2021-10-21T00:00:00"/>
    <x v="3"/>
    <n v="7000128747"/>
    <n v="1456"/>
    <x v="2"/>
    <x v="2"/>
    <n v="0"/>
    <n v="17.213799999999999"/>
    <n v="25063.292799999999"/>
    <x v="7"/>
    <x v="4"/>
    <s v="Subunternehmer"/>
    <n v="9999"/>
  </r>
  <r>
    <x v="3"/>
    <x v="0"/>
    <n v="58000985"/>
    <x v="835"/>
    <d v="2021-10-21T00:00:00"/>
    <x v="3"/>
    <n v="7000129174"/>
    <n v="136"/>
    <x v="2"/>
    <x v="0"/>
    <n v="134.63999999999999"/>
    <n v="7.3181000000000003"/>
    <n v="985.30898400000001"/>
    <x v="8"/>
    <x v="5"/>
    <s v="Linie 21"/>
    <n v="5021"/>
  </r>
  <r>
    <x v="3"/>
    <x v="0"/>
    <n v="58000987"/>
    <x v="578"/>
    <d v="2021-10-21T00:00:00"/>
    <x v="3"/>
    <n v="7000129175"/>
    <n v="136"/>
    <x v="2"/>
    <x v="0"/>
    <n v="134.63999999999999"/>
    <n v="7.4116"/>
    <n v="997.89782400000001"/>
    <x v="8"/>
    <x v="5"/>
    <s v="Linie 21"/>
    <n v="5021"/>
  </r>
  <r>
    <x v="3"/>
    <x v="0"/>
    <n v="58000998"/>
    <x v="713"/>
    <d v="2021-10-21T00:00:00"/>
    <x v="3"/>
    <n v="7000129177"/>
    <n v="204"/>
    <x v="2"/>
    <x v="0"/>
    <n v="201.96"/>
    <n v="7.3155999999999999"/>
    <n v="1477.458576"/>
    <x v="8"/>
    <x v="5"/>
    <s v="Linie 21"/>
    <n v="5021"/>
  </r>
  <r>
    <x v="3"/>
    <x v="0"/>
    <n v="58001001"/>
    <x v="110"/>
    <d v="2021-10-21T00:00:00"/>
    <x v="3"/>
    <n v="7000129179"/>
    <n v="204"/>
    <x v="2"/>
    <x v="0"/>
    <n v="201.96"/>
    <n v="7.4090999999999996"/>
    <n v="1496.3418360000001"/>
    <x v="8"/>
    <x v="5"/>
    <s v="Linie 21"/>
    <n v="5021"/>
  </r>
  <r>
    <x v="3"/>
    <x v="0"/>
    <n v="58001013"/>
    <x v="422"/>
    <d v="2021-10-21T00:00:00"/>
    <x v="3"/>
    <n v="7000129180"/>
    <n v="68"/>
    <x v="2"/>
    <x v="0"/>
    <n v="67.319999999999993"/>
    <n v="7.32"/>
    <n v="492.7824"/>
    <x v="8"/>
    <x v="5"/>
    <s v="Linie 21"/>
    <n v="5021"/>
  </r>
  <r>
    <x v="3"/>
    <x v="0"/>
    <n v="58001015"/>
    <x v="280"/>
    <d v="2021-10-21T00:00:00"/>
    <x v="3"/>
    <n v="7000129611"/>
    <n v="340"/>
    <x v="2"/>
    <x v="0"/>
    <n v="374"/>
    <n v="6.5904999999999996"/>
    <n v="2464.8470000000002"/>
    <x v="8"/>
    <x v="5"/>
    <s v="Linie 20"/>
    <n v="5020"/>
  </r>
  <r>
    <x v="3"/>
    <x v="0"/>
    <n v="58001016"/>
    <x v="522"/>
    <d v="2021-10-21T00:00:00"/>
    <x v="3"/>
    <n v="7000129181"/>
    <n v="170"/>
    <x v="2"/>
    <x v="0"/>
    <n v="168.3"/>
    <n v="7.7843"/>
    <n v="1310.0976900000001"/>
    <x v="8"/>
    <x v="5"/>
    <s v="Linie 21"/>
    <n v="5021"/>
  </r>
  <r>
    <x v="3"/>
    <x v="0"/>
    <n v="58001018"/>
    <x v="838"/>
    <d v="2021-10-21T00:00:00"/>
    <x v="3"/>
    <n v="7000129712"/>
    <n v="340"/>
    <x v="2"/>
    <x v="0"/>
    <n v="336.6"/>
    <n v="8.9067000000000007"/>
    <n v="2997.9952199999998"/>
    <x v="8"/>
    <x v="5"/>
    <s v="Linie 23"/>
    <n v="5023"/>
  </r>
  <r>
    <x v="3"/>
    <x v="0"/>
    <n v="58001022"/>
    <x v="523"/>
    <d v="2021-10-21T00:00:00"/>
    <x v="3"/>
    <n v="7000129184"/>
    <n v="425"/>
    <x v="2"/>
    <x v="0"/>
    <n v="420.75"/>
    <n v="7.7476000000000003"/>
    <n v="3259.8027000000002"/>
    <x v="8"/>
    <x v="5"/>
    <s v="Linie 21"/>
    <n v="5021"/>
  </r>
  <r>
    <x v="3"/>
    <x v="0"/>
    <n v="58001033"/>
    <x v="425"/>
    <d v="2021-10-21T00:00:00"/>
    <x v="3"/>
    <n v="7000129188"/>
    <n v="170"/>
    <x v="2"/>
    <x v="0"/>
    <n v="168.3"/>
    <n v="7.2614999999999998"/>
    <n v="1222.1104499999999"/>
    <x v="8"/>
    <x v="5"/>
    <s v="Linie 21"/>
    <n v="5021"/>
  </r>
  <r>
    <x v="3"/>
    <x v="0"/>
    <n v="58001034"/>
    <x v="426"/>
    <d v="2021-10-21T00:00:00"/>
    <x v="3"/>
    <n v="7000129189"/>
    <n v="68"/>
    <x v="2"/>
    <x v="0"/>
    <n v="67.319999999999993"/>
    <n v="7.2614999999999998"/>
    <n v="488.84417999999999"/>
    <x v="8"/>
    <x v="5"/>
    <s v="Linie 21"/>
    <n v="5021"/>
  </r>
  <r>
    <x v="3"/>
    <x v="0"/>
    <n v="58001047"/>
    <x v="429"/>
    <d v="2021-10-21T00:00:00"/>
    <x v="3"/>
    <n v="7000129195"/>
    <n v="34"/>
    <x v="2"/>
    <x v="0"/>
    <n v="33.659999999999997"/>
    <n v="7.2614999999999998"/>
    <n v="244.42209"/>
    <x v="8"/>
    <x v="5"/>
    <s v="Linie 21"/>
    <n v="5021"/>
  </r>
  <r>
    <x v="3"/>
    <x v="0"/>
    <n v="58001050"/>
    <x v="430"/>
    <d v="2021-10-21T00:00:00"/>
    <x v="3"/>
    <n v="7000129197"/>
    <n v="136"/>
    <x v="2"/>
    <x v="0"/>
    <n v="134.63999999999999"/>
    <n v="7.2619999999999996"/>
    <n v="977.75567999999998"/>
    <x v="8"/>
    <x v="5"/>
    <s v="Linie 21"/>
    <n v="5021"/>
  </r>
  <r>
    <x v="3"/>
    <x v="0"/>
    <n v="58001058"/>
    <x v="389"/>
    <d v="2021-10-21T00:00:00"/>
    <x v="3"/>
    <n v="7000129573"/>
    <n v="4260"/>
    <x v="2"/>
    <x v="2"/>
    <n v="40896"/>
    <n v="34.1492"/>
    <n v="145475.592"/>
    <x v="5"/>
    <x v="2"/>
    <s v="Linie 31"/>
    <n v="5031"/>
  </r>
  <r>
    <x v="3"/>
    <x v="0"/>
    <n v="58001069"/>
    <x v="874"/>
    <d v="2021-10-21T00:00:00"/>
    <x v="3"/>
    <n v="7000129109"/>
    <n v="204"/>
    <x v="2"/>
    <x v="0"/>
    <n v="275.39999999999998"/>
    <n v="14.4895"/>
    <n v="3990.4083000000001"/>
    <x v="8"/>
    <x v="5"/>
    <s v="Linie 23"/>
    <n v="5023"/>
  </r>
  <r>
    <x v="3"/>
    <x v="0"/>
    <n v="58001075"/>
    <x v="974"/>
    <d v="2021-10-21T00:00:00"/>
    <x v="3"/>
    <n v="7000127796"/>
    <n v="242"/>
    <x v="2"/>
    <x v="2"/>
    <n v="2090.88"/>
    <n v="32.654499999999999"/>
    <n v="7902.3890000000001"/>
    <x v="3"/>
    <x v="1"/>
    <s v="Linie 1"/>
    <n v="5001"/>
  </r>
  <r>
    <x v="3"/>
    <x v="0"/>
    <n v="58001091"/>
    <x v="524"/>
    <d v="2021-10-21T00:00:00"/>
    <x v="3"/>
    <n v="7000129203"/>
    <n v="136"/>
    <x v="2"/>
    <x v="0"/>
    <n v="134.63999999999999"/>
    <n v="7.2595999999999998"/>
    <n v="977.43254400000001"/>
    <x v="8"/>
    <x v="5"/>
    <s v="Linie 21"/>
    <n v="5021"/>
  </r>
  <r>
    <x v="3"/>
    <x v="0"/>
    <n v="58001094"/>
    <x v="525"/>
    <d v="2021-10-21T00:00:00"/>
    <x v="3"/>
    <n v="7000129207"/>
    <n v="136"/>
    <x v="2"/>
    <x v="0"/>
    <n v="134.63999999999999"/>
    <n v="7.2595999999999998"/>
    <n v="977.43254400000001"/>
    <x v="8"/>
    <x v="5"/>
    <s v="Linie 21"/>
    <n v="5021"/>
  </r>
  <r>
    <x v="3"/>
    <x v="0"/>
    <n v="58001100"/>
    <x v="526"/>
    <d v="2021-10-21T00:00:00"/>
    <x v="3"/>
    <n v="7000129112"/>
    <n v="68"/>
    <x v="2"/>
    <x v="0"/>
    <n v="91.8"/>
    <n v="14.4877"/>
    <n v="1329.9708599999999"/>
    <x v="8"/>
    <x v="5"/>
    <s v="Linie 23"/>
    <n v="5023"/>
  </r>
  <r>
    <x v="3"/>
    <x v="0"/>
    <n v="58001108"/>
    <x v="718"/>
    <d v="2021-10-21T00:00:00"/>
    <x v="3"/>
    <n v="7000129209"/>
    <n v="204"/>
    <x v="2"/>
    <x v="0"/>
    <n v="201.96"/>
    <n v="7.3167"/>
    <n v="1477.680732"/>
    <x v="8"/>
    <x v="5"/>
    <s v="Linie 21"/>
    <n v="5021"/>
  </r>
  <r>
    <x v="3"/>
    <x v="0"/>
    <n v="58001109"/>
    <x v="115"/>
    <d v="2021-10-21T00:00:00"/>
    <x v="3"/>
    <n v="7000129210"/>
    <n v="68"/>
    <x v="2"/>
    <x v="0"/>
    <n v="67.319999999999993"/>
    <n v="7.4082999999999997"/>
    <n v="498.72675600000002"/>
    <x v="8"/>
    <x v="5"/>
    <s v="Linie 21"/>
    <n v="5021"/>
  </r>
  <r>
    <x v="3"/>
    <x v="0"/>
    <n v="58001110"/>
    <x v="528"/>
    <d v="2021-10-21T00:00:00"/>
    <x v="3"/>
    <n v="7000129211"/>
    <n v="204"/>
    <x v="2"/>
    <x v="0"/>
    <n v="201.96"/>
    <n v="7.2621000000000002"/>
    <n v="1466.653716"/>
    <x v="8"/>
    <x v="5"/>
    <s v="Linie 21"/>
    <n v="5021"/>
  </r>
  <r>
    <x v="3"/>
    <x v="0"/>
    <n v="58001111"/>
    <x v="437"/>
    <d v="2021-10-21T00:00:00"/>
    <x v="3"/>
    <n v="7000129212"/>
    <n v="68"/>
    <x v="2"/>
    <x v="0"/>
    <n v="67.319999999999993"/>
    <n v="7.3181000000000003"/>
    <n v="492.654492"/>
    <x v="8"/>
    <x v="5"/>
    <s v="Linie 21"/>
    <n v="5021"/>
  </r>
  <r>
    <x v="3"/>
    <x v="0"/>
    <n v="58001112"/>
    <x v="529"/>
    <d v="2021-10-21T00:00:00"/>
    <x v="3"/>
    <n v="7000129113"/>
    <n v="34"/>
    <x v="2"/>
    <x v="0"/>
    <n v="45.9"/>
    <n v="14.490500000000001"/>
    <n v="665.11395000000005"/>
    <x v="8"/>
    <x v="5"/>
    <s v="Linie 23"/>
    <n v="5023"/>
  </r>
  <r>
    <x v="3"/>
    <x v="0"/>
    <n v="58001115"/>
    <x v="531"/>
    <d v="2021-10-21T00:00:00"/>
    <x v="3"/>
    <n v="7000129216"/>
    <n v="68"/>
    <x v="2"/>
    <x v="0"/>
    <n v="67.319999999999993"/>
    <n v="7.2621000000000002"/>
    <n v="488.88457199999999"/>
    <x v="8"/>
    <x v="5"/>
    <s v="Linie 21"/>
    <n v="5021"/>
  </r>
  <r>
    <x v="3"/>
    <x v="0"/>
    <n v="58001119"/>
    <x v="532"/>
    <d v="2021-10-21T00:00:00"/>
    <x v="3"/>
    <n v="7000129115"/>
    <n v="68"/>
    <x v="2"/>
    <x v="0"/>
    <n v="91.8"/>
    <n v="14.492699999999999"/>
    <n v="1330.42986"/>
    <x v="8"/>
    <x v="5"/>
    <s v="Linie 23"/>
    <n v="5023"/>
  </r>
  <r>
    <x v="3"/>
    <x v="0"/>
    <n v="58001123"/>
    <x v="583"/>
    <d v="2021-10-21T00:00:00"/>
    <x v="3"/>
    <n v="7000129218"/>
    <n v="68"/>
    <x v="2"/>
    <x v="0"/>
    <n v="67.319999999999993"/>
    <n v="7.4086999999999996"/>
    <n v="498.75368400000002"/>
    <x v="8"/>
    <x v="5"/>
    <s v="Linie 21"/>
    <n v="5021"/>
  </r>
  <r>
    <x v="3"/>
    <x v="0"/>
    <n v="58001133"/>
    <x v="443"/>
    <d v="2021-10-21T00:00:00"/>
    <x v="3"/>
    <n v="7000129219"/>
    <n v="68"/>
    <x v="2"/>
    <x v="0"/>
    <n v="67.319999999999993"/>
    <n v="7.3209999999999997"/>
    <n v="492.84971999999999"/>
    <x v="8"/>
    <x v="5"/>
    <s v="Linie 21"/>
    <n v="5021"/>
  </r>
  <r>
    <x v="3"/>
    <x v="0"/>
    <n v="58001135"/>
    <x v="534"/>
    <d v="2021-10-21T00:00:00"/>
    <x v="3"/>
    <n v="7000129220"/>
    <n v="34"/>
    <x v="2"/>
    <x v="0"/>
    <n v="33.659999999999997"/>
    <n v="7.8098999999999998"/>
    <n v="262.88123400000001"/>
    <x v="8"/>
    <x v="5"/>
    <s v="Linie 21"/>
    <n v="5021"/>
  </r>
  <r>
    <x v="3"/>
    <x v="0"/>
    <n v="58001136"/>
    <x v="1023"/>
    <d v="2021-10-21T00:00:00"/>
    <x v="3"/>
    <n v="7000129221"/>
    <n v="34"/>
    <x v="2"/>
    <x v="0"/>
    <n v="33.659999999999997"/>
    <n v="7.4097"/>
    <n v="249.41050200000001"/>
    <x v="8"/>
    <x v="5"/>
    <s v="Linie 21"/>
    <n v="5021"/>
  </r>
  <r>
    <x v="3"/>
    <x v="0"/>
    <n v="58001138"/>
    <x v="535"/>
    <d v="2021-10-21T00:00:00"/>
    <x v="3"/>
    <n v="7000129223"/>
    <n v="67"/>
    <x v="2"/>
    <x v="0"/>
    <n v="66.33"/>
    <n v="7.2958999999999996"/>
    <n v="483.93704700000001"/>
    <x v="8"/>
    <x v="5"/>
    <s v="Linie 21"/>
    <n v="5021"/>
  </r>
  <r>
    <x v="3"/>
    <x v="0"/>
    <n v="58001140"/>
    <x v="116"/>
    <d v="2021-10-21T00:00:00"/>
    <x v="3"/>
    <n v="7000129224"/>
    <n v="68"/>
    <x v="2"/>
    <x v="0"/>
    <n v="67.319999999999993"/>
    <n v="7.4420999999999999"/>
    <n v="501.00217199999997"/>
    <x v="8"/>
    <x v="5"/>
    <s v="Linie 21"/>
    <n v="5021"/>
  </r>
  <r>
    <x v="3"/>
    <x v="0"/>
    <n v="58001162"/>
    <x v="536"/>
    <d v="2021-10-21T00:00:00"/>
    <x v="3"/>
    <n v="7000129225"/>
    <n v="510"/>
    <x v="2"/>
    <x v="0"/>
    <n v="612"/>
    <n v="8.8076000000000008"/>
    <n v="5390.2511999999997"/>
    <x v="8"/>
    <x v="5"/>
    <s v="Linie 21"/>
    <n v="5021"/>
  </r>
  <r>
    <x v="3"/>
    <x v="0"/>
    <n v="58001163"/>
    <x v="1147"/>
    <d v="2021-10-21T00:00:00"/>
    <x v="3"/>
    <n v="7000129618"/>
    <n v="935"/>
    <x v="2"/>
    <x v="0"/>
    <n v="1009.8"/>
    <n v="7.6973000000000003"/>
    <n v="7772.7335400000002"/>
    <x v="8"/>
    <x v="5"/>
    <s v="Linie 23"/>
    <n v="5023"/>
  </r>
  <r>
    <x v="3"/>
    <x v="0"/>
    <n v="59500002"/>
    <x v="949"/>
    <d v="2021-10-21T00:00:00"/>
    <x v="3"/>
    <n v="7000129299"/>
    <n v="49"/>
    <x v="2"/>
    <x v="0"/>
    <n v="196"/>
    <n v="1.9193"/>
    <n v="376.18279999999999"/>
    <x v="3"/>
    <x v="1"/>
    <s v="Espera"/>
    <n v="5901"/>
  </r>
  <r>
    <x v="3"/>
    <x v="0"/>
    <n v="59500029"/>
    <x v="1048"/>
    <d v="2021-10-21T00:00:00"/>
    <x v="3"/>
    <n v="7000129597"/>
    <n v="3487"/>
    <x v="0"/>
    <x v="0"/>
    <n v="3487"/>
    <n v="2"/>
    <n v="6974"/>
    <x v="0"/>
    <x v="0"/>
    <s v="Vacumierung"/>
    <n v="5902"/>
  </r>
  <r>
    <x v="3"/>
    <x v="0"/>
    <n v="59500051"/>
    <x v="586"/>
    <d v="2021-10-21T00:00:00"/>
    <x v="3"/>
    <n v="7000129649"/>
    <n v="40"/>
    <x v="0"/>
    <x v="0"/>
    <n v="40"/>
    <n v="1.0457000000000001"/>
    <n v="41.828000000000003"/>
    <x v="0"/>
    <x v="0"/>
    <s v="Vacumierung"/>
    <n v="5902"/>
  </r>
  <r>
    <x v="3"/>
    <x v="0"/>
    <n v="59500052"/>
    <x v="587"/>
    <d v="2021-10-21T00:00:00"/>
    <x v="3"/>
    <n v="7000129667"/>
    <n v="43"/>
    <x v="0"/>
    <x v="0"/>
    <n v="43"/>
    <n v="1.0457000000000001"/>
    <n v="44.9651"/>
    <x v="0"/>
    <x v="0"/>
    <s v="Vacumierung"/>
    <n v="5902"/>
  </r>
  <r>
    <x v="3"/>
    <x v="0"/>
    <n v="59500054"/>
    <x v="661"/>
    <d v="2021-10-21T00:00:00"/>
    <x v="3"/>
    <n v="7000129659"/>
    <n v="231"/>
    <x v="0"/>
    <x v="0"/>
    <n v="231"/>
    <n v="2.3342999999999998"/>
    <n v="539.22329999999999"/>
    <x v="0"/>
    <x v="0"/>
    <s v="Vacumierung"/>
    <n v="5902"/>
  </r>
  <r>
    <x v="3"/>
    <x v="0"/>
    <m/>
    <x v="119"/>
    <d v="2021-10-21T00:00:00"/>
    <x v="3"/>
    <n v="7000129401"/>
    <n v="0"/>
    <x v="3"/>
    <x v="3"/>
    <n v="0"/>
    <n v="0"/>
    <n v="0"/>
    <x v="1"/>
    <x v="0"/>
    <s v="Füller unter M1"/>
    <n v="3010"/>
  </r>
  <r>
    <x v="3"/>
    <x v="0"/>
    <m/>
    <x v="120"/>
    <d v="2021-10-21T00:00:00"/>
    <x v="3"/>
    <n v="7000128485"/>
    <n v="0"/>
    <x v="3"/>
    <x v="3"/>
    <n v="0"/>
    <n v="0"/>
    <n v="0"/>
    <x v="0"/>
    <x v="0"/>
    <s v="Große Schneidemaschine Lachnit"/>
    <n v="1100"/>
  </r>
  <r>
    <x v="3"/>
    <x v="0"/>
    <m/>
    <x v="121"/>
    <d v="2021-10-21T00:00:00"/>
    <x v="3"/>
    <n v="7000128469"/>
    <n v="0"/>
    <x v="3"/>
    <x v="3"/>
    <n v="0"/>
    <n v="0"/>
    <n v="0"/>
    <x v="0"/>
    <x v="0"/>
    <s v="Kleine Schneidemaschine Käseteiler"/>
    <n v="1200"/>
  </r>
  <r>
    <x v="3"/>
    <x v="0"/>
    <m/>
    <x v="123"/>
    <d v="2021-10-21T00:00:00"/>
    <x v="3"/>
    <n v="7000129494"/>
    <n v="0"/>
    <x v="3"/>
    <x v="3"/>
    <n v="0"/>
    <n v="0"/>
    <n v="0"/>
    <x v="2"/>
    <x v="0"/>
    <s v="Thrun 2"/>
    <n v="2030"/>
  </r>
  <r>
    <x v="3"/>
    <x v="0"/>
    <m/>
    <x v="124"/>
    <d v="2021-10-21T00:00:00"/>
    <x v="3"/>
    <n v="7000129546"/>
    <n v="0"/>
    <x v="3"/>
    <x v="3"/>
    <n v="0"/>
    <n v="0"/>
    <n v="0"/>
    <x v="2"/>
    <x v="0"/>
    <s v="Mischer 1"/>
    <n v="2040"/>
  </r>
  <r>
    <x v="3"/>
    <x v="0"/>
    <m/>
    <x v="125"/>
    <d v="2021-10-21T00:00:00"/>
    <x v="3"/>
    <n v="7000129462"/>
    <n v="0"/>
    <x v="3"/>
    <x v="3"/>
    <n v="0"/>
    <n v="0"/>
    <n v="0"/>
    <x v="2"/>
    <x v="0"/>
    <s v="Mischer 2"/>
    <n v="2050"/>
  </r>
  <r>
    <x v="3"/>
    <x v="0"/>
    <m/>
    <x v="126"/>
    <d v="2021-10-21T00:00:00"/>
    <x v="3"/>
    <n v="7000129455"/>
    <n v="0"/>
    <x v="3"/>
    <x v="3"/>
    <n v="0"/>
    <n v="0"/>
    <n v="0"/>
    <x v="2"/>
    <x v="0"/>
    <s v="Stephan UMSK 130"/>
    <n v="2100"/>
  </r>
  <r>
    <x v="3"/>
    <x v="0"/>
    <m/>
    <x v="127"/>
    <d v="2021-10-21T00:00:00"/>
    <x v="3"/>
    <n v="7000129402"/>
    <n v="0"/>
    <x v="3"/>
    <x v="3"/>
    <n v="0"/>
    <n v="0"/>
    <n v="0"/>
    <x v="1"/>
    <x v="0"/>
    <s v="Füller unter M1"/>
    <n v="3010"/>
  </r>
  <r>
    <x v="3"/>
    <x v="0"/>
    <m/>
    <x v="128"/>
    <d v="2021-10-21T00:00:00"/>
    <x v="3"/>
    <n v="7000129411"/>
    <n v="0"/>
    <x v="3"/>
    <x v="3"/>
    <n v="0"/>
    <n v="0"/>
    <n v="0"/>
    <x v="1"/>
    <x v="0"/>
    <s v="Füller unter M2"/>
    <n v="3020"/>
  </r>
  <r>
    <x v="3"/>
    <x v="0"/>
    <m/>
    <x v="129"/>
    <d v="2021-10-21T00:00:00"/>
    <x v="3"/>
    <n v="7000128840"/>
    <n v="0"/>
    <x v="3"/>
    <x v="3"/>
    <n v="0"/>
    <n v="0"/>
    <n v="0"/>
    <x v="1"/>
    <x v="0"/>
    <s v="Füller unter Thrun 2"/>
    <n v="3030"/>
  </r>
  <r>
    <x v="3"/>
    <x v="0"/>
    <m/>
    <x v="131"/>
    <d v="2021-10-21T00:00:00"/>
    <x v="3"/>
    <n v="7000129457"/>
    <n v="0"/>
    <x v="3"/>
    <x v="3"/>
    <n v="0"/>
    <n v="0"/>
    <n v="0"/>
    <x v="2"/>
    <x v="0"/>
    <s v="Füller unter UMSK 130"/>
    <n v="3100"/>
  </r>
  <r>
    <x v="3"/>
    <x v="0"/>
    <m/>
    <x v="132"/>
    <d v="2021-10-21T00:00:00"/>
    <x v="3"/>
    <n v="7000129026"/>
    <n v="0"/>
    <x v="3"/>
    <x v="3"/>
    <n v="0"/>
    <n v="0"/>
    <n v="0"/>
    <x v="8"/>
    <x v="5"/>
    <s v="Linie 20"/>
    <n v="5020"/>
  </r>
  <r>
    <x v="3"/>
    <x v="0"/>
    <m/>
    <x v="132"/>
    <d v="2021-10-21T00:00:00"/>
    <x v="3"/>
    <n v="7000129602"/>
    <n v="0"/>
    <x v="3"/>
    <x v="3"/>
    <n v="0"/>
    <n v="0"/>
    <n v="0"/>
    <x v="8"/>
    <x v="5"/>
    <s v="Linie 20"/>
    <n v="5020"/>
  </r>
  <r>
    <x v="3"/>
    <x v="0"/>
    <m/>
    <x v="133"/>
    <d v="2021-10-21T00:00:00"/>
    <x v="3"/>
    <n v="7000129230"/>
    <n v="0"/>
    <x v="3"/>
    <x v="3"/>
    <n v="0"/>
    <n v="0"/>
    <n v="0"/>
    <x v="8"/>
    <x v="5"/>
    <s v="Linie 21"/>
    <n v="5021"/>
  </r>
  <r>
    <x v="3"/>
    <x v="0"/>
    <m/>
    <x v="133"/>
    <d v="2021-10-21T00:00:00"/>
    <x v="3"/>
    <n v="7000129231"/>
    <n v="0"/>
    <x v="3"/>
    <x v="3"/>
    <n v="0"/>
    <n v="0"/>
    <n v="0"/>
    <x v="8"/>
    <x v="5"/>
    <s v="Linie 21"/>
    <n v="5021"/>
  </r>
  <r>
    <x v="3"/>
    <x v="0"/>
    <m/>
    <x v="134"/>
    <d v="2021-10-21T00:00:00"/>
    <x v="3"/>
    <n v="7000129450"/>
    <n v="0.01"/>
    <x v="1"/>
    <x v="1"/>
    <n v="0"/>
    <n v="0"/>
    <n v="0"/>
    <x v="8"/>
    <x v="5"/>
    <s v="Linie 22"/>
    <n v="5022"/>
  </r>
  <r>
    <x v="3"/>
    <x v="0"/>
    <m/>
    <x v="135"/>
    <d v="2021-10-21T00:00:00"/>
    <x v="3"/>
    <n v="7000129126"/>
    <n v="0.01"/>
    <x v="1"/>
    <x v="1"/>
    <n v="0"/>
    <n v="0"/>
    <n v="0"/>
    <x v="8"/>
    <x v="5"/>
    <s v="Linie 23"/>
    <n v="5023"/>
  </r>
  <r>
    <x v="3"/>
    <x v="0"/>
    <m/>
    <x v="135"/>
    <d v="2021-10-21T00:00:00"/>
    <x v="3"/>
    <n v="7000129624"/>
    <n v="0.45"/>
    <x v="1"/>
    <x v="1"/>
    <n v="0"/>
    <n v="0"/>
    <n v="0"/>
    <x v="8"/>
    <x v="5"/>
    <s v="Linie 23"/>
    <n v="5023"/>
  </r>
  <r>
    <x v="3"/>
    <x v="0"/>
    <m/>
    <x v="875"/>
    <d v="2021-10-21T00:00:00"/>
    <x v="3"/>
    <n v="7000129491"/>
    <n v="0"/>
    <x v="3"/>
    <x v="3"/>
    <n v="0"/>
    <n v="0"/>
    <n v="0"/>
    <x v="2"/>
    <x v="0"/>
    <s v="Thrun 2"/>
    <n v="2030"/>
  </r>
  <r>
    <x v="3"/>
    <x v="0"/>
    <m/>
    <x v="136"/>
    <d v="2021-10-21T00:00:00"/>
    <x v="3"/>
    <n v="7000129548"/>
    <n v="0"/>
    <x v="3"/>
    <x v="3"/>
    <n v="0"/>
    <n v="0"/>
    <n v="0"/>
    <x v="2"/>
    <x v="0"/>
    <s v="Mischer 1"/>
    <n v="2040"/>
  </r>
  <r>
    <x v="3"/>
    <x v="0"/>
    <m/>
    <x v="1083"/>
    <d v="2021-10-21T00:00:00"/>
    <x v="3"/>
    <n v="7000129635"/>
    <n v="0"/>
    <x v="3"/>
    <x v="3"/>
    <n v="0"/>
    <n v="0"/>
    <n v="0"/>
    <x v="2"/>
    <x v="0"/>
    <s v="Stephan UMSK 130"/>
    <n v="2100"/>
  </r>
  <r>
    <x v="3"/>
    <x v="0"/>
    <m/>
    <x v="876"/>
    <d v="2021-10-21T00:00:00"/>
    <x v="3"/>
    <n v="7000128965"/>
    <n v="0"/>
    <x v="3"/>
    <x v="3"/>
    <n v="0"/>
    <n v="0"/>
    <n v="0"/>
    <x v="1"/>
    <x v="0"/>
    <s v="Füller unter Thrun 2"/>
    <n v="3030"/>
  </r>
  <r>
    <x v="3"/>
    <x v="0"/>
    <m/>
    <x v="1084"/>
    <d v="2021-10-21T00:00:00"/>
    <x v="3"/>
    <n v="7000129633"/>
    <n v="0"/>
    <x v="3"/>
    <x v="3"/>
    <n v="0"/>
    <n v="0"/>
    <n v="0"/>
    <x v="2"/>
    <x v="0"/>
    <s v="Füller unter UMSK 130"/>
    <n v="3100"/>
  </r>
  <r>
    <x v="3"/>
    <x v="0"/>
    <m/>
    <x v="453"/>
    <d v="2021-10-21T00:00:00"/>
    <x v="3"/>
    <n v="7000129233"/>
    <n v="0"/>
    <x v="3"/>
    <x v="3"/>
    <n v="0"/>
    <n v="0"/>
    <n v="0"/>
    <x v="8"/>
    <x v="5"/>
    <s v="Linie 21"/>
    <n v="5021"/>
  </r>
  <r>
    <x v="3"/>
    <x v="0"/>
    <m/>
    <x v="454"/>
    <d v="2021-10-21T00:00:00"/>
    <x v="3"/>
    <n v="7000129668"/>
    <n v="0"/>
    <x v="3"/>
    <x v="3"/>
    <n v="0"/>
    <n v="0"/>
    <n v="0"/>
    <x v="8"/>
    <x v="5"/>
    <s v="Linie 23"/>
    <n v="5023"/>
  </r>
  <r>
    <x v="3"/>
    <x v="0"/>
    <m/>
    <x v="662"/>
    <d v="2021-10-21T00:00:00"/>
    <x v="3"/>
    <n v="7000129566"/>
    <n v="0"/>
    <x v="3"/>
    <x v="3"/>
    <n v="0"/>
    <n v="0"/>
    <n v="0"/>
    <x v="5"/>
    <x v="2"/>
    <s v="Linie 31"/>
    <n v="5031"/>
  </r>
  <r>
    <x v="3"/>
    <x v="0"/>
    <m/>
    <x v="293"/>
    <d v="2021-10-21T00:00:00"/>
    <x v="3"/>
    <n v="7000123704"/>
    <n v="0"/>
    <x v="3"/>
    <x v="3"/>
    <n v="0"/>
    <n v="0"/>
    <n v="0"/>
    <x v="4"/>
    <x v="1"/>
    <s v="Linie 36"/>
    <n v="5036"/>
  </r>
  <r>
    <x v="3"/>
    <x v="0"/>
    <n v="23500036"/>
    <x v="138"/>
    <d v="2021-10-22T00:00:00"/>
    <x v="3"/>
    <n v="7000129717"/>
    <n v="1407"/>
    <x v="0"/>
    <x v="0"/>
    <n v="1407"/>
    <n v="3.3168000000000002"/>
    <n v="4666.7376000000004"/>
    <x v="0"/>
    <x v="0"/>
    <s v="Kleine Schneidemaschine Käseteiler"/>
    <n v="1200"/>
  </r>
  <r>
    <x v="3"/>
    <x v="0"/>
    <n v="23500084"/>
    <x v="842"/>
    <d v="2021-10-22T00:00:00"/>
    <x v="3"/>
    <n v="7000129845"/>
    <n v="4844"/>
    <x v="0"/>
    <x v="0"/>
    <n v="4844"/>
    <n v="3.9674999999999998"/>
    <n v="19218.57"/>
    <x v="0"/>
    <x v="0"/>
    <s v="Rohware aus-/umpacken, vorbereiten"/>
    <n v="1300"/>
  </r>
  <r>
    <x v="3"/>
    <x v="0"/>
    <n v="23500090"/>
    <x v="139"/>
    <d v="2021-10-22T00:00:00"/>
    <x v="3"/>
    <n v="7000129483"/>
    <n v="2219"/>
    <x v="0"/>
    <x v="0"/>
    <n v="2219"/>
    <n v="3.9115000000000002"/>
    <n v="8679.6185000000005"/>
    <x v="0"/>
    <x v="0"/>
    <s v="Große Schneidemaschine Lachnit"/>
    <n v="1100"/>
  </r>
  <r>
    <x v="3"/>
    <x v="0"/>
    <n v="23500091"/>
    <x v="140"/>
    <d v="2021-10-22T00:00:00"/>
    <x v="3"/>
    <n v="7000129484"/>
    <n v="2252"/>
    <x v="0"/>
    <x v="0"/>
    <n v="2252"/>
    <n v="3.9117999999999999"/>
    <n v="8809.3736000000008"/>
    <x v="0"/>
    <x v="0"/>
    <s v="Große Schneidemaschine Lachnit"/>
    <n v="1100"/>
  </r>
  <r>
    <x v="3"/>
    <x v="0"/>
    <n v="23500099"/>
    <x v="141"/>
    <d v="2021-10-22T00:00:00"/>
    <x v="3"/>
    <n v="7000129718"/>
    <n v="1849"/>
    <x v="0"/>
    <x v="0"/>
    <n v="1849"/>
    <n v="3.0956999999999999"/>
    <n v="5723.9493000000002"/>
    <x v="0"/>
    <x v="0"/>
    <s v="Kleine Schneidemaschine Käseteiler"/>
    <n v="1200"/>
  </r>
  <r>
    <x v="3"/>
    <x v="0"/>
    <n v="23500105"/>
    <x v="802"/>
    <d v="2021-10-22T00:00:00"/>
    <x v="3"/>
    <n v="7000129345"/>
    <n v="3233"/>
    <x v="0"/>
    <x v="0"/>
    <n v="3233"/>
    <n v="4.6020000000000003"/>
    <n v="14878.266"/>
    <x v="0"/>
    <x v="0"/>
    <s v="Große Schneidemaschine Lachnit"/>
    <n v="1100"/>
  </r>
  <r>
    <x v="3"/>
    <x v="0"/>
    <n v="23500273"/>
    <x v="457"/>
    <d v="2021-10-22T00:00:00"/>
    <x v="3"/>
    <n v="7000129720"/>
    <n v="3241"/>
    <x v="0"/>
    <x v="0"/>
    <n v="3241"/>
    <n v="3.0524"/>
    <n v="9892.8284000000003"/>
    <x v="0"/>
    <x v="0"/>
    <s v="Kleine Schneidemaschine Käseteiler"/>
    <n v="1200"/>
  </r>
  <r>
    <x v="3"/>
    <x v="0"/>
    <n v="23500304"/>
    <x v="459"/>
    <d v="2021-10-22T00:00:00"/>
    <x v="3"/>
    <n v="7000129709"/>
    <n v="0"/>
    <x v="0"/>
    <x v="0"/>
    <n v="0"/>
    <n v="3.7835000000000001"/>
    <n v="0"/>
    <x v="0"/>
    <x v="0"/>
    <s v="Rohware aus-/umpacken, vorbereiten"/>
    <n v="1300"/>
  </r>
  <r>
    <x v="3"/>
    <x v="0"/>
    <n v="23500385"/>
    <x v="979"/>
    <d v="2021-10-22T00:00:00"/>
    <x v="3"/>
    <n v="7000129670"/>
    <n v="162"/>
    <x v="0"/>
    <x v="0"/>
    <n v="162"/>
    <n v="3.1198000000000001"/>
    <n v="505.4076"/>
    <x v="0"/>
    <x v="0"/>
    <s v="Wolf Zutatenvorbereitung"/>
    <n v="1430"/>
  </r>
  <r>
    <x v="3"/>
    <x v="0"/>
    <n v="29600003"/>
    <x v="150"/>
    <d v="2021-10-22T00:00:00"/>
    <x v="3"/>
    <n v="7000129969"/>
    <n v="0"/>
    <x v="0"/>
    <x v="0"/>
    <n v="0"/>
    <n v="2.0516999999999999"/>
    <n v="0"/>
    <x v="0"/>
    <x v="0"/>
    <s v="Rohware aus-/umpacken, vorbereiten"/>
    <n v="1300"/>
  </r>
  <r>
    <x v="3"/>
    <x v="0"/>
    <n v="29600004"/>
    <x v="302"/>
    <d v="2021-10-22T00:00:00"/>
    <x v="3"/>
    <n v="7000129970"/>
    <n v="0"/>
    <x v="0"/>
    <x v="0"/>
    <n v="0"/>
    <n v="2.0175999999999998"/>
    <n v="0"/>
    <x v="0"/>
    <x v="0"/>
    <s v="Rohware aus-/umpacken, vorbereiten"/>
    <n v="1300"/>
  </r>
  <r>
    <x v="3"/>
    <x v="0"/>
    <n v="31000169"/>
    <x v="158"/>
    <d v="2021-10-22T00:00:00"/>
    <x v="3"/>
    <n v="7000128966"/>
    <n v="2400"/>
    <x v="1"/>
    <x v="1"/>
    <n v="4632"/>
    <n v="5.9943999999999997"/>
    <n v="14386.56"/>
    <x v="1"/>
    <x v="0"/>
    <s v="Füller unter Thrun 2"/>
    <n v="3030"/>
  </r>
  <r>
    <x v="3"/>
    <x v="0"/>
    <n v="31000173"/>
    <x v="305"/>
    <d v="2021-10-22T00:00:00"/>
    <x v="3"/>
    <n v="7000129574"/>
    <n v="321"/>
    <x v="1"/>
    <x v="1"/>
    <n v="5778"/>
    <n v="47.367100000000001"/>
    <n v="15204.839099999999"/>
    <x v="1"/>
    <x v="0"/>
    <s v="Füller unter M1"/>
    <n v="3010"/>
  </r>
  <r>
    <x v="3"/>
    <x v="0"/>
    <n v="32000012"/>
    <x v="160"/>
    <d v="2021-10-22T00:00:00"/>
    <x v="3"/>
    <n v="7000129564"/>
    <n v="447"/>
    <x v="1"/>
    <x v="1"/>
    <n v="4157.1000000000004"/>
    <n v="27.543199999999999"/>
    <n v="12311.8104"/>
    <x v="1"/>
    <x v="0"/>
    <s v="Füller unter M1"/>
    <n v="3010"/>
  </r>
  <r>
    <x v="3"/>
    <x v="0"/>
    <n v="32000049"/>
    <x v="16"/>
    <d v="2021-10-22T00:00:00"/>
    <x v="3"/>
    <n v="7000129486"/>
    <n v="1041"/>
    <x v="1"/>
    <x v="1"/>
    <n v="7495.2"/>
    <n v="19.3871"/>
    <n v="20181.971099999999"/>
    <x v="1"/>
    <x v="0"/>
    <s v="Füller unter M2"/>
    <n v="3020"/>
  </r>
  <r>
    <x v="3"/>
    <x v="0"/>
    <n v="32000067"/>
    <x v="18"/>
    <d v="2021-10-22T00:00:00"/>
    <x v="3"/>
    <n v="7000129565"/>
    <n v="504"/>
    <x v="1"/>
    <x v="1"/>
    <n v="5040"/>
    <n v="29.679400000000001"/>
    <n v="14958.417600000001"/>
    <x v="1"/>
    <x v="0"/>
    <s v="Füller unter M1"/>
    <n v="3010"/>
  </r>
  <r>
    <x v="3"/>
    <x v="0"/>
    <n v="32000106"/>
    <x v="677"/>
    <d v="2021-10-22T00:00:00"/>
    <x v="3"/>
    <n v="7000129487"/>
    <n v="683"/>
    <x v="1"/>
    <x v="1"/>
    <n v="4917.6000000000004"/>
    <n v="21.9801"/>
    <n v="15012.408299999999"/>
    <x v="1"/>
    <x v="0"/>
    <s v="Füller unter M2"/>
    <n v="3020"/>
  </r>
  <r>
    <x v="3"/>
    <x v="0"/>
    <n v="35000179"/>
    <x v="167"/>
    <d v="2021-10-22T00:00:00"/>
    <x v="3"/>
    <n v="7000129698"/>
    <n v="3900"/>
    <x v="0"/>
    <x v="0"/>
    <n v="3900"/>
    <n v="2.8184999999999998"/>
    <n v="10992.15"/>
    <x v="2"/>
    <x v="0"/>
    <s v="Mischer 1"/>
    <n v="2040"/>
  </r>
  <r>
    <x v="3"/>
    <x v="0"/>
    <n v="35000179"/>
    <x v="167"/>
    <d v="2021-10-22T00:00:00"/>
    <x v="3"/>
    <n v="7000129698"/>
    <n v="3900"/>
    <x v="0"/>
    <x v="0"/>
    <n v="3900"/>
    <n v="2.8184999999999998"/>
    <n v="10992.15"/>
    <x v="2"/>
    <x v="0"/>
    <s v="Wolf M1"/>
    <n v="2070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Pulverwiegung UHT1"/>
    <n v="2015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Thrun 1"/>
    <n v="2020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Wolf UHT"/>
    <n v="2060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Pulverwiegung UHT1"/>
    <n v="2015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Thrun 1"/>
    <n v="2020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Wolf UHT"/>
    <n v="2060"/>
  </r>
  <r>
    <x v="3"/>
    <x v="0"/>
    <n v="35000268"/>
    <x v="170"/>
    <d v="2021-10-22T00:00:00"/>
    <x v="3"/>
    <n v="7000129689"/>
    <n v="3750"/>
    <x v="0"/>
    <x v="0"/>
    <n v="3750"/>
    <n v="2.5105"/>
    <n v="9414.375"/>
    <x v="2"/>
    <x v="0"/>
    <s v="Thrun 2"/>
    <n v="2030"/>
  </r>
  <r>
    <x v="3"/>
    <x v="0"/>
    <n v="35000268"/>
    <x v="170"/>
    <d v="2021-10-22T00:00:00"/>
    <x v="3"/>
    <n v="7000129689"/>
    <n v="3750"/>
    <x v="0"/>
    <x v="0"/>
    <n v="3750"/>
    <n v="2.5105"/>
    <n v="9414.375"/>
    <x v="2"/>
    <x v="0"/>
    <s v="Wolf Th2"/>
    <n v="2090"/>
  </r>
  <r>
    <x v="3"/>
    <x v="0"/>
    <n v="35000279"/>
    <x v="320"/>
    <d v="2021-10-22T00:00:00"/>
    <x v="3"/>
    <n v="7000129700"/>
    <n v="5400"/>
    <x v="0"/>
    <x v="0"/>
    <n v="5400"/>
    <n v="2.4883999999999999"/>
    <n v="13437.36"/>
    <x v="2"/>
    <x v="0"/>
    <s v="Mischer 1"/>
    <n v="2040"/>
  </r>
  <r>
    <x v="3"/>
    <x v="0"/>
    <n v="35000279"/>
    <x v="320"/>
    <d v="2021-10-22T00:00:00"/>
    <x v="3"/>
    <n v="7000129700"/>
    <n v="5400"/>
    <x v="0"/>
    <x v="0"/>
    <n v="5400"/>
    <n v="2.4883999999999999"/>
    <n v="13437.36"/>
    <x v="2"/>
    <x v="0"/>
    <s v="Wolf M1"/>
    <n v="2070"/>
  </r>
  <r>
    <x v="3"/>
    <x v="0"/>
    <n v="35000282"/>
    <x v="29"/>
    <d v="2021-10-22T00:00:00"/>
    <x v="3"/>
    <n v="7000129694"/>
    <n v="8100"/>
    <x v="0"/>
    <x v="0"/>
    <n v="8100"/>
    <n v="2.5482999999999998"/>
    <n v="20641.23"/>
    <x v="2"/>
    <x v="0"/>
    <s v="Mischer 2"/>
    <n v="2050"/>
  </r>
  <r>
    <x v="3"/>
    <x v="0"/>
    <n v="35000282"/>
    <x v="29"/>
    <d v="2021-10-22T00:00:00"/>
    <x v="3"/>
    <n v="7000129694"/>
    <n v="8100"/>
    <x v="0"/>
    <x v="0"/>
    <n v="8100"/>
    <n v="2.5482999999999998"/>
    <n v="20641.23"/>
    <x v="2"/>
    <x v="0"/>
    <s v="Wolf M2"/>
    <n v="2080"/>
  </r>
  <r>
    <x v="3"/>
    <x v="0"/>
    <n v="35000313"/>
    <x v="30"/>
    <d v="2021-10-22T00:00:00"/>
    <x v="3"/>
    <n v="7000129699"/>
    <n v="5100"/>
    <x v="0"/>
    <x v="0"/>
    <n v="5100"/>
    <n v="2.831"/>
    <n v="14438.1"/>
    <x v="2"/>
    <x v="0"/>
    <s v="Mischer 1"/>
    <n v="2040"/>
  </r>
  <r>
    <x v="3"/>
    <x v="0"/>
    <n v="35000313"/>
    <x v="30"/>
    <d v="2021-10-22T00:00:00"/>
    <x v="3"/>
    <n v="7000129699"/>
    <n v="5100"/>
    <x v="0"/>
    <x v="0"/>
    <n v="5100"/>
    <n v="2.831"/>
    <n v="14438.1"/>
    <x v="2"/>
    <x v="0"/>
    <s v="Wolf M1"/>
    <n v="2070"/>
  </r>
  <r>
    <x v="3"/>
    <x v="0"/>
    <n v="35000350"/>
    <x v="32"/>
    <d v="2021-10-22T00:00:00"/>
    <x v="3"/>
    <n v="7000129697"/>
    <n v="4500"/>
    <x v="0"/>
    <x v="0"/>
    <n v="4500"/>
    <n v="2.9060000000000001"/>
    <n v="13077"/>
    <x v="2"/>
    <x v="0"/>
    <s v="Mischer 2"/>
    <n v="2050"/>
  </r>
  <r>
    <x v="3"/>
    <x v="0"/>
    <n v="35000350"/>
    <x v="32"/>
    <d v="2021-10-22T00:00:00"/>
    <x v="3"/>
    <n v="7000129697"/>
    <n v="4500"/>
    <x v="0"/>
    <x v="0"/>
    <n v="4500"/>
    <n v="2.9060000000000001"/>
    <n v="13077"/>
    <x v="2"/>
    <x v="0"/>
    <s v="Wolf M2"/>
    <n v="2080"/>
  </r>
  <r>
    <x v="3"/>
    <x v="0"/>
    <n v="47000071"/>
    <x v="35"/>
    <d v="2021-10-22T00:00:00"/>
    <x v="3"/>
    <n v="7000128337"/>
    <n v="10648"/>
    <x v="1"/>
    <x v="1"/>
    <n v="1597.2"/>
    <n v="0.66559999999999997"/>
    <n v="7087.3087999999998"/>
    <x v="3"/>
    <x v="1"/>
    <s v="Linie 16"/>
    <n v="5016"/>
  </r>
  <r>
    <x v="3"/>
    <x v="0"/>
    <n v="47000260"/>
    <x v="1109"/>
    <d v="2021-10-22T00:00:00"/>
    <x v="3"/>
    <n v="7000128713"/>
    <n v="1440"/>
    <x v="1"/>
    <x v="1"/>
    <n v="360"/>
    <n v="0.72319999999999995"/>
    <n v="1041.4079999999999"/>
    <x v="1"/>
    <x v="0"/>
    <s v="Waldner"/>
    <n v="3110"/>
  </r>
  <r>
    <x v="3"/>
    <x v="0"/>
    <n v="47000261"/>
    <x v="1132"/>
    <d v="2021-10-22T00:00:00"/>
    <x v="3"/>
    <n v="7000128714"/>
    <n v="20450"/>
    <x v="1"/>
    <x v="1"/>
    <n v="5112.5"/>
    <n v="0.76519999999999999"/>
    <n v="15648.34"/>
    <x v="1"/>
    <x v="0"/>
    <s v="Waldner"/>
    <n v="3110"/>
  </r>
  <r>
    <x v="3"/>
    <x v="0"/>
    <n v="47000339"/>
    <x v="1149"/>
    <d v="2021-10-22T00:00:00"/>
    <x v="3"/>
    <n v="7000128715"/>
    <n v="2590"/>
    <x v="1"/>
    <x v="1"/>
    <n v="647.5"/>
    <n v="0.75080000000000002"/>
    <n v="1944.5719999999999"/>
    <x v="1"/>
    <x v="0"/>
    <s v="Waldner"/>
    <n v="3110"/>
  </r>
  <r>
    <x v="3"/>
    <x v="0"/>
    <n v="47000340"/>
    <x v="1150"/>
    <d v="2021-10-22T00:00:00"/>
    <x v="3"/>
    <n v="7000128716"/>
    <n v="2367"/>
    <x v="1"/>
    <x v="1"/>
    <n v="591.75"/>
    <n v="0.77690000000000003"/>
    <n v="1838.9223"/>
    <x v="1"/>
    <x v="0"/>
    <s v="Waldner"/>
    <n v="3110"/>
  </r>
  <r>
    <x v="3"/>
    <x v="0"/>
    <n v="47000626"/>
    <x v="617"/>
    <d v="2021-10-22T00:00:00"/>
    <x v="3"/>
    <n v="7000128717"/>
    <n v="11976"/>
    <x v="1"/>
    <x v="1"/>
    <n v="2994"/>
    <n v="0.7863"/>
    <n v="9416.7288000000008"/>
    <x v="1"/>
    <x v="0"/>
    <s v="Waldner"/>
    <n v="3110"/>
  </r>
  <r>
    <x v="3"/>
    <x v="0"/>
    <n v="47000652"/>
    <x v="38"/>
    <d v="2021-10-22T00:00:00"/>
    <x v="3"/>
    <n v="7000129425"/>
    <n v="0"/>
    <x v="1"/>
    <x v="1"/>
    <n v="0"/>
    <n v="0.64229999999999998"/>
    <n v="0"/>
    <x v="3"/>
    <x v="1"/>
    <s v="Linie 11"/>
    <n v="5011"/>
  </r>
  <r>
    <x v="3"/>
    <x v="0"/>
    <n v="47000849"/>
    <x v="39"/>
    <d v="2021-10-22T00:00:00"/>
    <x v="3"/>
    <n v="7000128243"/>
    <n v="1728"/>
    <x v="1"/>
    <x v="1"/>
    <n v="3732.48"/>
    <n v="9.3513000000000002"/>
    <n v="16159.046399999999"/>
    <x v="4"/>
    <x v="1"/>
    <s v="Linie 3"/>
    <n v="5003"/>
  </r>
  <r>
    <x v="3"/>
    <x v="0"/>
    <n v="47000946"/>
    <x v="40"/>
    <d v="2021-10-22T00:00:00"/>
    <x v="3"/>
    <n v="7000128338"/>
    <n v="12179"/>
    <x v="1"/>
    <x v="1"/>
    <n v="1948.64"/>
    <n v="0.71789999999999998"/>
    <n v="8743.3040999999994"/>
    <x v="3"/>
    <x v="1"/>
    <s v="Linie 16"/>
    <n v="5016"/>
  </r>
  <r>
    <x v="3"/>
    <x v="0"/>
    <n v="47000995"/>
    <x v="476"/>
    <d v="2021-10-22T00:00:00"/>
    <x v="3"/>
    <n v="7000125912"/>
    <n v="4459"/>
    <x v="1"/>
    <x v="1"/>
    <n v="668.85"/>
    <n v="0.70760000000000001"/>
    <n v="3155.1884"/>
    <x v="4"/>
    <x v="1"/>
    <s v="Linie 34"/>
    <n v="5034"/>
  </r>
  <r>
    <x v="3"/>
    <x v="0"/>
    <n v="47001007"/>
    <x v="814"/>
    <d v="2021-10-22T00:00:00"/>
    <x v="3"/>
    <n v="7000128976"/>
    <n v="686"/>
    <x v="1"/>
    <x v="1"/>
    <n v="102.9"/>
    <n v="0.70760000000000001"/>
    <n v="485.41359999999997"/>
    <x v="4"/>
    <x v="1"/>
    <s v="Linie 34"/>
    <n v="5034"/>
  </r>
  <r>
    <x v="3"/>
    <x v="0"/>
    <n v="47001018"/>
    <x v="850"/>
    <d v="2021-10-22T00:00:00"/>
    <x v="3"/>
    <n v="7000127596"/>
    <n v="7682"/>
    <x v="1"/>
    <x v="1"/>
    <n v="1152.3"/>
    <n v="0.65690000000000004"/>
    <n v="5046.3058000000001"/>
    <x v="3"/>
    <x v="1"/>
    <s v="Linie 11"/>
    <n v="5011"/>
  </r>
  <r>
    <x v="3"/>
    <x v="0"/>
    <n v="47001019"/>
    <x v="894"/>
    <d v="2021-10-22T00:00:00"/>
    <x v="3"/>
    <n v="7000127597"/>
    <n v="5618"/>
    <x v="1"/>
    <x v="1"/>
    <n v="842.7"/>
    <n v="0.66159999999999997"/>
    <n v="3716.8688000000002"/>
    <x v="3"/>
    <x v="1"/>
    <s v="Linie 11"/>
    <n v="5011"/>
  </r>
  <r>
    <x v="3"/>
    <x v="0"/>
    <n v="47001037"/>
    <x v="547"/>
    <d v="2021-10-22T00:00:00"/>
    <x v="3"/>
    <n v="7000127235"/>
    <n v="5420"/>
    <x v="1"/>
    <x v="1"/>
    <n v="1355"/>
    <n v="1.0668"/>
    <n v="5782.0559999999996"/>
    <x v="3"/>
    <x v="1"/>
    <s v="Linie 16"/>
    <n v="5016"/>
  </r>
  <r>
    <x v="3"/>
    <x v="0"/>
    <n v="48000117"/>
    <x v="195"/>
    <d v="2021-10-22T00:00:00"/>
    <x v="3"/>
    <n v="7000127345"/>
    <n v="5760"/>
    <x v="1"/>
    <x v="1"/>
    <n v="1152"/>
    <n v="1.0744"/>
    <n v="6188.5439999999999"/>
    <x v="4"/>
    <x v="1"/>
    <s v="Linie 15"/>
    <n v="5015"/>
  </r>
  <r>
    <x v="3"/>
    <x v="0"/>
    <n v="48000193"/>
    <x v="551"/>
    <d v="2021-10-22T00:00:00"/>
    <x v="3"/>
    <n v="7000127910"/>
    <n v="3024"/>
    <x v="1"/>
    <x v="1"/>
    <n v="604.79999999999995"/>
    <n v="1.0711999999999999"/>
    <n v="3239.3087999999998"/>
    <x v="3"/>
    <x v="1"/>
    <s v="Linie 1"/>
    <n v="5001"/>
  </r>
  <r>
    <x v="3"/>
    <x v="0"/>
    <n v="48000194"/>
    <x v="552"/>
    <d v="2021-10-22T00:00:00"/>
    <x v="3"/>
    <n v="7000127911"/>
    <n v="4446"/>
    <x v="1"/>
    <x v="1"/>
    <n v="889.2"/>
    <n v="1.0491999999999999"/>
    <n v="4664.7431999999999"/>
    <x v="3"/>
    <x v="1"/>
    <s v="Linie 1"/>
    <n v="5001"/>
  </r>
  <r>
    <x v="3"/>
    <x v="0"/>
    <n v="48000196"/>
    <x v="553"/>
    <d v="2021-10-22T00:00:00"/>
    <x v="3"/>
    <n v="7000127912"/>
    <n v="6907"/>
    <x v="1"/>
    <x v="1"/>
    <n v="1381.4"/>
    <n v="1.0729"/>
    <n v="7410.5203000000001"/>
    <x v="3"/>
    <x v="1"/>
    <s v="Linie 1"/>
    <n v="5001"/>
  </r>
  <r>
    <x v="3"/>
    <x v="0"/>
    <n v="49500048"/>
    <x v="744"/>
    <d v="2021-10-22T00:00:00"/>
    <x v="3"/>
    <n v="7000129834"/>
    <n v="191"/>
    <x v="0"/>
    <x v="0"/>
    <n v="191"/>
    <n v="1.764"/>
    <n v="336.92399999999998"/>
    <x v="0"/>
    <x v="0"/>
    <s v="Vacumierung"/>
    <n v="5902"/>
  </r>
  <r>
    <x v="3"/>
    <x v="0"/>
    <n v="49500057"/>
    <x v="484"/>
    <d v="2021-10-22T00:00:00"/>
    <x v="3"/>
    <n v="7000129863"/>
    <n v="684"/>
    <x v="0"/>
    <x v="0"/>
    <n v="684"/>
    <n v="2.0139999999999998"/>
    <n v="1377.576"/>
    <x v="0"/>
    <x v="0"/>
    <s v="Vacumierung"/>
    <n v="5902"/>
  </r>
  <r>
    <x v="3"/>
    <x v="0"/>
    <n v="49500063"/>
    <x v="346"/>
    <d v="2021-10-22T00:00:00"/>
    <x v="3"/>
    <n v="7000129835"/>
    <n v="160"/>
    <x v="0"/>
    <x v="0"/>
    <n v="160"/>
    <n v="2.214"/>
    <n v="354.24"/>
    <x v="0"/>
    <x v="0"/>
    <s v="Vacumierung"/>
    <n v="5902"/>
  </r>
  <r>
    <x v="3"/>
    <x v="0"/>
    <n v="49500125"/>
    <x v="348"/>
    <d v="2021-10-22T00:00:00"/>
    <x v="3"/>
    <n v="7000129836"/>
    <n v="83"/>
    <x v="0"/>
    <x v="0"/>
    <n v="83"/>
    <n v="0.51400000000000001"/>
    <n v="42.661999999999999"/>
    <x v="0"/>
    <x v="0"/>
    <s v="Vacumierung"/>
    <n v="5902"/>
  </r>
  <r>
    <x v="3"/>
    <x v="0"/>
    <n v="49500126"/>
    <x v="52"/>
    <d v="2021-10-22T00:00:00"/>
    <x v="3"/>
    <n v="7000129837"/>
    <n v="264"/>
    <x v="0"/>
    <x v="0"/>
    <n v="264"/>
    <n v="0.51400000000000001"/>
    <n v="135.696"/>
    <x v="0"/>
    <x v="0"/>
    <s v="Vacumierung"/>
    <n v="5902"/>
  </r>
  <r>
    <x v="3"/>
    <x v="0"/>
    <n v="49500132"/>
    <x v="350"/>
    <d v="2021-10-22T00:00:00"/>
    <x v="3"/>
    <n v="7000129838"/>
    <n v="171"/>
    <x v="0"/>
    <x v="0"/>
    <n v="171"/>
    <n v="2.0139999999999998"/>
    <n v="344.39400000000001"/>
    <x v="0"/>
    <x v="0"/>
    <s v="Vacumierung"/>
    <n v="5902"/>
  </r>
  <r>
    <x v="3"/>
    <x v="0"/>
    <n v="49500151"/>
    <x v="1092"/>
    <d v="2021-10-22T00:00:00"/>
    <x v="3"/>
    <n v="7000129839"/>
    <n v="376"/>
    <x v="0"/>
    <x v="0"/>
    <n v="376"/>
    <n v="0.51400000000000001"/>
    <n v="193.26400000000001"/>
    <x v="0"/>
    <x v="0"/>
    <s v="Vacumierung"/>
    <n v="5902"/>
  </r>
  <r>
    <x v="3"/>
    <x v="0"/>
    <n v="49500178"/>
    <x v="53"/>
    <d v="2021-10-22T00:00:00"/>
    <x v="3"/>
    <n v="7000128614"/>
    <n v="0"/>
    <x v="1"/>
    <x v="1"/>
    <n v="0"/>
    <n v="0.36659999999999998"/>
    <n v="0"/>
    <x v="3"/>
    <x v="1"/>
    <s v="Linie 9"/>
    <n v="5009"/>
  </r>
  <r>
    <x v="3"/>
    <x v="0"/>
    <n v="49500179"/>
    <x v="54"/>
    <d v="2021-10-22T00:00:00"/>
    <x v="3"/>
    <n v="7000128616"/>
    <n v="698"/>
    <x v="1"/>
    <x v="1"/>
    <n v="139.6"/>
    <n v="0.36649999999999999"/>
    <n v="255.81700000000001"/>
    <x v="3"/>
    <x v="1"/>
    <s v="Linie 9"/>
    <n v="5009"/>
  </r>
  <r>
    <x v="3"/>
    <x v="0"/>
    <n v="49500181"/>
    <x v="55"/>
    <d v="2021-10-22T00:00:00"/>
    <x v="3"/>
    <n v="7000128618"/>
    <n v="0"/>
    <x v="1"/>
    <x v="1"/>
    <n v="0"/>
    <n v="0.36659999999999998"/>
    <n v="0"/>
    <x v="3"/>
    <x v="1"/>
    <s v="Linie 9"/>
    <n v="5009"/>
  </r>
  <r>
    <x v="3"/>
    <x v="0"/>
    <n v="49500182"/>
    <x v="56"/>
    <d v="2021-10-22T00:00:00"/>
    <x v="3"/>
    <n v="7000128620"/>
    <n v="0"/>
    <x v="1"/>
    <x v="1"/>
    <n v="0"/>
    <n v="0.36649999999999999"/>
    <n v="0"/>
    <x v="3"/>
    <x v="1"/>
    <s v="Linie 9"/>
    <n v="5009"/>
  </r>
  <r>
    <x v="3"/>
    <x v="0"/>
    <n v="49500182"/>
    <x v="56"/>
    <d v="2021-10-22T00:00:00"/>
    <x v="3"/>
    <n v="7000129888"/>
    <n v="0"/>
    <x v="1"/>
    <x v="1"/>
    <n v="0"/>
    <n v="0.36649999999999999"/>
    <n v="0"/>
    <x v="3"/>
    <x v="1"/>
    <s v="Linie 9"/>
    <n v="5009"/>
  </r>
  <r>
    <x v="3"/>
    <x v="0"/>
    <n v="49500183"/>
    <x v="57"/>
    <d v="2021-10-22T00:00:00"/>
    <x v="3"/>
    <n v="7000128622"/>
    <n v="0"/>
    <x v="1"/>
    <x v="1"/>
    <n v="0"/>
    <n v="0.36659999999999998"/>
    <n v="0"/>
    <x v="3"/>
    <x v="1"/>
    <s v="Linie 9"/>
    <n v="5009"/>
  </r>
  <r>
    <x v="3"/>
    <x v="0"/>
    <n v="49500184"/>
    <x v="58"/>
    <d v="2021-10-22T00:00:00"/>
    <x v="3"/>
    <n v="7000128628"/>
    <n v="0"/>
    <x v="1"/>
    <x v="1"/>
    <n v="0"/>
    <n v="0.42659999999999998"/>
    <n v="0"/>
    <x v="3"/>
    <x v="1"/>
    <s v="Linie 9"/>
    <n v="5009"/>
  </r>
  <r>
    <x v="3"/>
    <x v="0"/>
    <n v="49500187"/>
    <x v="59"/>
    <d v="2021-10-22T00:00:00"/>
    <x v="3"/>
    <n v="7000128624"/>
    <n v="0"/>
    <x v="1"/>
    <x v="1"/>
    <n v="0"/>
    <n v="0.42659999999999998"/>
    <n v="0"/>
    <x v="3"/>
    <x v="1"/>
    <s v="Linie 9"/>
    <n v="5009"/>
  </r>
  <r>
    <x v="3"/>
    <x v="0"/>
    <n v="49500189"/>
    <x v="60"/>
    <d v="2021-10-22T00:00:00"/>
    <x v="3"/>
    <n v="7000128626"/>
    <n v="960"/>
    <x v="1"/>
    <x v="1"/>
    <n v="307.2"/>
    <n v="0.42659999999999998"/>
    <n v="409.536"/>
    <x v="3"/>
    <x v="1"/>
    <s v="Linie 9"/>
    <n v="5009"/>
  </r>
  <r>
    <x v="3"/>
    <x v="0"/>
    <n v="49500205"/>
    <x v="352"/>
    <d v="2021-10-22T00:00:00"/>
    <x v="3"/>
    <n v="7000129962"/>
    <n v="324"/>
    <x v="0"/>
    <x v="0"/>
    <n v="324"/>
    <n v="0.51400000000000001"/>
    <n v="166.536"/>
    <x v="0"/>
    <x v="0"/>
    <s v="Vacumierung"/>
    <n v="5902"/>
  </r>
  <r>
    <x v="3"/>
    <x v="0"/>
    <n v="50000223"/>
    <x v="68"/>
    <d v="2021-10-22T00:00:00"/>
    <x v="3"/>
    <n v="7000128637"/>
    <n v="0"/>
    <x v="2"/>
    <x v="2"/>
    <n v="0"/>
    <n v="9.4812999999999992"/>
    <n v="0"/>
    <x v="7"/>
    <x v="4"/>
    <s v="Subunternehmer"/>
    <n v="9999"/>
  </r>
  <r>
    <x v="3"/>
    <x v="0"/>
    <n v="50000247"/>
    <x v="823"/>
    <d v="2021-10-22T00:00:00"/>
    <x v="3"/>
    <n v="7000128644"/>
    <n v="0"/>
    <x v="2"/>
    <x v="2"/>
    <n v="0"/>
    <n v="8.4957999999999991"/>
    <n v="0"/>
    <x v="7"/>
    <x v="4"/>
    <s v="Subunternehmer"/>
    <n v="9999"/>
  </r>
  <r>
    <x v="3"/>
    <x v="0"/>
    <n v="57000089"/>
    <x v="786"/>
    <d v="2021-10-22T00:00:00"/>
    <x v="3"/>
    <n v="7000128346"/>
    <n v="0"/>
    <x v="2"/>
    <x v="2"/>
    <n v="0"/>
    <n v="16.002199999999998"/>
    <n v="0"/>
    <x v="6"/>
    <x v="3"/>
    <s v="EVP L3 Torten / Blöcke"/>
    <n v="6120"/>
  </r>
  <r>
    <x v="3"/>
    <x v="0"/>
    <n v="57000213"/>
    <x v="74"/>
    <d v="2021-10-22T00:00:00"/>
    <x v="3"/>
    <n v="7000128288"/>
    <n v="735"/>
    <x v="2"/>
    <x v="2"/>
    <n v="735"/>
    <n v="5.3433000000000002"/>
    <n v="3927.3254999999999"/>
    <x v="4"/>
    <x v="1"/>
    <s v="Linie 4"/>
    <n v="5004"/>
  </r>
  <r>
    <x v="3"/>
    <x v="0"/>
    <n v="57000213"/>
    <x v="74"/>
    <d v="2021-10-22T00:00:00"/>
    <x v="3"/>
    <n v="7000128447"/>
    <n v="90"/>
    <x v="2"/>
    <x v="2"/>
    <n v="90"/>
    <n v="5.3433000000000002"/>
    <n v="480.89699999999999"/>
    <x v="4"/>
    <x v="1"/>
    <s v="Linie 4"/>
    <n v="5004"/>
  </r>
  <r>
    <x v="3"/>
    <x v="0"/>
    <n v="57000333"/>
    <x v="80"/>
    <d v="2021-10-22T00:00:00"/>
    <x v="3"/>
    <n v="7000128339"/>
    <n v="660"/>
    <x v="2"/>
    <x v="2"/>
    <n v="1188"/>
    <n v="8.9776000000000007"/>
    <n v="5925.2160000000003"/>
    <x v="6"/>
    <x v="3"/>
    <s v="EVP L2 kleines Band"/>
    <n v="6110"/>
  </r>
  <r>
    <x v="3"/>
    <x v="0"/>
    <n v="57000600"/>
    <x v="215"/>
    <d v="2021-10-22T00:00:00"/>
    <x v="3"/>
    <n v="7000129767"/>
    <n v="544"/>
    <x v="2"/>
    <x v="0"/>
    <n v="652.79999999999995"/>
    <n v="5.2927999999999997"/>
    <n v="3455.1398399999998"/>
    <x v="8"/>
    <x v="5"/>
    <s v="Linie 22"/>
    <n v="5022"/>
  </r>
  <r>
    <x v="3"/>
    <x v="0"/>
    <n v="57000607"/>
    <x v="220"/>
    <d v="2021-10-22T00:00:00"/>
    <x v="3"/>
    <n v="7000129768"/>
    <n v="204"/>
    <x v="2"/>
    <x v="0"/>
    <n v="244.8"/>
    <n v="5.2908999999999997"/>
    <n v="1295.2123200000001"/>
    <x v="8"/>
    <x v="5"/>
    <s v="Linie 22"/>
    <n v="5022"/>
  </r>
  <r>
    <x v="3"/>
    <x v="0"/>
    <n v="57000609"/>
    <x v="369"/>
    <d v="2021-10-22T00:00:00"/>
    <x v="3"/>
    <n v="7000129769"/>
    <n v="306"/>
    <x v="2"/>
    <x v="0"/>
    <n v="367.2"/>
    <n v="5.2755000000000001"/>
    <n v="1937.1636000000001"/>
    <x v="8"/>
    <x v="5"/>
    <s v="Linie 22"/>
    <n v="5022"/>
  </r>
  <r>
    <x v="3"/>
    <x v="0"/>
    <n v="57000623"/>
    <x v="83"/>
    <d v="2021-10-22T00:00:00"/>
    <x v="3"/>
    <n v="7000129770"/>
    <n v="6800"/>
    <x v="2"/>
    <x v="0"/>
    <n v="8160"/>
    <n v="5.2507000000000001"/>
    <n v="42845.712"/>
    <x v="8"/>
    <x v="5"/>
    <s v="Linie 22"/>
    <n v="5022"/>
  </r>
  <r>
    <x v="3"/>
    <x v="0"/>
    <n v="57000637"/>
    <x v="85"/>
    <d v="2021-10-22T00:00:00"/>
    <x v="3"/>
    <n v="7000128340"/>
    <n v="323"/>
    <x v="2"/>
    <x v="2"/>
    <n v="348.84"/>
    <n v="4.649"/>
    <n v="1501.627"/>
    <x v="3"/>
    <x v="1"/>
    <s v="Linie 16"/>
    <n v="5016"/>
  </r>
  <r>
    <x v="3"/>
    <x v="0"/>
    <n v="57000643"/>
    <x v="1151"/>
    <d v="2021-10-22T00:00:00"/>
    <x v="3"/>
    <n v="7000129926"/>
    <n v="50"/>
    <x v="2"/>
    <x v="2"/>
    <n v="750"/>
    <n v="44.815899999999999"/>
    <n v="2240.7950000000001"/>
    <x v="0"/>
    <x v="0"/>
    <s v="Rohware aus-/umpacken, vorbereiten"/>
    <n v="1300"/>
  </r>
  <r>
    <x v="3"/>
    <x v="0"/>
    <n v="57000709"/>
    <x v="903"/>
    <d v="2021-10-22T00:00:00"/>
    <x v="3"/>
    <n v="7000129384"/>
    <n v="274"/>
    <x v="2"/>
    <x v="2"/>
    <n v="350.72"/>
    <n v="5.8090999999999999"/>
    <n v="1591.6934000000001"/>
    <x v="3"/>
    <x v="1"/>
    <s v="Linie 16"/>
    <n v="5016"/>
  </r>
  <r>
    <x v="3"/>
    <x v="0"/>
    <n v="57000717"/>
    <x v="505"/>
    <d v="2021-10-22T00:00:00"/>
    <x v="3"/>
    <n v="7000129651"/>
    <n v="1470"/>
    <x v="2"/>
    <x v="2"/>
    <n v="1764"/>
    <n v="5.9965999999999999"/>
    <n v="8815.0020000000004"/>
    <x v="7"/>
    <x v="4"/>
    <s v="Subunternehmer"/>
    <n v="9999"/>
  </r>
  <r>
    <x v="3"/>
    <x v="0"/>
    <n v="57000758"/>
    <x v="1114"/>
    <d v="2021-10-22T00:00:00"/>
    <x v="3"/>
    <n v="7000129472"/>
    <n v="0"/>
    <x v="2"/>
    <x v="2"/>
    <n v="0"/>
    <n v="0"/>
    <n v="0"/>
    <x v="4"/>
    <x v="1"/>
    <s v="Linie 5"/>
    <n v="5005"/>
  </r>
  <r>
    <x v="3"/>
    <x v="0"/>
    <n v="58000035"/>
    <x v="1040"/>
    <d v="2021-10-22T00:00:00"/>
    <x v="3"/>
    <n v="7000127730"/>
    <n v="225"/>
    <x v="2"/>
    <x v="2"/>
    <n v="495"/>
    <n v="9.7538"/>
    <n v="2194.605"/>
    <x v="4"/>
    <x v="1"/>
    <s v="Linie 35"/>
    <n v="5035"/>
  </r>
  <r>
    <x v="3"/>
    <x v="0"/>
    <n v="58000036"/>
    <x v="1041"/>
    <d v="2021-10-22T00:00:00"/>
    <x v="3"/>
    <n v="7000127731"/>
    <n v="246"/>
    <x v="2"/>
    <x v="2"/>
    <n v="541.20000000000005"/>
    <n v="9.6251999999999995"/>
    <n v="2367.7991999999999"/>
    <x v="4"/>
    <x v="1"/>
    <s v="Linie 35"/>
    <n v="5035"/>
  </r>
  <r>
    <x v="3"/>
    <x v="0"/>
    <n v="58000137"/>
    <x v="569"/>
    <d v="2021-10-22T00:00:00"/>
    <x v="3"/>
    <n v="7000128640"/>
    <n v="0"/>
    <x v="2"/>
    <x v="2"/>
    <n v="0"/>
    <n v="14.9983"/>
    <n v="0"/>
    <x v="7"/>
    <x v="4"/>
    <s v="Subunternehmer"/>
    <n v="9999"/>
  </r>
  <r>
    <x v="3"/>
    <x v="0"/>
    <n v="58000138"/>
    <x v="94"/>
    <d v="2021-10-22T00:00:00"/>
    <x v="3"/>
    <n v="7000128641"/>
    <n v="0"/>
    <x v="2"/>
    <x v="2"/>
    <n v="0"/>
    <n v="17.056999999999999"/>
    <n v="0"/>
    <x v="7"/>
    <x v="4"/>
    <s v="Subunternehmer"/>
    <n v="9999"/>
  </r>
  <r>
    <x v="3"/>
    <x v="0"/>
    <n v="58000155"/>
    <x v="701"/>
    <d v="2021-10-22T00:00:00"/>
    <x v="3"/>
    <n v="7000128642"/>
    <n v="1344"/>
    <x v="2"/>
    <x v="2"/>
    <n v="4838.3999999999996"/>
    <n v="16.623200000000001"/>
    <n v="22341.5808"/>
    <x v="7"/>
    <x v="4"/>
    <s v="Subunternehmer"/>
    <n v="9999"/>
  </r>
  <r>
    <x v="3"/>
    <x v="0"/>
    <n v="58000237"/>
    <x v="641"/>
    <d v="2021-10-22T00:00:00"/>
    <x v="3"/>
    <n v="7000127929"/>
    <n v="4089"/>
    <x v="2"/>
    <x v="2"/>
    <n v="39254.400000000001"/>
    <n v="33.716999999999999"/>
    <n v="137868.81299999999"/>
    <x v="5"/>
    <x v="2"/>
    <s v="Linie 31"/>
    <n v="5031"/>
  </r>
  <r>
    <x v="3"/>
    <x v="0"/>
    <n v="58000237"/>
    <x v="641"/>
    <d v="2021-10-22T00:00:00"/>
    <x v="3"/>
    <n v="7000128885"/>
    <n v="1168"/>
    <x v="2"/>
    <x v="2"/>
    <n v="11212.8"/>
    <n v="33.716999999999999"/>
    <n v="39381.455999999998"/>
    <x v="5"/>
    <x v="2"/>
    <s v="Linie 30"/>
    <n v="5030"/>
  </r>
  <r>
    <x v="3"/>
    <x v="0"/>
    <n v="58000540"/>
    <x v="388"/>
    <d v="2021-10-22T00:00:00"/>
    <x v="3"/>
    <n v="7000127791"/>
    <n v="1025"/>
    <x v="2"/>
    <x v="2"/>
    <n v="2255"/>
    <n v="9.2394999999999996"/>
    <n v="9470.4874999999993"/>
    <x v="4"/>
    <x v="1"/>
    <s v="Linie 2"/>
    <n v="5002"/>
  </r>
  <r>
    <x v="3"/>
    <x v="0"/>
    <n v="58000554"/>
    <x v="389"/>
    <d v="2021-10-22T00:00:00"/>
    <x v="3"/>
    <n v="7000125087"/>
    <n v="2022"/>
    <x v="2"/>
    <x v="2"/>
    <n v="19411.2"/>
    <n v="34.187100000000001"/>
    <n v="69126.316200000001"/>
    <x v="5"/>
    <x v="2"/>
    <s v="Linie 30"/>
    <n v="5030"/>
  </r>
  <r>
    <x v="3"/>
    <x v="0"/>
    <n v="58000555"/>
    <x v="858"/>
    <d v="2021-10-22T00:00:00"/>
    <x v="3"/>
    <n v="7000129474"/>
    <n v="0"/>
    <x v="2"/>
    <x v="2"/>
    <n v="0"/>
    <n v="33.995899999999999"/>
    <n v="0"/>
    <x v="5"/>
    <x v="2"/>
    <s v="Linie 30"/>
    <n v="5030"/>
  </r>
  <r>
    <x v="3"/>
    <x v="0"/>
    <n v="58000610"/>
    <x v="704"/>
    <d v="2021-10-22T00:00:00"/>
    <x v="3"/>
    <n v="7000129596"/>
    <n v="0"/>
    <x v="2"/>
    <x v="2"/>
    <n v="0"/>
    <n v="16.462900000000001"/>
    <n v="0"/>
    <x v="7"/>
    <x v="4"/>
    <s v="Subunternehmer"/>
    <n v="9999"/>
  </r>
  <r>
    <x v="3"/>
    <x v="0"/>
    <n v="58000711"/>
    <x v="99"/>
    <d v="2021-10-22T00:00:00"/>
    <x v="3"/>
    <n v="7000129875"/>
    <n v="0"/>
    <x v="2"/>
    <x v="0"/>
    <n v="0"/>
    <n v="9.9582999999999995"/>
    <n v="0"/>
    <x v="8"/>
    <x v="5"/>
    <s v="Linie 29"/>
    <n v="5029"/>
  </r>
  <r>
    <x v="3"/>
    <x v="0"/>
    <n v="58000735"/>
    <x v="829"/>
    <d v="2021-10-22T00:00:00"/>
    <x v="3"/>
    <n v="7000129783"/>
    <n v="136"/>
    <x v="2"/>
    <x v="0"/>
    <n v="134.63999999999999"/>
    <n v="7.7487000000000004"/>
    <n v="1043.2849679999999"/>
    <x v="8"/>
    <x v="5"/>
    <s v="Linie 23"/>
    <n v="5023"/>
  </r>
  <r>
    <x v="3"/>
    <x v="0"/>
    <n v="58000738"/>
    <x v="101"/>
    <d v="2021-10-22T00:00:00"/>
    <x v="3"/>
    <n v="7000129876"/>
    <n v="0"/>
    <x v="2"/>
    <x v="0"/>
    <n v="0"/>
    <n v="9.9603999999999999"/>
    <n v="0"/>
    <x v="8"/>
    <x v="5"/>
    <s v="Linie 29"/>
    <n v="5029"/>
  </r>
  <r>
    <x v="3"/>
    <x v="0"/>
    <n v="58000811"/>
    <x v="514"/>
    <d v="2021-10-22T00:00:00"/>
    <x v="3"/>
    <n v="7000128750"/>
    <n v="0"/>
    <x v="2"/>
    <x v="2"/>
    <n v="0"/>
    <n v="16.8218"/>
    <n v="0"/>
    <x v="7"/>
    <x v="4"/>
    <s v="Subunternehmer"/>
    <n v="9999"/>
  </r>
  <r>
    <x v="3"/>
    <x v="0"/>
    <n v="58000835"/>
    <x v="103"/>
    <d v="2021-10-22T00:00:00"/>
    <x v="3"/>
    <n v="7000129727"/>
    <n v="2208"/>
    <x v="2"/>
    <x v="0"/>
    <n v="2185.92"/>
    <n v="7.7157999999999998"/>
    <n v="16866.121535999999"/>
    <x v="8"/>
    <x v="5"/>
    <s v="Linie 23"/>
    <n v="5023"/>
  </r>
  <r>
    <x v="3"/>
    <x v="0"/>
    <n v="58000841"/>
    <x v="104"/>
    <d v="2021-10-22T00:00:00"/>
    <x v="3"/>
    <n v="7000129846"/>
    <n v="765"/>
    <x v="2"/>
    <x v="0"/>
    <n v="826.2"/>
    <n v="9.9016000000000002"/>
    <n v="8180.7019200000004"/>
    <x v="8"/>
    <x v="5"/>
    <s v="Linie 29"/>
    <n v="5029"/>
  </r>
  <r>
    <x v="3"/>
    <x v="0"/>
    <n v="58000841"/>
    <x v="104"/>
    <d v="2021-10-22T00:00:00"/>
    <x v="3"/>
    <n v="7000129877"/>
    <n v="0"/>
    <x v="2"/>
    <x v="0"/>
    <n v="0"/>
    <n v="9.9016000000000002"/>
    <n v="0"/>
    <x v="8"/>
    <x v="5"/>
    <s v="Linie 29"/>
    <n v="5029"/>
  </r>
  <r>
    <x v="3"/>
    <x v="0"/>
    <n v="58000847"/>
    <x v="597"/>
    <d v="2021-10-22T00:00:00"/>
    <x v="3"/>
    <n v="7000129615"/>
    <n v="680"/>
    <x v="2"/>
    <x v="0"/>
    <n v="673.2"/>
    <n v="8.0831999999999997"/>
    <n v="5441.61024"/>
    <x v="8"/>
    <x v="5"/>
    <s v="Linie 20"/>
    <n v="5020"/>
  </r>
  <r>
    <x v="3"/>
    <x v="0"/>
    <n v="58000849"/>
    <x v="517"/>
    <d v="2021-10-22T00:00:00"/>
    <x v="3"/>
    <n v="7000129605"/>
    <n v="1019"/>
    <x v="2"/>
    <x v="0"/>
    <n v="1019"/>
    <n v="11.0169"/>
    <n v="11226.221100000001"/>
    <x v="8"/>
    <x v="5"/>
    <s v="Linie 20"/>
    <n v="5020"/>
  </r>
  <r>
    <x v="3"/>
    <x v="0"/>
    <n v="58000861"/>
    <x v="410"/>
    <d v="2021-10-22T00:00:00"/>
    <x v="3"/>
    <n v="7000129758"/>
    <n v="340"/>
    <x v="2"/>
    <x v="0"/>
    <n v="336.6"/>
    <n v="7.7413999999999996"/>
    <n v="2605.75524"/>
    <x v="8"/>
    <x v="5"/>
    <s v="Linie 23"/>
    <n v="5023"/>
  </r>
  <r>
    <x v="3"/>
    <x v="0"/>
    <n v="58000866"/>
    <x v="262"/>
    <d v="2021-10-22T00:00:00"/>
    <x v="3"/>
    <n v="7000129612"/>
    <n v="272"/>
    <x v="2"/>
    <x v="0"/>
    <n v="272"/>
    <n v="11.060499999999999"/>
    <n v="3008.4560000000001"/>
    <x v="8"/>
    <x v="5"/>
    <s v="Linie 20"/>
    <n v="5020"/>
  </r>
  <r>
    <x v="3"/>
    <x v="0"/>
    <n v="58000873"/>
    <x v="518"/>
    <d v="2021-10-22T00:00:00"/>
    <x v="3"/>
    <n v="7000127780"/>
    <n v="404"/>
    <x v="2"/>
    <x v="2"/>
    <n v="808"/>
    <n v="13.468500000000001"/>
    <n v="5441.2740000000003"/>
    <x v="4"/>
    <x v="1"/>
    <s v="Linie 33"/>
    <n v="5033"/>
  </r>
  <r>
    <x v="3"/>
    <x v="0"/>
    <n v="58000887"/>
    <x v="411"/>
    <d v="2021-10-22T00:00:00"/>
    <x v="3"/>
    <n v="7000129613"/>
    <n v="136"/>
    <x v="2"/>
    <x v="0"/>
    <n v="136"/>
    <n v="11.056900000000001"/>
    <n v="1503.7384"/>
    <x v="8"/>
    <x v="5"/>
    <s v="Linie 20"/>
    <n v="5020"/>
  </r>
  <r>
    <x v="3"/>
    <x v="0"/>
    <n v="58000895"/>
    <x v="412"/>
    <d v="2021-10-22T00:00:00"/>
    <x v="3"/>
    <n v="7000129614"/>
    <n v="884"/>
    <x v="2"/>
    <x v="0"/>
    <n v="884"/>
    <n v="11.069900000000001"/>
    <n v="9785.7916000000005"/>
    <x v="8"/>
    <x v="5"/>
    <s v="Linie 20"/>
    <n v="5020"/>
  </r>
  <r>
    <x v="3"/>
    <x v="0"/>
    <n v="58000899"/>
    <x v="755"/>
    <d v="2021-10-22T00:00:00"/>
    <x v="3"/>
    <n v="7000129759"/>
    <n v="1223"/>
    <x v="2"/>
    <x v="0"/>
    <n v="1210.77"/>
    <n v="7.7389000000000001"/>
    <n v="9370.0279530000007"/>
    <x v="8"/>
    <x v="5"/>
    <s v="Linie 23"/>
    <n v="5023"/>
  </r>
  <r>
    <x v="3"/>
    <x v="0"/>
    <n v="58000901"/>
    <x v="647"/>
    <d v="2021-10-22T00:00:00"/>
    <x v="3"/>
    <n v="7000128813"/>
    <n v="0"/>
    <x v="2"/>
    <x v="2"/>
    <n v="0"/>
    <n v="27.831900000000001"/>
    <n v="0"/>
    <x v="7"/>
    <x v="4"/>
    <s v="Subunternehmer"/>
    <n v="9999"/>
  </r>
  <r>
    <x v="3"/>
    <x v="0"/>
    <n v="58000921"/>
    <x v="831"/>
    <d v="2021-10-22T00:00:00"/>
    <x v="3"/>
    <n v="7000128738"/>
    <n v="756"/>
    <x v="2"/>
    <x v="2"/>
    <n v="7257.6"/>
    <n v="34.681699999999999"/>
    <n v="26219.3652"/>
    <x v="7"/>
    <x v="4"/>
    <s v="Subunternehmer"/>
    <n v="9999"/>
  </r>
  <r>
    <x v="3"/>
    <x v="0"/>
    <n v="58000927"/>
    <x v="575"/>
    <d v="2021-10-22T00:00:00"/>
    <x v="3"/>
    <n v="7000129762"/>
    <n v="1020"/>
    <x v="2"/>
    <x v="0"/>
    <n v="1009.8"/>
    <n v="7.3616999999999999"/>
    <n v="7433.8446599999997"/>
    <x v="8"/>
    <x v="5"/>
    <s v="Linie 21"/>
    <n v="5021"/>
  </r>
  <r>
    <x v="3"/>
    <x v="0"/>
    <n v="58000967"/>
    <x v="520"/>
    <d v="2021-10-22T00:00:00"/>
    <x v="3"/>
    <n v="7000129902"/>
    <n v="537"/>
    <x v="2"/>
    <x v="2"/>
    <n v="859.2"/>
    <n v="7.0496999999999996"/>
    <n v="3785.6889000000001"/>
    <x v="3"/>
    <x v="1"/>
    <s v="Linie 1"/>
    <n v="5001"/>
  </r>
  <r>
    <x v="3"/>
    <x v="0"/>
    <n v="58000968"/>
    <x v="417"/>
    <d v="2021-10-22T00:00:00"/>
    <x v="3"/>
    <n v="7000125514"/>
    <n v="0"/>
    <x v="2"/>
    <x v="2"/>
    <n v="0"/>
    <n v="7.2061000000000002"/>
    <n v="0"/>
    <x v="3"/>
    <x v="1"/>
    <s v="Linie 1"/>
    <n v="5001"/>
  </r>
  <r>
    <x v="3"/>
    <x v="0"/>
    <n v="58000974"/>
    <x v="650"/>
    <d v="2021-10-22T00:00:00"/>
    <x v="3"/>
    <n v="7000129760"/>
    <n v="272"/>
    <x v="2"/>
    <x v="0"/>
    <n v="269.27999999999997"/>
    <n v="7.7737999999999996"/>
    <n v="2093.3288640000001"/>
    <x v="8"/>
    <x v="5"/>
    <s v="Linie 23"/>
    <n v="5023"/>
  </r>
  <r>
    <x v="3"/>
    <x v="0"/>
    <n v="58001001"/>
    <x v="110"/>
    <d v="2021-10-22T00:00:00"/>
    <x v="3"/>
    <n v="7000129763"/>
    <n v="136"/>
    <x v="2"/>
    <x v="0"/>
    <n v="134.63999999999999"/>
    <n v="7.4090999999999996"/>
    <n v="997.56122400000004"/>
    <x v="8"/>
    <x v="5"/>
    <s v="Linie 21"/>
    <n v="5021"/>
  </r>
  <r>
    <x v="3"/>
    <x v="0"/>
    <n v="58001004"/>
    <x v="521"/>
    <d v="2021-10-22T00:00:00"/>
    <x v="3"/>
    <n v="7000129599"/>
    <n v="1020"/>
    <x v="2"/>
    <x v="0"/>
    <n v="979.2"/>
    <n v="8.9006000000000007"/>
    <n v="8715.4675200000001"/>
    <x v="8"/>
    <x v="5"/>
    <s v="Linie 20"/>
    <n v="5020"/>
  </r>
  <r>
    <x v="3"/>
    <x v="0"/>
    <n v="58001009"/>
    <x v="579"/>
    <d v="2021-10-22T00:00:00"/>
    <x v="3"/>
    <n v="7000129619"/>
    <n v="510"/>
    <x v="2"/>
    <x v="0"/>
    <n v="510"/>
    <n v="8.0266999999999999"/>
    <n v="4093.6170000000002"/>
    <x v="8"/>
    <x v="5"/>
    <s v="Linie 22"/>
    <n v="5022"/>
  </r>
  <r>
    <x v="3"/>
    <x v="0"/>
    <n v="58001030"/>
    <x v="651"/>
    <d v="2021-10-22T00:00:00"/>
    <x v="3"/>
    <n v="7000128814"/>
    <n v="1750"/>
    <x v="2"/>
    <x v="2"/>
    <n v="4200"/>
    <n v="14.5463"/>
    <n v="25456.025000000001"/>
    <x v="7"/>
    <x v="4"/>
    <s v="Subunternehmer"/>
    <n v="9999"/>
  </r>
  <r>
    <x v="3"/>
    <x v="0"/>
    <n v="58001058"/>
    <x v="389"/>
    <d v="2021-10-22T00:00:00"/>
    <x v="3"/>
    <n v="7000128893"/>
    <n v="4263"/>
    <x v="2"/>
    <x v="2"/>
    <n v="40924.800000000003"/>
    <n v="34.1492"/>
    <n v="145578.03959999999"/>
    <x v="5"/>
    <x v="2"/>
    <s v="Linie 30"/>
    <n v="5030"/>
  </r>
  <r>
    <x v="3"/>
    <x v="0"/>
    <n v="58001059"/>
    <x v="1135"/>
    <d v="2021-10-22T00:00:00"/>
    <x v="3"/>
    <n v="7000129269"/>
    <n v="1700"/>
    <x v="2"/>
    <x v="0"/>
    <n v="1530"/>
    <n v="10.8475"/>
    <n v="16596.674999999999"/>
    <x v="8"/>
    <x v="5"/>
    <s v="Linie 21"/>
    <n v="5021"/>
  </r>
  <r>
    <x v="3"/>
    <x v="0"/>
    <n v="58001059"/>
    <x v="1135"/>
    <d v="2021-10-22T00:00:00"/>
    <x v="3"/>
    <n v="7000129764"/>
    <n v="3399"/>
    <x v="2"/>
    <x v="0"/>
    <n v="3059.1"/>
    <n v="10.8475"/>
    <n v="33183.587249999997"/>
    <x v="8"/>
    <x v="5"/>
    <s v="Linie 21"/>
    <n v="5021"/>
  </r>
  <r>
    <x v="3"/>
    <x v="0"/>
    <n v="58001079"/>
    <x v="760"/>
    <d v="2021-10-22T00:00:00"/>
    <x v="3"/>
    <n v="7000129879"/>
    <n v="0"/>
    <x v="2"/>
    <x v="0"/>
    <n v="0"/>
    <n v="9.9458000000000002"/>
    <n v="0"/>
    <x v="8"/>
    <x v="5"/>
    <s v="Linie 29"/>
    <n v="5029"/>
  </r>
  <r>
    <x v="3"/>
    <x v="0"/>
    <n v="58001099"/>
    <x v="657"/>
    <d v="2021-10-22T00:00:00"/>
    <x v="3"/>
    <n v="7000129761"/>
    <n v="136"/>
    <x v="2"/>
    <x v="0"/>
    <n v="134.63999999999999"/>
    <n v="7.7374999999999998"/>
    <n v="1041.777"/>
    <x v="8"/>
    <x v="5"/>
    <s v="Linie 23"/>
    <n v="5023"/>
  </r>
  <r>
    <x v="3"/>
    <x v="0"/>
    <n v="58001125"/>
    <x v="1112"/>
    <d v="2021-10-22T00:00:00"/>
    <x v="3"/>
    <n v="7000128739"/>
    <n v="1701"/>
    <x v="2"/>
    <x v="2"/>
    <n v="16329.6"/>
    <n v="34.810200000000002"/>
    <n v="59212.150199999996"/>
    <x v="7"/>
    <x v="4"/>
    <s v="Subunternehmer"/>
    <n v="9999"/>
  </r>
  <r>
    <x v="3"/>
    <x v="0"/>
    <n v="58001131"/>
    <x v="441"/>
    <d v="2021-10-22T00:00:00"/>
    <x v="3"/>
    <n v="7000129771"/>
    <n v="1700"/>
    <x v="2"/>
    <x v="0"/>
    <n v="1632"/>
    <n v="6.6844000000000001"/>
    <n v="10908.9408"/>
    <x v="8"/>
    <x v="5"/>
    <s v="Linie 23"/>
    <n v="5023"/>
  </r>
  <r>
    <x v="3"/>
    <x v="0"/>
    <n v="58001146"/>
    <x v="446"/>
    <d v="2021-10-22T00:00:00"/>
    <x v="3"/>
    <n v="7000129781"/>
    <n v="136"/>
    <x v="2"/>
    <x v="0"/>
    <n v="130.56"/>
    <n v="6.7148000000000003"/>
    <n v="876.68428800000004"/>
    <x v="8"/>
    <x v="5"/>
    <s v="Linie 23"/>
    <n v="5023"/>
  </r>
  <r>
    <x v="3"/>
    <x v="0"/>
    <n v="58001156"/>
    <x v="448"/>
    <d v="2021-10-22T00:00:00"/>
    <x v="3"/>
    <n v="7000129782"/>
    <n v="136"/>
    <x v="2"/>
    <x v="0"/>
    <n v="130.56"/>
    <n v="6.7008999999999999"/>
    <n v="874.86950400000001"/>
    <x v="8"/>
    <x v="5"/>
    <s v="Linie 23"/>
    <n v="5023"/>
  </r>
  <r>
    <x v="3"/>
    <x v="0"/>
    <n v="59500020"/>
    <x v="658"/>
    <d v="2021-10-22T00:00:00"/>
    <x v="3"/>
    <n v="7000129889"/>
    <n v="1264"/>
    <x v="0"/>
    <x v="0"/>
    <n v="1264"/>
    <n v="2.5"/>
    <n v="3160"/>
    <x v="0"/>
    <x v="0"/>
    <s v="Vacumierung"/>
    <n v="5902"/>
  </r>
  <r>
    <x v="3"/>
    <x v="0"/>
    <n v="59500024"/>
    <x v="659"/>
    <d v="2021-10-22T00:00:00"/>
    <x v="3"/>
    <n v="7000129864"/>
    <n v="0"/>
    <x v="0"/>
    <x v="0"/>
    <n v="0"/>
    <n v="2.3342999999999998"/>
    <n v="0"/>
    <x v="0"/>
    <x v="0"/>
    <s v="Vacumierung"/>
    <n v="5902"/>
  </r>
  <r>
    <x v="3"/>
    <x v="0"/>
    <n v="59500028"/>
    <x v="449"/>
    <d v="2021-10-22T00:00:00"/>
    <x v="3"/>
    <n v="7000129963"/>
    <n v="1347"/>
    <x v="0"/>
    <x v="0"/>
    <n v="1347"/>
    <n v="1"/>
    <n v="1347"/>
    <x v="0"/>
    <x v="0"/>
    <s v="Vacumierung"/>
    <n v="5902"/>
  </r>
  <r>
    <x v="3"/>
    <x v="0"/>
    <n v="59500039"/>
    <x v="761"/>
    <d v="2021-10-22T00:00:00"/>
    <x v="3"/>
    <n v="7000129586"/>
    <n v="144"/>
    <x v="2"/>
    <x v="0"/>
    <n v="432"/>
    <n v="2.6497000000000002"/>
    <n v="1144.6704"/>
    <x v="3"/>
    <x v="1"/>
    <s v="Espera"/>
    <n v="5901"/>
  </r>
  <r>
    <x v="3"/>
    <x v="0"/>
    <n v="59500041"/>
    <x v="660"/>
    <d v="2021-10-22T00:00:00"/>
    <x v="3"/>
    <n v="7000129903"/>
    <n v="0"/>
    <x v="0"/>
    <x v="0"/>
    <n v="0"/>
    <n v="2.3342999999999998"/>
    <n v="0"/>
    <x v="0"/>
    <x v="0"/>
    <s v="Vacumierung"/>
    <n v="5902"/>
  </r>
  <r>
    <x v="3"/>
    <x v="0"/>
    <n v="59500042"/>
    <x v="721"/>
    <d v="2021-10-22T00:00:00"/>
    <x v="3"/>
    <n v="7000129965"/>
    <n v="719"/>
    <x v="0"/>
    <x v="0"/>
    <n v="719"/>
    <n v="2.0442"/>
    <n v="1469.7798"/>
    <x v="0"/>
    <x v="0"/>
    <s v="Vacumierung"/>
    <n v="5902"/>
  </r>
  <r>
    <x v="3"/>
    <x v="0"/>
    <n v="59500047"/>
    <x v="722"/>
    <d v="2021-10-22T00:00:00"/>
    <x v="3"/>
    <n v="7000129964"/>
    <n v="1"/>
    <x v="0"/>
    <x v="0"/>
    <n v="1"/>
    <n v="2.0457000000000001"/>
    <n v="2.0457000000000001"/>
    <x v="0"/>
    <x v="0"/>
    <s v="Vacumierung"/>
    <n v="5902"/>
  </r>
  <r>
    <x v="3"/>
    <x v="0"/>
    <n v="59500054"/>
    <x v="661"/>
    <d v="2021-10-22T00:00:00"/>
    <x v="3"/>
    <n v="7000129904"/>
    <n v="643"/>
    <x v="0"/>
    <x v="0"/>
    <n v="643"/>
    <n v="2.3342999999999998"/>
    <n v="1500.9549"/>
    <x v="0"/>
    <x v="0"/>
    <s v="Vacumierung"/>
    <n v="5902"/>
  </r>
  <r>
    <x v="3"/>
    <x v="0"/>
    <m/>
    <x v="120"/>
    <d v="2021-10-22T00:00:00"/>
    <x v="3"/>
    <n v="7000128486"/>
    <n v="0"/>
    <x v="3"/>
    <x v="3"/>
    <n v="0"/>
    <n v="0"/>
    <n v="0"/>
    <x v="0"/>
    <x v="0"/>
    <s v="Große Schneidemaschine Lachnit"/>
    <n v="1100"/>
  </r>
  <r>
    <x v="3"/>
    <x v="0"/>
    <m/>
    <x v="121"/>
    <d v="2021-10-22T00:00:00"/>
    <x v="3"/>
    <n v="7000128470"/>
    <n v="0"/>
    <x v="3"/>
    <x v="3"/>
    <n v="0"/>
    <n v="0"/>
    <n v="0"/>
    <x v="0"/>
    <x v="0"/>
    <s v="Kleine Schneidemaschine Käseteiler"/>
    <n v="1200"/>
  </r>
  <r>
    <x v="3"/>
    <x v="0"/>
    <m/>
    <x v="122"/>
    <d v="2021-10-22T00:00:00"/>
    <x v="3"/>
    <n v="7000129672"/>
    <n v="0"/>
    <x v="3"/>
    <x v="3"/>
    <n v="0"/>
    <n v="0"/>
    <n v="0"/>
    <x v="2"/>
    <x v="0"/>
    <s v="Thrun 1"/>
    <n v="2020"/>
  </r>
  <r>
    <x v="3"/>
    <x v="0"/>
    <m/>
    <x v="123"/>
    <d v="2021-10-22T00:00:00"/>
    <x v="3"/>
    <n v="7000129691"/>
    <n v="0"/>
    <x v="3"/>
    <x v="3"/>
    <n v="0"/>
    <n v="0"/>
    <n v="0"/>
    <x v="2"/>
    <x v="0"/>
    <s v="Thrun 2"/>
    <n v="2030"/>
  </r>
  <r>
    <x v="3"/>
    <x v="0"/>
    <m/>
    <x v="124"/>
    <d v="2021-10-22T00:00:00"/>
    <x v="3"/>
    <n v="7000129701"/>
    <n v="0"/>
    <x v="3"/>
    <x v="3"/>
    <n v="0"/>
    <n v="0"/>
    <n v="0"/>
    <x v="2"/>
    <x v="0"/>
    <s v="Mischer 1"/>
    <n v="2040"/>
  </r>
  <r>
    <x v="3"/>
    <x v="0"/>
    <m/>
    <x v="125"/>
    <d v="2021-10-22T00:00:00"/>
    <x v="3"/>
    <n v="7000129696"/>
    <n v="0"/>
    <x v="3"/>
    <x v="3"/>
    <n v="0"/>
    <n v="0"/>
    <n v="0"/>
    <x v="2"/>
    <x v="0"/>
    <s v="Mischer 2"/>
    <n v="2050"/>
  </r>
  <r>
    <x v="3"/>
    <x v="0"/>
    <m/>
    <x v="127"/>
    <d v="2021-10-22T00:00:00"/>
    <x v="3"/>
    <n v="7000129563"/>
    <n v="0"/>
    <x v="3"/>
    <x v="3"/>
    <n v="0"/>
    <n v="0"/>
    <n v="0"/>
    <x v="1"/>
    <x v="0"/>
    <s v="Füller unter M1"/>
    <n v="3010"/>
  </r>
  <r>
    <x v="3"/>
    <x v="0"/>
    <m/>
    <x v="128"/>
    <d v="2021-10-22T00:00:00"/>
    <x v="3"/>
    <n v="7000129488"/>
    <n v="0"/>
    <x v="3"/>
    <x v="3"/>
    <n v="0"/>
    <n v="0"/>
    <n v="0"/>
    <x v="1"/>
    <x v="0"/>
    <s v="Füller unter M2"/>
    <n v="3020"/>
  </r>
  <r>
    <x v="3"/>
    <x v="0"/>
    <m/>
    <x v="129"/>
    <d v="2021-10-22T00:00:00"/>
    <x v="3"/>
    <n v="7000128967"/>
    <n v="0"/>
    <x v="3"/>
    <x v="3"/>
    <n v="0"/>
    <n v="0"/>
    <n v="0"/>
    <x v="1"/>
    <x v="0"/>
    <s v="Füller unter Thrun 2"/>
    <n v="3030"/>
  </r>
  <r>
    <x v="3"/>
    <x v="0"/>
    <m/>
    <x v="450"/>
    <d v="2021-10-22T00:00:00"/>
    <x v="3"/>
    <n v="7000128718"/>
    <n v="0"/>
    <x v="3"/>
    <x v="3"/>
    <n v="0"/>
    <n v="0"/>
    <n v="0"/>
    <x v="1"/>
    <x v="0"/>
    <s v="Waldner"/>
    <n v="3110"/>
  </r>
  <r>
    <x v="3"/>
    <x v="0"/>
    <m/>
    <x v="132"/>
    <d v="2021-10-22T00:00:00"/>
    <x v="3"/>
    <n v="7000129603"/>
    <n v="0"/>
    <x v="3"/>
    <x v="3"/>
    <n v="0"/>
    <n v="0"/>
    <n v="0"/>
    <x v="8"/>
    <x v="5"/>
    <s v="Linie 20"/>
    <n v="5020"/>
  </r>
  <r>
    <x v="3"/>
    <x v="0"/>
    <m/>
    <x v="132"/>
    <d v="2021-10-22T00:00:00"/>
    <x v="3"/>
    <n v="7000129604"/>
    <n v="0"/>
    <x v="3"/>
    <x v="3"/>
    <n v="0"/>
    <n v="0"/>
    <n v="0"/>
    <x v="8"/>
    <x v="5"/>
    <s v="Linie 20"/>
    <n v="5020"/>
  </r>
  <r>
    <x v="3"/>
    <x v="0"/>
    <m/>
    <x v="134"/>
    <d v="2021-10-22T00:00:00"/>
    <x v="3"/>
    <n v="7000129502"/>
    <n v="0.01"/>
    <x v="1"/>
    <x v="1"/>
    <n v="0"/>
    <n v="0"/>
    <n v="0"/>
    <x v="8"/>
    <x v="5"/>
    <s v="Linie 22"/>
    <n v="5022"/>
  </r>
  <r>
    <x v="3"/>
    <x v="0"/>
    <m/>
    <x v="723"/>
    <d v="2021-10-22T00:00:00"/>
    <x v="3"/>
    <n v="7000129747"/>
    <n v="0"/>
    <x v="3"/>
    <x v="3"/>
    <n v="0"/>
    <n v="0"/>
    <n v="0"/>
    <x v="5"/>
    <x v="2"/>
    <s v="Linie 31"/>
    <n v="5031"/>
  </r>
  <r>
    <x v="3"/>
    <x v="0"/>
    <m/>
    <x v="594"/>
    <d v="2021-10-22T00:00:00"/>
    <x v="3"/>
    <n v="7000128729"/>
    <n v="0"/>
    <x v="3"/>
    <x v="3"/>
    <n v="0"/>
    <n v="0"/>
    <n v="0"/>
    <x v="3"/>
    <x v="1"/>
    <s v="Wurstverpackung"/>
    <n v="5330"/>
  </r>
  <r>
    <x v="3"/>
    <x v="0"/>
    <m/>
    <x v="451"/>
    <d v="2021-10-22T00:00:00"/>
    <x v="3"/>
    <n v="7000129675"/>
    <n v="0"/>
    <x v="3"/>
    <x v="3"/>
    <n v="0"/>
    <n v="0"/>
    <n v="0"/>
    <x v="2"/>
    <x v="0"/>
    <s v="Thrun 1"/>
    <n v="2020"/>
  </r>
  <r>
    <x v="3"/>
    <x v="0"/>
    <m/>
    <x v="452"/>
    <d v="2021-10-22T00:00:00"/>
    <x v="3"/>
    <n v="7000128719"/>
    <n v="0"/>
    <x v="3"/>
    <x v="3"/>
    <n v="0"/>
    <n v="0"/>
    <n v="0"/>
    <x v="1"/>
    <x v="0"/>
    <s v="Waldner"/>
    <n v="3110"/>
  </r>
  <r>
    <x v="3"/>
    <x v="0"/>
    <m/>
    <x v="453"/>
    <d v="2021-10-22T00:00:00"/>
    <x v="3"/>
    <n v="7000129234"/>
    <n v="0"/>
    <x v="3"/>
    <x v="3"/>
    <n v="0"/>
    <n v="0"/>
    <n v="0"/>
    <x v="8"/>
    <x v="5"/>
    <s v="Linie 21"/>
    <n v="5021"/>
  </r>
  <r>
    <x v="3"/>
    <x v="0"/>
    <m/>
    <x v="455"/>
    <d v="2021-10-22T00:00:00"/>
    <x v="3"/>
    <n v="7000129571"/>
    <n v="0"/>
    <x v="3"/>
    <x v="3"/>
    <n v="0"/>
    <n v="0"/>
    <n v="0"/>
    <x v="2"/>
    <x v="0"/>
    <s v="Mischer 1"/>
    <n v="2040"/>
  </r>
  <r>
    <x v="3"/>
    <x v="0"/>
    <m/>
    <x v="456"/>
    <d v="2021-10-22T00:00:00"/>
    <x v="3"/>
    <n v="7000129572"/>
    <n v="0"/>
    <x v="3"/>
    <x v="3"/>
    <n v="0"/>
    <n v="0"/>
    <n v="0"/>
    <x v="1"/>
    <x v="0"/>
    <s v="Füller unter M1"/>
    <n v="3010"/>
  </r>
  <r>
    <x v="3"/>
    <x v="0"/>
    <n v="31000169"/>
    <x v="158"/>
    <d v="2021-10-23T00:00:00"/>
    <x v="3"/>
    <n v="7000129687"/>
    <n v="1071"/>
    <x v="1"/>
    <x v="1"/>
    <n v="2067.0300000000002"/>
    <n v="5.9943999999999997"/>
    <n v="6420.0024000000003"/>
    <x v="1"/>
    <x v="0"/>
    <s v="Füller unter Thrun 2"/>
    <n v="3030"/>
  </r>
  <r>
    <x v="3"/>
    <x v="0"/>
    <n v="35000268"/>
    <x v="170"/>
    <d v="2021-10-23T00:00:00"/>
    <x v="3"/>
    <n v="7000129690"/>
    <n v="1750"/>
    <x v="0"/>
    <x v="0"/>
    <n v="1750"/>
    <n v="2.5105"/>
    <n v="4393.375"/>
    <x v="2"/>
    <x v="0"/>
    <s v="Thrun 2"/>
    <n v="2030"/>
  </r>
  <r>
    <x v="3"/>
    <x v="0"/>
    <n v="35000268"/>
    <x v="170"/>
    <d v="2021-10-23T00:00:00"/>
    <x v="3"/>
    <n v="7000129690"/>
    <n v="1750"/>
    <x v="0"/>
    <x v="0"/>
    <n v="1750"/>
    <n v="2.5105"/>
    <n v="4393.375"/>
    <x v="2"/>
    <x v="0"/>
    <s v="Wolf Th2"/>
    <n v="2090"/>
  </r>
  <r>
    <x v="3"/>
    <x v="0"/>
    <m/>
    <x v="123"/>
    <d v="2021-10-23T00:00:00"/>
    <x v="3"/>
    <n v="7000129692"/>
    <n v="0"/>
    <x v="3"/>
    <x v="3"/>
    <n v="0"/>
    <n v="0"/>
    <n v="0"/>
    <x v="2"/>
    <x v="0"/>
    <s v="Thrun 2"/>
    <n v="2030"/>
  </r>
  <r>
    <x v="3"/>
    <x v="0"/>
    <m/>
    <x v="129"/>
    <d v="2021-10-23T00:00:00"/>
    <x v="3"/>
    <n v="7000128841"/>
    <n v="0"/>
    <x v="3"/>
    <x v="3"/>
    <n v="0"/>
    <n v="0"/>
    <n v="0"/>
    <x v="1"/>
    <x v="0"/>
    <s v="Füller unter Thrun 2"/>
    <n v="3030"/>
  </r>
  <r>
    <x v="3"/>
    <x v="0"/>
    <m/>
    <x v="290"/>
    <d v="2021-10-23T00:00:00"/>
    <x v="3"/>
    <n v="7000128247"/>
    <n v="0"/>
    <x v="3"/>
    <x v="3"/>
    <n v="0"/>
    <n v="0"/>
    <n v="0"/>
    <x v="3"/>
    <x v="1"/>
    <s v="Linie 1"/>
    <n v="5001"/>
  </r>
  <r>
    <x v="3"/>
    <x v="0"/>
    <m/>
    <x v="801"/>
    <d v="2021-10-23T00:00:00"/>
    <x v="3"/>
    <n v="7000129873"/>
    <n v="0"/>
    <x v="3"/>
    <x v="3"/>
    <n v="0"/>
    <n v="0"/>
    <n v="0"/>
    <x v="5"/>
    <x v="2"/>
    <s v="Linie 30"/>
    <n v="5030"/>
  </r>
  <r>
    <x v="3"/>
    <x v="0"/>
    <n v="58000639"/>
    <x v="644"/>
    <d v="2021-10-24T00:00:00"/>
    <x v="3"/>
    <n v="7000129775"/>
    <n v="272"/>
    <x v="2"/>
    <x v="0"/>
    <n v="367.2"/>
    <n v="14.490500000000001"/>
    <n v="5320.9116000000004"/>
    <x v="8"/>
    <x v="5"/>
    <s v="Linie 23"/>
    <n v="5023"/>
  </r>
  <r>
    <x v="3"/>
    <x v="0"/>
    <n v="58000709"/>
    <x v="705"/>
    <d v="2021-10-24T00:00:00"/>
    <x v="3"/>
    <n v="7000129776"/>
    <n v="612"/>
    <x v="2"/>
    <x v="0"/>
    <n v="826.2"/>
    <n v="14.4895"/>
    <n v="11971.224899999999"/>
    <x v="8"/>
    <x v="5"/>
    <s v="Linie 23"/>
    <n v="5023"/>
  </r>
  <r>
    <x v="3"/>
    <x v="0"/>
    <n v="58000736"/>
    <x v="862"/>
    <d v="2021-10-24T00:00:00"/>
    <x v="3"/>
    <n v="7000129777"/>
    <n v="272"/>
    <x v="2"/>
    <x v="0"/>
    <n v="367.2"/>
    <n v="14.4909"/>
    <n v="5321.0584799999997"/>
    <x v="8"/>
    <x v="5"/>
    <s v="Linie 23"/>
    <n v="5023"/>
  </r>
  <r>
    <x v="3"/>
    <x v="0"/>
    <n v="58000761"/>
    <x v="513"/>
    <d v="2021-10-24T00:00:00"/>
    <x v="3"/>
    <n v="7000129778"/>
    <n v="272"/>
    <x v="2"/>
    <x v="0"/>
    <n v="367.2"/>
    <n v="14.4718"/>
    <n v="5314.0449600000002"/>
    <x v="8"/>
    <x v="5"/>
    <s v="Linie 23"/>
    <n v="5023"/>
  </r>
  <r>
    <x v="3"/>
    <x v="0"/>
    <n v="58000826"/>
    <x v="515"/>
    <d v="2021-10-24T00:00:00"/>
    <x v="3"/>
    <n v="7000129772"/>
    <n v="1615"/>
    <x v="2"/>
    <x v="0"/>
    <n v="2180.25"/>
    <n v="14.4465"/>
    <n v="31496.981625"/>
    <x v="8"/>
    <x v="5"/>
    <s v="Linie 23"/>
    <n v="5023"/>
  </r>
  <r>
    <x v="3"/>
    <x v="0"/>
    <n v="58000884"/>
    <x v="795"/>
    <d v="2021-10-24T00:00:00"/>
    <x v="3"/>
    <n v="7000129779"/>
    <n v="408"/>
    <x v="2"/>
    <x v="0"/>
    <n v="550.79999999999995"/>
    <n v="14.4894"/>
    <n v="7980.76152"/>
    <x v="8"/>
    <x v="5"/>
    <s v="Linie 23"/>
    <n v="5023"/>
  </r>
  <r>
    <x v="3"/>
    <x v="0"/>
    <n v="58000891"/>
    <x v="864"/>
    <d v="2021-10-24T00:00:00"/>
    <x v="3"/>
    <n v="7000129773"/>
    <n v="680"/>
    <x v="2"/>
    <x v="0"/>
    <n v="918"/>
    <n v="14.4916"/>
    <n v="13303.2888"/>
    <x v="8"/>
    <x v="5"/>
    <s v="Linie 23"/>
    <n v="5023"/>
  </r>
  <r>
    <x v="3"/>
    <x v="0"/>
    <n v="58000910"/>
    <x v="868"/>
    <d v="2021-10-24T00:00:00"/>
    <x v="3"/>
    <n v="7000129774"/>
    <n v="544"/>
    <x v="2"/>
    <x v="0"/>
    <n v="734.4"/>
    <n v="14.4887"/>
    <n v="10640.50128"/>
    <x v="8"/>
    <x v="5"/>
    <s v="Linie 23"/>
    <n v="5023"/>
  </r>
  <r>
    <x v="3"/>
    <x v="0"/>
    <n v="58001069"/>
    <x v="874"/>
    <d v="2021-10-24T00:00:00"/>
    <x v="3"/>
    <n v="7000129780"/>
    <n v="408"/>
    <x v="2"/>
    <x v="0"/>
    <n v="550.79999999999995"/>
    <n v="14.4895"/>
    <n v="7980.8166000000001"/>
    <x v="8"/>
    <x v="5"/>
    <s v="Linie 23"/>
    <n v="5023"/>
  </r>
  <r>
    <x v="3"/>
    <x v="0"/>
    <n v="58001083"/>
    <x v="113"/>
    <d v="2021-10-24T00:00:00"/>
    <x v="3"/>
    <n v="7000129765"/>
    <n v="680"/>
    <x v="2"/>
    <x v="0"/>
    <n v="680"/>
    <n v="10.891"/>
    <n v="7405.88"/>
    <x v="8"/>
    <x v="5"/>
    <s v="Linie 21"/>
    <n v="5021"/>
  </r>
  <r>
    <x v="4"/>
    <x v="0"/>
    <n v="23500083"/>
    <x v="0"/>
    <d v="2021-10-25T00:00:00"/>
    <x v="3"/>
    <n v="7000129996"/>
    <n v="17634"/>
    <x v="0"/>
    <x v="0"/>
    <n v="17634"/>
    <n v="3.9175"/>
    <n v="69081.195000000007"/>
    <x v="0"/>
    <x v="0"/>
    <s v="Rohware aus-/umpacken, vorbereiten"/>
    <n v="1300"/>
  </r>
  <r>
    <x v="4"/>
    <x v="0"/>
    <n v="23500290"/>
    <x v="2"/>
    <d v="2021-10-25T00:00:00"/>
    <x v="3"/>
    <n v="7000129954"/>
    <n v="97"/>
    <x v="0"/>
    <x v="0"/>
    <n v="97"/>
    <n v="2.8834"/>
    <n v="279.68979999999999"/>
    <x v="0"/>
    <x v="0"/>
    <s v="Wolf Zutatenvorbereitung"/>
    <n v="1430"/>
  </r>
  <r>
    <x v="4"/>
    <x v="0"/>
    <n v="23500291"/>
    <x v="3"/>
    <d v="2021-10-25T00:00:00"/>
    <x v="3"/>
    <n v="7000129955"/>
    <n v="120"/>
    <x v="0"/>
    <x v="0"/>
    <n v="120"/>
    <n v="1.9869000000000001"/>
    <n v="238.428"/>
    <x v="0"/>
    <x v="0"/>
    <s v="Wolf Zutatenvorbereitung"/>
    <n v="1430"/>
  </r>
  <r>
    <x v="4"/>
    <x v="0"/>
    <n v="23500294"/>
    <x v="300"/>
    <d v="2021-10-25T00:00:00"/>
    <x v="3"/>
    <n v="7000129976"/>
    <n v="475"/>
    <x v="1"/>
    <x v="1"/>
    <n v="0"/>
    <n v="0.97399999999999998"/>
    <n v="462.65"/>
    <x v="0"/>
    <x v="0"/>
    <s v="Schmelze Zutatenvorb."/>
    <n v="1400"/>
  </r>
  <r>
    <x v="4"/>
    <x v="0"/>
    <n v="23500305"/>
    <x v="4"/>
    <d v="2021-10-25T00:00:00"/>
    <x v="3"/>
    <n v="7000129956"/>
    <n v="195"/>
    <x v="0"/>
    <x v="0"/>
    <n v="195"/>
    <n v="4.4934000000000003"/>
    <n v="876.21299999999997"/>
    <x v="0"/>
    <x v="0"/>
    <s v="Holac Zutatenvorbereitung"/>
    <n v="1410"/>
  </r>
  <r>
    <x v="4"/>
    <x v="0"/>
    <n v="23500306"/>
    <x v="5"/>
    <d v="2021-10-25T00:00:00"/>
    <x v="3"/>
    <n v="7000129960"/>
    <n v="48"/>
    <x v="0"/>
    <x v="0"/>
    <n v="48"/>
    <n v="2.0354000000000001"/>
    <n v="97.699200000000005"/>
    <x v="0"/>
    <x v="0"/>
    <s v="Wolf Zutatenvorbereitung"/>
    <n v="1430"/>
  </r>
  <r>
    <x v="4"/>
    <x v="0"/>
    <n v="23500307"/>
    <x v="6"/>
    <d v="2021-10-25T00:00:00"/>
    <x v="3"/>
    <n v="7000129961"/>
    <n v="97"/>
    <x v="0"/>
    <x v="0"/>
    <n v="97"/>
    <n v="2.9201000000000001"/>
    <n v="283.24970000000002"/>
    <x v="0"/>
    <x v="0"/>
    <s v="Wolf Zutatenvorbereitung"/>
    <n v="1430"/>
  </r>
  <r>
    <x v="4"/>
    <x v="0"/>
    <n v="23500362"/>
    <x v="8"/>
    <d v="2021-10-25T00:00:00"/>
    <x v="3"/>
    <n v="7000130004"/>
    <n v="77"/>
    <x v="0"/>
    <x v="0"/>
    <n v="77"/>
    <n v="1.1600999999999999"/>
    <n v="89.327699999999993"/>
    <x v="0"/>
    <x v="0"/>
    <s v="Schälen"/>
    <n v="5903"/>
  </r>
  <r>
    <x v="4"/>
    <x v="0"/>
    <n v="23500367"/>
    <x v="9"/>
    <d v="2021-10-25T00:00:00"/>
    <x v="3"/>
    <n v="7000130005"/>
    <n v="127"/>
    <x v="0"/>
    <x v="0"/>
    <n v="127"/>
    <n v="1.1600999999999999"/>
    <n v="147.33269999999999"/>
    <x v="0"/>
    <x v="0"/>
    <s v="Schälen"/>
    <n v="5903"/>
  </r>
  <r>
    <x v="4"/>
    <x v="0"/>
    <n v="23500369"/>
    <x v="146"/>
    <d v="2021-10-25T00:00:00"/>
    <x v="3"/>
    <n v="7000130006"/>
    <n v="20"/>
    <x v="0"/>
    <x v="0"/>
    <n v="20"/>
    <n v="1.1600999999999999"/>
    <n v="23.202000000000002"/>
    <x v="0"/>
    <x v="0"/>
    <s v="Schälen"/>
    <n v="5903"/>
  </r>
  <r>
    <x v="4"/>
    <x v="0"/>
    <n v="23500385"/>
    <x v="979"/>
    <d v="2021-10-25T00:00:00"/>
    <x v="3"/>
    <n v="7000129953"/>
    <n v="288"/>
    <x v="0"/>
    <x v="0"/>
    <n v="288"/>
    <n v="3.1198000000000001"/>
    <n v="898.50239999999997"/>
    <x v="0"/>
    <x v="0"/>
    <s v="Wolf Zutatenvorbereitung"/>
    <n v="1430"/>
  </r>
  <r>
    <x v="4"/>
    <x v="0"/>
    <n v="23500394"/>
    <x v="670"/>
    <d v="2021-10-25T00:00:00"/>
    <x v="3"/>
    <n v="7000128796"/>
    <n v="40"/>
    <x v="0"/>
    <x v="0"/>
    <n v="40"/>
    <n v="9.2812999999999999"/>
    <n v="371.25200000000001"/>
    <x v="4"/>
    <x v="1"/>
    <s v="Röstofen"/>
    <n v="5420"/>
  </r>
  <r>
    <x v="4"/>
    <x v="0"/>
    <n v="23500426"/>
    <x v="803"/>
    <d v="2021-10-25T00:00:00"/>
    <x v="3"/>
    <n v="7000129346"/>
    <n v="2659"/>
    <x v="0"/>
    <x v="0"/>
    <n v="2659"/>
    <n v="4.4999000000000002"/>
    <n v="11965.2341"/>
    <x v="0"/>
    <x v="0"/>
    <s v="Große Schneidemaschine Lachnit"/>
    <n v="1100"/>
  </r>
  <r>
    <x v="4"/>
    <x v="0"/>
    <n v="29600001"/>
    <x v="604"/>
    <d v="2021-10-25T00:00:00"/>
    <x v="3"/>
    <n v="7000129968"/>
    <n v="6711"/>
    <x v="0"/>
    <x v="0"/>
    <n v="6711"/>
    <n v="2"/>
    <n v="13422"/>
    <x v="0"/>
    <x v="0"/>
    <s v="Rohware aus-/umpacken, vorbereiten"/>
    <n v="1300"/>
  </r>
  <r>
    <x v="4"/>
    <x v="0"/>
    <n v="29600004"/>
    <x v="302"/>
    <d v="2021-10-25T00:00:00"/>
    <x v="3"/>
    <n v="7000130422"/>
    <n v="777"/>
    <x v="0"/>
    <x v="0"/>
    <n v="777"/>
    <n v="2.5"/>
    <n v="1942.5"/>
    <x v="0"/>
    <x v="0"/>
    <s v="Rohware aus-/umpacken, vorbereiten"/>
    <n v="1300"/>
  </r>
  <r>
    <x v="4"/>
    <x v="0"/>
    <n v="29600005"/>
    <x v="151"/>
    <d v="2021-10-25T00:00:00"/>
    <x v="3"/>
    <n v="7000130053"/>
    <n v="1766"/>
    <x v="0"/>
    <x v="0"/>
    <n v="1766"/>
    <n v="2"/>
    <n v="3532"/>
    <x v="0"/>
    <x v="0"/>
    <s v="Rohware aus-/umpacken, vorbereiten"/>
    <n v="1300"/>
  </r>
  <r>
    <x v="4"/>
    <x v="0"/>
    <n v="29600009"/>
    <x v="303"/>
    <d v="2021-10-25T00:00:00"/>
    <x v="3"/>
    <n v="7000130054"/>
    <n v="94"/>
    <x v="0"/>
    <x v="0"/>
    <n v="94"/>
    <n v="0.98950000000000005"/>
    <n v="93.013000000000005"/>
    <x v="0"/>
    <x v="0"/>
    <s v="Rohware aus-/umpacken, vorbereiten"/>
    <n v="1300"/>
  </r>
  <r>
    <x v="4"/>
    <x v="0"/>
    <n v="31000170"/>
    <x v="13"/>
    <d v="2021-10-25T00:00:00"/>
    <x v="3"/>
    <n v="7000129495"/>
    <n v="3277"/>
    <x v="1"/>
    <x v="1"/>
    <n v="6554"/>
    <n v="6.3164999999999996"/>
    <n v="20699.1705"/>
    <x v="1"/>
    <x v="0"/>
    <s v="Füller unter Thrun 2"/>
    <n v="3030"/>
  </r>
  <r>
    <x v="4"/>
    <x v="0"/>
    <n v="31900002"/>
    <x v="14"/>
    <d v="2021-10-25T00:00:00"/>
    <x v="3"/>
    <n v="7000129638"/>
    <n v="366"/>
    <x v="1"/>
    <x v="1"/>
    <n v="2635.2"/>
    <n v="17.989799999999999"/>
    <n v="6584.2668000000003"/>
    <x v="2"/>
    <x v="0"/>
    <s v="Füller unter UMSK 130"/>
    <n v="3100"/>
  </r>
  <r>
    <x v="4"/>
    <x v="0"/>
    <n v="32000027"/>
    <x v="161"/>
    <d v="2021-10-25T00:00:00"/>
    <x v="3"/>
    <n v="7000129949"/>
    <n v="0"/>
    <x v="1"/>
    <x v="1"/>
    <n v="0"/>
    <n v="27.664999999999999"/>
    <n v="0"/>
    <x v="1"/>
    <x v="0"/>
    <s v="Füller unter M1"/>
    <n v="3010"/>
  </r>
  <r>
    <x v="4"/>
    <x v="0"/>
    <n v="32000065"/>
    <x v="162"/>
    <d v="2021-10-25T00:00:00"/>
    <x v="3"/>
    <n v="7000129950"/>
    <n v="0"/>
    <x v="1"/>
    <x v="1"/>
    <n v="0"/>
    <n v="27.1145"/>
    <n v="0"/>
    <x v="1"/>
    <x v="0"/>
    <s v="Füller unter M1"/>
    <n v="3010"/>
  </r>
  <r>
    <x v="4"/>
    <x v="0"/>
    <n v="32000066"/>
    <x v="17"/>
    <d v="2021-10-25T00:00:00"/>
    <x v="3"/>
    <n v="7000129412"/>
    <n v="213"/>
    <x v="1"/>
    <x v="1"/>
    <n v="1980.9"/>
    <n v="25.763100000000001"/>
    <n v="5487.5402999999997"/>
    <x v="1"/>
    <x v="0"/>
    <s v="Füller unter M2"/>
    <n v="3020"/>
  </r>
  <r>
    <x v="4"/>
    <x v="0"/>
    <n v="32000067"/>
    <x v="18"/>
    <d v="2021-10-25T00:00:00"/>
    <x v="3"/>
    <n v="7000129413"/>
    <n v="397"/>
    <x v="1"/>
    <x v="1"/>
    <n v="3970"/>
    <n v="29.679400000000001"/>
    <n v="11782.721799999999"/>
    <x v="1"/>
    <x v="0"/>
    <s v="Füller unter M2"/>
    <n v="3020"/>
  </r>
  <r>
    <x v="4"/>
    <x v="0"/>
    <n v="32000069"/>
    <x v="19"/>
    <d v="2021-10-25T00:00:00"/>
    <x v="3"/>
    <n v="7000129414"/>
    <n v="408"/>
    <x v="1"/>
    <x v="1"/>
    <n v="4080"/>
    <n v="28.915199999999999"/>
    <n v="11797.401599999999"/>
    <x v="1"/>
    <x v="0"/>
    <s v="Füller unter M2"/>
    <n v="3020"/>
  </r>
  <r>
    <x v="4"/>
    <x v="0"/>
    <n v="32000107"/>
    <x v="772"/>
    <d v="2021-10-25T00:00:00"/>
    <x v="3"/>
    <n v="7000129415"/>
    <n v="680"/>
    <x v="1"/>
    <x v="1"/>
    <n v="4896"/>
    <n v="20.6584"/>
    <n v="14047.712"/>
    <x v="1"/>
    <x v="0"/>
    <s v="Füller unter M2"/>
    <n v="3020"/>
  </r>
  <r>
    <x v="4"/>
    <x v="0"/>
    <n v="35000166"/>
    <x v="166"/>
    <d v="2021-10-25T00:00:00"/>
    <x v="3"/>
    <n v="7000129951"/>
    <n v="0"/>
    <x v="0"/>
    <x v="0"/>
    <n v="0"/>
    <n v="2.8315999999999999"/>
    <n v="0"/>
    <x v="2"/>
    <x v="0"/>
    <s v="Mischer 1"/>
    <n v="2040"/>
  </r>
  <r>
    <x v="4"/>
    <x v="0"/>
    <n v="35000166"/>
    <x v="166"/>
    <d v="2021-10-25T00:00:00"/>
    <x v="3"/>
    <n v="7000129951"/>
    <n v="0"/>
    <x v="0"/>
    <x v="0"/>
    <n v="0"/>
    <n v="2.8315999999999999"/>
    <n v="0"/>
    <x v="2"/>
    <x v="0"/>
    <s v="Wolf M1"/>
    <n v="2070"/>
  </r>
  <r>
    <x v="4"/>
    <x v="0"/>
    <n v="35000176"/>
    <x v="25"/>
    <d v="2021-10-25T00:00:00"/>
    <x v="3"/>
    <n v="7000129890"/>
    <n v="1800"/>
    <x v="0"/>
    <x v="0"/>
    <n v="1800"/>
    <n v="2.6271"/>
    <n v="4728.78"/>
    <x v="2"/>
    <x v="0"/>
    <s v="Mischer 2"/>
    <n v="2050"/>
  </r>
  <r>
    <x v="4"/>
    <x v="0"/>
    <n v="35000176"/>
    <x v="25"/>
    <d v="2021-10-25T00:00:00"/>
    <x v="3"/>
    <n v="7000129890"/>
    <n v="1800"/>
    <x v="0"/>
    <x v="0"/>
    <n v="1800"/>
    <n v="2.6271"/>
    <n v="4728.78"/>
    <x v="2"/>
    <x v="0"/>
    <s v="Wolf M2"/>
    <n v="2080"/>
  </r>
  <r>
    <x v="4"/>
    <x v="0"/>
    <n v="35000186"/>
    <x v="168"/>
    <d v="2021-10-25T00:00:00"/>
    <x v="3"/>
    <n v="7000129952"/>
    <n v="0"/>
    <x v="0"/>
    <x v="0"/>
    <n v="0"/>
    <n v="2.7725"/>
    <n v="0"/>
    <x v="2"/>
    <x v="0"/>
    <s v="Mischer 1"/>
    <n v="2040"/>
  </r>
  <r>
    <x v="4"/>
    <x v="0"/>
    <n v="35000186"/>
    <x v="168"/>
    <d v="2021-10-25T00:00:00"/>
    <x v="3"/>
    <n v="7000129952"/>
    <n v="0"/>
    <x v="0"/>
    <x v="0"/>
    <n v="0"/>
    <n v="2.7725"/>
    <n v="0"/>
    <x v="2"/>
    <x v="0"/>
    <s v="Wolf M1"/>
    <n v="2070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Pulverwiegung UHT1"/>
    <n v="2015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Thrun 1"/>
    <n v="2020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Wolf UHT"/>
    <n v="2060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Pulverwiegung UHT1"/>
    <n v="2015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Thrun 1"/>
    <n v="2020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Wolf UHT"/>
    <n v="2060"/>
  </r>
  <r>
    <x v="4"/>
    <x v="0"/>
    <n v="35000267"/>
    <x v="28"/>
    <d v="2021-10-25T00:00:00"/>
    <x v="3"/>
    <n v="7000129899"/>
    <n v="6250"/>
    <x v="0"/>
    <x v="0"/>
    <n v="6250"/>
    <n v="2.8250000000000002"/>
    <n v="17656.25"/>
    <x v="2"/>
    <x v="0"/>
    <s v="Thrun 2"/>
    <n v="2030"/>
  </r>
  <r>
    <x v="4"/>
    <x v="0"/>
    <n v="35000267"/>
    <x v="28"/>
    <d v="2021-10-25T00:00:00"/>
    <x v="3"/>
    <n v="7000129899"/>
    <n v="6250"/>
    <x v="0"/>
    <x v="0"/>
    <n v="6250"/>
    <n v="2.8250000000000002"/>
    <n v="17656.25"/>
    <x v="2"/>
    <x v="0"/>
    <s v="Wolf Th2"/>
    <n v="2090"/>
  </r>
  <r>
    <x v="4"/>
    <x v="0"/>
    <n v="35000313"/>
    <x v="30"/>
    <d v="2021-10-25T00:00:00"/>
    <x v="3"/>
    <n v="7000129891"/>
    <n v="4500"/>
    <x v="0"/>
    <x v="0"/>
    <n v="4500"/>
    <n v="2.831"/>
    <n v="12739.5"/>
    <x v="2"/>
    <x v="0"/>
    <s v="Mischer 2"/>
    <n v="2050"/>
  </r>
  <r>
    <x v="4"/>
    <x v="0"/>
    <n v="35000313"/>
    <x v="30"/>
    <d v="2021-10-25T00:00:00"/>
    <x v="3"/>
    <n v="7000129891"/>
    <n v="4500"/>
    <x v="0"/>
    <x v="0"/>
    <n v="4500"/>
    <n v="2.831"/>
    <n v="12739.5"/>
    <x v="2"/>
    <x v="0"/>
    <s v="Wolf M2"/>
    <n v="2080"/>
  </r>
  <r>
    <x v="4"/>
    <x v="0"/>
    <n v="35000315"/>
    <x v="31"/>
    <d v="2021-10-25T00:00:00"/>
    <x v="3"/>
    <n v="7000129892"/>
    <n v="4500"/>
    <x v="0"/>
    <x v="0"/>
    <n v="4500"/>
    <n v="2.7545999999999999"/>
    <n v="12395.7"/>
    <x v="2"/>
    <x v="0"/>
    <s v="Mischer 2"/>
    <n v="2050"/>
  </r>
  <r>
    <x v="4"/>
    <x v="0"/>
    <n v="35000315"/>
    <x v="31"/>
    <d v="2021-10-25T00:00:00"/>
    <x v="3"/>
    <n v="7000129892"/>
    <n v="4500"/>
    <x v="0"/>
    <x v="0"/>
    <n v="4500"/>
    <n v="2.7545999999999999"/>
    <n v="12395.7"/>
    <x v="2"/>
    <x v="0"/>
    <s v="Wolf M2"/>
    <n v="2080"/>
  </r>
  <r>
    <x v="4"/>
    <x v="0"/>
    <n v="35000351"/>
    <x v="33"/>
    <d v="2021-10-25T00:00:00"/>
    <x v="3"/>
    <n v="7000129893"/>
    <n v="4500"/>
    <x v="0"/>
    <x v="0"/>
    <n v="4500"/>
    <n v="2.7244999999999999"/>
    <n v="12260.25"/>
    <x v="2"/>
    <x v="0"/>
    <s v="Mischer 2"/>
    <n v="2050"/>
  </r>
  <r>
    <x v="4"/>
    <x v="0"/>
    <n v="35000351"/>
    <x v="33"/>
    <d v="2021-10-25T00:00:00"/>
    <x v="3"/>
    <n v="7000129893"/>
    <n v="4500"/>
    <x v="0"/>
    <x v="0"/>
    <n v="4500"/>
    <n v="2.7244999999999999"/>
    <n v="12260.25"/>
    <x v="2"/>
    <x v="0"/>
    <s v="Wolf M2"/>
    <n v="2080"/>
  </r>
  <r>
    <x v="4"/>
    <x v="0"/>
    <n v="35900003"/>
    <x v="34"/>
    <d v="2021-10-25T00:00:00"/>
    <x v="3"/>
    <n v="7000129927"/>
    <n v="2740"/>
    <x v="0"/>
    <x v="0"/>
    <n v="2740"/>
    <n v="2.2656000000000001"/>
    <n v="6207.7439999999997"/>
    <x v="2"/>
    <x v="0"/>
    <s v="Stephan UMSK 130"/>
    <n v="2100"/>
  </r>
  <r>
    <x v="4"/>
    <x v="0"/>
    <n v="47000260"/>
    <x v="1109"/>
    <d v="2021-10-25T00:00:00"/>
    <x v="3"/>
    <n v="7000129316"/>
    <n v="26964"/>
    <x v="1"/>
    <x v="1"/>
    <n v="6741"/>
    <n v="0.72319999999999995"/>
    <n v="19500.364799999999"/>
    <x v="1"/>
    <x v="0"/>
    <s v="Waldner"/>
    <n v="3110"/>
  </r>
  <r>
    <x v="4"/>
    <x v="0"/>
    <n v="47000264"/>
    <x v="1096"/>
    <d v="2021-10-25T00:00:00"/>
    <x v="3"/>
    <n v="7000129310"/>
    <n v="9087"/>
    <x v="1"/>
    <x v="1"/>
    <n v="2271.75"/>
    <n v="0.76580000000000004"/>
    <n v="6958.8245999999999"/>
    <x v="1"/>
    <x v="0"/>
    <s v="Waldner"/>
    <n v="3110"/>
  </r>
  <r>
    <x v="4"/>
    <x v="0"/>
    <n v="47000341"/>
    <x v="1152"/>
    <d v="2021-10-25T00:00:00"/>
    <x v="3"/>
    <n v="7000129312"/>
    <n v="2437"/>
    <x v="1"/>
    <x v="1"/>
    <n v="609.25"/>
    <n v="0.78720000000000001"/>
    <n v="1918.4064000000001"/>
    <x v="1"/>
    <x v="0"/>
    <s v="Waldner"/>
    <n v="3110"/>
  </r>
  <r>
    <x v="4"/>
    <x v="0"/>
    <n v="47000625"/>
    <x v="985"/>
    <d v="2021-10-25T00:00:00"/>
    <x v="3"/>
    <n v="7000129317"/>
    <n v="3740"/>
    <x v="1"/>
    <x v="1"/>
    <n v="935"/>
    <n v="0.74729999999999996"/>
    <n v="2794.902"/>
    <x v="1"/>
    <x v="0"/>
    <s v="Waldner"/>
    <n v="3110"/>
  </r>
  <r>
    <x v="4"/>
    <x v="0"/>
    <n v="47000629"/>
    <x v="327"/>
    <d v="2021-10-25T00:00:00"/>
    <x v="3"/>
    <n v="7000129313"/>
    <n v="7835"/>
    <x v="1"/>
    <x v="1"/>
    <n v="1958.75"/>
    <n v="0.78549999999999998"/>
    <n v="6154.3924999999999"/>
    <x v="1"/>
    <x v="0"/>
    <s v="Waldner"/>
    <n v="3110"/>
  </r>
  <r>
    <x v="4"/>
    <x v="0"/>
    <n v="47000652"/>
    <x v="38"/>
    <d v="2021-10-25T00:00:00"/>
    <x v="3"/>
    <n v="7000127921"/>
    <n v="23840"/>
    <x v="1"/>
    <x v="1"/>
    <n v="3576"/>
    <n v="0.64229999999999998"/>
    <n v="15312.432000000001"/>
    <x v="3"/>
    <x v="1"/>
    <s v="Linie 11"/>
    <n v="5011"/>
  </r>
  <r>
    <x v="4"/>
    <x v="0"/>
    <n v="47000849"/>
    <x v="39"/>
    <d v="2021-10-25T00:00:00"/>
    <x v="3"/>
    <n v="7000128929"/>
    <n v="2597"/>
    <x v="1"/>
    <x v="1"/>
    <n v="5609.52"/>
    <n v="9.3513000000000002"/>
    <n v="24285.326099999998"/>
    <x v="4"/>
    <x v="1"/>
    <s v="Linie 3"/>
    <n v="5003"/>
  </r>
  <r>
    <x v="4"/>
    <x v="0"/>
    <n v="47000995"/>
    <x v="476"/>
    <d v="2021-10-25T00:00:00"/>
    <x v="3"/>
    <n v="7000127257"/>
    <n v="36476"/>
    <x v="1"/>
    <x v="1"/>
    <n v="5471.4"/>
    <n v="0.70760000000000001"/>
    <n v="25810.417600000001"/>
    <x v="4"/>
    <x v="1"/>
    <s v="Linie 34"/>
    <n v="5034"/>
  </r>
  <r>
    <x v="4"/>
    <x v="0"/>
    <n v="47900002"/>
    <x v="42"/>
    <d v="2021-10-25T00:00:00"/>
    <x v="3"/>
    <n v="7000128255"/>
    <n v="13598"/>
    <x v="1"/>
    <x v="1"/>
    <n v="2039.7"/>
    <n v="0.53359999999999996"/>
    <n v="7255.8927999999996"/>
    <x v="3"/>
    <x v="1"/>
    <s v="Linie 1"/>
    <n v="5001"/>
  </r>
  <r>
    <x v="4"/>
    <x v="0"/>
    <n v="47900003"/>
    <x v="43"/>
    <d v="2021-10-25T00:00:00"/>
    <x v="3"/>
    <n v="7000128256"/>
    <n v="35868"/>
    <x v="1"/>
    <x v="1"/>
    <n v="5380.2"/>
    <n v="0.57630000000000003"/>
    <n v="20670.7284"/>
    <x v="3"/>
    <x v="1"/>
    <s v="Linie 1"/>
    <n v="5001"/>
  </r>
  <r>
    <x v="4"/>
    <x v="0"/>
    <n v="48000080"/>
    <x v="194"/>
    <d v="2021-10-25T00:00:00"/>
    <x v="3"/>
    <n v="7000129813"/>
    <n v="39463"/>
    <x v="1"/>
    <x v="1"/>
    <n v="8681.86"/>
    <n v="1.044"/>
    <n v="41199.372000000003"/>
    <x v="4"/>
    <x v="1"/>
    <s v="Linie 2"/>
    <n v="5002"/>
  </r>
  <r>
    <x v="4"/>
    <x v="0"/>
    <n v="48000954"/>
    <x v="740"/>
    <d v="2021-10-25T00:00:00"/>
    <x v="3"/>
    <n v="7000128432"/>
    <n v="5760"/>
    <x v="1"/>
    <x v="1"/>
    <n v="1152"/>
    <n v="1.1083000000000001"/>
    <n v="6383.808"/>
    <x v="4"/>
    <x v="1"/>
    <s v="Linie 15"/>
    <n v="5015"/>
  </r>
  <r>
    <x v="4"/>
    <x v="0"/>
    <n v="48000958"/>
    <x v="742"/>
    <d v="2021-10-25T00:00:00"/>
    <x v="3"/>
    <n v="7000128927"/>
    <n v="1452"/>
    <x v="1"/>
    <x v="1"/>
    <n v="363"/>
    <n v="1.1829000000000001"/>
    <n v="1717.5708"/>
    <x v="4"/>
    <x v="1"/>
    <s v="Linie 15"/>
    <n v="5015"/>
  </r>
  <r>
    <x v="4"/>
    <x v="0"/>
    <n v="48001054"/>
    <x v="942"/>
    <d v="2021-10-25T00:00:00"/>
    <x v="3"/>
    <n v="7000128433"/>
    <n v="7872"/>
    <x v="1"/>
    <x v="1"/>
    <n v="1574.4"/>
    <n v="1.1145"/>
    <n v="8773.3439999999991"/>
    <x v="4"/>
    <x v="1"/>
    <s v="Linie 15"/>
    <n v="5015"/>
  </r>
  <r>
    <x v="4"/>
    <x v="0"/>
    <n v="49500050"/>
    <x v="852"/>
    <d v="2021-10-25T00:00:00"/>
    <x v="3"/>
    <n v="7000129997"/>
    <n v="287"/>
    <x v="0"/>
    <x v="0"/>
    <n v="287"/>
    <n v="1.514"/>
    <n v="434.51799999999997"/>
    <x v="0"/>
    <x v="0"/>
    <s v="Vacumierung"/>
    <n v="5902"/>
  </r>
  <r>
    <x v="4"/>
    <x v="0"/>
    <n v="49500051"/>
    <x v="199"/>
    <d v="2021-10-25T00:00:00"/>
    <x v="3"/>
    <n v="7000129998"/>
    <n v="113"/>
    <x v="0"/>
    <x v="0"/>
    <n v="113"/>
    <n v="1.514"/>
    <n v="171.08199999999999"/>
    <x v="0"/>
    <x v="0"/>
    <s v="Vacumierung"/>
    <n v="5902"/>
  </r>
  <r>
    <x v="4"/>
    <x v="0"/>
    <n v="49500052"/>
    <x v="200"/>
    <d v="2021-10-25T00:00:00"/>
    <x v="3"/>
    <n v="7000129984"/>
    <n v="120"/>
    <x v="0"/>
    <x v="0"/>
    <n v="120"/>
    <n v="1.014"/>
    <n v="121.68"/>
    <x v="0"/>
    <x v="0"/>
    <s v="Vacumierung"/>
    <n v="5902"/>
  </r>
  <r>
    <x v="4"/>
    <x v="0"/>
    <n v="49500062"/>
    <x v="345"/>
    <d v="2021-10-25T00:00:00"/>
    <x v="3"/>
    <n v="7000130036"/>
    <n v="350"/>
    <x v="0"/>
    <x v="0"/>
    <n v="350"/>
    <n v="0.51400000000000001"/>
    <n v="179.9"/>
    <x v="0"/>
    <x v="0"/>
    <s v="Vacumierung"/>
    <n v="5902"/>
  </r>
  <r>
    <x v="4"/>
    <x v="0"/>
    <n v="49500088"/>
    <x v="201"/>
    <d v="2021-10-25T00:00:00"/>
    <x v="3"/>
    <n v="7000130033"/>
    <n v="246"/>
    <x v="0"/>
    <x v="0"/>
    <n v="246"/>
    <n v="0.51400000000000001"/>
    <n v="126.444"/>
    <x v="0"/>
    <x v="0"/>
    <s v="Vacumierung"/>
    <n v="5902"/>
  </r>
  <r>
    <x v="4"/>
    <x v="0"/>
    <n v="49500096"/>
    <x v="1134"/>
    <d v="2021-10-25T00:00:00"/>
    <x v="3"/>
    <n v="7000130007"/>
    <n v="526"/>
    <x v="0"/>
    <x v="0"/>
    <n v="526"/>
    <n v="2.0139999999999998"/>
    <n v="1059.364"/>
    <x v="0"/>
    <x v="0"/>
    <s v="Vacumierung"/>
    <n v="5902"/>
  </r>
  <r>
    <x v="4"/>
    <x v="0"/>
    <n v="49500103"/>
    <x v="1091"/>
    <d v="2021-10-25T00:00:00"/>
    <x v="3"/>
    <n v="7000130038"/>
    <n v="100"/>
    <x v="0"/>
    <x v="0"/>
    <n v="100"/>
    <n v="1.1740999999999999"/>
    <n v="117.41"/>
    <x v="0"/>
    <x v="0"/>
    <s v="Vacumierung"/>
    <n v="5902"/>
  </r>
  <r>
    <x v="4"/>
    <x v="0"/>
    <n v="49500110"/>
    <x v="1076"/>
    <d v="2021-10-25T00:00:00"/>
    <x v="3"/>
    <n v="7000130039"/>
    <n v="54"/>
    <x v="0"/>
    <x v="0"/>
    <n v="54"/>
    <n v="1.1740999999999999"/>
    <n v="63.401400000000002"/>
    <x v="0"/>
    <x v="0"/>
    <s v="Vacumierung"/>
    <n v="5902"/>
  </r>
  <r>
    <x v="4"/>
    <x v="0"/>
    <n v="49500118"/>
    <x v="50"/>
    <d v="2021-10-25T00:00:00"/>
    <x v="3"/>
    <n v="7000130040"/>
    <n v="65"/>
    <x v="0"/>
    <x v="0"/>
    <n v="65"/>
    <n v="1.1740999999999999"/>
    <n v="76.316500000000005"/>
    <x v="0"/>
    <x v="0"/>
    <s v="Vacumierung"/>
    <n v="5902"/>
  </r>
  <r>
    <x v="4"/>
    <x v="0"/>
    <n v="49500125"/>
    <x v="348"/>
    <d v="2021-10-25T00:00:00"/>
    <x v="3"/>
    <n v="7000129985"/>
    <n v="160"/>
    <x v="0"/>
    <x v="0"/>
    <n v="160"/>
    <n v="0.51400000000000001"/>
    <n v="82.24"/>
    <x v="0"/>
    <x v="0"/>
    <s v="Vacumierung"/>
    <n v="5902"/>
  </r>
  <r>
    <x v="4"/>
    <x v="0"/>
    <n v="49500178"/>
    <x v="53"/>
    <d v="2021-10-25T00:00:00"/>
    <x v="3"/>
    <n v="7000128615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5T00:00:00"/>
    <x v="3"/>
    <n v="7000128617"/>
    <n v="1380"/>
    <x v="1"/>
    <x v="1"/>
    <n v="276"/>
    <n v="0.36649999999999999"/>
    <n v="505.77"/>
    <x v="3"/>
    <x v="1"/>
    <s v="Linie 9"/>
    <n v="5009"/>
  </r>
  <r>
    <x v="4"/>
    <x v="0"/>
    <n v="49500181"/>
    <x v="55"/>
    <d v="2021-10-25T00:00:00"/>
    <x v="3"/>
    <n v="7000128619"/>
    <n v="1058"/>
    <x v="1"/>
    <x v="1"/>
    <n v="211.6"/>
    <n v="0.36659999999999998"/>
    <n v="387.86279999999999"/>
    <x v="3"/>
    <x v="1"/>
    <s v="Linie 9"/>
    <n v="5009"/>
  </r>
  <r>
    <x v="4"/>
    <x v="0"/>
    <n v="49500182"/>
    <x v="56"/>
    <d v="2021-10-25T00:00:00"/>
    <x v="3"/>
    <n v="7000128621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5T00:00:00"/>
    <x v="3"/>
    <n v="7000128623"/>
    <n v="2008"/>
    <x v="1"/>
    <x v="1"/>
    <n v="401.6"/>
    <n v="0.36659999999999998"/>
    <n v="736.13279999999997"/>
    <x v="3"/>
    <x v="1"/>
    <s v="Linie 9"/>
    <n v="5009"/>
  </r>
  <r>
    <x v="4"/>
    <x v="0"/>
    <n v="49500184"/>
    <x v="58"/>
    <d v="2021-10-25T00:00:00"/>
    <x v="3"/>
    <n v="7000128629"/>
    <n v="462"/>
    <x v="1"/>
    <x v="1"/>
    <n v="147.84"/>
    <n v="0.42659999999999998"/>
    <n v="197.08920000000001"/>
    <x v="3"/>
    <x v="1"/>
    <s v="Linie 9"/>
    <n v="5009"/>
  </r>
  <r>
    <x v="4"/>
    <x v="0"/>
    <n v="49500187"/>
    <x v="59"/>
    <d v="2021-10-25T00:00:00"/>
    <x v="3"/>
    <n v="7000128625"/>
    <n v="1334"/>
    <x v="1"/>
    <x v="1"/>
    <n v="426.88"/>
    <n v="0.42659999999999998"/>
    <n v="569.08439999999996"/>
    <x v="3"/>
    <x v="1"/>
    <s v="Linie 9"/>
    <n v="5009"/>
  </r>
  <r>
    <x v="4"/>
    <x v="0"/>
    <n v="49500189"/>
    <x v="60"/>
    <d v="2021-10-25T00:00:00"/>
    <x v="3"/>
    <n v="7000128627"/>
    <n v="462"/>
    <x v="1"/>
    <x v="1"/>
    <n v="147.84"/>
    <n v="0.42659999999999998"/>
    <n v="197.08920000000001"/>
    <x v="3"/>
    <x v="1"/>
    <s v="Linie 9"/>
    <n v="5009"/>
  </r>
  <r>
    <x v="4"/>
    <x v="0"/>
    <n v="50000178"/>
    <x v="497"/>
    <d v="2021-10-25T00:00:00"/>
    <x v="3"/>
    <n v="7000129463"/>
    <n v="320"/>
    <x v="2"/>
    <x v="2"/>
    <n v="614.4"/>
    <n v="8.4281000000000006"/>
    <n v="2696.9920000000002"/>
    <x v="7"/>
    <x v="4"/>
    <s v="Subunternehmer"/>
    <n v="9999"/>
  </r>
  <r>
    <x v="4"/>
    <x v="0"/>
    <n v="50000241"/>
    <x v="822"/>
    <d v="2021-10-25T00:00:00"/>
    <x v="3"/>
    <n v="7000130064"/>
    <n v="1144"/>
    <x v="2"/>
    <x v="2"/>
    <n v="1098.24"/>
    <n v="4.0157999999999996"/>
    <n v="4594.0752000000002"/>
    <x v="6"/>
    <x v="3"/>
    <s v="EVP Jermi bei Weissenhorn"/>
    <n v="6200"/>
  </r>
  <r>
    <x v="4"/>
    <x v="0"/>
    <n v="50900001"/>
    <x v="746"/>
    <d v="2021-10-25T00:00:00"/>
    <x v="3"/>
    <n v="7000130044"/>
    <n v="320"/>
    <x v="2"/>
    <x v="2"/>
    <n v="576"/>
    <n v="10.2963"/>
    <n v="3294.8159999999998"/>
    <x v="6"/>
    <x v="3"/>
    <s v="EVP Jermi bei Weissenhorn"/>
    <n v="6200"/>
  </r>
  <r>
    <x v="4"/>
    <x v="0"/>
    <n v="50900001"/>
    <x v="746"/>
    <d v="2021-10-25T00:00:00"/>
    <x v="3"/>
    <n v="7000130045"/>
    <n v="1600"/>
    <x v="2"/>
    <x v="2"/>
    <n v="2880"/>
    <n v="10.2963"/>
    <n v="16474.080000000002"/>
    <x v="6"/>
    <x v="3"/>
    <s v="EVP Jermi bei Weissenhorn"/>
    <n v="6200"/>
  </r>
  <r>
    <x v="4"/>
    <x v="0"/>
    <n v="57000232"/>
    <x v="634"/>
    <d v="2021-10-25T00:00:00"/>
    <x v="3"/>
    <n v="7000127852"/>
    <n v="1117"/>
    <x v="2"/>
    <x v="2"/>
    <n v="1340.4"/>
    <n v="5.1432000000000002"/>
    <n v="5744.9543999999996"/>
    <x v="3"/>
    <x v="1"/>
    <s v="Linie 16"/>
    <n v="5016"/>
  </r>
  <r>
    <x v="4"/>
    <x v="0"/>
    <n v="57000275"/>
    <x v="78"/>
    <d v="2021-10-25T00:00:00"/>
    <x v="3"/>
    <n v="7000128836"/>
    <n v="131"/>
    <x v="2"/>
    <x v="2"/>
    <n v="2620"/>
    <n v="30.503799999999998"/>
    <n v="3995.9978000000001"/>
    <x v="6"/>
    <x v="3"/>
    <s v="EVP L4 Beutel"/>
    <n v="6130"/>
  </r>
  <r>
    <x v="4"/>
    <x v="0"/>
    <n v="57000445"/>
    <x v="1153"/>
    <d v="2021-10-25T00:00:00"/>
    <x v="3"/>
    <n v="7000120786"/>
    <n v="594"/>
    <x v="2"/>
    <x v="2"/>
    <n v="1306.8"/>
    <n v="8.9736999999999991"/>
    <n v="5330.3778000000002"/>
    <x v="4"/>
    <x v="1"/>
    <s v="Linie 35"/>
    <n v="5035"/>
  </r>
  <r>
    <x v="4"/>
    <x v="0"/>
    <n v="57000445"/>
    <x v="1153"/>
    <d v="2021-10-25T00:00:00"/>
    <x v="3"/>
    <n v="7000126538"/>
    <n v="500"/>
    <x v="2"/>
    <x v="2"/>
    <n v="1100"/>
    <n v="8.9736999999999991"/>
    <n v="4486.8500000000004"/>
    <x v="4"/>
    <x v="1"/>
    <s v="Linie 35"/>
    <n v="5035"/>
  </r>
  <r>
    <x v="4"/>
    <x v="0"/>
    <n v="57000445"/>
    <x v="1153"/>
    <d v="2021-10-25T00:00:00"/>
    <x v="3"/>
    <n v="7000130026"/>
    <n v="612"/>
    <x v="2"/>
    <x v="2"/>
    <n v="1346.4"/>
    <n v="8.9736999999999991"/>
    <n v="5491.9044000000004"/>
    <x v="4"/>
    <x v="1"/>
    <s v="Linie 35"/>
    <n v="5035"/>
  </r>
  <r>
    <x v="4"/>
    <x v="0"/>
    <n v="57000482"/>
    <x v="213"/>
    <d v="2021-10-25T00:00:00"/>
    <x v="3"/>
    <n v="7000128955"/>
    <n v="1077"/>
    <x v="2"/>
    <x v="2"/>
    <n v="2442.636"/>
    <n v="12.87"/>
    <n v="13860.99"/>
    <x v="3"/>
    <x v="1"/>
    <s v="Wurstverpackung"/>
    <n v="5330"/>
  </r>
  <r>
    <x v="4"/>
    <x v="0"/>
    <n v="57000496"/>
    <x v="564"/>
    <d v="2021-10-25T00:00:00"/>
    <x v="3"/>
    <n v="7000129814"/>
    <n v="640"/>
    <x v="2"/>
    <x v="2"/>
    <n v="1344"/>
    <n v="10.420299999999999"/>
    <n v="6668.9920000000002"/>
    <x v="7"/>
    <x v="4"/>
    <s v="Subunternehmer"/>
    <n v="9999"/>
  </r>
  <r>
    <x v="4"/>
    <x v="0"/>
    <n v="57000584"/>
    <x v="214"/>
    <d v="2021-10-25T00:00:00"/>
    <x v="3"/>
    <n v="7000128449"/>
    <n v="2620"/>
    <x v="2"/>
    <x v="2"/>
    <n v="2829.6"/>
    <n v="4.5556999999999999"/>
    <n v="11935.933999999999"/>
    <x v="3"/>
    <x v="1"/>
    <s v="Linie 16"/>
    <n v="5016"/>
  </r>
  <r>
    <x v="4"/>
    <x v="0"/>
    <n v="57000637"/>
    <x v="85"/>
    <d v="2021-10-25T00:00:00"/>
    <x v="3"/>
    <n v="7000129975"/>
    <n v="762"/>
    <x v="2"/>
    <x v="2"/>
    <n v="822.96"/>
    <n v="4.649"/>
    <n v="3542.538"/>
    <x v="3"/>
    <x v="1"/>
    <s v="Linie 16"/>
    <n v="5016"/>
  </r>
  <r>
    <x v="4"/>
    <x v="0"/>
    <n v="57000687"/>
    <x v="90"/>
    <d v="2021-10-25T00:00:00"/>
    <x v="3"/>
    <n v="7000128341"/>
    <n v="1521"/>
    <x v="2"/>
    <x v="2"/>
    <n v="1946.88"/>
    <n v="6.3243999999999998"/>
    <n v="9619.4123999999993"/>
    <x v="6"/>
    <x v="3"/>
    <s v="EVP L2 kleines Band"/>
    <n v="6110"/>
  </r>
  <r>
    <x v="4"/>
    <x v="0"/>
    <n v="57000711"/>
    <x v="989"/>
    <d v="2021-10-25T00:00:00"/>
    <x v="3"/>
    <n v="7000127178"/>
    <n v="149"/>
    <x v="2"/>
    <x v="2"/>
    <n v="1508.625"/>
    <n v="28.561299999999999"/>
    <n v="4255.6337000000003"/>
    <x v="3"/>
    <x v="1"/>
    <s v="Linie 16"/>
    <n v="5016"/>
  </r>
  <r>
    <x v="4"/>
    <x v="0"/>
    <n v="57000725"/>
    <x v="639"/>
    <d v="2021-10-25T00:00:00"/>
    <x v="3"/>
    <n v="7000129817"/>
    <n v="160"/>
    <x v="2"/>
    <x v="2"/>
    <n v="336"/>
    <n v="10.7728"/>
    <n v="1723.6479999999999"/>
    <x v="7"/>
    <x v="4"/>
    <s v="Subunternehmer"/>
    <n v="9999"/>
  </r>
  <r>
    <x v="4"/>
    <x v="0"/>
    <n v="58000235"/>
    <x v="96"/>
    <d v="2021-10-25T00:00:00"/>
    <x v="3"/>
    <n v="7000129874"/>
    <n v="6056"/>
    <x v="2"/>
    <x v="2"/>
    <n v="58137.599999999999"/>
    <n v="33.631399999999999"/>
    <n v="203671.75839999999"/>
    <x v="5"/>
    <x v="2"/>
    <s v="Linie 30"/>
    <n v="5030"/>
  </r>
  <r>
    <x v="4"/>
    <x v="0"/>
    <n v="58000300"/>
    <x v="385"/>
    <d v="2021-10-25T00:00:00"/>
    <x v="3"/>
    <n v="7000127870"/>
    <n v="4611"/>
    <x v="2"/>
    <x v="2"/>
    <n v="29510.400000000001"/>
    <n v="22.683900000000001"/>
    <n v="104595.4629"/>
    <x v="5"/>
    <x v="2"/>
    <s v="Linie 31"/>
    <n v="5031"/>
  </r>
  <r>
    <x v="4"/>
    <x v="0"/>
    <n v="58000609"/>
    <x v="98"/>
    <d v="2021-10-25T00:00:00"/>
    <x v="3"/>
    <n v="7000129292"/>
    <n v="750"/>
    <x v="2"/>
    <x v="2"/>
    <n v="1350"/>
    <n v="10.9306"/>
    <n v="8197.9500000000007"/>
    <x v="4"/>
    <x v="1"/>
    <s v="Linie 33"/>
    <n v="5033"/>
  </r>
  <r>
    <x v="4"/>
    <x v="0"/>
    <n v="58000636"/>
    <x v="230"/>
    <d v="2021-10-25T00:00:00"/>
    <x v="3"/>
    <n v="7000129824"/>
    <n v="612"/>
    <x v="2"/>
    <x v="0"/>
    <n v="605.88"/>
    <n v="6.7282999999999999"/>
    <n v="4076.5424039999998"/>
    <x v="8"/>
    <x v="5"/>
    <s v="Linie 21"/>
    <n v="5021"/>
  </r>
  <r>
    <x v="4"/>
    <x v="0"/>
    <n v="58000651"/>
    <x v="392"/>
    <d v="2021-10-25T00:00:00"/>
    <x v="3"/>
    <n v="7000130046"/>
    <n v="544"/>
    <x v="2"/>
    <x v="0"/>
    <n v="538.55999999999995"/>
    <n v="7.3226000000000004"/>
    <n v="3943.6594559999999"/>
    <x v="8"/>
    <x v="5"/>
    <s v="Linie 21"/>
    <n v="5021"/>
  </r>
  <r>
    <x v="4"/>
    <x v="0"/>
    <n v="58000655"/>
    <x v="233"/>
    <d v="2021-10-25T00:00:00"/>
    <x v="3"/>
    <n v="7000129825"/>
    <n v="408"/>
    <x v="2"/>
    <x v="0"/>
    <n v="403.92"/>
    <n v="6.7287999999999997"/>
    <n v="2717.8968960000002"/>
    <x v="8"/>
    <x v="5"/>
    <s v="Linie 21"/>
    <n v="5021"/>
  </r>
  <r>
    <x v="4"/>
    <x v="0"/>
    <n v="58000706"/>
    <x v="244"/>
    <d v="2021-10-25T00:00:00"/>
    <x v="3"/>
    <n v="7000129830"/>
    <n v="136"/>
    <x v="2"/>
    <x v="0"/>
    <n v="134.63999999999999"/>
    <n v="6.7253999999999996"/>
    <n v="905.50785599999995"/>
    <x v="8"/>
    <x v="5"/>
    <s v="Linie 21"/>
    <n v="5021"/>
  </r>
  <r>
    <x v="4"/>
    <x v="0"/>
    <n v="58000733"/>
    <x v="793"/>
    <d v="2021-10-25T00:00:00"/>
    <x v="3"/>
    <n v="7000129826"/>
    <n v="272"/>
    <x v="2"/>
    <x v="0"/>
    <n v="269.27999999999997"/>
    <n v="6.7229000000000001"/>
    <n v="1810.3425119999999"/>
    <x v="8"/>
    <x v="5"/>
    <s v="Linie 21"/>
    <n v="5021"/>
  </r>
  <r>
    <x v="4"/>
    <x v="0"/>
    <n v="58000740"/>
    <x v="251"/>
    <d v="2021-10-25T00:00:00"/>
    <x v="3"/>
    <n v="7000129793"/>
    <n v="272"/>
    <x v="2"/>
    <x v="0"/>
    <n v="269.27999999999997"/>
    <n v="7.5030000000000001"/>
    <n v="2020.4078400000001"/>
    <x v="8"/>
    <x v="5"/>
    <s v="Linie 21"/>
    <n v="5021"/>
  </r>
  <r>
    <x v="4"/>
    <x v="0"/>
    <n v="58000758"/>
    <x v="255"/>
    <d v="2021-10-25T00:00:00"/>
    <x v="3"/>
    <n v="7000129831"/>
    <n v="136"/>
    <x v="2"/>
    <x v="0"/>
    <n v="134.63999999999999"/>
    <n v="6.7018000000000004"/>
    <n v="902.33035199999995"/>
    <x v="8"/>
    <x v="5"/>
    <s v="Linie 21"/>
    <n v="5021"/>
  </r>
  <r>
    <x v="4"/>
    <x v="0"/>
    <n v="58000772"/>
    <x v="406"/>
    <d v="2021-10-25T00:00:00"/>
    <x v="3"/>
    <n v="7000130047"/>
    <n v="204"/>
    <x v="2"/>
    <x v="0"/>
    <n v="201.96"/>
    <n v="7.2915999999999999"/>
    <n v="1472.6115359999999"/>
    <x v="8"/>
    <x v="5"/>
    <s v="Linie 21"/>
    <n v="5021"/>
  </r>
  <r>
    <x v="4"/>
    <x v="0"/>
    <n v="58000776"/>
    <x v="257"/>
    <d v="2021-10-25T00:00:00"/>
    <x v="3"/>
    <n v="7000129832"/>
    <n v="136"/>
    <x v="2"/>
    <x v="0"/>
    <n v="134.63999999999999"/>
    <n v="6.7229000000000001"/>
    <n v="905.17125599999997"/>
    <x v="8"/>
    <x v="5"/>
    <s v="Linie 21"/>
    <n v="5021"/>
  </r>
  <r>
    <x v="4"/>
    <x v="0"/>
    <n v="58000838"/>
    <x v="516"/>
    <d v="2021-10-25T00:00:00"/>
    <x v="3"/>
    <n v="7000129865"/>
    <n v="425"/>
    <x v="2"/>
    <x v="0"/>
    <n v="510"/>
    <n v="7.5674999999999999"/>
    <n v="3859.4250000000002"/>
    <x v="8"/>
    <x v="5"/>
    <s v="Linie 22"/>
    <n v="5022"/>
  </r>
  <r>
    <x v="4"/>
    <x v="0"/>
    <n v="58000847"/>
    <x v="597"/>
    <d v="2021-10-25T00:00:00"/>
    <x v="3"/>
    <n v="7000130177"/>
    <n v="425"/>
    <x v="2"/>
    <x v="0"/>
    <n v="420.75"/>
    <n v="8.0831999999999997"/>
    <n v="3401.0064000000002"/>
    <x v="8"/>
    <x v="5"/>
    <s v="Linie 20"/>
    <n v="5020"/>
  </r>
  <r>
    <x v="4"/>
    <x v="0"/>
    <n v="58000856"/>
    <x v="259"/>
    <d v="2021-10-25T00:00:00"/>
    <x v="3"/>
    <n v="7000130083"/>
    <n v="807"/>
    <x v="2"/>
    <x v="0"/>
    <n v="807"/>
    <n v="8.7848000000000006"/>
    <n v="7089.3335999999999"/>
    <x v="8"/>
    <x v="5"/>
    <s v="Linie 23"/>
    <n v="5023"/>
  </r>
  <r>
    <x v="4"/>
    <x v="0"/>
    <n v="58000874"/>
    <x v="263"/>
    <d v="2021-10-25T00:00:00"/>
    <x v="3"/>
    <n v="7000129693"/>
    <n v="1134"/>
    <x v="2"/>
    <x v="2"/>
    <n v="9525.6"/>
    <n v="30.3947"/>
    <n v="34467.589800000002"/>
    <x v="7"/>
    <x v="4"/>
    <s v="Subunternehmer"/>
    <n v="9999"/>
  </r>
  <r>
    <x v="4"/>
    <x v="0"/>
    <n v="58000888"/>
    <x v="724"/>
    <d v="2021-10-25T00:00:00"/>
    <x v="3"/>
    <n v="7000129827"/>
    <n v="816"/>
    <x v="2"/>
    <x v="0"/>
    <n v="807.84"/>
    <n v="6.7248000000000001"/>
    <n v="5432.5624319999997"/>
    <x v="8"/>
    <x v="5"/>
    <s v="Linie 21"/>
    <n v="5021"/>
  </r>
  <r>
    <x v="4"/>
    <x v="0"/>
    <n v="58000896"/>
    <x v="865"/>
    <d v="2021-10-25T00:00:00"/>
    <x v="3"/>
    <n v="7000129794"/>
    <n v="272"/>
    <x v="2"/>
    <x v="0"/>
    <n v="269.27999999999997"/>
    <n v="7.5039999999999996"/>
    <n v="2020.6771200000001"/>
    <x v="8"/>
    <x v="5"/>
    <s v="Linie 21"/>
    <n v="5021"/>
  </r>
  <r>
    <x v="4"/>
    <x v="0"/>
    <n v="58000904"/>
    <x v="268"/>
    <d v="2021-10-25T00:00:00"/>
    <x v="3"/>
    <n v="7000129795"/>
    <n v="408"/>
    <x v="2"/>
    <x v="0"/>
    <n v="403.92"/>
    <n v="7.5054999999999996"/>
    <n v="3031.62156"/>
    <x v="8"/>
    <x v="5"/>
    <s v="Linie 21"/>
    <n v="5021"/>
  </r>
  <r>
    <x v="4"/>
    <x v="0"/>
    <n v="58000906"/>
    <x v="867"/>
    <d v="2021-10-25T00:00:00"/>
    <x v="3"/>
    <n v="7000129796"/>
    <n v="408"/>
    <x v="2"/>
    <x v="0"/>
    <n v="403.92"/>
    <n v="7.5088999999999997"/>
    <n v="3032.9948880000002"/>
    <x v="8"/>
    <x v="5"/>
    <s v="Linie 21"/>
    <n v="5021"/>
  </r>
  <r>
    <x v="4"/>
    <x v="0"/>
    <n v="58000908"/>
    <x v="270"/>
    <d v="2021-10-25T00:00:00"/>
    <x v="3"/>
    <n v="7000129797"/>
    <n v="408"/>
    <x v="2"/>
    <x v="0"/>
    <n v="403.92"/>
    <n v="7.5054999999999996"/>
    <n v="3031.62156"/>
    <x v="8"/>
    <x v="5"/>
    <s v="Linie 21"/>
    <n v="5021"/>
  </r>
  <r>
    <x v="4"/>
    <x v="0"/>
    <n v="58000918"/>
    <x v="574"/>
    <d v="2021-10-25T00:00:00"/>
    <x v="3"/>
    <n v="7000129570"/>
    <n v="2146"/>
    <x v="2"/>
    <x v="2"/>
    <n v="20601.599999999999"/>
    <n v="33.941699999999997"/>
    <n v="72838.888200000001"/>
    <x v="5"/>
    <x v="2"/>
    <s v="Linie 31"/>
    <n v="5031"/>
  </r>
  <r>
    <x v="4"/>
    <x v="0"/>
    <n v="58000920"/>
    <x v="413"/>
    <d v="2021-10-25T00:00:00"/>
    <x v="3"/>
    <n v="7000130049"/>
    <n v="204"/>
    <x v="2"/>
    <x v="0"/>
    <n v="201.96"/>
    <n v="7.3190999999999997"/>
    <n v="1478.165436"/>
    <x v="8"/>
    <x v="5"/>
    <s v="Linie 21"/>
    <n v="5021"/>
  </r>
  <r>
    <x v="4"/>
    <x v="0"/>
    <n v="58000961"/>
    <x v="726"/>
    <d v="2021-10-25T00:00:00"/>
    <x v="3"/>
    <n v="7000129828"/>
    <n v="272"/>
    <x v="2"/>
    <x v="0"/>
    <n v="269.27999999999997"/>
    <n v="6.6875"/>
    <n v="1800.81"/>
    <x v="8"/>
    <x v="5"/>
    <s v="Linie 21"/>
    <n v="5021"/>
  </r>
  <r>
    <x v="4"/>
    <x v="0"/>
    <n v="58000998"/>
    <x v="713"/>
    <d v="2021-10-25T00:00:00"/>
    <x v="3"/>
    <n v="7000130050"/>
    <n v="408"/>
    <x v="2"/>
    <x v="0"/>
    <n v="403.92"/>
    <n v="7.3155999999999999"/>
    <n v="2954.917152"/>
    <x v="8"/>
    <x v="5"/>
    <s v="Linie 21"/>
    <n v="5021"/>
  </r>
  <r>
    <x v="4"/>
    <x v="0"/>
    <n v="58000999"/>
    <x v="279"/>
    <d v="2021-10-25T00:00:00"/>
    <x v="3"/>
    <n v="7000129829"/>
    <n v="476"/>
    <x v="2"/>
    <x v="0"/>
    <n v="471.24"/>
    <n v="6.7214999999999998"/>
    <n v="3167.43966"/>
    <x v="8"/>
    <x v="5"/>
    <s v="Linie 21"/>
    <n v="5021"/>
  </r>
  <r>
    <x v="4"/>
    <x v="0"/>
    <n v="58001009"/>
    <x v="579"/>
    <d v="2021-10-25T00:00:00"/>
    <x v="3"/>
    <n v="7000129872"/>
    <n v="1955"/>
    <x v="2"/>
    <x v="0"/>
    <n v="1955"/>
    <n v="8.0266999999999999"/>
    <n v="15692.1985"/>
    <x v="8"/>
    <x v="5"/>
    <s v="Linie 22"/>
    <n v="5022"/>
  </r>
  <r>
    <x v="4"/>
    <x v="0"/>
    <n v="58001014"/>
    <x v="580"/>
    <d v="2021-10-25T00:00:00"/>
    <x v="3"/>
    <n v="7000130178"/>
    <n v="238"/>
    <x v="2"/>
    <x v="0"/>
    <n v="235.62"/>
    <n v="8.1450999999999993"/>
    <n v="1919.1484620000001"/>
    <x v="8"/>
    <x v="5"/>
    <s v="Linie 20"/>
    <n v="5020"/>
  </r>
  <r>
    <x v="4"/>
    <x v="0"/>
    <n v="58001022"/>
    <x v="523"/>
    <d v="2021-10-25T00:00:00"/>
    <x v="3"/>
    <n v="7000129855"/>
    <n v="2295"/>
    <x v="2"/>
    <x v="0"/>
    <n v="2272.0500000000002"/>
    <n v="7.7476000000000003"/>
    <n v="17602.934580000001"/>
    <x v="8"/>
    <x v="5"/>
    <s v="Linie 22"/>
    <n v="5022"/>
  </r>
  <r>
    <x v="4"/>
    <x v="0"/>
    <n v="58001022"/>
    <x v="523"/>
    <d v="2021-10-25T00:00:00"/>
    <x v="3"/>
    <n v="7000130245"/>
    <n v="1530"/>
    <x v="2"/>
    <x v="0"/>
    <n v="1514.7"/>
    <n v="7.7476000000000003"/>
    <n v="11735.289720000001"/>
    <x v="8"/>
    <x v="5"/>
    <s v="Linie 22"/>
    <n v="5022"/>
  </r>
  <r>
    <x v="4"/>
    <x v="0"/>
    <n v="58001028"/>
    <x v="281"/>
    <d v="2021-10-25T00:00:00"/>
    <x v="3"/>
    <n v="7000129840"/>
    <n v="204"/>
    <x v="2"/>
    <x v="0"/>
    <n v="201.96"/>
    <n v="7.2778"/>
    <n v="1469.824488"/>
    <x v="8"/>
    <x v="5"/>
    <s v="Linie 21"/>
    <n v="5021"/>
  </r>
  <r>
    <x v="4"/>
    <x v="0"/>
    <n v="58001031"/>
    <x v="282"/>
    <d v="2021-10-25T00:00:00"/>
    <x v="3"/>
    <n v="7000129841"/>
    <n v="272"/>
    <x v="2"/>
    <x v="0"/>
    <n v="269.27999999999997"/>
    <n v="7.2862"/>
    <n v="1962.027936"/>
    <x v="8"/>
    <x v="5"/>
    <s v="Linie 21"/>
    <n v="5021"/>
  </r>
  <r>
    <x v="4"/>
    <x v="0"/>
    <n v="58001035"/>
    <x v="871"/>
    <d v="2021-10-25T00:00:00"/>
    <x v="3"/>
    <n v="7000129798"/>
    <n v="340"/>
    <x v="2"/>
    <x v="0"/>
    <n v="336.6"/>
    <n v="7.5137999999999998"/>
    <n v="2529.1450799999998"/>
    <x v="8"/>
    <x v="5"/>
    <s v="Linie 21"/>
    <n v="5021"/>
  </r>
  <r>
    <x v="4"/>
    <x v="0"/>
    <n v="58001046"/>
    <x v="428"/>
    <d v="2021-10-25T00:00:00"/>
    <x v="3"/>
    <n v="7000129842"/>
    <n v="136"/>
    <x v="2"/>
    <x v="0"/>
    <n v="134.63999999999999"/>
    <n v="7.2851999999999997"/>
    <n v="980.87932799999999"/>
    <x v="8"/>
    <x v="5"/>
    <s v="Linie 21"/>
    <n v="5021"/>
  </r>
  <r>
    <x v="4"/>
    <x v="0"/>
    <n v="58001052"/>
    <x v="431"/>
    <d v="2021-10-25T00:00:00"/>
    <x v="3"/>
    <n v="7000130051"/>
    <n v="136"/>
    <x v="2"/>
    <x v="0"/>
    <n v="134.63999999999999"/>
    <n v="7.3166000000000002"/>
    <n v="985.10702400000002"/>
    <x v="8"/>
    <x v="5"/>
    <s v="Linie 21"/>
    <n v="5021"/>
  </r>
  <r>
    <x v="4"/>
    <x v="0"/>
    <n v="58001077"/>
    <x v="655"/>
    <d v="2021-10-25T00:00:00"/>
    <x v="3"/>
    <n v="7000129843"/>
    <n v="272"/>
    <x v="2"/>
    <x v="0"/>
    <n v="269.27999999999997"/>
    <n v="7.2906000000000004"/>
    <n v="1963.2127680000001"/>
    <x v="8"/>
    <x v="5"/>
    <s v="Linie 21"/>
    <n v="5021"/>
  </r>
  <r>
    <x v="4"/>
    <x v="0"/>
    <n v="58001080"/>
    <x v="656"/>
    <d v="2021-10-25T00:00:00"/>
    <x v="3"/>
    <n v="7000129833"/>
    <n v="136"/>
    <x v="2"/>
    <x v="0"/>
    <n v="134.63999999999999"/>
    <n v="6.7332000000000001"/>
    <n v="906.55804799999999"/>
    <x v="8"/>
    <x v="5"/>
    <s v="Linie 21"/>
    <n v="5021"/>
  </r>
  <r>
    <x v="4"/>
    <x v="0"/>
    <n v="58001093"/>
    <x v="435"/>
    <d v="2021-10-25T00:00:00"/>
    <x v="3"/>
    <n v="7000129844"/>
    <n v="272"/>
    <x v="2"/>
    <x v="0"/>
    <n v="269.27999999999997"/>
    <n v="7.2784000000000004"/>
    <n v="1959.9275520000001"/>
    <x v="8"/>
    <x v="5"/>
    <s v="Linie 21"/>
    <n v="5021"/>
  </r>
  <r>
    <x v="4"/>
    <x v="0"/>
    <n v="59500001"/>
    <x v="907"/>
    <d v="2021-10-25T00:00:00"/>
    <x v="3"/>
    <n v="7000129583"/>
    <n v="189"/>
    <x v="2"/>
    <x v="0"/>
    <n v="567"/>
    <n v="2.5142000000000002"/>
    <n v="1425.5514000000001"/>
    <x v="3"/>
    <x v="1"/>
    <s v="Espera"/>
    <n v="5901"/>
  </r>
  <r>
    <x v="4"/>
    <x v="0"/>
    <n v="59500020"/>
    <x v="658"/>
    <d v="2021-10-25T00:00:00"/>
    <x v="3"/>
    <n v="7000129995"/>
    <n v="375"/>
    <x v="0"/>
    <x v="0"/>
    <n v="375"/>
    <n v="2.5"/>
    <n v="937.5"/>
    <x v="0"/>
    <x v="0"/>
    <s v="Vacumierung"/>
    <n v="5902"/>
  </r>
  <r>
    <x v="4"/>
    <x v="0"/>
    <n v="59500042"/>
    <x v="721"/>
    <d v="2021-10-25T00:00:00"/>
    <x v="3"/>
    <n v="7000129999"/>
    <n v="2706"/>
    <x v="0"/>
    <x v="0"/>
    <n v="2706"/>
    <n v="2.0442"/>
    <n v="5531.6052"/>
    <x v="0"/>
    <x v="0"/>
    <s v="Vacumierung"/>
    <n v="5902"/>
  </r>
  <r>
    <x v="4"/>
    <x v="0"/>
    <n v="59500051"/>
    <x v="586"/>
    <d v="2021-10-25T00:00:00"/>
    <x v="3"/>
    <n v="7000129986"/>
    <n v="373"/>
    <x v="0"/>
    <x v="0"/>
    <n v="373"/>
    <n v="1.0457000000000001"/>
    <n v="390.04610000000002"/>
    <x v="0"/>
    <x v="0"/>
    <s v="Vacumierung"/>
    <n v="5902"/>
  </r>
  <r>
    <x v="4"/>
    <x v="0"/>
    <n v="59500052"/>
    <x v="587"/>
    <d v="2021-10-25T00:00:00"/>
    <x v="3"/>
    <n v="7000129987"/>
    <n v="358"/>
    <x v="0"/>
    <x v="0"/>
    <n v="358"/>
    <n v="1.0457000000000001"/>
    <n v="374.36059999999998"/>
    <x v="0"/>
    <x v="0"/>
    <s v="Vacumierung"/>
    <n v="5902"/>
  </r>
  <r>
    <x v="4"/>
    <x v="0"/>
    <m/>
    <x v="950"/>
    <d v="2021-10-25T00:00:00"/>
    <x v="3"/>
    <n v="7000129417"/>
    <n v="0"/>
    <x v="3"/>
    <x v="3"/>
    <n v="0"/>
    <n v="0"/>
    <n v="0"/>
    <x v="1"/>
    <x v="0"/>
    <s v="Füller unter M2"/>
    <n v="3020"/>
  </r>
  <r>
    <x v="4"/>
    <x v="0"/>
    <m/>
    <x v="120"/>
    <d v="2021-10-25T00:00:00"/>
    <x v="3"/>
    <n v="7000128489"/>
    <n v="0"/>
    <x v="3"/>
    <x v="3"/>
    <n v="0"/>
    <n v="0"/>
    <n v="0"/>
    <x v="0"/>
    <x v="0"/>
    <s v="Große Schneidemaschine Lachnit"/>
    <n v="1100"/>
  </r>
  <r>
    <x v="4"/>
    <x v="0"/>
    <m/>
    <x v="121"/>
    <d v="2021-10-25T00:00:00"/>
    <x v="3"/>
    <n v="7000129721"/>
    <n v="0"/>
    <x v="3"/>
    <x v="3"/>
    <n v="0"/>
    <n v="0"/>
    <n v="0"/>
    <x v="0"/>
    <x v="0"/>
    <s v="Kleine Schneidemaschine Käseteiler"/>
    <n v="1200"/>
  </r>
  <r>
    <x v="4"/>
    <x v="0"/>
    <m/>
    <x v="122"/>
    <d v="2021-10-25T00:00:00"/>
    <x v="3"/>
    <n v="7000129924"/>
    <n v="0"/>
    <x v="3"/>
    <x v="3"/>
    <n v="0"/>
    <n v="0"/>
    <n v="0"/>
    <x v="2"/>
    <x v="0"/>
    <s v="Thrun 1"/>
    <n v="2020"/>
  </r>
  <r>
    <x v="4"/>
    <x v="0"/>
    <m/>
    <x v="123"/>
    <d v="2021-10-25T00:00:00"/>
    <x v="3"/>
    <n v="7000129900"/>
    <n v="0"/>
    <x v="3"/>
    <x v="3"/>
    <n v="0"/>
    <n v="0"/>
    <n v="0"/>
    <x v="2"/>
    <x v="0"/>
    <s v="Thrun 2"/>
    <n v="2030"/>
  </r>
  <r>
    <x v="4"/>
    <x v="0"/>
    <m/>
    <x v="124"/>
    <d v="2021-10-25T00:00:00"/>
    <x v="3"/>
    <n v="7000129948"/>
    <n v="0"/>
    <x v="3"/>
    <x v="3"/>
    <n v="0"/>
    <n v="0"/>
    <n v="0"/>
    <x v="2"/>
    <x v="0"/>
    <s v="Mischer 1"/>
    <n v="2040"/>
  </r>
  <r>
    <x v="4"/>
    <x v="0"/>
    <m/>
    <x v="125"/>
    <d v="2021-10-25T00:00:00"/>
    <x v="3"/>
    <n v="7000129894"/>
    <n v="0"/>
    <x v="3"/>
    <x v="3"/>
    <n v="0"/>
    <n v="0"/>
    <n v="0"/>
    <x v="2"/>
    <x v="0"/>
    <s v="Mischer 2"/>
    <n v="2050"/>
  </r>
  <r>
    <x v="4"/>
    <x v="0"/>
    <m/>
    <x v="126"/>
    <d v="2021-10-25T00:00:00"/>
    <x v="3"/>
    <n v="7000129928"/>
    <n v="0"/>
    <x v="3"/>
    <x v="3"/>
    <n v="0"/>
    <n v="0"/>
    <n v="0"/>
    <x v="2"/>
    <x v="0"/>
    <s v="Stephan UMSK 130"/>
    <n v="2100"/>
  </r>
  <r>
    <x v="4"/>
    <x v="0"/>
    <m/>
    <x v="127"/>
    <d v="2021-10-25T00:00:00"/>
    <x v="3"/>
    <n v="7000129947"/>
    <n v="0"/>
    <x v="3"/>
    <x v="3"/>
    <n v="0"/>
    <n v="0"/>
    <n v="0"/>
    <x v="1"/>
    <x v="0"/>
    <s v="Füller unter M1"/>
    <n v="3010"/>
  </r>
  <r>
    <x v="4"/>
    <x v="0"/>
    <m/>
    <x v="128"/>
    <d v="2021-10-25T00:00:00"/>
    <x v="3"/>
    <n v="7000129416"/>
    <n v="0"/>
    <x v="3"/>
    <x v="3"/>
    <n v="0"/>
    <n v="0"/>
    <n v="0"/>
    <x v="1"/>
    <x v="0"/>
    <s v="Füller unter M2"/>
    <n v="3020"/>
  </r>
  <r>
    <x v="4"/>
    <x v="0"/>
    <m/>
    <x v="129"/>
    <d v="2021-10-25T00:00:00"/>
    <x v="3"/>
    <n v="7000129490"/>
    <n v="0"/>
    <x v="3"/>
    <x v="3"/>
    <n v="0"/>
    <n v="0"/>
    <n v="0"/>
    <x v="1"/>
    <x v="0"/>
    <s v="Füller unter Thrun 2"/>
    <n v="3030"/>
  </r>
  <r>
    <x v="4"/>
    <x v="0"/>
    <m/>
    <x v="131"/>
    <d v="2021-10-25T00:00:00"/>
    <x v="3"/>
    <n v="7000129640"/>
    <n v="0"/>
    <x v="3"/>
    <x v="3"/>
    <n v="0"/>
    <n v="0"/>
    <n v="0"/>
    <x v="2"/>
    <x v="0"/>
    <s v="Füller unter UMSK 130"/>
    <n v="3100"/>
  </r>
  <r>
    <x v="4"/>
    <x v="0"/>
    <m/>
    <x v="450"/>
    <d v="2021-10-25T00:00:00"/>
    <x v="3"/>
    <n v="7000129314"/>
    <n v="0"/>
    <x v="3"/>
    <x v="3"/>
    <n v="0"/>
    <n v="0"/>
    <n v="0"/>
    <x v="1"/>
    <x v="0"/>
    <s v="Waldner"/>
    <n v="3110"/>
  </r>
  <r>
    <x v="4"/>
    <x v="0"/>
    <m/>
    <x v="132"/>
    <d v="2021-10-25T00:00:00"/>
    <x v="3"/>
    <n v="7000130164"/>
    <n v="0"/>
    <x v="3"/>
    <x v="3"/>
    <n v="0"/>
    <n v="0"/>
    <n v="0"/>
    <x v="8"/>
    <x v="5"/>
    <s v="Linie 20"/>
    <n v="5020"/>
  </r>
  <r>
    <x v="4"/>
    <x v="0"/>
    <m/>
    <x v="133"/>
    <d v="2021-10-25T00:00:00"/>
    <x v="3"/>
    <n v="7000129799"/>
    <n v="0"/>
    <x v="3"/>
    <x v="3"/>
    <n v="0"/>
    <n v="0"/>
    <n v="0"/>
    <x v="8"/>
    <x v="5"/>
    <s v="Linie 21"/>
    <n v="5021"/>
  </r>
  <r>
    <x v="4"/>
    <x v="0"/>
    <m/>
    <x v="134"/>
    <d v="2021-10-25T00:00:00"/>
    <x v="3"/>
    <n v="7000129856"/>
    <n v="0.01"/>
    <x v="1"/>
    <x v="1"/>
    <n v="0"/>
    <n v="0"/>
    <n v="0"/>
    <x v="8"/>
    <x v="5"/>
    <s v="Linie 22"/>
    <n v="5022"/>
  </r>
  <r>
    <x v="4"/>
    <x v="0"/>
    <m/>
    <x v="135"/>
    <d v="2021-10-25T00:00:00"/>
    <x v="3"/>
    <n v="7000129792"/>
    <n v="0.01"/>
    <x v="1"/>
    <x v="1"/>
    <n v="0"/>
    <n v="0"/>
    <n v="0"/>
    <x v="8"/>
    <x v="5"/>
    <s v="Linie 23"/>
    <n v="5023"/>
  </r>
  <r>
    <x v="4"/>
    <x v="0"/>
    <m/>
    <x v="451"/>
    <d v="2021-10-25T00:00:00"/>
    <x v="3"/>
    <n v="7000129925"/>
    <n v="0"/>
    <x v="3"/>
    <x v="3"/>
    <n v="0"/>
    <n v="0"/>
    <n v="0"/>
    <x v="2"/>
    <x v="0"/>
    <s v="Thrun 1"/>
    <n v="2020"/>
  </r>
  <r>
    <x v="4"/>
    <x v="0"/>
    <m/>
    <x v="952"/>
    <d v="2021-10-25T00:00:00"/>
    <x v="3"/>
    <n v="7000129898"/>
    <n v="0"/>
    <x v="3"/>
    <x v="3"/>
    <n v="0"/>
    <n v="0"/>
    <n v="0"/>
    <x v="2"/>
    <x v="0"/>
    <s v="Mischer 2"/>
    <n v="2050"/>
  </r>
  <r>
    <x v="4"/>
    <x v="0"/>
    <m/>
    <x v="452"/>
    <d v="2021-10-25T00:00:00"/>
    <x v="3"/>
    <n v="7000129321"/>
    <n v="0"/>
    <x v="3"/>
    <x v="3"/>
    <n v="0"/>
    <n v="0"/>
    <n v="0"/>
    <x v="1"/>
    <x v="0"/>
    <s v="Waldner"/>
    <n v="3110"/>
  </r>
  <r>
    <x v="4"/>
    <x v="0"/>
    <m/>
    <x v="453"/>
    <d v="2021-10-25T00:00:00"/>
    <x v="3"/>
    <n v="7000129766"/>
    <n v="0"/>
    <x v="3"/>
    <x v="3"/>
    <n v="0"/>
    <n v="0"/>
    <n v="0"/>
    <x v="8"/>
    <x v="5"/>
    <s v="Linie 21"/>
    <n v="5021"/>
  </r>
  <r>
    <x v="4"/>
    <x v="0"/>
    <m/>
    <x v="453"/>
    <d v="2021-10-25T00:00:00"/>
    <x v="3"/>
    <n v="7000130052"/>
    <n v="0"/>
    <x v="3"/>
    <x v="3"/>
    <n v="0"/>
    <n v="0"/>
    <n v="0"/>
    <x v="8"/>
    <x v="5"/>
    <s v="Linie 21"/>
    <n v="5021"/>
  </r>
  <r>
    <x v="4"/>
    <x v="0"/>
    <m/>
    <x v="991"/>
    <d v="2021-10-25T00:00:00"/>
    <x v="3"/>
    <n v="7000127179"/>
    <n v="0"/>
    <x v="3"/>
    <x v="3"/>
    <n v="0"/>
    <n v="0"/>
    <n v="0"/>
    <x v="3"/>
    <x v="1"/>
    <s v="Linie 16"/>
    <n v="5016"/>
  </r>
  <r>
    <x v="4"/>
    <x v="0"/>
    <m/>
    <x v="991"/>
    <d v="2021-10-25T00:00:00"/>
    <x v="3"/>
    <n v="7000127180"/>
    <n v="0"/>
    <x v="3"/>
    <x v="3"/>
    <n v="0"/>
    <n v="0"/>
    <n v="0"/>
    <x v="3"/>
    <x v="1"/>
    <s v="Linie 16"/>
    <n v="5016"/>
  </r>
  <r>
    <x v="4"/>
    <x v="0"/>
    <n v="23500084"/>
    <x v="842"/>
    <d v="2021-10-26T00:00:00"/>
    <x v="3"/>
    <n v="7000130070"/>
    <n v="8445"/>
    <x v="0"/>
    <x v="0"/>
    <n v="8445"/>
    <n v="3.9674999999999998"/>
    <n v="33505.537499999999"/>
    <x v="0"/>
    <x v="0"/>
    <s v="Rohware aus-/umpacken, vorbereiten"/>
    <n v="1300"/>
  </r>
  <r>
    <x v="4"/>
    <x v="0"/>
    <n v="23500374"/>
    <x v="1108"/>
    <d v="2021-10-26T00:00:00"/>
    <x v="3"/>
    <n v="7000130338"/>
    <n v="0"/>
    <x v="0"/>
    <x v="0"/>
    <n v="0"/>
    <n v="1.1600999999999999"/>
    <n v="0"/>
    <x v="0"/>
    <x v="0"/>
    <s v="Schälen"/>
    <n v="5903"/>
  </r>
  <r>
    <x v="4"/>
    <x v="0"/>
    <n v="23500394"/>
    <x v="670"/>
    <d v="2021-10-26T00:00:00"/>
    <x v="3"/>
    <n v="7000130031"/>
    <n v="60"/>
    <x v="0"/>
    <x v="0"/>
    <n v="60"/>
    <n v="9.2812999999999999"/>
    <n v="556.87800000000004"/>
    <x v="4"/>
    <x v="1"/>
    <s v="Röstofen"/>
    <n v="5420"/>
  </r>
  <r>
    <x v="4"/>
    <x v="0"/>
    <n v="23500551"/>
    <x v="11"/>
    <d v="2021-10-26T00:00:00"/>
    <x v="3"/>
    <n v="7000129631"/>
    <n v="671"/>
    <x v="0"/>
    <x v="0"/>
    <n v="671"/>
    <n v="5.1581000000000001"/>
    <n v="3461.0850999999998"/>
    <x v="0"/>
    <x v="0"/>
    <s v="Große Schneidemaschine Lachnit"/>
    <n v="1100"/>
  </r>
  <r>
    <x v="4"/>
    <x v="0"/>
    <n v="29600001"/>
    <x v="604"/>
    <d v="2021-10-26T00:00:00"/>
    <x v="3"/>
    <n v="7000130589"/>
    <n v="4996"/>
    <x v="0"/>
    <x v="0"/>
    <n v="4996"/>
    <n v="2"/>
    <n v="9992"/>
    <x v="0"/>
    <x v="0"/>
    <s v="Rohware aus-/umpacken, vorbereiten"/>
    <n v="1300"/>
  </r>
  <r>
    <x v="4"/>
    <x v="0"/>
    <n v="29600004"/>
    <x v="302"/>
    <d v="2021-10-26T00:00:00"/>
    <x v="3"/>
    <n v="7000130328"/>
    <n v="3642"/>
    <x v="0"/>
    <x v="0"/>
    <n v="3642"/>
    <n v="2.5"/>
    <n v="9105"/>
    <x v="0"/>
    <x v="0"/>
    <s v="Rohware aus-/umpacken, vorbereiten"/>
    <n v="1300"/>
  </r>
  <r>
    <x v="4"/>
    <x v="0"/>
    <n v="31000161"/>
    <x v="467"/>
    <d v="2021-10-26T00:00:00"/>
    <x v="3"/>
    <n v="7000129971"/>
    <n v="589"/>
    <x v="1"/>
    <x v="1"/>
    <n v="5890"/>
    <n v="23.571000000000002"/>
    <n v="13883.319"/>
    <x v="1"/>
    <x v="0"/>
    <s v="Füller unter UHT"/>
    <n v="3040"/>
  </r>
  <r>
    <x v="4"/>
    <x v="0"/>
    <n v="31000169"/>
    <x v="158"/>
    <d v="2021-10-26T00:00:00"/>
    <x v="3"/>
    <n v="7000129895"/>
    <n v="2714"/>
    <x v="1"/>
    <x v="1"/>
    <n v="5238.0200000000004"/>
    <n v="5.9943999999999997"/>
    <n v="16268.801600000001"/>
    <x v="1"/>
    <x v="0"/>
    <s v="Füller unter Thrun 2"/>
    <n v="3030"/>
  </r>
  <r>
    <x v="4"/>
    <x v="0"/>
    <n v="31000239"/>
    <x v="1124"/>
    <d v="2021-10-26T00:00:00"/>
    <x v="3"/>
    <n v="7000129558"/>
    <n v="691"/>
    <x v="1"/>
    <x v="1"/>
    <n v="6910"/>
    <n v="23.7883"/>
    <n v="16437.7153"/>
    <x v="1"/>
    <x v="0"/>
    <s v="Füller unter M1"/>
    <n v="3010"/>
  </r>
  <r>
    <x v="4"/>
    <x v="0"/>
    <n v="31900001"/>
    <x v="159"/>
    <d v="2021-10-26T00:00:00"/>
    <x v="3"/>
    <n v="7000129636"/>
    <n v="229"/>
    <x v="1"/>
    <x v="1"/>
    <n v="1648.8"/>
    <n v="16.223700000000001"/>
    <n v="3715.2273"/>
    <x v="2"/>
    <x v="0"/>
    <s v="Füller unter UMSK 130"/>
    <n v="3100"/>
  </r>
  <r>
    <x v="4"/>
    <x v="0"/>
    <n v="31900002"/>
    <x v="14"/>
    <d v="2021-10-26T00:00:00"/>
    <x v="3"/>
    <n v="7000129901"/>
    <n v="197"/>
    <x v="1"/>
    <x v="1"/>
    <n v="1418.4"/>
    <n v="17.989799999999999"/>
    <n v="3543.9906000000001"/>
    <x v="2"/>
    <x v="0"/>
    <s v="Füller unter UMSK 130"/>
    <n v="3100"/>
  </r>
  <r>
    <x v="4"/>
    <x v="0"/>
    <n v="32000049"/>
    <x v="16"/>
    <d v="2021-10-26T00:00:00"/>
    <x v="3"/>
    <n v="7000129957"/>
    <n v="1841"/>
    <x v="1"/>
    <x v="1"/>
    <n v="13255.2"/>
    <n v="19.3871"/>
    <n v="35691.651100000003"/>
    <x v="1"/>
    <x v="0"/>
    <s v="Füller unter M2"/>
    <n v="3020"/>
  </r>
  <r>
    <x v="4"/>
    <x v="0"/>
    <n v="32000061"/>
    <x v="310"/>
    <d v="2021-10-26T00:00:00"/>
    <x v="3"/>
    <n v="7000129958"/>
    <n v="403"/>
    <x v="1"/>
    <x v="1"/>
    <n v="2901.6"/>
    <n v="20.820399999999999"/>
    <n v="8390.6211999999996"/>
    <x v="1"/>
    <x v="0"/>
    <s v="Füller unter M2"/>
    <n v="3020"/>
  </r>
  <r>
    <x v="4"/>
    <x v="0"/>
    <n v="35000177"/>
    <x v="313"/>
    <d v="2021-10-26T00:00:00"/>
    <x v="3"/>
    <n v="7000130021"/>
    <n v="2700"/>
    <x v="0"/>
    <x v="0"/>
    <n v="2700"/>
    <n v="2.7452000000000001"/>
    <n v="7412.04"/>
    <x v="2"/>
    <x v="0"/>
    <s v="Mischer 2"/>
    <n v="2050"/>
  </r>
  <r>
    <x v="4"/>
    <x v="0"/>
    <n v="35000177"/>
    <x v="313"/>
    <d v="2021-10-26T00:00:00"/>
    <x v="3"/>
    <n v="7000130021"/>
    <n v="2700"/>
    <x v="0"/>
    <x v="0"/>
    <n v="2700"/>
    <n v="2.7452000000000001"/>
    <n v="7412.04"/>
    <x v="2"/>
    <x v="0"/>
    <s v="Wolf M2"/>
    <n v="2080"/>
  </r>
  <r>
    <x v="4"/>
    <x v="0"/>
    <n v="35000268"/>
    <x v="170"/>
    <d v="2021-10-26T00:00:00"/>
    <x v="3"/>
    <n v="7000130028"/>
    <n v="4250"/>
    <x v="0"/>
    <x v="0"/>
    <n v="4250"/>
    <n v="2.5105"/>
    <n v="10669.625"/>
    <x v="2"/>
    <x v="0"/>
    <s v="Thrun 2"/>
    <n v="2030"/>
  </r>
  <r>
    <x v="4"/>
    <x v="0"/>
    <n v="35000268"/>
    <x v="170"/>
    <d v="2021-10-26T00:00:00"/>
    <x v="3"/>
    <n v="7000130028"/>
    <n v="4250"/>
    <x v="0"/>
    <x v="0"/>
    <n v="4250"/>
    <n v="2.5105"/>
    <n v="10669.625"/>
    <x v="2"/>
    <x v="0"/>
    <s v="Wolf Th2"/>
    <n v="2090"/>
  </r>
  <r>
    <x v="4"/>
    <x v="0"/>
    <n v="35000282"/>
    <x v="29"/>
    <d v="2021-10-26T00:00:00"/>
    <x v="3"/>
    <n v="7000130020"/>
    <n v="13200"/>
    <x v="0"/>
    <x v="0"/>
    <n v="13200"/>
    <n v="2.5482999999999998"/>
    <n v="33637.56"/>
    <x v="2"/>
    <x v="0"/>
    <s v="Mischer 2"/>
    <n v="2050"/>
  </r>
  <r>
    <x v="4"/>
    <x v="0"/>
    <n v="35000282"/>
    <x v="29"/>
    <d v="2021-10-26T00:00:00"/>
    <x v="3"/>
    <n v="7000130020"/>
    <n v="13200"/>
    <x v="0"/>
    <x v="0"/>
    <n v="13200"/>
    <n v="2.5482999999999998"/>
    <n v="33637.56"/>
    <x v="2"/>
    <x v="0"/>
    <s v="Wolf M2"/>
    <n v="2080"/>
  </r>
  <r>
    <x v="4"/>
    <x v="0"/>
    <n v="35000294"/>
    <x v="473"/>
    <d v="2021-10-26T00:00:00"/>
    <x v="3"/>
    <n v="7000130030"/>
    <n v="6325"/>
    <x v="0"/>
    <x v="0"/>
    <n v="6325"/>
    <n v="2.2324999999999999"/>
    <n v="14120.5625"/>
    <x v="2"/>
    <x v="0"/>
    <s v="Thrun 1"/>
    <n v="2020"/>
  </r>
  <r>
    <x v="4"/>
    <x v="0"/>
    <n v="35000294"/>
    <x v="473"/>
    <d v="2021-10-26T00:00:00"/>
    <x v="3"/>
    <n v="7000130030"/>
    <n v="6325"/>
    <x v="0"/>
    <x v="0"/>
    <n v="6325"/>
    <n v="2.2324999999999999"/>
    <n v="14120.5625"/>
    <x v="2"/>
    <x v="0"/>
    <s v="Wolf Th1"/>
    <n v="2065"/>
  </r>
  <r>
    <x v="4"/>
    <x v="0"/>
    <n v="35000361"/>
    <x v="1125"/>
    <d v="2021-10-26T00:00:00"/>
    <x v="3"/>
    <n v="7000130023"/>
    <n v="6600"/>
    <x v="0"/>
    <x v="0"/>
    <n v="6600"/>
    <n v="2.2675999999999998"/>
    <n v="14966.16"/>
    <x v="2"/>
    <x v="0"/>
    <s v="Mischer 1"/>
    <n v="2040"/>
  </r>
  <r>
    <x v="4"/>
    <x v="0"/>
    <n v="35000361"/>
    <x v="1125"/>
    <d v="2021-10-26T00:00:00"/>
    <x v="3"/>
    <n v="7000130023"/>
    <n v="6600"/>
    <x v="0"/>
    <x v="0"/>
    <n v="6600"/>
    <n v="2.2675999999999998"/>
    <n v="14966.16"/>
    <x v="2"/>
    <x v="0"/>
    <s v="Wolf M1"/>
    <n v="2070"/>
  </r>
  <r>
    <x v="4"/>
    <x v="0"/>
    <n v="35900002"/>
    <x v="173"/>
    <d v="2021-10-26T00:00:00"/>
    <x v="3"/>
    <n v="7000130056"/>
    <n v="1680"/>
    <x v="0"/>
    <x v="0"/>
    <n v="1680"/>
    <n v="2.0203000000000002"/>
    <n v="3394.1039999999998"/>
    <x v="2"/>
    <x v="0"/>
    <s v="Stephan UMSK 130"/>
    <n v="2100"/>
  </r>
  <r>
    <x v="4"/>
    <x v="0"/>
    <n v="35900003"/>
    <x v="34"/>
    <d v="2021-10-26T00:00:00"/>
    <x v="3"/>
    <n v="7000130055"/>
    <n v="1440"/>
    <x v="0"/>
    <x v="0"/>
    <n v="1440"/>
    <n v="2.2656000000000001"/>
    <n v="3262.4639999999999"/>
    <x v="2"/>
    <x v="0"/>
    <s v="Stephan UMSK 130"/>
    <n v="2100"/>
  </r>
  <r>
    <x v="4"/>
    <x v="0"/>
    <n v="40000059"/>
    <x v="174"/>
    <d v="2021-10-26T00:00:00"/>
    <x v="3"/>
    <n v="7000129809"/>
    <n v="2464"/>
    <x v="1"/>
    <x v="1"/>
    <n v="246.4"/>
    <n v="0.63070000000000004"/>
    <n v="1554.0447999999999"/>
    <x v="1"/>
    <x v="0"/>
    <s v="Strudellinie"/>
    <n v="5160"/>
  </r>
  <r>
    <x v="4"/>
    <x v="0"/>
    <n v="40000089"/>
    <x v="177"/>
    <d v="2021-10-26T00:00:00"/>
    <x v="3"/>
    <n v="7000129810"/>
    <n v="3213"/>
    <x v="1"/>
    <x v="1"/>
    <n v="321.3"/>
    <n v="0.57769999999999999"/>
    <n v="1856.1501000000001"/>
    <x v="1"/>
    <x v="0"/>
    <s v="Strudellinie"/>
    <n v="5160"/>
  </r>
  <r>
    <x v="4"/>
    <x v="0"/>
    <n v="47000597"/>
    <x v="37"/>
    <d v="2021-10-26T00:00:00"/>
    <x v="3"/>
    <n v="7000127251"/>
    <n v="34810"/>
    <x v="1"/>
    <x v="1"/>
    <n v="5221.5"/>
    <n v="0.67290000000000005"/>
    <n v="23423.649000000001"/>
    <x v="4"/>
    <x v="1"/>
    <s v="Linie 34"/>
    <n v="5034"/>
  </r>
  <r>
    <x v="4"/>
    <x v="0"/>
    <n v="47000849"/>
    <x v="39"/>
    <d v="2021-10-26T00:00:00"/>
    <x v="3"/>
    <n v="7000128930"/>
    <n v="2636"/>
    <x v="1"/>
    <x v="1"/>
    <n v="5693.76"/>
    <n v="9.3513000000000002"/>
    <n v="24650.0268"/>
    <x v="4"/>
    <x v="1"/>
    <s v="Linie 3"/>
    <n v="5003"/>
  </r>
  <r>
    <x v="4"/>
    <x v="0"/>
    <n v="47000901"/>
    <x v="329"/>
    <d v="2021-10-26T00:00:00"/>
    <x v="3"/>
    <n v="7000127841"/>
    <n v="8534"/>
    <x v="1"/>
    <x v="1"/>
    <n v="2133.5"/>
    <n v="1.0027999999999999"/>
    <n v="8557.8952000000008"/>
    <x v="3"/>
    <x v="1"/>
    <s v="Linie 16"/>
    <n v="5016"/>
  </r>
  <r>
    <x v="4"/>
    <x v="0"/>
    <n v="47000902"/>
    <x v="183"/>
    <d v="2021-10-26T00:00:00"/>
    <x v="3"/>
    <n v="7000127842"/>
    <n v="8280"/>
    <x v="1"/>
    <x v="1"/>
    <n v="2070"/>
    <n v="1.0782"/>
    <n v="8927.4959999999992"/>
    <x v="3"/>
    <x v="1"/>
    <s v="Linie 16"/>
    <n v="5016"/>
  </r>
  <r>
    <x v="4"/>
    <x v="0"/>
    <n v="47000997"/>
    <x v="41"/>
    <d v="2021-10-26T00:00:00"/>
    <x v="3"/>
    <n v="7000127922"/>
    <n v="11870"/>
    <x v="1"/>
    <x v="1"/>
    <n v="1780.5"/>
    <n v="0.67949999999999999"/>
    <n v="8065.665"/>
    <x v="3"/>
    <x v="1"/>
    <s v="Linie 11"/>
    <n v="5011"/>
  </r>
  <r>
    <x v="4"/>
    <x v="0"/>
    <n v="47001017"/>
    <x v="816"/>
    <d v="2021-10-26T00:00:00"/>
    <x v="3"/>
    <n v="7000127925"/>
    <n v="13325"/>
    <x v="1"/>
    <x v="1"/>
    <n v="1998.75"/>
    <n v="0.68730000000000002"/>
    <n v="9158.2724999999991"/>
    <x v="3"/>
    <x v="1"/>
    <s v="Linie 11"/>
    <n v="5011"/>
  </r>
  <r>
    <x v="4"/>
    <x v="0"/>
    <n v="47001034"/>
    <x v="338"/>
    <d v="2021-10-26T00:00:00"/>
    <x v="3"/>
    <n v="7000127843"/>
    <n v="18458"/>
    <x v="1"/>
    <x v="1"/>
    <n v="4614.5"/>
    <n v="1.0096000000000001"/>
    <n v="18635.196800000002"/>
    <x v="3"/>
    <x v="1"/>
    <s v="Linie 16"/>
    <n v="5016"/>
  </r>
  <r>
    <x v="4"/>
    <x v="0"/>
    <n v="47900002"/>
    <x v="42"/>
    <d v="2021-10-26T00:00:00"/>
    <x v="3"/>
    <n v="7000129654"/>
    <n v="13022"/>
    <x v="1"/>
    <x v="1"/>
    <n v="1953.3"/>
    <n v="0.53359999999999996"/>
    <n v="6948.5392000000002"/>
    <x v="3"/>
    <x v="1"/>
    <s v="Linie 1"/>
    <n v="5001"/>
  </r>
  <r>
    <x v="4"/>
    <x v="0"/>
    <n v="48000080"/>
    <x v="194"/>
    <d v="2021-10-26T00:00:00"/>
    <x v="3"/>
    <n v="7000128878"/>
    <n v="76164"/>
    <x v="1"/>
    <x v="1"/>
    <n v="16756.080000000002"/>
    <n v="1.044"/>
    <n v="79515.216"/>
    <x v="4"/>
    <x v="1"/>
    <s v="Linie 35"/>
    <n v="5035"/>
  </r>
  <r>
    <x v="4"/>
    <x v="0"/>
    <n v="48000210"/>
    <x v="342"/>
    <d v="2021-10-26T00:00:00"/>
    <x v="3"/>
    <n v="7000129556"/>
    <n v="5376"/>
    <x v="1"/>
    <x v="1"/>
    <n v="1075.2"/>
    <n v="0.87060000000000004"/>
    <n v="4680.3455999999996"/>
    <x v="3"/>
    <x v="1"/>
    <s v="Linie 1"/>
    <n v="5001"/>
  </r>
  <r>
    <x v="4"/>
    <x v="0"/>
    <n v="48000477"/>
    <x v="196"/>
    <d v="2021-10-26T00:00:00"/>
    <x v="3"/>
    <n v="7000129521"/>
    <n v="28896"/>
    <x v="1"/>
    <x v="1"/>
    <n v="11558.4"/>
    <n v="1.3845000000000001"/>
    <n v="40006.512000000002"/>
    <x v="5"/>
    <x v="2"/>
    <s v="Linie 31"/>
    <n v="5031"/>
  </r>
  <r>
    <x v="4"/>
    <x v="0"/>
    <n v="48000952"/>
    <x v="739"/>
    <d v="2021-10-26T00:00:00"/>
    <x v="3"/>
    <n v="7000128430"/>
    <n v="6325"/>
    <x v="1"/>
    <x v="1"/>
    <n v="1265"/>
    <n v="1.1088"/>
    <n v="7013.16"/>
    <x v="4"/>
    <x v="1"/>
    <s v="Linie 15"/>
    <n v="5015"/>
  </r>
  <r>
    <x v="4"/>
    <x v="0"/>
    <n v="48000956"/>
    <x v="741"/>
    <d v="2021-10-26T00:00:00"/>
    <x v="3"/>
    <n v="7000128925"/>
    <n v="1462"/>
    <x v="1"/>
    <x v="1"/>
    <n v="292.39999999999998"/>
    <n v="1.1841999999999999"/>
    <n v="1731.3004000000001"/>
    <x v="4"/>
    <x v="1"/>
    <s v="Linie 15"/>
    <n v="5015"/>
  </r>
  <r>
    <x v="4"/>
    <x v="0"/>
    <n v="48001055"/>
    <x v="624"/>
    <d v="2021-10-26T00:00:00"/>
    <x v="3"/>
    <n v="7000128434"/>
    <n v="4608"/>
    <x v="1"/>
    <x v="1"/>
    <n v="921.6"/>
    <n v="1.093"/>
    <n v="5036.5439999999999"/>
    <x v="4"/>
    <x v="1"/>
    <s v="Linie 15"/>
    <n v="5015"/>
  </r>
  <r>
    <x v="4"/>
    <x v="0"/>
    <n v="48001056"/>
    <x v="943"/>
    <d v="2021-10-26T00:00:00"/>
    <x v="3"/>
    <n v="7000128435"/>
    <n v="7932"/>
    <x v="1"/>
    <x v="1"/>
    <n v="1586.4"/>
    <n v="1.1186"/>
    <n v="8872.7351999999992"/>
    <x v="4"/>
    <x v="1"/>
    <s v="Linie 15"/>
    <n v="5015"/>
  </r>
  <r>
    <x v="4"/>
    <x v="0"/>
    <n v="48001146"/>
    <x v="48"/>
    <d v="2021-10-26T00:00:00"/>
    <x v="3"/>
    <n v="7000127904"/>
    <n v="41518"/>
    <x v="1"/>
    <x v="1"/>
    <n v="16607.2"/>
    <n v="1.3531"/>
    <n v="56178.005799999999"/>
    <x v="5"/>
    <x v="2"/>
    <s v="Linie 31"/>
    <n v="5031"/>
  </r>
  <r>
    <x v="4"/>
    <x v="0"/>
    <n v="49500104"/>
    <x v="486"/>
    <d v="2021-10-26T00:00:00"/>
    <x v="3"/>
    <n v="7000130086"/>
    <n v="157"/>
    <x v="0"/>
    <x v="0"/>
    <n v="157"/>
    <n v="1.1740999999999999"/>
    <n v="184.33369999999999"/>
    <x v="0"/>
    <x v="0"/>
    <s v="Vacumierung"/>
    <n v="5902"/>
  </r>
  <r>
    <x v="4"/>
    <x v="0"/>
    <n v="49500132"/>
    <x v="350"/>
    <d v="2021-10-26T00:00:00"/>
    <x v="3"/>
    <n v="7000130336"/>
    <n v="418"/>
    <x v="0"/>
    <x v="0"/>
    <n v="418"/>
    <n v="2.0139999999999998"/>
    <n v="841.85199999999998"/>
    <x v="0"/>
    <x v="0"/>
    <s v="Vacumierung"/>
    <n v="5902"/>
  </r>
  <r>
    <x v="4"/>
    <x v="0"/>
    <n v="49500148"/>
    <x v="1137"/>
    <d v="2021-10-26T00:00:00"/>
    <x v="3"/>
    <n v="7000130337"/>
    <n v="1663"/>
    <x v="0"/>
    <x v="0"/>
    <n v="1663"/>
    <n v="0.51400000000000001"/>
    <n v="854.78200000000004"/>
    <x v="0"/>
    <x v="0"/>
    <s v="Vacumierung"/>
    <n v="5902"/>
  </r>
  <r>
    <x v="4"/>
    <x v="0"/>
    <n v="49500178"/>
    <x v="53"/>
    <d v="2021-10-26T00:00:00"/>
    <x v="3"/>
    <n v="7000129880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6T00:00:00"/>
    <x v="3"/>
    <n v="7000129881"/>
    <n v="220"/>
    <x v="1"/>
    <x v="1"/>
    <n v="44"/>
    <n v="0.36649999999999999"/>
    <n v="80.63"/>
    <x v="3"/>
    <x v="1"/>
    <s v="Linie 9"/>
    <n v="5009"/>
  </r>
  <r>
    <x v="4"/>
    <x v="0"/>
    <n v="49500181"/>
    <x v="55"/>
    <d v="2021-10-26T00:00:00"/>
    <x v="3"/>
    <n v="7000129882"/>
    <n v="172"/>
    <x v="1"/>
    <x v="1"/>
    <n v="34.4"/>
    <n v="0.36659999999999998"/>
    <n v="63.055199999999999"/>
    <x v="3"/>
    <x v="1"/>
    <s v="Linie 9"/>
    <n v="5009"/>
  </r>
  <r>
    <x v="4"/>
    <x v="0"/>
    <n v="49500182"/>
    <x v="56"/>
    <d v="2021-10-26T00:00:00"/>
    <x v="3"/>
    <n v="7000129883"/>
    <n v="1426"/>
    <x v="1"/>
    <x v="1"/>
    <n v="285.2"/>
    <n v="0.36649999999999999"/>
    <n v="522.62900000000002"/>
    <x v="3"/>
    <x v="1"/>
    <s v="Linie 9"/>
    <n v="5009"/>
  </r>
  <r>
    <x v="4"/>
    <x v="0"/>
    <n v="49500182"/>
    <x v="56"/>
    <d v="2021-10-26T00:00:00"/>
    <x v="3"/>
    <n v="7000130411"/>
    <n v="417"/>
    <x v="1"/>
    <x v="1"/>
    <n v="83.4"/>
    <n v="0.36649999999999999"/>
    <n v="152.8305"/>
    <x v="3"/>
    <x v="1"/>
    <s v="Linie 9"/>
    <n v="5009"/>
  </r>
  <r>
    <x v="4"/>
    <x v="0"/>
    <n v="49500183"/>
    <x v="57"/>
    <d v="2021-10-26T00:00:00"/>
    <x v="3"/>
    <n v="7000129884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6T00:00:00"/>
    <x v="3"/>
    <n v="7000129885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6T00:00:00"/>
    <x v="3"/>
    <n v="7000129886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6T00:00:00"/>
    <x v="3"/>
    <n v="7000129887"/>
    <n v="0"/>
    <x v="1"/>
    <x v="1"/>
    <n v="0"/>
    <n v="0.42659999999999998"/>
    <n v="0"/>
    <x v="3"/>
    <x v="1"/>
    <s v="Linie 9"/>
    <n v="5009"/>
  </r>
  <r>
    <x v="4"/>
    <x v="0"/>
    <n v="49500223"/>
    <x v="354"/>
    <d v="2021-10-26T00:00:00"/>
    <x v="3"/>
    <n v="7000130339"/>
    <n v="727"/>
    <x v="0"/>
    <x v="0"/>
    <n v="727"/>
    <n v="2.0139999999999998"/>
    <n v="1464.1780000000001"/>
    <x v="0"/>
    <x v="0"/>
    <s v="Vacumierung"/>
    <n v="5902"/>
  </r>
  <r>
    <x v="4"/>
    <x v="0"/>
    <n v="57000230"/>
    <x v="210"/>
    <d v="2021-10-26T00:00:00"/>
    <x v="3"/>
    <n v="7000127851"/>
    <n v="1077"/>
    <x v="2"/>
    <x v="2"/>
    <n v="1292.4000000000001"/>
    <n v="5.4657"/>
    <n v="5886.5589"/>
    <x v="3"/>
    <x v="1"/>
    <s v="Linie 16"/>
    <n v="5016"/>
  </r>
  <r>
    <x v="4"/>
    <x v="0"/>
    <n v="57000237"/>
    <x v="635"/>
    <d v="2021-10-26T00:00:00"/>
    <x v="3"/>
    <n v="7000127853"/>
    <n v="316"/>
    <x v="2"/>
    <x v="2"/>
    <n v="395"/>
    <n v="5.5540000000000003"/>
    <n v="1755.0640000000001"/>
    <x v="3"/>
    <x v="1"/>
    <s v="Linie 16"/>
    <n v="5016"/>
  </r>
  <r>
    <x v="4"/>
    <x v="0"/>
    <n v="57000238"/>
    <x v="636"/>
    <d v="2021-10-26T00:00:00"/>
    <x v="3"/>
    <n v="7000127854"/>
    <n v="313"/>
    <x v="2"/>
    <x v="2"/>
    <n v="391.25"/>
    <n v="5.1844000000000001"/>
    <n v="1622.7172"/>
    <x v="3"/>
    <x v="1"/>
    <s v="Linie 16"/>
    <n v="5016"/>
  </r>
  <r>
    <x v="4"/>
    <x v="0"/>
    <n v="57000428"/>
    <x v="212"/>
    <d v="2021-10-26T00:00:00"/>
    <x v="3"/>
    <n v="7000129801"/>
    <n v="2048"/>
    <x v="2"/>
    <x v="2"/>
    <n v="12288"/>
    <n v="24.664100000000001"/>
    <n v="50512.076800000003"/>
    <x v="7"/>
    <x v="4"/>
    <s v="Subunternehmer"/>
    <n v="9999"/>
  </r>
  <r>
    <x v="4"/>
    <x v="0"/>
    <n v="57000491"/>
    <x v="500"/>
    <d v="2021-10-26T00:00:00"/>
    <x v="3"/>
    <n v="7000129848"/>
    <n v="1050"/>
    <x v="2"/>
    <x v="2"/>
    <n v="1260"/>
    <n v="5.7590000000000003"/>
    <n v="6046.95"/>
    <x v="7"/>
    <x v="4"/>
    <s v="Subunternehmer"/>
    <n v="9999"/>
  </r>
  <r>
    <x v="4"/>
    <x v="0"/>
    <n v="57000602"/>
    <x v="216"/>
    <d v="2021-10-26T00:00:00"/>
    <x v="3"/>
    <n v="7000130179"/>
    <n v="136"/>
    <x v="2"/>
    <x v="0"/>
    <n v="163.19999999999999"/>
    <n v="5.2880000000000003"/>
    <n v="863.00160000000005"/>
    <x v="8"/>
    <x v="5"/>
    <s v="Linie 22"/>
    <n v="5022"/>
  </r>
  <r>
    <x v="4"/>
    <x v="0"/>
    <n v="57000606"/>
    <x v="219"/>
    <d v="2021-10-26T00:00:00"/>
    <x v="3"/>
    <n v="7000130181"/>
    <n v="136"/>
    <x v="2"/>
    <x v="0"/>
    <n v="163.19999999999999"/>
    <n v="5.2906000000000004"/>
    <n v="863.42592000000002"/>
    <x v="8"/>
    <x v="5"/>
    <s v="Linie 22"/>
    <n v="5022"/>
  </r>
  <r>
    <x v="4"/>
    <x v="0"/>
    <n v="57000607"/>
    <x v="220"/>
    <d v="2021-10-26T00:00:00"/>
    <x v="3"/>
    <n v="7000130182"/>
    <n v="136"/>
    <x v="2"/>
    <x v="0"/>
    <n v="163.19999999999999"/>
    <n v="5.2908999999999997"/>
    <n v="863.47487999999998"/>
    <x v="8"/>
    <x v="5"/>
    <s v="Linie 22"/>
    <n v="5022"/>
  </r>
  <r>
    <x v="4"/>
    <x v="0"/>
    <n v="57000641"/>
    <x v="87"/>
    <d v="2021-10-26T00:00:00"/>
    <x v="3"/>
    <n v="7000130186"/>
    <n v="3672"/>
    <x v="2"/>
    <x v="0"/>
    <n v="4406.3999999999996"/>
    <n v="5.2706999999999997"/>
    <n v="23224.812480000001"/>
    <x v="8"/>
    <x v="5"/>
    <s v="Linie 22"/>
    <n v="5022"/>
  </r>
  <r>
    <x v="4"/>
    <x v="0"/>
    <n v="57000652"/>
    <x v="372"/>
    <d v="2021-10-26T00:00:00"/>
    <x v="3"/>
    <n v="7000130187"/>
    <n v="68"/>
    <x v="2"/>
    <x v="0"/>
    <n v="81.599999999999994"/>
    <n v="5.3045999999999998"/>
    <n v="432.85536000000002"/>
    <x v="8"/>
    <x v="5"/>
    <s v="Linie 22"/>
    <n v="5022"/>
  </r>
  <r>
    <x v="4"/>
    <x v="0"/>
    <n v="57000655"/>
    <x v="638"/>
    <d v="2021-10-26T00:00:00"/>
    <x v="3"/>
    <n v="7000130190"/>
    <n v="272"/>
    <x v="2"/>
    <x v="0"/>
    <n v="326.39999999999998"/>
    <n v="5.2930999999999999"/>
    <n v="1727.6678400000001"/>
    <x v="8"/>
    <x v="5"/>
    <s v="Linie 22"/>
    <n v="5022"/>
  </r>
  <r>
    <x v="4"/>
    <x v="0"/>
    <n v="57000657"/>
    <x v="375"/>
    <d v="2021-10-26T00:00:00"/>
    <x v="3"/>
    <n v="7000130191"/>
    <n v="136"/>
    <x v="2"/>
    <x v="0"/>
    <n v="163.19999999999999"/>
    <n v="5.3136999999999999"/>
    <n v="867.19583999999998"/>
    <x v="8"/>
    <x v="5"/>
    <s v="Linie 22"/>
    <n v="5022"/>
  </r>
  <r>
    <x v="4"/>
    <x v="0"/>
    <n v="57000720"/>
    <x v="92"/>
    <d v="2021-10-26T00:00:00"/>
    <x v="3"/>
    <n v="7000129815"/>
    <n v="4320"/>
    <x v="2"/>
    <x v="2"/>
    <n v="9072"/>
    <n v="10.3809"/>
    <n v="44845.487999999998"/>
    <x v="7"/>
    <x v="4"/>
    <s v="Subunternehmer"/>
    <n v="9999"/>
  </r>
  <r>
    <x v="4"/>
    <x v="0"/>
    <n v="57000728"/>
    <x v="224"/>
    <d v="2021-10-26T00:00:00"/>
    <x v="3"/>
    <n v="7000129847"/>
    <n v="0"/>
    <x v="2"/>
    <x v="2"/>
    <n v="0"/>
    <n v="14.4331"/>
    <n v="0"/>
    <x v="7"/>
    <x v="4"/>
    <s v="Subunternehmer"/>
    <n v="9999"/>
  </r>
  <r>
    <x v="4"/>
    <x v="0"/>
    <n v="57000733"/>
    <x v="225"/>
    <d v="2021-10-26T00:00:00"/>
    <x v="3"/>
    <n v="7000129802"/>
    <n v="224"/>
    <x v="2"/>
    <x v="2"/>
    <n v="1344"/>
    <n v="27.1694"/>
    <n v="6085.9456"/>
    <x v="7"/>
    <x v="4"/>
    <s v="Subunternehmer"/>
    <n v="9999"/>
  </r>
  <r>
    <x v="4"/>
    <x v="0"/>
    <n v="57000734"/>
    <x v="225"/>
    <d v="2021-10-26T00:00:00"/>
    <x v="3"/>
    <n v="7000129803"/>
    <n v="1064"/>
    <x v="2"/>
    <x v="2"/>
    <n v="6384"/>
    <n v="27.0246"/>
    <n v="28754.1744"/>
    <x v="7"/>
    <x v="4"/>
    <s v="Subunternehmer"/>
    <n v="9999"/>
  </r>
  <r>
    <x v="4"/>
    <x v="0"/>
    <n v="57000735"/>
    <x v="225"/>
    <d v="2021-10-26T00:00:00"/>
    <x v="3"/>
    <n v="7000129804"/>
    <n v="392"/>
    <x v="2"/>
    <x v="2"/>
    <n v="2352"/>
    <n v="27.076699999999999"/>
    <n v="10614.0664"/>
    <x v="7"/>
    <x v="4"/>
    <s v="Subunternehmer"/>
    <n v="9999"/>
  </r>
  <r>
    <x v="4"/>
    <x v="0"/>
    <n v="57000736"/>
    <x v="225"/>
    <d v="2021-10-26T00:00:00"/>
    <x v="3"/>
    <n v="7000129805"/>
    <n v="112"/>
    <x v="2"/>
    <x v="2"/>
    <n v="672"/>
    <n v="27.268599999999999"/>
    <n v="3054.0832"/>
    <x v="7"/>
    <x v="4"/>
    <s v="Subunternehmer"/>
    <n v="9999"/>
  </r>
  <r>
    <x v="4"/>
    <x v="0"/>
    <n v="57000737"/>
    <x v="225"/>
    <d v="2021-10-26T00:00:00"/>
    <x v="3"/>
    <n v="7000129806"/>
    <n v="224"/>
    <x v="2"/>
    <x v="2"/>
    <n v="1344"/>
    <n v="27.060099999999998"/>
    <n v="6061.4624000000003"/>
    <x v="7"/>
    <x v="4"/>
    <s v="Subunternehmer"/>
    <n v="9999"/>
  </r>
  <r>
    <x v="4"/>
    <x v="0"/>
    <n v="57900002"/>
    <x v="507"/>
    <d v="2021-10-26T00:00:00"/>
    <x v="3"/>
    <n v="7000129866"/>
    <n v="1408"/>
    <x v="2"/>
    <x v="2"/>
    <n v="5068.8"/>
    <n v="13.400600000000001"/>
    <n v="18868.0448"/>
    <x v="7"/>
    <x v="4"/>
    <s v="Subunternehmer"/>
    <n v="9999"/>
  </r>
  <r>
    <x v="4"/>
    <x v="0"/>
    <n v="58000112"/>
    <x v="226"/>
    <d v="2021-10-26T00:00:00"/>
    <x v="3"/>
    <n v="7000129686"/>
    <n v="1291"/>
    <x v="2"/>
    <x v="2"/>
    <n v="1742.85"/>
    <n v="6.6712999999999996"/>
    <n v="8612.6483000000007"/>
    <x v="3"/>
    <x v="1"/>
    <s v="Linie 1"/>
    <n v="5001"/>
  </r>
  <r>
    <x v="4"/>
    <x v="0"/>
    <n v="58000179"/>
    <x v="95"/>
    <d v="2021-10-26T00:00:00"/>
    <x v="3"/>
    <n v="7000129867"/>
    <n v="768"/>
    <x v="2"/>
    <x v="2"/>
    <n v="3072"/>
    <n v="23.624700000000001"/>
    <n v="18143.7696"/>
    <x v="7"/>
    <x v="4"/>
    <s v="Subunternehmer"/>
    <n v="9999"/>
  </r>
  <r>
    <x v="4"/>
    <x v="0"/>
    <n v="58000337"/>
    <x v="386"/>
    <d v="2021-10-26T00:00:00"/>
    <x v="3"/>
    <n v="7000129680"/>
    <n v="768"/>
    <x v="2"/>
    <x v="2"/>
    <n v="1036.8"/>
    <n v="6.4288999999999996"/>
    <n v="4937.3951999999999"/>
    <x v="3"/>
    <x v="1"/>
    <s v="Linie 1"/>
    <n v="5001"/>
  </r>
  <r>
    <x v="4"/>
    <x v="0"/>
    <n v="58000460"/>
    <x v="643"/>
    <d v="2021-10-26T00:00:00"/>
    <x v="3"/>
    <n v="7000130421"/>
    <n v="252"/>
    <x v="2"/>
    <x v="2"/>
    <n v="2419.1999999999998"/>
    <n v="35.016199999999998"/>
    <n v="8824.0823999999993"/>
    <x v="7"/>
    <x v="4"/>
    <s v="Subunternehmer"/>
    <n v="9999"/>
  </r>
  <r>
    <x v="4"/>
    <x v="0"/>
    <n v="58000541"/>
    <x v="702"/>
    <d v="2021-10-26T00:00:00"/>
    <x v="3"/>
    <n v="7000127792"/>
    <n v="1674"/>
    <x v="2"/>
    <x v="2"/>
    <n v="3682.8"/>
    <n v="10.577"/>
    <n v="17705.898000000001"/>
    <x v="4"/>
    <x v="1"/>
    <s v="Linie 35"/>
    <n v="5035"/>
  </r>
  <r>
    <x v="4"/>
    <x v="0"/>
    <n v="58000548"/>
    <x v="703"/>
    <d v="2021-10-26T00:00:00"/>
    <x v="3"/>
    <n v="7000129859"/>
    <n v="1720"/>
    <x v="2"/>
    <x v="2"/>
    <n v="8256"/>
    <n v="25.5321"/>
    <n v="43915.212"/>
    <x v="7"/>
    <x v="4"/>
    <s v="Subunternehmer"/>
    <n v="9999"/>
  </r>
  <r>
    <x v="4"/>
    <x v="0"/>
    <n v="58000555"/>
    <x v="858"/>
    <d v="2021-10-26T00:00:00"/>
    <x v="3"/>
    <n v="7000128889"/>
    <n v="6628"/>
    <x v="2"/>
    <x v="2"/>
    <n v="63628.800000000003"/>
    <n v="33.995899999999999"/>
    <n v="225324.82519999999"/>
    <x v="5"/>
    <x v="2"/>
    <s v="Linie 30"/>
    <n v="5030"/>
  </r>
  <r>
    <x v="4"/>
    <x v="0"/>
    <n v="58000609"/>
    <x v="98"/>
    <d v="2021-10-26T00:00:00"/>
    <x v="3"/>
    <n v="7000129293"/>
    <n v="30"/>
    <x v="2"/>
    <x v="2"/>
    <n v="54"/>
    <n v="10.9306"/>
    <n v="327.91800000000001"/>
    <x v="4"/>
    <x v="1"/>
    <s v="Linie 33"/>
    <n v="5033"/>
  </r>
  <r>
    <x v="4"/>
    <x v="0"/>
    <n v="58000609"/>
    <x v="98"/>
    <d v="2021-10-26T00:00:00"/>
    <x v="3"/>
    <n v="7000130414"/>
    <n v="940"/>
    <x v="2"/>
    <x v="2"/>
    <n v="1692"/>
    <n v="10.9306"/>
    <n v="10274.763999999999"/>
    <x v="4"/>
    <x v="1"/>
    <s v="Linie 33"/>
    <n v="5033"/>
  </r>
  <r>
    <x v="4"/>
    <x v="0"/>
    <n v="58000631"/>
    <x v="229"/>
    <d v="2021-10-26T00:00:00"/>
    <x v="3"/>
    <n v="7000130128"/>
    <n v="136"/>
    <x v="2"/>
    <x v="0"/>
    <n v="149.6"/>
    <n v="6.5789999999999997"/>
    <n v="984.21839999999997"/>
    <x v="8"/>
    <x v="5"/>
    <s v="Linie 20"/>
    <n v="5020"/>
  </r>
  <r>
    <x v="4"/>
    <x v="0"/>
    <n v="58000640"/>
    <x v="828"/>
    <d v="2021-10-26T00:00:00"/>
    <x v="3"/>
    <n v="7000130284"/>
    <n v="102"/>
    <x v="2"/>
    <x v="0"/>
    <n v="100.98"/>
    <n v="8.9131"/>
    <n v="900.04483800000003"/>
    <x v="8"/>
    <x v="5"/>
    <s v="Linie 23"/>
    <n v="5023"/>
  </r>
  <r>
    <x v="4"/>
    <x v="0"/>
    <n v="58000648"/>
    <x v="231"/>
    <d v="2021-10-26T00:00:00"/>
    <x v="3"/>
    <n v="7000129784"/>
    <n v="102"/>
    <x v="2"/>
    <x v="0"/>
    <n v="102"/>
    <n v="8.7829999999999995"/>
    <n v="895.86599999999999"/>
    <x v="8"/>
    <x v="5"/>
    <s v="Linie 23"/>
    <n v="5023"/>
  </r>
  <r>
    <x v="4"/>
    <x v="0"/>
    <n v="58000653"/>
    <x v="232"/>
    <d v="2021-10-26T00:00:00"/>
    <x v="3"/>
    <n v="7000130129"/>
    <n v="204"/>
    <x v="2"/>
    <x v="0"/>
    <n v="204"/>
    <n v="11.0871"/>
    <n v="2261.7683999999999"/>
    <x v="8"/>
    <x v="5"/>
    <s v="Linie 20"/>
    <n v="5020"/>
  </r>
  <r>
    <x v="4"/>
    <x v="0"/>
    <n v="58000662"/>
    <x v="234"/>
    <d v="2021-10-26T00:00:00"/>
    <x v="3"/>
    <n v="7000129785"/>
    <n v="68"/>
    <x v="2"/>
    <x v="0"/>
    <n v="68"/>
    <n v="8.7815999999999992"/>
    <n v="597.14880000000005"/>
    <x v="8"/>
    <x v="5"/>
    <s v="Linie 23"/>
    <n v="5023"/>
  </r>
  <r>
    <x v="4"/>
    <x v="0"/>
    <n v="58000665"/>
    <x v="235"/>
    <d v="2021-10-26T00:00:00"/>
    <x v="3"/>
    <n v="7000130130"/>
    <n v="34"/>
    <x v="2"/>
    <x v="0"/>
    <n v="37.4"/>
    <n v="6.5829000000000004"/>
    <n v="246.20045999999999"/>
    <x v="8"/>
    <x v="5"/>
    <s v="Linie 20"/>
    <n v="5020"/>
  </r>
  <r>
    <x v="4"/>
    <x v="0"/>
    <n v="58000678"/>
    <x v="237"/>
    <d v="2021-10-26T00:00:00"/>
    <x v="3"/>
    <n v="7000130131"/>
    <n v="68"/>
    <x v="2"/>
    <x v="0"/>
    <n v="74.8"/>
    <n v="6.5829000000000004"/>
    <n v="492.40091999999999"/>
    <x v="8"/>
    <x v="5"/>
    <s v="Linie 20"/>
    <n v="5020"/>
  </r>
  <r>
    <x v="4"/>
    <x v="0"/>
    <n v="58000681"/>
    <x v="238"/>
    <d v="2021-10-26T00:00:00"/>
    <x v="3"/>
    <n v="7000130215"/>
    <n v="68"/>
    <x v="2"/>
    <x v="0"/>
    <n v="67.319999999999993"/>
    <n v="6.7253999999999996"/>
    <n v="452.75392799999997"/>
    <x v="8"/>
    <x v="5"/>
    <s v="Linie 21"/>
    <n v="5021"/>
  </r>
  <r>
    <x v="4"/>
    <x v="0"/>
    <n v="58000684"/>
    <x v="239"/>
    <d v="2021-10-26T00:00:00"/>
    <x v="3"/>
    <n v="7000130289"/>
    <n v="34"/>
    <x v="2"/>
    <x v="0"/>
    <n v="33.659999999999997"/>
    <n v="8.9092000000000002"/>
    <n v="299.88367199999999"/>
    <x v="8"/>
    <x v="5"/>
    <s v="Linie 23"/>
    <n v="5023"/>
  </r>
  <r>
    <x v="4"/>
    <x v="0"/>
    <n v="58000685"/>
    <x v="240"/>
    <d v="2021-10-26T00:00:00"/>
    <x v="3"/>
    <n v="7000130216"/>
    <n v="68"/>
    <x v="2"/>
    <x v="0"/>
    <n v="67.319999999999993"/>
    <n v="7.5054999999999996"/>
    <n v="505.27026000000001"/>
    <x v="8"/>
    <x v="5"/>
    <s v="Linie 21"/>
    <n v="5021"/>
  </r>
  <r>
    <x v="4"/>
    <x v="0"/>
    <n v="58000689"/>
    <x v="395"/>
    <d v="2021-10-26T00:00:00"/>
    <x v="3"/>
    <n v="7000130132"/>
    <n v="68"/>
    <x v="2"/>
    <x v="0"/>
    <n v="74.8"/>
    <n v="6.5807000000000002"/>
    <n v="492.23635999999999"/>
    <x v="8"/>
    <x v="5"/>
    <s v="Linie 20"/>
    <n v="5020"/>
  </r>
  <r>
    <x v="4"/>
    <x v="0"/>
    <n v="58000694"/>
    <x v="242"/>
    <d v="2021-10-26T00:00:00"/>
    <x v="3"/>
    <n v="7000130217"/>
    <n v="68"/>
    <x v="2"/>
    <x v="0"/>
    <n v="67.319999999999993"/>
    <n v="6.7229000000000001"/>
    <n v="452.58562799999999"/>
    <x v="8"/>
    <x v="5"/>
    <s v="Linie 21"/>
    <n v="5021"/>
  </r>
  <r>
    <x v="4"/>
    <x v="0"/>
    <n v="58000698"/>
    <x v="243"/>
    <d v="2021-10-26T00:00:00"/>
    <x v="3"/>
    <n v="7000130291"/>
    <n v="136"/>
    <x v="2"/>
    <x v="0"/>
    <n v="134.63999999999999"/>
    <n v="8.9067000000000007"/>
    <n v="1199.1980880000001"/>
    <x v="8"/>
    <x v="5"/>
    <s v="Linie 23"/>
    <n v="5023"/>
  </r>
  <r>
    <x v="4"/>
    <x v="0"/>
    <n v="58000703"/>
    <x v="398"/>
    <d v="2021-10-26T00:00:00"/>
    <x v="3"/>
    <n v="7000130134"/>
    <n v="204"/>
    <x v="2"/>
    <x v="0"/>
    <n v="224.4"/>
    <n v="6.5829000000000004"/>
    <n v="1477.2027599999999"/>
    <x v="8"/>
    <x v="5"/>
    <s v="Linie 20"/>
    <n v="5020"/>
  </r>
  <r>
    <x v="4"/>
    <x v="0"/>
    <n v="58000710"/>
    <x v="245"/>
    <d v="2021-10-26T00:00:00"/>
    <x v="3"/>
    <n v="7000130293"/>
    <n v="68"/>
    <x v="2"/>
    <x v="0"/>
    <n v="67.319999999999993"/>
    <n v="8.9092000000000002"/>
    <n v="599.76734399999998"/>
    <x v="8"/>
    <x v="5"/>
    <s v="Linie 23"/>
    <n v="5023"/>
  </r>
  <r>
    <x v="4"/>
    <x v="0"/>
    <n v="58000713"/>
    <x v="246"/>
    <d v="2021-10-26T00:00:00"/>
    <x v="3"/>
    <n v="7000130294"/>
    <n v="68"/>
    <x v="2"/>
    <x v="0"/>
    <n v="68"/>
    <n v="8.7841000000000005"/>
    <n v="597.31880000000001"/>
    <x v="8"/>
    <x v="5"/>
    <s v="Linie 23"/>
    <n v="5023"/>
  </r>
  <r>
    <x v="4"/>
    <x v="0"/>
    <n v="58000716"/>
    <x v="247"/>
    <d v="2021-10-26T00:00:00"/>
    <x v="3"/>
    <n v="7000130136"/>
    <n v="68"/>
    <x v="2"/>
    <x v="0"/>
    <n v="74.8"/>
    <n v="6.5819999999999999"/>
    <n v="492.33359999999999"/>
    <x v="8"/>
    <x v="5"/>
    <s v="Linie 20"/>
    <n v="5020"/>
  </r>
  <r>
    <x v="4"/>
    <x v="0"/>
    <n v="58000719"/>
    <x v="248"/>
    <d v="2021-10-26T00:00:00"/>
    <x v="3"/>
    <n v="7000130137"/>
    <n v="34"/>
    <x v="2"/>
    <x v="0"/>
    <n v="34"/>
    <n v="11.0724"/>
    <n v="376.46159999999998"/>
    <x v="8"/>
    <x v="5"/>
    <s v="Linie 20"/>
    <n v="5020"/>
  </r>
  <r>
    <x v="4"/>
    <x v="0"/>
    <n v="58000721"/>
    <x v="706"/>
    <d v="2021-10-26T00:00:00"/>
    <x v="3"/>
    <n v="7000130219"/>
    <n v="102"/>
    <x v="2"/>
    <x v="0"/>
    <n v="100.98"/>
    <n v="6.7342000000000004"/>
    <n v="680.01951599999995"/>
    <x v="8"/>
    <x v="5"/>
    <s v="Linie 21"/>
    <n v="5021"/>
  </r>
  <r>
    <x v="4"/>
    <x v="0"/>
    <n v="58000724"/>
    <x v="750"/>
    <d v="2021-10-26T00:00:00"/>
    <x v="3"/>
    <n v="7000130297"/>
    <n v="68"/>
    <x v="2"/>
    <x v="0"/>
    <n v="67.319999999999993"/>
    <n v="8.9121000000000006"/>
    <n v="599.96257200000002"/>
    <x v="8"/>
    <x v="5"/>
    <s v="Linie 23"/>
    <n v="5023"/>
  </r>
  <r>
    <x v="4"/>
    <x v="0"/>
    <n v="58000726"/>
    <x v="249"/>
    <d v="2021-10-26T00:00:00"/>
    <x v="3"/>
    <n v="7000129787"/>
    <n v="68"/>
    <x v="2"/>
    <x v="0"/>
    <n v="68"/>
    <n v="8.7861999999999991"/>
    <n v="597.46159999999998"/>
    <x v="8"/>
    <x v="5"/>
    <s v="Linie 23"/>
    <n v="5023"/>
  </r>
  <r>
    <x v="4"/>
    <x v="0"/>
    <n v="58000730"/>
    <x v="250"/>
    <d v="2021-10-26T00:00:00"/>
    <x v="3"/>
    <n v="7000130138"/>
    <n v="136"/>
    <x v="2"/>
    <x v="0"/>
    <n v="149.6"/>
    <n v="6.5758000000000001"/>
    <n v="983.73968000000002"/>
    <x v="8"/>
    <x v="5"/>
    <s v="Linie 20"/>
    <n v="5020"/>
  </r>
  <r>
    <x v="4"/>
    <x v="0"/>
    <n v="58000731"/>
    <x v="595"/>
    <d v="2021-10-26T00:00:00"/>
    <x v="3"/>
    <n v="7000130202"/>
    <n v="136"/>
    <x v="2"/>
    <x v="0"/>
    <n v="136"/>
    <n v="9.4652999999999992"/>
    <n v="1287.2808"/>
    <x v="8"/>
    <x v="5"/>
    <s v="Linie 22"/>
    <n v="5022"/>
  </r>
  <r>
    <x v="4"/>
    <x v="0"/>
    <n v="58000734"/>
    <x v="100"/>
    <d v="2021-10-26T00:00:00"/>
    <x v="3"/>
    <n v="7000130220"/>
    <n v="136"/>
    <x v="2"/>
    <x v="0"/>
    <n v="134.63999999999999"/>
    <n v="7.4071999999999996"/>
    <n v="997.30540800000006"/>
    <x v="8"/>
    <x v="5"/>
    <s v="Linie 21"/>
    <n v="5021"/>
  </r>
  <r>
    <x v="4"/>
    <x v="0"/>
    <n v="58000737"/>
    <x v="751"/>
    <d v="2021-10-26T00:00:00"/>
    <x v="3"/>
    <n v="7000130299"/>
    <n v="136"/>
    <x v="2"/>
    <x v="0"/>
    <n v="134.63999999999999"/>
    <n v="8.9164999999999992"/>
    <n v="1200.51756"/>
    <x v="8"/>
    <x v="5"/>
    <s v="Linie 23"/>
    <n v="5023"/>
  </r>
  <r>
    <x v="4"/>
    <x v="0"/>
    <n v="58000743"/>
    <x v="252"/>
    <d v="2021-10-26T00:00:00"/>
    <x v="3"/>
    <n v="7000129788"/>
    <n v="136"/>
    <x v="2"/>
    <x v="0"/>
    <n v="136"/>
    <n v="8.7881"/>
    <n v="1195.1815999999999"/>
    <x v="8"/>
    <x v="5"/>
    <s v="Linie 23"/>
    <n v="5023"/>
  </r>
  <r>
    <x v="4"/>
    <x v="0"/>
    <n v="58000748"/>
    <x v="402"/>
    <d v="2021-10-26T00:00:00"/>
    <x v="3"/>
    <n v="7000130301"/>
    <n v="204"/>
    <x v="2"/>
    <x v="0"/>
    <n v="201.96"/>
    <n v="8.9092000000000002"/>
    <n v="1799.3020320000001"/>
    <x v="8"/>
    <x v="5"/>
    <s v="Linie 23"/>
    <n v="5023"/>
  </r>
  <r>
    <x v="4"/>
    <x v="0"/>
    <n v="58000751"/>
    <x v="254"/>
    <d v="2021-10-26T00:00:00"/>
    <x v="3"/>
    <n v="7000130302"/>
    <n v="204"/>
    <x v="2"/>
    <x v="0"/>
    <n v="204"/>
    <n v="8.7841000000000005"/>
    <n v="1791.9564"/>
    <x v="8"/>
    <x v="5"/>
    <s v="Linie 23"/>
    <n v="5023"/>
  </r>
  <r>
    <x v="4"/>
    <x v="0"/>
    <n v="58000753"/>
    <x v="403"/>
    <d v="2021-10-26T00:00:00"/>
    <x v="3"/>
    <n v="7000130139"/>
    <n v="204"/>
    <x v="2"/>
    <x v="0"/>
    <n v="224.4"/>
    <n v="6.5780000000000003"/>
    <n v="1476.1032"/>
    <x v="8"/>
    <x v="5"/>
    <s v="Linie 20"/>
    <n v="5020"/>
  </r>
  <r>
    <x v="4"/>
    <x v="0"/>
    <n v="58000762"/>
    <x v="405"/>
    <d v="2021-10-26T00:00:00"/>
    <x v="3"/>
    <n v="7000130304"/>
    <n v="136"/>
    <x v="2"/>
    <x v="0"/>
    <n v="134.63999999999999"/>
    <n v="8.8826999999999998"/>
    <n v="1195.9667280000001"/>
    <x v="8"/>
    <x v="5"/>
    <s v="Linie 23"/>
    <n v="5023"/>
  </r>
  <r>
    <x v="4"/>
    <x v="0"/>
    <n v="58000770"/>
    <x v="256"/>
    <d v="2021-10-26T00:00:00"/>
    <x v="3"/>
    <n v="7000129789"/>
    <n v="170"/>
    <x v="2"/>
    <x v="0"/>
    <n v="170"/>
    <n v="8.77"/>
    <n v="1490.9"/>
    <x v="8"/>
    <x v="5"/>
    <s v="Linie 23"/>
    <n v="5023"/>
  </r>
  <r>
    <x v="4"/>
    <x v="0"/>
    <n v="58000774"/>
    <x v="407"/>
    <d v="2021-10-26T00:00:00"/>
    <x v="3"/>
    <n v="7000130141"/>
    <n v="136"/>
    <x v="2"/>
    <x v="0"/>
    <n v="149.6"/>
    <n v="6.5792000000000002"/>
    <n v="984.24832000000004"/>
    <x v="8"/>
    <x v="5"/>
    <s v="Linie 20"/>
    <n v="5020"/>
  </r>
  <r>
    <x v="4"/>
    <x v="0"/>
    <n v="58000780"/>
    <x v="258"/>
    <d v="2021-10-26T00:00:00"/>
    <x v="3"/>
    <n v="7000130223"/>
    <n v="68"/>
    <x v="2"/>
    <x v="0"/>
    <n v="67.319999999999993"/>
    <n v="7.5030000000000001"/>
    <n v="505.10196000000002"/>
    <x v="8"/>
    <x v="5"/>
    <s v="Linie 21"/>
    <n v="5021"/>
  </r>
  <r>
    <x v="4"/>
    <x v="0"/>
    <n v="58000830"/>
    <x v="102"/>
    <d v="2021-10-26T00:00:00"/>
    <x v="3"/>
    <n v="7000130142"/>
    <n v="1190"/>
    <x v="2"/>
    <x v="0"/>
    <n v="1309"/>
    <n v="6.5404"/>
    <n v="8561.3835999999992"/>
    <x v="8"/>
    <x v="5"/>
    <s v="Linie 20"/>
    <n v="5020"/>
  </r>
  <r>
    <x v="4"/>
    <x v="0"/>
    <n v="58000833"/>
    <x v="1154"/>
    <d v="2021-10-26T00:00:00"/>
    <x v="3"/>
    <n v="7000130143"/>
    <n v="510"/>
    <x v="2"/>
    <x v="0"/>
    <n v="510"/>
    <n v="7.9766000000000004"/>
    <n v="4068.0659999999998"/>
    <x v="8"/>
    <x v="5"/>
    <s v="Linie 20"/>
    <n v="5020"/>
  </r>
  <r>
    <x v="4"/>
    <x v="0"/>
    <n v="58000845"/>
    <x v="596"/>
    <d v="2021-10-26T00:00:00"/>
    <x v="3"/>
    <n v="7000130206"/>
    <n v="1020"/>
    <x v="2"/>
    <x v="0"/>
    <n v="1020"/>
    <n v="9.4031000000000002"/>
    <n v="9591.1620000000003"/>
    <x v="8"/>
    <x v="5"/>
    <s v="Linie 22"/>
    <n v="5022"/>
  </r>
  <r>
    <x v="4"/>
    <x v="0"/>
    <n v="58000846"/>
    <x v="708"/>
    <d v="2021-10-26T00:00:00"/>
    <x v="3"/>
    <n v="7000130048"/>
    <n v="1190"/>
    <x v="2"/>
    <x v="0"/>
    <n v="1178.0999999999999"/>
    <n v="7.2548000000000004"/>
    <n v="8546.8798800000004"/>
    <x v="8"/>
    <x v="5"/>
    <s v="Linie 21"/>
    <n v="5021"/>
  </r>
  <r>
    <x v="4"/>
    <x v="0"/>
    <n v="58000859"/>
    <x v="260"/>
    <d v="2021-10-26T00:00:00"/>
    <x v="3"/>
    <n v="7000130144"/>
    <n v="136"/>
    <x v="2"/>
    <x v="0"/>
    <n v="149.6"/>
    <n v="6.5780000000000003"/>
    <n v="984.06880000000001"/>
    <x v="8"/>
    <x v="5"/>
    <s v="Linie 20"/>
    <n v="5020"/>
  </r>
  <r>
    <x v="4"/>
    <x v="0"/>
    <n v="58000863"/>
    <x v="261"/>
    <d v="2021-10-26T00:00:00"/>
    <x v="3"/>
    <n v="7000129790"/>
    <n v="204"/>
    <x v="2"/>
    <x v="0"/>
    <n v="204"/>
    <n v="8.7910000000000004"/>
    <n v="1793.364"/>
    <x v="8"/>
    <x v="5"/>
    <s v="Linie 23"/>
    <n v="5023"/>
  </r>
  <r>
    <x v="4"/>
    <x v="0"/>
    <n v="58000885"/>
    <x v="265"/>
    <d v="2021-10-26T00:00:00"/>
    <x v="3"/>
    <n v="7000130145"/>
    <n v="136"/>
    <x v="2"/>
    <x v="0"/>
    <n v="149.6"/>
    <n v="6.5925000000000002"/>
    <n v="986.23800000000006"/>
    <x v="8"/>
    <x v="5"/>
    <s v="Linie 20"/>
    <n v="5020"/>
  </r>
  <r>
    <x v="4"/>
    <x v="0"/>
    <n v="58000887"/>
    <x v="411"/>
    <d v="2021-10-26T00:00:00"/>
    <x v="3"/>
    <n v="7000130146"/>
    <n v="204"/>
    <x v="2"/>
    <x v="0"/>
    <n v="204"/>
    <n v="11.056900000000001"/>
    <n v="2255.6075999999998"/>
    <x v="8"/>
    <x v="5"/>
    <s v="Linie 20"/>
    <n v="5020"/>
  </r>
  <r>
    <x v="4"/>
    <x v="0"/>
    <n v="58000888"/>
    <x v="724"/>
    <d v="2021-10-26T00:00:00"/>
    <x v="3"/>
    <n v="7000130224"/>
    <n v="680"/>
    <x v="2"/>
    <x v="0"/>
    <n v="673.2"/>
    <n v="6.7248000000000001"/>
    <n v="4527.1353600000002"/>
    <x v="8"/>
    <x v="5"/>
    <s v="Linie 21"/>
    <n v="5021"/>
  </r>
  <r>
    <x v="4"/>
    <x v="0"/>
    <n v="58000890"/>
    <x v="598"/>
    <d v="2021-10-26T00:00:00"/>
    <x v="3"/>
    <n v="7000130306"/>
    <n v="544"/>
    <x v="2"/>
    <x v="0"/>
    <n v="538.55999999999995"/>
    <n v="8.9067000000000007"/>
    <n v="4796.7923520000004"/>
    <x v="8"/>
    <x v="5"/>
    <s v="Linie 23"/>
    <n v="5023"/>
  </r>
  <r>
    <x v="4"/>
    <x v="0"/>
    <n v="58000892"/>
    <x v="266"/>
    <d v="2021-10-26T00:00:00"/>
    <x v="3"/>
    <n v="7000129791"/>
    <n v="408"/>
    <x v="2"/>
    <x v="0"/>
    <n v="408"/>
    <n v="8.7815999999999992"/>
    <n v="3582.8928000000001"/>
    <x v="8"/>
    <x v="5"/>
    <s v="Linie 23"/>
    <n v="5023"/>
  </r>
  <r>
    <x v="4"/>
    <x v="0"/>
    <n v="58000893"/>
    <x v="267"/>
    <d v="2021-10-26T00:00:00"/>
    <x v="3"/>
    <n v="7000130147"/>
    <n v="544"/>
    <x v="2"/>
    <x v="0"/>
    <n v="598.4"/>
    <n v="6.5758000000000001"/>
    <n v="3934.9587200000001"/>
    <x v="8"/>
    <x v="5"/>
    <s v="Linie 20"/>
    <n v="5020"/>
  </r>
  <r>
    <x v="4"/>
    <x v="0"/>
    <n v="58000896"/>
    <x v="865"/>
    <d v="2021-10-26T00:00:00"/>
    <x v="3"/>
    <n v="7000130225"/>
    <n v="476"/>
    <x v="2"/>
    <x v="0"/>
    <n v="471.24"/>
    <n v="7.5039999999999996"/>
    <n v="3536.18496"/>
    <x v="8"/>
    <x v="5"/>
    <s v="Linie 21"/>
    <n v="5021"/>
  </r>
  <r>
    <x v="4"/>
    <x v="0"/>
    <n v="58000907"/>
    <x v="269"/>
    <d v="2021-10-26T00:00:00"/>
    <x v="3"/>
    <n v="7000130226"/>
    <n v="102"/>
    <x v="2"/>
    <x v="0"/>
    <n v="100.98"/>
    <n v="7.5054999999999996"/>
    <n v="757.90539000000001"/>
    <x v="8"/>
    <x v="5"/>
    <s v="Linie 21"/>
    <n v="5021"/>
  </r>
  <r>
    <x v="4"/>
    <x v="0"/>
    <n v="58000919"/>
    <x v="710"/>
    <d v="2021-10-26T00:00:00"/>
    <x v="3"/>
    <n v="7000130227"/>
    <n v="68"/>
    <x v="2"/>
    <x v="0"/>
    <n v="67.319999999999993"/>
    <n v="7.32"/>
    <n v="492.7824"/>
    <x v="8"/>
    <x v="5"/>
    <s v="Linie 21"/>
    <n v="5021"/>
  </r>
  <r>
    <x v="4"/>
    <x v="0"/>
    <n v="58000921"/>
    <x v="831"/>
    <d v="2021-10-26T00:00:00"/>
    <x v="3"/>
    <n v="7000129752"/>
    <n v="2016"/>
    <x v="2"/>
    <x v="2"/>
    <n v="19353.599999999999"/>
    <n v="34.681699999999999"/>
    <n v="69918.307199999996"/>
    <x v="7"/>
    <x v="4"/>
    <s v="Subunternehmer"/>
    <n v="9999"/>
  </r>
  <r>
    <x v="4"/>
    <x v="0"/>
    <n v="58000927"/>
    <x v="575"/>
    <d v="2021-10-26T00:00:00"/>
    <x v="3"/>
    <n v="7000130228"/>
    <n v="1190"/>
    <x v="2"/>
    <x v="0"/>
    <n v="1178.0999999999999"/>
    <n v="7.3616999999999999"/>
    <n v="8672.8187699999999"/>
    <x v="8"/>
    <x v="5"/>
    <s v="Linie 21"/>
    <n v="5021"/>
  </r>
  <r>
    <x v="4"/>
    <x v="0"/>
    <n v="58000928"/>
    <x v="106"/>
    <d v="2021-10-26T00:00:00"/>
    <x v="3"/>
    <n v="7000130229"/>
    <n v="136"/>
    <x v="2"/>
    <x v="0"/>
    <n v="134.63999999999999"/>
    <n v="7.3989000000000003"/>
    <n v="996.18789600000002"/>
    <x v="8"/>
    <x v="5"/>
    <s v="Linie 21"/>
    <n v="5021"/>
  </r>
  <r>
    <x v="4"/>
    <x v="0"/>
    <n v="58000929"/>
    <x v="107"/>
    <d v="2021-10-26T00:00:00"/>
    <x v="3"/>
    <n v="7000130230"/>
    <n v="102"/>
    <x v="2"/>
    <x v="0"/>
    <n v="100.98"/>
    <n v="7.4116"/>
    <n v="748.42336799999998"/>
    <x v="8"/>
    <x v="5"/>
    <s v="Linie 21"/>
    <n v="5021"/>
  </r>
  <r>
    <x v="4"/>
    <x v="0"/>
    <n v="58000931"/>
    <x v="108"/>
    <d v="2021-10-26T00:00:00"/>
    <x v="3"/>
    <n v="7000130231"/>
    <n v="102"/>
    <x v="2"/>
    <x v="0"/>
    <n v="100.98"/>
    <n v="7.4097"/>
    <n v="748.23150599999997"/>
    <x v="8"/>
    <x v="5"/>
    <s v="Linie 21"/>
    <n v="5021"/>
  </r>
  <r>
    <x v="4"/>
    <x v="0"/>
    <n v="58000939"/>
    <x v="921"/>
    <d v="2021-10-26T00:00:00"/>
    <x v="3"/>
    <n v="7000130232"/>
    <n v="204"/>
    <x v="2"/>
    <x v="0"/>
    <n v="201.96"/>
    <n v="7.5054999999999996"/>
    <n v="1515.81078"/>
    <x v="8"/>
    <x v="5"/>
    <s v="Linie 21"/>
    <n v="5021"/>
  </r>
  <r>
    <x v="4"/>
    <x v="0"/>
    <n v="58000940"/>
    <x v="414"/>
    <d v="2021-10-26T00:00:00"/>
    <x v="3"/>
    <n v="7000130149"/>
    <n v="34"/>
    <x v="2"/>
    <x v="0"/>
    <n v="37.4"/>
    <n v="6.5814000000000004"/>
    <n v="246.14436000000001"/>
    <x v="8"/>
    <x v="5"/>
    <s v="Linie 20"/>
    <n v="5020"/>
  </r>
  <r>
    <x v="4"/>
    <x v="0"/>
    <n v="58000947"/>
    <x v="273"/>
    <d v="2021-10-26T00:00:00"/>
    <x v="3"/>
    <n v="7000130150"/>
    <n v="136"/>
    <x v="2"/>
    <x v="0"/>
    <n v="149.6"/>
    <n v="6.5768000000000004"/>
    <n v="983.88927999999999"/>
    <x v="8"/>
    <x v="5"/>
    <s v="Linie 20"/>
    <n v="5020"/>
  </r>
  <r>
    <x v="4"/>
    <x v="0"/>
    <n v="58000951"/>
    <x v="274"/>
    <d v="2021-10-26T00:00:00"/>
    <x v="3"/>
    <n v="7000130234"/>
    <n v="204"/>
    <x v="2"/>
    <x v="0"/>
    <n v="201.96"/>
    <n v="6.7297000000000002"/>
    <n v="1359.130212"/>
    <x v="8"/>
    <x v="5"/>
    <s v="Linie 21"/>
    <n v="5021"/>
  </r>
  <r>
    <x v="4"/>
    <x v="0"/>
    <n v="58000952"/>
    <x v="275"/>
    <d v="2021-10-26T00:00:00"/>
    <x v="3"/>
    <n v="7000130310"/>
    <n v="68"/>
    <x v="2"/>
    <x v="0"/>
    <n v="68"/>
    <n v="8.7815999999999992"/>
    <n v="597.14880000000005"/>
    <x v="8"/>
    <x v="5"/>
    <s v="Linie 23"/>
    <n v="5023"/>
  </r>
  <r>
    <x v="4"/>
    <x v="0"/>
    <n v="58000954"/>
    <x v="577"/>
    <d v="2021-10-26T00:00:00"/>
    <x v="3"/>
    <n v="7000130235"/>
    <n v="68"/>
    <x v="2"/>
    <x v="0"/>
    <n v="67.319999999999993"/>
    <n v="7.4071999999999996"/>
    <n v="498.65270400000003"/>
    <x v="8"/>
    <x v="5"/>
    <s v="Linie 21"/>
    <n v="5021"/>
  </r>
  <r>
    <x v="4"/>
    <x v="0"/>
    <n v="58000958"/>
    <x v="833"/>
    <d v="2021-10-26T00:00:00"/>
    <x v="3"/>
    <n v="7000130312"/>
    <n v="68"/>
    <x v="2"/>
    <x v="0"/>
    <n v="67.319999999999993"/>
    <n v="8.9067000000000007"/>
    <n v="599.59904400000005"/>
    <x v="8"/>
    <x v="5"/>
    <s v="Linie 23"/>
    <n v="5023"/>
  </r>
  <r>
    <x v="4"/>
    <x v="0"/>
    <n v="58000960"/>
    <x v="276"/>
    <d v="2021-10-26T00:00:00"/>
    <x v="3"/>
    <n v="7000130151"/>
    <n v="68"/>
    <x v="2"/>
    <x v="0"/>
    <n v="74.8"/>
    <n v="6.5747999999999998"/>
    <n v="491.79503999999997"/>
    <x v="8"/>
    <x v="5"/>
    <s v="Linie 20"/>
    <n v="5020"/>
  </r>
  <r>
    <x v="4"/>
    <x v="0"/>
    <n v="58000963"/>
    <x v="109"/>
    <d v="2021-10-26T00:00:00"/>
    <x v="3"/>
    <n v="7000130236"/>
    <n v="68"/>
    <x v="2"/>
    <x v="0"/>
    <n v="67.319999999999993"/>
    <n v="7.4051999999999998"/>
    <n v="498.51806399999998"/>
    <x v="8"/>
    <x v="5"/>
    <s v="Linie 21"/>
    <n v="5021"/>
  </r>
  <r>
    <x v="4"/>
    <x v="0"/>
    <n v="58000971"/>
    <x v="278"/>
    <d v="2021-10-26T00:00:00"/>
    <x v="3"/>
    <n v="7000130152"/>
    <n v="136"/>
    <x v="2"/>
    <x v="0"/>
    <n v="149.6"/>
    <n v="6.6104000000000003"/>
    <n v="988.91584"/>
    <x v="8"/>
    <x v="5"/>
    <s v="Linie 20"/>
    <n v="5020"/>
  </r>
  <r>
    <x v="4"/>
    <x v="0"/>
    <n v="58000972"/>
    <x v="834"/>
    <d v="2021-10-26T00:00:00"/>
    <x v="3"/>
    <n v="7000130237"/>
    <n v="102"/>
    <x v="2"/>
    <x v="0"/>
    <n v="100.98"/>
    <n v="7.3494999999999999"/>
    <n v="742.15251000000001"/>
    <x v="8"/>
    <x v="5"/>
    <s v="Linie 21"/>
    <n v="5021"/>
  </r>
  <r>
    <x v="4"/>
    <x v="0"/>
    <n v="58000977"/>
    <x v="869"/>
    <d v="2021-10-26T00:00:00"/>
    <x v="3"/>
    <n v="7000130238"/>
    <n v="102"/>
    <x v="2"/>
    <x v="0"/>
    <n v="100.98"/>
    <n v="7.5378999999999996"/>
    <n v="761.177142"/>
    <x v="8"/>
    <x v="5"/>
    <s v="Linie 21"/>
    <n v="5021"/>
  </r>
  <r>
    <x v="4"/>
    <x v="0"/>
    <n v="58000984"/>
    <x v="418"/>
    <d v="2021-10-26T00:00:00"/>
    <x v="3"/>
    <n v="7000130153"/>
    <n v="136"/>
    <x v="2"/>
    <x v="0"/>
    <n v="149.6"/>
    <n v="6.5829000000000004"/>
    <n v="984.80183999999997"/>
    <x v="8"/>
    <x v="5"/>
    <s v="Linie 20"/>
    <n v="5020"/>
  </r>
  <r>
    <x v="4"/>
    <x v="0"/>
    <n v="58000985"/>
    <x v="835"/>
    <d v="2021-10-26T00:00:00"/>
    <x v="3"/>
    <n v="7000130239"/>
    <n v="136"/>
    <x v="2"/>
    <x v="0"/>
    <n v="134.63999999999999"/>
    <n v="7.3181000000000003"/>
    <n v="985.30898400000001"/>
    <x v="8"/>
    <x v="5"/>
    <s v="Linie 21"/>
    <n v="5021"/>
  </r>
  <r>
    <x v="4"/>
    <x v="0"/>
    <n v="58000992"/>
    <x v="870"/>
    <d v="2021-10-26T00:00:00"/>
    <x v="3"/>
    <n v="7000130240"/>
    <n v="68"/>
    <x v="2"/>
    <x v="0"/>
    <n v="67.319999999999993"/>
    <n v="7.5073999999999996"/>
    <n v="505.398168"/>
    <x v="8"/>
    <x v="5"/>
    <s v="Linie 21"/>
    <n v="5021"/>
  </r>
  <r>
    <x v="4"/>
    <x v="0"/>
    <n v="58000993"/>
    <x v="419"/>
    <d v="2021-10-26T00:00:00"/>
    <x v="3"/>
    <n v="7000130313"/>
    <n v="68"/>
    <x v="2"/>
    <x v="0"/>
    <n v="67.319999999999993"/>
    <n v="8.9110999999999994"/>
    <n v="599.89525200000003"/>
    <x v="8"/>
    <x v="5"/>
    <s v="Linie 23"/>
    <n v="5023"/>
  </r>
  <r>
    <x v="4"/>
    <x v="0"/>
    <n v="58000996"/>
    <x v="420"/>
    <d v="2021-10-26T00:00:00"/>
    <x v="3"/>
    <n v="7000130154"/>
    <n v="204"/>
    <x v="2"/>
    <x v="0"/>
    <n v="224.4"/>
    <n v="6.5730000000000004"/>
    <n v="1474.9811999999999"/>
    <x v="8"/>
    <x v="5"/>
    <s v="Linie 20"/>
    <n v="5020"/>
  </r>
  <r>
    <x v="4"/>
    <x v="0"/>
    <n v="58000996"/>
    <x v="420"/>
    <d v="2021-10-26T00:00:00"/>
    <x v="3"/>
    <n v="7000130155"/>
    <n v="68"/>
    <x v="2"/>
    <x v="0"/>
    <n v="74.8"/>
    <n v="6.5730000000000004"/>
    <n v="491.66039999999998"/>
    <x v="8"/>
    <x v="5"/>
    <s v="Linie 20"/>
    <n v="5020"/>
  </r>
  <r>
    <x v="4"/>
    <x v="0"/>
    <n v="58001000"/>
    <x v="837"/>
    <d v="2021-10-26T00:00:00"/>
    <x v="3"/>
    <n v="7000130314"/>
    <n v="136"/>
    <x v="2"/>
    <x v="0"/>
    <n v="136"/>
    <n v="8.7815999999999992"/>
    <n v="1194.2976000000001"/>
    <x v="8"/>
    <x v="5"/>
    <s v="Linie 23"/>
    <n v="5023"/>
  </r>
  <r>
    <x v="4"/>
    <x v="0"/>
    <n v="58001001"/>
    <x v="110"/>
    <d v="2021-10-26T00:00:00"/>
    <x v="3"/>
    <n v="7000130241"/>
    <n v="68"/>
    <x v="2"/>
    <x v="0"/>
    <n v="67.319999999999993"/>
    <n v="7.4090999999999996"/>
    <n v="498.78061200000002"/>
    <x v="8"/>
    <x v="5"/>
    <s v="Linie 21"/>
    <n v="5021"/>
  </r>
  <r>
    <x v="4"/>
    <x v="0"/>
    <n v="58001013"/>
    <x v="422"/>
    <d v="2021-10-26T00:00:00"/>
    <x v="3"/>
    <n v="7000130242"/>
    <n v="102"/>
    <x v="2"/>
    <x v="0"/>
    <n v="100.98"/>
    <n v="7.32"/>
    <n v="739.17359999999996"/>
    <x v="8"/>
    <x v="5"/>
    <s v="Linie 21"/>
    <n v="5021"/>
  </r>
  <r>
    <x v="4"/>
    <x v="0"/>
    <n v="58001015"/>
    <x v="280"/>
    <d v="2021-10-26T00:00:00"/>
    <x v="3"/>
    <n v="7000130355"/>
    <n v="68"/>
    <x v="2"/>
    <x v="0"/>
    <n v="74.8"/>
    <n v="6.5904999999999996"/>
    <n v="492.96940000000001"/>
    <x v="8"/>
    <x v="5"/>
    <s v="Linie 20"/>
    <n v="5020"/>
  </r>
  <r>
    <x v="4"/>
    <x v="0"/>
    <n v="58001016"/>
    <x v="522"/>
    <d v="2021-10-26T00:00:00"/>
    <x v="3"/>
    <n v="7000130243"/>
    <n v="102"/>
    <x v="2"/>
    <x v="0"/>
    <n v="100.98"/>
    <n v="7.7843"/>
    <n v="786.05861400000003"/>
    <x v="8"/>
    <x v="5"/>
    <s v="Linie 22"/>
    <n v="5022"/>
  </r>
  <r>
    <x v="4"/>
    <x v="0"/>
    <n v="58001021"/>
    <x v="423"/>
    <d v="2021-10-26T00:00:00"/>
    <x v="3"/>
    <n v="7000130244"/>
    <n v="68"/>
    <x v="2"/>
    <x v="0"/>
    <n v="67.319999999999993"/>
    <n v="7.3174999999999999"/>
    <n v="492.61410000000001"/>
    <x v="8"/>
    <x v="5"/>
    <s v="Linie 21"/>
    <n v="5021"/>
  </r>
  <r>
    <x v="4"/>
    <x v="0"/>
    <n v="58001029"/>
    <x v="424"/>
    <d v="2021-10-26T00:00:00"/>
    <x v="3"/>
    <n v="7000130159"/>
    <n v="136"/>
    <x v="2"/>
    <x v="0"/>
    <n v="149.6"/>
    <n v="6.5814000000000004"/>
    <n v="984.57744000000002"/>
    <x v="8"/>
    <x v="5"/>
    <s v="Linie 20"/>
    <n v="5020"/>
  </r>
  <r>
    <x v="4"/>
    <x v="0"/>
    <n v="58001033"/>
    <x v="425"/>
    <d v="2021-10-26T00:00:00"/>
    <x v="3"/>
    <n v="7000130246"/>
    <n v="170"/>
    <x v="2"/>
    <x v="0"/>
    <n v="168.3"/>
    <n v="7.2614999999999998"/>
    <n v="1222.1104499999999"/>
    <x v="8"/>
    <x v="5"/>
    <s v="Linie 21"/>
    <n v="5021"/>
  </r>
  <r>
    <x v="4"/>
    <x v="0"/>
    <n v="58001034"/>
    <x v="426"/>
    <d v="2021-10-26T00:00:00"/>
    <x v="3"/>
    <n v="7000130247"/>
    <n v="136"/>
    <x v="2"/>
    <x v="0"/>
    <n v="134.63999999999999"/>
    <n v="7.2614999999999998"/>
    <n v="977.68835999999999"/>
    <x v="8"/>
    <x v="5"/>
    <s v="Linie 21"/>
    <n v="5021"/>
  </r>
  <r>
    <x v="4"/>
    <x v="0"/>
    <n v="58001039"/>
    <x v="882"/>
    <d v="2021-10-26T00:00:00"/>
    <x v="3"/>
    <n v="7000130248"/>
    <n v="68"/>
    <x v="2"/>
    <x v="0"/>
    <n v="68"/>
    <n v="7.4294000000000002"/>
    <n v="505.19920000000002"/>
    <x v="8"/>
    <x v="5"/>
    <s v="Linie 21"/>
    <n v="5021"/>
  </r>
  <r>
    <x v="4"/>
    <x v="0"/>
    <n v="58001047"/>
    <x v="429"/>
    <d v="2021-10-26T00:00:00"/>
    <x v="3"/>
    <n v="7000130249"/>
    <n v="34"/>
    <x v="2"/>
    <x v="0"/>
    <n v="33.659999999999997"/>
    <n v="7.2614999999999998"/>
    <n v="244.42209"/>
    <x v="8"/>
    <x v="5"/>
    <s v="Linie 21"/>
    <n v="5021"/>
  </r>
  <r>
    <x v="4"/>
    <x v="0"/>
    <n v="58001049"/>
    <x v="283"/>
    <d v="2021-10-26T00:00:00"/>
    <x v="3"/>
    <n v="7000130250"/>
    <n v="68"/>
    <x v="2"/>
    <x v="0"/>
    <n v="67.319999999999993"/>
    <n v="7.5098000000000003"/>
    <n v="505.55973599999999"/>
    <x v="8"/>
    <x v="5"/>
    <s v="Linie 21"/>
    <n v="5021"/>
  </r>
  <r>
    <x v="4"/>
    <x v="0"/>
    <n v="58001065"/>
    <x v="284"/>
    <d v="2021-10-26T00:00:00"/>
    <x v="3"/>
    <n v="7000130251"/>
    <n v="136"/>
    <x v="2"/>
    <x v="0"/>
    <n v="134.63999999999999"/>
    <n v="6.7577999999999996"/>
    <n v="909.87019199999997"/>
    <x v="8"/>
    <x v="5"/>
    <s v="Linie 21"/>
    <n v="5021"/>
  </r>
  <r>
    <x v="4"/>
    <x v="0"/>
    <n v="58001078"/>
    <x v="433"/>
    <d v="2021-10-26T00:00:00"/>
    <x v="3"/>
    <n v="7000130252"/>
    <n v="68"/>
    <x v="2"/>
    <x v="0"/>
    <n v="67.319999999999993"/>
    <n v="7.3174999999999999"/>
    <n v="492.61410000000001"/>
    <x v="8"/>
    <x v="5"/>
    <s v="Linie 21"/>
    <n v="5021"/>
  </r>
  <r>
    <x v="4"/>
    <x v="0"/>
    <n v="58001091"/>
    <x v="524"/>
    <d v="2021-10-26T00:00:00"/>
    <x v="3"/>
    <n v="7000130253"/>
    <n v="136"/>
    <x v="2"/>
    <x v="0"/>
    <n v="134.63999999999999"/>
    <n v="7.2595999999999998"/>
    <n v="977.43254400000001"/>
    <x v="8"/>
    <x v="5"/>
    <s v="Linie 21"/>
    <n v="5021"/>
  </r>
  <r>
    <x v="4"/>
    <x v="0"/>
    <n v="58001092"/>
    <x v="883"/>
    <d v="2021-10-26T00:00:00"/>
    <x v="3"/>
    <n v="7000130254"/>
    <n v="68"/>
    <x v="2"/>
    <x v="0"/>
    <n v="67.319999999999993"/>
    <n v="7.5015999999999998"/>
    <n v="505.00771200000003"/>
    <x v="8"/>
    <x v="5"/>
    <s v="Linie 21"/>
    <n v="5021"/>
  </r>
  <r>
    <x v="4"/>
    <x v="0"/>
    <n v="58001094"/>
    <x v="525"/>
    <d v="2021-10-26T00:00:00"/>
    <x v="3"/>
    <n v="7000130255"/>
    <n v="136"/>
    <x v="2"/>
    <x v="0"/>
    <n v="134.63999999999999"/>
    <n v="7.2595999999999998"/>
    <n v="977.43254400000001"/>
    <x v="8"/>
    <x v="5"/>
    <s v="Linie 21"/>
    <n v="5021"/>
  </r>
  <r>
    <x v="4"/>
    <x v="0"/>
    <n v="58001095"/>
    <x v="600"/>
    <d v="2021-10-26T00:00:00"/>
    <x v="3"/>
    <n v="7000130211"/>
    <n v="136"/>
    <x v="2"/>
    <x v="0"/>
    <n v="136"/>
    <n v="9.4652999999999992"/>
    <n v="1287.2808"/>
    <x v="8"/>
    <x v="5"/>
    <s v="Linie 22"/>
    <n v="5022"/>
  </r>
  <r>
    <x v="4"/>
    <x v="0"/>
    <n v="58001096"/>
    <x v="841"/>
    <d v="2021-10-26T00:00:00"/>
    <x v="3"/>
    <n v="7000130316"/>
    <n v="68"/>
    <x v="2"/>
    <x v="0"/>
    <n v="65.28"/>
    <n v="9.1835000000000004"/>
    <n v="599.49887999999999"/>
    <x v="8"/>
    <x v="5"/>
    <s v="Linie 23"/>
    <n v="5023"/>
  </r>
  <r>
    <x v="4"/>
    <x v="0"/>
    <n v="58001097"/>
    <x v="114"/>
    <d v="2021-10-26T00:00:00"/>
    <x v="3"/>
    <n v="7000128895"/>
    <n v="4236"/>
    <x v="2"/>
    <x v="2"/>
    <n v="40665.599999999999"/>
    <n v="34.000999999999998"/>
    <n v="144028.236"/>
    <x v="5"/>
    <x v="2"/>
    <s v="Linie 30"/>
    <n v="5030"/>
  </r>
  <r>
    <x v="4"/>
    <x v="0"/>
    <n v="58001102"/>
    <x v="436"/>
    <d v="2021-10-26T00:00:00"/>
    <x v="3"/>
    <n v="7000130256"/>
    <n v="136"/>
    <x v="2"/>
    <x v="0"/>
    <n v="134.63999999999999"/>
    <n v="7.2784000000000004"/>
    <n v="979.96377600000005"/>
    <x v="8"/>
    <x v="5"/>
    <s v="Linie 21"/>
    <n v="5021"/>
  </r>
  <r>
    <x v="4"/>
    <x v="0"/>
    <n v="58001108"/>
    <x v="718"/>
    <d v="2021-10-26T00:00:00"/>
    <x v="3"/>
    <n v="7000130257"/>
    <n v="204"/>
    <x v="2"/>
    <x v="0"/>
    <n v="201.96"/>
    <n v="7.3167"/>
    <n v="1477.680732"/>
    <x v="8"/>
    <x v="5"/>
    <s v="Linie 21"/>
    <n v="5021"/>
  </r>
  <r>
    <x v="4"/>
    <x v="0"/>
    <n v="58001109"/>
    <x v="115"/>
    <d v="2021-10-26T00:00:00"/>
    <x v="3"/>
    <n v="7000130258"/>
    <n v="136"/>
    <x v="2"/>
    <x v="0"/>
    <n v="134.63999999999999"/>
    <n v="7.4082999999999997"/>
    <n v="997.45351200000005"/>
    <x v="8"/>
    <x v="5"/>
    <s v="Linie 21"/>
    <n v="5021"/>
  </r>
  <r>
    <x v="4"/>
    <x v="0"/>
    <n v="58001110"/>
    <x v="528"/>
    <d v="2021-10-26T00:00:00"/>
    <x v="3"/>
    <n v="7000130259"/>
    <n v="238"/>
    <x v="2"/>
    <x v="0"/>
    <n v="235.62"/>
    <n v="7.2621000000000002"/>
    <n v="1711.096002"/>
    <x v="8"/>
    <x v="5"/>
    <s v="Linie 21"/>
    <n v="5021"/>
  </r>
  <r>
    <x v="4"/>
    <x v="0"/>
    <n v="58001111"/>
    <x v="437"/>
    <d v="2021-10-26T00:00:00"/>
    <x v="3"/>
    <n v="7000130260"/>
    <n v="34"/>
    <x v="2"/>
    <x v="0"/>
    <n v="33.659999999999997"/>
    <n v="7.3181000000000003"/>
    <n v="246.327246"/>
    <x v="8"/>
    <x v="5"/>
    <s v="Linie 21"/>
    <n v="5021"/>
  </r>
  <r>
    <x v="4"/>
    <x v="0"/>
    <n v="58001113"/>
    <x v="530"/>
    <d v="2021-10-26T00:00:00"/>
    <x v="3"/>
    <n v="7000130261"/>
    <n v="68"/>
    <x v="2"/>
    <x v="0"/>
    <n v="67.319999999999993"/>
    <n v="7.8128000000000002"/>
    <n v="525.95769600000006"/>
    <x v="8"/>
    <x v="5"/>
    <s v="Linie 22"/>
    <n v="5022"/>
  </r>
  <r>
    <x v="4"/>
    <x v="0"/>
    <n v="58001117"/>
    <x v="601"/>
    <d v="2021-10-26T00:00:00"/>
    <x v="3"/>
    <n v="7000130213"/>
    <n v="68"/>
    <x v="2"/>
    <x v="0"/>
    <n v="68"/>
    <n v="9.4724000000000004"/>
    <n v="644.1232"/>
    <x v="8"/>
    <x v="5"/>
    <s v="Linie 22"/>
    <n v="5022"/>
  </r>
  <r>
    <x v="4"/>
    <x v="0"/>
    <n v="58001118"/>
    <x v="287"/>
    <d v="2021-10-26T00:00:00"/>
    <x v="3"/>
    <n v="7000130317"/>
    <n v="68"/>
    <x v="2"/>
    <x v="0"/>
    <n v="67.319999999999993"/>
    <n v="8.9077999999999999"/>
    <n v="599.67309599999999"/>
    <x v="8"/>
    <x v="5"/>
    <s v="Linie 23"/>
    <n v="5023"/>
  </r>
  <r>
    <x v="4"/>
    <x v="0"/>
    <n v="58001120"/>
    <x v="288"/>
    <d v="2021-10-26T00:00:00"/>
    <x v="3"/>
    <n v="7000130318"/>
    <n v="34"/>
    <x v="2"/>
    <x v="0"/>
    <n v="34"/>
    <n v="8.7829999999999995"/>
    <n v="298.62200000000001"/>
    <x v="8"/>
    <x v="5"/>
    <s v="Linie 23"/>
    <n v="5023"/>
  </r>
  <r>
    <x v="4"/>
    <x v="0"/>
    <n v="58001121"/>
    <x v="438"/>
    <d v="2021-10-26T00:00:00"/>
    <x v="3"/>
    <n v="7000130162"/>
    <n v="34"/>
    <x v="2"/>
    <x v="0"/>
    <n v="37.4"/>
    <n v="6.5814000000000004"/>
    <n v="246.14436000000001"/>
    <x v="8"/>
    <x v="5"/>
    <s v="Linie 20"/>
    <n v="5020"/>
  </r>
  <r>
    <x v="4"/>
    <x v="0"/>
    <n v="58001123"/>
    <x v="583"/>
    <d v="2021-10-26T00:00:00"/>
    <x v="3"/>
    <n v="7000130263"/>
    <n v="34"/>
    <x v="2"/>
    <x v="0"/>
    <n v="33.659999999999997"/>
    <n v="7.4086999999999996"/>
    <n v="249.37684200000001"/>
    <x v="8"/>
    <x v="5"/>
    <s v="Linie 21"/>
    <n v="5021"/>
  </r>
  <r>
    <x v="4"/>
    <x v="0"/>
    <n v="58001127"/>
    <x v="533"/>
    <d v="2021-10-26T00:00:00"/>
    <x v="3"/>
    <n v="7000129748"/>
    <n v="567"/>
    <x v="2"/>
    <x v="2"/>
    <n v="5443.2"/>
    <n v="34.412700000000001"/>
    <n v="19512.000899999999"/>
    <x v="7"/>
    <x v="4"/>
    <s v="Subunternehmer"/>
    <n v="9999"/>
  </r>
  <r>
    <x v="4"/>
    <x v="0"/>
    <n v="58001133"/>
    <x v="443"/>
    <d v="2021-10-26T00:00:00"/>
    <x v="3"/>
    <n v="7000130264"/>
    <n v="68"/>
    <x v="2"/>
    <x v="0"/>
    <n v="67.319999999999993"/>
    <n v="7.3209999999999997"/>
    <n v="492.84971999999999"/>
    <x v="8"/>
    <x v="5"/>
    <s v="Linie 21"/>
    <n v="5021"/>
  </r>
  <r>
    <x v="4"/>
    <x v="0"/>
    <n v="58001137"/>
    <x v="444"/>
    <d v="2021-10-26T00:00:00"/>
    <x v="3"/>
    <n v="7000130265"/>
    <n v="34"/>
    <x v="2"/>
    <x v="0"/>
    <n v="33.659999999999997"/>
    <n v="7.3181000000000003"/>
    <n v="246.327246"/>
    <x v="8"/>
    <x v="5"/>
    <s v="Linie 21"/>
    <n v="5021"/>
  </r>
  <r>
    <x v="4"/>
    <x v="0"/>
    <n v="58001138"/>
    <x v="535"/>
    <d v="2021-10-26T00:00:00"/>
    <x v="3"/>
    <n v="7000130266"/>
    <n v="102"/>
    <x v="2"/>
    <x v="0"/>
    <n v="100.98"/>
    <n v="7.2958999999999996"/>
    <n v="736.73998200000005"/>
    <x v="8"/>
    <x v="5"/>
    <s v="Linie 21"/>
    <n v="5021"/>
  </r>
  <r>
    <x v="4"/>
    <x v="0"/>
    <n v="58001140"/>
    <x v="116"/>
    <d v="2021-10-26T00:00:00"/>
    <x v="3"/>
    <n v="7000130267"/>
    <n v="68"/>
    <x v="2"/>
    <x v="0"/>
    <n v="67.319999999999993"/>
    <n v="7.4420999999999999"/>
    <n v="501.00217199999997"/>
    <x v="8"/>
    <x v="5"/>
    <s v="Linie 21"/>
    <n v="5021"/>
  </r>
  <r>
    <x v="4"/>
    <x v="0"/>
    <n v="59500002"/>
    <x v="949"/>
    <d v="2021-10-26T00:00:00"/>
    <x v="3"/>
    <n v="7000129584"/>
    <n v="288"/>
    <x v="2"/>
    <x v="0"/>
    <n v="1152"/>
    <n v="1.9193"/>
    <n v="2211.0336000000002"/>
    <x v="3"/>
    <x v="1"/>
    <s v="Espera"/>
    <n v="5901"/>
  </r>
  <r>
    <x v="4"/>
    <x v="0"/>
    <m/>
    <x v="120"/>
    <d v="2021-10-26T00:00:00"/>
    <x v="3"/>
    <n v="7000128490"/>
    <n v="0"/>
    <x v="3"/>
    <x v="3"/>
    <n v="0"/>
    <n v="0"/>
    <n v="0"/>
    <x v="0"/>
    <x v="0"/>
    <s v="Große Schneidemaschine Lachnit"/>
    <n v="1100"/>
  </r>
  <r>
    <x v="4"/>
    <x v="0"/>
    <m/>
    <x v="121"/>
    <d v="2021-10-26T00:00:00"/>
    <x v="3"/>
    <n v="7000129722"/>
    <n v="0"/>
    <x v="3"/>
    <x v="3"/>
    <n v="0"/>
    <n v="0"/>
    <n v="0"/>
    <x v="0"/>
    <x v="0"/>
    <s v="Kleine Schneidemaschine Käseteiler"/>
    <n v="1200"/>
  </r>
  <r>
    <x v="4"/>
    <x v="0"/>
    <m/>
    <x v="122"/>
    <d v="2021-10-26T00:00:00"/>
    <x v="3"/>
    <n v="7000130032"/>
    <n v="0"/>
    <x v="3"/>
    <x v="3"/>
    <n v="0"/>
    <n v="0"/>
    <n v="0"/>
    <x v="2"/>
    <x v="0"/>
    <s v="Thrun 1"/>
    <n v="2020"/>
  </r>
  <r>
    <x v="4"/>
    <x v="0"/>
    <m/>
    <x v="123"/>
    <d v="2021-10-26T00:00:00"/>
    <x v="3"/>
    <n v="7000130029"/>
    <n v="0"/>
    <x v="3"/>
    <x v="3"/>
    <n v="0"/>
    <n v="0"/>
    <n v="0"/>
    <x v="2"/>
    <x v="0"/>
    <s v="Thrun 2"/>
    <n v="2030"/>
  </r>
  <r>
    <x v="4"/>
    <x v="0"/>
    <m/>
    <x v="124"/>
    <d v="2021-10-26T00:00:00"/>
    <x v="3"/>
    <n v="7000130025"/>
    <n v="0"/>
    <x v="3"/>
    <x v="3"/>
    <n v="0"/>
    <n v="0"/>
    <n v="0"/>
    <x v="2"/>
    <x v="0"/>
    <s v="Mischer 1"/>
    <n v="2040"/>
  </r>
  <r>
    <x v="4"/>
    <x v="0"/>
    <m/>
    <x v="125"/>
    <d v="2021-10-26T00:00:00"/>
    <x v="3"/>
    <n v="7000130022"/>
    <n v="0"/>
    <x v="3"/>
    <x v="3"/>
    <n v="0"/>
    <n v="0"/>
    <n v="0"/>
    <x v="2"/>
    <x v="0"/>
    <s v="Mischer 2"/>
    <n v="2050"/>
  </r>
  <r>
    <x v="4"/>
    <x v="0"/>
    <m/>
    <x v="126"/>
    <d v="2021-10-26T00:00:00"/>
    <x v="3"/>
    <n v="7000130057"/>
    <n v="0"/>
    <x v="3"/>
    <x v="3"/>
    <n v="0"/>
    <n v="0"/>
    <n v="0"/>
    <x v="2"/>
    <x v="0"/>
    <s v="Stephan UMSK 130"/>
    <n v="2100"/>
  </r>
  <r>
    <x v="4"/>
    <x v="0"/>
    <m/>
    <x v="127"/>
    <d v="2021-10-26T00:00:00"/>
    <x v="3"/>
    <n v="7000129560"/>
    <n v="0"/>
    <x v="3"/>
    <x v="3"/>
    <n v="0"/>
    <n v="0"/>
    <n v="0"/>
    <x v="1"/>
    <x v="0"/>
    <s v="Füller unter M1"/>
    <n v="3010"/>
  </r>
  <r>
    <x v="4"/>
    <x v="0"/>
    <m/>
    <x v="128"/>
    <d v="2021-10-26T00:00:00"/>
    <x v="3"/>
    <n v="7000129959"/>
    <n v="0"/>
    <x v="3"/>
    <x v="3"/>
    <n v="0"/>
    <n v="0"/>
    <n v="0"/>
    <x v="1"/>
    <x v="0"/>
    <s v="Füller unter M2"/>
    <n v="3020"/>
  </r>
  <r>
    <x v="4"/>
    <x v="0"/>
    <m/>
    <x v="129"/>
    <d v="2021-10-26T00:00:00"/>
    <x v="3"/>
    <n v="7000129688"/>
    <n v="0"/>
    <x v="3"/>
    <x v="3"/>
    <n v="0"/>
    <n v="0"/>
    <n v="0"/>
    <x v="1"/>
    <x v="0"/>
    <s v="Füller unter Thrun 2"/>
    <n v="3030"/>
  </r>
  <r>
    <x v="4"/>
    <x v="0"/>
    <m/>
    <x v="130"/>
    <d v="2021-10-26T00:00:00"/>
    <x v="3"/>
    <n v="7000129972"/>
    <n v="0"/>
    <x v="3"/>
    <x v="3"/>
    <n v="0"/>
    <n v="0"/>
    <n v="0"/>
    <x v="1"/>
    <x v="0"/>
    <s v="Füller unter UHT"/>
    <n v="3040"/>
  </r>
  <r>
    <x v="4"/>
    <x v="0"/>
    <m/>
    <x v="131"/>
    <d v="2021-10-26T00:00:00"/>
    <x v="3"/>
    <n v="7000129930"/>
    <n v="0"/>
    <x v="3"/>
    <x v="3"/>
    <n v="0"/>
    <n v="0"/>
    <n v="0"/>
    <x v="2"/>
    <x v="0"/>
    <s v="Füller unter UMSK 130"/>
    <n v="3100"/>
  </r>
  <r>
    <x v="4"/>
    <x v="0"/>
    <m/>
    <x v="290"/>
    <d v="2021-10-26T00:00:00"/>
    <x v="3"/>
    <n v="7000129656"/>
    <n v="0"/>
    <x v="3"/>
    <x v="3"/>
    <n v="0"/>
    <n v="0"/>
    <n v="0"/>
    <x v="3"/>
    <x v="1"/>
    <s v="Linie 1"/>
    <n v="5001"/>
  </r>
  <r>
    <x v="4"/>
    <x v="0"/>
    <m/>
    <x v="132"/>
    <d v="2021-10-26T00:00:00"/>
    <x v="3"/>
    <n v="7000130163"/>
    <n v="0"/>
    <x v="3"/>
    <x v="3"/>
    <n v="0"/>
    <n v="0"/>
    <n v="0"/>
    <x v="8"/>
    <x v="5"/>
    <s v="Linie 20"/>
    <n v="5020"/>
  </r>
  <r>
    <x v="4"/>
    <x v="0"/>
    <m/>
    <x v="133"/>
    <d v="2021-10-26T00:00:00"/>
    <x v="3"/>
    <n v="7000130278"/>
    <n v="0"/>
    <x v="3"/>
    <x v="3"/>
    <n v="0"/>
    <n v="0"/>
    <n v="0"/>
    <x v="8"/>
    <x v="5"/>
    <s v="Linie 21"/>
    <n v="5021"/>
  </r>
  <r>
    <x v="4"/>
    <x v="0"/>
    <m/>
    <x v="134"/>
    <d v="2021-10-26T00:00:00"/>
    <x v="3"/>
    <n v="7000129858"/>
    <n v="0.01"/>
    <x v="1"/>
    <x v="1"/>
    <n v="0"/>
    <n v="0"/>
    <n v="0"/>
    <x v="8"/>
    <x v="5"/>
    <s v="Linie 22"/>
    <n v="5022"/>
  </r>
  <r>
    <x v="4"/>
    <x v="0"/>
    <m/>
    <x v="135"/>
    <d v="2021-10-26T00:00:00"/>
    <x v="3"/>
    <n v="7000130323"/>
    <n v="0.45"/>
    <x v="1"/>
    <x v="1"/>
    <n v="0"/>
    <n v="0"/>
    <n v="0"/>
    <x v="8"/>
    <x v="5"/>
    <s v="Linie 23"/>
    <n v="5023"/>
  </r>
  <r>
    <x v="4"/>
    <x v="0"/>
    <m/>
    <x v="135"/>
    <d v="2021-10-26T00:00:00"/>
    <x v="3"/>
    <n v="7000130325"/>
    <n v="0.01"/>
    <x v="1"/>
    <x v="1"/>
    <n v="0"/>
    <n v="0"/>
    <n v="0"/>
    <x v="8"/>
    <x v="5"/>
    <s v="Linie 23"/>
    <n v="5023"/>
  </r>
  <r>
    <x v="4"/>
    <x v="0"/>
    <m/>
    <x v="291"/>
    <d v="2021-10-26T00:00:00"/>
    <x v="3"/>
    <n v="7000129811"/>
    <n v="0"/>
    <x v="3"/>
    <x v="3"/>
    <n v="0"/>
    <n v="0"/>
    <n v="0"/>
    <x v="1"/>
    <x v="0"/>
    <s v="Strudellinie"/>
    <n v="5160"/>
  </r>
  <r>
    <x v="4"/>
    <x v="0"/>
    <m/>
    <x v="1083"/>
    <d v="2021-10-26T00:00:00"/>
    <x v="3"/>
    <n v="7000130058"/>
    <n v="0"/>
    <x v="3"/>
    <x v="3"/>
    <n v="0"/>
    <n v="0"/>
    <n v="0"/>
    <x v="2"/>
    <x v="0"/>
    <s v="Stephan UMSK 130"/>
    <n v="2100"/>
  </r>
  <r>
    <x v="4"/>
    <x v="0"/>
    <m/>
    <x v="1084"/>
    <d v="2021-10-26T00:00:00"/>
    <x v="3"/>
    <n v="7000129642"/>
    <n v="0"/>
    <x v="3"/>
    <x v="3"/>
    <n v="0"/>
    <n v="0"/>
    <n v="0"/>
    <x v="2"/>
    <x v="0"/>
    <s v="Füller unter UMSK 130"/>
    <n v="3100"/>
  </r>
  <r>
    <x v="4"/>
    <x v="0"/>
    <m/>
    <x v="453"/>
    <d v="2021-10-26T00:00:00"/>
    <x v="3"/>
    <n v="7000130281"/>
    <n v="0"/>
    <x v="3"/>
    <x v="3"/>
    <n v="0"/>
    <n v="0"/>
    <n v="0"/>
    <x v="8"/>
    <x v="5"/>
    <s v="Linie 21"/>
    <n v="5021"/>
  </r>
  <r>
    <x v="4"/>
    <x v="0"/>
    <m/>
    <x v="453"/>
    <d v="2021-10-26T00:00:00"/>
    <x v="3"/>
    <n v="7000130282"/>
    <n v="0"/>
    <x v="3"/>
    <x v="3"/>
    <n v="0"/>
    <n v="0"/>
    <n v="0"/>
    <x v="8"/>
    <x v="5"/>
    <s v="Linie 21"/>
    <n v="5021"/>
  </r>
  <r>
    <x v="4"/>
    <x v="0"/>
    <m/>
    <x v="662"/>
    <d v="2021-10-26T00:00:00"/>
    <x v="3"/>
    <n v="7000129744"/>
    <n v="0"/>
    <x v="3"/>
    <x v="3"/>
    <n v="0"/>
    <n v="0"/>
    <n v="0"/>
    <x v="5"/>
    <x v="2"/>
    <s v="Linie 31"/>
    <n v="5031"/>
  </r>
  <r>
    <x v="4"/>
    <x v="0"/>
    <m/>
    <x v="294"/>
    <d v="2021-10-26T00:00:00"/>
    <x v="3"/>
    <n v="7000129812"/>
    <n v="0"/>
    <x v="3"/>
    <x v="3"/>
    <n v="0"/>
    <n v="0"/>
    <n v="0"/>
    <x v="1"/>
    <x v="0"/>
    <s v="Strudellinie"/>
    <n v="5160"/>
  </r>
  <r>
    <x v="4"/>
    <x v="0"/>
    <n v="23500034"/>
    <x v="298"/>
    <d v="2021-10-27T00:00:00"/>
    <x v="3"/>
    <n v="7000129716"/>
    <n v="8377"/>
    <x v="0"/>
    <x v="0"/>
    <n v="8377"/>
    <n v="3.6745999999999999"/>
    <n v="30782.124199999998"/>
    <x v="0"/>
    <x v="0"/>
    <s v="Kleine Schneidemaschine Käseteiler"/>
    <n v="1200"/>
  </r>
  <r>
    <x v="4"/>
    <x v="0"/>
    <n v="23500108"/>
    <x v="299"/>
    <d v="2021-10-27T00:00:00"/>
    <x v="3"/>
    <n v="7000129719"/>
    <n v="1016"/>
    <x v="0"/>
    <x v="0"/>
    <n v="1016"/>
    <n v="3.9422999999999999"/>
    <n v="4005.3768"/>
    <x v="0"/>
    <x v="0"/>
    <s v="Große Schneidemaschine Lachnit"/>
    <n v="1100"/>
  </r>
  <r>
    <x v="4"/>
    <x v="0"/>
    <n v="23500292"/>
    <x v="144"/>
    <d v="2021-10-27T00:00:00"/>
    <x v="3"/>
    <n v="7000130408"/>
    <n v="757"/>
    <x v="0"/>
    <x v="0"/>
    <n v="757"/>
    <n v="5.5862999999999996"/>
    <n v="4228.8290999999999"/>
    <x v="0"/>
    <x v="0"/>
    <s v="Holac Zutatenvorbereitung"/>
    <n v="1410"/>
  </r>
  <r>
    <x v="4"/>
    <x v="0"/>
    <n v="23500302"/>
    <x v="4"/>
    <d v="2021-10-27T00:00:00"/>
    <x v="3"/>
    <n v="7000130409"/>
    <n v="367"/>
    <x v="0"/>
    <x v="0"/>
    <n v="367"/>
    <n v="5.6374000000000004"/>
    <n v="2068.9258"/>
    <x v="0"/>
    <x v="0"/>
    <s v="Holac Zutatenvorbereitung"/>
    <n v="1410"/>
  </r>
  <r>
    <x v="4"/>
    <x v="0"/>
    <n v="23500304"/>
    <x v="459"/>
    <d v="2021-10-27T00:00:00"/>
    <x v="3"/>
    <n v="7000129709"/>
    <n v="4025"/>
    <x v="0"/>
    <x v="0"/>
    <n v="4025"/>
    <n v="3.7835000000000001"/>
    <n v="15228.5875"/>
    <x v="0"/>
    <x v="0"/>
    <s v="Rohware aus-/umpacken, vorbereiten"/>
    <n v="1300"/>
  </r>
  <r>
    <x v="4"/>
    <x v="0"/>
    <n v="23500367"/>
    <x v="9"/>
    <d v="2021-10-27T00:00:00"/>
    <x v="3"/>
    <n v="7000130444"/>
    <n v="55"/>
    <x v="0"/>
    <x v="0"/>
    <n v="55"/>
    <n v="1.1600999999999999"/>
    <n v="63.805500000000002"/>
    <x v="0"/>
    <x v="0"/>
    <s v="Schälen"/>
    <n v="5903"/>
  </r>
  <r>
    <x v="4"/>
    <x v="0"/>
    <n v="23500396"/>
    <x v="147"/>
    <d v="2021-10-27T00:00:00"/>
    <x v="3"/>
    <n v="7000128960"/>
    <n v="100"/>
    <x v="0"/>
    <x v="0"/>
    <n v="100"/>
    <n v="8.2918000000000003"/>
    <n v="829.18"/>
    <x v="4"/>
    <x v="1"/>
    <s v="Röstofen"/>
    <n v="5420"/>
  </r>
  <r>
    <x v="4"/>
    <x v="0"/>
    <n v="23500524"/>
    <x v="301"/>
    <d v="2021-10-27T00:00:00"/>
    <x v="3"/>
    <n v="7000129489"/>
    <n v="908"/>
    <x v="0"/>
    <x v="0"/>
    <n v="908"/>
    <n v="4.3518999999999997"/>
    <n v="3951.5252"/>
    <x v="0"/>
    <x v="0"/>
    <s v="Große Schneidemaschine Lachnit"/>
    <n v="1100"/>
  </r>
  <r>
    <x v="4"/>
    <x v="0"/>
    <n v="29600001"/>
    <x v="604"/>
    <d v="2021-10-27T00:00:00"/>
    <x v="3"/>
    <n v="7000130327"/>
    <n v="4209"/>
    <x v="0"/>
    <x v="0"/>
    <n v="4209"/>
    <n v="2"/>
    <n v="8418"/>
    <x v="0"/>
    <x v="0"/>
    <s v="Rohware aus-/umpacken, vorbereiten"/>
    <n v="1300"/>
  </r>
  <r>
    <x v="4"/>
    <x v="0"/>
    <n v="29600003"/>
    <x v="150"/>
    <d v="2021-10-27T00:00:00"/>
    <x v="3"/>
    <n v="7000130778"/>
    <n v="1456"/>
    <x v="0"/>
    <x v="0"/>
    <n v="1456"/>
    <n v="2.0516999999999999"/>
    <n v="2987.2752"/>
    <x v="0"/>
    <x v="0"/>
    <s v="Rohware aus-/umpacken, vorbereiten"/>
    <n v="1300"/>
  </r>
  <r>
    <x v="4"/>
    <x v="0"/>
    <n v="29600016"/>
    <x v="889"/>
    <d v="2021-10-27T00:00:00"/>
    <x v="3"/>
    <n v="7000130590"/>
    <n v="120"/>
    <x v="0"/>
    <x v="0"/>
    <n v="120"/>
    <n v="1"/>
    <n v="120"/>
    <x v="0"/>
    <x v="0"/>
    <s v="Rohware aus-/umpacken, vorbereiten"/>
    <n v="1300"/>
  </r>
  <r>
    <x v="4"/>
    <x v="0"/>
    <n v="29600017"/>
    <x v="804"/>
    <d v="2021-10-27T00:00:00"/>
    <x v="3"/>
    <n v="7000130591"/>
    <n v="90"/>
    <x v="0"/>
    <x v="0"/>
    <n v="90"/>
    <n v="0.5"/>
    <n v="45"/>
    <x v="0"/>
    <x v="0"/>
    <s v="Rohware aus-/umpacken, vorbereiten"/>
    <n v="1300"/>
  </r>
  <r>
    <x v="4"/>
    <x v="0"/>
    <n v="29600023"/>
    <x v="466"/>
    <d v="2021-10-27T00:00:00"/>
    <x v="3"/>
    <n v="7000130431"/>
    <n v="124"/>
    <x v="0"/>
    <x v="0"/>
    <n v="124"/>
    <n v="0.98"/>
    <n v="121.52"/>
    <x v="0"/>
    <x v="0"/>
    <s v="Rohware aus-/umpacken, vorbereiten"/>
    <n v="1300"/>
  </r>
  <r>
    <x v="4"/>
    <x v="0"/>
    <n v="29600029"/>
    <x v="156"/>
    <d v="2021-10-27T00:00:00"/>
    <x v="3"/>
    <n v="7000130478"/>
    <n v="75"/>
    <x v="0"/>
    <x v="0"/>
    <n v="75"/>
    <n v="2.5"/>
    <n v="187.5"/>
    <x v="0"/>
    <x v="0"/>
    <s v="Rohware aus-/umpacken, vorbereiten"/>
    <n v="1300"/>
  </r>
  <r>
    <x v="4"/>
    <x v="0"/>
    <n v="31000169"/>
    <x v="158"/>
    <d v="2021-10-27T00:00:00"/>
    <x v="3"/>
    <n v="7000130394"/>
    <n v="2968"/>
    <x v="1"/>
    <x v="1"/>
    <n v="5728.24"/>
    <n v="5.9943999999999997"/>
    <n v="17791.379199999999"/>
    <x v="1"/>
    <x v="0"/>
    <s v="Füller unter Thrun 2"/>
    <n v="3030"/>
  </r>
  <r>
    <x v="4"/>
    <x v="0"/>
    <n v="31900001"/>
    <x v="159"/>
    <d v="2021-10-27T00:00:00"/>
    <x v="3"/>
    <n v="7000129931"/>
    <n v="222"/>
    <x v="1"/>
    <x v="1"/>
    <n v="1598.4"/>
    <n v="16.223700000000001"/>
    <n v="3601.6614"/>
    <x v="2"/>
    <x v="0"/>
    <s v="Füller unter UMSK 130"/>
    <n v="3100"/>
  </r>
  <r>
    <x v="4"/>
    <x v="0"/>
    <n v="32000012"/>
    <x v="160"/>
    <d v="2021-10-27T00:00:00"/>
    <x v="3"/>
    <n v="7000130066"/>
    <n v="261"/>
    <x v="1"/>
    <x v="1"/>
    <n v="2427.3000000000002"/>
    <n v="27.543199999999999"/>
    <n v="7188.7752"/>
    <x v="1"/>
    <x v="0"/>
    <s v="Füller unter M1"/>
    <n v="3010"/>
  </r>
  <r>
    <x v="4"/>
    <x v="0"/>
    <n v="32000027"/>
    <x v="161"/>
    <d v="2021-10-27T00:00:00"/>
    <x v="3"/>
    <n v="7000130067"/>
    <n v="1553"/>
    <x v="1"/>
    <x v="1"/>
    <n v="14442.9"/>
    <n v="27.664999999999999"/>
    <n v="42963.745000000003"/>
    <x v="1"/>
    <x v="0"/>
    <s v="Füller unter M1"/>
    <n v="3010"/>
  </r>
  <r>
    <x v="4"/>
    <x v="0"/>
    <n v="32000036"/>
    <x v="844"/>
    <d v="2021-10-27T00:00:00"/>
    <x v="3"/>
    <n v="7000130349"/>
    <n v="151"/>
    <x v="1"/>
    <x v="1"/>
    <n v="1268.4000000000001"/>
    <n v="25.753399999999999"/>
    <n v="3888.7633999999998"/>
    <x v="1"/>
    <x v="0"/>
    <s v="Füller unter M2"/>
    <n v="3020"/>
  </r>
  <r>
    <x v="4"/>
    <x v="0"/>
    <n v="32000037"/>
    <x v="469"/>
    <d v="2021-10-27T00:00:00"/>
    <x v="3"/>
    <n v="7000130348"/>
    <n v="191"/>
    <x v="1"/>
    <x v="1"/>
    <n v="1604.4"/>
    <n v="24.093499999999999"/>
    <n v="4601.8585000000003"/>
    <x v="1"/>
    <x v="0"/>
    <s v="Füller unter M2"/>
    <n v="3020"/>
  </r>
  <r>
    <x v="4"/>
    <x v="0"/>
    <n v="32000065"/>
    <x v="162"/>
    <d v="2021-10-27T00:00:00"/>
    <x v="3"/>
    <n v="7000130352"/>
    <n v="177"/>
    <x v="1"/>
    <x v="1"/>
    <n v="1646.1"/>
    <n v="27.1145"/>
    <n v="4799.2664999999997"/>
    <x v="1"/>
    <x v="0"/>
    <s v="Füller unter M2"/>
    <n v="3020"/>
  </r>
  <r>
    <x v="4"/>
    <x v="0"/>
    <n v="32000068"/>
    <x v="163"/>
    <d v="2021-10-27T00:00:00"/>
    <x v="3"/>
    <n v="7000130350"/>
    <n v="476"/>
    <x v="1"/>
    <x v="1"/>
    <n v="4760"/>
    <n v="32.257899999999999"/>
    <n v="15354.760399999999"/>
    <x v="1"/>
    <x v="0"/>
    <s v="Füller unter M2"/>
    <n v="3020"/>
  </r>
  <r>
    <x v="4"/>
    <x v="0"/>
    <n v="32000086"/>
    <x v="674"/>
    <d v="2021-10-27T00:00:00"/>
    <x v="3"/>
    <n v="7000128974"/>
    <n v="1792"/>
    <x v="0"/>
    <x v="0"/>
    <n v="1792"/>
    <n v="4.1685999999999996"/>
    <n v="7470.1311999999998"/>
    <x v="0"/>
    <x v="0"/>
    <s v="Große Schneidemaschine Lachnit"/>
    <n v="1100"/>
  </r>
  <r>
    <x v="4"/>
    <x v="0"/>
    <n v="32000106"/>
    <x v="677"/>
    <d v="2021-10-27T00:00:00"/>
    <x v="3"/>
    <n v="7000130351"/>
    <n v="387"/>
    <x v="1"/>
    <x v="1"/>
    <n v="2786.4"/>
    <n v="21.9801"/>
    <n v="8506.2986999999994"/>
    <x v="1"/>
    <x v="0"/>
    <s v="Füller unter M2"/>
    <n v="3020"/>
  </r>
  <r>
    <x v="4"/>
    <x v="0"/>
    <n v="35000166"/>
    <x v="166"/>
    <d v="2021-10-27T00:00:00"/>
    <x v="3"/>
    <n v="7000130371"/>
    <n v="13200"/>
    <x v="0"/>
    <x v="0"/>
    <n v="13200"/>
    <n v="2.8315999999999999"/>
    <n v="37377.120000000003"/>
    <x v="2"/>
    <x v="0"/>
    <s v="Mischer 1"/>
    <n v="2040"/>
  </r>
  <r>
    <x v="4"/>
    <x v="0"/>
    <n v="35000166"/>
    <x v="166"/>
    <d v="2021-10-27T00:00:00"/>
    <x v="3"/>
    <n v="7000130371"/>
    <n v="13200"/>
    <x v="0"/>
    <x v="0"/>
    <n v="13200"/>
    <n v="2.8315999999999999"/>
    <n v="37377.120000000003"/>
    <x v="2"/>
    <x v="0"/>
    <s v="Wolf M1"/>
    <n v="2070"/>
  </r>
  <r>
    <x v="4"/>
    <x v="0"/>
    <n v="35000179"/>
    <x v="167"/>
    <d v="2021-10-27T00:00:00"/>
    <x v="3"/>
    <n v="7000130370"/>
    <n v="2400"/>
    <x v="0"/>
    <x v="0"/>
    <n v="2400"/>
    <n v="2.8184999999999998"/>
    <n v="6764.4"/>
    <x v="2"/>
    <x v="0"/>
    <s v="Mischer 1"/>
    <n v="2040"/>
  </r>
  <r>
    <x v="4"/>
    <x v="0"/>
    <n v="35000179"/>
    <x v="167"/>
    <d v="2021-10-27T00:00:00"/>
    <x v="3"/>
    <n v="7000130370"/>
    <n v="2400"/>
    <x v="0"/>
    <x v="0"/>
    <n v="2400"/>
    <n v="2.8184999999999998"/>
    <n v="6764.4"/>
    <x v="2"/>
    <x v="0"/>
    <s v="Wolf M1"/>
    <n v="2070"/>
  </r>
  <r>
    <x v="4"/>
    <x v="0"/>
    <n v="35000186"/>
    <x v="168"/>
    <d v="2021-10-27T00:00:00"/>
    <x v="3"/>
    <n v="7000130376"/>
    <n v="1500"/>
    <x v="0"/>
    <x v="0"/>
    <n v="1500"/>
    <n v="2.7725"/>
    <n v="4158.75"/>
    <x v="2"/>
    <x v="0"/>
    <s v="Mischer 2"/>
    <n v="2050"/>
  </r>
  <r>
    <x v="4"/>
    <x v="0"/>
    <n v="35000186"/>
    <x v="168"/>
    <d v="2021-10-27T00:00:00"/>
    <x v="3"/>
    <n v="7000130376"/>
    <n v="1500"/>
    <x v="0"/>
    <x v="0"/>
    <n v="1500"/>
    <n v="2.7725"/>
    <n v="4158.75"/>
    <x v="2"/>
    <x v="0"/>
    <s v="Wolf M2"/>
    <n v="2080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Pulverwiegung UHT1"/>
    <n v="2015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Thrun 1"/>
    <n v="2020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Wolf UHT"/>
    <n v="2060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Pulverwiegung UHT1"/>
    <n v="2015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Thrun 1"/>
    <n v="2020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Wolf UHT"/>
    <n v="2060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Pulverwiegung UHT1"/>
    <n v="2015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Thrun 1"/>
    <n v="2020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Wolf UHT"/>
    <n v="2060"/>
  </r>
  <r>
    <x v="4"/>
    <x v="0"/>
    <n v="35000268"/>
    <x v="170"/>
    <d v="2021-10-27T00:00:00"/>
    <x v="3"/>
    <n v="7000130396"/>
    <n v="5125"/>
    <x v="0"/>
    <x v="0"/>
    <n v="5125"/>
    <n v="2.5105"/>
    <n v="12866.3125"/>
    <x v="2"/>
    <x v="0"/>
    <s v="Thrun 2"/>
    <n v="2030"/>
  </r>
  <r>
    <x v="4"/>
    <x v="0"/>
    <n v="35000268"/>
    <x v="170"/>
    <d v="2021-10-27T00:00:00"/>
    <x v="3"/>
    <n v="7000130396"/>
    <n v="5125"/>
    <x v="0"/>
    <x v="0"/>
    <n v="5125"/>
    <n v="2.5105"/>
    <n v="12866.3125"/>
    <x v="2"/>
    <x v="0"/>
    <s v="Wolf Th2"/>
    <n v="2090"/>
  </r>
  <r>
    <x v="4"/>
    <x v="0"/>
    <n v="35000313"/>
    <x v="30"/>
    <d v="2021-10-27T00:00:00"/>
    <x v="3"/>
    <n v="7000130373"/>
    <n v="1800"/>
    <x v="0"/>
    <x v="0"/>
    <n v="1800"/>
    <n v="2.831"/>
    <n v="5095.8"/>
    <x v="2"/>
    <x v="0"/>
    <s v="Mischer 2"/>
    <n v="2050"/>
  </r>
  <r>
    <x v="4"/>
    <x v="0"/>
    <n v="35000313"/>
    <x v="30"/>
    <d v="2021-10-27T00:00:00"/>
    <x v="3"/>
    <n v="7000130373"/>
    <n v="1800"/>
    <x v="0"/>
    <x v="0"/>
    <n v="1800"/>
    <n v="2.831"/>
    <n v="5095.8"/>
    <x v="2"/>
    <x v="0"/>
    <s v="Wolf M2"/>
    <n v="2080"/>
  </r>
  <r>
    <x v="4"/>
    <x v="0"/>
    <n v="35000314"/>
    <x v="171"/>
    <d v="2021-10-27T00:00:00"/>
    <x v="3"/>
    <n v="7000130374"/>
    <n v="6300"/>
    <x v="0"/>
    <x v="0"/>
    <n v="6300"/>
    <n v="3.0869"/>
    <n v="19447.47"/>
    <x v="2"/>
    <x v="0"/>
    <s v="Mischer 2"/>
    <n v="2050"/>
  </r>
  <r>
    <x v="4"/>
    <x v="0"/>
    <n v="35000314"/>
    <x v="171"/>
    <d v="2021-10-27T00:00:00"/>
    <x v="3"/>
    <n v="7000130374"/>
    <n v="6300"/>
    <x v="0"/>
    <x v="0"/>
    <n v="6300"/>
    <n v="3.0869"/>
    <n v="19447.47"/>
    <x v="2"/>
    <x v="0"/>
    <s v="Wolf M2"/>
    <n v="2080"/>
  </r>
  <r>
    <x v="4"/>
    <x v="0"/>
    <n v="35000350"/>
    <x v="32"/>
    <d v="2021-10-27T00:00:00"/>
    <x v="3"/>
    <n v="7000130375"/>
    <n v="2700"/>
    <x v="0"/>
    <x v="0"/>
    <n v="2700"/>
    <n v="2.9060000000000001"/>
    <n v="7846.2"/>
    <x v="2"/>
    <x v="0"/>
    <s v="Mischer 2"/>
    <n v="2050"/>
  </r>
  <r>
    <x v="4"/>
    <x v="0"/>
    <n v="35000350"/>
    <x v="32"/>
    <d v="2021-10-27T00:00:00"/>
    <x v="3"/>
    <n v="7000130375"/>
    <n v="2700"/>
    <x v="0"/>
    <x v="0"/>
    <n v="2700"/>
    <n v="2.9060000000000001"/>
    <n v="7846.2"/>
    <x v="2"/>
    <x v="0"/>
    <s v="Wolf M2"/>
    <n v="2080"/>
  </r>
  <r>
    <x v="4"/>
    <x v="0"/>
    <n v="35900002"/>
    <x v="173"/>
    <d v="2021-10-27T00:00:00"/>
    <x v="3"/>
    <n v="7000130378"/>
    <n v="1680"/>
    <x v="0"/>
    <x v="0"/>
    <n v="1680"/>
    <n v="2.0203000000000002"/>
    <n v="3394.1039999999998"/>
    <x v="2"/>
    <x v="0"/>
    <s v="Stephan UMSK 130"/>
    <n v="2100"/>
  </r>
  <r>
    <x v="4"/>
    <x v="0"/>
    <n v="47000081"/>
    <x v="614"/>
    <d v="2021-10-27T00:00:00"/>
    <x v="3"/>
    <n v="7000128510"/>
    <n v="8967"/>
    <x v="1"/>
    <x v="1"/>
    <n v="1345.05"/>
    <n v="0.68410000000000004"/>
    <n v="6134.3247000000001"/>
    <x v="4"/>
    <x v="1"/>
    <s v="Linie 34"/>
    <n v="5034"/>
  </r>
  <r>
    <x v="4"/>
    <x v="0"/>
    <n v="47000082"/>
    <x v="322"/>
    <d v="2021-10-27T00:00:00"/>
    <x v="3"/>
    <n v="7000128511"/>
    <n v="4606"/>
    <x v="1"/>
    <x v="1"/>
    <n v="690.9"/>
    <n v="0.68379999999999996"/>
    <n v="3149.5828000000001"/>
    <x v="4"/>
    <x v="1"/>
    <s v="Linie 34"/>
    <n v="5034"/>
  </r>
  <r>
    <x v="4"/>
    <x v="0"/>
    <n v="47000104"/>
    <x v="323"/>
    <d v="2021-10-27T00:00:00"/>
    <x v="3"/>
    <n v="7000128512"/>
    <n v="1862"/>
    <x v="1"/>
    <x v="1"/>
    <n v="279.3"/>
    <n v="0.68510000000000004"/>
    <n v="1275.6561999999999"/>
    <x v="4"/>
    <x v="1"/>
    <s v="Linie 34"/>
    <n v="5034"/>
  </r>
  <r>
    <x v="4"/>
    <x v="0"/>
    <n v="47000118"/>
    <x v="474"/>
    <d v="2021-10-27T00:00:00"/>
    <x v="3"/>
    <n v="7000128342"/>
    <n v="26461"/>
    <x v="1"/>
    <x v="1"/>
    <n v="5292.2"/>
    <n v="0.78439999999999999"/>
    <n v="20756.008399999999"/>
    <x v="3"/>
    <x v="1"/>
    <s v="Linie 16"/>
    <n v="5016"/>
  </r>
  <r>
    <x v="4"/>
    <x v="0"/>
    <n v="47000154"/>
    <x v="1130"/>
    <d v="2021-10-27T00:00:00"/>
    <x v="3"/>
    <n v="7000129663"/>
    <n v="5858"/>
    <x v="1"/>
    <x v="1"/>
    <n v="1464.5"/>
    <n v="0.745"/>
    <n v="4364.21"/>
    <x v="1"/>
    <x v="0"/>
    <s v="Waldner"/>
    <n v="3110"/>
  </r>
  <r>
    <x v="4"/>
    <x v="0"/>
    <n v="47000262"/>
    <x v="1122"/>
    <d v="2021-10-27T00:00:00"/>
    <x v="3"/>
    <n v="7000129326"/>
    <n v="13947"/>
    <x v="1"/>
    <x v="1"/>
    <n v="3486.75"/>
    <n v="0.73570000000000002"/>
    <n v="10260.8079"/>
    <x v="1"/>
    <x v="0"/>
    <s v="Waldner"/>
    <n v="3110"/>
  </r>
  <r>
    <x v="4"/>
    <x v="0"/>
    <n v="47000302"/>
    <x v="324"/>
    <d v="2021-10-27T00:00:00"/>
    <x v="3"/>
    <n v="7000129311"/>
    <n v="13880"/>
    <x v="1"/>
    <x v="1"/>
    <n v="2082"/>
    <n v="0.53779999999999994"/>
    <n v="7464.6639999999998"/>
    <x v="1"/>
    <x v="0"/>
    <s v="Waldner"/>
    <n v="3110"/>
  </r>
  <r>
    <x v="4"/>
    <x v="0"/>
    <n v="47000603"/>
    <x v="847"/>
    <d v="2021-10-27T00:00:00"/>
    <x v="3"/>
    <n v="7000128513"/>
    <n v="1521"/>
    <x v="1"/>
    <x v="1"/>
    <n v="228.15"/>
    <n v="0.70389999999999997"/>
    <n v="1070.6319000000001"/>
    <x v="4"/>
    <x v="1"/>
    <s v="Linie 34"/>
    <n v="5034"/>
  </r>
  <r>
    <x v="4"/>
    <x v="0"/>
    <n v="47000627"/>
    <x v="326"/>
    <d v="2021-10-27T00:00:00"/>
    <x v="3"/>
    <n v="7000129318"/>
    <n v="6175"/>
    <x v="1"/>
    <x v="1"/>
    <n v="1543.75"/>
    <n v="0.75749999999999995"/>
    <n v="4677.5625"/>
    <x v="1"/>
    <x v="0"/>
    <s v="Waldner"/>
    <n v="3110"/>
  </r>
  <r>
    <x v="4"/>
    <x v="0"/>
    <n v="47000849"/>
    <x v="39"/>
    <d v="2021-10-27T00:00:00"/>
    <x v="3"/>
    <n v="7000128931"/>
    <n v="231"/>
    <x v="1"/>
    <x v="1"/>
    <n v="498.96"/>
    <n v="9.3513000000000002"/>
    <n v="2160.1502999999998"/>
    <x v="4"/>
    <x v="1"/>
    <s v="Linie 3"/>
    <n v="5003"/>
  </r>
  <r>
    <x v="4"/>
    <x v="0"/>
    <n v="47000895"/>
    <x v="328"/>
    <d v="2021-10-27T00:00:00"/>
    <x v="3"/>
    <n v="7000128928"/>
    <n v="3272"/>
    <x v="1"/>
    <x v="1"/>
    <n v="6544"/>
    <n v="7.7100999999999997"/>
    <n v="25227.447199999999"/>
    <x v="4"/>
    <x v="1"/>
    <s v="Linie 3"/>
    <n v="5003"/>
  </r>
  <r>
    <x v="4"/>
    <x v="0"/>
    <n v="47000948"/>
    <x v="330"/>
    <d v="2021-10-27T00:00:00"/>
    <x v="3"/>
    <n v="7000128514"/>
    <n v="2904"/>
    <x v="1"/>
    <x v="1"/>
    <n v="435.6"/>
    <n v="0.69630000000000003"/>
    <n v="2022.0552"/>
    <x v="4"/>
    <x v="1"/>
    <s v="Linie 34"/>
    <n v="5034"/>
  </r>
  <r>
    <x v="4"/>
    <x v="0"/>
    <n v="47000952"/>
    <x v="331"/>
    <d v="2021-10-27T00:00:00"/>
    <x v="3"/>
    <n v="7000129319"/>
    <n v="11920"/>
    <x v="1"/>
    <x v="1"/>
    <n v="1788"/>
    <n v="0.49340000000000001"/>
    <n v="5881.3280000000004"/>
    <x v="1"/>
    <x v="0"/>
    <s v="Waldner"/>
    <n v="3110"/>
  </r>
  <r>
    <x v="4"/>
    <x v="0"/>
    <n v="47000998"/>
    <x v="187"/>
    <d v="2021-10-27T00:00:00"/>
    <x v="3"/>
    <n v="7000127923"/>
    <n v="5258"/>
    <x v="1"/>
    <x v="1"/>
    <n v="788.7"/>
    <n v="0.64959999999999996"/>
    <n v="3415.5967999999998"/>
    <x v="3"/>
    <x v="1"/>
    <s v="Linie 11"/>
    <n v="5011"/>
  </r>
  <r>
    <x v="4"/>
    <x v="0"/>
    <n v="47000999"/>
    <x v="332"/>
    <d v="2021-10-27T00:00:00"/>
    <x v="3"/>
    <n v="7000128515"/>
    <n v="2441"/>
    <x v="1"/>
    <x v="1"/>
    <n v="366.15"/>
    <n v="0.71"/>
    <n v="1733.11"/>
    <x v="4"/>
    <x v="1"/>
    <s v="Linie 34"/>
    <n v="5034"/>
  </r>
  <r>
    <x v="4"/>
    <x v="0"/>
    <n v="47001000"/>
    <x v="333"/>
    <d v="2021-10-27T00:00:00"/>
    <x v="3"/>
    <n v="7000128516"/>
    <n v="3452"/>
    <x v="1"/>
    <x v="1"/>
    <n v="517.79999999999995"/>
    <n v="0.68089999999999995"/>
    <n v="2350.4668000000001"/>
    <x v="4"/>
    <x v="1"/>
    <s v="Linie 34"/>
    <n v="5034"/>
  </r>
  <r>
    <x v="4"/>
    <x v="0"/>
    <n v="47001001"/>
    <x v="334"/>
    <d v="2021-10-27T00:00:00"/>
    <x v="3"/>
    <n v="7000128517"/>
    <n v="1130"/>
    <x v="1"/>
    <x v="1"/>
    <n v="169.5"/>
    <n v="0.70779999999999998"/>
    <n v="799.81399999999996"/>
    <x v="4"/>
    <x v="1"/>
    <s v="Linie 34"/>
    <n v="5034"/>
  </r>
  <r>
    <x v="4"/>
    <x v="0"/>
    <n v="47001002"/>
    <x v="335"/>
    <d v="2021-10-27T00:00:00"/>
    <x v="3"/>
    <n v="7000128518"/>
    <n v="1206"/>
    <x v="1"/>
    <x v="1"/>
    <n v="180.9"/>
    <n v="0.67869999999999997"/>
    <n v="818.51220000000001"/>
    <x v="4"/>
    <x v="1"/>
    <s v="Linie 34"/>
    <n v="5034"/>
  </r>
  <r>
    <x v="4"/>
    <x v="0"/>
    <n v="47001005"/>
    <x v="812"/>
    <d v="2021-10-27T00:00:00"/>
    <x v="3"/>
    <n v="7000128519"/>
    <n v="1030"/>
    <x v="1"/>
    <x v="1"/>
    <n v="154.5"/>
    <n v="0.73799999999999999"/>
    <n v="760.14"/>
    <x v="4"/>
    <x v="1"/>
    <s v="Linie 34"/>
    <n v="5034"/>
  </r>
  <r>
    <x v="4"/>
    <x v="0"/>
    <n v="47001006"/>
    <x v="813"/>
    <d v="2021-10-27T00:00:00"/>
    <x v="3"/>
    <n v="7000128520"/>
    <n v="985"/>
    <x v="1"/>
    <x v="1"/>
    <n v="147.75"/>
    <n v="0.70720000000000005"/>
    <n v="696.59199999999998"/>
    <x v="4"/>
    <x v="1"/>
    <s v="Linie 34"/>
    <n v="5034"/>
  </r>
  <r>
    <x v="4"/>
    <x v="0"/>
    <n v="47001009"/>
    <x v="336"/>
    <d v="2021-10-27T00:00:00"/>
    <x v="3"/>
    <n v="7000128521"/>
    <n v="3247"/>
    <x v="1"/>
    <x v="1"/>
    <n v="487.05"/>
    <n v="0.69679999999999997"/>
    <n v="2262.5095999999999"/>
    <x v="4"/>
    <x v="1"/>
    <s v="Linie 34"/>
    <n v="5034"/>
  </r>
  <r>
    <x v="4"/>
    <x v="0"/>
    <n v="47001016"/>
    <x v="849"/>
    <d v="2021-10-27T00:00:00"/>
    <x v="3"/>
    <n v="7000127924"/>
    <n v="15426"/>
    <x v="1"/>
    <x v="1"/>
    <n v="2313.9"/>
    <n v="0.63939999999999997"/>
    <n v="9863.3844000000008"/>
    <x v="3"/>
    <x v="1"/>
    <s v="Linie 11"/>
    <n v="5011"/>
  </r>
  <r>
    <x v="4"/>
    <x v="0"/>
    <n v="47001018"/>
    <x v="850"/>
    <d v="2021-10-27T00:00:00"/>
    <x v="3"/>
    <n v="7000127926"/>
    <n v="8984"/>
    <x v="1"/>
    <x v="1"/>
    <n v="1347.6"/>
    <n v="0.65690000000000004"/>
    <n v="5901.5896000000002"/>
    <x v="3"/>
    <x v="1"/>
    <s v="Linie 11"/>
    <n v="5011"/>
  </r>
  <r>
    <x v="4"/>
    <x v="0"/>
    <n v="47001035"/>
    <x v="546"/>
    <d v="2021-10-27T00:00:00"/>
    <x v="3"/>
    <n v="7000127844"/>
    <n v="21108"/>
    <x v="1"/>
    <x v="1"/>
    <n v="5277"/>
    <n v="1.0820000000000001"/>
    <n v="22838.856"/>
    <x v="3"/>
    <x v="1"/>
    <s v="Linie 16"/>
    <n v="5016"/>
  </r>
  <r>
    <x v="4"/>
    <x v="0"/>
    <n v="47001036"/>
    <x v="339"/>
    <d v="2021-10-27T00:00:00"/>
    <x v="3"/>
    <n v="7000127845"/>
    <n v="6658"/>
    <x v="1"/>
    <x v="1"/>
    <n v="1664.5"/>
    <n v="1.0031000000000001"/>
    <n v="6678.6397999999999"/>
    <x v="3"/>
    <x v="1"/>
    <s v="Linie 16"/>
    <n v="5016"/>
  </r>
  <r>
    <x v="4"/>
    <x v="0"/>
    <n v="48000044"/>
    <x v="620"/>
    <d v="2021-10-27T00:00:00"/>
    <x v="3"/>
    <n v="7000129518"/>
    <n v="8064"/>
    <x v="1"/>
    <x v="1"/>
    <n v="3225.6"/>
    <n v="1.3563000000000001"/>
    <n v="10937.2032"/>
    <x v="5"/>
    <x v="2"/>
    <s v="Linie 31"/>
    <n v="5031"/>
  </r>
  <r>
    <x v="4"/>
    <x v="0"/>
    <n v="48000045"/>
    <x v="189"/>
    <d v="2021-10-27T00:00:00"/>
    <x v="3"/>
    <n v="7000129519"/>
    <n v="9072"/>
    <x v="1"/>
    <x v="1"/>
    <n v="3628.8"/>
    <n v="1.4185000000000001"/>
    <n v="12868.632"/>
    <x v="5"/>
    <x v="2"/>
    <s v="Linie 31"/>
    <n v="5031"/>
  </r>
  <r>
    <x v="4"/>
    <x v="0"/>
    <n v="48000046"/>
    <x v="190"/>
    <d v="2021-10-27T00:00:00"/>
    <x v="3"/>
    <n v="7000129520"/>
    <n v="9072"/>
    <x v="1"/>
    <x v="1"/>
    <n v="3628.8"/>
    <n v="1.3908"/>
    <n v="12617.337600000001"/>
    <x v="5"/>
    <x v="2"/>
    <s v="Linie 31"/>
    <n v="5031"/>
  </r>
  <r>
    <x v="4"/>
    <x v="0"/>
    <n v="48000057"/>
    <x v="817"/>
    <d v="2021-10-27T00:00:00"/>
    <x v="3"/>
    <n v="7000128871"/>
    <n v="10752"/>
    <x v="1"/>
    <x v="1"/>
    <n v="2365.44"/>
    <n v="1.1458999999999999"/>
    <n v="12320.7168"/>
    <x v="4"/>
    <x v="1"/>
    <s v="Linie 2"/>
    <n v="5002"/>
  </r>
  <r>
    <x v="4"/>
    <x v="0"/>
    <n v="48000060"/>
    <x v="191"/>
    <d v="2021-10-27T00:00:00"/>
    <x v="3"/>
    <n v="7000128873"/>
    <n v="1536"/>
    <x v="1"/>
    <x v="1"/>
    <n v="337.92"/>
    <n v="1.0593999999999999"/>
    <n v="1627.2384"/>
    <x v="4"/>
    <x v="1"/>
    <s v="Linie 2"/>
    <n v="5002"/>
  </r>
  <r>
    <x v="4"/>
    <x v="0"/>
    <n v="48000061"/>
    <x v="192"/>
    <d v="2021-10-27T00:00:00"/>
    <x v="3"/>
    <n v="7000128874"/>
    <n v="1536"/>
    <x v="1"/>
    <x v="1"/>
    <n v="337.92"/>
    <n v="0.90749999999999997"/>
    <n v="1393.92"/>
    <x v="4"/>
    <x v="1"/>
    <s v="Linie 2"/>
    <n v="5002"/>
  </r>
  <r>
    <x v="4"/>
    <x v="0"/>
    <n v="48000063"/>
    <x v="193"/>
    <d v="2021-10-27T00:00:00"/>
    <x v="3"/>
    <n v="7000128875"/>
    <n v="4512"/>
    <x v="1"/>
    <x v="1"/>
    <n v="992.64"/>
    <n v="1.0587"/>
    <n v="4776.8544000000002"/>
    <x v="4"/>
    <x v="1"/>
    <s v="Linie 2"/>
    <n v="5002"/>
  </r>
  <r>
    <x v="4"/>
    <x v="0"/>
    <n v="48000093"/>
    <x v="818"/>
    <d v="2021-10-27T00:00:00"/>
    <x v="3"/>
    <n v="7000129683"/>
    <n v="8256"/>
    <x v="1"/>
    <x v="1"/>
    <n v="1651.2"/>
    <n v="0.94069999999999998"/>
    <n v="7766.4192000000003"/>
    <x v="3"/>
    <x v="1"/>
    <s v="Linie 1"/>
    <n v="5001"/>
  </r>
  <r>
    <x v="4"/>
    <x v="0"/>
    <n v="48000116"/>
    <x v="45"/>
    <d v="2021-10-27T00:00:00"/>
    <x v="3"/>
    <n v="7000128427"/>
    <n v="25884"/>
    <x v="1"/>
    <x v="1"/>
    <n v="5176.8"/>
    <n v="0.98129999999999995"/>
    <n v="25399.9692"/>
    <x v="4"/>
    <x v="1"/>
    <s v="Linie 15"/>
    <n v="5015"/>
  </r>
  <r>
    <x v="4"/>
    <x v="0"/>
    <n v="48000170"/>
    <x v="819"/>
    <d v="2021-10-27T00:00:00"/>
    <x v="3"/>
    <n v="7000129550"/>
    <n v="6356"/>
    <x v="1"/>
    <x v="1"/>
    <n v="1271.2"/>
    <n v="0.79610000000000003"/>
    <n v="5060.0115999999998"/>
    <x v="3"/>
    <x v="1"/>
    <s v="Linie 1"/>
    <n v="5001"/>
  </r>
  <r>
    <x v="4"/>
    <x v="0"/>
    <n v="48000172"/>
    <x v="481"/>
    <d v="2021-10-27T00:00:00"/>
    <x v="3"/>
    <n v="7000129684"/>
    <n v="8064"/>
    <x v="1"/>
    <x v="1"/>
    <n v="1612.8"/>
    <n v="0.78129999999999999"/>
    <n v="6300.4031999999997"/>
    <x v="3"/>
    <x v="1"/>
    <s v="Linie 1"/>
    <n v="5001"/>
  </r>
  <r>
    <x v="4"/>
    <x v="0"/>
    <n v="48000182"/>
    <x v="46"/>
    <d v="2021-10-27T00:00:00"/>
    <x v="3"/>
    <n v="7000129685"/>
    <n v="8064"/>
    <x v="1"/>
    <x v="1"/>
    <n v="1612.8"/>
    <n v="0.7883"/>
    <n v="6356.8512000000001"/>
    <x v="3"/>
    <x v="1"/>
    <s v="Linie 1"/>
    <n v="5001"/>
  </r>
  <r>
    <x v="4"/>
    <x v="0"/>
    <n v="48000203"/>
    <x v="820"/>
    <d v="2021-10-27T00:00:00"/>
    <x v="3"/>
    <n v="7000129555"/>
    <n v="6100"/>
    <x v="1"/>
    <x v="1"/>
    <n v="1220"/>
    <n v="0.85350000000000004"/>
    <n v="5206.3500000000004"/>
    <x v="3"/>
    <x v="1"/>
    <s v="Linie 1"/>
    <n v="5001"/>
  </r>
  <r>
    <x v="4"/>
    <x v="0"/>
    <n v="48000478"/>
    <x v="779"/>
    <d v="2021-10-27T00:00:00"/>
    <x v="3"/>
    <n v="7000129522"/>
    <n v="23184"/>
    <x v="1"/>
    <x v="1"/>
    <n v="9273.6"/>
    <n v="1.3624000000000001"/>
    <n v="31585.881600000001"/>
    <x v="5"/>
    <x v="2"/>
    <s v="Linie 31"/>
    <n v="5031"/>
  </r>
  <r>
    <x v="4"/>
    <x v="0"/>
    <n v="48000479"/>
    <x v="780"/>
    <d v="2021-10-27T00:00:00"/>
    <x v="3"/>
    <n v="7000127888"/>
    <n v="33792"/>
    <x v="1"/>
    <x v="1"/>
    <n v="13516.8"/>
    <n v="1.4001999999999999"/>
    <n v="47315.558400000002"/>
    <x v="5"/>
    <x v="2"/>
    <s v="Linie 30"/>
    <n v="5030"/>
  </r>
  <r>
    <x v="4"/>
    <x v="0"/>
    <n v="48000953"/>
    <x v="622"/>
    <d v="2021-10-27T00:00:00"/>
    <x v="3"/>
    <n v="7000128431"/>
    <n v="1972"/>
    <x v="1"/>
    <x v="1"/>
    <n v="394.4"/>
    <n v="1.087"/>
    <n v="2143.5639999999999"/>
    <x v="4"/>
    <x v="1"/>
    <s v="Linie 15"/>
    <n v="5015"/>
  </r>
  <r>
    <x v="4"/>
    <x v="0"/>
    <n v="48000957"/>
    <x v="623"/>
    <d v="2021-10-27T00:00:00"/>
    <x v="3"/>
    <n v="7000128926"/>
    <n v="985"/>
    <x v="1"/>
    <x v="1"/>
    <n v="197"/>
    <n v="1.1565000000000001"/>
    <n v="1139.1524999999999"/>
    <x v="4"/>
    <x v="1"/>
    <s v="Linie 15"/>
    <n v="5015"/>
  </r>
  <r>
    <x v="4"/>
    <x v="0"/>
    <n v="48001016"/>
    <x v="743"/>
    <d v="2021-10-27T00:00:00"/>
    <x v="3"/>
    <n v="7000128880"/>
    <n v="5119"/>
    <x v="1"/>
    <x v="1"/>
    <n v="1126.18"/>
    <n v="0.90580000000000005"/>
    <n v="4636.7902000000004"/>
    <x v="4"/>
    <x v="1"/>
    <s v="Linie 2"/>
    <n v="5002"/>
  </r>
  <r>
    <x v="4"/>
    <x v="0"/>
    <n v="48001144"/>
    <x v="1142"/>
    <d v="2021-10-27T00:00:00"/>
    <x v="3"/>
    <n v="7000129524"/>
    <n v="20664"/>
    <x v="1"/>
    <x v="1"/>
    <n v="8265.6"/>
    <n v="1.3561000000000001"/>
    <n v="28022.450400000002"/>
    <x v="5"/>
    <x v="2"/>
    <s v="Linie 31"/>
    <n v="5031"/>
  </r>
  <r>
    <x v="4"/>
    <x v="0"/>
    <n v="48001145"/>
    <x v="47"/>
    <d v="2021-10-27T00:00:00"/>
    <x v="3"/>
    <n v="7000129526"/>
    <n v="29447"/>
    <x v="1"/>
    <x v="1"/>
    <n v="11778.8"/>
    <n v="1.3757999999999999"/>
    <n v="40513.1826"/>
    <x v="5"/>
    <x v="2"/>
    <s v="Linie 31"/>
    <n v="5031"/>
  </r>
  <r>
    <x v="4"/>
    <x v="0"/>
    <n v="49500034"/>
    <x v="1042"/>
    <d v="2021-10-27T00:00:00"/>
    <x v="3"/>
    <n v="7000130592"/>
    <n v="924"/>
    <x v="0"/>
    <x v="0"/>
    <n v="924"/>
    <n v="2.0139999999999998"/>
    <n v="1860.9359999999999"/>
    <x v="0"/>
    <x v="0"/>
    <s v="Vacumierung"/>
    <n v="5902"/>
  </r>
  <r>
    <x v="4"/>
    <x v="0"/>
    <n v="49500034"/>
    <x v="1042"/>
    <d v="2021-10-27T00:00:00"/>
    <x v="3"/>
    <n v="7000130636"/>
    <n v="480"/>
    <x v="0"/>
    <x v="0"/>
    <n v="480"/>
    <n v="2.0139999999999998"/>
    <n v="966.72"/>
    <x v="0"/>
    <x v="0"/>
    <s v="Vacumierung"/>
    <n v="5902"/>
  </r>
  <r>
    <x v="4"/>
    <x v="0"/>
    <n v="49500104"/>
    <x v="486"/>
    <d v="2021-10-27T00:00:00"/>
    <x v="3"/>
    <n v="7000130445"/>
    <n v="204"/>
    <x v="0"/>
    <x v="0"/>
    <n v="204"/>
    <n v="1.1740999999999999"/>
    <n v="239.5164"/>
    <x v="0"/>
    <x v="0"/>
    <s v="Vacumierung"/>
    <n v="5902"/>
  </r>
  <r>
    <x v="4"/>
    <x v="0"/>
    <n v="49500126"/>
    <x v="52"/>
    <d v="2021-10-27T00:00:00"/>
    <x v="3"/>
    <n v="7000130479"/>
    <n v="304"/>
    <x v="0"/>
    <x v="0"/>
    <n v="304"/>
    <n v="0.51400000000000001"/>
    <n v="156.256"/>
    <x v="0"/>
    <x v="0"/>
    <s v="Vacumierung"/>
    <n v="5902"/>
  </r>
  <r>
    <x v="4"/>
    <x v="0"/>
    <n v="49500127"/>
    <x v="349"/>
    <d v="2021-10-27T00:00:00"/>
    <x v="3"/>
    <n v="7000130617"/>
    <n v="964"/>
    <x v="0"/>
    <x v="0"/>
    <n v="964"/>
    <n v="2.0139999999999998"/>
    <n v="1941.4960000000001"/>
    <x v="0"/>
    <x v="0"/>
    <s v="Vacumierung"/>
    <n v="5902"/>
  </r>
  <r>
    <x v="4"/>
    <x v="0"/>
    <n v="49500132"/>
    <x v="350"/>
    <d v="2021-10-27T00:00:00"/>
    <x v="3"/>
    <n v="7000130446"/>
    <n v="434"/>
    <x v="0"/>
    <x v="0"/>
    <n v="434"/>
    <n v="2.0139999999999998"/>
    <n v="874.07600000000002"/>
    <x v="0"/>
    <x v="0"/>
    <s v="Vacumierung"/>
    <n v="5902"/>
  </r>
  <r>
    <x v="4"/>
    <x v="0"/>
    <n v="49500179"/>
    <x v="54"/>
    <d v="2021-10-27T00:00:00"/>
    <x v="3"/>
    <n v="7000130458"/>
    <n v="600"/>
    <x v="1"/>
    <x v="1"/>
    <n v="120"/>
    <n v="0.36649999999999999"/>
    <n v="219.9"/>
    <x v="3"/>
    <x v="1"/>
    <s v="Linie 9"/>
    <n v="5009"/>
  </r>
  <r>
    <x v="4"/>
    <x v="0"/>
    <n v="49500181"/>
    <x v="55"/>
    <d v="2021-10-27T00:00:00"/>
    <x v="3"/>
    <n v="7000130010"/>
    <n v="552"/>
    <x v="1"/>
    <x v="1"/>
    <n v="110.4"/>
    <n v="0.36659999999999998"/>
    <n v="202.36320000000001"/>
    <x v="3"/>
    <x v="1"/>
    <s v="Linie 9"/>
    <n v="5009"/>
  </r>
  <r>
    <x v="4"/>
    <x v="0"/>
    <n v="49500182"/>
    <x v="56"/>
    <d v="2021-10-27T00:00:00"/>
    <x v="3"/>
    <n v="7000130459"/>
    <n v="138"/>
    <x v="1"/>
    <x v="1"/>
    <n v="27.6"/>
    <n v="0.36649999999999999"/>
    <n v="50.576999999999998"/>
    <x v="3"/>
    <x v="1"/>
    <s v="Linie 9"/>
    <n v="5009"/>
  </r>
  <r>
    <x v="4"/>
    <x v="0"/>
    <n v="49500183"/>
    <x v="57"/>
    <d v="2021-10-27T00:00:00"/>
    <x v="3"/>
    <n v="7000130460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7T00:00:00"/>
    <x v="3"/>
    <n v="7000130461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7T00:00:00"/>
    <x v="3"/>
    <n v="7000130462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7T00:00:00"/>
    <x v="3"/>
    <n v="7000130463"/>
    <n v="0"/>
    <x v="1"/>
    <x v="1"/>
    <n v="0"/>
    <n v="0.42659999999999998"/>
    <n v="0"/>
    <x v="3"/>
    <x v="1"/>
    <s v="Linie 9"/>
    <n v="5009"/>
  </r>
  <r>
    <x v="4"/>
    <x v="0"/>
    <n v="49500194"/>
    <x v="61"/>
    <d v="2021-10-27T00:00:00"/>
    <x v="3"/>
    <n v="7000130480"/>
    <n v="313"/>
    <x v="0"/>
    <x v="0"/>
    <n v="313"/>
    <n v="1.41E-2"/>
    <n v="4.4132999999999996"/>
    <x v="0"/>
    <x v="0"/>
    <s v="Vacumierung"/>
    <n v="5902"/>
  </r>
  <r>
    <x v="4"/>
    <x v="0"/>
    <n v="49500196"/>
    <x v="490"/>
    <d v="2021-10-27T00:00:00"/>
    <x v="3"/>
    <n v="7000130481"/>
    <n v="318"/>
    <x v="0"/>
    <x v="0"/>
    <n v="318"/>
    <n v="2.4E-2"/>
    <n v="7.6319999999999997"/>
    <x v="0"/>
    <x v="0"/>
    <s v="Vacumierung"/>
    <n v="5902"/>
  </r>
  <r>
    <x v="4"/>
    <x v="0"/>
    <n v="49500204"/>
    <x v="205"/>
    <d v="2021-10-27T00:00:00"/>
    <x v="3"/>
    <n v="7000130550"/>
    <n v="290"/>
    <x v="0"/>
    <x v="0"/>
    <n v="290"/>
    <n v="0.51400000000000001"/>
    <n v="149.06"/>
    <x v="0"/>
    <x v="0"/>
    <s v="Vacumierung"/>
    <n v="5902"/>
  </r>
  <r>
    <x v="4"/>
    <x v="0"/>
    <n v="49500222"/>
    <x v="491"/>
    <d v="2021-10-27T00:00:00"/>
    <x v="3"/>
    <n v="7000130482"/>
    <n v="131"/>
    <x v="0"/>
    <x v="0"/>
    <n v="131"/>
    <n v="1.014"/>
    <n v="132.834"/>
    <x v="0"/>
    <x v="0"/>
    <s v="Vacumierung"/>
    <n v="5902"/>
  </r>
  <r>
    <x v="4"/>
    <x v="0"/>
    <n v="50000103"/>
    <x v="358"/>
    <d v="2021-10-27T00:00:00"/>
    <x v="3"/>
    <n v="7000128249"/>
    <n v="535"/>
    <x v="2"/>
    <x v="2"/>
    <n v="321"/>
    <n v="4.1078999999999999"/>
    <n v="2197.7265000000002"/>
    <x v="6"/>
    <x v="3"/>
    <s v="EVP L2 kleines Band"/>
    <n v="6110"/>
  </r>
  <r>
    <x v="4"/>
    <x v="0"/>
    <n v="50000194"/>
    <x v="207"/>
    <d v="2021-10-27T00:00:00"/>
    <x v="3"/>
    <n v="7000129420"/>
    <n v="408"/>
    <x v="2"/>
    <x v="2"/>
    <n v="244.8"/>
    <n v="4.2023000000000001"/>
    <n v="1714.5383999999999"/>
    <x v="6"/>
    <x v="3"/>
    <s v="EVP L2 kleines Band"/>
    <n v="6110"/>
  </r>
  <r>
    <x v="4"/>
    <x v="0"/>
    <n v="50000223"/>
    <x v="68"/>
    <d v="2021-10-27T00:00:00"/>
    <x v="3"/>
    <n v="7000129470"/>
    <n v="1560"/>
    <x v="2"/>
    <x v="2"/>
    <n v="3120"/>
    <n v="9.4812999999999992"/>
    <n v="14790.828"/>
    <x v="7"/>
    <x v="4"/>
    <s v="Subunternehmer"/>
    <n v="9999"/>
  </r>
  <r>
    <x v="4"/>
    <x v="0"/>
    <n v="56000030"/>
    <x v="961"/>
    <d v="2021-10-27T00:00:00"/>
    <x v="3"/>
    <n v="7000129676"/>
    <n v="936"/>
    <x v="2"/>
    <x v="2"/>
    <n v="0"/>
    <n v="6.9513999999999996"/>
    <n v="6506.5104000000001"/>
    <x v="7"/>
    <x v="4"/>
    <s v="Subunternehmer"/>
    <n v="9999"/>
  </r>
  <r>
    <x v="4"/>
    <x v="0"/>
    <n v="57000274"/>
    <x v="77"/>
    <d v="2021-10-27T00:00:00"/>
    <x v="3"/>
    <n v="7000127473"/>
    <n v="2008"/>
    <x v="2"/>
    <x v="2"/>
    <n v="4016"/>
    <n v="7.2601000000000004"/>
    <n v="14578.2808"/>
    <x v="3"/>
    <x v="1"/>
    <s v="Wurstverpackung"/>
    <n v="5330"/>
  </r>
  <r>
    <x v="4"/>
    <x v="0"/>
    <n v="57000327"/>
    <x v="79"/>
    <d v="2021-10-27T00:00:00"/>
    <x v="3"/>
    <n v="7000129580"/>
    <n v="879"/>
    <x v="2"/>
    <x v="2"/>
    <n v="1054.8"/>
    <n v="5.63"/>
    <n v="4948.7700000000004"/>
    <x v="7"/>
    <x v="4"/>
    <s v="Subunternehmer"/>
    <n v="9999"/>
  </r>
  <r>
    <x v="4"/>
    <x v="0"/>
    <n v="57000605"/>
    <x v="367"/>
    <d v="2021-10-27T00:00:00"/>
    <x v="3"/>
    <n v="7000130180"/>
    <n v="136"/>
    <x v="2"/>
    <x v="0"/>
    <n v="163.19999999999999"/>
    <n v="5.2884000000000002"/>
    <n v="863.06687999999997"/>
    <x v="8"/>
    <x v="5"/>
    <s v="Linie 22"/>
    <n v="5022"/>
  </r>
  <r>
    <x v="4"/>
    <x v="0"/>
    <n v="57000608"/>
    <x v="368"/>
    <d v="2021-10-27T00:00:00"/>
    <x v="3"/>
    <n v="7000130183"/>
    <n v="238"/>
    <x v="2"/>
    <x v="0"/>
    <n v="285.60000000000002"/>
    <n v="5.2899000000000003"/>
    <n v="1510.7954400000001"/>
    <x v="8"/>
    <x v="5"/>
    <s v="Linie 22"/>
    <n v="5022"/>
  </r>
  <r>
    <x v="4"/>
    <x v="0"/>
    <n v="57000610"/>
    <x v="370"/>
    <d v="2021-10-27T00:00:00"/>
    <x v="3"/>
    <n v="7000130184"/>
    <n v="136"/>
    <x v="2"/>
    <x v="0"/>
    <n v="163.19999999999999"/>
    <n v="5.2880000000000003"/>
    <n v="863.00160000000005"/>
    <x v="8"/>
    <x v="5"/>
    <s v="Linie 22"/>
    <n v="5022"/>
  </r>
  <r>
    <x v="4"/>
    <x v="0"/>
    <n v="57000623"/>
    <x v="83"/>
    <d v="2021-10-27T00:00:00"/>
    <x v="3"/>
    <n v="7000130363"/>
    <n v="2125"/>
    <x v="2"/>
    <x v="0"/>
    <n v="2550"/>
    <n v="5.2507000000000001"/>
    <n v="13389.285"/>
    <x v="8"/>
    <x v="5"/>
    <s v="Linie 22"/>
    <n v="5022"/>
  </r>
  <r>
    <x v="4"/>
    <x v="0"/>
    <n v="57000624"/>
    <x v="84"/>
    <d v="2021-10-27T00:00:00"/>
    <x v="3"/>
    <n v="7000130522"/>
    <n v="846"/>
    <x v="2"/>
    <x v="0"/>
    <n v="1015.2"/>
    <n v="4.4725000000000001"/>
    <n v="4540.482"/>
    <x v="8"/>
    <x v="5"/>
    <s v="Linie 22"/>
    <n v="5022"/>
  </r>
  <r>
    <x v="4"/>
    <x v="0"/>
    <n v="57000653"/>
    <x v="373"/>
    <d v="2021-10-27T00:00:00"/>
    <x v="3"/>
    <n v="7000130188"/>
    <n v="68"/>
    <x v="2"/>
    <x v="0"/>
    <n v="81.599999999999994"/>
    <n v="5.2899000000000003"/>
    <n v="431.65584000000001"/>
    <x v="8"/>
    <x v="5"/>
    <s v="Linie 22"/>
    <n v="5022"/>
  </r>
  <r>
    <x v="4"/>
    <x v="0"/>
    <n v="57000654"/>
    <x v="374"/>
    <d v="2021-10-27T00:00:00"/>
    <x v="3"/>
    <n v="7000130189"/>
    <n v="204"/>
    <x v="2"/>
    <x v="0"/>
    <n v="244.8"/>
    <n v="4.5091999999999999"/>
    <n v="1103.8521599999999"/>
    <x v="8"/>
    <x v="5"/>
    <s v="Linie 22"/>
    <n v="5022"/>
  </r>
  <r>
    <x v="4"/>
    <x v="0"/>
    <n v="57000665"/>
    <x v="376"/>
    <d v="2021-10-27T00:00:00"/>
    <x v="3"/>
    <n v="7000130192"/>
    <n v="204"/>
    <x v="2"/>
    <x v="0"/>
    <n v="244.8"/>
    <n v="5.2906000000000004"/>
    <n v="1295.13888"/>
    <x v="8"/>
    <x v="5"/>
    <s v="Linie 22"/>
    <n v="5022"/>
  </r>
  <r>
    <x v="4"/>
    <x v="0"/>
    <n v="57000666"/>
    <x v="377"/>
    <d v="2021-10-27T00:00:00"/>
    <x v="3"/>
    <n v="7000130193"/>
    <n v="272"/>
    <x v="2"/>
    <x v="0"/>
    <n v="326.39999999999998"/>
    <n v="5.2884000000000002"/>
    <n v="1726.1337599999999"/>
    <x v="8"/>
    <x v="5"/>
    <s v="Linie 22"/>
    <n v="5022"/>
  </r>
  <r>
    <x v="4"/>
    <x v="0"/>
    <n v="57000686"/>
    <x v="378"/>
    <d v="2021-10-27T00:00:00"/>
    <x v="3"/>
    <n v="7000130195"/>
    <n v="34"/>
    <x v="2"/>
    <x v="0"/>
    <n v="40.799999999999997"/>
    <n v="4.5075000000000003"/>
    <n v="183.90600000000001"/>
    <x v="8"/>
    <x v="5"/>
    <s v="Linie 22"/>
    <n v="5022"/>
  </r>
  <r>
    <x v="4"/>
    <x v="0"/>
    <n v="57000719"/>
    <x v="380"/>
    <d v="2021-10-27T00:00:00"/>
    <x v="3"/>
    <n v="7000130196"/>
    <n v="136"/>
    <x v="2"/>
    <x v="0"/>
    <n v="163.19999999999999"/>
    <n v="4.5068000000000001"/>
    <n v="735.50976000000003"/>
    <x v="8"/>
    <x v="5"/>
    <s v="Linie 22"/>
    <n v="5022"/>
  </r>
  <r>
    <x v="4"/>
    <x v="0"/>
    <n v="57000729"/>
    <x v="790"/>
    <d v="2021-10-27T00:00:00"/>
    <x v="3"/>
    <n v="7000130197"/>
    <n v="135"/>
    <x v="2"/>
    <x v="0"/>
    <n v="162"/>
    <n v="4.5053000000000001"/>
    <n v="729.85860000000002"/>
    <x v="8"/>
    <x v="5"/>
    <s v="Linie 22"/>
    <n v="5022"/>
  </r>
  <r>
    <x v="4"/>
    <x v="0"/>
    <n v="57000738"/>
    <x v="93"/>
    <d v="2021-10-27T00:00:00"/>
    <x v="3"/>
    <n v="7000130199"/>
    <n v="203"/>
    <x v="2"/>
    <x v="0"/>
    <n v="243.6"/>
    <n v="4.5096999999999996"/>
    <n v="1098.5629200000001"/>
    <x v="8"/>
    <x v="5"/>
    <s v="Linie 22"/>
    <n v="5022"/>
  </r>
  <r>
    <x v="4"/>
    <x v="0"/>
    <n v="57000739"/>
    <x v="381"/>
    <d v="2021-10-27T00:00:00"/>
    <x v="3"/>
    <n v="7000130200"/>
    <n v="68"/>
    <x v="2"/>
    <x v="0"/>
    <n v="81.599999999999994"/>
    <n v="5.2892000000000001"/>
    <n v="431.59872000000001"/>
    <x v="8"/>
    <x v="5"/>
    <s v="Linie 22"/>
    <n v="5022"/>
  </r>
  <r>
    <x v="4"/>
    <x v="0"/>
    <n v="57000741"/>
    <x v="382"/>
    <d v="2021-10-27T00:00:00"/>
    <x v="3"/>
    <n v="7000130201"/>
    <n v="68"/>
    <x v="2"/>
    <x v="0"/>
    <n v="81.599999999999994"/>
    <n v="4.5075000000000003"/>
    <n v="367.81200000000001"/>
    <x v="8"/>
    <x v="5"/>
    <s v="Linie 22"/>
    <n v="5022"/>
  </r>
  <r>
    <x v="4"/>
    <x v="0"/>
    <n v="57000750"/>
    <x v="1139"/>
    <d v="2021-10-27T00:00:00"/>
    <x v="3"/>
    <n v="7000130426"/>
    <n v="318"/>
    <x v="2"/>
    <x v="2"/>
    <n v="6360"/>
    <n v="47.988500000000002"/>
    <n v="15260.343000000001"/>
    <x v="6"/>
    <x v="3"/>
    <s v="EVP L4 Beutel"/>
    <n v="6130"/>
  </r>
  <r>
    <x v="4"/>
    <x v="0"/>
    <n v="57000758"/>
    <x v="1114"/>
    <d v="2021-10-27T00:00:00"/>
    <x v="3"/>
    <n v="7000129473"/>
    <n v="0"/>
    <x v="2"/>
    <x v="2"/>
    <n v="0"/>
    <n v="0"/>
    <n v="0"/>
    <x v="4"/>
    <x v="1"/>
    <s v="Linie 5"/>
    <n v="5005"/>
  </r>
  <r>
    <x v="4"/>
    <x v="0"/>
    <n v="57900002"/>
    <x v="507"/>
    <d v="2021-10-27T00:00:00"/>
    <x v="3"/>
    <n v="7000129868"/>
    <n v="1536"/>
    <x v="2"/>
    <x v="2"/>
    <n v="5529.6"/>
    <n v="13.400600000000001"/>
    <n v="20583.321599999999"/>
    <x v="7"/>
    <x v="4"/>
    <s v="Subunternehmer"/>
    <n v="9999"/>
  </r>
  <r>
    <x v="4"/>
    <x v="0"/>
    <n v="58000135"/>
    <x v="700"/>
    <d v="2021-10-27T00:00:00"/>
    <x v="3"/>
    <n v="7000130786"/>
    <n v="0"/>
    <x v="2"/>
    <x v="2"/>
    <n v="0"/>
    <n v="51.062399999999997"/>
    <n v="0"/>
    <x v="0"/>
    <x v="0"/>
    <s v="Rohware aus-/umpacken, vorbereiten"/>
    <n v="1300"/>
  </r>
  <r>
    <x v="4"/>
    <x v="0"/>
    <n v="58000135"/>
    <x v="700"/>
    <d v="2021-10-27T00:00:00"/>
    <x v="3"/>
    <n v="7000130790"/>
    <n v="120"/>
    <x v="2"/>
    <x v="2"/>
    <n v="1800"/>
    <n v="51.062399999999997"/>
    <n v="6127.4880000000003"/>
    <x v="0"/>
    <x v="0"/>
    <s v="Rohware aus-/umpacken, vorbereiten"/>
    <n v="1300"/>
  </r>
  <r>
    <x v="4"/>
    <x v="0"/>
    <n v="58000166"/>
    <x v="570"/>
    <d v="2021-10-27T00:00:00"/>
    <x v="3"/>
    <n v="7000128671"/>
    <n v="323"/>
    <x v="2"/>
    <x v="0"/>
    <n v="969"/>
    <n v="3.5804999999999998"/>
    <n v="3469.5045"/>
    <x v="3"/>
    <x v="1"/>
    <s v="Wurstverpackung"/>
    <n v="5330"/>
  </r>
  <r>
    <x v="4"/>
    <x v="0"/>
    <n v="58000183"/>
    <x v="826"/>
    <d v="2021-10-27T00:00:00"/>
    <x v="3"/>
    <n v="7000128672"/>
    <n v="347"/>
    <x v="2"/>
    <x v="0"/>
    <n v="2082"/>
    <n v="3.8100999999999998"/>
    <n v="7932.6282000000001"/>
    <x v="3"/>
    <x v="1"/>
    <s v="Wurstverpackung"/>
    <n v="5330"/>
  </r>
  <r>
    <x v="4"/>
    <x v="0"/>
    <n v="58000338"/>
    <x v="228"/>
    <d v="2021-10-27T00:00:00"/>
    <x v="3"/>
    <n v="7000129681"/>
    <n v="1024"/>
    <x v="2"/>
    <x v="2"/>
    <n v="1382.4"/>
    <n v="6.9443999999999999"/>
    <n v="7111.0655999999999"/>
    <x v="3"/>
    <x v="1"/>
    <s v="Linie 1"/>
    <n v="5001"/>
  </r>
  <r>
    <x v="4"/>
    <x v="0"/>
    <n v="58000572"/>
    <x v="390"/>
    <d v="2021-10-27T00:00:00"/>
    <x v="3"/>
    <n v="7000129291"/>
    <n v="0"/>
    <x v="2"/>
    <x v="2"/>
    <n v="0"/>
    <n v="11.056100000000001"/>
    <n v="0"/>
    <x v="4"/>
    <x v="1"/>
    <s v="Linie 33"/>
    <n v="5033"/>
  </r>
  <r>
    <x v="4"/>
    <x v="0"/>
    <n v="58000609"/>
    <x v="98"/>
    <d v="2021-10-27T00:00:00"/>
    <x v="3"/>
    <n v="7000130488"/>
    <n v="880"/>
    <x v="2"/>
    <x v="2"/>
    <n v="1584"/>
    <n v="10.9306"/>
    <n v="9618.9279999999999"/>
    <x v="4"/>
    <x v="1"/>
    <s v="Linie 33"/>
    <n v="5033"/>
  </r>
  <r>
    <x v="4"/>
    <x v="0"/>
    <n v="58000636"/>
    <x v="230"/>
    <d v="2021-10-27T00:00:00"/>
    <x v="3"/>
    <n v="7000130435"/>
    <n v="442"/>
    <x v="2"/>
    <x v="0"/>
    <n v="437.58"/>
    <n v="6.7282999999999999"/>
    <n v="2944.1695140000002"/>
    <x v="8"/>
    <x v="5"/>
    <s v="Linie 21"/>
    <n v="5021"/>
  </r>
  <r>
    <x v="4"/>
    <x v="0"/>
    <n v="58000638"/>
    <x v="391"/>
    <d v="2021-10-27T00:00:00"/>
    <x v="3"/>
    <n v="7000130283"/>
    <n v="136"/>
    <x v="2"/>
    <x v="0"/>
    <n v="134.63999999999999"/>
    <n v="7.7550999999999997"/>
    <n v="1044.1466640000001"/>
    <x v="8"/>
    <x v="5"/>
    <s v="Linie 23"/>
    <n v="5023"/>
  </r>
  <r>
    <x v="4"/>
    <x v="0"/>
    <n v="58000648"/>
    <x v="231"/>
    <d v="2021-10-27T00:00:00"/>
    <x v="3"/>
    <n v="7000130529"/>
    <n v="102"/>
    <x v="2"/>
    <x v="0"/>
    <n v="102"/>
    <n v="8.7829999999999995"/>
    <n v="895.86599999999999"/>
    <x v="8"/>
    <x v="5"/>
    <s v="Linie 23"/>
    <n v="5023"/>
  </r>
  <r>
    <x v="4"/>
    <x v="0"/>
    <n v="58000653"/>
    <x v="232"/>
    <d v="2021-10-27T00:00:00"/>
    <x v="3"/>
    <n v="7000130354"/>
    <n v="68"/>
    <x v="2"/>
    <x v="0"/>
    <n v="68"/>
    <n v="11.0871"/>
    <n v="753.92280000000005"/>
    <x v="8"/>
    <x v="5"/>
    <s v="Linie 20"/>
    <n v="5020"/>
  </r>
  <r>
    <x v="4"/>
    <x v="0"/>
    <n v="58000655"/>
    <x v="233"/>
    <d v="2021-10-27T00:00:00"/>
    <x v="3"/>
    <n v="7000130436"/>
    <n v="408"/>
    <x v="2"/>
    <x v="0"/>
    <n v="403.92"/>
    <n v="6.7287999999999997"/>
    <n v="2717.8968960000002"/>
    <x v="8"/>
    <x v="5"/>
    <s v="Linie 21"/>
    <n v="5021"/>
  </r>
  <r>
    <x v="4"/>
    <x v="0"/>
    <n v="58000658"/>
    <x v="860"/>
    <d v="2021-10-27T00:00:00"/>
    <x v="3"/>
    <n v="7000130285"/>
    <n v="136"/>
    <x v="2"/>
    <x v="0"/>
    <n v="183.6"/>
    <n v="14.4938"/>
    <n v="2661.0616799999998"/>
    <x v="8"/>
    <x v="5"/>
    <s v="Linie 23"/>
    <n v="5023"/>
  </r>
  <r>
    <x v="4"/>
    <x v="0"/>
    <n v="58000662"/>
    <x v="234"/>
    <d v="2021-10-27T00:00:00"/>
    <x v="3"/>
    <n v="7000130357"/>
    <n v="204"/>
    <x v="2"/>
    <x v="0"/>
    <n v="204"/>
    <n v="8.7815999999999992"/>
    <n v="1791.4464"/>
    <x v="8"/>
    <x v="5"/>
    <s v="Linie 23"/>
    <n v="5023"/>
  </r>
  <r>
    <x v="4"/>
    <x v="0"/>
    <n v="58000671"/>
    <x v="510"/>
    <d v="2021-10-27T00:00:00"/>
    <x v="3"/>
    <n v="7000130286"/>
    <n v="34"/>
    <x v="2"/>
    <x v="0"/>
    <n v="45.9"/>
    <n v="14.490500000000001"/>
    <n v="665.11395000000005"/>
    <x v="8"/>
    <x v="5"/>
    <s v="Linie 23"/>
    <n v="5023"/>
  </r>
  <r>
    <x v="4"/>
    <x v="0"/>
    <n v="58000682"/>
    <x v="394"/>
    <d v="2021-10-27T00:00:00"/>
    <x v="3"/>
    <n v="7000130287"/>
    <n v="34"/>
    <x v="2"/>
    <x v="0"/>
    <n v="33.659999999999997"/>
    <n v="7.7423999999999999"/>
    <n v="260.60918400000003"/>
    <x v="8"/>
    <x v="5"/>
    <s v="Linie 23"/>
    <n v="5023"/>
  </r>
  <r>
    <x v="4"/>
    <x v="0"/>
    <n v="58000683"/>
    <x v="511"/>
    <d v="2021-10-27T00:00:00"/>
    <x v="3"/>
    <n v="7000130288"/>
    <n v="34"/>
    <x v="2"/>
    <x v="0"/>
    <n v="45.9"/>
    <n v="14.491199999999999"/>
    <n v="665.14607999999998"/>
    <x v="8"/>
    <x v="5"/>
    <s v="Linie 23"/>
    <n v="5023"/>
  </r>
  <r>
    <x v="4"/>
    <x v="0"/>
    <n v="58000692"/>
    <x v="396"/>
    <d v="2021-10-27T00:00:00"/>
    <x v="3"/>
    <n v="7000130133"/>
    <n v="68"/>
    <x v="2"/>
    <x v="0"/>
    <n v="68"/>
    <n v="11.064500000000001"/>
    <n v="752.38599999999997"/>
    <x v="8"/>
    <x v="5"/>
    <s v="Linie 20"/>
    <n v="5020"/>
  </r>
  <r>
    <x v="4"/>
    <x v="0"/>
    <n v="58000696"/>
    <x v="397"/>
    <d v="2021-10-27T00:00:00"/>
    <x v="3"/>
    <n v="7000130290"/>
    <n v="136"/>
    <x v="2"/>
    <x v="0"/>
    <n v="134.63999999999999"/>
    <n v="7.7389000000000001"/>
    <n v="1041.965496"/>
    <x v="8"/>
    <x v="5"/>
    <s v="Linie 23"/>
    <n v="5023"/>
  </r>
  <r>
    <x v="4"/>
    <x v="0"/>
    <n v="58000705"/>
    <x v="399"/>
    <d v="2021-10-27T00:00:00"/>
    <x v="3"/>
    <n v="7000130135"/>
    <n v="170"/>
    <x v="2"/>
    <x v="0"/>
    <n v="170"/>
    <n v="11.067"/>
    <n v="1881.39"/>
    <x v="8"/>
    <x v="5"/>
    <s v="Linie 20"/>
    <n v="5020"/>
  </r>
  <r>
    <x v="4"/>
    <x v="0"/>
    <n v="58000706"/>
    <x v="244"/>
    <d v="2021-10-27T00:00:00"/>
    <x v="3"/>
    <n v="7000130218"/>
    <n v="34"/>
    <x v="2"/>
    <x v="0"/>
    <n v="33.659999999999997"/>
    <n v="6.7253999999999996"/>
    <n v="226.37696399999999"/>
    <x v="8"/>
    <x v="5"/>
    <s v="Linie 21"/>
    <n v="5021"/>
  </r>
  <r>
    <x v="4"/>
    <x v="0"/>
    <n v="58000706"/>
    <x v="244"/>
    <d v="2021-10-27T00:00:00"/>
    <x v="3"/>
    <n v="7000130437"/>
    <n v="136"/>
    <x v="2"/>
    <x v="0"/>
    <n v="134.63999999999999"/>
    <n v="6.7253999999999996"/>
    <n v="905.50785599999995"/>
    <x v="8"/>
    <x v="5"/>
    <s v="Linie 21"/>
    <n v="5021"/>
  </r>
  <r>
    <x v="4"/>
    <x v="0"/>
    <n v="58000708"/>
    <x v="400"/>
    <d v="2021-10-27T00:00:00"/>
    <x v="3"/>
    <n v="7000130292"/>
    <n v="136"/>
    <x v="2"/>
    <x v="0"/>
    <n v="134.63999999999999"/>
    <n v="7.7413999999999996"/>
    <n v="1042.3020959999999"/>
    <x v="8"/>
    <x v="5"/>
    <s v="Linie 23"/>
    <n v="5023"/>
  </r>
  <r>
    <x v="4"/>
    <x v="0"/>
    <n v="58000711"/>
    <x v="99"/>
    <d v="2021-10-27T00:00:00"/>
    <x v="3"/>
    <n v="7000130273"/>
    <n v="170"/>
    <x v="2"/>
    <x v="0"/>
    <n v="183.6"/>
    <n v="9.9582999999999995"/>
    <n v="1828.3438799999999"/>
    <x v="8"/>
    <x v="5"/>
    <s v="Linie 20"/>
    <n v="5020"/>
  </r>
  <r>
    <x v="4"/>
    <x v="0"/>
    <n v="58000722"/>
    <x v="401"/>
    <d v="2021-10-27T00:00:00"/>
    <x v="3"/>
    <n v="7000130295"/>
    <n v="68"/>
    <x v="2"/>
    <x v="0"/>
    <n v="67.319999999999993"/>
    <n v="7.7413999999999996"/>
    <n v="521.15104799999995"/>
    <x v="8"/>
    <x v="5"/>
    <s v="Linie 23"/>
    <n v="5023"/>
  </r>
  <r>
    <x v="4"/>
    <x v="0"/>
    <n v="58000723"/>
    <x v="884"/>
    <d v="2021-10-27T00:00:00"/>
    <x v="3"/>
    <n v="7000130296"/>
    <n v="136"/>
    <x v="2"/>
    <x v="0"/>
    <n v="183.6"/>
    <n v="14.490500000000001"/>
    <n v="2660.4558000000002"/>
    <x v="8"/>
    <x v="5"/>
    <s v="Linie 23"/>
    <n v="5023"/>
  </r>
  <r>
    <x v="4"/>
    <x v="0"/>
    <n v="58000726"/>
    <x v="249"/>
    <d v="2021-10-27T00:00:00"/>
    <x v="3"/>
    <n v="7000130530"/>
    <n v="68"/>
    <x v="2"/>
    <x v="0"/>
    <n v="68"/>
    <n v="8.7861999999999991"/>
    <n v="597.46159999999998"/>
    <x v="8"/>
    <x v="5"/>
    <s v="Linie 23"/>
    <n v="5023"/>
  </r>
  <r>
    <x v="4"/>
    <x v="0"/>
    <n v="58000733"/>
    <x v="793"/>
    <d v="2021-10-27T00:00:00"/>
    <x v="3"/>
    <n v="7000130438"/>
    <n v="272"/>
    <x v="2"/>
    <x v="0"/>
    <n v="269.27999999999997"/>
    <n v="6.7229000000000001"/>
    <n v="1810.3425119999999"/>
    <x v="8"/>
    <x v="5"/>
    <s v="Linie 21"/>
    <n v="5021"/>
  </r>
  <r>
    <x v="4"/>
    <x v="0"/>
    <n v="58000735"/>
    <x v="829"/>
    <d v="2021-10-27T00:00:00"/>
    <x v="3"/>
    <n v="7000130298"/>
    <n v="136"/>
    <x v="2"/>
    <x v="0"/>
    <n v="134.63999999999999"/>
    <n v="7.7487000000000004"/>
    <n v="1043.2849679999999"/>
    <x v="8"/>
    <x v="5"/>
    <s v="Linie 23"/>
    <n v="5023"/>
  </r>
  <r>
    <x v="4"/>
    <x v="0"/>
    <n v="58000738"/>
    <x v="101"/>
    <d v="2021-10-27T00:00:00"/>
    <x v="3"/>
    <n v="7000130274"/>
    <n v="340"/>
    <x v="2"/>
    <x v="0"/>
    <n v="367.2"/>
    <n v="9.9603999999999999"/>
    <n v="3657.4588800000001"/>
    <x v="8"/>
    <x v="5"/>
    <s v="Linie 20"/>
    <n v="5020"/>
  </r>
  <r>
    <x v="4"/>
    <x v="0"/>
    <n v="58000740"/>
    <x v="251"/>
    <d v="2021-10-27T00:00:00"/>
    <x v="3"/>
    <n v="7000130427"/>
    <n v="204"/>
    <x v="2"/>
    <x v="0"/>
    <n v="201.96"/>
    <n v="7.5030000000000001"/>
    <n v="1515.3058799999999"/>
    <x v="8"/>
    <x v="5"/>
    <s v="Linie 21"/>
    <n v="5021"/>
  </r>
  <r>
    <x v="4"/>
    <x v="0"/>
    <n v="58000743"/>
    <x v="252"/>
    <d v="2021-10-27T00:00:00"/>
    <x v="3"/>
    <n v="7000130531"/>
    <n v="136"/>
    <x v="2"/>
    <x v="0"/>
    <n v="136"/>
    <n v="8.7881"/>
    <n v="1195.1815999999999"/>
    <x v="8"/>
    <x v="5"/>
    <s v="Linie 23"/>
    <n v="5023"/>
  </r>
  <r>
    <x v="4"/>
    <x v="0"/>
    <n v="58000746"/>
    <x v="253"/>
    <d v="2021-10-27T00:00:00"/>
    <x v="3"/>
    <n v="7000130221"/>
    <n v="204"/>
    <x v="2"/>
    <x v="0"/>
    <n v="201.96"/>
    <n v="6.7253999999999996"/>
    <n v="1358.261784"/>
    <x v="8"/>
    <x v="5"/>
    <s v="Linie 21"/>
    <n v="5021"/>
  </r>
  <r>
    <x v="4"/>
    <x v="0"/>
    <n v="58000747"/>
    <x v="863"/>
    <d v="2021-10-27T00:00:00"/>
    <x v="3"/>
    <n v="7000130300"/>
    <n v="204"/>
    <x v="2"/>
    <x v="0"/>
    <n v="275.39999999999998"/>
    <n v="14.490500000000001"/>
    <n v="3990.6837"/>
    <x v="8"/>
    <x v="5"/>
    <s v="Linie 23"/>
    <n v="5023"/>
  </r>
  <r>
    <x v="4"/>
    <x v="0"/>
    <n v="58000756"/>
    <x v="794"/>
    <d v="2021-10-27T00:00:00"/>
    <x v="3"/>
    <n v="7000130140"/>
    <n v="170"/>
    <x v="2"/>
    <x v="0"/>
    <n v="170"/>
    <n v="11.058299999999999"/>
    <n v="1879.9110000000001"/>
    <x v="8"/>
    <x v="5"/>
    <s v="Linie 20"/>
    <n v="5020"/>
  </r>
  <r>
    <x v="4"/>
    <x v="0"/>
    <n v="58000758"/>
    <x v="255"/>
    <d v="2021-10-27T00:00:00"/>
    <x v="3"/>
    <n v="7000130222"/>
    <n v="34"/>
    <x v="2"/>
    <x v="0"/>
    <n v="33.659999999999997"/>
    <n v="6.7018000000000004"/>
    <n v="225.58258799999999"/>
    <x v="8"/>
    <x v="5"/>
    <s v="Linie 21"/>
    <n v="5021"/>
  </r>
  <r>
    <x v="4"/>
    <x v="0"/>
    <n v="58000760"/>
    <x v="404"/>
    <d v="2021-10-27T00:00:00"/>
    <x v="3"/>
    <n v="7000130303"/>
    <n v="102"/>
    <x v="2"/>
    <x v="0"/>
    <n v="100.98"/>
    <n v="7.7198000000000002"/>
    <n v="779.54540399999996"/>
    <x v="8"/>
    <x v="5"/>
    <s v="Linie 23"/>
    <n v="5023"/>
  </r>
  <r>
    <x v="4"/>
    <x v="0"/>
    <n v="58000770"/>
    <x v="256"/>
    <d v="2021-10-27T00:00:00"/>
    <x v="3"/>
    <n v="7000130532"/>
    <n v="136"/>
    <x v="2"/>
    <x v="0"/>
    <n v="136"/>
    <n v="8.77"/>
    <n v="1192.72"/>
    <x v="8"/>
    <x v="5"/>
    <s v="Linie 23"/>
    <n v="5023"/>
  </r>
  <r>
    <x v="4"/>
    <x v="0"/>
    <n v="58000772"/>
    <x v="406"/>
    <d v="2021-10-27T00:00:00"/>
    <x v="3"/>
    <n v="7000130424"/>
    <n v="306"/>
    <x v="2"/>
    <x v="0"/>
    <n v="302.94"/>
    <n v="7.2915999999999999"/>
    <n v="2208.9173040000001"/>
    <x v="8"/>
    <x v="5"/>
    <s v="Linie 21"/>
    <n v="5021"/>
  </r>
  <r>
    <x v="4"/>
    <x v="0"/>
    <n v="58000826"/>
    <x v="515"/>
    <d v="2021-10-27T00:00:00"/>
    <x v="3"/>
    <n v="7000130464"/>
    <n v="570"/>
    <x v="2"/>
    <x v="0"/>
    <n v="769.5"/>
    <n v="14.4465"/>
    <n v="11116.581749999999"/>
    <x v="8"/>
    <x v="5"/>
    <s v="Linie 23"/>
    <n v="5023"/>
  </r>
  <r>
    <x v="4"/>
    <x v="0"/>
    <n v="58000841"/>
    <x v="104"/>
    <d v="2021-10-27T00:00:00"/>
    <x v="3"/>
    <n v="7000130275"/>
    <n v="935"/>
    <x v="2"/>
    <x v="0"/>
    <n v="1009.8"/>
    <n v="9.9016000000000002"/>
    <n v="9998.6356799999994"/>
    <x v="8"/>
    <x v="5"/>
    <s v="Linie 20"/>
    <n v="5020"/>
  </r>
  <r>
    <x v="4"/>
    <x v="0"/>
    <n v="58000846"/>
    <x v="708"/>
    <d v="2021-10-27T00:00:00"/>
    <x v="3"/>
    <n v="7000130423"/>
    <n v="2033"/>
    <x v="2"/>
    <x v="0"/>
    <n v="2012.67"/>
    <n v="7.2548000000000004"/>
    <n v="14601.518316"/>
    <x v="8"/>
    <x v="5"/>
    <s v="Linie 21"/>
    <n v="5021"/>
  </r>
  <r>
    <x v="4"/>
    <x v="0"/>
    <n v="58000863"/>
    <x v="261"/>
    <d v="2021-10-27T00:00:00"/>
    <x v="3"/>
    <n v="7000130533"/>
    <n v="204"/>
    <x v="2"/>
    <x v="0"/>
    <n v="204"/>
    <n v="8.7910000000000004"/>
    <n v="1793.364"/>
    <x v="8"/>
    <x v="5"/>
    <s v="Linie 23"/>
    <n v="5023"/>
  </r>
  <r>
    <x v="4"/>
    <x v="0"/>
    <n v="58000888"/>
    <x v="724"/>
    <d v="2021-10-27T00:00:00"/>
    <x v="3"/>
    <n v="7000130440"/>
    <n v="1224"/>
    <x v="2"/>
    <x v="0"/>
    <n v="1211.76"/>
    <n v="6.7248000000000001"/>
    <n v="8148.843648"/>
    <x v="8"/>
    <x v="5"/>
    <s v="Linie 21"/>
    <n v="5021"/>
  </r>
  <r>
    <x v="4"/>
    <x v="0"/>
    <n v="58000891"/>
    <x v="864"/>
    <d v="2021-10-27T00:00:00"/>
    <x v="3"/>
    <n v="7000130307"/>
    <n v="272"/>
    <x v="2"/>
    <x v="0"/>
    <n v="367.2"/>
    <n v="14.4916"/>
    <n v="5321.3155200000001"/>
    <x v="8"/>
    <x v="5"/>
    <s v="Linie 23"/>
    <n v="5023"/>
  </r>
  <r>
    <x v="4"/>
    <x v="0"/>
    <n v="58000892"/>
    <x v="266"/>
    <d v="2021-10-27T00:00:00"/>
    <x v="3"/>
    <n v="7000130534"/>
    <n v="408"/>
    <x v="2"/>
    <x v="0"/>
    <n v="408"/>
    <n v="8.7815999999999992"/>
    <n v="3582.8928000000001"/>
    <x v="8"/>
    <x v="5"/>
    <s v="Linie 23"/>
    <n v="5023"/>
  </r>
  <r>
    <x v="4"/>
    <x v="0"/>
    <n v="58000894"/>
    <x v="105"/>
    <d v="2021-10-27T00:00:00"/>
    <x v="3"/>
    <n v="7000130276"/>
    <n v="1496"/>
    <x v="2"/>
    <x v="0"/>
    <n v="1615.68"/>
    <n v="9.9556000000000004"/>
    <n v="16085.063808000001"/>
    <x v="8"/>
    <x v="5"/>
    <s v="Linie 20"/>
    <n v="5020"/>
  </r>
  <r>
    <x v="4"/>
    <x v="0"/>
    <n v="58000895"/>
    <x v="412"/>
    <d v="2021-10-27T00:00:00"/>
    <x v="3"/>
    <n v="7000130148"/>
    <n v="612"/>
    <x v="2"/>
    <x v="0"/>
    <n v="612"/>
    <n v="11.069900000000001"/>
    <n v="6774.7788"/>
    <x v="8"/>
    <x v="5"/>
    <s v="Linie 20"/>
    <n v="5020"/>
  </r>
  <r>
    <x v="4"/>
    <x v="0"/>
    <n v="58000896"/>
    <x v="865"/>
    <d v="2021-10-27T00:00:00"/>
    <x v="3"/>
    <n v="7000130428"/>
    <n v="541"/>
    <x v="2"/>
    <x v="0"/>
    <n v="535.59"/>
    <n v="7.5039999999999996"/>
    <n v="4019.06736"/>
    <x v="8"/>
    <x v="5"/>
    <s v="Linie 21"/>
    <n v="5021"/>
  </r>
  <r>
    <x v="4"/>
    <x v="0"/>
    <n v="58000910"/>
    <x v="868"/>
    <d v="2021-10-27T00:00:00"/>
    <x v="3"/>
    <n v="7000130308"/>
    <n v="136"/>
    <x v="2"/>
    <x v="0"/>
    <n v="183.6"/>
    <n v="14.4887"/>
    <n v="2660.1253200000001"/>
    <x v="8"/>
    <x v="5"/>
    <s v="Linie 23"/>
    <n v="5023"/>
  </r>
  <r>
    <x v="4"/>
    <x v="0"/>
    <n v="58000918"/>
    <x v="574"/>
    <d v="2021-10-27T00:00:00"/>
    <x v="3"/>
    <n v="7000128891"/>
    <n v="1178"/>
    <x v="2"/>
    <x v="2"/>
    <n v="11308.8"/>
    <n v="33.941699999999997"/>
    <n v="39983.3226"/>
    <x v="5"/>
    <x v="2"/>
    <s v="Linie 30"/>
    <n v="5030"/>
  </r>
  <r>
    <x v="4"/>
    <x v="0"/>
    <n v="58000942"/>
    <x v="271"/>
    <d v="2021-10-27T00:00:00"/>
    <x v="3"/>
    <n v="7000130233"/>
    <n v="68"/>
    <x v="2"/>
    <x v="0"/>
    <n v="67.319999999999993"/>
    <n v="6.7253999999999996"/>
    <n v="452.75392799999997"/>
    <x v="8"/>
    <x v="5"/>
    <s v="Linie 21"/>
    <n v="5021"/>
  </r>
  <r>
    <x v="4"/>
    <x v="0"/>
    <n v="58000950"/>
    <x v="796"/>
    <d v="2021-10-27T00:00:00"/>
    <x v="3"/>
    <n v="7000130309"/>
    <n v="136"/>
    <x v="2"/>
    <x v="0"/>
    <n v="183.6"/>
    <n v="14.4887"/>
    <n v="2660.1253200000001"/>
    <x v="8"/>
    <x v="5"/>
    <s v="Linie 23"/>
    <n v="5023"/>
  </r>
  <r>
    <x v="4"/>
    <x v="0"/>
    <n v="58000956"/>
    <x v="416"/>
    <d v="2021-10-27T00:00:00"/>
    <x v="3"/>
    <n v="7000130311"/>
    <n v="68"/>
    <x v="2"/>
    <x v="0"/>
    <n v="67.319999999999993"/>
    <n v="7.7389000000000001"/>
    <n v="520.98274800000002"/>
    <x v="8"/>
    <x v="5"/>
    <s v="Linie 23"/>
    <n v="5023"/>
  </r>
  <r>
    <x v="4"/>
    <x v="0"/>
    <n v="58000997"/>
    <x v="421"/>
    <d v="2021-10-27T00:00:00"/>
    <x v="3"/>
    <n v="7000130156"/>
    <n v="68"/>
    <x v="2"/>
    <x v="0"/>
    <n v="68"/>
    <n v="11.059100000000001"/>
    <n v="752.01880000000006"/>
    <x v="8"/>
    <x v="5"/>
    <s v="Linie 20"/>
    <n v="5020"/>
  </r>
  <r>
    <x v="4"/>
    <x v="0"/>
    <n v="58000997"/>
    <x v="421"/>
    <d v="2021-10-27T00:00:00"/>
    <x v="3"/>
    <n v="7000130157"/>
    <n v="68"/>
    <x v="2"/>
    <x v="0"/>
    <n v="68"/>
    <n v="11.059100000000001"/>
    <n v="752.01880000000006"/>
    <x v="8"/>
    <x v="5"/>
    <s v="Linie 20"/>
    <n v="5020"/>
  </r>
  <r>
    <x v="4"/>
    <x v="0"/>
    <n v="58001004"/>
    <x v="521"/>
    <d v="2021-10-27T00:00:00"/>
    <x v="3"/>
    <n v="7000130158"/>
    <n v="2797"/>
    <x v="2"/>
    <x v="0"/>
    <n v="2685.12"/>
    <n v="8.9006000000000007"/>
    <n v="23899.179071999999"/>
    <x v="8"/>
    <x v="5"/>
    <s v="Linie 20"/>
    <n v="5020"/>
  </r>
  <r>
    <x v="4"/>
    <x v="0"/>
    <n v="58001009"/>
    <x v="579"/>
    <d v="2021-10-27T00:00:00"/>
    <x v="3"/>
    <n v="7000130640"/>
    <n v="1103"/>
    <x v="2"/>
    <x v="0"/>
    <n v="1103"/>
    <n v="8.0266999999999999"/>
    <n v="8853.4501"/>
    <x v="8"/>
    <x v="5"/>
    <s v="Linie 22"/>
    <n v="5022"/>
  </r>
  <r>
    <x v="4"/>
    <x v="0"/>
    <n v="58001021"/>
    <x v="423"/>
    <d v="2021-10-27T00:00:00"/>
    <x v="3"/>
    <n v="7000130358"/>
    <n v="204"/>
    <x v="2"/>
    <x v="0"/>
    <n v="201.96"/>
    <n v="7.3174999999999999"/>
    <n v="1477.8423"/>
    <x v="8"/>
    <x v="5"/>
    <s v="Linie 21"/>
    <n v="5021"/>
  </r>
  <r>
    <x v="4"/>
    <x v="0"/>
    <n v="58001036"/>
    <x v="427"/>
    <d v="2021-10-27T00:00:00"/>
    <x v="3"/>
    <n v="7000130160"/>
    <n v="68"/>
    <x v="2"/>
    <x v="0"/>
    <n v="68"/>
    <n v="11.1112"/>
    <n v="755.5616"/>
    <x v="8"/>
    <x v="5"/>
    <s v="Linie 20"/>
    <n v="5020"/>
  </r>
  <r>
    <x v="4"/>
    <x v="0"/>
    <n v="58001060"/>
    <x v="758"/>
    <d v="2021-10-27T00:00:00"/>
    <x v="3"/>
    <n v="7000130161"/>
    <n v="1615"/>
    <x v="2"/>
    <x v="0"/>
    <n v="1615"/>
    <n v="8.5521999999999991"/>
    <n v="13811.803"/>
    <x v="8"/>
    <x v="5"/>
    <s v="Linie 29"/>
    <n v="5029"/>
  </r>
  <r>
    <x v="4"/>
    <x v="0"/>
    <n v="58001063"/>
    <x v="581"/>
    <d v="2021-10-27T00:00:00"/>
    <x v="3"/>
    <n v="7000130208"/>
    <n v="102"/>
    <x v="2"/>
    <x v="0"/>
    <n v="102"/>
    <n v="8.0791000000000004"/>
    <n v="824.06820000000005"/>
    <x v="8"/>
    <x v="5"/>
    <s v="Linie 22"/>
    <n v="5022"/>
  </r>
  <r>
    <x v="4"/>
    <x v="0"/>
    <n v="58001070"/>
    <x v="112"/>
    <d v="2021-10-27T00:00:00"/>
    <x v="3"/>
    <n v="7000129627"/>
    <n v="425"/>
    <x v="2"/>
    <x v="0"/>
    <n v="573.75"/>
    <n v="6.5937000000000001"/>
    <n v="3783.1353749999998"/>
    <x v="4"/>
    <x v="1"/>
    <s v="Linie 36"/>
    <n v="5036"/>
  </r>
  <r>
    <x v="4"/>
    <x v="0"/>
    <n v="58001084"/>
    <x v="582"/>
    <d v="2021-10-27T00:00:00"/>
    <x v="3"/>
    <n v="7000130210"/>
    <n v="68"/>
    <x v="2"/>
    <x v="0"/>
    <n v="68"/>
    <n v="8.0784000000000002"/>
    <n v="549.33119999999997"/>
    <x v="8"/>
    <x v="5"/>
    <s v="Linie 22"/>
    <n v="5022"/>
  </r>
  <r>
    <x v="4"/>
    <x v="0"/>
    <n v="58001128"/>
    <x v="533"/>
    <d v="2021-10-27T00:00:00"/>
    <x v="3"/>
    <n v="7000130412"/>
    <n v="1071"/>
    <x v="2"/>
    <x v="2"/>
    <n v="10281.6"/>
    <n v="34.548900000000003"/>
    <n v="37001.871899999998"/>
    <x v="7"/>
    <x v="4"/>
    <s v="Subunternehmer"/>
    <n v="9999"/>
  </r>
  <r>
    <x v="4"/>
    <x v="0"/>
    <n v="58001129"/>
    <x v="533"/>
    <d v="2021-10-27T00:00:00"/>
    <x v="3"/>
    <n v="7000130413"/>
    <n v="630"/>
    <x v="2"/>
    <x v="2"/>
    <n v="6048"/>
    <n v="34.480800000000002"/>
    <n v="21722.903999999999"/>
    <x v="7"/>
    <x v="4"/>
    <s v="Subunternehmer"/>
    <n v="9999"/>
  </r>
  <r>
    <x v="4"/>
    <x v="0"/>
    <n v="58001130"/>
    <x v="533"/>
    <d v="2021-10-27T00:00:00"/>
    <x v="3"/>
    <n v="7000130415"/>
    <n v="0"/>
    <x v="2"/>
    <x v="2"/>
    <n v="0"/>
    <n v="34.406700000000001"/>
    <n v="0"/>
    <x v="7"/>
    <x v="4"/>
    <s v="Subunternehmer"/>
    <n v="9999"/>
  </r>
  <r>
    <x v="4"/>
    <x v="0"/>
    <n v="58001132"/>
    <x v="442"/>
    <d v="2021-10-27T00:00:00"/>
    <x v="3"/>
    <n v="7000130319"/>
    <n v="34"/>
    <x v="2"/>
    <x v="0"/>
    <n v="33.659999999999997"/>
    <n v="7.7404000000000002"/>
    <n v="260.54186399999998"/>
    <x v="8"/>
    <x v="5"/>
    <s v="Linie 23"/>
    <n v="5023"/>
  </r>
  <r>
    <x v="4"/>
    <x v="0"/>
    <n v="58001143"/>
    <x v="720"/>
    <d v="2021-10-27T00:00:00"/>
    <x v="3"/>
    <n v="7000129616"/>
    <n v="1105"/>
    <x v="2"/>
    <x v="0"/>
    <n v="1093.95"/>
    <n v="8.6516999999999999"/>
    <n v="9464.5272150000001"/>
    <x v="8"/>
    <x v="5"/>
    <s v="Linie 20"/>
    <n v="5020"/>
  </r>
  <r>
    <x v="4"/>
    <x v="0"/>
    <n v="58001144"/>
    <x v="118"/>
    <d v="2021-10-27T00:00:00"/>
    <x v="3"/>
    <n v="7000129629"/>
    <n v="340"/>
    <x v="2"/>
    <x v="0"/>
    <n v="442"/>
    <n v="9.2195"/>
    <n v="4075.0189999999998"/>
    <x v="4"/>
    <x v="1"/>
    <s v="Linie 36"/>
    <n v="5036"/>
  </r>
  <r>
    <x v="4"/>
    <x v="0"/>
    <n v="58001147"/>
    <x v="447"/>
    <d v="2021-10-27T00:00:00"/>
    <x v="3"/>
    <n v="7000130320"/>
    <n v="136"/>
    <x v="2"/>
    <x v="0"/>
    <n v="130.56"/>
    <n v="6.4355000000000002"/>
    <n v="840.21888000000001"/>
    <x v="8"/>
    <x v="5"/>
    <s v="Linie 23"/>
    <n v="5023"/>
  </r>
  <r>
    <x v="4"/>
    <x v="0"/>
    <n v="58001159"/>
    <x v="1079"/>
    <d v="2021-10-27T00:00:00"/>
    <x v="3"/>
    <n v="7000130321"/>
    <n v="68"/>
    <x v="2"/>
    <x v="0"/>
    <n v="65.28"/>
    <n v="6.7034000000000002"/>
    <n v="437.59795200000002"/>
    <x v="8"/>
    <x v="5"/>
    <s v="Linie 23"/>
    <n v="5023"/>
  </r>
  <r>
    <x v="4"/>
    <x v="0"/>
    <n v="58001160"/>
    <x v="1146"/>
    <d v="2021-10-27T00:00:00"/>
    <x v="3"/>
    <n v="7000130322"/>
    <n v="68"/>
    <x v="2"/>
    <x v="0"/>
    <n v="65.28"/>
    <n v="6.7034000000000002"/>
    <n v="437.59795200000002"/>
    <x v="8"/>
    <x v="5"/>
    <s v="Linie 23"/>
    <n v="5023"/>
  </r>
  <r>
    <x v="4"/>
    <x v="0"/>
    <n v="58001162"/>
    <x v="536"/>
    <d v="2021-10-27T00:00:00"/>
    <x v="3"/>
    <n v="7000130268"/>
    <n v="255"/>
    <x v="2"/>
    <x v="0"/>
    <n v="306"/>
    <n v="8.8076000000000008"/>
    <n v="2695.1255999999998"/>
    <x v="8"/>
    <x v="5"/>
    <s v="Linie 21"/>
    <n v="5021"/>
  </r>
  <r>
    <x v="4"/>
    <x v="0"/>
    <n v="58001163"/>
    <x v="1147"/>
    <d v="2021-10-27T00:00:00"/>
    <x v="3"/>
    <n v="7000130269"/>
    <n v="850"/>
    <x v="2"/>
    <x v="0"/>
    <n v="918"/>
    <n v="7.6973000000000003"/>
    <n v="7066.1214"/>
    <x v="8"/>
    <x v="5"/>
    <s v="Linie 23"/>
    <n v="5023"/>
  </r>
  <r>
    <x v="4"/>
    <x v="0"/>
    <n v="59500008"/>
    <x v="798"/>
    <d v="2021-10-27T00:00:00"/>
    <x v="3"/>
    <n v="7000129585"/>
    <n v="64"/>
    <x v="2"/>
    <x v="0"/>
    <n v="192"/>
    <n v="2.6974"/>
    <n v="517.9008"/>
    <x v="3"/>
    <x v="1"/>
    <s v="Espera"/>
    <n v="5901"/>
  </r>
  <r>
    <x v="4"/>
    <x v="0"/>
    <n v="59500054"/>
    <x v="661"/>
    <d v="2021-10-27T00:00:00"/>
    <x v="3"/>
    <n v="7000130499"/>
    <n v="278"/>
    <x v="0"/>
    <x v="0"/>
    <n v="278"/>
    <n v="2.3342999999999998"/>
    <n v="648.93539999999996"/>
    <x v="0"/>
    <x v="0"/>
    <s v="Vacumierung"/>
    <n v="5902"/>
  </r>
  <r>
    <x v="4"/>
    <x v="0"/>
    <m/>
    <x v="120"/>
    <d v="2021-10-27T00:00:00"/>
    <x v="3"/>
    <n v="7000128491"/>
    <n v="0"/>
    <x v="3"/>
    <x v="3"/>
    <n v="0"/>
    <n v="0"/>
    <n v="0"/>
    <x v="0"/>
    <x v="0"/>
    <s v="Große Schneidemaschine Lachnit"/>
    <n v="1100"/>
  </r>
  <r>
    <x v="4"/>
    <x v="0"/>
    <m/>
    <x v="121"/>
    <d v="2021-10-27T00:00:00"/>
    <x v="3"/>
    <n v="7000129723"/>
    <n v="0"/>
    <x v="3"/>
    <x v="3"/>
    <n v="0"/>
    <n v="0"/>
    <n v="0"/>
    <x v="0"/>
    <x v="0"/>
    <s v="Kleine Schneidemaschine Käseteiler"/>
    <n v="1200"/>
  </r>
  <r>
    <x v="4"/>
    <x v="0"/>
    <m/>
    <x v="122"/>
    <d v="2021-10-27T00:00:00"/>
    <x v="3"/>
    <n v="7000130369"/>
    <n v="0"/>
    <x v="3"/>
    <x v="3"/>
    <n v="0"/>
    <n v="0"/>
    <n v="0"/>
    <x v="2"/>
    <x v="0"/>
    <s v="Thrun 1"/>
    <n v="2020"/>
  </r>
  <r>
    <x v="4"/>
    <x v="0"/>
    <m/>
    <x v="123"/>
    <d v="2021-10-27T00:00:00"/>
    <x v="3"/>
    <n v="7000130397"/>
    <n v="0"/>
    <x v="3"/>
    <x v="3"/>
    <n v="0"/>
    <n v="0"/>
    <n v="0"/>
    <x v="2"/>
    <x v="0"/>
    <s v="Thrun 2"/>
    <n v="2030"/>
  </r>
  <r>
    <x v="4"/>
    <x v="0"/>
    <m/>
    <x v="124"/>
    <d v="2021-10-27T00:00:00"/>
    <x v="3"/>
    <n v="7000130372"/>
    <n v="0"/>
    <x v="3"/>
    <x v="3"/>
    <n v="0"/>
    <n v="0"/>
    <n v="0"/>
    <x v="2"/>
    <x v="0"/>
    <s v="Mischer 1"/>
    <n v="2040"/>
  </r>
  <r>
    <x v="4"/>
    <x v="0"/>
    <m/>
    <x v="125"/>
    <d v="2021-10-27T00:00:00"/>
    <x v="3"/>
    <n v="7000130377"/>
    <n v="0"/>
    <x v="3"/>
    <x v="3"/>
    <n v="0"/>
    <n v="0"/>
    <n v="0"/>
    <x v="2"/>
    <x v="0"/>
    <s v="Mischer 2"/>
    <n v="2050"/>
  </r>
  <r>
    <x v="4"/>
    <x v="0"/>
    <m/>
    <x v="126"/>
    <d v="2021-10-27T00:00:00"/>
    <x v="3"/>
    <n v="7000130379"/>
    <n v="0"/>
    <x v="3"/>
    <x v="3"/>
    <n v="0"/>
    <n v="0"/>
    <n v="0"/>
    <x v="2"/>
    <x v="0"/>
    <s v="Stephan UMSK 130"/>
    <n v="2100"/>
  </r>
  <r>
    <x v="4"/>
    <x v="0"/>
    <m/>
    <x v="127"/>
    <d v="2021-10-27T00:00:00"/>
    <x v="3"/>
    <n v="7000130068"/>
    <n v="0"/>
    <x v="3"/>
    <x v="3"/>
    <n v="0"/>
    <n v="0"/>
    <n v="0"/>
    <x v="1"/>
    <x v="0"/>
    <s v="Füller unter M1"/>
    <n v="3010"/>
  </r>
  <r>
    <x v="4"/>
    <x v="0"/>
    <m/>
    <x v="128"/>
    <d v="2021-10-27T00:00:00"/>
    <x v="3"/>
    <n v="7000130353"/>
    <n v="0"/>
    <x v="3"/>
    <x v="3"/>
    <n v="0"/>
    <n v="0"/>
    <n v="0"/>
    <x v="1"/>
    <x v="0"/>
    <s v="Füller unter M2"/>
    <n v="3020"/>
  </r>
  <r>
    <x v="4"/>
    <x v="0"/>
    <m/>
    <x v="129"/>
    <d v="2021-10-27T00:00:00"/>
    <x v="3"/>
    <n v="7000130395"/>
    <n v="0"/>
    <x v="3"/>
    <x v="3"/>
    <n v="0"/>
    <n v="0"/>
    <n v="0"/>
    <x v="1"/>
    <x v="0"/>
    <s v="Füller unter Thrun 2"/>
    <n v="3030"/>
  </r>
  <r>
    <x v="4"/>
    <x v="0"/>
    <m/>
    <x v="131"/>
    <d v="2021-10-27T00:00:00"/>
    <x v="3"/>
    <n v="7000129929"/>
    <n v="0"/>
    <x v="3"/>
    <x v="3"/>
    <n v="0"/>
    <n v="0"/>
    <n v="0"/>
    <x v="2"/>
    <x v="0"/>
    <s v="Füller unter UMSK 130"/>
    <n v="3100"/>
  </r>
  <r>
    <x v="4"/>
    <x v="0"/>
    <m/>
    <x v="450"/>
    <d v="2021-10-27T00:00:00"/>
    <x v="3"/>
    <n v="7000129320"/>
    <n v="0"/>
    <x v="3"/>
    <x v="3"/>
    <n v="0"/>
    <n v="0"/>
    <n v="0"/>
    <x v="1"/>
    <x v="0"/>
    <s v="Waldner"/>
    <n v="3110"/>
  </r>
  <r>
    <x v="4"/>
    <x v="0"/>
    <m/>
    <x v="132"/>
    <d v="2021-10-27T00:00:00"/>
    <x v="3"/>
    <n v="7000130165"/>
    <n v="0"/>
    <x v="3"/>
    <x v="3"/>
    <n v="0"/>
    <n v="0"/>
    <n v="0"/>
    <x v="8"/>
    <x v="5"/>
    <s v="Linie 20"/>
    <n v="5020"/>
  </r>
  <r>
    <x v="4"/>
    <x v="0"/>
    <m/>
    <x v="132"/>
    <d v="2021-10-27T00:00:00"/>
    <x v="3"/>
    <n v="7000130166"/>
    <n v="0"/>
    <x v="3"/>
    <x v="3"/>
    <n v="0"/>
    <n v="0"/>
    <n v="0"/>
    <x v="8"/>
    <x v="5"/>
    <s v="Linie 20"/>
    <n v="5020"/>
  </r>
  <r>
    <x v="4"/>
    <x v="0"/>
    <m/>
    <x v="133"/>
    <d v="2021-10-27T00:00:00"/>
    <x v="3"/>
    <n v="7000130279"/>
    <n v="0"/>
    <x v="3"/>
    <x v="3"/>
    <n v="0"/>
    <n v="0"/>
    <n v="0"/>
    <x v="8"/>
    <x v="5"/>
    <s v="Linie 21"/>
    <n v="5021"/>
  </r>
  <r>
    <x v="4"/>
    <x v="0"/>
    <m/>
    <x v="133"/>
    <d v="2021-10-27T00:00:00"/>
    <x v="3"/>
    <n v="7000130280"/>
    <n v="0"/>
    <x v="3"/>
    <x v="3"/>
    <n v="0"/>
    <n v="0"/>
    <n v="0"/>
    <x v="8"/>
    <x v="5"/>
    <s v="Linie 21"/>
    <n v="5021"/>
  </r>
  <r>
    <x v="4"/>
    <x v="0"/>
    <m/>
    <x v="133"/>
    <d v="2021-10-27T00:00:00"/>
    <x v="3"/>
    <n v="7000130430"/>
    <n v="0"/>
    <x v="3"/>
    <x v="3"/>
    <n v="0"/>
    <n v="0"/>
    <n v="0"/>
    <x v="8"/>
    <x v="5"/>
    <s v="Linie 21"/>
    <n v="5021"/>
  </r>
  <r>
    <x v="4"/>
    <x v="0"/>
    <m/>
    <x v="134"/>
    <d v="2021-10-27T00:00:00"/>
    <x v="3"/>
    <n v="7000130271"/>
    <n v="0.01"/>
    <x v="1"/>
    <x v="1"/>
    <n v="0"/>
    <n v="0"/>
    <n v="0"/>
    <x v="8"/>
    <x v="5"/>
    <s v="Linie 22"/>
    <n v="5022"/>
  </r>
  <r>
    <x v="4"/>
    <x v="0"/>
    <m/>
    <x v="134"/>
    <d v="2021-10-27T00:00:00"/>
    <x v="3"/>
    <n v="7000130272"/>
    <n v="0.01"/>
    <x v="1"/>
    <x v="1"/>
    <n v="0"/>
    <n v="0"/>
    <n v="0"/>
    <x v="8"/>
    <x v="5"/>
    <s v="Linie 22"/>
    <n v="5022"/>
  </r>
  <r>
    <x v="4"/>
    <x v="0"/>
    <m/>
    <x v="135"/>
    <d v="2021-10-27T00:00:00"/>
    <x v="3"/>
    <n v="7000130651"/>
    <n v="0.01"/>
    <x v="1"/>
    <x v="1"/>
    <n v="0"/>
    <n v="0"/>
    <n v="0"/>
    <x v="8"/>
    <x v="5"/>
    <s v="Linie 23"/>
    <n v="5023"/>
  </r>
  <r>
    <x v="4"/>
    <x v="0"/>
    <m/>
    <x v="451"/>
    <d v="2021-10-27T00:00:00"/>
    <x v="3"/>
    <n v="7000130367"/>
    <n v="0"/>
    <x v="3"/>
    <x v="3"/>
    <n v="0"/>
    <n v="0"/>
    <n v="0"/>
    <x v="2"/>
    <x v="0"/>
    <s v="Thrun 1"/>
    <n v="2020"/>
  </r>
  <r>
    <x v="4"/>
    <x v="0"/>
    <m/>
    <x v="451"/>
    <d v="2021-10-27T00:00:00"/>
    <x v="3"/>
    <n v="7000130368"/>
    <n v="0"/>
    <x v="3"/>
    <x v="3"/>
    <n v="0"/>
    <n v="0"/>
    <n v="0"/>
    <x v="2"/>
    <x v="0"/>
    <s v="Thrun 1"/>
    <n v="2020"/>
  </r>
  <r>
    <x v="4"/>
    <x v="0"/>
    <m/>
    <x v="452"/>
    <d v="2021-10-27T00:00:00"/>
    <x v="3"/>
    <n v="7000129315"/>
    <n v="0"/>
    <x v="3"/>
    <x v="3"/>
    <n v="0"/>
    <n v="0"/>
    <n v="0"/>
    <x v="1"/>
    <x v="0"/>
    <s v="Waldner"/>
    <n v="3110"/>
  </r>
  <r>
    <x v="4"/>
    <x v="0"/>
    <m/>
    <x v="452"/>
    <d v="2021-10-27T00:00:00"/>
    <x v="3"/>
    <n v="7000129664"/>
    <n v="0"/>
    <x v="3"/>
    <x v="3"/>
    <n v="0"/>
    <n v="0"/>
    <n v="0"/>
    <x v="1"/>
    <x v="0"/>
    <s v="Waldner"/>
    <n v="3110"/>
  </r>
  <r>
    <x v="4"/>
    <x v="0"/>
    <m/>
    <x v="453"/>
    <d v="2021-10-27T00:00:00"/>
    <x v="3"/>
    <n v="7000130429"/>
    <n v="0"/>
    <x v="3"/>
    <x v="3"/>
    <n v="0"/>
    <n v="0"/>
    <n v="0"/>
    <x v="8"/>
    <x v="5"/>
    <s v="Linie 21"/>
    <n v="5021"/>
  </r>
  <r>
    <x v="4"/>
    <x v="0"/>
    <m/>
    <x v="454"/>
    <d v="2021-10-27T00:00:00"/>
    <x v="3"/>
    <n v="7000130324"/>
    <n v="0"/>
    <x v="3"/>
    <x v="3"/>
    <n v="0"/>
    <n v="0"/>
    <n v="0"/>
    <x v="8"/>
    <x v="5"/>
    <s v="Linie 23"/>
    <n v="5023"/>
  </r>
  <r>
    <x v="4"/>
    <x v="0"/>
    <m/>
    <x v="137"/>
    <d v="2021-10-27T00:00:00"/>
    <x v="3"/>
    <n v="7000128578"/>
    <n v="0"/>
    <x v="3"/>
    <x v="3"/>
    <n v="0"/>
    <n v="0"/>
    <n v="0"/>
    <x v="4"/>
    <x v="1"/>
    <s v="Linie 36"/>
    <n v="5036"/>
  </r>
  <r>
    <x v="4"/>
    <x v="0"/>
    <m/>
    <x v="293"/>
    <d v="2021-10-27T00:00:00"/>
    <x v="3"/>
    <n v="7000128592"/>
    <n v="0"/>
    <x v="3"/>
    <x v="3"/>
    <n v="0"/>
    <n v="0"/>
    <n v="0"/>
    <x v="4"/>
    <x v="1"/>
    <s v="Linie 36"/>
    <n v="5036"/>
  </r>
  <r>
    <x v="4"/>
    <x v="0"/>
    <n v="23500014"/>
    <x v="295"/>
    <d v="2021-10-28T00:00:00"/>
    <x v="3"/>
    <n v="7000129713"/>
    <n v="756"/>
    <x v="0"/>
    <x v="0"/>
    <n v="756"/>
    <n v="4.2297000000000002"/>
    <n v="3197.6532000000002"/>
    <x v="0"/>
    <x v="0"/>
    <s v="Kleine Schneidemaschine Käseteiler"/>
    <n v="1200"/>
  </r>
  <r>
    <x v="4"/>
    <x v="0"/>
    <n v="23500029"/>
    <x v="297"/>
    <d v="2021-10-28T00:00:00"/>
    <x v="3"/>
    <n v="7000129715"/>
    <n v="1572"/>
    <x v="0"/>
    <x v="0"/>
    <n v="1572"/>
    <n v="4.3174000000000001"/>
    <n v="6786.9528"/>
    <x v="0"/>
    <x v="0"/>
    <s v="Kleine Schneidemaschine Käseteiler"/>
    <n v="1200"/>
  </r>
  <r>
    <x v="4"/>
    <x v="0"/>
    <n v="23500083"/>
    <x v="0"/>
    <d v="2021-10-28T00:00:00"/>
    <x v="3"/>
    <n v="7000130891"/>
    <n v="0"/>
    <x v="0"/>
    <x v="0"/>
    <n v="0"/>
    <n v="3.9175"/>
    <n v="0"/>
    <x v="0"/>
    <x v="0"/>
    <s v="Rohware aus-/umpacken, vorbereiten"/>
    <n v="1300"/>
  </r>
  <r>
    <x v="4"/>
    <x v="0"/>
    <n v="23500302"/>
    <x v="4"/>
    <d v="2021-10-28T00:00:00"/>
    <x v="3"/>
    <n v="7000130695"/>
    <n v="483"/>
    <x v="0"/>
    <x v="0"/>
    <n v="483"/>
    <n v="5.6374000000000004"/>
    <n v="2722.8642"/>
    <x v="0"/>
    <x v="0"/>
    <s v="Holac Zutatenvorbereitung"/>
    <n v="1410"/>
  </r>
  <r>
    <x v="4"/>
    <x v="0"/>
    <n v="23500354"/>
    <x v="7"/>
    <d v="2021-10-28T00:00:00"/>
    <x v="3"/>
    <n v="7000130696"/>
    <n v="154"/>
    <x v="0"/>
    <x v="0"/>
    <n v="154"/>
    <n v="4.5490000000000004"/>
    <n v="700.54600000000005"/>
    <x v="0"/>
    <x v="0"/>
    <s v="Holac Zutatenvorbereitung"/>
    <n v="1410"/>
  </r>
  <r>
    <x v="4"/>
    <x v="0"/>
    <n v="29600002"/>
    <x v="461"/>
    <d v="2021-10-28T00:00:00"/>
    <x v="3"/>
    <n v="7000130777"/>
    <n v="532"/>
    <x v="0"/>
    <x v="0"/>
    <n v="532"/>
    <n v="2.5"/>
    <n v="1330"/>
    <x v="0"/>
    <x v="0"/>
    <s v="Rohware aus-/umpacken, vorbereiten"/>
    <n v="1300"/>
  </r>
  <r>
    <x v="4"/>
    <x v="0"/>
    <n v="29600004"/>
    <x v="302"/>
    <d v="2021-10-28T00:00:00"/>
    <x v="3"/>
    <n v="7000130433"/>
    <n v="2890"/>
    <x v="0"/>
    <x v="0"/>
    <n v="2890"/>
    <n v="2.5"/>
    <n v="7225"/>
    <x v="0"/>
    <x v="0"/>
    <s v="Rohware aus-/umpacken, vorbereiten"/>
    <n v="1300"/>
  </r>
  <r>
    <x v="4"/>
    <x v="0"/>
    <n v="29600005"/>
    <x v="151"/>
    <d v="2021-10-28T00:00:00"/>
    <x v="3"/>
    <n v="7000130434"/>
    <n v="1383"/>
    <x v="0"/>
    <x v="0"/>
    <n v="1383"/>
    <n v="2"/>
    <n v="2766"/>
    <x v="0"/>
    <x v="0"/>
    <s v="Rohware aus-/umpacken, vorbereiten"/>
    <n v="1300"/>
  </r>
  <r>
    <x v="4"/>
    <x v="0"/>
    <n v="29600005"/>
    <x v="151"/>
    <d v="2021-10-28T00:00:00"/>
    <x v="3"/>
    <n v="7000130894"/>
    <n v="550"/>
    <x v="0"/>
    <x v="0"/>
    <n v="550"/>
    <n v="2"/>
    <n v="1100"/>
    <x v="0"/>
    <x v="0"/>
    <s v="Rohware aus-/umpacken, vorbereiten"/>
    <n v="1300"/>
  </r>
  <r>
    <x v="4"/>
    <x v="0"/>
    <n v="29600006"/>
    <x v="462"/>
    <d v="2021-10-28T00:00:00"/>
    <x v="3"/>
    <n v="7000129921"/>
    <n v="664"/>
    <x v="0"/>
    <x v="0"/>
    <n v="664"/>
    <n v="1.5"/>
    <n v="996"/>
    <x v="0"/>
    <x v="0"/>
    <s v="Rohware aus-/umpacken, vorbereiten"/>
    <n v="1300"/>
  </r>
  <r>
    <x v="4"/>
    <x v="0"/>
    <n v="29600007"/>
    <x v="152"/>
    <d v="2021-10-28T00:00:00"/>
    <x v="3"/>
    <n v="7000129943"/>
    <n v="658"/>
    <x v="0"/>
    <x v="0"/>
    <n v="658"/>
    <n v="0.5"/>
    <n v="329"/>
    <x v="0"/>
    <x v="0"/>
    <s v="Rohware aus-/umpacken, vorbereiten"/>
    <n v="1300"/>
  </r>
  <r>
    <x v="4"/>
    <x v="0"/>
    <n v="29600007"/>
    <x v="152"/>
    <d v="2021-10-28T00:00:00"/>
    <x v="3"/>
    <n v="7000130895"/>
    <n v="263"/>
    <x v="0"/>
    <x v="0"/>
    <n v="263"/>
    <n v="0.5"/>
    <n v="131.5"/>
    <x v="0"/>
    <x v="0"/>
    <s v="Rohware aus-/umpacken, vorbereiten"/>
    <n v="1300"/>
  </r>
  <r>
    <x v="4"/>
    <x v="0"/>
    <n v="29600009"/>
    <x v="303"/>
    <d v="2021-10-28T00:00:00"/>
    <x v="3"/>
    <n v="7000130896"/>
    <n v="190"/>
    <x v="0"/>
    <x v="0"/>
    <n v="190"/>
    <n v="0.98950000000000005"/>
    <n v="188.005"/>
    <x v="0"/>
    <x v="0"/>
    <s v="Rohware aus-/umpacken, vorbereiten"/>
    <n v="1300"/>
  </r>
  <r>
    <x v="4"/>
    <x v="0"/>
    <n v="29600019"/>
    <x v="464"/>
    <d v="2021-10-28T00:00:00"/>
    <x v="3"/>
    <n v="7000130779"/>
    <n v="0"/>
    <x v="0"/>
    <x v="0"/>
    <n v="0"/>
    <n v="0.98929999999999996"/>
    <n v="0"/>
    <x v="0"/>
    <x v="0"/>
    <s v="Rohware aus-/umpacken, vorbereiten"/>
    <n v="1300"/>
  </r>
  <r>
    <x v="4"/>
    <x v="0"/>
    <n v="29600020"/>
    <x v="465"/>
    <d v="2021-10-28T00:00:00"/>
    <x v="3"/>
    <n v="7000130780"/>
    <n v="201"/>
    <x v="0"/>
    <x v="0"/>
    <n v="201"/>
    <n v="1.5863"/>
    <n v="318.84629999999999"/>
    <x v="0"/>
    <x v="0"/>
    <s v="Rohware aus-/umpacken, vorbereiten"/>
    <n v="1300"/>
  </r>
  <r>
    <x v="4"/>
    <x v="0"/>
    <n v="29600023"/>
    <x v="466"/>
    <d v="2021-10-28T00:00:00"/>
    <x v="3"/>
    <n v="7000130781"/>
    <n v="435"/>
    <x v="0"/>
    <x v="0"/>
    <n v="435"/>
    <n v="0.98"/>
    <n v="426.3"/>
    <x v="0"/>
    <x v="0"/>
    <s v="Rohware aus-/umpacken, vorbereiten"/>
    <n v="1300"/>
  </r>
  <r>
    <x v="4"/>
    <x v="0"/>
    <n v="29600024"/>
    <x v="605"/>
    <d v="2021-10-28T00:00:00"/>
    <x v="3"/>
    <n v="7000130782"/>
    <n v="872"/>
    <x v="0"/>
    <x v="0"/>
    <n v="872"/>
    <n v="0.55230000000000001"/>
    <n v="481.60559999999998"/>
    <x v="0"/>
    <x v="0"/>
    <s v="Rohware aus-/umpacken, vorbereiten"/>
    <n v="1300"/>
  </r>
  <r>
    <x v="4"/>
    <x v="0"/>
    <n v="29600024"/>
    <x v="605"/>
    <d v="2021-10-28T00:00:00"/>
    <x v="3"/>
    <n v="7000130922"/>
    <n v="340"/>
    <x v="0"/>
    <x v="0"/>
    <n v="340"/>
    <n v="0.55230000000000001"/>
    <n v="187.78200000000001"/>
    <x v="0"/>
    <x v="0"/>
    <s v="Rohware aus-/umpacken, vorbereiten"/>
    <n v="1300"/>
  </r>
  <r>
    <x v="4"/>
    <x v="0"/>
    <n v="31000154"/>
    <x v="910"/>
    <d v="2021-10-28T00:00:00"/>
    <x v="3"/>
    <n v="7000130399"/>
    <n v="0"/>
    <x v="1"/>
    <x v="1"/>
    <n v="0"/>
    <n v="14.897"/>
    <n v="0"/>
    <x v="1"/>
    <x v="0"/>
    <s v="Füller unter Thrun 2"/>
    <n v="3030"/>
  </r>
  <r>
    <x v="4"/>
    <x v="0"/>
    <n v="31000173"/>
    <x v="305"/>
    <d v="2021-10-28T00:00:00"/>
    <x v="3"/>
    <n v="7000130340"/>
    <n v="315"/>
    <x v="1"/>
    <x v="1"/>
    <n v="5670"/>
    <n v="47.367100000000001"/>
    <n v="14920.636500000001"/>
    <x v="1"/>
    <x v="0"/>
    <s v="Füller unter M1"/>
    <n v="3010"/>
  </r>
  <r>
    <x v="4"/>
    <x v="0"/>
    <n v="31000174"/>
    <x v="306"/>
    <d v="2021-10-28T00:00:00"/>
    <x v="3"/>
    <n v="7000130341"/>
    <n v="207"/>
    <x v="1"/>
    <x v="1"/>
    <n v="3726"/>
    <n v="45.260399999999997"/>
    <n v="9368.9027999999998"/>
    <x v="1"/>
    <x v="0"/>
    <s v="Füller unter M1"/>
    <n v="3010"/>
  </r>
  <r>
    <x v="4"/>
    <x v="0"/>
    <n v="31000222"/>
    <x v="1155"/>
    <d v="2021-10-28T00:00:00"/>
    <x v="3"/>
    <n v="7000130398"/>
    <n v="331"/>
    <x v="1"/>
    <x v="1"/>
    <n v="3310"/>
    <n v="29.916899999999998"/>
    <n v="9902.4938999999995"/>
    <x v="1"/>
    <x v="0"/>
    <s v="Füller unter Thrun 2"/>
    <n v="3030"/>
  </r>
  <r>
    <x v="4"/>
    <x v="0"/>
    <n v="31900002"/>
    <x v="14"/>
    <d v="2021-10-28T00:00:00"/>
    <x v="3"/>
    <n v="7000129639"/>
    <n v="444"/>
    <x v="1"/>
    <x v="1"/>
    <n v="3196.8"/>
    <n v="17.989799999999999"/>
    <n v="7987.4712"/>
    <x v="2"/>
    <x v="0"/>
    <s v="Füller unter UMSK 130"/>
    <n v="3100"/>
  </r>
  <r>
    <x v="4"/>
    <x v="0"/>
    <n v="32000022"/>
    <x v="15"/>
    <d v="2021-10-28T00:00:00"/>
    <x v="3"/>
    <n v="7000130455"/>
    <n v="224"/>
    <x v="1"/>
    <x v="1"/>
    <n v="1500.8"/>
    <n v="20.6524"/>
    <n v="4626.1376"/>
    <x v="1"/>
    <x v="0"/>
    <s v="Füller unter M2"/>
    <n v="3020"/>
  </r>
  <r>
    <x v="4"/>
    <x v="0"/>
    <n v="32000049"/>
    <x v="16"/>
    <d v="2021-10-28T00:00:00"/>
    <x v="3"/>
    <n v="7000130453"/>
    <n v="956"/>
    <x v="1"/>
    <x v="1"/>
    <n v="6883.2"/>
    <n v="19.3871"/>
    <n v="18534.067599999998"/>
    <x v="1"/>
    <x v="0"/>
    <s v="Füller unter M2"/>
    <n v="3020"/>
  </r>
  <r>
    <x v="4"/>
    <x v="0"/>
    <n v="32000053"/>
    <x v="470"/>
    <d v="2021-10-28T00:00:00"/>
    <x v="3"/>
    <n v="7000130342"/>
    <n v="899"/>
    <x v="1"/>
    <x v="1"/>
    <n v="5483.9"/>
    <n v="17.167400000000001"/>
    <n v="15433.4926"/>
    <x v="1"/>
    <x v="0"/>
    <s v="Füller unter M1"/>
    <n v="3010"/>
  </r>
  <r>
    <x v="4"/>
    <x v="0"/>
    <n v="32000087"/>
    <x v="20"/>
    <d v="2021-10-28T00:00:00"/>
    <x v="3"/>
    <n v="7000130494"/>
    <n v="1095"/>
    <x v="0"/>
    <x v="0"/>
    <n v="1095"/>
    <n v="4.1486999999999998"/>
    <n v="4542.8265000000001"/>
    <x v="0"/>
    <x v="0"/>
    <s v="Große Schneidemaschine Lachnit"/>
    <n v="1100"/>
  </r>
  <r>
    <x v="4"/>
    <x v="0"/>
    <n v="32000096"/>
    <x v="770"/>
    <d v="2021-10-28T00:00:00"/>
    <x v="3"/>
    <n v="7000128793"/>
    <n v="1960"/>
    <x v="1"/>
    <x v="1"/>
    <n v="2940"/>
    <n v="5.1086"/>
    <n v="10012.856"/>
    <x v="0"/>
    <x v="0"/>
    <s v="Große Schneidemaschine Lachnit"/>
    <n v="1100"/>
  </r>
  <r>
    <x v="4"/>
    <x v="0"/>
    <n v="32000106"/>
    <x v="677"/>
    <d v="2021-10-28T00:00:00"/>
    <x v="3"/>
    <n v="7000130454"/>
    <n v="901"/>
    <x v="1"/>
    <x v="1"/>
    <n v="6487.2"/>
    <n v="21.9801"/>
    <n v="19804.070100000001"/>
    <x v="1"/>
    <x v="0"/>
    <s v="Füller unter M2"/>
    <n v="3020"/>
  </r>
  <r>
    <x v="4"/>
    <x v="0"/>
    <n v="35000179"/>
    <x v="167"/>
    <d v="2021-10-28T00:00:00"/>
    <x v="3"/>
    <n v="7000130504"/>
    <n v="5400"/>
    <x v="0"/>
    <x v="0"/>
    <n v="5400"/>
    <n v="2.8184999999999998"/>
    <n v="15219.9"/>
    <x v="2"/>
    <x v="0"/>
    <s v="Mischer 1"/>
    <n v="2040"/>
  </r>
  <r>
    <x v="4"/>
    <x v="0"/>
    <n v="35000179"/>
    <x v="167"/>
    <d v="2021-10-28T00:00:00"/>
    <x v="3"/>
    <n v="7000130504"/>
    <n v="5400"/>
    <x v="0"/>
    <x v="0"/>
    <n v="5400"/>
    <n v="2.8184999999999998"/>
    <n v="15219.9"/>
    <x v="2"/>
    <x v="0"/>
    <s v="Wolf M1"/>
    <n v="2070"/>
  </r>
  <r>
    <x v="4"/>
    <x v="0"/>
    <n v="35000184"/>
    <x v="26"/>
    <d v="2021-10-28T00:00:00"/>
    <x v="3"/>
    <n v="7000130526"/>
    <n v="1500"/>
    <x v="0"/>
    <x v="0"/>
    <n v="1500"/>
    <n v="2.9257"/>
    <n v="4388.55"/>
    <x v="2"/>
    <x v="0"/>
    <s v="Mischer 2"/>
    <n v="2050"/>
  </r>
  <r>
    <x v="4"/>
    <x v="0"/>
    <n v="35000184"/>
    <x v="26"/>
    <d v="2021-10-28T00:00:00"/>
    <x v="3"/>
    <n v="7000130526"/>
    <n v="1500"/>
    <x v="0"/>
    <x v="0"/>
    <n v="1500"/>
    <n v="2.9257"/>
    <n v="4388.55"/>
    <x v="2"/>
    <x v="0"/>
    <s v="Wolf M2"/>
    <n v="2080"/>
  </r>
  <r>
    <x v="4"/>
    <x v="0"/>
    <n v="35000235"/>
    <x v="915"/>
    <d v="2021-10-28T00:00:00"/>
    <x v="3"/>
    <n v="7000130501"/>
    <n v="0"/>
    <x v="0"/>
    <x v="0"/>
    <n v="0"/>
    <n v="1.3651"/>
    <n v="0"/>
    <x v="2"/>
    <x v="0"/>
    <s v="Thrun 2"/>
    <n v="2030"/>
  </r>
  <r>
    <x v="4"/>
    <x v="0"/>
    <n v="35000235"/>
    <x v="915"/>
    <d v="2021-10-28T00:00:00"/>
    <x v="3"/>
    <n v="7000130501"/>
    <n v="0"/>
    <x v="0"/>
    <x v="0"/>
    <n v="0"/>
    <n v="1.3651"/>
    <n v="0"/>
    <x v="2"/>
    <x v="0"/>
    <s v="Wolf Th2"/>
    <n v="2090"/>
  </r>
  <r>
    <x v="4"/>
    <x v="0"/>
    <n v="35000278"/>
    <x v="319"/>
    <d v="2021-10-28T00:00:00"/>
    <x v="3"/>
    <n v="7000130515"/>
    <n v="3300"/>
    <x v="0"/>
    <x v="0"/>
    <n v="3300"/>
    <n v="2.3683000000000001"/>
    <n v="7815.39"/>
    <x v="2"/>
    <x v="0"/>
    <s v="Mischer 1"/>
    <n v="2040"/>
  </r>
  <r>
    <x v="4"/>
    <x v="0"/>
    <n v="35000278"/>
    <x v="319"/>
    <d v="2021-10-28T00:00:00"/>
    <x v="3"/>
    <n v="7000130515"/>
    <n v="3300"/>
    <x v="0"/>
    <x v="0"/>
    <n v="3300"/>
    <n v="2.3683000000000001"/>
    <n v="7815.39"/>
    <x v="2"/>
    <x v="0"/>
    <s v="Wolf M1"/>
    <n v="2070"/>
  </r>
  <r>
    <x v="4"/>
    <x v="0"/>
    <n v="35000279"/>
    <x v="320"/>
    <d v="2021-10-28T00:00:00"/>
    <x v="3"/>
    <n v="7000130511"/>
    <n v="5100"/>
    <x v="0"/>
    <x v="0"/>
    <n v="5100"/>
    <n v="2.4883999999999999"/>
    <n v="12690.84"/>
    <x v="2"/>
    <x v="0"/>
    <s v="Mischer 1"/>
    <n v="2040"/>
  </r>
  <r>
    <x v="4"/>
    <x v="0"/>
    <n v="35000279"/>
    <x v="320"/>
    <d v="2021-10-28T00:00:00"/>
    <x v="3"/>
    <n v="7000130511"/>
    <n v="5100"/>
    <x v="0"/>
    <x v="0"/>
    <n v="5100"/>
    <n v="2.4883999999999999"/>
    <n v="12690.84"/>
    <x v="2"/>
    <x v="0"/>
    <s v="Wolf M1"/>
    <n v="2070"/>
  </r>
  <r>
    <x v="4"/>
    <x v="0"/>
    <n v="35000282"/>
    <x v="29"/>
    <d v="2021-10-28T00:00:00"/>
    <x v="3"/>
    <n v="7000130524"/>
    <n v="6900"/>
    <x v="0"/>
    <x v="0"/>
    <n v="6900"/>
    <n v="2.5482999999999998"/>
    <n v="17583.27"/>
    <x v="2"/>
    <x v="0"/>
    <s v="Mischer 2"/>
    <n v="2050"/>
  </r>
  <r>
    <x v="4"/>
    <x v="0"/>
    <n v="35000282"/>
    <x v="29"/>
    <d v="2021-10-28T00:00:00"/>
    <x v="3"/>
    <n v="7000130524"/>
    <n v="6900"/>
    <x v="0"/>
    <x v="0"/>
    <n v="6900"/>
    <n v="2.5482999999999998"/>
    <n v="17583.27"/>
    <x v="2"/>
    <x v="0"/>
    <s v="Wolf M2"/>
    <n v="2080"/>
  </r>
  <r>
    <x v="4"/>
    <x v="0"/>
    <n v="35000286"/>
    <x v="1156"/>
    <d v="2021-10-28T00:00:00"/>
    <x v="3"/>
    <n v="7000130500"/>
    <n v="3500"/>
    <x v="0"/>
    <x v="0"/>
    <n v="3500"/>
    <n v="2.8532999999999999"/>
    <n v="9986.5499999999993"/>
    <x v="2"/>
    <x v="0"/>
    <s v="Thrun 2"/>
    <n v="2030"/>
  </r>
  <r>
    <x v="4"/>
    <x v="0"/>
    <n v="35000286"/>
    <x v="1156"/>
    <d v="2021-10-28T00:00:00"/>
    <x v="3"/>
    <n v="7000130500"/>
    <n v="3500"/>
    <x v="0"/>
    <x v="0"/>
    <n v="3500"/>
    <n v="2.8532999999999999"/>
    <n v="9986.5499999999993"/>
    <x v="2"/>
    <x v="0"/>
    <s v="Wolf Th2"/>
    <n v="2090"/>
  </r>
  <r>
    <x v="4"/>
    <x v="0"/>
    <n v="35000350"/>
    <x v="32"/>
    <d v="2021-10-28T00:00:00"/>
    <x v="3"/>
    <n v="7000130525"/>
    <n v="6000"/>
    <x v="0"/>
    <x v="0"/>
    <n v="6000"/>
    <n v="2.9060000000000001"/>
    <n v="17436"/>
    <x v="2"/>
    <x v="0"/>
    <s v="Mischer 2"/>
    <n v="2050"/>
  </r>
  <r>
    <x v="4"/>
    <x v="0"/>
    <n v="35000350"/>
    <x v="32"/>
    <d v="2021-10-28T00:00:00"/>
    <x v="3"/>
    <n v="7000130525"/>
    <n v="6000"/>
    <x v="0"/>
    <x v="0"/>
    <n v="6000"/>
    <n v="2.9060000000000001"/>
    <n v="17436"/>
    <x v="2"/>
    <x v="0"/>
    <s v="Wolf M2"/>
    <n v="2080"/>
  </r>
  <r>
    <x v="4"/>
    <x v="0"/>
    <n v="35900003"/>
    <x v="34"/>
    <d v="2021-10-28T00:00:00"/>
    <x v="3"/>
    <n v="7000130535"/>
    <n v="3200"/>
    <x v="0"/>
    <x v="0"/>
    <n v="3200"/>
    <n v="2.2656000000000001"/>
    <n v="7249.92"/>
    <x v="2"/>
    <x v="0"/>
    <s v="Stephan UMSK 130"/>
    <n v="2100"/>
  </r>
  <r>
    <x v="4"/>
    <x v="0"/>
    <n v="47000119"/>
    <x v="545"/>
    <d v="2021-10-28T00:00:00"/>
    <x v="3"/>
    <n v="7000128343"/>
    <n v="10584"/>
    <x v="1"/>
    <x v="1"/>
    <n v="2116.8000000000002"/>
    <n v="0.77449999999999997"/>
    <n v="8197.3080000000009"/>
    <x v="3"/>
    <x v="1"/>
    <s v="Linie 16"/>
    <n v="5016"/>
  </r>
  <r>
    <x v="4"/>
    <x v="0"/>
    <n v="47000120"/>
    <x v="36"/>
    <d v="2021-10-28T00:00:00"/>
    <x v="3"/>
    <n v="7000128344"/>
    <n v="12440"/>
    <x v="1"/>
    <x v="1"/>
    <n v="2488"/>
    <n v="0.74370000000000003"/>
    <n v="9251.6280000000006"/>
    <x v="3"/>
    <x v="1"/>
    <s v="Linie 16"/>
    <n v="5016"/>
  </r>
  <r>
    <x v="4"/>
    <x v="0"/>
    <n v="47000597"/>
    <x v="37"/>
    <d v="2021-10-28T00:00:00"/>
    <x v="3"/>
    <n v="7000127252"/>
    <n v="32179"/>
    <x v="1"/>
    <x v="1"/>
    <n v="4826.8500000000004"/>
    <n v="0.67290000000000005"/>
    <n v="21653.249100000001"/>
    <x v="4"/>
    <x v="1"/>
    <s v="Linie 34"/>
    <n v="5034"/>
  </r>
  <r>
    <x v="4"/>
    <x v="0"/>
    <n v="47000823"/>
    <x v="179"/>
    <d v="2021-10-28T00:00:00"/>
    <x v="3"/>
    <n v="7000128523"/>
    <n v="2427"/>
    <x v="1"/>
    <x v="1"/>
    <n v="364.05"/>
    <n v="0.7006"/>
    <n v="1700.3561999999999"/>
    <x v="4"/>
    <x v="1"/>
    <s v="Linie 34"/>
    <n v="5034"/>
  </r>
  <r>
    <x v="4"/>
    <x v="0"/>
    <n v="47000824"/>
    <x v="180"/>
    <d v="2021-10-28T00:00:00"/>
    <x v="3"/>
    <n v="7000128524"/>
    <n v="1932"/>
    <x v="1"/>
    <x v="1"/>
    <n v="289.8"/>
    <n v="0.75009999999999999"/>
    <n v="1449.1931999999999"/>
    <x v="4"/>
    <x v="1"/>
    <s v="Linie 34"/>
    <n v="5034"/>
  </r>
  <r>
    <x v="4"/>
    <x v="0"/>
    <n v="47000825"/>
    <x v="181"/>
    <d v="2021-10-28T00:00:00"/>
    <x v="3"/>
    <n v="7000128525"/>
    <n v="1176"/>
    <x v="1"/>
    <x v="1"/>
    <n v="176.4"/>
    <n v="0.69069999999999998"/>
    <n v="812.26319999999998"/>
    <x v="4"/>
    <x v="1"/>
    <s v="Linie 34"/>
    <n v="5034"/>
  </r>
  <r>
    <x v="4"/>
    <x v="0"/>
    <n v="47000849"/>
    <x v="39"/>
    <d v="2021-10-28T00:00:00"/>
    <x v="3"/>
    <n v="7000128932"/>
    <n v="1674"/>
    <x v="1"/>
    <x v="1"/>
    <n v="3615.84"/>
    <n v="9.3513000000000002"/>
    <n v="15654.0762"/>
    <x v="4"/>
    <x v="1"/>
    <s v="Linie 3"/>
    <n v="5003"/>
  </r>
  <r>
    <x v="4"/>
    <x v="0"/>
    <n v="47000995"/>
    <x v="476"/>
    <d v="2021-10-28T00:00:00"/>
    <x v="3"/>
    <n v="7000127258"/>
    <n v="25992"/>
    <x v="1"/>
    <x v="1"/>
    <n v="3898.8"/>
    <n v="0.70760000000000001"/>
    <n v="18391.939200000001"/>
    <x v="4"/>
    <x v="1"/>
    <s v="Linie 34"/>
    <n v="5034"/>
  </r>
  <r>
    <x v="4"/>
    <x v="0"/>
    <n v="47000998"/>
    <x v="187"/>
    <d v="2021-10-28T00:00:00"/>
    <x v="3"/>
    <n v="7000128904"/>
    <n v="8352"/>
    <x v="1"/>
    <x v="1"/>
    <n v="1252.8"/>
    <n v="0.64959999999999996"/>
    <n v="5425.4592000000002"/>
    <x v="3"/>
    <x v="1"/>
    <s v="Linie 11"/>
    <n v="5011"/>
  </r>
  <r>
    <x v="4"/>
    <x v="0"/>
    <n v="47001019"/>
    <x v="894"/>
    <d v="2021-10-28T00:00:00"/>
    <x v="3"/>
    <n v="7000127927"/>
    <n v="6850"/>
    <x v="1"/>
    <x v="1"/>
    <n v="1027.5"/>
    <n v="0.66159999999999997"/>
    <n v="4531.96"/>
    <x v="3"/>
    <x v="1"/>
    <s v="Linie 11"/>
    <n v="5011"/>
  </r>
  <r>
    <x v="4"/>
    <x v="0"/>
    <n v="48000058"/>
    <x v="734"/>
    <d v="2021-10-28T00:00:00"/>
    <x v="3"/>
    <n v="7000128872"/>
    <n v="10752"/>
    <x v="1"/>
    <x v="1"/>
    <n v="2365.44"/>
    <n v="0.89649999999999996"/>
    <n v="9639.1679999999997"/>
    <x v="4"/>
    <x v="1"/>
    <s v="Linie 2"/>
    <n v="5002"/>
  </r>
  <r>
    <x v="4"/>
    <x v="0"/>
    <n v="48000064"/>
    <x v="44"/>
    <d v="2021-10-28T00:00:00"/>
    <x v="3"/>
    <n v="7000128876"/>
    <n v="4526"/>
    <x v="1"/>
    <x v="1"/>
    <n v="995.72"/>
    <n v="0.89370000000000005"/>
    <n v="4044.8861999999999"/>
    <x v="4"/>
    <x v="1"/>
    <s v="Linie 2"/>
    <n v="5002"/>
  </r>
  <r>
    <x v="4"/>
    <x v="0"/>
    <n v="48000082"/>
    <x v="480"/>
    <d v="2021-10-28T00:00:00"/>
    <x v="3"/>
    <n v="7000128879"/>
    <n v="44306"/>
    <x v="1"/>
    <x v="1"/>
    <n v="9747.32"/>
    <n v="0.87780000000000002"/>
    <n v="38891.806799999998"/>
    <x v="4"/>
    <x v="1"/>
    <s v="Linie 2"/>
    <n v="5002"/>
  </r>
  <r>
    <x v="4"/>
    <x v="0"/>
    <n v="48000118"/>
    <x v="550"/>
    <d v="2021-10-28T00:00:00"/>
    <x v="3"/>
    <n v="7000128429"/>
    <n v="15792"/>
    <x v="1"/>
    <x v="1"/>
    <n v="3158.4"/>
    <n v="0.98509999999999998"/>
    <n v="15556.699199999999"/>
    <x v="4"/>
    <x v="1"/>
    <s v="Linie 15"/>
    <n v="5015"/>
  </r>
  <r>
    <x v="4"/>
    <x v="0"/>
    <n v="48000193"/>
    <x v="551"/>
    <d v="2021-10-28T00:00:00"/>
    <x v="3"/>
    <n v="7000129552"/>
    <n v="0"/>
    <x v="1"/>
    <x v="1"/>
    <n v="0"/>
    <n v="1.0711999999999999"/>
    <n v="0"/>
    <x v="3"/>
    <x v="1"/>
    <s v="Linie 1"/>
    <n v="5001"/>
  </r>
  <r>
    <x v="4"/>
    <x v="0"/>
    <n v="48000194"/>
    <x v="552"/>
    <d v="2021-10-28T00:00:00"/>
    <x v="3"/>
    <n v="7000129553"/>
    <n v="6816"/>
    <x v="1"/>
    <x v="1"/>
    <n v="1363.2"/>
    <n v="1.0491999999999999"/>
    <n v="7151.3472000000002"/>
    <x v="3"/>
    <x v="1"/>
    <s v="Linie 1"/>
    <n v="5001"/>
  </r>
  <r>
    <x v="4"/>
    <x v="0"/>
    <n v="48001017"/>
    <x v="821"/>
    <d v="2021-10-28T00:00:00"/>
    <x v="3"/>
    <n v="7000128881"/>
    <n v="5120"/>
    <x v="1"/>
    <x v="1"/>
    <n v="1126.4000000000001"/>
    <n v="1.0744"/>
    <n v="5500.9279999999999"/>
    <x v="4"/>
    <x v="1"/>
    <s v="Linie 35"/>
    <n v="5035"/>
  </r>
  <r>
    <x v="4"/>
    <x v="0"/>
    <n v="49500178"/>
    <x v="53"/>
    <d v="2021-10-28T00:00:00"/>
    <x v="3"/>
    <n v="7000130008"/>
    <n v="966"/>
    <x v="1"/>
    <x v="1"/>
    <n v="193.2"/>
    <n v="0.36659999999999998"/>
    <n v="354.13560000000001"/>
    <x v="3"/>
    <x v="1"/>
    <s v="Linie 9"/>
    <n v="5009"/>
  </r>
  <r>
    <x v="4"/>
    <x v="0"/>
    <n v="49500178"/>
    <x v="53"/>
    <d v="2021-10-28T00:00:00"/>
    <x v="3"/>
    <n v="7000130457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8T00:00:00"/>
    <x v="3"/>
    <n v="7000130009"/>
    <n v="0"/>
    <x v="1"/>
    <x v="1"/>
    <n v="0"/>
    <n v="0.36649999999999999"/>
    <n v="0"/>
    <x v="3"/>
    <x v="1"/>
    <s v="Linie 9"/>
    <n v="5009"/>
  </r>
  <r>
    <x v="4"/>
    <x v="0"/>
    <n v="49500181"/>
    <x v="55"/>
    <d v="2021-10-28T00:00:00"/>
    <x v="3"/>
    <n v="7000130753"/>
    <n v="592"/>
    <x v="1"/>
    <x v="1"/>
    <n v="118.4"/>
    <n v="0.36659999999999998"/>
    <n v="217.02719999999999"/>
    <x v="3"/>
    <x v="1"/>
    <s v="Linie 9"/>
    <n v="5009"/>
  </r>
  <r>
    <x v="4"/>
    <x v="0"/>
    <n v="49500182"/>
    <x v="56"/>
    <d v="2021-10-28T00:00:00"/>
    <x v="3"/>
    <n v="7000130011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8T00:00:00"/>
    <x v="3"/>
    <n v="7000130012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8T00:00:00"/>
    <x v="3"/>
    <n v="7000130013"/>
    <n v="471"/>
    <x v="1"/>
    <x v="1"/>
    <n v="150.72"/>
    <n v="0.42659999999999998"/>
    <n v="200.92859999999999"/>
    <x v="3"/>
    <x v="1"/>
    <s v="Linie 9"/>
    <n v="5009"/>
  </r>
  <r>
    <x v="4"/>
    <x v="0"/>
    <n v="49500187"/>
    <x v="59"/>
    <d v="2021-10-28T00:00:00"/>
    <x v="3"/>
    <n v="7000130014"/>
    <n v="1012"/>
    <x v="1"/>
    <x v="1"/>
    <n v="323.83999999999997"/>
    <n v="0.42659999999999998"/>
    <n v="431.7192"/>
    <x v="3"/>
    <x v="1"/>
    <s v="Linie 9"/>
    <n v="5009"/>
  </r>
  <r>
    <x v="4"/>
    <x v="0"/>
    <n v="49500189"/>
    <x v="60"/>
    <d v="2021-10-28T00:00:00"/>
    <x v="3"/>
    <n v="7000130015"/>
    <n v="586"/>
    <x v="1"/>
    <x v="1"/>
    <n v="187.52"/>
    <n v="0.42659999999999998"/>
    <n v="249.98759999999999"/>
    <x v="3"/>
    <x v="1"/>
    <s v="Linie 9"/>
    <n v="5009"/>
  </r>
  <r>
    <x v="4"/>
    <x v="0"/>
    <n v="49500190"/>
    <x v="351"/>
    <d v="2021-10-28T00:00:00"/>
    <x v="3"/>
    <n v="7000130784"/>
    <n v="123"/>
    <x v="0"/>
    <x v="0"/>
    <n v="123"/>
    <n v="2.5139999999999998"/>
    <n v="309.22199999999998"/>
    <x v="0"/>
    <x v="0"/>
    <s v="Vacumierung"/>
    <n v="5902"/>
  </r>
  <r>
    <x v="4"/>
    <x v="0"/>
    <n v="49500224"/>
    <x v="1157"/>
    <d v="2021-10-28T00:00:00"/>
    <x v="3"/>
    <n v="7000130721"/>
    <n v="374"/>
    <x v="0"/>
    <x v="0"/>
    <n v="374"/>
    <n v="2.0139999999999998"/>
    <n v="753.23599999999999"/>
    <x v="0"/>
    <x v="0"/>
    <s v="Vacumierung"/>
    <n v="5902"/>
  </r>
  <r>
    <x v="4"/>
    <x v="0"/>
    <n v="50000300"/>
    <x v="916"/>
    <d v="2021-10-28T00:00:00"/>
    <x v="3"/>
    <n v="7000130771"/>
    <n v="341"/>
    <x v="2"/>
    <x v="2"/>
    <n v="654.72"/>
    <n v="8.3183000000000007"/>
    <n v="2836.5403000000001"/>
    <x v="6"/>
    <x v="3"/>
    <s v="EVP Jermi bei Weissenhorn"/>
    <n v="6200"/>
  </r>
  <r>
    <x v="4"/>
    <x v="0"/>
    <n v="57000003"/>
    <x v="897"/>
    <d v="2021-10-28T00:00:00"/>
    <x v="3"/>
    <n v="7000130432"/>
    <n v="276"/>
    <x v="2"/>
    <x v="2"/>
    <n v="5520"/>
    <n v="47.600999999999999"/>
    <n v="13137.876"/>
    <x v="6"/>
    <x v="3"/>
    <s v="EVP L4 Beutel"/>
    <n v="6130"/>
  </r>
  <r>
    <x v="4"/>
    <x v="0"/>
    <n v="57000003"/>
    <x v="897"/>
    <d v="2021-10-28T00:00:00"/>
    <x v="3"/>
    <n v="7000130722"/>
    <n v="40"/>
    <x v="2"/>
    <x v="2"/>
    <n v="800"/>
    <n v="47.600999999999999"/>
    <n v="1904.04"/>
    <x v="6"/>
    <x v="3"/>
    <s v="EVP L4 Beutel"/>
    <n v="6130"/>
  </r>
  <r>
    <x v="4"/>
    <x v="0"/>
    <n v="57000029"/>
    <x v="71"/>
    <d v="2021-10-28T00:00:00"/>
    <x v="3"/>
    <n v="7000129852"/>
    <n v="0"/>
    <x v="2"/>
    <x v="2"/>
    <n v="0"/>
    <n v="20.163"/>
    <n v="0"/>
    <x v="7"/>
    <x v="4"/>
    <s v="Subunternehmer"/>
    <n v="9999"/>
  </r>
  <r>
    <x v="4"/>
    <x v="0"/>
    <n v="57000213"/>
    <x v="74"/>
    <d v="2021-10-28T00:00:00"/>
    <x v="3"/>
    <n v="7000128847"/>
    <n v="1082"/>
    <x v="2"/>
    <x v="2"/>
    <n v="1082"/>
    <n v="5.3433000000000002"/>
    <n v="5781.4506000000001"/>
    <x v="4"/>
    <x v="1"/>
    <s v="Linie 4"/>
    <n v="5004"/>
  </r>
  <r>
    <x v="4"/>
    <x v="0"/>
    <n v="57000373"/>
    <x v="1015"/>
    <d v="2021-10-28T00:00:00"/>
    <x v="3"/>
    <n v="7000127284"/>
    <n v="100"/>
    <x v="2"/>
    <x v="2"/>
    <n v="240"/>
    <n v="11.2407"/>
    <n v="1124.07"/>
    <x v="3"/>
    <x v="1"/>
    <s v="Wurstverpackung"/>
    <n v="5330"/>
  </r>
  <r>
    <x v="4"/>
    <x v="0"/>
    <n v="57000491"/>
    <x v="500"/>
    <d v="2021-10-28T00:00:00"/>
    <x v="3"/>
    <n v="7000129849"/>
    <n v="1890"/>
    <x v="2"/>
    <x v="2"/>
    <n v="2268"/>
    <n v="5.7590000000000003"/>
    <n v="10884.51"/>
    <x v="7"/>
    <x v="4"/>
    <s v="Subunternehmer"/>
    <n v="9999"/>
  </r>
  <r>
    <x v="4"/>
    <x v="0"/>
    <n v="57000496"/>
    <x v="564"/>
    <d v="2021-10-28T00:00:00"/>
    <x v="3"/>
    <n v="7000129818"/>
    <n v="768"/>
    <x v="2"/>
    <x v="2"/>
    <n v="1612.8"/>
    <n v="10.420299999999999"/>
    <n v="8002.7903999999999"/>
    <x v="7"/>
    <x v="4"/>
    <s v="Subunternehmer"/>
    <n v="9999"/>
  </r>
  <r>
    <x v="4"/>
    <x v="0"/>
    <n v="57000590"/>
    <x v="81"/>
    <d v="2021-10-28T00:00:00"/>
    <x v="3"/>
    <n v="7000129807"/>
    <n v="840"/>
    <x v="2"/>
    <x v="2"/>
    <n v="2100"/>
    <n v="11.0557"/>
    <n v="9286.7880000000005"/>
    <x v="7"/>
    <x v="4"/>
    <s v="Subunternehmer"/>
    <n v="9999"/>
  </r>
  <r>
    <x v="4"/>
    <x v="0"/>
    <n v="57000591"/>
    <x v="82"/>
    <d v="2021-10-28T00:00:00"/>
    <x v="3"/>
    <n v="7000129808"/>
    <n v="890"/>
    <x v="2"/>
    <x v="2"/>
    <n v="2225"/>
    <n v="11.809699999999999"/>
    <n v="10510.633"/>
    <x v="7"/>
    <x v="4"/>
    <s v="Subunternehmer"/>
    <n v="9999"/>
  </r>
  <r>
    <x v="4"/>
    <x v="0"/>
    <n v="57000593"/>
    <x v="1145"/>
    <d v="2021-10-28T00:00:00"/>
    <x v="3"/>
    <n v="7000129854"/>
    <n v="2508"/>
    <x v="2"/>
    <x v="2"/>
    <n v="15048"/>
    <n v="19.402000000000001"/>
    <n v="48660.216"/>
    <x v="7"/>
    <x v="4"/>
    <s v="Subunternehmer"/>
    <n v="9999"/>
  </r>
  <r>
    <x v="4"/>
    <x v="0"/>
    <n v="57000623"/>
    <x v="83"/>
    <d v="2021-10-28T00:00:00"/>
    <x v="3"/>
    <n v="7000130680"/>
    <n v="4335"/>
    <x v="2"/>
    <x v="0"/>
    <n v="5202"/>
    <n v="5.2507000000000001"/>
    <n v="27314.1414"/>
    <x v="8"/>
    <x v="5"/>
    <s v="Linie 22"/>
    <n v="5022"/>
  </r>
  <r>
    <x v="4"/>
    <x v="0"/>
    <n v="57000716"/>
    <x v="504"/>
    <d v="2021-10-28T00:00:00"/>
    <x v="3"/>
    <n v="7000129850"/>
    <n v="630"/>
    <x v="2"/>
    <x v="2"/>
    <n v="756"/>
    <n v="5.7573999999999996"/>
    <n v="3627.1619999999998"/>
    <x v="7"/>
    <x v="4"/>
    <s v="Subunternehmer"/>
    <n v="9999"/>
  </r>
  <r>
    <x v="4"/>
    <x v="0"/>
    <n v="57000717"/>
    <x v="505"/>
    <d v="2021-10-28T00:00:00"/>
    <x v="3"/>
    <n v="7000129851"/>
    <n v="1470"/>
    <x v="2"/>
    <x v="2"/>
    <n v="1764"/>
    <n v="5.9965999999999999"/>
    <n v="8815.0020000000004"/>
    <x v="7"/>
    <x v="4"/>
    <s v="Subunternehmer"/>
    <n v="9999"/>
  </r>
  <r>
    <x v="4"/>
    <x v="0"/>
    <n v="57000720"/>
    <x v="92"/>
    <d v="2021-10-28T00:00:00"/>
    <x v="3"/>
    <n v="7000129816"/>
    <n v="4320"/>
    <x v="2"/>
    <x v="2"/>
    <n v="9072"/>
    <n v="10.3809"/>
    <n v="44845.487999999998"/>
    <x v="7"/>
    <x v="4"/>
    <s v="Subunternehmer"/>
    <n v="9999"/>
  </r>
  <r>
    <x v="4"/>
    <x v="0"/>
    <n v="57000722"/>
    <x v="565"/>
    <d v="2021-10-28T00:00:00"/>
    <x v="3"/>
    <n v="7000129820"/>
    <n v="0"/>
    <x v="2"/>
    <x v="2"/>
    <n v="0"/>
    <n v="10.548299999999999"/>
    <n v="0"/>
    <x v="7"/>
    <x v="4"/>
    <s v="Subunternehmer"/>
    <n v="9999"/>
  </r>
  <r>
    <x v="4"/>
    <x v="0"/>
    <n v="57000723"/>
    <x v="566"/>
    <d v="2021-10-28T00:00:00"/>
    <x v="3"/>
    <n v="7000129821"/>
    <n v="0"/>
    <x v="2"/>
    <x v="2"/>
    <n v="0"/>
    <n v="10.657999999999999"/>
    <n v="0"/>
    <x v="7"/>
    <x v="4"/>
    <s v="Subunternehmer"/>
    <n v="9999"/>
  </r>
  <r>
    <x v="4"/>
    <x v="0"/>
    <n v="57000724"/>
    <x v="567"/>
    <d v="2021-10-28T00:00:00"/>
    <x v="3"/>
    <n v="7000129822"/>
    <n v="0"/>
    <x v="2"/>
    <x v="2"/>
    <n v="0"/>
    <n v="11.1561"/>
    <n v="0"/>
    <x v="7"/>
    <x v="4"/>
    <s v="Subunternehmer"/>
    <n v="9999"/>
  </r>
  <r>
    <x v="4"/>
    <x v="0"/>
    <n v="57000726"/>
    <x v="568"/>
    <d v="2021-10-28T00:00:00"/>
    <x v="3"/>
    <n v="7000129823"/>
    <n v="0"/>
    <x v="2"/>
    <x v="2"/>
    <n v="0"/>
    <n v="10.6816"/>
    <n v="0"/>
    <x v="7"/>
    <x v="4"/>
    <s v="Subunternehmer"/>
    <n v="9999"/>
  </r>
  <r>
    <x v="4"/>
    <x v="0"/>
    <n v="57000743"/>
    <x v="640"/>
    <d v="2021-10-28T00:00:00"/>
    <x v="3"/>
    <n v="7000129736"/>
    <n v="248"/>
    <x v="2"/>
    <x v="0"/>
    <n v="2008.8"/>
    <n v="3.3050999999999999"/>
    <n v="6639.2848800000002"/>
    <x v="3"/>
    <x v="1"/>
    <s v="Wurstverpackung"/>
    <n v="5330"/>
  </r>
  <r>
    <x v="4"/>
    <x v="0"/>
    <n v="58000068"/>
    <x v="693"/>
    <d v="2021-10-28T00:00:00"/>
    <x v="3"/>
    <n v="7000129739"/>
    <n v="867"/>
    <x v="2"/>
    <x v="2"/>
    <n v="1430.55"/>
    <n v="6.6814999999999998"/>
    <n v="5792.8604999999998"/>
    <x v="5"/>
    <x v="2"/>
    <s v="Linie 31"/>
    <n v="5031"/>
  </r>
  <r>
    <x v="4"/>
    <x v="0"/>
    <n v="58000088"/>
    <x v="696"/>
    <d v="2021-10-28T00:00:00"/>
    <x v="3"/>
    <n v="7000130505"/>
    <n v="886"/>
    <x v="2"/>
    <x v="2"/>
    <n v="1461.9"/>
    <n v="7.9255000000000004"/>
    <n v="7021.9930000000004"/>
    <x v="5"/>
    <x v="2"/>
    <s v="Linie 31"/>
    <n v="5031"/>
  </r>
  <r>
    <x v="4"/>
    <x v="0"/>
    <n v="58000098"/>
    <x v="698"/>
    <d v="2021-10-28T00:00:00"/>
    <x v="3"/>
    <n v="7000129740"/>
    <n v="932"/>
    <x v="2"/>
    <x v="2"/>
    <n v="1537.8"/>
    <n v="6.6920999999999999"/>
    <n v="6237.0371999999998"/>
    <x v="5"/>
    <x v="2"/>
    <s v="Linie 31"/>
    <n v="5031"/>
  </r>
  <r>
    <x v="4"/>
    <x v="0"/>
    <n v="58000230"/>
    <x v="571"/>
    <d v="2021-10-28T00:00:00"/>
    <x v="3"/>
    <n v="7000129679"/>
    <n v="525"/>
    <x v="2"/>
    <x v="2"/>
    <n v="866.25"/>
    <n v="9.1646999999999998"/>
    <n v="4811.4674999999997"/>
    <x v="3"/>
    <x v="1"/>
    <s v="Linie 1"/>
    <n v="5001"/>
  </r>
  <r>
    <x v="4"/>
    <x v="0"/>
    <n v="58000235"/>
    <x v="96"/>
    <d v="2021-10-28T00:00:00"/>
    <x v="3"/>
    <n v="7000130360"/>
    <n v="2054"/>
    <x v="2"/>
    <x v="2"/>
    <n v="19718.400000000001"/>
    <n v="33.631399999999999"/>
    <n v="69078.895600000003"/>
    <x v="5"/>
    <x v="2"/>
    <s v="Linie 30"/>
    <n v="5030"/>
  </r>
  <r>
    <x v="4"/>
    <x v="0"/>
    <n v="58000297"/>
    <x v="857"/>
    <d v="2021-10-28T00:00:00"/>
    <x v="3"/>
    <n v="7000127867"/>
    <n v="1548"/>
    <x v="2"/>
    <x v="2"/>
    <n v="9907.2000000000007"/>
    <n v="23.196100000000001"/>
    <n v="35907.5628"/>
    <x v="5"/>
    <x v="2"/>
    <s v="Linie 31"/>
    <n v="5031"/>
  </r>
  <r>
    <x v="4"/>
    <x v="0"/>
    <n v="58000299"/>
    <x v="384"/>
    <d v="2021-10-28T00:00:00"/>
    <x v="3"/>
    <n v="7000127868"/>
    <n v="712"/>
    <x v="2"/>
    <x v="2"/>
    <n v="4556.8"/>
    <n v="23.2029"/>
    <n v="16520.464800000002"/>
    <x v="5"/>
    <x v="2"/>
    <s v="Linie 31"/>
    <n v="5031"/>
  </r>
  <r>
    <x v="4"/>
    <x v="0"/>
    <n v="58000380"/>
    <x v="387"/>
    <d v="2021-10-28T00:00:00"/>
    <x v="3"/>
    <n v="7000127872"/>
    <n v="1118"/>
    <x v="2"/>
    <x v="2"/>
    <n v="7155.2"/>
    <n v="22.732299999999999"/>
    <n v="25414.7114"/>
    <x v="5"/>
    <x v="2"/>
    <s v="Linie 31"/>
    <n v="5031"/>
  </r>
  <r>
    <x v="4"/>
    <x v="0"/>
    <n v="58000380"/>
    <x v="387"/>
    <d v="2021-10-28T00:00:00"/>
    <x v="3"/>
    <n v="7000130787"/>
    <n v="817"/>
    <x v="2"/>
    <x v="2"/>
    <n v="5228.8"/>
    <n v="22.732299999999999"/>
    <n v="18572.289100000002"/>
    <x v="5"/>
    <x v="2"/>
    <s v="Linie 31"/>
    <n v="5031"/>
  </r>
  <r>
    <x v="4"/>
    <x v="0"/>
    <n v="58000610"/>
    <x v="704"/>
    <d v="2021-10-28T00:00:00"/>
    <x v="3"/>
    <n v="7000128757"/>
    <n v="7616"/>
    <x v="2"/>
    <x v="2"/>
    <n v="26808.32"/>
    <n v="16.462900000000001"/>
    <n v="125381.4464"/>
    <x v="7"/>
    <x v="4"/>
    <s v="Subunternehmer"/>
    <n v="9999"/>
  </r>
  <r>
    <x v="4"/>
    <x v="0"/>
    <n v="58000758"/>
    <x v="255"/>
    <d v="2021-10-28T00:00:00"/>
    <x v="3"/>
    <n v="7000130439"/>
    <n v="136"/>
    <x v="2"/>
    <x v="0"/>
    <n v="134.63999999999999"/>
    <n v="6.7018000000000004"/>
    <n v="902.33035199999995"/>
    <x v="8"/>
    <x v="5"/>
    <s v="Linie 21"/>
    <n v="5021"/>
  </r>
  <r>
    <x v="4"/>
    <x v="0"/>
    <n v="58000811"/>
    <x v="514"/>
    <d v="2021-10-28T00:00:00"/>
    <x v="3"/>
    <n v="7000129754"/>
    <n v="192"/>
    <x v="2"/>
    <x v="2"/>
    <n v="675.84"/>
    <n v="16.8218"/>
    <n v="3229.7856000000002"/>
    <x v="7"/>
    <x v="4"/>
    <s v="Subunternehmer"/>
    <n v="9999"/>
  </r>
  <r>
    <x v="4"/>
    <x v="0"/>
    <n v="58000813"/>
    <x v="408"/>
    <d v="2021-10-28T00:00:00"/>
    <x v="3"/>
    <n v="7000129755"/>
    <n v="0"/>
    <x v="2"/>
    <x v="2"/>
    <n v="0"/>
    <n v="16.450299999999999"/>
    <n v="0"/>
    <x v="7"/>
    <x v="4"/>
    <s v="Subunternehmer"/>
    <n v="9999"/>
  </r>
  <r>
    <x v="4"/>
    <x v="0"/>
    <n v="58000826"/>
    <x v="515"/>
    <d v="2021-10-28T00:00:00"/>
    <x v="3"/>
    <n v="7000130653"/>
    <n v="5270"/>
    <x v="2"/>
    <x v="0"/>
    <n v="7114.5"/>
    <n v="14.4465"/>
    <n v="102779.62424999999"/>
    <x v="8"/>
    <x v="5"/>
    <s v="Linie 23"/>
    <n v="5023"/>
  </r>
  <r>
    <x v="4"/>
    <x v="0"/>
    <n v="58000830"/>
    <x v="102"/>
    <d v="2021-10-28T00:00:00"/>
    <x v="3"/>
    <n v="7000130669"/>
    <n v="2890"/>
    <x v="2"/>
    <x v="0"/>
    <n v="3179"/>
    <n v="6.5404"/>
    <n v="20791.9316"/>
    <x v="8"/>
    <x v="5"/>
    <s v="Linie 20"/>
    <n v="5020"/>
  </r>
  <r>
    <x v="4"/>
    <x v="0"/>
    <n v="58000833"/>
    <x v="1154"/>
    <d v="2021-10-28T00:00:00"/>
    <x v="3"/>
    <n v="7000130660"/>
    <n v="510"/>
    <x v="2"/>
    <x v="0"/>
    <n v="510"/>
    <n v="7.9766000000000004"/>
    <n v="4068.0659999999998"/>
    <x v="8"/>
    <x v="5"/>
    <s v="Linie 20"/>
    <n v="5020"/>
  </r>
  <r>
    <x v="4"/>
    <x v="0"/>
    <n v="58000838"/>
    <x v="516"/>
    <d v="2021-10-28T00:00:00"/>
    <x v="3"/>
    <n v="7000130205"/>
    <n v="3230"/>
    <x v="2"/>
    <x v="0"/>
    <n v="3876"/>
    <n v="7.5674999999999999"/>
    <n v="29331.63"/>
    <x v="8"/>
    <x v="5"/>
    <s v="Linie 22"/>
    <n v="5022"/>
  </r>
  <r>
    <x v="4"/>
    <x v="0"/>
    <n v="58000843"/>
    <x v="573"/>
    <d v="2021-10-28T00:00:00"/>
    <x v="3"/>
    <n v="7000130650"/>
    <n v="1916"/>
    <x v="2"/>
    <x v="0"/>
    <n v="1896.84"/>
    <n v="8.8459000000000003"/>
    <n v="16779.256956000001"/>
    <x v="8"/>
    <x v="5"/>
    <s v="Linie 23"/>
    <n v="5023"/>
  </r>
  <r>
    <x v="4"/>
    <x v="0"/>
    <n v="58000845"/>
    <x v="596"/>
    <d v="2021-10-28T00:00:00"/>
    <x v="3"/>
    <n v="7000130682"/>
    <n v="2447"/>
    <x v="2"/>
    <x v="0"/>
    <n v="2447"/>
    <n v="9.4031000000000002"/>
    <n v="23009.385699999999"/>
    <x v="8"/>
    <x v="5"/>
    <s v="Linie 22"/>
    <n v="5022"/>
  </r>
  <r>
    <x v="4"/>
    <x v="0"/>
    <n v="58000847"/>
    <x v="597"/>
    <d v="2021-10-28T00:00:00"/>
    <x v="3"/>
    <n v="7000130674"/>
    <n v="850"/>
    <x v="2"/>
    <x v="0"/>
    <n v="841.5"/>
    <n v="8.0831999999999997"/>
    <n v="6802.0128000000004"/>
    <x v="8"/>
    <x v="5"/>
    <s v="Linie 20"/>
    <n v="5020"/>
  </r>
  <r>
    <x v="4"/>
    <x v="0"/>
    <n v="58000849"/>
    <x v="517"/>
    <d v="2021-10-28T00:00:00"/>
    <x v="3"/>
    <n v="7000130672"/>
    <n v="1275"/>
    <x v="2"/>
    <x v="0"/>
    <n v="1275"/>
    <n v="11.0169"/>
    <n v="14046.547500000001"/>
    <x v="8"/>
    <x v="5"/>
    <s v="Linie 20"/>
    <n v="5020"/>
  </r>
  <r>
    <x v="4"/>
    <x v="0"/>
    <n v="58000873"/>
    <x v="518"/>
    <d v="2021-10-28T00:00:00"/>
    <x v="3"/>
    <n v="7000129294"/>
    <n v="845"/>
    <x v="2"/>
    <x v="2"/>
    <n v="1690"/>
    <n v="13.468500000000001"/>
    <n v="11380.8825"/>
    <x v="4"/>
    <x v="1"/>
    <s v="Linie 33"/>
    <n v="5033"/>
  </r>
  <r>
    <x v="4"/>
    <x v="0"/>
    <n v="58000918"/>
    <x v="574"/>
    <d v="2021-10-28T00:00:00"/>
    <x v="3"/>
    <n v="7000130554"/>
    <n v="3043"/>
    <x v="2"/>
    <x v="2"/>
    <n v="29212.799999999999"/>
    <n v="33.941699999999997"/>
    <n v="103284.5931"/>
    <x v="5"/>
    <x v="2"/>
    <s v="Linie 30"/>
    <n v="5030"/>
  </r>
  <r>
    <x v="4"/>
    <x v="0"/>
    <n v="58000967"/>
    <x v="520"/>
    <d v="2021-10-28T00:00:00"/>
    <x v="3"/>
    <n v="7000128319"/>
    <n v="1012"/>
    <x v="2"/>
    <x v="2"/>
    <n v="1619.2"/>
    <n v="7.0496999999999996"/>
    <n v="7134.2964000000002"/>
    <x v="3"/>
    <x v="1"/>
    <s v="Linie 1"/>
    <n v="5001"/>
  </r>
  <r>
    <x v="4"/>
    <x v="0"/>
    <n v="58000999"/>
    <x v="279"/>
    <d v="2021-10-28T00:00:00"/>
    <x v="3"/>
    <n v="7000130441"/>
    <n v="204"/>
    <x v="2"/>
    <x v="0"/>
    <n v="201.96"/>
    <n v="6.7214999999999998"/>
    <n v="1357.47414"/>
    <x v="8"/>
    <x v="5"/>
    <s v="Linie 21"/>
    <n v="5021"/>
  </r>
  <r>
    <x v="4"/>
    <x v="0"/>
    <n v="58001010"/>
    <x v="599"/>
    <d v="2021-10-28T00:00:00"/>
    <x v="3"/>
    <n v="7000130662"/>
    <n v="1020"/>
    <x v="2"/>
    <x v="0"/>
    <n v="1009.8"/>
    <n v="7.2190000000000003"/>
    <n v="7289.7461999999996"/>
    <x v="8"/>
    <x v="5"/>
    <s v="Linie 21"/>
    <n v="5021"/>
  </r>
  <r>
    <x v="4"/>
    <x v="0"/>
    <n v="58001022"/>
    <x v="523"/>
    <d v="2021-10-28T00:00:00"/>
    <x v="3"/>
    <n v="7000130663"/>
    <n v="2973"/>
    <x v="2"/>
    <x v="0"/>
    <n v="2943.27"/>
    <n v="7.7476000000000003"/>
    <n v="22803.278652000001"/>
    <x v="8"/>
    <x v="5"/>
    <s v="Linie 21"/>
    <n v="5021"/>
  </r>
  <r>
    <x v="4"/>
    <x v="0"/>
    <n v="58001030"/>
    <x v="651"/>
    <d v="2021-10-28T00:00:00"/>
    <x v="3"/>
    <n v="7000129862"/>
    <n v="840"/>
    <x v="2"/>
    <x v="2"/>
    <n v="2016"/>
    <n v="14.5463"/>
    <n v="12218.892"/>
    <x v="7"/>
    <x v="4"/>
    <s v="Subunternehmer"/>
    <n v="9999"/>
  </r>
  <r>
    <x v="4"/>
    <x v="0"/>
    <n v="58001030"/>
    <x v="651"/>
    <d v="2021-10-28T00:00:00"/>
    <x v="3"/>
    <n v="7000130465"/>
    <n v="770"/>
    <x v="2"/>
    <x v="2"/>
    <n v="1848"/>
    <n v="14.5463"/>
    <n v="11200.651"/>
    <x v="7"/>
    <x v="4"/>
    <s v="Subunternehmer"/>
    <n v="9999"/>
  </r>
  <r>
    <x v="4"/>
    <x v="0"/>
    <n v="58001059"/>
    <x v="1135"/>
    <d v="2021-10-28T00:00:00"/>
    <x v="3"/>
    <n v="7000130664"/>
    <n v="2380"/>
    <x v="2"/>
    <x v="0"/>
    <n v="2142"/>
    <n v="10.8475"/>
    <n v="23235.345000000001"/>
    <x v="8"/>
    <x v="5"/>
    <s v="Linie 21"/>
    <n v="5021"/>
  </r>
  <r>
    <x v="4"/>
    <x v="0"/>
    <n v="58001071"/>
    <x v="432"/>
    <d v="2021-10-28T00:00:00"/>
    <x v="3"/>
    <n v="7000129628"/>
    <n v="510"/>
    <x v="2"/>
    <x v="0"/>
    <n v="663"/>
    <n v="7.1657999999999999"/>
    <n v="4750.9254000000001"/>
    <x v="4"/>
    <x v="1"/>
    <s v="Linie 36"/>
    <n v="5036"/>
  </r>
  <r>
    <x v="4"/>
    <x v="0"/>
    <n v="58001081"/>
    <x v="717"/>
    <d v="2021-10-28T00:00:00"/>
    <x v="3"/>
    <n v="7000130209"/>
    <n v="1156"/>
    <x v="2"/>
    <x v="0"/>
    <n v="1387.2"/>
    <n v="7.6127000000000002"/>
    <n v="10560.337439999999"/>
    <x v="8"/>
    <x v="5"/>
    <s v="Linie 22"/>
    <n v="5022"/>
  </r>
  <r>
    <x v="4"/>
    <x v="0"/>
    <n v="58001125"/>
    <x v="1112"/>
    <d v="2021-10-28T00:00:00"/>
    <x v="3"/>
    <n v="7000129753"/>
    <n v="2331"/>
    <x v="2"/>
    <x v="2"/>
    <n v="22377.599999999999"/>
    <n v="34.810200000000002"/>
    <n v="81142.576199999996"/>
    <x v="7"/>
    <x v="4"/>
    <s v="Subunternehmer"/>
    <n v="9999"/>
  </r>
  <r>
    <x v="4"/>
    <x v="0"/>
    <n v="58001131"/>
    <x v="441"/>
    <d v="2021-10-28T00:00:00"/>
    <x v="3"/>
    <n v="7000130655"/>
    <n v="2720"/>
    <x v="2"/>
    <x v="0"/>
    <n v="2611.1999999999998"/>
    <n v="6.6844000000000001"/>
    <n v="17454.30528"/>
    <x v="8"/>
    <x v="5"/>
    <s v="Linie 23"/>
    <n v="5023"/>
  </r>
  <r>
    <x v="4"/>
    <x v="0"/>
    <n v="58001145"/>
    <x v="1024"/>
    <d v="2021-10-28T00:00:00"/>
    <x v="3"/>
    <n v="7000127797"/>
    <n v="586"/>
    <x v="2"/>
    <x v="2"/>
    <n v="5063.04"/>
    <n v="38.322899999999997"/>
    <n v="22457.219400000002"/>
    <x v="3"/>
    <x v="1"/>
    <s v="Linie 1"/>
    <n v="5001"/>
  </r>
  <r>
    <x v="4"/>
    <x v="0"/>
    <n v="58001155"/>
    <x v="289"/>
    <d v="2021-10-28T00:00:00"/>
    <x v="3"/>
    <n v="7000129630"/>
    <n v="411"/>
    <x v="2"/>
    <x v="0"/>
    <n v="534.29999999999995"/>
    <n v="6.9748000000000001"/>
    <n v="3726.63564"/>
    <x v="4"/>
    <x v="1"/>
    <s v="Linie 36"/>
    <n v="5036"/>
  </r>
  <r>
    <x v="4"/>
    <x v="0"/>
    <n v="59500001"/>
    <x v="907"/>
    <d v="2021-10-28T00:00:00"/>
    <x v="3"/>
    <n v="7000130362"/>
    <n v="144"/>
    <x v="2"/>
    <x v="0"/>
    <n v="432"/>
    <n v="2.5142000000000002"/>
    <n v="1086.1343999999999"/>
    <x v="3"/>
    <x v="1"/>
    <s v="Espera"/>
    <n v="5901"/>
  </r>
  <r>
    <x v="4"/>
    <x v="0"/>
    <m/>
    <x v="120"/>
    <d v="2021-10-28T00:00:00"/>
    <x v="3"/>
    <n v="7000128492"/>
    <n v="0"/>
    <x v="3"/>
    <x v="3"/>
    <n v="0"/>
    <n v="0"/>
    <n v="0"/>
    <x v="0"/>
    <x v="0"/>
    <s v="Große Schneidemaschine Lachnit"/>
    <n v="1100"/>
  </r>
  <r>
    <x v="4"/>
    <x v="0"/>
    <m/>
    <x v="121"/>
    <d v="2021-10-28T00:00:00"/>
    <x v="3"/>
    <n v="7000129724"/>
    <n v="0"/>
    <x v="3"/>
    <x v="3"/>
    <n v="0"/>
    <n v="0"/>
    <n v="0"/>
    <x v="0"/>
    <x v="0"/>
    <s v="Kleine Schneidemaschine Käseteiler"/>
    <n v="1200"/>
  </r>
  <r>
    <x v="4"/>
    <x v="0"/>
    <m/>
    <x v="123"/>
    <d v="2021-10-28T00:00:00"/>
    <x v="3"/>
    <n v="7000130503"/>
    <n v="0"/>
    <x v="3"/>
    <x v="3"/>
    <n v="0"/>
    <n v="0"/>
    <n v="0"/>
    <x v="2"/>
    <x v="0"/>
    <s v="Thrun 2"/>
    <n v="2030"/>
  </r>
  <r>
    <x v="4"/>
    <x v="0"/>
    <m/>
    <x v="124"/>
    <d v="2021-10-28T00:00:00"/>
    <x v="3"/>
    <n v="7000130517"/>
    <n v="0"/>
    <x v="3"/>
    <x v="3"/>
    <n v="0"/>
    <n v="0"/>
    <n v="0"/>
    <x v="2"/>
    <x v="0"/>
    <s v="Mischer 1"/>
    <n v="2040"/>
  </r>
  <r>
    <x v="4"/>
    <x v="0"/>
    <m/>
    <x v="125"/>
    <d v="2021-10-28T00:00:00"/>
    <x v="3"/>
    <n v="7000130527"/>
    <n v="0"/>
    <x v="3"/>
    <x v="3"/>
    <n v="0"/>
    <n v="0"/>
    <n v="0"/>
    <x v="2"/>
    <x v="0"/>
    <s v="Mischer 2"/>
    <n v="2050"/>
  </r>
  <r>
    <x v="4"/>
    <x v="0"/>
    <m/>
    <x v="127"/>
    <d v="2021-10-28T00:00:00"/>
    <x v="3"/>
    <n v="7000130344"/>
    <n v="0"/>
    <x v="3"/>
    <x v="3"/>
    <n v="0"/>
    <n v="0"/>
    <n v="0"/>
    <x v="1"/>
    <x v="0"/>
    <s v="Füller unter M1"/>
    <n v="3010"/>
  </r>
  <r>
    <x v="4"/>
    <x v="0"/>
    <m/>
    <x v="128"/>
    <d v="2021-10-28T00:00:00"/>
    <x v="3"/>
    <n v="7000130456"/>
    <n v="0"/>
    <x v="3"/>
    <x v="3"/>
    <n v="0"/>
    <n v="0"/>
    <n v="0"/>
    <x v="1"/>
    <x v="0"/>
    <s v="Füller unter M2"/>
    <n v="3020"/>
  </r>
  <r>
    <x v="4"/>
    <x v="0"/>
    <m/>
    <x v="129"/>
    <d v="2021-10-28T00:00:00"/>
    <x v="3"/>
    <n v="7000130401"/>
    <n v="0"/>
    <x v="3"/>
    <x v="3"/>
    <n v="0"/>
    <n v="0"/>
    <n v="0"/>
    <x v="1"/>
    <x v="0"/>
    <s v="Füller unter Thrun 2"/>
    <n v="3030"/>
  </r>
  <r>
    <x v="4"/>
    <x v="0"/>
    <m/>
    <x v="132"/>
    <d v="2021-10-28T00:00:00"/>
    <x v="3"/>
    <n v="7000130277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6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7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8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9"/>
    <n v="0"/>
    <x v="3"/>
    <x v="3"/>
    <n v="0"/>
    <n v="0"/>
    <n v="0"/>
    <x v="8"/>
    <x v="5"/>
    <s v="Linie 20"/>
    <n v="5020"/>
  </r>
  <r>
    <x v="4"/>
    <x v="0"/>
    <m/>
    <x v="134"/>
    <d v="2021-10-28T00:00:00"/>
    <x v="3"/>
    <n v="7000130270"/>
    <n v="0.01"/>
    <x v="1"/>
    <x v="1"/>
    <n v="0"/>
    <n v="0"/>
    <n v="0"/>
    <x v="8"/>
    <x v="5"/>
    <s v="Linie 22"/>
    <n v="5022"/>
  </r>
  <r>
    <x v="4"/>
    <x v="0"/>
    <m/>
    <x v="134"/>
    <d v="2021-10-28T00:00:00"/>
    <x v="3"/>
    <n v="7000130683"/>
    <n v="0.01"/>
    <x v="1"/>
    <x v="1"/>
    <n v="0"/>
    <n v="0"/>
    <n v="0"/>
    <x v="8"/>
    <x v="5"/>
    <s v="Linie 22"/>
    <n v="5022"/>
  </r>
  <r>
    <x v="4"/>
    <x v="0"/>
    <m/>
    <x v="875"/>
    <d v="2021-10-28T00:00:00"/>
    <x v="3"/>
    <n v="7000130502"/>
    <n v="0"/>
    <x v="3"/>
    <x v="3"/>
    <n v="0"/>
    <n v="0"/>
    <n v="0"/>
    <x v="2"/>
    <x v="0"/>
    <s v="Thrun 2"/>
    <n v="2030"/>
  </r>
  <r>
    <x v="4"/>
    <x v="0"/>
    <m/>
    <x v="876"/>
    <d v="2021-10-28T00:00:00"/>
    <x v="3"/>
    <n v="7000130400"/>
    <n v="0"/>
    <x v="3"/>
    <x v="3"/>
    <n v="0"/>
    <n v="0"/>
    <n v="0"/>
    <x v="1"/>
    <x v="0"/>
    <s v="Füller unter Thrun 2"/>
    <n v="3030"/>
  </r>
  <r>
    <x v="4"/>
    <x v="0"/>
    <m/>
    <x v="453"/>
    <d v="2021-10-28T00:00:00"/>
    <x v="3"/>
    <n v="7000130667"/>
    <n v="0"/>
    <x v="3"/>
    <x v="3"/>
    <n v="0"/>
    <n v="0"/>
    <n v="0"/>
    <x v="8"/>
    <x v="5"/>
    <s v="Linie 21"/>
    <n v="5021"/>
  </r>
  <r>
    <x v="4"/>
    <x v="0"/>
    <m/>
    <x v="454"/>
    <d v="2021-10-28T00:00:00"/>
    <x v="3"/>
    <n v="7000130652"/>
    <n v="0"/>
    <x v="3"/>
    <x v="3"/>
    <n v="0"/>
    <n v="0"/>
    <n v="0"/>
    <x v="8"/>
    <x v="5"/>
    <s v="Linie 23"/>
    <n v="5023"/>
  </r>
  <r>
    <x v="4"/>
    <x v="0"/>
    <m/>
    <x v="137"/>
    <d v="2021-10-28T00:00:00"/>
    <x v="3"/>
    <n v="7000128579"/>
    <n v="0"/>
    <x v="3"/>
    <x v="3"/>
    <n v="0"/>
    <n v="0"/>
    <n v="0"/>
    <x v="4"/>
    <x v="1"/>
    <s v="Linie 36"/>
    <n v="5036"/>
  </r>
  <r>
    <x v="4"/>
    <x v="0"/>
    <m/>
    <x v="455"/>
    <d v="2021-10-28T00:00:00"/>
    <x v="3"/>
    <n v="7000130516"/>
    <n v="0"/>
    <x v="3"/>
    <x v="3"/>
    <n v="0"/>
    <n v="0"/>
    <n v="0"/>
    <x v="2"/>
    <x v="0"/>
    <s v="Mischer 1"/>
    <n v="2040"/>
  </r>
  <r>
    <x v="4"/>
    <x v="0"/>
    <m/>
    <x v="456"/>
    <d v="2021-10-28T00:00:00"/>
    <x v="3"/>
    <n v="7000130343"/>
    <n v="0"/>
    <x v="3"/>
    <x v="3"/>
    <n v="0"/>
    <n v="0"/>
    <n v="0"/>
    <x v="1"/>
    <x v="0"/>
    <s v="Füller unter M1"/>
    <n v="3010"/>
  </r>
  <r>
    <x v="4"/>
    <x v="0"/>
    <m/>
    <x v="662"/>
    <d v="2021-10-28T00:00:00"/>
    <x v="3"/>
    <n v="7000129745"/>
    <n v="0"/>
    <x v="3"/>
    <x v="3"/>
    <n v="0"/>
    <n v="0"/>
    <n v="0"/>
    <x v="5"/>
    <x v="2"/>
    <s v="Linie 31"/>
    <n v="5031"/>
  </r>
  <r>
    <x v="4"/>
    <x v="0"/>
    <m/>
    <x v="662"/>
    <d v="2021-10-28T00:00:00"/>
    <x v="3"/>
    <n v="7000129746"/>
    <n v="0"/>
    <x v="3"/>
    <x v="3"/>
    <n v="0"/>
    <n v="0"/>
    <n v="0"/>
    <x v="5"/>
    <x v="2"/>
    <s v="Linie 31"/>
    <n v="5031"/>
  </r>
  <r>
    <x v="4"/>
    <x v="0"/>
    <m/>
    <x v="293"/>
    <d v="2021-10-28T00:00:00"/>
    <x v="3"/>
    <n v="7000128593"/>
    <n v="0"/>
    <x v="3"/>
    <x v="3"/>
    <n v="0"/>
    <n v="0"/>
    <n v="0"/>
    <x v="4"/>
    <x v="1"/>
    <s v="Linie 36"/>
    <n v="5036"/>
  </r>
  <r>
    <x v="4"/>
    <x v="0"/>
    <n v="23500083"/>
    <x v="0"/>
    <d v="2021-10-29T00:00:00"/>
    <x v="3"/>
    <n v="7000130707"/>
    <n v="631"/>
    <x v="0"/>
    <x v="0"/>
    <n v="631"/>
    <n v="3.9175"/>
    <n v="2471.9425000000001"/>
    <x v="0"/>
    <x v="0"/>
    <s v="Rohware aus-/umpacken, vorbereiten"/>
    <n v="1300"/>
  </r>
  <r>
    <x v="4"/>
    <x v="0"/>
    <n v="23500090"/>
    <x v="139"/>
    <d v="2021-10-29T00:00:00"/>
    <x v="3"/>
    <n v="7000130492"/>
    <n v="1111"/>
    <x v="0"/>
    <x v="0"/>
    <n v="1111"/>
    <n v="3.9115000000000002"/>
    <n v="4345.6764999999996"/>
    <x v="0"/>
    <x v="0"/>
    <s v="Große Schneidemaschine Lachnit"/>
    <n v="1100"/>
  </r>
  <r>
    <x v="4"/>
    <x v="0"/>
    <n v="23500105"/>
    <x v="802"/>
    <d v="2021-10-29T00:00:00"/>
    <x v="3"/>
    <n v="7000130345"/>
    <n v="2218"/>
    <x v="0"/>
    <x v="0"/>
    <n v="2218"/>
    <n v="4.6020000000000003"/>
    <n v="10207.236000000001"/>
    <x v="0"/>
    <x v="0"/>
    <s v="Große Schneidemaschine Lachnit"/>
    <n v="1100"/>
  </r>
  <r>
    <x v="4"/>
    <x v="0"/>
    <n v="23500106"/>
    <x v="768"/>
    <d v="2021-10-29T00:00:00"/>
    <x v="3"/>
    <n v="7000130346"/>
    <n v="2078.5"/>
    <x v="0"/>
    <x v="0"/>
    <n v="2078.5"/>
    <n v="4.6021000000000001"/>
    <n v="9565.4648500000003"/>
    <x v="0"/>
    <x v="0"/>
    <s v="Große Schneidemaschine Lachnit"/>
    <n v="1100"/>
  </r>
  <r>
    <x v="4"/>
    <x v="0"/>
    <n v="23500273"/>
    <x v="457"/>
    <d v="2021-10-29T00:00:00"/>
    <x v="3"/>
    <n v="7000130573"/>
    <n v="3257"/>
    <x v="0"/>
    <x v="0"/>
    <n v="3257"/>
    <n v="3.0524"/>
    <n v="9941.6668000000009"/>
    <x v="0"/>
    <x v="0"/>
    <s v="Kleine Schneidemaschine Käseteiler"/>
    <n v="1200"/>
  </r>
  <r>
    <x v="4"/>
    <x v="0"/>
    <n v="23500284"/>
    <x v="1"/>
    <d v="2021-10-29T00:00:00"/>
    <x v="3"/>
    <n v="7000130764"/>
    <n v="89"/>
    <x v="0"/>
    <x v="0"/>
    <n v="89"/>
    <n v="3.9931999999999999"/>
    <n v="355.39479999999998"/>
    <x v="0"/>
    <x v="0"/>
    <s v="Schmelze Zutatenvorb."/>
    <n v="1400"/>
  </r>
  <r>
    <x v="4"/>
    <x v="0"/>
    <n v="23500284"/>
    <x v="1"/>
    <d v="2021-10-29T00:00:00"/>
    <x v="3"/>
    <n v="7000130765"/>
    <n v="116"/>
    <x v="0"/>
    <x v="0"/>
    <n v="116"/>
    <n v="3.9931999999999999"/>
    <n v="463.21120000000002"/>
    <x v="0"/>
    <x v="0"/>
    <s v="Schmelze Zutatenvorb."/>
    <n v="1400"/>
  </r>
  <r>
    <x v="4"/>
    <x v="0"/>
    <n v="23500284"/>
    <x v="1"/>
    <d v="2021-10-29T00:00:00"/>
    <x v="3"/>
    <n v="7000130804"/>
    <n v="412"/>
    <x v="0"/>
    <x v="0"/>
    <n v="412"/>
    <n v="3.9931999999999999"/>
    <n v="1645.1984"/>
    <x v="0"/>
    <x v="0"/>
    <s v="Schmelze Zutatenvorb."/>
    <n v="1400"/>
  </r>
  <r>
    <x v="4"/>
    <x v="0"/>
    <n v="23500285"/>
    <x v="537"/>
    <d v="2021-10-29T00:00:00"/>
    <x v="3"/>
    <n v="7000130766"/>
    <n v="148"/>
    <x v="0"/>
    <x v="0"/>
    <n v="148"/>
    <n v="4.2819000000000003"/>
    <n v="633.72119999999995"/>
    <x v="0"/>
    <x v="0"/>
    <s v="Wolf Zutatenvorbereitung"/>
    <n v="1430"/>
  </r>
  <r>
    <x v="4"/>
    <x v="0"/>
    <n v="23500285"/>
    <x v="537"/>
    <d v="2021-10-29T00:00:00"/>
    <x v="3"/>
    <n v="7000130767"/>
    <n v="121"/>
    <x v="0"/>
    <x v="0"/>
    <n v="121"/>
    <n v="4.2819000000000003"/>
    <n v="518.10990000000004"/>
    <x v="0"/>
    <x v="0"/>
    <s v="Wolf Zutatenvorbereitung"/>
    <n v="1430"/>
  </r>
  <r>
    <x v="4"/>
    <x v="0"/>
    <n v="23500290"/>
    <x v="2"/>
    <d v="2021-10-29T00:00:00"/>
    <x v="3"/>
    <n v="7000130796"/>
    <n v="126"/>
    <x v="0"/>
    <x v="0"/>
    <n v="126"/>
    <n v="2.8834"/>
    <n v="363.30840000000001"/>
    <x v="0"/>
    <x v="0"/>
    <s v="Wolf Zutatenvorbereitung"/>
    <n v="1430"/>
  </r>
  <r>
    <x v="4"/>
    <x v="0"/>
    <n v="23500291"/>
    <x v="3"/>
    <d v="2021-10-29T00:00:00"/>
    <x v="3"/>
    <n v="7000130797"/>
    <n v="45"/>
    <x v="0"/>
    <x v="0"/>
    <n v="45"/>
    <n v="1.9869000000000001"/>
    <n v="89.410499999999999"/>
    <x v="0"/>
    <x v="0"/>
    <s v="Wolf Zutatenvorbereitung"/>
    <n v="1430"/>
  </r>
  <r>
    <x v="4"/>
    <x v="0"/>
    <n v="23500292"/>
    <x v="144"/>
    <d v="2021-10-29T00:00:00"/>
    <x v="3"/>
    <n v="7000130749"/>
    <n v="486"/>
    <x v="0"/>
    <x v="0"/>
    <n v="486"/>
    <n v="5.5862999999999996"/>
    <n v="2714.9418000000001"/>
    <x v="0"/>
    <x v="0"/>
    <s v="Holac Zutatenvorbereitung"/>
    <n v="1410"/>
  </r>
  <r>
    <x v="4"/>
    <x v="0"/>
    <n v="23500302"/>
    <x v="4"/>
    <d v="2021-10-29T00:00:00"/>
    <x v="3"/>
    <n v="7000130750"/>
    <n v="505"/>
    <x v="0"/>
    <x v="0"/>
    <n v="505"/>
    <n v="5.6374000000000004"/>
    <n v="2846.8870000000002"/>
    <x v="0"/>
    <x v="0"/>
    <s v="Holac Zutatenvorbereitung"/>
    <n v="1410"/>
  </r>
  <r>
    <x v="4"/>
    <x v="0"/>
    <n v="23500304"/>
    <x v="459"/>
    <d v="2021-10-29T00:00:00"/>
    <x v="3"/>
    <n v="7000130699"/>
    <n v="0"/>
    <x v="0"/>
    <x v="0"/>
    <n v="0"/>
    <n v="3.7835000000000001"/>
    <n v="0"/>
    <x v="0"/>
    <x v="0"/>
    <s v="Rohware aus-/umpacken, vorbereiten"/>
    <n v="1300"/>
  </r>
  <r>
    <x v="4"/>
    <x v="0"/>
    <n v="23500306"/>
    <x v="5"/>
    <d v="2021-10-29T00:00:00"/>
    <x v="3"/>
    <n v="7000130798"/>
    <n v="103"/>
    <x v="0"/>
    <x v="0"/>
    <n v="103"/>
    <n v="2.0354000000000001"/>
    <n v="209.64619999999999"/>
    <x v="0"/>
    <x v="0"/>
    <s v="Wolf Zutatenvorbereitung"/>
    <n v="1430"/>
  </r>
  <r>
    <x v="4"/>
    <x v="0"/>
    <n v="23500307"/>
    <x v="6"/>
    <d v="2021-10-29T00:00:00"/>
    <x v="3"/>
    <n v="7000130799"/>
    <n v="210"/>
    <x v="0"/>
    <x v="0"/>
    <n v="210"/>
    <n v="2.9201000000000001"/>
    <n v="613.221"/>
    <x v="0"/>
    <x v="0"/>
    <s v="Wolf Zutatenvorbereitung"/>
    <n v="1430"/>
  </r>
  <r>
    <x v="4"/>
    <x v="0"/>
    <n v="23500367"/>
    <x v="9"/>
    <d v="2021-10-29T00:00:00"/>
    <x v="3"/>
    <n v="7000130715"/>
    <n v="276"/>
    <x v="0"/>
    <x v="0"/>
    <n v="276"/>
    <n v="1.1600999999999999"/>
    <n v="320.18759999999997"/>
    <x v="0"/>
    <x v="0"/>
    <s v="Schälen"/>
    <n v="5903"/>
  </r>
  <r>
    <x v="4"/>
    <x v="0"/>
    <n v="23500426"/>
    <x v="803"/>
    <d v="2021-10-29T00:00:00"/>
    <x v="3"/>
    <n v="7000130770"/>
    <n v="346.5"/>
    <x v="0"/>
    <x v="0"/>
    <n v="346.5"/>
    <n v="4.4999000000000002"/>
    <n v="1559.2153499999999"/>
    <x v="0"/>
    <x v="0"/>
    <s v="Große Schneidemaschine Lachnit"/>
    <n v="1100"/>
  </r>
  <r>
    <x v="4"/>
    <x v="0"/>
    <n v="23500426"/>
    <x v="803"/>
    <d v="2021-10-29T00:00:00"/>
    <x v="3"/>
    <n v="7000130835"/>
    <n v="137"/>
    <x v="0"/>
    <x v="0"/>
    <n v="137"/>
    <n v="4.4999000000000002"/>
    <n v="616.48630000000003"/>
    <x v="0"/>
    <x v="0"/>
    <s v="Große Schneidemaschine Lachnit"/>
    <n v="1100"/>
  </r>
  <r>
    <x v="4"/>
    <x v="0"/>
    <n v="23500527"/>
    <x v="1100"/>
    <d v="2021-10-29T00:00:00"/>
    <x v="3"/>
    <n v="7000131209"/>
    <n v="4"/>
    <x v="0"/>
    <x v="0"/>
    <n v="4"/>
    <n v="48.847099999999998"/>
    <n v="195.38839999999999"/>
    <x v="0"/>
    <x v="0"/>
    <s v="Schmelze Zutatenvorb."/>
    <n v="1400"/>
  </r>
  <r>
    <x v="4"/>
    <x v="0"/>
    <n v="24000680"/>
    <x v="1095"/>
    <d v="2021-10-29T00:00:00"/>
    <x v="3"/>
    <n v="7000131210"/>
    <n v="4"/>
    <x v="0"/>
    <x v="0"/>
    <n v="4"/>
    <n v="0"/>
    <n v="0"/>
    <x v="0"/>
    <x v="0"/>
    <s v="Autoklav"/>
    <n v="1440"/>
  </r>
  <r>
    <x v="4"/>
    <x v="0"/>
    <n v="29600002"/>
    <x v="461"/>
    <d v="2021-10-29T00:00:00"/>
    <x v="3"/>
    <n v="7000130882"/>
    <n v="1925"/>
    <x v="0"/>
    <x v="0"/>
    <n v="1925"/>
    <n v="2.5"/>
    <n v="4812.5"/>
    <x v="0"/>
    <x v="0"/>
    <s v="Rohware aus-/umpacken, vorbereiten"/>
    <n v="1300"/>
  </r>
  <r>
    <x v="4"/>
    <x v="0"/>
    <n v="29600003"/>
    <x v="150"/>
    <d v="2021-10-29T00:00:00"/>
    <x v="3"/>
    <n v="7000130703"/>
    <n v="4573"/>
    <x v="0"/>
    <x v="0"/>
    <n v="4573"/>
    <n v="2.0516999999999999"/>
    <n v="9382.4241000000002"/>
    <x v="0"/>
    <x v="0"/>
    <s v="Rohware aus-/umpacken, vorbereiten"/>
    <n v="1300"/>
  </r>
  <r>
    <x v="4"/>
    <x v="0"/>
    <n v="29600004"/>
    <x v="302"/>
    <d v="2021-10-29T00:00:00"/>
    <x v="3"/>
    <n v="7000130883"/>
    <n v="5113"/>
    <x v="0"/>
    <x v="0"/>
    <n v="5113"/>
    <n v="2.5"/>
    <n v="12782.5"/>
    <x v="0"/>
    <x v="0"/>
    <s v="Rohware aus-/umpacken, vorbereiten"/>
    <n v="1300"/>
  </r>
  <r>
    <x v="4"/>
    <x v="0"/>
    <n v="29600007"/>
    <x v="152"/>
    <d v="2021-10-29T00:00:00"/>
    <x v="3"/>
    <n v="7000130723"/>
    <n v="250"/>
    <x v="0"/>
    <x v="0"/>
    <n v="250"/>
    <n v="0.5"/>
    <n v="125"/>
    <x v="0"/>
    <x v="0"/>
    <s v="Rohware aus-/umpacken, vorbereiten"/>
    <n v="1300"/>
  </r>
  <r>
    <x v="4"/>
    <x v="0"/>
    <n v="29600023"/>
    <x v="466"/>
    <d v="2021-10-29T00:00:00"/>
    <x v="3"/>
    <n v="7000130884"/>
    <n v="276"/>
    <x v="0"/>
    <x v="0"/>
    <n v="276"/>
    <n v="0.98"/>
    <n v="270.48"/>
    <x v="0"/>
    <x v="0"/>
    <s v="Rohware aus-/umpacken, vorbereiten"/>
    <n v="1300"/>
  </r>
  <r>
    <x v="4"/>
    <x v="0"/>
    <n v="29600029"/>
    <x v="156"/>
    <d v="2021-10-29T00:00:00"/>
    <x v="3"/>
    <n v="7000130886"/>
    <n v="103"/>
    <x v="0"/>
    <x v="0"/>
    <n v="103"/>
    <n v="2.5"/>
    <n v="257.5"/>
    <x v="0"/>
    <x v="0"/>
    <s v="Rohware aus-/umpacken, vorbereiten"/>
    <n v="1300"/>
  </r>
  <r>
    <x v="4"/>
    <x v="0"/>
    <n v="31000169"/>
    <x v="158"/>
    <d v="2021-10-29T00:00:00"/>
    <x v="3"/>
    <n v="7000130698"/>
    <n v="2517"/>
    <x v="1"/>
    <x v="1"/>
    <n v="4857.8100000000004"/>
    <n v="5.9943999999999997"/>
    <n v="15087.9048"/>
    <x v="1"/>
    <x v="0"/>
    <s v="Füller unter Thrun 2"/>
    <n v="3030"/>
  </r>
  <r>
    <x v="4"/>
    <x v="0"/>
    <n v="31900001"/>
    <x v="159"/>
    <d v="2021-10-29T00:00:00"/>
    <x v="3"/>
    <n v="7000129637"/>
    <n v="386"/>
    <x v="1"/>
    <x v="1"/>
    <n v="2779.2"/>
    <n v="16.223700000000001"/>
    <n v="6262.3482000000004"/>
    <x v="2"/>
    <x v="0"/>
    <s v="Füller unter UMSK 130"/>
    <n v="3100"/>
  </r>
  <r>
    <x v="4"/>
    <x v="0"/>
    <n v="32000012"/>
    <x v="160"/>
    <d v="2021-10-29T00:00:00"/>
    <x v="3"/>
    <n v="7000130467"/>
    <n v="510"/>
    <x v="1"/>
    <x v="1"/>
    <n v="4743"/>
    <n v="27.543199999999999"/>
    <n v="14047.031999999999"/>
    <x v="1"/>
    <x v="0"/>
    <s v="Füller unter M1"/>
    <n v="3010"/>
  </r>
  <r>
    <x v="4"/>
    <x v="0"/>
    <n v="32000041"/>
    <x v="309"/>
    <d v="2021-10-29T00:00:00"/>
    <x v="3"/>
    <n v="7000130476"/>
    <n v="434"/>
    <x v="1"/>
    <x v="1"/>
    <n v="3949.4"/>
    <n v="17.827300000000001"/>
    <n v="7737.0482000000002"/>
    <x v="1"/>
    <x v="0"/>
    <s v="Füller unter M1"/>
    <n v="3010"/>
  </r>
  <r>
    <x v="4"/>
    <x v="0"/>
    <n v="32000053"/>
    <x v="470"/>
    <d v="2021-10-29T00:00:00"/>
    <x v="3"/>
    <n v="7000130469"/>
    <n v="768"/>
    <x v="1"/>
    <x v="1"/>
    <n v="4684.8"/>
    <n v="17.167400000000001"/>
    <n v="13184.563200000001"/>
    <x v="1"/>
    <x v="0"/>
    <s v="Füller unter M1"/>
    <n v="3010"/>
  </r>
  <r>
    <x v="4"/>
    <x v="0"/>
    <n v="32000067"/>
    <x v="18"/>
    <d v="2021-10-29T00:00:00"/>
    <x v="3"/>
    <n v="7000130726"/>
    <n v="588"/>
    <x v="1"/>
    <x v="1"/>
    <n v="5880"/>
    <n v="29.679400000000001"/>
    <n v="17451.4872"/>
    <x v="1"/>
    <x v="0"/>
    <s v="Füller unter M2"/>
    <n v="3020"/>
  </r>
  <r>
    <x v="4"/>
    <x v="0"/>
    <n v="32000068"/>
    <x v="163"/>
    <d v="2021-10-29T00:00:00"/>
    <x v="3"/>
    <n v="7000130727"/>
    <n v="335"/>
    <x v="1"/>
    <x v="1"/>
    <n v="3350"/>
    <n v="32.257899999999999"/>
    <n v="10806.396500000001"/>
    <x v="1"/>
    <x v="0"/>
    <s v="Füller unter M2"/>
    <n v="3020"/>
  </r>
  <r>
    <x v="4"/>
    <x v="0"/>
    <n v="32000086"/>
    <x v="674"/>
    <d v="2021-10-29T00:00:00"/>
    <x v="3"/>
    <n v="7000130548"/>
    <n v="1792"/>
    <x v="0"/>
    <x v="0"/>
    <n v="1792"/>
    <n v="4.1685999999999996"/>
    <n v="7470.1311999999998"/>
    <x v="0"/>
    <x v="0"/>
    <s v="Große Schneidemaschine Lachnit"/>
    <n v="1100"/>
  </r>
  <r>
    <x v="4"/>
    <x v="0"/>
    <n v="32000097"/>
    <x v="994"/>
    <d v="2021-10-29T00:00:00"/>
    <x v="3"/>
    <n v="7000128794"/>
    <n v="1120"/>
    <x v="1"/>
    <x v="1"/>
    <n v="1680"/>
    <n v="5.5414000000000003"/>
    <n v="6206.3680000000004"/>
    <x v="0"/>
    <x v="0"/>
    <s v="Große Schneidemaschine Lachnit"/>
    <n v="1100"/>
  </r>
  <r>
    <x v="4"/>
    <x v="0"/>
    <n v="32000099"/>
    <x v="675"/>
    <d v="2021-10-29T00:00:00"/>
    <x v="3"/>
    <n v="7000130725"/>
    <n v="212"/>
    <x v="1"/>
    <x v="1"/>
    <n v="1844.4"/>
    <n v="17.042400000000001"/>
    <n v="3612.9888000000001"/>
    <x v="1"/>
    <x v="0"/>
    <s v="Füller unter M1"/>
    <n v="3010"/>
  </r>
  <r>
    <x v="4"/>
    <x v="0"/>
    <n v="32000106"/>
    <x v="677"/>
    <d v="2021-10-29T00:00:00"/>
    <x v="3"/>
    <n v="7000130728"/>
    <n v="886"/>
    <x v="1"/>
    <x v="1"/>
    <n v="6379.2"/>
    <n v="21.9801"/>
    <n v="19474.368600000002"/>
    <x v="1"/>
    <x v="0"/>
    <s v="Füller unter M2"/>
    <n v="3020"/>
  </r>
  <r>
    <x v="4"/>
    <x v="0"/>
    <n v="35000172"/>
    <x v="311"/>
    <d v="2021-10-29T00:00:00"/>
    <x v="3"/>
    <n v="7000130759"/>
    <n v="5100"/>
    <x v="0"/>
    <x v="0"/>
    <n v="5100"/>
    <n v="1.8188"/>
    <n v="9275.8799999999992"/>
    <x v="2"/>
    <x v="0"/>
    <s v="Mischer 1"/>
    <n v="2040"/>
  </r>
  <r>
    <x v="4"/>
    <x v="0"/>
    <n v="35000172"/>
    <x v="311"/>
    <d v="2021-10-29T00:00:00"/>
    <x v="3"/>
    <n v="7000130759"/>
    <n v="5100"/>
    <x v="0"/>
    <x v="0"/>
    <n v="5100"/>
    <n v="1.8188"/>
    <n v="9275.8799999999992"/>
    <x v="2"/>
    <x v="0"/>
    <s v="Wolf M1"/>
    <n v="2070"/>
  </r>
  <r>
    <x v="4"/>
    <x v="0"/>
    <n v="35000179"/>
    <x v="167"/>
    <d v="2021-10-29T00:00:00"/>
    <x v="3"/>
    <n v="7000130758"/>
    <n v="9000"/>
    <x v="0"/>
    <x v="0"/>
    <n v="9000"/>
    <n v="2.8184999999999998"/>
    <n v="25366.5"/>
    <x v="2"/>
    <x v="0"/>
    <s v="Mischer 1"/>
    <n v="2040"/>
  </r>
  <r>
    <x v="4"/>
    <x v="0"/>
    <n v="35000179"/>
    <x v="167"/>
    <d v="2021-10-29T00:00:00"/>
    <x v="3"/>
    <n v="7000130758"/>
    <n v="9000"/>
    <x v="0"/>
    <x v="0"/>
    <n v="9000"/>
    <n v="2.8184999999999998"/>
    <n v="25366.5"/>
    <x v="2"/>
    <x v="0"/>
    <s v="Wolf M1"/>
    <n v="2070"/>
  </r>
  <r>
    <x v="4"/>
    <x v="0"/>
    <n v="35000207"/>
    <x v="542"/>
    <d v="2021-10-29T00:00:00"/>
    <x v="3"/>
    <n v="7000130761"/>
    <n v="4750"/>
    <x v="0"/>
    <x v="0"/>
    <n v="4750"/>
    <n v="2.7418999999999998"/>
    <n v="13024.025"/>
    <x v="2"/>
    <x v="0"/>
    <s v="Wolf Th1"/>
    <n v="2065"/>
  </r>
  <r>
    <x v="4"/>
    <x v="0"/>
    <n v="35000208"/>
    <x v="923"/>
    <d v="2021-10-29T00:00:00"/>
    <x v="3"/>
    <n v="7000130762"/>
    <n v="2625"/>
    <x v="0"/>
    <x v="0"/>
    <n v="2625"/>
    <n v="2.7218"/>
    <n v="7144.7250000000004"/>
    <x v="2"/>
    <x v="0"/>
    <s v="Wolf Th1"/>
    <n v="2065"/>
  </r>
  <r>
    <x v="4"/>
    <x v="0"/>
    <n v="35000268"/>
    <x v="170"/>
    <d v="2021-10-29T00:00:00"/>
    <x v="3"/>
    <n v="7000130754"/>
    <n v="4000"/>
    <x v="0"/>
    <x v="0"/>
    <n v="4000"/>
    <n v="2.5105"/>
    <n v="10042"/>
    <x v="2"/>
    <x v="0"/>
    <s v="Thrun 2"/>
    <n v="2030"/>
  </r>
  <r>
    <x v="4"/>
    <x v="0"/>
    <n v="35000268"/>
    <x v="170"/>
    <d v="2021-10-29T00:00:00"/>
    <x v="3"/>
    <n v="7000130754"/>
    <n v="4000"/>
    <x v="0"/>
    <x v="0"/>
    <n v="4000"/>
    <n v="2.5105"/>
    <n v="10042"/>
    <x v="2"/>
    <x v="0"/>
    <s v="Wolf Th2"/>
    <n v="2090"/>
  </r>
  <r>
    <x v="4"/>
    <x v="0"/>
    <n v="35000268"/>
    <x v="170"/>
    <d v="2021-10-29T00:00:00"/>
    <x v="3"/>
    <n v="7000130858"/>
    <n v="4500"/>
    <x v="0"/>
    <x v="0"/>
    <n v="4500"/>
    <n v="2.5105"/>
    <n v="11297.25"/>
    <x v="2"/>
    <x v="0"/>
    <s v="Wolf Th2"/>
    <n v="2090"/>
  </r>
  <r>
    <x v="4"/>
    <x v="0"/>
    <n v="35000313"/>
    <x v="30"/>
    <d v="2021-10-29T00:00:00"/>
    <x v="3"/>
    <n v="7000130745"/>
    <n v="6300"/>
    <x v="0"/>
    <x v="0"/>
    <n v="6300"/>
    <n v="2.831"/>
    <n v="17835.3"/>
    <x v="2"/>
    <x v="0"/>
    <s v="Mischer 2"/>
    <n v="2050"/>
  </r>
  <r>
    <x v="4"/>
    <x v="0"/>
    <n v="35000313"/>
    <x v="30"/>
    <d v="2021-10-29T00:00:00"/>
    <x v="3"/>
    <n v="7000130745"/>
    <n v="6300"/>
    <x v="0"/>
    <x v="0"/>
    <n v="6300"/>
    <n v="2.831"/>
    <n v="17835.3"/>
    <x v="2"/>
    <x v="0"/>
    <s v="Wolf M2"/>
    <n v="2080"/>
  </r>
  <r>
    <x v="4"/>
    <x v="0"/>
    <n v="35000314"/>
    <x v="171"/>
    <d v="2021-10-29T00:00:00"/>
    <x v="3"/>
    <n v="7000130746"/>
    <n v="3600"/>
    <x v="0"/>
    <x v="0"/>
    <n v="3600"/>
    <n v="3.0869"/>
    <n v="11112.84"/>
    <x v="2"/>
    <x v="0"/>
    <s v="Mischer 2"/>
    <n v="2050"/>
  </r>
  <r>
    <x v="4"/>
    <x v="0"/>
    <n v="35000314"/>
    <x v="171"/>
    <d v="2021-10-29T00:00:00"/>
    <x v="3"/>
    <n v="7000130746"/>
    <n v="3600"/>
    <x v="0"/>
    <x v="0"/>
    <n v="3600"/>
    <n v="3.0869"/>
    <n v="11112.84"/>
    <x v="2"/>
    <x v="0"/>
    <s v="Wolf M2"/>
    <n v="2080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Pulverwiegung UHT1"/>
    <n v="2015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Thrun 1"/>
    <n v="2020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Wolf UHT"/>
    <n v="2060"/>
  </r>
  <r>
    <x v="4"/>
    <x v="0"/>
    <n v="35000350"/>
    <x v="32"/>
    <d v="2021-10-29T00:00:00"/>
    <x v="3"/>
    <n v="7000130747"/>
    <n v="6000"/>
    <x v="0"/>
    <x v="0"/>
    <n v="6000"/>
    <n v="2.9060000000000001"/>
    <n v="17436"/>
    <x v="2"/>
    <x v="0"/>
    <s v="Mischer 2"/>
    <n v="2050"/>
  </r>
  <r>
    <x v="4"/>
    <x v="0"/>
    <n v="35000350"/>
    <x v="32"/>
    <d v="2021-10-29T00:00:00"/>
    <x v="3"/>
    <n v="7000130747"/>
    <n v="6000"/>
    <x v="0"/>
    <x v="0"/>
    <n v="6000"/>
    <n v="2.9060000000000001"/>
    <n v="17436"/>
    <x v="2"/>
    <x v="0"/>
    <s v="Wolf M2"/>
    <n v="2080"/>
  </r>
  <r>
    <x v="4"/>
    <x v="0"/>
    <n v="35900002"/>
    <x v="173"/>
    <d v="2021-10-29T00:00:00"/>
    <x v="3"/>
    <n v="7000130528"/>
    <n v="2800"/>
    <x v="0"/>
    <x v="0"/>
    <n v="2800"/>
    <n v="2.0203000000000002"/>
    <n v="5656.84"/>
    <x v="2"/>
    <x v="0"/>
    <s v="Stephan UMSK 130"/>
    <n v="2100"/>
  </r>
  <r>
    <x v="4"/>
    <x v="0"/>
    <n v="47000071"/>
    <x v="35"/>
    <d v="2021-10-29T00:00:00"/>
    <x v="3"/>
    <n v="7000129430"/>
    <n v="13378"/>
    <x v="1"/>
    <x v="1"/>
    <n v="2006.7"/>
    <n v="0.66559999999999997"/>
    <n v="8904.3968000000004"/>
    <x v="3"/>
    <x v="1"/>
    <s v="Linie 16"/>
    <n v="5016"/>
  </r>
  <r>
    <x v="4"/>
    <x v="0"/>
    <n v="47000652"/>
    <x v="38"/>
    <d v="2021-10-29T00:00:00"/>
    <x v="3"/>
    <n v="7000128902"/>
    <n v="15419"/>
    <x v="1"/>
    <x v="1"/>
    <n v="2312.85"/>
    <n v="0.64229999999999998"/>
    <n v="9903.6237000000001"/>
    <x v="3"/>
    <x v="1"/>
    <s v="Linie 11"/>
    <n v="5011"/>
  </r>
  <r>
    <x v="4"/>
    <x v="0"/>
    <n v="47000849"/>
    <x v="39"/>
    <d v="2021-10-29T00:00:00"/>
    <x v="3"/>
    <n v="7000128933"/>
    <n v="1491"/>
    <x v="1"/>
    <x v="1"/>
    <n v="3220.56"/>
    <n v="9.3513000000000002"/>
    <n v="13942.7883"/>
    <x v="4"/>
    <x v="1"/>
    <s v="Linie 3"/>
    <n v="5003"/>
  </r>
  <r>
    <x v="4"/>
    <x v="0"/>
    <n v="47000946"/>
    <x v="40"/>
    <d v="2021-10-29T00:00:00"/>
    <x v="3"/>
    <n v="7000129431"/>
    <n v="8382"/>
    <x v="1"/>
    <x v="1"/>
    <n v="1341.12"/>
    <n v="0.71789999999999998"/>
    <n v="6017.4377999999997"/>
    <x v="3"/>
    <x v="1"/>
    <s v="Linie 16"/>
    <n v="5016"/>
  </r>
  <r>
    <x v="4"/>
    <x v="0"/>
    <n v="47000986"/>
    <x v="1159"/>
    <d v="2021-10-29T00:00:00"/>
    <x v="3"/>
    <n v="7000130334"/>
    <n v="4220"/>
    <x v="1"/>
    <x v="1"/>
    <n v="0"/>
    <n v="0.38240000000000002"/>
    <n v="1613.7280000000001"/>
    <x v="1"/>
    <x v="0"/>
    <s v="Waldner"/>
    <n v="3110"/>
  </r>
  <r>
    <x v="4"/>
    <x v="0"/>
    <n v="47000997"/>
    <x v="41"/>
    <d v="2021-10-29T00:00:00"/>
    <x v="3"/>
    <n v="7000128903"/>
    <n v="13682"/>
    <x v="1"/>
    <x v="1"/>
    <n v="2052.3000000000002"/>
    <n v="0.67949999999999999"/>
    <n v="9296.9189999999999"/>
    <x v="3"/>
    <x v="1"/>
    <s v="Linie 11"/>
    <n v="5011"/>
  </r>
  <r>
    <x v="4"/>
    <x v="0"/>
    <n v="47001037"/>
    <x v="547"/>
    <d v="2021-10-29T00:00:00"/>
    <x v="3"/>
    <n v="7000127846"/>
    <n v="5635"/>
    <x v="1"/>
    <x v="1"/>
    <n v="1408.75"/>
    <n v="1.0668"/>
    <n v="6011.4179999999997"/>
    <x v="3"/>
    <x v="1"/>
    <s v="Linie 16"/>
    <n v="5016"/>
  </r>
  <r>
    <x v="4"/>
    <x v="0"/>
    <n v="47900003"/>
    <x v="43"/>
    <d v="2021-10-29T00:00:00"/>
    <x v="3"/>
    <n v="7000129661"/>
    <n v="0"/>
    <x v="1"/>
    <x v="1"/>
    <n v="0"/>
    <n v="0.57630000000000003"/>
    <n v="0"/>
    <x v="3"/>
    <x v="1"/>
    <s v="Linie 1"/>
    <n v="5001"/>
  </r>
  <r>
    <x v="4"/>
    <x v="0"/>
    <n v="48000170"/>
    <x v="819"/>
    <d v="2021-10-29T00:00:00"/>
    <x v="3"/>
    <n v="7000130518"/>
    <n v="6048"/>
    <x v="1"/>
    <x v="1"/>
    <n v="1209.5999999999999"/>
    <n v="0.79610000000000003"/>
    <n v="4814.8127999999997"/>
    <x v="3"/>
    <x v="1"/>
    <s v="Linie 1"/>
    <n v="5001"/>
  </r>
  <r>
    <x v="4"/>
    <x v="0"/>
    <n v="48000172"/>
    <x v="481"/>
    <d v="2021-10-29T00:00:00"/>
    <x v="3"/>
    <n v="7000130513"/>
    <n v="8064"/>
    <x v="1"/>
    <x v="1"/>
    <n v="1612.8"/>
    <n v="0.78129999999999999"/>
    <n v="6300.4031999999997"/>
    <x v="3"/>
    <x v="1"/>
    <s v="Linie 1"/>
    <n v="5001"/>
  </r>
  <r>
    <x v="4"/>
    <x v="0"/>
    <n v="48000178"/>
    <x v="851"/>
    <d v="2021-10-29T00:00:00"/>
    <x v="3"/>
    <n v="7000129551"/>
    <n v="6227"/>
    <x v="1"/>
    <x v="1"/>
    <n v="1245.4000000000001"/>
    <n v="0.94410000000000005"/>
    <n v="5878.9107000000004"/>
    <x v="3"/>
    <x v="1"/>
    <s v="Linie 1"/>
    <n v="5001"/>
  </r>
  <r>
    <x v="4"/>
    <x v="0"/>
    <n v="48000196"/>
    <x v="553"/>
    <d v="2021-10-29T00:00:00"/>
    <x v="3"/>
    <n v="7000129554"/>
    <n v="3168"/>
    <x v="1"/>
    <x v="1"/>
    <n v="633.6"/>
    <n v="1.0729"/>
    <n v="3398.9472000000001"/>
    <x v="3"/>
    <x v="1"/>
    <s v="Linie 1"/>
    <n v="5001"/>
  </r>
  <r>
    <x v="4"/>
    <x v="0"/>
    <n v="49500034"/>
    <x v="1042"/>
    <d v="2021-10-29T00:00:00"/>
    <x v="3"/>
    <n v="7000130724"/>
    <n v="411"/>
    <x v="0"/>
    <x v="0"/>
    <n v="411"/>
    <n v="2.0139999999999998"/>
    <n v="827.75400000000002"/>
    <x v="0"/>
    <x v="0"/>
    <s v="Vacumierung"/>
    <n v="5902"/>
  </r>
  <r>
    <x v="4"/>
    <x v="0"/>
    <n v="49500048"/>
    <x v="744"/>
    <d v="2021-10-29T00:00:00"/>
    <x v="3"/>
    <n v="7000130869"/>
    <n v="195"/>
    <x v="0"/>
    <x v="0"/>
    <n v="195"/>
    <n v="1.764"/>
    <n v="343.98"/>
    <x v="0"/>
    <x v="0"/>
    <s v="Vacumierung"/>
    <n v="5902"/>
  </r>
  <r>
    <x v="4"/>
    <x v="0"/>
    <n v="49500051"/>
    <x v="199"/>
    <d v="2021-10-29T00:00:00"/>
    <x v="3"/>
    <n v="7000130870"/>
    <n v="209"/>
    <x v="0"/>
    <x v="0"/>
    <n v="209"/>
    <n v="1.514"/>
    <n v="316.42599999999999"/>
    <x v="0"/>
    <x v="0"/>
    <s v="Vacumierung"/>
    <n v="5902"/>
  </r>
  <r>
    <x v="4"/>
    <x v="0"/>
    <n v="49500110"/>
    <x v="1076"/>
    <d v="2021-10-29T00:00:00"/>
    <x v="3"/>
    <n v="7000130751"/>
    <n v="276"/>
    <x v="0"/>
    <x v="0"/>
    <n v="276"/>
    <n v="1.1740999999999999"/>
    <n v="324.05160000000001"/>
    <x v="0"/>
    <x v="0"/>
    <s v="Vacumierung"/>
    <n v="5902"/>
  </r>
  <r>
    <x v="4"/>
    <x v="0"/>
    <n v="49500132"/>
    <x v="350"/>
    <d v="2021-10-29T00:00:00"/>
    <x v="3"/>
    <n v="7000130716"/>
    <n v="302"/>
    <x v="0"/>
    <x v="0"/>
    <n v="302"/>
    <n v="2.0139999999999998"/>
    <n v="608.22799999999995"/>
    <x v="0"/>
    <x v="0"/>
    <s v="Vacumierung"/>
    <n v="5902"/>
  </r>
  <r>
    <x v="4"/>
    <x v="0"/>
    <n v="49500132"/>
    <x v="350"/>
    <d v="2021-10-29T00:00:00"/>
    <x v="3"/>
    <n v="7000130871"/>
    <n v="394"/>
    <x v="0"/>
    <x v="0"/>
    <n v="394"/>
    <n v="2.0139999999999998"/>
    <n v="793.51599999999996"/>
    <x v="0"/>
    <x v="0"/>
    <s v="Vacumierung"/>
    <n v="5902"/>
  </r>
  <r>
    <x v="4"/>
    <x v="0"/>
    <n v="49500135"/>
    <x v="203"/>
    <d v="2021-10-29T00:00:00"/>
    <x v="3"/>
    <n v="7000130909"/>
    <n v="0"/>
    <x v="0"/>
    <x v="0"/>
    <n v="0"/>
    <n v="0.51400000000000001"/>
    <n v="0"/>
    <x v="0"/>
    <x v="0"/>
    <s v="Vacumierung"/>
    <n v="5902"/>
  </r>
  <r>
    <x v="4"/>
    <x v="0"/>
    <n v="49500178"/>
    <x v="53"/>
    <d v="2021-10-29T00:00:00"/>
    <x v="3"/>
    <n v="7000130821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9T00:00:00"/>
    <x v="3"/>
    <n v="7000130822"/>
    <n v="0"/>
    <x v="1"/>
    <x v="1"/>
    <n v="0"/>
    <n v="0.36649999999999999"/>
    <n v="0"/>
    <x v="3"/>
    <x v="1"/>
    <s v="Linie 9"/>
    <n v="5009"/>
  </r>
  <r>
    <x v="4"/>
    <x v="0"/>
    <n v="49500181"/>
    <x v="55"/>
    <d v="2021-10-29T00:00:00"/>
    <x v="3"/>
    <n v="7000130823"/>
    <n v="0"/>
    <x v="1"/>
    <x v="1"/>
    <n v="0"/>
    <n v="0.36659999999999998"/>
    <n v="0"/>
    <x v="3"/>
    <x v="1"/>
    <s v="Linie 9"/>
    <n v="5009"/>
  </r>
  <r>
    <x v="4"/>
    <x v="0"/>
    <n v="49500182"/>
    <x v="56"/>
    <d v="2021-10-29T00:00:00"/>
    <x v="3"/>
    <n v="7000130824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9T00:00:00"/>
    <x v="3"/>
    <n v="7000130825"/>
    <n v="624"/>
    <x v="1"/>
    <x v="1"/>
    <n v="124.8"/>
    <n v="0.36659999999999998"/>
    <n v="228.75839999999999"/>
    <x v="3"/>
    <x v="1"/>
    <s v="Linie 9"/>
    <n v="5009"/>
  </r>
  <r>
    <x v="4"/>
    <x v="0"/>
    <n v="49500184"/>
    <x v="58"/>
    <d v="2021-10-29T00:00:00"/>
    <x v="3"/>
    <n v="7000130826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9T00:00:00"/>
    <x v="3"/>
    <n v="7000130827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9T00:00:00"/>
    <x v="3"/>
    <n v="7000130828"/>
    <n v="0"/>
    <x v="1"/>
    <x v="1"/>
    <n v="0"/>
    <n v="0.42659999999999998"/>
    <n v="0"/>
    <x v="3"/>
    <x v="1"/>
    <s v="Linie 9"/>
    <n v="5009"/>
  </r>
  <r>
    <x v="4"/>
    <x v="0"/>
    <n v="49500223"/>
    <x v="354"/>
    <d v="2021-10-29T00:00:00"/>
    <x v="3"/>
    <n v="7000130872"/>
    <n v="118"/>
    <x v="0"/>
    <x v="0"/>
    <n v="118"/>
    <n v="2.0139999999999998"/>
    <n v="237.65199999999999"/>
    <x v="0"/>
    <x v="0"/>
    <s v="Vacumierung"/>
    <n v="5902"/>
  </r>
  <r>
    <x v="4"/>
    <x v="0"/>
    <n v="50000062"/>
    <x v="1160"/>
    <d v="2021-10-29T00:00:00"/>
    <x v="3"/>
    <n v="7000130701"/>
    <n v="0"/>
    <x v="2"/>
    <x v="2"/>
    <n v="0"/>
    <n v="36.636099999999999"/>
    <n v="0"/>
    <x v="6"/>
    <x v="3"/>
    <s v="EVP L3 Torten / Blöcke"/>
    <n v="6120"/>
  </r>
  <r>
    <x v="4"/>
    <x v="0"/>
    <n v="50000200"/>
    <x v="1161"/>
    <d v="2021-10-29T00:00:00"/>
    <x v="3"/>
    <n v="7000130706"/>
    <n v="0"/>
    <x v="2"/>
    <x v="2"/>
    <n v="0"/>
    <n v="37.774299999999997"/>
    <n v="0"/>
    <x v="6"/>
    <x v="3"/>
    <s v="EVP L3 Torten / Blöcke"/>
    <n v="6120"/>
  </r>
  <r>
    <x v="4"/>
    <x v="0"/>
    <n v="50000223"/>
    <x v="68"/>
    <d v="2021-10-29T00:00:00"/>
    <x v="3"/>
    <n v="7000129471"/>
    <n v="1560"/>
    <x v="2"/>
    <x v="2"/>
    <n v="3120"/>
    <n v="9.4812999999999992"/>
    <n v="14790.828"/>
    <x v="7"/>
    <x v="4"/>
    <s v="Subunternehmer"/>
    <n v="9999"/>
  </r>
  <r>
    <x v="4"/>
    <x v="0"/>
    <n v="50000247"/>
    <x v="823"/>
    <d v="2021-10-29T00:00:00"/>
    <x v="3"/>
    <n v="7000129464"/>
    <n v="0"/>
    <x v="2"/>
    <x v="2"/>
    <n v="0"/>
    <n v="8.4957999999999991"/>
    <n v="0"/>
    <x v="7"/>
    <x v="4"/>
    <s v="Subunternehmer"/>
    <n v="9999"/>
  </r>
  <r>
    <x v="4"/>
    <x v="0"/>
    <n v="50000249"/>
    <x v="945"/>
    <d v="2021-10-29T00:00:00"/>
    <x v="3"/>
    <n v="7000130867"/>
    <n v="118"/>
    <x v="2"/>
    <x v="2"/>
    <n v="226.56"/>
    <n v="9.0703999999999994"/>
    <n v="1070.3072"/>
    <x v="6"/>
    <x v="3"/>
    <s v="EVP Jermi bei Weissenhorn"/>
    <n v="6200"/>
  </r>
  <r>
    <x v="4"/>
    <x v="0"/>
    <n v="50000249"/>
    <x v="945"/>
    <d v="2021-10-29T00:00:00"/>
    <x v="3"/>
    <n v="7000130868"/>
    <n v="80"/>
    <x v="2"/>
    <x v="2"/>
    <n v="153.6"/>
    <n v="9.0703999999999994"/>
    <n v="725.63199999999995"/>
    <x v="6"/>
    <x v="3"/>
    <s v="EVP Jermi bei Weissenhorn"/>
    <n v="6200"/>
  </r>
  <r>
    <x v="4"/>
    <x v="0"/>
    <n v="57000098"/>
    <x v="72"/>
    <d v="2021-10-29T00:00:00"/>
    <x v="3"/>
    <n v="7000130069"/>
    <n v="24"/>
    <x v="2"/>
    <x v="2"/>
    <n v="24"/>
    <n v="4.9330999999999996"/>
    <n v="118.3944"/>
    <x v="4"/>
    <x v="1"/>
    <s v="Linie 4"/>
    <n v="5004"/>
  </r>
  <r>
    <x v="4"/>
    <x v="0"/>
    <n v="57000213"/>
    <x v="74"/>
    <d v="2021-10-29T00:00:00"/>
    <x v="3"/>
    <n v="7000128848"/>
    <n v="721"/>
    <x v="2"/>
    <x v="2"/>
    <n v="721"/>
    <n v="5.3433000000000002"/>
    <n v="3852.5192999999999"/>
    <x v="4"/>
    <x v="1"/>
    <s v="Linie 4"/>
    <n v="5004"/>
  </r>
  <r>
    <x v="4"/>
    <x v="0"/>
    <n v="57000213"/>
    <x v="74"/>
    <d v="2021-10-29T00:00:00"/>
    <x v="3"/>
    <n v="7000129452"/>
    <n v="90"/>
    <x v="2"/>
    <x v="2"/>
    <n v="90"/>
    <n v="5.3433000000000002"/>
    <n v="480.89699999999999"/>
    <x v="4"/>
    <x v="1"/>
    <s v="Linie 4"/>
    <n v="5004"/>
  </r>
  <r>
    <x v="4"/>
    <x v="0"/>
    <n v="57000423"/>
    <x v="211"/>
    <d v="2021-10-29T00:00:00"/>
    <x v="3"/>
    <n v="7000129433"/>
    <n v="1556"/>
    <x v="2"/>
    <x v="2"/>
    <n v="2800.8"/>
    <n v="10.6493"/>
    <n v="16570.310799999999"/>
    <x v="3"/>
    <x v="1"/>
    <s v="Linie 9"/>
    <n v="5009"/>
  </r>
  <r>
    <x v="4"/>
    <x v="0"/>
    <n v="57000570"/>
    <x v="1162"/>
    <d v="2021-10-29T00:00:00"/>
    <x v="3"/>
    <n v="7000129853"/>
    <n v="0"/>
    <x v="2"/>
    <x v="2"/>
    <n v="0"/>
    <n v="20.109000000000002"/>
    <n v="0"/>
    <x v="7"/>
    <x v="4"/>
    <s v="Subunternehmer"/>
    <n v="9999"/>
  </r>
  <r>
    <x v="4"/>
    <x v="0"/>
    <n v="57000624"/>
    <x v="84"/>
    <d v="2021-10-29T00:00:00"/>
    <x v="3"/>
    <n v="7000130681"/>
    <n v="1275"/>
    <x v="2"/>
    <x v="0"/>
    <n v="1530"/>
    <n v="4.4725000000000001"/>
    <n v="6842.9250000000002"/>
    <x v="8"/>
    <x v="5"/>
    <s v="Linie 22"/>
    <n v="5022"/>
  </r>
  <r>
    <x v="4"/>
    <x v="0"/>
    <n v="57000640"/>
    <x v="86"/>
    <d v="2021-10-29T00:00:00"/>
    <x v="3"/>
    <n v="7000128666"/>
    <n v="528"/>
    <x v="2"/>
    <x v="2"/>
    <n v="633.6"/>
    <n v="5.5026000000000002"/>
    <n v="2905.3728000000001"/>
    <x v="3"/>
    <x v="1"/>
    <s v="Linie 16"/>
    <n v="5016"/>
  </r>
  <r>
    <x v="4"/>
    <x v="0"/>
    <n v="57000656"/>
    <x v="88"/>
    <d v="2021-10-29T00:00:00"/>
    <x v="3"/>
    <n v="7000129857"/>
    <n v="0"/>
    <x v="2"/>
    <x v="2"/>
    <n v="0"/>
    <n v="12.2941"/>
    <n v="0"/>
    <x v="7"/>
    <x v="4"/>
    <s v="Subunternehmer"/>
    <n v="9999"/>
  </r>
  <r>
    <x v="4"/>
    <x v="0"/>
    <n v="57000706"/>
    <x v="379"/>
    <d v="2021-10-29T00:00:00"/>
    <x v="3"/>
    <n v="7000129819"/>
    <n v="384"/>
    <x v="2"/>
    <x v="2"/>
    <n v="806.4"/>
    <n v="11.3866"/>
    <n v="4372.4543999999996"/>
    <x v="7"/>
    <x v="4"/>
    <s v="Subunternehmer"/>
    <n v="9999"/>
  </r>
  <r>
    <x v="4"/>
    <x v="0"/>
    <n v="58000137"/>
    <x v="569"/>
    <d v="2021-10-29T00:00:00"/>
    <x v="3"/>
    <n v="7000129869"/>
    <n v="0"/>
    <x v="2"/>
    <x v="2"/>
    <n v="0"/>
    <n v="14.9983"/>
    <n v="0"/>
    <x v="7"/>
    <x v="4"/>
    <s v="Subunternehmer"/>
    <n v="9999"/>
  </r>
  <r>
    <x v="4"/>
    <x v="0"/>
    <n v="58000138"/>
    <x v="94"/>
    <d v="2021-10-29T00:00:00"/>
    <x v="3"/>
    <n v="7000129870"/>
    <n v="0"/>
    <x v="2"/>
    <x v="2"/>
    <n v="0"/>
    <n v="17.056999999999999"/>
    <n v="0"/>
    <x v="7"/>
    <x v="4"/>
    <s v="Subunternehmer"/>
    <n v="9999"/>
  </r>
  <r>
    <x v="4"/>
    <x v="0"/>
    <n v="58000155"/>
    <x v="701"/>
    <d v="2021-10-29T00:00:00"/>
    <x v="3"/>
    <n v="7000129871"/>
    <n v="1344"/>
    <x v="2"/>
    <x v="2"/>
    <n v="4838.3999999999996"/>
    <n v="16.623200000000001"/>
    <n v="22341.5808"/>
    <x v="7"/>
    <x v="4"/>
    <s v="Subunternehmer"/>
    <n v="9999"/>
  </r>
  <r>
    <x v="4"/>
    <x v="0"/>
    <n v="58000237"/>
    <x v="641"/>
    <d v="2021-10-29T00:00:00"/>
    <x v="3"/>
    <n v="7000128886"/>
    <n v="5815"/>
    <x v="2"/>
    <x v="2"/>
    <n v="55824"/>
    <n v="33.716999999999999"/>
    <n v="196064.35500000001"/>
    <x v="5"/>
    <x v="2"/>
    <s v="Linie 30"/>
    <n v="5030"/>
  </r>
  <r>
    <x v="4"/>
    <x v="0"/>
    <n v="58000237"/>
    <x v="641"/>
    <d v="2021-10-29T00:00:00"/>
    <x v="3"/>
    <n v="7000130783"/>
    <n v="2593"/>
    <x v="2"/>
    <x v="2"/>
    <n v="24892.799999999999"/>
    <n v="33.716999999999999"/>
    <n v="87428.180999999997"/>
    <x v="5"/>
    <x v="2"/>
    <s v="Linie 31"/>
    <n v="5031"/>
  </r>
  <r>
    <x v="4"/>
    <x v="0"/>
    <n v="58000339"/>
    <x v="508"/>
    <d v="2021-10-29T00:00:00"/>
    <x v="3"/>
    <n v="7000129682"/>
    <n v="512"/>
    <x v="2"/>
    <x v="2"/>
    <n v="844.8"/>
    <n v="8.4527000000000001"/>
    <n v="4327.7824000000001"/>
    <x v="3"/>
    <x v="1"/>
    <s v="Linie 1"/>
    <n v="5001"/>
  </r>
  <r>
    <x v="4"/>
    <x v="0"/>
    <n v="58000541"/>
    <x v="702"/>
    <d v="2021-10-29T00:00:00"/>
    <x v="3"/>
    <n v="7000128883"/>
    <n v="2990"/>
    <x v="2"/>
    <x v="2"/>
    <n v="6578"/>
    <n v="10.577"/>
    <n v="31625.23"/>
    <x v="4"/>
    <x v="1"/>
    <s v="Linie 35"/>
    <n v="5035"/>
  </r>
  <r>
    <x v="4"/>
    <x v="0"/>
    <n v="58000648"/>
    <x v="231"/>
    <d v="2021-10-29T00:00:00"/>
    <x v="3"/>
    <n v="7000130836"/>
    <n v="102"/>
    <x v="2"/>
    <x v="0"/>
    <n v="102"/>
    <n v="8.7829999999999995"/>
    <n v="895.86599999999999"/>
    <x v="8"/>
    <x v="5"/>
    <s v="Linie 23"/>
    <n v="5023"/>
  </r>
  <r>
    <x v="4"/>
    <x v="0"/>
    <n v="58000662"/>
    <x v="234"/>
    <d v="2021-10-29T00:00:00"/>
    <x v="3"/>
    <n v="7000130837"/>
    <n v="68"/>
    <x v="2"/>
    <x v="0"/>
    <n v="68"/>
    <n v="8.7815999999999992"/>
    <n v="597.14880000000005"/>
    <x v="8"/>
    <x v="5"/>
    <s v="Linie 23"/>
    <n v="5023"/>
  </r>
  <r>
    <x v="4"/>
    <x v="0"/>
    <n v="58000743"/>
    <x v="252"/>
    <d v="2021-10-29T00:00:00"/>
    <x v="3"/>
    <n v="7000130838"/>
    <n v="136"/>
    <x v="2"/>
    <x v="0"/>
    <n v="136"/>
    <n v="8.7881"/>
    <n v="1195.1815999999999"/>
    <x v="8"/>
    <x v="5"/>
    <s v="Linie 23"/>
    <n v="5023"/>
  </r>
  <r>
    <x v="4"/>
    <x v="0"/>
    <n v="58000845"/>
    <x v="596"/>
    <d v="2021-10-29T00:00:00"/>
    <x v="3"/>
    <n v="7000130742"/>
    <n v="425"/>
    <x v="2"/>
    <x v="0"/>
    <n v="425"/>
    <n v="9.4031000000000002"/>
    <n v="3996.3175000000001"/>
    <x v="8"/>
    <x v="5"/>
    <s v="Linie 20"/>
    <n v="5020"/>
  </r>
  <r>
    <x v="4"/>
    <x v="0"/>
    <n v="58000873"/>
    <x v="518"/>
    <d v="2021-10-29T00:00:00"/>
    <x v="3"/>
    <n v="7000129295"/>
    <n v="520"/>
    <x v="2"/>
    <x v="2"/>
    <n v="1040"/>
    <n v="13.468500000000001"/>
    <n v="7003.62"/>
    <x v="4"/>
    <x v="1"/>
    <s v="Linie 33"/>
    <n v="5033"/>
  </r>
  <r>
    <x v="4"/>
    <x v="0"/>
    <n v="58000881"/>
    <x v="709"/>
    <d v="2021-10-29T00:00:00"/>
    <x v="3"/>
    <n v="7000130641"/>
    <n v="640"/>
    <x v="2"/>
    <x v="2"/>
    <n v="2252.8000000000002"/>
    <n v="16.758199999999999"/>
    <n v="10725.248"/>
    <x v="7"/>
    <x v="4"/>
    <s v="Subunternehmer"/>
    <n v="9999"/>
  </r>
  <r>
    <x v="4"/>
    <x v="0"/>
    <n v="58000891"/>
    <x v="864"/>
    <d v="2021-10-29T00:00:00"/>
    <x v="3"/>
    <n v="7000130658"/>
    <n v="1768"/>
    <x v="2"/>
    <x v="0"/>
    <n v="2386.8000000000002"/>
    <n v="14.4916"/>
    <n v="34588.550880000003"/>
    <x v="8"/>
    <x v="5"/>
    <s v="Linie 23"/>
    <n v="5023"/>
  </r>
  <r>
    <x v="4"/>
    <x v="0"/>
    <n v="58000899"/>
    <x v="755"/>
    <d v="2021-10-29T00:00:00"/>
    <x v="3"/>
    <n v="7000130656"/>
    <n v="1020"/>
    <x v="2"/>
    <x v="0"/>
    <n v="1009.8"/>
    <n v="7.7389000000000001"/>
    <n v="7814.7412199999999"/>
    <x v="8"/>
    <x v="5"/>
    <s v="Linie 21"/>
    <n v="5021"/>
  </r>
  <r>
    <x v="4"/>
    <x v="0"/>
    <n v="58000901"/>
    <x v="647"/>
    <d v="2021-10-29T00:00:00"/>
    <x v="3"/>
    <n v="7000129860"/>
    <n v="0"/>
    <x v="2"/>
    <x v="2"/>
    <n v="0"/>
    <n v="27.831900000000001"/>
    <n v="0"/>
    <x v="7"/>
    <x v="4"/>
    <s v="Subunternehmer"/>
    <n v="9999"/>
  </r>
  <r>
    <x v="4"/>
    <x v="0"/>
    <n v="58000910"/>
    <x v="868"/>
    <d v="2021-10-29T00:00:00"/>
    <x v="3"/>
    <n v="7000130659"/>
    <n v="1224"/>
    <x v="2"/>
    <x v="0"/>
    <n v="1652.4"/>
    <n v="14.4887"/>
    <n v="23941.12788"/>
    <x v="8"/>
    <x v="5"/>
    <s v="Linie 23"/>
    <n v="5023"/>
  </r>
  <r>
    <x v="4"/>
    <x v="0"/>
    <n v="58000926"/>
    <x v="711"/>
    <d v="2021-10-29T00:00:00"/>
    <x v="3"/>
    <n v="7000129861"/>
    <n v="240"/>
    <x v="2"/>
    <x v="2"/>
    <n v="1152"/>
    <n v="30.242699999999999"/>
    <n v="7258.2479999999996"/>
    <x v="7"/>
    <x v="4"/>
    <s v="Subunternehmer"/>
    <n v="9999"/>
  </r>
  <r>
    <x v="4"/>
    <x v="0"/>
    <n v="58000970"/>
    <x v="712"/>
    <d v="2021-10-29T00:00:00"/>
    <x v="3"/>
    <n v="7000129756"/>
    <n v="0"/>
    <x v="2"/>
    <x v="2"/>
    <n v="0"/>
    <n v="17.213799999999999"/>
    <n v="0"/>
    <x v="7"/>
    <x v="4"/>
    <s v="Subunternehmer"/>
    <n v="9999"/>
  </r>
  <r>
    <x v="4"/>
    <x v="0"/>
    <n v="58001104"/>
    <x v="906"/>
    <d v="2021-10-29T00:00:00"/>
    <x v="3"/>
    <n v="7000128897"/>
    <n v="2695"/>
    <x v="2"/>
    <x v="2"/>
    <n v="25872"/>
    <n v="33.679099999999998"/>
    <n v="90765.174499999994"/>
    <x v="5"/>
    <x v="2"/>
    <s v="Linie 30"/>
    <n v="5030"/>
  </r>
  <r>
    <x v="4"/>
    <x v="0"/>
    <n v="58001163"/>
    <x v="1147"/>
    <d v="2021-10-29T00:00:00"/>
    <x v="3"/>
    <n v="7000130661"/>
    <n v="1020"/>
    <x v="2"/>
    <x v="0"/>
    <n v="1101.5999999999999"/>
    <n v="7.6973000000000003"/>
    <n v="8479.3456800000004"/>
    <x v="8"/>
    <x v="5"/>
    <s v="Linie 23"/>
    <n v="5023"/>
  </r>
  <r>
    <x v="4"/>
    <x v="0"/>
    <n v="59500004"/>
    <x v="976"/>
    <d v="2021-10-29T00:00:00"/>
    <x v="3"/>
    <n v="7000130466"/>
    <n v="1091.27"/>
    <x v="0"/>
    <x v="0"/>
    <n v="1091.27"/>
    <n v="2.0911"/>
    <n v="2281.9546970000001"/>
    <x v="3"/>
    <x v="1"/>
    <s v="Espera"/>
    <n v="5901"/>
  </r>
  <r>
    <x v="4"/>
    <x v="0"/>
    <n v="59500020"/>
    <x v="658"/>
    <d v="2021-10-29T00:00:00"/>
    <x v="3"/>
    <n v="7000130832"/>
    <n v="639"/>
    <x v="0"/>
    <x v="0"/>
    <n v="639"/>
    <n v="2.5"/>
    <n v="1597.5"/>
    <x v="0"/>
    <x v="0"/>
    <s v="Vacumierung"/>
    <n v="5902"/>
  </r>
  <r>
    <x v="4"/>
    <x v="0"/>
    <n v="59500054"/>
    <x v="661"/>
    <d v="2021-10-29T00:00:00"/>
    <x v="3"/>
    <n v="7000130752"/>
    <n v="339"/>
    <x v="0"/>
    <x v="0"/>
    <n v="339"/>
    <n v="2.3342999999999998"/>
    <n v="791.32770000000005"/>
    <x v="0"/>
    <x v="0"/>
    <s v="Vacumierung"/>
    <n v="5902"/>
  </r>
  <r>
    <x v="4"/>
    <x v="0"/>
    <m/>
    <x v="120"/>
    <d v="2021-10-29T00:00:00"/>
    <x v="3"/>
    <n v="7000128493"/>
    <n v="0"/>
    <x v="3"/>
    <x v="3"/>
    <n v="0"/>
    <n v="0"/>
    <n v="0"/>
    <x v="0"/>
    <x v="0"/>
    <s v="Große Schneidemaschine Lachnit"/>
    <n v="1100"/>
  </r>
  <r>
    <x v="4"/>
    <x v="0"/>
    <m/>
    <x v="121"/>
    <d v="2021-10-29T00:00:00"/>
    <x v="3"/>
    <n v="7000129725"/>
    <n v="0"/>
    <x v="3"/>
    <x v="3"/>
    <n v="0"/>
    <n v="0"/>
    <n v="0"/>
    <x v="0"/>
    <x v="0"/>
    <s v="Kleine Schneidemaschine Käseteiler"/>
    <n v="1200"/>
  </r>
  <r>
    <x v="4"/>
    <x v="0"/>
    <m/>
    <x v="122"/>
    <d v="2021-10-29T00:00:00"/>
    <x v="3"/>
    <n v="7000130757"/>
    <n v="0"/>
    <x v="3"/>
    <x v="3"/>
    <n v="0"/>
    <n v="0"/>
    <n v="0"/>
    <x v="2"/>
    <x v="0"/>
    <s v="Thrun 1"/>
    <n v="2020"/>
  </r>
  <r>
    <x v="4"/>
    <x v="0"/>
    <m/>
    <x v="123"/>
    <d v="2021-10-29T00:00:00"/>
    <x v="3"/>
    <n v="7000130755"/>
    <n v="0"/>
    <x v="3"/>
    <x v="3"/>
    <n v="0"/>
    <n v="0"/>
    <n v="0"/>
    <x v="2"/>
    <x v="0"/>
    <s v="Thrun 2"/>
    <n v="2030"/>
  </r>
  <r>
    <x v="4"/>
    <x v="0"/>
    <m/>
    <x v="124"/>
    <d v="2021-10-29T00:00:00"/>
    <x v="3"/>
    <n v="7000130760"/>
    <n v="0"/>
    <x v="3"/>
    <x v="3"/>
    <n v="0"/>
    <n v="0"/>
    <n v="0"/>
    <x v="2"/>
    <x v="0"/>
    <s v="Mischer 1"/>
    <n v="2040"/>
  </r>
  <r>
    <x v="4"/>
    <x v="0"/>
    <m/>
    <x v="125"/>
    <d v="2021-10-29T00:00:00"/>
    <x v="3"/>
    <n v="7000130748"/>
    <n v="0"/>
    <x v="3"/>
    <x v="3"/>
    <n v="0"/>
    <n v="0"/>
    <n v="0"/>
    <x v="2"/>
    <x v="0"/>
    <s v="Mischer 2"/>
    <n v="2050"/>
  </r>
  <r>
    <x v="4"/>
    <x v="0"/>
    <m/>
    <x v="126"/>
    <d v="2021-10-29T00:00:00"/>
    <x v="3"/>
    <n v="7000130537"/>
    <n v="0"/>
    <x v="3"/>
    <x v="3"/>
    <n v="0"/>
    <n v="0"/>
    <n v="0"/>
    <x v="2"/>
    <x v="0"/>
    <s v="Stephan UMSK 130"/>
    <n v="2100"/>
  </r>
  <r>
    <x v="4"/>
    <x v="0"/>
    <m/>
    <x v="127"/>
    <d v="2021-10-29T00:00:00"/>
    <x v="3"/>
    <n v="7000130477"/>
    <n v="0"/>
    <x v="3"/>
    <x v="3"/>
    <n v="0"/>
    <n v="0"/>
    <n v="0"/>
    <x v="1"/>
    <x v="0"/>
    <s v="Füller unter M1"/>
    <n v="3010"/>
  </r>
  <r>
    <x v="4"/>
    <x v="0"/>
    <m/>
    <x v="128"/>
    <d v="2021-10-29T00:00:00"/>
    <x v="3"/>
    <n v="7000130729"/>
    <n v="0"/>
    <x v="3"/>
    <x v="3"/>
    <n v="0"/>
    <n v="0"/>
    <n v="0"/>
    <x v="1"/>
    <x v="0"/>
    <s v="Füller unter M2"/>
    <n v="3020"/>
  </r>
  <r>
    <x v="4"/>
    <x v="0"/>
    <m/>
    <x v="129"/>
    <d v="2021-10-29T00:00:00"/>
    <x v="3"/>
    <n v="7000130700"/>
    <n v="0"/>
    <x v="3"/>
    <x v="3"/>
    <n v="0"/>
    <n v="0"/>
    <n v="0"/>
    <x v="1"/>
    <x v="0"/>
    <s v="Füller unter Thrun 2"/>
    <n v="3030"/>
  </r>
  <r>
    <x v="4"/>
    <x v="0"/>
    <m/>
    <x v="131"/>
    <d v="2021-10-29T00:00:00"/>
    <x v="3"/>
    <n v="7000129641"/>
    <n v="0"/>
    <x v="3"/>
    <x v="3"/>
    <n v="0"/>
    <n v="0"/>
    <n v="0"/>
    <x v="2"/>
    <x v="0"/>
    <s v="Füller unter UMSK 130"/>
    <n v="3100"/>
  </r>
  <r>
    <x v="4"/>
    <x v="0"/>
    <m/>
    <x v="450"/>
    <d v="2021-10-29T00:00:00"/>
    <x v="3"/>
    <n v="7000130335"/>
    <n v="0"/>
    <x v="3"/>
    <x v="3"/>
    <n v="0"/>
    <n v="0"/>
    <n v="0"/>
    <x v="1"/>
    <x v="0"/>
    <s v="Waldner"/>
    <n v="3110"/>
  </r>
  <r>
    <x v="4"/>
    <x v="0"/>
    <m/>
    <x v="290"/>
    <d v="2021-10-29T00:00:00"/>
    <x v="3"/>
    <n v="7000129657"/>
    <n v="0"/>
    <x v="3"/>
    <x v="3"/>
    <n v="0"/>
    <n v="0"/>
    <n v="0"/>
    <x v="3"/>
    <x v="1"/>
    <s v="Linie 1"/>
    <n v="5001"/>
  </r>
  <r>
    <x v="4"/>
    <x v="0"/>
    <m/>
    <x v="133"/>
    <d v="2021-10-29T00:00:00"/>
    <x v="3"/>
    <n v="7000130665"/>
    <n v="0"/>
    <x v="3"/>
    <x v="3"/>
    <n v="0"/>
    <n v="0"/>
    <n v="0"/>
    <x v="8"/>
    <x v="5"/>
    <s v="Linie 21"/>
    <n v="5021"/>
  </r>
  <r>
    <x v="4"/>
    <x v="0"/>
    <m/>
    <x v="133"/>
    <d v="2021-10-29T00:00:00"/>
    <x v="3"/>
    <n v="7000130791"/>
    <n v="0"/>
    <x v="3"/>
    <x v="3"/>
    <n v="0"/>
    <n v="0"/>
    <n v="0"/>
    <x v="8"/>
    <x v="5"/>
    <s v="Linie 21"/>
    <n v="5021"/>
  </r>
  <r>
    <x v="4"/>
    <x v="0"/>
    <m/>
    <x v="134"/>
    <d v="2021-10-29T00:00:00"/>
    <x v="3"/>
    <n v="7000130684"/>
    <n v="0.01"/>
    <x v="1"/>
    <x v="1"/>
    <n v="0"/>
    <n v="0"/>
    <n v="0"/>
    <x v="8"/>
    <x v="5"/>
    <s v="Linie 22"/>
    <n v="5022"/>
  </r>
  <r>
    <x v="4"/>
    <x v="0"/>
    <m/>
    <x v="134"/>
    <d v="2021-10-29T00:00:00"/>
    <x v="3"/>
    <n v="7000130685"/>
    <n v="0.01"/>
    <x v="1"/>
    <x v="1"/>
    <n v="0"/>
    <n v="0"/>
    <n v="0"/>
    <x v="8"/>
    <x v="5"/>
    <s v="Linie 22"/>
    <n v="5022"/>
  </r>
  <r>
    <x v="4"/>
    <x v="0"/>
    <m/>
    <x v="135"/>
    <d v="2021-10-29T00:00:00"/>
    <x v="3"/>
    <n v="7000130789"/>
    <n v="0.01"/>
    <x v="1"/>
    <x v="1"/>
    <n v="0"/>
    <n v="0"/>
    <n v="0"/>
    <x v="8"/>
    <x v="5"/>
    <s v="Linie 23"/>
    <n v="5023"/>
  </r>
  <r>
    <x v="4"/>
    <x v="0"/>
    <m/>
    <x v="135"/>
    <d v="2021-10-29T00:00:00"/>
    <x v="3"/>
    <n v="7000130843"/>
    <n v="0.01"/>
    <x v="1"/>
    <x v="1"/>
    <n v="0"/>
    <n v="0"/>
    <n v="0"/>
    <x v="8"/>
    <x v="5"/>
    <s v="Linie 23"/>
    <n v="5023"/>
  </r>
  <r>
    <x v="4"/>
    <x v="0"/>
    <m/>
    <x v="801"/>
    <d v="2021-10-29T00:00:00"/>
    <x v="3"/>
    <n v="7000129966"/>
    <n v="0"/>
    <x v="3"/>
    <x v="3"/>
    <n v="0"/>
    <n v="0"/>
    <n v="0"/>
    <x v="5"/>
    <x v="2"/>
    <s v="Linie 30"/>
    <n v="5030"/>
  </r>
  <r>
    <x v="4"/>
    <x v="0"/>
    <m/>
    <x v="723"/>
    <d v="2021-10-29T00:00:00"/>
    <x v="3"/>
    <n v="7000129743"/>
    <n v="0"/>
    <x v="3"/>
    <x v="3"/>
    <n v="0"/>
    <n v="0"/>
    <n v="0"/>
    <x v="5"/>
    <x v="2"/>
    <s v="Linie 31"/>
    <n v="5031"/>
  </r>
  <r>
    <x v="4"/>
    <x v="0"/>
    <m/>
    <x v="453"/>
    <d v="2021-10-29T00:00:00"/>
    <x v="3"/>
    <n v="7000130666"/>
    <n v="0"/>
    <x v="3"/>
    <x v="3"/>
    <n v="0"/>
    <n v="0"/>
    <n v="0"/>
    <x v="8"/>
    <x v="5"/>
    <s v="Linie 21"/>
    <n v="5021"/>
  </r>
  <r>
    <x v="4"/>
    <x v="0"/>
    <n v="31000142"/>
    <x v="538"/>
    <d v="2021-10-30T00:00:00"/>
    <x v="3"/>
    <n v="7000130485"/>
    <n v="1085"/>
    <x v="1"/>
    <x v="1"/>
    <n v="4557"/>
    <n v="12.0174"/>
    <n v="13038.879000000001"/>
    <x v="1"/>
    <x v="0"/>
    <s v="Füller unter UHT"/>
    <n v="3040"/>
  </r>
  <r>
    <x v="4"/>
    <x v="0"/>
    <n v="31000169"/>
    <x v="158"/>
    <d v="2021-10-30T00:00:00"/>
    <x v="3"/>
    <n v="7000130697"/>
    <n v="2662"/>
    <x v="1"/>
    <x v="1"/>
    <n v="5137.66"/>
    <n v="5.9943999999999997"/>
    <n v="15957.0928"/>
    <x v="1"/>
    <x v="0"/>
    <s v="Füller unter Thrun 2"/>
    <n v="3030"/>
  </r>
  <r>
    <x v="4"/>
    <x v="0"/>
    <n v="31000208"/>
    <x v="922"/>
    <d v="2021-10-30T00:00:00"/>
    <x v="3"/>
    <n v="7000130484"/>
    <n v="286"/>
    <x v="1"/>
    <x v="1"/>
    <n v="2860"/>
    <n v="28.403400000000001"/>
    <n v="8123.3724000000002"/>
    <x v="1"/>
    <x v="0"/>
    <s v="Füller unter UHT"/>
    <n v="3040"/>
  </r>
  <r>
    <x v="4"/>
    <x v="0"/>
    <n v="35000207"/>
    <x v="542"/>
    <d v="2021-10-30T00:00:00"/>
    <x v="3"/>
    <n v="7000130761"/>
    <n v="4750"/>
    <x v="0"/>
    <x v="0"/>
    <n v="4750"/>
    <n v="2.7418999999999998"/>
    <n v="13024.025"/>
    <x v="2"/>
    <x v="0"/>
    <s v="Thrun 1"/>
    <n v="2020"/>
  </r>
  <r>
    <x v="4"/>
    <x v="0"/>
    <n v="35000208"/>
    <x v="923"/>
    <d v="2021-10-30T00:00:00"/>
    <x v="3"/>
    <n v="7000130762"/>
    <n v="2625"/>
    <x v="0"/>
    <x v="0"/>
    <n v="2625"/>
    <n v="2.7218"/>
    <n v="7144.7250000000004"/>
    <x v="2"/>
    <x v="0"/>
    <s v="Thrun 1"/>
    <n v="2020"/>
  </r>
  <r>
    <x v="4"/>
    <x v="0"/>
    <n v="35000268"/>
    <x v="170"/>
    <d v="2021-10-30T00:00:00"/>
    <x v="3"/>
    <n v="7000130858"/>
    <n v="4500"/>
    <x v="0"/>
    <x v="0"/>
    <n v="4500"/>
    <n v="2.5105"/>
    <n v="11297.25"/>
    <x v="2"/>
    <x v="0"/>
    <s v="Thrun 2"/>
    <n v="2030"/>
  </r>
  <r>
    <x v="4"/>
    <x v="0"/>
    <m/>
    <x v="122"/>
    <d v="2021-10-30T00:00:00"/>
    <x v="3"/>
    <n v="7000130763"/>
    <n v="0"/>
    <x v="3"/>
    <x v="3"/>
    <n v="0"/>
    <n v="0"/>
    <n v="0"/>
    <x v="2"/>
    <x v="0"/>
    <s v="Thrun 1"/>
    <n v="2020"/>
  </r>
  <r>
    <x v="4"/>
    <x v="0"/>
    <m/>
    <x v="123"/>
    <d v="2021-10-30T00:00:00"/>
    <x v="3"/>
    <n v="7000130859"/>
    <n v="0"/>
    <x v="3"/>
    <x v="3"/>
    <n v="0"/>
    <n v="0"/>
    <n v="0"/>
    <x v="2"/>
    <x v="0"/>
    <s v="Thrun 2"/>
    <n v="2030"/>
  </r>
  <r>
    <x v="4"/>
    <x v="0"/>
    <m/>
    <x v="129"/>
    <d v="2021-10-30T00:00:00"/>
    <x v="3"/>
    <n v="7000130702"/>
    <n v="0"/>
    <x v="3"/>
    <x v="3"/>
    <n v="0"/>
    <n v="0"/>
    <n v="0"/>
    <x v="1"/>
    <x v="0"/>
    <s v="Füller unter Thrun 2"/>
    <n v="3030"/>
  </r>
  <r>
    <x v="4"/>
    <x v="0"/>
    <m/>
    <x v="130"/>
    <d v="2021-10-30T00:00:00"/>
    <x v="3"/>
    <n v="7000130486"/>
    <n v="0"/>
    <x v="3"/>
    <x v="3"/>
    <n v="0"/>
    <n v="0"/>
    <n v="0"/>
    <x v="1"/>
    <x v="0"/>
    <s v="Füller unter UHT"/>
    <n v="3040"/>
  </r>
  <r>
    <x v="4"/>
    <x v="0"/>
    <n v="57000600"/>
    <x v="215"/>
    <d v="2021-10-31T00:00:00"/>
    <x v="3"/>
    <n v="7000131080"/>
    <n v="544"/>
    <x v="2"/>
    <x v="0"/>
    <n v="652.79999999999995"/>
    <n v="5.2927999999999997"/>
    <n v="3455.1398399999998"/>
    <x v="8"/>
    <x v="5"/>
    <s v="Linie 22"/>
    <n v="5022"/>
  </r>
  <r>
    <x v="4"/>
    <x v="0"/>
    <n v="57000602"/>
    <x v="216"/>
    <d v="2021-10-31T00:00:00"/>
    <x v="3"/>
    <n v="7000131081"/>
    <n v="136"/>
    <x v="2"/>
    <x v="0"/>
    <n v="163.19999999999999"/>
    <n v="5.2880000000000003"/>
    <n v="863.00160000000005"/>
    <x v="8"/>
    <x v="5"/>
    <s v="Linie 22"/>
    <n v="5022"/>
  </r>
  <r>
    <x v="4"/>
    <x v="0"/>
    <n v="57000604"/>
    <x v="218"/>
    <d v="2021-10-31T00:00:00"/>
    <x v="3"/>
    <n v="7000131082"/>
    <n v="68"/>
    <x v="2"/>
    <x v="0"/>
    <n v="81.599999999999994"/>
    <n v="5.2899000000000003"/>
    <n v="431.65584000000001"/>
    <x v="8"/>
    <x v="5"/>
    <s v="Linie 22"/>
    <n v="5022"/>
  </r>
  <r>
    <x v="4"/>
    <x v="0"/>
    <n v="57000606"/>
    <x v="219"/>
    <d v="2021-10-31T00:00:00"/>
    <x v="3"/>
    <n v="7000131084"/>
    <n v="136"/>
    <x v="2"/>
    <x v="0"/>
    <n v="163.19999999999999"/>
    <n v="5.2906000000000004"/>
    <n v="863.42592000000002"/>
    <x v="8"/>
    <x v="5"/>
    <s v="Linie 22"/>
    <n v="5022"/>
  </r>
  <r>
    <x v="4"/>
    <x v="0"/>
    <n v="57000607"/>
    <x v="220"/>
    <d v="2021-10-31T00:00:00"/>
    <x v="3"/>
    <n v="7000131085"/>
    <n v="340"/>
    <x v="2"/>
    <x v="0"/>
    <n v="408"/>
    <n v="5.2908999999999997"/>
    <n v="2158.6871999999998"/>
    <x v="8"/>
    <x v="5"/>
    <s v="Linie 22"/>
    <n v="5022"/>
  </r>
  <r>
    <x v="4"/>
    <x v="0"/>
    <n v="57000611"/>
    <x v="371"/>
    <d v="2021-10-31T00:00:00"/>
    <x v="3"/>
    <n v="7000131090"/>
    <n v="204"/>
    <x v="2"/>
    <x v="0"/>
    <n v="244.8"/>
    <n v="4.4973999999999998"/>
    <n v="1100.96352"/>
    <x v="8"/>
    <x v="5"/>
    <s v="Linie 22"/>
    <n v="5022"/>
  </r>
  <r>
    <x v="4"/>
    <x v="0"/>
    <n v="57000624"/>
    <x v="84"/>
    <d v="2021-10-31T00:00:00"/>
    <x v="3"/>
    <n v="7000131140"/>
    <n v="1615"/>
    <x v="2"/>
    <x v="0"/>
    <n v="1938"/>
    <n v="4.4725000000000001"/>
    <n v="8667.7049999999999"/>
    <x v="8"/>
    <x v="5"/>
    <s v="Linie 22"/>
    <n v="5022"/>
  </r>
  <r>
    <x v="4"/>
    <x v="0"/>
    <n v="57000641"/>
    <x v="87"/>
    <d v="2021-10-31T00:00:00"/>
    <x v="3"/>
    <n v="7000131091"/>
    <n v="1292"/>
    <x v="2"/>
    <x v="0"/>
    <n v="1550.4"/>
    <n v="5.2706999999999997"/>
    <n v="8171.6932800000004"/>
    <x v="8"/>
    <x v="5"/>
    <s v="Linie 22"/>
    <n v="5022"/>
  </r>
  <r>
    <x v="4"/>
    <x v="0"/>
    <n v="57000654"/>
    <x v="374"/>
    <d v="2021-10-31T00:00:00"/>
    <x v="3"/>
    <n v="7000131093"/>
    <n v="136"/>
    <x v="2"/>
    <x v="0"/>
    <n v="163.19999999999999"/>
    <n v="4.5091999999999999"/>
    <n v="735.90143999999998"/>
    <x v="8"/>
    <x v="5"/>
    <s v="Linie 22"/>
    <n v="5022"/>
  </r>
  <r>
    <x v="4"/>
    <x v="0"/>
    <n v="57000673"/>
    <x v="89"/>
    <d v="2021-10-31T00:00:00"/>
    <x v="3"/>
    <n v="7000131101"/>
    <n v="204"/>
    <x v="2"/>
    <x v="0"/>
    <n v="244.8"/>
    <n v="4.5125000000000002"/>
    <n v="1104.6600000000001"/>
    <x v="8"/>
    <x v="5"/>
    <s v="Linie 22"/>
    <n v="5022"/>
  </r>
  <r>
    <x v="4"/>
    <x v="0"/>
    <n v="57000719"/>
    <x v="380"/>
    <d v="2021-10-31T00:00:00"/>
    <x v="3"/>
    <n v="7000131102"/>
    <n v="68"/>
    <x v="2"/>
    <x v="0"/>
    <n v="81.599999999999994"/>
    <n v="4.5068000000000001"/>
    <n v="367.75488000000001"/>
    <x v="8"/>
    <x v="5"/>
    <s v="Linie 22"/>
    <n v="5022"/>
  </r>
  <r>
    <x v="4"/>
    <x v="0"/>
    <n v="57000729"/>
    <x v="790"/>
    <d v="2021-10-31T00:00:00"/>
    <x v="3"/>
    <n v="7000131103"/>
    <n v="204"/>
    <x v="2"/>
    <x v="0"/>
    <n v="244.8"/>
    <n v="4.5053000000000001"/>
    <n v="1102.89744"/>
    <x v="8"/>
    <x v="5"/>
    <s v="Linie 22"/>
    <n v="5022"/>
  </r>
  <r>
    <x v="4"/>
    <x v="0"/>
    <n v="57000738"/>
    <x v="93"/>
    <d v="2021-10-31T00:00:00"/>
    <x v="3"/>
    <n v="7000131105"/>
    <n v="238"/>
    <x v="2"/>
    <x v="0"/>
    <n v="285.60000000000002"/>
    <n v="4.5096999999999996"/>
    <n v="1287.9703199999999"/>
    <x v="8"/>
    <x v="5"/>
    <s v="Linie 22"/>
    <n v="5022"/>
  </r>
  <r>
    <x v="4"/>
    <x v="0"/>
    <n v="57000741"/>
    <x v="382"/>
    <d v="2021-10-31T00:00:00"/>
    <x v="3"/>
    <n v="7000131108"/>
    <n v="68"/>
    <x v="2"/>
    <x v="0"/>
    <n v="81.599999999999994"/>
    <n v="4.5075000000000003"/>
    <n v="367.81200000000001"/>
    <x v="8"/>
    <x v="5"/>
    <s v="Linie 22"/>
    <n v="5022"/>
  </r>
  <r>
    <x v="4"/>
    <x v="0"/>
    <n v="58000648"/>
    <x v="231"/>
    <d v="2021-10-31T00:00:00"/>
    <x v="3"/>
    <n v="7000131197"/>
    <n v="102"/>
    <x v="2"/>
    <x v="0"/>
    <n v="102"/>
    <n v="8.7829999999999995"/>
    <n v="895.86599999999999"/>
    <x v="8"/>
    <x v="5"/>
    <s v="Linie 23"/>
    <n v="5023"/>
  </r>
  <r>
    <x v="4"/>
    <x v="0"/>
    <n v="58000655"/>
    <x v="233"/>
    <d v="2021-10-31T00:00:00"/>
    <x v="3"/>
    <n v="7000131213"/>
    <n v="272"/>
    <x v="2"/>
    <x v="0"/>
    <n v="269.27999999999997"/>
    <n v="6.7287999999999997"/>
    <n v="1811.9312640000001"/>
    <x v="8"/>
    <x v="5"/>
    <s v="Linie 21"/>
    <n v="5021"/>
  </r>
  <r>
    <x v="4"/>
    <x v="0"/>
    <n v="58000662"/>
    <x v="234"/>
    <d v="2021-10-31T00:00:00"/>
    <x v="3"/>
    <n v="7000131198"/>
    <n v="136"/>
    <x v="2"/>
    <x v="0"/>
    <n v="136"/>
    <n v="8.7815999999999992"/>
    <n v="1194.2976000000001"/>
    <x v="8"/>
    <x v="5"/>
    <s v="Linie 23"/>
    <n v="5023"/>
  </r>
  <r>
    <x v="4"/>
    <x v="0"/>
    <n v="58000668"/>
    <x v="236"/>
    <d v="2021-10-31T00:00:00"/>
    <x v="3"/>
    <n v="7000130996"/>
    <n v="34"/>
    <x v="2"/>
    <x v="0"/>
    <n v="33.659999999999997"/>
    <n v="6.7253999999999996"/>
    <n v="226.37696399999999"/>
    <x v="8"/>
    <x v="5"/>
    <s v="Linie 21"/>
    <n v="5021"/>
  </r>
  <r>
    <x v="4"/>
    <x v="0"/>
    <n v="58000681"/>
    <x v="238"/>
    <d v="2021-10-31T00:00:00"/>
    <x v="3"/>
    <n v="7000130997"/>
    <n v="136"/>
    <x v="2"/>
    <x v="0"/>
    <n v="134.63999999999999"/>
    <n v="6.7253999999999996"/>
    <n v="905.50785599999995"/>
    <x v="8"/>
    <x v="5"/>
    <s v="Linie 21"/>
    <n v="5021"/>
  </r>
  <r>
    <x v="4"/>
    <x v="0"/>
    <n v="58000685"/>
    <x v="240"/>
    <d v="2021-10-31T00:00:00"/>
    <x v="3"/>
    <n v="7000130998"/>
    <n v="68"/>
    <x v="2"/>
    <x v="0"/>
    <n v="67.319999999999993"/>
    <n v="7.5054999999999996"/>
    <n v="505.27026000000001"/>
    <x v="8"/>
    <x v="5"/>
    <s v="Linie 21"/>
    <n v="5021"/>
  </r>
  <r>
    <x v="4"/>
    <x v="0"/>
    <n v="58000686"/>
    <x v="241"/>
    <d v="2021-10-31T00:00:00"/>
    <x v="3"/>
    <n v="7000131148"/>
    <n v="68"/>
    <x v="2"/>
    <x v="0"/>
    <n v="68"/>
    <n v="8.7851999999999997"/>
    <n v="597.39359999999999"/>
    <x v="8"/>
    <x v="5"/>
    <s v="Linie 23"/>
    <n v="5023"/>
  </r>
  <r>
    <x v="4"/>
    <x v="0"/>
    <n v="58000721"/>
    <x v="706"/>
    <d v="2021-10-31T00:00:00"/>
    <x v="3"/>
    <n v="7000131001"/>
    <n v="170"/>
    <x v="2"/>
    <x v="0"/>
    <n v="168.3"/>
    <n v="6.7342000000000004"/>
    <n v="1133.3658600000001"/>
    <x v="8"/>
    <x v="5"/>
    <s v="Linie 21"/>
    <n v="5021"/>
  </r>
  <r>
    <x v="4"/>
    <x v="0"/>
    <n v="58000743"/>
    <x v="252"/>
    <d v="2021-10-31T00:00:00"/>
    <x v="3"/>
    <n v="7000131199"/>
    <n v="136"/>
    <x v="2"/>
    <x v="0"/>
    <n v="136"/>
    <n v="8.7881"/>
    <n v="1195.1815999999999"/>
    <x v="8"/>
    <x v="5"/>
    <s v="Linie 23"/>
    <n v="5023"/>
  </r>
  <r>
    <x v="4"/>
    <x v="0"/>
    <n v="58000780"/>
    <x v="258"/>
    <d v="2021-10-31T00:00:00"/>
    <x v="3"/>
    <n v="7000131006"/>
    <n v="204"/>
    <x v="2"/>
    <x v="0"/>
    <n v="201.96"/>
    <n v="7.5030000000000001"/>
    <n v="1515.3058799999999"/>
    <x v="8"/>
    <x v="5"/>
    <s v="Linie 21"/>
    <n v="5021"/>
  </r>
  <r>
    <x v="4"/>
    <x v="0"/>
    <n v="58000856"/>
    <x v="259"/>
    <d v="2021-10-31T00:00:00"/>
    <x v="3"/>
    <n v="7000130839"/>
    <n v="408"/>
    <x v="2"/>
    <x v="0"/>
    <n v="408"/>
    <n v="8.7848000000000006"/>
    <n v="3584.1984000000002"/>
    <x v="8"/>
    <x v="5"/>
    <s v="Linie 23"/>
    <n v="5023"/>
  </r>
  <r>
    <x v="4"/>
    <x v="0"/>
    <n v="58000856"/>
    <x v="259"/>
    <d v="2021-10-31T00:00:00"/>
    <x v="3"/>
    <n v="7000131195"/>
    <n v="340"/>
    <x v="2"/>
    <x v="0"/>
    <n v="340"/>
    <n v="8.7848000000000006"/>
    <n v="2986.8319999999999"/>
    <x v="8"/>
    <x v="5"/>
    <s v="Linie 23"/>
    <n v="5023"/>
  </r>
  <r>
    <x v="4"/>
    <x v="0"/>
    <n v="58000856"/>
    <x v="259"/>
    <d v="2021-10-31T00:00:00"/>
    <x v="3"/>
    <n v="7000131196"/>
    <n v="1020"/>
    <x v="2"/>
    <x v="0"/>
    <n v="1020"/>
    <n v="8.7848000000000006"/>
    <n v="8960.4959999999992"/>
    <x v="8"/>
    <x v="5"/>
    <s v="Linie 23"/>
    <n v="5023"/>
  </r>
  <r>
    <x v="4"/>
    <x v="0"/>
    <n v="58000863"/>
    <x v="261"/>
    <d v="2021-10-31T00:00:00"/>
    <x v="3"/>
    <n v="7000131200"/>
    <n v="204"/>
    <x v="2"/>
    <x v="0"/>
    <n v="204"/>
    <n v="8.7910000000000004"/>
    <n v="1793.364"/>
    <x v="8"/>
    <x v="5"/>
    <s v="Linie 23"/>
    <n v="5023"/>
  </r>
  <r>
    <x v="4"/>
    <x v="0"/>
    <n v="58000896"/>
    <x v="865"/>
    <d v="2021-10-31T00:00:00"/>
    <x v="3"/>
    <n v="7000131007"/>
    <n v="1020"/>
    <x v="2"/>
    <x v="0"/>
    <n v="1009.8"/>
    <n v="7.5039999999999996"/>
    <n v="7577.5392000000002"/>
    <x v="8"/>
    <x v="5"/>
    <s v="Linie 21"/>
    <n v="5021"/>
  </r>
  <r>
    <x v="4"/>
    <x v="0"/>
    <n v="58000904"/>
    <x v="268"/>
    <d v="2021-10-31T00:00:00"/>
    <x v="3"/>
    <n v="7000131205"/>
    <n v="170"/>
    <x v="2"/>
    <x v="0"/>
    <n v="168.3"/>
    <n v="7.5054999999999996"/>
    <n v="1263.1756499999999"/>
    <x v="8"/>
    <x v="5"/>
    <s v="Linie 21"/>
    <n v="5021"/>
  </r>
  <r>
    <x v="4"/>
    <x v="0"/>
    <n v="58000906"/>
    <x v="867"/>
    <d v="2021-10-31T00:00:00"/>
    <x v="3"/>
    <n v="7000131206"/>
    <n v="136"/>
    <x v="2"/>
    <x v="0"/>
    <n v="134.63999999999999"/>
    <n v="7.5088999999999997"/>
    <n v="1010.998296"/>
    <x v="8"/>
    <x v="5"/>
    <s v="Linie 21"/>
    <n v="5021"/>
  </r>
  <r>
    <x v="4"/>
    <x v="0"/>
    <n v="58000907"/>
    <x v="269"/>
    <d v="2021-10-31T00:00:00"/>
    <x v="3"/>
    <n v="7000131009"/>
    <n v="204"/>
    <x v="2"/>
    <x v="0"/>
    <n v="201.96"/>
    <n v="7.5054999999999996"/>
    <n v="1515.81078"/>
    <x v="8"/>
    <x v="5"/>
    <s v="Linie 21"/>
    <n v="5021"/>
  </r>
  <r>
    <x v="4"/>
    <x v="0"/>
    <n v="58000908"/>
    <x v="270"/>
    <d v="2021-10-31T00:00:00"/>
    <x v="3"/>
    <n v="7000131207"/>
    <n v="204"/>
    <x v="2"/>
    <x v="0"/>
    <n v="201.96"/>
    <n v="7.5054999999999996"/>
    <n v="1515.81078"/>
    <x v="8"/>
    <x v="5"/>
    <s v="Linie 21"/>
    <n v="5021"/>
  </r>
  <r>
    <x v="4"/>
    <x v="0"/>
    <n v="58000939"/>
    <x v="921"/>
    <d v="2021-10-31T00:00:00"/>
    <x v="3"/>
    <n v="7000131015"/>
    <n v="272"/>
    <x v="2"/>
    <x v="0"/>
    <n v="269.27999999999997"/>
    <n v="7.5054999999999996"/>
    <n v="2021.08104"/>
    <x v="8"/>
    <x v="5"/>
    <s v="Linie 21"/>
    <n v="5021"/>
  </r>
  <r>
    <x v="4"/>
    <x v="0"/>
    <n v="58000951"/>
    <x v="274"/>
    <d v="2021-10-31T00:00:00"/>
    <x v="3"/>
    <n v="7000131017"/>
    <n v="136"/>
    <x v="2"/>
    <x v="0"/>
    <n v="134.63999999999999"/>
    <n v="6.7297000000000002"/>
    <n v="906.08680800000002"/>
    <x v="8"/>
    <x v="5"/>
    <s v="Linie 21"/>
    <n v="5021"/>
  </r>
  <r>
    <x v="4"/>
    <x v="0"/>
    <n v="58000977"/>
    <x v="869"/>
    <d v="2021-10-31T00:00:00"/>
    <x v="3"/>
    <n v="7000131022"/>
    <n v="170"/>
    <x v="2"/>
    <x v="0"/>
    <n v="168.3"/>
    <n v="7.5378999999999996"/>
    <n v="1268.6285700000001"/>
    <x v="8"/>
    <x v="5"/>
    <s v="Linie 21"/>
    <n v="5021"/>
  </r>
  <r>
    <x v="4"/>
    <x v="0"/>
    <n v="58000992"/>
    <x v="870"/>
    <d v="2021-10-31T00:00:00"/>
    <x v="3"/>
    <n v="7000131025"/>
    <n v="204"/>
    <x v="2"/>
    <x v="0"/>
    <n v="201.96"/>
    <n v="7.5073999999999996"/>
    <n v="1516.1945040000001"/>
    <x v="8"/>
    <x v="5"/>
    <s v="Linie 21"/>
    <n v="5021"/>
  </r>
  <r>
    <x v="4"/>
    <x v="0"/>
    <n v="58001039"/>
    <x v="882"/>
    <d v="2021-10-31T00:00:00"/>
    <x v="3"/>
    <n v="7000131036"/>
    <n v="136"/>
    <x v="2"/>
    <x v="0"/>
    <n v="136"/>
    <n v="7.4294000000000002"/>
    <n v="1010.3984"/>
    <x v="8"/>
    <x v="5"/>
    <s v="Linie 21"/>
    <n v="5021"/>
  </r>
  <r>
    <x v="4"/>
    <x v="0"/>
    <n v="58001049"/>
    <x v="283"/>
    <d v="2021-10-31T00:00:00"/>
    <x v="3"/>
    <n v="7000131039"/>
    <n v="136"/>
    <x v="2"/>
    <x v="0"/>
    <n v="134.63999999999999"/>
    <n v="7.5098000000000003"/>
    <n v="1011.119472"/>
    <x v="8"/>
    <x v="5"/>
    <s v="Linie 21"/>
    <n v="5021"/>
  </r>
  <r>
    <x v="4"/>
    <x v="0"/>
    <n v="58001065"/>
    <x v="284"/>
    <d v="2021-10-31T00:00:00"/>
    <x v="3"/>
    <n v="7000131042"/>
    <n v="272"/>
    <x v="2"/>
    <x v="0"/>
    <n v="269.27999999999997"/>
    <n v="6.7577999999999996"/>
    <n v="1819.7403839999999"/>
    <x v="8"/>
    <x v="5"/>
    <s v="Linie 21"/>
    <n v="5021"/>
  </r>
  <r>
    <x v="4"/>
    <x v="0"/>
    <n v="58001092"/>
    <x v="883"/>
    <d v="2021-10-31T00:00:00"/>
    <x v="3"/>
    <n v="7000131048"/>
    <n v="408"/>
    <x v="2"/>
    <x v="0"/>
    <n v="403.92"/>
    <n v="7.5015999999999998"/>
    <n v="3030.046272"/>
    <x v="8"/>
    <x v="5"/>
    <s v="Linie 21"/>
    <n v="5021"/>
  </r>
  <r>
    <x v="4"/>
    <x v="0"/>
    <n v="58001114"/>
    <x v="285"/>
    <d v="2021-10-31T00:00:00"/>
    <x v="3"/>
    <n v="7000131056"/>
    <n v="68"/>
    <x v="2"/>
    <x v="0"/>
    <n v="67.319999999999993"/>
    <n v="7.5045000000000002"/>
    <n v="505.20294000000001"/>
    <x v="8"/>
    <x v="5"/>
    <s v="Linie 21"/>
    <n v="5021"/>
  </r>
  <r>
    <x v="4"/>
    <x v="0"/>
    <n v="58001116"/>
    <x v="286"/>
    <d v="2021-10-31T00:00:00"/>
    <x v="3"/>
    <n v="7000131058"/>
    <n v="34"/>
    <x v="2"/>
    <x v="0"/>
    <n v="33.659999999999997"/>
    <n v="6.7282999999999999"/>
    <n v="226.47457800000001"/>
    <x v="8"/>
    <x v="5"/>
    <s v="Linie 21"/>
    <n v="5021"/>
  </r>
  <r>
    <x v="4"/>
    <x v="0"/>
    <n v="58001120"/>
    <x v="288"/>
    <d v="2021-10-31T00:00:00"/>
    <x v="3"/>
    <n v="7000131186"/>
    <n v="34"/>
    <x v="2"/>
    <x v="0"/>
    <n v="34"/>
    <n v="8.7829999999999995"/>
    <n v="298.62200000000001"/>
    <x v="8"/>
    <x v="5"/>
    <s v="Linie 23"/>
    <n v="5023"/>
  </r>
  <r>
    <x v="4"/>
    <x v="0"/>
    <m/>
    <x v="133"/>
    <d v="2021-10-31T00:00:00"/>
    <x v="3"/>
    <n v="7000131131"/>
    <n v="0"/>
    <x v="3"/>
    <x v="3"/>
    <n v="0"/>
    <n v="0"/>
    <n v="0"/>
    <x v="8"/>
    <x v="5"/>
    <s v="Linie 21"/>
    <n v="5021"/>
  </r>
  <r>
    <x v="4"/>
    <x v="0"/>
    <m/>
    <x v="134"/>
    <d v="2021-10-31T00:00:00"/>
    <x v="3"/>
    <n v="7000131137"/>
    <n v="0.01"/>
    <x v="1"/>
    <x v="1"/>
    <n v="0"/>
    <n v="0"/>
    <n v="0"/>
    <x v="8"/>
    <x v="5"/>
    <s v="Linie 22"/>
    <n v="5022"/>
  </r>
  <r>
    <x v="5"/>
    <x v="0"/>
    <n v="23500015"/>
    <x v="296"/>
    <d v="2021-11-01T00:00:00"/>
    <x v="4"/>
    <n v="7000129714"/>
    <n v="0"/>
    <x v="0"/>
    <x v="0"/>
    <n v="0"/>
    <n v="4.2279999999999998"/>
    <n v="0"/>
    <x v="0"/>
    <x v="0"/>
    <s v="Kleine Schneidemaschine Käseteiler"/>
    <n v="1200"/>
  </r>
  <r>
    <x v="5"/>
    <x v="0"/>
    <n v="35000209"/>
    <x v="169"/>
    <d v="2021-11-01T00:00:00"/>
    <x v="4"/>
    <n v="7000130802"/>
    <n v="2400"/>
    <x v="0"/>
    <x v="0"/>
    <n v="2400"/>
    <n v="2.7023999999999999"/>
    <n v="6485.76"/>
    <x v="2"/>
    <x v="0"/>
    <s v="Wolf M1"/>
    <n v="2070"/>
  </r>
  <r>
    <x v="5"/>
    <x v="0"/>
    <n v="35000267"/>
    <x v="28"/>
    <d v="2021-11-01T00:00:00"/>
    <x v="4"/>
    <n v="7000130860"/>
    <n v="3750"/>
    <x v="0"/>
    <x v="0"/>
    <n v="3750"/>
    <n v="2.8860999999999999"/>
    <n v="10822.875"/>
    <x v="2"/>
    <x v="0"/>
    <s v="Wolf Th2"/>
    <n v="2090"/>
  </r>
  <r>
    <x v="5"/>
    <x v="0"/>
    <n v="35000282"/>
    <x v="29"/>
    <d v="2021-11-01T00:00:00"/>
    <x v="4"/>
    <n v="7000130792"/>
    <n v="4800"/>
    <x v="0"/>
    <x v="0"/>
    <n v="4800"/>
    <n v="2.6029"/>
    <n v="12493.92"/>
    <x v="2"/>
    <x v="0"/>
    <s v="Wolf M2"/>
    <n v="2080"/>
  </r>
  <r>
    <x v="5"/>
    <x v="0"/>
    <n v="57000605"/>
    <x v="367"/>
    <d v="2021-11-01T00:00:00"/>
    <x v="4"/>
    <n v="7000131083"/>
    <n v="136"/>
    <x v="2"/>
    <x v="0"/>
    <n v="163.19999999999999"/>
    <n v="5.1966999999999999"/>
    <n v="848.10144000000003"/>
    <x v="8"/>
    <x v="5"/>
    <s v="Linie 22"/>
    <n v="5022"/>
  </r>
  <r>
    <x v="5"/>
    <x v="0"/>
    <n v="57000608"/>
    <x v="368"/>
    <d v="2021-11-01T00:00:00"/>
    <x v="4"/>
    <n v="7000131087"/>
    <n v="170"/>
    <x v="2"/>
    <x v="0"/>
    <n v="204"/>
    <n v="5.1977000000000002"/>
    <n v="1060.3308"/>
    <x v="8"/>
    <x v="5"/>
    <s v="Linie 22"/>
    <n v="5022"/>
  </r>
  <r>
    <x v="5"/>
    <x v="0"/>
    <n v="57000609"/>
    <x v="369"/>
    <d v="2021-11-01T00:00:00"/>
    <x v="4"/>
    <n v="7000131088"/>
    <n v="306"/>
    <x v="2"/>
    <x v="0"/>
    <n v="367.2"/>
    <n v="5.1940999999999997"/>
    <n v="1907.27352"/>
    <x v="8"/>
    <x v="5"/>
    <s v="Linie 22"/>
    <n v="5022"/>
  </r>
  <r>
    <x v="5"/>
    <x v="0"/>
    <n v="57000610"/>
    <x v="370"/>
    <d v="2021-11-01T00:00:00"/>
    <x v="4"/>
    <n v="7000131089"/>
    <n v="68"/>
    <x v="2"/>
    <x v="0"/>
    <n v="81.599999999999994"/>
    <n v="5.1966999999999999"/>
    <n v="424.05072000000001"/>
    <x v="8"/>
    <x v="5"/>
    <s v="Linie 22"/>
    <n v="5022"/>
  </r>
  <r>
    <x v="5"/>
    <x v="0"/>
    <n v="57000623"/>
    <x v="83"/>
    <d v="2021-11-01T00:00:00"/>
    <x v="4"/>
    <n v="7000131141"/>
    <n v="1698"/>
    <x v="2"/>
    <x v="0"/>
    <n v="2037.6"/>
    <n v="5.1703000000000001"/>
    <n v="10535.003280000001"/>
    <x v="8"/>
    <x v="5"/>
    <s v="Linie 22"/>
    <n v="5022"/>
  </r>
  <r>
    <x v="5"/>
    <x v="0"/>
    <n v="57000652"/>
    <x v="372"/>
    <d v="2021-11-01T00:00:00"/>
    <x v="4"/>
    <n v="7000131092"/>
    <n v="136"/>
    <x v="2"/>
    <x v="0"/>
    <n v="163.19999999999999"/>
    <n v="5.2020999999999997"/>
    <n v="848.98271999999997"/>
    <x v="8"/>
    <x v="5"/>
    <s v="Linie 22"/>
    <n v="5022"/>
  </r>
  <r>
    <x v="5"/>
    <x v="0"/>
    <n v="57000655"/>
    <x v="638"/>
    <d v="2021-11-01T00:00:00"/>
    <x v="4"/>
    <n v="7000131094"/>
    <n v="272"/>
    <x v="2"/>
    <x v="0"/>
    <n v="326.39999999999998"/>
    <n v="5.1978"/>
    <n v="1696.5619200000001"/>
    <x v="8"/>
    <x v="5"/>
    <s v="Linie 22"/>
    <n v="5022"/>
  </r>
  <r>
    <x v="5"/>
    <x v="0"/>
    <n v="57000657"/>
    <x v="375"/>
    <d v="2021-11-01T00:00:00"/>
    <x v="4"/>
    <n v="7000131096"/>
    <n v="170"/>
    <x v="2"/>
    <x v="0"/>
    <n v="204"/>
    <n v="5.2214999999999998"/>
    <n v="1065.1859999999999"/>
    <x v="8"/>
    <x v="5"/>
    <s v="Linie 22"/>
    <n v="5022"/>
  </r>
  <r>
    <x v="5"/>
    <x v="0"/>
    <n v="57000665"/>
    <x v="376"/>
    <d v="2021-11-01T00:00:00"/>
    <x v="4"/>
    <n v="7000131097"/>
    <n v="68"/>
    <x v="2"/>
    <x v="0"/>
    <n v="81.599999999999994"/>
    <n v="5.1970000000000001"/>
    <n v="424.0752"/>
    <x v="8"/>
    <x v="5"/>
    <s v="Linie 22"/>
    <n v="5022"/>
  </r>
  <r>
    <x v="5"/>
    <x v="0"/>
    <n v="57000666"/>
    <x v="377"/>
    <d v="2021-11-01T00:00:00"/>
    <x v="4"/>
    <n v="7000131098"/>
    <n v="204"/>
    <x v="2"/>
    <x v="0"/>
    <n v="244.8"/>
    <n v="5.1966999999999999"/>
    <n v="1272.1521600000001"/>
    <x v="8"/>
    <x v="5"/>
    <s v="Linie 22"/>
    <n v="5022"/>
  </r>
  <r>
    <x v="5"/>
    <x v="0"/>
    <n v="57000739"/>
    <x v="381"/>
    <d v="2021-11-01T00:00:00"/>
    <x v="4"/>
    <n v="7000131107"/>
    <n v="68"/>
    <x v="2"/>
    <x v="0"/>
    <n v="81.599999999999994"/>
    <n v="5.1970000000000001"/>
    <n v="424.0752"/>
    <x v="8"/>
    <x v="5"/>
    <s v="Linie 22"/>
    <n v="5022"/>
  </r>
  <r>
    <x v="5"/>
    <x v="0"/>
    <n v="58000631"/>
    <x v="229"/>
    <d v="2021-11-01T00:00:00"/>
    <x v="4"/>
    <n v="7000130923"/>
    <n v="408"/>
    <x v="2"/>
    <x v="0"/>
    <n v="448.8"/>
    <n v="6.6020000000000003"/>
    <n v="2962.9776000000002"/>
    <x v="8"/>
    <x v="5"/>
    <s v="Linie 20"/>
    <n v="5020"/>
  </r>
  <r>
    <x v="5"/>
    <x v="0"/>
    <n v="58000640"/>
    <x v="828"/>
    <d v="2021-11-01T00:00:00"/>
    <x v="4"/>
    <n v="7000131144"/>
    <n v="816"/>
    <x v="2"/>
    <x v="0"/>
    <n v="807.84"/>
    <n v="8.9346999999999994"/>
    <n v="7217.8080479999999"/>
    <x v="8"/>
    <x v="5"/>
    <s v="Linie 23"/>
    <n v="5023"/>
  </r>
  <r>
    <x v="5"/>
    <x v="0"/>
    <n v="58000651"/>
    <x v="392"/>
    <d v="2021-11-01T00:00:00"/>
    <x v="4"/>
    <n v="7000131221"/>
    <n v="272"/>
    <x v="2"/>
    <x v="0"/>
    <n v="269.27999999999997"/>
    <n v="7.3441000000000001"/>
    <n v="1977.619248"/>
    <x v="8"/>
    <x v="5"/>
    <s v="Linie 21"/>
    <n v="5021"/>
  </r>
  <r>
    <x v="5"/>
    <x v="0"/>
    <n v="58000665"/>
    <x v="235"/>
    <d v="2021-11-01T00:00:00"/>
    <x v="4"/>
    <n v="7000130925"/>
    <n v="34"/>
    <x v="2"/>
    <x v="0"/>
    <n v="37.4"/>
    <n v="6.6029"/>
    <n v="246.94846000000001"/>
    <x v="8"/>
    <x v="5"/>
    <s v="Linie 20"/>
    <n v="5020"/>
  </r>
  <r>
    <x v="5"/>
    <x v="0"/>
    <n v="58000678"/>
    <x v="237"/>
    <d v="2021-11-01T00:00:00"/>
    <x v="4"/>
    <n v="7000130926"/>
    <n v="34"/>
    <x v="2"/>
    <x v="0"/>
    <n v="37.4"/>
    <n v="6.6029"/>
    <n v="246.94846000000001"/>
    <x v="8"/>
    <x v="5"/>
    <s v="Linie 20"/>
    <n v="5020"/>
  </r>
  <r>
    <x v="5"/>
    <x v="0"/>
    <n v="58000684"/>
    <x v="239"/>
    <d v="2021-11-01T00:00:00"/>
    <x v="4"/>
    <n v="7000131147"/>
    <n v="68"/>
    <x v="2"/>
    <x v="0"/>
    <n v="67.319999999999993"/>
    <n v="8.9328000000000003"/>
    <n v="601.35609599999998"/>
    <x v="8"/>
    <x v="5"/>
    <s v="Linie 23"/>
    <n v="5023"/>
  </r>
  <r>
    <x v="5"/>
    <x v="0"/>
    <n v="58000694"/>
    <x v="242"/>
    <d v="2021-11-01T00:00:00"/>
    <x v="4"/>
    <n v="7000130999"/>
    <n v="136"/>
    <x v="2"/>
    <x v="0"/>
    <n v="134.63999999999999"/>
    <n v="6.7134"/>
    <n v="903.89217599999995"/>
    <x v="8"/>
    <x v="5"/>
    <s v="Linie 21"/>
    <n v="5021"/>
  </r>
  <r>
    <x v="5"/>
    <x v="0"/>
    <n v="58000696"/>
    <x v="397"/>
    <d v="2021-11-01T00:00:00"/>
    <x v="4"/>
    <n v="7000131149"/>
    <n v="136"/>
    <x v="2"/>
    <x v="0"/>
    <n v="134.63999999999999"/>
    <n v="7.7582000000000004"/>
    <n v="1044.564048"/>
    <x v="8"/>
    <x v="5"/>
    <s v="Linie 23"/>
    <n v="5023"/>
  </r>
  <r>
    <x v="5"/>
    <x v="0"/>
    <n v="58000698"/>
    <x v="243"/>
    <d v="2021-11-01T00:00:00"/>
    <x v="4"/>
    <n v="7000131151"/>
    <n v="68"/>
    <x v="2"/>
    <x v="0"/>
    <n v="67.319999999999993"/>
    <n v="8.9311000000000007"/>
    <n v="601.24165200000004"/>
    <x v="8"/>
    <x v="5"/>
    <s v="Linie 23"/>
    <n v="5023"/>
  </r>
  <r>
    <x v="5"/>
    <x v="0"/>
    <n v="58000706"/>
    <x v="244"/>
    <d v="2021-11-01T00:00:00"/>
    <x v="4"/>
    <n v="7000131000"/>
    <n v="170"/>
    <x v="2"/>
    <x v="0"/>
    <n v="168.3"/>
    <n v="6.7150999999999996"/>
    <n v="1130.1513299999999"/>
    <x v="8"/>
    <x v="5"/>
    <s v="Linie 21"/>
    <n v="5021"/>
  </r>
  <r>
    <x v="5"/>
    <x v="0"/>
    <n v="58000708"/>
    <x v="400"/>
    <d v="2021-11-01T00:00:00"/>
    <x v="4"/>
    <n v="7000131152"/>
    <n v="68"/>
    <x v="2"/>
    <x v="0"/>
    <n v="67.319999999999993"/>
    <n v="7.7599"/>
    <n v="522.39646800000003"/>
    <x v="8"/>
    <x v="5"/>
    <s v="Linie 23"/>
    <n v="5023"/>
  </r>
  <r>
    <x v="5"/>
    <x v="0"/>
    <n v="58000710"/>
    <x v="245"/>
    <d v="2021-11-01T00:00:00"/>
    <x v="4"/>
    <n v="7000131153"/>
    <n v="68"/>
    <x v="2"/>
    <x v="0"/>
    <n v="67.319999999999993"/>
    <n v="8.9328000000000003"/>
    <n v="601.35609599999998"/>
    <x v="8"/>
    <x v="5"/>
    <s v="Linie 23"/>
    <n v="5023"/>
  </r>
  <r>
    <x v="5"/>
    <x v="0"/>
    <n v="58000713"/>
    <x v="246"/>
    <d v="2021-11-01T00:00:00"/>
    <x v="4"/>
    <n v="7000131154"/>
    <n v="68"/>
    <x v="2"/>
    <x v="0"/>
    <n v="68"/>
    <n v="10.5335"/>
    <n v="716.27800000000002"/>
    <x v="8"/>
    <x v="5"/>
    <s v="Linie 23"/>
    <n v="5023"/>
  </r>
  <r>
    <x v="5"/>
    <x v="0"/>
    <n v="58000724"/>
    <x v="750"/>
    <d v="2021-11-01T00:00:00"/>
    <x v="4"/>
    <n v="7000131157"/>
    <n v="68"/>
    <x v="2"/>
    <x v="0"/>
    <n v="67.319999999999993"/>
    <n v="8.9357000000000006"/>
    <n v="601.55132400000002"/>
    <x v="8"/>
    <x v="5"/>
    <s v="Linie 23"/>
    <n v="5023"/>
  </r>
  <r>
    <x v="5"/>
    <x v="0"/>
    <n v="58000730"/>
    <x v="250"/>
    <d v="2021-11-01T00:00:00"/>
    <x v="4"/>
    <n v="7000130931"/>
    <n v="204"/>
    <x v="2"/>
    <x v="0"/>
    <n v="224.4"/>
    <n v="6.5994999999999999"/>
    <n v="1480.9277999999999"/>
    <x v="8"/>
    <x v="5"/>
    <s v="Linie 20"/>
    <n v="5020"/>
  </r>
  <r>
    <x v="5"/>
    <x v="0"/>
    <n v="58000733"/>
    <x v="793"/>
    <d v="2021-11-01T00:00:00"/>
    <x v="4"/>
    <n v="7000131214"/>
    <n v="272"/>
    <x v="2"/>
    <x v="0"/>
    <n v="269.27999999999997"/>
    <n v="6.7157999999999998"/>
    <n v="1808.4306240000001"/>
    <x v="8"/>
    <x v="5"/>
    <s v="Linie 21"/>
    <n v="5021"/>
  </r>
  <r>
    <x v="5"/>
    <x v="0"/>
    <n v="58000737"/>
    <x v="751"/>
    <d v="2021-11-01T00:00:00"/>
    <x v="4"/>
    <n v="7000131160"/>
    <n v="406"/>
    <x v="2"/>
    <x v="0"/>
    <n v="401.94"/>
    <n v="8.9408999999999992"/>
    <n v="3593.7053460000002"/>
    <x v="8"/>
    <x v="5"/>
    <s v="Linie 23"/>
    <n v="5023"/>
  </r>
  <r>
    <x v="5"/>
    <x v="0"/>
    <n v="58000746"/>
    <x v="253"/>
    <d v="2021-11-01T00:00:00"/>
    <x v="4"/>
    <n v="7000131003"/>
    <n v="204"/>
    <x v="2"/>
    <x v="0"/>
    <n v="201.96"/>
    <n v="6.7164999999999999"/>
    <n v="1356.46434"/>
    <x v="8"/>
    <x v="5"/>
    <s v="Linie 21"/>
    <n v="5021"/>
  </r>
  <r>
    <x v="5"/>
    <x v="0"/>
    <n v="58000748"/>
    <x v="402"/>
    <d v="2021-11-01T00:00:00"/>
    <x v="4"/>
    <n v="7000131162"/>
    <n v="204"/>
    <x v="2"/>
    <x v="0"/>
    <n v="201.96"/>
    <n v="8.9328000000000003"/>
    <n v="1804.0682879999999"/>
    <x v="8"/>
    <x v="5"/>
    <s v="Linie 23"/>
    <n v="5023"/>
  </r>
  <r>
    <x v="5"/>
    <x v="0"/>
    <n v="58000751"/>
    <x v="254"/>
    <d v="2021-11-01T00:00:00"/>
    <x v="4"/>
    <n v="7000131163"/>
    <n v="204"/>
    <x v="2"/>
    <x v="0"/>
    <n v="204"/>
    <n v="10.5335"/>
    <n v="2148.8339999999998"/>
    <x v="8"/>
    <x v="5"/>
    <s v="Linie 23"/>
    <n v="5023"/>
  </r>
  <r>
    <x v="5"/>
    <x v="0"/>
    <n v="58000758"/>
    <x v="255"/>
    <d v="2021-11-01T00:00:00"/>
    <x v="4"/>
    <n v="7000131004"/>
    <n v="170"/>
    <x v="2"/>
    <x v="0"/>
    <n v="168.3"/>
    <n v="6.6928999999999998"/>
    <n v="1126.41507"/>
    <x v="8"/>
    <x v="5"/>
    <s v="Linie 21"/>
    <n v="5021"/>
  </r>
  <r>
    <x v="5"/>
    <x v="0"/>
    <n v="58000776"/>
    <x v="257"/>
    <d v="2021-11-01T00:00:00"/>
    <x v="4"/>
    <n v="7000131005"/>
    <n v="204"/>
    <x v="2"/>
    <x v="0"/>
    <n v="201.96"/>
    <n v="6.7134"/>
    <n v="1355.838264"/>
    <x v="8"/>
    <x v="5"/>
    <s v="Linie 21"/>
    <n v="5021"/>
  </r>
  <r>
    <x v="5"/>
    <x v="0"/>
    <n v="58000838"/>
    <x v="516"/>
    <d v="2021-11-01T00:00:00"/>
    <x v="4"/>
    <n v="7000131201"/>
    <n v="425"/>
    <x v="2"/>
    <x v="0"/>
    <n v="510"/>
    <n v="7.5921000000000003"/>
    <n v="3871.971"/>
    <x v="8"/>
    <x v="5"/>
    <s v="Linie 20"/>
    <n v="5020"/>
  </r>
  <r>
    <x v="5"/>
    <x v="0"/>
    <n v="58000861"/>
    <x v="410"/>
    <d v="2021-11-01T00:00:00"/>
    <x v="4"/>
    <n v="7000131167"/>
    <n v="272"/>
    <x v="2"/>
    <x v="0"/>
    <n v="269.27999999999997"/>
    <n v="7.7599"/>
    <n v="2089.5858720000001"/>
    <x v="8"/>
    <x v="5"/>
    <s v="Linie 23"/>
    <n v="5023"/>
  </r>
  <r>
    <x v="5"/>
    <x v="0"/>
    <n v="58000883"/>
    <x v="754"/>
    <d v="2021-11-01T00:00:00"/>
    <x v="4"/>
    <n v="7000131168"/>
    <n v="680"/>
    <x v="2"/>
    <x v="0"/>
    <n v="673.2"/>
    <n v="8.9359999999999999"/>
    <n v="6015.7151999999996"/>
    <x v="8"/>
    <x v="5"/>
    <s v="Linie 23"/>
    <n v="5023"/>
  </r>
  <r>
    <x v="5"/>
    <x v="0"/>
    <n v="58000885"/>
    <x v="265"/>
    <d v="2021-11-01T00:00:00"/>
    <x v="4"/>
    <n v="7000130941"/>
    <n v="136"/>
    <x v="2"/>
    <x v="0"/>
    <n v="149.6"/>
    <n v="6.6093000000000002"/>
    <n v="988.75127999999995"/>
    <x v="8"/>
    <x v="5"/>
    <s v="Linie 20"/>
    <n v="5020"/>
  </r>
  <r>
    <x v="5"/>
    <x v="0"/>
    <n v="58000888"/>
    <x v="724"/>
    <d v="2021-11-01T00:00:00"/>
    <x v="4"/>
    <n v="7000131215"/>
    <n v="2227"/>
    <x v="2"/>
    <x v="0"/>
    <n v="2204.73"/>
    <n v="6.7157999999999998"/>
    <n v="14806.525734000001"/>
    <x v="8"/>
    <x v="5"/>
    <s v="Linie 21"/>
    <n v="5021"/>
  </r>
  <r>
    <x v="5"/>
    <x v="0"/>
    <n v="58000890"/>
    <x v="598"/>
    <d v="2021-11-01T00:00:00"/>
    <x v="4"/>
    <n v="7000131171"/>
    <n v="1496"/>
    <x v="2"/>
    <x v="0"/>
    <n v="1481.04"/>
    <n v="8.9321000000000002"/>
    <n v="13228.797384"/>
    <x v="8"/>
    <x v="5"/>
    <s v="Linie 23"/>
    <n v="5023"/>
  </r>
  <r>
    <x v="5"/>
    <x v="0"/>
    <n v="58000919"/>
    <x v="710"/>
    <d v="2021-11-01T00:00:00"/>
    <x v="4"/>
    <n v="7000131010"/>
    <n v="136"/>
    <x v="2"/>
    <x v="0"/>
    <n v="134.63999999999999"/>
    <n v="7.3445"/>
    <n v="988.86347999999998"/>
    <x v="8"/>
    <x v="5"/>
    <s v="Linie 21"/>
    <n v="5021"/>
  </r>
  <r>
    <x v="5"/>
    <x v="0"/>
    <n v="58000920"/>
    <x v="413"/>
    <d v="2021-11-01T00:00:00"/>
    <x v="4"/>
    <n v="7000131011"/>
    <n v="272"/>
    <x v="2"/>
    <x v="0"/>
    <n v="269.27999999999997"/>
    <n v="7.3434999999999997"/>
    <n v="1977.45768"/>
    <x v="8"/>
    <x v="5"/>
    <s v="Linie 21"/>
    <n v="5021"/>
  </r>
  <r>
    <x v="5"/>
    <x v="0"/>
    <n v="58000942"/>
    <x v="271"/>
    <d v="2021-11-01T00:00:00"/>
    <x v="4"/>
    <n v="7000131016"/>
    <n v="68"/>
    <x v="2"/>
    <x v="0"/>
    <n v="67.319999999999993"/>
    <n v="6.7150999999999996"/>
    <n v="452.06053200000002"/>
    <x v="8"/>
    <x v="5"/>
    <s v="Linie 21"/>
    <n v="5021"/>
  </r>
  <r>
    <x v="5"/>
    <x v="0"/>
    <n v="58000943"/>
    <x v="947"/>
    <d v="2021-11-01T00:00:00"/>
    <x v="4"/>
    <n v="7000131173"/>
    <n v="34"/>
    <x v="2"/>
    <x v="0"/>
    <n v="34"/>
    <n v="10.534599999999999"/>
    <n v="358.1764"/>
    <x v="8"/>
    <x v="5"/>
    <s v="Linie 23"/>
    <n v="5023"/>
  </r>
  <r>
    <x v="5"/>
    <x v="0"/>
    <n v="58000944"/>
    <x v="415"/>
    <d v="2021-11-01T00:00:00"/>
    <x v="4"/>
    <n v="7000131174"/>
    <n v="34"/>
    <x v="2"/>
    <x v="0"/>
    <n v="33.659999999999997"/>
    <n v="7.7609000000000004"/>
    <n v="261.23189400000001"/>
    <x v="8"/>
    <x v="5"/>
    <s v="Linie 23"/>
    <n v="5023"/>
  </r>
  <r>
    <x v="5"/>
    <x v="0"/>
    <n v="58000947"/>
    <x v="273"/>
    <d v="2021-11-01T00:00:00"/>
    <x v="4"/>
    <n v="7000130947"/>
    <n v="102"/>
    <x v="2"/>
    <x v="0"/>
    <n v="112.2"/>
    <n v="6.6005000000000003"/>
    <n v="740.5761"/>
    <x v="8"/>
    <x v="5"/>
    <s v="Linie 20"/>
    <n v="5020"/>
  </r>
  <r>
    <x v="5"/>
    <x v="0"/>
    <n v="58000958"/>
    <x v="833"/>
    <d v="2021-11-01T00:00:00"/>
    <x v="4"/>
    <n v="7000131176"/>
    <n v="136"/>
    <x v="2"/>
    <x v="0"/>
    <n v="134.63999999999999"/>
    <n v="8.9311000000000007"/>
    <n v="1202.4833040000001"/>
    <x v="8"/>
    <x v="5"/>
    <s v="Linie 23"/>
    <n v="5023"/>
  </r>
  <r>
    <x v="5"/>
    <x v="0"/>
    <n v="58000961"/>
    <x v="726"/>
    <d v="2021-11-01T00:00:00"/>
    <x v="4"/>
    <n v="7000131216"/>
    <n v="203"/>
    <x v="2"/>
    <x v="0"/>
    <n v="200.97"/>
    <n v="6.6794000000000002"/>
    <n v="1342.3590180000001"/>
    <x v="8"/>
    <x v="5"/>
    <s v="Linie 21"/>
    <n v="5021"/>
  </r>
  <r>
    <x v="5"/>
    <x v="0"/>
    <n v="58000972"/>
    <x v="834"/>
    <d v="2021-11-01T00:00:00"/>
    <x v="4"/>
    <n v="7000131020"/>
    <n v="272"/>
    <x v="2"/>
    <x v="0"/>
    <n v="269.27999999999997"/>
    <n v="7.3710000000000004"/>
    <n v="1984.8628799999999"/>
    <x v="8"/>
    <x v="5"/>
    <s v="Linie 21"/>
    <n v="5021"/>
  </r>
  <r>
    <x v="5"/>
    <x v="0"/>
    <n v="58000993"/>
    <x v="419"/>
    <d v="2021-11-01T00:00:00"/>
    <x v="4"/>
    <n v="7000131177"/>
    <n v="136"/>
    <x v="2"/>
    <x v="0"/>
    <n v="134.63999999999999"/>
    <n v="8.9329999999999998"/>
    <n v="1202.73912"/>
    <x v="8"/>
    <x v="5"/>
    <s v="Linie 23"/>
    <n v="5023"/>
  </r>
  <r>
    <x v="5"/>
    <x v="0"/>
    <n v="58000999"/>
    <x v="279"/>
    <d v="2021-11-01T00:00:00"/>
    <x v="4"/>
    <n v="7000131217"/>
    <n v="340"/>
    <x v="2"/>
    <x v="0"/>
    <n v="336.6"/>
    <n v="6.7134"/>
    <n v="2259.7304399999998"/>
    <x v="8"/>
    <x v="5"/>
    <s v="Linie 21"/>
    <n v="5021"/>
  </r>
  <r>
    <x v="5"/>
    <x v="0"/>
    <n v="58001000"/>
    <x v="837"/>
    <d v="2021-11-01T00:00:00"/>
    <x v="4"/>
    <n v="7000131178"/>
    <n v="68"/>
    <x v="2"/>
    <x v="0"/>
    <n v="68"/>
    <n v="10.530200000000001"/>
    <n v="716.05359999999996"/>
    <x v="8"/>
    <x v="5"/>
    <s v="Linie 23"/>
    <n v="5023"/>
  </r>
  <r>
    <x v="5"/>
    <x v="0"/>
    <n v="58001009"/>
    <x v="579"/>
    <d v="2021-11-01T00:00:00"/>
    <x v="4"/>
    <n v="7000131117"/>
    <n v="2805"/>
    <x v="2"/>
    <x v="0"/>
    <n v="2805"/>
    <n v="8.0530000000000008"/>
    <n v="22588.665000000001"/>
    <x v="8"/>
    <x v="5"/>
    <s v="Linie 22"/>
    <n v="5022"/>
  </r>
  <r>
    <x v="5"/>
    <x v="0"/>
    <n v="58001009"/>
    <x v="579"/>
    <d v="2021-11-01T00:00:00"/>
    <x v="4"/>
    <n v="7000131202"/>
    <n v="421"/>
    <x v="2"/>
    <x v="0"/>
    <n v="421"/>
    <n v="8.0530000000000008"/>
    <n v="3390.3130000000001"/>
    <x v="8"/>
    <x v="5"/>
    <s v="Linie 20"/>
    <n v="5020"/>
  </r>
  <r>
    <x v="5"/>
    <x v="0"/>
    <n v="58001018"/>
    <x v="838"/>
    <d v="2021-11-01T00:00:00"/>
    <x v="4"/>
    <n v="7000131179"/>
    <n v="544"/>
    <x v="2"/>
    <x v="0"/>
    <n v="538.55999999999995"/>
    <n v="8.9311000000000007"/>
    <n v="4809.9332160000004"/>
    <x v="8"/>
    <x v="5"/>
    <s v="Linie 23"/>
    <n v="5023"/>
  </r>
  <r>
    <x v="5"/>
    <x v="0"/>
    <n v="58001021"/>
    <x v="423"/>
    <d v="2021-11-01T00:00:00"/>
    <x v="4"/>
    <n v="7000131030"/>
    <n v="204"/>
    <x v="2"/>
    <x v="0"/>
    <n v="201.96"/>
    <n v="7.3388999999999998"/>
    <n v="1482.1642440000001"/>
    <x v="8"/>
    <x v="5"/>
    <s v="Linie 21"/>
    <n v="5021"/>
  </r>
  <r>
    <x v="5"/>
    <x v="0"/>
    <n v="58001022"/>
    <x v="523"/>
    <d v="2021-11-01T00:00:00"/>
    <x v="4"/>
    <n v="7000131203"/>
    <n v="340"/>
    <x v="2"/>
    <x v="0"/>
    <n v="336.6"/>
    <n v="7.7832999999999997"/>
    <n v="2619.85878"/>
    <x v="8"/>
    <x v="5"/>
    <s v="Linie 20"/>
    <n v="5020"/>
  </r>
  <r>
    <x v="5"/>
    <x v="0"/>
    <n v="58001028"/>
    <x v="281"/>
    <d v="2021-11-01T00:00:00"/>
    <x v="4"/>
    <n v="7000131033"/>
    <n v="272"/>
    <x v="2"/>
    <x v="0"/>
    <n v="269.27999999999997"/>
    <n v="7.3064999999999998"/>
    <n v="1967.49432"/>
    <x v="8"/>
    <x v="5"/>
    <s v="Linie 21"/>
    <n v="5021"/>
  </r>
  <r>
    <x v="5"/>
    <x v="0"/>
    <n v="58001031"/>
    <x v="282"/>
    <d v="2021-11-01T00:00:00"/>
    <x v="4"/>
    <n v="7000131218"/>
    <n v="272"/>
    <x v="2"/>
    <x v="0"/>
    <n v="269.27999999999997"/>
    <n v="7.3121"/>
    <n v="1969.0022879999999"/>
    <x v="8"/>
    <x v="5"/>
    <s v="Linie 21"/>
    <n v="5021"/>
  </r>
  <r>
    <x v="5"/>
    <x v="0"/>
    <n v="58001046"/>
    <x v="428"/>
    <d v="2021-11-01T00:00:00"/>
    <x v="4"/>
    <n v="7000131037"/>
    <n v="136"/>
    <x v="2"/>
    <x v="0"/>
    <n v="134.63999999999999"/>
    <n v="7.3110999999999997"/>
    <n v="984.36650399999996"/>
    <x v="8"/>
    <x v="5"/>
    <s v="Linie 21"/>
    <n v="5021"/>
  </r>
  <r>
    <x v="5"/>
    <x v="0"/>
    <n v="58001058"/>
    <x v="389"/>
    <d v="2021-11-01T00:00:00"/>
    <x v="4"/>
    <n v="7000128894"/>
    <n v="2956"/>
    <x v="2"/>
    <x v="2"/>
    <n v="28377.599999999999"/>
    <n v="35.15"/>
    <n v="103903.4"/>
    <x v="5"/>
    <x v="2"/>
    <s v="Linie 30"/>
    <n v="5030"/>
  </r>
  <r>
    <x v="5"/>
    <x v="0"/>
    <n v="58001063"/>
    <x v="581"/>
    <d v="2021-11-01T00:00:00"/>
    <x v="4"/>
    <n v="7000131119"/>
    <n v="269"/>
    <x v="2"/>
    <x v="0"/>
    <n v="269"/>
    <n v="8.1037999999999997"/>
    <n v="2179.9222"/>
    <x v="8"/>
    <x v="5"/>
    <s v="Linie 22"/>
    <n v="5022"/>
  </r>
  <r>
    <x v="5"/>
    <x v="0"/>
    <n v="58001077"/>
    <x v="655"/>
    <d v="2021-11-01T00:00:00"/>
    <x v="4"/>
    <n v="7000131219"/>
    <n v="272"/>
    <x v="2"/>
    <x v="0"/>
    <n v="269.27999999999997"/>
    <n v="7.3173000000000004"/>
    <n v="1970.402544"/>
    <x v="8"/>
    <x v="5"/>
    <s v="Linie 21"/>
    <n v="5021"/>
  </r>
  <r>
    <x v="5"/>
    <x v="0"/>
    <n v="58001080"/>
    <x v="656"/>
    <d v="2021-11-01T00:00:00"/>
    <x v="4"/>
    <n v="7000131044"/>
    <n v="136"/>
    <x v="2"/>
    <x v="0"/>
    <n v="134.63999999999999"/>
    <n v="6.7241999999999997"/>
    <n v="905.34628799999996"/>
    <x v="8"/>
    <x v="5"/>
    <s v="Linie 21"/>
    <n v="5021"/>
  </r>
  <r>
    <x v="5"/>
    <x v="0"/>
    <n v="58001084"/>
    <x v="582"/>
    <d v="2021-11-01T00:00:00"/>
    <x v="4"/>
    <n v="7000131121"/>
    <n v="136"/>
    <x v="2"/>
    <x v="0"/>
    <n v="136"/>
    <n v="8.0998999999999999"/>
    <n v="1101.5863999999999"/>
    <x v="8"/>
    <x v="5"/>
    <s v="Linie 22"/>
    <n v="5022"/>
  </r>
  <r>
    <x v="5"/>
    <x v="0"/>
    <n v="58001093"/>
    <x v="435"/>
    <d v="2021-11-01T00:00:00"/>
    <x v="4"/>
    <n v="7000131220"/>
    <n v="204"/>
    <x v="2"/>
    <x v="0"/>
    <n v="201.96"/>
    <n v="7.3051000000000004"/>
    <n v="1475.337996"/>
    <x v="8"/>
    <x v="5"/>
    <s v="Linie 21"/>
    <n v="5021"/>
  </r>
  <r>
    <x v="5"/>
    <x v="0"/>
    <n v="58001096"/>
    <x v="841"/>
    <d v="2021-11-01T00:00:00"/>
    <x v="4"/>
    <n v="7000131180"/>
    <n v="68"/>
    <x v="2"/>
    <x v="0"/>
    <n v="65.28"/>
    <n v="9.2088000000000001"/>
    <n v="601.15046400000006"/>
    <x v="8"/>
    <x v="5"/>
    <s v="Linie 23"/>
    <n v="5023"/>
  </r>
  <r>
    <x v="5"/>
    <x v="0"/>
    <n v="58001099"/>
    <x v="657"/>
    <d v="2021-11-01T00:00:00"/>
    <x v="4"/>
    <n v="7000131181"/>
    <n v="136"/>
    <x v="2"/>
    <x v="0"/>
    <n v="134.63999999999999"/>
    <n v="7.7568000000000001"/>
    <n v="1044.375552"/>
    <x v="8"/>
    <x v="5"/>
    <s v="Linie 23"/>
    <n v="5023"/>
  </r>
  <r>
    <x v="5"/>
    <x v="0"/>
    <n v="58001108"/>
    <x v="718"/>
    <d v="2021-11-01T00:00:00"/>
    <x v="4"/>
    <n v="7000131052"/>
    <n v="272"/>
    <x v="2"/>
    <x v="0"/>
    <n v="269.27999999999997"/>
    <n v="7.3391000000000002"/>
    <n v="1976.2728480000001"/>
    <x v="8"/>
    <x v="5"/>
    <s v="Linie 21"/>
    <n v="5021"/>
  </r>
  <r>
    <x v="5"/>
    <x v="0"/>
    <n v="58001111"/>
    <x v="437"/>
    <d v="2021-11-01T00:00:00"/>
    <x v="4"/>
    <n v="7000131055"/>
    <n v="102"/>
    <x v="2"/>
    <x v="0"/>
    <n v="100.98"/>
    <n v="7.3406000000000002"/>
    <n v="741.25378799999999"/>
    <x v="8"/>
    <x v="5"/>
    <s v="Linie 21"/>
    <n v="5021"/>
  </r>
  <r>
    <x v="5"/>
    <x v="0"/>
    <n v="58001118"/>
    <x v="287"/>
    <d v="2021-11-01T00:00:00"/>
    <x v="4"/>
    <n v="7000131184"/>
    <n v="68"/>
    <x v="2"/>
    <x v="0"/>
    <n v="67.319999999999993"/>
    <n v="8.9314"/>
    <n v="601.26184799999999"/>
    <x v="8"/>
    <x v="5"/>
    <s v="Linie 23"/>
    <n v="5023"/>
  </r>
  <r>
    <x v="5"/>
    <x v="0"/>
    <n v="58001133"/>
    <x v="443"/>
    <d v="2021-11-01T00:00:00"/>
    <x v="4"/>
    <n v="7000131059"/>
    <n v="102"/>
    <x v="2"/>
    <x v="0"/>
    <n v="100.98"/>
    <n v="7.3425000000000002"/>
    <n v="741.44565"/>
    <x v="8"/>
    <x v="5"/>
    <s v="Linie 21"/>
    <n v="5021"/>
  </r>
  <r>
    <x v="5"/>
    <x v="0"/>
    <n v="58001137"/>
    <x v="444"/>
    <d v="2021-11-01T00:00:00"/>
    <x v="4"/>
    <n v="7000131062"/>
    <n v="68"/>
    <x v="2"/>
    <x v="0"/>
    <n v="67.319999999999993"/>
    <n v="7.3406000000000002"/>
    <n v="494.16919200000001"/>
    <x v="8"/>
    <x v="5"/>
    <s v="Linie 21"/>
    <n v="5021"/>
  </r>
  <r>
    <x v="5"/>
    <x v="0"/>
    <m/>
    <x v="132"/>
    <d v="2021-11-01T00:00:00"/>
    <x v="4"/>
    <n v="7000131204"/>
    <n v="0"/>
    <x v="3"/>
    <x v="3"/>
    <n v="0"/>
    <n v="0"/>
    <n v="0"/>
    <x v="8"/>
    <x v="5"/>
    <s v="Linie 20"/>
    <n v="5020"/>
  </r>
  <r>
    <x v="5"/>
    <x v="0"/>
    <m/>
    <x v="134"/>
    <d v="2021-11-01T00:00:00"/>
    <x v="4"/>
    <n v="7000131138"/>
    <n v="0.01"/>
    <x v="1"/>
    <x v="1"/>
    <n v="0"/>
    <n v="0"/>
    <n v="0"/>
    <x v="8"/>
    <x v="5"/>
    <s v="Linie 22"/>
    <n v="5022"/>
  </r>
  <r>
    <x v="5"/>
    <x v="0"/>
    <m/>
    <x v="135"/>
    <d v="2021-11-01T00:00:00"/>
    <x v="4"/>
    <n v="7000131192"/>
    <n v="0.45"/>
    <x v="1"/>
    <x v="1"/>
    <n v="0"/>
    <n v="0"/>
    <n v="0"/>
    <x v="8"/>
    <x v="5"/>
    <s v="Linie 23"/>
    <n v="5023"/>
  </r>
  <r>
    <x v="5"/>
    <x v="0"/>
    <m/>
    <x v="594"/>
    <d v="2021-11-01T00:00:00"/>
    <x v="4"/>
    <n v="7000129737"/>
    <n v="0"/>
    <x v="3"/>
    <x v="3"/>
    <n v="0"/>
    <n v="0"/>
    <n v="0"/>
    <x v="3"/>
    <x v="1"/>
    <s v="Wurstverpackung"/>
    <n v="5330"/>
  </r>
  <r>
    <x v="5"/>
    <x v="0"/>
    <m/>
    <x v="453"/>
    <d v="2021-11-01T00:00:00"/>
    <x v="4"/>
    <n v="7000131134"/>
    <n v="0"/>
    <x v="3"/>
    <x v="3"/>
    <n v="0"/>
    <n v="0"/>
    <n v="0"/>
    <x v="8"/>
    <x v="5"/>
    <s v="Linie 21"/>
    <n v="5021"/>
  </r>
  <r>
    <x v="5"/>
    <x v="0"/>
    <n v="23500091"/>
    <x v="140"/>
    <d v="2021-11-02T00:00:00"/>
    <x v="4"/>
    <n v="7000130493"/>
    <n v="402"/>
    <x v="0"/>
    <x v="0"/>
    <n v="402"/>
    <n v="3.8368000000000002"/>
    <n v="1542.3936000000001"/>
    <x v="0"/>
    <x v="0"/>
    <s v="Große Schneidemaschine Lachnit"/>
    <n v="1100"/>
  </r>
  <r>
    <x v="5"/>
    <x v="0"/>
    <n v="23500286"/>
    <x v="142"/>
    <d v="2021-11-02T00:00:00"/>
    <x v="4"/>
    <n v="7000130809"/>
    <n v="530"/>
    <x v="0"/>
    <x v="0"/>
    <n v="530"/>
    <n v="4.2755000000000001"/>
    <n v="2266.0149999999999"/>
    <x v="0"/>
    <x v="0"/>
    <s v="Wolf Zutatenvorbereitung"/>
    <n v="1430"/>
  </r>
  <r>
    <x v="5"/>
    <x v="0"/>
    <n v="23500287"/>
    <x v="1163"/>
    <d v="2021-11-02T00:00:00"/>
    <x v="4"/>
    <n v="7000130893"/>
    <n v="7"/>
    <x v="0"/>
    <x v="0"/>
    <n v="7"/>
    <n v="6.8723000000000001"/>
    <n v="48.106099999999998"/>
    <x v="0"/>
    <x v="0"/>
    <s v="Wolf Zutatenvorbereitung"/>
    <n v="1430"/>
  </r>
  <r>
    <x v="5"/>
    <x v="0"/>
    <n v="23500288"/>
    <x v="1164"/>
    <d v="2021-11-02T00:00:00"/>
    <x v="4"/>
    <n v="7000130892"/>
    <n v="51"/>
    <x v="0"/>
    <x v="0"/>
    <n v="51"/>
    <n v="6.4640000000000004"/>
    <n v="329.66399999999999"/>
    <x v="0"/>
    <x v="0"/>
    <s v="Dosenöffner Zutatenvorbereitung"/>
    <n v="1420"/>
  </r>
  <r>
    <x v="5"/>
    <x v="0"/>
    <n v="23500294"/>
    <x v="300"/>
    <d v="2021-11-02T00:00:00"/>
    <x v="4"/>
    <n v="7000131211"/>
    <n v="293"/>
    <x v="1"/>
    <x v="1"/>
    <n v="0"/>
    <n v="0.97399999999999998"/>
    <n v="285.38200000000001"/>
    <x v="0"/>
    <x v="0"/>
    <s v="Schmelze Zutatenvorb."/>
    <n v="1400"/>
  </r>
  <r>
    <x v="5"/>
    <x v="0"/>
    <n v="23500368"/>
    <x v="1094"/>
    <d v="2021-11-02T00:00:00"/>
    <x v="4"/>
    <n v="7000131356"/>
    <n v="74"/>
    <x v="0"/>
    <x v="0"/>
    <n v="74"/>
    <n v="1.1600999999999999"/>
    <n v="85.847399999999993"/>
    <x v="0"/>
    <x v="0"/>
    <s v="Schälen"/>
    <n v="5903"/>
  </r>
  <r>
    <x v="5"/>
    <x v="0"/>
    <n v="23500369"/>
    <x v="146"/>
    <d v="2021-11-02T00:00:00"/>
    <x v="4"/>
    <n v="7000131397"/>
    <n v="66"/>
    <x v="0"/>
    <x v="0"/>
    <n v="66"/>
    <n v="1.1600999999999999"/>
    <n v="76.566599999999994"/>
    <x v="0"/>
    <x v="0"/>
    <s v="Schälen"/>
    <n v="5903"/>
  </r>
  <r>
    <x v="5"/>
    <x v="0"/>
    <n v="23500501"/>
    <x v="10"/>
    <d v="2021-11-02T00:00:00"/>
    <x v="4"/>
    <n v="7000129728"/>
    <n v="3770"/>
    <x v="0"/>
    <x v="0"/>
    <n v="3770"/>
    <n v="2.8675999999999999"/>
    <n v="10810.852000000001"/>
    <x v="0"/>
    <x v="0"/>
    <s v="Kleine Schneidemaschine Käseteiler"/>
    <n v="1200"/>
  </r>
  <r>
    <x v="5"/>
    <x v="0"/>
    <n v="23500507"/>
    <x v="1002"/>
    <d v="2021-11-02T00:00:00"/>
    <x v="4"/>
    <n v="7000131212"/>
    <n v="28"/>
    <x v="1"/>
    <x v="1"/>
    <n v="0"/>
    <n v="0.97399999999999998"/>
    <n v="27.271999999999998"/>
    <x v="0"/>
    <x v="0"/>
    <s v="Schmelze Zutatenvorb."/>
    <n v="1400"/>
  </r>
  <r>
    <x v="5"/>
    <x v="0"/>
    <n v="24000493"/>
    <x v="149"/>
    <d v="2021-11-02T00:00:00"/>
    <x v="4"/>
    <n v="7000130800"/>
    <n v="2930"/>
    <x v="0"/>
    <x v="1"/>
    <n v="2930"/>
    <n v="0"/>
    <n v="0"/>
    <x v="1"/>
    <x v="0"/>
    <s v="Füller unter M1"/>
    <n v="3010"/>
  </r>
  <r>
    <x v="5"/>
    <x v="0"/>
    <n v="29600001"/>
    <x v="604"/>
    <d v="2021-11-02T00:00:00"/>
    <x v="4"/>
    <n v="7000130589"/>
    <n v="4996"/>
    <x v="0"/>
    <x v="0"/>
    <n v="4996"/>
    <n v="2"/>
    <n v="9992"/>
    <x v="0"/>
    <x v="0"/>
    <s v="Rohware aus-/umpacken, vorbereiten"/>
    <n v="1300"/>
  </r>
  <r>
    <x v="5"/>
    <x v="0"/>
    <n v="29600002"/>
    <x v="461"/>
    <d v="2021-11-02T00:00:00"/>
    <x v="4"/>
    <n v="7000130882"/>
    <n v="2275"/>
    <x v="0"/>
    <x v="0"/>
    <n v="2275"/>
    <n v="2.5"/>
    <n v="5687.5"/>
    <x v="0"/>
    <x v="0"/>
    <s v="Rohware aus-/umpacken, vorbereiten"/>
    <n v="1300"/>
  </r>
  <r>
    <x v="5"/>
    <x v="0"/>
    <n v="29600003"/>
    <x v="150"/>
    <d v="2021-11-02T00:00:00"/>
    <x v="4"/>
    <n v="7000130778"/>
    <n v="3220"/>
    <x v="0"/>
    <x v="0"/>
    <n v="3220"/>
    <n v="2.0516999999999999"/>
    <n v="6606.4740000000002"/>
    <x v="0"/>
    <x v="0"/>
    <s v="Rohware aus-/umpacken, vorbereiten"/>
    <n v="1300"/>
  </r>
  <r>
    <x v="5"/>
    <x v="0"/>
    <n v="29600004"/>
    <x v="302"/>
    <d v="2021-11-02T00:00:00"/>
    <x v="4"/>
    <n v="7000131503"/>
    <n v="4382"/>
    <x v="0"/>
    <x v="0"/>
    <n v="4382"/>
    <n v="2.5"/>
    <n v="10955"/>
    <x v="0"/>
    <x v="0"/>
    <s v="Rohware aus-/umpacken, vorbereiten"/>
    <n v="1300"/>
  </r>
  <r>
    <x v="5"/>
    <x v="0"/>
    <n v="29600005"/>
    <x v="151"/>
    <d v="2021-11-02T00:00:00"/>
    <x v="4"/>
    <n v="7000130894"/>
    <n v="1877.28"/>
    <x v="0"/>
    <x v="0"/>
    <n v="1877.28"/>
    <n v="2"/>
    <n v="3754.56"/>
    <x v="0"/>
    <x v="0"/>
    <s v="Rohware aus-/umpacken, vorbereiten"/>
    <n v="1300"/>
  </r>
  <r>
    <x v="5"/>
    <x v="0"/>
    <n v="29600007"/>
    <x v="152"/>
    <d v="2021-11-02T00:00:00"/>
    <x v="4"/>
    <n v="7000131398"/>
    <n v="951"/>
    <x v="0"/>
    <x v="0"/>
    <n v="951"/>
    <n v="0.5"/>
    <n v="475.5"/>
    <x v="0"/>
    <x v="0"/>
    <s v="Rohware aus-/umpacken, vorbereiten"/>
    <n v="1300"/>
  </r>
  <r>
    <x v="5"/>
    <x v="0"/>
    <n v="29600016"/>
    <x v="889"/>
    <d v="2021-11-02T00:00:00"/>
    <x v="4"/>
    <n v="7000131505"/>
    <n v="108"/>
    <x v="0"/>
    <x v="0"/>
    <n v="108"/>
    <n v="1"/>
    <n v="108"/>
    <x v="0"/>
    <x v="0"/>
    <s v="Rohware aus-/umpacken, vorbereiten"/>
    <n v="1300"/>
  </r>
  <r>
    <x v="5"/>
    <x v="0"/>
    <n v="29600017"/>
    <x v="804"/>
    <d v="2021-11-02T00:00:00"/>
    <x v="4"/>
    <n v="7000131506"/>
    <n v="67"/>
    <x v="0"/>
    <x v="0"/>
    <n v="67"/>
    <n v="0.5"/>
    <n v="33.5"/>
    <x v="0"/>
    <x v="0"/>
    <s v="Rohware aus-/umpacken, vorbereiten"/>
    <n v="1300"/>
  </r>
  <r>
    <x v="5"/>
    <x v="0"/>
    <n v="29600018"/>
    <x v="463"/>
    <d v="2021-11-02T00:00:00"/>
    <x v="4"/>
    <n v="7000131507"/>
    <n v="56"/>
    <x v="0"/>
    <x v="0"/>
    <n v="56"/>
    <n v="1"/>
    <n v="56"/>
    <x v="0"/>
    <x v="0"/>
    <s v="Rohware aus-/umpacken, vorbereiten"/>
    <n v="1300"/>
  </r>
  <r>
    <x v="5"/>
    <x v="0"/>
    <n v="29600023"/>
    <x v="466"/>
    <d v="2021-11-02T00:00:00"/>
    <x v="4"/>
    <n v="7000127861"/>
    <n v="168"/>
    <x v="0"/>
    <x v="0"/>
    <n v="168"/>
    <n v="0.98"/>
    <n v="164.64"/>
    <x v="0"/>
    <x v="0"/>
    <s v="Rohware aus-/umpacken, vorbereiten"/>
    <n v="1300"/>
  </r>
  <r>
    <x v="5"/>
    <x v="0"/>
    <n v="29600023"/>
    <x v="466"/>
    <d v="2021-11-02T00:00:00"/>
    <x v="4"/>
    <n v="7000131508"/>
    <n v="242"/>
    <x v="0"/>
    <x v="0"/>
    <n v="242"/>
    <n v="0.98"/>
    <n v="237.16"/>
    <x v="0"/>
    <x v="0"/>
    <s v="Rohware aus-/umpacken, vorbereiten"/>
    <n v="1300"/>
  </r>
  <r>
    <x v="5"/>
    <x v="0"/>
    <n v="29600026"/>
    <x v="155"/>
    <d v="2021-11-02T00:00:00"/>
    <x v="4"/>
    <n v="7000131509"/>
    <n v="498.07"/>
    <x v="0"/>
    <x v="0"/>
    <n v="498.07"/>
    <n v="0.5"/>
    <n v="249.035"/>
    <x v="0"/>
    <x v="0"/>
    <s v="Rohware aus-/umpacken, vorbereiten"/>
    <n v="1300"/>
  </r>
  <r>
    <x v="5"/>
    <x v="0"/>
    <n v="29600030"/>
    <x v="157"/>
    <d v="2021-11-02T00:00:00"/>
    <x v="4"/>
    <n v="7000131510"/>
    <n v="551"/>
    <x v="0"/>
    <x v="0"/>
    <n v="551"/>
    <n v="0.57399999999999995"/>
    <n v="316.274"/>
    <x v="0"/>
    <x v="0"/>
    <s v="Rohware aus-/umpacken, vorbereiten"/>
    <n v="1300"/>
  </r>
  <r>
    <x v="5"/>
    <x v="0"/>
    <n v="31000170"/>
    <x v="13"/>
    <d v="2021-11-02T00:00:00"/>
    <x v="4"/>
    <n v="7000130704"/>
    <n v="2075"/>
    <x v="1"/>
    <x v="1"/>
    <n v="4150"/>
    <n v="6.4386999999999999"/>
    <n v="13360.3025"/>
    <x v="1"/>
    <x v="0"/>
    <s v="Füller unter Thrun 2"/>
    <n v="3030"/>
  </r>
  <r>
    <x v="5"/>
    <x v="0"/>
    <n v="31900002"/>
    <x v="14"/>
    <d v="2021-11-02T00:00:00"/>
    <x v="4"/>
    <n v="7000130710"/>
    <n v="419"/>
    <x v="1"/>
    <x v="1"/>
    <n v="3016.8"/>
    <n v="17.997"/>
    <n v="7540.7430000000004"/>
    <x v="2"/>
    <x v="0"/>
    <s v="Füller unter UMSK 130"/>
    <n v="3100"/>
  </r>
  <r>
    <x v="5"/>
    <x v="0"/>
    <n v="32000049"/>
    <x v="16"/>
    <d v="2021-11-02T00:00:00"/>
    <x v="4"/>
    <n v="7000130731"/>
    <n v="666"/>
    <x v="1"/>
    <x v="1"/>
    <n v="4795.2"/>
    <n v="19.7727"/>
    <n v="13168.618200000001"/>
    <x v="1"/>
    <x v="0"/>
    <s v="Füller unter M2"/>
    <n v="3020"/>
  </r>
  <r>
    <x v="5"/>
    <x v="0"/>
    <n v="32000066"/>
    <x v="17"/>
    <d v="2021-11-02T00:00:00"/>
    <x v="4"/>
    <n v="7000130733"/>
    <n v="505"/>
    <x v="1"/>
    <x v="1"/>
    <n v="4696.5"/>
    <n v="27.092300000000002"/>
    <n v="13681.611500000001"/>
    <x v="1"/>
    <x v="0"/>
    <s v="Füller unter M2"/>
    <n v="3020"/>
  </r>
  <r>
    <x v="5"/>
    <x v="0"/>
    <n v="32000086"/>
    <x v="674"/>
    <d v="2021-11-02T00:00:00"/>
    <x v="4"/>
    <n v="7000130549"/>
    <n v="2240"/>
    <x v="0"/>
    <x v="0"/>
    <n v="2240"/>
    <n v="4.1685999999999996"/>
    <n v="9337.6640000000007"/>
    <x v="0"/>
    <x v="0"/>
    <s v="Große Schneidemaschine Lachnit"/>
    <n v="1100"/>
  </r>
  <r>
    <x v="5"/>
    <x v="0"/>
    <n v="32000093"/>
    <x v="165"/>
    <d v="2021-11-02T00:00:00"/>
    <x v="4"/>
    <n v="7000129726"/>
    <n v="1400"/>
    <x v="1"/>
    <x v="1"/>
    <n v="4200"/>
    <n v="11.054399999999999"/>
    <n v="15476.16"/>
    <x v="0"/>
    <x v="0"/>
    <s v="Große Schneidemaschine Lachnit"/>
    <n v="1100"/>
  </r>
  <r>
    <x v="5"/>
    <x v="0"/>
    <n v="32000107"/>
    <x v="772"/>
    <d v="2021-11-02T00:00:00"/>
    <x v="4"/>
    <n v="7000130732"/>
    <n v="784"/>
    <x v="1"/>
    <x v="1"/>
    <n v="5644.8"/>
    <n v="20.964099999999998"/>
    <n v="16435.8544"/>
    <x v="1"/>
    <x v="0"/>
    <s v="Füller unter M2"/>
    <n v="3020"/>
  </r>
  <r>
    <x v="5"/>
    <x v="0"/>
    <n v="35000176"/>
    <x v="25"/>
    <d v="2021-11-02T00:00:00"/>
    <x v="4"/>
    <n v="7000130794"/>
    <n v="4800"/>
    <x v="0"/>
    <x v="0"/>
    <n v="4800"/>
    <n v="2.7764000000000002"/>
    <n v="13326.72"/>
    <x v="2"/>
    <x v="0"/>
    <s v="Mischer 2"/>
    <n v="2050"/>
  </r>
  <r>
    <x v="5"/>
    <x v="0"/>
    <n v="35000176"/>
    <x v="25"/>
    <d v="2021-11-02T00:00:00"/>
    <x v="4"/>
    <n v="7000130794"/>
    <n v="4800"/>
    <x v="0"/>
    <x v="0"/>
    <n v="4800"/>
    <n v="2.7764000000000002"/>
    <n v="13326.72"/>
    <x v="2"/>
    <x v="0"/>
    <s v="Wolf M2"/>
    <n v="2080"/>
  </r>
  <r>
    <x v="5"/>
    <x v="0"/>
    <n v="35000179"/>
    <x v="167"/>
    <d v="2021-11-02T00:00:00"/>
    <x v="4"/>
    <n v="7000131426"/>
    <n v="5400"/>
    <x v="0"/>
    <x v="0"/>
    <n v="5400"/>
    <n v="2.8624000000000001"/>
    <n v="15456.96"/>
    <x v="2"/>
    <x v="0"/>
    <s v="Wolf M1"/>
    <n v="2070"/>
  </r>
  <r>
    <x v="5"/>
    <x v="0"/>
    <n v="35000209"/>
    <x v="169"/>
    <d v="2021-11-02T00:00:00"/>
    <x v="4"/>
    <n v="7000130802"/>
    <n v="2400"/>
    <x v="0"/>
    <x v="0"/>
    <n v="2400"/>
    <n v="2.7023999999999999"/>
    <n v="6485.76"/>
    <x v="2"/>
    <x v="0"/>
    <s v="Mischer 1"/>
    <n v="2040"/>
  </r>
  <r>
    <x v="5"/>
    <x v="0"/>
    <n v="35000264"/>
    <x v="1165"/>
    <d v="2021-11-02T00:00:00"/>
    <x v="4"/>
    <n v="7000130888"/>
    <n v="1000"/>
    <x v="0"/>
    <x v="0"/>
    <n v="1000"/>
    <n v="2.7507999999999999"/>
    <n v="2750.8"/>
    <x v="2"/>
    <x v="0"/>
    <s v="Thrun 2"/>
    <n v="2030"/>
  </r>
  <r>
    <x v="5"/>
    <x v="0"/>
    <n v="35000264"/>
    <x v="1165"/>
    <d v="2021-11-02T00:00:00"/>
    <x v="4"/>
    <n v="7000130888"/>
    <n v="1000"/>
    <x v="0"/>
    <x v="0"/>
    <n v="1000"/>
    <n v="2.7507999999999999"/>
    <n v="2750.8"/>
    <x v="2"/>
    <x v="0"/>
    <s v="Wolf Th2"/>
    <n v="2090"/>
  </r>
  <r>
    <x v="5"/>
    <x v="0"/>
    <n v="35000267"/>
    <x v="28"/>
    <d v="2021-11-02T00:00:00"/>
    <x v="4"/>
    <n v="7000130860"/>
    <n v="3750"/>
    <x v="0"/>
    <x v="0"/>
    <n v="3750"/>
    <n v="2.8860999999999999"/>
    <n v="10822.875"/>
    <x v="2"/>
    <x v="0"/>
    <s v="Thrun 2"/>
    <n v="2030"/>
  </r>
  <r>
    <x v="5"/>
    <x v="0"/>
    <n v="35000268"/>
    <x v="170"/>
    <d v="2021-11-02T00:00:00"/>
    <x v="4"/>
    <n v="7000131424"/>
    <n v="4375"/>
    <x v="0"/>
    <x v="0"/>
    <n v="4375"/>
    <n v="2.5333000000000001"/>
    <n v="11083.1875"/>
    <x v="2"/>
    <x v="0"/>
    <s v="Wolf Th2"/>
    <n v="2090"/>
  </r>
  <r>
    <x v="5"/>
    <x v="0"/>
    <n v="35000282"/>
    <x v="29"/>
    <d v="2021-11-02T00:00:00"/>
    <x v="4"/>
    <n v="7000130792"/>
    <n v="4800"/>
    <x v="0"/>
    <x v="0"/>
    <n v="4800"/>
    <n v="2.6029"/>
    <n v="12493.92"/>
    <x v="2"/>
    <x v="0"/>
    <s v="Mischer 2"/>
    <n v="2050"/>
  </r>
  <r>
    <x v="5"/>
    <x v="0"/>
    <n v="35000294"/>
    <x v="473"/>
    <d v="2021-11-02T00:00:00"/>
    <x v="4"/>
    <n v="7000131441"/>
    <n v="0"/>
    <x v="0"/>
    <x v="0"/>
    <n v="0"/>
    <n v="2.2423999999999999"/>
    <n v="0"/>
    <x v="2"/>
    <x v="0"/>
    <s v="Wolf Th1"/>
    <n v="2065"/>
  </r>
  <r>
    <x v="5"/>
    <x v="0"/>
    <n v="35000313"/>
    <x v="30"/>
    <d v="2021-11-02T00:00:00"/>
    <x v="4"/>
    <n v="7000131443"/>
    <n v="1800"/>
    <x v="0"/>
    <x v="0"/>
    <n v="1800"/>
    <n v="2.8795999999999999"/>
    <n v="5183.28"/>
    <x v="2"/>
    <x v="0"/>
    <s v="Wolf M2"/>
    <n v="2080"/>
  </r>
  <r>
    <x v="5"/>
    <x v="0"/>
    <n v="35000351"/>
    <x v="33"/>
    <d v="2021-11-02T00:00:00"/>
    <x v="4"/>
    <n v="7000130793"/>
    <n v="5100"/>
    <x v="0"/>
    <x v="0"/>
    <n v="5100"/>
    <n v="2.7679999999999998"/>
    <n v="14116.8"/>
    <x v="2"/>
    <x v="0"/>
    <s v="Mischer 2"/>
    <n v="2050"/>
  </r>
  <r>
    <x v="5"/>
    <x v="0"/>
    <n v="35000351"/>
    <x v="33"/>
    <d v="2021-11-02T00:00:00"/>
    <x v="4"/>
    <n v="7000130793"/>
    <n v="5100"/>
    <x v="0"/>
    <x v="0"/>
    <n v="5100"/>
    <n v="2.7679999999999998"/>
    <n v="14116.8"/>
    <x v="2"/>
    <x v="0"/>
    <s v="Wolf M2"/>
    <n v="2080"/>
  </r>
  <r>
    <x v="5"/>
    <x v="0"/>
    <n v="35900003"/>
    <x v="34"/>
    <d v="2021-11-02T00:00:00"/>
    <x v="4"/>
    <n v="7000130889"/>
    <n v="3040"/>
    <x v="0"/>
    <x v="0"/>
    <n v="3040"/>
    <n v="2.2656000000000001"/>
    <n v="6887.424"/>
    <x v="2"/>
    <x v="0"/>
    <s v="Stephan UMSK 130"/>
    <n v="2100"/>
  </r>
  <r>
    <x v="5"/>
    <x v="0"/>
    <n v="40000059"/>
    <x v="174"/>
    <d v="2021-11-02T00:00:00"/>
    <x v="4"/>
    <n v="7000130687"/>
    <n v="3465"/>
    <x v="1"/>
    <x v="1"/>
    <n v="346.5"/>
    <n v="0.63390000000000002"/>
    <n v="2196.4634999999998"/>
    <x v="1"/>
    <x v="0"/>
    <s v="Strudellinie"/>
    <n v="5160"/>
  </r>
  <r>
    <x v="5"/>
    <x v="0"/>
    <n v="40000068"/>
    <x v="175"/>
    <d v="2021-11-02T00:00:00"/>
    <x v="4"/>
    <n v="7000130690"/>
    <n v="935"/>
    <x v="1"/>
    <x v="1"/>
    <n v="93.5"/>
    <n v="0.55079999999999996"/>
    <n v="514.99800000000005"/>
    <x v="1"/>
    <x v="0"/>
    <s v="Strudellinie"/>
    <n v="5160"/>
  </r>
  <r>
    <x v="5"/>
    <x v="0"/>
    <n v="40000070"/>
    <x v="176"/>
    <d v="2021-11-02T00:00:00"/>
    <x v="4"/>
    <n v="7000130691"/>
    <n v="1152"/>
    <x v="1"/>
    <x v="1"/>
    <n v="115.2"/>
    <n v="0.62919999999999998"/>
    <n v="724.83839999999998"/>
    <x v="1"/>
    <x v="0"/>
    <s v="Strudellinie"/>
    <n v="5160"/>
  </r>
  <r>
    <x v="5"/>
    <x v="0"/>
    <n v="40000089"/>
    <x v="177"/>
    <d v="2021-11-02T00:00:00"/>
    <x v="4"/>
    <n v="7000130686"/>
    <n v="3293"/>
    <x v="1"/>
    <x v="1"/>
    <n v="329.3"/>
    <n v="0.58279999999999998"/>
    <n v="1919.1604"/>
    <x v="1"/>
    <x v="0"/>
    <s v="Strudellinie"/>
    <n v="5160"/>
  </r>
  <r>
    <x v="5"/>
    <x v="0"/>
    <n v="47000200"/>
    <x v="1166"/>
    <d v="2021-11-02T00:00:00"/>
    <x v="4"/>
    <n v="7000130887"/>
    <n v="530"/>
    <x v="1"/>
    <x v="1"/>
    <n v="1060"/>
    <n v="6.0468999999999999"/>
    <n v="3204.857"/>
    <x v="1"/>
    <x v="0"/>
    <s v="Füller unter Thrun 2"/>
    <n v="3030"/>
  </r>
  <r>
    <x v="5"/>
    <x v="0"/>
    <n v="47000597"/>
    <x v="37"/>
    <d v="2021-11-02T00:00:00"/>
    <x v="4"/>
    <n v="7000126720"/>
    <n v="37076"/>
    <x v="1"/>
    <x v="1"/>
    <n v="5561.4"/>
    <n v="0.6472"/>
    <n v="23995.587200000002"/>
    <x v="4"/>
    <x v="1"/>
    <s v="Linie 34"/>
    <n v="5034"/>
  </r>
  <r>
    <x v="5"/>
    <x v="0"/>
    <n v="47000849"/>
    <x v="39"/>
    <d v="2021-11-02T00:00:00"/>
    <x v="4"/>
    <n v="7000129906"/>
    <n v="2020"/>
    <x v="1"/>
    <x v="1"/>
    <n v="4363.2"/>
    <n v="9.1148000000000007"/>
    <n v="18411.896000000001"/>
    <x v="4"/>
    <x v="1"/>
    <s v="Linie 3"/>
    <n v="5003"/>
  </r>
  <r>
    <x v="5"/>
    <x v="0"/>
    <n v="47000901"/>
    <x v="329"/>
    <d v="2021-11-02T00:00:00"/>
    <x v="4"/>
    <n v="7000128941"/>
    <n v="6585"/>
    <x v="1"/>
    <x v="1"/>
    <n v="1646.25"/>
    <n v="1.0023"/>
    <n v="6600.1454999999996"/>
    <x v="3"/>
    <x v="1"/>
    <s v="Linie 16"/>
    <n v="5016"/>
  </r>
  <r>
    <x v="5"/>
    <x v="0"/>
    <n v="47001017"/>
    <x v="188"/>
    <d v="2021-11-02T00:00:00"/>
    <x v="4"/>
    <n v="7000128906"/>
    <n v="19914"/>
    <x v="1"/>
    <x v="1"/>
    <n v="2987.1"/>
    <n v="0.69069999999999998"/>
    <n v="13754.5998"/>
    <x v="3"/>
    <x v="1"/>
    <s v="Linie 11"/>
    <n v="5011"/>
  </r>
  <r>
    <x v="5"/>
    <x v="0"/>
    <n v="47001035"/>
    <x v="546"/>
    <d v="2021-11-02T00:00:00"/>
    <x v="4"/>
    <n v="7000128944"/>
    <n v="19201"/>
    <x v="1"/>
    <x v="1"/>
    <n v="4800.25"/>
    <n v="1.0819000000000001"/>
    <n v="20773.561900000001"/>
    <x v="3"/>
    <x v="1"/>
    <s v="Linie 16"/>
    <n v="5016"/>
  </r>
  <r>
    <x v="5"/>
    <x v="0"/>
    <n v="47001041"/>
    <x v="548"/>
    <d v="2021-11-02T00:00:00"/>
    <x v="4"/>
    <n v="7000128950"/>
    <n v="902"/>
    <x v="1"/>
    <x v="1"/>
    <n v="225.5"/>
    <n v="1.0778000000000001"/>
    <n v="972.17560000000003"/>
    <x v="3"/>
    <x v="1"/>
    <s v="Linie 16"/>
    <n v="5016"/>
  </r>
  <r>
    <x v="5"/>
    <x v="0"/>
    <n v="47900002"/>
    <x v="42"/>
    <d v="2021-11-02T00:00:00"/>
    <x v="4"/>
    <n v="7000129660"/>
    <n v="7316"/>
    <x v="1"/>
    <x v="1"/>
    <n v="1097.4000000000001"/>
    <n v="0.53510000000000002"/>
    <n v="3914.7916"/>
    <x v="3"/>
    <x v="1"/>
    <s v="Linie 1"/>
    <n v="5001"/>
  </r>
  <r>
    <x v="5"/>
    <x v="0"/>
    <n v="47900003"/>
    <x v="43"/>
    <d v="2021-11-02T00:00:00"/>
    <x v="4"/>
    <n v="7000130405"/>
    <n v="30436"/>
    <x v="1"/>
    <x v="1"/>
    <n v="4565.3999999999996"/>
    <n v="0.57779999999999998"/>
    <n v="17585.9208"/>
    <x v="3"/>
    <x v="1"/>
    <s v="Linie 1"/>
    <n v="5001"/>
  </r>
  <r>
    <x v="5"/>
    <x v="0"/>
    <n v="48000057"/>
    <x v="817"/>
    <d v="2021-11-02T00:00:00"/>
    <x v="4"/>
    <n v="7000129932"/>
    <n v="9060"/>
    <x v="1"/>
    <x v="1"/>
    <n v="1993.2"/>
    <n v="1.1432"/>
    <n v="10357.392"/>
    <x v="4"/>
    <x v="1"/>
    <s v="Linie 2"/>
    <n v="5002"/>
  </r>
  <r>
    <x v="5"/>
    <x v="0"/>
    <n v="48000058"/>
    <x v="734"/>
    <d v="2021-11-02T00:00:00"/>
    <x v="4"/>
    <n v="7000129933"/>
    <n v="9222"/>
    <x v="1"/>
    <x v="1"/>
    <n v="2028.84"/>
    <n v="0.9103"/>
    <n v="8394.7865999999995"/>
    <x v="4"/>
    <x v="1"/>
    <s v="Linie 2"/>
    <n v="5002"/>
  </r>
  <r>
    <x v="5"/>
    <x v="0"/>
    <n v="48000060"/>
    <x v="191"/>
    <d v="2021-11-02T00:00:00"/>
    <x v="4"/>
    <n v="7000129934"/>
    <n v="1536"/>
    <x v="1"/>
    <x v="1"/>
    <n v="337.92"/>
    <n v="1.0568"/>
    <n v="1623.2447999999999"/>
    <x v="4"/>
    <x v="1"/>
    <s v="Linie 2"/>
    <n v="5002"/>
  </r>
  <r>
    <x v="5"/>
    <x v="0"/>
    <n v="48000061"/>
    <x v="192"/>
    <d v="2021-11-02T00:00:00"/>
    <x v="4"/>
    <n v="7000129935"/>
    <n v="1536"/>
    <x v="1"/>
    <x v="1"/>
    <n v="337.92"/>
    <n v="0.92130000000000001"/>
    <n v="1415.1168"/>
    <x v="4"/>
    <x v="1"/>
    <s v="Linie 2"/>
    <n v="5002"/>
  </r>
  <r>
    <x v="5"/>
    <x v="0"/>
    <n v="48000082"/>
    <x v="480"/>
    <d v="2021-11-02T00:00:00"/>
    <x v="4"/>
    <n v="7000130905"/>
    <n v="4150"/>
    <x v="1"/>
    <x v="1"/>
    <n v="913"/>
    <n v="0.89300000000000002"/>
    <n v="3705.95"/>
    <x v="4"/>
    <x v="1"/>
    <s v="Linie 2"/>
    <n v="5002"/>
  </r>
  <r>
    <x v="5"/>
    <x v="0"/>
    <n v="48000116"/>
    <x v="45"/>
    <d v="2021-11-02T00:00:00"/>
    <x v="4"/>
    <n v="7000128916"/>
    <n v="26293"/>
    <x v="1"/>
    <x v="1"/>
    <n v="5258.6"/>
    <n v="0.96719999999999995"/>
    <n v="25430.589599999999"/>
    <x v="4"/>
    <x v="1"/>
    <s v="Linie 15"/>
    <n v="5015"/>
  </r>
  <r>
    <x v="5"/>
    <x v="0"/>
    <n v="48000117"/>
    <x v="195"/>
    <d v="2021-11-02T00:00:00"/>
    <x v="4"/>
    <n v="7000128428"/>
    <n v="7777"/>
    <x v="1"/>
    <x v="1"/>
    <n v="1555.4"/>
    <n v="1.0749"/>
    <n v="8359.4973000000009"/>
    <x v="4"/>
    <x v="1"/>
    <s v="Linie 15"/>
    <n v="5015"/>
  </r>
  <r>
    <x v="5"/>
    <x v="0"/>
    <n v="48000479"/>
    <x v="780"/>
    <d v="2021-11-02T00:00:00"/>
    <x v="4"/>
    <n v="7000129523"/>
    <n v="17136"/>
    <x v="1"/>
    <x v="1"/>
    <n v="6854.4"/>
    <n v="1.4151"/>
    <n v="24249.153600000001"/>
    <x v="5"/>
    <x v="2"/>
    <s v="Linie 31"/>
    <n v="5031"/>
  </r>
  <r>
    <x v="5"/>
    <x v="0"/>
    <n v="48000952"/>
    <x v="739"/>
    <d v="2021-11-02T00:00:00"/>
    <x v="4"/>
    <n v="7000128919"/>
    <n v="6720"/>
    <x v="1"/>
    <x v="1"/>
    <n v="1344"/>
    <n v="1.1037999999999999"/>
    <n v="7417.5360000000001"/>
    <x v="4"/>
    <x v="1"/>
    <s v="Linie 15"/>
    <n v="5015"/>
  </r>
  <r>
    <x v="5"/>
    <x v="0"/>
    <n v="48000953"/>
    <x v="622"/>
    <d v="2021-11-02T00:00:00"/>
    <x v="4"/>
    <n v="7000128920"/>
    <n v="6377"/>
    <x v="1"/>
    <x v="1"/>
    <n v="1275.4000000000001"/>
    <n v="1.0811999999999999"/>
    <n v="6894.8123999999998"/>
    <x v="4"/>
    <x v="1"/>
    <s v="Linie 15"/>
    <n v="5015"/>
  </r>
  <r>
    <x v="5"/>
    <x v="0"/>
    <n v="48000954"/>
    <x v="740"/>
    <d v="2021-11-02T00:00:00"/>
    <x v="4"/>
    <n v="7000128921"/>
    <n v="6720"/>
    <x v="1"/>
    <x v="1"/>
    <n v="1344"/>
    <n v="1.1039000000000001"/>
    <n v="7418.2079999999996"/>
    <x v="4"/>
    <x v="1"/>
    <s v="Linie 15"/>
    <n v="5015"/>
  </r>
  <r>
    <x v="5"/>
    <x v="0"/>
    <n v="48001054"/>
    <x v="942"/>
    <d v="2021-11-02T00:00:00"/>
    <x v="4"/>
    <n v="7000128922"/>
    <n v="2640"/>
    <x v="1"/>
    <x v="1"/>
    <n v="528"/>
    <n v="1.101"/>
    <n v="2906.64"/>
    <x v="4"/>
    <x v="1"/>
    <s v="Linie 15"/>
    <n v="5015"/>
  </r>
  <r>
    <x v="5"/>
    <x v="0"/>
    <n v="48001056"/>
    <x v="943"/>
    <d v="2021-11-02T00:00:00"/>
    <x v="4"/>
    <n v="7000128924"/>
    <n v="3169"/>
    <x v="1"/>
    <x v="1"/>
    <n v="633.79999999999995"/>
    <n v="1.1045"/>
    <n v="3500.1605"/>
    <x v="4"/>
    <x v="1"/>
    <s v="Linie 15"/>
    <n v="5015"/>
  </r>
  <r>
    <x v="5"/>
    <x v="0"/>
    <n v="48001146"/>
    <x v="48"/>
    <d v="2021-11-02T00:00:00"/>
    <x v="4"/>
    <n v="7000129528"/>
    <n v="47838"/>
    <x v="1"/>
    <x v="1"/>
    <n v="19135.2"/>
    <n v="1.391"/>
    <n v="66542.657999999996"/>
    <x v="5"/>
    <x v="2"/>
    <s v="Linie 31"/>
    <n v="5031"/>
  </r>
  <r>
    <x v="5"/>
    <x v="0"/>
    <n v="49500048"/>
    <x v="744"/>
    <d v="2021-11-02T00:00:00"/>
    <x v="4"/>
    <n v="7000131358"/>
    <n v="1044"/>
    <x v="0"/>
    <x v="0"/>
    <n v="1044"/>
    <n v="1.764"/>
    <n v="1841.616"/>
    <x v="0"/>
    <x v="0"/>
    <s v="Vacumierung"/>
    <n v="5902"/>
  </r>
  <r>
    <x v="5"/>
    <x v="0"/>
    <n v="49500052"/>
    <x v="200"/>
    <d v="2021-11-02T00:00:00"/>
    <x v="4"/>
    <n v="7000131456"/>
    <n v="445"/>
    <x v="0"/>
    <x v="0"/>
    <n v="445"/>
    <n v="1.014"/>
    <n v="451.23"/>
    <x v="0"/>
    <x v="0"/>
    <s v="Vacumierung"/>
    <n v="5902"/>
  </r>
  <r>
    <x v="5"/>
    <x v="0"/>
    <n v="49500114"/>
    <x v="1103"/>
    <d v="2021-11-02T00:00:00"/>
    <x v="4"/>
    <n v="7000131419"/>
    <n v="74"/>
    <x v="0"/>
    <x v="0"/>
    <n v="74"/>
    <n v="1.1740999999999999"/>
    <n v="86.883399999999995"/>
    <x v="0"/>
    <x v="0"/>
    <s v="Vacumierung"/>
    <n v="5902"/>
  </r>
  <r>
    <x v="5"/>
    <x v="0"/>
    <n v="49500116"/>
    <x v="1117"/>
    <d v="2021-11-02T00:00:00"/>
    <x v="4"/>
    <n v="7000131414"/>
    <n v="94"/>
    <x v="0"/>
    <x v="0"/>
    <n v="94"/>
    <n v="1.1740999999999999"/>
    <n v="110.36539999999999"/>
    <x v="0"/>
    <x v="0"/>
    <s v="Vacumierung"/>
    <n v="5902"/>
  </r>
  <r>
    <x v="5"/>
    <x v="0"/>
    <n v="49500132"/>
    <x v="350"/>
    <d v="2021-11-02T00:00:00"/>
    <x v="4"/>
    <n v="7000131372"/>
    <n v="157"/>
    <x v="0"/>
    <x v="0"/>
    <n v="157"/>
    <n v="2.0139999999999998"/>
    <n v="316.19799999999998"/>
    <x v="0"/>
    <x v="0"/>
    <s v="Vacumierung"/>
    <n v="5902"/>
  </r>
  <r>
    <x v="5"/>
    <x v="0"/>
    <n v="49500136"/>
    <x v="1110"/>
    <d v="2021-11-02T00:00:00"/>
    <x v="4"/>
    <n v="7000131381"/>
    <n v="33"/>
    <x v="0"/>
    <x v="0"/>
    <n v="33"/>
    <n v="0.51400000000000001"/>
    <n v="16.962"/>
    <x v="0"/>
    <x v="0"/>
    <s v="Vacumierung"/>
    <n v="5902"/>
  </r>
  <r>
    <x v="5"/>
    <x v="0"/>
    <n v="49500165"/>
    <x v="1097"/>
    <d v="2021-11-02T00:00:00"/>
    <x v="4"/>
    <n v="7000131420"/>
    <n v="304"/>
    <x v="0"/>
    <x v="0"/>
    <n v="304"/>
    <n v="1.014"/>
    <n v="308.25599999999997"/>
    <x v="0"/>
    <x v="0"/>
    <s v="Vacumierung"/>
    <n v="5902"/>
  </r>
  <r>
    <x v="5"/>
    <x v="0"/>
    <n v="49500166"/>
    <x v="683"/>
    <d v="2021-11-02T00:00:00"/>
    <x v="4"/>
    <n v="7000131421"/>
    <n v="265"/>
    <x v="0"/>
    <x v="0"/>
    <n v="265"/>
    <n v="1.014"/>
    <n v="268.70999999999998"/>
    <x v="0"/>
    <x v="0"/>
    <s v="Vacumierung"/>
    <n v="5902"/>
  </r>
  <r>
    <x v="5"/>
    <x v="0"/>
    <n v="49500191"/>
    <x v="489"/>
    <d v="2021-11-02T00:00:00"/>
    <x v="4"/>
    <n v="7000131457"/>
    <n v="170"/>
    <x v="0"/>
    <x v="0"/>
    <n v="170"/>
    <n v="2.5139999999999998"/>
    <n v="427.38"/>
    <x v="0"/>
    <x v="0"/>
    <s v="Vacumierung"/>
    <n v="5902"/>
  </r>
  <r>
    <x v="5"/>
    <x v="0"/>
    <n v="49500223"/>
    <x v="354"/>
    <d v="2021-11-02T00:00:00"/>
    <x v="4"/>
    <n v="7000131359"/>
    <n v="304"/>
    <x v="0"/>
    <x v="0"/>
    <n v="304"/>
    <n v="2.0139999999999998"/>
    <n v="612.25599999999997"/>
    <x v="0"/>
    <x v="0"/>
    <s v="Vacumierung"/>
    <n v="5902"/>
  </r>
  <r>
    <x v="5"/>
    <x v="0"/>
    <n v="50000051"/>
    <x v="206"/>
    <d v="2021-11-02T00:00:00"/>
    <x v="4"/>
    <n v="7000130705"/>
    <n v="216"/>
    <x v="2"/>
    <x v="2"/>
    <n v="2592"/>
    <n v="37.873399999999997"/>
    <n v="8180.6544000000004"/>
    <x v="6"/>
    <x v="3"/>
    <s v="EVP L3 Torten / Blöcke"/>
    <n v="6120"/>
  </r>
  <r>
    <x v="5"/>
    <x v="0"/>
    <n v="50000203"/>
    <x v="67"/>
    <d v="2021-11-02T00:00:00"/>
    <x v="4"/>
    <n v="7000131346"/>
    <n v="165"/>
    <x v="2"/>
    <x v="2"/>
    <n v="3300"/>
    <n v="60.252200000000002"/>
    <n v="9941.6129999999994"/>
    <x v="6"/>
    <x v="3"/>
    <s v="EVP L4 Beutel"/>
    <n v="6130"/>
  </r>
  <r>
    <x v="5"/>
    <x v="0"/>
    <n v="57000164"/>
    <x v="208"/>
    <d v="2021-11-02T00:00:00"/>
    <x v="4"/>
    <n v="7000128843"/>
    <n v="527"/>
    <x v="2"/>
    <x v="2"/>
    <n v="527"/>
    <n v="6.3402000000000003"/>
    <n v="3341.2854000000002"/>
    <x v="4"/>
    <x v="1"/>
    <s v="Linie 4"/>
    <n v="5004"/>
  </r>
  <r>
    <x v="5"/>
    <x v="0"/>
    <n v="57000170"/>
    <x v="209"/>
    <d v="2021-11-02T00:00:00"/>
    <x v="4"/>
    <n v="7000128446"/>
    <n v="150"/>
    <x v="2"/>
    <x v="2"/>
    <n v="150"/>
    <n v="6.2492999999999999"/>
    <n v="937.39499999999998"/>
    <x v="4"/>
    <x v="1"/>
    <s v="Linie 4"/>
    <n v="5004"/>
  </r>
  <r>
    <x v="5"/>
    <x v="0"/>
    <n v="57000170"/>
    <x v="209"/>
    <d v="2021-11-02T00:00:00"/>
    <x v="4"/>
    <n v="7000129451"/>
    <n v="200"/>
    <x v="2"/>
    <x v="2"/>
    <n v="200"/>
    <n v="6.2492999999999999"/>
    <n v="1249.8599999999999"/>
    <x v="4"/>
    <x v="1"/>
    <s v="Linie 4"/>
    <n v="5004"/>
  </r>
  <r>
    <x v="5"/>
    <x v="0"/>
    <n v="57000333"/>
    <x v="80"/>
    <d v="2021-11-02T00:00:00"/>
    <x v="4"/>
    <n v="7000129432"/>
    <n v="1123"/>
    <x v="2"/>
    <x v="2"/>
    <n v="2021.4"/>
    <n v="8.9652999999999992"/>
    <n v="10068.0319"/>
    <x v="6"/>
    <x v="3"/>
    <s v="EVP L2 kleines Band"/>
    <n v="6110"/>
  </r>
  <r>
    <x v="5"/>
    <x v="0"/>
    <n v="57000373"/>
    <x v="1015"/>
    <d v="2021-11-02T00:00:00"/>
    <x v="4"/>
    <n v="7000127284"/>
    <n v="905"/>
    <x v="2"/>
    <x v="2"/>
    <n v="2172"/>
    <n v="11.725099999999999"/>
    <n v="10611.2155"/>
    <x v="3"/>
    <x v="1"/>
    <s v="Wurstverpackung"/>
    <n v="5330"/>
  </r>
  <r>
    <x v="5"/>
    <x v="0"/>
    <n v="57000384"/>
    <x v="499"/>
    <d v="2021-11-02T00:00:00"/>
    <x v="4"/>
    <n v="7000129322"/>
    <n v="873"/>
    <x v="2"/>
    <x v="2"/>
    <n v="1833.3"/>
    <n v="11.000400000000001"/>
    <n v="9603.3492000000006"/>
    <x v="3"/>
    <x v="1"/>
    <s v="Linie 9"/>
    <n v="5009"/>
  </r>
  <r>
    <x v="5"/>
    <x v="0"/>
    <n v="57000423"/>
    <x v="211"/>
    <d v="2021-11-02T00:00:00"/>
    <x v="4"/>
    <n v="7000130003"/>
    <n v="660"/>
    <x v="2"/>
    <x v="2"/>
    <n v="1188"/>
    <n v="9.9132999999999996"/>
    <n v="6542.7780000000002"/>
    <x v="3"/>
    <x v="1"/>
    <s v="Linie 9"/>
    <n v="5009"/>
  </r>
  <r>
    <x v="5"/>
    <x v="0"/>
    <n v="57000428"/>
    <x v="212"/>
    <d v="2021-11-02T00:00:00"/>
    <x v="4"/>
    <n v="7000130810"/>
    <n v="1792"/>
    <x v="2"/>
    <x v="2"/>
    <n v="10752"/>
    <n v="24.670100000000001"/>
    <n v="44208.819199999998"/>
    <x v="7"/>
    <x v="4"/>
    <s v="Subunternehmer"/>
    <n v="9999"/>
  </r>
  <r>
    <x v="5"/>
    <x v="0"/>
    <n v="57000442"/>
    <x v="1167"/>
    <d v="2021-11-02T00:00:00"/>
    <x v="4"/>
    <n v="7000120777"/>
    <n v="498"/>
    <x v="2"/>
    <x v="2"/>
    <n v="3585.6"/>
    <n v="60.956499999999998"/>
    <n v="30356.337"/>
    <x v="4"/>
    <x v="1"/>
    <s v="Linie 35-1 MTC"/>
    <n v="5135"/>
  </r>
  <r>
    <x v="5"/>
    <x v="0"/>
    <n v="57000491"/>
    <x v="500"/>
    <d v="2021-11-02T00:00:00"/>
    <x v="4"/>
    <n v="7000130805"/>
    <n v="840"/>
    <x v="2"/>
    <x v="2"/>
    <n v="1008"/>
    <n v="5.5740999999999996"/>
    <n v="4682.2439999999997"/>
    <x v="7"/>
    <x v="4"/>
    <s v="Subunternehmer"/>
    <n v="9999"/>
  </r>
  <r>
    <x v="5"/>
    <x v="0"/>
    <n v="57000584"/>
    <x v="214"/>
    <d v="2021-11-02T00:00:00"/>
    <x v="4"/>
    <n v="7000129436"/>
    <n v="2800"/>
    <x v="2"/>
    <x v="2"/>
    <n v="3024"/>
    <n v="4.6342999999999996"/>
    <n v="12976.04"/>
    <x v="3"/>
    <x v="1"/>
    <s v="Linie 16"/>
    <n v="5016"/>
  </r>
  <r>
    <x v="5"/>
    <x v="0"/>
    <n v="57000615"/>
    <x v="1045"/>
    <d v="2021-11-02T00:00:00"/>
    <x v="4"/>
    <n v="7000130082"/>
    <n v="92"/>
    <x v="2"/>
    <x v="2"/>
    <n v="662.4"/>
    <n v="60.971499999999999"/>
    <n v="5609.3779999999997"/>
    <x v="4"/>
    <x v="1"/>
    <s v="Linie 35-1 MTC"/>
    <n v="5135"/>
  </r>
  <r>
    <x v="5"/>
    <x v="0"/>
    <n v="57000637"/>
    <x v="85"/>
    <d v="2021-11-02T00:00:00"/>
    <x v="4"/>
    <n v="7000129434"/>
    <n v="1584"/>
    <x v="2"/>
    <x v="2"/>
    <n v="1710.72"/>
    <n v="4.8646000000000003"/>
    <n v="7705.5263999999997"/>
    <x v="3"/>
    <x v="1"/>
    <s v="Linie 16"/>
    <n v="5016"/>
  </r>
  <r>
    <x v="5"/>
    <x v="0"/>
    <n v="57000687"/>
    <x v="90"/>
    <d v="2021-11-02T00:00:00"/>
    <x v="4"/>
    <n v="7000129435"/>
    <n v="1048"/>
    <x v="2"/>
    <x v="2"/>
    <n v="1341.44"/>
    <n v="6.4379999999999997"/>
    <n v="6747.0240000000003"/>
    <x v="6"/>
    <x v="3"/>
    <s v="EVP L2 kleines Band"/>
    <n v="6110"/>
  </r>
  <r>
    <x v="5"/>
    <x v="0"/>
    <n v="57000716"/>
    <x v="504"/>
    <d v="2021-11-02T00:00:00"/>
    <x v="4"/>
    <n v="7000130806"/>
    <n v="1050"/>
    <x v="2"/>
    <x v="2"/>
    <n v="1260"/>
    <n v="5.7949000000000002"/>
    <n v="6084.6450000000004"/>
    <x v="7"/>
    <x v="4"/>
    <s v="Subunternehmer"/>
    <n v="9999"/>
  </r>
  <r>
    <x v="5"/>
    <x v="0"/>
    <n v="58000554"/>
    <x v="389"/>
    <d v="2021-11-02T00:00:00"/>
    <x v="4"/>
    <n v="7000128887"/>
    <n v="5880"/>
    <x v="2"/>
    <x v="2"/>
    <n v="56448"/>
    <n v="35.208399999999997"/>
    <n v="207025.39199999999"/>
    <x v="5"/>
    <x v="2"/>
    <s v="Linie 30"/>
    <n v="5030"/>
  </r>
  <r>
    <x v="5"/>
    <x v="0"/>
    <n v="58000572"/>
    <x v="390"/>
    <d v="2021-11-02T00:00:00"/>
    <x v="4"/>
    <n v="7000130330"/>
    <n v="780"/>
    <x v="2"/>
    <x v="2"/>
    <n v="1404"/>
    <n v="11.004899999999999"/>
    <n v="8583.8220000000001"/>
    <x v="4"/>
    <x v="1"/>
    <s v="Linie 33"/>
    <n v="5033"/>
  </r>
  <r>
    <x v="5"/>
    <x v="0"/>
    <n v="58000609"/>
    <x v="98"/>
    <d v="2021-11-02T00:00:00"/>
    <x v="4"/>
    <n v="7000128316"/>
    <n v="65"/>
    <x v="2"/>
    <x v="2"/>
    <n v="117"/>
    <n v="10.9176"/>
    <n v="709.64400000000001"/>
    <x v="4"/>
    <x v="1"/>
    <s v="Linie 33"/>
    <n v="5033"/>
  </r>
  <r>
    <x v="5"/>
    <x v="0"/>
    <n v="58000638"/>
    <x v="391"/>
    <d v="2021-11-02T00:00:00"/>
    <x v="4"/>
    <n v="7000131143"/>
    <n v="272"/>
    <x v="2"/>
    <x v="0"/>
    <n v="269.27999999999997"/>
    <n v="7.7736000000000001"/>
    <n v="2093.2750080000001"/>
    <x v="8"/>
    <x v="5"/>
    <s v="Linie 23"/>
    <n v="5023"/>
  </r>
  <r>
    <x v="5"/>
    <x v="0"/>
    <n v="58000658"/>
    <x v="860"/>
    <d v="2021-11-02T00:00:00"/>
    <x v="4"/>
    <n v="7000131145"/>
    <n v="136"/>
    <x v="2"/>
    <x v="0"/>
    <n v="183.6"/>
    <n v="14.510199999999999"/>
    <n v="2664.0727200000001"/>
    <x v="8"/>
    <x v="5"/>
    <s v="Linie 23"/>
    <n v="5023"/>
  </r>
  <r>
    <x v="5"/>
    <x v="0"/>
    <n v="58000683"/>
    <x v="511"/>
    <d v="2021-11-02T00:00:00"/>
    <x v="4"/>
    <n v="7000131146"/>
    <n v="34"/>
    <x v="2"/>
    <x v="0"/>
    <n v="45.9"/>
    <n v="14.507"/>
    <n v="665.87130000000002"/>
    <x v="8"/>
    <x v="5"/>
    <s v="Linie 23"/>
    <n v="5023"/>
  </r>
  <r>
    <x v="5"/>
    <x v="0"/>
    <n v="58000703"/>
    <x v="398"/>
    <d v="2021-11-02T00:00:00"/>
    <x v="4"/>
    <n v="7000130928"/>
    <n v="238"/>
    <x v="2"/>
    <x v="0"/>
    <n v="261.8"/>
    <n v="6.6029"/>
    <n v="1728.63922"/>
    <x v="8"/>
    <x v="5"/>
    <s v="Linie 20"/>
    <n v="5020"/>
  </r>
  <r>
    <x v="5"/>
    <x v="0"/>
    <n v="58000716"/>
    <x v="247"/>
    <d v="2021-11-02T00:00:00"/>
    <x v="4"/>
    <n v="7000130968"/>
    <n v="34"/>
    <x v="2"/>
    <x v="0"/>
    <n v="37.4"/>
    <n v="6.6020000000000003"/>
    <n v="246.91480000000001"/>
    <x v="8"/>
    <x v="5"/>
    <s v="Linie 20"/>
    <n v="5020"/>
  </r>
  <r>
    <x v="5"/>
    <x v="0"/>
    <n v="58000722"/>
    <x v="401"/>
    <d v="2021-11-02T00:00:00"/>
    <x v="4"/>
    <n v="7000131155"/>
    <n v="102"/>
    <x v="2"/>
    <x v="0"/>
    <n v="100.98"/>
    <n v="7.7599"/>
    <n v="783.59470199999998"/>
    <x v="8"/>
    <x v="5"/>
    <s v="Linie 23"/>
    <n v="5023"/>
  </r>
  <r>
    <x v="5"/>
    <x v="0"/>
    <n v="58000723"/>
    <x v="884"/>
    <d v="2021-11-02T00:00:00"/>
    <x v="4"/>
    <n v="7000131156"/>
    <n v="408"/>
    <x v="2"/>
    <x v="0"/>
    <n v="550.79999999999995"/>
    <n v="14.5063"/>
    <n v="7990.0700399999996"/>
    <x v="8"/>
    <x v="5"/>
    <s v="Linie 23"/>
    <n v="5023"/>
  </r>
  <r>
    <x v="5"/>
    <x v="0"/>
    <n v="58000730"/>
    <x v="250"/>
    <d v="2021-11-02T00:00:00"/>
    <x v="4"/>
    <n v="7000130970"/>
    <n v="68"/>
    <x v="2"/>
    <x v="0"/>
    <n v="74.8"/>
    <n v="6.5994999999999999"/>
    <n v="493.64260000000002"/>
    <x v="8"/>
    <x v="5"/>
    <s v="Linie 20"/>
    <n v="5020"/>
  </r>
  <r>
    <x v="5"/>
    <x v="0"/>
    <n v="58000731"/>
    <x v="595"/>
    <d v="2021-11-02T00:00:00"/>
    <x v="4"/>
    <n v="7000131109"/>
    <n v="272"/>
    <x v="2"/>
    <x v="0"/>
    <n v="272"/>
    <n v="9.4905000000000008"/>
    <n v="2581.4160000000002"/>
    <x v="8"/>
    <x v="5"/>
    <s v="Linie 22"/>
    <n v="5022"/>
  </r>
  <r>
    <x v="5"/>
    <x v="0"/>
    <n v="58000736"/>
    <x v="862"/>
    <d v="2021-11-02T00:00:00"/>
    <x v="4"/>
    <n v="7000131158"/>
    <n v="408"/>
    <x v="2"/>
    <x v="0"/>
    <n v="550.79999999999995"/>
    <n v="14.505800000000001"/>
    <n v="7989.7946400000001"/>
    <x v="8"/>
    <x v="5"/>
    <s v="Linie 23"/>
    <n v="5023"/>
  </r>
  <r>
    <x v="5"/>
    <x v="0"/>
    <n v="58000753"/>
    <x v="403"/>
    <d v="2021-11-02T00:00:00"/>
    <x v="4"/>
    <n v="7000130933"/>
    <n v="170"/>
    <x v="2"/>
    <x v="0"/>
    <n v="187"/>
    <n v="6.6089000000000002"/>
    <n v="1235.8643"/>
    <x v="8"/>
    <x v="5"/>
    <s v="Linie 20"/>
    <n v="5020"/>
  </r>
  <r>
    <x v="5"/>
    <x v="0"/>
    <n v="58000760"/>
    <x v="404"/>
    <d v="2021-11-02T00:00:00"/>
    <x v="4"/>
    <n v="7000131164"/>
    <n v="204"/>
    <x v="2"/>
    <x v="0"/>
    <n v="201.96"/>
    <n v="7.7539999999999996"/>
    <n v="1565.99784"/>
    <x v="8"/>
    <x v="5"/>
    <s v="Linie 23"/>
    <n v="5023"/>
  </r>
  <r>
    <x v="5"/>
    <x v="0"/>
    <n v="58000762"/>
    <x v="405"/>
    <d v="2021-11-02T00:00:00"/>
    <x v="4"/>
    <n v="7000131165"/>
    <n v="102"/>
    <x v="2"/>
    <x v="0"/>
    <n v="100.98"/>
    <n v="8.9101999999999997"/>
    <n v="899.75199599999996"/>
    <x v="8"/>
    <x v="5"/>
    <s v="Linie 23"/>
    <n v="5023"/>
  </r>
  <r>
    <x v="5"/>
    <x v="0"/>
    <n v="58000774"/>
    <x v="407"/>
    <d v="2021-11-02T00:00:00"/>
    <x v="4"/>
    <n v="7000130934"/>
    <n v="68"/>
    <x v="2"/>
    <x v="0"/>
    <n v="74.8"/>
    <n v="6.6"/>
    <n v="493.68"/>
    <x v="8"/>
    <x v="5"/>
    <s v="Linie 20"/>
    <n v="5020"/>
  </r>
  <r>
    <x v="5"/>
    <x v="0"/>
    <n v="58000774"/>
    <x v="407"/>
    <d v="2021-11-02T00:00:00"/>
    <x v="4"/>
    <n v="7000130972"/>
    <n v="136"/>
    <x v="2"/>
    <x v="0"/>
    <n v="149.6"/>
    <n v="6.6"/>
    <n v="987.36"/>
    <x v="8"/>
    <x v="5"/>
    <s v="Linie 20"/>
    <n v="5020"/>
  </r>
  <r>
    <x v="5"/>
    <x v="0"/>
    <n v="58000830"/>
    <x v="102"/>
    <d v="2021-11-02T00:00:00"/>
    <x v="4"/>
    <n v="7000130935"/>
    <n v="1020"/>
    <x v="2"/>
    <x v="0"/>
    <n v="1122"/>
    <n v="6.5743"/>
    <n v="7376.3645999999999"/>
    <x v="8"/>
    <x v="5"/>
    <s v="Linie 20"/>
    <n v="5020"/>
  </r>
  <r>
    <x v="5"/>
    <x v="0"/>
    <n v="58000833"/>
    <x v="1154"/>
    <d v="2021-11-02T00:00:00"/>
    <x v="4"/>
    <n v="7000130936"/>
    <n v="85"/>
    <x v="2"/>
    <x v="0"/>
    <n v="85"/>
    <n v="8.0427"/>
    <n v="683.62950000000001"/>
    <x v="8"/>
    <x v="5"/>
    <s v="Linie 20"/>
    <n v="5020"/>
  </r>
  <r>
    <x v="5"/>
    <x v="0"/>
    <n v="58000835"/>
    <x v="103"/>
    <d v="2021-11-02T00:00:00"/>
    <x v="4"/>
    <n v="7000131224"/>
    <n v="1016"/>
    <x v="2"/>
    <x v="0"/>
    <n v="1005.84"/>
    <n v="7.7512999999999996"/>
    <n v="7796.5675920000003"/>
    <x v="8"/>
    <x v="5"/>
    <s v="Linie 23"/>
    <n v="5023"/>
  </r>
  <r>
    <x v="5"/>
    <x v="0"/>
    <n v="58000845"/>
    <x v="596"/>
    <d v="2021-11-02T00:00:00"/>
    <x v="4"/>
    <n v="7000131142"/>
    <n v="3740"/>
    <x v="2"/>
    <x v="0"/>
    <n v="3740"/>
    <n v="9.4408999999999992"/>
    <n v="35308.966"/>
    <x v="8"/>
    <x v="5"/>
    <s v="Linie 22"/>
    <n v="5022"/>
  </r>
  <r>
    <x v="5"/>
    <x v="0"/>
    <n v="58000846"/>
    <x v="708"/>
    <d v="2021-11-02T00:00:00"/>
    <x v="4"/>
    <n v="7000131222"/>
    <n v="1700"/>
    <x v="2"/>
    <x v="0"/>
    <n v="1683"/>
    <n v="7.2942"/>
    <n v="12276.1386"/>
    <x v="8"/>
    <x v="5"/>
    <s v="Linie 21"/>
    <n v="5021"/>
  </r>
  <r>
    <x v="5"/>
    <x v="0"/>
    <n v="58000859"/>
    <x v="260"/>
    <d v="2021-11-02T00:00:00"/>
    <x v="4"/>
    <n v="7000130977"/>
    <n v="476"/>
    <x v="2"/>
    <x v="0"/>
    <n v="523.6"/>
    <n v="6.6048999999999998"/>
    <n v="3458.32564"/>
    <x v="8"/>
    <x v="5"/>
    <s v="Linie 20"/>
    <n v="5020"/>
  </r>
  <r>
    <x v="5"/>
    <x v="0"/>
    <n v="58000884"/>
    <x v="795"/>
    <d v="2021-11-02T00:00:00"/>
    <x v="4"/>
    <n v="7000131170"/>
    <n v="408"/>
    <x v="2"/>
    <x v="0"/>
    <n v="550.79999999999995"/>
    <n v="14.505800000000001"/>
    <n v="7989.7946400000001"/>
    <x v="8"/>
    <x v="5"/>
    <s v="Linie 23"/>
    <n v="5023"/>
  </r>
  <r>
    <x v="5"/>
    <x v="0"/>
    <n v="58000893"/>
    <x v="267"/>
    <d v="2021-11-02T00:00:00"/>
    <x v="4"/>
    <n v="7000130943"/>
    <n v="1496"/>
    <x v="2"/>
    <x v="0"/>
    <n v="1645.6"/>
    <n v="6.6005000000000003"/>
    <n v="10861.782800000001"/>
    <x v="8"/>
    <x v="5"/>
    <s v="Linie 20"/>
    <n v="5020"/>
  </r>
  <r>
    <x v="5"/>
    <x v="0"/>
    <n v="58000918"/>
    <x v="574"/>
    <d v="2021-11-02T00:00:00"/>
    <x v="4"/>
    <n v="7000128892"/>
    <n v="3899"/>
    <x v="2"/>
    <x v="2"/>
    <n v="37430.400000000001"/>
    <n v="35.487699999999997"/>
    <n v="138366.5423"/>
    <x v="5"/>
    <x v="2"/>
    <s v="Linie 31"/>
    <n v="5031"/>
  </r>
  <r>
    <x v="5"/>
    <x v="0"/>
    <n v="58000940"/>
    <x v="414"/>
    <d v="2021-11-02T00:00:00"/>
    <x v="4"/>
    <n v="7000130946"/>
    <n v="34"/>
    <x v="2"/>
    <x v="0"/>
    <n v="37.4"/>
    <n v="6.6014999999999997"/>
    <n v="246.89609999999999"/>
    <x v="8"/>
    <x v="5"/>
    <s v="Linie 20"/>
    <n v="5020"/>
  </r>
  <r>
    <x v="5"/>
    <x v="0"/>
    <n v="58000960"/>
    <x v="276"/>
    <d v="2021-11-02T00:00:00"/>
    <x v="4"/>
    <n v="7000130948"/>
    <n v="68"/>
    <x v="2"/>
    <x v="0"/>
    <n v="74.8"/>
    <n v="6.5984999999999996"/>
    <n v="493.56779999999998"/>
    <x v="8"/>
    <x v="5"/>
    <s v="Linie 20"/>
    <n v="5020"/>
  </r>
  <r>
    <x v="5"/>
    <x v="0"/>
    <n v="58000960"/>
    <x v="276"/>
    <d v="2021-11-02T00:00:00"/>
    <x v="4"/>
    <n v="7000130983"/>
    <n v="68"/>
    <x v="2"/>
    <x v="0"/>
    <n v="74.8"/>
    <n v="6.5984999999999996"/>
    <n v="493.56779999999998"/>
    <x v="8"/>
    <x v="5"/>
    <s v="Linie 20"/>
    <n v="5020"/>
  </r>
  <r>
    <x v="5"/>
    <x v="0"/>
    <n v="58000971"/>
    <x v="278"/>
    <d v="2021-11-02T00:00:00"/>
    <x v="4"/>
    <n v="7000130949"/>
    <n v="170"/>
    <x v="2"/>
    <x v="0"/>
    <n v="187"/>
    <n v="6.6334"/>
    <n v="1240.4458"/>
    <x v="8"/>
    <x v="5"/>
    <s v="Linie 20"/>
    <n v="5020"/>
  </r>
  <r>
    <x v="5"/>
    <x v="0"/>
    <n v="58000984"/>
    <x v="418"/>
    <d v="2021-11-02T00:00:00"/>
    <x v="4"/>
    <n v="7000130984"/>
    <n v="136"/>
    <x v="2"/>
    <x v="0"/>
    <n v="149.6"/>
    <n v="6.6013999999999999"/>
    <n v="987.56943999999999"/>
    <x v="8"/>
    <x v="5"/>
    <s v="Linie 20"/>
    <n v="5020"/>
  </r>
  <r>
    <x v="5"/>
    <x v="0"/>
    <n v="58000985"/>
    <x v="835"/>
    <d v="2021-11-02T00:00:00"/>
    <x v="4"/>
    <n v="7000131023"/>
    <n v="136"/>
    <x v="2"/>
    <x v="0"/>
    <n v="134.63999999999999"/>
    <n v="7.3379000000000003"/>
    <n v="987.97485600000005"/>
    <x v="8"/>
    <x v="5"/>
    <s v="Linie 21"/>
    <n v="5021"/>
  </r>
  <r>
    <x v="5"/>
    <x v="0"/>
    <n v="58000996"/>
    <x v="420"/>
    <d v="2021-11-02T00:00:00"/>
    <x v="4"/>
    <n v="7000130950"/>
    <n v="204"/>
    <x v="2"/>
    <x v="0"/>
    <n v="224.4"/>
    <n v="6.6"/>
    <n v="1481.04"/>
    <x v="8"/>
    <x v="5"/>
    <s v="Linie 20"/>
    <n v="5020"/>
  </r>
  <r>
    <x v="5"/>
    <x v="0"/>
    <n v="58000996"/>
    <x v="420"/>
    <d v="2021-11-02T00:00:00"/>
    <x v="4"/>
    <n v="7000130985"/>
    <n v="68"/>
    <x v="2"/>
    <x v="0"/>
    <n v="74.8"/>
    <n v="6.6"/>
    <n v="493.68"/>
    <x v="8"/>
    <x v="5"/>
    <s v="Linie 20"/>
    <n v="5020"/>
  </r>
  <r>
    <x v="5"/>
    <x v="0"/>
    <n v="58001013"/>
    <x v="422"/>
    <d v="2021-11-02T00:00:00"/>
    <x v="4"/>
    <n v="7000131028"/>
    <n v="102"/>
    <x v="2"/>
    <x v="0"/>
    <n v="100.98"/>
    <n v="7.3414999999999999"/>
    <n v="741.34466999999995"/>
    <x v="8"/>
    <x v="5"/>
    <s v="Linie 21"/>
    <n v="5021"/>
  </r>
  <r>
    <x v="5"/>
    <x v="0"/>
    <n v="58001015"/>
    <x v="280"/>
    <d v="2021-11-02T00:00:00"/>
    <x v="4"/>
    <n v="7000130955"/>
    <n v="408"/>
    <x v="2"/>
    <x v="0"/>
    <n v="448.8"/>
    <n v="6.6142000000000003"/>
    <n v="2968.4529600000001"/>
    <x v="8"/>
    <x v="5"/>
    <s v="Linie 20"/>
    <n v="5020"/>
  </r>
  <r>
    <x v="5"/>
    <x v="0"/>
    <n v="58001016"/>
    <x v="522"/>
    <d v="2021-11-02T00:00:00"/>
    <x v="4"/>
    <n v="7000131029"/>
    <n v="136"/>
    <x v="2"/>
    <x v="0"/>
    <n v="134.63999999999999"/>
    <n v="7.8188000000000004"/>
    <n v="1052.7232320000001"/>
    <x v="8"/>
    <x v="5"/>
    <s v="Linie 21"/>
    <n v="5021"/>
  </r>
  <r>
    <x v="5"/>
    <x v="0"/>
    <n v="58001022"/>
    <x v="523"/>
    <d v="2021-11-02T00:00:00"/>
    <x v="4"/>
    <n v="7000131031"/>
    <n v="2805"/>
    <x v="2"/>
    <x v="0"/>
    <n v="2776.95"/>
    <n v="7.7832999999999997"/>
    <n v="21613.834934999999"/>
    <x v="8"/>
    <x v="5"/>
    <s v="Linie 21"/>
    <n v="5021"/>
  </r>
  <r>
    <x v="5"/>
    <x v="0"/>
    <n v="58001029"/>
    <x v="424"/>
    <d v="2021-11-02T00:00:00"/>
    <x v="4"/>
    <n v="7000130987"/>
    <n v="204"/>
    <x v="2"/>
    <x v="0"/>
    <n v="224.4"/>
    <n v="6.6014999999999997"/>
    <n v="1481.3766000000001"/>
    <x v="8"/>
    <x v="5"/>
    <s v="Linie 20"/>
    <n v="5020"/>
  </r>
  <r>
    <x v="5"/>
    <x v="0"/>
    <n v="58001033"/>
    <x v="425"/>
    <d v="2021-11-02T00:00:00"/>
    <x v="4"/>
    <n v="7000131034"/>
    <n v="340"/>
    <x v="2"/>
    <x v="0"/>
    <n v="336.6"/>
    <n v="7.2862999999999998"/>
    <n v="2452.5685800000001"/>
    <x v="8"/>
    <x v="5"/>
    <s v="Linie 21"/>
    <n v="5021"/>
  </r>
  <r>
    <x v="5"/>
    <x v="0"/>
    <n v="58001034"/>
    <x v="426"/>
    <d v="2021-11-02T00:00:00"/>
    <x v="4"/>
    <n v="7000131035"/>
    <n v="204"/>
    <x v="2"/>
    <x v="0"/>
    <n v="201.96"/>
    <n v="7.2853000000000003"/>
    <n v="1471.3391879999999"/>
    <x v="8"/>
    <x v="5"/>
    <s v="Linie 21"/>
    <n v="5021"/>
  </r>
  <r>
    <x v="5"/>
    <x v="0"/>
    <n v="58001047"/>
    <x v="429"/>
    <d v="2021-11-02T00:00:00"/>
    <x v="4"/>
    <n v="7000131038"/>
    <n v="68"/>
    <x v="2"/>
    <x v="0"/>
    <n v="67.319999999999993"/>
    <n v="7.2832999999999997"/>
    <n v="490.311756"/>
    <x v="8"/>
    <x v="5"/>
    <s v="Linie 21"/>
    <n v="5021"/>
  </r>
  <r>
    <x v="5"/>
    <x v="0"/>
    <n v="58001050"/>
    <x v="430"/>
    <d v="2021-11-02T00:00:00"/>
    <x v="4"/>
    <n v="7000131040"/>
    <n v="136"/>
    <x v="2"/>
    <x v="0"/>
    <n v="134.63999999999999"/>
    <n v="7.2846000000000002"/>
    <n v="980.79854399999999"/>
    <x v="8"/>
    <x v="5"/>
    <s v="Linie 21"/>
    <n v="5021"/>
  </r>
  <r>
    <x v="5"/>
    <x v="0"/>
    <n v="58001052"/>
    <x v="431"/>
    <d v="2021-11-02T00:00:00"/>
    <x v="4"/>
    <n v="7000131041"/>
    <n v="136"/>
    <x v="2"/>
    <x v="0"/>
    <n v="134.63999999999999"/>
    <n v="7.3388999999999998"/>
    <n v="988.10949600000004"/>
    <x v="8"/>
    <x v="5"/>
    <s v="Linie 21"/>
    <n v="5021"/>
  </r>
  <r>
    <x v="5"/>
    <x v="0"/>
    <n v="58001078"/>
    <x v="433"/>
    <d v="2021-11-02T00:00:00"/>
    <x v="4"/>
    <n v="7000131043"/>
    <n v="68"/>
    <x v="2"/>
    <x v="0"/>
    <n v="67.319999999999993"/>
    <n v="7.3398000000000003"/>
    <n v="494.11533600000001"/>
    <x v="8"/>
    <x v="5"/>
    <s v="Linie 21"/>
    <n v="5021"/>
  </r>
  <r>
    <x v="5"/>
    <x v="0"/>
    <n v="58001091"/>
    <x v="524"/>
    <d v="2021-11-02T00:00:00"/>
    <x v="4"/>
    <n v="7000131047"/>
    <n v="204"/>
    <x v="2"/>
    <x v="0"/>
    <n v="201.96"/>
    <n v="7.2821999999999996"/>
    <n v="1470.7131119999999"/>
    <x v="8"/>
    <x v="5"/>
    <s v="Linie 21"/>
    <n v="5021"/>
  </r>
  <r>
    <x v="5"/>
    <x v="0"/>
    <n v="58001094"/>
    <x v="525"/>
    <d v="2021-11-02T00:00:00"/>
    <x v="4"/>
    <n v="7000131050"/>
    <n v="272"/>
    <x v="2"/>
    <x v="0"/>
    <n v="269.27999999999997"/>
    <n v="7.2821999999999996"/>
    <n v="1960.950816"/>
    <x v="8"/>
    <x v="5"/>
    <s v="Linie 21"/>
    <n v="5021"/>
  </r>
  <r>
    <x v="5"/>
    <x v="0"/>
    <n v="58001095"/>
    <x v="600"/>
    <d v="2021-11-02T00:00:00"/>
    <x v="4"/>
    <n v="7000131122"/>
    <n v="204"/>
    <x v="2"/>
    <x v="0"/>
    <n v="204"/>
    <n v="9.4894999999999996"/>
    <n v="1935.8579999999999"/>
    <x v="8"/>
    <x v="5"/>
    <s v="Linie 22"/>
    <n v="5022"/>
  </r>
  <r>
    <x v="5"/>
    <x v="0"/>
    <n v="58001100"/>
    <x v="526"/>
    <d v="2021-11-02T00:00:00"/>
    <x v="4"/>
    <n v="7000131183"/>
    <n v="136"/>
    <x v="2"/>
    <x v="0"/>
    <n v="183.6"/>
    <n v="14.504099999999999"/>
    <n v="2662.9527600000001"/>
    <x v="8"/>
    <x v="5"/>
    <s v="Linie 23"/>
    <n v="5023"/>
  </r>
  <r>
    <x v="5"/>
    <x v="0"/>
    <n v="58001110"/>
    <x v="528"/>
    <d v="2021-11-02T00:00:00"/>
    <x v="4"/>
    <n v="7000131054"/>
    <n v="102"/>
    <x v="2"/>
    <x v="0"/>
    <n v="100.98"/>
    <n v="7.2839"/>
    <n v="735.52822200000003"/>
    <x v="8"/>
    <x v="5"/>
    <s v="Linie 21"/>
    <n v="5021"/>
  </r>
  <r>
    <x v="5"/>
    <x v="0"/>
    <n v="58001115"/>
    <x v="531"/>
    <d v="2021-11-02T00:00:00"/>
    <x v="4"/>
    <n v="7000131057"/>
    <n v="34"/>
    <x v="2"/>
    <x v="0"/>
    <n v="33.659999999999997"/>
    <n v="7.2839"/>
    <n v="245.176074"/>
    <x v="8"/>
    <x v="5"/>
    <s v="Linie 21"/>
    <n v="5021"/>
  </r>
  <r>
    <x v="5"/>
    <x v="0"/>
    <n v="58001119"/>
    <x v="532"/>
    <d v="2021-11-02T00:00:00"/>
    <x v="4"/>
    <n v="7000131185"/>
    <n v="34"/>
    <x v="2"/>
    <x v="0"/>
    <n v="45.9"/>
    <n v="14.5085"/>
    <n v="665.94015000000002"/>
    <x v="8"/>
    <x v="5"/>
    <s v="Linie 23"/>
    <n v="5023"/>
  </r>
  <r>
    <x v="5"/>
    <x v="0"/>
    <n v="58001121"/>
    <x v="438"/>
    <d v="2021-11-02T00:00:00"/>
    <x v="4"/>
    <n v="7000130958"/>
    <n v="34"/>
    <x v="2"/>
    <x v="0"/>
    <n v="37.4"/>
    <n v="6.6014999999999997"/>
    <n v="246.89609999999999"/>
    <x v="8"/>
    <x v="5"/>
    <s v="Linie 20"/>
    <n v="5020"/>
  </r>
  <r>
    <x v="5"/>
    <x v="0"/>
    <n v="58001125"/>
    <x v="1112"/>
    <d v="2021-11-02T00:00:00"/>
    <x v="4"/>
    <n v="7000130876"/>
    <n v="0"/>
    <x v="2"/>
    <x v="2"/>
    <n v="0"/>
    <n v="35.546599999999998"/>
    <n v="0"/>
    <x v="7"/>
    <x v="4"/>
    <s v="Subunternehmer"/>
    <n v="9999"/>
  </r>
  <r>
    <x v="5"/>
    <x v="0"/>
    <n v="58001127"/>
    <x v="533"/>
    <d v="2021-11-02T00:00:00"/>
    <x v="4"/>
    <n v="7000130852"/>
    <n v="756"/>
    <x v="2"/>
    <x v="2"/>
    <n v="7257.6"/>
    <n v="34.983899999999998"/>
    <n v="26447.828399999999"/>
    <x v="7"/>
    <x v="4"/>
    <s v="Subunternehmer"/>
    <n v="9999"/>
  </r>
  <r>
    <x v="5"/>
    <x v="0"/>
    <n v="58001128"/>
    <x v="533"/>
    <d v="2021-11-02T00:00:00"/>
    <x v="4"/>
    <n v="7000130853"/>
    <n v="315"/>
    <x v="2"/>
    <x v="2"/>
    <n v="3024"/>
    <n v="35.122500000000002"/>
    <n v="11063.5875"/>
    <x v="7"/>
    <x v="4"/>
    <s v="Subunternehmer"/>
    <n v="9999"/>
  </r>
  <r>
    <x v="5"/>
    <x v="0"/>
    <n v="58001131"/>
    <x v="441"/>
    <d v="2021-11-02T00:00:00"/>
    <x v="4"/>
    <n v="7000131225"/>
    <n v="340"/>
    <x v="2"/>
    <x v="0"/>
    <n v="326.39999999999998"/>
    <n v="6.7084999999999999"/>
    <n v="2189.6543999999999"/>
    <x v="8"/>
    <x v="5"/>
    <s v="Linie 23"/>
    <n v="5023"/>
  </r>
  <r>
    <x v="5"/>
    <x v="0"/>
    <n v="58001135"/>
    <x v="534"/>
    <d v="2021-11-02T00:00:00"/>
    <x v="4"/>
    <n v="7000131060"/>
    <n v="34"/>
    <x v="2"/>
    <x v="0"/>
    <n v="33.659999999999997"/>
    <n v="7.8305999999999996"/>
    <n v="263.57799599999998"/>
    <x v="8"/>
    <x v="5"/>
    <s v="Linie 21"/>
    <n v="5021"/>
  </r>
  <r>
    <x v="5"/>
    <x v="0"/>
    <n v="58001138"/>
    <x v="535"/>
    <d v="2021-11-02T00:00:00"/>
    <x v="4"/>
    <n v="7000131063"/>
    <n v="102"/>
    <x v="2"/>
    <x v="0"/>
    <n v="100.98"/>
    <n v="7.3177000000000003"/>
    <n v="738.94134599999995"/>
    <x v="8"/>
    <x v="5"/>
    <s v="Linie 21"/>
    <n v="5021"/>
  </r>
  <r>
    <x v="5"/>
    <x v="0"/>
    <n v="58001141"/>
    <x v="445"/>
    <d v="2021-11-02T00:00:00"/>
    <x v="4"/>
    <n v="7000131187"/>
    <n v="136"/>
    <x v="2"/>
    <x v="0"/>
    <n v="130.56"/>
    <n v="6.7239000000000004"/>
    <n v="877.87238400000001"/>
    <x v="8"/>
    <x v="5"/>
    <s v="Linie 23"/>
    <n v="5023"/>
  </r>
  <r>
    <x v="5"/>
    <x v="0"/>
    <n v="58001146"/>
    <x v="446"/>
    <d v="2021-11-02T00:00:00"/>
    <x v="4"/>
    <n v="7000131188"/>
    <n v="272"/>
    <x v="2"/>
    <x v="0"/>
    <n v="261.12"/>
    <n v="6.7371999999999996"/>
    <n v="1759.217664"/>
    <x v="8"/>
    <x v="5"/>
    <s v="Linie 23"/>
    <n v="5023"/>
  </r>
  <r>
    <x v="5"/>
    <x v="0"/>
    <n v="58001147"/>
    <x v="447"/>
    <d v="2021-11-02T00:00:00"/>
    <x v="4"/>
    <n v="7000131189"/>
    <n v="68"/>
    <x v="2"/>
    <x v="0"/>
    <n v="65.28"/>
    <n v="6.7257999999999996"/>
    <n v="439.06022400000001"/>
    <x v="8"/>
    <x v="5"/>
    <s v="Linie 23"/>
    <n v="5023"/>
  </r>
  <r>
    <x v="5"/>
    <x v="0"/>
    <n v="58001156"/>
    <x v="448"/>
    <d v="2021-11-02T00:00:00"/>
    <x v="4"/>
    <n v="7000131190"/>
    <n v="272"/>
    <x v="2"/>
    <x v="0"/>
    <n v="261.12"/>
    <n v="6.7239000000000004"/>
    <n v="1755.744768"/>
    <x v="8"/>
    <x v="5"/>
    <s v="Linie 23"/>
    <n v="5023"/>
  </r>
  <r>
    <x v="5"/>
    <x v="0"/>
    <n v="58001161"/>
    <x v="1168"/>
    <d v="2021-11-02T00:00:00"/>
    <x v="4"/>
    <n v="7000131191"/>
    <n v="68"/>
    <x v="2"/>
    <x v="0"/>
    <n v="65.28"/>
    <n v="6.7257999999999996"/>
    <n v="439.06022400000001"/>
    <x v="8"/>
    <x v="5"/>
    <s v="Linie 23"/>
    <n v="5023"/>
  </r>
  <r>
    <x v="5"/>
    <x v="0"/>
    <n v="58001162"/>
    <x v="536"/>
    <d v="2021-11-02T00:00:00"/>
    <x v="4"/>
    <n v="7000131065"/>
    <n v="340"/>
    <x v="2"/>
    <x v="0"/>
    <n v="408"/>
    <n v="8.8560999999999996"/>
    <n v="3613.2887999999998"/>
    <x v="8"/>
    <x v="5"/>
    <s v="Linie 21"/>
    <n v="5021"/>
  </r>
  <r>
    <x v="5"/>
    <x v="0"/>
    <n v="58001163"/>
    <x v="1147"/>
    <d v="2021-11-02T00:00:00"/>
    <x v="4"/>
    <n v="7000131067"/>
    <n v="1105"/>
    <x v="2"/>
    <x v="0"/>
    <n v="1193.4000000000001"/>
    <n v="11.1495"/>
    <n v="13305.8133"/>
    <x v="8"/>
    <x v="5"/>
    <s v="Linie 23"/>
    <n v="5023"/>
  </r>
  <r>
    <x v="5"/>
    <x v="0"/>
    <n v="58001167"/>
    <x v="1169"/>
    <d v="2021-11-02T00:00:00"/>
    <x v="4"/>
    <n v="7000131069"/>
    <n v="238"/>
    <x v="2"/>
    <x v="0"/>
    <n v="257.04000000000002"/>
    <n v="11.114699999999999"/>
    <n v="2856.9224880000002"/>
    <x v="8"/>
    <x v="5"/>
    <s v="Linie 23"/>
    <n v="5023"/>
  </r>
  <r>
    <x v="5"/>
    <x v="0"/>
    <n v="58001169"/>
    <x v="1170"/>
    <d v="2021-11-02T00:00:00"/>
    <x v="4"/>
    <n v="7000131072"/>
    <n v="204"/>
    <x v="2"/>
    <x v="0"/>
    <n v="220.32"/>
    <n v="11.152799999999999"/>
    <n v="2457.1848960000002"/>
    <x v="8"/>
    <x v="5"/>
    <s v="Linie 23"/>
    <n v="5023"/>
  </r>
  <r>
    <x v="5"/>
    <x v="0"/>
    <n v="58001171"/>
    <x v="1171"/>
    <d v="2021-11-02T00:00:00"/>
    <x v="4"/>
    <n v="7000131076"/>
    <n v="136"/>
    <x v="2"/>
    <x v="0"/>
    <n v="146.88"/>
    <n v="11.152799999999999"/>
    <n v="1638.1232640000001"/>
    <x v="8"/>
    <x v="5"/>
    <s v="Linie 23"/>
    <n v="5023"/>
  </r>
  <r>
    <x v="5"/>
    <x v="0"/>
    <n v="59500001"/>
    <x v="907"/>
    <d v="2021-11-02T00:00:00"/>
    <x v="4"/>
    <n v="7000130829"/>
    <n v="16"/>
    <x v="2"/>
    <x v="0"/>
    <n v="48"/>
    <n v="2.5375000000000001"/>
    <n v="121.8"/>
    <x v="3"/>
    <x v="1"/>
    <s v="Espera"/>
    <n v="5901"/>
  </r>
  <r>
    <x v="5"/>
    <x v="0"/>
    <n v="59500008"/>
    <x v="798"/>
    <d v="2021-11-02T00:00:00"/>
    <x v="4"/>
    <n v="7000130830"/>
    <n v="152"/>
    <x v="2"/>
    <x v="0"/>
    <n v="456"/>
    <n v="2.6947000000000001"/>
    <n v="1228.7832000000001"/>
    <x v="3"/>
    <x v="1"/>
    <s v="Espera"/>
    <n v="5901"/>
  </r>
  <r>
    <x v="5"/>
    <x v="0"/>
    <n v="59500020"/>
    <x v="658"/>
    <d v="2021-11-02T00:00:00"/>
    <x v="4"/>
    <n v="7000131360"/>
    <n v="395"/>
    <x v="0"/>
    <x v="0"/>
    <n v="395"/>
    <n v="2.5"/>
    <n v="987.5"/>
    <x v="0"/>
    <x v="0"/>
    <s v="Vacumierung"/>
    <n v="5902"/>
  </r>
  <r>
    <x v="5"/>
    <x v="0"/>
    <n v="59500028"/>
    <x v="449"/>
    <d v="2021-11-02T00:00:00"/>
    <x v="4"/>
    <n v="7000131361"/>
    <n v="3766"/>
    <x v="0"/>
    <x v="0"/>
    <n v="3766"/>
    <n v="1"/>
    <n v="3766"/>
    <x v="0"/>
    <x v="0"/>
    <s v="Vacumierung"/>
    <n v="5902"/>
  </r>
  <r>
    <x v="5"/>
    <x v="0"/>
    <n v="59500041"/>
    <x v="660"/>
    <d v="2021-11-02T00:00:00"/>
    <x v="4"/>
    <n v="7000131459"/>
    <n v="521"/>
    <x v="0"/>
    <x v="0"/>
    <n v="521"/>
    <n v="2.5461"/>
    <n v="1326.5181"/>
    <x v="0"/>
    <x v="0"/>
    <s v="Vacumierung"/>
    <n v="5902"/>
  </r>
  <r>
    <x v="5"/>
    <x v="0"/>
    <n v="59500051"/>
    <x v="586"/>
    <d v="2021-11-02T00:00:00"/>
    <x v="4"/>
    <n v="7000131362"/>
    <n v="618"/>
    <x v="0"/>
    <x v="0"/>
    <n v="618"/>
    <n v="1.0461"/>
    <n v="646.48979999999995"/>
    <x v="0"/>
    <x v="0"/>
    <s v="Vacumierung"/>
    <n v="5902"/>
  </r>
  <r>
    <x v="5"/>
    <x v="0"/>
    <n v="59500052"/>
    <x v="587"/>
    <d v="2021-11-02T00:00:00"/>
    <x v="4"/>
    <n v="7000131363"/>
    <n v="612"/>
    <x v="0"/>
    <x v="0"/>
    <n v="612"/>
    <n v="1.0461"/>
    <n v="640.21320000000003"/>
    <x v="0"/>
    <x v="0"/>
    <s v="Vacumierung"/>
    <n v="5902"/>
  </r>
  <r>
    <x v="5"/>
    <x v="0"/>
    <n v="59500053"/>
    <x v="588"/>
    <d v="2021-11-02T00:00:00"/>
    <x v="4"/>
    <n v="7000131458"/>
    <n v="0"/>
    <x v="0"/>
    <x v="0"/>
    <n v="0"/>
    <n v="0.54610000000000003"/>
    <n v="0"/>
    <x v="0"/>
    <x v="0"/>
    <s v="Vacumierung"/>
    <n v="5902"/>
  </r>
  <r>
    <x v="5"/>
    <x v="0"/>
    <m/>
    <x v="120"/>
    <d v="2021-11-02T00:00:00"/>
    <x v="4"/>
    <n v="7000128495"/>
    <n v="0"/>
    <x v="3"/>
    <x v="3"/>
    <n v="0"/>
    <n v="0"/>
    <n v="0"/>
    <x v="0"/>
    <x v="0"/>
    <s v="Große Schneidemaschine Lachnit"/>
    <n v="1100"/>
  </r>
  <r>
    <x v="5"/>
    <x v="0"/>
    <m/>
    <x v="121"/>
    <d v="2021-11-02T00:00:00"/>
    <x v="4"/>
    <n v="7000130556"/>
    <n v="0"/>
    <x v="3"/>
    <x v="3"/>
    <n v="0"/>
    <n v="0"/>
    <n v="0"/>
    <x v="0"/>
    <x v="0"/>
    <s v="Kleine Schneidemaschine Käseteiler"/>
    <n v="1200"/>
  </r>
  <r>
    <x v="5"/>
    <x v="0"/>
    <m/>
    <x v="123"/>
    <d v="2021-11-02T00:00:00"/>
    <x v="4"/>
    <n v="7000130866"/>
    <n v="0"/>
    <x v="3"/>
    <x v="3"/>
    <n v="0"/>
    <n v="0"/>
    <n v="0"/>
    <x v="2"/>
    <x v="0"/>
    <s v="Thrun 2"/>
    <n v="2030"/>
  </r>
  <r>
    <x v="5"/>
    <x v="0"/>
    <m/>
    <x v="124"/>
    <d v="2021-11-02T00:00:00"/>
    <x v="4"/>
    <n v="7000130803"/>
    <n v="0"/>
    <x v="3"/>
    <x v="3"/>
    <n v="0"/>
    <n v="0"/>
    <n v="0"/>
    <x v="2"/>
    <x v="0"/>
    <s v="Mischer 1"/>
    <n v="2040"/>
  </r>
  <r>
    <x v="5"/>
    <x v="0"/>
    <m/>
    <x v="125"/>
    <d v="2021-11-02T00:00:00"/>
    <x v="4"/>
    <n v="7000130795"/>
    <n v="0"/>
    <x v="3"/>
    <x v="3"/>
    <n v="0"/>
    <n v="0"/>
    <n v="0"/>
    <x v="2"/>
    <x v="0"/>
    <s v="Mischer 2"/>
    <n v="2050"/>
  </r>
  <r>
    <x v="5"/>
    <x v="0"/>
    <m/>
    <x v="126"/>
    <d v="2021-11-02T00:00:00"/>
    <x v="4"/>
    <n v="7000130890"/>
    <n v="0"/>
    <x v="3"/>
    <x v="3"/>
    <n v="0"/>
    <n v="0"/>
    <n v="0"/>
    <x v="2"/>
    <x v="0"/>
    <s v="Stephan UMSK 130"/>
    <n v="2100"/>
  </r>
  <r>
    <x v="5"/>
    <x v="0"/>
    <m/>
    <x v="127"/>
    <d v="2021-11-02T00:00:00"/>
    <x v="4"/>
    <n v="7000130801"/>
    <n v="0"/>
    <x v="3"/>
    <x v="3"/>
    <n v="0"/>
    <n v="0"/>
    <n v="0"/>
    <x v="1"/>
    <x v="0"/>
    <s v="Füller unter M1"/>
    <n v="3010"/>
  </r>
  <r>
    <x v="5"/>
    <x v="0"/>
    <m/>
    <x v="128"/>
    <d v="2021-11-02T00:00:00"/>
    <x v="4"/>
    <n v="7000130734"/>
    <n v="0"/>
    <x v="3"/>
    <x v="3"/>
    <n v="0"/>
    <n v="0"/>
    <n v="0"/>
    <x v="1"/>
    <x v="0"/>
    <s v="Füller unter M2"/>
    <n v="3020"/>
  </r>
  <r>
    <x v="5"/>
    <x v="0"/>
    <m/>
    <x v="129"/>
    <d v="2021-11-02T00:00:00"/>
    <x v="4"/>
    <n v="7000130708"/>
    <n v="0"/>
    <x v="3"/>
    <x v="3"/>
    <n v="0"/>
    <n v="0"/>
    <n v="0"/>
    <x v="1"/>
    <x v="0"/>
    <s v="Füller unter Thrun 2"/>
    <n v="3030"/>
  </r>
  <r>
    <x v="5"/>
    <x v="0"/>
    <m/>
    <x v="131"/>
    <d v="2021-11-02T00:00:00"/>
    <x v="4"/>
    <n v="7000130712"/>
    <n v="0"/>
    <x v="3"/>
    <x v="3"/>
    <n v="0"/>
    <n v="0"/>
    <n v="0"/>
    <x v="2"/>
    <x v="0"/>
    <s v="Füller unter UMSK 130"/>
    <n v="3100"/>
  </r>
  <r>
    <x v="5"/>
    <x v="0"/>
    <m/>
    <x v="132"/>
    <d v="2021-11-02T00:00:00"/>
    <x v="4"/>
    <n v="7000130991"/>
    <n v="0"/>
    <x v="3"/>
    <x v="3"/>
    <n v="0"/>
    <n v="0"/>
    <n v="0"/>
    <x v="8"/>
    <x v="5"/>
    <s v="Linie 20"/>
    <n v="5020"/>
  </r>
  <r>
    <x v="5"/>
    <x v="0"/>
    <m/>
    <x v="133"/>
    <d v="2021-11-02T00:00:00"/>
    <x v="4"/>
    <n v="7000131132"/>
    <n v="0"/>
    <x v="3"/>
    <x v="3"/>
    <n v="0"/>
    <n v="0"/>
    <n v="0"/>
    <x v="8"/>
    <x v="5"/>
    <s v="Linie 21"/>
    <n v="5021"/>
  </r>
  <r>
    <x v="5"/>
    <x v="0"/>
    <m/>
    <x v="291"/>
    <d v="2021-11-02T00:00:00"/>
    <x v="4"/>
    <n v="7000130689"/>
    <n v="0"/>
    <x v="3"/>
    <x v="3"/>
    <n v="0"/>
    <n v="0"/>
    <n v="0"/>
    <x v="1"/>
    <x v="0"/>
    <s v="Strudellinie"/>
    <n v="5160"/>
  </r>
  <r>
    <x v="5"/>
    <x v="0"/>
    <m/>
    <x v="453"/>
    <d v="2021-11-02T00:00:00"/>
    <x v="4"/>
    <n v="7000131135"/>
    <n v="0"/>
    <x v="3"/>
    <x v="3"/>
    <n v="0"/>
    <n v="0"/>
    <n v="0"/>
    <x v="8"/>
    <x v="5"/>
    <s v="Linie 21"/>
    <n v="5021"/>
  </r>
  <r>
    <x v="5"/>
    <x v="0"/>
    <m/>
    <x v="454"/>
    <d v="2021-11-02T00:00:00"/>
    <x v="4"/>
    <n v="7000131194"/>
    <n v="0"/>
    <x v="3"/>
    <x v="3"/>
    <n v="0"/>
    <n v="0"/>
    <n v="0"/>
    <x v="8"/>
    <x v="5"/>
    <s v="Linie 23"/>
    <n v="5023"/>
  </r>
  <r>
    <x v="5"/>
    <x v="0"/>
    <m/>
    <x v="294"/>
    <d v="2021-11-02T00:00:00"/>
    <x v="4"/>
    <n v="7000130688"/>
    <n v="0"/>
    <x v="3"/>
    <x v="3"/>
    <n v="0"/>
    <n v="0"/>
    <n v="0"/>
    <x v="1"/>
    <x v="0"/>
    <s v="Strudellinie"/>
    <n v="5160"/>
  </r>
  <r>
    <x v="5"/>
    <x v="0"/>
    <n v="23500034"/>
    <x v="298"/>
    <d v="2021-11-03T00:00:00"/>
    <x v="4"/>
    <n v="7000130570"/>
    <n v="4580"/>
    <x v="0"/>
    <x v="0"/>
    <n v="4580"/>
    <n v="4.4678000000000004"/>
    <n v="20462.524000000001"/>
    <x v="0"/>
    <x v="0"/>
    <s v="Kleine Schneidemaschine Käseteiler"/>
    <n v="1200"/>
  </r>
  <r>
    <x v="5"/>
    <x v="0"/>
    <n v="23500036"/>
    <x v="138"/>
    <d v="2021-11-03T00:00:00"/>
    <x v="4"/>
    <n v="7000130571"/>
    <n v="1121"/>
    <x v="0"/>
    <x v="0"/>
    <n v="1121"/>
    <n v="3.3168000000000002"/>
    <n v="3718.1327999999999"/>
    <x v="0"/>
    <x v="0"/>
    <s v="Kleine Schneidemaschine Käseteiler"/>
    <n v="1200"/>
  </r>
  <r>
    <x v="5"/>
    <x v="0"/>
    <n v="23500099"/>
    <x v="141"/>
    <d v="2021-11-03T00:00:00"/>
    <x v="4"/>
    <n v="7000130572"/>
    <n v="3232"/>
    <x v="0"/>
    <x v="0"/>
    <n v="3232"/>
    <n v="3.2107999999999999"/>
    <n v="10377.3056"/>
    <x v="0"/>
    <x v="0"/>
    <s v="Kleine Schneidemaschine Käseteiler"/>
    <n v="1200"/>
  </r>
  <r>
    <x v="5"/>
    <x v="0"/>
    <n v="23500289"/>
    <x v="143"/>
    <d v="2021-11-03T00:00:00"/>
    <x v="4"/>
    <n v="7000131610"/>
    <n v="191.3"/>
    <x v="0"/>
    <x v="0"/>
    <n v="191.3"/>
    <n v="6.7664999999999997"/>
    <n v="1294.43145"/>
    <x v="0"/>
    <x v="0"/>
    <s v="Schmelze Zutatenvorb."/>
    <n v="1400"/>
  </r>
  <r>
    <x v="5"/>
    <x v="0"/>
    <n v="23500303"/>
    <x v="458"/>
    <d v="2021-11-03T00:00:00"/>
    <x v="4"/>
    <n v="7000131686"/>
    <n v="4174"/>
    <x v="0"/>
    <x v="0"/>
    <n v="4174"/>
    <n v="3.5335000000000001"/>
    <n v="14748.829"/>
    <x v="0"/>
    <x v="0"/>
    <s v="Rohware aus-/umpacken, vorbereiten"/>
    <n v="1300"/>
  </r>
  <r>
    <x v="5"/>
    <x v="0"/>
    <n v="23500354"/>
    <x v="7"/>
    <d v="2021-11-03T00:00:00"/>
    <x v="4"/>
    <n v="7000131454"/>
    <n v="322"/>
    <x v="0"/>
    <x v="0"/>
    <n v="322"/>
    <n v="4.5490000000000004"/>
    <n v="1464.778"/>
    <x v="0"/>
    <x v="0"/>
    <s v="Holac Zutatenvorbereitung"/>
    <n v="1410"/>
  </r>
  <r>
    <x v="5"/>
    <x v="0"/>
    <n v="23500355"/>
    <x v="460"/>
    <d v="2021-11-03T00:00:00"/>
    <x v="4"/>
    <n v="7000131455"/>
    <n v="196"/>
    <x v="0"/>
    <x v="0"/>
    <n v="196"/>
    <n v="4.57"/>
    <n v="895.72"/>
    <x v="0"/>
    <x v="0"/>
    <s v="Holac Zutatenvorbereitung"/>
    <n v="1410"/>
  </r>
  <r>
    <x v="5"/>
    <x v="0"/>
    <n v="23500524"/>
    <x v="301"/>
    <d v="2021-11-03T00:00:00"/>
    <x v="4"/>
    <n v="7000130489"/>
    <n v="400"/>
    <x v="0"/>
    <x v="0"/>
    <n v="400"/>
    <n v="4.3518999999999997"/>
    <n v="1740.76"/>
    <x v="0"/>
    <x v="0"/>
    <s v="Große Schneidemaschine Lachnit"/>
    <n v="1100"/>
  </r>
  <r>
    <x v="5"/>
    <x v="0"/>
    <n v="24000493"/>
    <x v="149"/>
    <d v="2021-11-03T00:00:00"/>
    <x v="4"/>
    <n v="7000131512"/>
    <n v="1130"/>
    <x v="0"/>
    <x v="1"/>
    <n v="1130"/>
    <n v="0"/>
    <n v="0"/>
    <x v="1"/>
    <x v="0"/>
    <s v="Füller unter M1"/>
    <n v="3010"/>
  </r>
  <r>
    <x v="5"/>
    <x v="0"/>
    <n v="29600002"/>
    <x v="461"/>
    <d v="2021-11-03T00:00:00"/>
    <x v="4"/>
    <n v="7000131616"/>
    <n v="1208"/>
    <x v="0"/>
    <x v="0"/>
    <n v="1208"/>
    <n v="2.5"/>
    <n v="3020"/>
    <x v="0"/>
    <x v="0"/>
    <s v="Rohware aus-/umpacken, vorbereiten"/>
    <n v="1300"/>
  </r>
  <r>
    <x v="5"/>
    <x v="0"/>
    <n v="29600003"/>
    <x v="150"/>
    <d v="2021-11-03T00:00:00"/>
    <x v="4"/>
    <n v="7000131786"/>
    <n v="5671"/>
    <x v="0"/>
    <x v="0"/>
    <n v="5671"/>
    <n v="2.0516999999999999"/>
    <n v="11635.190699999999"/>
    <x v="0"/>
    <x v="0"/>
    <s v="Rohware aus-/umpacken, vorbereiten"/>
    <n v="1300"/>
  </r>
  <r>
    <x v="5"/>
    <x v="0"/>
    <n v="29600004"/>
    <x v="302"/>
    <d v="2021-11-03T00:00:00"/>
    <x v="4"/>
    <n v="7000131617"/>
    <n v="5133"/>
    <x v="0"/>
    <x v="0"/>
    <n v="5133"/>
    <n v="2.5"/>
    <n v="12832.5"/>
    <x v="0"/>
    <x v="0"/>
    <s v="Rohware aus-/umpacken, vorbereiten"/>
    <n v="1300"/>
  </r>
  <r>
    <x v="5"/>
    <x v="0"/>
    <n v="29600005"/>
    <x v="151"/>
    <d v="2021-11-03T00:00:00"/>
    <x v="4"/>
    <n v="7000131618"/>
    <n v="833.57"/>
    <x v="0"/>
    <x v="0"/>
    <n v="833.57"/>
    <n v="2"/>
    <n v="1667.14"/>
    <x v="0"/>
    <x v="0"/>
    <s v="Rohware aus-/umpacken, vorbereiten"/>
    <n v="1300"/>
  </r>
  <r>
    <x v="5"/>
    <x v="0"/>
    <n v="29600005"/>
    <x v="151"/>
    <d v="2021-11-03T00:00:00"/>
    <x v="4"/>
    <n v="7000131788"/>
    <n v="2451.3000000000002"/>
    <x v="0"/>
    <x v="0"/>
    <n v="2451.3000000000002"/>
    <n v="2"/>
    <n v="4902.6000000000004"/>
    <x v="0"/>
    <x v="0"/>
    <s v="Rohware aus-/umpacken, vorbereiten"/>
    <n v="1300"/>
  </r>
  <r>
    <x v="5"/>
    <x v="0"/>
    <n v="29600016"/>
    <x v="889"/>
    <d v="2021-11-03T00:00:00"/>
    <x v="4"/>
    <n v="7000131619"/>
    <n v="228"/>
    <x v="0"/>
    <x v="0"/>
    <n v="228"/>
    <n v="1"/>
    <n v="228"/>
    <x v="0"/>
    <x v="0"/>
    <s v="Rohware aus-/umpacken, vorbereiten"/>
    <n v="1300"/>
  </r>
  <r>
    <x v="5"/>
    <x v="0"/>
    <n v="29600017"/>
    <x v="804"/>
    <d v="2021-11-03T00:00:00"/>
    <x v="4"/>
    <n v="7000131620"/>
    <n v="80"/>
    <x v="0"/>
    <x v="0"/>
    <n v="80"/>
    <n v="0.5"/>
    <n v="40"/>
    <x v="0"/>
    <x v="0"/>
    <s v="Rohware aus-/umpacken, vorbereiten"/>
    <n v="1300"/>
  </r>
  <r>
    <x v="5"/>
    <x v="0"/>
    <n v="29600029"/>
    <x v="156"/>
    <d v="2021-11-03T00:00:00"/>
    <x v="4"/>
    <n v="7000131357"/>
    <n v="128"/>
    <x v="0"/>
    <x v="0"/>
    <n v="128"/>
    <n v="2.5"/>
    <n v="320"/>
    <x v="0"/>
    <x v="0"/>
    <s v="Rohware aus-/umpacken, vorbereiten"/>
    <n v="1300"/>
  </r>
  <r>
    <x v="5"/>
    <x v="0"/>
    <n v="29600030"/>
    <x v="157"/>
    <d v="2021-11-03T00:00:00"/>
    <x v="4"/>
    <n v="7000131631"/>
    <n v="329"/>
    <x v="0"/>
    <x v="0"/>
    <n v="329"/>
    <n v="0.57399999999999995"/>
    <n v="188.846"/>
    <x v="0"/>
    <x v="0"/>
    <s v="Rohware aus-/umpacken, vorbereiten"/>
    <n v="1300"/>
  </r>
  <r>
    <x v="5"/>
    <x v="0"/>
    <n v="31000161"/>
    <x v="467"/>
    <d v="2021-11-03T00:00:00"/>
    <x v="4"/>
    <n v="7000130498"/>
    <n v="0"/>
    <x v="1"/>
    <x v="1"/>
    <n v="0"/>
    <n v="23.670200000000001"/>
    <n v="0"/>
    <x v="1"/>
    <x v="0"/>
    <s v="Füller unter UHT"/>
    <n v="3040"/>
  </r>
  <r>
    <x v="5"/>
    <x v="0"/>
    <n v="31000169"/>
    <x v="158"/>
    <d v="2021-11-03T00:00:00"/>
    <x v="4"/>
    <n v="7000131349"/>
    <n v="2629"/>
    <x v="1"/>
    <x v="1"/>
    <n v="5073.97"/>
    <n v="6.0270000000000001"/>
    <n v="15844.983"/>
    <x v="1"/>
    <x v="0"/>
    <s v="Füller unter Thrun 2"/>
    <n v="3030"/>
  </r>
  <r>
    <x v="5"/>
    <x v="0"/>
    <n v="31900001"/>
    <x v="159"/>
    <d v="2021-11-03T00:00:00"/>
    <x v="4"/>
    <n v="7000130709"/>
    <n v="421"/>
    <x v="1"/>
    <x v="1"/>
    <n v="3031.2"/>
    <n v="16.230899999999998"/>
    <n v="6833.2088999999996"/>
    <x v="2"/>
    <x v="0"/>
    <s v="Füller unter UMSK 130"/>
    <n v="3100"/>
  </r>
  <r>
    <x v="5"/>
    <x v="0"/>
    <n v="32000012"/>
    <x v="160"/>
    <d v="2021-11-03T00:00:00"/>
    <x v="4"/>
    <n v="7000131373"/>
    <n v="603"/>
    <x v="1"/>
    <x v="1"/>
    <n v="5607.9"/>
    <n v="27.892099999999999"/>
    <n v="16818.936300000001"/>
    <x v="1"/>
    <x v="0"/>
    <s v="Füller unter M1"/>
    <n v="3010"/>
  </r>
  <r>
    <x v="5"/>
    <x v="0"/>
    <n v="32000027"/>
    <x v="161"/>
    <d v="2021-11-03T00:00:00"/>
    <x v="4"/>
    <n v="7000131380"/>
    <n v="650"/>
    <x v="1"/>
    <x v="1"/>
    <n v="6045"/>
    <n v="29.203399999999998"/>
    <n v="18982.21"/>
    <x v="1"/>
    <x v="0"/>
    <s v="Füller unter M1"/>
    <n v="3010"/>
  </r>
  <r>
    <x v="5"/>
    <x v="0"/>
    <n v="32000028"/>
    <x v="769"/>
    <d v="2021-11-03T00:00:00"/>
    <x v="4"/>
    <n v="7000131513"/>
    <n v="274"/>
    <x v="1"/>
    <x v="1"/>
    <n v="1835.8"/>
    <n v="21.178000000000001"/>
    <n v="5802.7719999999999"/>
    <x v="1"/>
    <x v="0"/>
    <s v="Füller unter M1"/>
    <n v="3010"/>
  </r>
  <r>
    <x v="5"/>
    <x v="0"/>
    <n v="32000034"/>
    <x v="468"/>
    <d v="2021-11-03T00:00:00"/>
    <x v="4"/>
    <n v="7000131387"/>
    <n v="376"/>
    <x v="1"/>
    <x v="1"/>
    <n v="3421.6"/>
    <n v="19.647300000000001"/>
    <n v="7387.3847999999998"/>
    <x v="1"/>
    <x v="0"/>
    <s v="Füller unter M2"/>
    <n v="3020"/>
  </r>
  <r>
    <x v="5"/>
    <x v="0"/>
    <n v="32000036"/>
    <x v="844"/>
    <d v="2021-11-03T00:00:00"/>
    <x v="4"/>
    <n v="7000131384"/>
    <n v="346"/>
    <x v="1"/>
    <x v="1"/>
    <n v="2906.4"/>
    <n v="26.186900000000001"/>
    <n v="9060.6674000000003"/>
    <x v="1"/>
    <x v="0"/>
    <s v="Füller unter M2"/>
    <n v="3020"/>
  </r>
  <r>
    <x v="5"/>
    <x v="0"/>
    <n v="32000037"/>
    <x v="469"/>
    <d v="2021-11-03T00:00:00"/>
    <x v="4"/>
    <n v="7000131383"/>
    <n v="355"/>
    <x v="1"/>
    <x v="1"/>
    <n v="2982"/>
    <n v="25.546800000000001"/>
    <n v="9069.1139999999996"/>
    <x v="1"/>
    <x v="0"/>
    <s v="Füller unter M2"/>
    <n v="3020"/>
  </r>
  <r>
    <x v="5"/>
    <x v="0"/>
    <n v="32000049"/>
    <x v="16"/>
    <d v="2021-11-03T00:00:00"/>
    <x v="4"/>
    <n v="7000131374"/>
    <n v="473"/>
    <x v="1"/>
    <x v="1"/>
    <n v="3405.6"/>
    <n v="19.7727"/>
    <n v="9352.4871000000003"/>
    <x v="1"/>
    <x v="0"/>
    <s v="Füller unter M2"/>
    <n v="3020"/>
  </r>
  <r>
    <x v="5"/>
    <x v="0"/>
    <n v="32000067"/>
    <x v="18"/>
    <d v="2021-11-03T00:00:00"/>
    <x v="4"/>
    <n v="7000131382"/>
    <n v="171"/>
    <x v="1"/>
    <x v="1"/>
    <n v="1710"/>
    <n v="30.102"/>
    <n v="5147.442"/>
    <x v="1"/>
    <x v="0"/>
    <s v="Füller unter M2"/>
    <n v="3020"/>
  </r>
  <r>
    <x v="5"/>
    <x v="0"/>
    <n v="32000091"/>
    <x v="21"/>
    <d v="2021-11-03T00:00:00"/>
    <x v="4"/>
    <n v="7000129731"/>
    <n v="14525"/>
    <x v="1"/>
    <x v="1"/>
    <n v="3282.65"/>
    <n v="0.85189999999999999"/>
    <n v="12373.8475"/>
    <x v="3"/>
    <x v="1"/>
    <s v="Linie 9"/>
    <n v="5009"/>
  </r>
  <r>
    <x v="5"/>
    <x v="0"/>
    <n v="32000100"/>
    <x v="676"/>
    <d v="2021-11-03T00:00:00"/>
    <x v="4"/>
    <n v="7000131386"/>
    <n v="208"/>
    <x v="1"/>
    <x v="1"/>
    <n v="1809.6"/>
    <n v="18.7835"/>
    <n v="3906.9679999999998"/>
    <x v="1"/>
    <x v="0"/>
    <s v="Füller unter M2"/>
    <n v="3020"/>
  </r>
  <r>
    <x v="5"/>
    <x v="0"/>
    <n v="35000166"/>
    <x v="166"/>
    <d v="2021-11-03T00:00:00"/>
    <x v="4"/>
    <n v="7000131427"/>
    <n v="7200"/>
    <x v="0"/>
    <x v="0"/>
    <n v="7200"/>
    <n v="3.0034000000000001"/>
    <n v="21624.48"/>
    <x v="2"/>
    <x v="0"/>
    <s v="Mischer 1"/>
    <n v="2040"/>
  </r>
  <r>
    <x v="5"/>
    <x v="0"/>
    <n v="35000166"/>
    <x v="166"/>
    <d v="2021-11-03T00:00:00"/>
    <x v="4"/>
    <n v="7000131427"/>
    <n v="7200"/>
    <x v="0"/>
    <x v="0"/>
    <n v="7200"/>
    <n v="3.0034000000000001"/>
    <n v="21624.48"/>
    <x v="2"/>
    <x v="0"/>
    <s v="Wolf M1"/>
    <n v="2070"/>
  </r>
  <r>
    <x v="5"/>
    <x v="0"/>
    <n v="35000168"/>
    <x v="471"/>
    <d v="2021-11-03T00:00:00"/>
    <x v="4"/>
    <n v="7000131445"/>
    <n v="3000"/>
    <x v="0"/>
    <x v="0"/>
    <n v="3000"/>
    <n v="2.9032"/>
    <n v="8709.6"/>
    <x v="2"/>
    <x v="0"/>
    <s v="Mischer 2"/>
    <n v="2050"/>
  </r>
  <r>
    <x v="5"/>
    <x v="0"/>
    <n v="35000168"/>
    <x v="471"/>
    <d v="2021-11-03T00:00:00"/>
    <x v="4"/>
    <n v="7000131445"/>
    <n v="3000"/>
    <x v="0"/>
    <x v="0"/>
    <n v="3000"/>
    <n v="2.9032"/>
    <n v="8709.6"/>
    <x v="2"/>
    <x v="0"/>
    <s v="Wolf M2"/>
    <n v="2080"/>
  </r>
  <r>
    <x v="5"/>
    <x v="0"/>
    <n v="35000179"/>
    <x v="167"/>
    <d v="2021-11-03T00:00:00"/>
    <x v="4"/>
    <n v="7000131426"/>
    <n v="5400"/>
    <x v="0"/>
    <x v="0"/>
    <n v="5400"/>
    <n v="2.8624000000000001"/>
    <n v="15456.96"/>
    <x v="2"/>
    <x v="0"/>
    <s v="Mischer 1"/>
    <n v="2040"/>
  </r>
  <r>
    <x v="5"/>
    <x v="0"/>
    <n v="35000179"/>
    <x v="167"/>
    <d v="2021-11-03T00:00:00"/>
    <x v="4"/>
    <n v="7000131576"/>
    <n v="2400"/>
    <x v="0"/>
    <x v="0"/>
    <n v="2400"/>
    <n v="2.8624000000000001"/>
    <n v="6869.76"/>
    <x v="2"/>
    <x v="0"/>
    <s v="Wolf M1"/>
    <n v="2070"/>
  </r>
  <r>
    <x v="5"/>
    <x v="0"/>
    <n v="35000184"/>
    <x v="26"/>
    <d v="2021-11-03T00:00:00"/>
    <x v="4"/>
    <n v="7000131446"/>
    <n v="2700"/>
    <x v="0"/>
    <x v="0"/>
    <n v="2700"/>
    <n v="2.9836999999999998"/>
    <n v="8055.99"/>
    <x v="2"/>
    <x v="0"/>
    <s v="Mischer 2"/>
    <n v="2050"/>
  </r>
  <r>
    <x v="5"/>
    <x v="0"/>
    <n v="35000184"/>
    <x v="26"/>
    <d v="2021-11-03T00:00:00"/>
    <x v="4"/>
    <n v="7000131446"/>
    <n v="2700"/>
    <x v="0"/>
    <x v="0"/>
    <n v="2700"/>
    <n v="2.9836999999999998"/>
    <n v="8055.99"/>
    <x v="2"/>
    <x v="0"/>
    <s v="Wolf M2"/>
    <n v="2080"/>
  </r>
  <r>
    <x v="5"/>
    <x v="0"/>
    <n v="35000188"/>
    <x v="472"/>
    <d v="2021-11-03T00:00:00"/>
    <x v="4"/>
    <n v="7000131448"/>
    <n v="4800"/>
    <x v="0"/>
    <x v="0"/>
    <n v="4800"/>
    <n v="2.0251999999999999"/>
    <n v="9720.9599999999991"/>
    <x v="2"/>
    <x v="0"/>
    <s v="Mischer 2"/>
    <n v="2050"/>
  </r>
  <r>
    <x v="5"/>
    <x v="0"/>
    <n v="35000188"/>
    <x v="472"/>
    <d v="2021-11-03T00:00:00"/>
    <x v="4"/>
    <n v="7000131448"/>
    <n v="4800"/>
    <x v="0"/>
    <x v="0"/>
    <n v="4800"/>
    <n v="2.0251999999999999"/>
    <n v="9720.9599999999991"/>
    <x v="2"/>
    <x v="0"/>
    <s v="Wolf M2"/>
    <n v="2080"/>
  </r>
  <r>
    <x v="5"/>
    <x v="0"/>
    <n v="35000209"/>
    <x v="169"/>
    <d v="2021-11-03T00:00:00"/>
    <x v="4"/>
    <n v="7000131514"/>
    <n v="900"/>
    <x v="0"/>
    <x v="0"/>
    <n v="900"/>
    <n v="2.7023999999999999"/>
    <n v="2432.16"/>
    <x v="2"/>
    <x v="0"/>
    <s v="Mischer 1"/>
    <n v="2040"/>
  </r>
  <r>
    <x v="5"/>
    <x v="0"/>
    <n v="35000209"/>
    <x v="169"/>
    <d v="2021-11-03T00:00:00"/>
    <x v="4"/>
    <n v="7000131514"/>
    <n v="900"/>
    <x v="0"/>
    <x v="0"/>
    <n v="900"/>
    <n v="2.7023999999999999"/>
    <n v="2432.16"/>
    <x v="2"/>
    <x v="0"/>
    <s v="Wolf M1"/>
    <n v="2070"/>
  </r>
  <r>
    <x v="5"/>
    <x v="0"/>
    <n v="35000235"/>
    <x v="915"/>
    <d v="2021-11-03T00:00:00"/>
    <x v="4"/>
    <n v="7000131588"/>
    <n v="5375"/>
    <x v="0"/>
    <x v="0"/>
    <n v="5375"/>
    <n v="1.3651"/>
    <n v="7337.4125000000004"/>
    <x v="2"/>
    <x v="0"/>
    <s v="Wolf Th2"/>
    <n v="2090"/>
  </r>
  <r>
    <x v="5"/>
    <x v="0"/>
    <n v="35000268"/>
    <x v="170"/>
    <d v="2021-11-03T00:00:00"/>
    <x v="4"/>
    <n v="7000131424"/>
    <n v="4375"/>
    <x v="0"/>
    <x v="0"/>
    <n v="4375"/>
    <n v="2.5333000000000001"/>
    <n v="11083.1875"/>
    <x v="2"/>
    <x v="0"/>
    <s v="Thrun 2"/>
    <n v="2030"/>
  </r>
  <r>
    <x v="5"/>
    <x v="0"/>
    <n v="35000282"/>
    <x v="29"/>
    <d v="2021-11-03T00:00:00"/>
    <x v="4"/>
    <n v="7000131444"/>
    <n v="3300"/>
    <x v="0"/>
    <x v="0"/>
    <n v="3300"/>
    <n v="2.6029"/>
    <n v="8589.57"/>
    <x v="2"/>
    <x v="0"/>
    <s v="Mischer 2"/>
    <n v="2050"/>
  </r>
  <r>
    <x v="5"/>
    <x v="0"/>
    <n v="35000282"/>
    <x v="29"/>
    <d v="2021-11-03T00:00:00"/>
    <x v="4"/>
    <n v="7000131444"/>
    <n v="3300"/>
    <x v="0"/>
    <x v="0"/>
    <n v="3300"/>
    <n v="2.6029"/>
    <n v="8589.57"/>
    <x v="2"/>
    <x v="0"/>
    <s v="Wolf M2"/>
    <n v="2080"/>
  </r>
  <r>
    <x v="5"/>
    <x v="0"/>
    <n v="35000294"/>
    <x v="473"/>
    <d v="2021-11-03T00:00:00"/>
    <x v="4"/>
    <n v="7000131441"/>
    <n v="0"/>
    <x v="0"/>
    <x v="0"/>
    <n v="0"/>
    <n v="2.2423999999999999"/>
    <n v="0"/>
    <x v="2"/>
    <x v="0"/>
    <s v="Thrun 1"/>
    <n v="2020"/>
  </r>
  <r>
    <x v="5"/>
    <x v="0"/>
    <n v="35000313"/>
    <x v="30"/>
    <d v="2021-11-03T00:00:00"/>
    <x v="4"/>
    <n v="7000131443"/>
    <n v="1800"/>
    <x v="0"/>
    <x v="0"/>
    <n v="1800"/>
    <n v="2.8795999999999999"/>
    <n v="5183.28"/>
    <x v="2"/>
    <x v="0"/>
    <s v="Mischer 2"/>
    <n v="2050"/>
  </r>
  <r>
    <x v="5"/>
    <x v="0"/>
    <n v="35000316"/>
    <x v="172"/>
    <d v="2021-11-03T00:00:00"/>
    <x v="4"/>
    <n v="7000131582"/>
    <n v="3600"/>
    <x v="0"/>
    <x v="0"/>
    <n v="3600"/>
    <n v="3.0598999999999998"/>
    <n v="11015.64"/>
    <x v="2"/>
    <x v="0"/>
    <s v="Wolf M2"/>
    <n v="2080"/>
  </r>
  <r>
    <x v="5"/>
    <x v="0"/>
    <n v="35900002"/>
    <x v="173"/>
    <d v="2021-11-03T00:00:00"/>
    <x v="4"/>
    <n v="7000131460"/>
    <n v="3200"/>
    <x v="0"/>
    <x v="0"/>
    <n v="3200"/>
    <n v="2.0203000000000002"/>
    <n v="6464.96"/>
    <x v="2"/>
    <x v="0"/>
    <s v="Stephan UMSK 130"/>
    <n v="2100"/>
  </r>
  <r>
    <x v="5"/>
    <x v="0"/>
    <n v="47000118"/>
    <x v="474"/>
    <d v="2021-11-03T00:00:00"/>
    <x v="4"/>
    <n v="7000128938"/>
    <n v="16636"/>
    <x v="1"/>
    <x v="1"/>
    <n v="3327.2"/>
    <n v="0.7833"/>
    <n v="13030.978800000001"/>
    <x v="3"/>
    <x v="1"/>
    <s v="Linie 16"/>
    <n v="5016"/>
  </r>
  <r>
    <x v="5"/>
    <x v="0"/>
    <n v="47000849"/>
    <x v="39"/>
    <d v="2021-11-03T00:00:00"/>
    <x v="4"/>
    <n v="7000129908"/>
    <n v="2184"/>
    <x v="1"/>
    <x v="1"/>
    <n v="4717.4399999999996"/>
    <n v="9.1148000000000007"/>
    <n v="19906.7232"/>
    <x v="4"/>
    <x v="1"/>
    <s v="Linie 3"/>
    <n v="5003"/>
  </r>
  <r>
    <x v="5"/>
    <x v="0"/>
    <n v="47000897"/>
    <x v="182"/>
    <d v="2021-11-03T00:00:00"/>
    <x v="4"/>
    <n v="7000128526"/>
    <n v="4831"/>
    <x v="1"/>
    <x v="1"/>
    <n v="724.65"/>
    <n v="0.65039999999999998"/>
    <n v="3142.0823999999998"/>
    <x v="4"/>
    <x v="1"/>
    <s v="Linie 34"/>
    <n v="5034"/>
  </r>
  <r>
    <x v="5"/>
    <x v="0"/>
    <n v="47000902"/>
    <x v="183"/>
    <d v="2021-11-03T00:00:00"/>
    <x v="4"/>
    <n v="7000128942"/>
    <n v="0"/>
    <x v="1"/>
    <x v="1"/>
    <n v="0"/>
    <n v="1.0774999999999999"/>
    <n v="0"/>
    <x v="3"/>
    <x v="1"/>
    <s v="Linie 16"/>
    <n v="5016"/>
  </r>
  <r>
    <x v="5"/>
    <x v="0"/>
    <n v="47000994"/>
    <x v="186"/>
    <d v="2021-11-03T00:00:00"/>
    <x v="4"/>
    <n v="7000128529"/>
    <n v="4829"/>
    <x v="1"/>
    <x v="1"/>
    <n v="724.35"/>
    <n v="0.71840000000000004"/>
    <n v="3469.1536000000001"/>
    <x v="4"/>
    <x v="1"/>
    <s v="Linie 34"/>
    <n v="5034"/>
  </r>
  <r>
    <x v="5"/>
    <x v="0"/>
    <n v="47000995"/>
    <x v="476"/>
    <d v="2021-11-03T00:00:00"/>
    <x v="4"/>
    <n v="7000126721"/>
    <n v="25925"/>
    <x v="1"/>
    <x v="1"/>
    <n v="3888.75"/>
    <n v="0.70930000000000004"/>
    <n v="18388.602500000001"/>
    <x v="4"/>
    <x v="1"/>
    <s v="Linie 34"/>
    <n v="5034"/>
  </r>
  <r>
    <x v="5"/>
    <x v="0"/>
    <n v="47001016"/>
    <x v="337"/>
    <d v="2021-11-03T00:00:00"/>
    <x v="4"/>
    <n v="7000128905"/>
    <n v="23208"/>
    <x v="1"/>
    <x v="1"/>
    <n v="3481.2"/>
    <n v="0.61580000000000001"/>
    <n v="14291.4864"/>
    <x v="3"/>
    <x v="1"/>
    <s v="Linie 11"/>
    <n v="5011"/>
  </r>
  <r>
    <x v="5"/>
    <x v="0"/>
    <n v="47001019"/>
    <x v="479"/>
    <d v="2021-11-03T00:00:00"/>
    <x v="4"/>
    <n v="7000128908"/>
    <n v="10046"/>
    <x v="1"/>
    <x v="1"/>
    <n v="1506.9"/>
    <n v="0.66500000000000004"/>
    <n v="6680.59"/>
    <x v="3"/>
    <x v="1"/>
    <s v="Linie 11"/>
    <n v="5011"/>
  </r>
  <r>
    <x v="5"/>
    <x v="0"/>
    <n v="47001034"/>
    <x v="338"/>
    <d v="2021-11-03T00:00:00"/>
    <x v="4"/>
    <n v="7000128943"/>
    <n v="17295"/>
    <x v="1"/>
    <x v="1"/>
    <n v="4323.75"/>
    <n v="1.0095000000000001"/>
    <n v="17459.302500000002"/>
    <x v="3"/>
    <x v="1"/>
    <s v="Linie 16"/>
    <n v="5016"/>
  </r>
  <r>
    <x v="5"/>
    <x v="0"/>
    <n v="47001036"/>
    <x v="339"/>
    <d v="2021-11-03T00:00:00"/>
    <x v="4"/>
    <n v="7000128945"/>
    <n v="5572"/>
    <x v="1"/>
    <x v="1"/>
    <n v="1393"/>
    <n v="1.0031000000000001"/>
    <n v="5589.2731999999996"/>
    <x v="3"/>
    <x v="1"/>
    <s v="Linie 16"/>
    <n v="5016"/>
  </r>
  <r>
    <x v="5"/>
    <x v="0"/>
    <n v="47001040"/>
    <x v="340"/>
    <d v="2021-11-03T00:00:00"/>
    <x v="4"/>
    <n v="7000128949"/>
    <n v="910"/>
    <x v="1"/>
    <x v="1"/>
    <n v="227.5"/>
    <n v="1.0055000000000001"/>
    <n v="915.005"/>
    <x v="3"/>
    <x v="1"/>
    <s v="Linie 16"/>
    <n v="5016"/>
  </r>
  <r>
    <x v="5"/>
    <x v="0"/>
    <n v="47001042"/>
    <x v="341"/>
    <d v="2021-11-03T00:00:00"/>
    <x v="4"/>
    <n v="7000128951"/>
    <n v="455"/>
    <x v="1"/>
    <x v="1"/>
    <n v="113.75"/>
    <n v="0.99629999999999996"/>
    <n v="453.31650000000002"/>
    <x v="3"/>
    <x v="1"/>
    <s v="Linie 16"/>
    <n v="5016"/>
  </r>
  <r>
    <x v="5"/>
    <x v="0"/>
    <n v="47900002"/>
    <x v="42"/>
    <d v="2021-11-03T00:00:00"/>
    <x v="4"/>
    <n v="7000130404"/>
    <n v="19200"/>
    <x v="1"/>
    <x v="1"/>
    <n v="2880"/>
    <n v="0.53510000000000002"/>
    <n v="10273.92"/>
    <x v="3"/>
    <x v="1"/>
    <s v="Linie 1"/>
    <n v="5001"/>
  </r>
  <r>
    <x v="5"/>
    <x v="0"/>
    <n v="48000045"/>
    <x v="189"/>
    <d v="2021-11-03T00:00:00"/>
    <x v="4"/>
    <n v="7000130381"/>
    <n v="8736"/>
    <x v="1"/>
    <x v="1"/>
    <n v="3494.4"/>
    <n v="1.429"/>
    <n v="12483.744000000001"/>
    <x v="5"/>
    <x v="2"/>
    <s v="Linie 31"/>
    <n v="5031"/>
  </r>
  <r>
    <x v="5"/>
    <x v="0"/>
    <n v="48000046"/>
    <x v="190"/>
    <d v="2021-11-03T00:00:00"/>
    <x v="4"/>
    <n v="7000130382"/>
    <n v="8946"/>
    <x v="1"/>
    <x v="1"/>
    <n v="3578.4"/>
    <n v="1.4146000000000001"/>
    <n v="12655.0116"/>
    <x v="5"/>
    <x v="2"/>
    <s v="Linie 31"/>
    <n v="5031"/>
  </r>
  <r>
    <x v="5"/>
    <x v="0"/>
    <n v="48000080"/>
    <x v="194"/>
    <d v="2021-11-03T00:00:00"/>
    <x v="4"/>
    <n v="7000129940"/>
    <n v="15808"/>
    <x v="1"/>
    <x v="1"/>
    <n v="3477.76"/>
    <n v="1.042"/>
    <n v="16471.936000000002"/>
    <x v="4"/>
    <x v="1"/>
    <s v="Linie 2"/>
    <n v="5002"/>
  </r>
  <r>
    <x v="5"/>
    <x v="0"/>
    <n v="48000117"/>
    <x v="195"/>
    <d v="2021-11-03T00:00:00"/>
    <x v="4"/>
    <n v="7000128917"/>
    <n v="9631"/>
    <x v="1"/>
    <x v="1"/>
    <n v="1926.2"/>
    <n v="1.0749"/>
    <n v="10352.3619"/>
    <x v="4"/>
    <x v="1"/>
    <s v="Linie 15"/>
    <n v="5015"/>
  </r>
  <r>
    <x v="5"/>
    <x v="0"/>
    <n v="48000118"/>
    <x v="550"/>
    <d v="2021-11-03T00:00:00"/>
    <x v="4"/>
    <n v="7000128918"/>
    <n v="14140"/>
    <x v="1"/>
    <x v="1"/>
    <n v="2828"/>
    <n v="0.97840000000000005"/>
    <n v="13834.575999999999"/>
    <x v="4"/>
    <x v="1"/>
    <s v="Linie 15"/>
    <n v="5015"/>
  </r>
  <r>
    <x v="5"/>
    <x v="0"/>
    <n v="48000210"/>
    <x v="342"/>
    <d v="2021-11-03T00:00:00"/>
    <x v="4"/>
    <n v="7000130521"/>
    <n v="5520"/>
    <x v="1"/>
    <x v="1"/>
    <n v="1104"/>
    <n v="0.86980000000000002"/>
    <n v="4801.2960000000003"/>
    <x v="3"/>
    <x v="1"/>
    <s v="Linie 1"/>
    <n v="5001"/>
  </r>
  <r>
    <x v="5"/>
    <x v="0"/>
    <n v="48001145"/>
    <x v="47"/>
    <d v="2021-11-03T00:00:00"/>
    <x v="4"/>
    <n v="7000130385"/>
    <n v="35616"/>
    <x v="1"/>
    <x v="1"/>
    <n v="14246.4"/>
    <n v="1.4140999999999999"/>
    <n v="50364.585599999999"/>
    <x v="5"/>
    <x v="2"/>
    <s v="Linie 31"/>
    <n v="5031"/>
  </r>
  <r>
    <x v="5"/>
    <x v="0"/>
    <n v="49500063"/>
    <x v="346"/>
    <d v="2021-11-03T00:00:00"/>
    <x v="4"/>
    <n v="7000131521"/>
    <n v="166"/>
    <x v="0"/>
    <x v="0"/>
    <n v="166"/>
    <n v="2.5139999999999998"/>
    <n v="417.32400000000001"/>
    <x v="0"/>
    <x v="0"/>
    <s v="Vacumierung"/>
    <n v="5902"/>
  </r>
  <r>
    <x v="5"/>
    <x v="0"/>
    <n v="49500063"/>
    <x v="346"/>
    <d v="2021-11-03T00:00:00"/>
    <x v="4"/>
    <n v="7000131613"/>
    <n v="757"/>
    <x v="0"/>
    <x v="0"/>
    <n v="757"/>
    <n v="2.5139999999999998"/>
    <n v="1903.098"/>
    <x v="0"/>
    <x v="0"/>
    <s v="Vacumierung"/>
    <n v="5902"/>
  </r>
  <r>
    <x v="5"/>
    <x v="0"/>
    <n v="49500118"/>
    <x v="50"/>
    <d v="2021-11-03T00:00:00"/>
    <x v="4"/>
    <n v="7000131522"/>
    <n v="137"/>
    <x v="0"/>
    <x v="0"/>
    <n v="137"/>
    <n v="1.1740999999999999"/>
    <n v="160.85169999999999"/>
    <x v="0"/>
    <x v="0"/>
    <s v="Vacumierung"/>
    <n v="5902"/>
  </r>
  <r>
    <x v="5"/>
    <x v="0"/>
    <n v="49500125"/>
    <x v="348"/>
    <d v="2021-11-03T00:00:00"/>
    <x v="4"/>
    <n v="7000131570"/>
    <n v="45"/>
    <x v="0"/>
    <x v="0"/>
    <n v="45"/>
    <n v="0.51400000000000001"/>
    <n v="23.13"/>
    <x v="0"/>
    <x v="0"/>
    <s v="Vacumierung"/>
    <n v="5902"/>
  </r>
  <r>
    <x v="5"/>
    <x v="0"/>
    <n v="49500127"/>
    <x v="349"/>
    <d v="2021-11-03T00:00:00"/>
    <x v="4"/>
    <n v="7000131624"/>
    <n v="1784"/>
    <x v="0"/>
    <x v="0"/>
    <n v="1784"/>
    <n v="2.0139999999999998"/>
    <n v="3592.9760000000001"/>
    <x v="0"/>
    <x v="0"/>
    <s v="Vacumierung"/>
    <n v="5902"/>
  </r>
  <r>
    <x v="5"/>
    <x v="0"/>
    <n v="49500132"/>
    <x v="350"/>
    <d v="2021-11-03T00:00:00"/>
    <x v="4"/>
    <n v="7000131614"/>
    <n v="246"/>
    <x v="0"/>
    <x v="0"/>
    <n v="246"/>
    <n v="2.0139999999999998"/>
    <n v="495.44400000000002"/>
    <x v="0"/>
    <x v="0"/>
    <s v="Vacumierung"/>
    <n v="5902"/>
  </r>
  <r>
    <x v="5"/>
    <x v="0"/>
    <n v="49500148"/>
    <x v="1137"/>
    <d v="2021-11-03T00:00:00"/>
    <x v="4"/>
    <n v="7000131517"/>
    <n v="397"/>
    <x v="0"/>
    <x v="0"/>
    <n v="397"/>
    <n v="0.51400000000000001"/>
    <n v="204.05799999999999"/>
    <x v="0"/>
    <x v="0"/>
    <s v="Vacumierung"/>
    <n v="5902"/>
  </r>
  <r>
    <x v="5"/>
    <x v="0"/>
    <n v="49500148"/>
    <x v="1137"/>
    <d v="2021-11-03T00:00:00"/>
    <x v="4"/>
    <n v="7000131571"/>
    <n v="362"/>
    <x v="0"/>
    <x v="0"/>
    <n v="362"/>
    <n v="0.51400000000000001"/>
    <n v="186.06800000000001"/>
    <x v="0"/>
    <x v="0"/>
    <s v="Vacumierung"/>
    <n v="5902"/>
  </r>
  <r>
    <x v="5"/>
    <x v="0"/>
    <n v="49500178"/>
    <x v="53"/>
    <d v="2021-11-03T00:00:00"/>
    <x v="4"/>
    <n v="7000131351"/>
    <n v="0"/>
    <x v="1"/>
    <x v="1"/>
    <n v="0"/>
    <n v="0.36659999999999998"/>
    <n v="0"/>
    <x v="3"/>
    <x v="1"/>
    <s v="Linie 9"/>
    <n v="5009"/>
  </r>
  <r>
    <x v="5"/>
    <x v="0"/>
    <n v="49500181"/>
    <x v="55"/>
    <d v="2021-11-03T00:00:00"/>
    <x v="4"/>
    <n v="7000131352"/>
    <n v="0"/>
    <x v="1"/>
    <x v="1"/>
    <n v="0"/>
    <n v="0.36659999999999998"/>
    <n v="0"/>
    <x v="3"/>
    <x v="1"/>
    <s v="Linie 9"/>
    <n v="5009"/>
  </r>
  <r>
    <x v="5"/>
    <x v="0"/>
    <n v="49500183"/>
    <x v="57"/>
    <d v="2021-11-03T00:00:00"/>
    <x v="4"/>
    <n v="7000131353"/>
    <n v="0"/>
    <x v="1"/>
    <x v="1"/>
    <n v="0"/>
    <n v="0.36659999999999998"/>
    <n v="0"/>
    <x v="3"/>
    <x v="1"/>
    <s v="Linie 9"/>
    <n v="5009"/>
  </r>
  <r>
    <x v="5"/>
    <x v="0"/>
    <n v="49500221"/>
    <x v="353"/>
    <d v="2021-11-03T00:00:00"/>
    <x v="4"/>
    <n v="7000131523"/>
    <n v="198"/>
    <x v="0"/>
    <x v="0"/>
    <n v="198"/>
    <n v="1.41E-2"/>
    <n v="2.7917999999999998"/>
    <x v="0"/>
    <x v="0"/>
    <s v="Vacumierung"/>
    <n v="5902"/>
  </r>
  <r>
    <x v="5"/>
    <x v="0"/>
    <n v="49500224"/>
    <x v="1157"/>
    <d v="2021-11-03T00:00:00"/>
    <x v="4"/>
    <n v="7000131569"/>
    <n v="630"/>
    <x v="0"/>
    <x v="0"/>
    <n v="630"/>
    <n v="2.0139999999999998"/>
    <n v="1268.82"/>
    <x v="0"/>
    <x v="0"/>
    <s v="Vacumierung"/>
    <n v="5902"/>
  </r>
  <r>
    <x v="5"/>
    <x v="0"/>
    <n v="49900001"/>
    <x v="784"/>
    <d v="2021-11-03T00:00:00"/>
    <x v="4"/>
    <n v="7000131515"/>
    <n v="179"/>
    <x v="0"/>
    <x v="0"/>
    <n v="179"/>
    <n v="0.51400000000000001"/>
    <n v="92.006"/>
    <x v="0"/>
    <x v="0"/>
    <s v="Vacumierung"/>
    <n v="5902"/>
  </r>
  <r>
    <x v="5"/>
    <x v="0"/>
    <n v="50000102"/>
    <x v="357"/>
    <d v="2021-11-03T00:00:00"/>
    <x v="4"/>
    <n v="7000130692"/>
    <n v="155"/>
    <x v="2"/>
    <x v="2"/>
    <n v="93"/>
    <n v="3.6526999999999998"/>
    <n v="566.16849999999999"/>
    <x v="6"/>
    <x v="3"/>
    <s v="EVP L2 kleines Band"/>
    <n v="6110"/>
  </r>
  <r>
    <x v="5"/>
    <x v="0"/>
    <n v="50000103"/>
    <x v="358"/>
    <d v="2021-11-03T00:00:00"/>
    <x v="4"/>
    <n v="7000129325"/>
    <n v="548"/>
    <x v="2"/>
    <x v="2"/>
    <n v="328.8"/>
    <n v="4.1387999999999998"/>
    <n v="2268.0623999999998"/>
    <x v="6"/>
    <x v="3"/>
    <s v="EVP L2 kleines Band"/>
    <n v="6110"/>
  </r>
  <r>
    <x v="5"/>
    <x v="0"/>
    <n v="50000107"/>
    <x v="359"/>
    <d v="2021-11-03T00:00:00"/>
    <x v="4"/>
    <n v="7000130693"/>
    <n v="191"/>
    <x v="2"/>
    <x v="2"/>
    <n v="114.6"/>
    <n v="4.1234999999999999"/>
    <n v="787.58849999999995"/>
    <x v="6"/>
    <x v="3"/>
    <s v="EVP L2 kleines Band"/>
    <n v="6110"/>
  </r>
  <r>
    <x v="5"/>
    <x v="0"/>
    <n v="50000194"/>
    <x v="207"/>
    <d v="2021-11-03T00:00:00"/>
    <x v="4"/>
    <n v="7000130694"/>
    <n v="577"/>
    <x v="2"/>
    <x v="2"/>
    <n v="346.2"/>
    <n v="4.2304000000000004"/>
    <n v="2440.9407999999999"/>
    <x v="6"/>
    <x v="3"/>
    <s v="EVP L2 kleines Band"/>
    <n v="6110"/>
  </r>
  <r>
    <x v="5"/>
    <x v="0"/>
    <n v="50000240"/>
    <x v="498"/>
    <d v="2021-11-03T00:00:00"/>
    <x v="4"/>
    <n v="7000131579"/>
    <n v="1601"/>
    <x v="2"/>
    <x v="2"/>
    <n v="1536.96"/>
    <n v="4.016"/>
    <n v="6429.616"/>
    <x v="6"/>
    <x v="3"/>
    <s v="EVP Jermi bei Weissenhorn"/>
    <n v="6200"/>
  </r>
  <r>
    <x v="5"/>
    <x v="0"/>
    <n v="50900001"/>
    <x v="746"/>
    <d v="2021-11-03T00:00:00"/>
    <x v="4"/>
    <n v="7000131354"/>
    <n v="160"/>
    <x v="2"/>
    <x v="2"/>
    <n v="288"/>
    <n v="10.283899999999999"/>
    <n v="1645.424"/>
    <x v="6"/>
    <x v="3"/>
    <s v="EVP Jermi bei Weissenhorn"/>
    <n v="6200"/>
  </r>
  <r>
    <x v="5"/>
    <x v="0"/>
    <n v="50900001"/>
    <x v="746"/>
    <d v="2021-11-03T00:00:00"/>
    <x v="4"/>
    <n v="7000131355"/>
    <n v="4800"/>
    <x v="2"/>
    <x v="2"/>
    <n v="8640"/>
    <n v="10.283899999999999"/>
    <n v="49362.720000000001"/>
    <x v="6"/>
    <x v="3"/>
    <s v="EVP Jermi bei Weissenhorn"/>
    <n v="6200"/>
  </r>
  <r>
    <x v="5"/>
    <x v="0"/>
    <n v="57000141"/>
    <x v="362"/>
    <d v="2021-11-03T00:00:00"/>
    <x v="4"/>
    <n v="7000129733"/>
    <n v="1425"/>
    <x v="2"/>
    <x v="2"/>
    <n v="2850"/>
    <n v="7.5747"/>
    <n v="10793.9475"/>
    <x v="3"/>
    <x v="1"/>
    <s v="Wurstverpackung"/>
    <n v="5330"/>
  </r>
  <r>
    <x v="5"/>
    <x v="0"/>
    <n v="57000164"/>
    <x v="208"/>
    <d v="2021-11-03T00:00:00"/>
    <x v="4"/>
    <n v="7000128844"/>
    <n v="1092"/>
    <x v="2"/>
    <x v="2"/>
    <n v="1092"/>
    <n v="6.3402000000000003"/>
    <n v="6923.4984000000004"/>
    <x v="4"/>
    <x v="1"/>
    <s v="Linie 4"/>
    <n v="5004"/>
  </r>
  <r>
    <x v="5"/>
    <x v="0"/>
    <n v="57000184"/>
    <x v="1000"/>
    <d v="2021-11-03T00:00:00"/>
    <x v="4"/>
    <n v="7000130065"/>
    <n v="144"/>
    <x v="2"/>
    <x v="0"/>
    <n v="1166.4000000000001"/>
    <n v="6.9097"/>
    <n v="8059.47408"/>
    <x v="3"/>
    <x v="1"/>
    <s v="Wurstverpackung"/>
    <n v="5330"/>
  </r>
  <r>
    <x v="5"/>
    <x v="0"/>
    <n v="57000600"/>
    <x v="215"/>
    <d v="2021-11-03T00:00:00"/>
    <x v="4"/>
    <n v="7000131333"/>
    <n v="544"/>
    <x v="2"/>
    <x v="0"/>
    <n v="652.79999999999995"/>
    <n v="5.2005999999999997"/>
    <n v="3394.9516800000001"/>
    <x v="8"/>
    <x v="5"/>
    <s v="Linie 22"/>
    <n v="5022"/>
  </r>
  <r>
    <x v="5"/>
    <x v="0"/>
    <n v="57000602"/>
    <x v="216"/>
    <d v="2021-11-03T00:00:00"/>
    <x v="4"/>
    <n v="7000131334"/>
    <n v="136"/>
    <x v="2"/>
    <x v="0"/>
    <n v="163.19999999999999"/>
    <n v="5.1970000000000001"/>
    <n v="848.15039999999999"/>
    <x v="8"/>
    <x v="5"/>
    <s v="Linie 22"/>
    <n v="5022"/>
  </r>
  <r>
    <x v="5"/>
    <x v="0"/>
    <n v="57000609"/>
    <x v="369"/>
    <d v="2021-11-03T00:00:00"/>
    <x v="4"/>
    <n v="7000131335"/>
    <n v="306"/>
    <x v="2"/>
    <x v="0"/>
    <n v="367.2"/>
    <n v="5.1940999999999997"/>
    <n v="1907.27352"/>
    <x v="8"/>
    <x v="5"/>
    <s v="Linie 22"/>
    <n v="5022"/>
  </r>
  <r>
    <x v="5"/>
    <x v="0"/>
    <n v="57000610"/>
    <x v="370"/>
    <d v="2021-11-03T00:00:00"/>
    <x v="4"/>
    <n v="7000131336"/>
    <n v="136"/>
    <x v="2"/>
    <x v="0"/>
    <n v="163.19999999999999"/>
    <n v="5.1966999999999999"/>
    <n v="848.10144000000003"/>
    <x v="8"/>
    <x v="5"/>
    <s v="Linie 22"/>
    <n v="5022"/>
  </r>
  <r>
    <x v="5"/>
    <x v="0"/>
    <n v="57000623"/>
    <x v="83"/>
    <d v="2021-11-03T00:00:00"/>
    <x v="4"/>
    <n v="7000131330"/>
    <n v="680"/>
    <x v="2"/>
    <x v="0"/>
    <n v="816"/>
    <n v="5.1703000000000001"/>
    <n v="4218.9647999999997"/>
    <x v="8"/>
    <x v="5"/>
    <s v="Linie 22"/>
    <n v="5022"/>
  </r>
  <r>
    <x v="5"/>
    <x v="0"/>
    <n v="57000641"/>
    <x v="87"/>
    <d v="2021-11-03T00:00:00"/>
    <x v="4"/>
    <n v="7000131331"/>
    <n v="1020"/>
    <x v="2"/>
    <x v="0"/>
    <n v="1224"/>
    <n v="5.1927000000000003"/>
    <n v="6355.8648000000003"/>
    <x v="8"/>
    <x v="5"/>
    <s v="Linie 22"/>
    <n v="5022"/>
  </r>
  <r>
    <x v="5"/>
    <x v="0"/>
    <n v="57000655"/>
    <x v="638"/>
    <d v="2021-11-03T00:00:00"/>
    <x v="4"/>
    <n v="7000131337"/>
    <n v="272"/>
    <x v="2"/>
    <x v="0"/>
    <n v="326.39999999999998"/>
    <n v="5.1978"/>
    <n v="1696.5619200000001"/>
    <x v="8"/>
    <x v="5"/>
    <s v="Linie 22"/>
    <n v="5022"/>
  </r>
  <r>
    <x v="5"/>
    <x v="0"/>
    <n v="57000665"/>
    <x v="376"/>
    <d v="2021-11-03T00:00:00"/>
    <x v="4"/>
    <n v="7000131338"/>
    <n v="136"/>
    <x v="2"/>
    <x v="0"/>
    <n v="163.19999999999999"/>
    <n v="5.1970000000000001"/>
    <n v="848.15039999999999"/>
    <x v="8"/>
    <x v="5"/>
    <s v="Linie 22"/>
    <n v="5022"/>
  </r>
  <r>
    <x v="5"/>
    <x v="0"/>
    <n v="57000666"/>
    <x v="377"/>
    <d v="2021-11-03T00:00:00"/>
    <x v="4"/>
    <n v="7000131339"/>
    <n v="408"/>
    <x v="2"/>
    <x v="0"/>
    <n v="489.6"/>
    <n v="5.1966999999999999"/>
    <n v="2544.3043200000002"/>
    <x v="8"/>
    <x v="5"/>
    <s v="Linie 22"/>
    <n v="5022"/>
  </r>
  <r>
    <x v="5"/>
    <x v="0"/>
    <n v="57000717"/>
    <x v="505"/>
    <d v="2021-11-03T00:00:00"/>
    <x v="4"/>
    <n v="7000130807"/>
    <n v="1680"/>
    <x v="2"/>
    <x v="2"/>
    <n v="2016"/>
    <n v="6.0308999999999999"/>
    <n v="10131.912"/>
    <x v="7"/>
    <x v="4"/>
    <s v="Subunternehmer"/>
    <n v="9999"/>
  </r>
  <r>
    <x v="5"/>
    <x v="0"/>
    <n v="57000720"/>
    <x v="92"/>
    <d v="2021-11-03T00:00:00"/>
    <x v="4"/>
    <n v="7000130864"/>
    <n v="0"/>
    <x v="2"/>
    <x v="2"/>
    <n v="0"/>
    <n v="10.185499999999999"/>
    <n v="0"/>
    <x v="7"/>
    <x v="4"/>
    <s v="Subunternehmer"/>
    <n v="9999"/>
  </r>
  <r>
    <x v="5"/>
    <x v="0"/>
    <n v="57000728"/>
    <x v="224"/>
    <d v="2021-11-03T00:00:00"/>
    <x v="4"/>
    <n v="7000130808"/>
    <n v="2184"/>
    <x v="2"/>
    <x v="2"/>
    <n v="6552"/>
    <n v="14.275700000000001"/>
    <n v="31178.128799999999"/>
    <x v="7"/>
    <x v="4"/>
    <s v="Subunternehmer"/>
    <n v="9999"/>
  </r>
  <r>
    <x v="5"/>
    <x v="0"/>
    <n v="57000730"/>
    <x v="506"/>
    <d v="2021-11-03T00:00:00"/>
    <x v="4"/>
    <n v="7000130361"/>
    <n v="453"/>
    <x v="2"/>
    <x v="0"/>
    <n v="4892.3999999999996"/>
    <n v="3.8494999999999999"/>
    <n v="18833.293799999999"/>
    <x v="3"/>
    <x v="1"/>
    <s v="Wurstverpackung"/>
    <n v="5330"/>
  </r>
  <r>
    <x v="5"/>
    <x v="0"/>
    <n v="57000733"/>
    <x v="225"/>
    <d v="2021-11-03T00:00:00"/>
    <x v="4"/>
    <n v="7000130812"/>
    <n v="0"/>
    <x v="2"/>
    <x v="2"/>
    <n v="0"/>
    <n v="26.9068"/>
    <n v="0"/>
    <x v="7"/>
    <x v="4"/>
    <s v="Subunternehmer"/>
    <n v="9999"/>
  </r>
  <r>
    <x v="5"/>
    <x v="0"/>
    <n v="57000734"/>
    <x v="225"/>
    <d v="2021-11-03T00:00:00"/>
    <x v="4"/>
    <n v="7000130813"/>
    <n v="0"/>
    <x v="2"/>
    <x v="2"/>
    <n v="0"/>
    <n v="26.762"/>
    <n v="0"/>
    <x v="7"/>
    <x v="4"/>
    <s v="Subunternehmer"/>
    <n v="9999"/>
  </r>
  <r>
    <x v="5"/>
    <x v="0"/>
    <n v="57000735"/>
    <x v="225"/>
    <d v="2021-11-03T00:00:00"/>
    <x v="4"/>
    <n v="7000130814"/>
    <n v="448"/>
    <x v="2"/>
    <x v="2"/>
    <n v="2688"/>
    <n v="26.813700000000001"/>
    <n v="12012.5376"/>
    <x v="7"/>
    <x v="4"/>
    <s v="Subunternehmer"/>
    <n v="9999"/>
  </r>
  <r>
    <x v="5"/>
    <x v="0"/>
    <n v="57000737"/>
    <x v="225"/>
    <d v="2021-11-03T00:00:00"/>
    <x v="4"/>
    <n v="7000130815"/>
    <n v="168"/>
    <x v="2"/>
    <x v="2"/>
    <n v="1008"/>
    <n v="26.797799999999999"/>
    <n v="4502.0303999999996"/>
    <x v="7"/>
    <x v="4"/>
    <s v="Subunternehmer"/>
    <n v="9999"/>
  </r>
  <r>
    <x v="5"/>
    <x v="0"/>
    <n v="57900002"/>
    <x v="507"/>
    <d v="2021-11-03T00:00:00"/>
    <x v="4"/>
    <n v="7000130845"/>
    <n v="768"/>
    <x v="2"/>
    <x v="2"/>
    <n v="2764.8"/>
    <n v="13.4336"/>
    <n v="10317.004800000001"/>
    <x v="7"/>
    <x v="4"/>
    <s v="Subunternehmer"/>
    <n v="9999"/>
  </r>
  <r>
    <x v="5"/>
    <x v="0"/>
    <n v="58000112"/>
    <x v="226"/>
    <d v="2021-11-03T00:00:00"/>
    <x v="4"/>
    <n v="7000130506"/>
    <n v="768"/>
    <x v="2"/>
    <x v="2"/>
    <n v="1036.8"/>
    <n v="6.6845999999999997"/>
    <n v="5133.7727999999997"/>
    <x v="3"/>
    <x v="1"/>
    <s v="Linie 1"/>
    <n v="5001"/>
  </r>
  <r>
    <x v="5"/>
    <x v="0"/>
    <n v="58000179"/>
    <x v="95"/>
    <d v="2021-11-03T00:00:00"/>
    <x v="4"/>
    <n v="7000130833"/>
    <n v="0"/>
    <x v="2"/>
    <x v="2"/>
    <n v="0"/>
    <n v="23.722100000000001"/>
    <n v="0"/>
    <x v="7"/>
    <x v="4"/>
    <s v="Subunternehmer"/>
    <n v="9999"/>
  </r>
  <r>
    <x v="5"/>
    <x v="0"/>
    <n v="58000179"/>
    <x v="95"/>
    <d v="2021-11-03T00:00:00"/>
    <x v="4"/>
    <n v="7000130834"/>
    <n v="0"/>
    <x v="2"/>
    <x v="2"/>
    <n v="0"/>
    <n v="23.722100000000001"/>
    <n v="0"/>
    <x v="7"/>
    <x v="4"/>
    <s v="Subunternehmer"/>
    <n v="9999"/>
  </r>
  <r>
    <x v="5"/>
    <x v="0"/>
    <n v="58000337"/>
    <x v="386"/>
    <d v="2021-11-03T00:00:00"/>
    <x v="4"/>
    <n v="7000130508"/>
    <n v="512"/>
    <x v="2"/>
    <x v="2"/>
    <n v="691.2"/>
    <n v="6.4520999999999997"/>
    <n v="3303.4751999999999"/>
    <x v="3"/>
    <x v="1"/>
    <s v="Linie 1"/>
    <n v="5001"/>
  </r>
  <r>
    <x v="5"/>
    <x v="0"/>
    <n v="58000540"/>
    <x v="388"/>
    <d v="2021-11-03T00:00:00"/>
    <x v="4"/>
    <n v="7000128882"/>
    <n v="1674"/>
    <x v="2"/>
    <x v="2"/>
    <n v="3682.8"/>
    <n v="9.3780999999999999"/>
    <n v="15698.939399999999"/>
    <x v="4"/>
    <x v="1"/>
    <s v="Linie 2"/>
    <n v="5002"/>
  </r>
  <r>
    <x v="5"/>
    <x v="0"/>
    <n v="58000548"/>
    <x v="703"/>
    <d v="2021-11-03T00:00:00"/>
    <x v="4"/>
    <n v="7000130736"/>
    <n v="2080"/>
    <x v="2"/>
    <x v="2"/>
    <n v="9984"/>
    <n v="25.296299999999999"/>
    <n v="52616.303999999996"/>
    <x v="7"/>
    <x v="4"/>
    <s v="Subunternehmer"/>
    <n v="9999"/>
  </r>
  <r>
    <x v="5"/>
    <x v="0"/>
    <n v="58000554"/>
    <x v="389"/>
    <d v="2021-11-03T00:00:00"/>
    <x v="4"/>
    <n v="7000128888"/>
    <n v="2523"/>
    <x v="2"/>
    <x v="2"/>
    <n v="24220.799999999999"/>
    <n v="35.208399999999997"/>
    <n v="88830.7932"/>
    <x v="5"/>
    <x v="2"/>
    <s v="Linie 30"/>
    <n v="5030"/>
  </r>
  <r>
    <x v="5"/>
    <x v="0"/>
    <n v="58000609"/>
    <x v="98"/>
    <d v="2021-11-03T00:00:00"/>
    <x v="4"/>
    <n v="7000130331"/>
    <n v="1009"/>
    <x v="2"/>
    <x v="2"/>
    <n v="1816.2"/>
    <n v="10.9176"/>
    <n v="11015.858399999999"/>
    <x v="4"/>
    <x v="1"/>
    <s v="Linie 33"/>
    <n v="5033"/>
  </r>
  <r>
    <x v="5"/>
    <x v="0"/>
    <n v="58000610"/>
    <x v="704"/>
    <d v="2021-11-03T00:00:00"/>
    <x v="4"/>
    <n v="7000129941"/>
    <n v="0"/>
    <x v="2"/>
    <x v="2"/>
    <n v="0"/>
    <n v="16.534099999999999"/>
    <n v="0"/>
    <x v="7"/>
    <x v="4"/>
    <s v="Subunternehmer"/>
    <n v="9999"/>
  </r>
  <r>
    <x v="5"/>
    <x v="0"/>
    <n v="58000639"/>
    <x v="644"/>
    <d v="2021-11-03T00:00:00"/>
    <x v="4"/>
    <n v="7000131323"/>
    <n v="272"/>
    <x v="2"/>
    <x v="0"/>
    <n v="367.2"/>
    <n v="14.5063"/>
    <n v="5326.7133599999997"/>
    <x v="8"/>
    <x v="5"/>
    <s v="Linie 23"/>
    <n v="5023"/>
  </r>
  <r>
    <x v="5"/>
    <x v="0"/>
    <n v="58000653"/>
    <x v="232"/>
    <d v="2021-11-03T00:00:00"/>
    <x v="4"/>
    <n v="7000130924"/>
    <n v="340"/>
    <x v="2"/>
    <x v="0"/>
    <n v="340"/>
    <n v="11.081"/>
    <n v="3767.54"/>
    <x v="8"/>
    <x v="5"/>
    <s v="Linie 20"/>
    <n v="5020"/>
  </r>
  <r>
    <x v="5"/>
    <x v="0"/>
    <n v="58000692"/>
    <x v="396"/>
    <d v="2021-11-03T00:00:00"/>
    <x v="4"/>
    <n v="7000130927"/>
    <n v="68"/>
    <x v="2"/>
    <x v="0"/>
    <n v="68"/>
    <n v="11.089700000000001"/>
    <n v="754.09960000000001"/>
    <x v="8"/>
    <x v="5"/>
    <s v="Linie 20"/>
    <n v="5020"/>
  </r>
  <r>
    <x v="5"/>
    <x v="0"/>
    <n v="58000705"/>
    <x v="399"/>
    <d v="2021-11-03T00:00:00"/>
    <x v="4"/>
    <n v="7000130929"/>
    <n v="170"/>
    <x v="2"/>
    <x v="0"/>
    <n v="170"/>
    <n v="11.0915"/>
    <n v="1885.5550000000001"/>
    <x v="8"/>
    <x v="5"/>
    <s v="Linie 20"/>
    <n v="5020"/>
  </r>
  <r>
    <x v="5"/>
    <x v="0"/>
    <n v="58000711"/>
    <x v="99"/>
    <d v="2021-11-03T00:00:00"/>
    <x v="4"/>
    <n v="7000131547"/>
    <n v="204"/>
    <x v="2"/>
    <x v="0"/>
    <n v="220.32"/>
    <n v="9.9686000000000003"/>
    <n v="2196.2819519999998"/>
    <x v="8"/>
    <x v="5"/>
    <s v="Linie 29"/>
    <n v="5029"/>
  </r>
  <r>
    <x v="5"/>
    <x v="0"/>
    <n v="58000719"/>
    <x v="248"/>
    <d v="2021-11-03T00:00:00"/>
    <x v="4"/>
    <n v="7000130969"/>
    <n v="68"/>
    <x v="2"/>
    <x v="0"/>
    <n v="68"/>
    <n v="11.0969"/>
    <n v="754.58920000000001"/>
    <x v="8"/>
    <x v="5"/>
    <s v="Linie 20"/>
    <n v="5020"/>
  </r>
  <r>
    <x v="5"/>
    <x v="0"/>
    <n v="58000734"/>
    <x v="100"/>
    <d v="2021-11-03T00:00:00"/>
    <x v="4"/>
    <n v="7000131002"/>
    <n v="136"/>
    <x v="2"/>
    <x v="0"/>
    <n v="134.63999999999999"/>
    <n v="7.4291999999999998"/>
    <n v="1000.267488"/>
    <x v="8"/>
    <x v="5"/>
    <s v="Linie 21"/>
    <n v="5021"/>
  </r>
  <r>
    <x v="5"/>
    <x v="0"/>
    <n v="58000738"/>
    <x v="101"/>
    <d v="2021-11-03T00:00:00"/>
    <x v="4"/>
    <n v="7000130962"/>
    <n v="272"/>
    <x v="2"/>
    <x v="0"/>
    <n v="293.76"/>
    <n v="9.9650999999999996"/>
    <n v="2927.3477760000001"/>
    <x v="8"/>
    <x v="5"/>
    <s v="Linie 29"/>
    <n v="5029"/>
  </r>
  <r>
    <x v="5"/>
    <x v="0"/>
    <n v="58000841"/>
    <x v="104"/>
    <d v="2021-11-03T00:00:00"/>
    <x v="4"/>
    <n v="7000131548"/>
    <n v="680"/>
    <x v="2"/>
    <x v="0"/>
    <n v="734.4"/>
    <n v="9.9194999999999993"/>
    <n v="7284.8807999999999"/>
    <x v="8"/>
    <x v="5"/>
    <s v="Linie 29"/>
    <n v="5029"/>
  </r>
  <r>
    <x v="5"/>
    <x v="0"/>
    <n v="58000849"/>
    <x v="517"/>
    <d v="2021-11-03T00:00:00"/>
    <x v="4"/>
    <n v="7000130940"/>
    <n v="1360"/>
    <x v="2"/>
    <x v="0"/>
    <n v="1360"/>
    <n v="11.043100000000001"/>
    <n v="15018.616"/>
    <x v="8"/>
    <x v="5"/>
    <s v="Linie 20"/>
    <n v="5020"/>
  </r>
  <r>
    <x v="5"/>
    <x v="0"/>
    <n v="58000866"/>
    <x v="262"/>
    <d v="2021-11-03T00:00:00"/>
    <x v="4"/>
    <n v="7000130978"/>
    <n v="476"/>
    <x v="2"/>
    <x v="0"/>
    <n v="476"/>
    <n v="11.085000000000001"/>
    <n v="5276.46"/>
    <x v="8"/>
    <x v="5"/>
    <s v="Linie 20"/>
    <n v="5020"/>
  </r>
  <r>
    <x v="5"/>
    <x v="0"/>
    <n v="58000887"/>
    <x v="411"/>
    <d v="2021-11-03T00:00:00"/>
    <x v="4"/>
    <n v="7000130942"/>
    <n v="204"/>
    <x v="2"/>
    <x v="0"/>
    <n v="204"/>
    <n v="11.0853"/>
    <n v="2261.4011999999998"/>
    <x v="8"/>
    <x v="5"/>
    <s v="Linie 20"/>
    <n v="5020"/>
  </r>
  <r>
    <x v="5"/>
    <x v="0"/>
    <n v="58000887"/>
    <x v="411"/>
    <d v="2021-11-03T00:00:00"/>
    <x v="4"/>
    <n v="7000130979"/>
    <n v="204"/>
    <x v="2"/>
    <x v="0"/>
    <n v="204"/>
    <n v="11.0853"/>
    <n v="2261.4011999999998"/>
    <x v="8"/>
    <x v="5"/>
    <s v="Linie 20"/>
    <n v="5020"/>
  </r>
  <r>
    <x v="5"/>
    <x v="0"/>
    <n v="58000894"/>
    <x v="105"/>
    <d v="2021-11-03T00:00:00"/>
    <x v="4"/>
    <n v="7000131549"/>
    <n v="1564"/>
    <x v="2"/>
    <x v="0"/>
    <n v="1689.12"/>
    <n v="9.9616000000000007"/>
    <n v="16826.337791999998"/>
    <x v="8"/>
    <x v="5"/>
    <s v="Linie 29"/>
    <n v="5029"/>
  </r>
  <r>
    <x v="5"/>
    <x v="0"/>
    <n v="58000895"/>
    <x v="412"/>
    <d v="2021-11-03T00:00:00"/>
    <x v="4"/>
    <n v="7000130945"/>
    <n v="1292"/>
    <x v="2"/>
    <x v="0"/>
    <n v="1292"/>
    <n v="11.0886"/>
    <n v="14326.4712"/>
    <x v="8"/>
    <x v="5"/>
    <s v="Linie 20"/>
    <n v="5020"/>
  </r>
  <r>
    <x v="5"/>
    <x v="0"/>
    <n v="58000921"/>
    <x v="831"/>
    <d v="2021-11-03T00:00:00"/>
    <x v="4"/>
    <n v="7000130857"/>
    <n v="2394"/>
    <x v="2"/>
    <x v="2"/>
    <n v="22982.400000000001"/>
    <n v="35.037500000000001"/>
    <n v="83879.774999999994"/>
    <x v="7"/>
    <x v="4"/>
    <s v="Subunternehmer"/>
    <n v="9999"/>
  </r>
  <r>
    <x v="5"/>
    <x v="0"/>
    <n v="58000928"/>
    <x v="106"/>
    <d v="2021-11-03T00:00:00"/>
    <x v="4"/>
    <n v="7000131012"/>
    <n v="136"/>
    <x v="2"/>
    <x v="0"/>
    <n v="134.63999999999999"/>
    <n v="7.4200999999999997"/>
    <n v="999.04226400000005"/>
    <x v="8"/>
    <x v="5"/>
    <s v="Linie 21"/>
    <n v="5021"/>
  </r>
  <r>
    <x v="5"/>
    <x v="0"/>
    <n v="58000929"/>
    <x v="107"/>
    <d v="2021-11-03T00:00:00"/>
    <x v="4"/>
    <n v="7000131013"/>
    <n v="238"/>
    <x v="2"/>
    <x v="0"/>
    <n v="235.62"/>
    <n v="7.4318999999999997"/>
    <n v="1751.104278"/>
    <x v="8"/>
    <x v="5"/>
    <s v="Linie 21"/>
    <n v="5021"/>
  </r>
  <r>
    <x v="5"/>
    <x v="0"/>
    <n v="58000931"/>
    <x v="108"/>
    <d v="2021-11-03T00:00:00"/>
    <x v="4"/>
    <n v="7000131014"/>
    <n v="102"/>
    <x v="2"/>
    <x v="0"/>
    <n v="100.98"/>
    <n v="7.4309000000000003"/>
    <n v="750.37228200000004"/>
    <x v="8"/>
    <x v="5"/>
    <s v="Linie 21"/>
    <n v="5021"/>
  </r>
  <r>
    <x v="5"/>
    <x v="0"/>
    <n v="58000950"/>
    <x v="796"/>
    <d v="2021-11-03T00:00:00"/>
    <x v="4"/>
    <n v="7000131175"/>
    <n v="270"/>
    <x v="2"/>
    <x v="0"/>
    <n v="364.5"/>
    <n v="14.505100000000001"/>
    <n v="5287.1089499999998"/>
    <x v="8"/>
    <x v="5"/>
    <s v="Linie 23"/>
    <n v="5023"/>
  </r>
  <r>
    <x v="5"/>
    <x v="0"/>
    <n v="58000954"/>
    <x v="577"/>
    <d v="2021-11-03T00:00:00"/>
    <x v="4"/>
    <n v="7000131018"/>
    <n v="136"/>
    <x v="2"/>
    <x v="0"/>
    <n v="134.63999999999999"/>
    <n v="7.4291999999999998"/>
    <n v="1000.267488"/>
    <x v="8"/>
    <x v="5"/>
    <s v="Linie 21"/>
    <n v="5021"/>
  </r>
  <r>
    <x v="5"/>
    <x v="0"/>
    <n v="58000963"/>
    <x v="109"/>
    <d v="2021-11-03T00:00:00"/>
    <x v="4"/>
    <n v="7000131019"/>
    <n v="68"/>
    <x v="2"/>
    <x v="0"/>
    <n v="67.319999999999993"/>
    <n v="7.4291999999999998"/>
    <n v="500.13374399999998"/>
    <x v="8"/>
    <x v="5"/>
    <s v="Linie 21"/>
    <n v="5021"/>
  </r>
  <r>
    <x v="5"/>
    <x v="0"/>
    <n v="58000987"/>
    <x v="578"/>
    <d v="2021-11-03T00:00:00"/>
    <x v="4"/>
    <n v="7000131024"/>
    <n v="136"/>
    <x v="2"/>
    <x v="0"/>
    <n v="134.63999999999999"/>
    <n v="7.4310999999999998"/>
    <n v="1000.5233040000001"/>
    <x v="8"/>
    <x v="5"/>
    <s v="Linie 21"/>
    <n v="5021"/>
  </r>
  <r>
    <x v="5"/>
    <x v="0"/>
    <n v="58000997"/>
    <x v="421"/>
    <d v="2021-11-03T00:00:00"/>
    <x v="4"/>
    <n v="7000130952"/>
    <n v="136"/>
    <x v="2"/>
    <x v="0"/>
    <n v="136"/>
    <n v="11.084300000000001"/>
    <n v="1507.4648"/>
    <x v="8"/>
    <x v="5"/>
    <s v="Linie 20"/>
    <n v="5020"/>
  </r>
  <r>
    <x v="5"/>
    <x v="0"/>
    <n v="58001001"/>
    <x v="110"/>
    <d v="2021-11-03T00:00:00"/>
    <x v="4"/>
    <n v="7000131026"/>
    <n v="136"/>
    <x v="2"/>
    <x v="0"/>
    <n v="134.63999999999999"/>
    <n v="7.4310999999999998"/>
    <n v="1000.5233040000001"/>
    <x v="8"/>
    <x v="5"/>
    <s v="Linie 21"/>
    <n v="5021"/>
  </r>
  <r>
    <x v="5"/>
    <x v="0"/>
    <n v="58001014"/>
    <x v="580"/>
    <d v="2021-11-03T00:00:00"/>
    <x v="4"/>
    <n v="7000131526"/>
    <n v="0"/>
    <x v="2"/>
    <x v="0"/>
    <n v="0"/>
    <n v="8.1562999999999999"/>
    <n v="0"/>
    <x v="8"/>
    <x v="5"/>
    <s v="Linie 29"/>
    <n v="5029"/>
  </r>
  <r>
    <x v="5"/>
    <x v="0"/>
    <n v="58001036"/>
    <x v="427"/>
    <d v="2021-11-03T00:00:00"/>
    <x v="4"/>
    <n v="7000130988"/>
    <n v="136"/>
    <x v="2"/>
    <x v="0"/>
    <n v="136"/>
    <n v="11.133900000000001"/>
    <n v="1514.2103999999999"/>
    <x v="8"/>
    <x v="5"/>
    <s v="Linie 20"/>
    <n v="5020"/>
  </r>
  <r>
    <x v="5"/>
    <x v="0"/>
    <n v="58001059"/>
    <x v="111"/>
    <d v="2021-11-03T00:00:00"/>
    <x v="4"/>
    <n v="7000131223"/>
    <n v="2295"/>
    <x v="2"/>
    <x v="0"/>
    <n v="2295"/>
    <n v="10.873799999999999"/>
    <n v="24955.370999999999"/>
    <x v="8"/>
    <x v="5"/>
    <s v="Linie 21"/>
    <n v="5021"/>
  </r>
  <r>
    <x v="5"/>
    <x v="0"/>
    <n v="58001082"/>
    <x v="434"/>
    <d v="2021-11-03T00:00:00"/>
    <x v="4"/>
    <n v="7000130957"/>
    <n v="272"/>
    <x v="2"/>
    <x v="0"/>
    <n v="272"/>
    <n v="11.089700000000001"/>
    <n v="3016.3984"/>
    <x v="8"/>
    <x v="5"/>
    <s v="Linie 20"/>
    <n v="5020"/>
  </r>
  <r>
    <x v="5"/>
    <x v="0"/>
    <n v="58001082"/>
    <x v="434"/>
    <d v="2021-11-03T00:00:00"/>
    <x v="4"/>
    <n v="7000130990"/>
    <n v="68"/>
    <x v="2"/>
    <x v="0"/>
    <n v="68"/>
    <n v="11.089700000000001"/>
    <n v="754.09960000000001"/>
    <x v="8"/>
    <x v="5"/>
    <s v="Linie 20"/>
    <n v="5020"/>
  </r>
  <r>
    <x v="5"/>
    <x v="0"/>
    <n v="58001083"/>
    <x v="113"/>
    <d v="2021-11-03T00:00:00"/>
    <x v="4"/>
    <n v="7000131045"/>
    <n v="1632"/>
    <x v="2"/>
    <x v="0"/>
    <n v="1632"/>
    <n v="10.9186"/>
    <n v="17819.155200000001"/>
    <x v="8"/>
    <x v="5"/>
    <s v="Linie 21"/>
    <n v="5021"/>
  </r>
  <r>
    <x v="5"/>
    <x v="0"/>
    <n v="58001097"/>
    <x v="114"/>
    <d v="2021-11-03T00:00:00"/>
    <x v="4"/>
    <n v="7000130102"/>
    <n v="2738"/>
    <x v="2"/>
    <x v="2"/>
    <n v="26284.799999999999"/>
    <n v="34.950200000000002"/>
    <n v="95693.647599999997"/>
    <x v="5"/>
    <x v="2"/>
    <s v="Linie 30"/>
    <n v="5030"/>
  </r>
  <r>
    <x v="5"/>
    <x v="0"/>
    <n v="58001109"/>
    <x v="115"/>
    <d v="2021-11-03T00:00:00"/>
    <x v="4"/>
    <n v="7000131053"/>
    <n v="136"/>
    <x v="2"/>
    <x v="0"/>
    <n v="134.63999999999999"/>
    <n v="7.4295"/>
    <n v="1000.30788"/>
    <x v="8"/>
    <x v="5"/>
    <s v="Linie 21"/>
    <n v="5021"/>
  </r>
  <r>
    <x v="5"/>
    <x v="0"/>
    <n v="58001122"/>
    <x v="1070"/>
    <d v="2021-11-03T00:00:00"/>
    <x v="4"/>
    <n v="7000130959"/>
    <n v="34"/>
    <x v="2"/>
    <x v="0"/>
    <n v="34"/>
    <n v="11.0982"/>
    <n v="377.33879999999999"/>
    <x v="8"/>
    <x v="5"/>
    <s v="Linie 20"/>
    <n v="5020"/>
  </r>
  <r>
    <x v="5"/>
    <x v="0"/>
    <n v="58001129"/>
    <x v="533"/>
    <d v="2021-11-03T00:00:00"/>
    <x v="4"/>
    <n v="7000130854"/>
    <n v="756"/>
    <x v="2"/>
    <x v="2"/>
    <n v="7257.6"/>
    <n v="35.053199999999997"/>
    <n v="26500.2192"/>
    <x v="7"/>
    <x v="4"/>
    <s v="Subunternehmer"/>
    <n v="9999"/>
  </r>
  <r>
    <x v="5"/>
    <x v="0"/>
    <n v="58001130"/>
    <x v="533"/>
    <d v="2021-11-03T00:00:00"/>
    <x v="4"/>
    <n v="7000130855"/>
    <n v="315"/>
    <x v="2"/>
    <x v="2"/>
    <n v="3024"/>
    <n v="35.026699999999998"/>
    <n v="11033.4105"/>
    <x v="7"/>
    <x v="4"/>
    <s v="Subunternehmer"/>
    <n v="9999"/>
  </r>
  <r>
    <x v="5"/>
    <x v="0"/>
    <n v="58001131"/>
    <x v="441"/>
    <d v="2021-11-03T00:00:00"/>
    <x v="4"/>
    <n v="7000131590"/>
    <n v="1183"/>
    <x v="2"/>
    <x v="0"/>
    <n v="1135.68"/>
    <n v="6.7084999999999999"/>
    <n v="7618.70928"/>
    <x v="8"/>
    <x v="5"/>
    <s v="Linie 23"/>
    <n v="5023"/>
  </r>
  <r>
    <x v="5"/>
    <x v="0"/>
    <n v="58001136"/>
    <x v="1023"/>
    <d v="2021-11-03T00:00:00"/>
    <x v="4"/>
    <n v="7000131061"/>
    <n v="34"/>
    <x v="2"/>
    <x v="0"/>
    <n v="33.659999999999997"/>
    <n v="7.4309000000000003"/>
    <n v="250.12409400000001"/>
    <x v="8"/>
    <x v="5"/>
    <s v="Linie 21"/>
    <n v="5021"/>
  </r>
  <r>
    <x v="5"/>
    <x v="0"/>
    <n v="58001140"/>
    <x v="116"/>
    <d v="2021-11-03T00:00:00"/>
    <x v="4"/>
    <n v="7000131064"/>
    <n v="68"/>
    <x v="2"/>
    <x v="0"/>
    <n v="67.319999999999993"/>
    <n v="7.4633000000000003"/>
    <n v="502.42935599999998"/>
    <x v="8"/>
    <x v="5"/>
    <s v="Linie 21"/>
    <n v="5021"/>
  </r>
  <r>
    <x v="5"/>
    <x v="0"/>
    <n v="59000043"/>
    <x v="975"/>
    <d v="2021-11-03T00:00:00"/>
    <x v="4"/>
    <n v="7000131611"/>
    <n v="1800"/>
    <x v="0"/>
    <x v="0"/>
    <n v="1800"/>
    <n v="4.2535999999999996"/>
    <n v="7656.48"/>
    <x v="0"/>
    <x v="0"/>
    <s v="Rohware aus-/umpacken, vorbereiten"/>
    <n v="1300"/>
  </r>
  <r>
    <x v="5"/>
    <x v="0"/>
    <n v="59500024"/>
    <x v="659"/>
    <d v="2021-11-03T00:00:00"/>
    <x v="4"/>
    <n v="7000131516"/>
    <n v="708"/>
    <x v="0"/>
    <x v="0"/>
    <n v="708"/>
    <n v="2.6467000000000001"/>
    <n v="1873.8635999999999"/>
    <x v="0"/>
    <x v="0"/>
    <s v="Vacumierung"/>
    <n v="5902"/>
  </r>
  <r>
    <x v="5"/>
    <x v="0"/>
    <n v="59500029"/>
    <x v="1048"/>
    <d v="2021-11-03T00:00:00"/>
    <x v="4"/>
    <n v="7000129597"/>
    <n v="4134"/>
    <x v="0"/>
    <x v="0"/>
    <n v="4134"/>
    <n v="2"/>
    <n v="8268"/>
    <x v="0"/>
    <x v="0"/>
    <s v="Vacumierung"/>
    <n v="5902"/>
  </r>
  <r>
    <x v="5"/>
    <x v="0"/>
    <n v="59500042"/>
    <x v="721"/>
    <d v="2021-11-03T00:00:00"/>
    <x v="4"/>
    <n v="7000131524"/>
    <n v="1459"/>
    <x v="0"/>
    <x v="0"/>
    <n v="1459"/>
    <n v="2.0446"/>
    <n v="2983.0713999999998"/>
    <x v="0"/>
    <x v="0"/>
    <s v="Vacumierung"/>
    <n v="5902"/>
  </r>
  <r>
    <x v="5"/>
    <x v="0"/>
    <m/>
    <x v="120"/>
    <d v="2021-11-03T00:00:00"/>
    <x v="4"/>
    <n v="7000128496"/>
    <n v="0"/>
    <x v="3"/>
    <x v="3"/>
    <n v="0"/>
    <n v="0"/>
    <n v="0"/>
    <x v="0"/>
    <x v="0"/>
    <s v="Große Schneidemaschine Lachnit"/>
    <n v="1100"/>
  </r>
  <r>
    <x v="5"/>
    <x v="0"/>
    <m/>
    <x v="121"/>
    <d v="2021-11-03T00:00:00"/>
    <x v="4"/>
    <n v="7000130557"/>
    <n v="0"/>
    <x v="3"/>
    <x v="3"/>
    <n v="0"/>
    <n v="0"/>
    <n v="0"/>
    <x v="0"/>
    <x v="0"/>
    <s v="Kleine Schneidemaschine Käseteiler"/>
    <n v="1200"/>
  </r>
  <r>
    <x v="5"/>
    <x v="0"/>
    <m/>
    <x v="122"/>
    <d v="2021-11-03T00:00:00"/>
    <x v="4"/>
    <n v="7000131442"/>
    <n v="0"/>
    <x v="3"/>
    <x v="3"/>
    <n v="0"/>
    <n v="0"/>
    <n v="0"/>
    <x v="2"/>
    <x v="0"/>
    <s v="Thrun 1"/>
    <n v="2020"/>
  </r>
  <r>
    <x v="5"/>
    <x v="0"/>
    <m/>
    <x v="123"/>
    <d v="2021-11-03T00:00:00"/>
    <x v="4"/>
    <n v="7000131425"/>
    <n v="0"/>
    <x v="3"/>
    <x v="3"/>
    <n v="0"/>
    <n v="0"/>
    <n v="0"/>
    <x v="2"/>
    <x v="0"/>
    <s v="Thrun 2"/>
    <n v="2030"/>
  </r>
  <r>
    <x v="5"/>
    <x v="0"/>
    <m/>
    <x v="124"/>
    <d v="2021-11-03T00:00:00"/>
    <x v="4"/>
    <n v="7000131430"/>
    <n v="0"/>
    <x v="3"/>
    <x v="3"/>
    <n v="0"/>
    <n v="0"/>
    <n v="0"/>
    <x v="2"/>
    <x v="0"/>
    <s v="Mischer 1"/>
    <n v="2040"/>
  </r>
  <r>
    <x v="5"/>
    <x v="0"/>
    <m/>
    <x v="125"/>
    <d v="2021-11-03T00:00:00"/>
    <x v="4"/>
    <n v="7000131449"/>
    <n v="0"/>
    <x v="3"/>
    <x v="3"/>
    <n v="0"/>
    <n v="0"/>
    <n v="0"/>
    <x v="2"/>
    <x v="0"/>
    <s v="Mischer 2"/>
    <n v="2050"/>
  </r>
  <r>
    <x v="5"/>
    <x v="0"/>
    <m/>
    <x v="126"/>
    <d v="2021-11-03T00:00:00"/>
    <x v="4"/>
    <n v="7000131575"/>
    <n v="0"/>
    <x v="3"/>
    <x v="3"/>
    <n v="0"/>
    <n v="0"/>
    <n v="0"/>
    <x v="2"/>
    <x v="0"/>
    <s v="Stephan UMSK 130"/>
    <n v="2100"/>
  </r>
  <r>
    <x v="5"/>
    <x v="0"/>
    <m/>
    <x v="127"/>
    <d v="2021-11-03T00:00:00"/>
    <x v="4"/>
    <n v="7000131379"/>
    <n v="0"/>
    <x v="3"/>
    <x v="3"/>
    <n v="0"/>
    <n v="0"/>
    <n v="0"/>
    <x v="1"/>
    <x v="0"/>
    <s v="Füller unter M1"/>
    <n v="3010"/>
  </r>
  <r>
    <x v="5"/>
    <x v="0"/>
    <m/>
    <x v="128"/>
    <d v="2021-11-03T00:00:00"/>
    <x v="4"/>
    <n v="7000131385"/>
    <n v="0"/>
    <x v="3"/>
    <x v="3"/>
    <n v="0"/>
    <n v="0"/>
    <n v="0"/>
    <x v="1"/>
    <x v="0"/>
    <s v="Füller unter M2"/>
    <n v="3020"/>
  </r>
  <r>
    <x v="5"/>
    <x v="0"/>
    <m/>
    <x v="129"/>
    <d v="2021-11-03T00:00:00"/>
    <x v="4"/>
    <n v="7000131350"/>
    <n v="0"/>
    <x v="3"/>
    <x v="3"/>
    <n v="0"/>
    <n v="0"/>
    <n v="0"/>
    <x v="1"/>
    <x v="0"/>
    <s v="Füller unter Thrun 2"/>
    <n v="3030"/>
  </r>
  <r>
    <x v="5"/>
    <x v="0"/>
    <m/>
    <x v="130"/>
    <d v="2021-11-03T00:00:00"/>
    <x v="4"/>
    <n v="7000131431"/>
    <n v="0"/>
    <x v="3"/>
    <x v="3"/>
    <n v="0"/>
    <n v="0"/>
    <n v="0"/>
    <x v="1"/>
    <x v="0"/>
    <s v="Füller unter UHT"/>
    <n v="3040"/>
  </r>
  <r>
    <x v="5"/>
    <x v="0"/>
    <m/>
    <x v="131"/>
    <d v="2021-11-03T00:00:00"/>
    <x v="4"/>
    <n v="7000130714"/>
    <n v="0"/>
    <x v="3"/>
    <x v="3"/>
    <n v="0"/>
    <n v="0"/>
    <n v="0"/>
    <x v="2"/>
    <x v="0"/>
    <s v="Füller unter UMSK 130"/>
    <n v="3100"/>
  </r>
  <r>
    <x v="5"/>
    <x v="0"/>
    <m/>
    <x v="290"/>
    <d v="2021-11-03T00:00:00"/>
    <x v="4"/>
    <n v="7000130410"/>
    <n v="0"/>
    <x v="3"/>
    <x v="3"/>
    <n v="0"/>
    <n v="0"/>
    <n v="0"/>
    <x v="3"/>
    <x v="1"/>
    <s v="Linie 1"/>
    <n v="5001"/>
  </r>
  <r>
    <x v="5"/>
    <x v="0"/>
    <m/>
    <x v="132"/>
    <d v="2021-11-03T00:00:00"/>
    <x v="4"/>
    <n v="7000130992"/>
    <n v="0"/>
    <x v="3"/>
    <x v="3"/>
    <n v="0"/>
    <n v="0"/>
    <n v="0"/>
    <x v="8"/>
    <x v="5"/>
    <s v="Linie 20"/>
    <n v="5020"/>
  </r>
  <r>
    <x v="5"/>
    <x v="0"/>
    <m/>
    <x v="133"/>
    <d v="2021-11-03T00:00:00"/>
    <x v="4"/>
    <n v="7000131133"/>
    <n v="0"/>
    <x v="3"/>
    <x v="3"/>
    <n v="0"/>
    <n v="0"/>
    <n v="0"/>
    <x v="8"/>
    <x v="5"/>
    <s v="Linie 21"/>
    <n v="5021"/>
  </r>
  <r>
    <x v="5"/>
    <x v="0"/>
    <m/>
    <x v="133"/>
    <d v="2021-11-03T00:00:00"/>
    <x v="4"/>
    <n v="7000131136"/>
    <n v="0"/>
    <x v="3"/>
    <x v="3"/>
    <n v="0"/>
    <n v="0"/>
    <n v="0"/>
    <x v="8"/>
    <x v="5"/>
    <s v="Linie 21"/>
    <n v="5021"/>
  </r>
  <r>
    <x v="5"/>
    <x v="0"/>
    <m/>
    <x v="134"/>
    <d v="2021-11-03T00:00:00"/>
    <x v="4"/>
    <n v="7000131139"/>
    <n v="0.01"/>
    <x v="1"/>
    <x v="1"/>
    <n v="0"/>
    <n v="0"/>
    <n v="0"/>
    <x v="8"/>
    <x v="5"/>
    <s v="Linie 22"/>
    <n v="5022"/>
  </r>
  <r>
    <x v="5"/>
    <x v="0"/>
    <m/>
    <x v="134"/>
    <d v="2021-11-03T00:00:00"/>
    <x v="4"/>
    <n v="7000131332"/>
    <n v="0.01"/>
    <x v="1"/>
    <x v="1"/>
    <n v="0"/>
    <n v="0"/>
    <n v="0"/>
    <x v="8"/>
    <x v="5"/>
    <s v="Linie 22"/>
    <n v="5022"/>
  </r>
  <r>
    <x v="5"/>
    <x v="0"/>
    <m/>
    <x v="135"/>
    <d v="2021-11-03T00:00:00"/>
    <x v="4"/>
    <n v="7000131597"/>
    <n v="0.01"/>
    <x v="1"/>
    <x v="1"/>
    <n v="0"/>
    <n v="0"/>
    <n v="0"/>
    <x v="8"/>
    <x v="5"/>
    <s v="Linie 23"/>
    <n v="5023"/>
  </r>
  <r>
    <x v="5"/>
    <x v="0"/>
    <m/>
    <x v="455"/>
    <d v="2021-11-03T00:00:00"/>
    <x v="4"/>
    <n v="7000131429"/>
    <n v="0"/>
    <x v="3"/>
    <x v="3"/>
    <n v="0"/>
    <n v="0"/>
    <n v="0"/>
    <x v="2"/>
    <x v="0"/>
    <s v="Mischer 1"/>
    <n v="2040"/>
  </r>
  <r>
    <x v="5"/>
    <x v="0"/>
    <m/>
    <x v="456"/>
    <d v="2021-11-03T00:00:00"/>
    <x v="4"/>
    <n v="7000131377"/>
    <n v="0"/>
    <x v="3"/>
    <x v="3"/>
    <n v="0"/>
    <n v="0"/>
    <n v="0"/>
    <x v="1"/>
    <x v="0"/>
    <s v="Füller unter M1"/>
    <n v="3010"/>
  </r>
  <r>
    <x v="5"/>
    <x v="0"/>
    <n v="23500284"/>
    <x v="1"/>
    <d v="2021-11-04T00:00:00"/>
    <x v="4"/>
    <n v="7000131720"/>
    <n v="443"/>
    <x v="0"/>
    <x v="0"/>
    <n v="443"/>
    <n v="3.9931999999999999"/>
    <n v="1768.9875999999999"/>
    <x v="0"/>
    <x v="0"/>
    <s v="Schmelze Zutatenvorb."/>
    <n v="1400"/>
  </r>
  <r>
    <x v="5"/>
    <x v="0"/>
    <n v="23500303"/>
    <x v="458"/>
    <d v="2021-11-04T00:00:00"/>
    <x v="4"/>
    <n v="7000131683"/>
    <n v="707"/>
    <x v="0"/>
    <x v="0"/>
    <n v="707"/>
    <n v="3.5335000000000001"/>
    <n v="2498.1844999999998"/>
    <x v="0"/>
    <x v="0"/>
    <s v="Rohware aus-/umpacken, vorbereiten"/>
    <n v="1300"/>
  </r>
  <r>
    <x v="5"/>
    <x v="0"/>
    <n v="23500305"/>
    <x v="4"/>
    <d v="2021-11-04T00:00:00"/>
    <x v="4"/>
    <n v="7000131567"/>
    <n v="309"/>
    <x v="0"/>
    <x v="0"/>
    <n v="309"/>
    <n v="4.4934000000000003"/>
    <n v="1388.4606000000001"/>
    <x v="0"/>
    <x v="0"/>
    <s v="Holac Zutatenvorbereitung"/>
    <n v="1410"/>
  </r>
  <r>
    <x v="5"/>
    <x v="0"/>
    <n v="23500354"/>
    <x v="7"/>
    <d v="2021-11-04T00:00:00"/>
    <x v="4"/>
    <n v="7000131568"/>
    <n v="218"/>
    <x v="0"/>
    <x v="0"/>
    <n v="218"/>
    <n v="4.5490000000000004"/>
    <n v="991.68200000000002"/>
    <x v="0"/>
    <x v="0"/>
    <s v="Holac Zutatenvorbereitung"/>
    <n v="1410"/>
  </r>
  <r>
    <x v="5"/>
    <x v="0"/>
    <n v="23500551"/>
    <x v="11"/>
    <d v="2021-11-04T00:00:00"/>
    <x v="4"/>
    <n v="7000130885"/>
    <n v="749"/>
    <x v="0"/>
    <x v="0"/>
    <n v="749"/>
    <n v="5.1581000000000001"/>
    <n v="3863.4169000000002"/>
    <x v="0"/>
    <x v="0"/>
    <s v="Große Schneidemaschine Lachnit"/>
    <n v="1100"/>
  </r>
  <r>
    <x v="5"/>
    <x v="0"/>
    <n v="29600004"/>
    <x v="302"/>
    <d v="2021-11-04T00:00:00"/>
    <x v="4"/>
    <n v="7000131923"/>
    <n v="3978"/>
    <x v="0"/>
    <x v="0"/>
    <n v="3978"/>
    <n v="2.5"/>
    <n v="9945"/>
    <x v="0"/>
    <x v="0"/>
    <s v="Rohware aus-/umpacken, vorbereiten"/>
    <n v="1300"/>
  </r>
  <r>
    <x v="5"/>
    <x v="0"/>
    <n v="29600009"/>
    <x v="303"/>
    <d v="2021-11-04T00:00:00"/>
    <x v="4"/>
    <n v="7000131792"/>
    <n v="59"/>
    <x v="0"/>
    <x v="0"/>
    <n v="59"/>
    <n v="0.98950000000000005"/>
    <n v="58.380499999999998"/>
    <x v="0"/>
    <x v="0"/>
    <s v="Rohware aus-/umpacken, vorbereiten"/>
    <n v="1300"/>
  </r>
  <r>
    <x v="5"/>
    <x v="0"/>
    <n v="31000151"/>
    <x v="909"/>
    <d v="2021-11-04T00:00:00"/>
    <x v="4"/>
    <n v="7000130877"/>
    <n v="34"/>
    <x v="1"/>
    <x v="1"/>
    <n v="340"/>
    <n v="21.889199999999999"/>
    <n v="744.2328"/>
    <x v="1"/>
    <x v="0"/>
    <s v="Füller unter Thrun 2"/>
    <n v="3030"/>
  </r>
  <r>
    <x v="5"/>
    <x v="0"/>
    <n v="31000154"/>
    <x v="910"/>
    <d v="2021-11-04T00:00:00"/>
    <x v="4"/>
    <n v="7000130873"/>
    <n v="505"/>
    <x v="1"/>
    <x v="1"/>
    <n v="5050"/>
    <n v="14.8972"/>
    <n v="7523.0860000000002"/>
    <x v="1"/>
    <x v="0"/>
    <s v="Füller unter Thrun 2"/>
    <n v="3030"/>
  </r>
  <r>
    <x v="5"/>
    <x v="0"/>
    <n v="31000156"/>
    <x v="12"/>
    <d v="2021-11-04T00:00:00"/>
    <x v="4"/>
    <n v="7000130874"/>
    <n v="209"/>
    <x v="1"/>
    <x v="1"/>
    <n v="2090"/>
    <n v="13.795199999999999"/>
    <n v="2883.1968000000002"/>
    <x v="1"/>
    <x v="0"/>
    <s v="Füller unter Thrun 2"/>
    <n v="3030"/>
  </r>
  <r>
    <x v="5"/>
    <x v="0"/>
    <n v="31000227"/>
    <x v="843"/>
    <d v="2021-11-04T00:00:00"/>
    <x v="4"/>
    <n v="7000131376"/>
    <n v="252"/>
    <x v="1"/>
    <x v="0"/>
    <n v="4510.8"/>
    <n v="2.6446999999999998"/>
    <n v="11929.71276"/>
    <x v="1"/>
    <x v="0"/>
    <s v="Füller unter M1"/>
    <n v="3010"/>
  </r>
  <r>
    <x v="5"/>
    <x v="0"/>
    <n v="31900002"/>
    <x v="14"/>
    <d v="2021-11-04T00:00:00"/>
    <x v="4"/>
    <n v="7000130713"/>
    <n v="435"/>
    <x v="1"/>
    <x v="1"/>
    <n v="3132"/>
    <n v="17.997"/>
    <n v="7828.6949999999997"/>
    <x v="2"/>
    <x v="0"/>
    <s v="Füller unter UMSK 130"/>
    <n v="3100"/>
  </r>
  <r>
    <x v="5"/>
    <x v="0"/>
    <n v="32000012"/>
    <x v="160"/>
    <d v="2021-11-04T00:00:00"/>
    <x v="4"/>
    <n v="7000131403"/>
    <n v="239"/>
    <x v="1"/>
    <x v="1"/>
    <n v="2222.6999999999998"/>
    <n v="27.892099999999999"/>
    <n v="6666.2119000000002"/>
    <x v="1"/>
    <x v="0"/>
    <s v="Füller unter M1"/>
    <n v="3010"/>
  </r>
  <r>
    <x v="5"/>
    <x v="0"/>
    <n v="32000020"/>
    <x v="608"/>
    <d v="2021-11-04T00:00:00"/>
    <x v="4"/>
    <n v="7000131402"/>
    <n v="627"/>
    <x v="1"/>
    <x v="1"/>
    <n v="5705.7"/>
    <n v="26.6554"/>
    <n v="16712.935799999999"/>
    <x v="1"/>
    <x v="0"/>
    <s v="Füller unter M1"/>
    <n v="3010"/>
  </r>
  <r>
    <x v="5"/>
    <x v="0"/>
    <n v="32000021"/>
    <x v="1172"/>
    <d v="2021-11-04T00:00:00"/>
    <x v="4"/>
    <n v="7000131375"/>
    <n v="244"/>
    <x v="1"/>
    <x v="1"/>
    <n v="2220.4"/>
    <n v="28.089600000000001"/>
    <n v="6853.8624"/>
    <x v="1"/>
    <x v="0"/>
    <s v="Füller unter M1"/>
    <n v="3010"/>
  </r>
  <r>
    <x v="5"/>
    <x v="0"/>
    <n v="32000022"/>
    <x v="15"/>
    <d v="2021-11-04T00:00:00"/>
    <x v="4"/>
    <n v="7000131545"/>
    <n v="152"/>
    <x v="1"/>
    <x v="1"/>
    <n v="1018.4"/>
    <n v="21.042100000000001"/>
    <n v="3198.3991999999998"/>
    <x v="1"/>
    <x v="0"/>
    <s v="Füller unter M2"/>
    <n v="3020"/>
  </r>
  <r>
    <x v="5"/>
    <x v="0"/>
    <n v="32000027"/>
    <x v="161"/>
    <d v="2021-11-04T00:00:00"/>
    <x v="4"/>
    <n v="7000131404"/>
    <n v="336"/>
    <x v="1"/>
    <x v="1"/>
    <n v="3124.8"/>
    <n v="29.203399999999998"/>
    <n v="9812.3423999999995"/>
    <x v="1"/>
    <x v="0"/>
    <s v="Füller unter M2"/>
    <n v="3020"/>
  </r>
  <r>
    <x v="5"/>
    <x v="0"/>
    <n v="32000029"/>
    <x v="541"/>
    <d v="2021-11-04T00:00:00"/>
    <x v="4"/>
    <n v="7000131544"/>
    <n v="135"/>
    <x v="1"/>
    <x v="1"/>
    <n v="904.5"/>
    <n v="20.489699999999999"/>
    <n v="2766.1095"/>
    <x v="1"/>
    <x v="0"/>
    <s v="Füller unter M2"/>
    <n v="3020"/>
  </r>
  <r>
    <x v="5"/>
    <x v="0"/>
    <n v="32000065"/>
    <x v="162"/>
    <d v="2021-11-04T00:00:00"/>
    <x v="4"/>
    <n v="7000131543"/>
    <n v="345"/>
    <x v="1"/>
    <x v="1"/>
    <n v="3208.5"/>
    <n v="27.869800000000001"/>
    <n v="9615.0810000000001"/>
    <x v="1"/>
    <x v="0"/>
    <s v="Füller unter M2"/>
    <n v="3020"/>
  </r>
  <r>
    <x v="5"/>
    <x v="0"/>
    <n v="32000070"/>
    <x v="164"/>
    <d v="2021-11-04T00:00:00"/>
    <x v="4"/>
    <n v="7000131580"/>
    <n v="366"/>
    <x v="1"/>
    <x v="1"/>
    <n v="3660"/>
    <n v="31.904599999999999"/>
    <n v="11677.0836"/>
    <x v="1"/>
    <x v="0"/>
    <s v="Füller unter M2"/>
    <n v="3020"/>
  </r>
  <r>
    <x v="5"/>
    <x v="0"/>
    <n v="32000087"/>
    <x v="20"/>
    <d v="2021-11-04T00:00:00"/>
    <x v="4"/>
    <n v="7000131607"/>
    <n v="1875"/>
    <x v="0"/>
    <x v="0"/>
    <n v="1875"/>
    <n v="4.1486999999999998"/>
    <n v="7778.8125"/>
    <x v="0"/>
    <x v="0"/>
    <s v="Große Schneidemaschine Lachnit"/>
    <n v="1100"/>
  </r>
  <r>
    <x v="5"/>
    <x v="0"/>
    <n v="35000166"/>
    <x v="166"/>
    <d v="2021-11-04T00:00:00"/>
    <x v="4"/>
    <n v="7000131561"/>
    <n v="3000"/>
    <x v="0"/>
    <x v="0"/>
    <n v="3000"/>
    <n v="3.0034000000000001"/>
    <n v="9010.2000000000007"/>
    <x v="2"/>
    <x v="0"/>
    <s v="Mischer 2"/>
    <n v="2050"/>
  </r>
  <r>
    <x v="5"/>
    <x v="0"/>
    <n v="35000166"/>
    <x v="166"/>
    <d v="2021-11-04T00:00:00"/>
    <x v="4"/>
    <n v="7000131561"/>
    <n v="3000"/>
    <x v="0"/>
    <x v="0"/>
    <n v="3000"/>
    <n v="3.0034000000000001"/>
    <n v="9010.2000000000007"/>
    <x v="2"/>
    <x v="0"/>
    <s v="Wolf M2"/>
    <n v="2080"/>
  </r>
  <r>
    <x v="5"/>
    <x v="0"/>
    <n v="35000167"/>
    <x v="611"/>
    <d v="2021-11-04T00:00:00"/>
    <x v="4"/>
    <n v="7000131578"/>
    <n v="5400"/>
    <x v="0"/>
    <x v="0"/>
    <n v="5400"/>
    <n v="2.8003"/>
    <n v="15121.62"/>
    <x v="2"/>
    <x v="0"/>
    <s v="Mischer 1"/>
    <n v="2040"/>
  </r>
  <r>
    <x v="5"/>
    <x v="0"/>
    <n v="35000167"/>
    <x v="611"/>
    <d v="2021-11-04T00:00:00"/>
    <x v="4"/>
    <n v="7000131578"/>
    <n v="5400"/>
    <x v="0"/>
    <x v="0"/>
    <n v="5400"/>
    <n v="2.8003"/>
    <n v="15121.62"/>
    <x v="2"/>
    <x v="0"/>
    <s v="Wolf M1"/>
    <n v="2070"/>
  </r>
  <r>
    <x v="5"/>
    <x v="0"/>
    <n v="35000168"/>
    <x v="471"/>
    <d v="2021-11-04T00:00:00"/>
    <x v="4"/>
    <n v="7000131562"/>
    <n v="900"/>
    <x v="0"/>
    <x v="0"/>
    <n v="900"/>
    <n v="2.9032"/>
    <n v="2612.88"/>
    <x v="2"/>
    <x v="0"/>
    <s v="Mischer 2"/>
    <n v="2050"/>
  </r>
  <r>
    <x v="5"/>
    <x v="0"/>
    <n v="35000168"/>
    <x v="471"/>
    <d v="2021-11-04T00:00:00"/>
    <x v="4"/>
    <n v="7000131562"/>
    <n v="900"/>
    <x v="0"/>
    <x v="0"/>
    <n v="900"/>
    <n v="2.9032"/>
    <n v="2612.88"/>
    <x v="2"/>
    <x v="0"/>
    <s v="Wolf M2"/>
    <n v="2080"/>
  </r>
  <r>
    <x v="5"/>
    <x v="0"/>
    <n v="35000175"/>
    <x v="1173"/>
    <d v="2021-11-04T00:00:00"/>
    <x v="4"/>
    <n v="7000131577"/>
    <n v="1800"/>
    <x v="0"/>
    <x v="0"/>
    <n v="1800"/>
    <n v="2.9579"/>
    <n v="5324.22"/>
    <x v="2"/>
    <x v="0"/>
    <s v="Mischer 1"/>
    <n v="2040"/>
  </r>
  <r>
    <x v="5"/>
    <x v="0"/>
    <n v="35000175"/>
    <x v="1173"/>
    <d v="2021-11-04T00:00:00"/>
    <x v="4"/>
    <n v="7000131577"/>
    <n v="1800"/>
    <x v="0"/>
    <x v="0"/>
    <n v="1800"/>
    <n v="2.9579"/>
    <n v="5324.22"/>
    <x v="2"/>
    <x v="0"/>
    <s v="Wolf M1"/>
    <n v="2070"/>
  </r>
  <r>
    <x v="5"/>
    <x v="0"/>
    <n v="35000179"/>
    <x v="167"/>
    <d v="2021-11-04T00:00:00"/>
    <x v="4"/>
    <n v="7000131576"/>
    <n v="2400"/>
    <x v="0"/>
    <x v="0"/>
    <n v="2400"/>
    <n v="2.8624000000000001"/>
    <n v="6869.76"/>
    <x v="2"/>
    <x v="0"/>
    <s v="Mischer 1"/>
    <n v="2040"/>
  </r>
  <r>
    <x v="5"/>
    <x v="0"/>
    <n v="35000184"/>
    <x v="26"/>
    <d v="2021-11-04T00:00:00"/>
    <x v="4"/>
    <n v="7000131563"/>
    <n v="900"/>
    <x v="0"/>
    <x v="0"/>
    <n v="900"/>
    <n v="2.9836999999999998"/>
    <n v="2685.33"/>
    <x v="2"/>
    <x v="0"/>
    <s v="Mischer 2"/>
    <n v="2050"/>
  </r>
  <r>
    <x v="5"/>
    <x v="0"/>
    <n v="35000184"/>
    <x v="26"/>
    <d v="2021-11-04T00:00:00"/>
    <x v="4"/>
    <n v="7000131563"/>
    <n v="900"/>
    <x v="0"/>
    <x v="0"/>
    <n v="900"/>
    <n v="2.9836999999999998"/>
    <n v="2685.33"/>
    <x v="2"/>
    <x v="0"/>
    <s v="Wolf M2"/>
    <n v="2080"/>
  </r>
  <r>
    <x v="5"/>
    <x v="0"/>
    <n v="35000186"/>
    <x v="168"/>
    <d v="2021-11-04T00:00:00"/>
    <x v="4"/>
    <n v="7000131564"/>
    <n v="3000"/>
    <x v="0"/>
    <x v="0"/>
    <n v="3000"/>
    <n v="2.8601000000000001"/>
    <n v="8580.2999999999993"/>
    <x v="2"/>
    <x v="0"/>
    <s v="Mischer 2"/>
    <n v="2050"/>
  </r>
  <r>
    <x v="5"/>
    <x v="0"/>
    <n v="35000186"/>
    <x v="168"/>
    <d v="2021-11-04T00:00:00"/>
    <x v="4"/>
    <n v="7000131564"/>
    <n v="3000"/>
    <x v="0"/>
    <x v="0"/>
    <n v="3000"/>
    <n v="2.8601000000000001"/>
    <n v="8580.2999999999993"/>
    <x v="2"/>
    <x v="0"/>
    <s v="Wolf M2"/>
    <n v="2080"/>
  </r>
  <r>
    <x v="5"/>
    <x v="0"/>
    <n v="35000214"/>
    <x v="914"/>
    <d v="2021-11-04T00:00:00"/>
    <x v="4"/>
    <n v="7000131591"/>
    <n v="375"/>
    <x v="0"/>
    <x v="0"/>
    <n v="375"/>
    <n v="2.0642999999999998"/>
    <n v="774.11249999999995"/>
    <x v="2"/>
    <x v="0"/>
    <s v="Thrun 2"/>
    <n v="2030"/>
  </r>
  <r>
    <x v="5"/>
    <x v="0"/>
    <n v="35000214"/>
    <x v="914"/>
    <d v="2021-11-04T00:00:00"/>
    <x v="4"/>
    <n v="7000131591"/>
    <n v="375"/>
    <x v="0"/>
    <x v="0"/>
    <n v="375"/>
    <n v="2.0642999999999998"/>
    <n v="774.11249999999995"/>
    <x v="2"/>
    <x v="0"/>
    <s v="Wolf Th2"/>
    <n v="2090"/>
  </r>
  <r>
    <x v="5"/>
    <x v="0"/>
    <n v="35000233"/>
    <x v="27"/>
    <d v="2021-11-04T00:00:00"/>
    <x v="4"/>
    <n v="7000131589"/>
    <n v="2125"/>
    <x v="0"/>
    <x v="0"/>
    <n v="2125"/>
    <n v="1.2548999999999999"/>
    <n v="2666.6624999999999"/>
    <x v="2"/>
    <x v="0"/>
    <s v="Thrun 2"/>
    <n v="2030"/>
  </r>
  <r>
    <x v="5"/>
    <x v="0"/>
    <n v="35000233"/>
    <x v="27"/>
    <d v="2021-11-04T00:00:00"/>
    <x v="4"/>
    <n v="7000131589"/>
    <n v="2125"/>
    <x v="0"/>
    <x v="0"/>
    <n v="2125"/>
    <n v="1.2548999999999999"/>
    <n v="2666.6624999999999"/>
    <x v="2"/>
    <x v="0"/>
    <s v="Wolf Th2"/>
    <n v="2090"/>
  </r>
  <r>
    <x v="5"/>
    <x v="0"/>
    <n v="35000235"/>
    <x v="915"/>
    <d v="2021-11-04T00:00:00"/>
    <x v="4"/>
    <n v="7000131588"/>
    <n v="5375"/>
    <x v="0"/>
    <x v="0"/>
    <n v="5375"/>
    <n v="1.3651"/>
    <n v="7337.4125000000004"/>
    <x v="2"/>
    <x v="0"/>
    <s v="Thrun 2"/>
    <n v="2030"/>
  </r>
  <r>
    <x v="5"/>
    <x v="0"/>
    <n v="35000266"/>
    <x v="996"/>
    <d v="2021-11-04T00:00:00"/>
    <x v="4"/>
    <n v="7000131730"/>
    <n v="1625"/>
    <x v="0"/>
    <x v="0"/>
    <n v="1625"/>
    <n v="3.0322"/>
    <n v="4927.3249999999998"/>
    <x v="2"/>
    <x v="0"/>
    <s v="Wolf Th2"/>
    <n v="2090"/>
  </r>
  <r>
    <x v="5"/>
    <x v="0"/>
    <n v="35000282"/>
    <x v="29"/>
    <d v="2021-11-04T00:00:00"/>
    <x v="4"/>
    <n v="7000131724"/>
    <n v="5100"/>
    <x v="0"/>
    <x v="0"/>
    <n v="5100"/>
    <n v="2.6029"/>
    <n v="13274.79"/>
    <x v="2"/>
    <x v="0"/>
    <s v="Wolf M1"/>
    <n v="2070"/>
  </r>
  <r>
    <x v="5"/>
    <x v="0"/>
    <n v="35000313"/>
    <x v="30"/>
    <d v="2021-11-04T00:00:00"/>
    <x v="4"/>
    <n v="7000131749"/>
    <n v="6000"/>
    <x v="0"/>
    <x v="0"/>
    <n v="6000"/>
    <n v="2.8795999999999999"/>
    <n v="17277.599999999999"/>
    <x v="2"/>
    <x v="0"/>
    <s v="Wolf M2"/>
    <n v="2080"/>
  </r>
  <r>
    <x v="5"/>
    <x v="0"/>
    <n v="35000316"/>
    <x v="172"/>
    <d v="2021-11-04T00:00:00"/>
    <x v="4"/>
    <n v="7000131582"/>
    <n v="3600"/>
    <x v="0"/>
    <x v="0"/>
    <n v="3600"/>
    <n v="3.0598999999999998"/>
    <n v="11015.64"/>
    <x v="2"/>
    <x v="0"/>
    <s v="Mischer 2"/>
    <n v="2050"/>
  </r>
  <r>
    <x v="5"/>
    <x v="0"/>
    <n v="35000319"/>
    <x v="543"/>
    <d v="2021-11-04T00:00:00"/>
    <x v="4"/>
    <n v="7000131428"/>
    <n v="4200"/>
    <x v="0"/>
    <x v="0"/>
    <n v="4200"/>
    <n v="2.4986999999999999"/>
    <n v="10494.54"/>
    <x v="2"/>
    <x v="0"/>
    <s v="Mischer 1"/>
    <n v="2040"/>
  </r>
  <r>
    <x v="5"/>
    <x v="0"/>
    <n v="35000319"/>
    <x v="543"/>
    <d v="2021-11-04T00:00:00"/>
    <x v="4"/>
    <n v="7000131428"/>
    <n v="4200"/>
    <x v="0"/>
    <x v="0"/>
    <n v="4200"/>
    <n v="2.4986999999999999"/>
    <n v="10494.54"/>
    <x v="2"/>
    <x v="0"/>
    <s v="Wolf M1"/>
    <n v="2070"/>
  </r>
  <r>
    <x v="5"/>
    <x v="0"/>
    <n v="35000341"/>
    <x v="544"/>
    <d v="2021-11-04T00:00:00"/>
    <x v="4"/>
    <n v="7000131747"/>
    <n v="0"/>
    <x v="0"/>
    <x v="0"/>
    <n v="0"/>
    <n v="2.2783000000000002"/>
    <n v="0"/>
    <x v="2"/>
    <x v="0"/>
    <s v="Wolf UHT"/>
    <n v="2060"/>
  </r>
  <r>
    <x v="5"/>
    <x v="0"/>
    <n v="35900003"/>
    <x v="34"/>
    <d v="2021-11-04T00:00:00"/>
    <x v="4"/>
    <n v="7000131461"/>
    <n v="3200"/>
    <x v="0"/>
    <x v="0"/>
    <n v="3200"/>
    <n v="2.2656000000000001"/>
    <n v="7249.92"/>
    <x v="2"/>
    <x v="0"/>
    <s v="Stephan UMSK 130"/>
    <n v="2100"/>
  </r>
  <r>
    <x v="5"/>
    <x v="0"/>
    <n v="47000064"/>
    <x v="321"/>
    <d v="2021-11-04T00:00:00"/>
    <x v="4"/>
    <n v="7000131520"/>
    <n v="3255"/>
    <x v="1"/>
    <x v="1"/>
    <n v="651"/>
    <n v="0.83279999999999998"/>
    <n v="2710.7640000000001"/>
    <x v="3"/>
    <x v="1"/>
    <s v="Linie 16"/>
    <n v="5016"/>
  </r>
  <r>
    <x v="5"/>
    <x v="0"/>
    <n v="47000081"/>
    <x v="614"/>
    <d v="2021-11-04T00:00:00"/>
    <x v="4"/>
    <n v="7000129363"/>
    <n v="0"/>
    <x v="1"/>
    <x v="1"/>
    <n v="0"/>
    <n v="0.66080000000000005"/>
    <n v="0"/>
    <x v="4"/>
    <x v="1"/>
    <s v="Linie 34"/>
    <n v="5034"/>
  </r>
  <r>
    <x v="5"/>
    <x v="0"/>
    <n v="47000104"/>
    <x v="323"/>
    <d v="2021-11-04T00:00:00"/>
    <x v="4"/>
    <n v="7000129365"/>
    <n v="1965"/>
    <x v="1"/>
    <x v="1"/>
    <n v="294.75"/>
    <n v="0.66149999999999998"/>
    <n v="1299.8475000000001"/>
    <x v="4"/>
    <x v="1"/>
    <s v="Linie 34"/>
    <n v="5034"/>
  </r>
  <r>
    <x v="5"/>
    <x v="0"/>
    <n v="47000118"/>
    <x v="474"/>
    <d v="2021-11-04T00:00:00"/>
    <x v="4"/>
    <n v="7000131697"/>
    <n v="21577"/>
    <x v="1"/>
    <x v="1"/>
    <n v="4315.3999999999996"/>
    <n v="0.7833"/>
    <n v="16901.2641"/>
    <x v="3"/>
    <x v="1"/>
    <s v="Linie 16"/>
    <n v="5016"/>
  </r>
  <r>
    <x v="5"/>
    <x v="0"/>
    <n v="47000119"/>
    <x v="545"/>
    <d v="2021-11-04T00:00:00"/>
    <x v="4"/>
    <n v="7000128939"/>
    <n v="7185"/>
    <x v="1"/>
    <x v="1"/>
    <n v="1437"/>
    <n v="0.77249999999999996"/>
    <n v="5550.4125000000004"/>
    <x v="3"/>
    <x v="1"/>
    <s v="Linie 16"/>
    <n v="5016"/>
  </r>
  <r>
    <x v="5"/>
    <x v="0"/>
    <n v="47000120"/>
    <x v="36"/>
    <d v="2021-11-04T00:00:00"/>
    <x v="4"/>
    <n v="7000128940"/>
    <n v="16576"/>
    <x v="1"/>
    <x v="1"/>
    <n v="3315.2"/>
    <n v="0.74209999999999998"/>
    <n v="12301.0496"/>
    <x v="3"/>
    <x v="1"/>
    <s v="Linie 16"/>
    <n v="5016"/>
  </r>
  <r>
    <x v="5"/>
    <x v="0"/>
    <n v="47000594"/>
    <x v="178"/>
    <d v="2021-11-04T00:00:00"/>
    <x v="4"/>
    <n v="7000128522"/>
    <n v="5880"/>
    <x v="1"/>
    <x v="1"/>
    <n v="882"/>
    <n v="0.67149999999999999"/>
    <n v="3948.42"/>
    <x v="4"/>
    <x v="1"/>
    <s v="Linie 34"/>
    <n v="5034"/>
  </r>
  <r>
    <x v="5"/>
    <x v="0"/>
    <n v="47000603"/>
    <x v="847"/>
    <d v="2021-11-04T00:00:00"/>
    <x v="4"/>
    <n v="7000130598"/>
    <n v="883"/>
    <x v="1"/>
    <x v="1"/>
    <n v="132.44999999999999"/>
    <n v="0.68030000000000002"/>
    <n v="600.70489999999995"/>
    <x v="4"/>
    <x v="1"/>
    <s v="Linie 34"/>
    <n v="5034"/>
  </r>
  <r>
    <x v="5"/>
    <x v="0"/>
    <n v="47000849"/>
    <x v="39"/>
    <d v="2021-11-04T00:00:00"/>
    <x v="4"/>
    <n v="7000129907"/>
    <n v="1086"/>
    <x v="1"/>
    <x v="1"/>
    <n v="2345.7600000000002"/>
    <n v="9.1148000000000007"/>
    <n v="9898.6728000000003"/>
    <x v="4"/>
    <x v="1"/>
    <s v="Linie 3"/>
    <n v="5003"/>
  </r>
  <r>
    <x v="5"/>
    <x v="0"/>
    <n v="47000895"/>
    <x v="328"/>
    <d v="2021-11-04T00:00:00"/>
    <x v="4"/>
    <n v="7000129905"/>
    <n v="2076"/>
    <x v="1"/>
    <x v="1"/>
    <n v="4152"/>
    <n v="8.0516000000000005"/>
    <n v="16715.121599999999"/>
    <x v="4"/>
    <x v="1"/>
    <s v="Linie 3"/>
    <n v="5003"/>
  </r>
  <r>
    <x v="5"/>
    <x v="0"/>
    <n v="47000948"/>
    <x v="330"/>
    <d v="2021-11-04T00:00:00"/>
    <x v="4"/>
    <n v="7000129367"/>
    <n v="5594"/>
    <x v="1"/>
    <x v="1"/>
    <n v="839.1"/>
    <n v="0.66449999999999998"/>
    <n v="3717.2130000000002"/>
    <x v="4"/>
    <x v="1"/>
    <s v="Linie 34"/>
    <n v="5034"/>
  </r>
  <r>
    <x v="5"/>
    <x v="0"/>
    <n v="47000992"/>
    <x v="184"/>
    <d v="2021-11-04T00:00:00"/>
    <x v="4"/>
    <n v="7000128527"/>
    <n v="3808"/>
    <x v="1"/>
    <x v="1"/>
    <n v="571.20000000000005"/>
    <n v="0.73499999999999999"/>
    <n v="2798.88"/>
    <x v="4"/>
    <x v="1"/>
    <s v="Linie 34"/>
    <n v="5034"/>
  </r>
  <r>
    <x v="5"/>
    <x v="0"/>
    <n v="47000993"/>
    <x v="185"/>
    <d v="2021-11-04T00:00:00"/>
    <x v="4"/>
    <n v="7000128528"/>
    <n v="3089"/>
    <x v="1"/>
    <x v="1"/>
    <n v="463.35"/>
    <n v="0.7026"/>
    <n v="2170.3314"/>
    <x v="4"/>
    <x v="1"/>
    <s v="Linie 34"/>
    <n v="5034"/>
  </r>
  <r>
    <x v="5"/>
    <x v="0"/>
    <n v="47000998"/>
    <x v="187"/>
    <d v="2021-11-04T00:00:00"/>
    <x v="4"/>
    <n v="7000129979"/>
    <n v="7280"/>
    <x v="1"/>
    <x v="1"/>
    <n v="1092"/>
    <n v="0.65339999999999998"/>
    <n v="4756.7520000000004"/>
    <x v="3"/>
    <x v="1"/>
    <s v="Linie 11"/>
    <n v="5011"/>
  </r>
  <r>
    <x v="5"/>
    <x v="0"/>
    <n v="47001000"/>
    <x v="333"/>
    <d v="2021-11-04T00:00:00"/>
    <x v="4"/>
    <n v="7000129369"/>
    <n v="3482"/>
    <x v="1"/>
    <x v="1"/>
    <n v="522.29999999999995"/>
    <n v="0.68840000000000001"/>
    <n v="2397.0088000000001"/>
    <x v="4"/>
    <x v="1"/>
    <s v="Linie 34"/>
    <n v="5034"/>
  </r>
  <r>
    <x v="5"/>
    <x v="0"/>
    <n v="47001002"/>
    <x v="335"/>
    <d v="2021-11-04T00:00:00"/>
    <x v="4"/>
    <n v="7000129371"/>
    <n v="1326"/>
    <x v="1"/>
    <x v="1"/>
    <n v="198.9"/>
    <n v="0.68759999999999999"/>
    <n v="911.75760000000002"/>
    <x v="4"/>
    <x v="1"/>
    <s v="Linie 34"/>
    <n v="5034"/>
  </r>
  <r>
    <x v="5"/>
    <x v="0"/>
    <n v="47001006"/>
    <x v="813"/>
    <d v="2021-11-04T00:00:00"/>
    <x v="4"/>
    <n v="7000130605"/>
    <n v="590"/>
    <x v="1"/>
    <x v="1"/>
    <n v="88.5"/>
    <n v="0.70930000000000004"/>
    <n v="418.48700000000002"/>
    <x v="4"/>
    <x v="1"/>
    <s v="Linie 34"/>
    <n v="5034"/>
  </r>
  <r>
    <x v="5"/>
    <x v="0"/>
    <n v="47001009"/>
    <x v="336"/>
    <d v="2021-11-04T00:00:00"/>
    <x v="4"/>
    <n v="7000129374"/>
    <n v="3332"/>
    <x v="1"/>
    <x v="1"/>
    <n v="499.8"/>
    <n v="0.69720000000000004"/>
    <n v="2323.0704000000001"/>
    <x v="4"/>
    <x v="1"/>
    <s v="Linie 34"/>
    <n v="5034"/>
  </r>
  <r>
    <x v="5"/>
    <x v="0"/>
    <n v="47001018"/>
    <x v="478"/>
    <d v="2021-11-04T00:00:00"/>
    <x v="4"/>
    <n v="7000128907"/>
    <n v="13079"/>
    <x v="1"/>
    <x v="1"/>
    <n v="1961.85"/>
    <n v="0.66069999999999995"/>
    <n v="8641.2952999999998"/>
    <x v="3"/>
    <x v="1"/>
    <s v="Linie 11"/>
    <n v="5011"/>
  </r>
  <r>
    <x v="5"/>
    <x v="0"/>
    <n v="48000080"/>
    <x v="194"/>
    <d v="2021-11-04T00:00:00"/>
    <x v="4"/>
    <n v="7000129938"/>
    <n v="49792"/>
    <x v="1"/>
    <x v="1"/>
    <n v="10954.24"/>
    <n v="1.042"/>
    <n v="51883.264000000003"/>
    <x v="4"/>
    <x v="1"/>
    <s v="Linie 35"/>
    <n v="5035"/>
  </r>
  <r>
    <x v="5"/>
    <x v="0"/>
    <n v="48000082"/>
    <x v="480"/>
    <d v="2021-11-04T00:00:00"/>
    <x v="4"/>
    <n v="7000129939"/>
    <n v="48376"/>
    <x v="1"/>
    <x v="1"/>
    <n v="10642.72"/>
    <n v="0.89300000000000002"/>
    <n v="43199.767999999996"/>
    <x v="4"/>
    <x v="1"/>
    <s v="Linie 2"/>
    <n v="5002"/>
  </r>
  <r>
    <x v="5"/>
    <x v="0"/>
    <n v="48000093"/>
    <x v="818"/>
    <d v="2021-11-04T00:00:00"/>
    <x v="4"/>
    <n v="7000130512"/>
    <n v="8064"/>
    <x v="1"/>
    <x v="1"/>
    <n v="1612.8"/>
    <n v="0.94330000000000003"/>
    <n v="7606.7712000000001"/>
    <x v="3"/>
    <x v="1"/>
    <s v="Linie 1"/>
    <n v="5001"/>
  </r>
  <r>
    <x v="5"/>
    <x v="0"/>
    <n v="48000116"/>
    <x v="45"/>
    <d v="2021-11-04T00:00:00"/>
    <x v="4"/>
    <n v="7000130000"/>
    <n v="26016"/>
    <x v="1"/>
    <x v="1"/>
    <n v="5203.2"/>
    <n v="0.96719999999999995"/>
    <n v="25162.675200000001"/>
    <x v="4"/>
    <x v="1"/>
    <s v="Linie 15"/>
    <n v="5015"/>
  </r>
  <r>
    <x v="5"/>
    <x v="0"/>
    <n v="48000118"/>
    <x v="550"/>
    <d v="2021-11-04T00:00:00"/>
    <x v="4"/>
    <n v="7000130002"/>
    <n v="14412"/>
    <x v="1"/>
    <x v="1"/>
    <n v="2882.4"/>
    <n v="0.97840000000000005"/>
    <n v="14100.700800000001"/>
    <x v="4"/>
    <x v="1"/>
    <s v="Linie 15"/>
    <n v="5015"/>
  </r>
  <r>
    <x v="5"/>
    <x v="0"/>
    <n v="48000178"/>
    <x v="851"/>
    <d v="2021-11-04T00:00:00"/>
    <x v="4"/>
    <n v="7000130519"/>
    <n v="5280"/>
    <x v="1"/>
    <x v="1"/>
    <n v="1056"/>
    <n v="0.93740000000000001"/>
    <n v="4949.4719999999998"/>
    <x v="3"/>
    <x v="1"/>
    <s v="Linie 1"/>
    <n v="5001"/>
  </r>
  <r>
    <x v="5"/>
    <x v="0"/>
    <n v="48000182"/>
    <x v="46"/>
    <d v="2021-11-04T00:00:00"/>
    <x v="4"/>
    <n v="7000130514"/>
    <n v="8243"/>
    <x v="1"/>
    <x v="1"/>
    <n v="1648.6"/>
    <n v="0.79279999999999995"/>
    <n v="6535.0504000000001"/>
    <x v="3"/>
    <x v="1"/>
    <s v="Linie 1"/>
    <n v="5001"/>
  </r>
  <r>
    <x v="5"/>
    <x v="0"/>
    <n v="48000203"/>
    <x v="820"/>
    <d v="2021-11-04T00:00:00"/>
    <x v="4"/>
    <n v="7000130520"/>
    <n v="5360"/>
    <x v="1"/>
    <x v="1"/>
    <n v="1072"/>
    <n v="0.85270000000000001"/>
    <n v="4570.4719999999998"/>
    <x v="3"/>
    <x v="1"/>
    <s v="Linie 1"/>
    <n v="5001"/>
  </r>
  <r>
    <x v="5"/>
    <x v="0"/>
    <n v="49500125"/>
    <x v="348"/>
    <d v="2021-11-04T00:00:00"/>
    <x v="4"/>
    <n v="7000131692"/>
    <n v="211"/>
    <x v="0"/>
    <x v="0"/>
    <n v="211"/>
    <n v="0.51400000000000001"/>
    <n v="108.45399999999999"/>
    <x v="0"/>
    <x v="0"/>
    <s v="Vacumierung"/>
    <n v="5902"/>
  </r>
  <r>
    <x v="5"/>
    <x v="0"/>
    <n v="49500148"/>
    <x v="1137"/>
    <d v="2021-11-04T00:00:00"/>
    <x v="4"/>
    <n v="7000131721"/>
    <n v="813"/>
    <x v="0"/>
    <x v="0"/>
    <n v="813"/>
    <n v="0.51400000000000001"/>
    <n v="417.88200000000001"/>
    <x v="0"/>
    <x v="0"/>
    <s v="Vacumierung"/>
    <n v="5902"/>
  </r>
  <r>
    <x v="5"/>
    <x v="0"/>
    <n v="49500159"/>
    <x v="204"/>
    <d v="2021-11-04T00:00:00"/>
    <x v="4"/>
    <n v="7000131776"/>
    <n v="993"/>
    <x v="0"/>
    <x v="0"/>
    <n v="993"/>
    <n v="0.51400000000000001"/>
    <n v="510.40199999999999"/>
    <x v="0"/>
    <x v="0"/>
    <s v="Vacumierung"/>
    <n v="5902"/>
  </r>
  <r>
    <x v="5"/>
    <x v="0"/>
    <n v="49500194"/>
    <x v="61"/>
    <d v="2021-11-04T00:00:00"/>
    <x v="4"/>
    <n v="7000131723"/>
    <n v="130"/>
    <x v="0"/>
    <x v="0"/>
    <n v="130"/>
    <n v="1.41E-2"/>
    <n v="1.833"/>
    <x v="0"/>
    <x v="0"/>
    <s v="Vacumierung"/>
    <n v="5902"/>
  </r>
  <r>
    <x v="5"/>
    <x v="0"/>
    <n v="49500196"/>
    <x v="490"/>
    <d v="2021-11-04T00:00:00"/>
    <x v="4"/>
    <n v="7000131722"/>
    <n v="181"/>
    <x v="0"/>
    <x v="0"/>
    <n v="181"/>
    <n v="2.4E-2"/>
    <n v="4.3440000000000003"/>
    <x v="0"/>
    <x v="0"/>
    <s v="Vacumierung"/>
    <n v="5902"/>
  </r>
  <r>
    <x v="5"/>
    <x v="0"/>
    <n v="49900001"/>
    <x v="784"/>
    <d v="2021-11-04T00:00:00"/>
    <x v="4"/>
    <n v="7000131693"/>
    <n v="374"/>
    <x v="0"/>
    <x v="0"/>
    <n v="374"/>
    <n v="0.51400000000000001"/>
    <n v="192.23599999999999"/>
    <x v="0"/>
    <x v="0"/>
    <s v="Vacumierung"/>
    <n v="5902"/>
  </r>
  <r>
    <x v="5"/>
    <x v="0"/>
    <n v="49900002"/>
    <x v="496"/>
    <d v="2021-11-04T00:00:00"/>
    <x v="4"/>
    <n v="7000131694"/>
    <n v="358"/>
    <x v="0"/>
    <x v="0"/>
    <n v="358"/>
    <n v="0.51400000000000001"/>
    <n v="184.012"/>
    <x v="0"/>
    <x v="0"/>
    <s v="Vacumierung"/>
    <n v="5902"/>
  </r>
  <r>
    <x v="5"/>
    <x v="0"/>
    <n v="50000223"/>
    <x v="68"/>
    <d v="2021-11-04T00:00:00"/>
    <x v="4"/>
    <n v="7000130495"/>
    <n v="1950"/>
    <x v="2"/>
    <x v="2"/>
    <n v="3900"/>
    <n v="9.4812999999999992"/>
    <n v="18488.535"/>
    <x v="7"/>
    <x v="4"/>
    <s v="Subunternehmer"/>
    <n v="9999"/>
  </r>
  <r>
    <x v="5"/>
    <x v="0"/>
    <n v="50000240"/>
    <x v="498"/>
    <d v="2021-11-04T00:00:00"/>
    <x v="4"/>
    <n v="7000131688"/>
    <n v="560"/>
    <x v="2"/>
    <x v="2"/>
    <n v="537.6"/>
    <n v="4.016"/>
    <n v="2248.96"/>
    <x v="6"/>
    <x v="3"/>
    <s v="EVP Jermi bei Weissenhorn"/>
    <n v="6200"/>
  </r>
  <r>
    <x v="5"/>
    <x v="0"/>
    <n v="50000245"/>
    <x v="855"/>
    <d v="2021-11-04T00:00:00"/>
    <x v="4"/>
    <n v="7000131689"/>
    <n v="582"/>
    <x v="2"/>
    <x v="2"/>
    <n v="1117.44"/>
    <n v="8.3211999999999993"/>
    <n v="4842.9384"/>
    <x v="6"/>
    <x v="3"/>
    <s v="EVP Jermi bei Weissenhorn"/>
    <n v="6200"/>
  </r>
  <r>
    <x v="5"/>
    <x v="0"/>
    <n v="56000030"/>
    <x v="961"/>
    <d v="2021-11-04T00:00:00"/>
    <x v="4"/>
    <n v="7000131566"/>
    <n v="58"/>
    <x v="2"/>
    <x v="2"/>
    <n v="0"/>
    <n v="6.9513999999999996"/>
    <n v="403.18119999999999"/>
    <x v="7"/>
    <x v="4"/>
    <s v="Subunternehmer"/>
    <n v="9999"/>
  </r>
  <r>
    <x v="5"/>
    <x v="0"/>
    <n v="57000029"/>
    <x v="71"/>
    <d v="2021-11-04T00:00:00"/>
    <x v="4"/>
    <n v="7000130856"/>
    <n v="0"/>
    <x v="2"/>
    <x v="2"/>
    <n v="0"/>
    <n v="20.159800000000001"/>
    <n v="0"/>
    <x v="7"/>
    <x v="4"/>
    <s v="Subunternehmer"/>
    <n v="9999"/>
  </r>
  <r>
    <x v="5"/>
    <x v="0"/>
    <n v="57000072"/>
    <x v="361"/>
    <d v="2021-11-04T00:00:00"/>
    <x v="4"/>
    <n v="7000131539"/>
    <n v="19"/>
    <x v="2"/>
    <x v="2"/>
    <n v="76"/>
    <n v="13.8714"/>
    <n v="263.5566"/>
    <x v="6"/>
    <x v="3"/>
    <s v="EVP L3 Torten / Blöcke"/>
    <n v="6120"/>
  </r>
  <r>
    <x v="5"/>
    <x v="0"/>
    <n v="57000072"/>
    <x v="361"/>
    <d v="2021-11-04T00:00:00"/>
    <x v="4"/>
    <n v="7000131540"/>
    <n v="100"/>
    <x v="2"/>
    <x v="2"/>
    <n v="400"/>
    <n v="13.8714"/>
    <n v="1387.14"/>
    <x v="6"/>
    <x v="3"/>
    <s v="EVP L3 Torten / Blöcke"/>
    <n v="6120"/>
  </r>
  <r>
    <x v="5"/>
    <x v="0"/>
    <n v="57000139"/>
    <x v="557"/>
    <d v="2021-11-04T00:00:00"/>
    <x v="4"/>
    <n v="7000129732"/>
    <n v="49"/>
    <x v="2"/>
    <x v="2"/>
    <n v="98"/>
    <n v="8.1933000000000007"/>
    <n v="401.4717"/>
    <x v="3"/>
    <x v="1"/>
    <s v="Wurstverpackung"/>
    <n v="5330"/>
  </r>
  <r>
    <x v="5"/>
    <x v="0"/>
    <n v="57000144"/>
    <x v="880"/>
    <d v="2021-11-04T00:00:00"/>
    <x v="4"/>
    <n v="7000130820"/>
    <n v="32"/>
    <x v="2"/>
    <x v="2"/>
    <n v="64"/>
    <n v="7.5900999999999996"/>
    <n v="242.88319999999999"/>
    <x v="3"/>
    <x v="1"/>
    <s v="Wurstverpackung"/>
    <n v="5330"/>
  </r>
  <r>
    <x v="5"/>
    <x v="0"/>
    <n v="57000164"/>
    <x v="208"/>
    <d v="2021-11-04T00:00:00"/>
    <x v="4"/>
    <n v="7000126655"/>
    <n v="729"/>
    <x v="2"/>
    <x v="2"/>
    <n v="729"/>
    <n v="6.3402000000000003"/>
    <n v="4622.0057999999999"/>
    <x v="4"/>
    <x v="1"/>
    <s v="Linie 4"/>
    <n v="5004"/>
  </r>
  <r>
    <x v="5"/>
    <x v="0"/>
    <n v="57000171"/>
    <x v="899"/>
    <d v="2021-11-04T00:00:00"/>
    <x v="4"/>
    <n v="7000128846"/>
    <n v="200"/>
    <x v="2"/>
    <x v="2"/>
    <n v="400"/>
    <n v="14.348000000000001"/>
    <n v="2869.6"/>
    <x v="4"/>
    <x v="1"/>
    <s v="Linie 4"/>
    <n v="5004"/>
  </r>
  <r>
    <x v="5"/>
    <x v="0"/>
    <n v="57000174"/>
    <x v="558"/>
    <d v="2021-11-04T00:00:00"/>
    <x v="4"/>
    <n v="7000129734"/>
    <n v="308"/>
    <x v="2"/>
    <x v="2"/>
    <n v="616"/>
    <n v="8.1793999999999993"/>
    <n v="2519.2552000000001"/>
    <x v="3"/>
    <x v="1"/>
    <s v="Wurstverpackung"/>
    <n v="5330"/>
  </r>
  <r>
    <x v="5"/>
    <x v="0"/>
    <n v="57000176"/>
    <x v="559"/>
    <d v="2021-11-04T00:00:00"/>
    <x v="4"/>
    <n v="7000130443"/>
    <n v="384"/>
    <x v="2"/>
    <x v="2"/>
    <n v="768"/>
    <n v="7.7588999999999997"/>
    <n v="2979.4176000000002"/>
    <x v="3"/>
    <x v="1"/>
    <s v="Wurstverpackung"/>
    <n v="5330"/>
  </r>
  <r>
    <x v="5"/>
    <x v="0"/>
    <n v="57000178"/>
    <x v="633"/>
    <d v="2021-11-04T00:00:00"/>
    <x v="4"/>
    <n v="7000128724"/>
    <n v="320"/>
    <x v="2"/>
    <x v="2"/>
    <n v="640"/>
    <n v="7.7721"/>
    <n v="2487.0720000000001"/>
    <x v="3"/>
    <x v="1"/>
    <s v="Wurstverpackung"/>
    <n v="5330"/>
  </r>
  <r>
    <x v="5"/>
    <x v="0"/>
    <n v="57000196"/>
    <x v="787"/>
    <d v="2021-11-04T00:00:00"/>
    <x v="4"/>
    <n v="7000131744"/>
    <n v="9"/>
    <x v="2"/>
    <x v="2"/>
    <n v="36"/>
    <n v="13.624000000000001"/>
    <n v="122.616"/>
    <x v="6"/>
    <x v="3"/>
    <s v="EVP L3 Torten / Blöcke"/>
    <n v="6120"/>
  </r>
  <r>
    <x v="5"/>
    <x v="0"/>
    <n v="57000230"/>
    <x v="210"/>
    <d v="2021-11-04T00:00:00"/>
    <x v="4"/>
    <n v="7000128947"/>
    <n v="1081"/>
    <x v="2"/>
    <x v="2"/>
    <n v="1297.2"/>
    <n v="5.4730999999999996"/>
    <n v="5916.4210999999996"/>
    <x v="3"/>
    <x v="1"/>
    <s v="Linie 16"/>
    <n v="5016"/>
  </r>
  <r>
    <x v="5"/>
    <x v="0"/>
    <n v="57000232"/>
    <x v="634"/>
    <d v="2021-11-04T00:00:00"/>
    <x v="4"/>
    <n v="7000128948"/>
    <n v="823"/>
    <x v="2"/>
    <x v="2"/>
    <n v="987.6"/>
    <n v="5.2016"/>
    <n v="4280.9168"/>
    <x v="3"/>
    <x v="1"/>
    <s v="Linie 16"/>
    <n v="5016"/>
  </r>
  <r>
    <x v="5"/>
    <x v="0"/>
    <n v="57000238"/>
    <x v="636"/>
    <d v="2021-11-04T00:00:00"/>
    <x v="4"/>
    <n v="7000131615"/>
    <n v="305"/>
    <x v="2"/>
    <x v="2"/>
    <n v="381.25"/>
    <n v="5.2336999999999998"/>
    <n v="1596.2784999999999"/>
    <x v="3"/>
    <x v="1"/>
    <s v="Linie 16"/>
    <n v="5016"/>
  </r>
  <r>
    <x v="5"/>
    <x v="0"/>
    <n v="57000249"/>
    <x v="561"/>
    <d v="2021-11-04T00:00:00"/>
    <x v="4"/>
    <n v="7000129735"/>
    <n v="154"/>
    <x v="2"/>
    <x v="0"/>
    <n v="1247.4000000000001"/>
    <n v="3.4963000000000002"/>
    <n v="4361.2846200000004"/>
    <x v="3"/>
    <x v="1"/>
    <s v="Wurstverpackung"/>
    <n v="5330"/>
  </r>
  <r>
    <x v="5"/>
    <x v="0"/>
    <n v="57000443"/>
    <x v="1107"/>
    <d v="2021-11-04T00:00:00"/>
    <x v="4"/>
    <n v="7000120782"/>
    <n v="89"/>
    <x v="2"/>
    <x v="2"/>
    <n v="640.79999999999995"/>
    <n v="60.320300000000003"/>
    <n v="5368.5066999999999"/>
    <x v="4"/>
    <x v="1"/>
    <s v="Linie 35-1 MTC"/>
    <n v="5135"/>
  </r>
  <r>
    <x v="5"/>
    <x v="0"/>
    <n v="57000531"/>
    <x v="1038"/>
    <d v="2021-11-04T00:00:00"/>
    <x v="4"/>
    <n v="7000130897"/>
    <n v="42"/>
    <x v="2"/>
    <x v="2"/>
    <n v="168"/>
    <n v="14.3561"/>
    <n v="602.95619999999997"/>
    <x v="6"/>
    <x v="3"/>
    <s v="EVP L3 Torten / Blöcke"/>
    <n v="6120"/>
  </r>
  <r>
    <x v="5"/>
    <x v="0"/>
    <n v="57000533"/>
    <x v="787"/>
    <d v="2021-11-04T00:00:00"/>
    <x v="4"/>
    <n v="7000130898"/>
    <n v="80"/>
    <x v="2"/>
    <x v="2"/>
    <n v="320"/>
    <n v="13.954499999999999"/>
    <n v="1116.3599999999999"/>
    <x v="6"/>
    <x v="3"/>
    <s v="EVP L3 Torten / Blöcke"/>
    <n v="6120"/>
  </r>
  <r>
    <x v="5"/>
    <x v="0"/>
    <n v="57000538"/>
    <x v="501"/>
    <d v="2021-11-04T00:00:00"/>
    <x v="4"/>
    <n v="7000130861"/>
    <n v="594"/>
    <x v="2"/>
    <x v="2"/>
    <n v="712.8"/>
    <n v="6.0998000000000001"/>
    <n v="3623.2811999999999"/>
    <x v="7"/>
    <x v="4"/>
    <s v="Subunternehmer"/>
    <n v="9999"/>
  </r>
  <r>
    <x v="5"/>
    <x v="0"/>
    <n v="57000593"/>
    <x v="1145"/>
    <d v="2021-11-04T00:00:00"/>
    <x v="4"/>
    <n v="7000130769"/>
    <n v="0"/>
    <x v="2"/>
    <x v="2"/>
    <n v="0"/>
    <n v="19.398900000000001"/>
    <n v="0"/>
    <x v="7"/>
    <x v="4"/>
    <s v="Subunternehmer"/>
    <n v="9999"/>
  </r>
  <r>
    <x v="5"/>
    <x v="0"/>
    <n v="57000708"/>
    <x v="91"/>
    <d v="2021-11-04T00:00:00"/>
    <x v="4"/>
    <n v="7000130768"/>
    <n v="703"/>
    <x v="2"/>
    <x v="2"/>
    <n v="632.70000000000005"/>
    <n v="2.8512"/>
    <n v="2004.3936000000001"/>
    <x v="7"/>
    <x v="4"/>
    <s v="Subunternehmer"/>
    <n v="9999"/>
  </r>
  <r>
    <x v="5"/>
    <x v="0"/>
    <n v="57000713"/>
    <x v="502"/>
    <d v="2021-11-04T00:00:00"/>
    <x v="4"/>
    <n v="7000130862"/>
    <n v="594"/>
    <x v="2"/>
    <x v="2"/>
    <n v="712.8"/>
    <n v="6.5838000000000001"/>
    <n v="3910.7772"/>
    <x v="7"/>
    <x v="4"/>
    <s v="Subunternehmer"/>
    <n v="9999"/>
  </r>
  <r>
    <x v="5"/>
    <x v="0"/>
    <n v="57000715"/>
    <x v="503"/>
    <d v="2021-11-04T00:00:00"/>
    <x v="4"/>
    <n v="7000130863"/>
    <n v="360"/>
    <x v="2"/>
    <x v="2"/>
    <n v="0"/>
    <n v="13.1541"/>
    <n v="4735.4759999999997"/>
    <x v="7"/>
    <x v="4"/>
    <s v="Subunternehmer"/>
    <n v="9999"/>
  </r>
  <r>
    <x v="5"/>
    <x v="0"/>
    <n v="57900002"/>
    <x v="507"/>
    <d v="2021-11-04T00:00:00"/>
    <x v="4"/>
    <n v="7000130846"/>
    <n v="2048"/>
    <x v="2"/>
    <x v="2"/>
    <n v="7372.8"/>
    <n v="13.4336"/>
    <n v="27512.0128"/>
    <x v="7"/>
    <x v="4"/>
    <s v="Subunternehmer"/>
    <n v="9999"/>
  </r>
  <r>
    <x v="5"/>
    <x v="0"/>
    <n v="58000116"/>
    <x v="227"/>
    <d v="2021-11-04T00:00:00"/>
    <x v="4"/>
    <n v="7000130507"/>
    <n v="518"/>
    <x v="2"/>
    <x v="2"/>
    <n v="699.3"/>
    <n v="7.3517000000000001"/>
    <n v="3808.1806000000001"/>
    <x v="3"/>
    <x v="1"/>
    <s v="Linie 1"/>
    <n v="5001"/>
  </r>
  <r>
    <x v="5"/>
    <x v="0"/>
    <n v="58000166"/>
    <x v="570"/>
    <d v="2021-11-04T00:00:00"/>
    <x v="4"/>
    <n v="7000129702"/>
    <n v="1397"/>
    <x v="2"/>
    <x v="0"/>
    <n v="4191"/>
    <n v="3.8902999999999999"/>
    <n v="16304.247300000001"/>
    <x v="3"/>
    <x v="1"/>
    <s v="Wurstverpackung"/>
    <n v="5330"/>
  </r>
  <r>
    <x v="5"/>
    <x v="0"/>
    <n v="58000237"/>
    <x v="641"/>
    <d v="2021-11-04T00:00:00"/>
    <x v="4"/>
    <n v="7000129967"/>
    <n v="9217"/>
    <x v="2"/>
    <x v="2"/>
    <n v="88483.199999999997"/>
    <n v="34.674999999999997"/>
    <n v="319599.47499999998"/>
    <x v="5"/>
    <x v="2"/>
    <s v="Linie 30"/>
    <n v="5030"/>
  </r>
  <r>
    <x v="5"/>
    <x v="0"/>
    <n v="58000300"/>
    <x v="385"/>
    <d v="2021-11-04T00:00:00"/>
    <x v="4"/>
    <n v="7000129533"/>
    <n v="4710"/>
    <x v="2"/>
    <x v="2"/>
    <n v="30144"/>
    <n v="23.3352"/>
    <n v="109908.792"/>
    <x v="5"/>
    <x v="2"/>
    <s v="Linie 31"/>
    <n v="5031"/>
  </r>
  <r>
    <x v="5"/>
    <x v="0"/>
    <n v="58000338"/>
    <x v="228"/>
    <d v="2021-11-04T00:00:00"/>
    <x v="4"/>
    <n v="7000130509"/>
    <n v="518"/>
    <x v="2"/>
    <x v="2"/>
    <n v="699.3"/>
    <n v="6.9676"/>
    <n v="3609.2168000000001"/>
    <x v="3"/>
    <x v="1"/>
    <s v="Linie 1"/>
    <n v="5001"/>
  </r>
  <r>
    <x v="5"/>
    <x v="0"/>
    <n v="58000555"/>
    <x v="858"/>
    <d v="2021-11-04T00:00:00"/>
    <x v="4"/>
    <n v="7000128890"/>
    <n v="2809"/>
    <x v="2"/>
    <x v="2"/>
    <n v="26966.400000000001"/>
    <n v="34.950200000000002"/>
    <n v="98175.111799999999"/>
    <x v="5"/>
    <x v="2"/>
    <s v="Linie 30"/>
    <n v="5030"/>
  </r>
  <r>
    <x v="5"/>
    <x v="0"/>
    <n v="58000559"/>
    <x v="1046"/>
    <d v="2021-11-04T00:00:00"/>
    <x v="4"/>
    <n v="7000128674"/>
    <n v="454"/>
    <x v="2"/>
    <x v="0"/>
    <n v="2724"/>
    <n v="4.0942999999999996"/>
    <n v="11152.8732"/>
    <x v="3"/>
    <x v="1"/>
    <s v="Wurstverpackung"/>
    <n v="5330"/>
  </r>
  <r>
    <x v="5"/>
    <x v="0"/>
    <n v="58000610"/>
    <x v="704"/>
    <d v="2021-11-04T00:00:00"/>
    <x v="4"/>
    <n v="7000129757"/>
    <n v="6944"/>
    <x v="2"/>
    <x v="2"/>
    <n v="24442.880000000001"/>
    <n v="16.534099999999999"/>
    <n v="114812.7904"/>
    <x v="7"/>
    <x v="4"/>
    <s v="Subunternehmer"/>
    <n v="9999"/>
  </r>
  <r>
    <x v="5"/>
    <x v="0"/>
    <n v="58000681"/>
    <x v="238"/>
    <d v="2021-11-04T00:00:00"/>
    <x v="4"/>
    <n v="7000131745"/>
    <n v="136"/>
    <x v="2"/>
    <x v="0"/>
    <n v="134.63999999999999"/>
    <n v="6.7164999999999999"/>
    <n v="904.30956000000003"/>
    <x v="8"/>
    <x v="5"/>
    <s v="Linie 21"/>
    <n v="5021"/>
  </r>
  <r>
    <x v="5"/>
    <x v="0"/>
    <n v="58000697"/>
    <x v="861"/>
    <d v="2021-11-04T00:00:00"/>
    <x v="4"/>
    <n v="7000131150"/>
    <n v="340"/>
    <x v="2"/>
    <x v="0"/>
    <n v="459"/>
    <n v="14.504099999999999"/>
    <n v="6657.3819000000003"/>
    <x v="8"/>
    <x v="5"/>
    <s v="Linie 23"/>
    <n v="5023"/>
  </r>
  <r>
    <x v="5"/>
    <x v="0"/>
    <n v="58000709"/>
    <x v="705"/>
    <d v="2021-11-04T00:00:00"/>
    <x v="4"/>
    <n v="7000131324"/>
    <n v="578"/>
    <x v="2"/>
    <x v="0"/>
    <n v="780.3"/>
    <n v="14.5053"/>
    <n v="11318.48559"/>
    <x v="8"/>
    <x v="5"/>
    <s v="Linie 23"/>
    <n v="5023"/>
  </r>
  <r>
    <x v="5"/>
    <x v="0"/>
    <n v="58000734"/>
    <x v="100"/>
    <d v="2021-11-04T00:00:00"/>
    <x v="4"/>
    <n v="7000131735"/>
    <n v="136"/>
    <x v="2"/>
    <x v="0"/>
    <n v="134.63999999999999"/>
    <n v="7.4291999999999998"/>
    <n v="1000.267488"/>
    <x v="8"/>
    <x v="5"/>
    <s v="Linie 21"/>
    <n v="5021"/>
  </r>
  <r>
    <x v="5"/>
    <x v="0"/>
    <n v="58000739"/>
    <x v="512"/>
    <d v="2021-11-04T00:00:00"/>
    <x v="4"/>
    <n v="7000131111"/>
    <n v="272"/>
    <x v="2"/>
    <x v="0"/>
    <n v="326.39999999999998"/>
    <n v="7.6262999999999996"/>
    <n v="2489.2243199999998"/>
    <x v="8"/>
    <x v="5"/>
    <s v="Linie 22"/>
    <n v="5022"/>
  </r>
  <r>
    <x v="5"/>
    <x v="0"/>
    <n v="58000746"/>
    <x v="253"/>
    <d v="2021-11-04T00:00:00"/>
    <x v="4"/>
    <n v="7000131746"/>
    <n v="136"/>
    <x v="2"/>
    <x v="0"/>
    <n v="134.63999999999999"/>
    <n v="6.7164999999999999"/>
    <n v="904.30956000000003"/>
    <x v="8"/>
    <x v="5"/>
    <s v="Linie 21"/>
    <n v="5021"/>
  </r>
  <r>
    <x v="5"/>
    <x v="0"/>
    <n v="58000747"/>
    <x v="863"/>
    <d v="2021-11-04T00:00:00"/>
    <x v="4"/>
    <n v="7000131161"/>
    <n v="272"/>
    <x v="2"/>
    <x v="0"/>
    <n v="367.2"/>
    <n v="14.5063"/>
    <n v="5326.7133599999997"/>
    <x v="8"/>
    <x v="5"/>
    <s v="Linie 23"/>
    <n v="5023"/>
  </r>
  <r>
    <x v="5"/>
    <x v="0"/>
    <n v="58000761"/>
    <x v="513"/>
    <d v="2021-11-04T00:00:00"/>
    <x v="4"/>
    <n v="7000131325"/>
    <n v="204"/>
    <x v="2"/>
    <x v="0"/>
    <n v="275.39999999999998"/>
    <n v="14.502000000000001"/>
    <n v="3993.8508000000002"/>
    <x v="8"/>
    <x v="5"/>
    <s v="Linie 23"/>
    <n v="5023"/>
  </r>
  <r>
    <x v="5"/>
    <x v="0"/>
    <n v="58000765"/>
    <x v="707"/>
    <d v="2021-11-04T00:00:00"/>
    <x v="4"/>
    <n v="7000131113"/>
    <n v="272"/>
    <x v="2"/>
    <x v="0"/>
    <n v="326.39999999999998"/>
    <n v="7.6269999999999998"/>
    <n v="2489.4528"/>
    <x v="8"/>
    <x v="5"/>
    <s v="Linie 22"/>
    <n v="5022"/>
  </r>
  <r>
    <x v="5"/>
    <x v="0"/>
    <n v="58000811"/>
    <x v="514"/>
    <d v="2021-11-04T00:00:00"/>
    <x v="4"/>
    <n v="7000130647"/>
    <n v="0"/>
    <x v="2"/>
    <x v="2"/>
    <n v="0"/>
    <n v="16.9114"/>
    <n v="0"/>
    <x v="7"/>
    <x v="4"/>
    <s v="Subunternehmer"/>
    <n v="9999"/>
  </r>
  <r>
    <x v="5"/>
    <x v="0"/>
    <n v="58000817"/>
    <x v="1054"/>
    <d v="2021-11-04T00:00:00"/>
    <x v="4"/>
    <n v="7000130016"/>
    <n v="1102"/>
    <x v="2"/>
    <x v="2"/>
    <n v="1818.3"/>
    <n v="10.062099999999999"/>
    <n v="11088.4342"/>
    <x v="3"/>
    <x v="1"/>
    <s v="Linie 1"/>
    <n v="5001"/>
  </r>
  <r>
    <x v="5"/>
    <x v="0"/>
    <n v="58000826"/>
    <x v="515"/>
    <d v="2021-11-04T00:00:00"/>
    <x v="4"/>
    <n v="7000131326"/>
    <n v="3485"/>
    <x v="2"/>
    <x v="0"/>
    <n v="4704.75"/>
    <n v="14.477399999999999"/>
    <n v="68112.547649999993"/>
    <x v="8"/>
    <x v="5"/>
    <s v="Linie 23"/>
    <n v="5023"/>
  </r>
  <r>
    <x v="5"/>
    <x v="0"/>
    <n v="58000835"/>
    <x v="103"/>
    <d v="2021-11-04T00:00:00"/>
    <x v="4"/>
    <n v="7000130654"/>
    <n v="1105"/>
    <x v="2"/>
    <x v="0"/>
    <n v="1093.95"/>
    <n v="7.7512999999999996"/>
    <n v="8479.534635"/>
    <x v="8"/>
    <x v="5"/>
    <s v="Linie 21"/>
    <n v="5021"/>
  </r>
  <r>
    <x v="5"/>
    <x v="0"/>
    <n v="58000838"/>
    <x v="516"/>
    <d v="2021-11-04T00:00:00"/>
    <x v="4"/>
    <n v="7000131115"/>
    <n v="1360"/>
    <x v="2"/>
    <x v="0"/>
    <n v="1632"/>
    <n v="7.5921000000000003"/>
    <n v="12390.307199999999"/>
    <x v="8"/>
    <x v="5"/>
    <s v="Linie 22"/>
    <n v="5022"/>
  </r>
  <r>
    <x v="5"/>
    <x v="0"/>
    <n v="58000838"/>
    <x v="516"/>
    <d v="2021-11-04T00:00:00"/>
    <x v="4"/>
    <n v="7000131670"/>
    <n v="2026"/>
    <x v="2"/>
    <x v="0"/>
    <n v="2431.1999999999998"/>
    <n v="7.5921000000000003"/>
    <n v="18457.913519999998"/>
    <x v="8"/>
    <x v="5"/>
    <s v="Linie 22"/>
    <n v="5022"/>
  </r>
  <r>
    <x v="5"/>
    <x v="0"/>
    <n v="58000845"/>
    <x v="596"/>
    <d v="2021-11-04T00:00:00"/>
    <x v="4"/>
    <n v="7000130788"/>
    <n v="765"/>
    <x v="2"/>
    <x v="0"/>
    <n v="765"/>
    <n v="9.4408999999999992"/>
    <n v="7222.2884999999997"/>
    <x v="8"/>
    <x v="5"/>
    <s v="Linie 21"/>
    <n v="5021"/>
  </r>
  <r>
    <x v="5"/>
    <x v="0"/>
    <n v="58000847"/>
    <x v="597"/>
    <d v="2021-11-04T00:00:00"/>
    <x v="4"/>
    <n v="7000131550"/>
    <n v="510"/>
    <x v="2"/>
    <x v="0"/>
    <n v="504.9"/>
    <n v="8.0942000000000007"/>
    <n v="4086.7615799999999"/>
    <x v="8"/>
    <x v="5"/>
    <s v="Linie 20"/>
    <n v="5020"/>
  </r>
  <r>
    <x v="5"/>
    <x v="0"/>
    <n v="58000849"/>
    <x v="517"/>
    <d v="2021-11-04T00:00:00"/>
    <x v="4"/>
    <n v="7000131638"/>
    <n v="680"/>
    <x v="2"/>
    <x v="0"/>
    <n v="680"/>
    <n v="11.043100000000001"/>
    <n v="7509.308"/>
    <x v="8"/>
    <x v="5"/>
    <s v="Linie 20"/>
    <n v="5020"/>
  </r>
  <r>
    <x v="5"/>
    <x v="0"/>
    <n v="58000873"/>
    <x v="518"/>
    <d v="2021-11-04T00:00:00"/>
    <x v="4"/>
    <n v="7000130333"/>
    <n v="845"/>
    <x v="2"/>
    <x v="2"/>
    <n v="1690"/>
    <n v="13.7563"/>
    <n v="11624.0735"/>
    <x v="4"/>
    <x v="1"/>
    <s v="Linie 33"/>
    <n v="5033"/>
  </r>
  <r>
    <x v="5"/>
    <x v="0"/>
    <n v="58000874"/>
    <x v="263"/>
    <d v="2021-11-04T00:00:00"/>
    <x v="4"/>
    <n v="7000130851"/>
    <n v="945"/>
    <x v="2"/>
    <x v="2"/>
    <n v="7938"/>
    <n v="30.813300000000002"/>
    <n v="29118.568500000001"/>
    <x v="7"/>
    <x v="4"/>
    <s v="Subunternehmer"/>
    <n v="9999"/>
  </r>
  <r>
    <x v="5"/>
    <x v="0"/>
    <n v="58000891"/>
    <x v="864"/>
    <d v="2021-11-04T00:00:00"/>
    <x v="4"/>
    <n v="7000131327"/>
    <n v="883"/>
    <x v="2"/>
    <x v="0"/>
    <n v="1192.05"/>
    <n v="14.507999999999999"/>
    <n v="17294.261399999999"/>
    <x v="8"/>
    <x v="5"/>
    <s v="Linie 23"/>
    <n v="5023"/>
  </r>
  <r>
    <x v="5"/>
    <x v="0"/>
    <n v="58000901"/>
    <x v="647"/>
    <d v="2021-11-04T00:00:00"/>
    <x v="4"/>
    <n v="7000130738"/>
    <n v="1120"/>
    <x v="2"/>
    <x v="2"/>
    <n v="5376"/>
    <n v="18.7484"/>
    <n v="20998.207999999999"/>
    <x v="7"/>
    <x v="4"/>
    <s v="Subunternehmer"/>
    <n v="9999"/>
  </r>
  <r>
    <x v="5"/>
    <x v="0"/>
    <n v="58000910"/>
    <x v="868"/>
    <d v="2021-11-04T00:00:00"/>
    <x v="4"/>
    <n v="7000131328"/>
    <n v="544"/>
    <x v="2"/>
    <x v="0"/>
    <n v="734.4"/>
    <n v="14.505100000000001"/>
    <n v="10652.54544"/>
    <x v="8"/>
    <x v="5"/>
    <s v="Linie 23"/>
    <n v="5023"/>
  </r>
  <r>
    <x v="5"/>
    <x v="0"/>
    <n v="58000927"/>
    <x v="575"/>
    <d v="2021-11-04T00:00:00"/>
    <x v="4"/>
    <n v="7000131584"/>
    <n v="1955"/>
    <x v="2"/>
    <x v="0"/>
    <n v="1935.45"/>
    <n v="7.3845999999999998"/>
    <n v="14292.524069999999"/>
    <x v="8"/>
    <x v="5"/>
    <s v="Linie 21"/>
    <n v="5021"/>
  </r>
  <r>
    <x v="5"/>
    <x v="0"/>
    <n v="58000927"/>
    <x v="575"/>
    <d v="2021-11-04T00:00:00"/>
    <x v="4"/>
    <n v="7000131661"/>
    <n v="2380"/>
    <x v="2"/>
    <x v="0"/>
    <n v="2356.1999999999998"/>
    <n v="7.3845999999999998"/>
    <n v="17399.594519999999"/>
    <x v="8"/>
    <x v="5"/>
    <s v="Linie 21"/>
    <n v="5021"/>
  </r>
  <r>
    <x v="5"/>
    <x v="0"/>
    <n v="58000928"/>
    <x v="106"/>
    <d v="2021-11-04T00:00:00"/>
    <x v="4"/>
    <n v="7000131736"/>
    <n v="136"/>
    <x v="2"/>
    <x v="0"/>
    <n v="134.63999999999999"/>
    <n v="7.4200999999999997"/>
    <n v="999.04226400000005"/>
    <x v="8"/>
    <x v="5"/>
    <s v="Linie 21"/>
    <n v="5021"/>
  </r>
  <r>
    <x v="5"/>
    <x v="0"/>
    <n v="58000929"/>
    <x v="107"/>
    <d v="2021-11-04T00:00:00"/>
    <x v="4"/>
    <n v="7000131737"/>
    <n v="238"/>
    <x v="2"/>
    <x v="0"/>
    <n v="235.62"/>
    <n v="7.4318999999999997"/>
    <n v="1751.104278"/>
    <x v="8"/>
    <x v="5"/>
    <s v="Linie 21"/>
    <n v="5021"/>
  </r>
  <r>
    <x v="5"/>
    <x v="0"/>
    <n v="58000931"/>
    <x v="108"/>
    <d v="2021-11-04T00:00:00"/>
    <x v="4"/>
    <n v="7000131738"/>
    <n v="136"/>
    <x v="2"/>
    <x v="0"/>
    <n v="134.63999999999999"/>
    <n v="7.4309000000000003"/>
    <n v="1000.4963760000001"/>
    <x v="8"/>
    <x v="5"/>
    <s v="Linie 21"/>
    <n v="5021"/>
  </r>
  <r>
    <x v="5"/>
    <x v="0"/>
    <n v="58000955"/>
    <x v="519"/>
    <d v="2021-11-04T00:00:00"/>
    <x v="4"/>
    <n v="7000131116"/>
    <n v="136"/>
    <x v="2"/>
    <x v="0"/>
    <n v="163.19999999999999"/>
    <n v="7.6269999999999998"/>
    <n v="1244.7264"/>
    <x v="8"/>
    <x v="5"/>
    <s v="Linie 22"/>
    <n v="5022"/>
  </r>
  <r>
    <x v="5"/>
    <x v="0"/>
    <n v="58000963"/>
    <x v="109"/>
    <d v="2021-11-04T00:00:00"/>
    <x v="4"/>
    <n v="7000131739"/>
    <n v="68"/>
    <x v="2"/>
    <x v="0"/>
    <n v="67.319999999999993"/>
    <n v="7.4291999999999998"/>
    <n v="500.13374399999998"/>
    <x v="8"/>
    <x v="5"/>
    <s v="Linie 21"/>
    <n v="5021"/>
  </r>
  <r>
    <x v="5"/>
    <x v="0"/>
    <n v="58001001"/>
    <x v="110"/>
    <d v="2021-11-04T00:00:00"/>
    <x v="4"/>
    <n v="7000131740"/>
    <n v="272"/>
    <x v="2"/>
    <x v="0"/>
    <n v="269.27999999999997"/>
    <n v="7.4310999999999998"/>
    <n v="2001.0466080000001"/>
    <x v="8"/>
    <x v="5"/>
    <s v="Linie 21"/>
    <n v="5021"/>
  </r>
  <r>
    <x v="5"/>
    <x v="0"/>
    <n v="58001004"/>
    <x v="521"/>
    <d v="2021-11-04T00:00:00"/>
    <x v="4"/>
    <n v="7000130953"/>
    <n v="4250"/>
    <x v="2"/>
    <x v="0"/>
    <n v="4080"/>
    <n v="8.9344000000000001"/>
    <n v="36452.351999999999"/>
    <x v="8"/>
    <x v="5"/>
    <s v="Linie 20"/>
    <n v="5020"/>
  </r>
  <r>
    <x v="5"/>
    <x v="0"/>
    <n v="58001009"/>
    <x v="579"/>
    <d v="2021-11-04T00:00:00"/>
    <x v="4"/>
    <n v="7000131511"/>
    <n v="2039"/>
    <x v="2"/>
    <x v="0"/>
    <n v="2039"/>
    <n v="8.0530000000000008"/>
    <n v="16420.066999999999"/>
    <x v="8"/>
    <x v="5"/>
    <s v="Linie 22"/>
    <n v="5022"/>
  </r>
  <r>
    <x v="5"/>
    <x v="0"/>
    <n v="58001014"/>
    <x v="580"/>
    <d v="2021-11-04T00:00:00"/>
    <x v="4"/>
    <n v="7000131551"/>
    <n v="136"/>
    <x v="2"/>
    <x v="0"/>
    <n v="134.63999999999999"/>
    <n v="8.1562999999999999"/>
    <n v="1098.1642320000001"/>
    <x v="8"/>
    <x v="5"/>
    <s v="Linie 20"/>
    <n v="5020"/>
  </r>
  <r>
    <x v="5"/>
    <x v="0"/>
    <n v="58001030"/>
    <x v="651"/>
    <d v="2021-11-04T00:00:00"/>
    <x v="4"/>
    <n v="7000130739"/>
    <n v="0"/>
    <x v="2"/>
    <x v="2"/>
    <n v="0"/>
    <n v="14.3752"/>
    <n v="0"/>
    <x v="7"/>
    <x v="4"/>
    <s v="Subunternehmer"/>
    <n v="9999"/>
  </r>
  <r>
    <x v="5"/>
    <x v="0"/>
    <n v="58001069"/>
    <x v="874"/>
    <d v="2021-11-04T00:00:00"/>
    <x v="4"/>
    <n v="7000131329"/>
    <n v="204"/>
    <x v="2"/>
    <x v="0"/>
    <n v="275.39999999999998"/>
    <n v="14.5121"/>
    <n v="3996.6323400000001"/>
    <x v="8"/>
    <x v="5"/>
    <s v="Linie 23"/>
    <n v="5023"/>
  </r>
  <r>
    <x v="5"/>
    <x v="0"/>
    <n v="58001070"/>
    <x v="112"/>
    <d v="2021-11-04T00:00:00"/>
    <x v="4"/>
    <n v="7000130878"/>
    <n v="510"/>
    <x v="2"/>
    <x v="0"/>
    <n v="688.5"/>
    <n v="6.6059000000000001"/>
    <n v="4548.1621500000001"/>
    <x v="4"/>
    <x v="1"/>
    <s v="Linie 36"/>
    <n v="5036"/>
  </r>
  <r>
    <x v="5"/>
    <x v="0"/>
    <n v="58001081"/>
    <x v="717"/>
    <d v="2021-11-04T00:00:00"/>
    <x v="4"/>
    <n v="7000131120"/>
    <n v="1156"/>
    <x v="2"/>
    <x v="0"/>
    <n v="1387.2"/>
    <n v="7.6337000000000002"/>
    <n v="10589.468639999999"/>
    <x v="8"/>
    <x v="5"/>
    <s v="Linie 22"/>
    <n v="5022"/>
  </r>
  <r>
    <x v="5"/>
    <x v="0"/>
    <n v="58001101"/>
    <x v="527"/>
    <d v="2021-11-04T00:00:00"/>
    <x v="4"/>
    <n v="7000131124"/>
    <n v="136"/>
    <x v="2"/>
    <x v="0"/>
    <n v="163.19999999999999"/>
    <n v="7.6260000000000003"/>
    <n v="1244.5632000000001"/>
    <x v="8"/>
    <x v="5"/>
    <s v="Linie 22"/>
    <n v="5022"/>
  </r>
  <r>
    <x v="5"/>
    <x v="0"/>
    <n v="58001101"/>
    <x v="527"/>
    <d v="2021-11-04T00:00:00"/>
    <x v="4"/>
    <n v="7000131125"/>
    <n v="68"/>
    <x v="2"/>
    <x v="0"/>
    <n v="81.599999999999994"/>
    <n v="7.6260000000000003"/>
    <n v="622.28160000000003"/>
    <x v="8"/>
    <x v="5"/>
    <s v="Linie 22"/>
    <n v="5022"/>
  </r>
  <r>
    <x v="5"/>
    <x v="0"/>
    <n v="58001103"/>
    <x v="389"/>
    <d v="2021-11-04T00:00:00"/>
    <x v="4"/>
    <n v="7000128896"/>
    <n v="1861"/>
    <x v="2"/>
    <x v="2"/>
    <n v="17865.599999999999"/>
    <n v="35.506100000000004"/>
    <n v="66076.852100000004"/>
    <x v="5"/>
    <x v="2"/>
    <s v="Linie 31"/>
    <n v="5031"/>
  </r>
  <r>
    <x v="5"/>
    <x v="0"/>
    <n v="58001103"/>
    <x v="389"/>
    <d v="2021-11-04T00:00:00"/>
    <x v="4"/>
    <n v="7000131708"/>
    <n v="2850"/>
    <x v="2"/>
    <x v="2"/>
    <n v="27360"/>
    <n v="35.506100000000004"/>
    <n v="101192.38499999999"/>
    <x v="5"/>
    <x v="2"/>
    <s v="Linie 31"/>
    <n v="5031"/>
  </r>
  <r>
    <x v="5"/>
    <x v="0"/>
    <n v="58001109"/>
    <x v="115"/>
    <d v="2021-11-04T00:00:00"/>
    <x v="4"/>
    <n v="7000131741"/>
    <n v="136"/>
    <x v="2"/>
    <x v="0"/>
    <n v="134.63999999999999"/>
    <n v="7.4295"/>
    <n v="1000.30788"/>
    <x v="8"/>
    <x v="5"/>
    <s v="Linie 21"/>
    <n v="5021"/>
  </r>
  <r>
    <x v="5"/>
    <x v="0"/>
    <n v="58001125"/>
    <x v="1112"/>
    <d v="2021-11-04T00:00:00"/>
    <x v="4"/>
    <n v="7000131621"/>
    <n v="1512"/>
    <x v="2"/>
    <x v="2"/>
    <n v="14515.2"/>
    <n v="35.546599999999998"/>
    <n v="53746.459199999998"/>
    <x v="7"/>
    <x v="4"/>
    <s v="Subunternehmer"/>
    <n v="9999"/>
  </r>
  <r>
    <x v="5"/>
    <x v="0"/>
    <n v="58001128"/>
    <x v="533"/>
    <d v="2021-11-04T00:00:00"/>
    <x v="4"/>
    <n v="7000131714"/>
    <n v="378"/>
    <x v="2"/>
    <x v="2"/>
    <n v="3628.8"/>
    <n v="35.122500000000002"/>
    <n v="13276.305"/>
    <x v="7"/>
    <x v="4"/>
    <s v="Subunternehmer"/>
    <n v="9999"/>
  </r>
  <r>
    <x v="5"/>
    <x v="0"/>
    <n v="58001140"/>
    <x v="116"/>
    <d v="2021-11-04T00:00:00"/>
    <x v="4"/>
    <n v="7000131742"/>
    <n v="68"/>
    <x v="2"/>
    <x v="0"/>
    <n v="67.319999999999993"/>
    <n v="7.4633000000000003"/>
    <n v="502.42935599999998"/>
    <x v="8"/>
    <x v="5"/>
    <s v="Linie 21"/>
    <n v="5021"/>
  </r>
  <r>
    <x v="5"/>
    <x v="0"/>
    <n v="58001143"/>
    <x v="720"/>
    <d v="2021-11-04T00:00:00"/>
    <x v="4"/>
    <n v="7000131552"/>
    <n v="1445"/>
    <x v="2"/>
    <x v="0"/>
    <n v="1430.55"/>
    <n v="11.413"/>
    <n v="16326.86715"/>
    <x v="8"/>
    <x v="5"/>
    <s v="Linie 20"/>
    <n v="5020"/>
  </r>
  <r>
    <x v="5"/>
    <x v="0"/>
    <n v="58001144"/>
    <x v="118"/>
    <d v="2021-11-04T00:00:00"/>
    <x v="4"/>
    <n v="7000130880"/>
    <n v="425"/>
    <x v="2"/>
    <x v="0"/>
    <n v="552.5"/>
    <n v="9.2335999999999991"/>
    <n v="5101.5640000000003"/>
    <x v="4"/>
    <x v="1"/>
    <s v="Linie 36"/>
    <n v="5036"/>
  </r>
  <r>
    <x v="5"/>
    <x v="0"/>
    <n v="58001162"/>
    <x v="536"/>
    <d v="2021-11-04T00:00:00"/>
    <x v="4"/>
    <n v="7000131649"/>
    <n v="595"/>
    <x v="2"/>
    <x v="0"/>
    <n v="714"/>
    <n v="8.8560999999999996"/>
    <n v="6323.2554"/>
    <x v="8"/>
    <x v="5"/>
    <s v="Linie 21"/>
    <n v="5021"/>
  </r>
  <r>
    <x v="5"/>
    <x v="0"/>
    <n v="58001163"/>
    <x v="1147"/>
    <d v="2021-11-04T00:00:00"/>
    <x v="4"/>
    <n v="7000131596"/>
    <n v="2210"/>
    <x v="2"/>
    <x v="0"/>
    <n v="2386.8000000000002"/>
    <n v="11.1495"/>
    <n v="26611.6266"/>
    <x v="8"/>
    <x v="5"/>
    <s v="Linie 23"/>
    <n v="5023"/>
  </r>
  <r>
    <x v="5"/>
    <x v="0"/>
    <n v="58001163"/>
    <x v="1147"/>
    <d v="2021-11-04T00:00:00"/>
    <x v="4"/>
    <n v="7000131676"/>
    <n v="765"/>
    <x v="2"/>
    <x v="0"/>
    <n v="826.2"/>
    <n v="11.1495"/>
    <n v="9211.7168999999994"/>
    <x v="8"/>
    <x v="5"/>
    <s v="Linie 23"/>
    <n v="5023"/>
  </r>
  <r>
    <x v="5"/>
    <x v="0"/>
    <n v="58001173"/>
    <x v="1174"/>
    <d v="2021-11-04T00:00:00"/>
    <x v="4"/>
    <n v="7000131667"/>
    <n v="68"/>
    <x v="2"/>
    <x v="0"/>
    <n v="68"/>
    <n v="9.4894999999999996"/>
    <n v="645.28599999999994"/>
    <x v="8"/>
    <x v="5"/>
    <s v="Linie 22"/>
    <n v="5022"/>
  </r>
  <r>
    <x v="5"/>
    <x v="0"/>
    <n v="59500004"/>
    <x v="976"/>
    <d v="2021-11-04T00:00:00"/>
    <x v="4"/>
    <n v="7000131406"/>
    <n v="412.45499999999998"/>
    <x v="0"/>
    <x v="0"/>
    <n v="412.45499999999998"/>
    <n v="2.0911"/>
    <n v="862.48465099999999"/>
    <x v="3"/>
    <x v="1"/>
    <s v="Espera"/>
    <n v="5901"/>
  </r>
  <r>
    <x v="5"/>
    <x v="0"/>
    <n v="59500020"/>
    <x v="658"/>
    <d v="2021-11-04T00:00:00"/>
    <x v="4"/>
    <n v="7000131695"/>
    <n v="996"/>
    <x v="0"/>
    <x v="0"/>
    <n v="996"/>
    <n v="2.5"/>
    <n v="2490"/>
    <x v="0"/>
    <x v="0"/>
    <s v="Vacumierung"/>
    <n v="5902"/>
  </r>
  <r>
    <x v="5"/>
    <x v="0"/>
    <m/>
    <x v="120"/>
    <d v="2021-11-04T00:00:00"/>
    <x v="4"/>
    <n v="7000128497"/>
    <n v="0"/>
    <x v="3"/>
    <x v="3"/>
    <n v="0"/>
    <n v="0"/>
    <n v="0"/>
    <x v="0"/>
    <x v="0"/>
    <s v="Große Schneidemaschine Lachnit"/>
    <n v="1100"/>
  </r>
  <r>
    <x v="5"/>
    <x v="0"/>
    <m/>
    <x v="121"/>
    <d v="2021-11-04T00:00:00"/>
    <x v="4"/>
    <n v="7000130558"/>
    <n v="0"/>
    <x v="3"/>
    <x v="3"/>
    <n v="0"/>
    <n v="0"/>
    <n v="0"/>
    <x v="0"/>
    <x v="0"/>
    <s v="Kleine Schneidemaschine Käseteiler"/>
    <n v="1200"/>
  </r>
  <r>
    <x v="5"/>
    <x v="0"/>
    <m/>
    <x v="123"/>
    <d v="2021-11-04T00:00:00"/>
    <x v="4"/>
    <n v="7000131592"/>
    <n v="0"/>
    <x v="3"/>
    <x v="3"/>
    <n v="0"/>
    <n v="0"/>
    <n v="0"/>
    <x v="2"/>
    <x v="0"/>
    <s v="Thrun 2"/>
    <n v="2030"/>
  </r>
  <r>
    <x v="5"/>
    <x v="0"/>
    <m/>
    <x v="124"/>
    <d v="2021-11-04T00:00:00"/>
    <x v="4"/>
    <n v="7000131595"/>
    <n v="0"/>
    <x v="3"/>
    <x v="3"/>
    <n v="0"/>
    <n v="0"/>
    <n v="0"/>
    <x v="2"/>
    <x v="0"/>
    <s v="Mischer 1"/>
    <n v="2040"/>
  </r>
  <r>
    <x v="5"/>
    <x v="0"/>
    <m/>
    <x v="125"/>
    <d v="2021-11-04T00:00:00"/>
    <x v="4"/>
    <n v="7000131565"/>
    <n v="0"/>
    <x v="3"/>
    <x v="3"/>
    <n v="0"/>
    <n v="0"/>
    <n v="0"/>
    <x v="2"/>
    <x v="0"/>
    <s v="Mischer 2"/>
    <n v="2050"/>
  </r>
  <r>
    <x v="5"/>
    <x v="0"/>
    <m/>
    <x v="125"/>
    <d v="2021-11-04T00:00:00"/>
    <x v="4"/>
    <n v="7000131583"/>
    <n v="0"/>
    <x v="3"/>
    <x v="3"/>
    <n v="0"/>
    <n v="0"/>
    <n v="0"/>
    <x v="2"/>
    <x v="0"/>
    <s v="Mischer 2"/>
    <n v="2050"/>
  </r>
  <r>
    <x v="5"/>
    <x v="0"/>
    <m/>
    <x v="126"/>
    <d v="2021-11-04T00:00:00"/>
    <x v="4"/>
    <n v="7000131462"/>
    <n v="0"/>
    <x v="3"/>
    <x v="3"/>
    <n v="0"/>
    <n v="0"/>
    <n v="0"/>
    <x v="2"/>
    <x v="0"/>
    <s v="Stephan UMSK 130"/>
    <n v="2100"/>
  </r>
  <r>
    <x v="5"/>
    <x v="0"/>
    <m/>
    <x v="127"/>
    <d v="2021-11-04T00:00:00"/>
    <x v="4"/>
    <n v="7000131405"/>
    <n v="0"/>
    <x v="3"/>
    <x v="3"/>
    <n v="0"/>
    <n v="0"/>
    <n v="0"/>
    <x v="1"/>
    <x v="0"/>
    <s v="Füller unter M1"/>
    <n v="3010"/>
  </r>
  <r>
    <x v="5"/>
    <x v="0"/>
    <m/>
    <x v="128"/>
    <d v="2021-11-04T00:00:00"/>
    <x v="4"/>
    <n v="7000131546"/>
    <n v="0"/>
    <x v="3"/>
    <x v="3"/>
    <n v="0"/>
    <n v="0"/>
    <n v="0"/>
    <x v="1"/>
    <x v="0"/>
    <s v="Füller unter M2"/>
    <n v="3020"/>
  </r>
  <r>
    <x v="5"/>
    <x v="0"/>
    <m/>
    <x v="128"/>
    <d v="2021-11-04T00:00:00"/>
    <x v="4"/>
    <n v="7000131581"/>
    <n v="0"/>
    <x v="3"/>
    <x v="3"/>
    <n v="0"/>
    <n v="0"/>
    <n v="0"/>
    <x v="1"/>
    <x v="0"/>
    <s v="Füller unter M2"/>
    <n v="3020"/>
  </r>
  <r>
    <x v="5"/>
    <x v="0"/>
    <m/>
    <x v="129"/>
    <d v="2021-11-04T00:00:00"/>
    <x v="4"/>
    <n v="7000130875"/>
    <n v="0"/>
    <x v="3"/>
    <x v="3"/>
    <n v="0"/>
    <n v="0"/>
    <n v="0"/>
    <x v="1"/>
    <x v="0"/>
    <s v="Füller unter Thrun 2"/>
    <n v="3030"/>
  </r>
  <r>
    <x v="5"/>
    <x v="0"/>
    <m/>
    <x v="131"/>
    <d v="2021-11-04T00:00:00"/>
    <x v="4"/>
    <n v="7000131574"/>
    <n v="0"/>
    <x v="3"/>
    <x v="3"/>
    <n v="0"/>
    <n v="0"/>
    <n v="0"/>
    <x v="2"/>
    <x v="0"/>
    <s v="Füller unter UMSK 130"/>
    <n v="3100"/>
  </r>
  <r>
    <x v="5"/>
    <x v="0"/>
    <m/>
    <x v="132"/>
    <d v="2021-11-04T00:00:00"/>
    <x v="4"/>
    <n v="7000130993"/>
    <n v="0"/>
    <x v="3"/>
    <x v="3"/>
    <n v="0"/>
    <n v="0"/>
    <n v="0"/>
    <x v="8"/>
    <x v="5"/>
    <s v="Linie 20"/>
    <n v="5020"/>
  </r>
  <r>
    <x v="5"/>
    <x v="0"/>
    <m/>
    <x v="132"/>
    <d v="2021-11-04T00:00:00"/>
    <x v="4"/>
    <n v="7000131555"/>
    <n v="0"/>
    <x v="3"/>
    <x v="3"/>
    <n v="0"/>
    <n v="0"/>
    <n v="0"/>
    <x v="8"/>
    <x v="5"/>
    <s v="Linie 20"/>
    <n v="5020"/>
  </r>
  <r>
    <x v="5"/>
    <x v="0"/>
    <m/>
    <x v="133"/>
    <d v="2021-11-04T00:00:00"/>
    <x v="4"/>
    <n v="7000131659"/>
    <n v="0"/>
    <x v="3"/>
    <x v="3"/>
    <n v="0"/>
    <n v="0"/>
    <n v="0"/>
    <x v="8"/>
    <x v="5"/>
    <s v="Linie 21"/>
    <n v="5021"/>
  </r>
  <r>
    <x v="5"/>
    <x v="0"/>
    <m/>
    <x v="133"/>
    <d v="2021-11-04T00:00:00"/>
    <x v="4"/>
    <n v="7000131660"/>
    <n v="0"/>
    <x v="3"/>
    <x v="3"/>
    <n v="0"/>
    <n v="0"/>
    <n v="0"/>
    <x v="8"/>
    <x v="5"/>
    <s v="Linie 21"/>
    <n v="5021"/>
  </r>
  <r>
    <x v="5"/>
    <x v="0"/>
    <m/>
    <x v="134"/>
    <d v="2021-11-04T00:00:00"/>
    <x v="4"/>
    <n v="7000131587"/>
    <n v="0.01"/>
    <x v="1"/>
    <x v="1"/>
    <n v="0"/>
    <n v="0"/>
    <n v="0"/>
    <x v="8"/>
    <x v="5"/>
    <s v="Linie 22"/>
    <n v="5022"/>
  </r>
  <r>
    <x v="5"/>
    <x v="0"/>
    <m/>
    <x v="589"/>
    <d v="2021-11-04T00:00:00"/>
    <x v="4"/>
    <n v="7000131528"/>
    <n v="0"/>
    <x v="3"/>
    <x v="3"/>
    <n v="0"/>
    <n v="0"/>
    <n v="0"/>
    <x v="8"/>
    <x v="5"/>
    <s v="Linie 29"/>
    <n v="5029"/>
  </r>
  <r>
    <x v="5"/>
    <x v="0"/>
    <m/>
    <x v="453"/>
    <d v="2021-11-04T00:00:00"/>
    <x v="4"/>
    <n v="7000131585"/>
    <n v="0"/>
    <x v="3"/>
    <x v="3"/>
    <n v="0"/>
    <n v="0"/>
    <n v="0"/>
    <x v="8"/>
    <x v="5"/>
    <s v="Linie 21"/>
    <n v="5021"/>
  </r>
  <r>
    <x v="5"/>
    <x v="0"/>
    <m/>
    <x v="137"/>
    <d v="2021-11-04T00:00:00"/>
    <x v="4"/>
    <n v="7000128590"/>
    <n v="0"/>
    <x v="3"/>
    <x v="3"/>
    <n v="0"/>
    <n v="0"/>
    <n v="0"/>
    <x v="4"/>
    <x v="1"/>
    <s v="Linie 36"/>
    <n v="5036"/>
  </r>
  <r>
    <x v="5"/>
    <x v="0"/>
    <m/>
    <x v="455"/>
    <d v="2021-11-04T00:00:00"/>
    <x v="4"/>
    <n v="7000131594"/>
    <n v="0"/>
    <x v="3"/>
    <x v="3"/>
    <n v="0"/>
    <n v="0"/>
    <n v="0"/>
    <x v="2"/>
    <x v="0"/>
    <s v="Mischer 1"/>
    <n v="2040"/>
  </r>
  <r>
    <x v="5"/>
    <x v="0"/>
    <m/>
    <x v="456"/>
    <d v="2021-11-04T00:00:00"/>
    <x v="4"/>
    <n v="7000131542"/>
    <n v="0"/>
    <x v="3"/>
    <x v="3"/>
    <n v="0"/>
    <n v="0"/>
    <n v="0"/>
    <x v="1"/>
    <x v="0"/>
    <s v="Füller unter M1"/>
    <n v="3010"/>
  </r>
  <r>
    <x v="5"/>
    <x v="0"/>
    <m/>
    <x v="293"/>
    <d v="2021-11-04T00:00:00"/>
    <x v="4"/>
    <n v="7000128595"/>
    <n v="0"/>
    <x v="3"/>
    <x v="3"/>
    <n v="0"/>
    <n v="0"/>
    <n v="0"/>
    <x v="4"/>
    <x v="1"/>
    <s v="Linie 36"/>
    <n v="5036"/>
  </r>
  <r>
    <x v="5"/>
    <x v="0"/>
    <n v="23500090"/>
    <x v="139"/>
    <d v="2021-11-05T00:00:00"/>
    <x v="4"/>
    <n v="7000131608"/>
    <n v="1509"/>
    <x v="0"/>
    <x v="0"/>
    <n v="1509"/>
    <n v="3.9115000000000002"/>
    <n v="5902.4534999999996"/>
    <x v="0"/>
    <x v="0"/>
    <s v="Große Schneidemaschine Lachnit"/>
    <n v="1100"/>
  </r>
  <r>
    <x v="5"/>
    <x v="0"/>
    <n v="23500091"/>
    <x v="140"/>
    <d v="2021-11-05T00:00:00"/>
    <x v="4"/>
    <n v="7000131609"/>
    <n v="1820"/>
    <x v="0"/>
    <x v="0"/>
    <n v="1820"/>
    <n v="3.8368000000000002"/>
    <n v="6982.9759999999997"/>
    <x v="0"/>
    <x v="0"/>
    <s v="Große Schneidemaschine Lachnit"/>
    <n v="1100"/>
  </r>
  <r>
    <x v="5"/>
    <x v="0"/>
    <n v="23500284"/>
    <x v="1"/>
    <d v="2021-11-05T00:00:00"/>
    <x v="4"/>
    <n v="7000131843"/>
    <n v="0"/>
    <x v="0"/>
    <x v="0"/>
    <n v="0"/>
    <n v="3.9931999999999999"/>
    <n v="0"/>
    <x v="0"/>
    <x v="0"/>
    <s v="Schmelze Zutatenvorb."/>
    <n v="1400"/>
  </r>
  <r>
    <x v="5"/>
    <x v="0"/>
    <n v="23500285"/>
    <x v="537"/>
    <d v="2021-11-05T00:00:00"/>
    <x v="4"/>
    <n v="7000131844"/>
    <n v="46"/>
    <x v="0"/>
    <x v="0"/>
    <n v="46"/>
    <n v="4.2819000000000003"/>
    <n v="196.9674"/>
    <x v="0"/>
    <x v="0"/>
    <s v="Wolf Zutatenvorbereitung"/>
    <n v="1430"/>
  </r>
  <r>
    <x v="5"/>
    <x v="0"/>
    <n v="23500286"/>
    <x v="142"/>
    <d v="2021-11-05T00:00:00"/>
    <x v="4"/>
    <n v="7000131719"/>
    <n v="523"/>
    <x v="0"/>
    <x v="0"/>
    <n v="523"/>
    <n v="4.2755000000000001"/>
    <n v="2236.0864999999999"/>
    <x v="0"/>
    <x v="0"/>
    <s v="Wolf Zutatenvorbereitung"/>
    <n v="1430"/>
  </r>
  <r>
    <x v="5"/>
    <x v="0"/>
    <n v="23500292"/>
    <x v="144"/>
    <d v="2021-11-05T00:00:00"/>
    <x v="4"/>
    <n v="7000131774"/>
    <n v="373"/>
    <x v="0"/>
    <x v="0"/>
    <n v="373"/>
    <n v="5.5862999999999996"/>
    <n v="2083.6898999999999"/>
    <x v="0"/>
    <x v="0"/>
    <s v="Holac Zutatenvorbereitung"/>
    <n v="1410"/>
  </r>
  <r>
    <x v="5"/>
    <x v="0"/>
    <n v="23500302"/>
    <x v="4"/>
    <d v="2021-11-05T00:00:00"/>
    <x v="4"/>
    <n v="7000131775"/>
    <n v="241"/>
    <x v="0"/>
    <x v="0"/>
    <n v="241"/>
    <n v="5.6374000000000004"/>
    <n v="1358.6134"/>
    <x v="0"/>
    <x v="0"/>
    <s v="Holac Zutatenvorbereitung"/>
    <n v="1410"/>
  </r>
  <r>
    <x v="5"/>
    <x v="0"/>
    <n v="24000493"/>
    <x v="149"/>
    <d v="2021-11-05T00:00:00"/>
    <x v="4"/>
    <n v="7000131558"/>
    <n v="3340"/>
    <x v="0"/>
    <x v="1"/>
    <n v="3340"/>
    <n v="0"/>
    <n v="0"/>
    <x v="1"/>
    <x v="0"/>
    <s v="Füller unter M1"/>
    <n v="3010"/>
  </r>
  <r>
    <x v="5"/>
    <x v="0"/>
    <n v="24000680"/>
    <x v="1095"/>
    <d v="2021-11-05T00:00:00"/>
    <x v="4"/>
    <n v="7000131208"/>
    <n v="0"/>
    <x v="0"/>
    <x v="0"/>
    <n v="0"/>
    <n v="0"/>
    <n v="0"/>
    <x v="0"/>
    <x v="0"/>
    <s v="Autoklav"/>
    <n v="1440"/>
  </r>
  <r>
    <x v="5"/>
    <x v="0"/>
    <n v="29600003"/>
    <x v="150"/>
    <d v="2021-11-05T00:00:00"/>
    <x v="4"/>
    <n v="7000131921"/>
    <n v="4139"/>
    <x v="0"/>
    <x v="0"/>
    <n v="4139"/>
    <n v="2.0516999999999999"/>
    <n v="8491.9863000000005"/>
    <x v="0"/>
    <x v="0"/>
    <s v="Rohware aus-/umpacken, vorbereiten"/>
    <n v="1300"/>
  </r>
  <r>
    <x v="5"/>
    <x v="0"/>
    <n v="29600006"/>
    <x v="462"/>
    <d v="2021-11-05T00:00:00"/>
    <x v="4"/>
    <n v="7000129921"/>
    <n v="2495"/>
    <x v="0"/>
    <x v="0"/>
    <n v="2495"/>
    <n v="1.5"/>
    <n v="3742.5"/>
    <x v="0"/>
    <x v="0"/>
    <s v="Rohware aus-/umpacken, vorbereiten"/>
    <n v="1300"/>
  </r>
  <r>
    <x v="5"/>
    <x v="0"/>
    <n v="29600007"/>
    <x v="152"/>
    <d v="2021-11-05T00:00:00"/>
    <x v="4"/>
    <n v="7000131791"/>
    <n v="353"/>
    <x v="0"/>
    <x v="0"/>
    <n v="353"/>
    <n v="0.5"/>
    <n v="176.5"/>
    <x v="0"/>
    <x v="0"/>
    <s v="Rohware aus-/umpacken, vorbereiten"/>
    <n v="1300"/>
  </r>
  <r>
    <x v="5"/>
    <x v="0"/>
    <n v="29600020"/>
    <x v="465"/>
    <d v="2021-11-05T00:00:00"/>
    <x v="4"/>
    <n v="7000131795"/>
    <n v="170"/>
    <x v="0"/>
    <x v="0"/>
    <n v="170"/>
    <n v="1.6001000000000001"/>
    <n v="272.017"/>
    <x v="0"/>
    <x v="0"/>
    <s v="Rohware aus-/umpacken, vorbereiten"/>
    <n v="1300"/>
  </r>
  <r>
    <x v="5"/>
    <x v="0"/>
    <n v="29600023"/>
    <x v="466"/>
    <d v="2021-11-05T00:00:00"/>
    <x v="4"/>
    <n v="7000131879"/>
    <n v="393"/>
    <x v="0"/>
    <x v="0"/>
    <n v="393"/>
    <n v="0.98"/>
    <n v="385.14"/>
    <x v="0"/>
    <x v="0"/>
    <s v="Rohware aus-/umpacken, vorbereiten"/>
    <n v="1300"/>
  </r>
  <r>
    <x v="5"/>
    <x v="0"/>
    <n v="29600029"/>
    <x v="156"/>
    <d v="2021-11-05T00:00:00"/>
    <x v="4"/>
    <n v="7000131889"/>
    <n v="163"/>
    <x v="0"/>
    <x v="0"/>
    <n v="163"/>
    <n v="2.5"/>
    <n v="407.5"/>
    <x v="0"/>
    <x v="0"/>
    <s v="Rohware aus-/umpacken, vorbereiten"/>
    <n v="1300"/>
  </r>
  <r>
    <x v="5"/>
    <x v="0"/>
    <n v="31000153"/>
    <x v="304"/>
    <d v="2021-11-05T00:00:00"/>
    <x v="4"/>
    <n v="7000130903"/>
    <n v="149"/>
    <x v="1"/>
    <x v="1"/>
    <n v="1490"/>
    <n v="28.682200000000002"/>
    <n v="4273.6477999999997"/>
    <x v="1"/>
    <x v="0"/>
    <s v="Füller unter Thrun 2"/>
    <n v="3030"/>
  </r>
  <r>
    <x v="5"/>
    <x v="0"/>
    <n v="31000157"/>
    <x v="1175"/>
    <d v="2021-11-05T00:00:00"/>
    <x v="4"/>
    <n v="7000131348"/>
    <n v="60"/>
    <x v="1"/>
    <x v="1"/>
    <n v="600"/>
    <n v="22.993500000000001"/>
    <n v="1379.61"/>
    <x v="1"/>
    <x v="0"/>
    <s v="Füller unter Thrun 2"/>
    <n v="3030"/>
  </r>
  <r>
    <x v="5"/>
    <x v="0"/>
    <n v="31000174"/>
    <x v="306"/>
    <d v="2021-11-05T00:00:00"/>
    <x v="4"/>
    <n v="7000131556"/>
    <n v="150"/>
    <x v="1"/>
    <x v="1"/>
    <n v="2700"/>
    <n v="46.599800000000002"/>
    <n v="6989.97"/>
    <x v="1"/>
    <x v="0"/>
    <s v="Füller unter M1"/>
    <n v="3010"/>
  </r>
  <r>
    <x v="5"/>
    <x v="0"/>
    <n v="31000175"/>
    <x v="1086"/>
    <d v="2021-11-05T00:00:00"/>
    <x v="4"/>
    <n v="7000131557"/>
    <n v="123"/>
    <x v="1"/>
    <x v="1"/>
    <n v="2214"/>
    <n v="61.293199999999999"/>
    <n v="7539.0636000000004"/>
    <x v="1"/>
    <x v="0"/>
    <s v="Füller unter M1"/>
    <n v="3010"/>
  </r>
  <r>
    <x v="5"/>
    <x v="0"/>
    <n v="31900002"/>
    <x v="14"/>
    <d v="2021-11-05T00:00:00"/>
    <x v="4"/>
    <n v="7000131743"/>
    <n v="420"/>
    <x v="1"/>
    <x v="1"/>
    <n v="3024"/>
    <n v="17.997"/>
    <n v="7558.74"/>
    <x v="2"/>
    <x v="0"/>
    <s v="Füller unter UMSK 130"/>
    <n v="3100"/>
  </r>
  <r>
    <x v="5"/>
    <x v="0"/>
    <n v="32000013"/>
    <x v="540"/>
    <d v="2021-11-05T00:00:00"/>
    <x v="4"/>
    <n v="7000131536"/>
    <n v="0"/>
    <x v="1"/>
    <x v="1"/>
    <n v="0"/>
    <n v="22.246600000000001"/>
    <n v="0"/>
    <x v="1"/>
    <x v="0"/>
    <s v="Füller unter UHT"/>
    <n v="3040"/>
  </r>
  <r>
    <x v="5"/>
    <x v="0"/>
    <n v="32000049"/>
    <x v="16"/>
    <d v="2021-11-05T00:00:00"/>
    <x v="4"/>
    <n v="7000131684"/>
    <n v="719"/>
    <x v="1"/>
    <x v="1"/>
    <n v="5176.8"/>
    <n v="19.7727"/>
    <n v="14216.5713"/>
    <x v="1"/>
    <x v="0"/>
    <s v="Füller unter M1"/>
    <n v="3010"/>
  </r>
  <r>
    <x v="5"/>
    <x v="0"/>
    <n v="32000067"/>
    <x v="18"/>
    <d v="2021-11-05T00:00:00"/>
    <x v="4"/>
    <n v="7000131704"/>
    <n v="571"/>
    <x v="1"/>
    <x v="1"/>
    <n v="5710"/>
    <n v="30.102"/>
    <n v="17188.241999999998"/>
    <x v="1"/>
    <x v="0"/>
    <s v="Füller unter M2"/>
    <n v="3020"/>
  </r>
  <r>
    <x v="5"/>
    <x v="0"/>
    <n v="32000068"/>
    <x v="163"/>
    <d v="2021-11-05T00:00:00"/>
    <x v="4"/>
    <n v="7000131705"/>
    <n v="288"/>
    <x v="1"/>
    <x v="1"/>
    <n v="2880"/>
    <n v="32.529499999999999"/>
    <n v="9368.4959999999992"/>
    <x v="1"/>
    <x v="0"/>
    <s v="Füller unter M2"/>
    <n v="3020"/>
  </r>
  <r>
    <x v="5"/>
    <x v="0"/>
    <n v="32000086"/>
    <x v="674"/>
    <d v="2021-11-05T00:00:00"/>
    <x v="4"/>
    <n v="7000130552"/>
    <n v="1792"/>
    <x v="0"/>
    <x v="0"/>
    <n v="1792"/>
    <n v="4.1685999999999996"/>
    <n v="7470.1311999999998"/>
    <x v="0"/>
    <x v="0"/>
    <s v="Große Schneidemaschine Lachnit"/>
    <n v="1100"/>
  </r>
  <r>
    <x v="5"/>
    <x v="0"/>
    <n v="32000106"/>
    <x v="677"/>
    <d v="2021-11-05T00:00:00"/>
    <x v="4"/>
    <n v="7000131706"/>
    <n v="666"/>
    <x v="1"/>
    <x v="1"/>
    <n v="4795.2"/>
    <n v="22.366399999999999"/>
    <n v="14896.0224"/>
    <x v="1"/>
    <x v="0"/>
    <s v="Füller unter M2"/>
    <n v="3020"/>
  </r>
  <r>
    <x v="5"/>
    <x v="0"/>
    <n v="35000179"/>
    <x v="167"/>
    <d v="2021-11-05T00:00:00"/>
    <x v="4"/>
    <n v="7000131908"/>
    <n v="2400"/>
    <x v="0"/>
    <x v="0"/>
    <n v="2400"/>
    <n v="2.8624000000000001"/>
    <n v="6869.76"/>
    <x v="2"/>
    <x v="0"/>
    <s v="Wolf M1"/>
    <n v="2070"/>
  </r>
  <r>
    <x v="5"/>
    <x v="0"/>
    <n v="35000209"/>
    <x v="169"/>
    <d v="2021-11-05T00:00:00"/>
    <x v="4"/>
    <n v="7000131718"/>
    <n v="2700"/>
    <x v="0"/>
    <x v="0"/>
    <n v="2700"/>
    <n v="2.7023999999999999"/>
    <n v="7296.48"/>
    <x v="2"/>
    <x v="0"/>
    <s v="Mischer 1"/>
    <n v="2040"/>
  </r>
  <r>
    <x v="5"/>
    <x v="0"/>
    <n v="35000209"/>
    <x v="169"/>
    <d v="2021-11-05T00:00:00"/>
    <x v="4"/>
    <n v="7000131718"/>
    <n v="2700"/>
    <x v="0"/>
    <x v="0"/>
    <n v="2700"/>
    <n v="2.7023999999999999"/>
    <n v="7296.48"/>
    <x v="2"/>
    <x v="0"/>
    <s v="Wolf M1"/>
    <n v="2070"/>
  </r>
  <r>
    <x v="5"/>
    <x v="0"/>
    <n v="35000212"/>
    <x v="1176"/>
    <d v="2021-11-05T00:00:00"/>
    <x v="4"/>
    <n v="7000131731"/>
    <n v="625"/>
    <x v="0"/>
    <x v="0"/>
    <n v="625"/>
    <n v="2.1587000000000001"/>
    <n v="1349.1875"/>
    <x v="2"/>
    <x v="0"/>
    <s v="Thrun 2"/>
    <n v="2030"/>
  </r>
  <r>
    <x v="5"/>
    <x v="0"/>
    <n v="35000212"/>
    <x v="1176"/>
    <d v="2021-11-05T00:00:00"/>
    <x v="4"/>
    <n v="7000131731"/>
    <n v="625"/>
    <x v="0"/>
    <x v="0"/>
    <n v="625"/>
    <n v="2.1587000000000001"/>
    <n v="1349.1875"/>
    <x v="2"/>
    <x v="0"/>
    <s v="Wolf Th2"/>
    <n v="2090"/>
  </r>
  <r>
    <x v="5"/>
    <x v="0"/>
    <n v="35000222"/>
    <x v="892"/>
    <d v="2021-11-05T00:00:00"/>
    <x v="4"/>
    <n v="7000131893"/>
    <n v="4000"/>
    <x v="0"/>
    <x v="0"/>
    <n v="4000"/>
    <n v="2.6581000000000001"/>
    <n v="10632.4"/>
    <x v="2"/>
    <x v="0"/>
    <s v="Wolf Th2"/>
    <n v="2090"/>
  </r>
  <r>
    <x v="5"/>
    <x v="0"/>
    <n v="35000234"/>
    <x v="317"/>
    <d v="2021-11-05T00:00:00"/>
    <x v="4"/>
    <n v="7000131732"/>
    <n v="1375"/>
    <x v="0"/>
    <x v="0"/>
    <n v="1375"/>
    <n v="2.7435999999999998"/>
    <n v="3772.45"/>
    <x v="2"/>
    <x v="0"/>
    <s v="Thrun 2"/>
    <n v="2030"/>
  </r>
  <r>
    <x v="5"/>
    <x v="0"/>
    <n v="35000234"/>
    <x v="317"/>
    <d v="2021-11-05T00:00:00"/>
    <x v="4"/>
    <n v="7000131732"/>
    <n v="1375"/>
    <x v="0"/>
    <x v="0"/>
    <n v="1375"/>
    <n v="2.7435999999999998"/>
    <n v="3772.45"/>
    <x v="2"/>
    <x v="0"/>
    <s v="Wolf Th2"/>
    <n v="2090"/>
  </r>
  <r>
    <x v="5"/>
    <x v="0"/>
    <n v="35000266"/>
    <x v="996"/>
    <d v="2021-11-05T00:00:00"/>
    <x v="4"/>
    <n v="7000131730"/>
    <n v="1625"/>
    <x v="0"/>
    <x v="0"/>
    <n v="1625"/>
    <n v="3.0322"/>
    <n v="4927.3249999999998"/>
    <x v="2"/>
    <x v="0"/>
    <s v="Thrun 2"/>
    <n v="2030"/>
  </r>
  <r>
    <x v="5"/>
    <x v="0"/>
    <n v="35000268"/>
    <x v="170"/>
    <d v="2021-11-05T00:00:00"/>
    <x v="4"/>
    <n v="7000131840"/>
    <n v="3250"/>
    <x v="0"/>
    <x v="0"/>
    <n v="3250"/>
    <n v="2.5333000000000001"/>
    <n v="8233.2250000000004"/>
    <x v="2"/>
    <x v="0"/>
    <s v="Wolf Th1"/>
    <n v="2065"/>
  </r>
  <r>
    <x v="5"/>
    <x v="0"/>
    <n v="35000276"/>
    <x v="1089"/>
    <d v="2021-11-05T00:00:00"/>
    <x v="4"/>
    <n v="7000131725"/>
    <n v="2100"/>
    <x v="0"/>
    <x v="0"/>
    <n v="2100"/>
    <n v="3.2589999999999999"/>
    <n v="6843.9"/>
    <x v="2"/>
    <x v="0"/>
    <s v="Mischer 1"/>
    <n v="2040"/>
  </r>
  <r>
    <x v="5"/>
    <x v="0"/>
    <n v="35000276"/>
    <x v="1089"/>
    <d v="2021-11-05T00:00:00"/>
    <x v="4"/>
    <n v="7000131725"/>
    <n v="2100"/>
    <x v="0"/>
    <x v="0"/>
    <n v="2100"/>
    <n v="3.2589999999999999"/>
    <n v="6843.9"/>
    <x v="2"/>
    <x v="0"/>
    <s v="Wolf M1"/>
    <n v="2070"/>
  </r>
  <r>
    <x v="5"/>
    <x v="0"/>
    <n v="35000278"/>
    <x v="319"/>
    <d v="2021-11-05T00:00:00"/>
    <x v="4"/>
    <n v="7000131726"/>
    <n v="2700"/>
    <x v="0"/>
    <x v="0"/>
    <n v="2700"/>
    <n v="2.4426999999999999"/>
    <n v="6595.29"/>
    <x v="2"/>
    <x v="0"/>
    <s v="Mischer 1"/>
    <n v="2040"/>
  </r>
  <r>
    <x v="5"/>
    <x v="0"/>
    <n v="35000278"/>
    <x v="319"/>
    <d v="2021-11-05T00:00:00"/>
    <x v="4"/>
    <n v="7000131726"/>
    <n v="2700"/>
    <x v="0"/>
    <x v="0"/>
    <n v="2700"/>
    <n v="2.4426999999999999"/>
    <n v="6595.29"/>
    <x v="2"/>
    <x v="0"/>
    <s v="Wolf M1"/>
    <n v="2070"/>
  </r>
  <r>
    <x v="5"/>
    <x v="0"/>
    <n v="35000282"/>
    <x v="29"/>
    <d v="2021-11-05T00:00:00"/>
    <x v="4"/>
    <n v="7000131724"/>
    <n v="5100"/>
    <x v="0"/>
    <x v="0"/>
    <n v="5100"/>
    <n v="2.6029"/>
    <n v="13274.79"/>
    <x v="2"/>
    <x v="0"/>
    <s v="Mischer 1"/>
    <n v="2040"/>
  </r>
  <r>
    <x v="5"/>
    <x v="0"/>
    <n v="35000294"/>
    <x v="473"/>
    <d v="2021-11-05T00:00:00"/>
    <x v="4"/>
    <n v="7000131894"/>
    <n v="6000"/>
    <x v="0"/>
    <x v="0"/>
    <n v="6000"/>
    <n v="2.2423999999999999"/>
    <n v="13454.4"/>
    <x v="2"/>
    <x v="0"/>
    <s v="Wolf Th2"/>
    <n v="2090"/>
  </r>
  <r>
    <x v="5"/>
    <x v="0"/>
    <n v="35000313"/>
    <x v="30"/>
    <d v="2021-11-05T00:00:00"/>
    <x v="4"/>
    <n v="7000131749"/>
    <n v="6000"/>
    <x v="0"/>
    <x v="0"/>
    <n v="6000"/>
    <n v="2.8795999999999999"/>
    <n v="17277.599999999999"/>
    <x v="2"/>
    <x v="0"/>
    <s v="Mischer 2"/>
    <n v="2050"/>
  </r>
  <r>
    <x v="5"/>
    <x v="0"/>
    <n v="35000314"/>
    <x v="171"/>
    <d v="2021-11-05T00:00:00"/>
    <x v="4"/>
    <n v="7000131750"/>
    <n v="3000"/>
    <x v="0"/>
    <x v="0"/>
    <n v="3000"/>
    <n v="3.1204000000000001"/>
    <n v="9361.2000000000007"/>
    <x v="2"/>
    <x v="0"/>
    <s v="Mischer 2"/>
    <n v="2050"/>
  </r>
  <r>
    <x v="5"/>
    <x v="0"/>
    <n v="35000314"/>
    <x v="171"/>
    <d v="2021-11-05T00:00:00"/>
    <x v="4"/>
    <n v="7000131750"/>
    <n v="3000"/>
    <x v="0"/>
    <x v="0"/>
    <n v="3000"/>
    <n v="3.1204000000000001"/>
    <n v="9361.2000000000007"/>
    <x v="2"/>
    <x v="0"/>
    <s v="Wolf M2"/>
    <n v="2080"/>
  </r>
  <r>
    <x v="5"/>
    <x v="0"/>
    <n v="35000314"/>
    <x v="171"/>
    <d v="2021-11-05T00:00:00"/>
    <x v="4"/>
    <n v="7000131898"/>
    <n v="1800"/>
    <x v="0"/>
    <x v="0"/>
    <n v="1800"/>
    <n v="3.1204000000000001"/>
    <n v="5616.72"/>
    <x v="2"/>
    <x v="0"/>
    <s v="Wolf M2"/>
    <n v="2080"/>
  </r>
  <r>
    <x v="5"/>
    <x v="0"/>
    <n v="35000341"/>
    <x v="544"/>
    <d v="2021-11-05T00:00:00"/>
    <x v="4"/>
    <n v="7000131747"/>
    <n v="0"/>
    <x v="0"/>
    <x v="0"/>
    <n v="0"/>
    <n v="2.2783000000000002"/>
    <n v="0"/>
    <x v="2"/>
    <x v="0"/>
    <s v="Pulverwiegung UHT1"/>
    <n v="2015"/>
  </r>
  <r>
    <x v="5"/>
    <x v="0"/>
    <n v="35000341"/>
    <x v="544"/>
    <d v="2021-11-05T00:00:00"/>
    <x v="4"/>
    <n v="7000131747"/>
    <n v="0"/>
    <x v="0"/>
    <x v="0"/>
    <n v="0"/>
    <n v="2.2783000000000002"/>
    <n v="0"/>
    <x v="2"/>
    <x v="0"/>
    <s v="Thrun 1"/>
    <n v="2020"/>
  </r>
  <r>
    <x v="5"/>
    <x v="0"/>
    <n v="35000350"/>
    <x v="32"/>
    <d v="2021-11-05T00:00:00"/>
    <x v="4"/>
    <n v="7000131751"/>
    <n v="4500"/>
    <x v="0"/>
    <x v="0"/>
    <n v="4500"/>
    <n v="2.9607000000000001"/>
    <n v="13323.15"/>
    <x v="2"/>
    <x v="0"/>
    <s v="Mischer 2"/>
    <n v="2050"/>
  </r>
  <r>
    <x v="5"/>
    <x v="0"/>
    <n v="35000350"/>
    <x v="32"/>
    <d v="2021-11-05T00:00:00"/>
    <x v="4"/>
    <n v="7000131751"/>
    <n v="4500"/>
    <x v="0"/>
    <x v="0"/>
    <n v="4500"/>
    <n v="2.9607000000000001"/>
    <n v="13323.15"/>
    <x v="2"/>
    <x v="0"/>
    <s v="Wolf M2"/>
    <n v="2080"/>
  </r>
  <r>
    <x v="5"/>
    <x v="0"/>
    <n v="35900003"/>
    <x v="34"/>
    <d v="2021-11-05T00:00:00"/>
    <x v="4"/>
    <n v="7000131772"/>
    <n v="3040"/>
    <x v="0"/>
    <x v="0"/>
    <n v="3040"/>
    <n v="2.2656000000000001"/>
    <n v="6887.424"/>
    <x v="2"/>
    <x v="0"/>
    <s v="Stephan UMSK 130"/>
    <n v="2100"/>
  </r>
  <r>
    <x v="5"/>
    <x v="0"/>
    <n v="47000082"/>
    <x v="322"/>
    <d v="2021-11-05T00:00:00"/>
    <x v="4"/>
    <n v="7000129364"/>
    <n v="5258"/>
    <x v="1"/>
    <x v="1"/>
    <n v="788.7"/>
    <n v="0.6613"/>
    <n v="3477.1154000000001"/>
    <x v="4"/>
    <x v="1"/>
    <s v="Linie 34"/>
    <n v="5034"/>
  </r>
  <r>
    <x v="5"/>
    <x v="0"/>
    <n v="47000185"/>
    <x v="997"/>
    <d v="2021-11-05T00:00:00"/>
    <x v="4"/>
    <n v="7000131529"/>
    <n v="1101"/>
    <x v="1"/>
    <x v="1"/>
    <n v="2202"/>
    <n v="7.0407999999999999"/>
    <n v="7751.9207999999999"/>
    <x v="1"/>
    <x v="0"/>
    <s v="Füller unter Thrun 2"/>
    <n v="3030"/>
  </r>
  <r>
    <x v="5"/>
    <x v="0"/>
    <n v="47000594"/>
    <x v="178"/>
    <d v="2021-11-05T00:00:00"/>
    <x v="4"/>
    <n v="7000129353"/>
    <n v="7601"/>
    <x v="1"/>
    <x v="1"/>
    <n v="1140.1500000000001"/>
    <n v="0.67149999999999999"/>
    <n v="5104.0715"/>
    <x v="4"/>
    <x v="1"/>
    <s v="Linie 34"/>
    <n v="5034"/>
  </r>
  <r>
    <x v="5"/>
    <x v="0"/>
    <n v="47000652"/>
    <x v="38"/>
    <d v="2021-11-05T00:00:00"/>
    <x v="4"/>
    <n v="7000129977"/>
    <n v="13572"/>
    <x v="1"/>
    <x v="1"/>
    <n v="2035.8"/>
    <n v="0.61829999999999996"/>
    <n v="8391.5676000000003"/>
    <x v="3"/>
    <x v="1"/>
    <s v="Linie 11"/>
    <n v="5011"/>
  </r>
  <r>
    <x v="5"/>
    <x v="0"/>
    <n v="47000849"/>
    <x v="39"/>
    <d v="2021-11-05T00:00:00"/>
    <x v="4"/>
    <n v="7000129909"/>
    <n v="1930"/>
    <x v="1"/>
    <x v="1"/>
    <n v="4168.8"/>
    <n v="9.1148000000000007"/>
    <n v="17591.563999999998"/>
    <x v="4"/>
    <x v="1"/>
    <s v="Linie 3"/>
    <n v="5003"/>
  </r>
  <r>
    <x v="5"/>
    <x v="0"/>
    <n v="47000897"/>
    <x v="182"/>
    <d v="2021-11-05T00:00:00"/>
    <x v="4"/>
    <n v="7000129357"/>
    <n v="6468"/>
    <x v="1"/>
    <x v="1"/>
    <n v="970.2"/>
    <n v="0.65039999999999998"/>
    <n v="4206.7871999999998"/>
    <x v="4"/>
    <x v="1"/>
    <s v="Linie 34"/>
    <n v="5034"/>
  </r>
  <r>
    <x v="5"/>
    <x v="0"/>
    <n v="47000992"/>
    <x v="184"/>
    <d v="2021-11-05T00:00:00"/>
    <x v="4"/>
    <n v="7000129358"/>
    <n v="5594"/>
    <x v="1"/>
    <x v="1"/>
    <n v="839.1"/>
    <n v="0.73499999999999999"/>
    <n v="4111.59"/>
    <x v="4"/>
    <x v="1"/>
    <s v="Linie 34"/>
    <n v="5034"/>
  </r>
  <r>
    <x v="5"/>
    <x v="0"/>
    <n v="47000993"/>
    <x v="185"/>
    <d v="2021-11-05T00:00:00"/>
    <x v="4"/>
    <n v="7000129359"/>
    <n v="0"/>
    <x v="1"/>
    <x v="1"/>
    <n v="0"/>
    <n v="0.7026"/>
    <n v="0"/>
    <x v="4"/>
    <x v="1"/>
    <s v="Linie 34"/>
    <n v="5034"/>
  </r>
  <r>
    <x v="5"/>
    <x v="0"/>
    <n v="47000997"/>
    <x v="41"/>
    <d v="2021-11-05T00:00:00"/>
    <x v="4"/>
    <n v="7000129978"/>
    <n v="11198"/>
    <x v="1"/>
    <x v="1"/>
    <n v="1679.7"/>
    <n v="0.68289999999999995"/>
    <n v="7647.1142"/>
    <x v="3"/>
    <x v="1"/>
    <s v="Linie 11"/>
    <n v="5011"/>
  </r>
  <r>
    <x v="5"/>
    <x v="0"/>
    <n v="47000999"/>
    <x v="332"/>
    <d v="2021-11-05T00:00:00"/>
    <x v="4"/>
    <n v="7000129368"/>
    <n v="3487"/>
    <x v="1"/>
    <x v="1"/>
    <n v="523.04999999999995"/>
    <n v="0.71699999999999997"/>
    <n v="2500.1790000000001"/>
    <x v="4"/>
    <x v="1"/>
    <s v="Linie 34"/>
    <n v="5034"/>
  </r>
  <r>
    <x v="5"/>
    <x v="0"/>
    <n v="47001001"/>
    <x v="334"/>
    <d v="2021-11-05T00:00:00"/>
    <x v="4"/>
    <n v="7000129370"/>
    <n v="1328"/>
    <x v="1"/>
    <x v="1"/>
    <n v="199.2"/>
    <n v="0.71519999999999995"/>
    <n v="949.78560000000004"/>
    <x v="4"/>
    <x v="1"/>
    <s v="Linie 34"/>
    <n v="5034"/>
  </r>
  <r>
    <x v="5"/>
    <x v="0"/>
    <n v="47001005"/>
    <x v="812"/>
    <d v="2021-11-05T00:00:00"/>
    <x v="4"/>
    <n v="7000130604"/>
    <n v="590"/>
    <x v="1"/>
    <x v="1"/>
    <n v="88.5"/>
    <n v="0.73970000000000002"/>
    <n v="436.423"/>
    <x v="4"/>
    <x v="1"/>
    <s v="Linie 34"/>
    <n v="5034"/>
  </r>
  <r>
    <x v="5"/>
    <x v="0"/>
    <n v="47001037"/>
    <x v="547"/>
    <d v="2021-11-05T00:00:00"/>
    <x v="4"/>
    <n v="7000128946"/>
    <n v="4935"/>
    <x v="1"/>
    <x v="1"/>
    <n v="1233.75"/>
    <n v="1.0668"/>
    <n v="5264.6580000000004"/>
    <x v="3"/>
    <x v="1"/>
    <s v="Linie 16"/>
    <n v="5016"/>
  </r>
  <r>
    <x v="5"/>
    <x v="0"/>
    <n v="47001043"/>
    <x v="549"/>
    <d v="2021-11-05T00:00:00"/>
    <x v="4"/>
    <n v="7000128952"/>
    <n v="462"/>
    <x v="1"/>
    <x v="1"/>
    <n v="115.5"/>
    <n v="1.0628"/>
    <n v="491.0136"/>
    <x v="3"/>
    <x v="1"/>
    <s v="Linie 16"/>
    <n v="5016"/>
  </r>
  <r>
    <x v="5"/>
    <x v="0"/>
    <n v="47900002"/>
    <x v="42"/>
    <d v="2021-11-05T00:00:00"/>
    <x v="4"/>
    <n v="7000130772"/>
    <n v="0"/>
    <x v="1"/>
    <x v="1"/>
    <n v="0"/>
    <n v="0.53510000000000002"/>
    <n v="0"/>
    <x v="3"/>
    <x v="1"/>
    <s v="Linie 1"/>
    <n v="5001"/>
  </r>
  <r>
    <x v="5"/>
    <x v="0"/>
    <n v="47900003"/>
    <x v="43"/>
    <d v="2021-11-05T00:00:00"/>
    <x v="4"/>
    <n v="7000130773"/>
    <n v="17096"/>
    <x v="1"/>
    <x v="1"/>
    <n v="2564.4"/>
    <n v="0.57779999999999998"/>
    <n v="9878.0687999999991"/>
    <x v="3"/>
    <x v="1"/>
    <s v="Linie 1"/>
    <n v="5001"/>
  </r>
  <r>
    <x v="5"/>
    <x v="0"/>
    <n v="48000063"/>
    <x v="193"/>
    <d v="2021-11-05T00:00:00"/>
    <x v="4"/>
    <n v="7000131625"/>
    <n v="4506"/>
    <x v="1"/>
    <x v="1"/>
    <n v="991.32"/>
    <n v="1.0578000000000001"/>
    <n v="4766.4467999999997"/>
    <x v="4"/>
    <x v="1"/>
    <s v="Linie 2"/>
    <n v="5002"/>
  </r>
  <r>
    <x v="5"/>
    <x v="0"/>
    <n v="48000064"/>
    <x v="44"/>
    <d v="2021-11-05T00:00:00"/>
    <x v="4"/>
    <n v="7000131626"/>
    <n v="4544"/>
    <x v="1"/>
    <x v="1"/>
    <n v="999.68"/>
    <n v="0.92659999999999998"/>
    <n v="4210.4704000000002"/>
    <x v="4"/>
    <x v="1"/>
    <s v="Linie 2"/>
    <n v="5002"/>
  </r>
  <r>
    <x v="5"/>
    <x v="0"/>
    <n v="48000080"/>
    <x v="194"/>
    <d v="2021-11-05T00:00:00"/>
    <x v="4"/>
    <n v="7000128877"/>
    <n v="0"/>
    <x v="1"/>
    <x v="1"/>
    <n v="0"/>
    <n v="1.042"/>
    <n v="0"/>
    <x v="4"/>
    <x v="1"/>
    <s v="Linie 2"/>
    <n v="5002"/>
  </r>
  <r>
    <x v="5"/>
    <x v="0"/>
    <n v="48000116"/>
    <x v="45"/>
    <d v="2021-11-05T00:00:00"/>
    <x v="4"/>
    <n v="7000129504"/>
    <n v="16128"/>
    <x v="1"/>
    <x v="1"/>
    <n v="3225.6"/>
    <n v="0.96719999999999995"/>
    <n v="15599.0016"/>
    <x v="4"/>
    <x v="1"/>
    <s v="Linie 15"/>
    <n v="5015"/>
  </r>
  <r>
    <x v="5"/>
    <x v="0"/>
    <n v="48000117"/>
    <x v="195"/>
    <d v="2021-11-05T00:00:00"/>
    <x v="4"/>
    <n v="7000130001"/>
    <n v="7817"/>
    <x v="1"/>
    <x v="1"/>
    <n v="1563.4"/>
    <n v="1.0749"/>
    <n v="8402.4933000000001"/>
    <x v="4"/>
    <x v="1"/>
    <s v="Linie 15"/>
    <n v="5015"/>
  </r>
  <r>
    <x v="5"/>
    <x v="0"/>
    <n v="49500033"/>
    <x v="895"/>
    <d v="2021-11-05T00:00:00"/>
    <x v="4"/>
    <n v="7000131926"/>
    <n v="577"/>
    <x v="0"/>
    <x v="0"/>
    <n v="577"/>
    <n v="1.014"/>
    <n v="585.07799999999997"/>
    <x v="0"/>
    <x v="0"/>
    <s v="Vacumierung"/>
    <n v="5902"/>
  </r>
  <r>
    <x v="5"/>
    <x v="0"/>
    <n v="49500037"/>
    <x v="554"/>
    <d v="2021-11-05T00:00:00"/>
    <x v="4"/>
    <n v="7000131907"/>
    <n v="670"/>
    <x v="0"/>
    <x v="0"/>
    <n v="670"/>
    <n v="2.0139999999999998"/>
    <n v="1349.38"/>
    <x v="0"/>
    <x v="0"/>
    <s v="Vacumierung"/>
    <n v="5902"/>
  </r>
  <r>
    <x v="5"/>
    <x v="0"/>
    <n v="49500054"/>
    <x v="343"/>
    <d v="2021-11-05T00:00:00"/>
    <x v="4"/>
    <n v="7000131687"/>
    <n v="231"/>
    <x v="0"/>
    <x v="0"/>
    <n v="231"/>
    <n v="2.0139999999999998"/>
    <n v="465.23399999999998"/>
    <x v="0"/>
    <x v="0"/>
    <s v="Vacumierung"/>
    <n v="5902"/>
  </r>
  <r>
    <x v="5"/>
    <x v="0"/>
    <n v="49500055"/>
    <x v="344"/>
    <d v="2021-11-05T00:00:00"/>
    <x v="4"/>
    <n v="7000131861"/>
    <n v="201"/>
    <x v="0"/>
    <x v="0"/>
    <n v="201"/>
    <n v="0.51400000000000001"/>
    <n v="103.31399999999999"/>
    <x v="0"/>
    <x v="0"/>
    <s v="Vacumierung"/>
    <n v="5902"/>
  </r>
  <r>
    <x v="5"/>
    <x v="0"/>
    <n v="49500062"/>
    <x v="345"/>
    <d v="2021-11-05T00:00:00"/>
    <x v="4"/>
    <n v="7000131849"/>
    <n v="263"/>
    <x v="0"/>
    <x v="0"/>
    <n v="263"/>
    <n v="0.51400000000000001"/>
    <n v="135.18199999999999"/>
    <x v="0"/>
    <x v="0"/>
    <s v="Vacumierung"/>
    <n v="5902"/>
  </r>
  <r>
    <x v="5"/>
    <x v="0"/>
    <n v="49500122"/>
    <x v="1177"/>
    <d v="2021-11-05T00:00:00"/>
    <x v="4"/>
    <n v="7000131890"/>
    <n v="0"/>
    <x v="0"/>
    <x v="0"/>
    <n v="0"/>
    <n v="1.1740999999999999"/>
    <n v="0"/>
    <x v="0"/>
    <x v="0"/>
    <s v="Vacumierung"/>
    <n v="5902"/>
  </r>
  <r>
    <x v="5"/>
    <x v="0"/>
    <n v="49500125"/>
    <x v="348"/>
    <d v="2021-11-05T00:00:00"/>
    <x v="4"/>
    <n v="7000131850"/>
    <n v="97"/>
    <x v="0"/>
    <x v="0"/>
    <n v="97"/>
    <n v="0.51400000000000001"/>
    <n v="49.857999999999997"/>
    <x v="0"/>
    <x v="0"/>
    <s v="Vacumierung"/>
    <n v="5902"/>
  </r>
  <r>
    <x v="5"/>
    <x v="0"/>
    <n v="49500132"/>
    <x v="350"/>
    <d v="2021-11-05T00:00:00"/>
    <x v="4"/>
    <n v="7000131851"/>
    <n v="228"/>
    <x v="0"/>
    <x v="0"/>
    <n v="228"/>
    <n v="2.0139999999999998"/>
    <n v="459.19200000000001"/>
    <x v="0"/>
    <x v="0"/>
    <s v="Vacumierung"/>
    <n v="5902"/>
  </r>
  <r>
    <x v="5"/>
    <x v="0"/>
    <n v="49500149"/>
    <x v="1104"/>
    <d v="2021-11-05T00:00:00"/>
    <x v="4"/>
    <n v="7000131852"/>
    <n v="370"/>
    <x v="0"/>
    <x v="0"/>
    <n v="370"/>
    <n v="0.51400000000000001"/>
    <n v="190.18"/>
    <x v="0"/>
    <x v="0"/>
    <s v="Vacumierung"/>
    <n v="5902"/>
  </r>
  <r>
    <x v="5"/>
    <x v="0"/>
    <n v="49500178"/>
    <x v="53"/>
    <d v="2021-11-05T00:00:00"/>
    <x v="4"/>
    <n v="7000131364"/>
    <n v="740"/>
    <x v="1"/>
    <x v="1"/>
    <n v="148"/>
    <n v="0.36659999999999998"/>
    <n v="271.28399999999999"/>
    <x v="3"/>
    <x v="1"/>
    <s v="Linie 9"/>
    <n v="5009"/>
  </r>
  <r>
    <x v="5"/>
    <x v="0"/>
    <n v="49500179"/>
    <x v="54"/>
    <d v="2021-11-05T00:00:00"/>
    <x v="4"/>
    <n v="7000131365"/>
    <n v="0"/>
    <x v="1"/>
    <x v="1"/>
    <n v="0"/>
    <n v="0.36649999999999999"/>
    <n v="0"/>
    <x v="3"/>
    <x v="1"/>
    <s v="Linie 9"/>
    <n v="5009"/>
  </r>
  <r>
    <x v="5"/>
    <x v="0"/>
    <n v="49500181"/>
    <x v="55"/>
    <d v="2021-11-05T00:00:00"/>
    <x v="4"/>
    <n v="7000131366"/>
    <n v="1242"/>
    <x v="1"/>
    <x v="1"/>
    <n v="248.4"/>
    <n v="0.36659999999999998"/>
    <n v="455.31720000000001"/>
    <x v="3"/>
    <x v="1"/>
    <s v="Linie 9"/>
    <n v="5009"/>
  </r>
  <r>
    <x v="5"/>
    <x v="0"/>
    <n v="49500181"/>
    <x v="55"/>
    <d v="2021-11-05T00:00:00"/>
    <x v="4"/>
    <n v="7000131882"/>
    <n v="0"/>
    <x v="1"/>
    <x v="1"/>
    <n v="0"/>
    <n v="0.36659999999999998"/>
    <n v="0"/>
    <x v="3"/>
    <x v="1"/>
    <s v="Linie 9"/>
    <n v="5009"/>
  </r>
  <r>
    <x v="5"/>
    <x v="0"/>
    <n v="49500182"/>
    <x v="56"/>
    <d v="2021-11-05T00:00:00"/>
    <x v="4"/>
    <n v="7000131367"/>
    <n v="0"/>
    <x v="1"/>
    <x v="1"/>
    <n v="0"/>
    <n v="0.36649999999999999"/>
    <n v="0"/>
    <x v="3"/>
    <x v="1"/>
    <s v="Linie 9"/>
    <n v="5009"/>
  </r>
  <r>
    <x v="5"/>
    <x v="0"/>
    <n v="49500183"/>
    <x v="57"/>
    <d v="2021-11-05T00:00:00"/>
    <x v="4"/>
    <n v="7000131368"/>
    <n v="1564"/>
    <x v="1"/>
    <x v="1"/>
    <n v="312.8"/>
    <n v="0.36659999999999998"/>
    <n v="573.36239999999998"/>
    <x v="3"/>
    <x v="1"/>
    <s v="Linie 9"/>
    <n v="5009"/>
  </r>
  <r>
    <x v="5"/>
    <x v="0"/>
    <n v="49500184"/>
    <x v="58"/>
    <d v="2021-11-05T00:00:00"/>
    <x v="4"/>
    <n v="7000131369"/>
    <n v="0"/>
    <x v="1"/>
    <x v="1"/>
    <n v="0"/>
    <n v="0.42659999999999998"/>
    <n v="0"/>
    <x v="3"/>
    <x v="1"/>
    <s v="Linie 9"/>
    <n v="5009"/>
  </r>
  <r>
    <x v="5"/>
    <x v="0"/>
    <n v="49500187"/>
    <x v="59"/>
    <d v="2021-11-05T00:00:00"/>
    <x v="4"/>
    <n v="7000131370"/>
    <n v="0"/>
    <x v="1"/>
    <x v="1"/>
    <n v="0"/>
    <n v="0.42659999999999998"/>
    <n v="0"/>
    <x v="3"/>
    <x v="1"/>
    <s v="Linie 9"/>
    <n v="5009"/>
  </r>
  <r>
    <x v="5"/>
    <x v="0"/>
    <n v="49500189"/>
    <x v="60"/>
    <d v="2021-11-05T00:00:00"/>
    <x v="4"/>
    <n v="7000131371"/>
    <n v="0"/>
    <x v="1"/>
    <x v="1"/>
    <n v="0"/>
    <n v="0.42659999999999998"/>
    <n v="0"/>
    <x v="3"/>
    <x v="1"/>
    <s v="Linie 9"/>
    <n v="5009"/>
  </r>
  <r>
    <x v="5"/>
    <x v="0"/>
    <n v="49500190"/>
    <x v="351"/>
    <d v="2021-11-05T00:00:00"/>
    <x v="4"/>
    <n v="7000131853"/>
    <n v="120"/>
    <x v="0"/>
    <x v="0"/>
    <n v="120"/>
    <n v="2.5139999999999998"/>
    <n v="301.68"/>
    <x v="0"/>
    <x v="0"/>
    <s v="Vacumierung"/>
    <n v="5902"/>
  </r>
  <r>
    <x v="5"/>
    <x v="0"/>
    <n v="49500194"/>
    <x v="61"/>
    <d v="2021-11-05T00:00:00"/>
    <x v="4"/>
    <n v="7000131891"/>
    <n v="175"/>
    <x v="0"/>
    <x v="0"/>
    <n v="175"/>
    <n v="1.41E-2"/>
    <n v="2.4674999999999998"/>
    <x v="0"/>
    <x v="0"/>
    <s v="Vacumierung"/>
    <n v="5902"/>
  </r>
  <r>
    <x v="5"/>
    <x v="0"/>
    <n v="49500204"/>
    <x v="205"/>
    <d v="2021-11-05T00:00:00"/>
    <x v="4"/>
    <n v="7000131925"/>
    <n v="340"/>
    <x v="0"/>
    <x v="0"/>
    <n v="340"/>
    <n v="0.51400000000000001"/>
    <n v="174.76"/>
    <x v="0"/>
    <x v="0"/>
    <s v="Vacumierung"/>
    <n v="5902"/>
  </r>
  <r>
    <x v="5"/>
    <x v="0"/>
    <n v="49500222"/>
    <x v="491"/>
    <d v="2021-11-05T00:00:00"/>
    <x v="4"/>
    <n v="7000131892"/>
    <n v="148"/>
    <x v="0"/>
    <x v="0"/>
    <n v="148"/>
    <n v="1.014"/>
    <n v="150.072"/>
    <x v="0"/>
    <x v="0"/>
    <s v="Vacumierung"/>
    <n v="5902"/>
  </r>
  <r>
    <x v="5"/>
    <x v="0"/>
    <n v="50000208"/>
    <x v="1093"/>
    <d v="2021-11-05T00:00:00"/>
    <x v="4"/>
    <n v="7000131789"/>
    <n v="184"/>
    <x v="2"/>
    <x v="2"/>
    <n v="552"/>
    <n v="10.7872"/>
    <n v="1984.8448000000001"/>
    <x v="6"/>
    <x v="3"/>
    <s v="EVP Jermi bei Weissenhorn"/>
    <n v="6200"/>
  </r>
  <r>
    <x v="5"/>
    <x v="0"/>
    <n v="50000234"/>
    <x v="999"/>
    <d v="2021-11-05T00:00:00"/>
    <x v="4"/>
    <n v="7000131864"/>
    <n v="149"/>
    <x v="2"/>
    <x v="2"/>
    <n v="447"/>
    <n v="11.0923"/>
    <n v="1652.7527"/>
    <x v="6"/>
    <x v="3"/>
    <s v="EVP Jermi bei Weissenhorn"/>
    <n v="6200"/>
  </r>
  <r>
    <x v="5"/>
    <x v="0"/>
    <n v="50000234"/>
    <x v="999"/>
    <d v="2021-11-05T00:00:00"/>
    <x v="4"/>
    <n v="7000131865"/>
    <n v="892"/>
    <x v="2"/>
    <x v="2"/>
    <n v="2676"/>
    <n v="11.0923"/>
    <n v="9894.3315999999995"/>
    <x v="6"/>
    <x v="3"/>
    <s v="EVP Jermi bei Weissenhorn"/>
    <n v="6200"/>
  </r>
  <r>
    <x v="5"/>
    <x v="0"/>
    <n v="50000247"/>
    <x v="823"/>
    <d v="2021-11-05T00:00:00"/>
    <x v="4"/>
    <n v="7000130496"/>
    <n v="0"/>
    <x v="2"/>
    <x v="2"/>
    <n v="0"/>
    <n v="8.4969000000000001"/>
    <n v="0"/>
    <x v="7"/>
    <x v="4"/>
    <s v="Subunternehmer"/>
    <n v="9999"/>
  </r>
  <r>
    <x v="5"/>
    <x v="0"/>
    <n v="50000296"/>
    <x v="69"/>
    <d v="2021-11-05T00:00:00"/>
    <x v="4"/>
    <n v="7000130497"/>
    <n v="4000"/>
    <x v="2"/>
    <x v="2"/>
    <n v="7680"/>
    <n v="7.8053999999999997"/>
    <n v="31221.599999999999"/>
    <x v="7"/>
    <x v="4"/>
    <s v="Subunternehmer"/>
    <n v="9999"/>
  </r>
  <r>
    <x v="5"/>
    <x v="0"/>
    <n v="57000250"/>
    <x v="363"/>
    <d v="2021-11-05T00:00:00"/>
    <x v="4"/>
    <n v="7000131845"/>
    <n v="0"/>
    <x v="2"/>
    <x v="2"/>
    <n v="0"/>
    <n v="28.1403"/>
    <n v="0"/>
    <x v="6"/>
    <x v="3"/>
    <s v="EVP L4 Beutel"/>
    <n v="6130"/>
  </r>
  <r>
    <x v="5"/>
    <x v="0"/>
    <n v="57000275"/>
    <x v="78"/>
    <d v="2021-11-05T00:00:00"/>
    <x v="4"/>
    <n v="7000131846"/>
    <n v="252"/>
    <x v="2"/>
    <x v="2"/>
    <n v="5040"/>
    <n v="30.504200000000001"/>
    <n v="7687.0583999999999"/>
    <x v="6"/>
    <x v="3"/>
    <s v="EVP L4 Beutel"/>
    <n v="6130"/>
  </r>
  <r>
    <x v="5"/>
    <x v="0"/>
    <n v="57000482"/>
    <x v="213"/>
    <d v="2021-11-05T00:00:00"/>
    <x v="4"/>
    <n v="7000128954"/>
    <n v="309"/>
    <x v="2"/>
    <x v="2"/>
    <n v="700.81200000000001"/>
    <n v="12.721"/>
    <n v="3930.7890000000002"/>
    <x v="3"/>
    <x v="1"/>
    <s v="Wurstverpackung"/>
    <n v="5330"/>
  </r>
  <r>
    <x v="5"/>
    <x v="0"/>
    <n v="57000491"/>
    <x v="500"/>
    <d v="2021-11-05T00:00:00"/>
    <x v="4"/>
    <n v="7000131753"/>
    <n v="1050"/>
    <x v="2"/>
    <x v="2"/>
    <n v="1260"/>
    <n v="5.5740999999999996"/>
    <n v="5852.8050000000003"/>
    <x v="7"/>
    <x v="4"/>
    <s v="Subunternehmer"/>
    <n v="9999"/>
  </r>
  <r>
    <x v="5"/>
    <x v="0"/>
    <n v="57000533"/>
    <x v="787"/>
    <d v="2021-11-05T00:00:00"/>
    <x v="4"/>
    <n v="7000131755"/>
    <n v="5"/>
    <x v="2"/>
    <x v="2"/>
    <n v="20"/>
    <n v="13.954499999999999"/>
    <n v="69.772499999999994"/>
    <x v="6"/>
    <x v="3"/>
    <s v="EVP L3 Torten / Blöcke"/>
    <n v="6120"/>
  </r>
  <r>
    <x v="5"/>
    <x v="0"/>
    <n v="57000590"/>
    <x v="81"/>
    <d v="2021-11-05T00:00:00"/>
    <x v="4"/>
    <n v="7000130811"/>
    <n v="0"/>
    <x v="2"/>
    <x v="2"/>
    <n v="0"/>
    <n v="11.062900000000001"/>
    <n v="0"/>
    <x v="7"/>
    <x v="4"/>
    <s v="Subunternehmer"/>
    <n v="9999"/>
  </r>
  <r>
    <x v="5"/>
    <x v="0"/>
    <n v="57000619"/>
    <x v="1007"/>
    <d v="2021-11-05T00:00:00"/>
    <x v="4"/>
    <n v="7000110894"/>
    <n v="234"/>
    <x v="2"/>
    <x v="2"/>
    <n v="421.2"/>
    <n v="13.9818"/>
    <n v="3271.7411999999999"/>
    <x v="4"/>
    <x v="1"/>
    <s v="Linie 35-1 MTC"/>
    <n v="5135"/>
  </r>
  <r>
    <x v="5"/>
    <x v="0"/>
    <n v="57000623"/>
    <x v="83"/>
    <d v="2021-11-05T00:00:00"/>
    <x v="4"/>
    <n v="7000131671"/>
    <n v="3910"/>
    <x v="2"/>
    <x v="0"/>
    <n v="4692"/>
    <n v="5.1703000000000001"/>
    <n v="24259.047600000002"/>
    <x v="8"/>
    <x v="5"/>
    <s v="Linie 22"/>
    <n v="5022"/>
  </r>
  <r>
    <x v="5"/>
    <x v="0"/>
    <n v="57000624"/>
    <x v="84"/>
    <d v="2021-11-05T00:00:00"/>
    <x v="4"/>
    <n v="7000131672"/>
    <n v="840"/>
    <x v="2"/>
    <x v="0"/>
    <n v="1008"/>
    <n v="4.6654999999999998"/>
    <n v="4702.8239999999996"/>
    <x v="8"/>
    <x v="5"/>
    <s v="Linie 22"/>
    <n v="5022"/>
  </r>
  <r>
    <x v="5"/>
    <x v="0"/>
    <n v="57000652"/>
    <x v="372"/>
    <d v="2021-11-05T00:00:00"/>
    <x v="4"/>
    <n v="7000131666"/>
    <n v="136"/>
    <x v="2"/>
    <x v="0"/>
    <n v="163.19999999999999"/>
    <n v="5.2020999999999997"/>
    <n v="848.98271999999997"/>
    <x v="8"/>
    <x v="5"/>
    <s v="Linie 22"/>
    <n v="5022"/>
  </r>
  <r>
    <x v="5"/>
    <x v="0"/>
    <n v="57000662"/>
    <x v="1178"/>
    <d v="2021-11-05T00:00:00"/>
    <x v="4"/>
    <n v="7000131918"/>
    <n v="101"/>
    <x v="2"/>
    <x v="2"/>
    <n v="1098.8800000000001"/>
    <n v="28.805099999999999"/>
    <n v="2909.3150999999998"/>
    <x v="3"/>
    <x v="1"/>
    <s v="Wurstverpackung"/>
    <n v="5330"/>
  </r>
  <r>
    <x v="5"/>
    <x v="0"/>
    <n v="57000720"/>
    <x v="92"/>
    <d v="2021-11-05T00:00:00"/>
    <x v="4"/>
    <n v="7000130865"/>
    <n v="0"/>
    <x v="2"/>
    <x v="2"/>
    <n v="0"/>
    <n v="10.185499999999999"/>
    <n v="0"/>
    <x v="7"/>
    <x v="4"/>
    <s v="Subunternehmer"/>
    <n v="9999"/>
  </r>
  <r>
    <x v="5"/>
    <x v="0"/>
    <n v="58000137"/>
    <x v="569"/>
    <d v="2021-11-05T00:00:00"/>
    <x v="4"/>
    <n v="7000130847"/>
    <n v="672"/>
    <x v="2"/>
    <x v="2"/>
    <n v="2284.8000000000002"/>
    <n v="15.078799999999999"/>
    <n v="10132.953600000001"/>
    <x v="7"/>
    <x v="4"/>
    <s v="Subunternehmer"/>
    <n v="9999"/>
  </r>
  <r>
    <x v="5"/>
    <x v="0"/>
    <n v="58000235"/>
    <x v="96"/>
    <d v="2021-11-05T00:00:00"/>
    <x v="4"/>
    <n v="7000128884"/>
    <n v="1263"/>
    <x v="2"/>
    <x v="2"/>
    <n v="12124.8"/>
    <n v="35.304099999999998"/>
    <n v="44589.078300000001"/>
    <x v="5"/>
    <x v="2"/>
    <s v="Linie 31"/>
    <n v="5031"/>
  </r>
  <r>
    <x v="5"/>
    <x v="0"/>
    <n v="58000235"/>
    <x v="96"/>
    <d v="2021-11-05T00:00:00"/>
    <x v="4"/>
    <n v="7000130099"/>
    <n v="3452"/>
    <x v="2"/>
    <x v="2"/>
    <n v="33139.199999999997"/>
    <n v="35.304099999999998"/>
    <n v="121869.75320000001"/>
    <x v="5"/>
    <x v="2"/>
    <s v="Linie 30"/>
    <n v="5030"/>
  </r>
  <r>
    <x v="5"/>
    <x v="0"/>
    <n v="58000297"/>
    <x v="857"/>
    <d v="2021-11-05T00:00:00"/>
    <x v="4"/>
    <n v="7000129531"/>
    <n v="0"/>
    <x v="2"/>
    <x v="2"/>
    <n v="0"/>
    <n v="23.765499999999999"/>
    <n v="0"/>
    <x v="5"/>
    <x v="2"/>
    <s v="Linie 31"/>
    <n v="5031"/>
  </r>
  <r>
    <x v="5"/>
    <x v="0"/>
    <n v="58000339"/>
    <x v="508"/>
    <d v="2021-11-05T00:00:00"/>
    <x v="4"/>
    <n v="7000130510"/>
    <n v="519"/>
    <x v="2"/>
    <x v="2"/>
    <n v="856.35"/>
    <n v="9.9047000000000001"/>
    <n v="5140.5393000000004"/>
    <x v="3"/>
    <x v="1"/>
    <s v="Linie 1"/>
    <n v="5001"/>
  </r>
  <r>
    <x v="5"/>
    <x v="0"/>
    <n v="58000380"/>
    <x v="387"/>
    <d v="2021-11-05T00:00:00"/>
    <x v="4"/>
    <n v="7000130390"/>
    <n v="1682"/>
    <x v="2"/>
    <x v="2"/>
    <n v="10764.8"/>
    <n v="23.556899999999999"/>
    <n v="39622.705800000003"/>
    <x v="5"/>
    <x v="2"/>
    <s v="Linie 31"/>
    <n v="5031"/>
  </r>
  <r>
    <x v="5"/>
    <x v="0"/>
    <n v="58000487"/>
    <x v="97"/>
    <d v="2021-11-05T00:00:00"/>
    <x v="4"/>
    <n v="7000128673"/>
    <n v="278"/>
    <x v="2"/>
    <x v="0"/>
    <n v="1668"/>
    <n v="4.4520999999999997"/>
    <n v="7426.1027999999997"/>
    <x v="3"/>
    <x v="1"/>
    <s v="Wurstverpackung"/>
    <n v="5330"/>
  </r>
  <r>
    <x v="5"/>
    <x v="0"/>
    <n v="58000548"/>
    <x v="703"/>
    <d v="2021-11-05T00:00:00"/>
    <x v="4"/>
    <n v="7000130737"/>
    <n v="2000"/>
    <x v="2"/>
    <x v="2"/>
    <n v="9600"/>
    <n v="25.296299999999999"/>
    <n v="50592.6"/>
    <x v="7"/>
    <x v="4"/>
    <s v="Subunternehmer"/>
    <n v="9999"/>
  </r>
  <r>
    <x v="5"/>
    <x v="0"/>
    <n v="58000554"/>
    <x v="389"/>
    <d v="2021-11-05T00:00:00"/>
    <x v="4"/>
    <n v="7000130618"/>
    <n v="1125"/>
    <x v="2"/>
    <x v="2"/>
    <n v="10800"/>
    <n v="35.208399999999997"/>
    <n v="39609.449999999997"/>
    <x v="5"/>
    <x v="2"/>
    <s v="Linie 30"/>
    <n v="5030"/>
  </r>
  <r>
    <x v="5"/>
    <x v="0"/>
    <n v="58000708"/>
    <x v="400"/>
    <d v="2021-11-05T00:00:00"/>
    <x v="4"/>
    <n v="7000131833"/>
    <n v="102"/>
    <x v="2"/>
    <x v="0"/>
    <n v="100.98"/>
    <n v="7.7599"/>
    <n v="783.59470199999998"/>
    <x v="8"/>
    <x v="5"/>
    <s v="Linie 21"/>
    <n v="5021"/>
  </r>
  <r>
    <x v="5"/>
    <x v="0"/>
    <n v="58000735"/>
    <x v="829"/>
    <d v="2021-11-05T00:00:00"/>
    <x v="4"/>
    <n v="7000131834"/>
    <n v="68"/>
    <x v="2"/>
    <x v="0"/>
    <n v="67.319999999999993"/>
    <n v="7.7679999999999998"/>
    <n v="522.94176000000004"/>
    <x v="8"/>
    <x v="5"/>
    <s v="Linie 21"/>
    <n v="5021"/>
  </r>
  <r>
    <x v="5"/>
    <x v="0"/>
    <n v="58000830"/>
    <x v="102"/>
    <d v="2021-11-05T00:00:00"/>
    <x v="4"/>
    <n v="7000131636"/>
    <n v="0"/>
    <x v="2"/>
    <x v="0"/>
    <n v="0"/>
    <n v="6.5743"/>
    <n v="0"/>
    <x v="8"/>
    <x v="5"/>
    <s v="Linie 20"/>
    <n v="5020"/>
  </r>
  <r>
    <x v="5"/>
    <x v="0"/>
    <n v="58000831"/>
    <x v="409"/>
    <d v="2021-11-05T00:00:00"/>
    <x v="4"/>
    <n v="7000131662"/>
    <n v="510"/>
    <x v="2"/>
    <x v="0"/>
    <n v="504.9"/>
    <n v="6.6577999999999999"/>
    <n v="3361.52322"/>
    <x v="8"/>
    <x v="5"/>
    <s v="Linie 21"/>
    <n v="5021"/>
  </r>
  <r>
    <x v="5"/>
    <x v="0"/>
    <n v="58000835"/>
    <x v="103"/>
    <d v="2021-11-05T00:00:00"/>
    <x v="4"/>
    <n v="7000131678"/>
    <n v="1445"/>
    <x v="2"/>
    <x v="0"/>
    <n v="1430.55"/>
    <n v="7.7512999999999996"/>
    <n v="11088.622214999999"/>
    <x v="8"/>
    <x v="5"/>
    <s v="Linie 21"/>
    <n v="5021"/>
  </r>
  <r>
    <x v="5"/>
    <x v="0"/>
    <n v="58000843"/>
    <x v="573"/>
    <d v="2021-11-05T00:00:00"/>
    <x v="4"/>
    <n v="7000131679"/>
    <n v="2635"/>
    <x v="2"/>
    <x v="0"/>
    <n v="2608.65"/>
    <n v="8.875"/>
    <n v="23151.768749999999"/>
    <x v="8"/>
    <x v="5"/>
    <s v="Linie 23"/>
    <n v="5023"/>
  </r>
  <r>
    <x v="5"/>
    <x v="0"/>
    <n v="58000861"/>
    <x v="410"/>
    <d v="2021-11-05T00:00:00"/>
    <x v="4"/>
    <n v="7000131835"/>
    <n v="204"/>
    <x v="2"/>
    <x v="0"/>
    <n v="201.96"/>
    <n v="7.7599"/>
    <n v="1567.189404"/>
    <x v="8"/>
    <x v="5"/>
    <s v="Linie 21"/>
    <n v="5021"/>
  </r>
  <r>
    <x v="5"/>
    <x v="0"/>
    <n v="58000867"/>
    <x v="509"/>
    <d v="2021-11-05T00:00:00"/>
    <x v="4"/>
    <n v="7000130017"/>
    <n v="711"/>
    <x v="2"/>
    <x v="2"/>
    <n v="1173.1500000000001"/>
    <n v="7.5846"/>
    <n v="5392.6505999999999"/>
    <x v="3"/>
    <x v="1"/>
    <s v="Linie 1"/>
    <n v="5001"/>
  </r>
  <r>
    <x v="5"/>
    <x v="0"/>
    <n v="58000873"/>
    <x v="518"/>
    <d v="2021-11-05T00:00:00"/>
    <x v="4"/>
    <n v="7000130332"/>
    <n v="98"/>
    <x v="2"/>
    <x v="2"/>
    <n v="196"/>
    <n v="13.7563"/>
    <n v="1348.1174000000001"/>
    <x v="4"/>
    <x v="1"/>
    <s v="Linie 33"/>
    <n v="5033"/>
  </r>
  <r>
    <x v="5"/>
    <x v="0"/>
    <n v="58000875"/>
    <x v="264"/>
    <d v="2021-11-05T00:00:00"/>
    <x v="4"/>
    <n v="7000131868"/>
    <n v="945"/>
    <x v="2"/>
    <x v="2"/>
    <n v="2995.65"/>
    <n v="22.831800000000001"/>
    <n v="21576.050999999999"/>
    <x v="6"/>
    <x v="3"/>
    <s v="EVP Jermi bei Weissenhorn"/>
    <n v="6200"/>
  </r>
  <r>
    <x v="5"/>
    <x v="0"/>
    <n v="58000970"/>
    <x v="712"/>
    <d v="2021-11-05T00:00:00"/>
    <x v="4"/>
    <n v="7000130643"/>
    <n v="0"/>
    <x v="2"/>
    <x v="2"/>
    <n v="0"/>
    <n v="17.294899999999998"/>
    <n v="0"/>
    <x v="7"/>
    <x v="4"/>
    <s v="Subunternehmer"/>
    <n v="9999"/>
  </r>
  <r>
    <x v="5"/>
    <x v="0"/>
    <n v="58000974"/>
    <x v="650"/>
    <d v="2021-11-05T00:00:00"/>
    <x v="4"/>
    <n v="7000131836"/>
    <n v="136"/>
    <x v="2"/>
    <x v="0"/>
    <n v="134.63999999999999"/>
    <n v="7.7923"/>
    <n v="1049.155272"/>
    <x v="8"/>
    <x v="5"/>
    <s v="Linie 21"/>
    <n v="5021"/>
  </r>
  <r>
    <x v="5"/>
    <x v="0"/>
    <n v="58001010"/>
    <x v="599"/>
    <d v="2021-11-05T00:00:00"/>
    <x v="4"/>
    <n v="7000131663"/>
    <n v="1530"/>
    <x v="2"/>
    <x v="0"/>
    <n v="1514.7"/>
    <n v="7.2465999999999999"/>
    <n v="10976.425020000001"/>
    <x v="8"/>
    <x v="5"/>
    <s v="Linie 21"/>
    <n v="5021"/>
  </r>
  <r>
    <x v="5"/>
    <x v="0"/>
    <n v="58001060"/>
    <x v="758"/>
    <d v="2021-11-05T00:00:00"/>
    <x v="4"/>
    <n v="7000130956"/>
    <n v="510"/>
    <x v="2"/>
    <x v="0"/>
    <n v="510"/>
    <n v="8.5131999999999994"/>
    <n v="4341.732"/>
    <x v="8"/>
    <x v="5"/>
    <s v="Linie 20"/>
    <n v="5020"/>
  </r>
  <r>
    <x v="5"/>
    <x v="0"/>
    <n v="58001071"/>
    <x v="432"/>
    <d v="2021-11-05T00:00:00"/>
    <x v="4"/>
    <n v="7000130879"/>
    <n v="510"/>
    <x v="2"/>
    <x v="0"/>
    <n v="663"/>
    <n v="7.1498999999999997"/>
    <n v="4740.3837000000003"/>
    <x v="4"/>
    <x v="1"/>
    <s v="Linie 36"/>
    <n v="5036"/>
  </r>
  <r>
    <x v="5"/>
    <x v="0"/>
    <n v="58001093"/>
    <x v="435"/>
    <d v="2021-11-05T00:00:00"/>
    <x v="4"/>
    <n v="7000131829"/>
    <n v="136"/>
    <x v="2"/>
    <x v="0"/>
    <n v="134.63999999999999"/>
    <n v="7.3051000000000004"/>
    <n v="983.55866400000002"/>
    <x v="8"/>
    <x v="5"/>
    <s v="Linie 21"/>
    <n v="5021"/>
  </r>
  <r>
    <x v="5"/>
    <x v="0"/>
    <n v="58001099"/>
    <x v="657"/>
    <d v="2021-11-05T00:00:00"/>
    <x v="4"/>
    <n v="7000131837"/>
    <n v="136"/>
    <x v="2"/>
    <x v="0"/>
    <n v="134.63999999999999"/>
    <n v="7.7568000000000001"/>
    <n v="1044.375552"/>
    <x v="8"/>
    <x v="5"/>
    <s v="Linie 21"/>
    <n v="5021"/>
  </r>
  <r>
    <x v="5"/>
    <x v="0"/>
    <n v="58001155"/>
    <x v="289"/>
    <d v="2021-11-05T00:00:00"/>
    <x v="4"/>
    <n v="7000130881"/>
    <n v="491"/>
    <x v="2"/>
    <x v="0"/>
    <n v="638.29999999999995"/>
    <n v="6.9889000000000001"/>
    <n v="4461.01487"/>
    <x v="4"/>
    <x v="1"/>
    <s v="Linie 36"/>
    <n v="5036"/>
  </r>
  <r>
    <x v="5"/>
    <x v="0"/>
    <n v="58001162"/>
    <x v="536"/>
    <d v="2021-11-05T00:00:00"/>
    <x v="4"/>
    <n v="7000131830"/>
    <n v="340"/>
    <x v="2"/>
    <x v="0"/>
    <n v="408"/>
    <n v="8.8560999999999996"/>
    <n v="3613.2887999999998"/>
    <x v="8"/>
    <x v="5"/>
    <s v="Linie 21"/>
    <n v="5021"/>
  </r>
  <r>
    <x v="5"/>
    <x v="0"/>
    <n v="59500001"/>
    <x v="907"/>
    <d v="2021-11-05T00:00:00"/>
    <x v="4"/>
    <n v="7000131518"/>
    <n v="116"/>
    <x v="2"/>
    <x v="0"/>
    <n v="348"/>
    <n v="2.5375000000000001"/>
    <n v="883.05"/>
    <x v="3"/>
    <x v="1"/>
    <s v="Espera"/>
    <n v="5901"/>
  </r>
  <r>
    <x v="5"/>
    <x v="0"/>
    <n v="59500002"/>
    <x v="949"/>
    <d v="2021-11-05T00:00:00"/>
    <x v="4"/>
    <n v="7000131519"/>
    <n v="72"/>
    <x v="2"/>
    <x v="0"/>
    <n v="288"/>
    <n v="1.9368000000000001"/>
    <n v="557.79840000000002"/>
    <x v="3"/>
    <x v="1"/>
    <s v="Espera"/>
    <n v="5901"/>
  </r>
  <r>
    <x v="5"/>
    <x v="0"/>
    <m/>
    <x v="120"/>
    <d v="2021-11-05T00:00:00"/>
    <x v="4"/>
    <n v="7000128498"/>
    <n v="0"/>
    <x v="3"/>
    <x v="3"/>
    <n v="0"/>
    <n v="0"/>
    <n v="0"/>
    <x v="0"/>
    <x v="0"/>
    <s v="Große Schneidemaschine Lachnit"/>
    <n v="1100"/>
  </r>
  <r>
    <x v="5"/>
    <x v="0"/>
    <m/>
    <x v="121"/>
    <d v="2021-11-05T00:00:00"/>
    <x v="4"/>
    <n v="7000130559"/>
    <n v="0"/>
    <x v="3"/>
    <x v="3"/>
    <n v="0"/>
    <n v="0"/>
    <n v="0"/>
    <x v="0"/>
    <x v="0"/>
    <s v="Kleine Schneidemaschine Käseteiler"/>
    <n v="1200"/>
  </r>
  <r>
    <x v="5"/>
    <x v="0"/>
    <m/>
    <x v="122"/>
    <d v="2021-11-05T00:00:00"/>
    <x v="4"/>
    <n v="7000131748"/>
    <n v="0"/>
    <x v="3"/>
    <x v="3"/>
    <n v="0"/>
    <n v="0"/>
    <n v="0"/>
    <x v="2"/>
    <x v="0"/>
    <s v="Thrun 1"/>
    <n v="2020"/>
  </r>
  <r>
    <x v="5"/>
    <x v="0"/>
    <m/>
    <x v="123"/>
    <d v="2021-11-05T00:00:00"/>
    <x v="4"/>
    <n v="7000131733"/>
    <n v="0"/>
    <x v="3"/>
    <x v="3"/>
    <n v="0"/>
    <n v="0"/>
    <n v="0"/>
    <x v="2"/>
    <x v="0"/>
    <s v="Thrun 2"/>
    <n v="2030"/>
  </r>
  <r>
    <x v="5"/>
    <x v="0"/>
    <m/>
    <x v="123"/>
    <d v="2021-11-05T00:00:00"/>
    <x v="4"/>
    <n v="7000131734"/>
    <n v="0"/>
    <x v="3"/>
    <x v="3"/>
    <n v="0"/>
    <n v="0"/>
    <n v="0"/>
    <x v="2"/>
    <x v="0"/>
    <s v="Thrun 2"/>
    <n v="2030"/>
  </r>
  <r>
    <x v="5"/>
    <x v="0"/>
    <m/>
    <x v="124"/>
    <d v="2021-11-05T00:00:00"/>
    <x v="4"/>
    <n v="7000131727"/>
    <n v="0"/>
    <x v="3"/>
    <x v="3"/>
    <n v="0"/>
    <n v="0"/>
    <n v="0"/>
    <x v="2"/>
    <x v="0"/>
    <s v="Mischer 1"/>
    <n v="2040"/>
  </r>
  <r>
    <x v="5"/>
    <x v="0"/>
    <m/>
    <x v="125"/>
    <d v="2021-11-05T00:00:00"/>
    <x v="4"/>
    <n v="7000131752"/>
    <n v="0"/>
    <x v="3"/>
    <x v="3"/>
    <n v="0"/>
    <n v="0"/>
    <n v="0"/>
    <x v="2"/>
    <x v="0"/>
    <s v="Mischer 2"/>
    <n v="2050"/>
  </r>
  <r>
    <x v="5"/>
    <x v="0"/>
    <m/>
    <x v="126"/>
    <d v="2021-11-05T00:00:00"/>
    <x v="4"/>
    <n v="7000131773"/>
    <n v="0"/>
    <x v="3"/>
    <x v="3"/>
    <n v="0"/>
    <n v="0"/>
    <n v="0"/>
    <x v="2"/>
    <x v="0"/>
    <s v="Stephan UMSK 130"/>
    <n v="2100"/>
  </r>
  <r>
    <x v="5"/>
    <x v="0"/>
    <m/>
    <x v="127"/>
    <d v="2021-11-05T00:00:00"/>
    <x v="4"/>
    <n v="7000131560"/>
    <n v="0"/>
    <x v="3"/>
    <x v="3"/>
    <n v="0"/>
    <n v="0"/>
    <n v="0"/>
    <x v="1"/>
    <x v="0"/>
    <s v="Füller unter M1"/>
    <n v="3010"/>
  </r>
  <r>
    <x v="5"/>
    <x v="0"/>
    <m/>
    <x v="128"/>
    <d v="2021-11-05T00:00:00"/>
    <x v="4"/>
    <n v="7000131713"/>
    <n v="0"/>
    <x v="3"/>
    <x v="3"/>
    <n v="0"/>
    <n v="0"/>
    <n v="0"/>
    <x v="1"/>
    <x v="0"/>
    <s v="Füller unter M2"/>
    <n v="3020"/>
  </r>
  <r>
    <x v="5"/>
    <x v="0"/>
    <m/>
    <x v="129"/>
    <d v="2021-11-05T00:00:00"/>
    <x v="4"/>
    <n v="7000131347"/>
    <n v="0"/>
    <x v="3"/>
    <x v="3"/>
    <n v="0"/>
    <n v="0"/>
    <n v="0"/>
    <x v="1"/>
    <x v="0"/>
    <s v="Füller unter Thrun 2"/>
    <n v="3030"/>
  </r>
  <r>
    <x v="5"/>
    <x v="0"/>
    <m/>
    <x v="129"/>
    <d v="2021-11-05T00:00:00"/>
    <x v="4"/>
    <n v="7000131530"/>
    <n v="0"/>
    <x v="3"/>
    <x v="3"/>
    <n v="0"/>
    <n v="0"/>
    <n v="0"/>
    <x v="1"/>
    <x v="0"/>
    <s v="Füller unter Thrun 2"/>
    <n v="3030"/>
  </r>
  <r>
    <x v="5"/>
    <x v="0"/>
    <m/>
    <x v="130"/>
    <d v="2021-11-05T00:00:00"/>
    <x v="4"/>
    <n v="7000131537"/>
    <n v="0"/>
    <x v="3"/>
    <x v="3"/>
    <n v="0"/>
    <n v="0"/>
    <n v="0"/>
    <x v="1"/>
    <x v="0"/>
    <s v="Füller unter UHT"/>
    <n v="3040"/>
  </r>
  <r>
    <x v="5"/>
    <x v="0"/>
    <m/>
    <x v="131"/>
    <d v="2021-11-05T00:00:00"/>
    <x v="4"/>
    <n v="7000130720"/>
    <n v="0"/>
    <x v="3"/>
    <x v="3"/>
    <n v="0"/>
    <n v="0"/>
    <n v="0"/>
    <x v="2"/>
    <x v="0"/>
    <s v="Füller unter UMSK 130"/>
    <n v="3100"/>
  </r>
  <r>
    <x v="5"/>
    <x v="0"/>
    <m/>
    <x v="290"/>
    <d v="2021-11-05T00:00:00"/>
    <x v="4"/>
    <n v="7000130774"/>
    <n v="0"/>
    <x v="3"/>
    <x v="3"/>
    <n v="0"/>
    <n v="0"/>
    <n v="0"/>
    <x v="3"/>
    <x v="1"/>
    <s v="Linie 1"/>
    <n v="5001"/>
  </r>
  <r>
    <x v="5"/>
    <x v="0"/>
    <m/>
    <x v="132"/>
    <d v="2021-11-05T00:00:00"/>
    <x v="4"/>
    <n v="7000130995"/>
    <n v="0"/>
    <x v="3"/>
    <x v="3"/>
    <n v="0"/>
    <n v="0"/>
    <n v="0"/>
    <x v="8"/>
    <x v="5"/>
    <s v="Linie 20"/>
    <n v="5020"/>
  </r>
  <r>
    <x v="5"/>
    <x v="0"/>
    <m/>
    <x v="132"/>
    <d v="2021-11-05T00:00:00"/>
    <x v="4"/>
    <n v="7000131642"/>
    <n v="0"/>
    <x v="3"/>
    <x v="3"/>
    <n v="0"/>
    <n v="0"/>
    <n v="0"/>
    <x v="8"/>
    <x v="5"/>
    <s v="Linie 20"/>
    <n v="5020"/>
  </r>
  <r>
    <x v="5"/>
    <x v="0"/>
    <m/>
    <x v="133"/>
    <d v="2021-11-05T00:00:00"/>
    <x v="4"/>
    <n v="7000131831"/>
    <n v="0"/>
    <x v="3"/>
    <x v="3"/>
    <n v="0"/>
    <n v="0"/>
    <n v="0"/>
    <x v="8"/>
    <x v="5"/>
    <s v="Linie 21"/>
    <n v="5021"/>
  </r>
  <r>
    <x v="5"/>
    <x v="0"/>
    <m/>
    <x v="134"/>
    <d v="2021-11-05T00:00:00"/>
    <x v="4"/>
    <n v="7000131673"/>
    <n v="0.01"/>
    <x v="1"/>
    <x v="1"/>
    <n v="0"/>
    <n v="0"/>
    <n v="0"/>
    <x v="8"/>
    <x v="5"/>
    <s v="Linie 22"/>
    <n v="5022"/>
  </r>
  <r>
    <x v="5"/>
    <x v="0"/>
    <m/>
    <x v="134"/>
    <d v="2021-11-05T00:00:00"/>
    <x v="4"/>
    <n v="7000131674"/>
    <n v="0.01"/>
    <x v="1"/>
    <x v="1"/>
    <n v="0"/>
    <n v="0"/>
    <n v="0"/>
    <x v="8"/>
    <x v="5"/>
    <s v="Linie 22"/>
    <n v="5022"/>
  </r>
  <r>
    <x v="5"/>
    <x v="0"/>
    <m/>
    <x v="135"/>
    <d v="2021-11-05T00:00:00"/>
    <x v="4"/>
    <n v="7000131193"/>
    <n v="0.01"/>
    <x v="1"/>
    <x v="1"/>
    <n v="0"/>
    <n v="0"/>
    <n v="0"/>
    <x v="8"/>
    <x v="5"/>
    <s v="Linie 23"/>
    <n v="5023"/>
  </r>
  <r>
    <x v="5"/>
    <x v="0"/>
    <m/>
    <x v="453"/>
    <d v="2021-11-05T00:00:00"/>
    <x v="4"/>
    <n v="7000131665"/>
    <n v="0"/>
    <x v="3"/>
    <x v="3"/>
    <n v="0"/>
    <n v="0"/>
    <n v="0"/>
    <x v="8"/>
    <x v="5"/>
    <s v="Linie 21"/>
    <n v="5021"/>
  </r>
  <r>
    <x v="5"/>
    <x v="0"/>
    <m/>
    <x v="137"/>
    <d v="2021-11-05T00:00:00"/>
    <x v="4"/>
    <n v="7000128591"/>
    <n v="0"/>
    <x v="3"/>
    <x v="3"/>
    <n v="0"/>
    <n v="0"/>
    <n v="0"/>
    <x v="4"/>
    <x v="1"/>
    <s v="Linie 36"/>
    <n v="5036"/>
  </r>
  <r>
    <x v="5"/>
    <x v="0"/>
    <m/>
    <x v="455"/>
    <d v="2021-11-05T00:00:00"/>
    <x v="4"/>
    <n v="7000131728"/>
    <n v="0"/>
    <x v="3"/>
    <x v="3"/>
    <n v="0"/>
    <n v="0"/>
    <n v="0"/>
    <x v="2"/>
    <x v="0"/>
    <s v="Mischer 1"/>
    <n v="2040"/>
  </r>
  <r>
    <x v="5"/>
    <x v="0"/>
    <m/>
    <x v="455"/>
    <d v="2021-11-05T00:00:00"/>
    <x v="4"/>
    <n v="7000131729"/>
    <n v="0"/>
    <x v="3"/>
    <x v="3"/>
    <n v="0"/>
    <n v="0"/>
    <n v="0"/>
    <x v="2"/>
    <x v="0"/>
    <s v="Mischer 1"/>
    <n v="2040"/>
  </r>
  <r>
    <x v="5"/>
    <x v="0"/>
    <m/>
    <x v="456"/>
    <d v="2021-11-05T00:00:00"/>
    <x v="4"/>
    <n v="7000131559"/>
    <n v="0"/>
    <x v="3"/>
    <x v="3"/>
    <n v="0"/>
    <n v="0"/>
    <n v="0"/>
    <x v="1"/>
    <x v="0"/>
    <s v="Füller unter M1"/>
    <n v="3010"/>
  </r>
  <r>
    <x v="5"/>
    <x v="0"/>
    <m/>
    <x v="456"/>
    <d v="2021-11-05T00:00:00"/>
    <x v="4"/>
    <n v="7000131685"/>
    <n v="0"/>
    <x v="3"/>
    <x v="3"/>
    <n v="0"/>
    <n v="0"/>
    <n v="0"/>
    <x v="1"/>
    <x v="0"/>
    <s v="Füller unter M1"/>
    <n v="3010"/>
  </r>
  <r>
    <x v="5"/>
    <x v="0"/>
    <m/>
    <x v="293"/>
    <d v="2021-11-05T00:00:00"/>
    <x v="4"/>
    <n v="7000128594"/>
    <n v="0"/>
    <x v="3"/>
    <x v="3"/>
    <n v="0"/>
    <n v="0"/>
    <n v="0"/>
    <x v="4"/>
    <x v="1"/>
    <s v="Linie 36"/>
    <n v="5036"/>
  </r>
  <r>
    <x v="5"/>
    <x v="0"/>
    <n v="31000150"/>
    <x v="890"/>
    <d v="2021-11-06T00:00:00"/>
    <x v="4"/>
    <n v="7000131716"/>
    <n v="414"/>
    <x v="1"/>
    <x v="1"/>
    <n v="4140"/>
    <n v="27.827200000000001"/>
    <n v="11520.460800000001"/>
    <x v="1"/>
    <x v="0"/>
    <s v="Füller unter Thrun 2"/>
    <n v="3030"/>
  </r>
  <r>
    <x v="5"/>
    <x v="0"/>
    <n v="31000161"/>
    <x v="467"/>
    <d v="2021-11-06T00:00:00"/>
    <x v="4"/>
    <n v="7000131715"/>
    <n v="540"/>
    <x v="1"/>
    <x v="1"/>
    <n v="5400"/>
    <n v="23.670200000000001"/>
    <n v="12781.907999999999"/>
    <x v="1"/>
    <x v="0"/>
    <s v="Füller unter Thrun 2"/>
    <n v="3030"/>
  </r>
  <r>
    <x v="5"/>
    <x v="0"/>
    <n v="31000169"/>
    <x v="158"/>
    <d v="2021-11-06T00:00:00"/>
    <x v="4"/>
    <n v="7000131531"/>
    <n v="2116"/>
    <x v="1"/>
    <x v="1"/>
    <n v="4083.88"/>
    <n v="6.0270000000000001"/>
    <n v="12753.132"/>
    <x v="1"/>
    <x v="0"/>
    <s v="Füller unter UHT"/>
    <n v="3040"/>
  </r>
  <r>
    <x v="5"/>
    <x v="0"/>
    <n v="31000208"/>
    <x v="922"/>
    <d v="2021-11-06T00:00:00"/>
    <x v="4"/>
    <n v="7000131553"/>
    <n v="123"/>
    <x v="1"/>
    <x v="1"/>
    <n v="1230"/>
    <n v="30.235499999999998"/>
    <n v="3718.9665"/>
    <x v="1"/>
    <x v="0"/>
    <s v="Füller unter UHT"/>
    <n v="3040"/>
  </r>
  <r>
    <x v="5"/>
    <x v="0"/>
    <n v="35000208"/>
    <x v="923"/>
    <d v="2021-11-06T00:00:00"/>
    <x v="4"/>
    <n v="7000131839"/>
    <n v="1125"/>
    <x v="0"/>
    <x v="0"/>
    <n v="1125"/>
    <n v="2.9049"/>
    <n v="3268.0124999999998"/>
    <x v="2"/>
    <x v="0"/>
    <s v="Thrun 1"/>
    <n v="2020"/>
  </r>
  <r>
    <x v="5"/>
    <x v="0"/>
    <n v="35000208"/>
    <x v="923"/>
    <d v="2021-11-06T00:00:00"/>
    <x v="4"/>
    <n v="7000131839"/>
    <n v="1125"/>
    <x v="0"/>
    <x v="0"/>
    <n v="1125"/>
    <n v="2.9049"/>
    <n v="3268.0124999999998"/>
    <x v="2"/>
    <x v="0"/>
    <s v="Wolf Th1"/>
    <n v="2065"/>
  </r>
  <r>
    <x v="5"/>
    <x v="0"/>
    <n v="35000222"/>
    <x v="892"/>
    <d v="2021-11-06T00:00:00"/>
    <x v="4"/>
    <n v="7000131893"/>
    <n v="4000"/>
    <x v="0"/>
    <x v="0"/>
    <n v="4000"/>
    <n v="2.6581000000000001"/>
    <n v="10632.4"/>
    <x v="2"/>
    <x v="0"/>
    <s v="Thrun 2"/>
    <n v="2030"/>
  </r>
  <r>
    <x v="5"/>
    <x v="0"/>
    <n v="35000268"/>
    <x v="170"/>
    <d v="2021-11-06T00:00:00"/>
    <x v="4"/>
    <n v="7000131840"/>
    <n v="3250"/>
    <x v="0"/>
    <x v="0"/>
    <n v="3250"/>
    <n v="2.5333000000000001"/>
    <n v="8233.2250000000004"/>
    <x v="2"/>
    <x v="0"/>
    <s v="Thrun 1"/>
    <n v="2020"/>
  </r>
  <r>
    <x v="5"/>
    <x v="0"/>
    <n v="35000268"/>
    <x v="170"/>
    <d v="2021-11-06T00:00:00"/>
    <x v="4"/>
    <n v="7000131905"/>
    <n v="625"/>
    <x v="0"/>
    <x v="0"/>
    <n v="625"/>
    <n v="2.5333000000000001"/>
    <n v="1583.3125"/>
    <x v="2"/>
    <x v="0"/>
    <s v="Wolf Th1"/>
    <n v="2065"/>
  </r>
  <r>
    <x v="5"/>
    <x v="0"/>
    <n v="35000294"/>
    <x v="473"/>
    <d v="2021-11-06T00:00:00"/>
    <x v="4"/>
    <n v="7000131894"/>
    <n v="6000"/>
    <x v="0"/>
    <x v="0"/>
    <n v="6000"/>
    <n v="2.2423999999999999"/>
    <n v="13454.4"/>
    <x v="2"/>
    <x v="0"/>
    <s v="Thrun 2"/>
    <n v="2030"/>
  </r>
  <r>
    <x v="5"/>
    <x v="0"/>
    <n v="57000682"/>
    <x v="221"/>
    <d v="2021-11-06T00:00:00"/>
    <x v="4"/>
    <n v="7000130817"/>
    <n v="158"/>
    <x v="2"/>
    <x v="2"/>
    <n v="1719.04"/>
    <n v="27.485700000000001"/>
    <n v="4342.7406000000001"/>
    <x v="3"/>
    <x v="1"/>
    <s v="Wurstverpackung"/>
    <n v="5330"/>
  </r>
  <r>
    <x v="5"/>
    <x v="0"/>
    <m/>
    <x v="122"/>
    <d v="2021-11-06T00:00:00"/>
    <x v="4"/>
    <n v="7000131842"/>
    <n v="0"/>
    <x v="3"/>
    <x v="3"/>
    <n v="0"/>
    <n v="0"/>
    <n v="0"/>
    <x v="2"/>
    <x v="0"/>
    <s v="Thrun 1"/>
    <n v="2020"/>
  </r>
  <r>
    <x v="5"/>
    <x v="0"/>
    <m/>
    <x v="123"/>
    <d v="2021-11-06T00:00:00"/>
    <x v="4"/>
    <n v="7000131897"/>
    <n v="0"/>
    <x v="3"/>
    <x v="3"/>
    <n v="0"/>
    <n v="0"/>
    <n v="0"/>
    <x v="2"/>
    <x v="0"/>
    <s v="Thrun 2"/>
    <n v="2030"/>
  </r>
  <r>
    <x v="5"/>
    <x v="0"/>
    <m/>
    <x v="129"/>
    <d v="2021-11-06T00:00:00"/>
    <x v="4"/>
    <n v="7000131532"/>
    <n v="0"/>
    <x v="3"/>
    <x v="3"/>
    <n v="0"/>
    <n v="0"/>
    <n v="0"/>
    <x v="1"/>
    <x v="0"/>
    <s v="Füller unter UHT"/>
    <n v="3040"/>
  </r>
  <r>
    <x v="5"/>
    <x v="0"/>
    <m/>
    <x v="129"/>
    <d v="2021-11-06T00:00:00"/>
    <x v="4"/>
    <n v="7000131717"/>
    <n v="0"/>
    <x v="3"/>
    <x v="3"/>
    <n v="0"/>
    <n v="0"/>
    <n v="0"/>
    <x v="1"/>
    <x v="0"/>
    <s v="Füller unter Thrun 2"/>
    <n v="3030"/>
  </r>
  <r>
    <x v="5"/>
    <x v="0"/>
    <m/>
    <x v="951"/>
    <d v="2021-11-06T00:00:00"/>
    <x v="4"/>
    <n v="7000130906"/>
    <n v="0"/>
    <x v="3"/>
    <x v="3"/>
    <n v="0"/>
    <n v="0"/>
    <n v="0"/>
    <x v="4"/>
    <x v="1"/>
    <s v="Linie 2"/>
    <n v="5002"/>
  </r>
  <r>
    <x v="5"/>
    <x v="0"/>
    <m/>
    <x v="594"/>
    <d v="2021-11-06T00:00:00"/>
    <x v="4"/>
    <n v="7000130831"/>
    <n v="0"/>
    <x v="3"/>
    <x v="3"/>
    <n v="0"/>
    <n v="0"/>
    <n v="0"/>
    <x v="3"/>
    <x v="1"/>
    <s v="Wurstverpackung"/>
    <n v="5330"/>
  </r>
  <r>
    <x v="5"/>
    <x v="0"/>
    <m/>
    <x v="1072"/>
    <d v="2021-11-06T00:00:00"/>
    <x v="4"/>
    <n v="7000131841"/>
    <n v="0"/>
    <x v="3"/>
    <x v="3"/>
    <n v="0"/>
    <n v="0"/>
    <n v="0"/>
    <x v="2"/>
    <x v="0"/>
    <s v="Thrun 1"/>
    <n v="2020"/>
  </r>
  <r>
    <x v="5"/>
    <x v="0"/>
    <m/>
    <x v="591"/>
    <d v="2021-11-06T00:00:00"/>
    <x v="4"/>
    <n v="7000131554"/>
    <n v="0"/>
    <x v="3"/>
    <x v="3"/>
    <n v="0"/>
    <n v="0"/>
    <n v="0"/>
    <x v="1"/>
    <x v="0"/>
    <s v="Füller unter UHT"/>
    <n v="3040"/>
  </r>
  <r>
    <x v="6"/>
    <x v="0"/>
    <n v="23500035"/>
    <x v="767"/>
    <d v="2021-11-08T00:00:00"/>
    <x v="4"/>
    <n v="7000131779"/>
    <n v="2293"/>
    <x v="0"/>
    <x v="0"/>
    <n v="2293"/>
    <n v="3.1568999999999998"/>
    <n v="7238.7717000000002"/>
    <x v="0"/>
    <x v="0"/>
    <s v="Kleine Schneidemaschine Käseteiler"/>
    <n v="1200"/>
  </r>
  <r>
    <x v="6"/>
    <x v="0"/>
    <n v="23500083"/>
    <x v="0"/>
    <d v="2021-11-08T00:00:00"/>
    <x v="4"/>
    <n v="7000131971"/>
    <n v="16429"/>
    <x v="0"/>
    <x v="0"/>
    <n v="16429"/>
    <n v="3.9175"/>
    <n v="64360.607499999998"/>
    <x v="0"/>
    <x v="0"/>
    <s v="Rohware aus-/umpacken, vorbereiten"/>
    <n v="1300"/>
  </r>
  <r>
    <x v="6"/>
    <x v="0"/>
    <n v="23500273"/>
    <x v="457"/>
    <d v="2021-11-08T00:00:00"/>
    <x v="4"/>
    <n v="7000131784"/>
    <n v="4081"/>
    <x v="0"/>
    <x v="0"/>
    <n v="4081"/>
    <n v="3.0524"/>
    <n v="12456.8444"/>
    <x v="0"/>
    <x v="0"/>
    <s v="Kleine Schneidemaschine Käseteiler"/>
    <n v="1200"/>
  </r>
  <r>
    <x v="6"/>
    <x v="0"/>
    <n v="23500292"/>
    <x v="144"/>
    <d v="2021-11-08T00:00:00"/>
    <x v="4"/>
    <n v="7000131929"/>
    <n v="601"/>
    <x v="0"/>
    <x v="0"/>
    <n v="601"/>
    <n v="5.5862999999999996"/>
    <n v="3357.3663000000001"/>
    <x v="0"/>
    <x v="0"/>
    <s v="Holac Zutatenvorbereitung"/>
    <n v="1410"/>
  </r>
  <r>
    <x v="6"/>
    <x v="0"/>
    <n v="23500302"/>
    <x v="4"/>
    <d v="2021-11-08T00:00:00"/>
    <x v="4"/>
    <n v="7000131930"/>
    <n v="248"/>
    <x v="0"/>
    <x v="0"/>
    <n v="248"/>
    <n v="5.6374000000000004"/>
    <n v="1398.0752"/>
    <x v="0"/>
    <x v="0"/>
    <s v="Holac Zutatenvorbereitung"/>
    <n v="1410"/>
  </r>
  <r>
    <x v="6"/>
    <x v="0"/>
    <n v="23500305"/>
    <x v="4"/>
    <d v="2021-11-08T00:00:00"/>
    <x v="4"/>
    <n v="7000131931"/>
    <n v="550"/>
    <x v="0"/>
    <x v="0"/>
    <n v="550"/>
    <n v="4.4934000000000003"/>
    <n v="2471.37"/>
    <x v="0"/>
    <x v="0"/>
    <s v="Holac Zutatenvorbereitung"/>
    <n v="1410"/>
  </r>
  <r>
    <x v="6"/>
    <x v="0"/>
    <n v="23500501"/>
    <x v="10"/>
    <d v="2021-11-08T00:00:00"/>
    <x v="4"/>
    <n v="7000129729"/>
    <n v="0"/>
    <x v="0"/>
    <x v="0"/>
    <n v="0"/>
    <n v="2.8675999999999999"/>
    <n v="0"/>
    <x v="0"/>
    <x v="0"/>
    <s v="Kleine Schneidemaschine Käseteiler"/>
    <n v="1200"/>
  </r>
  <r>
    <x v="6"/>
    <x v="0"/>
    <n v="23500551"/>
    <x v="11"/>
    <d v="2021-11-08T00:00:00"/>
    <x v="4"/>
    <n v="7000131878"/>
    <n v="990"/>
    <x v="0"/>
    <x v="0"/>
    <n v="990"/>
    <n v="5.1581000000000001"/>
    <n v="5106.5190000000002"/>
    <x v="0"/>
    <x v="0"/>
    <s v="Große Schneidemaschine Lachnit"/>
    <n v="1100"/>
  </r>
  <r>
    <x v="6"/>
    <x v="0"/>
    <n v="29600003"/>
    <x v="150"/>
    <d v="2021-11-08T00:00:00"/>
    <x v="4"/>
    <n v="7000132422"/>
    <n v="730"/>
    <x v="0"/>
    <x v="0"/>
    <n v="730"/>
    <n v="2.0516999999999999"/>
    <n v="1497.741"/>
    <x v="0"/>
    <x v="0"/>
    <s v="Rohware aus-/umpacken, vorbereiten"/>
    <n v="1300"/>
  </r>
  <r>
    <x v="6"/>
    <x v="0"/>
    <n v="29600006"/>
    <x v="462"/>
    <d v="2021-11-08T00:00:00"/>
    <x v="4"/>
    <n v="7000132427"/>
    <n v="2051"/>
    <x v="0"/>
    <x v="0"/>
    <n v="2051"/>
    <n v="1.5"/>
    <n v="3076.5"/>
    <x v="0"/>
    <x v="0"/>
    <s v="Rohware aus-/umpacken, vorbereiten"/>
    <n v="1300"/>
  </r>
  <r>
    <x v="6"/>
    <x v="0"/>
    <n v="29600019"/>
    <x v="464"/>
    <d v="2021-11-08T00:00:00"/>
    <x v="4"/>
    <n v="7000131794"/>
    <n v="91"/>
    <x v="0"/>
    <x v="0"/>
    <n v="91"/>
    <n v="0.98929999999999996"/>
    <n v="90.026300000000006"/>
    <x v="0"/>
    <x v="0"/>
    <s v="Rohware aus-/umpacken, vorbereiten"/>
    <n v="1300"/>
  </r>
  <r>
    <x v="6"/>
    <x v="0"/>
    <n v="31000169"/>
    <x v="158"/>
    <d v="2021-11-08T00:00:00"/>
    <x v="4"/>
    <n v="7000131904"/>
    <n v="2449"/>
    <x v="1"/>
    <x v="1"/>
    <n v="4726.57"/>
    <n v="6.0270000000000001"/>
    <n v="14760.123"/>
    <x v="1"/>
    <x v="0"/>
    <s v="Füller unter UHT"/>
    <n v="3040"/>
  </r>
  <r>
    <x v="6"/>
    <x v="0"/>
    <n v="31900001"/>
    <x v="159"/>
    <d v="2021-11-08T00:00:00"/>
    <x v="4"/>
    <n v="7000131913"/>
    <n v="447"/>
    <x v="1"/>
    <x v="1"/>
    <n v="3218.4"/>
    <n v="16.230899999999998"/>
    <n v="7255.2123000000001"/>
    <x v="2"/>
    <x v="0"/>
    <s v="Füller unter UMSK 130"/>
    <n v="3100"/>
  </r>
  <r>
    <x v="6"/>
    <x v="0"/>
    <n v="32000012"/>
    <x v="160"/>
    <d v="2021-11-08T00:00:00"/>
    <x v="4"/>
    <n v="7000131883"/>
    <n v="406"/>
    <x v="1"/>
    <x v="1"/>
    <n v="3775.8"/>
    <n v="27.892099999999999"/>
    <n v="11324.1926"/>
    <x v="1"/>
    <x v="0"/>
    <s v="Füller unter M1"/>
    <n v="3010"/>
  </r>
  <r>
    <x v="6"/>
    <x v="0"/>
    <n v="32000027"/>
    <x v="161"/>
    <d v="2021-11-08T00:00:00"/>
    <x v="4"/>
    <n v="7000131885"/>
    <n v="300"/>
    <x v="1"/>
    <x v="1"/>
    <n v="2790"/>
    <n v="29.203399999999998"/>
    <n v="8761.02"/>
    <x v="1"/>
    <x v="0"/>
    <s v="Füller unter M1"/>
    <n v="3010"/>
  </r>
  <r>
    <x v="6"/>
    <x v="0"/>
    <n v="32000028"/>
    <x v="769"/>
    <d v="2021-11-08T00:00:00"/>
    <x v="4"/>
    <n v="7000131886"/>
    <n v="894"/>
    <x v="1"/>
    <x v="1"/>
    <n v="5989.8"/>
    <n v="21.178000000000001"/>
    <n v="18933.132000000001"/>
    <x v="1"/>
    <x v="0"/>
    <s v="Füller unter M1"/>
    <n v="3010"/>
  </r>
  <r>
    <x v="6"/>
    <x v="0"/>
    <n v="32000053"/>
    <x v="470"/>
    <d v="2021-11-08T00:00:00"/>
    <x v="4"/>
    <n v="7000131884"/>
    <n v="419"/>
    <x v="1"/>
    <x v="1"/>
    <n v="2555.9"/>
    <n v="18.563600000000001"/>
    <n v="7778.1484"/>
    <x v="1"/>
    <x v="0"/>
    <s v="Füller unter M1"/>
    <n v="3010"/>
  </r>
  <r>
    <x v="6"/>
    <x v="0"/>
    <n v="32000065"/>
    <x v="162"/>
    <d v="2021-11-08T00:00:00"/>
    <x v="4"/>
    <n v="7000131712"/>
    <n v="480"/>
    <x v="1"/>
    <x v="1"/>
    <n v="4464"/>
    <n v="27.869800000000001"/>
    <n v="13377.504000000001"/>
    <x v="1"/>
    <x v="0"/>
    <s v="Füller unter M2"/>
    <n v="3020"/>
  </r>
  <r>
    <x v="6"/>
    <x v="0"/>
    <n v="32000068"/>
    <x v="163"/>
    <d v="2021-11-08T00:00:00"/>
    <x v="4"/>
    <n v="7000131710"/>
    <n v="625"/>
    <x v="1"/>
    <x v="1"/>
    <n v="6250"/>
    <n v="32.529499999999999"/>
    <n v="20330.9375"/>
    <x v="1"/>
    <x v="0"/>
    <s v="Füller unter M2"/>
    <n v="3020"/>
  </r>
  <r>
    <x v="6"/>
    <x v="0"/>
    <n v="32000091"/>
    <x v="21"/>
    <d v="2021-11-08T00:00:00"/>
    <x v="4"/>
    <n v="7000129730"/>
    <n v="0"/>
    <x v="1"/>
    <x v="1"/>
    <n v="0"/>
    <n v="0.85189999999999999"/>
    <n v="0"/>
    <x v="3"/>
    <x v="1"/>
    <s v="Linie 9"/>
    <n v="5009"/>
  </r>
  <r>
    <x v="6"/>
    <x v="0"/>
    <n v="32000106"/>
    <x v="677"/>
    <d v="2021-11-08T00:00:00"/>
    <x v="4"/>
    <n v="7000131711"/>
    <n v="570"/>
    <x v="1"/>
    <x v="1"/>
    <n v="4104"/>
    <n v="22.366399999999999"/>
    <n v="12748.848"/>
    <x v="1"/>
    <x v="0"/>
    <s v="Füller unter M2"/>
    <n v="3020"/>
  </r>
  <r>
    <x v="6"/>
    <x v="0"/>
    <n v="35000166"/>
    <x v="166"/>
    <d v="2021-11-08T00:00:00"/>
    <x v="4"/>
    <n v="7000131909"/>
    <n v="8400"/>
    <x v="0"/>
    <x v="0"/>
    <n v="8400"/>
    <n v="3.0034000000000001"/>
    <n v="25228.560000000001"/>
    <x v="2"/>
    <x v="0"/>
    <s v="Mischer 1"/>
    <n v="2040"/>
  </r>
  <r>
    <x v="6"/>
    <x v="0"/>
    <n v="35000166"/>
    <x v="166"/>
    <d v="2021-11-08T00:00:00"/>
    <x v="4"/>
    <n v="7000131909"/>
    <n v="8400"/>
    <x v="0"/>
    <x v="0"/>
    <n v="8400"/>
    <n v="3.0034000000000001"/>
    <n v="25228.560000000001"/>
    <x v="2"/>
    <x v="0"/>
    <s v="Wolf M1"/>
    <n v="2070"/>
  </r>
  <r>
    <x v="6"/>
    <x v="0"/>
    <n v="35000179"/>
    <x v="167"/>
    <d v="2021-11-08T00:00:00"/>
    <x v="4"/>
    <n v="7000131908"/>
    <n v="6600"/>
    <x v="0"/>
    <x v="0"/>
    <n v="6600"/>
    <n v="2.8624000000000001"/>
    <n v="18891.84"/>
    <x v="2"/>
    <x v="0"/>
    <s v="Mischer 1"/>
    <n v="2040"/>
  </r>
  <r>
    <x v="6"/>
    <x v="0"/>
    <n v="35000186"/>
    <x v="168"/>
    <d v="2021-11-08T00:00:00"/>
    <x v="4"/>
    <n v="7000131900"/>
    <n v="4500"/>
    <x v="0"/>
    <x v="0"/>
    <n v="4500"/>
    <n v="2.8601000000000001"/>
    <n v="12870.45"/>
    <x v="2"/>
    <x v="0"/>
    <s v="Mischer 2"/>
    <n v="2050"/>
  </r>
  <r>
    <x v="6"/>
    <x v="0"/>
    <n v="35000186"/>
    <x v="168"/>
    <d v="2021-11-08T00:00:00"/>
    <x v="4"/>
    <n v="7000131900"/>
    <n v="4500"/>
    <x v="0"/>
    <x v="0"/>
    <n v="4500"/>
    <n v="2.8601000000000001"/>
    <n v="12870.45"/>
    <x v="2"/>
    <x v="0"/>
    <s v="Wolf M2"/>
    <n v="2080"/>
  </r>
  <r>
    <x v="6"/>
    <x v="0"/>
    <n v="35000261"/>
    <x v="924"/>
    <d v="2021-11-08T00:00:00"/>
    <x v="4"/>
    <n v="7000131902"/>
    <n v="1000"/>
    <x v="0"/>
    <x v="0"/>
    <n v="1000"/>
    <n v="3.5840000000000001"/>
    <n v="3584"/>
    <x v="2"/>
    <x v="0"/>
    <s v="Thrun 2"/>
    <n v="2030"/>
  </r>
  <r>
    <x v="6"/>
    <x v="0"/>
    <n v="35000261"/>
    <x v="924"/>
    <d v="2021-11-08T00:00:00"/>
    <x v="4"/>
    <n v="7000131902"/>
    <n v="1000"/>
    <x v="0"/>
    <x v="0"/>
    <n v="1000"/>
    <n v="3.5840000000000001"/>
    <n v="3584"/>
    <x v="2"/>
    <x v="0"/>
    <s v="Wolf Th2"/>
    <n v="2090"/>
  </r>
  <r>
    <x v="6"/>
    <x v="0"/>
    <n v="35000267"/>
    <x v="28"/>
    <d v="2021-11-08T00:00:00"/>
    <x v="4"/>
    <n v="7000132010"/>
    <n v="4125"/>
    <x v="0"/>
    <x v="0"/>
    <n v="4125"/>
    <n v="2.8860999999999999"/>
    <n v="11905.1625"/>
    <x v="2"/>
    <x v="0"/>
    <s v="Wolf Th2"/>
    <n v="2090"/>
  </r>
  <r>
    <x v="6"/>
    <x v="0"/>
    <n v="35000268"/>
    <x v="170"/>
    <d v="2021-11-08T00:00:00"/>
    <x v="4"/>
    <n v="7000131905"/>
    <n v="4250"/>
    <x v="0"/>
    <x v="0"/>
    <n v="4250"/>
    <n v="2.5333000000000001"/>
    <n v="10766.525"/>
    <x v="2"/>
    <x v="0"/>
    <s v="Thrun 1"/>
    <n v="2020"/>
  </r>
  <r>
    <x v="6"/>
    <x v="0"/>
    <n v="35000282"/>
    <x v="29"/>
    <d v="2021-11-08T00:00:00"/>
    <x v="4"/>
    <n v="7000132012"/>
    <n v="7200"/>
    <x v="0"/>
    <x v="0"/>
    <n v="7200"/>
    <n v="2.6029"/>
    <n v="18740.88"/>
    <x v="2"/>
    <x v="0"/>
    <s v="Wolf M1"/>
    <n v="2070"/>
  </r>
  <r>
    <x v="6"/>
    <x v="0"/>
    <n v="35000313"/>
    <x v="30"/>
    <d v="2021-11-08T00:00:00"/>
    <x v="4"/>
    <n v="7000132017"/>
    <n v="11700"/>
    <x v="0"/>
    <x v="0"/>
    <n v="11700"/>
    <n v="2.8795999999999999"/>
    <n v="33691.32"/>
    <x v="2"/>
    <x v="0"/>
    <s v="Wolf M2"/>
    <n v="2080"/>
  </r>
  <r>
    <x v="6"/>
    <x v="0"/>
    <n v="35000314"/>
    <x v="171"/>
    <d v="2021-11-08T00:00:00"/>
    <x v="4"/>
    <n v="7000131898"/>
    <n v="6300"/>
    <x v="0"/>
    <x v="0"/>
    <n v="6300"/>
    <n v="3.1204000000000001"/>
    <n v="19658.52"/>
    <x v="2"/>
    <x v="0"/>
    <s v="Mischer 2"/>
    <n v="2050"/>
  </r>
  <r>
    <x v="6"/>
    <x v="0"/>
    <n v="35000350"/>
    <x v="32"/>
    <d v="2021-11-08T00:00:00"/>
    <x v="4"/>
    <n v="7000131899"/>
    <n v="4200"/>
    <x v="0"/>
    <x v="0"/>
    <n v="4200"/>
    <n v="2.9607000000000001"/>
    <n v="12434.94"/>
    <x v="2"/>
    <x v="0"/>
    <s v="Mischer 2"/>
    <n v="2050"/>
  </r>
  <r>
    <x v="6"/>
    <x v="0"/>
    <n v="35000350"/>
    <x v="32"/>
    <d v="2021-11-08T00:00:00"/>
    <x v="4"/>
    <n v="7000131899"/>
    <n v="4200"/>
    <x v="0"/>
    <x v="0"/>
    <n v="4200"/>
    <n v="2.9607000000000001"/>
    <n v="12434.94"/>
    <x v="2"/>
    <x v="0"/>
    <s v="Wolf M2"/>
    <n v="2080"/>
  </r>
  <r>
    <x v="6"/>
    <x v="0"/>
    <n v="35900002"/>
    <x v="173"/>
    <d v="2021-11-08T00:00:00"/>
    <x v="4"/>
    <n v="7000131915"/>
    <n v="3380"/>
    <x v="0"/>
    <x v="0"/>
    <n v="3380"/>
    <n v="2.0203000000000002"/>
    <n v="6828.6139999999996"/>
    <x v="2"/>
    <x v="0"/>
    <s v="Stephan UMSK 130"/>
    <n v="2100"/>
  </r>
  <r>
    <x v="6"/>
    <x v="0"/>
    <n v="47000071"/>
    <x v="35"/>
    <d v="2021-11-08T00:00:00"/>
    <x v="4"/>
    <n v="7000130470"/>
    <n v="13328"/>
    <x v="1"/>
    <x v="1"/>
    <n v="1999.2"/>
    <n v="0.66459999999999997"/>
    <n v="8857.7888000000003"/>
    <x v="3"/>
    <x v="1"/>
    <s v="Linie 16"/>
    <n v="5016"/>
  </r>
  <r>
    <x v="6"/>
    <x v="0"/>
    <n v="47000597"/>
    <x v="37"/>
    <d v="2021-11-08T00:00:00"/>
    <x v="4"/>
    <n v="7000129347"/>
    <n v="32221"/>
    <x v="1"/>
    <x v="1"/>
    <n v="4833.1499999999996"/>
    <n v="0.6472"/>
    <n v="20853.431199999999"/>
    <x v="4"/>
    <x v="1"/>
    <s v="Linie 34"/>
    <n v="5034"/>
  </r>
  <r>
    <x v="6"/>
    <x v="0"/>
    <n v="47000823"/>
    <x v="179"/>
    <d v="2021-11-08T00:00:00"/>
    <x v="4"/>
    <n v="7000129354"/>
    <n v="2352"/>
    <x v="1"/>
    <x v="1"/>
    <n v="352.8"/>
    <n v="0.70320000000000005"/>
    <n v="1653.9264000000001"/>
    <x v="4"/>
    <x v="1"/>
    <s v="Linie 34"/>
    <n v="5034"/>
  </r>
  <r>
    <x v="6"/>
    <x v="0"/>
    <n v="47000824"/>
    <x v="180"/>
    <d v="2021-11-08T00:00:00"/>
    <x v="4"/>
    <n v="7000129355"/>
    <n v="2009"/>
    <x v="1"/>
    <x v="1"/>
    <n v="301.35000000000002"/>
    <n v="0.75209999999999999"/>
    <n v="1510.9689000000001"/>
    <x v="4"/>
    <x v="1"/>
    <s v="Linie 34"/>
    <n v="5034"/>
  </r>
  <r>
    <x v="6"/>
    <x v="0"/>
    <n v="47000825"/>
    <x v="181"/>
    <d v="2021-11-08T00:00:00"/>
    <x v="4"/>
    <n v="7000129356"/>
    <n v="1176"/>
    <x v="1"/>
    <x v="1"/>
    <n v="176.4"/>
    <n v="0.69110000000000005"/>
    <n v="812.73360000000002"/>
    <x v="4"/>
    <x v="1"/>
    <s v="Linie 34"/>
    <n v="5034"/>
  </r>
  <r>
    <x v="6"/>
    <x v="0"/>
    <n v="47000849"/>
    <x v="39"/>
    <d v="2021-11-08T00:00:00"/>
    <x v="4"/>
    <n v="7000130059"/>
    <n v="1519"/>
    <x v="1"/>
    <x v="1"/>
    <n v="3281.04"/>
    <n v="9.1148000000000007"/>
    <n v="13845.3812"/>
    <x v="4"/>
    <x v="1"/>
    <s v="Linie 3"/>
    <n v="5003"/>
  </r>
  <r>
    <x v="6"/>
    <x v="0"/>
    <n v="47000889"/>
    <x v="925"/>
    <d v="2021-11-08T00:00:00"/>
    <x v="4"/>
    <n v="7000131847"/>
    <n v="1140"/>
    <x v="1"/>
    <x v="1"/>
    <n v="1003.2"/>
    <n v="3.2644000000000002"/>
    <n v="3721.4160000000002"/>
    <x v="1"/>
    <x v="0"/>
    <s v="Füller unter Thrun 2"/>
    <n v="3030"/>
  </r>
  <r>
    <x v="6"/>
    <x v="0"/>
    <n v="47000946"/>
    <x v="40"/>
    <d v="2021-11-08T00:00:00"/>
    <x v="4"/>
    <n v="7000130471"/>
    <n v="10305"/>
    <x v="1"/>
    <x v="1"/>
    <n v="1648.8"/>
    <n v="0.73180000000000001"/>
    <n v="7541.1989999999996"/>
    <x v="3"/>
    <x v="1"/>
    <s v="Linie 16"/>
    <n v="5016"/>
  </r>
  <r>
    <x v="6"/>
    <x v="0"/>
    <n v="47000994"/>
    <x v="186"/>
    <d v="2021-11-08T00:00:00"/>
    <x v="4"/>
    <n v="7000129360"/>
    <n v="4802"/>
    <x v="1"/>
    <x v="1"/>
    <n v="720.3"/>
    <n v="0.71840000000000004"/>
    <n v="3449.7568000000001"/>
    <x v="4"/>
    <x v="1"/>
    <s v="Linie 34"/>
    <n v="5034"/>
  </r>
  <r>
    <x v="6"/>
    <x v="0"/>
    <n v="47900002"/>
    <x v="42"/>
    <d v="2021-11-08T00:00:00"/>
    <x v="4"/>
    <n v="7000131572"/>
    <n v="30040"/>
    <x v="1"/>
    <x v="1"/>
    <n v="4506"/>
    <n v="0.53510000000000002"/>
    <n v="16074.404"/>
    <x v="3"/>
    <x v="1"/>
    <s v="Linie 1"/>
    <n v="5001"/>
  </r>
  <r>
    <x v="6"/>
    <x v="0"/>
    <n v="47900003"/>
    <x v="43"/>
    <d v="2021-11-08T00:00:00"/>
    <x v="4"/>
    <n v="7000131573"/>
    <n v="17496"/>
    <x v="1"/>
    <x v="1"/>
    <n v="2624.4"/>
    <n v="0.57779999999999998"/>
    <n v="10109.1888"/>
    <x v="3"/>
    <x v="1"/>
    <s v="Linie 1"/>
    <n v="5001"/>
  </r>
  <r>
    <x v="6"/>
    <x v="0"/>
    <n v="48000044"/>
    <x v="620"/>
    <d v="2021-11-08T00:00:00"/>
    <x v="4"/>
    <n v="7000131226"/>
    <n v="9672"/>
    <x v="1"/>
    <x v="1"/>
    <n v="3868.8"/>
    <n v="1.3596999999999999"/>
    <n v="13151.018400000001"/>
    <x v="5"/>
    <x v="2"/>
    <s v="Linie 31"/>
    <n v="5031"/>
  </r>
  <r>
    <x v="6"/>
    <x v="0"/>
    <n v="48000058"/>
    <x v="734"/>
    <d v="2021-11-08T00:00:00"/>
    <x v="4"/>
    <n v="7000130911"/>
    <n v="9856"/>
    <x v="1"/>
    <x v="1"/>
    <n v="2168.3200000000002"/>
    <n v="0.9103"/>
    <n v="8971.9168000000009"/>
    <x v="4"/>
    <x v="1"/>
    <s v="Linie 2"/>
    <n v="5002"/>
  </r>
  <r>
    <x v="6"/>
    <x v="0"/>
    <n v="48000080"/>
    <x v="194"/>
    <d v="2021-11-08T00:00:00"/>
    <x v="4"/>
    <n v="7000130916"/>
    <n v="80640"/>
    <x v="1"/>
    <x v="1"/>
    <n v="17740.8"/>
    <n v="1.042"/>
    <n v="84026.880000000005"/>
    <x v="4"/>
    <x v="1"/>
    <s v="Linie 35"/>
    <n v="5035"/>
  </r>
  <r>
    <x v="6"/>
    <x v="0"/>
    <n v="48000118"/>
    <x v="550"/>
    <d v="2021-11-08T00:00:00"/>
    <x v="4"/>
    <n v="7000129508"/>
    <n v="16026"/>
    <x v="1"/>
    <x v="1"/>
    <n v="3205.2"/>
    <n v="0.97840000000000005"/>
    <n v="15679.838400000001"/>
    <x v="4"/>
    <x v="1"/>
    <s v="Linie 15"/>
    <n v="5015"/>
  </r>
  <r>
    <x v="6"/>
    <x v="0"/>
    <n v="48000477"/>
    <x v="196"/>
    <d v="2021-11-08T00:00:00"/>
    <x v="4"/>
    <n v="7000128763"/>
    <n v="20622"/>
    <x v="1"/>
    <x v="1"/>
    <n v="8248.7999999999993"/>
    <n v="1.4421999999999999"/>
    <n v="29741.0484"/>
    <x v="5"/>
    <x v="2"/>
    <s v="Linie 31"/>
    <n v="5031"/>
  </r>
  <r>
    <x v="6"/>
    <x v="0"/>
    <n v="48000478"/>
    <x v="779"/>
    <d v="2021-11-08T00:00:00"/>
    <x v="4"/>
    <n v="7000130383"/>
    <n v="8988"/>
    <x v="1"/>
    <x v="1"/>
    <n v="3595.2"/>
    <n v="1.3704000000000001"/>
    <n v="12317.155199999999"/>
    <x v="5"/>
    <x v="2"/>
    <s v="Linie 31"/>
    <n v="5031"/>
  </r>
  <r>
    <x v="6"/>
    <x v="0"/>
    <n v="48001144"/>
    <x v="1142"/>
    <d v="2021-11-08T00:00:00"/>
    <x v="4"/>
    <n v="7000130384"/>
    <n v="11802"/>
    <x v="1"/>
    <x v="1"/>
    <n v="4720.8"/>
    <n v="1.3695999999999999"/>
    <n v="16164.019200000001"/>
    <x v="5"/>
    <x v="2"/>
    <s v="Linie 31"/>
    <n v="5031"/>
  </r>
  <r>
    <x v="6"/>
    <x v="0"/>
    <n v="48001146"/>
    <x v="48"/>
    <d v="2021-11-08T00:00:00"/>
    <x v="4"/>
    <n v="7000129529"/>
    <n v="10626"/>
    <x v="1"/>
    <x v="1"/>
    <n v="4250.3999999999996"/>
    <n v="1.391"/>
    <n v="14780.766"/>
    <x v="5"/>
    <x v="2"/>
    <s v="Linie 31"/>
    <n v="5031"/>
  </r>
  <r>
    <x v="6"/>
    <x v="0"/>
    <n v="50000038"/>
    <x v="944"/>
    <d v="2021-11-08T00:00:00"/>
    <x v="4"/>
    <n v="7000131958"/>
    <n v="1001"/>
    <x v="2"/>
    <x v="2"/>
    <n v="1501.5"/>
    <n v="5.6207000000000003"/>
    <n v="5626.3207000000002"/>
    <x v="6"/>
    <x v="3"/>
    <s v="EVP Jermi bei Weissenhorn"/>
    <n v="6200"/>
  </r>
  <r>
    <x v="6"/>
    <x v="0"/>
    <n v="50000208"/>
    <x v="1093"/>
    <d v="2021-11-08T00:00:00"/>
    <x v="4"/>
    <n v="7000131978"/>
    <n v="951"/>
    <x v="2"/>
    <x v="2"/>
    <n v="2853"/>
    <n v="10.7872"/>
    <n v="10258.627200000001"/>
    <x v="6"/>
    <x v="3"/>
    <s v="EVP Jermi bei Weissenhorn"/>
    <n v="6200"/>
  </r>
  <r>
    <x v="6"/>
    <x v="0"/>
    <n v="57000002"/>
    <x v="747"/>
    <d v="2021-11-08T00:00:00"/>
    <x v="4"/>
    <n v="7000131912"/>
    <n v="16"/>
    <x v="2"/>
    <x v="2"/>
    <n v="320"/>
    <n v="44.628100000000003"/>
    <n v="714.04960000000005"/>
    <x v="6"/>
    <x v="3"/>
    <s v="EVP L4 Beutel"/>
    <n v="6130"/>
  </r>
  <r>
    <x v="6"/>
    <x v="0"/>
    <n v="57000087"/>
    <x v="786"/>
    <d v="2021-11-08T00:00:00"/>
    <x v="4"/>
    <n v="7000131765"/>
    <n v="86"/>
    <x v="2"/>
    <x v="2"/>
    <n v="344"/>
    <n v="16.421700000000001"/>
    <n v="1412.2662"/>
    <x v="6"/>
    <x v="3"/>
    <s v="EVP L3 Torten / Blöcke"/>
    <n v="6120"/>
  </r>
  <r>
    <x v="6"/>
    <x v="0"/>
    <n v="57000089"/>
    <x v="786"/>
    <d v="2021-11-08T00:00:00"/>
    <x v="4"/>
    <n v="7000131766"/>
    <n v="278"/>
    <x v="2"/>
    <x v="2"/>
    <n v="1112"/>
    <n v="15.8584"/>
    <n v="4408.6351999999997"/>
    <x v="6"/>
    <x v="3"/>
    <s v="EVP L3 Torten / Blöcke"/>
    <n v="6120"/>
  </r>
  <r>
    <x v="6"/>
    <x v="0"/>
    <n v="57000154"/>
    <x v="1179"/>
    <d v="2021-11-08T00:00:00"/>
    <x v="4"/>
    <n v="7000130900"/>
    <n v="144"/>
    <x v="2"/>
    <x v="2"/>
    <n v="1567.5840000000001"/>
    <n v="40.143599999999999"/>
    <n v="5780.6783999999998"/>
    <x v="3"/>
    <x v="1"/>
    <s v="Wurstverpackung"/>
    <n v="5330"/>
  </r>
  <r>
    <x v="6"/>
    <x v="0"/>
    <n v="57000164"/>
    <x v="208"/>
    <d v="2021-11-08T00:00:00"/>
    <x v="4"/>
    <n v="7000129912"/>
    <n v="703"/>
    <x v="2"/>
    <x v="2"/>
    <n v="703"/>
    <n v="6.3402000000000003"/>
    <n v="4457.1606000000002"/>
    <x v="4"/>
    <x v="1"/>
    <s v="Linie 4"/>
    <n v="5004"/>
  </r>
  <r>
    <x v="6"/>
    <x v="0"/>
    <n v="57000283"/>
    <x v="592"/>
    <d v="2021-11-08T00:00:00"/>
    <x v="4"/>
    <n v="7000130816"/>
    <n v="62"/>
    <x v="2"/>
    <x v="2"/>
    <n v="674.56"/>
    <n v="27.459900000000001"/>
    <n v="1702.5137999999999"/>
    <x v="3"/>
    <x v="1"/>
    <s v="Wurstverpackung"/>
    <n v="5330"/>
  </r>
  <r>
    <x v="6"/>
    <x v="0"/>
    <n v="57000286"/>
    <x v="1059"/>
    <d v="2021-11-08T00:00:00"/>
    <x v="4"/>
    <n v="7000131932"/>
    <n v="100"/>
    <x v="2"/>
    <x v="2"/>
    <n v="1088"/>
    <n v="27.571200000000001"/>
    <n v="2757.12"/>
    <x v="3"/>
    <x v="1"/>
    <s v="Wurstverpackung"/>
    <n v="5330"/>
  </r>
  <r>
    <x v="6"/>
    <x v="0"/>
    <n v="57000327"/>
    <x v="79"/>
    <d v="2021-11-08T00:00:00"/>
    <x v="4"/>
    <n v="7000131824"/>
    <n v="542"/>
    <x v="2"/>
    <x v="2"/>
    <n v="650.4"/>
    <n v="5.6288"/>
    <n v="3050.8096"/>
    <x v="7"/>
    <x v="4"/>
    <s v="Subunternehmer"/>
    <n v="9999"/>
  </r>
  <r>
    <x v="6"/>
    <x v="0"/>
    <n v="57000333"/>
    <x v="80"/>
    <d v="2021-11-08T00:00:00"/>
    <x v="4"/>
    <n v="7000130472"/>
    <n v="1108"/>
    <x v="2"/>
    <x v="2"/>
    <n v="1994.4"/>
    <n v="8.9652999999999992"/>
    <n v="9933.5524000000005"/>
    <x v="6"/>
    <x v="3"/>
    <s v="EVP L2 kleines Band"/>
    <n v="6110"/>
  </r>
  <r>
    <x v="6"/>
    <x v="0"/>
    <n v="57000423"/>
    <x v="211"/>
    <d v="2021-11-08T00:00:00"/>
    <x v="4"/>
    <n v="7000130473"/>
    <n v="2064"/>
    <x v="2"/>
    <x v="2"/>
    <n v="3715.2"/>
    <n v="9.9132999999999996"/>
    <n v="20461.051200000002"/>
    <x v="3"/>
    <x v="1"/>
    <s v="Linie 9"/>
    <n v="5009"/>
  </r>
  <r>
    <x v="6"/>
    <x v="0"/>
    <n v="57000446"/>
    <x v="1180"/>
    <d v="2021-11-08T00:00:00"/>
    <x v="4"/>
    <n v="7000120789"/>
    <n v="594"/>
    <x v="2"/>
    <x v="2"/>
    <n v="1306.8"/>
    <n v="9.1954999999999991"/>
    <n v="5462.1270000000004"/>
    <x v="4"/>
    <x v="1"/>
    <s v="Linie 35"/>
    <n v="5035"/>
  </r>
  <r>
    <x v="6"/>
    <x v="0"/>
    <n v="57000446"/>
    <x v="1180"/>
    <d v="2021-11-08T00:00:00"/>
    <x v="4"/>
    <n v="7000120790"/>
    <n v="594"/>
    <x v="2"/>
    <x v="2"/>
    <n v="1306.8"/>
    <n v="9.1954999999999991"/>
    <n v="5462.1270000000004"/>
    <x v="4"/>
    <x v="1"/>
    <s v="Linie 35"/>
    <n v="5035"/>
  </r>
  <r>
    <x v="6"/>
    <x v="0"/>
    <n v="57000446"/>
    <x v="1180"/>
    <d v="2021-11-08T00:00:00"/>
    <x v="4"/>
    <n v="7000126541"/>
    <n v="250"/>
    <x v="2"/>
    <x v="2"/>
    <n v="550"/>
    <n v="9.1954999999999991"/>
    <n v="2298.875"/>
    <x v="4"/>
    <x v="1"/>
    <s v="Linie 35"/>
    <n v="5035"/>
  </r>
  <r>
    <x v="6"/>
    <x v="0"/>
    <n v="57000482"/>
    <x v="213"/>
    <d v="2021-11-08T00:00:00"/>
    <x v="4"/>
    <n v="7000130902"/>
    <n v="1120"/>
    <x v="2"/>
    <x v="2"/>
    <n v="2540.16"/>
    <n v="12.721"/>
    <n v="14247.52"/>
    <x v="3"/>
    <x v="1"/>
    <s v="Wurstverpackung"/>
    <n v="5330"/>
  </r>
  <r>
    <x v="6"/>
    <x v="0"/>
    <n v="57000528"/>
    <x v="1181"/>
    <d v="2021-11-08T00:00:00"/>
    <x v="4"/>
    <n v="7000120796"/>
    <n v="121"/>
    <x v="2"/>
    <x v="2"/>
    <n v="266.2"/>
    <n v="11.409700000000001"/>
    <n v="1380.5736999999999"/>
    <x v="4"/>
    <x v="1"/>
    <s v="Linie 35"/>
    <n v="5035"/>
  </r>
  <r>
    <x v="6"/>
    <x v="0"/>
    <n v="57000532"/>
    <x v="786"/>
    <d v="2021-11-08T00:00:00"/>
    <x v="4"/>
    <n v="7000131767"/>
    <n v="115"/>
    <x v="2"/>
    <x v="2"/>
    <n v="460"/>
    <n v="16.421700000000001"/>
    <n v="1888.4955"/>
    <x v="6"/>
    <x v="3"/>
    <s v="EVP L3 Torten / Blöcke"/>
    <n v="6120"/>
  </r>
  <r>
    <x v="6"/>
    <x v="0"/>
    <n v="57000579"/>
    <x v="918"/>
    <d v="2021-11-08T00:00:00"/>
    <x v="4"/>
    <n v="7000129582"/>
    <n v="215"/>
    <x v="2"/>
    <x v="2"/>
    <n v="387"/>
    <n v="8.4284999999999997"/>
    <n v="1812.1275000000001"/>
    <x v="3"/>
    <x v="1"/>
    <s v="Linie 9"/>
    <n v="5009"/>
  </r>
  <r>
    <x v="6"/>
    <x v="0"/>
    <n v="57000584"/>
    <x v="214"/>
    <d v="2021-11-08T00:00:00"/>
    <x v="4"/>
    <n v="7000130416"/>
    <n v="2017"/>
    <x v="2"/>
    <x v="2"/>
    <n v="2178.36"/>
    <n v="4.6342999999999996"/>
    <n v="9347.3830999999991"/>
    <x v="3"/>
    <x v="1"/>
    <s v="Linie 16"/>
    <n v="5016"/>
  </r>
  <r>
    <x v="6"/>
    <x v="0"/>
    <n v="57000600"/>
    <x v="215"/>
    <d v="2021-11-08T00:00:00"/>
    <x v="4"/>
    <n v="7000132081"/>
    <n v="136"/>
    <x v="2"/>
    <x v="0"/>
    <n v="163.19999999999999"/>
    <n v="5.2005999999999997"/>
    <n v="848.73792000000003"/>
    <x v="8"/>
    <x v="5"/>
    <s v="Linie 22"/>
    <n v="5022"/>
  </r>
  <r>
    <x v="6"/>
    <x v="0"/>
    <n v="57000602"/>
    <x v="216"/>
    <d v="2021-11-08T00:00:00"/>
    <x v="4"/>
    <n v="7000132083"/>
    <n v="136"/>
    <x v="2"/>
    <x v="0"/>
    <n v="163.19999999999999"/>
    <n v="5.1970000000000001"/>
    <n v="848.15039999999999"/>
    <x v="8"/>
    <x v="5"/>
    <s v="Linie 22"/>
    <n v="5022"/>
  </r>
  <r>
    <x v="6"/>
    <x v="0"/>
    <n v="57000607"/>
    <x v="220"/>
    <d v="2021-11-08T00:00:00"/>
    <x v="4"/>
    <n v="7000132084"/>
    <n v="272"/>
    <x v="2"/>
    <x v="0"/>
    <n v="326.39999999999998"/>
    <n v="5.1992000000000003"/>
    <n v="1697.0188800000001"/>
    <x v="8"/>
    <x v="5"/>
    <s v="Linie 22"/>
    <n v="5022"/>
  </r>
  <r>
    <x v="6"/>
    <x v="0"/>
    <n v="57000607"/>
    <x v="220"/>
    <d v="2021-11-08T00:00:00"/>
    <x v="4"/>
    <n v="7000132085"/>
    <n v="204"/>
    <x v="2"/>
    <x v="0"/>
    <n v="244.8"/>
    <n v="5.1992000000000003"/>
    <n v="1272.7641599999999"/>
    <x v="8"/>
    <x v="5"/>
    <s v="Linie 22"/>
    <n v="5022"/>
  </r>
  <r>
    <x v="6"/>
    <x v="0"/>
    <n v="57000619"/>
    <x v="1007"/>
    <d v="2021-11-08T00:00:00"/>
    <x v="4"/>
    <n v="7000131955"/>
    <n v="1030"/>
    <x v="2"/>
    <x v="2"/>
    <n v="1854"/>
    <n v="13.9818"/>
    <n v="14401.254000000001"/>
    <x v="4"/>
    <x v="1"/>
    <s v="Linie 35-1 MTC"/>
    <n v="5135"/>
  </r>
  <r>
    <x v="6"/>
    <x v="0"/>
    <n v="57000637"/>
    <x v="85"/>
    <d v="2021-11-08T00:00:00"/>
    <x v="4"/>
    <n v="7000130474"/>
    <n v="604"/>
    <x v="2"/>
    <x v="2"/>
    <n v="652.32000000000005"/>
    <n v="4.8646000000000003"/>
    <n v="2938.2184000000002"/>
    <x v="3"/>
    <x v="1"/>
    <s v="Linie 16"/>
    <n v="5016"/>
  </r>
  <r>
    <x v="6"/>
    <x v="0"/>
    <n v="57000640"/>
    <x v="86"/>
    <d v="2021-11-08T00:00:00"/>
    <x v="4"/>
    <n v="7000130425"/>
    <n v="264"/>
    <x v="2"/>
    <x v="2"/>
    <n v="316.8"/>
    <n v="5.6464999999999996"/>
    <n v="1490.6759999999999"/>
    <x v="3"/>
    <x v="1"/>
    <s v="Linie 16"/>
    <n v="5016"/>
  </r>
  <r>
    <x v="6"/>
    <x v="0"/>
    <n v="57000641"/>
    <x v="87"/>
    <d v="2021-11-08T00:00:00"/>
    <x v="4"/>
    <n v="7000132088"/>
    <n v="1836"/>
    <x v="2"/>
    <x v="0"/>
    <n v="2203.1999999999998"/>
    <n v="5.1927000000000003"/>
    <n v="11440.556640000001"/>
    <x v="8"/>
    <x v="5"/>
    <s v="Linie 22"/>
    <n v="5022"/>
  </r>
  <r>
    <x v="6"/>
    <x v="0"/>
    <n v="57000683"/>
    <x v="222"/>
    <d v="2021-11-08T00:00:00"/>
    <x v="4"/>
    <n v="7000131983"/>
    <n v="176"/>
    <x v="2"/>
    <x v="2"/>
    <n v="1914.88"/>
    <n v="28.677"/>
    <n v="5047.152"/>
    <x v="3"/>
    <x v="1"/>
    <s v="Wurstverpackung"/>
    <n v="5330"/>
  </r>
  <r>
    <x v="6"/>
    <x v="0"/>
    <n v="57000687"/>
    <x v="90"/>
    <d v="2021-11-08T00:00:00"/>
    <x v="4"/>
    <n v="7000130475"/>
    <n v="1289"/>
    <x v="2"/>
    <x v="2"/>
    <n v="1649.92"/>
    <n v="6.4379999999999997"/>
    <n v="8298.5820000000003"/>
    <x v="6"/>
    <x v="3"/>
    <s v="EVP L2 kleines Band"/>
    <n v="6110"/>
  </r>
  <r>
    <x v="6"/>
    <x v="0"/>
    <n v="57000715"/>
    <x v="503"/>
    <d v="2021-11-08T00:00:00"/>
    <x v="4"/>
    <n v="7000131813"/>
    <n v="360"/>
    <x v="2"/>
    <x v="2"/>
    <n v="0"/>
    <n v="13.1541"/>
    <n v="4735.4759999999997"/>
    <x v="7"/>
    <x v="4"/>
    <s v="Subunternehmer"/>
    <n v="9999"/>
  </r>
  <r>
    <x v="6"/>
    <x v="0"/>
    <n v="57000722"/>
    <x v="565"/>
    <d v="2021-11-08T00:00:00"/>
    <x v="4"/>
    <n v="7000131815"/>
    <n v="576"/>
    <x v="2"/>
    <x v="2"/>
    <n v="1209.5999999999999"/>
    <n v="10.471299999999999"/>
    <n v="6031.4687999999996"/>
    <x v="7"/>
    <x v="4"/>
    <s v="Subunternehmer"/>
    <n v="9999"/>
  </r>
  <r>
    <x v="6"/>
    <x v="0"/>
    <n v="57000723"/>
    <x v="566"/>
    <d v="2021-11-08T00:00:00"/>
    <x v="4"/>
    <n v="7000131816"/>
    <n v="320"/>
    <x v="2"/>
    <x v="2"/>
    <n v="672"/>
    <n v="10.5816"/>
    <n v="3386.1120000000001"/>
    <x v="7"/>
    <x v="4"/>
    <s v="Subunternehmer"/>
    <n v="9999"/>
  </r>
  <r>
    <x v="6"/>
    <x v="0"/>
    <n v="57000724"/>
    <x v="567"/>
    <d v="2021-11-08T00:00:00"/>
    <x v="4"/>
    <n v="7000131817"/>
    <n v="144"/>
    <x v="2"/>
    <x v="2"/>
    <n v="302.39999999999998"/>
    <n v="11.0297"/>
    <n v="1588.2768000000001"/>
    <x v="7"/>
    <x v="4"/>
    <s v="Subunternehmer"/>
    <n v="9999"/>
  </r>
  <r>
    <x v="6"/>
    <x v="0"/>
    <n v="57000726"/>
    <x v="568"/>
    <d v="2021-11-08T00:00:00"/>
    <x v="4"/>
    <n v="7000131818"/>
    <n v="672"/>
    <x v="2"/>
    <x v="2"/>
    <n v="1411.2"/>
    <n v="10.429600000000001"/>
    <n v="7008.6912000000002"/>
    <x v="7"/>
    <x v="4"/>
    <s v="Subunternehmer"/>
    <n v="9999"/>
  </r>
  <r>
    <x v="6"/>
    <x v="0"/>
    <n v="57900002"/>
    <x v="507"/>
    <d v="2021-11-08T00:00:00"/>
    <x v="4"/>
    <n v="7000131796"/>
    <n v="1280"/>
    <x v="2"/>
    <x v="2"/>
    <n v="4608"/>
    <n v="13.4336"/>
    <n v="17195.008000000002"/>
    <x v="7"/>
    <x v="4"/>
    <s v="Subunternehmer"/>
    <n v="9999"/>
  </r>
  <r>
    <x v="6"/>
    <x v="0"/>
    <n v="58000138"/>
    <x v="94"/>
    <d v="2021-11-08T00:00:00"/>
    <x v="4"/>
    <n v="7000131799"/>
    <n v="576"/>
    <x v="2"/>
    <x v="2"/>
    <n v="2073.6"/>
    <n v="17.093499999999999"/>
    <n v="9845.8559999999998"/>
    <x v="7"/>
    <x v="4"/>
    <s v="Subunternehmer"/>
    <n v="9999"/>
  </r>
  <r>
    <x v="6"/>
    <x v="0"/>
    <n v="58000155"/>
    <x v="701"/>
    <d v="2021-11-08T00:00:00"/>
    <x v="4"/>
    <n v="7000131801"/>
    <n v="1344"/>
    <x v="2"/>
    <x v="2"/>
    <n v="4838.3999999999996"/>
    <n v="16.578700000000001"/>
    <n v="22281.772799999999"/>
    <x v="7"/>
    <x v="4"/>
    <s v="Subunternehmer"/>
    <n v="9999"/>
  </r>
  <r>
    <x v="6"/>
    <x v="0"/>
    <n v="58000554"/>
    <x v="389"/>
    <d v="2021-11-08T00:00:00"/>
    <x v="4"/>
    <n v="7000131919"/>
    <n v="6193"/>
    <x v="2"/>
    <x v="2"/>
    <n v="59452.800000000003"/>
    <n v="35.208399999999997"/>
    <n v="218045.62119999999"/>
    <x v="5"/>
    <x v="2"/>
    <s v="Linie 30"/>
    <n v="5030"/>
  </r>
  <r>
    <x v="6"/>
    <x v="0"/>
    <n v="58000572"/>
    <x v="390"/>
    <d v="2021-11-08T00:00:00"/>
    <x v="4"/>
    <n v="7000131340"/>
    <n v="845"/>
    <x v="2"/>
    <x v="2"/>
    <n v="1521"/>
    <n v="11.004899999999999"/>
    <n v="9299.1404999999995"/>
    <x v="4"/>
    <x v="1"/>
    <s v="Linie 33"/>
    <n v="5033"/>
  </r>
  <r>
    <x v="6"/>
    <x v="0"/>
    <n v="58000640"/>
    <x v="828"/>
    <d v="2021-11-08T00:00:00"/>
    <x v="4"/>
    <n v="7000131933"/>
    <n v="442"/>
    <x v="2"/>
    <x v="0"/>
    <n v="437.58"/>
    <n v="8.9346999999999994"/>
    <n v="3909.6460259999999"/>
    <x v="8"/>
    <x v="5"/>
    <s v="Linie 23"/>
    <n v="5023"/>
  </r>
  <r>
    <x v="6"/>
    <x v="0"/>
    <n v="58000684"/>
    <x v="239"/>
    <d v="2021-11-08T00:00:00"/>
    <x v="4"/>
    <n v="7000132193"/>
    <n v="68"/>
    <x v="2"/>
    <x v="0"/>
    <n v="67.319999999999993"/>
    <n v="8.9328000000000003"/>
    <n v="601.35609599999998"/>
    <x v="8"/>
    <x v="5"/>
    <s v="Linie 23"/>
    <n v="5023"/>
  </r>
  <r>
    <x v="6"/>
    <x v="0"/>
    <n v="58000724"/>
    <x v="750"/>
    <d v="2021-11-08T00:00:00"/>
    <x v="4"/>
    <n v="7000131934"/>
    <n v="135"/>
    <x v="2"/>
    <x v="0"/>
    <n v="133.65"/>
    <n v="8.9357000000000006"/>
    <n v="1194.2563050000001"/>
    <x v="8"/>
    <x v="5"/>
    <s v="Linie 23"/>
    <n v="5023"/>
  </r>
  <r>
    <x v="6"/>
    <x v="0"/>
    <n v="58000724"/>
    <x v="750"/>
    <d v="2021-11-08T00:00:00"/>
    <x v="4"/>
    <n v="7000132195"/>
    <n v="34"/>
    <x v="2"/>
    <x v="0"/>
    <n v="33.659999999999997"/>
    <n v="8.9357000000000006"/>
    <n v="300.77566200000001"/>
    <x v="8"/>
    <x v="5"/>
    <s v="Linie 23"/>
    <n v="5023"/>
  </r>
  <r>
    <x v="6"/>
    <x v="0"/>
    <n v="58000737"/>
    <x v="751"/>
    <d v="2021-11-08T00:00:00"/>
    <x v="4"/>
    <n v="7000131935"/>
    <n v="272"/>
    <x v="2"/>
    <x v="0"/>
    <n v="269.27999999999997"/>
    <n v="8.9408999999999992"/>
    <n v="2407.605552"/>
    <x v="8"/>
    <x v="5"/>
    <s v="Linie 23"/>
    <n v="5023"/>
  </r>
  <r>
    <x v="6"/>
    <x v="0"/>
    <n v="58000748"/>
    <x v="402"/>
    <d v="2021-11-08T00:00:00"/>
    <x v="4"/>
    <n v="7000131936"/>
    <n v="204"/>
    <x v="2"/>
    <x v="0"/>
    <n v="201.96"/>
    <n v="8.9328000000000003"/>
    <n v="1804.0682879999999"/>
    <x v="8"/>
    <x v="5"/>
    <s v="Linie 23"/>
    <n v="5023"/>
  </r>
  <r>
    <x v="6"/>
    <x v="0"/>
    <n v="58000762"/>
    <x v="405"/>
    <d v="2021-11-08T00:00:00"/>
    <x v="4"/>
    <n v="7000131937"/>
    <n v="136"/>
    <x v="2"/>
    <x v="0"/>
    <n v="134.63999999999999"/>
    <n v="8.9101999999999997"/>
    <n v="1199.669328"/>
    <x v="8"/>
    <x v="5"/>
    <s v="Linie 23"/>
    <n v="5023"/>
  </r>
  <r>
    <x v="6"/>
    <x v="0"/>
    <n v="58000813"/>
    <x v="408"/>
    <d v="2021-11-08T00:00:00"/>
    <x v="4"/>
    <n v="7000130646"/>
    <n v="560"/>
    <x v="2"/>
    <x v="2"/>
    <n v="1971.2"/>
    <n v="16.706299999999999"/>
    <n v="9355.5280000000002"/>
    <x v="7"/>
    <x v="4"/>
    <s v="Subunternehmer"/>
    <n v="9999"/>
  </r>
  <r>
    <x v="6"/>
    <x v="0"/>
    <n v="58000830"/>
    <x v="102"/>
    <d v="2021-11-08T00:00:00"/>
    <x v="4"/>
    <n v="7000131646"/>
    <n v="2125"/>
    <x v="2"/>
    <x v="0"/>
    <n v="2337.5"/>
    <n v="6.5743"/>
    <n v="15367.42625"/>
    <x v="8"/>
    <x v="5"/>
    <s v="Linie 20"/>
    <n v="5020"/>
  </r>
  <r>
    <x v="6"/>
    <x v="0"/>
    <n v="58000849"/>
    <x v="517"/>
    <d v="2021-11-08T00:00:00"/>
    <x v="4"/>
    <n v="7000131869"/>
    <n v="170"/>
    <x v="2"/>
    <x v="0"/>
    <n v="170"/>
    <n v="11.043100000000001"/>
    <n v="1877.327"/>
    <x v="8"/>
    <x v="5"/>
    <s v="Linie 20"/>
    <n v="5020"/>
  </r>
  <r>
    <x v="6"/>
    <x v="0"/>
    <n v="58000883"/>
    <x v="754"/>
    <d v="2021-11-08T00:00:00"/>
    <x v="4"/>
    <n v="7000131938"/>
    <n v="340"/>
    <x v="2"/>
    <x v="0"/>
    <n v="336.6"/>
    <n v="8.9359999999999999"/>
    <n v="3007.8575999999998"/>
    <x v="8"/>
    <x v="5"/>
    <s v="Linie 23"/>
    <n v="5023"/>
  </r>
  <r>
    <x v="6"/>
    <x v="0"/>
    <n v="58000890"/>
    <x v="598"/>
    <d v="2021-11-08T00:00:00"/>
    <x v="4"/>
    <n v="7000131939"/>
    <n v="543"/>
    <x v="2"/>
    <x v="0"/>
    <n v="537.57000000000005"/>
    <n v="8.9321000000000002"/>
    <n v="4801.6289969999998"/>
    <x v="8"/>
    <x v="5"/>
    <s v="Linie 23"/>
    <n v="5023"/>
  </r>
  <r>
    <x v="6"/>
    <x v="0"/>
    <n v="58000958"/>
    <x v="833"/>
    <d v="2021-11-08T00:00:00"/>
    <x v="4"/>
    <n v="7000132125"/>
    <n v="68"/>
    <x v="2"/>
    <x v="0"/>
    <n v="67.319999999999993"/>
    <n v="8.9311000000000007"/>
    <n v="601.24165200000004"/>
    <x v="8"/>
    <x v="5"/>
    <s v="Linie 23"/>
    <n v="5023"/>
  </r>
  <r>
    <x v="6"/>
    <x v="0"/>
    <n v="58001016"/>
    <x v="522"/>
    <d v="2021-11-08T00:00:00"/>
    <x v="4"/>
    <n v="7000131832"/>
    <n v="102"/>
    <x v="2"/>
    <x v="0"/>
    <n v="100.98"/>
    <n v="7.8188000000000004"/>
    <n v="789.54242399999998"/>
    <x v="8"/>
    <x v="5"/>
    <s v="Linie 21"/>
    <n v="5021"/>
  </r>
  <r>
    <x v="6"/>
    <x v="0"/>
    <n v="58001018"/>
    <x v="838"/>
    <d v="2021-11-08T00:00:00"/>
    <x v="4"/>
    <n v="7000131940"/>
    <n v="272"/>
    <x v="2"/>
    <x v="0"/>
    <n v="269.27999999999997"/>
    <n v="8.9311000000000007"/>
    <n v="2404.9666080000002"/>
    <x v="8"/>
    <x v="5"/>
    <s v="Linie 23"/>
    <n v="5023"/>
  </r>
  <r>
    <x v="6"/>
    <x v="0"/>
    <n v="58001022"/>
    <x v="523"/>
    <d v="2021-11-08T00:00:00"/>
    <x v="4"/>
    <n v="7000131664"/>
    <n v="1190"/>
    <x v="2"/>
    <x v="0"/>
    <n v="1178.0999999999999"/>
    <n v="7.7832999999999997"/>
    <n v="9169.5057300000008"/>
    <x v="8"/>
    <x v="5"/>
    <s v="Linie 21"/>
    <n v="5021"/>
  </r>
  <r>
    <x v="6"/>
    <x v="0"/>
    <n v="58001070"/>
    <x v="112"/>
    <d v="2021-11-08T00:00:00"/>
    <x v="4"/>
    <n v="7000131870"/>
    <n v="680"/>
    <x v="2"/>
    <x v="0"/>
    <n v="918"/>
    <n v="6.6059000000000001"/>
    <n v="6064.2161999999998"/>
    <x v="4"/>
    <x v="1"/>
    <s v="Linie 36"/>
    <n v="5036"/>
  </r>
  <r>
    <x v="6"/>
    <x v="0"/>
    <n v="58001096"/>
    <x v="841"/>
    <d v="2021-11-08T00:00:00"/>
    <x v="4"/>
    <n v="7000132204"/>
    <n v="204"/>
    <x v="2"/>
    <x v="0"/>
    <n v="195.84"/>
    <n v="9.2088000000000001"/>
    <n v="1803.4513919999999"/>
    <x v="8"/>
    <x v="5"/>
    <s v="Linie 23"/>
    <n v="5023"/>
  </r>
  <r>
    <x v="6"/>
    <x v="0"/>
    <n v="58001131"/>
    <x v="441"/>
    <d v="2021-11-08T00:00:00"/>
    <x v="4"/>
    <n v="7000131941"/>
    <n v="1530"/>
    <x v="2"/>
    <x v="0"/>
    <n v="1468.8"/>
    <n v="6.7084999999999999"/>
    <n v="9853.4447999999993"/>
    <x v="8"/>
    <x v="5"/>
    <s v="Linie 21"/>
    <n v="5021"/>
  </r>
  <r>
    <x v="6"/>
    <x v="0"/>
    <n v="58001144"/>
    <x v="118"/>
    <d v="2021-11-08T00:00:00"/>
    <x v="4"/>
    <n v="7000131876"/>
    <n v="425"/>
    <x v="2"/>
    <x v="0"/>
    <n v="552.5"/>
    <n v="9.2335999999999991"/>
    <n v="5101.5640000000003"/>
    <x v="4"/>
    <x v="1"/>
    <s v="Linie 36"/>
    <n v="5036"/>
  </r>
  <r>
    <x v="6"/>
    <x v="0"/>
    <n v="58001146"/>
    <x v="446"/>
    <d v="2021-11-08T00:00:00"/>
    <x v="4"/>
    <n v="7000131942"/>
    <n v="272"/>
    <x v="2"/>
    <x v="0"/>
    <n v="261.12"/>
    <n v="6.7371999999999996"/>
    <n v="1759.217664"/>
    <x v="8"/>
    <x v="5"/>
    <s v="Linie 21"/>
    <n v="5021"/>
  </r>
  <r>
    <x v="6"/>
    <x v="0"/>
    <n v="58001156"/>
    <x v="448"/>
    <d v="2021-11-08T00:00:00"/>
    <x v="4"/>
    <n v="7000131943"/>
    <n v="272"/>
    <x v="2"/>
    <x v="0"/>
    <n v="261.12"/>
    <n v="6.7239000000000004"/>
    <n v="1755.744768"/>
    <x v="8"/>
    <x v="5"/>
    <s v="Linie 21"/>
    <n v="5021"/>
  </r>
  <r>
    <x v="6"/>
    <x v="0"/>
    <n v="58001163"/>
    <x v="1147"/>
    <d v="2021-11-08T00:00:00"/>
    <x v="4"/>
    <n v="7000131944"/>
    <n v="1190"/>
    <x v="2"/>
    <x v="0"/>
    <n v="1285.2"/>
    <n v="11.1495"/>
    <n v="14329.3374"/>
    <x v="8"/>
    <x v="5"/>
    <s v="Linie 21"/>
    <n v="5021"/>
  </r>
  <r>
    <x v="6"/>
    <x v="0"/>
    <n v="58001167"/>
    <x v="1169"/>
    <d v="2021-11-08T00:00:00"/>
    <x v="4"/>
    <n v="7000131945"/>
    <n v="102"/>
    <x v="2"/>
    <x v="0"/>
    <n v="110.16"/>
    <n v="11.114699999999999"/>
    <n v="1224.395352"/>
    <x v="8"/>
    <x v="5"/>
    <s v="Linie 21"/>
    <n v="5021"/>
  </r>
  <r>
    <x v="6"/>
    <x v="0"/>
    <n v="58001169"/>
    <x v="1170"/>
    <d v="2021-11-08T00:00:00"/>
    <x v="4"/>
    <n v="7000131946"/>
    <n v="68"/>
    <x v="2"/>
    <x v="0"/>
    <n v="73.44"/>
    <n v="11.152799999999999"/>
    <n v="819.06163200000003"/>
    <x v="8"/>
    <x v="5"/>
    <s v="Linie 21"/>
    <n v="5021"/>
  </r>
  <r>
    <x v="6"/>
    <x v="0"/>
    <n v="58001171"/>
    <x v="1171"/>
    <d v="2021-11-08T00:00:00"/>
    <x v="4"/>
    <n v="7000131947"/>
    <n v="68"/>
    <x v="2"/>
    <x v="0"/>
    <n v="73.44"/>
    <n v="11.152799999999999"/>
    <n v="819.06163200000003"/>
    <x v="8"/>
    <x v="5"/>
    <s v="Linie 21"/>
    <n v="5021"/>
  </r>
  <r>
    <x v="6"/>
    <x v="0"/>
    <m/>
    <x v="120"/>
    <d v="2021-11-08T00:00:00"/>
    <x v="4"/>
    <n v="7000130538"/>
    <n v="0"/>
    <x v="3"/>
    <x v="3"/>
    <n v="0"/>
    <n v="0"/>
    <n v="0"/>
    <x v="0"/>
    <x v="0"/>
    <s v="Große Schneidemaschine Lachnit"/>
    <n v="1100"/>
  </r>
  <r>
    <x v="6"/>
    <x v="0"/>
    <m/>
    <x v="121"/>
    <d v="2021-11-08T00:00:00"/>
    <x v="4"/>
    <n v="7000130560"/>
    <n v="0"/>
    <x v="3"/>
    <x v="3"/>
    <n v="0"/>
    <n v="0"/>
    <n v="0"/>
    <x v="0"/>
    <x v="0"/>
    <s v="Kleine Schneidemaschine Käseteiler"/>
    <n v="1200"/>
  </r>
  <r>
    <x v="6"/>
    <x v="0"/>
    <m/>
    <x v="122"/>
    <d v="2021-11-08T00:00:00"/>
    <x v="4"/>
    <n v="7000131906"/>
    <n v="0"/>
    <x v="3"/>
    <x v="3"/>
    <n v="0"/>
    <n v="0"/>
    <n v="0"/>
    <x v="2"/>
    <x v="0"/>
    <s v="Thrun 1"/>
    <n v="2020"/>
  </r>
  <r>
    <x v="6"/>
    <x v="0"/>
    <m/>
    <x v="123"/>
    <d v="2021-11-08T00:00:00"/>
    <x v="4"/>
    <n v="7000131903"/>
    <n v="0"/>
    <x v="3"/>
    <x v="3"/>
    <n v="0"/>
    <n v="0"/>
    <n v="0"/>
    <x v="2"/>
    <x v="0"/>
    <s v="Thrun 2"/>
    <n v="2030"/>
  </r>
  <r>
    <x v="6"/>
    <x v="0"/>
    <m/>
    <x v="124"/>
    <d v="2021-11-08T00:00:00"/>
    <x v="4"/>
    <n v="7000131910"/>
    <n v="0"/>
    <x v="3"/>
    <x v="3"/>
    <n v="0"/>
    <n v="0"/>
    <n v="0"/>
    <x v="2"/>
    <x v="0"/>
    <s v="Mischer 1"/>
    <n v="2040"/>
  </r>
  <r>
    <x v="6"/>
    <x v="0"/>
    <m/>
    <x v="125"/>
    <d v="2021-11-08T00:00:00"/>
    <x v="4"/>
    <n v="7000131901"/>
    <n v="0"/>
    <x v="3"/>
    <x v="3"/>
    <n v="0"/>
    <n v="0"/>
    <n v="0"/>
    <x v="2"/>
    <x v="0"/>
    <s v="Mischer 2"/>
    <n v="2050"/>
  </r>
  <r>
    <x v="6"/>
    <x v="0"/>
    <m/>
    <x v="126"/>
    <d v="2021-11-08T00:00:00"/>
    <x v="4"/>
    <n v="7000131916"/>
    <n v="0"/>
    <x v="3"/>
    <x v="3"/>
    <n v="0"/>
    <n v="0"/>
    <n v="0"/>
    <x v="2"/>
    <x v="0"/>
    <s v="Stephan UMSK 130"/>
    <n v="2100"/>
  </r>
  <r>
    <x v="6"/>
    <x v="0"/>
    <m/>
    <x v="127"/>
    <d v="2021-11-08T00:00:00"/>
    <x v="4"/>
    <n v="7000131887"/>
    <n v="0"/>
    <x v="3"/>
    <x v="3"/>
    <n v="0"/>
    <n v="0"/>
    <n v="0"/>
    <x v="1"/>
    <x v="0"/>
    <s v="Füller unter M1"/>
    <n v="3010"/>
  </r>
  <r>
    <x v="6"/>
    <x v="0"/>
    <m/>
    <x v="128"/>
    <d v="2021-11-08T00:00:00"/>
    <x v="4"/>
    <n v="7000131707"/>
    <n v="0"/>
    <x v="3"/>
    <x v="3"/>
    <n v="0"/>
    <n v="0"/>
    <n v="0"/>
    <x v="1"/>
    <x v="0"/>
    <s v="Füller unter M2"/>
    <n v="3020"/>
  </r>
  <r>
    <x v="6"/>
    <x v="0"/>
    <m/>
    <x v="128"/>
    <d v="2021-11-08T00:00:00"/>
    <x v="4"/>
    <n v="7000131896"/>
    <n v="0"/>
    <x v="3"/>
    <x v="3"/>
    <n v="0"/>
    <n v="0"/>
    <n v="0"/>
    <x v="1"/>
    <x v="0"/>
    <s v="Füller unter M2"/>
    <n v="3020"/>
  </r>
  <r>
    <x v="6"/>
    <x v="0"/>
    <m/>
    <x v="129"/>
    <d v="2021-11-08T00:00:00"/>
    <x v="4"/>
    <n v="7000131848"/>
    <n v="0"/>
    <x v="3"/>
    <x v="3"/>
    <n v="0"/>
    <n v="0"/>
    <n v="0"/>
    <x v="1"/>
    <x v="0"/>
    <s v="Füller unter UHT"/>
    <n v="3040"/>
  </r>
  <r>
    <x v="6"/>
    <x v="0"/>
    <m/>
    <x v="129"/>
    <d v="2021-11-08T00:00:00"/>
    <x v="4"/>
    <n v="7000131895"/>
    <n v="0"/>
    <x v="3"/>
    <x v="3"/>
    <n v="0"/>
    <n v="0"/>
    <n v="0"/>
    <x v="1"/>
    <x v="0"/>
    <s v="Füller unter Thrun 2"/>
    <n v="3030"/>
  </r>
  <r>
    <x v="6"/>
    <x v="0"/>
    <m/>
    <x v="131"/>
    <d v="2021-11-08T00:00:00"/>
    <x v="4"/>
    <n v="7000131914"/>
    <n v="0"/>
    <x v="3"/>
    <x v="3"/>
    <n v="0"/>
    <n v="0"/>
    <n v="0"/>
    <x v="2"/>
    <x v="0"/>
    <s v="Füller unter UMSK 130"/>
    <n v="3100"/>
  </r>
  <r>
    <x v="6"/>
    <x v="0"/>
    <m/>
    <x v="132"/>
    <d v="2021-11-08T00:00:00"/>
    <x v="4"/>
    <n v="7000131643"/>
    <n v="0"/>
    <x v="3"/>
    <x v="3"/>
    <n v="0"/>
    <n v="0"/>
    <n v="0"/>
    <x v="8"/>
    <x v="5"/>
    <s v="Linie 20"/>
    <n v="5020"/>
  </r>
  <r>
    <x v="6"/>
    <x v="0"/>
    <m/>
    <x v="133"/>
    <d v="2021-11-08T00:00:00"/>
    <x v="4"/>
    <n v="7000131838"/>
    <n v="0"/>
    <x v="3"/>
    <x v="3"/>
    <n v="0"/>
    <n v="0"/>
    <n v="0"/>
    <x v="8"/>
    <x v="5"/>
    <s v="Linie 21"/>
    <n v="5021"/>
  </r>
  <r>
    <x v="6"/>
    <x v="0"/>
    <m/>
    <x v="137"/>
    <d v="2021-11-08T00:00:00"/>
    <x v="4"/>
    <n v="7000131871"/>
    <n v="0"/>
    <x v="3"/>
    <x v="3"/>
    <n v="0"/>
    <n v="0"/>
    <n v="0"/>
    <x v="4"/>
    <x v="1"/>
    <s v="Linie 36"/>
    <n v="5036"/>
  </r>
  <r>
    <x v="6"/>
    <x v="0"/>
    <m/>
    <x v="662"/>
    <d v="2021-11-08T00:00:00"/>
    <x v="4"/>
    <n v="7000130108"/>
    <n v="0"/>
    <x v="3"/>
    <x v="3"/>
    <n v="0"/>
    <n v="0"/>
    <n v="0"/>
    <x v="5"/>
    <x v="2"/>
    <s v="Linie 31"/>
    <n v="5031"/>
  </r>
  <r>
    <x v="6"/>
    <x v="0"/>
    <n v="23500036"/>
    <x v="138"/>
    <d v="2021-11-09T00:00:00"/>
    <x v="4"/>
    <n v="7000131780"/>
    <n v="2013"/>
    <x v="0"/>
    <x v="0"/>
    <n v="2013"/>
    <n v="3.3168000000000002"/>
    <n v="6676.7183999999997"/>
    <x v="0"/>
    <x v="0"/>
    <s v="Kleine Schneidemaschine Käseteiler"/>
    <n v="1200"/>
  </r>
  <r>
    <x v="6"/>
    <x v="0"/>
    <n v="23500084"/>
    <x v="842"/>
    <d v="2021-11-09T00:00:00"/>
    <x v="4"/>
    <n v="7000131972"/>
    <n v="8738"/>
    <x v="0"/>
    <x v="0"/>
    <n v="8738"/>
    <n v="3.9674999999999998"/>
    <n v="34668.014999999999"/>
    <x v="0"/>
    <x v="0"/>
    <s v="Rohware aus-/umpacken, vorbereiten"/>
    <n v="1300"/>
  </r>
  <r>
    <x v="6"/>
    <x v="0"/>
    <n v="23500099"/>
    <x v="141"/>
    <d v="2021-11-09T00:00:00"/>
    <x v="4"/>
    <n v="7000131782"/>
    <n v="2104"/>
    <x v="0"/>
    <x v="0"/>
    <n v="2104"/>
    <n v="3.2107999999999999"/>
    <n v="6755.5231999999996"/>
    <x v="0"/>
    <x v="0"/>
    <s v="Kleine Schneidemaschine Käseteiler"/>
    <n v="1200"/>
  </r>
  <r>
    <x v="6"/>
    <x v="0"/>
    <n v="23500284"/>
    <x v="1"/>
    <d v="2021-11-09T00:00:00"/>
    <x v="4"/>
    <n v="7000132337"/>
    <n v="369"/>
    <x v="0"/>
    <x v="0"/>
    <n v="369"/>
    <n v="3.9931999999999999"/>
    <n v="1473.4908"/>
    <x v="0"/>
    <x v="0"/>
    <s v="Schmelze Zutatenvorb."/>
    <n v="1400"/>
  </r>
  <r>
    <x v="6"/>
    <x v="0"/>
    <n v="23500290"/>
    <x v="2"/>
    <d v="2021-11-09T00:00:00"/>
    <x v="4"/>
    <n v="7000132029"/>
    <n v="117"/>
    <x v="0"/>
    <x v="0"/>
    <n v="117"/>
    <n v="2.8834"/>
    <n v="337.3578"/>
    <x v="0"/>
    <x v="0"/>
    <s v="Wolf Zutatenvorbereitung"/>
    <n v="1430"/>
  </r>
  <r>
    <x v="6"/>
    <x v="0"/>
    <n v="23500291"/>
    <x v="3"/>
    <d v="2021-11-09T00:00:00"/>
    <x v="4"/>
    <n v="7000132030"/>
    <n v="100.5"/>
    <x v="0"/>
    <x v="0"/>
    <n v="100.5"/>
    <n v="1.9869000000000001"/>
    <n v="199.68344999999999"/>
    <x v="0"/>
    <x v="0"/>
    <s v="Wolf Zutatenvorbereitung"/>
    <n v="1430"/>
  </r>
  <r>
    <x v="6"/>
    <x v="0"/>
    <n v="23500306"/>
    <x v="5"/>
    <d v="2021-11-09T00:00:00"/>
    <x v="4"/>
    <n v="7000132031"/>
    <n v="0"/>
    <x v="0"/>
    <x v="0"/>
    <n v="0"/>
    <n v="2.0354000000000001"/>
    <n v="0"/>
    <x v="0"/>
    <x v="0"/>
    <s v="Wolf Zutatenvorbereitung"/>
    <n v="1430"/>
  </r>
  <r>
    <x v="6"/>
    <x v="0"/>
    <n v="23500307"/>
    <x v="6"/>
    <d v="2021-11-09T00:00:00"/>
    <x v="4"/>
    <n v="7000132032"/>
    <n v="190"/>
    <x v="0"/>
    <x v="0"/>
    <n v="190"/>
    <n v="2.9171"/>
    <n v="554.24900000000002"/>
    <x v="0"/>
    <x v="0"/>
    <s v="Wolf Zutatenvorbereitung"/>
    <n v="1430"/>
  </r>
  <r>
    <x v="6"/>
    <x v="0"/>
    <n v="23500369"/>
    <x v="146"/>
    <d v="2021-11-09T00:00:00"/>
    <x v="4"/>
    <n v="7000131973"/>
    <n v="115"/>
    <x v="0"/>
    <x v="0"/>
    <n v="115"/>
    <n v="1.1600999999999999"/>
    <n v="133.41149999999999"/>
    <x v="0"/>
    <x v="0"/>
    <s v="Schälen"/>
    <n v="5903"/>
  </r>
  <r>
    <x v="6"/>
    <x v="0"/>
    <n v="23500370"/>
    <x v="933"/>
    <d v="2021-11-09T00:00:00"/>
    <x v="4"/>
    <n v="7000132003"/>
    <n v="223"/>
    <x v="0"/>
    <x v="0"/>
    <n v="223"/>
    <n v="1.1600999999999999"/>
    <n v="258.70229999999998"/>
    <x v="0"/>
    <x v="0"/>
    <s v="Schälen"/>
    <n v="5903"/>
  </r>
  <r>
    <x v="6"/>
    <x v="0"/>
    <n v="23500378"/>
    <x v="1182"/>
    <d v="2021-11-09T00:00:00"/>
    <x v="4"/>
    <n v="7000132004"/>
    <n v="101"/>
    <x v="0"/>
    <x v="0"/>
    <n v="101"/>
    <n v="1.1600999999999999"/>
    <n v="117.17010000000001"/>
    <x v="0"/>
    <x v="0"/>
    <s v="Schälen"/>
    <n v="5903"/>
  </r>
  <r>
    <x v="6"/>
    <x v="0"/>
    <n v="23500394"/>
    <x v="670"/>
    <d v="2021-11-09T00:00:00"/>
    <x v="4"/>
    <n v="7000130041"/>
    <n v="40"/>
    <x v="0"/>
    <x v="0"/>
    <n v="40"/>
    <n v="9.2812999999999999"/>
    <n v="371.25200000000001"/>
    <x v="4"/>
    <x v="1"/>
    <s v="Röstofen"/>
    <n v="5420"/>
  </r>
  <r>
    <x v="6"/>
    <x v="0"/>
    <n v="29600003"/>
    <x v="150"/>
    <d v="2021-11-09T00:00:00"/>
    <x v="4"/>
    <n v="7000132574"/>
    <n v="3335"/>
    <x v="0"/>
    <x v="0"/>
    <n v="3335"/>
    <n v="2.0516999999999999"/>
    <n v="6842.4195"/>
    <x v="0"/>
    <x v="0"/>
    <s v="Rohware aus-/umpacken, vorbereiten"/>
    <n v="1300"/>
  </r>
  <r>
    <x v="6"/>
    <x v="0"/>
    <n v="29600004"/>
    <x v="302"/>
    <d v="2021-11-09T00:00:00"/>
    <x v="4"/>
    <n v="7000132575"/>
    <n v="1533"/>
    <x v="0"/>
    <x v="0"/>
    <n v="1533"/>
    <n v="2.5"/>
    <n v="3832.5"/>
    <x v="0"/>
    <x v="0"/>
    <s v="Rohware aus-/umpacken, vorbereiten"/>
    <n v="1300"/>
  </r>
  <r>
    <x v="6"/>
    <x v="0"/>
    <n v="29600005"/>
    <x v="151"/>
    <d v="2021-11-09T00:00:00"/>
    <x v="4"/>
    <n v="7000132576"/>
    <n v="1344.81"/>
    <x v="0"/>
    <x v="0"/>
    <n v="1344.81"/>
    <n v="2"/>
    <n v="2689.62"/>
    <x v="0"/>
    <x v="0"/>
    <s v="Rohware aus-/umpacken, vorbereiten"/>
    <n v="1300"/>
  </r>
  <r>
    <x v="6"/>
    <x v="0"/>
    <n v="29600007"/>
    <x v="152"/>
    <d v="2021-11-09T00:00:00"/>
    <x v="4"/>
    <n v="7000132578"/>
    <n v="232"/>
    <x v="0"/>
    <x v="0"/>
    <n v="232"/>
    <n v="0.5"/>
    <n v="116"/>
    <x v="0"/>
    <x v="0"/>
    <s v="Rohware aus-/umpacken, vorbereiten"/>
    <n v="1300"/>
  </r>
  <r>
    <x v="6"/>
    <x v="0"/>
    <n v="29600009"/>
    <x v="303"/>
    <d v="2021-11-09T00:00:00"/>
    <x v="4"/>
    <n v="7000132579"/>
    <n v="35"/>
    <x v="0"/>
    <x v="0"/>
    <n v="35"/>
    <n v="0.98950000000000005"/>
    <n v="34.6325"/>
    <x v="0"/>
    <x v="0"/>
    <s v="Rohware aus-/umpacken, vorbereiten"/>
    <n v="1300"/>
  </r>
  <r>
    <x v="6"/>
    <x v="0"/>
    <n v="29600016"/>
    <x v="889"/>
    <d v="2021-11-09T00:00:00"/>
    <x v="4"/>
    <n v="7000132580"/>
    <n v="0"/>
    <x v="0"/>
    <x v="0"/>
    <n v="0"/>
    <n v="1"/>
    <n v="0"/>
    <x v="0"/>
    <x v="0"/>
    <s v="Rohware aus-/umpacken, vorbereiten"/>
    <n v="1300"/>
  </r>
  <r>
    <x v="6"/>
    <x v="0"/>
    <n v="29600017"/>
    <x v="804"/>
    <d v="2021-11-09T00:00:00"/>
    <x v="4"/>
    <n v="7000132581"/>
    <n v="60"/>
    <x v="0"/>
    <x v="0"/>
    <n v="60"/>
    <n v="0.5"/>
    <n v="30"/>
    <x v="0"/>
    <x v="0"/>
    <s v="Rohware aus-/umpacken, vorbereiten"/>
    <n v="1300"/>
  </r>
  <r>
    <x v="6"/>
    <x v="0"/>
    <n v="29600019"/>
    <x v="464"/>
    <d v="2021-11-09T00:00:00"/>
    <x v="4"/>
    <n v="7000132582"/>
    <n v="250"/>
    <x v="0"/>
    <x v="0"/>
    <n v="250"/>
    <n v="0.98929999999999996"/>
    <n v="247.32499999999999"/>
    <x v="0"/>
    <x v="0"/>
    <s v="Rohware aus-/umpacken, vorbereiten"/>
    <n v="1300"/>
  </r>
  <r>
    <x v="6"/>
    <x v="0"/>
    <n v="29600020"/>
    <x v="465"/>
    <d v="2021-11-09T00:00:00"/>
    <x v="4"/>
    <n v="7000132583"/>
    <n v="235"/>
    <x v="0"/>
    <x v="0"/>
    <n v="235"/>
    <n v="1.6001000000000001"/>
    <n v="376.02350000000001"/>
    <x v="0"/>
    <x v="0"/>
    <s v="Rohware aus-/umpacken, vorbereiten"/>
    <n v="1300"/>
  </r>
  <r>
    <x v="6"/>
    <x v="0"/>
    <n v="31000170"/>
    <x v="13"/>
    <d v="2021-11-09T00:00:00"/>
    <x v="4"/>
    <n v="7000131956"/>
    <n v="2176"/>
    <x v="1"/>
    <x v="1"/>
    <n v="4352"/>
    <n v="6.4386999999999999"/>
    <n v="14010.611199999999"/>
    <x v="1"/>
    <x v="0"/>
    <s v="Füller unter Thrun 2"/>
    <n v="3030"/>
  </r>
  <r>
    <x v="6"/>
    <x v="0"/>
    <n v="31900002"/>
    <x v="14"/>
    <d v="2021-11-09T00:00:00"/>
    <x v="4"/>
    <n v="7000132021"/>
    <n v="384"/>
    <x v="1"/>
    <x v="1"/>
    <n v="2764.8"/>
    <n v="17.997"/>
    <n v="6910.848"/>
    <x v="2"/>
    <x v="0"/>
    <s v="Füller unter UMSK 130"/>
    <n v="3100"/>
  </r>
  <r>
    <x v="6"/>
    <x v="0"/>
    <n v="32000029"/>
    <x v="541"/>
    <d v="2021-11-09T00:00:00"/>
    <x v="4"/>
    <n v="7000132016"/>
    <n v="128"/>
    <x v="1"/>
    <x v="1"/>
    <n v="857.6"/>
    <n v="20.489699999999999"/>
    <n v="2622.6815999999999"/>
    <x v="1"/>
    <x v="0"/>
    <s v="Füller unter M2"/>
    <n v="3020"/>
  </r>
  <r>
    <x v="6"/>
    <x v="0"/>
    <n v="32000037"/>
    <x v="469"/>
    <d v="2021-11-09T00:00:00"/>
    <x v="4"/>
    <n v="7000131969"/>
    <n v="641"/>
    <x v="1"/>
    <x v="1"/>
    <n v="5384.4"/>
    <n v="25.546800000000001"/>
    <n v="16375.498799999999"/>
    <x v="1"/>
    <x v="0"/>
    <s v="Füller unter M2"/>
    <n v="3020"/>
  </r>
  <r>
    <x v="6"/>
    <x v="0"/>
    <n v="32000049"/>
    <x v="16"/>
    <d v="2021-11-09T00:00:00"/>
    <x v="4"/>
    <n v="7000131949"/>
    <n v="936"/>
    <x v="1"/>
    <x v="1"/>
    <n v="6739.2"/>
    <n v="19.7727"/>
    <n v="18507.247200000002"/>
    <x v="1"/>
    <x v="0"/>
    <s v="Füller unter M1"/>
    <n v="3010"/>
  </r>
  <r>
    <x v="6"/>
    <x v="0"/>
    <n v="32000061"/>
    <x v="310"/>
    <d v="2021-11-09T00:00:00"/>
    <x v="4"/>
    <n v="7000131950"/>
    <n v="260"/>
    <x v="1"/>
    <x v="1"/>
    <n v="1872"/>
    <n v="21.261500000000002"/>
    <n v="5527.99"/>
    <x v="1"/>
    <x v="0"/>
    <s v="Füller unter M1"/>
    <n v="3010"/>
  </r>
  <r>
    <x v="6"/>
    <x v="0"/>
    <n v="32000066"/>
    <x v="17"/>
    <d v="2021-11-09T00:00:00"/>
    <x v="4"/>
    <n v="7000131953"/>
    <n v="194"/>
    <x v="1"/>
    <x v="1"/>
    <n v="1804.2"/>
    <n v="27.092300000000002"/>
    <n v="5255.9062000000004"/>
    <x v="1"/>
    <x v="0"/>
    <s v="Füller unter M2"/>
    <n v="3020"/>
  </r>
  <r>
    <x v="6"/>
    <x v="0"/>
    <n v="32000067"/>
    <x v="18"/>
    <d v="2021-11-09T00:00:00"/>
    <x v="4"/>
    <n v="7000131968"/>
    <n v="479"/>
    <x v="1"/>
    <x v="1"/>
    <n v="4790"/>
    <n v="30.102"/>
    <n v="14418.858"/>
    <x v="1"/>
    <x v="0"/>
    <s v="Füller unter M2"/>
    <n v="3020"/>
  </r>
  <r>
    <x v="6"/>
    <x v="0"/>
    <n v="32000069"/>
    <x v="19"/>
    <d v="2021-11-09T00:00:00"/>
    <x v="4"/>
    <n v="7000131952"/>
    <n v="342"/>
    <x v="1"/>
    <x v="1"/>
    <n v="3420"/>
    <n v="29.2698"/>
    <n v="10010.2716"/>
    <x v="1"/>
    <x v="0"/>
    <s v="Füller unter M2"/>
    <n v="3020"/>
  </r>
  <r>
    <x v="6"/>
    <x v="0"/>
    <n v="32000086"/>
    <x v="674"/>
    <d v="2021-11-09T00:00:00"/>
    <x v="4"/>
    <n v="7000130553"/>
    <n v="1792"/>
    <x v="0"/>
    <x v="0"/>
    <n v="1792"/>
    <n v="4.1685999999999996"/>
    <n v="7470.1311999999998"/>
    <x v="0"/>
    <x v="0"/>
    <s v="Große Schneidemaschine Lachnit"/>
    <n v="1100"/>
  </r>
  <r>
    <x v="6"/>
    <x v="0"/>
    <n v="32000107"/>
    <x v="772"/>
    <d v="2021-11-09T00:00:00"/>
    <x v="4"/>
    <n v="7000131951"/>
    <n v="896"/>
    <x v="1"/>
    <x v="1"/>
    <n v="6451.2"/>
    <n v="20.964099999999998"/>
    <n v="18783.833600000002"/>
    <x v="1"/>
    <x v="0"/>
    <s v="Füller unter M1"/>
    <n v="3010"/>
  </r>
  <r>
    <x v="6"/>
    <x v="0"/>
    <n v="35000168"/>
    <x v="471"/>
    <d v="2021-11-09T00:00:00"/>
    <x v="4"/>
    <n v="7000132384"/>
    <n v="2700"/>
    <x v="0"/>
    <x v="0"/>
    <n v="2700"/>
    <n v="2.9032"/>
    <n v="7838.64"/>
    <x v="2"/>
    <x v="0"/>
    <s v="Wolf M1"/>
    <n v="2070"/>
  </r>
  <r>
    <x v="6"/>
    <x v="0"/>
    <n v="35000176"/>
    <x v="25"/>
    <d v="2021-11-09T00:00:00"/>
    <x v="4"/>
    <n v="7000132019"/>
    <n v="1800"/>
    <x v="0"/>
    <x v="0"/>
    <n v="1800"/>
    <n v="2.7764000000000002"/>
    <n v="4997.5200000000004"/>
    <x v="2"/>
    <x v="0"/>
    <s v="Mischer 2"/>
    <n v="2050"/>
  </r>
  <r>
    <x v="6"/>
    <x v="0"/>
    <n v="35000176"/>
    <x v="25"/>
    <d v="2021-11-09T00:00:00"/>
    <x v="4"/>
    <n v="7000132019"/>
    <n v="1800"/>
    <x v="0"/>
    <x v="0"/>
    <n v="1800"/>
    <n v="2.7764000000000002"/>
    <n v="4997.5200000000004"/>
    <x v="2"/>
    <x v="0"/>
    <s v="Wolf M2"/>
    <n v="2080"/>
  </r>
  <r>
    <x v="6"/>
    <x v="0"/>
    <n v="35000177"/>
    <x v="313"/>
    <d v="2021-11-09T00:00:00"/>
    <x v="4"/>
    <n v="7000132013"/>
    <n v="1800"/>
    <x v="0"/>
    <x v="0"/>
    <n v="1800"/>
    <n v="2.8075000000000001"/>
    <n v="5053.5"/>
    <x v="2"/>
    <x v="0"/>
    <s v="Mischer 1"/>
    <n v="2040"/>
  </r>
  <r>
    <x v="6"/>
    <x v="0"/>
    <n v="35000177"/>
    <x v="313"/>
    <d v="2021-11-09T00:00:00"/>
    <x v="4"/>
    <n v="7000132013"/>
    <n v="1800"/>
    <x v="0"/>
    <x v="0"/>
    <n v="1800"/>
    <n v="2.8075000000000001"/>
    <n v="5053.5"/>
    <x v="2"/>
    <x v="0"/>
    <s v="Wolf M1"/>
    <n v="2070"/>
  </r>
  <r>
    <x v="6"/>
    <x v="0"/>
    <n v="35000179"/>
    <x v="167"/>
    <d v="2021-11-09T00:00:00"/>
    <x v="4"/>
    <n v="7000132391"/>
    <n v="5700"/>
    <x v="0"/>
    <x v="0"/>
    <n v="5700"/>
    <n v="2.8624000000000001"/>
    <n v="16315.68"/>
    <x v="2"/>
    <x v="0"/>
    <s v="Wolf M2"/>
    <n v="2080"/>
  </r>
  <r>
    <x v="6"/>
    <x v="0"/>
    <n v="35000267"/>
    <x v="28"/>
    <d v="2021-11-09T00:00:00"/>
    <x v="4"/>
    <n v="7000132010"/>
    <n v="4125"/>
    <x v="0"/>
    <x v="0"/>
    <n v="4125"/>
    <n v="2.8860999999999999"/>
    <n v="11905.1625"/>
    <x v="2"/>
    <x v="0"/>
    <s v="Thrun 2"/>
    <n v="2030"/>
  </r>
  <r>
    <x v="6"/>
    <x v="0"/>
    <n v="35000268"/>
    <x v="170"/>
    <d v="2021-11-09T00:00:00"/>
    <x v="4"/>
    <n v="7000132394"/>
    <n v="4375"/>
    <x v="0"/>
    <x v="0"/>
    <n v="4375"/>
    <n v="2.5333000000000001"/>
    <n v="11083.1875"/>
    <x v="2"/>
    <x v="0"/>
    <s v="Wolf Th1"/>
    <n v="2065"/>
  </r>
  <r>
    <x v="6"/>
    <x v="0"/>
    <n v="35000282"/>
    <x v="29"/>
    <d v="2021-11-09T00:00:00"/>
    <x v="4"/>
    <n v="7000132012"/>
    <n v="7200"/>
    <x v="0"/>
    <x v="0"/>
    <n v="7200"/>
    <n v="2.6029"/>
    <n v="18740.88"/>
    <x v="2"/>
    <x v="0"/>
    <s v="Mischer 1"/>
    <n v="2040"/>
  </r>
  <r>
    <x v="6"/>
    <x v="0"/>
    <n v="35000313"/>
    <x v="30"/>
    <d v="2021-11-09T00:00:00"/>
    <x v="4"/>
    <n v="7000132017"/>
    <n v="11700"/>
    <x v="0"/>
    <x v="0"/>
    <n v="11700"/>
    <n v="2.8795999999999999"/>
    <n v="33691.32"/>
    <x v="2"/>
    <x v="0"/>
    <s v="Mischer 2"/>
    <n v="2050"/>
  </r>
  <r>
    <x v="6"/>
    <x v="0"/>
    <n v="35000315"/>
    <x v="31"/>
    <d v="2021-11-09T00:00:00"/>
    <x v="4"/>
    <n v="7000132018"/>
    <n v="3600"/>
    <x v="0"/>
    <x v="0"/>
    <n v="3600"/>
    <n v="2.7964000000000002"/>
    <n v="10067.040000000001"/>
    <x v="2"/>
    <x v="0"/>
    <s v="Mischer 2"/>
    <n v="2050"/>
  </r>
  <r>
    <x v="6"/>
    <x v="0"/>
    <n v="35000315"/>
    <x v="31"/>
    <d v="2021-11-09T00:00:00"/>
    <x v="4"/>
    <n v="7000132018"/>
    <n v="3600"/>
    <x v="0"/>
    <x v="0"/>
    <n v="3600"/>
    <n v="2.7964000000000002"/>
    <n v="10067.040000000001"/>
    <x v="2"/>
    <x v="0"/>
    <s v="Wolf M2"/>
    <n v="2080"/>
  </r>
  <r>
    <x v="6"/>
    <x v="0"/>
    <n v="35000351"/>
    <x v="33"/>
    <d v="2021-11-09T00:00:00"/>
    <x v="4"/>
    <n v="7000132014"/>
    <n v="6000"/>
    <x v="0"/>
    <x v="0"/>
    <n v="6000"/>
    <n v="2.7679999999999998"/>
    <n v="16608"/>
    <x v="2"/>
    <x v="0"/>
    <s v="Mischer 1"/>
    <n v="2040"/>
  </r>
  <r>
    <x v="6"/>
    <x v="0"/>
    <n v="35000351"/>
    <x v="33"/>
    <d v="2021-11-09T00:00:00"/>
    <x v="4"/>
    <n v="7000132014"/>
    <n v="6000"/>
    <x v="0"/>
    <x v="0"/>
    <n v="6000"/>
    <n v="2.7679999999999998"/>
    <n v="16608"/>
    <x v="2"/>
    <x v="0"/>
    <s v="Wolf M1"/>
    <n v="2070"/>
  </r>
  <r>
    <x v="6"/>
    <x v="0"/>
    <n v="35900003"/>
    <x v="34"/>
    <d v="2021-11-09T00:00:00"/>
    <x v="4"/>
    <n v="7000132027"/>
    <n v="2960"/>
    <x v="0"/>
    <x v="0"/>
    <n v="2960"/>
    <n v="2.2656000000000001"/>
    <n v="6706.1760000000004"/>
    <x v="2"/>
    <x v="0"/>
    <s v="Stephan UMSK 130"/>
    <n v="2100"/>
  </r>
  <r>
    <x v="6"/>
    <x v="0"/>
    <n v="40000059"/>
    <x v="174"/>
    <d v="2021-11-09T00:00:00"/>
    <x v="4"/>
    <n v="7000131855"/>
    <n v="4233"/>
    <x v="1"/>
    <x v="1"/>
    <n v="423.3"/>
    <n v="0.63390000000000002"/>
    <n v="2683.2986999999998"/>
    <x v="1"/>
    <x v="0"/>
    <s v="Strudellinie"/>
    <n v="5160"/>
  </r>
  <r>
    <x v="6"/>
    <x v="0"/>
    <n v="40000089"/>
    <x v="177"/>
    <d v="2021-11-09T00:00:00"/>
    <x v="4"/>
    <n v="7000131854"/>
    <n v="7161"/>
    <x v="1"/>
    <x v="1"/>
    <n v="716.1"/>
    <n v="0.58279999999999998"/>
    <n v="4173.4308000000001"/>
    <x v="1"/>
    <x v="0"/>
    <s v="Strudellinie"/>
    <n v="5160"/>
  </r>
  <r>
    <x v="6"/>
    <x v="0"/>
    <n v="47000119"/>
    <x v="545"/>
    <d v="2021-11-09T00:00:00"/>
    <x v="4"/>
    <n v="7000131698"/>
    <n v="9831"/>
    <x v="1"/>
    <x v="1"/>
    <n v="1966.2"/>
    <n v="0.77249999999999996"/>
    <n v="7594.4475000000002"/>
    <x v="3"/>
    <x v="1"/>
    <s v="Linie 16"/>
    <n v="5016"/>
  </r>
  <r>
    <x v="6"/>
    <x v="0"/>
    <n v="47000849"/>
    <x v="39"/>
    <d v="2021-11-09T00:00:00"/>
    <x v="4"/>
    <n v="7000130063"/>
    <n v="1191"/>
    <x v="1"/>
    <x v="1"/>
    <n v="2572.56"/>
    <n v="9.1148000000000007"/>
    <n v="10855.7268"/>
    <x v="4"/>
    <x v="1"/>
    <s v="Linie 3"/>
    <n v="5003"/>
  </r>
  <r>
    <x v="6"/>
    <x v="0"/>
    <n v="47000902"/>
    <x v="183"/>
    <d v="2021-11-09T00:00:00"/>
    <x v="4"/>
    <n v="7000130073"/>
    <n v="17011"/>
    <x v="1"/>
    <x v="1"/>
    <n v="4252.75"/>
    <n v="1.0774999999999999"/>
    <n v="18329.352500000001"/>
    <x v="3"/>
    <x v="1"/>
    <s v="Linie 16"/>
    <n v="5016"/>
  </r>
  <r>
    <x v="6"/>
    <x v="0"/>
    <n v="47000957"/>
    <x v="848"/>
    <d v="2021-11-09T00:00:00"/>
    <x v="4"/>
    <n v="7000132047"/>
    <n v="588"/>
    <x v="1"/>
    <x v="1"/>
    <n v="88.2"/>
    <n v="0.65590000000000004"/>
    <n v="385.66919999999999"/>
    <x v="4"/>
    <x v="1"/>
    <s v="Linie 34"/>
    <n v="5034"/>
  </r>
  <r>
    <x v="6"/>
    <x v="0"/>
    <n v="47000995"/>
    <x v="476"/>
    <d v="2021-11-09T00:00:00"/>
    <x v="4"/>
    <n v="7000129349"/>
    <n v="2352"/>
    <x v="1"/>
    <x v="1"/>
    <n v="352.8"/>
    <n v="0.70930000000000004"/>
    <n v="1668.2736"/>
    <x v="4"/>
    <x v="1"/>
    <s v="Linie 34"/>
    <n v="5034"/>
  </r>
  <r>
    <x v="6"/>
    <x v="0"/>
    <n v="47000995"/>
    <x v="476"/>
    <d v="2021-11-09T00:00:00"/>
    <x v="4"/>
    <n v="7000132421"/>
    <n v="23609"/>
    <x v="1"/>
    <x v="1"/>
    <n v="3541.35"/>
    <n v="0.70930000000000004"/>
    <n v="16745.863700000002"/>
    <x v="4"/>
    <x v="1"/>
    <s v="Linie 34"/>
    <n v="5034"/>
  </r>
  <r>
    <x v="6"/>
    <x v="0"/>
    <n v="47001007"/>
    <x v="814"/>
    <d v="2021-11-09T00:00:00"/>
    <x v="4"/>
    <n v="7000132048"/>
    <n v="345"/>
    <x v="1"/>
    <x v="1"/>
    <n v="51.75"/>
    <n v="0.70930000000000004"/>
    <n v="244.70849999999999"/>
    <x v="4"/>
    <x v="1"/>
    <s v="Linie 34"/>
    <n v="5034"/>
  </r>
  <r>
    <x v="6"/>
    <x v="0"/>
    <n v="48000060"/>
    <x v="191"/>
    <d v="2021-11-09T00:00:00"/>
    <x v="4"/>
    <n v="7000130912"/>
    <n v="1536"/>
    <x v="1"/>
    <x v="1"/>
    <n v="337.92"/>
    <n v="1.0568"/>
    <n v="1623.2447999999999"/>
    <x v="4"/>
    <x v="1"/>
    <s v="Linie 2"/>
    <n v="5002"/>
  </r>
  <r>
    <x v="6"/>
    <x v="0"/>
    <n v="48000061"/>
    <x v="192"/>
    <d v="2021-11-09T00:00:00"/>
    <x v="4"/>
    <n v="7000130913"/>
    <n v="1536"/>
    <x v="1"/>
    <x v="1"/>
    <n v="337.92"/>
    <n v="0.92130000000000001"/>
    <n v="1415.1168"/>
    <x v="4"/>
    <x v="1"/>
    <s v="Linie 2"/>
    <n v="5002"/>
  </r>
  <r>
    <x v="6"/>
    <x v="0"/>
    <n v="48000063"/>
    <x v="193"/>
    <d v="2021-11-09T00:00:00"/>
    <x v="4"/>
    <n v="7000129936"/>
    <n v="4480"/>
    <x v="1"/>
    <x v="1"/>
    <n v="985.6"/>
    <n v="1.0578000000000001"/>
    <n v="4738.9440000000004"/>
    <x v="4"/>
    <x v="1"/>
    <s v="Linie 2"/>
    <n v="5002"/>
  </r>
  <r>
    <x v="6"/>
    <x v="0"/>
    <n v="48000064"/>
    <x v="44"/>
    <d v="2021-11-09T00:00:00"/>
    <x v="4"/>
    <n v="7000129937"/>
    <n v="4480"/>
    <x v="1"/>
    <x v="1"/>
    <n v="985.6"/>
    <n v="0.92659999999999998"/>
    <n v="4151.1679999999997"/>
    <x v="4"/>
    <x v="1"/>
    <s v="Linie 2"/>
    <n v="5002"/>
  </r>
  <r>
    <x v="6"/>
    <x v="0"/>
    <n v="48000116"/>
    <x v="45"/>
    <d v="2021-11-09T00:00:00"/>
    <x v="4"/>
    <n v="7000129505"/>
    <n v="28225"/>
    <x v="1"/>
    <x v="1"/>
    <n v="5645"/>
    <n v="0.96719999999999995"/>
    <n v="27299.22"/>
    <x v="4"/>
    <x v="1"/>
    <s v="Linie 15"/>
    <n v="5015"/>
  </r>
  <r>
    <x v="6"/>
    <x v="0"/>
    <n v="48000117"/>
    <x v="195"/>
    <d v="2021-11-09T00:00:00"/>
    <x v="4"/>
    <n v="7000129506"/>
    <n v="7712"/>
    <x v="1"/>
    <x v="1"/>
    <n v="1542.4"/>
    <n v="1.0749"/>
    <n v="8289.6288000000004"/>
    <x v="4"/>
    <x v="1"/>
    <s v="Linie 15"/>
    <n v="5015"/>
  </r>
  <r>
    <x v="6"/>
    <x v="0"/>
    <n v="48000210"/>
    <x v="342"/>
    <d v="2021-11-09T00:00:00"/>
    <x v="4"/>
    <n v="7000131771"/>
    <n v="7840"/>
    <x v="1"/>
    <x v="1"/>
    <n v="1568"/>
    <n v="0.86980000000000002"/>
    <n v="6819.232"/>
    <x v="3"/>
    <x v="1"/>
    <s v="Linie 1"/>
    <n v="5001"/>
  </r>
  <r>
    <x v="6"/>
    <x v="0"/>
    <n v="48000477"/>
    <x v="196"/>
    <d v="2021-11-09T00:00:00"/>
    <x v="4"/>
    <n v="7000131271"/>
    <n v="35112"/>
    <x v="1"/>
    <x v="1"/>
    <n v="14044.8"/>
    <n v="1.4421999999999999"/>
    <n v="50638.526400000002"/>
    <x v="5"/>
    <x v="2"/>
    <s v="Linie 31"/>
    <n v="5031"/>
  </r>
  <r>
    <x v="6"/>
    <x v="0"/>
    <n v="48001016"/>
    <x v="743"/>
    <d v="2021-11-09T00:00:00"/>
    <x v="4"/>
    <n v="7000130918"/>
    <n v="5165"/>
    <x v="1"/>
    <x v="1"/>
    <n v="1136.3"/>
    <n v="0.92079999999999995"/>
    <n v="4755.9319999999998"/>
    <x v="4"/>
    <x v="1"/>
    <s v="Linie 2"/>
    <n v="5002"/>
  </r>
  <r>
    <x v="6"/>
    <x v="0"/>
    <n v="48001017"/>
    <x v="821"/>
    <d v="2021-11-09T00:00:00"/>
    <x v="4"/>
    <n v="7000130919"/>
    <n v="5198"/>
    <x v="1"/>
    <x v="1"/>
    <n v="1143.56"/>
    <n v="1.0728"/>
    <n v="5576.4143999999997"/>
    <x v="4"/>
    <x v="1"/>
    <s v="Linie 2"/>
    <n v="5002"/>
  </r>
  <r>
    <x v="6"/>
    <x v="0"/>
    <n v="48001145"/>
    <x v="47"/>
    <d v="2021-11-09T00:00:00"/>
    <x v="4"/>
    <n v="7000131259"/>
    <n v="26754"/>
    <x v="1"/>
    <x v="1"/>
    <n v="10701.6"/>
    <n v="1.4140999999999999"/>
    <n v="37832.831400000003"/>
    <x v="5"/>
    <x v="2"/>
    <s v="Linie 31"/>
    <n v="5031"/>
  </r>
  <r>
    <x v="6"/>
    <x v="0"/>
    <n v="48001146"/>
    <x v="48"/>
    <d v="2021-11-09T00:00:00"/>
    <x v="4"/>
    <n v="7000131265"/>
    <n v="49140"/>
    <x v="1"/>
    <x v="1"/>
    <n v="19656"/>
    <n v="1.391"/>
    <n v="68353.740000000005"/>
    <x v="5"/>
    <x v="2"/>
    <s v="Linie 31"/>
    <n v="5031"/>
  </r>
  <r>
    <x v="6"/>
    <x v="0"/>
    <n v="49500048"/>
    <x v="744"/>
    <d v="2021-11-09T00:00:00"/>
    <x v="4"/>
    <n v="7000132005"/>
    <n v="315"/>
    <x v="0"/>
    <x v="0"/>
    <n v="315"/>
    <n v="1.764"/>
    <n v="555.66"/>
    <x v="0"/>
    <x v="0"/>
    <s v="Vacumierung"/>
    <n v="5902"/>
  </r>
  <r>
    <x v="6"/>
    <x v="0"/>
    <n v="49500063"/>
    <x v="346"/>
    <d v="2021-11-09T00:00:00"/>
    <x v="4"/>
    <n v="7000131974"/>
    <n v="890"/>
    <x v="0"/>
    <x v="0"/>
    <n v="890"/>
    <n v="2.5139999999999998"/>
    <n v="2237.46"/>
    <x v="0"/>
    <x v="0"/>
    <s v="Vacumierung"/>
    <n v="5902"/>
  </r>
  <r>
    <x v="6"/>
    <x v="0"/>
    <n v="49500115"/>
    <x v="1183"/>
    <d v="2021-11-09T00:00:00"/>
    <x v="4"/>
    <n v="7000132380"/>
    <n v="101"/>
    <x v="0"/>
    <x v="0"/>
    <n v="101"/>
    <n v="1.1740999999999999"/>
    <n v="118.58410000000001"/>
    <x v="0"/>
    <x v="0"/>
    <s v="Vacumierung"/>
    <n v="5902"/>
  </r>
  <r>
    <x v="6"/>
    <x v="0"/>
    <n v="49500118"/>
    <x v="50"/>
    <d v="2021-11-09T00:00:00"/>
    <x v="4"/>
    <n v="7000132322"/>
    <n v="252"/>
    <x v="0"/>
    <x v="0"/>
    <n v="252"/>
    <n v="1.1740999999999999"/>
    <n v="295.8732"/>
    <x v="0"/>
    <x v="0"/>
    <s v="Vacumierung"/>
    <n v="5902"/>
  </r>
  <r>
    <x v="6"/>
    <x v="0"/>
    <n v="49500125"/>
    <x v="348"/>
    <d v="2021-11-09T00:00:00"/>
    <x v="4"/>
    <n v="7000132381"/>
    <n v="306"/>
    <x v="0"/>
    <x v="0"/>
    <n v="306"/>
    <n v="0.51400000000000001"/>
    <n v="157.28399999999999"/>
    <x v="0"/>
    <x v="0"/>
    <s v="Vacumierung"/>
    <n v="5902"/>
  </r>
  <r>
    <x v="6"/>
    <x v="0"/>
    <n v="49500132"/>
    <x v="350"/>
    <d v="2021-11-09T00:00:00"/>
    <x v="4"/>
    <n v="7000131975"/>
    <n v="223"/>
    <x v="0"/>
    <x v="0"/>
    <n v="223"/>
    <n v="2.0139999999999998"/>
    <n v="449.12200000000001"/>
    <x v="0"/>
    <x v="0"/>
    <s v="Vacumierung"/>
    <n v="5902"/>
  </r>
  <r>
    <x v="6"/>
    <x v="0"/>
    <n v="49500149"/>
    <x v="1104"/>
    <d v="2021-11-09T00:00:00"/>
    <x v="4"/>
    <n v="7000132323"/>
    <n v="1083"/>
    <x v="0"/>
    <x v="0"/>
    <n v="1083"/>
    <n v="0.51400000000000001"/>
    <n v="556.66200000000003"/>
    <x v="0"/>
    <x v="0"/>
    <s v="Vacumierung"/>
    <n v="5902"/>
  </r>
  <r>
    <x v="6"/>
    <x v="0"/>
    <n v="49500150"/>
    <x v="1105"/>
    <d v="2021-11-09T00:00:00"/>
    <x v="4"/>
    <n v="7000132345"/>
    <n v="166"/>
    <x v="0"/>
    <x v="0"/>
    <n v="166"/>
    <n v="0.51400000000000001"/>
    <n v="85.323999999999998"/>
    <x v="0"/>
    <x v="0"/>
    <s v="Vacumierung"/>
    <n v="5902"/>
  </r>
  <r>
    <x v="6"/>
    <x v="0"/>
    <n v="49500178"/>
    <x v="53"/>
    <d v="2021-11-09T00:00:00"/>
    <x v="4"/>
    <n v="7000132424"/>
    <n v="0"/>
    <x v="1"/>
    <x v="1"/>
    <n v="0"/>
    <n v="0.36659999999999998"/>
    <n v="0"/>
    <x v="3"/>
    <x v="1"/>
    <s v="Linie 9"/>
    <n v="5009"/>
  </r>
  <r>
    <x v="6"/>
    <x v="0"/>
    <n v="49500181"/>
    <x v="55"/>
    <d v="2021-11-09T00:00:00"/>
    <x v="4"/>
    <n v="7000132425"/>
    <n v="2622"/>
    <x v="1"/>
    <x v="1"/>
    <n v="524.4"/>
    <n v="0.36659999999999998"/>
    <n v="961.22519999999997"/>
    <x v="3"/>
    <x v="1"/>
    <s v="Linie 9"/>
    <n v="5009"/>
  </r>
  <r>
    <x v="6"/>
    <x v="0"/>
    <n v="49500183"/>
    <x v="57"/>
    <d v="2021-11-09T00:00:00"/>
    <x v="4"/>
    <n v="7000132426"/>
    <n v="414"/>
    <x v="1"/>
    <x v="1"/>
    <n v="82.8"/>
    <n v="0.36659999999999998"/>
    <n v="151.7724"/>
    <x v="3"/>
    <x v="1"/>
    <s v="Linie 9"/>
    <n v="5009"/>
  </r>
  <r>
    <x v="6"/>
    <x v="0"/>
    <n v="49500191"/>
    <x v="489"/>
    <d v="2021-11-09T00:00:00"/>
    <x v="4"/>
    <n v="7000132006"/>
    <n v="270"/>
    <x v="0"/>
    <x v="0"/>
    <n v="270"/>
    <n v="2.5139999999999998"/>
    <n v="678.78"/>
    <x v="0"/>
    <x v="0"/>
    <s v="Vacumierung"/>
    <n v="5902"/>
  </r>
  <r>
    <x v="6"/>
    <x v="0"/>
    <n v="49500205"/>
    <x v="352"/>
    <d v="2021-11-09T00:00:00"/>
    <x v="4"/>
    <n v="7000132326"/>
    <n v="270"/>
    <x v="0"/>
    <x v="0"/>
    <n v="270"/>
    <n v="0.51400000000000001"/>
    <n v="138.78"/>
    <x v="0"/>
    <x v="0"/>
    <s v="Vacumierung"/>
    <n v="5902"/>
  </r>
  <r>
    <x v="6"/>
    <x v="0"/>
    <n v="49500221"/>
    <x v="353"/>
    <d v="2021-11-09T00:00:00"/>
    <x v="4"/>
    <n v="7000132346"/>
    <n v="424"/>
    <x v="0"/>
    <x v="0"/>
    <n v="424"/>
    <n v="1.41E-2"/>
    <n v="5.9783999999999997"/>
    <x v="0"/>
    <x v="0"/>
    <s v="Vacumierung"/>
    <n v="5902"/>
  </r>
  <r>
    <x v="6"/>
    <x v="0"/>
    <n v="49900001"/>
    <x v="784"/>
    <d v="2021-11-09T00:00:00"/>
    <x v="4"/>
    <n v="7000132430"/>
    <n v="271"/>
    <x v="0"/>
    <x v="0"/>
    <n v="271"/>
    <n v="0.51400000000000001"/>
    <n v="139.29400000000001"/>
    <x v="0"/>
    <x v="0"/>
    <s v="Vacumierung"/>
    <n v="5902"/>
  </r>
  <r>
    <x v="6"/>
    <x v="0"/>
    <n v="49900002"/>
    <x v="496"/>
    <d v="2021-11-09T00:00:00"/>
    <x v="4"/>
    <n v="7000131976"/>
    <n v="351"/>
    <x v="0"/>
    <x v="0"/>
    <n v="351"/>
    <n v="0.51400000000000001"/>
    <n v="180.41399999999999"/>
    <x v="0"/>
    <x v="0"/>
    <s v="Vacumierung"/>
    <n v="5902"/>
  </r>
  <r>
    <x v="6"/>
    <x v="0"/>
    <n v="49900002"/>
    <x v="496"/>
    <d v="2021-11-09T00:00:00"/>
    <x v="4"/>
    <n v="7000132431"/>
    <n v="411"/>
    <x v="0"/>
    <x v="0"/>
    <n v="411"/>
    <n v="0.51400000000000001"/>
    <n v="211.25399999999999"/>
    <x v="0"/>
    <x v="0"/>
    <s v="Vacumierung"/>
    <n v="5902"/>
  </r>
  <r>
    <x v="6"/>
    <x v="0"/>
    <n v="50000052"/>
    <x v="1184"/>
    <d v="2021-11-09T00:00:00"/>
    <x v="4"/>
    <n v="7000132330"/>
    <n v="28"/>
    <x v="2"/>
    <x v="2"/>
    <n v="336"/>
    <n v="37.979100000000003"/>
    <n v="1063.4148"/>
    <x v="6"/>
    <x v="3"/>
    <s v="EVP L3 Torten / Blöcke"/>
    <n v="6120"/>
  </r>
  <r>
    <x v="6"/>
    <x v="0"/>
    <n v="50000223"/>
    <x v="68"/>
    <d v="2021-11-09T00:00:00"/>
    <x v="4"/>
    <n v="7000131701"/>
    <n v="2340"/>
    <x v="2"/>
    <x v="2"/>
    <n v="4680"/>
    <n v="9.4812999999999992"/>
    <n v="22186.241999999998"/>
    <x v="7"/>
    <x v="4"/>
    <s v="Subunternehmer"/>
    <n v="9999"/>
  </r>
  <r>
    <x v="6"/>
    <x v="0"/>
    <n v="50000240"/>
    <x v="498"/>
    <d v="2021-11-09T00:00:00"/>
    <x v="4"/>
    <n v="7000132429"/>
    <n v="1675"/>
    <x v="2"/>
    <x v="2"/>
    <n v="1608"/>
    <n v="4.016"/>
    <n v="6726.8"/>
    <x v="6"/>
    <x v="3"/>
    <s v="EVP Jermi bei Weissenhorn"/>
    <n v="6200"/>
  </r>
  <r>
    <x v="6"/>
    <x v="0"/>
    <n v="57000003"/>
    <x v="897"/>
    <d v="2021-11-09T00:00:00"/>
    <x v="4"/>
    <n v="7000131989"/>
    <n v="270"/>
    <x v="2"/>
    <x v="2"/>
    <n v="5400"/>
    <n v="47.799599999999998"/>
    <n v="12905.892"/>
    <x v="6"/>
    <x v="3"/>
    <s v="EVP L4 Beutel"/>
    <n v="6130"/>
  </r>
  <r>
    <x v="6"/>
    <x v="0"/>
    <n v="57000164"/>
    <x v="208"/>
    <d v="2021-11-09T00:00:00"/>
    <x v="4"/>
    <n v="7000132009"/>
    <n v="346"/>
    <x v="2"/>
    <x v="2"/>
    <n v="346"/>
    <n v="6.3402000000000003"/>
    <n v="2193.7091999999998"/>
    <x v="4"/>
    <x v="1"/>
    <s v="Linie 4"/>
    <n v="5004"/>
  </r>
  <r>
    <x v="6"/>
    <x v="0"/>
    <n v="57000167"/>
    <x v="898"/>
    <d v="2021-11-09T00:00:00"/>
    <x v="4"/>
    <n v="7000131860"/>
    <n v="12"/>
    <x v="2"/>
    <x v="2"/>
    <n v="12"/>
    <n v="6.3402000000000003"/>
    <n v="76.082400000000007"/>
    <x v="4"/>
    <x v="1"/>
    <s v="Linie 4"/>
    <n v="5004"/>
  </r>
  <r>
    <x v="6"/>
    <x v="0"/>
    <n v="57000170"/>
    <x v="209"/>
    <d v="2021-11-09T00:00:00"/>
    <x v="4"/>
    <n v="7000130490"/>
    <n v="150"/>
    <x v="2"/>
    <x v="2"/>
    <n v="150"/>
    <n v="6.2492999999999999"/>
    <n v="937.39499999999998"/>
    <x v="4"/>
    <x v="1"/>
    <s v="Linie 4"/>
    <n v="5004"/>
  </r>
  <r>
    <x v="6"/>
    <x v="0"/>
    <n v="57000258"/>
    <x v="562"/>
    <d v="2021-11-09T00:00:00"/>
    <x v="4"/>
    <n v="7000131990"/>
    <n v="74"/>
    <x v="2"/>
    <x v="2"/>
    <n v="1480"/>
    <n v="58.063099999999999"/>
    <n v="4296.6693999999998"/>
    <x v="6"/>
    <x v="3"/>
    <s v="EVP L4 Beutel"/>
    <n v="6130"/>
  </r>
  <r>
    <x v="6"/>
    <x v="0"/>
    <n v="57000390"/>
    <x v="748"/>
    <d v="2021-11-09T00:00:00"/>
    <x v="4"/>
    <n v="7000132008"/>
    <n v="60"/>
    <x v="2"/>
    <x v="2"/>
    <n v="600"/>
    <n v="23.508900000000001"/>
    <n v="1410.5340000000001"/>
    <x v="6"/>
    <x v="3"/>
    <s v="EVP L4 Beutel"/>
    <n v="6130"/>
  </r>
  <r>
    <x v="6"/>
    <x v="0"/>
    <n v="57000428"/>
    <x v="212"/>
    <d v="2021-11-09T00:00:00"/>
    <x v="4"/>
    <n v="7000131825"/>
    <n v="2368"/>
    <x v="2"/>
    <x v="2"/>
    <n v="14208"/>
    <n v="24.670100000000001"/>
    <n v="58418.796799999996"/>
    <x v="7"/>
    <x v="4"/>
    <s v="Subunternehmer"/>
    <n v="9999"/>
  </r>
  <r>
    <x v="6"/>
    <x v="0"/>
    <n v="57000491"/>
    <x v="500"/>
    <d v="2021-11-09T00:00:00"/>
    <x v="4"/>
    <n v="7000131803"/>
    <n v="1680"/>
    <x v="2"/>
    <x v="2"/>
    <n v="2016"/>
    <n v="5.5740999999999996"/>
    <n v="9364.4879999999994"/>
    <x v="7"/>
    <x v="4"/>
    <s v="Subunternehmer"/>
    <n v="9999"/>
  </r>
  <r>
    <x v="6"/>
    <x v="0"/>
    <n v="57000601"/>
    <x v="366"/>
    <d v="2021-11-09T00:00:00"/>
    <x v="4"/>
    <n v="7000132082"/>
    <n v="306"/>
    <x v="2"/>
    <x v="0"/>
    <n v="367.2"/>
    <n v="4.6914999999999996"/>
    <n v="1722.7188000000001"/>
    <x v="8"/>
    <x v="5"/>
    <s v="Linie 22"/>
    <n v="5022"/>
  </r>
  <r>
    <x v="6"/>
    <x v="0"/>
    <n v="57000604"/>
    <x v="218"/>
    <d v="2021-11-09T00:00:00"/>
    <x v="4"/>
    <n v="7000132141"/>
    <n v="68"/>
    <x v="2"/>
    <x v="0"/>
    <n v="81.599999999999994"/>
    <n v="5.1977000000000002"/>
    <n v="424.13231999999999"/>
    <x v="8"/>
    <x v="5"/>
    <s v="Linie 22"/>
    <n v="5022"/>
  </r>
  <r>
    <x v="6"/>
    <x v="0"/>
    <n v="57000606"/>
    <x v="219"/>
    <d v="2021-11-09T00:00:00"/>
    <x v="4"/>
    <n v="7000132142"/>
    <n v="170"/>
    <x v="2"/>
    <x v="0"/>
    <n v="204"/>
    <n v="5.1984000000000004"/>
    <n v="1060.4736"/>
    <x v="8"/>
    <x v="5"/>
    <s v="Linie 22"/>
    <n v="5022"/>
  </r>
  <r>
    <x v="6"/>
    <x v="0"/>
    <n v="57000608"/>
    <x v="368"/>
    <d v="2021-11-09T00:00:00"/>
    <x v="4"/>
    <n v="7000132086"/>
    <n v="204"/>
    <x v="2"/>
    <x v="0"/>
    <n v="244.8"/>
    <n v="5.1977000000000002"/>
    <n v="1272.39696"/>
    <x v="8"/>
    <x v="5"/>
    <s v="Linie 22"/>
    <n v="5022"/>
  </r>
  <r>
    <x v="6"/>
    <x v="0"/>
    <n v="57000611"/>
    <x v="371"/>
    <d v="2021-11-09T00:00:00"/>
    <x v="4"/>
    <n v="7000132087"/>
    <n v="170"/>
    <x v="2"/>
    <x v="0"/>
    <n v="204"/>
    <n v="4.6894"/>
    <n v="956.63760000000002"/>
    <x v="8"/>
    <x v="5"/>
    <s v="Linie 22"/>
    <n v="5022"/>
  </r>
  <r>
    <x v="6"/>
    <x v="0"/>
    <n v="57000619"/>
    <x v="1007"/>
    <d v="2021-11-09T00:00:00"/>
    <x v="4"/>
    <n v="7000110895"/>
    <n v="1755"/>
    <x v="2"/>
    <x v="2"/>
    <n v="3159"/>
    <n v="13.9818"/>
    <n v="24538.059000000001"/>
    <x v="4"/>
    <x v="1"/>
    <s v="Linie 35-1 MTC"/>
    <n v="5135"/>
  </r>
  <r>
    <x v="6"/>
    <x v="0"/>
    <n v="57000622"/>
    <x v="1185"/>
    <d v="2021-11-09T00:00:00"/>
    <x v="4"/>
    <n v="7000127500"/>
    <n v="117"/>
    <x v="2"/>
    <x v="2"/>
    <n v="210.6"/>
    <n v="31.928599999999999"/>
    <n v="3735.6462000000001"/>
    <x v="4"/>
    <x v="1"/>
    <s v="Linie 35-1 MTC"/>
    <n v="5135"/>
  </r>
  <r>
    <x v="6"/>
    <x v="0"/>
    <n v="57000652"/>
    <x v="372"/>
    <d v="2021-11-09T00:00:00"/>
    <x v="4"/>
    <n v="7000132089"/>
    <n v="272"/>
    <x v="2"/>
    <x v="0"/>
    <n v="326.39999999999998"/>
    <n v="5.2020999999999997"/>
    <n v="1697.9654399999999"/>
    <x v="8"/>
    <x v="5"/>
    <s v="Linie 22"/>
    <n v="5022"/>
  </r>
  <r>
    <x v="6"/>
    <x v="0"/>
    <n v="57000653"/>
    <x v="373"/>
    <d v="2021-11-09T00:00:00"/>
    <x v="4"/>
    <n v="7000132090"/>
    <n v="68"/>
    <x v="2"/>
    <x v="0"/>
    <n v="81.599999999999994"/>
    <n v="5.1981000000000002"/>
    <n v="424.16496000000001"/>
    <x v="8"/>
    <x v="5"/>
    <s v="Linie 22"/>
    <n v="5022"/>
  </r>
  <r>
    <x v="6"/>
    <x v="0"/>
    <n v="57000654"/>
    <x v="374"/>
    <d v="2021-11-09T00:00:00"/>
    <x v="4"/>
    <n v="7000132091"/>
    <n v="272"/>
    <x v="2"/>
    <x v="0"/>
    <n v="326.39999999999998"/>
    <n v="4.6929999999999996"/>
    <n v="1531.7952"/>
    <x v="8"/>
    <x v="5"/>
    <s v="Linie 22"/>
    <n v="5022"/>
  </r>
  <r>
    <x v="6"/>
    <x v="0"/>
    <n v="57000655"/>
    <x v="638"/>
    <d v="2021-11-09T00:00:00"/>
    <x v="4"/>
    <n v="7000132092"/>
    <n v="136"/>
    <x v="2"/>
    <x v="0"/>
    <n v="163.19999999999999"/>
    <n v="5.1978"/>
    <n v="848.28096000000005"/>
    <x v="8"/>
    <x v="5"/>
    <s v="Linie 22"/>
    <n v="5022"/>
  </r>
  <r>
    <x v="6"/>
    <x v="0"/>
    <n v="57000657"/>
    <x v="375"/>
    <d v="2021-11-09T00:00:00"/>
    <x v="4"/>
    <n v="7000132143"/>
    <n v="238"/>
    <x v="2"/>
    <x v="0"/>
    <n v="285.60000000000002"/>
    <n v="5.2214999999999998"/>
    <n v="1491.2603999999999"/>
    <x v="8"/>
    <x v="5"/>
    <s v="Linie 22"/>
    <n v="5022"/>
  </r>
  <r>
    <x v="6"/>
    <x v="0"/>
    <n v="57000657"/>
    <x v="375"/>
    <d v="2021-11-09T00:00:00"/>
    <x v="4"/>
    <n v="7000132144"/>
    <n v="34"/>
    <x v="2"/>
    <x v="0"/>
    <n v="40.799999999999997"/>
    <n v="5.2214999999999998"/>
    <n v="213.03720000000001"/>
    <x v="8"/>
    <x v="5"/>
    <s v="Linie 22"/>
    <n v="5022"/>
  </r>
  <r>
    <x v="6"/>
    <x v="0"/>
    <n v="57000665"/>
    <x v="376"/>
    <d v="2021-11-09T00:00:00"/>
    <x v="4"/>
    <n v="7000132093"/>
    <n v="136"/>
    <x v="2"/>
    <x v="0"/>
    <n v="163.19999999999999"/>
    <n v="5.1970000000000001"/>
    <n v="848.15039999999999"/>
    <x v="8"/>
    <x v="5"/>
    <s v="Linie 22"/>
    <n v="5022"/>
  </r>
  <r>
    <x v="6"/>
    <x v="0"/>
    <n v="57000673"/>
    <x v="89"/>
    <d v="2021-11-09T00:00:00"/>
    <x v="4"/>
    <n v="7000132094"/>
    <n v="306"/>
    <x v="2"/>
    <x v="0"/>
    <n v="367.2"/>
    <n v="4.6958000000000002"/>
    <n v="1724.2977599999999"/>
    <x v="8"/>
    <x v="5"/>
    <s v="Linie 22"/>
    <n v="5022"/>
  </r>
  <r>
    <x v="6"/>
    <x v="0"/>
    <n v="57000676"/>
    <x v="1186"/>
    <d v="2021-11-09T00:00:00"/>
    <x v="4"/>
    <n v="7000131400"/>
    <n v="140"/>
    <x v="2"/>
    <x v="0"/>
    <n v="1134"/>
    <n v="3.4689999999999999"/>
    <n v="3933.846"/>
    <x v="3"/>
    <x v="1"/>
    <s v="Wurstverpackung"/>
    <n v="5330"/>
  </r>
  <r>
    <x v="6"/>
    <x v="0"/>
    <n v="57000685"/>
    <x v="1029"/>
    <d v="2021-11-09T00:00:00"/>
    <x v="4"/>
    <n v="7000132095"/>
    <n v="34"/>
    <x v="2"/>
    <x v="0"/>
    <n v="40.799999999999997"/>
    <n v="4.6925999999999997"/>
    <n v="191.45808"/>
    <x v="8"/>
    <x v="5"/>
    <s v="Linie 22"/>
    <n v="5022"/>
  </r>
  <r>
    <x v="6"/>
    <x v="0"/>
    <n v="57000686"/>
    <x v="378"/>
    <d v="2021-11-09T00:00:00"/>
    <x v="4"/>
    <n v="7000132145"/>
    <n v="68"/>
    <x v="2"/>
    <x v="0"/>
    <n v="81.599999999999994"/>
    <n v="4.6908000000000003"/>
    <n v="382.76927999999998"/>
    <x v="8"/>
    <x v="5"/>
    <s v="Linie 22"/>
    <n v="5022"/>
  </r>
  <r>
    <x v="6"/>
    <x v="0"/>
    <n v="57000716"/>
    <x v="504"/>
    <d v="2021-11-09T00:00:00"/>
    <x v="4"/>
    <n v="7000131805"/>
    <n v="840"/>
    <x v="2"/>
    <x v="2"/>
    <n v="1008"/>
    <n v="5.7949000000000002"/>
    <n v="4867.7160000000003"/>
    <x v="7"/>
    <x v="4"/>
    <s v="Subunternehmer"/>
    <n v="9999"/>
  </r>
  <r>
    <x v="6"/>
    <x v="0"/>
    <n v="57000717"/>
    <x v="505"/>
    <d v="2021-11-09T00:00:00"/>
    <x v="4"/>
    <n v="7000131807"/>
    <n v="1260"/>
    <x v="2"/>
    <x v="2"/>
    <n v="1512"/>
    <n v="6.0308999999999999"/>
    <n v="7598.9340000000002"/>
    <x v="7"/>
    <x v="4"/>
    <s v="Subunternehmer"/>
    <n v="9999"/>
  </r>
  <r>
    <x v="6"/>
    <x v="0"/>
    <n v="57000719"/>
    <x v="380"/>
    <d v="2021-11-09T00:00:00"/>
    <x v="4"/>
    <n v="7000132096"/>
    <n v="204"/>
    <x v="2"/>
    <x v="0"/>
    <n v="244.8"/>
    <n v="4.6886999999999999"/>
    <n v="1147.79376"/>
    <x v="8"/>
    <x v="5"/>
    <s v="Linie 22"/>
    <n v="5022"/>
  </r>
  <r>
    <x v="6"/>
    <x v="0"/>
    <n v="57000728"/>
    <x v="224"/>
    <d v="2021-11-09T00:00:00"/>
    <x v="4"/>
    <n v="7000131809"/>
    <n v="3276"/>
    <x v="2"/>
    <x v="2"/>
    <n v="9828"/>
    <n v="14.275700000000001"/>
    <n v="46767.193200000002"/>
    <x v="7"/>
    <x v="4"/>
    <s v="Subunternehmer"/>
    <n v="9999"/>
  </r>
  <r>
    <x v="6"/>
    <x v="0"/>
    <n v="57000729"/>
    <x v="790"/>
    <d v="2021-11-09T00:00:00"/>
    <x v="4"/>
    <n v="7000132097"/>
    <n v="136"/>
    <x v="2"/>
    <x v="0"/>
    <n v="163.19999999999999"/>
    <n v="4.6912000000000003"/>
    <n v="765.60383999999999"/>
    <x v="8"/>
    <x v="5"/>
    <s v="Linie 22"/>
    <n v="5022"/>
  </r>
  <r>
    <x v="6"/>
    <x v="0"/>
    <n v="57000730"/>
    <x v="506"/>
    <d v="2021-11-09T00:00:00"/>
    <x v="4"/>
    <n v="7000130819"/>
    <n v="375"/>
    <x v="2"/>
    <x v="0"/>
    <n v="4200"/>
    <n v="3.8494999999999999"/>
    <n v="16167.9"/>
    <x v="3"/>
    <x v="1"/>
    <s v="Wurstverpackung"/>
    <n v="5330"/>
  </r>
  <r>
    <x v="6"/>
    <x v="0"/>
    <n v="57000738"/>
    <x v="93"/>
    <d v="2021-11-09T00:00:00"/>
    <x v="4"/>
    <n v="7000132098"/>
    <n v="170"/>
    <x v="2"/>
    <x v="0"/>
    <n v="204"/>
    <n v="4.6929999999999996"/>
    <n v="957.37199999999996"/>
    <x v="8"/>
    <x v="5"/>
    <s v="Linie 22"/>
    <n v="5022"/>
  </r>
  <r>
    <x v="6"/>
    <x v="0"/>
    <n v="57000739"/>
    <x v="381"/>
    <d v="2021-11-09T00:00:00"/>
    <x v="4"/>
    <n v="7000132099"/>
    <n v="34"/>
    <x v="2"/>
    <x v="0"/>
    <n v="40.799999999999997"/>
    <n v="5.1970000000000001"/>
    <n v="212.0376"/>
    <x v="8"/>
    <x v="5"/>
    <s v="Linie 22"/>
    <n v="5022"/>
  </r>
  <r>
    <x v="6"/>
    <x v="0"/>
    <n v="57000740"/>
    <x v="789"/>
    <d v="2021-11-09T00:00:00"/>
    <x v="4"/>
    <n v="7000131828"/>
    <n v="112"/>
    <x v="2"/>
    <x v="2"/>
    <n v="672"/>
    <n v="27.012499999999999"/>
    <n v="3025.4"/>
    <x v="7"/>
    <x v="4"/>
    <s v="Subunternehmer"/>
    <n v="9999"/>
  </r>
  <r>
    <x v="6"/>
    <x v="0"/>
    <n v="57000741"/>
    <x v="382"/>
    <d v="2021-11-09T00:00:00"/>
    <x v="4"/>
    <n v="7000132100"/>
    <n v="68"/>
    <x v="2"/>
    <x v="0"/>
    <n v="81.599999999999994"/>
    <n v="4.6908000000000003"/>
    <n v="382.76927999999998"/>
    <x v="8"/>
    <x v="5"/>
    <s v="Linie 22"/>
    <n v="5022"/>
  </r>
  <r>
    <x v="6"/>
    <x v="0"/>
    <n v="58000112"/>
    <x v="226"/>
    <d v="2021-11-09T00:00:00"/>
    <x v="4"/>
    <n v="7000131759"/>
    <n v="1054"/>
    <x v="2"/>
    <x v="2"/>
    <n v="1422.9"/>
    <n v="6.6845999999999997"/>
    <n v="7045.5684000000001"/>
    <x v="3"/>
    <x v="1"/>
    <s v="Linie 1"/>
    <n v="5001"/>
  </r>
  <r>
    <x v="6"/>
    <x v="0"/>
    <n v="58000116"/>
    <x v="227"/>
    <d v="2021-11-09T00:00:00"/>
    <x v="4"/>
    <n v="7000131760"/>
    <n v="256"/>
    <x v="2"/>
    <x v="2"/>
    <n v="345.6"/>
    <n v="7.3517000000000001"/>
    <n v="1882.0352"/>
    <x v="3"/>
    <x v="1"/>
    <s v="Linie 1"/>
    <n v="5001"/>
  </r>
  <r>
    <x v="6"/>
    <x v="0"/>
    <n v="58000135"/>
    <x v="700"/>
    <d v="2021-11-09T00:00:00"/>
    <x v="4"/>
    <n v="7000131948"/>
    <n v="80"/>
    <x v="2"/>
    <x v="2"/>
    <n v="1200"/>
    <n v="51.062399999999997"/>
    <n v="4084.9920000000002"/>
    <x v="0"/>
    <x v="0"/>
    <s v="Rohware aus-/umpacken, vorbereiten"/>
    <n v="1300"/>
  </r>
  <r>
    <x v="6"/>
    <x v="0"/>
    <n v="58000337"/>
    <x v="386"/>
    <d v="2021-11-09T00:00:00"/>
    <x v="4"/>
    <n v="7000131762"/>
    <n v="1036"/>
    <x v="2"/>
    <x v="2"/>
    <n v="1398.6"/>
    <n v="6.4520999999999997"/>
    <n v="6684.3756000000003"/>
    <x v="3"/>
    <x v="1"/>
    <s v="Linie 1"/>
    <n v="5001"/>
  </r>
  <r>
    <x v="6"/>
    <x v="0"/>
    <n v="58000338"/>
    <x v="228"/>
    <d v="2021-11-09T00:00:00"/>
    <x v="4"/>
    <n v="7000131763"/>
    <n v="1024"/>
    <x v="2"/>
    <x v="2"/>
    <n v="1382.4"/>
    <n v="6.9676"/>
    <n v="7134.8224"/>
    <x v="3"/>
    <x v="1"/>
    <s v="Linie 1"/>
    <n v="5001"/>
  </r>
  <r>
    <x v="6"/>
    <x v="0"/>
    <n v="58000548"/>
    <x v="703"/>
    <d v="2021-11-09T00:00:00"/>
    <x v="4"/>
    <n v="7000130848"/>
    <n v="2000"/>
    <x v="2"/>
    <x v="2"/>
    <n v="9600"/>
    <n v="25.296299999999999"/>
    <n v="50592.6"/>
    <x v="7"/>
    <x v="4"/>
    <s v="Subunternehmer"/>
    <n v="9999"/>
  </r>
  <r>
    <x v="6"/>
    <x v="0"/>
    <n v="58000609"/>
    <x v="98"/>
    <d v="2021-11-09T00:00:00"/>
    <x v="4"/>
    <n v="7000131341"/>
    <n v="1006"/>
    <x v="2"/>
    <x v="2"/>
    <n v="1810.8"/>
    <n v="10.9176"/>
    <n v="10983.105600000001"/>
    <x v="4"/>
    <x v="1"/>
    <s v="Linie 33"/>
    <n v="5033"/>
  </r>
  <r>
    <x v="6"/>
    <x v="0"/>
    <n v="58000631"/>
    <x v="229"/>
    <d v="2021-11-09T00:00:00"/>
    <x v="4"/>
    <n v="7000132148"/>
    <n v="408"/>
    <x v="2"/>
    <x v="0"/>
    <n v="448.8"/>
    <n v="6.6020000000000003"/>
    <n v="2962.9776000000002"/>
    <x v="8"/>
    <x v="5"/>
    <s v="Linie 20"/>
    <n v="5020"/>
  </r>
  <r>
    <x v="6"/>
    <x v="0"/>
    <n v="58000636"/>
    <x v="230"/>
    <d v="2021-11-09T00:00:00"/>
    <x v="4"/>
    <n v="7000132216"/>
    <n v="204"/>
    <x v="2"/>
    <x v="0"/>
    <n v="201.96"/>
    <n v="6.7194000000000003"/>
    <n v="1357.0500239999999"/>
    <x v="8"/>
    <x v="5"/>
    <s v="Linie 21"/>
    <n v="5021"/>
  </r>
  <r>
    <x v="6"/>
    <x v="0"/>
    <n v="58000638"/>
    <x v="391"/>
    <d v="2021-11-09T00:00:00"/>
    <x v="4"/>
    <n v="7000132190"/>
    <n v="34"/>
    <x v="2"/>
    <x v="0"/>
    <n v="33.659999999999997"/>
    <n v="7.7736000000000001"/>
    <n v="261.65937600000001"/>
    <x v="8"/>
    <x v="5"/>
    <s v="Linie 23"/>
    <n v="5023"/>
  </r>
  <r>
    <x v="6"/>
    <x v="0"/>
    <n v="58000651"/>
    <x v="392"/>
    <d v="2021-11-09T00:00:00"/>
    <x v="4"/>
    <n v="7000132217"/>
    <n v="34"/>
    <x v="2"/>
    <x v="0"/>
    <n v="33.659999999999997"/>
    <n v="7.3441000000000001"/>
    <n v="247.202406"/>
    <x v="8"/>
    <x v="5"/>
    <s v="Linie 21"/>
    <n v="5021"/>
  </r>
  <r>
    <x v="6"/>
    <x v="0"/>
    <n v="58000653"/>
    <x v="232"/>
    <d v="2021-11-09T00:00:00"/>
    <x v="4"/>
    <n v="7000132149"/>
    <n v="340"/>
    <x v="2"/>
    <x v="0"/>
    <n v="340"/>
    <n v="11.081"/>
    <n v="3767.54"/>
    <x v="8"/>
    <x v="5"/>
    <s v="Linie 20"/>
    <n v="5020"/>
  </r>
  <r>
    <x v="6"/>
    <x v="0"/>
    <n v="58000655"/>
    <x v="233"/>
    <d v="2021-11-09T00:00:00"/>
    <x v="4"/>
    <n v="7000132218"/>
    <n v="68"/>
    <x v="2"/>
    <x v="0"/>
    <n v="67.319999999999993"/>
    <n v="6.7206999999999999"/>
    <n v="452.437524"/>
    <x v="8"/>
    <x v="5"/>
    <s v="Linie 21"/>
    <n v="5021"/>
  </r>
  <r>
    <x v="6"/>
    <x v="0"/>
    <n v="58000662"/>
    <x v="234"/>
    <d v="2021-11-09T00:00:00"/>
    <x v="4"/>
    <n v="7000132113"/>
    <n v="68"/>
    <x v="2"/>
    <x v="0"/>
    <n v="68"/>
    <n v="10.531700000000001"/>
    <n v="716.15560000000005"/>
    <x v="8"/>
    <x v="5"/>
    <s v="Linie 23"/>
    <n v="5023"/>
  </r>
  <r>
    <x v="6"/>
    <x v="0"/>
    <n v="58000665"/>
    <x v="235"/>
    <d v="2021-11-09T00:00:00"/>
    <x v="4"/>
    <n v="7000132150"/>
    <n v="68"/>
    <x v="2"/>
    <x v="0"/>
    <n v="74.8"/>
    <n v="6.6029"/>
    <n v="493.89692000000002"/>
    <x v="8"/>
    <x v="5"/>
    <s v="Linie 20"/>
    <n v="5020"/>
  </r>
  <r>
    <x v="6"/>
    <x v="0"/>
    <n v="58000668"/>
    <x v="236"/>
    <d v="2021-11-09T00:00:00"/>
    <x v="4"/>
    <n v="7000132219"/>
    <n v="34"/>
    <x v="2"/>
    <x v="0"/>
    <n v="33.659999999999997"/>
    <n v="6.7164999999999999"/>
    <n v="226.07739000000001"/>
    <x v="8"/>
    <x v="5"/>
    <s v="Linie 21"/>
    <n v="5021"/>
  </r>
  <r>
    <x v="6"/>
    <x v="0"/>
    <n v="58000670"/>
    <x v="393"/>
    <d v="2021-11-09T00:00:00"/>
    <x v="4"/>
    <n v="7000132114"/>
    <n v="34"/>
    <x v="2"/>
    <x v="0"/>
    <n v="33.659999999999997"/>
    <n v="7.7774999999999999"/>
    <n v="261.79065000000003"/>
    <x v="8"/>
    <x v="5"/>
    <s v="Linie 23"/>
    <n v="5023"/>
  </r>
  <r>
    <x v="6"/>
    <x v="0"/>
    <n v="58000678"/>
    <x v="237"/>
    <d v="2021-11-09T00:00:00"/>
    <x v="4"/>
    <n v="7000132151"/>
    <n v="68"/>
    <x v="2"/>
    <x v="0"/>
    <n v="74.8"/>
    <n v="6.6029"/>
    <n v="493.89692000000002"/>
    <x v="8"/>
    <x v="5"/>
    <s v="Linie 20"/>
    <n v="5020"/>
  </r>
  <r>
    <x v="6"/>
    <x v="0"/>
    <n v="58000682"/>
    <x v="394"/>
    <d v="2021-11-09T00:00:00"/>
    <x v="4"/>
    <n v="7000132191"/>
    <n v="68"/>
    <x v="2"/>
    <x v="0"/>
    <n v="67.319999999999993"/>
    <n v="7.7609000000000004"/>
    <n v="522.46378800000002"/>
    <x v="8"/>
    <x v="5"/>
    <s v="Linie 23"/>
    <n v="5023"/>
  </r>
  <r>
    <x v="6"/>
    <x v="0"/>
    <n v="58000685"/>
    <x v="240"/>
    <d v="2021-11-09T00:00:00"/>
    <x v="4"/>
    <n v="7000132220"/>
    <n v="34"/>
    <x v="2"/>
    <x v="0"/>
    <n v="33.659999999999997"/>
    <n v="7.5270000000000001"/>
    <n v="253.35882000000001"/>
    <x v="8"/>
    <x v="5"/>
    <s v="Linie 21"/>
    <n v="5021"/>
  </r>
  <r>
    <x v="6"/>
    <x v="0"/>
    <n v="58000692"/>
    <x v="396"/>
    <d v="2021-11-09T00:00:00"/>
    <x v="4"/>
    <n v="7000132153"/>
    <n v="68"/>
    <x v="2"/>
    <x v="0"/>
    <n v="68"/>
    <n v="11.089700000000001"/>
    <n v="754.09960000000001"/>
    <x v="8"/>
    <x v="5"/>
    <s v="Linie 20"/>
    <n v="5020"/>
  </r>
  <r>
    <x v="6"/>
    <x v="0"/>
    <n v="58000705"/>
    <x v="399"/>
    <d v="2021-11-09T00:00:00"/>
    <x v="4"/>
    <n v="7000132155"/>
    <n v="170"/>
    <x v="2"/>
    <x v="0"/>
    <n v="170"/>
    <n v="11.0915"/>
    <n v="1885.5550000000001"/>
    <x v="8"/>
    <x v="5"/>
    <s v="Linie 20"/>
    <n v="5020"/>
  </r>
  <r>
    <x v="6"/>
    <x v="0"/>
    <n v="58000706"/>
    <x v="244"/>
    <d v="2021-11-09T00:00:00"/>
    <x v="4"/>
    <n v="7000132221"/>
    <n v="136"/>
    <x v="2"/>
    <x v="0"/>
    <n v="134.63999999999999"/>
    <n v="6.7150999999999996"/>
    <n v="904.12106400000005"/>
    <x v="8"/>
    <x v="5"/>
    <s v="Linie 21"/>
    <n v="5021"/>
  </r>
  <r>
    <x v="6"/>
    <x v="0"/>
    <n v="58000708"/>
    <x v="400"/>
    <d v="2021-11-09T00:00:00"/>
    <x v="4"/>
    <n v="7000132116"/>
    <n v="68"/>
    <x v="2"/>
    <x v="0"/>
    <n v="67.319999999999993"/>
    <n v="7.7599"/>
    <n v="522.39646800000003"/>
    <x v="8"/>
    <x v="5"/>
    <s v="Linie 23"/>
    <n v="5023"/>
  </r>
  <r>
    <x v="6"/>
    <x v="0"/>
    <n v="58000710"/>
    <x v="245"/>
    <d v="2021-11-09T00:00:00"/>
    <x v="4"/>
    <n v="7000132117"/>
    <n v="136"/>
    <x v="2"/>
    <x v="0"/>
    <n v="134.63999999999999"/>
    <n v="8.9328000000000003"/>
    <n v="1202.712192"/>
    <x v="8"/>
    <x v="5"/>
    <s v="Linie 23"/>
    <n v="5023"/>
  </r>
  <r>
    <x v="6"/>
    <x v="0"/>
    <n v="58000713"/>
    <x v="246"/>
    <d v="2021-11-09T00:00:00"/>
    <x v="4"/>
    <n v="7000132118"/>
    <n v="136"/>
    <x v="2"/>
    <x v="0"/>
    <n v="136"/>
    <n v="10.5335"/>
    <n v="1432.556"/>
    <x v="8"/>
    <x v="5"/>
    <s v="Linie 23"/>
    <n v="5023"/>
  </r>
  <r>
    <x v="6"/>
    <x v="0"/>
    <n v="58000716"/>
    <x v="247"/>
    <d v="2021-11-09T00:00:00"/>
    <x v="4"/>
    <n v="7000132156"/>
    <n v="136"/>
    <x v="2"/>
    <x v="0"/>
    <n v="149.6"/>
    <n v="6.6020000000000003"/>
    <n v="987.65920000000006"/>
    <x v="8"/>
    <x v="5"/>
    <s v="Linie 20"/>
    <n v="5020"/>
  </r>
  <r>
    <x v="6"/>
    <x v="0"/>
    <n v="58000719"/>
    <x v="248"/>
    <d v="2021-11-09T00:00:00"/>
    <x v="4"/>
    <n v="7000132157"/>
    <n v="102"/>
    <x v="2"/>
    <x v="0"/>
    <n v="102"/>
    <n v="11.0969"/>
    <n v="1131.8838000000001"/>
    <x v="8"/>
    <x v="5"/>
    <s v="Linie 20"/>
    <n v="5020"/>
  </r>
  <r>
    <x v="6"/>
    <x v="0"/>
    <n v="58000721"/>
    <x v="706"/>
    <d v="2021-11-09T00:00:00"/>
    <x v="4"/>
    <n v="7000132222"/>
    <n v="68"/>
    <x v="2"/>
    <x v="0"/>
    <n v="67.319999999999993"/>
    <n v="6.7252999999999998"/>
    <n v="452.74719599999997"/>
    <x v="8"/>
    <x v="5"/>
    <s v="Linie 21"/>
    <n v="5021"/>
  </r>
  <r>
    <x v="6"/>
    <x v="0"/>
    <n v="58000722"/>
    <x v="401"/>
    <d v="2021-11-09T00:00:00"/>
    <x v="4"/>
    <n v="7000132194"/>
    <n v="68"/>
    <x v="2"/>
    <x v="0"/>
    <n v="67.319999999999993"/>
    <n v="7.7599"/>
    <n v="522.39646800000003"/>
    <x v="8"/>
    <x v="5"/>
    <s v="Linie 23"/>
    <n v="5023"/>
  </r>
  <r>
    <x v="6"/>
    <x v="0"/>
    <n v="58000726"/>
    <x v="249"/>
    <d v="2021-11-09T00:00:00"/>
    <x v="4"/>
    <n v="7000132196"/>
    <n v="136"/>
    <x v="2"/>
    <x v="0"/>
    <n v="136"/>
    <n v="10.535600000000001"/>
    <n v="1432.8416"/>
    <x v="8"/>
    <x v="5"/>
    <s v="Linie 23"/>
    <n v="5023"/>
  </r>
  <r>
    <x v="6"/>
    <x v="0"/>
    <n v="58000730"/>
    <x v="250"/>
    <d v="2021-11-09T00:00:00"/>
    <x v="4"/>
    <n v="7000132158"/>
    <n v="408"/>
    <x v="2"/>
    <x v="0"/>
    <n v="448.8"/>
    <n v="6.5994999999999999"/>
    <n v="2961.8555999999999"/>
    <x v="8"/>
    <x v="5"/>
    <s v="Linie 20"/>
    <n v="5020"/>
  </r>
  <r>
    <x v="6"/>
    <x v="0"/>
    <n v="58000740"/>
    <x v="251"/>
    <d v="2021-11-09T00:00:00"/>
    <x v="4"/>
    <n v="7000132223"/>
    <n v="136"/>
    <x v="2"/>
    <x v="0"/>
    <n v="134.63999999999999"/>
    <n v="7.5252999999999997"/>
    <n v="1013.2063920000001"/>
    <x v="8"/>
    <x v="5"/>
    <s v="Linie 21"/>
    <n v="5021"/>
  </r>
  <r>
    <x v="6"/>
    <x v="0"/>
    <n v="58000746"/>
    <x v="253"/>
    <d v="2021-11-09T00:00:00"/>
    <x v="4"/>
    <n v="7000132224"/>
    <n v="68"/>
    <x v="2"/>
    <x v="0"/>
    <n v="67.319999999999993"/>
    <n v="6.7164999999999999"/>
    <n v="452.15478000000002"/>
    <x v="8"/>
    <x v="5"/>
    <s v="Linie 21"/>
    <n v="5021"/>
  </r>
  <r>
    <x v="6"/>
    <x v="0"/>
    <n v="58000751"/>
    <x v="254"/>
    <d v="2021-11-09T00:00:00"/>
    <x v="4"/>
    <n v="7000132120"/>
    <n v="136"/>
    <x v="2"/>
    <x v="0"/>
    <n v="136"/>
    <n v="10.5335"/>
    <n v="1432.556"/>
    <x v="8"/>
    <x v="5"/>
    <s v="Linie 23"/>
    <n v="5023"/>
  </r>
  <r>
    <x v="6"/>
    <x v="0"/>
    <n v="58000758"/>
    <x v="255"/>
    <d v="2021-11-09T00:00:00"/>
    <x v="4"/>
    <n v="7000132225"/>
    <n v="68"/>
    <x v="2"/>
    <x v="0"/>
    <n v="67.319999999999993"/>
    <n v="6.6928999999999998"/>
    <n v="450.56602800000002"/>
    <x v="8"/>
    <x v="5"/>
    <s v="Linie 21"/>
    <n v="5021"/>
  </r>
  <r>
    <x v="6"/>
    <x v="0"/>
    <n v="58000770"/>
    <x v="256"/>
    <d v="2021-11-09T00:00:00"/>
    <x v="4"/>
    <n v="7000132121"/>
    <n v="102"/>
    <x v="2"/>
    <x v="0"/>
    <n v="102"/>
    <n v="10.519399999999999"/>
    <n v="1072.9788000000001"/>
    <x v="8"/>
    <x v="5"/>
    <s v="Linie 23"/>
    <n v="5023"/>
  </r>
  <r>
    <x v="6"/>
    <x v="0"/>
    <n v="58000833"/>
    <x v="572"/>
    <d v="2021-11-09T00:00:00"/>
    <x v="4"/>
    <n v="7000132163"/>
    <n v="340"/>
    <x v="2"/>
    <x v="0"/>
    <n v="357"/>
    <n v="8.0427"/>
    <n v="2871.2438999999999"/>
    <x v="8"/>
    <x v="5"/>
    <s v="Linie 20"/>
    <n v="5020"/>
  </r>
  <r>
    <x v="6"/>
    <x v="0"/>
    <n v="58000838"/>
    <x v="516"/>
    <d v="2021-11-09T00:00:00"/>
    <x v="4"/>
    <n v="7000132331"/>
    <n v="425"/>
    <x v="2"/>
    <x v="0"/>
    <n v="510"/>
    <n v="7.5921000000000003"/>
    <n v="3871.971"/>
    <x v="8"/>
    <x v="5"/>
    <s v="Linie 22"/>
    <n v="5022"/>
  </r>
  <r>
    <x v="6"/>
    <x v="0"/>
    <n v="58000856"/>
    <x v="259"/>
    <d v="2021-11-09T00:00:00"/>
    <x v="4"/>
    <n v="7000132122"/>
    <n v="68"/>
    <x v="2"/>
    <x v="0"/>
    <n v="68"/>
    <n v="10.533799999999999"/>
    <n v="716.29840000000002"/>
    <x v="8"/>
    <x v="5"/>
    <s v="Linie 23"/>
    <n v="5023"/>
  </r>
  <r>
    <x v="6"/>
    <x v="0"/>
    <n v="58000859"/>
    <x v="260"/>
    <d v="2021-11-09T00:00:00"/>
    <x v="4"/>
    <n v="7000132164"/>
    <n v="474"/>
    <x v="2"/>
    <x v="0"/>
    <n v="521.4"/>
    <n v="6.6048999999999998"/>
    <n v="3443.79486"/>
    <x v="8"/>
    <x v="5"/>
    <s v="Linie 20"/>
    <n v="5020"/>
  </r>
  <r>
    <x v="6"/>
    <x v="0"/>
    <n v="58000866"/>
    <x v="262"/>
    <d v="2021-11-09T00:00:00"/>
    <x v="4"/>
    <n v="7000132166"/>
    <n v="442"/>
    <x v="2"/>
    <x v="0"/>
    <n v="442"/>
    <n v="11.085000000000001"/>
    <n v="4899.57"/>
    <x v="8"/>
    <x v="5"/>
    <s v="Linie 20"/>
    <n v="5020"/>
  </r>
  <r>
    <x v="6"/>
    <x v="0"/>
    <n v="58000885"/>
    <x v="265"/>
    <d v="2021-11-09T00:00:00"/>
    <x v="4"/>
    <n v="7000132356"/>
    <n v="646"/>
    <x v="2"/>
    <x v="0"/>
    <n v="710.6"/>
    <n v="6.6093000000000002"/>
    <n v="4696.5685800000001"/>
    <x v="8"/>
    <x v="5"/>
    <s v="Linie 20"/>
    <n v="5020"/>
  </r>
  <r>
    <x v="6"/>
    <x v="0"/>
    <n v="58000892"/>
    <x v="266"/>
    <d v="2021-11-09T00:00:00"/>
    <x v="4"/>
    <n v="7000132197"/>
    <n v="204"/>
    <x v="2"/>
    <x v="0"/>
    <n v="204"/>
    <n v="10.531700000000001"/>
    <n v="2148.4668000000001"/>
    <x v="8"/>
    <x v="5"/>
    <s v="Linie 23"/>
    <n v="5023"/>
  </r>
  <r>
    <x v="6"/>
    <x v="0"/>
    <n v="58000896"/>
    <x v="865"/>
    <d v="2021-11-09T00:00:00"/>
    <x v="4"/>
    <n v="7000132228"/>
    <n v="68"/>
    <x v="2"/>
    <x v="0"/>
    <n v="67.319999999999993"/>
    <n v="7.5263"/>
    <n v="506.67051600000002"/>
    <x v="8"/>
    <x v="5"/>
    <s v="Linie 21"/>
    <n v="5021"/>
  </r>
  <r>
    <x v="6"/>
    <x v="0"/>
    <n v="58000899"/>
    <x v="755"/>
    <d v="2021-11-09T00:00:00"/>
    <x v="4"/>
    <n v="7000132198"/>
    <n v="204"/>
    <x v="2"/>
    <x v="0"/>
    <n v="201.96"/>
    <n v="7.7582000000000004"/>
    <n v="1566.846072"/>
    <x v="8"/>
    <x v="5"/>
    <s v="Linie 23"/>
    <n v="5023"/>
  </r>
  <r>
    <x v="6"/>
    <x v="0"/>
    <n v="58000901"/>
    <x v="647"/>
    <d v="2021-11-09T00:00:00"/>
    <x v="4"/>
    <n v="7000131959"/>
    <n v="80"/>
    <x v="2"/>
    <x v="2"/>
    <n v="384"/>
    <n v="18.7484"/>
    <n v="1499.8720000000001"/>
    <x v="7"/>
    <x v="4"/>
    <s v="Subunternehmer"/>
    <n v="9999"/>
  </r>
  <r>
    <x v="6"/>
    <x v="0"/>
    <n v="58000908"/>
    <x v="270"/>
    <d v="2021-11-09T00:00:00"/>
    <x v="4"/>
    <n v="7000132229"/>
    <n v="34"/>
    <x v="2"/>
    <x v="0"/>
    <n v="33.659999999999997"/>
    <n v="7.5270000000000001"/>
    <n v="253.35882000000001"/>
    <x v="8"/>
    <x v="5"/>
    <s v="Linie 21"/>
    <n v="5021"/>
  </r>
  <r>
    <x v="6"/>
    <x v="0"/>
    <n v="58000919"/>
    <x v="710"/>
    <d v="2021-11-09T00:00:00"/>
    <x v="4"/>
    <n v="7000132230"/>
    <n v="68"/>
    <x v="2"/>
    <x v="0"/>
    <n v="67.319999999999993"/>
    <n v="7.3445"/>
    <n v="494.43173999999999"/>
    <x v="8"/>
    <x v="5"/>
    <s v="Linie 21"/>
    <n v="5021"/>
  </r>
  <r>
    <x v="6"/>
    <x v="0"/>
    <n v="58000920"/>
    <x v="413"/>
    <d v="2021-11-09T00:00:00"/>
    <x v="4"/>
    <n v="7000132231"/>
    <n v="34"/>
    <x v="2"/>
    <x v="0"/>
    <n v="33.659999999999997"/>
    <n v="7.3434999999999997"/>
    <n v="247.18221"/>
    <x v="8"/>
    <x v="5"/>
    <s v="Linie 21"/>
    <n v="5021"/>
  </r>
  <r>
    <x v="6"/>
    <x v="0"/>
    <n v="58000939"/>
    <x v="921"/>
    <d v="2021-11-09T00:00:00"/>
    <x v="4"/>
    <n v="7000132234"/>
    <n v="136"/>
    <x v="2"/>
    <x v="0"/>
    <n v="134.63999999999999"/>
    <n v="7.5270000000000001"/>
    <n v="1013.43528"/>
    <x v="8"/>
    <x v="5"/>
    <s v="Linie 21"/>
    <n v="5021"/>
  </r>
  <r>
    <x v="6"/>
    <x v="0"/>
    <n v="58000943"/>
    <x v="947"/>
    <d v="2021-11-09T00:00:00"/>
    <x v="4"/>
    <n v="7000132200"/>
    <n v="34"/>
    <x v="2"/>
    <x v="0"/>
    <n v="34"/>
    <n v="10.534599999999999"/>
    <n v="358.1764"/>
    <x v="8"/>
    <x v="5"/>
    <s v="Linie 23"/>
    <n v="5023"/>
  </r>
  <r>
    <x v="6"/>
    <x v="0"/>
    <n v="58000945"/>
    <x v="272"/>
    <d v="2021-11-09T00:00:00"/>
    <x v="4"/>
    <n v="7000132235"/>
    <n v="34"/>
    <x v="2"/>
    <x v="0"/>
    <n v="33.659999999999997"/>
    <n v="7.5270000000000001"/>
    <n v="253.35882000000001"/>
    <x v="8"/>
    <x v="5"/>
    <s v="Linie 21"/>
    <n v="5021"/>
  </r>
  <r>
    <x v="6"/>
    <x v="0"/>
    <n v="58000947"/>
    <x v="273"/>
    <d v="2021-11-09T00:00:00"/>
    <x v="4"/>
    <n v="7000132168"/>
    <n v="204"/>
    <x v="2"/>
    <x v="0"/>
    <n v="224.4"/>
    <n v="6.6005000000000003"/>
    <n v="1481.1522"/>
    <x v="8"/>
    <x v="5"/>
    <s v="Linie 20"/>
    <n v="5020"/>
  </r>
  <r>
    <x v="6"/>
    <x v="0"/>
    <n v="58000951"/>
    <x v="274"/>
    <d v="2021-11-09T00:00:00"/>
    <x v="4"/>
    <n v="7000132236"/>
    <n v="68"/>
    <x v="2"/>
    <x v="0"/>
    <n v="67.319999999999993"/>
    <n v="6.7176999999999998"/>
    <n v="452.23556400000001"/>
    <x v="8"/>
    <x v="5"/>
    <s v="Linie 21"/>
    <n v="5021"/>
  </r>
  <r>
    <x v="6"/>
    <x v="0"/>
    <n v="58000952"/>
    <x v="275"/>
    <d v="2021-11-09T00:00:00"/>
    <x v="4"/>
    <n v="7000132201"/>
    <n v="272"/>
    <x v="2"/>
    <x v="0"/>
    <n v="272"/>
    <n v="10.531700000000001"/>
    <n v="2864.6224000000002"/>
    <x v="8"/>
    <x v="5"/>
    <s v="Linie 23"/>
    <n v="5023"/>
  </r>
  <r>
    <x v="6"/>
    <x v="0"/>
    <n v="58000956"/>
    <x v="416"/>
    <d v="2021-11-09T00:00:00"/>
    <x v="4"/>
    <n v="7000132124"/>
    <n v="136"/>
    <x v="2"/>
    <x v="0"/>
    <n v="134.63999999999999"/>
    <n v="7.7582000000000004"/>
    <n v="1044.564048"/>
    <x v="8"/>
    <x v="5"/>
    <s v="Linie 23"/>
    <n v="5023"/>
  </r>
  <r>
    <x v="6"/>
    <x v="0"/>
    <n v="58000960"/>
    <x v="276"/>
    <d v="2021-11-09T00:00:00"/>
    <x v="4"/>
    <n v="7000132362"/>
    <n v="136"/>
    <x v="2"/>
    <x v="0"/>
    <n v="149.6"/>
    <n v="6.5984999999999996"/>
    <n v="987.13559999999995"/>
    <x v="8"/>
    <x v="5"/>
    <s v="Linie 20"/>
    <n v="5020"/>
  </r>
  <r>
    <x v="6"/>
    <x v="0"/>
    <n v="58000961"/>
    <x v="726"/>
    <d v="2021-11-09T00:00:00"/>
    <x v="4"/>
    <n v="7000132238"/>
    <n v="136"/>
    <x v="2"/>
    <x v="0"/>
    <n v="134.63999999999999"/>
    <n v="6.6794000000000002"/>
    <n v="899.31441600000005"/>
    <x v="8"/>
    <x v="5"/>
    <s v="Linie 21"/>
    <n v="5021"/>
  </r>
  <r>
    <x v="6"/>
    <x v="0"/>
    <n v="58000962"/>
    <x v="277"/>
    <d v="2021-11-09T00:00:00"/>
    <x v="4"/>
    <n v="7000132126"/>
    <n v="136"/>
    <x v="2"/>
    <x v="0"/>
    <n v="136"/>
    <n v="10.5328"/>
    <n v="1432.4608000000001"/>
    <x v="8"/>
    <x v="5"/>
    <s v="Linie 23"/>
    <n v="5023"/>
  </r>
  <r>
    <x v="6"/>
    <x v="0"/>
    <n v="58000971"/>
    <x v="278"/>
    <d v="2021-11-09T00:00:00"/>
    <x v="4"/>
    <n v="7000132364"/>
    <n v="340"/>
    <x v="2"/>
    <x v="0"/>
    <n v="374"/>
    <n v="6.6334"/>
    <n v="2480.8915999999999"/>
    <x v="8"/>
    <x v="5"/>
    <s v="Linie 20"/>
    <n v="5020"/>
  </r>
  <r>
    <x v="6"/>
    <x v="0"/>
    <n v="58000972"/>
    <x v="834"/>
    <d v="2021-11-09T00:00:00"/>
    <x v="4"/>
    <n v="7000132239"/>
    <n v="68"/>
    <x v="2"/>
    <x v="0"/>
    <n v="67.319999999999993"/>
    <n v="7.3710000000000004"/>
    <n v="496.21571999999998"/>
    <x v="8"/>
    <x v="5"/>
    <s v="Linie 21"/>
    <n v="5021"/>
  </r>
  <r>
    <x v="6"/>
    <x v="0"/>
    <n v="58000974"/>
    <x v="650"/>
    <d v="2021-11-09T00:00:00"/>
    <x v="4"/>
    <n v="7000132203"/>
    <n v="68"/>
    <x v="2"/>
    <x v="0"/>
    <n v="67.319999999999993"/>
    <n v="7.7923"/>
    <n v="524.57763599999998"/>
    <x v="8"/>
    <x v="5"/>
    <s v="Linie 23"/>
    <n v="5023"/>
  </r>
  <r>
    <x v="6"/>
    <x v="0"/>
    <n v="58000977"/>
    <x v="869"/>
    <d v="2021-11-09T00:00:00"/>
    <x v="4"/>
    <n v="7000132240"/>
    <n v="68"/>
    <x v="2"/>
    <x v="0"/>
    <n v="67.319999999999993"/>
    <n v="7.5594000000000001"/>
    <n v="508.89880799999997"/>
    <x v="8"/>
    <x v="5"/>
    <s v="Linie 21"/>
    <n v="5021"/>
  </r>
  <r>
    <x v="6"/>
    <x v="0"/>
    <n v="58000985"/>
    <x v="835"/>
    <d v="2021-11-09T00:00:00"/>
    <x v="4"/>
    <n v="7000132241"/>
    <n v="68"/>
    <x v="2"/>
    <x v="0"/>
    <n v="67.319999999999993"/>
    <n v="7.3379000000000003"/>
    <n v="493.98742800000002"/>
    <x v="8"/>
    <x v="5"/>
    <s v="Linie 21"/>
    <n v="5021"/>
  </r>
  <r>
    <x v="6"/>
    <x v="0"/>
    <n v="58000992"/>
    <x v="870"/>
    <d v="2021-11-09T00:00:00"/>
    <x v="4"/>
    <n v="7000132243"/>
    <n v="136"/>
    <x v="2"/>
    <x v="0"/>
    <n v="134.63999999999999"/>
    <n v="7.5271999999999997"/>
    <n v="1013.462208"/>
    <x v="8"/>
    <x v="5"/>
    <s v="Linie 21"/>
    <n v="5021"/>
  </r>
  <r>
    <x v="6"/>
    <x v="0"/>
    <n v="58000993"/>
    <x v="419"/>
    <d v="2021-11-09T00:00:00"/>
    <x v="4"/>
    <n v="7000132127"/>
    <n v="68"/>
    <x v="2"/>
    <x v="0"/>
    <n v="67.319999999999993"/>
    <n v="8.9329999999999998"/>
    <n v="601.36955999999998"/>
    <x v="8"/>
    <x v="5"/>
    <s v="Linie 23"/>
    <n v="5023"/>
  </r>
  <r>
    <x v="6"/>
    <x v="0"/>
    <n v="58000998"/>
    <x v="713"/>
    <d v="2021-11-09T00:00:00"/>
    <x v="4"/>
    <n v="7000132244"/>
    <n v="136"/>
    <x v="2"/>
    <x v="0"/>
    <n v="134.63999999999999"/>
    <n v="7.3373999999999997"/>
    <n v="987.90753600000005"/>
    <x v="8"/>
    <x v="5"/>
    <s v="Linie 21"/>
    <n v="5021"/>
  </r>
  <r>
    <x v="6"/>
    <x v="0"/>
    <n v="58001000"/>
    <x v="837"/>
    <d v="2021-11-09T00:00:00"/>
    <x v="4"/>
    <n v="7000132128"/>
    <n v="204"/>
    <x v="2"/>
    <x v="0"/>
    <n v="204"/>
    <n v="10.530200000000001"/>
    <n v="2148.1608000000001"/>
    <x v="8"/>
    <x v="5"/>
    <s v="Linie 23"/>
    <n v="5023"/>
  </r>
  <r>
    <x v="6"/>
    <x v="0"/>
    <n v="58001009"/>
    <x v="579"/>
    <d v="2021-11-09T00:00:00"/>
    <x v="4"/>
    <n v="7000132439"/>
    <n v="2686"/>
    <x v="2"/>
    <x v="0"/>
    <n v="2686"/>
    <n v="8.0530000000000008"/>
    <n v="21630.358"/>
    <x v="8"/>
    <x v="5"/>
    <s v="Linie 22"/>
    <n v="5022"/>
  </r>
  <r>
    <x v="6"/>
    <x v="0"/>
    <n v="58001013"/>
    <x v="422"/>
    <d v="2021-11-09T00:00:00"/>
    <x v="4"/>
    <n v="7000132245"/>
    <n v="136"/>
    <x v="2"/>
    <x v="0"/>
    <n v="134.63999999999999"/>
    <n v="7.3414999999999999"/>
    <n v="988.45956000000001"/>
    <x v="8"/>
    <x v="5"/>
    <s v="Linie 21"/>
    <n v="5021"/>
  </r>
  <r>
    <x v="6"/>
    <x v="0"/>
    <n v="58001015"/>
    <x v="280"/>
    <d v="2021-11-09T00:00:00"/>
    <x v="4"/>
    <n v="7000132172"/>
    <n v="952"/>
    <x v="2"/>
    <x v="0"/>
    <n v="1047.2"/>
    <n v="6.6142000000000003"/>
    <n v="6926.3902399999997"/>
    <x v="8"/>
    <x v="5"/>
    <s v="Linie 20"/>
    <n v="5020"/>
  </r>
  <r>
    <x v="6"/>
    <x v="0"/>
    <n v="58001021"/>
    <x v="423"/>
    <d v="2021-11-09T00:00:00"/>
    <x v="4"/>
    <n v="7000132247"/>
    <n v="136"/>
    <x v="2"/>
    <x v="0"/>
    <n v="134.63999999999999"/>
    <n v="7.3388999999999998"/>
    <n v="988.10949600000004"/>
    <x v="8"/>
    <x v="5"/>
    <s v="Linie 21"/>
    <n v="5021"/>
  </r>
  <r>
    <x v="6"/>
    <x v="0"/>
    <n v="58001028"/>
    <x v="281"/>
    <d v="2021-11-09T00:00:00"/>
    <x v="4"/>
    <n v="7000132250"/>
    <n v="68"/>
    <x v="2"/>
    <x v="0"/>
    <n v="67.319999999999993"/>
    <n v="7.3064999999999998"/>
    <n v="491.87358"/>
    <x v="8"/>
    <x v="5"/>
    <s v="Linie 21"/>
    <n v="5021"/>
  </r>
  <r>
    <x v="6"/>
    <x v="0"/>
    <n v="58001039"/>
    <x v="882"/>
    <d v="2021-11-09T00:00:00"/>
    <x v="4"/>
    <n v="7000132253"/>
    <n v="68"/>
    <x v="2"/>
    <x v="0"/>
    <n v="68"/>
    <n v="7.4508000000000001"/>
    <n v="506.65440000000001"/>
    <x v="8"/>
    <x v="5"/>
    <s v="Linie 21"/>
    <n v="5021"/>
  </r>
  <r>
    <x v="6"/>
    <x v="0"/>
    <n v="58001041"/>
    <x v="930"/>
    <d v="2021-11-09T00:00:00"/>
    <x v="4"/>
    <n v="7000132254"/>
    <n v="24"/>
    <x v="2"/>
    <x v="0"/>
    <n v="23.76"/>
    <n v="7.3071999999999999"/>
    <n v="173.61907199999999"/>
    <x v="8"/>
    <x v="5"/>
    <s v="Linie 21"/>
    <n v="5021"/>
  </r>
  <r>
    <x v="6"/>
    <x v="0"/>
    <n v="58001045"/>
    <x v="839"/>
    <d v="2021-11-09T00:00:00"/>
    <x v="4"/>
    <n v="7000132255"/>
    <n v="34"/>
    <x v="2"/>
    <x v="0"/>
    <n v="33.659999999999997"/>
    <n v="7.3385999999999996"/>
    <n v="247.01727600000001"/>
    <x v="8"/>
    <x v="5"/>
    <s v="Linie 21"/>
    <n v="5021"/>
  </r>
  <r>
    <x v="6"/>
    <x v="0"/>
    <n v="58001046"/>
    <x v="428"/>
    <d v="2021-11-09T00:00:00"/>
    <x v="4"/>
    <n v="7000132256"/>
    <n v="68"/>
    <x v="2"/>
    <x v="0"/>
    <n v="67.319999999999993"/>
    <n v="7.3110999999999997"/>
    <n v="492.18325199999998"/>
    <x v="8"/>
    <x v="5"/>
    <s v="Linie 21"/>
    <n v="5021"/>
  </r>
  <r>
    <x v="6"/>
    <x v="0"/>
    <n v="58001049"/>
    <x v="283"/>
    <d v="2021-11-09T00:00:00"/>
    <x v="4"/>
    <n v="7000132258"/>
    <n v="272"/>
    <x v="2"/>
    <x v="0"/>
    <n v="269.27999999999997"/>
    <n v="7.5293999999999999"/>
    <n v="2027.516832"/>
    <x v="8"/>
    <x v="5"/>
    <s v="Linie 21"/>
    <n v="5021"/>
  </r>
  <r>
    <x v="6"/>
    <x v="0"/>
    <n v="58001052"/>
    <x v="431"/>
    <d v="2021-11-09T00:00:00"/>
    <x v="4"/>
    <n v="7000132260"/>
    <n v="136"/>
    <x v="2"/>
    <x v="0"/>
    <n v="134.63999999999999"/>
    <n v="7.3388999999999998"/>
    <n v="988.10949600000004"/>
    <x v="8"/>
    <x v="5"/>
    <s v="Linie 21"/>
    <n v="5021"/>
  </r>
  <r>
    <x v="6"/>
    <x v="0"/>
    <n v="58001058"/>
    <x v="389"/>
    <d v="2021-11-09T00:00:00"/>
    <x v="4"/>
    <n v="7000130101"/>
    <n v="2528"/>
    <x v="2"/>
    <x v="2"/>
    <n v="24268.799999999999"/>
    <n v="35.15"/>
    <n v="88859.199999999997"/>
    <x v="5"/>
    <x v="2"/>
    <s v="Linie 30"/>
    <n v="5030"/>
  </r>
  <r>
    <x v="6"/>
    <x v="0"/>
    <n v="58001063"/>
    <x v="581"/>
    <d v="2021-11-09T00:00:00"/>
    <x v="4"/>
    <n v="7000132101"/>
    <n v="102"/>
    <x v="2"/>
    <x v="0"/>
    <n v="102"/>
    <n v="8.1037999999999997"/>
    <n v="826.58759999999995"/>
    <x v="8"/>
    <x v="5"/>
    <s v="Linie 22"/>
    <n v="5022"/>
  </r>
  <r>
    <x v="6"/>
    <x v="0"/>
    <n v="58001065"/>
    <x v="284"/>
    <d v="2021-11-09T00:00:00"/>
    <x v="4"/>
    <n v="7000132261"/>
    <n v="68"/>
    <x v="2"/>
    <x v="0"/>
    <n v="67.319999999999993"/>
    <n v="6.7488999999999999"/>
    <n v="454.33594799999997"/>
    <x v="8"/>
    <x v="5"/>
    <s v="Linie 21"/>
    <n v="5021"/>
  </r>
  <r>
    <x v="6"/>
    <x v="0"/>
    <n v="58001080"/>
    <x v="656"/>
    <d v="2021-11-09T00:00:00"/>
    <x v="4"/>
    <n v="7000132262"/>
    <n v="204"/>
    <x v="2"/>
    <x v="0"/>
    <n v="201.96"/>
    <n v="6.7241999999999997"/>
    <n v="1358.0194320000001"/>
    <x v="8"/>
    <x v="5"/>
    <s v="Linie 21"/>
    <n v="5021"/>
  </r>
  <r>
    <x v="6"/>
    <x v="0"/>
    <n v="58001081"/>
    <x v="717"/>
    <d v="2021-11-09T00:00:00"/>
    <x v="4"/>
    <n v="7000132102"/>
    <n v="815"/>
    <x v="2"/>
    <x v="0"/>
    <n v="978"/>
    <n v="7.6337000000000002"/>
    <n v="7465.7586000000001"/>
    <x v="8"/>
    <x v="5"/>
    <s v="Linie 22"/>
    <n v="5022"/>
  </r>
  <r>
    <x v="6"/>
    <x v="0"/>
    <n v="58001084"/>
    <x v="582"/>
    <d v="2021-11-09T00:00:00"/>
    <x v="4"/>
    <n v="7000132103"/>
    <n v="68"/>
    <x v="2"/>
    <x v="0"/>
    <n v="68"/>
    <n v="8.0998999999999999"/>
    <n v="550.79319999999996"/>
    <x v="8"/>
    <x v="5"/>
    <s v="Linie 22"/>
    <n v="5022"/>
  </r>
  <r>
    <x v="6"/>
    <x v="0"/>
    <n v="58001092"/>
    <x v="883"/>
    <d v="2021-11-09T00:00:00"/>
    <x v="4"/>
    <n v="7000132264"/>
    <n v="68"/>
    <x v="2"/>
    <x v="0"/>
    <n v="67.319999999999993"/>
    <n v="7.5239000000000003"/>
    <n v="506.50894799999998"/>
    <x v="8"/>
    <x v="5"/>
    <s v="Linie 21"/>
    <n v="5021"/>
  </r>
  <r>
    <x v="6"/>
    <x v="0"/>
    <n v="58001102"/>
    <x v="436"/>
    <d v="2021-11-09T00:00:00"/>
    <x v="4"/>
    <n v="7000132266"/>
    <n v="136"/>
    <x v="2"/>
    <x v="0"/>
    <n v="134.63999999999999"/>
    <n v="7.3051000000000004"/>
    <n v="983.55866400000002"/>
    <x v="8"/>
    <x v="5"/>
    <s v="Linie 21"/>
    <n v="5021"/>
  </r>
  <r>
    <x v="6"/>
    <x v="0"/>
    <n v="58001108"/>
    <x v="718"/>
    <d v="2021-11-09T00:00:00"/>
    <x v="4"/>
    <n v="7000132267"/>
    <n v="136"/>
    <x v="2"/>
    <x v="0"/>
    <n v="134.63999999999999"/>
    <n v="7.3391000000000002"/>
    <n v="988.13642400000003"/>
    <x v="8"/>
    <x v="5"/>
    <s v="Linie 21"/>
    <n v="5021"/>
  </r>
  <r>
    <x v="6"/>
    <x v="0"/>
    <n v="58001110"/>
    <x v="528"/>
    <d v="2021-11-09T00:00:00"/>
    <x v="4"/>
    <n v="7000132269"/>
    <n v="204"/>
    <x v="2"/>
    <x v="0"/>
    <n v="201.96"/>
    <n v="7.2839"/>
    <n v="1471.0564440000001"/>
    <x v="8"/>
    <x v="5"/>
    <s v="Linie 21"/>
    <n v="5021"/>
  </r>
  <r>
    <x v="6"/>
    <x v="0"/>
    <n v="58001114"/>
    <x v="285"/>
    <d v="2021-11-09T00:00:00"/>
    <x v="4"/>
    <n v="7000132271"/>
    <n v="34"/>
    <x v="2"/>
    <x v="0"/>
    <n v="33.659999999999997"/>
    <n v="7.5259999999999998"/>
    <n v="253.32516000000001"/>
    <x v="8"/>
    <x v="5"/>
    <s v="Linie 21"/>
    <n v="5021"/>
  </r>
  <r>
    <x v="6"/>
    <x v="0"/>
    <n v="58001115"/>
    <x v="531"/>
    <d v="2021-11-09T00:00:00"/>
    <x v="4"/>
    <n v="7000132272"/>
    <n v="34"/>
    <x v="2"/>
    <x v="0"/>
    <n v="33.659999999999997"/>
    <n v="7.2839"/>
    <n v="245.176074"/>
    <x v="8"/>
    <x v="5"/>
    <s v="Linie 21"/>
    <n v="5021"/>
  </r>
  <r>
    <x v="6"/>
    <x v="0"/>
    <n v="58001116"/>
    <x v="286"/>
    <d v="2021-11-09T00:00:00"/>
    <x v="4"/>
    <n v="7000132273"/>
    <n v="68"/>
    <x v="2"/>
    <x v="0"/>
    <n v="67.319999999999993"/>
    <n v="6.7194000000000003"/>
    <n v="452.350008"/>
    <x v="8"/>
    <x v="5"/>
    <s v="Linie 21"/>
    <n v="5021"/>
  </r>
  <r>
    <x v="6"/>
    <x v="0"/>
    <n v="58001117"/>
    <x v="601"/>
    <d v="2021-11-09T00:00:00"/>
    <x v="4"/>
    <n v="7000132104"/>
    <n v="0"/>
    <x v="2"/>
    <x v="0"/>
    <n v="0"/>
    <n v="9.4960000000000004"/>
    <n v="0"/>
    <x v="8"/>
    <x v="5"/>
    <s v="Linie 22"/>
    <n v="5022"/>
  </r>
  <r>
    <x v="6"/>
    <x v="0"/>
    <n v="58001121"/>
    <x v="438"/>
    <d v="2021-11-09T00:00:00"/>
    <x v="4"/>
    <n v="7000132175"/>
    <n v="34"/>
    <x v="2"/>
    <x v="0"/>
    <n v="37.4"/>
    <n v="6.6014999999999997"/>
    <n v="246.89609999999999"/>
    <x v="8"/>
    <x v="5"/>
    <s v="Linie 20"/>
    <n v="5020"/>
  </r>
  <r>
    <x v="6"/>
    <x v="0"/>
    <n v="58001131"/>
    <x v="441"/>
    <d v="2021-11-09T00:00:00"/>
    <x v="4"/>
    <n v="7000132440"/>
    <n v="1020"/>
    <x v="2"/>
    <x v="0"/>
    <n v="979.2"/>
    <n v="6.7084999999999999"/>
    <n v="6568.9632000000001"/>
    <x v="8"/>
    <x v="5"/>
    <s v="Linie 23"/>
    <n v="5023"/>
  </r>
  <r>
    <x v="6"/>
    <x v="0"/>
    <n v="58001132"/>
    <x v="442"/>
    <d v="2021-11-09T00:00:00"/>
    <x v="4"/>
    <n v="7000132207"/>
    <n v="34"/>
    <x v="2"/>
    <x v="0"/>
    <n v="33.659999999999997"/>
    <n v="7.7588999999999997"/>
    <n v="261.16457400000002"/>
    <x v="8"/>
    <x v="5"/>
    <s v="Linie 23"/>
    <n v="5023"/>
  </r>
  <r>
    <x v="6"/>
    <x v="0"/>
    <n v="58001133"/>
    <x v="443"/>
    <d v="2021-11-09T00:00:00"/>
    <x v="4"/>
    <n v="7000132275"/>
    <n v="34"/>
    <x v="2"/>
    <x v="0"/>
    <n v="33.659999999999997"/>
    <n v="7.3425000000000002"/>
    <n v="247.14855"/>
    <x v="8"/>
    <x v="5"/>
    <s v="Linie 21"/>
    <n v="5021"/>
  </r>
  <r>
    <x v="6"/>
    <x v="0"/>
    <n v="58001134"/>
    <x v="948"/>
    <d v="2021-11-09T00:00:00"/>
    <x v="4"/>
    <n v="7000132105"/>
    <n v="34"/>
    <x v="2"/>
    <x v="0"/>
    <n v="40.799999999999997"/>
    <n v="7.6276999999999999"/>
    <n v="311.21015999999997"/>
    <x v="8"/>
    <x v="5"/>
    <s v="Linie 22"/>
    <n v="5022"/>
  </r>
  <r>
    <x v="6"/>
    <x v="0"/>
    <n v="58001138"/>
    <x v="535"/>
    <d v="2021-11-09T00:00:00"/>
    <x v="4"/>
    <n v="7000132276"/>
    <n v="102"/>
    <x v="2"/>
    <x v="0"/>
    <n v="100.98"/>
    <n v="7.3177000000000003"/>
    <n v="738.94134599999995"/>
    <x v="8"/>
    <x v="5"/>
    <s v="Linie 21"/>
    <n v="5021"/>
  </r>
  <r>
    <x v="6"/>
    <x v="0"/>
    <n v="58001147"/>
    <x v="447"/>
    <d v="2021-11-09T00:00:00"/>
    <x v="4"/>
    <n v="7000132208"/>
    <n v="271"/>
    <x v="2"/>
    <x v="0"/>
    <n v="260.16000000000003"/>
    <n v="6.7257999999999996"/>
    <n v="1749.784128"/>
    <x v="8"/>
    <x v="5"/>
    <s v="Linie 23"/>
    <n v="5023"/>
  </r>
  <r>
    <x v="6"/>
    <x v="0"/>
    <n v="58001155"/>
    <x v="289"/>
    <d v="2021-11-09T00:00:00"/>
    <x v="4"/>
    <n v="7000131877"/>
    <n v="510"/>
    <x v="2"/>
    <x v="0"/>
    <n v="663"/>
    <n v="6.9889000000000001"/>
    <n v="4633.6406999999999"/>
    <x v="4"/>
    <x v="1"/>
    <s v="Linie 36"/>
    <n v="5036"/>
  </r>
  <r>
    <x v="6"/>
    <x v="0"/>
    <n v="58001155"/>
    <x v="289"/>
    <d v="2021-11-09T00:00:00"/>
    <x v="4"/>
    <n v="7000132339"/>
    <n v="85"/>
    <x v="2"/>
    <x v="0"/>
    <n v="110.5"/>
    <n v="6.9889000000000001"/>
    <n v="772.27345000000003"/>
    <x v="4"/>
    <x v="1"/>
    <s v="Linie 36"/>
    <n v="5036"/>
  </r>
  <r>
    <x v="6"/>
    <x v="0"/>
    <n v="58001159"/>
    <x v="1079"/>
    <d v="2021-11-09T00:00:00"/>
    <x v="4"/>
    <n v="7000132209"/>
    <n v="34"/>
    <x v="2"/>
    <x v="0"/>
    <n v="32.64"/>
    <n v="6.7257999999999996"/>
    <n v="219.530112"/>
    <x v="8"/>
    <x v="5"/>
    <s v="Linie 23"/>
    <n v="5023"/>
  </r>
  <r>
    <x v="6"/>
    <x v="0"/>
    <n v="58001160"/>
    <x v="1146"/>
    <d v="2021-11-09T00:00:00"/>
    <x v="4"/>
    <n v="7000132210"/>
    <n v="204"/>
    <x v="2"/>
    <x v="0"/>
    <n v="195.84"/>
    <n v="6.7239000000000004"/>
    <n v="1316.8085759999999"/>
    <x v="8"/>
    <x v="5"/>
    <s v="Linie 23"/>
    <n v="5023"/>
  </r>
  <r>
    <x v="6"/>
    <x v="0"/>
    <n v="58001162"/>
    <x v="536"/>
    <d v="2021-11-09T00:00:00"/>
    <x v="4"/>
    <n v="7000132279"/>
    <n v="714"/>
    <x v="2"/>
    <x v="0"/>
    <n v="856.8"/>
    <n v="8.8560999999999996"/>
    <n v="7587.9064799999996"/>
    <x v="8"/>
    <x v="5"/>
    <s v="Linie 21"/>
    <n v="5021"/>
  </r>
  <r>
    <x v="6"/>
    <x v="0"/>
    <n v="59500008"/>
    <x v="798"/>
    <d v="2021-11-09T00:00:00"/>
    <x v="4"/>
    <n v="7000132045"/>
    <n v="13"/>
    <x v="2"/>
    <x v="0"/>
    <n v="39"/>
    <n v="2.6947000000000001"/>
    <n v="105.0933"/>
    <x v="3"/>
    <x v="1"/>
    <s v="Espera"/>
    <n v="5901"/>
  </r>
  <r>
    <x v="6"/>
    <x v="0"/>
    <n v="59500020"/>
    <x v="658"/>
    <d v="2021-11-09T00:00:00"/>
    <x v="4"/>
    <n v="7000131977"/>
    <n v="645"/>
    <x v="0"/>
    <x v="0"/>
    <n v="645"/>
    <n v="2.5"/>
    <n v="1612.5"/>
    <x v="0"/>
    <x v="0"/>
    <s v="Vacumierung"/>
    <n v="5902"/>
  </r>
  <r>
    <x v="6"/>
    <x v="0"/>
    <n v="59500020"/>
    <x v="658"/>
    <d v="2021-11-09T00:00:00"/>
    <x v="4"/>
    <n v="7000132347"/>
    <n v="494"/>
    <x v="0"/>
    <x v="0"/>
    <n v="494"/>
    <n v="2.5"/>
    <n v="1235"/>
    <x v="0"/>
    <x v="0"/>
    <s v="Vacumierung"/>
    <n v="5902"/>
  </r>
  <r>
    <x v="6"/>
    <x v="0"/>
    <n v="59500030"/>
    <x v="977"/>
    <d v="2021-11-09T00:00:00"/>
    <x v="4"/>
    <n v="7000132324"/>
    <n v="1424"/>
    <x v="0"/>
    <x v="0"/>
    <n v="1424"/>
    <n v="2"/>
    <n v="2848"/>
    <x v="0"/>
    <x v="0"/>
    <s v="Vacumierung"/>
    <n v="5902"/>
  </r>
  <r>
    <x v="6"/>
    <x v="0"/>
    <m/>
    <x v="120"/>
    <d v="2021-11-09T00:00:00"/>
    <x v="4"/>
    <n v="7000130539"/>
    <n v="0"/>
    <x v="3"/>
    <x v="3"/>
    <n v="0"/>
    <n v="0"/>
    <n v="0"/>
    <x v="0"/>
    <x v="0"/>
    <s v="Große Schneidemaschine Lachnit"/>
    <n v="1100"/>
  </r>
  <r>
    <x v="6"/>
    <x v="0"/>
    <m/>
    <x v="121"/>
    <d v="2021-11-09T00:00:00"/>
    <x v="4"/>
    <n v="7000130561"/>
    <n v="0"/>
    <x v="3"/>
    <x v="3"/>
    <n v="0"/>
    <n v="0"/>
    <n v="0"/>
    <x v="0"/>
    <x v="0"/>
    <s v="Kleine Schneidemaschine Käseteiler"/>
    <n v="1200"/>
  </r>
  <r>
    <x v="6"/>
    <x v="0"/>
    <m/>
    <x v="123"/>
    <d v="2021-11-09T00:00:00"/>
    <x v="4"/>
    <n v="7000132011"/>
    <n v="0"/>
    <x v="3"/>
    <x v="3"/>
    <n v="0"/>
    <n v="0"/>
    <n v="0"/>
    <x v="2"/>
    <x v="0"/>
    <s v="Thrun 2"/>
    <n v="2030"/>
  </r>
  <r>
    <x v="6"/>
    <x v="0"/>
    <m/>
    <x v="124"/>
    <d v="2021-11-09T00:00:00"/>
    <x v="4"/>
    <n v="7000132015"/>
    <n v="0"/>
    <x v="3"/>
    <x v="3"/>
    <n v="0"/>
    <n v="0"/>
    <n v="0"/>
    <x v="2"/>
    <x v="0"/>
    <s v="Mischer 1"/>
    <n v="2040"/>
  </r>
  <r>
    <x v="6"/>
    <x v="0"/>
    <m/>
    <x v="125"/>
    <d v="2021-11-09T00:00:00"/>
    <x v="4"/>
    <n v="7000132020"/>
    <n v="0"/>
    <x v="3"/>
    <x v="3"/>
    <n v="0"/>
    <n v="0"/>
    <n v="0"/>
    <x v="2"/>
    <x v="0"/>
    <s v="Mischer 2"/>
    <n v="2050"/>
  </r>
  <r>
    <x v="6"/>
    <x v="0"/>
    <m/>
    <x v="126"/>
    <d v="2021-11-09T00:00:00"/>
    <x v="4"/>
    <n v="7000132028"/>
    <n v="0"/>
    <x v="3"/>
    <x v="3"/>
    <n v="0"/>
    <n v="0"/>
    <n v="0"/>
    <x v="2"/>
    <x v="0"/>
    <s v="Stephan UMSK 130"/>
    <n v="2100"/>
  </r>
  <r>
    <x v="6"/>
    <x v="0"/>
    <m/>
    <x v="127"/>
    <d v="2021-11-09T00:00:00"/>
    <x v="4"/>
    <n v="7000131888"/>
    <n v="0"/>
    <x v="3"/>
    <x v="3"/>
    <n v="0"/>
    <n v="0"/>
    <n v="0"/>
    <x v="1"/>
    <x v="0"/>
    <s v="Füller unter M1"/>
    <n v="3010"/>
  </r>
  <r>
    <x v="6"/>
    <x v="0"/>
    <m/>
    <x v="128"/>
    <d v="2021-11-09T00:00:00"/>
    <x v="4"/>
    <n v="7000131970"/>
    <n v="0"/>
    <x v="3"/>
    <x v="3"/>
    <n v="0"/>
    <n v="0"/>
    <n v="0"/>
    <x v="1"/>
    <x v="0"/>
    <s v="Füller unter M2"/>
    <n v="3020"/>
  </r>
  <r>
    <x v="6"/>
    <x v="0"/>
    <m/>
    <x v="129"/>
    <d v="2021-11-09T00:00:00"/>
    <x v="4"/>
    <n v="7000131957"/>
    <n v="0"/>
    <x v="3"/>
    <x v="3"/>
    <n v="0"/>
    <n v="0"/>
    <n v="0"/>
    <x v="1"/>
    <x v="0"/>
    <s v="Füller unter Thrun 2"/>
    <n v="3030"/>
  </r>
  <r>
    <x v="6"/>
    <x v="0"/>
    <m/>
    <x v="131"/>
    <d v="2021-11-09T00:00:00"/>
    <x v="4"/>
    <n v="7000132022"/>
    <n v="0"/>
    <x v="3"/>
    <x v="3"/>
    <n v="0"/>
    <n v="0"/>
    <n v="0"/>
    <x v="2"/>
    <x v="0"/>
    <s v="Füller unter UMSK 130"/>
    <n v="3100"/>
  </r>
  <r>
    <x v="6"/>
    <x v="0"/>
    <m/>
    <x v="290"/>
    <d v="2021-11-09T00:00:00"/>
    <x v="4"/>
    <n v="7000128248"/>
    <n v="0"/>
    <x v="3"/>
    <x v="3"/>
    <n v="0"/>
    <n v="0"/>
    <n v="0"/>
    <x v="3"/>
    <x v="1"/>
    <s v="Linie 1"/>
    <n v="5001"/>
  </r>
  <r>
    <x v="6"/>
    <x v="0"/>
    <m/>
    <x v="132"/>
    <d v="2021-11-09T00:00:00"/>
    <x v="4"/>
    <n v="7000131648"/>
    <n v="0"/>
    <x v="3"/>
    <x v="3"/>
    <n v="0"/>
    <n v="0"/>
    <n v="0"/>
    <x v="8"/>
    <x v="5"/>
    <s v="Linie 20"/>
    <n v="5020"/>
  </r>
  <r>
    <x v="6"/>
    <x v="0"/>
    <m/>
    <x v="132"/>
    <d v="2021-11-09T00:00:00"/>
    <x v="4"/>
    <n v="7000132179"/>
    <n v="0"/>
    <x v="3"/>
    <x v="3"/>
    <n v="0"/>
    <n v="0"/>
    <n v="0"/>
    <x v="8"/>
    <x v="5"/>
    <s v="Linie 20"/>
    <n v="5020"/>
  </r>
  <r>
    <x v="6"/>
    <x v="0"/>
    <m/>
    <x v="133"/>
    <d v="2021-11-09T00:00:00"/>
    <x v="4"/>
    <n v="7000132280"/>
    <n v="0"/>
    <x v="3"/>
    <x v="3"/>
    <n v="0"/>
    <n v="0"/>
    <n v="0"/>
    <x v="8"/>
    <x v="5"/>
    <s v="Linie 21"/>
    <n v="5021"/>
  </r>
  <r>
    <x v="6"/>
    <x v="0"/>
    <m/>
    <x v="133"/>
    <d v="2021-11-09T00:00:00"/>
    <x v="4"/>
    <n v="7000132281"/>
    <n v="0"/>
    <x v="3"/>
    <x v="3"/>
    <n v="0"/>
    <n v="0"/>
    <n v="0"/>
    <x v="8"/>
    <x v="5"/>
    <s v="Linie 21"/>
    <n v="5021"/>
  </r>
  <r>
    <x v="6"/>
    <x v="0"/>
    <m/>
    <x v="134"/>
    <d v="2021-11-09T00:00:00"/>
    <x v="4"/>
    <n v="7000132110"/>
    <n v="0.01"/>
    <x v="1"/>
    <x v="1"/>
    <n v="0"/>
    <n v="0"/>
    <n v="0"/>
    <x v="8"/>
    <x v="5"/>
    <s v="Linie 22"/>
    <n v="5022"/>
  </r>
  <r>
    <x v="6"/>
    <x v="0"/>
    <m/>
    <x v="134"/>
    <d v="2021-11-09T00:00:00"/>
    <x v="4"/>
    <n v="7000132111"/>
    <n v="0.01"/>
    <x v="1"/>
    <x v="1"/>
    <n v="0"/>
    <n v="0"/>
    <n v="0"/>
    <x v="8"/>
    <x v="5"/>
    <s v="Linie 22"/>
    <n v="5022"/>
  </r>
  <r>
    <x v="6"/>
    <x v="0"/>
    <m/>
    <x v="135"/>
    <d v="2021-11-09T00:00:00"/>
    <x v="4"/>
    <n v="7000132132"/>
    <n v="0.45"/>
    <x v="1"/>
    <x v="1"/>
    <n v="0"/>
    <n v="0"/>
    <n v="0"/>
    <x v="8"/>
    <x v="5"/>
    <s v="Linie 23"/>
    <n v="5023"/>
  </r>
  <r>
    <x v="6"/>
    <x v="0"/>
    <m/>
    <x v="291"/>
    <d v="2021-11-09T00:00:00"/>
    <x v="4"/>
    <n v="7000131857"/>
    <n v="0"/>
    <x v="3"/>
    <x v="3"/>
    <n v="0"/>
    <n v="0"/>
    <n v="0"/>
    <x v="1"/>
    <x v="0"/>
    <s v="Strudellinie"/>
    <n v="5160"/>
  </r>
  <r>
    <x v="6"/>
    <x v="0"/>
    <m/>
    <x v="453"/>
    <d v="2021-11-09T00:00:00"/>
    <x v="4"/>
    <n v="7000132284"/>
    <n v="0"/>
    <x v="3"/>
    <x v="3"/>
    <n v="0"/>
    <n v="0"/>
    <n v="0"/>
    <x v="8"/>
    <x v="5"/>
    <s v="Linie 21"/>
    <n v="5021"/>
  </r>
  <r>
    <x v="6"/>
    <x v="0"/>
    <m/>
    <x v="453"/>
    <d v="2021-11-09T00:00:00"/>
    <x v="4"/>
    <n v="7000132285"/>
    <n v="0"/>
    <x v="3"/>
    <x v="3"/>
    <n v="0"/>
    <n v="0"/>
    <n v="0"/>
    <x v="8"/>
    <x v="5"/>
    <s v="Linie 21"/>
    <n v="5021"/>
  </r>
  <r>
    <x v="6"/>
    <x v="0"/>
    <m/>
    <x v="454"/>
    <d v="2021-11-09T00:00:00"/>
    <x v="4"/>
    <n v="7000131682"/>
    <n v="0"/>
    <x v="3"/>
    <x v="3"/>
    <n v="0"/>
    <n v="0"/>
    <n v="0"/>
    <x v="8"/>
    <x v="5"/>
    <s v="Linie 23"/>
    <n v="5023"/>
  </r>
  <r>
    <x v="6"/>
    <x v="0"/>
    <m/>
    <x v="1187"/>
    <d v="2021-11-09T00:00:00"/>
    <x v="4"/>
    <n v="7000130785"/>
    <n v="0"/>
    <x v="3"/>
    <x v="3"/>
    <n v="0"/>
    <n v="0"/>
    <n v="0"/>
    <x v="5"/>
    <x v="2"/>
    <s v="Linie 30"/>
    <n v="5030"/>
  </r>
  <r>
    <x v="6"/>
    <x v="0"/>
    <m/>
    <x v="293"/>
    <d v="2021-11-09T00:00:00"/>
    <x v="4"/>
    <n v="7000131874"/>
    <n v="0"/>
    <x v="3"/>
    <x v="3"/>
    <n v="0"/>
    <n v="0"/>
    <n v="0"/>
    <x v="4"/>
    <x v="1"/>
    <s v="Linie 36"/>
    <n v="5036"/>
  </r>
  <r>
    <x v="6"/>
    <x v="0"/>
    <m/>
    <x v="294"/>
    <d v="2021-11-09T00:00:00"/>
    <x v="4"/>
    <n v="7000131856"/>
    <n v="0"/>
    <x v="3"/>
    <x v="3"/>
    <n v="0"/>
    <n v="0"/>
    <n v="0"/>
    <x v="1"/>
    <x v="0"/>
    <s v="Strudellinie"/>
    <n v="5160"/>
  </r>
  <r>
    <x v="6"/>
    <x v="0"/>
    <n v="23500034"/>
    <x v="298"/>
    <d v="2021-11-10T00:00:00"/>
    <x v="4"/>
    <n v="7000131778"/>
    <n v="2592"/>
    <x v="0"/>
    <x v="0"/>
    <n v="2592"/>
    <n v="4.4678000000000004"/>
    <n v="11580.5376"/>
    <x v="0"/>
    <x v="0"/>
    <s v="Kleine Schneidemaschine Käseteiler"/>
    <n v="1200"/>
  </r>
  <r>
    <x v="6"/>
    <x v="0"/>
    <n v="23500036"/>
    <x v="138"/>
    <d v="2021-11-10T00:00:00"/>
    <x v="4"/>
    <n v="7000131781"/>
    <n v="1893"/>
    <x v="0"/>
    <x v="0"/>
    <n v="1893"/>
    <n v="3.3168000000000002"/>
    <n v="6278.7024000000001"/>
    <x v="0"/>
    <x v="0"/>
    <s v="Kleine Schneidemaschine Käseteiler"/>
    <n v="1200"/>
  </r>
  <r>
    <x v="6"/>
    <x v="0"/>
    <n v="23500108"/>
    <x v="299"/>
    <d v="2021-11-10T00:00:00"/>
    <x v="4"/>
    <n v="7000131783"/>
    <n v="995"/>
    <x v="0"/>
    <x v="0"/>
    <n v="995"/>
    <n v="4.3059000000000003"/>
    <n v="4284.3705"/>
    <x v="0"/>
    <x v="0"/>
    <s v="Große Schneidemaschine Lachnit"/>
    <n v="1100"/>
  </r>
  <r>
    <x v="6"/>
    <x v="0"/>
    <n v="23500286"/>
    <x v="142"/>
    <d v="2021-11-10T00:00:00"/>
    <x v="4"/>
    <n v="7000132338"/>
    <n v="519"/>
    <x v="0"/>
    <x v="0"/>
    <n v="519"/>
    <n v="4.2755000000000001"/>
    <n v="2218.9845"/>
    <x v="0"/>
    <x v="0"/>
    <s v="Wolf Zutatenvorbereitung"/>
    <n v="1430"/>
  </r>
  <r>
    <x v="6"/>
    <x v="0"/>
    <n v="23500294"/>
    <x v="300"/>
    <d v="2021-11-10T00:00:00"/>
    <x v="4"/>
    <n v="7000132641"/>
    <n v="474"/>
    <x v="1"/>
    <x v="1"/>
    <n v="0"/>
    <n v="0.97399999999999998"/>
    <n v="461.67599999999999"/>
    <x v="0"/>
    <x v="0"/>
    <s v="Schmelze Zutatenvorb."/>
    <n v="1400"/>
  </r>
  <r>
    <x v="6"/>
    <x v="0"/>
    <n v="23500304"/>
    <x v="459"/>
    <d v="2021-11-10T00:00:00"/>
    <x v="4"/>
    <n v="7000132286"/>
    <n v="4707"/>
    <x v="0"/>
    <x v="0"/>
    <n v="4707"/>
    <n v="3.7835000000000001"/>
    <n v="17808.934499999999"/>
    <x v="0"/>
    <x v="0"/>
    <s v="Rohware aus-/umpacken, vorbereiten"/>
    <n v="1300"/>
  </r>
  <r>
    <x v="6"/>
    <x v="0"/>
    <n v="23500369"/>
    <x v="146"/>
    <d v="2021-11-10T00:00:00"/>
    <x v="4"/>
    <n v="7000132541"/>
    <n v="232"/>
    <x v="0"/>
    <x v="0"/>
    <n v="232"/>
    <n v="1.1600999999999999"/>
    <n v="269.14319999999998"/>
    <x v="0"/>
    <x v="0"/>
    <s v="Schälen"/>
    <n v="5903"/>
  </r>
  <r>
    <x v="6"/>
    <x v="0"/>
    <n v="23500396"/>
    <x v="147"/>
    <d v="2021-11-10T00:00:00"/>
    <x v="4"/>
    <n v="7000130035"/>
    <n v="100"/>
    <x v="0"/>
    <x v="0"/>
    <n v="100"/>
    <n v="8.2918000000000003"/>
    <n v="829.18"/>
    <x v="4"/>
    <x v="1"/>
    <s v="Röstofen"/>
    <n v="5420"/>
  </r>
  <r>
    <x v="6"/>
    <x v="0"/>
    <n v="23500524"/>
    <x v="301"/>
    <d v="2021-11-10T00:00:00"/>
    <x v="4"/>
    <n v="7000131612"/>
    <n v="1136"/>
    <x v="0"/>
    <x v="0"/>
    <n v="1136"/>
    <n v="4.3518999999999997"/>
    <n v="4943.7583999999997"/>
    <x v="0"/>
    <x v="0"/>
    <s v="Große Schneidemaschine Lachnit"/>
    <n v="1100"/>
  </r>
  <r>
    <x v="6"/>
    <x v="0"/>
    <n v="23500525"/>
    <x v="148"/>
    <d v="2021-11-10T00:00:00"/>
    <x v="4"/>
    <n v="7000132483"/>
    <n v="1880"/>
    <x v="0"/>
    <x v="0"/>
    <n v="1880"/>
    <n v="3.3622999999999998"/>
    <n v="6321.1239999999998"/>
    <x v="0"/>
    <x v="0"/>
    <s v="Kleine Schneidemaschine Käseteiler"/>
    <n v="1200"/>
  </r>
  <r>
    <x v="6"/>
    <x v="0"/>
    <n v="24000493"/>
    <x v="149"/>
    <d v="2021-11-10T00:00:00"/>
    <x v="4"/>
    <n v="7000132303"/>
    <n v="4290"/>
    <x v="0"/>
    <x v="1"/>
    <n v="4290"/>
    <n v="0"/>
    <n v="0"/>
    <x v="1"/>
    <x v="0"/>
    <s v="Füller unter M1"/>
    <n v="3010"/>
  </r>
  <r>
    <x v="6"/>
    <x v="0"/>
    <n v="29600004"/>
    <x v="302"/>
    <d v="2021-11-10T00:00:00"/>
    <x v="4"/>
    <n v="7000132037"/>
    <n v="6545"/>
    <x v="0"/>
    <x v="0"/>
    <n v="6545"/>
    <n v="2.5"/>
    <n v="16362.5"/>
    <x v="0"/>
    <x v="0"/>
    <s v="Rohware aus-/umpacken, vorbereiten"/>
    <n v="1300"/>
  </r>
  <r>
    <x v="6"/>
    <x v="0"/>
    <n v="29600004"/>
    <x v="302"/>
    <d v="2021-11-10T00:00:00"/>
    <x v="4"/>
    <n v="7000132756"/>
    <n v="7308"/>
    <x v="0"/>
    <x v="0"/>
    <n v="7308"/>
    <n v="2.5"/>
    <n v="18270"/>
    <x v="0"/>
    <x v="0"/>
    <s v="Rohware aus-/umpacken, vorbereiten"/>
    <n v="1300"/>
  </r>
  <r>
    <x v="6"/>
    <x v="0"/>
    <n v="29600005"/>
    <x v="151"/>
    <d v="2021-11-10T00:00:00"/>
    <x v="4"/>
    <n v="7000132757"/>
    <n v="2035.12"/>
    <x v="0"/>
    <x v="0"/>
    <n v="2035.12"/>
    <n v="2"/>
    <n v="4070.24"/>
    <x v="0"/>
    <x v="0"/>
    <s v="Rohware aus-/umpacken, vorbereiten"/>
    <n v="1300"/>
  </r>
  <r>
    <x v="6"/>
    <x v="0"/>
    <n v="29600007"/>
    <x v="152"/>
    <d v="2021-11-10T00:00:00"/>
    <x v="4"/>
    <n v="7000132542"/>
    <n v="239"/>
    <x v="0"/>
    <x v="0"/>
    <n v="239"/>
    <n v="0.5"/>
    <n v="119.5"/>
    <x v="0"/>
    <x v="0"/>
    <s v="Rohware aus-/umpacken, vorbereiten"/>
    <n v="1300"/>
  </r>
  <r>
    <x v="6"/>
    <x v="0"/>
    <n v="29600007"/>
    <x v="152"/>
    <d v="2021-11-10T00:00:00"/>
    <x v="4"/>
    <n v="7000132758"/>
    <n v="225"/>
    <x v="0"/>
    <x v="0"/>
    <n v="225"/>
    <n v="0.5"/>
    <n v="112.5"/>
    <x v="0"/>
    <x v="0"/>
    <s v="Rohware aus-/umpacken, vorbereiten"/>
    <n v="1300"/>
  </r>
  <r>
    <x v="6"/>
    <x v="0"/>
    <n v="29600008"/>
    <x v="153"/>
    <d v="2021-11-10T00:00:00"/>
    <x v="4"/>
    <n v="7000132308"/>
    <n v="578"/>
    <x v="0"/>
    <x v="0"/>
    <n v="578"/>
    <n v="0.5"/>
    <n v="289"/>
    <x v="0"/>
    <x v="0"/>
    <s v="Rohware aus-/umpacken, vorbereiten"/>
    <n v="1300"/>
  </r>
  <r>
    <x v="6"/>
    <x v="0"/>
    <n v="29600017"/>
    <x v="804"/>
    <d v="2021-11-10T00:00:00"/>
    <x v="4"/>
    <n v="7000132759"/>
    <n v="160"/>
    <x v="0"/>
    <x v="0"/>
    <n v="160"/>
    <n v="0.5"/>
    <n v="80"/>
    <x v="0"/>
    <x v="0"/>
    <s v="Rohware aus-/umpacken, vorbereiten"/>
    <n v="1300"/>
  </r>
  <r>
    <x v="6"/>
    <x v="0"/>
    <n v="31000169"/>
    <x v="158"/>
    <d v="2021-11-10T00:00:00"/>
    <x v="4"/>
    <n v="7000132312"/>
    <n v="2538"/>
    <x v="1"/>
    <x v="1"/>
    <n v="4898.34"/>
    <n v="6.0270000000000001"/>
    <n v="15296.526"/>
    <x v="1"/>
    <x v="0"/>
    <s v="Füller unter UHT"/>
    <n v="3040"/>
  </r>
  <r>
    <x v="6"/>
    <x v="0"/>
    <n v="31900001"/>
    <x v="159"/>
    <d v="2021-11-10T00:00:00"/>
    <x v="4"/>
    <n v="7000132399"/>
    <n v="187"/>
    <x v="1"/>
    <x v="1"/>
    <n v="1346.4"/>
    <n v="16.230899999999998"/>
    <n v="3035.1783"/>
    <x v="2"/>
    <x v="0"/>
    <s v="Füller unter UMSK 130"/>
    <n v="3100"/>
  </r>
  <r>
    <x v="6"/>
    <x v="0"/>
    <n v="32000012"/>
    <x v="160"/>
    <d v="2021-11-10T00:00:00"/>
    <x v="4"/>
    <n v="7000132296"/>
    <n v="631"/>
    <x v="1"/>
    <x v="1"/>
    <n v="5868.3"/>
    <n v="27.892099999999999"/>
    <n v="17599.915099999998"/>
    <x v="1"/>
    <x v="0"/>
    <s v="Füller unter M2"/>
    <n v="3020"/>
  </r>
  <r>
    <x v="6"/>
    <x v="0"/>
    <n v="32000027"/>
    <x v="161"/>
    <d v="2021-11-10T00:00:00"/>
    <x v="4"/>
    <n v="7000132297"/>
    <n v="1071"/>
    <x v="1"/>
    <x v="1"/>
    <n v="9960.2999999999993"/>
    <n v="29.203399999999998"/>
    <n v="31276.841400000001"/>
    <x v="1"/>
    <x v="0"/>
    <s v="Füller unter M2"/>
    <n v="3020"/>
  </r>
  <r>
    <x v="6"/>
    <x v="0"/>
    <n v="32000037"/>
    <x v="469"/>
    <d v="2021-11-10T00:00:00"/>
    <x v="4"/>
    <n v="7000132383"/>
    <n v="289"/>
    <x v="1"/>
    <x v="1"/>
    <n v="2427.6"/>
    <n v="25.546800000000001"/>
    <n v="7383.0252"/>
    <x v="1"/>
    <x v="0"/>
    <s v="Füller unter M1"/>
    <n v="3010"/>
  </r>
  <r>
    <x v="6"/>
    <x v="0"/>
    <n v="32000083"/>
    <x v="1017"/>
    <d v="2021-11-10T00:00:00"/>
    <x v="4"/>
    <n v="7000131880"/>
    <n v="4890"/>
    <x v="1"/>
    <x v="1"/>
    <n v="1114.92"/>
    <n v="0.75549999999999995"/>
    <n v="3694.395"/>
    <x v="1"/>
    <x v="0"/>
    <s v="Füller unter Thrun 2"/>
    <n v="3030"/>
  </r>
  <r>
    <x v="6"/>
    <x v="0"/>
    <n v="32000084"/>
    <x v="1188"/>
    <d v="2021-11-10T00:00:00"/>
    <x v="4"/>
    <n v="7000132327"/>
    <n v="410"/>
    <x v="1"/>
    <x v="1"/>
    <n v="1230"/>
    <n v="10.628399999999999"/>
    <n v="4357.6440000000002"/>
    <x v="0"/>
    <x v="0"/>
    <s v="Große Schneidemaschine Lachnit"/>
    <n v="1100"/>
  </r>
  <r>
    <x v="6"/>
    <x v="0"/>
    <n v="35000166"/>
    <x v="166"/>
    <d v="2021-11-10T00:00:00"/>
    <x v="4"/>
    <n v="7000132392"/>
    <n v="9300"/>
    <x v="0"/>
    <x v="0"/>
    <n v="9300"/>
    <n v="3.0034000000000001"/>
    <n v="27931.62"/>
    <x v="2"/>
    <x v="0"/>
    <s v="Mischer 2"/>
    <n v="2050"/>
  </r>
  <r>
    <x v="6"/>
    <x v="0"/>
    <n v="35000166"/>
    <x v="166"/>
    <d v="2021-11-10T00:00:00"/>
    <x v="4"/>
    <n v="7000132392"/>
    <n v="9300"/>
    <x v="0"/>
    <x v="0"/>
    <n v="9300"/>
    <n v="3.0034000000000001"/>
    <n v="27931.62"/>
    <x v="2"/>
    <x v="0"/>
    <s v="Wolf M2"/>
    <n v="2080"/>
  </r>
  <r>
    <x v="6"/>
    <x v="0"/>
    <n v="35000168"/>
    <x v="471"/>
    <d v="2021-11-10T00:00:00"/>
    <x v="4"/>
    <n v="7000132384"/>
    <n v="2700"/>
    <x v="0"/>
    <x v="0"/>
    <n v="2700"/>
    <n v="2.9032"/>
    <n v="7838.64"/>
    <x v="2"/>
    <x v="0"/>
    <s v="Mischer 1"/>
    <n v="2040"/>
  </r>
  <r>
    <x v="6"/>
    <x v="0"/>
    <n v="35000179"/>
    <x v="167"/>
    <d v="2021-11-10T00:00:00"/>
    <x v="4"/>
    <n v="7000132391"/>
    <n v="5700"/>
    <x v="0"/>
    <x v="0"/>
    <n v="5700"/>
    <n v="2.8624000000000001"/>
    <n v="16315.68"/>
    <x v="2"/>
    <x v="0"/>
    <s v="Mischer 2"/>
    <n v="2050"/>
  </r>
  <r>
    <x v="6"/>
    <x v="0"/>
    <n v="35000209"/>
    <x v="169"/>
    <d v="2021-11-10T00:00:00"/>
    <x v="4"/>
    <n v="7000132336"/>
    <n v="3600"/>
    <x v="0"/>
    <x v="0"/>
    <n v="3600"/>
    <n v="2.7023999999999999"/>
    <n v="9728.64"/>
    <x v="2"/>
    <x v="0"/>
    <s v="Mischer 1"/>
    <n v="2040"/>
  </r>
  <r>
    <x v="6"/>
    <x v="0"/>
    <n v="35000209"/>
    <x v="169"/>
    <d v="2021-11-10T00:00:00"/>
    <x v="4"/>
    <n v="7000132336"/>
    <n v="3600"/>
    <x v="0"/>
    <x v="0"/>
    <n v="3600"/>
    <n v="2.7023999999999999"/>
    <n v="9728.64"/>
    <x v="2"/>
    <x v="0"/>
    <s v="Wolf M1"/>
    <n v="2070"/>
  </r>
  <r>
    <x v="6"/>
    <x v="0"/>
    <n v="35000222"/>
    <x v="892"/>
    <d v="2021-11-10T00:00:00"/>
    <x v="4"/>
    <n v="7000132560"/>
    <n v="3000"/>
    <x v="0"/>
    <x v="0"/>
    <n v="3000"/>
    <n v="2.6581000000000001"/>
    <n v="7974.3"/>
    <x v="2"/>
    <x v="0"/>
    <s v="Wolf Th2"/>
    <n v="2090"/>
  </r>
  <r>
    <x v="6"/>
    <x v="0"/>
    <n v="35000268"/>
    <x v="170"/>
    <d v="2021-11-10T00:00:00"/>
    <x v="4"/>
    <n v="7000132394"/>
    <n v="4375"/>
    <x v="0"/>
    <x v="0"/>
    <n v="4375"/>
    <n v="2.5333000000000001"/>
    <n v="11083.1875"/>
    <x v="2"/>
    <x v="0"/>
    <s v="Thrun 1"/>
    <n v="2020"/>
  </r>
  <r>
    <x v="6"/>
    <x v="0"/>
    <n v="35000282"/>
    <x v="29"/>
    <d v="2021-11-10T00:00:00"/>
    <x v="4"/>
    <n v="7000132535"/>
    <n v="8100"/>
    <x v="0"/>
    <x v="0"/>
    <n v="8100"/>
    <n v="2.6029"/>
    <n v="21083.49"/>
    <x v="2"/>
    <x v="0"/>
    <s v="Wolf M1"/>
    <n v="2070"/>
  </r>
  <r>
    <x v="6"/>
    <x v="0"/>
    <n v="35000314"/>
    <x v="171"/>
    <d v="2021-11-10T00:00:00"/>
    <x v="4"/>
    <n v="7000132492"/>
    <n v="6000"/>
    <x v="0"/>
    <x v="0"/>
    <n v="6000"/>
    <n v="3.1204000000000001"/>
    <n v="18722.400000000001"/>
    <x v="2"/>
    <x v="0"/>
    <s v="Wolf M2"/>
    <n v="2080"/>
  </r>
  <r>
    <x v="6"/>
    <x v="0"/>
    <n v="35000331"/>
    <x v="1019"/>
    <d v="2021-11-10T00:00:00"/>
    <x v="4"/>
    <n v="7000132397"/>
    <n v="1050"/>
    <x v="0"/>
    <x v="0"/>
    <n v="1050"/>
    <n v="2.8923999999999999"/>
    <n v="3037.02"/>
    <x v="2"/>
    <x v="0"/>
    <s v="Thrun 2"/>
    <n v="2030"/>
  </r>
  <r>
    <x v="6"/>
    <x v="0"/>
    <n v="35000331"/>
    <x v="1019"/>
    <d v="2021-11-10T00:00:00"/>
    <x v="4"/>
    <n v="7000132397"/>
    <n v="1050"/>
    <x v="0"/>
    <x v="0"/>
    <n v="1050"/>
    <n v="2.8923999999999999"/>
    <n v="3037.02"/>
    <x v="2"/>
    <x v="0"/>
    <s v="Wolf Th2"/>
    <n v="2090"/>
  </r>
  <r>
    <x v="6"/>
    <x v="0"/>
    <n v="35900002"/>
    <x v="173"/>
    <d v="2021-11-10T00:00:00"/>
    <x v="4"/>
    <n v="7000132401"/>
    <n v="1200"/>
    <x v="0"/>
    <x v="0"/>
    <n v="1200"/>
    <n v="2.0203000000000002"/>
    <n v="2424.36"/>
    <x v="2"/>
    <x v="0"/>
    <s v="Stephan UMSK 130"/>
    <n v="2100"/>
  </r>
  <r>
    <x v="6"/>
    <x v="0"/>
    <n v="47000081"/>
    <x v="614"/>
    <d v="2021-11-10T00:00:00"/>
    <x v="4"/>
    <n v="7000130574"/>
    <n v="10784"/>
    <x v="1"/>
    <x v="1"/>
    <n v="1617.6"/>
    <n v="0.66080000000000005"/>
    <n v="7126.0672000000004"/>
    <x v="4"/>
    <x v="1"/>
    <s v="Linie 34"/>
    <n v="5034"/>
  </r>
  <r>
    <x v="6"/>
    <x v="0"/>
    <n v="47000082"/>
    <x v="322"/>
    <d v="2021-11-10T00:00:00"/>
    <x v="4"/>
    <n v="7000130575"/>
    <n v="4358"/>
    <x v="1"/>
    <x v="1"/>
    <n v="653.70000000000005"/>
    <n v="0.6613"/>
    <n v="2881.9454000000001"/>
    <x v="4"/>
    <x v="1"/>
    <s v="Linie 34"/>
    <n v="5034"/>
  </r>
  <r>
    <x v="6"/>
    <x v="0"/>
    <n v="47000104"/>
    <x v="323"/>
    <d v="2021-11-10T00:00:00"/>
    <x v="4"/>
    <n v="7000130576"/>
    <n v="1464"/>
    <x v="1"/>
    <x v="1"/>
    <n v="219.6"/>
    <n v="0.66149999999999998"/>
    <n v="968.43600000000004"/>
    <x v="4"/>
    <x v="1"/>
    <s v="Linie 34"/>
    <n v="5034"/>
  </r>
  <r>
    <x v="6"/>
    <x v="0"/>
    <n v="47000603"/>
    <x v="847"/>
    <d v="2021-11-10T00:00:00"/>
    <x v="4"/>
    <n v="7000130578"/>
    <n v="4361"/>
    <x v="1"/>
    <x v="1"/>
    <n v="654.15"/>
    <n v="0.68030000000000002"/>
    <n v="2966.7883000000002"/>
    <x v="4"/>
    <x v="1"/>
    <s v="Linie 34"/>
    <n v="5034"/>
  </r>
  <r>
    <x v="6"/>
    <x v="0"/>
    <n v="47000849"/>
    <x v="39"/>
    <d v="2021-11-10T00:00:00"/>
    <x v="4"/>
    <n v="7000130061"/>
    <n v="1711"/>
    <x v="1"/>
    <x v="1"/>
    <n v="3695.76"/>
    <n v="9.1148000000000007"/>
    <n v="15595.4228"/>
    <x v="4"/>
    <x v="1"/>
    <s v="Linie 3"/>
    <n v="5003"/>
  </r>
  <r>
    <x v="6"/>
    <x v="0"/>
    <n v="47000849"/>
    <x v="39"/>
    <d v="2021-11-10T00:00:00"/>
    <x v="4"/>
    <n v="7000132386"/>
    <n v="0"/>
    <x v="1"/>
    <x v="1"/>
    <n v="0"/>
    <n v="9.1148000000000007"/>
    <n v="0"/>
    <x v="4"/>
    <x v="1"/>
    <s v="Linie 6"/>
    <n v="5006"/>
  </r>
  <r>
    <x v="6"/>
    <x v="0"/>
    <n v="47000901"/>
    <x v="329"/>
    <d v="2021-11-10T00:00:00"/>
    <x v="4"/>
    <n v="7000130072"/>
    <n v="7434"/>
    <x v="1"/>
    <x v="1"/>
    <n v="1858.5"/>
    <n v="1.0023"/>
    <n v="7451.0982000000004"/>
    <x v="3"/>
    <x v="1"/>
    <s v="Linie 16"/>
    <n v="5016"/>
  </r>
  <r>
    <x v="6"/>
    <x v="0"/>
    <n v="47000999"/>
    <x v="332"/>
    <d v="2021-11-10T00:00:00"/>
    <x v="4"/>
    <n v="7000130582"/>
    <n v="2891"/>
    <x v="1"/>
    <x v="1"/>
    <n v="433.65"/>
    <n v="0.71699999999999997"/>
    <n v="2072.8470000000002"/>
    <x v="4"/>
    <x v="1"/>
    <s v="Linie 34"/>
    <n v="5034"/>
  </r>
  <r>
    <x v="6"/>
    <x v="0"/>
    <n v="47001001"/>
    <x v="334"/>
    <d v="2021-11-10T00:00:00"/>
    <x v="4"/>
    <n v="7000130584"/>
    <n v="980"/>
    <x v="1"/>
    <x v="1"/>
    <n v="147"/>
    <n v="0.71519999999999995"/>
    <n v="700.89599999999996"/>
    <x v="4"/>
    <x v="1"/>
    <s v="Linie 34"/>
    <n v="5034"/>
  </r>
  <r>
    <x v="6"/>
    <x v="0"/>
    <n v="47001005"/>
    <x v="812"/>
    <d v="2021-11-10T00:00:00"/>
    <x v="4"/>
    <n v="7000130586"/>
    <n v="2891"/>
    <x v="1"/>
    <x v="1"/>
    <n v="433.65"/>
    <n v="0.73970000000000002"/>
    <n v="2138.4726999999998"/>
    <x v="4"/>
    <x v="1"/>
    <s v="Linie 34"/>
    <n v="5034"/>
  </r>
  <r>
    <x v="6"/>
    <x v="0"/>
    <n v="47001034"/>
    <x v="338"/>
    <d v="2021-11-10T00:00:00"/>
    <x v="4"/>
    <n v="7000130074"/>
    <n v="18267"/>
    <x v="1"/>
    <x v="1"/>
    <n v="4566.75"/>
    <n v="1.0095000000000001"/>
    <n v="18440.536499999998"/>
    <x v="3"/>
    <x v="1"/>
    <s v="Linie 16"/>
    <n v="5016"/>
  </r>
  <r>
    <x v="6"/>
    <x v="0"/>
    <n v="47001035"/>
    <x v="546"/>
    <d v="2021-11-10T00:00:00"/>
    <x v="4"/>
    <n v="7000130075"/>
    <n v="20922"/>
    <x v="1"/>
    <x v="1"/>
    <n v="5230.5"/>
    <n v="1.0819000000000001"/>
    <n v="22635.5118"/>
    <x v="3"/>
    <x v="1"/>
    <s v="Linie 16"/>
    <n v="5016"/>
  </r>
  <r>
    <x v="6"/>
    <x v="0"/>
    <n v="47001040"/>
    <x v="340"/>
    <d v="2021-11-10T00:00:00"/>
    <x v="4"/>
    <n v="7000127847"/>
    <n v="897"/>
    <x v="1"/>
    <x v="1"/>
    <n v="224.25"/>
    <n v="1.0055000000000001"/>
    <n v="901.93349999999998"/>
    <x v="3"/>
    <x v="1"/>
    <s v="Linie 16"/>
    <n v="5016"/>
  </r>
  <r>
    <x v="6"/>
    <x v="0"/>
    <n v="47001041"/>
    <x v="548"/>
    <d v="2021-11-10T00:00:00"/>
    <x v="4"/>
    <n v="7000127848"/>
    <n v="924"/>
    <x v="1"/>
    <x v="1"/>
    <n v="231"/>
    <n v="1.0778000000000001"/>
    <n v="995.88720000000001"/>
    <x v="3"/>
    <x v="1"/>
    <s v="Linie 16"/>
    <n v="5016"/>
  </r>
  <r>
    <x v="6"/>
    <x v="0"/>
    <n v="48000057"/>
    <x v="817"/>
    <d v="2021-11-10T00:00:00"/>
    <x v="4"/>
    <n v="7000130910"/>
    <n v="9712"/>
    <x v="1"/>
    <x v="1"/>
    <n v="2136.64"/>
    <n v="1.1432"/>
    <n v="11102.758400000001"/>
    <x v="4"/>
    <x v="1"/>
    <s v="Linie 2"/>
    <n v="5002"/>
  </r>
  <r>
    <x v="6"/>
    <x v="0"/>
    <n v="48000082"/>
    <x v="480"/>
    <d v="2021-11-10T00:00:00"/>
    <x v="4"/>
    <n v="7000130917"/>
    <n v="48422"/>
    <x v="1"/>
    <x v="1"/>
    <n v="10652.84"/>
    <n v="0.89300000000000002"/>
    <n v="43240.845999999998"/>
    <x v="4"/>
    <x v="1"/>
    <s v="Linie 2"/>
    <n v="5002"/>
  </r>
  <r>
    <x v="6"/>
    <x v="0"/>
    <n v="48000093"/>
    <x v="818"/>
    <d v="2021-11-10T00:00:00"/>
    <x v="4"/>
    <n v="7000131756"/>
    <n v="9396"/>
    <x v="1"/>
    <x v="1"/>
    <n v="1879.2"/>
    <n v="0.94330000000000003"/>
    <n v="8863.2468000000008"/>
    <x v="3"/>
    <x v="1"/>
    <s v="Linie 1"/>
    <n v="5001"/>
  </r>
  <r>
    <x v="6"/>
    <x v="0"/>
    <n v="48000170"/>
    <x v="819"/>
    <d v="2021-11-10T00:00:00"/>
    <x v="4"/>
    <n v="7000131768"/>
    <n v="8688"/>
    <x v="1"/>
    <x v="1"/>
    <n v="1737.6"/>
    <n v="0.79420000000000002"/>
    <n v="6900.0096000000003"/>
    <x v="3"/>
    <x v="1"/>
    <s v="Linie 1"/>
    <n v="5001"/>
  </r>
  <r>
    <x v="6"/>
    <x v="0"/>
    <n v="48000172"/>
    <x v="481"/>
    <d v="2021-11-10T00:00:00"/>
    <x v="4"/>
    <n v="7000131757"/>
    <n v="9216"/>
    <x v="1"/>
    <x v="1"/>
    <n v="1843.2"/>
    <n v="0.78249999999999997"/>
    <n v="7211.52"/>
    <x v="3"/>
    <x v="1"/>
    <s v="Linie 1"/>
    <n v="5001"/>
  </r>
  <r>
    <x v="6"/>
    <x v="0"/>
    <n v="48000182"/>
    <x v="46"/>
    <d v="2021-11-10T00:00:00"/>
    <x v="4"/>
    <n v="7000131758"/>
    <n v="9456"/>
    <x v="1"/>
    <x v="1"/>
    <n v="1891.2"/>
    <n v="0.79279999999999995"/>
    <n v="7496.7168000000001"/>
    <x v="3"/>
    <x v="1"/>
    <s v="Linie 1"/>
    <n v="5001"/>
  </r>
  <r>
    <x v="6"/>
    <x v="0"/>
    <n v="48000203"/>
    <x v="820"/>
    <d v="2021-11-10T00:00:00"/>
    <x v="4"/>
    <n v="7000131770"/>
    <n v="8934"/>
    <x v="1"/>
    <x v="1"/>
    <n v="1786.8"/>
    <n v="0.85270000000000001"/>
    <n v="7618.0218000000004"/>
    <x v="3"/>
    <x v="1"/>
    <s v="Linie 1"/>
    <n v="5001"/>
  </r>
  <r>
    <x v="6"/>
    <x v="0"/>
    <n v="48000477"/>
    <x v="196"/>
    <d v="2021-11-10T00:00:00"/>
    <x v="4"/>
    <n v="7000128762"/>
    <n v="0"/>
    <x v="1"/>
    <x v="1"/>
    <n v="0"/>
    <n v="1.4421999999999999"/>
    <n v="0"/>
    <x v="5"/>
    <x v="2"/>
    <s v="Linie 31"/>
    <n v="5031"/>
  </r>
  <r>
    <x v="6"/>
    <x v="0"/>
    <n v="48000478"/>
    <x v="779"/>
    <d v="2021-11-10T00:00:00"/>
    <x v="4"/>
    <n v="7000132584"/>
    <n v="7938"/>
    <x v="1"/>
    <x v="1"/>
    <n v="3175.2"/>
    <n v="1.3704000000000001"/>
    <n v="10878.235199999999"/>
    <x v="5"/>
    <x v="2"/>
    <s v="Linie 31"/>
    <n v="5031"/>
  </r>
  <r>
    <x v="6"/>
    <x v="0"/>
    <n v="48001145"/>
    <x v="47"/>
    <d v="2021-11-10T00:00:00"/>
    <x v="4"/>
    <n v="7000132567"/>
    <n v="28518"/>
    <x v="1"/>
    <x v="1"/>
    <n v="11407.2"/>
    <n v="1.4140999999999999"/>
    <n v="40327.303800000002"/>
    <x v="5"/>
    <x v="2"/>
    <s v="Linie 31"/>
    <n v="5031"/>
  </r>
  <r>
    <x v="6"/>
    <x v="0"/>
    <n v="49500034"/>
    <x v="1042"/>
    <d v="2021-11-10T00:00:00"/>
    <x v="4"/>
    <n v="7000132610"/>
    <n v="1851"/>
    <x v="0"/>
    <x v="0"/>
    <n v="1851"/>
    <n v="2.0139999999999998"/>
    <n v="3727.9140000000002"/>
    <x v="0"/>
    <x v="0"/>
    <s v="Vacumierung"/>
    <n v="5902"/>
  </r>
  <r>
    <x v="6"/>
    <x v="0"/>
    <n v="49500055"/>
    <x v="344"/>
    <d v="2021-11-10T00:00:00"/>
    <x v="4"/>
    <n v="7000132540"/>
    <n v="432"/>
    <x v="0"/>
    <x v="0"/>
    <n v="432"/>
    <n v="0.51400000000000001"/>
    <n v="222.048"/>
    <x v="0"/>
    <x v="0"/>
    <s v="Vacumierung"/>
    <n v="5902"/>
  </r>
  <r>
    <x v="6"/>
    <x v="0"/>
    <n v="49500132"/>
    <x v="350"/>
    <d v="2021-11-10T00:00:00"/>
    <x v="4"/>
    <n v="7000132482"/>
    <n v="507"/>
    <x v="0"/>
    <x v="0"/>
    <n v="507"/>
    <n v="2.0139999999999998"/>
    <n v="1021.098"/>
    <x v="0"/>
    <x v="0"/>
    <s v="Vacumierung"/>
    <n v="5902"/>
  </r>
  <r>
    <x v="6"/>
    <x v="0"/>
    <n v="49500178"/>
    <x v="53"/>
    <d v="2021-11-10T00:00:00"/>
    <x v="4"/>
    <n v="7000131960"/>
    <n v="0"/>
    <x v="1"/>
    <x v="1"/>
    <n v="0"/>
    <n v="0.36659999999999998"/>
    <n v="0"/>
    <x v="3"/>
    <x v="1"/>
    <s v="Linie 9"/>
    <n v="5009"/>
  </r>
  <r>
    <x v="6"/>
    <x v="0"/>
    <n v="49500179"/>
    <x v="54"/>
    <d v="2021-11-10T00:00:00"/>
    <x v="4"/>
    <n v="7000131961"/>
    <n v="1702"/>
    <x v="1"/>
    <x v="1"/>
    <n v="340.4"/>
    <n v="0.36649999999999999"/>
    <n v="623.78300000000002"/>
    <x v="3"/>
    <x v="1"/>
    <s v="Linie 9"/>
    <n v="5009"/>
  </r>
  <r>
    <x v="6"/>
    <x v="0"/>
    <n v="49500181"/>
    <x v="55"/>
    <d v="2021-11-10T00:00:00"/>
    <x v="4"/>
    <n v="7000131962"/>
    <n v="0"/>
    <x v="1"/>
    <x v="1"/>
    <n v="0"/>
    <n v="0.36659999999999998"/>
    <n v="0"/>
    <x v="3"/>
    <x v="1"/>
    <s v="Linie 9"/>
    <n v="5009"/>
  </r>
  <r>
    <x v="6"/>
    <x v="0"/>
    <n v="49500182"/>
    <x v="56"/>
    <d v="2021-11-10T00:00:00"/>
    <x v="4"/>
    <n v="7000131963"/>
    <n v="2323"/>
    <x v="1"/>
    <x v="1"/>
    <n v="464.6"/>
    <n v="0.36649999999999999"/>
    <n v="851.37950000000001"/>
    <x v="3"/>
    <x v="1"/>
    <s v="Linie 9"/>
    <n v="5009"/>
  </r>
  <r>
    <x v="6"/>
    <x v="0"/>
    <n v="49500183"/>
    <x v="57"/>
    <d v="2021-11-10T00:00:00"/>
    <x v="4"/>
    <n v="7000131964"/>
    <n v="0"/>
    <x v="1"/>
    <x v="1"/>
    <n v="0"/>
    <n v="0.36659999999999998"/>
    <n v="0"/>
    <x v="3"/>
    <x v="1"/>
    <s v="Linie 9"/>
    <n v="5009"/>
  </r>
  <r>
    <x v="6"/>
    <x v="0"/>
    <n v="49500184"/>
    <x v="58"/>
    <d v="2021-11-10T00:00:00"/>
    <x v="4"/>
    <n v="7000131965"/>
    <n v="432"/>
    <x v="1"/>
    <x v="1"/>
    <n v="138.24"/>
    <n v="0.42659999999999998"/>
    <n v="184.2912"/>
    <x v="3"/>
    <x v="1"/>
    <s v="Linie 9"/>
    <n v="5009"/>
  </r>
  <r>
    <x v="6"/>
    <x v="0"/>
    <n v="49500187"/>
    <x v="59"/>
    <d v="2021-11-10T00:00:00"/>
    <x v="4"/>
    <n v="7000131966"/>
    <n v="592"/>
    <x v="1"/>
    <x v="1"/>
    <n v="189.44"/>
    <n v="0.42659999999999998"/>
    <n v="252.5472"/>
    <x v="3"/>
    <x v="1"/>
    <s v="Linie 9"/>
    <n v="5009"/>
  </r>
  <r>
    <x v="6"/>
    <x v="0"/>
    <n v="49500189"/>
    <x v="60"/>
    <d v="2021-11-10T00:00:00"/>
    <x v="4"/>
    <n v="7000131967"/>
    <n v="1639"/>
    <x v="1"/>
    <x v="1"/>
    <n v="524.48"/>
    <n v="0.42659999999999998"/>
    <n v="699.19740000000002"/>
    <x v="3"/>
    <x v="1"/>
    <s v="Linie 9"/>
    <n v="5009"/>
  </r>
  <r>
    <x v="6"/>
    <x v="0"/>
    <n v="49500190"/>
    <x v="351"/>
    <d v="2021-11-10T00:00:00"/>
    <x v="4"/>
    <n v="7000132309"/>
    <n v="183"/>
    <x v="0"/>
    <x v="0"/>
    <n v="183"/>
    <n v="2.5139999999999998"/>
    <n v="460.06200000000001"/>
    <x v="0"/>
    <x v="0"/>
    <s v="Vacumierung"/>
    <n v="5902"/>
  </r>
  <r>
    <x v="6"/>
    <x v="0"/>
    <n v="49500223"/>
    <x v="354"/>
    <d v="2021-11-10T00:00:00"/>
    <x v="4"/>
    <n v="7000132310"/>
    <n v="110"/>
    <x v="0"/>
    <x v="0"/>
    <n v="110"/>
    <n v="2.0139999999999998"/>
    <n v="221.54"/>
    <x v="0"/>
    <x v="0"/>
    <s v="Vacumierung"/>
    <n v="5902"/>
  </r>
  <r>
    <x v="6"/>
    <x v="0"/>
    <n v="50000103"/>
    <x v="358"/>
    <d v="2021-11-10T00:00:00"/>
    <x v="4"/>
    <n v="7000131858"/>
    <n v="1194"/>
    <x v="2"/>
    <x v="2"/>
    <n v="716.4"/>
    <n v="4.1387999999999998"/>
    <n v="4941.7272000000003"/>
    <x v="6"/>
    <x v="3"/>
    <s v="EVP L2 kleines Band"/>
    <n v="6110"/>
  </r>
  <r>
    <x v="6"/>
    <x v="0"/>
    <n v="50000178"/>
    <x v="497"/>
    <d v="2021-11-10T00:00:00"/>
    <x v="4"/>
    <n v="7000131703"/>
    <n v="0"/>
    <x v="2"/>
    <x v="2"/>
    <n v="0"/>
    <n v="8.4482999999999997"/>
    <n v="0"/>
    <x v="7"/>
    <x v="4"/>
    <s v="Subunternehmer"/>
    <n v="9999"/>
  </r>
  <r>
    <x v="6"/>
    <x v="0"/>
    <n v="50000178"/>
    <x v="497"/>
    <d v="2021-11-10T00:00:00"/>
    <x v="4"/>
    <n v="7000132516"/>
    <n v="201"/>
    <x v="2"/>
    <x v="2"/>
    <n v="385.92"/>
    <n v="8.4482999999999997"/>
    <n v="1698.1083000000001"/>
    <x v="7"/>
    <x v="4"/>
    <s v="Subunternehmer"/>
    <n v="9999"/>
  </r>
  <r>
    <x v="6"/>
    <x v="0"/>
    <n v="50000194"/>
    <x v="207"/>
    <d v="2021-11-10T00:00:00"/>
    <x v="4"/>
    <n v="7000131859"/>
    <n v="700"/>
    <x v="2"/>
    <x v="2"/>
    <n v="420"/>
    <n v="4.2304000000000004"/>
    <n v="2961.28"/>
    <x v="6"/>
    <x v="3"/>
    <s v="EVP L2 kleines Band"/>
    <n v="6110"/>
  </r>
  <r>
    <x v="6"/>
    <x v="0"/>
    <n v="50000208"/>
    <x v="1093"/>
    <d v="2021-11-10T00:00:00"/>
    <x v="4"/>
    <n v="7000132498"/>
    <n v="948"/>
    <x v="2"/>
    <x v="2"/>
    <n v="2844"/>
    <n v="10.7872"/>
    <n v="10226.265600000001"/>
    <x v="6"/>
    <x v="3"/>
    <s v="EVP Jermi bei Weissenhorn"/>
    <n v="6200"/>
  </r>
  <r>
    <x v="6"/>
    <x v="0"/>
    <n v="50000300"/>
    <x v="916"/>
    <d v="2021-11-10T00:00:00"/>
    <x v="4"/>
    <n v="7000132475"/>
    <n v="512"/>
    <x v="2"/>
    <x v="2"/>
    <n v="983.04"/>
    <n v="8.3192000000000004"/>
    <n v="4259.4304000000002"/>
    <x v="6"/>
    <x v="3"/>
    <s v="EVP Jermi bei Weissenhorn"/>
    <n v="6200"/>
  </r>
  <r>
    <x v="6"/>
    <x v="0"/>
    <n v="50900001"/>
    <x v="746"/>
    <d v="2021-11-10T00:00:00"/>
    <x v="4"/>
    <n v="7000132660"/>
    <n v="5120"/>
    <x v="2"/>
    <x v="2"/>
    <n v="9216"/>
    <n v="10.283899999999999"/>
    <n v="52653.567999999999"/>
    <x v="6"/>
    <x v="3"/>
    <s v="EVP Jermi bei Weissenhorn"/>
    <n v="6200"/>
  </r>
  <r>
    <x v="6"/>
    <x v="0"/>
    <n v="57000213"/>
    <x v="74"/>
    <d v="2021-11-10T00:00:00"/>
    <x v="4"/>
    <n v="7000129915"/>
    <n v="1095"/>
    <x v="2"/>
    <x v="2"/>
    <n v="1095"/>
    <n v="5.3963000000000001"/>
    <n v="5908.9485000000004"/>
    <x v="4"/>
    <x v="1"/>
    <s v="Linie 4"/>
    <n v="5004"/>
  </r>
  <r>
    <x v="6"/>
    <x v="0"/>
    <n v="57000213"/>
    <x v="74"/>
    <d v="2021-11-10T00:00:00"/>
    <x v="4"/>
    <n v="7000130491"/>
    <n v="60"/>
    <x v="2"/>
    <x v="2"/>
    <n v="60"/>
    <n v="5.3963000000000001"/>
    <n v="323.77800000000002"/>
    <x v="4"/>
    <x v="1"/>
    <s v="Linie 4"/>
    <n v="5004"/>
  </r>
  <r>
    <x v="6"/>
    <x v="0"/>
    <n v="57000218"/>
    <x v="76"/>
    <d v="2021-11-10T00:00:00"/>
    <x v="4"/>
    <n v="7000131917"/>
    <n v="40"/>
    <x v="2"/>
    <x v="2"/>
    <n v="40"/>
    <n v="5.3963000000000001"/>
    <n v="215.852"/>
    <x v="4"/>
    <x v="1"/>
    <s v="Linie 4"/>
    <n v="5004"/>
  </r>
  <r>
    <x v="6"/>
    <x v="0"/>
    <n v="57000232"/>
    <x v="634"/>
    <d v="2021-11-10T00:00:00"/>
    <x v="4"/>
    <n v="7000130079"/>
    <n v="814"/>
    <x v="2"/>
    <x v="2"/>
    <n v="976.8"/>
    <n v="5.2016"/>
    <n v="4234.1023999999998"/>
    <x v="3"/>
    <x v="1"/>
    <s v="Linie 16"/>
    <n v="5016"/>
  </r>
  <r>
    <x v="6"/>
    <x v="0"/>
    <n v="57000238"/>
    <x v="636"/>
    <d v="2021-11-10T00:00:00"/>
    <x v="4"/>
    <n v="7000130081"/>
    <n v="280"/>
    <x v="2"/>
    <x v="2"/>
    <n v="350"/>
    <n v="5.2336999999999998"/>
    <n v="1465.4359999999999"/>
    <x v="3"/>
    <x v="1"/>
    <s v="Linie 16"/>
    <n v="5016"/>
  </r>
  <r>
    <x v="6"/>
    <x v="0"/>
    <n v="57000274"/>
    <x v="77"/>
    <d v="2021-11-10T00:00:00"/>
    <x v="4"/>
    <n v="7000131863"/>
    <n v="3238"/>
    <x v="2"/>
    <x v="2"/>
    <n v="6476"/>
    <n v="7.7298999999999998"/>
    <n v="25029.4162"/>
    <x v="3"/>
    <x v="1"/>
    <s v="Wurstverpackung"/>
    <n v="5330"/>
  </r>
  <r>
    <x v="6"/>
    <x v="0"/>
    <n v="57000538"/>
    <x v="501"/>
    <d v="2021-11-10T00:00:00"/>
    <x v="4"/>
    <n v="7000131810"/>
    <n v="396"/>
    <x v="2"/>
    <x v="2"/>
    <n v="475.2"/>
    <n v="6.0998000000000001"/>
    <n v="2415.5207999999998"/>
    <x v="7"/>
    <x v="4"/>
    <s v="Subunternehmer"/>
    <n v="9999"/>
  </r>
  <r>
    <x v="6"/>
    <x v="0"/>
    <n v="57000568"/>
    <x v="946"/>
    <d v="2021-11-10T00:00:00"/>
    <x v="4"/>
    <n v="7000132287"/>
    <n v="93"/>
    <x v="2"/>
    <x v="2"/>
    <n v="1145.76"/>
    <n v="48.6935"/>
    <n v="4528.4955"/>
    <x v="6"/>
    <x v="3"/>
    <s v="EVP L3 Torten / Blöcke"/>
    <n v="6120"/>
  </r>
  <r>
    <x v="6"/>
    <x v="0"/>
    <n v="57000706"/>
    <x v="379"/>
    <d v="2021-11-10T00:00:00"/>
    <x v="4"/>
    <n v="7000131811"/>
    <n v="0"/>
    <x v="2"/>
    <x v="2"/>
    <n v="0"/>
    <n v="11.413399999999999"/>
    <n v="0"/>
    <x v="7"/>
    <x v="4"/>
    <s v="Subunternehmer"/>
    <n v="9999"/>
  </r>
  <r>
    <x v="6"/>
    <x v="0"/>
    <n v="57000713"/>
    <x v="502"/>
    <d v="2021-11-10T00:00:00"/>
    <x v="4"/>
    <n v="7000131812"/>
    <n v="594"/>
    <x v="2"/>
    <x v="2"/>
    <n v="712.8"/>
    <n v="6.5838000000000001"/>
    <n v="3910.7772"/>
    <x v="7"/>
    <x v="4"/>
    <s v="Subunternehmer"/>
    <n v="9999"/>
  </r>
  <r>
    <x v="6"/>
    <x v="0"/>
    <n v="57000725"/>
    <x v="639"/>
    <d v="2021-11-10T00:00:00"/>
    <x v="4"/>
    <n v="7000132299"/>
    <n v="68"/>
    <x v="2"/>
    <x v="2"/>
    <n v="142.80000000000001"/>
    <n v="10.6464"/>
    <n v="723.95519999999999"/>
    <x v="7"/>
    <x v="4"/>
    <s v="Subunternehmer"/>
    <n v="9999"/>
  </r>
  <r>
    <x v="6"/>
    <x v="0"/>
    <n v="57000733"/>
    <x v="225"/>
    <d v="2021-11-10T00:00:00"/>
    <x v="4"/>
    <n v="7000131819"/>
    <n v="168"/>
    <x v="2"/>
    <x v="2"/>
    <n v="1008"/>
    <n v="26.9068"/>
    <n v="4520.3424000000005"/>
    <x v="7"/>
    <x v="4"/>
    <s v="Subunternehmer"/>
    <n v="9999"/>
  </r>
  <r>
    <x v="6"/>
    <x v="0"/>
    <n v="57000734"/>
    <x v="225"/>
    <d v="2021-11-10T00:00:00"/>
    <x v="4"/>
    <n v="7000131820"/>
    <n v="1008"/>
    <x v="2"/>
    <x v="2"/>
    <n v="6048"/>
    <n v="26.762"/>
    <n v="26976.096000000001"/>
    <x v="7"/>
    <x v="4"/>
    <s v="Subunternehmer"/>
    <n v="9999"/>
  </r>
  <r>
    <x v="6"/>
    <x v="0"/>
    <n v="57000735"/>
    <x v="225"/>
    <d v="2021-11-10T00:00:00"/>
    <x v="4"/>
    <n v="7000131821"/>
    <n v="448"/>
    <x v="2"/>
    <x v="2"/>
    <n v="2688"/>
    <n v="26.813700000000001"/>
    <n v="12012.5376"/>
    <x v="7"/>
    <x v="4"/>
    <s v="Subunternehmer"/>
    <n v="9999"/>
  </r>
  <r>
    <x v="6"/>
    <x v="0"/>
    <n v="57000736"/>
    <x v="225"/>
    <d v="2021-11-10T00:00:00"/>
    <x v="4"/>
    <n v="7000131822"/>
    <n v="168"/>
    <x v="2"/>
    <x v="2"/>
    <n v="1008"/>
    <n v="27.0063"/>
    <n v="4537.0583999999999"/>
    <x v="7"/>
    <x v="4"/>
    <s v="Subunternehmer"/>
    <n v="9999"/>
  </r>
  <r>
    <x v="6"/>
    <x v="0"/>
    <n v="57000737"/>
    <x v="225"/>
    <d v="2021-11-10T00:00:00"/>
    <x v="4"/>
    <n v="7000131823"/>
    <n v="224"/>
    <x v="2"/>
    <x v="2"/>
    <n v="1344"/>
    <n v="26.797799999999999"/>
    <n v="6002.7071999999998"/>
    <x v="7"/>
    <x v="4"/>
    <s v="Subunternehmer"/>
    <n v="9999"/>
  </r>
  <r>
    <x v="6"/>
    <x v="0"/>
    <n v="57000743"/>
    <x v="640"/>
    <d v="2021-11-10T00:00:00"/>
    <x v="4"/>
    <n v="7000131862"/>
    <n v="280"/>
    <x v="2"/>
    <x v="0"/>
    <n v="2268"/>
    <n v="6.8598999999999997"/>
    <n v="15558.253199999999"/>
    <x v="3"/>
    <x v="1"/>
    <s v="Wurstverpackung"/>
    <n v="5330"/>
  </r>
  <r>
    <x v="6"/>
    <x v="0"/>
    <n v="57900002"/>
    <x v="507"/>
    <d v="2021-11-10T00:00:00"/>
    <x v="4"/>
    <n v="7000131797"/>
    <n v="1282"/>
    <x v="2"/>
    <x v="2"/>
    <n v="4615.2"/>
    <n v="13.4336"/>
    <n v="17221.875199999999"/>
    <x v="7"/>
    <x v="4"/>
    <s v="Subunternehmer"/>
    <n v="9999"/>
  </r>
  <r>
    <x v="6"/>
    <x v="0"/>
    <n v="58000297"/>
    <x v="857"/>
    <d v="2021-11-10T00:00:00"/>
    <x v="4"/>
    <n v="7000131233"/>
    <n v="1921"/>
    <x v="2"/>
    <x v="2"/>
    <n v="12294.4"/>
    <n v="23.765499999999999"/>
    <n v="45653.525500000003"/>
    <x v="5"/>
    <x v="2"/>
    <s v="Linie 31"/>
    <n v="5031"/>
  </r>
  <r>
    <x v="6"/>
    <x v="0"/>
    <n v="58000300"/>
    <x v="385"/>
    <d v="2021-11-10T00:00:00"/>
    <x v="4"/>
    <n v="7000127591"/>
    <n v="2533"/>
    <x v="2"/>
    <x v="2"/>
    <n v="16211.2"/>
    <n v="23.3352"/>
    <n v="59108.061600000001"/>
    <x v="5"/>
    <x v="2"/>
    <s v="Linie 31"/>
    <n v="5031"/>
  </r>
  <r>
    <x v="6"/>
    <x v="0"/>
    <n v="58000380"/>
    <x v="387"/>
    <d v="2021-11-10T00:00:00"/>
    <x v="4"/>
    <n v="7000129534"/>
    <n v="2461"/>
    <x v="2"/>
    <x v="2"/>
    <n v="15750.4"/>
    <n v="23.556899999999999"/>
    <n v="57973.530899999998"/>
    <x v="5"/>
    <x v="2"/>
    <s v="Linie 31"/>
    <n v="5031"/>
  </r>
  <r>
    <x v="6"/>
    <x v="0"/>
    <n v="58000609"/>
    <x v="98"/>
    <d v="2021-11-10T00:00:00"/>
    <x v="4"/>
    <n v="7000131342"/>
    <n v="845"/>
    <x v="2"/>
    <x v="2"/>
    <n v="1521"/>
    <n v="10.9176"/>
    <n v="9225.3719999999994"/>
    <x v="4"/>
    <x v="1"/>
    <s v="Linie 33"/>
    <n v="5033"/>
  </r>
  <r>
    <x v="6"/>
    <x v="0"/>
    <n v="58000658"/>
    <x v="860"/>
    <d v="2021-11-10T00:00:00"/>
    <x v="4"/>
    <n v="7000132112"/>
    <n v="268"/>
    <x v="2"/>
    <x v="0"/>
    <n v="361.8"/>
    <n v="14.510199999999999"/>
    <n v="5249.79036"/>
    <x v="8"/>
    <x v="5"/>
    <s v="Linie 23"/>
    <n v="5023"/>
  </r>
  <r>
    <x v="6"/>
    <x v="0"/>
    <n v="58000671"/>
    <x v="510"/>
    <d v="2021-11-10T00:00:00"/>
    <x v="4"/>
    <n v="7000132115"/>
    <n v="34"/>
    <x v="2"/>
    <x v="0"/>
    <n v="45.9"/>
    <n v="14.5063"/>
    <n v="665.83916999999997"/>
    <x v="8"/>
    <x v="5"/>
    <s v="Linie 23"/>
    <n v="5023"/>
  </r>
  <r>
    <x v="6"/>
    <x v="0"/>
    <n v="58000683"/>
    <x v="511"/>
    <d v="2021-11-10T00:00:00"/>
    <x v="4"/>
    <n v="7000132192"/>
    <n v="34"/>
    <x v="2"/>
    <x v="0"/>
    <n v="45.9"/>
    <n v="14.507"/>
    <n v="665.87130000000002"/>
    <x v="8"/>
    <x v="5"/>
    <s v="Linie 23"/>
    <n v="5023"/>
  </r>
  <r>
    <x v="6"/>
    <x v="0"/>
    <n v="58000689"/>
    <x v="395"/>
    <d v="2021-11-10T00:00:00"/>
    <x v="4"/>
    <n v="7000132152"/>
    <n v="68"/>
    <x v="2"/>
    <x v="0"/>
    <n v="74.8"/>
    <n v="6.6013999999999999"/>
    <n v="493.78471999999999"/>
    <x v="8"/>
    <x v="5"/>
    <s v="Linie 20"/>
    <n v="5020"/>
  </r>
  <r>
    <x v="6"/>
    <x v="0"/>
    <n v="58000703"/>
    <x v="398"/>
    <d v="2021-11-10T00:00:00"/>
    <x v="4"/>
    <n v="7000132154"/>
    <n v="238"/>
    <x v="2"/>
    <x v="0"/>
    <n v="261.8"/>
    <n v="6.6029"/>
    <n v="1728.63922"/>
    <x v="8"/>
    <x v="5"/>
    <s v="Linie 20"/>
    <n v="5020"/>
  </r>
  <r>
    <x v="6"/>
    <x v="0"/>
    <n v="58000747"/>
    <x v="863"/>
    <d v="2021-11-10T00:00:00"/>
    <x v="4"/>
    <n v="7000132119"/>
    <n v="136"/>
    <x v="2"/>
    <x v="0"/>
    <n v="183.6"/>
    <n v="14.5063"/>
    <n v="2663.3566799999999"/>
    <x v="8"/>
    <x v="5"/>
    <s v="Linie 23"/>
    <n v="5023"/>
  </r>
  <r>
    <x v="6"/>
    <x v="0"/>
    <n v="58000753"/>
    <x v="403"/>
    <d v="2021-11-10T00:00:00"/>
    <x v="4"/>
    <n v="7000132160"/>
    <n v="204"/>
    <x v="2"/>
    <x v="0"/>
    <n v="224.4"/>
    <n v="6.6089000000000002"/>
    <n v="1483.0371600000001"/>
    <x v="8"/>
    <x v="5"/>
    <s v="Linie 20"/>
    <n v="5020"/>
  </r>
  <r>
    <x v="6"/>
    <x v="0"/>
    <n v="58000772"/>
    <x v="406"/>
    <d v="2021-11-10T00:00:00"/>
    <x v="4"/>
    <n v="7000132226"/>
    <n v="68"/>
    <x v="2"/>
    <x v="0"/>
    <n v="67.319999999999993"/>
    <n v="7.3297999999999996"/>
    <n v="493.442136"/>
    <x v="8"/>
    <x v="5"/>
    <s v="Linie 21"/>
    <n v="5021"/>
  </r>
  <r>
    <x v="6"/>
    <x v="0"/>
    <n v="58000774"/>
    <x v="407"/>
    <d v="2021-11-10T00:00:00"/>
    <x v="4"/>
    <n v="7000132162"/>
    <n v="136"/>
    <x v="2"/>
    <x v="0"/>
    <n v="149.6"/>
    <n v="6.6"/>
    <n v="987.36"/>
    <x v="8"/>
    <x v="5"/>
    <s v="Linie 20"/>
    <n v="5020"/>
  </r>
  <r>
    <x v="6"/>
    <x v="0"/>
    <n v="58000826"/>
    <x v="515"/>
    <d v="2021-11-10T00:00:00"/>
    <x v="4"/>
    <n v="7000132442"/>
    <n v="3910"/>
    <x v="2"/>
    <x v="0"/>
    <n v="5278.5"/>
    <n v="14.477399999999999"/>
    <n v="76418.955900000001"/>
    <x v="8"/>
    <x v="5"/>
    <s v="Linie 23"/>
    <n v="5023"/>
  </r>
  <r>
    <x v="6"/>
    <x v="0"/>
    <n v="58000845"/>
    <x v="596"/>
    <d v="2021-11-10T00:00:00"/>
    <x v="4"/>
    <n v="7000132332"/>
    <n v="1445"/>
    <x v="2"/>
    <x v="0"/>
    <n v="1445"/>
    <n v="9.4408999999999992"/>
    <n v="13642.1005"/>
    <x v="8"/>
    <x v="5"/>
    <s v="Linie 22"/>
    <n v="5022"/>
  </r>
  <r>
    <x v="6"/>
    <x v="0"/>
    <n v="58000845"/>
    <x v="596"/>
    <d v="2021-11-10T00:00:00"/>
    <x v="4"/>
    <n v="7000132435"/>
    <n v="3315"/>
    <x v="2"/>
    <x v="0"/>
    <n v="3315"/>
    <n v="9.4408999999999992"/>
    <n v="31296.583500000001"/>
    <x v="8"/>
    <x v="5"/>
    <s v="Linie 22"/>
    <n v="5022"/>
  </r>
  <r>
    <x v="6"/>
    <x v="0"/>
    <n v="58000846"/>
    <x v="708"/>
    <d v="2021-11-10T00:00:00"/>
    <x v="4"/>
    <n v="7000132227"/>
    <n v="255"/>
    <x v="2"/>
    <x v="0"/>
    <n v="252.45"/>
    <n v="7.2942"/>
    <n v="1841.4207899999999"/>
    <x v="8"/>
    <x v="5"/>
    <s v="Linie 21"/>
    <n v="5021"/>
  </r>
  <r>
    <x v="6"/>
    <x v="0"/>
    <n v="58000847"/>
    <x v="597"/>
    <d v="2021-11-10T00:00:00"/>
    <x v="4"/>
    <n v="7000132500"/>
    <n v="1530"/>
    <x v="2"/>
    <x v="0"/>
    <n v="1514.7"/>
    <n v="8.0942000000000007"/>
    <n v="12260.284739999999"/>
    <x v="8"/>
    <x v="5"/>
    <s v="Linie 20"/>
    <n v="5020"/>
  </r>
  <r>
    <x v="6"/>
    <x v="0"/>
    <n v="58000875"/>
    <x v="264"/>
    <d v="2021-11-10T00:00:00"/>
    <x v="4"/>
    <n v="7000132515"/>
    <n v="1197"/>
    <x v="2"/>
    <x v="2"/>
    <n v="3794.49"/>
    <n v="22.831800000000001"/>
    <n v="27329.6646"/>
    <x v="6"/>
    <x v="3"/>
    <s v="EVP Jermi bei Weissenhorn"/>
    <n v="6200"/>
  </r>
  <r>
    <x v="6"/>
    <x v="0"/>
    <n v="58000893"/>
    <x v="267"/>
    <d v="2021-11-10T00:00:00"/>
    <x v="4"/>
    <n v="7000132358"/>
    <n v="1426"/>
    <x v="2"/>
    <x v="0"/>
    <n v="1568.6"/>
    <n v="6.6005000000000003"/>
    <n v="10353.5443"/>
    <x v="8"/>
    <x v="5"/>
    <s v="Linie 20"/>
    <n v="5020"/>
  </r>
  <r>
    <x v="6"/>
    <x v="0"/>
    <n v="58000918"/>
    <x v="574"/>
    <d v="2021-11-10T00:00:00"/>
    <x v="4"/>
    <n v="7000130623"/>
    <n v="4588"/>
    <x v="2"/>
    <x v="2"/>
    <n v="44044.800000000003"/>
    <n v="35.487699999999997"/>
    <n v="162817.56760000001"/>
    <x v="5"/>
    <x v="2"/>
    <s v="Linie 30"/>
    <n v="5030"/>
  </r>
  <r>
    <x v="6"/>
    <x v="0"/>
    <n v="58000921"/>
    <x v="831"/>
    <d v="2021-11-10T00:00:00"/>
    <x v="4"/>
    <n v="7000131502"/>
    <n v="1248"/>
    <x v="2"/>
    <x v="2"/>
    <n v="11980.8"/>
    <n v="35.037500000000001"/>
    <n v="43726.8"/>
    <x v="7"/>
    <x v="4"/>
    <s v="Subunternehmer"/>
    <n v="9999"/>
  </r>
  <r>
    <x v="6"/>
    <x v="0"/>
    <n v="58000929"/>
    <x v="107"/>
    <d v="2021-11-10T00:00:00"/>
    <x v="4"/>
    <n v="7000132232"/>
    <n v="306"/>
    <x v="2"/>
    <x v="0"/>
    <n v="302.94"/>
    <n v="7.4318999999999997"/>
    <n v="2251.4197859999999"/>
    <x v="8"/>
    <x v="5"/>
    <s v="Linie 21"/>
    <n v="5021"/>
  </r>
  <r>
    <x v="6"/>
    <x v="0"/>
    <n v="58000940"/>
    <x v="414"/>
    <d v="2021-11-10T00:00:00"/>
    <x v="4"/>
    <n v="7000132167"/>
    <n v="68"/>
    <x v="2"/>
    <x v="0"/>
    <n v="74.8"/>
    <n v="6.6014999999999997"/>
    <n v="493.79219999999998"/>
    <x v="8"/>
    <x v="5"/>
    <s v="Linie 20"/>
    <n v="5020"/>
  </r>
  <r>
    <x v="6"/>
    <x v="0"/>
    <n v="58000950"/>
    <x v="796"/>
    <d v="2021-11-10T00:00:00"/>
    <x v="4"/>
    <n v="7000132123"/>
    <n v="204"/>
    <x v="2"/>
    <x v="0"/>
    <n v="275.39999999999998"/>
    <n v="14.505100000000001"/>
    <n v="3994.7045400000002"/>
    <x v="8"/>
    <x v="5"/>
    <s v="Linie 23"/>
    <n v="5023"/>
  </r>
  <r>
    <x v="6"/>
    <x v="0"/>
    <n v="58000954"/>
    <x v="577"/>
    <d v="2021-11-10T00:00:00"/>
    <x v="4"/>
    <n v="7000132237"/>
    <n v="272"/>
    <x v="2"/>
    <x v="0"/>
    <n v="269.27999999999997"/>
    <n v="7.4291999999999998"/>
    <n v="2000.5349759999999"/>
    <x v="8"/>
    <x v="5"/>
    <s v="Linie 21"/>
    <n v="5021"/>
  </r>
  <r>
    <x v="6"/>
    <x v="0"/>
    <n v="58000984"/>
    <x v="418"/>
    <d v="2021-11-10T00:00:00"/>
    <x v="4"/>
    <n v="7000132366"/>
    <n v="272"/>
    <x v="2"/>
    <x v="0"/>
    <n v="299.2"/>
    <n v="6.6013999999999999"/>
    <n v="1975.13888"/>
    <x v="8"/>
    <x v="5"/>
    <s v="Linie 20"/>
    <n v="5020"/>
  </r>
  <r>
    <x v="6"/>
    <x v="0"/>
    <n v="58000996"/>
    <x v="420"/>
    <d v="2021-11-10T00:00:00"/>
    <x v="4"/>
    <n v="7000132367"/>
    <n v="408"/>
    <x v="2"/>
    <x v="0"/>
    <n v="448.8"/>
    <n v="6.6"/>
    <n v="2962.08"/>
    <x v="8"/>
    <x v="5"/>
    <s v="Linie 20"/>
    <n v="5020"/>
  </r>
  <r>
    <x v="6"/>
    <x v="0"/>
    <n v="58001014"/>
    <x v="580"/>
    <d v="2021-11-10T00:00:00"/>
    <x v="4"/>
    <n v="7000132501"/>
    <n v="136"/>
    <x v="2"/>
    <x v="0"/>
    <n v="134.63999999999999"/>
    <n v="8.1562999999999999"/>
    <n v="1098.1642320000001"/>
    <x v="8"/>
    <x v="5"/>
    <s v="Linie 20"/>
    <n v="5020"/>
  </r>
  <r>
    <x v="6"/>
    <x v="0"/>
    <n v="58001016"/>
    <x v="522"/>
    <d v="2021-11-10T00:00:00"/>
    <x v="4"/>
    <n v="7000132246"/>
    <n v="170"/>
    <x v="2"/>
    <x v="0"/>
    <n v="168.3"/>
    <n v="7.8188000000000004"/>
    <n v="1315.9040399999999"/>
    <x v="8"/>
    <x v="5"/>
    <s v="Linie 21"/>
    <n v="5021"/>
  </r>
  <r>
    <x v="6"/>
    <x v="0"/>
    <n v="58001022"/>
    <x v="523"/>
    <d v="2021-11-10T00:00:00"/>
    <x v="4"/>
    <n v="7000132248"/>
    <n v="4505"/>
    <x v="2"/>
    <x v="0"/>
    <n v="4459.95"/>
    <n v="7.7832999999999997"/>
    <n v="34713.128835000003"/>
    <x v="8"/>
    <x v="5"/>
    <s v="Linie 21"/>
    <n v="5021"/>
  </r>
  <r>
    <x v="6"/>
    <x v="0"/>
    <n v="58001029"/>
    <x v="424"/>
    <d v="2021-11-10T00:00:00"/>
    <x v="4"/>
    <n v="7000132173"/>
    <n v="204"/>
    <x v="2"/>
    <x v="0"/>
    <n v="224.4"/>
    <n v="6.6014999999999997"/>
    <n v="1481.3766000000001"/>
    <x v="8"/>
    <x v="5"/>
    <s v="Linie 20"/>
    <n v="5020"/>
  </r>
  <r>
    <x v="6"/>
    <x v="0"/>
    <n v="58001033"/>
    <x v="425"/>
    <d v="2021-11-10T00:00:00"/>
    <x v="4"/>
    <n v="7000132251"/>
    <n v="68"/>
    <x v="2"/>
    <x v="0"/>
    <n v="67.319999999999993"/>
    <n v="7.2862999999999998"/>
    <n v="490.51371599999999"/>
    <x v="8"/>
    <x v="5"/>
    <s v="Linie 21"/>
    <n v="5021"/>
  </r>
  <r>
    <x v="6"/>
    <x v="0"/>
    <n v="58001034"/>
    <x v="426"/>
    <d v="2021-11-10T00:00:00"/>
    <x v="4"/>
    <n v="7000132252"/>
    <n v="68"/>
    <x v="2"/>
    <x v="0"/>
    <n v="67.319999999999993"/>
    <n v="7.2853000000000003"/>
    <n v="490.44639599999999"/>
    <x v="8"/>
    <x v="5"/>
    <s v="Linie 21"/>
    <n v="5021"/>
  </r>
  <r>
    <x v="6"/>
    <x v="0"/>
    <n v="58001047"/>
    <x v="429"/>
    <d v="2021-11-10T00:00:00"/>
    <x v="4"/>
    <n v="7000132257"/>
    <n v="34"/>
    <x v="2"/>
    <x v="0"/>
    <n v="33.659999999999997"/>
    <n v="7.2832999999999997"/>
    <n v="245.155878"/>
    <x v="8"/>
    <x v="5"/>
    <s v="Linie 21"/>
    <n v="5021"/>
  </r>
  <r>
    <x v="6"/>
    <x v="0"/>
    <n v="58001050"/>
    <x v="430"/>
    <d v="2021-11-10T00:00:00"/>
    <x v="4"/>
    <n v="7000132259"/>
    <n v="136"/>
    <x v="2"/>
    <x v="0"/>
    <n v="134.63999999999999"/>
    <n v="7.2846000000000002"/>
    <n v="980.79854399999999"/>
    <x v="8"/>
    <x v="5"/>
    <s v="Linie 21"/>
    <n v="5021"/>
  </r>
  <r>
    <x v="6"/>
    <x v="0"/>
    <n v="58001071"/>
    <x v="432"/>
    <d v="2021-11-10T00:00:00"/>
    <x v="4"/>
    <n v="7000131875"/>
    <n v="1445"/>
    <x v="2"/>
    <x v="0"/>
    <n v="1878.5"/>
    <n v="7.1498999999999997"/>
    <n v="13431.087149999999"/>
    <x v="4"/>
    <x v="1"/>
    <s v="Linie 36"/>
    <n v="5036"/>
  </r>
  <r>
    <x v="6"/>
    <x v="0"/>
    <n v="58001075"/>
    <x v="974"/>
    <d v="2021-11-10T00:00:00"/>
    <x v="4"/>
    <n v="7000130417"/>
    <n v="241"/>
    <x v="2"/>
    <x v="2"/>
    <n v="2082.2399999999998"/>
    <n v="33.192100000000003"/>
    <n v="7999.2960999999996"/>
    <x v="3"/>
    <x v="1"/>
    <s v="Linie 1"/>
    <n v="5001"/>
  </r>
  <r>
    <x v="6"/>
    <x v="0"/>
    <n v="58001091"/>
    <x v="524"/>
    <d v="2021-11-10T00:00:00"/>
    <x v="4"/>
    <n v="7000132263"/>
    <n v="204"/>
    <x v="2"/>
    <x v="0"/>
    <n v="201.96"/>
    <n v="7.2821999999999996"/>
    <n v="1470.7131119999999"/>
    <x v="8"/>
    <x v="5"/>
    <s v="Linie 21"/>
    <n v="5021"/>
  </r>
  <r>
    <x v="6"/>
    <x v="0"/>
    <n v="58001094"/>
    <x v="525"/>
    <d v="2021-11-10T00:00:00"/>
    <x v="4"/>
    <n v="7000132265"/>
    <n v="68"/>
    <x v="2"/>
    <x v="0"/>
    <n v="67.319999999999993"/>
    <n v="7.2821999999999996"/>
    <n v="490.23770400000001"/>
    <x v="8"/>
    <x v="5"/>
    <s v="Linie 21"/>
    <n v="5021"/>
  </r>
  <r>
    <x v="6"/>
    <x v="0"/>
    <n v="58001100"/>
    <x v="526"/>
    <d v="2021-11-10T00:00:00"/>
    <x v="4"/>
    <n v="7000132130"/>
    <n v="68"/>
    <x v="2"/>
    <x v="0"/>
    <n v="91.8"/>
    <n v="14.504099999999999"/>
    <n v="1331.4763800000001"/>
    <x v="8"/>
    <x v="5"/>
    <s v="Linie 23"/>
    <n v="5023"/>
  </r>
  <r>
    <x v="6"/>
    <x v="0"/>
    <n v="58001109"/>
    <x v="115"/>
    <d v="2021-11-10T00:00:00"/>
    <x v="4"/>
    <n v="7000132268"/>
    <n v="204"/>
    <x v="2"/>
    <x v="0"/>
    <n v="201.96"/>
    <n v="7.4295"/>
    <n v="1500.46182"/>
    <x v="8"/>
    <x v="5"/>
    <s v="Linie 21"/>
    <n v="5021"/>
  </r>
  <r>
    <x v="6"/>
    <x v="0"/>
    <n v="58001112"/>
    <x v="529"/>
    <d v="2021-11-10T00:00:00"/>
    <x v="4"/>
    <n v="7000132206"/>
    <n v="34"/>
    <x v="2"/>
    <x v="0"/>
    <n v="45.9"/>
    <n v="14.5063"/>
    <n v="665.83916999999997"/>
    <x v="8"/>
    <x v="5"/>
    <s v="Linie 23"/>
    <n v="5023"/>
  </r>
  <r>
    <x v="6"/>
    <x v="0"/>
    <n v="58001113"/>
    <x v="530"/>
    <d v="2021-11-10T00:00:00"/>
    <x v="4"/>
    <n v="7000132270"/>
    <n v="34"/>
    <x v="2"/>
    <x v="0"/>
    <n v="33.659999999999997"/>
    <n v="7.8334999999999999"/>
    <n v="263.67561000000001"/>
    <x v="8"/>
    <x v="5"/>
    <s v="Linie 21"/>
    <n v="5021"/>
  </r>
  <r>
    <x v="6"/>
    <x v="0"/>
    <n v="58001117"/>
    <x v="601"/>
    <d v="2021-11-10T00:00:00"/>
    <x v="4"/>
    <n v="7000132432"/>
    <n v="34"/>
    <x v="2"/>
    <x v="0"/>
    <n v="34"/>
    <n v="9.4960000000000004"/>
    <n v="322.86399999999998"/>
    <x v="8"/>
    <x v="5"/>
    <s v="Linie 22"/>
    <n v="5022"/>
  </r>
  <r>
    <x v="6"/>
    <x v="0"/>
    <n v="58001119"/>
    <x v="532"/>
    <d v="2021-11-10T00:00:00"/>
    <x v="4"/>
    <n v="7000132131"/>
    <n v="34"/>
    <x v="2"/>
    <x v="0"/>
    <n v="45.9"/>
    <n v="14.5085"/>
    <n v="665.94015000000002"/>
    <x v="8"/>
    <x v="5"/>
    <s v="Linie 23"/>
    <n v="5023"/>
  </r>
  <r>
    <x v="6"/>
    <x v="0"/>
    <n v="58001123"/>
    <x v="583"/>
    <d v="2021-11-10T00:00:00"/>
    <x v="4"/>
    <n v="7000132274"/>
    <n v="34"/>
    <x v="2"/>
    <x v="0"/>
    <n v="33.659999999999997"/>
    <n v="7.4298999999999999"/>
    <n v="250.09043399999999"/>
    <x v="8"/>
    <x v="5"/>
    <s v="Linie 21"/>
    <n v="5021"/>
  </r>
  <r>
    <x v="6"/>
    <x v="0"/>
    <n v="58001125"/>
    <x v="1112"/>
    <d v="2021-11-10T00:00:00"/>
    <x v="4"/>
    <n v="7000131927"/>
    <n v="2709"/>
    <x v="2"/>
    <x v="2"/>
    <n v="26006.400000000001"/>
    <n v="35.546599999999998"/>
    <n v="96295.739400000006"/>
    <x v="7"/>
    <x v="4"/>
    <s v="Subunternehmer"/>
    <n v="9999"/>
  </r>
  <r>
    <x v="6"/>
    <x v="0"/>
    <n v="58001127"/>
    <x v="533"/>
    <d v="2021-11-10T00:00:00"/>
    <x v="4"/>
    <n v="7000131632"/>
    <n v="756"/>
    <x v="2"/>
    <x v="2"/>
    <n v="7257.6"/>
    <n v="34.983899999999998"/>
    <n v="26447.828399999999"/>
    <x v="7"/>
    <x v="4"/>
    <s v="Subunternehmer"/>
    <n v="9999"/>
  </r>
  <r>
    <x v="6"/>
    <x v="0"/>
    <n v="58001128"/>
    <x v="533"/>
    <d v="2021-11-10T00:00:00"/>
    <x v="4"/>
    <n v="7000131633"/>
    <n v="1134"/>
    <x v="2"/>
    <x v="2"/>
    <n v="10886.4"/>
    <n v="35.122500000000002"/>
    <n v="39828.915000000001"/>
    <x v="7"/>
    <x v="4"/>
    <s v="Subunternehmer"/>
    <n v="9999"/>
  </r>
  <r>
    <x v="6"/>
    <x v="0"/>
    <n v="58001129"/>
    <x v="533"/>
    <d v="2021-11-10T00:00:00"/>
    <x v="4"/>
    <n v="7000131634"/>
    <n v="756"/>
    <x v="2"/>
    <x v="2"/>
    <n v="7257.6"/>
    <n v="35.053199999999997"/>
    <n v="26500.2192"/>
    <x v="7"/>
    <x v="4"/>
    <s v="Subunternehmer"/>
    <n v="9999"/>
  </r>
  <r>
    <x v="6"/>
    <x v="0"/>
    <n v="58001130"/>
    <x v="533"/>
    <d v="2021-11-10T00:00:00"/>
    <x v="4"/>
    <n v="7000131635"/>
    <n v="315"/>
    <x v="2"/>
    <x v="2"/>
    <n v="3024"/>
    <n v="35.026699999999998"/>
    <n v="11033.4105"/>
    <x v="7"/>
    <x v="4"/>
    <s v="Subunternehmer"/>
    <n v="9999"/>
  </r>
  <r>
    <x v="6"/>
    <x v="0"/>
    <n v="58001140"/>
    <x v="116"/>
    <d v="2021-11-10T00:00:00"/>
    <x v="4"/>
    <n v="7000132278"/>
    <n v="204"/>
    <x v="2"/>
    <x v="0"/>
    <n v="201.96"/>
    <n v="7.4633000000000003"/>
    <n v="1507.2880680000001"/>
    <x v="8"/>
    <x v="5"/>
    <s v="Linie 21"/>
    <n v="5021"/>
  </r>
  <r>
    <x v="6"/>
    <x v="0"/>
    <n v="58001143"/>
    <x v="117"/>
    <d v="2021-11-10T00:00:00"/>
    <x v="4"/>
    <n v="7000132589"/>
    <n v="255"/>
    <x v="2"/>
    <x v="0"/>
    <n v="306"/>
    <n v="11.413"/>
    <n v="3492.3780000000002"/>
    <x v="8"/>
    <x v="5"/>
    <s v="Linie 20"/>
    <n v="5020"/>
  </r>
  <r>
    <x v="6"/>
    <x v="0"/>
    <n v="58001143"/>
    <x v="117"/>
    <d v="2021-11-10T00:00:00"/>
    <x v="4"/>
    <n v="7000132622"/>
    <n v="255"/>
    <x v="2"/>
    <x v="0"/>
    <n v="306"/>
    <n v="11.413"/>
    <n v="3492.3780000000002"/>
    <x v="8"/>
    <x v="5"/>
    <s v="Linie 20"/>
    <n v="5020"/>
  </r>
  <r>
    <x v="6"/>
    <x v="0"/>
    <n v="58001163"/>
    <x v="1147"/>
    <d v="2021-11-10T00:00:00"/>
    <x v="4"/>
    <n v="7000132441"/>
    <n v="1527"/>
    <x v="2"/>
    <x v="0"/>
    <n v="1649.16"/>
    <n v="11.1495"/>
    <n v="18387.309420000001"/>
    <x v="8"/>
    <x v="5"/>
    <s v="Linie 23"/>
    <n v="5023"/>
  </r>
  <r>
    <x v="6"/>
    <x v="0"/>
    <n v="58001167"/>
    <x v="1169"/>
    <d v="2021-11-10T00:00:00"/>
    <x v="4"/>
    <n v="7000132212"/>
    <n v="170"/>
    <x v="2"/>
    <x v="0"/>
    <n v="183.6"/>
    <n v="11.114699999999999"/>
    <n v="2040.6589200000001"/>
    <x v="8"/>
    <x v="5"/>
    <s v="Linie 23"/>
    <n v="5023"/>
  </r>
  <r>
    <x v="6"/>
    <x v="0"/>
    <n v="58001169"/>
    <x v="1170"/>
    <d v="2021-11-10T00:00:00"/>
    <x v="4"/>
    <n v="7000132214"/>
    <n v="136"/>
    <x v="2"/>
    <x v="0"/>
    <n v="146.88"/>
    <n v="11.152799999999999"/>
    <n v="1638.1232640000001"/>
    <x v="8"/>
    <x v="5"/>
    <s v="Linie 23"/>
    <n v="5023"/>
  </r>
  <r>
    <x v="6"/>
    <x v="0"/>
    <n v="58001171"/>
    <x v="1171"/>
    <d v="2021-11-10T00:00:00"/>
    <x v="4"/>
    <n v="7000132215"/>
    <n v="136"/>
    <x v="2"/>
    <x v="0"/>
    <n v="146.88"/>
    <n v="11.152799999999999"/>
    <n v="1638.1232640000001"/>
    <x v="8"/>
    <x v="5"/>
    <s v="Linie 23"/>
    <n v="5023"/>
  </r>
  <r>
    <x v="6"/>
    <x v="0"/>
    <n v="58001173"/>
    <x v="1174"/>
    <d v="2021-11-10T00:00:00"/>
    <x v="4"/>
    <n v="7000132106"/>
    <n v="204"/>
    <x v="2"/>
    <x v="0"/>
    <n v="204"/>
    <n v="9.4894999999999996"/>
    <n v="1935.8579999999999"/>
    <x v="8"/>
    <x v="5"/>
    <s v="Linie 22"/>
    <n v="5022"/>
  </r>
  <r>
    <x v="6"/>
    <x v="0"/>
    <m/>
    <x v="120"/>
    <d v="2021-11-10T00:00:00"/>
    <x v="4"/>
    <n v="7000130540"/>
    <n v="0"/>
    <x v="3"/>
    <x v="3"/>
    <n v="0"/>
    <n v="0"/>
    <n v="0"/>
    <x v="0"/>
    <x v="0"/>
    <s v="Große Schneidemaschine Lachnit"/>
    <n v="1100"/>
  </r>
  <r>
    <x v="6"/>
    <x v="0"/>
    <m/>
    <x v="121"/>
    <d v="2021-11-10T00:00:00"/>
    <x v="4"/>
    <n v="7000130562"/>
    <n v="0"/>
    <x v="3"/>
    <x v="3"/>
    <n v="0"/>
    <n v="0"/>
    <n v="0"/>
    <x v="0"/>
    <x v="0"/>
    <s v="Kleine Schneidemaschine Käseteiler"/>
    <n v="1200"/>
  </r>
  <r>
    <x v="6"/>
    <x v="0"/>
    <m/>
    <x v="122"/>
    <d v="2021-11-10T00:00:00"/>
    <x v="4"/>
    <n v="7000132395"/>
    <n v="0"/>
    <x v="3"/>
    <x v="3"/>
    <n v="0"/>
    <n v="0"/>
    <n v="0"/>
    <x v="2"/>
    <x v="0"/>
    <s v="Thrun 1"/>
    <n v="2020"/>
  </r>
  <r>
    <x v="6"/>
    <x v="0"/>
    <m/>
    <x v="123"/>
    <d v="2021-11-10T00:00:00"/>
    <x v="4"/>
    <n v="7000132398"/>
    <n v="0"/>
    <x v="3"/>
    <x v="3"/>
    <n v="0"/>
    <n v="0"/>
    <n v="0"/>
    <x v="2"/>
    <x v="0"/>
    <s v="Thrun 2"/>
    <n v="2030"/>
  </r>
  <r>
    <x v="6"/>
    <x v="0"/>
    <m/>
    <x v="124"/>
    <d v="2021-11-10T00:00:00"/>
    <x v="4"/>
    <n v="7000132390"/>
    <n v="0"/>
    <x v="3"/>
    <x v="3"/>
    <n v="0"/>
    <n v="0"/>
    <n v="0"/>
    <x v="2"/>
    <x v="0"/>
    <s v="Mischer 1"/>
    <n v="2040"/>
  </r>
  <r>
    <x v="6"/>
    <x v="0"/>
    <m/>
    <x v="125"/>
    <d v="2021-11-10T00:00:00"/>
    <x v="4"/>
    <n v="7000132393"/>
    <n v="0"/>
    <x v="3"/>
    <x v="3"/>
    <n v="0"/>
    <n v="0"/>
    <n v="0"/>
    <x v="2"/>
    <x v="0"/>
    <s v="Mischer 2"/>
    <n v="2050"/>
  </r>
  <r>
    <x v="6"/>
    <x v="0"/>
    <m/>
    <x v="126"/>
    <d v="2021-11-10T00:00:00"/>
    <x v="4"/>
    <n v="7000132402"/>
    <n v="0"/>
    <x v="3"/>
    <x v="3"/>
    <n v="0"/>
    <n v="0"/>
    <n v="0"/>
    <x v="2"/>
    <x v="0"/>
    <s v="Stephan UMSK 130"/>
    <n v="2100"/>
  </r>
  <r>
    <x v="6"/>
    <x v="0"/>
    <m/>
    <x v="127"/>
    <d v="2021-11-10T00:00:00"/>
    <x v="4"/>
    <n v="7000132053"/>
    <n v="0"/>
    <x v="3"/>
    <x v="3"/>
    <n v="0"/>
    <n v="0"/>
    <n v="0"/>
    <x v="1"/>
    <x v="0"/>
    <s v="Füller unter M1"/>
    <n v="3010"/>
  </r>
  <r>
    <x v="6"/>
    <x v="0"/>
    <m/>
    <x v="128"/>
    <d v="2021-11-10T00:00:00"/>
    <x v="4"/>
    <n v="7000132298"/>
    <n v="0"/>
    <x v="3"/>
    <x v="3"/>
    <n v="0"/>
    <n v="0"/>
    <n v="0"/>
    <x v="1"/>
    <x v="0"/>
    <s v="Füller unter M2"/>
    <n v="3020"/>
  </r>
  <r>
    <x v="6"/>
    <x v="0"/>
    <m/>
    <x v="129"/>
    <d v="2021-11-10T00:00:00"/>
    <x v="4"/>
    <n v="7000131881"/>
    <n v="0"/>
    <x v="3"/>
    <x v="3"/>
    <n v="0"/>
    <n v="0"/>
    <n v="0"/>
    <x v="1"/>
    <x v="0"/>
    <s v="Füller unter Thrun 2"/>
    <n v="3030"/>
  </r>
  <r>
    <x v="6"/>
    <x v="0"/>
    <m/>
    <x v="130"/>
    <d v="2021-11-10T00:00:00"/>
    <x v="4"/>
    <n v="7000132313"/>
    <n v="0"/>
    <x v="3"/>
    <x v="3"/>
    <n v="0"/>
    <n v="0"/>
    <n v="0"/>
    <x v="1"/>
    <x v="0"/>
    <s v="Füller unter UHT"/>
    <n v="3040"/>
  </r>
  <r>
    <x v="6"/>
    <x v="0"/>
    <m/>
    <x v="131"/>
    <d v="2021-11-10T00:00:00"/>
    <x v="4"/>
    <n v="7000132400"/>
    <n v="0"/>
    <x v="3"/>
    <x v="3"/>
    <n v="0"/>
    <n v="0"/>
    <n v="0"/>
    <x v="2"/>
    <x v="0"/>
    <s v="Füller unter UMSK 130"/>
    <n v="3100"/>
  </r>
  <r>
    <x v="6"/>
    <x v="0"/>
    <m/>
    <x v="132"/>
    <d v="2021-11-10T00:00:00"/>
    <x v="4"/>
    <n v="7000132177"/>
    <n v="0"/>
    <x v="3"/>
    <x v="3"/>
    <n v="0"/>
    <n v="0"/>
    <n v="0"/>
    <x v="8"/>
    <x v="5"/>
    <s v="Linie 20"/>
    <n v="5020"/>
  </r>
  <r>
    <x v="6"/>
    <x v="0"/>
    <m/>
    <x v="132"/>
    <d v="2021-11-10T00:00:00"/>
    <x v="4"/>
    <n v="7000132505"/>
    <n v="0"/>
    <x v="3"/>
    <x v="3"/>
    <n v="0"/>
    <n v="0"/>
    <n v="0"/>
    <x v="8"/>
    <x v="5"/>
    <s v="Linie 20"/>
    <n v="5020"/>
  </r>
  <r>
    <x v="6"/>
    <x v="0"/>
    <m/>
    <x v="133"/>
    <d v="2021-11-10T00:00:00"/>
    <x v="4"/>
    <n v="7000132282"/>
    <n v="0"/>
    <x v="3"/>
    <x v="3"/>
    <n v="0"/>
    <n v="0"/>
    <n v="0"/>
    <x v="8"/>
    <x v="5"/>
    <s v="Linie 21"/>
    <n v="5021"/>
  </r>
  <r>
    <x v="6"/>
    <x v="0"/>
    <m/>
    <x v="133"/>
    <d v="2021-11-10T00:00:00"/>
    <x v="4"/>
    <n v="7000132283"/>
    <n v="0"/>
    <x v="3"/>
    <x v="3"/>
    <n v="0"/>
    <n v="0"/>
    <n v="0"/>
    <x v="8"/>
    <x v="5"/>
    <s v="Linie 21"/>
    <n v="5021"/>
  </r>
  <r>
    <x v="6"/>
    <x v="0"/>
    <m/>
    <x v="801"/>
    <d v="2021-11-10T00:00:00"/>
    <x v="4"/>
    <n v="7000131777"/>
    <n v="0"/>
    <x v="3"/>
    <x v="3"/>
    <n v="0"/>
    <n v="0"/>
    <n v="0"/>
    <x v="5"/>
    <x v="2"/>
    <s v="Linie 30"/>
    <n v="5030"/>
  </r>
  <r>
    <x v="6"/>
    <x v="0"/>
    <m/>
    <x v="137"/>
    <d v="2021-11-10T00:00:00"/>
    <x v="4"/>
    <n v="7000131872"/>
    <n v="0"/>
    <x v="3"/>
    <x v="3"/>
    <n v="0"/>
    <n v="0"/>
    <n v="0"/>
    <x v="4"/>
    <x v="1"/>
    <s v="Linie 36"/>
    <n v="5036"/>
  </r>
  <r>
    <x v="6"/>
    <x v="0"/>
    <m/>
    <x v="1189"/>
    <d v="2021-11-10T00:00:00"/>
    <x v="4"/>
    <n v="7000131627"/>
    <n v="0"/>
    <x v="3"/>
    <x v="3"/>
    <n v="0"/>
    <n v="0"/>
    <n v="0"/>
    <x v="4"/>
    <x v="1"/>
    <s v="Linie 2"/>
    <n v="5002"/>
  </r>
  <r>
    <x v="6"/>
    <x v="0"/>
    <m/>
    <x v="662"/>
    <d v="2021-11-10T00:00:00"/>
    <x v="4"/>
    <n v="7000130107"/>
    <n v="0"/>
    <x v="3"/>
    <x v="3"/>
    <n v="0"/>
    <n v="0"/>
    <n v="0"/>
    <x v="5"/>
    <x v="2"/>
    <s v="Linie 31"/>
    <n v="5031"/>
  </r>
  <r>
    <x v="6"/>
    <x v="0"/>
    <m/>
    <x v="662"/>
    <d v="2021-11-10T00:00:00"/>
    <x v="4"/>
    <n v="7000132592"/>
    <n v="0"/>
    <x v="3"/>
    <x v="3"/>
    <n v="0"/>
    <n v="0"/>
    <n v="0"/>
    <x v="5"/>
    <x v="2"/>
    <s v="Linie 31"/>
    <n v="5031"/>
  </r>
  <r>
    <x v="6"/>
    <x v="0"/>
    <n v="23500029"/>
    <x v="297"/>
    <d v="2021-11-11T00:00:00"/>
    <x v="4"/>
    <n v="7000132586"/>
    <n v="2115"/>
    <x v="0"/>
    <x v="0"/>
    <n v="2115"/>
    <n v="4.3174000000000001"/>
    <n v="9131.3009999999995"/>
    <x v="0"/>
    <x v="0"/>
    <s v="Kleine Schneidemaschine Käseteiler"/>
    <n v="1200"/>
  </r>
  <r>
    <x v="6"/>
    <x v="0"/>
    <n v="23500034"/>
    <x v="298"/>
    <d v="2021-11-11T00:00:00"/>
    <x v="4"/>
    <n v="7000132779"/>
    <n v="354"/>
    <x v="0"/>
    <x v="0"/>
    <n v="354"/>
    <n v="4.4678000000000004"/>
    <n v="1581.6012000000001"/>
    <x v="0"/>
    <x v="0"/>
    <s v="Kleine Schneidemaschine Käseteiler"/>
    <n v="1200"/>
  </r>
  <r>
    <x v="6"/>
    <x v="0"/>
    <n v="23500099"/>
    <x v="141"/>
    <d v="2021-11-11T00:00:00"/>
    <x v="4"/>
    <n v="7000132480"/>
    <n v="7218"/>
    <x v="0"/>
    <x v="0"/>
    <n v="7218"/>
    <n v="3.2107999999999999"/>
    <n v="23175.554400000001"/>
    <x v="0"/>
    <x v="0"/>
    <s v="Kleine Schneidemaschine Käseteiler"/>
    <n v="1200"/>
  </r>
  <r>
    <x v="6"/>
    <x v="0"/>
    <n v="23500284"/>
    <x v="1"/>
    <d v="2021-11-11T00:00:00"/>
    <x v="4"/>
    <n v="7000132716"/>
    <n v="212"/>
    <x v="0"/>
    <x v="0"/>
    <n v="212"/>
    <n v="3.9931999999999999"/>
    <n v="846.55840000000001"/>
    <x v="0"/>
    <x v="0"/>
    <s v="Schmelze Zutatenvorb."/>
    <n v="1400"/>
  </r>
  <r>
    <x v="6"/>
    <x v="0"/>
    <n v="23500292"/>
    <x v="144"/>
    <d v="2021-11-11T00:00:00"/>
    <x v="4"/>
    <n v="7000132508"/>
    <n v="683"/>
    <x v="0"/>
    <x v="0"/>
    <n v="683"/>
    <n v="5.5862999999999996"/>
    <n v="3815.4429"/>
    <x v="0"/>
    <x v="0"/>
    <s v="Holac Zutatenvorbereitung"/>
    <n v="1410"/>
  </r>
  <r>
    <x v="6"/>
    <x v="0"/>
    <n v="23500302"/>
    <x v="4"/>
    <d v="2021-11-11T00:00:00"/>
    <x v="4"/>
    <n v="7000132509"/>
    <n v="578"/>
    <x v="0"/>
    <x v="0"/>
    <n v="578"/>
    <n v="5.6374000000000004"/>
    <n v="3258.4171999999999"/>
    <x v="0"/>
    <x v="0"/>
    <s v="Holac Zutatenvorbereitung"/>
    <n v="1410"/>
  </r>
  <r>
    <x v="6"/>
    <x v="0"/>
    <n v="23500354"/>
    <x v="7"/>
    <d v="2021-11-11T00:00:00"/>
    <x v="4"/>
    <n v="7000132510"/>
    <n v="310"/>
    <x v="0"/>
    <x v="0"/>
    <n v="310"/>
    <n v="4.5490000000000004"/>
    <n v="1410.19"/>
    <x v="0"/>
    <x v="0"/>
    <s v="Holac Zutatenvorbereitung"/>
    <n v="1410"/>
  </r>
  <r>
    <x v="6"/>
    <x v="0"/>
    <n v="23500394"/>
    <x v="670"/>
    <d v="2021-11-11T00:00:00"/>
    <x v="4"/>
    <n v="7000132536"/>
    <n v="0"/>
    <x v="0"/>
    <x v="0"/>
    <n v="0"/>
    <n v="9.2812999999999999"/>
    <n v="0"/>
    <x v="4"/>
    <x v="1"/>
    <s v="Röstofen"/>
    <n v="5420"/>
  </r>
  <r>
    <x v="6"/>
    <x v="0"/>
    <n v="23500551"/>
    <x v="11"/>
    <d v="2021-11-11T00:00:00"/>
    <x v="4"/>
    <n v="7000132295"/>
    <n v="853"/>
    <x v="0"/>
    <x v="0"/>
    <n v="853"/>
    <n v="5.1581000000000001"/>
    <n v="4399.8593000000001"/>
    <x v="0"/>
    <x v="0"/>
    <s v="Große Schneidemaschine Lachnit"/>
    <n v="1100"/>
  </r>
  <r>
    <x v="6"/>
    <x v="0"/>
    <n v="29600003"/>
    <x v="150"/>
    <d v="2021-11-11T00:00:00"/>
    <x v="4"/>
    <n v="7000132945"/>
    <n v="9152"/>
    <x v="0"/>
    <x v="0"/>
    <n v="9152"/>
    <n v="2.0516999999999999"/>
    <n v="18777.1584"/>
    <x v="0"/>
    <x v="0"/>
    <s v="Rohware aus-/umpacken, vorbereiten"/>
    <n v="1300"/>
  </r>
  <r>
    <x v="6"/>
    <x v="0"/>
    <n v="29600003"/>
    <x v="150"/>
    <d v="2021-11-11T00:00:00"/>
    <x v="4"/>
    <n v="7000132954"/>
    <n v="0"/>
    <x v="0"/>
    <x v="0"/>
    <n v="0"/>
    <n v="2.0516999999999999"/>
    <n v="0"/>
    <x v="0"/>
    <x v="0"/>
    <s v="Rohware aus-/umpacken, vorbereiten"/>
    <n v="1300"/>
  </r>
  <r>
    <x v="6"/>
    <x v="0"/>
    <n v="29600006"/>
    <x v="462"/>
    <d v="2021-11-11T00:00:00"/>
    <x v="4"/>
    <n v="7000132781"/>
    <n v="0"/>
    <x v="0"/>
    <x v="0"/>
    <n v="0"/>
    <n v="1.5"/>
    <n v="0"/>
    <x v="0"/>
    <x v="0"/>
    <s v="Rohware aus-/umpacken, vorbereiten"/>
    <n v="1300"/>
  </r>
  <r>
    <x v="6"/>
    <x v="0"/>
    <n v="29600026"/>
    <x v="155"/>
    <d v="2021-11-11T00:00:00"/>
    <x v="4"/>
    <n v="7000132491"/>
    <n v="263"/>
    <x v="0"/>
    <x v="0"/>
    <n v="263"/>
    <n v="0.5"/>
    <n v="131.5"/>
    <x v="0"/>
    <x v="0"/>
    <s v="Rohware aus-/umpacken, vorbereiten"/>
    <n v="1300"/>
  </r>
  <r>
    <x v="6"/>
    <x v="0"/>
    <n v="31000150"/>
    <x v="890"/>
    <d v="2021-11-11T00:00:00"/>
    <x v="4"/>
    <n v="7000132559"/>
    <n v="297"/>
    <x v="1"/>
    <x v="1"/>
    <n v="2970"/>
    <n v="27.827200000000001"/>
    <n v="8264.6784000000007"/>
    <x v="1"/>
    <x v="0"/>
    <s v="Füller unter Thrun 2"/>
    <n v="3030"/>
  </r>
  <r>
    <x v="6"/>
    <x v="0"/>
    <n v="31000151"/>
    <x v="909"/>
    <d v="2021-11-11T00:00:00"/>
    <x v="4"/>
    <n v="7000132551"/>
    <n v="136"/>
    <x v="1"/>
    <x v="1"/>
    <n v="1360"/>
    <n v="21.889199999999999"/>
    <n v="2976.9312"/>
    <x v="1"/>
    <x v="0"/>
    <s v="Füller unter Thrun 2"/>
    <n v="3030"/>
  </r>
  <r>
    <x v="6"/>
    <x v="0"/>
    <n v="31000152"/>
    <x v="1190"/>
    <d v="2021-11-11T00:00:00"/>
    <x v="4"/>
    <n v="7000132554"/>
    <n v="37"/>
    <x v="1"/>
    <x v="1"/>
    <n v="370"/>
    <n v="21.891200000000001"/>
    <n v="809.97439999999995"/>
    <x v="1"/>
    <x v="0"/>
    <s v="Füller unter Thrun 2"/>
    <n v="3030"/>
  </r>
  <r>
    <x v="6"/>
    <x v="0"/>
    <n v="31000153"/>
    <x v="304"/>
    <d v="2021-11-11T00:00:00"/>
    <x v="4"/>
    <n v="7000132555"/>
    <n v="0"/>
    <x v="1"/>
    <x v="1"/>
    <n v="0"/>
    <n v="28.682200000000002"/>
    <n v="0"/>
    <x v="1"/>
    <x v="0"/>
    <s v="Füller unter Thrun 2"/>
    <n v="3030"/>
  </r>
  <r>
    <x v="6"/>
    <x v="0"/>
    <n v="31000154"/>
    <x v="910"/>
    <d v="2021-11-11T00:00:00"/>
    <x v="4"/>
    <n v="7000132557"/>
    <n v="105"/>
    <x v="1"/>
    <x v="1"/>
    <n v="1050"/>
    <n v="14.8972"/>
    <n v="1564.2059999999999"/>
    <x v="1"/>
    <x v="0"/>
    <s v="Füller unter Thrun 2"/>
    <n v="3030"/>
  </r>
  <r>
    <x v="6"/>
    <x v="0"/>
    <n v="31000157"/>
    <x v="1175"/>
    <d v="2021-11-11T00:00:00"/>
    <x v="4"/>
    <n v="7000132552"/>
    <n v="190"/>
    <x v="1"/>
    <x v="1"/>
    <n v="1900"/>
    <n v="22.993500000000001"/>
    <n v="4368.7650000000003"/>
    <x v="1"/>
    <x v="0"/>
    <s v="Füller unter Thrun 2"/>
    <n v="3030"/>
  </r>
  <r>
    <x v="6"/>
    <x v="0"/>
    <n v="31000174"/>
    <x v="306"/>
    <d v="2021-11-11T00:00:00"/>
    <x v="4"/>
    <n v="7000132052"/>
    <n v="273"/>
    <x v="1"/>
    <x v="1"/>
    <n v="4914"/>
    <n v="46.599800000000002"/>
    <n v="12721.7454"/>
    <x v="1"/>
    <x v="0"/>
    <s v="Füller unter M1"/>
    <n v="3010"/>
  </r>
  <r>
    <x v="6"/>
    <x v="0"/>
    <n v="31000175"/>
    <x v="1086"/>
    <d v="2021-11-11T00:00:00"/>
    <x v="4"/>
    <n v="7000132050"/>
    <n v="49"/>
    <x v="1"/>
    <x v="1"/>
    <n v="882"/>
    <n v="61.293199999999999"/>
    <n v="3003.3667999999998"/>
    <x v="1"/>
    <x v="0"/>
    <s v="Füller unter M1"/>
    <n v="3010"/>
  </r>
  <r>
    <x v="6"/>
    <x v="0"/>
    <n v="31900002"/>
    <x v="14"/>
    <d v="2021-11-11T00:00:00"/>
    <x v="4"/>
    <n v="7000132544"/>
    <n v="425"/>
    <x v="1"/>
    <x v="1"/>
    <n v="3060"/>
    <n v="17.997"/>
    <n v="7648.7250000000004"/>
    <x v="2"/>
    <x v="0"/>
    <s v="Füller unter UMSK 130"/>
    <n v="3100"/>
  </r>
  <r>
    <x v="6"/>
    <x v="0"/>
    <n v="32000022"/>
    <x v="15"/>
    <d v="2021-11-11T00:00:00"/>
    <x v="4"/>
    <n v="7000132344"/>
    <n v="237"/>
    <x v="1"/>
    <x v="1"/>
    <n v="1587.9"/>
    <n v="21.042100000000001"/>
    <n v="4986.9777000000004"/>
    <x v="1"/>
    <x v="0"/>
    <s v="Füller unter M2"/>
    <n v="3020"/>
  </r>
  <r>
    <x v="6"/>
    <x v="0"/>
    <n v="32000036"/>
    <x v="844"/>
    <d v="2021-11-11T00:00:00"/>
    <x v="4"/>
    <n v="7000132340"/>
    <n v="200"/>
    <x v="1"/>
    <x v="1"/>
    <n v="1680"/>
    <n v="26.186900000000001"/>
    <n v="5237.38"/>
    <x v="1"/>
    <x v="0"/>
    <s v="Füller unter M2"/>
    <n v="3020"/>
  </r>
  <r>
    <x v="6"/>
    <x v="0"/>
    <n v="32000049"/>
    <x v="16"/>
    <d v="2021-11-11T00:00:00"/>
    <x v="4"/>
    <n v="7000132496"/>
    <n v="1016"/>
    <x v="1"/>
    <x v="1"/>
    <n v="7315.2"/>
    <n v="19.7727"/>
    <n v="20089.063200000001"/>
    <x v="1"/>
    <x v="0"/>
    <s v="Füller unter M1"/>
    <n v="3010"/>
  </r>
  <r>
    <x v="6"/>
    <x v="0"/>
    <n v="32000068"/>
    <x v="163"/>
    <d v="2021-11-11T00:00:00"/>
    <x v="4"/>
    <n v="7000132341"/>
    <n v="579"/>
    <x v="1"/>
    <x v="1"/>
    <n v="5790"/>
    <n v="32.529499999999999"/>
    <n v="18834.5805"/>
    <x v="1"/>
    <x v="0"/>
    <s v="Füller unter M2"/>
    <n v="3020"/>
  </r>
  <r>
    <x v="6"/>
    <x v="0"/>
    <n v="32000087"/>
    <x v="20"/>
    <d v="2021-11-11T00:00:00"/>
    <x v="4"/>
    <n v="7000132528"/>
    <n v="1825"/>
    <x v="0"/>
    <x v="0"/>
    <n v="1825"/>
    <n v="4.1486999999999998"/>
    <n v="7571.3774999999996"/>
    <x v="0"/>
    <x v="0"/>
    <s v="Große Schneidemaschine Lachnit"/>
    <n v="1100"/>
  </r>
  <r>
    <x v="6"/>
    <x v="0"/>
    <n v="32000106"/>
    <x v="677"/>
    <d v="2021-11-11T00:00:00"/>
    <x v="4"/>
    <n v="7000132342"/>
    <n v="869"/>
    <x v="1"/>
    <x v="1"/>
    <n v="6256.8"/>
    <n v="22.366399999999999"/>
    <n v="19436.401600000001"/>
    <x v="1"/>
    <x v="0"/>
    <s v="Füller unter M2"/>
    <n v="3020"/>
  </r>
  <r>
    <x v="6"/>
    <x v="0"/>
    <n v="35000166"/>
    <x v="166"/>
    <d v="2021-11-11T00:00:00"/>
    <x v="4"/>
    <n v="7000132733"/>
    <n v="6600"/>
    <x v="0"/>
    <x v="0"/>
    <n v="6600"/>
    <n v="3.0034000000000001"/>
    <n v="19822.439999999999"/>
    <x v="2"/>
    <x v="0"/>
    <s v="Wolf M1"/>
    <n v="2070"/>
  </r>
  <r>
    <x v="6"/>
    <x v="0"/>
    <n v="35000184"/>
    <x v="26"/>
    <d v="2021-11-11T00:00:00"/>
    <x v="4"/>
    <n v="7000132494"/>
    <n v="3300"/>
    <x v="0"/>
    <x v="0"/>
    <n v="3300"/>
    <n v="2.9836999999999998"/>
    <n v="9846.2099999999991"/>
    <x v="2"/>
    <x v="0"/>
    <s v="Mischer 2"/>
    <n v="2050"/>
  </r>
  <r>
    <x v="6"/>
    <x v="0"/>
    <n v="35000184"/>
    <x v="26"/>
    <d v="2021-11-11T00:00:00"/>
    <x v="4"/>
    <n v="7000132494"/>
    <n v="3300"/>
    <x v="0"/>
    <x v="0"/>
    <n v="3300"/>
    <n v="2.9836999999999998"/>
    <n v="9846.2099999999991"/>
    <x v="2"/>
    <x v="0"/>
    <s v="Wolf M2"/>
    <n v="2080"/>
  </r>
  <r>
    <x v="6"/>
    <x v="0"/>
    <n v="35000212"/>
    <x v="1176"/>
    <d v="2021-11-11T00:00:00"/>
    <x v="4"/>
    <n v="7000132562"/>
    <n v="1875"/>
    <x v="0"/>
    <x v="0"/>
    <n v="1875"/>
    <n v="2.1587000000000001"/>
    <n v="4047.5625"/>
    <x v="2"/>
    <x v="0"/>
    <s v="Thrun 2"/>
    <n v="2030"/>
  </r>
  <r>
    <x v="6"/>
    <x v="0"/>
    <n v="35000212"/>
    <x v="1176"/>
    <d v="2021-11-11T00:00:00"/>
    <x v="4"/>
    <n v="7000132562"/>
    <n v="1875"/>
    <x v="0"/>
    <x v="0"/>
    <n v="1875"/>
    <n v="2.1587000000000001"/>
    <n v="4047.5625"/>
    <x v="2"/>
    <x v="0"/>
    <s v="Wolf Th2"/>
    <n v="2090"/>
  </r>
  <r>
    <x v="6"/>
    <x v="0"/>
    <n v="35000214"/>
    <x v="914"/>
    <d v="2021-11-11T00:00:00"/>
    <x v="4"/>
    <n v="7000132561"/>
    <n v="1375"/>
    <x v="0"/>
    <x v="0"/>
    <n v="1375"/>
    <n v="2.0642999999999998"/>
    <n v="2838.4124999999999"/>
    <x v="2"/>
    <x v="0"/>
    <s v="Thrun 2"/>
    <n v="2030"/>
  </r>
  <r>
    <x v="6"/>
    <x v="0"/>
    <n v="35000214"/>
    <x v="914"/>
    <d v="2021-11-11T00:00:00"/>
    <x v="4"/>
    <n v="7000132561"/>
    <n v="1375"/>
    <x v="0"/>
    <x v="0"/>
    <n v="1375"/>
    <n v="2.0642999999999998"/>
    <n v="2838.4124999999999"/>
    <x v="2"/>
    <x v="0"/>
    <s v="Wolf Th2"/>
    <n v="2090"/>
  </r>
  <r>
    <x v="6"/>
    <x v="0"/>
    <n v="35000222"/>
    <x v="892"/>
    <d v="2021-11-11T00:00:00"/>
    <x v="4"/>
    <n v="7000132560"/>
    <n v="3000"/>
    <x v="0"/>
    <x v="0"/>
    <n v="3000"/>
    <n v="2.6581000000000001"/>
    <n v="7974.3"/>
    <x v="2"/>
    <x v="0"/>
    <s v="Thrun 2"/>
    <n v="2030"/>
  </r>
  <r>
    <x v="6"/>
    <x v="0"/>
    <n v="35000234"/>
    <x v="317"/>
    <d v="2021-11-11T00:00:00"/>
    <x v="4"/>
    <n v="7000132565"/>
    <n v="0"/>
    <x v="0"/>
    <x v="0"/>
    <n v="0"/>
    <n v="2.7435999999999998"/>
    <n v="0"/>
    <x v="2"/>
    <x v="0"/>
    <s v="Thrun 2"/>
    <n v="2030"/>
  </r>
  <r>
    <x v="6"/>
    <x v="0"/>
    <n v="35000234"/>
    <x v="317"/>
    <d v="2021-11-11T00:00:00"/>
    <x v="4"/>
    <n v="7000132565"/>
    <n v="0"/>
    <x v="0"/>
    <x v="0"/>
    <n v="0"/>
    <n v="2.7435999999999998"/>
    <n v="0"/>
    <x v="2"/>
    <x v="0"/>
    <s v="Wolf Th2"/>
    <n v="2090"/>
  </r>
  <r>
    <x v="6"/>
    <x v="0"/>
    <n v="35000235"/>
    <x v="915"/>
    <d v="2021-11-11T00:00:00"/>
    <x v="4"/>
    <n v="7000132563"/>
    <n v="1000"/>
    <x v="0"/>
    <x v="0"/>
    <n v="1000"/>
    <n v="1.3651"/>
    <n v="1365.1"/>
    <x v="2"/>
    <x v="0"/>
    <s v="Thrun 2"/>
    <n v="2030"/>
  </r>
  <r>
    <x v="6"/>
    <x v="0"/>
    <n v="35000235"/>
    <x v="915"/>
    <d v="2021-11-11T00:00:00"/>
    <x v="4"/>
    <n v="7000132563"/>
    <n v="1000"/>
    <x v="0"/>
    <x v="0"/>
    <n v="1000"/>
    <n v="1.3651"/>
    <n v="1365.1"/>
    <x v="2"/>
    <x v="0"/>
    <s v="Wolf Th2"/>
    <n v="2090"/>
  </r>
  <r>
    <x v="6"/>
    <x v="0"/>
    <n v="35000268"/>
    <x v="170"/>
    <d v="2021-11-11T00:00:00"/>
    <x v="4"/>
    <n v="7000132708"/>
    <n v="4625"/>
    <x v="0"/>
    <x v="0"/>
    <n v="4625"/>
    <n v="2.5333000000000001"/>
    <n v="11716.512500000001"/>
    <x v="2"/>
    <x v="0"/>
    <s v="Wolf Th2"/>
    <n v="2090"/>
  </r>
  <r>
    <x v="6"/>
    <x v="0"/>
    <n v="35000276"/>
    <x v="1089"/>
    <d v="2021-11-11T00:00:00"/>
    <x v="4"/>
    <n v="7000132387"/>
    <n v="900"/>
    <x v="0"/>
    <x v="0"/>
    <n v="900"/>
    <n v="3.2589999999999999"/>
    <n v="2933.1"/>
    <x v="2"/>
    <x v="0"/>
    <s v="Mischer 1"/>
    <n v="2040"/>
  </r>
  <r>
    <x v="6"/>
    <x v="0"/>
    <n v="35000276"/>
    <x v="1089"/>
    <d v="2021-11-11T00:00:00"/>
    <x v="4"/>
    <n v="7000132387"/>
    <n v="900"/>
    <x v="0"/>
    <x v="0"/>
    <n v="900"/>
    <n v="3.2589999999999999"/>
    <n v="2933.1"/>
    <x v="2"/>
    <x v="0"/>
    <s v="Wolf M1"/>
    <n v="2070"/>
  </r>
  <r>
    <x v="6"/>
    <x v="0"/>
    <n v="35000278"/>
    <x v="319"/>
    <d v="2021-11-11T00:00:00"/>
    <x v="4"/>
    <n v="7000132537"/>
    <n v="4800"/>
    <x v="0"/>
    <x v="0"/>
    <n v="4800"/>
    <n v="2.4426999999999999"/>
    <n v="11724.96"/>
    <x v="2"/>
    <x v="0"/>
    <s v="Mischer 1"/>
    <n v="2040"/>
  </r>
  <r>
    <x v="6"/>
    <x v="0"/>
    <n v="35000278"/>
    <x v="319"/>
    <d v="2021-11-11T00:00:00"/>
    <x v="4"/>
    <n v="7000132537"/>
    <n v="4800"/>
    <x v="0"/>
    <x v="0"/>
    <n v="4800"/>
    <n v="2.4426999999999999"/>
    <n v="11724.96"/>
    <x v="2"/>
    <x v="0"/>
    <s v="Wolf M1"/>
    <n v="2070"/>
  </r>
  <r>
    <x v="6"/>
    <x v="0"/>
    <n v="35000282"/>
    <x v="29"/>
    <d v="2021-11-11T00:00:00"/>
    <x v="4"/>
    <n v="7000132535"/>
    <n v="8100"/>
    <x v="0"/>
    <x v="0"/>
    <n v="8100"/>
    <n v="2.6029"/>
    <n v="21083.49"/>
    <x v="2"/>
    <x v="0"/>
    <s v="Mischer 1"/>
    <n v="2040"/>
  </r>
  <r>
    <x v="6"/>
    <x v="0"/>
    <n v="35000282"/>
    <x v="29"/>
    <d v="2021-11-11T00:00:00"/>
    <x v="4"/>
    <n v="7000132723"/>
    <n v="7200"/>
    <x v="0"/>
    <x v="0"/>
    <n v="7200"/>
    <n v="2.6029"/>
    <n v="18740.88"/>
    <x v="2"/>
    <x v="0"/>
    <s v="Wolf M2"/>
    <n v="2080"/>
  </r>
  <r>
    <x v="6"/>
    <x v="0"/>
    <n v="35000295"/>
    <x v="1191"/>
    <d v="2021-11-11T00:00:00"/>
    <x v="4"/>
    <n v="7000132564"/>
    <n v="375"/>
    <x v="0"/>
    <x v="0"/>
    <n v="375"/>
    <n v="2.0644999999999998"/>
    <n v="774.1875"/>
    <x v="2"/>
    <x v="0"/>
    <s v="Thrun 2"/>
    <n v="2030"/>
  </r>
  <r>
    <x v="6"/>
    <x v="0"/>
    <n v="35000295"/>
    <x v="1191"/>
    <d v="2021-11-11T00:00:00"/>
    <x v="4"/>
    <n v="7000132564"/>
    <n v="375"/>
    <x v="0"/>
    <x v="0"/>
    <n v="375"/>
    <n v="2.0644999999999998"/>
    <n v="774.1875"/>
    <x v="2"/>
    <x v="0"/>
    <s v="Wolf Th2"/>
    <n v="2090"/>
  </r>
  <r>
    <x v="6"/>
    <x v="0"/>
    <n v="35000314"/>
    <x v="171"/>
    <d v="2021-11-11T00:00:00"/>
    <x v="4"/>
    <n v="7000132492"/>
    <n v="6000"/>
    <x v="0"/>
    <x v="0"/>
    <n v="6000"/>
    <n v="3.1204000000000001"/>
    <n v="18722.400000000001"/>
    <x v="2"/>
    <x v="0"/>
    <s v="Mischer 2"/>
    <n v="2050"/>
  </r>
  <r>
    <x v="6"/>
    <x v="0"/>
    <n v="35000350"/>
    <x v="32"/>
    <d v="2021-11-11T00:00:00"/>
    <x v="4"/>
    <n v="7000132493"/>
    <n v="6000"/>
    <x v="0"/>
    <x v="0"/>
    <n v="6000"/>
    <n v="2.9607000000000001"/>
    <n v="17764.2"/>
    <x v="2"/>
    <x v="0"/>
    <s v="Mischer 2"/>
    <n v="2050"/>
  </r>
  <r>
    <x v="6"/>
    <x v="0"/>
    <n v="35000350"/>
    <x v="32"/>
    <d v="2021-11-11T00:00:00"/>
    <x v="4"/>
    <n v="7000132493"/>
    <n v="6000"/>
    <x v="0"/>
    <x v="0"/>
    <n v="6000"/>
    <n v="2.9607000000000001"/>
    <n v="17764.2"/>
    <x v="2"/>
    <x v="0"/>
    <s v="Wolf M2"/>
    <n v="2080"/>
  </r>
  <r>
    <x v="6"/>
    <x v="0"/>
    <n v="35900003"/>
    <x v="34"/>
    <d v="2021-11-11T00:00:00"/>
    <x v="4"/>
    <n v="7000132549"/>
    <n v="3200"/>
    <x v="0"/>
    <x v="0"/>
    <n v="3200"/>
    <n v="2.2656000000000001"/>
    <n v="7249.92"/>
    <x v="2"/>
    <x v="0"/>
    <s v="Stephan UMSK 130"/>
    <n v="2100"/>
  </r>
  <r>
    <x v="6"/>
    <x v="0"/>
    <n v="47000119"/>
    <x v="545"/>
    <d v="2021-11-11T00:00:00"/>
    <x v="4"/>
    <n v="7000130448"/>
    <n v="16608"/>
    <x v="1"/>
    <x v="1"/>
    <n v="3321.6"/>
    <n v="0.77249999999999996"/>
    <n v="12829.68"/>
    <x v="3"/>
    <x v="1"/>
    <s v="Linie 16"/>
    <n v="5016"/>
  </r>
  <r>
    <x v="6"/>
    <x v="0"/>
    <n v="47000120"/>
    <x v="36"/>
    <d v="2021-11-11T00:00:00"/>
    <x v="4"/>
    <n v="7000130449"/>
    <n v="16576"/>
    <x v="1"/>
    <x v="1"/>
    <n v="3315.2"/>
    <n v="0.74209999999999998"/>
    <n v="12301.0496"/>
    <x v="3"/>
    <x v="1"/>
    <s v="Linie 16"/>
    <n v="5016"/>
  </r>
  <r>
    <x v="6"/>
    <x v="0"/>
    <n v="47000594"/>
    <x v="178"/>
    <d v="2021-11-11T00:00:00"/>
    <x v="4"/>
    <n v="7000130577"/>
    <n v="7578"/>
    <x v="1"/>
    <x v="1"/>
    <n v="1136.7"/>
    <n v="0.67149999999999999"/>
    <n v="5088.6270000000004"/>
    <x v="4"/>
    <x v="1"/>
    <s v="Linie 34"/>
    <n v="5034"/>
  </r>
  <r>
    <x v="6"/>
    <x v="0"/>
    <n v="47000849"/>
    <x v="39"/>
    <d v="2021-11-11T00:00:00"/>
    <x v="4"/>
    <n v="7000130060"/>
    <n v="768"/>
    <x v="1"/>
    <x v="1"/>
    <n v="1658.88"/>
    <n v="9.1148000000000007"/>
    <n v="7000.1664000000001"/>
    <x v="4"/>
    <x v="1"/>
    <s v="Linie 3"/>
    <n v="5003"/>
  </r>
  <r>
    <x v="6"/>
    <x v="0"/>
    <n v="47000895"/>
    <x v="328"/>
    <d v="2021-11-11T00:00:00"/>
    <x v="4"/>
    <n v="7000130042"/>
    <n v="2134"/>
    <x v="1"/>
    <x v="1"/>
    <n v="4268"/>
    <n v="8.0516000000000005"/>
    <n v="17182.114399999999"/>
    <x v="4"/>
    <x v="1"/>
    <s v="Linie 3"/>
    <n v="5003"/>
  </r>
  <r>
    <x v="6"/>
    <x v="0"/>
    <n v="47000948"/>
    <x v="330"/>
    <d v="2021-11-11T00:00:00"/>
    <x v="4"/>
    <n v="7000130579"/>
    <n v="5509"/>
    <x v="1"/>
    <x v="1"/>
    <n v="826.35"/>
    <n v="0.66449999999999998"/>
    <n v="3660.7305000000001"/>
    <x v="4"/>
    <x v="1"/>
    <s v="Linie 34"/>
    <n v="5034"/>
  </r>
  <r>
    <x v="6"/>
    <x v="0"/>
    <n v="47000992"/>
    <x v="184"/>
    <d v="2021-11-11T00:00:00"/>
    <x v="4"/>
    <n v="7000130580"/>
    <n v="5649"/>
    <x v="1"/>
    <x v="1"/>
    <n v="847.35"/>
    <n v="0.73499999999999999"/>
    <n v="4152.0150000000003"/>
    <x v="4"/>
    <x v="1"/>
    <s v="Linie 34"/>
    <n v="5034"/>
  </r>
  <r>
    <x v="6"/>
    <x v="0"/>
    <n v="47000993"/>
    <x v="185"/>
    <d v="2021-11-11T00:00:00"/>
    <x v="4"/>
    <n v="7000130581"/>
    <n v="8704"/>
    <x v="1"/>
    <x v="1"/>
    <n v="1305.5999999999999"/>
    <n v="0.7026"/>
    <n v="6115.4304000000002"/>
    <x v="4"/>
    <x v="1"/>
    <s v="Linie 34"/>
    <n v="5034"/>
  </r>
  <r>
    <x v="6"/>
    <x v="0"/>
    <n v="47001000"/>
    <x v="333"/>
    <d v="2021-11-11T00:00:00"/>
    <x v="4"/>
    <n v="7000130583"/>
    <n v="2911"/>
    <x v="1"/>
    <x v="1"/>
    <n v="436.65"/>
    <n v="0.68840000000000001"/>
    <n v="2003.9323999999999"/>
    <x v="4"/>
    <x v="1"/>
    <s v="Linie 34"/>
    <n v="5034"/>
  </r>
  <r>
    <x v="6"/>
    <x v="0"/>
    <n v="47001002"/>
    <x v="335"/>
    <d v="2021-11-11T00:00:00"/>
    <x v="4"/>
    <n v="7000130585"/>
    <n v="1005"/>
    <x v="1"/>
    <x v="1"/>
    <n v="150.75"/>
    <n v="0.68759999999999999"/>
    <n v="691.03800000000001"/>
    <x v="4"/>
    <x v="1"/>
    <s v="Linie 34"/>
    <n v="5034"/>
  </r>
  <r>
    <x v="6"/>
    <x v="0"/>
    <n v="47001006"/>
    <x v="813"/>
    <d v="2021-11-11T00:00:00"/>
    <x v="4"/>
    <n v="7000130587"/>
    <n v="2911"/>
    <x v="1"/>
    <x v="1"/>
    <n v="436.65"/>
    <n v="0.70930000000000004"/>
    <n v="2064.7723000000001"/>
    <x v="4"/>
    <x v="1"/>
    <s v="Linie 34"/>
    <n v="5034"/>
  </r>
  <r>
    <x v="6"/>
    <x v="0"/>
    <n v="47001009"/>
    <x v="336"/>
    <d v="2021-11-11T00:00:00"/>
    <x v="4"/>
    <n v="7000130588"/>
    <n v="4067"/>
    <x v="1"/>
    <x v="1"/>
    <n v="610.04999999999995"/>
    <n v="0.69720000000000004"/>
    <n v="2835.5124000000001"/>
    <x v="4"/>
    <x v="1"/>
    <s v="Linie 34"/>
    <n v="5034"/>
  </r>
  <r>
    <x v="6"/>
    <x v="0"/>
    <n v="47001036"/>
    <x v="339"/>
    <d v="2021-11-11T00:00:00"/>
    <x v="4"/>
    <n v="7000130076"/>
    <n v="6242"/>
    <x v="1"/>
    <x v="1"/>
    <n v="1560.5"/>
    <n v="1.0031000000000001"/>
    <n v="6261.3501999999999"/>
    <x v="3"/>
    <x v="1"/>
    <s v="Linie 16"/>
    <n v="5016"/>
  </r>
  <r>
    <x v="6"/>
    <x v="0"/>
    <n v="47001042"/>
    <x v="341"/>
    <d v="2021-11-11T00:00:00"/>
    <x v="4"/>
    <n v="7000127849"/>
    <n v="459"/>
    <x v="1"/>
    <x v="1"/>
    <n v="114.75"/>
    <n v="0.99629999999999996"/>
    <n v="457.30169999999998"/>
    <x v="3"/>
    <x v="1"/>
    <s v="Linie 16"/>
    <n v="5016"/>
  </r>
  <r>
    <x v="6"/>
    <x v="0"/>
    <n v="48000080"/>
    <x v="194"/>
    <d v="2021-11-11T00:00:00"/>
    <x v="4"/>
    <n v="7000132062"/>
    <n v="57809"/>
    <x v="1"/>
    <x v="1"/>
    <n v="12717.98"/>
    <n v="1.042"/>
    <n v="60236.978000000003"/>
    <x v="4"/>
    <x v="1"/>
    <s v="Linie 35"/>
    <n v="5035"/>
  </r>
  <r>
    <x v="6"/>
    <x v="0"/>
    <n v="48000117"/>
    <x v="195"/>
    <d v="2021-11-11T00:00:00"/>
    <x v="4"/>
    <n v="7000129507"/>
    <n v="5753"/>
    <x v="1"/>
    <x v="1"/>
    <n v="1150.5999999999999"/>
    <n v="1.0749"/>
    <n v="6183.8996999999999"/>
    <x v="4"/>
    <x v="1"/>
    <s v="Linie 15"/>
    <n v="5015"/>
  </r>
  <r>
    <x v="6"/>
    <x v="0"/>
    <n v="48000118"/>
    <x v="550"/>
    <d v="2021-11-11T00:00:00"/>
    <x v="4"/>
    <n v="7000129509"/>
    <n v="14919"/>
    <x v="1"/>
    <x v="1"/>
    <n v="2983.8"/>
    <n v="0.97840000000000005"/>
    <n v="14596.749599999999"/>
    <x v="4"/>
    <x v="1"/>
    <s v="Linie 15"/>
    <n v="5015"/>
  </r>
  <r>
    <x v="6"/>
    <x v="0"/>
    <n v="48000178"/>
    <x v="851"/>
    <d v="2021-11-11T00:00:00"/>
    <x v="4"/>
    <n v="7000131769"/>
    <n v="3456"/>
    <x v="1"/>
    <x v="1"/>
    <n v="691.2"/>
    <n v="0.93740000000000001"/>
    <n v="3239.6543999999999"/>
    <x v="3"/>
    <x v="1"/>
    <s v="Linie 1"/>
    <n v="5001"/>
  </r>
  <r>
    <x v="6"/>
    <x v="0"/>
    <n v="49500033"/>
    <x v="895"/>
    <d v="2021-11-11T00:00:00"/>
    <x v="4"/>
    <n v="7000132782"/>
    <n v="390"/>
    <x v="0"/>
    <x v="0"/>
    <n v="390"/>
    <n v="1.014"/>
    <n v="395.46"/>
    <x v="0"/>
    <x v="0"/>
    <s v="Vacumierung"/>
    <n v="5902"/>
  </r>
  <r>
    <x v="6"/>
    <x v="0"/>
    <n v="49500054"/>
    <x v="343"/>
    <d v="2021-11-11T00:00:00"/>
    <x v="4"/>
    <n v="7000132487"/>
    <n v="287"/>
    <x v="0"/>
    <x v="0"/>
    <n v="287"/>
    <n v="2.0139999999999998"/>
    <n v="578.01800000000003"/>
    <x v="0"/>
    <x v="0"/>
    <s v="Vacumierung"/>
    <n v="5902"/>
  </r>
  <r>
    <x v="6"/>
    <x v="0"/>
    <n v="49500057"/>
    <x v="484"/>
    <d v="2021-11-11T00:00:00"/>
    <x v="4"/>
    <n v="7000132675"/>
    <n v="618"/>
    <x v="0"/>
    <x v="0"/>
    <n v="618"/>
    <n v="2.0139999999999998"/>
    <n v="1244.652"/>
    <x v="0"/>
    <x v="0"/>
    <s v="Vacumierung"/>
    <n v="5902"/>
  </r>
  <r>
    <x v="6"/>
    <x v="0"/>
    <n v="49500062"/>
    <x v="345"/>
    <d v="2021-11-11T00:00:00"/>
    <x v="4"/>
    <n v="7000132488"/>
    <n v="201"/>
    <x v="0"/>
    <x v="0"/>
    <n v="201"/>
    <n v="0.51400000000000001"/>
    <n v="103.31399999999999"/>
    <x v="0"/>
    <x v="0"/>
    <s v="Vacumierung"/>
    <n v="5902"/>
  </r>
  <r>
    <x v="6"/>
    <x v="0"/>
    <n v="49500063"/>
    <x v="346"/>
    <d v="2021-11-11T00:00:00"/>
    <x v="4"/>
    <n v="7000132669"/>
    <n v="311"/>
    <x v="0"/>
    <x v="0"/>
    <n v="311"/>
    <n v="2.5139999999999998"/>
    <n v="781.85400000000004"/>
    <x v="0"/>
    <x v="0"/>
    <s v="Vacumierung"/>
    <n v="5902"/>
  </r>
  <r>
    <x v="6"/>
    <x v="0"/>
    <n v="49500118"/>
    <x v="50"/>
    <d v="2021-11-11T00:00:00"/>
    <x v="4"/>
    <n v="7000132676"/>
    <n v="447"/>
    <x v="0"/>
    <x v="0"/>
    <n v="447"/>
    <n v="1.1740999999999999"/>
    <n v="524.82270000000005"/>
    <x v="0"/>
    <x v="0"/>
    <s v="Vacumierung"/>
    <n v="5902"/>
  </r>
  <r>
    <x v="6"/>
    <x v="0"/>
    <n v="49500121"/>
    <x v="51"/>
    <d v="2021-11-11T00:00:00"/>
    <x v="4"/>
    <n v="7000132670"/>
    <n v="223"/>
    <x v="0"/>
    <x v="0"/>
    <n v="223"/>
    <n v="1.1740999999999999"/>
    <n v="261.82429999999999"/>
    <x v="0"/>
    <x v="0"/>
    <s v="Vacumierung"/>
    <n v="5902"/>
  </r>
  <r>
    <x v="6"/>
    <x v="0"/>
    <n v="49500126"/>
    <x v="52"/>
    <d v="2021-11-11T00:00:00"/>
    <x v="4"/>
    <n v="7000132518"/>
    <n v="46"/>
    <x v="0"/>
    <x v="0"/>
    <n v="46"/>
    <n v="0.51400000000000001"/>
    <n v="23.643999999999998"/>
    <x v="0"/>
    <x v="0"/>
    <s v="Vacumierung"/>
    <n v="5902"/>
  </r>
  <r>
    <x v="6"/>
    <x v="0"/>
    <n v="49500127"/>
    <x v="349"/>
    <d v="2021-11-11T00:00:00"/>
    <x v="4"/>
    <n v="7000132783"/>
    <n v="1120"/>
    <x v="0"/>
    <x v="0"/>
    <n v="1120"/>
    <n v="2.0139999999999998"/>
    <n v="2255.6799999999998"/>
    <x v="0"/>
    <x v="0"/>
    <s v="Vacumierung"/>
    <n v="5902"/>
  </r>
  <r>
    <x v="6"/>
    <x v="0"/>
    <n v="49500132"/>
    <x v="350"/>
    <d v="2021-11-11T00:00:00"/>
    <x v="4"/>
    <n v="7000132671"/>
    <n v="124"/>
    <x v="0"/>
    <x v="0"/>
    <n v="124"/>
    <n v="2.0139999999999998"/>
    <n v="249.73599999999999"/>
    <x v="0"/>
    <x v="0"/>
    <s v="Vacumierung"/>
    <n v="5902"/>
  </r>
  <r>
    <x v="6"/>
    <x v="0"/>
    <n v="49500132"/>
    <x v="350"/>
    <d v="2021-11-11T00:00:00"/>
    <x v="4"/>
    <n v="7000132721"/>
    <n v="327"/>
    <x v="0"/>
    <x v="0"/>
    <n v="327"/>
    <n v="2.0139999999999998"/>
    <n v="658.57799999999997"/>
    <x v="0"/>
    <x v="0"/>
    <s v="Vacumierung"/>
    <n v="5902"/>
  </r>
  <r>
    <x v="6"/>
    <x v="0"/>
    <n v="49500149"/>
    <x v="1104"/>
    <d v="2021-11-11T00:00:00"/>
    <x v="4"/>
    <n v="7000132489"/>
    <n v="208"/>
    <x v="0"/>
    <x v="0"/>
    <n v="208"/>
    <n v="0.51400000000000001"/>
    <n v="106.91200000000001"/>
    <x v="0"/>
    <x v="0"/>
    <s v="Vacumierung"/>
    <n v="5902"/>
  </r>
  <r>
    <x v="6"/>
    <x v="0"/>
    <n v="49500178"/>
    <x v="53"/>
    <d v="2021-11-11T00:00:00"/>
    <x v="4"/>
    <n v="7000131388"/>
    <n v="1886"/>
    <x v="1"/>
    <x v="1"/>
    <n v="377.2"/>
    <n v="0.36659999999999998"/>
    <n v="691.4076"/>
    <x v="3"/>
    <x v="1"/>
    <s v="Linie 9"/>
    <n v="5009"/>
  </r>
  <r>
    <x v="6"/>
    <x v="0"/>
    <n v="49500179"/>
    <x v="54"/>
    <d v="2021-11-11T00:00:00"/>
    <x v="4"/>
    <n v="7000131389"/>
    <n v="1031"/>
    <x v="1"/>
    <x v="1"/>
    <n v="206.2"/>
    <n v="0.36649999999999999"/>
    <n v="377.86149999999998"/>
    <x v="3"/>
    <x v="1"/>
    <s v="Linie 9"/>
    <n v="5009"/>
  </r>
  <r>
    <x v="6"/>
    <x v="0"/>
    <n v="49500181"/>
    <x v="55"/>
    <d v="2021-11-11T00:00:00"/>
    <x v="4"/>
    <n v="7000131390"/>
    <n v="0"/>
    <x v="1"/>
    <x v="1"/>
    <n v="0"/>
    <n v="0.36659999999999998"/>
    <n v="0"/>
    <x v="3"/>
    <x v="1"/>
    <s v="Linie 9"/>
    <n v="5009"/>
  </r>
  <r>
    <x v="6"/>
    <x v="0"/>
    <n v="49500182"/>
    <x v="56"/>
    <d v="2021-11-11T00:00:00"/>
    <x v="4"/>
    <n v="7000131391"/>
    <n v="1426"/>
    <x v="1"/>
    <x v="1"/>
    <n v="285.2"/>
    <n v="0.36649999999999999"/>
    <n v="522.62900000000002"/>
    <x v="3"/>
    <x v="1"/>
    <s v="Linie 9"/>
    <n v="5009"/>
  </r>
  <r>
    <x v="6"/>
    <x v="0"/>
    <n v="49500183"/>
    <x v="57"/>
    <d v="2021-11-11T00:00:00"/>
    <x v="4"/>
    <n v="7000131392"/>
    <n v="1011"/>
    <x v="1"/>
    <x v="1"/>
    <n v="202.2"/>
    <n v="0.36659999999999998"/>
    <n v="370.63260000000002"/>
    <x v="3"/>
    <x v="1"/>
    <s v="Linie 9"/>
    <n v="5009"/>
  </r>
  <r>
    <x v="6"/>
    <x v="0"/>
    <n v="49500184"/>
    <x v="58"/>
    <d v="2021-11-11T00:00:00"/>
    <x v="4"/>
    <n v="7000131393"/>
    <n v="0"/>
    <x v="1"/>
    <x v="1"/>
    <n v="0"/>
    <n v="0.42659999999999998"/>
    <n v="0"/>
    <x v="3"/>
    <x v="1"/>
    <s v="Linie 9"/>
    <n v="5009"/>
  </r>
  <r>
    <x v="6"/>
    <x v="0"/>
    <n v="49500184"/>
    <x v="58"/>
    <d v="2021-11-11T00:00:00"/>
    <x v="4"/>
    <n v="7000131394"/>
    <n v="0"/>
    <x v="1"/>
    <x v="1"/>
    <n v="0"/>
    <n v="0.42659999999999998"/>
    <n v="0"/>
    <x v="3"/>
    <x v="1"/>
    <s v="Linie 9"/>
    <n v="5009"/>
  </r>
  <r>
    <x v="6"/>
    <x v="0"/>
    <n v="49500187"/>
    <x v="59"/>
    <d v="2021-11-11T00:00:00"/>
    <x v="4"/>
    <n v="7000132773"/>
    <n v="1806"/>
    <x v="1"/>
    <x v="1"/>
    <n v="577.91999999999996"/>
    <n v="0.42659999999999998"/>
    <n v="770.43960000000004"/>
    <x v="3"/>
    <x v="1"/>
    <s v="Linie 9"/>
    <n v="5009"/>
  </r>
  <r>
    <x v="6"/>
    <x v="0"/>
    <n v="49500189"/>
    <x v="60"/>
    <d v="2021-11-11T00:00:00"/>
    <x v="4"/>
    <n v="7000131395"/>
    <n v="0"/>
    <x v="1"/>
    <x v="1"/>
    <n v="0"/>
    <n v="0.42659999999999998"/>
    <n v="0"/>
    <x v="3"/>
    <x v="1"/>
    <s v="Linie 9"/>
    <n v="5009"/>
  </r>
  <r>
    <x v="6"/>
    <x v="0"/>
    <n v="49500191"/>
    <x v="489"/>
    <d v="2021-11-11T00:00:00"/>
    <x v="4"/>
    <n v="7000132672"/>
    <n v="171"/>
    <x v="0"/>
    <x v="0"/>
    <n v="171"/>
    <n v="2.5139999999999998"/>
    <n v="429.89400000000001"/>
    <x v="0"/>
    <x v="0"/>
    <s v="Vacumierung"/>
    <n v="5902"/>
  </r>
  <r>
    <x v="6"/>
    <x v="0"/>
    <n v="49500194"/>
    <x v="61"/>
    <d v="2021-11-11T00:00:00"/>
    <x v="4"/>
    <n v="7000132519"/>
    <n v="323"/>
    <x v="0"/>
    <x v="0"/>
    <n v="323"/>
    <n v="1.41E-2"/>
    <n v="4.5542999999999996"/>
    <x v="0"/>
    <x v="0"/>
    <s v="Vacumierung"/>
    <n v="5902"/>
  </r>
  <r>
    <x v="6"/>
    <x v="0"/>
    <n v="49500221"/>
    <x v="353"/>
    <d v="2021-11-11T00:00:00"/>
    <x v="4"/>
    <n v="7000132520"/>
    <n v="288"/>
    <x v="0"/>
    <x v="0"/>
    <n v="288"/>
    <n v="1.41E-2"/>
    <n v="4.0608000000000004"/>
    <x v="0"/>
    <x v="0"/>
    <s v="Vacumierung"/>
    <n v="5902"/>
  </r>
  <r>
    <x v="6"/>
    <x v="0"/>
    <n v="49500222"/>
    <x v="491"/>
    <d v="2021-11-11T00:00:00"/>
    <x v="4"/>
    <n v="7000132521"/>
    <n v="157"/>
    <x v="0"/>
    <x v="0"/>
    <n v="157"/>
    <n v="1.014"/>
    <n v="159.19800000000001"/>
    <x v="0"/>
    <x v="0"/>
    <s v="Vacumierung"/>
    <n v="5902"/>
  </r>
  <r>
    <x v="6"/>
    <x v="0"/>
    <n v="49500223"/>
    <x v="354"/>
    <d v="2021-11-11T00:00:00"/>
    <x v="4"/>
    <n v="7000132677"/>
    <n v="191"/>
    <x v="0"/>
    <x v="0"/>
    <n v="191"/>
    <n v="2.0139999999999998"/>
    <n v="384.67399999999998"/>
    <x v="0"/>
    <x v="0"/>
    <s v="Vacumierung"/>
    <n v="5902"/>
  </r>
  <r>
    <x v="6"/>
    <x v="0"/>
    <n v="50000051"/>
    <x v="206"/>
    <d v="2021-11-11T00:00:00"/>
    <x v="4"/>
    <n v="7000132720"/>
    <n v="72"/>
    <x v="2"/>
    <x v="2"/>
    <n v="864"/>
    <n v="37.873399999999997"/>
    <n v="2726.8847999999998"/>
    <x v="6"/>
    <x v="3"/>
    <s v="EVP L3 Torten / Blöcke"/>
    <n v="6120"/>
  </r>
  <r>
    <x v="6"/>
    <x v="0"/>
    <n v="50000223"/>
    <x v="68"/>
    <d v="2021-11-11T00:00:00"/>
    <x v="4"/>
    <n v="7000131702"/>
    <n v="0"/>
    <x v="2"/>
    <x v="2"/>
    <n v="0"/>
    <n v="9.4812999999999992"/>
    <n v="0"/>
    <x v="7"/>
    <x v="4"/>
    <s v="Subunternehmer"/>
    <n v="9999"/>
  </r>
  <r>
    <x v="6"/>
    <x v="0"/>
    <n v="50900001"/>
    <x v="746"/>
    <d v="2021-11-11T00:00:00"/>
    <x v="4"/>
    <n v="7000132659"/>
    <n v="480"/>
    <x v="2"/>
    <x v="2"/>
    <n v="864"/>
    <n v="10.283899999999999"/>
    <n v="4936.2719999999999"/>
    <x v="6"/>
    <x v="3"/>
    <s v="EVP Jermi bei Weissenhorn"/>
    <n v="6200"/>
  </r>
  <r>
    <x v="6"/>
    <x v="0"/>
    <n v="50900001"/>
    <x v="746"/>
    <d v="2021-11-11T00:00:00"/>
    <x v="4"/>
    <n v="7000132661"/>
    <n v="1120"/>
    <x v="2"/>
    <x v="2"/>
    <n v="2016"/>
    <n v="10.283899999999999"/>
    <n v="11517.968000000001"/>
    <x v="6"/>
    <x v="3"/>
    <s v="EVP Jermi bei Weissenhorn"/>
    <n v="6200"/>
  </r>
  <r>
    <x v="6"/>
    <x v="0"/>
    <n v="50900001"/>
    <x v="746"/>
    <d v="2021-11-11T00:00:00"/>
    <x v="4"/>
    <n v="7000132662"/>
    <n v="0"/>
    <x v="2"/>
    <x v="2"/>
    <n v="0"/>
    <n v="10.283899999999999"/>
    <n v="0"/>
    <x v="6"/>
    <x v="3"/>
    <s v="EVP Jermi bei Weissenhorn"/>
    <n v="6200"/>
  </r>
  <r>
    <x v="6"/>
    <x v="0"/>
    <n v="56000030"/>
    <x v="961"/>
    <d v="2021-11-11T00:00:00"/>
    <x v="4"/>
    <n v="7000131699"/>
    <n v="0"/>
    <x v="2"/>
    <x v="2"/>
    <n v="0"/>
    <n v="6.9513999999999996"/>
    <n v="0"/>
    <x v="7"/>
    <x v="4"/>
    <s v="Subunternehmer"/>
    <n v="9999"/>
  </r>
  <r>
    <x v="6"/>
    <x v="0"/>
    <n v="57000097"/>
    <x v="688"/>
    <d v="2021-11-11T00:00:00"/>
    <x v="4"/>
    <n v="7000129910"/>
    <n v="319"/>
    <x v="2"/>
    <x v="2"/>
    <n v="319"/>
    <n v="5.0743999999999998"/>
    <n v="1618.7336"/>
    <x v="4"/>
    <x v="1"/>
    <s v="Linie 4"/>
    <n v="5004"/>
  </r>
  <r>
    <x v="6"/>
    <x v="0"/>
    <n v="57000098"/>
    <x v="72"/>
    <d v="2021-11-11T00:00:00"/>
    <x v="4"/>
    <n v="7000132325"/>
    <n v="36"/>
    <x v="2"/>
    <x v="2"/>
    <n v="36"/>
    <n v="5.0743999999999998"/>
    <n v="182.67840000000001"/>
    <x v="4"/>
    <x v="1"/>
    <s v="Linie 4"/>
    <n v="5004"/>
  </r>
  <r>
    <x v="6"/>
    <x v="0"/>
    <n v="57000101"/>
    <x v="1192"/>
    <d v="2021-11-11T00:00:00"/>
    <x v="4"/>
    <n v="7000131604"/>
    <n v="72"/>
    <x v="2"/>
    <x v="2"/>
    <n v="72"/>
    <n v="5.0743999999999998"/>
    <n v="365.35680000000002"/>
    <x v="4"/>
    <x v="1"/>
    <s v="Linie 4"/>
    <n v="5004"/>
  </r>
  <r>
    <x v="6"/>
    <x v="0"/>
    <n v="57000116"/>
    <x v="824"/>
    <d v="2021-11-11T00:00:00"/>
    <x v="4"/>
    <n v="7000129911"/>
    <n v="75"/>
    <x v="2"/>
    <x v="2"/>
    <n v="75"/>
    <n v="4.5556000000000001"/>
    <n v="341.67"/>
    <x v="4"/>
    <x v="1"/>
    <s v="Linie 4"/>
    <n v="5004"/>
  </r>
  <r>
    <x v="6"/>
    <x v="0"/>
    <n v="57000153"/>
    <x v="1179"/>
    <d v="2021-11-11T00:00:00"/>
    <x v="4"/>
    <n v="7000130901"/>
    <n v="432"/>
    <x v="2"/>
    <x v="2"/>
    <n v="4702.7520000000004"/>
    <n v="38.448799999999999"/>
    <n v="16609.881600000001"/>
    <x v="3"/>
    <x v="1"/>
    <s v="Wurstverpackung"/>
    <n v="5330"/>
  </r>
  <r>
    <x v="6"/>
    <x v="0"/>
    <n v="57000176"/>
    <x v="559"/>
    <d v="2021-11-11T00:00:00"/>
    <x v="4"/>
    <n v="7000131980"/>
    <n v="135"/>
    <x v="2"/>
    <x v="2"/>
    <n v="270"/>
    <n v="7.7588999999999997"/>
    <n v="1047.4514999999999"/>
    <x v="3"/>
    <x v="1"/>
    <s v="Wurstverpackung"/>
    <n v="5330"/>
  </r>
  <r>
    <x v="6"/>
    <x v="0"/>
    <n v="57000178"/>
    <x v="633"/>
    <d v="2021-11-11T00:00:00"/>
    <x v="4"/>
    <n v="7000131867"/>
    <n v="320"/>
    <x v="2"/>
    <x v="2"/>
    <n v="640"/>
    <n v="7.7721"/>
    <n v="2487.0720000000001"/>
    <x v="3"/>
    <x v="1"/>
    <s v="Wurstverpackung"/>
    <n v="5330"/>
  </r>
  <r>
    <x v="6"/>
    <x v="0"/>
    <n v="57000213"/>
    <x v="74"/>
    <d v="2021-11-11T00:00:00"/>
    <x v="4"/>
    <n v="7000129916"/>
    <n v="366"/>
    <x v="2"/>
    <x v="2"/>
    <n v="366"/>
    <n v="5.3963000000000001"/>
    <n v="1975.0458000000001"/>
    <x v="4"/>
    <x v="1"/>
    <s v="Linie 4"/>
    <n v="5004"/>
  </r>
  <r>
    <x v="6"/>
    <x v="0"/>
    <n v="57000213"/>
    <x v="74"/>
    <d v="2021-11-11T00:00:00"/>
    <x v="4"/>
    <n v="7000131534"/>
    <n v="60"/>
    <x v="2"/>
    <x v="2"/>
    <n v="60"/>
    <n v="5.3963000000000001"/>
    <n v="323.77800000000002"/>
    <x v="4"/>
    <x v="1"/>
    <s v="Linie 4"/>
    <n v="5004"/>
  </r>
  <r>
    <x v="6"/>
    <x v="0"/>
    <n v="57000215"/>
    <x v="1193"/>
    <d v="2021-11-11T00:00:00"/>
    <x v="4"/>
    <n v="7000131606"/>
    <n v="144"/>
    <x v="2"/>
    <x v="2"/>
    <n v="144"/>
    <n v="5.3602999999999996"/>
    <n v="771.88319999999999"/>
    <x v="4"/>
    <x v="1"/>
    <s v="Linie 4"/>
    <n v="5004"/>
  </r>
  <r>
    <x v="6"/>
    <x v="0"/>
    <n v="57000230"/>
    <x v="210"/>
    <d v="2021-11-11T00:00:00"/>
    <x v="4"/>
    <n v="7000130078"/>
    <n v="0"/>
    <x v="2"/>
    <x v="2"/>
    <n v="0"/>
    <n v="5.4730999999999996"/>
    <n v="0"/>
    <x v="3"/>
    <x v="1"/>
    <s v="Linie 16"/>
    <n v="5016"/>
  </r>
  <r>
    <x v="6"/>
    <x v="0"/>
    <n v="57000591"/>
    <x v="82"/>
    <d v="2021-11-11T00:00:00"/>
    <x v="4"/>
    <n v="7000131827"/>
    <n v="1470"/>
    <x v="2"/>
    <x v="2"/>
    <n v="3675"/>
    <n v="11.8149"/>
    <n v="17367.902999999998"/>
    <x v="7"/>
    <x v="4"/>
    <s v="Subunternehmer"/>
    <n v="9999"/>
  </r>
  <r>
    <x v="6"/>
    <x v="0"/>
    <n v="57000623"/>
    <x v="83"/>
    <d v="2021-11-11T00:00:00"/>
    <x v="4"/>
    <n v="7000132433"/>
    <n v="6685"/>
    <x v="2"/>
    <x v="0"/>
    <n v="8022"/>
    <n v="5.1703000000000001"/>
    <n v="41476.1466"/>
    <x v="8"/>
    <x v="5"/>
    <s v="Linie 22"/>
    <n v="5022"/>
  </r>
  <r>
    <x v="6"/>
    <x v="0"/>
    <n v="57000624"/>
    <x v="84"/>
    <d v="2021-11-11T00:00:00"/>
    <x v="4"/>
    <n v="7000132434"/>
    <n v="595"/>
    <x v="2"/>
    <x v="0"/>
    <n v="714"/>
    <n v="4.6654999999999998"/>
    <n v="3331.1669999999999"/>
    <x v="8"/>
    <x v="5"/>
    <s v="Linie 22"/>
    <n v="5022"/>
  </r>
  <r>
    <x v="6"/>
    <x v="0"/>
    <n v="57000656"/>
    <x v="88"/>
    <d v="2021-11-11T00:00:00"/>
    <x v="4"/>
    <n v="7000131696"/>
    <n v="780"/>
    <x v="2"/>
    <x v="2"/>
    <n v="2574"/>
    <n v="12.5242"/>
    <n v="9768.8760000000002"/>
    <x v="7"/>
    <x v="4"/>
    <s v="Subunternehmer"/>
    <n v="9999"/>
  </r>
  <r>
    <x v="6"/>
    <x v="0"/>
    <n v="57000677"/>
    <x v="972"/>
    <d v="2021-11-11T00:00:00"/>
    <x v="4"/>
    <n v="7000130818"/>
    <n v="188"/>
    <x v="2"/>
    <x v="0"/>
    <n v="1522.8"/>
    <n v="2.4954999999999998"/>
    <n v="3800.1473999999998"/>
    <x v="3"/>
    <x v="1"/>
    <s v="Wurstverpackung"/>
    <n v="5330"/>
  </r>
  <r>
    <x v="6"/>
    <x v="0"/>
    <n v="57000720"/>
    <x v="92"/>
    <d v="2021-11-11T00:00:00"/>
    <x v="4"/>
    <n v="7000131814"/>
    <n v="576"/>
    <x v="2"/>
    <x v="2"/>
    <n v="1209.5999999999999"/>
    <n v="10.185499999999999"/>
    <n v="5866.848"/>
    <x v="7"/>
    <x v="4"/>
    <s v="Subunternehmer"/>
    <n v="9999"/>
  </r>
  <r>
    <x v="6"/>
    <x v="0"/>
    <n v="57000743"/>
    <x v="640"/>
    <d v="2021-11-11T00:00:00"/>
    <x v="4"/>
    <n v="7000131401"/>
    <n v="360"/>
    <x v="2"/>
    <x v="0"/>
    <n v="2916"/>
    <n v="6.8598999999999997"/>
    <n v="20003.468400000002"/>
    <x v="3"/>
    <x v="1"/>
    <s v="Wurstverpackung"/>
    <n v="5330"/>
  </r>
  <r>
    <x v="6"/>
    <x v="0"/>
    <n v="58000135"/>
    <x v="700"/>
    <d v="2021-11-11T00:00:00"/>
    <x v="4"/>
    <n v="7000132955"/>
    <n v="120"/>
    <x v="2"/>
    <x v="2"/>
    <n v="1800"/>
    <n v="51.062399999999997"/>
    <n v="6127.4880000000003"/>
    <x v="0"/>
    <x v="0"/>
    <s v="Rohware aus-/umpacken, vorbereiten"/>
    <n v="1300"/>
  </r>
  <r>
    <x v="6"/>
    <x v="0"/>
    <n v="58000299"/>
    <x v="384"/>
    <d v="2021-11-11T00:00:00"/>
    <x v="4"/>
    <n v="7000129532"/>
    <n v="713"/>
    <x v="2"/>
    <x v="2"/>
    <n v="4563.2"/>
    <n v="23.772300000000001"/>
    <n v="16949.6499"/>
    <x v="5"/>
    <x v="2"/>
    <s v="Linie 31"/>
    <n v="5031"/>
  </r>
  <r>
    <x v="6"/>
    <x v="0"/>
    <n v="58000300"/>
    <x v="385"/>
    <d v="2021-11-11T00:00:00"/>
    <x v="4"/>
    <n v="7000132587"/>
    <n v="1740"/>
    <x v="2"/>
    <x v="2"/>
    <n v="11136"/>
    <n v="23.3352"/>
    <n v="40603.248"/>
    <x v="5"/>
    <x v="2"/>
    <s v="Linie 31"/>
    <n v="5031"/>
  </r>
  <r>
    <x v="6"/>
    <x v="0"/>
    <n v="58000339"/>
    <x v="508"/>
    <d v="2021-11-11T00:00:00"/>
    <x v="4"/>
    <n v="7000131764"/>
    <n v="1024"/>
    <x v="2"/>
    <x v="2"/>
    <n v="1689.6"/>
    <n v="9.9047000000000001"/>
    <n v="10142.4128"/>
    <x v="3"/>
    <x v="1"/>
    <s v="Linie 1"/>
    <n v="5001"/>
  </r>
  <r>
    <x v="6"/>
    <x v="0"/>
    <n v="58000449"/>
    <x v="1054"/>
    <d v="2021-11-11T00:00:00"/>
    <x v="4"/>
    <n v="7000130018"/>
    <n v="446"/>
    <x v="2"/>
    <x v="2"/>
    <n v="735.9"/>
    <n v="10.0609"/>
    <n v="4487.1614"/>
    <x v="3"/>
    <x v="1"/>
    <s v="Linie 1"/>
    <n v="5001"/>
  </r>
  <r>
    <x v="6"/>
    <x v="0"/>
    <n v="58000540"/>
    <x v="388"/>
    <d v="2021-11-11T00:00:00"/>
    <x v="4"/>
    <n v="7000130645"/>
    <n v="1302"/>
    <x v="2"/>
    <x v="2"/>
    <n v="2864.4"/>
    <n v="9.3780999999999999"/>
    <n v="12210.2862"/>
    <x v="4"/>
    <x v="1"/>
    <s v="Linie 2"/>
    <n v="5002"/>
  </r>
  <r>
    <x v="6"/>
    <x v="0"/>
    <n v="58000541"/>
    <x v="702"/>
    <d v="2021-11-11T00:00:00"/>
    <x v="4"/>
    <n v="7000130921"/>
    <n v="1860"/>
    <x v="2"/>
    <x v="2"/>
    <n v="4092"/>
    <n v="10.913399999999999"/>
    <n v="20298.923999999999"/>
    <x v="4"/>
    <x v="1"/>
    <s v="Linie 35"/>
    <n v="5035"/>
  </r>
  <r>
    <x v="6"/>
    <x v="0"/>
    <n v="58000548"/>
    <x v="703"/>
    <d v="2021-11-11T00:00:00"/>
    <x v="4"/>
    <n v="7000130849"/>
    <n v="2280"/>
    <x v="2"/>
    <x v="2"/>
    <n v="10944"/>
    <n v="25.296299999999999"/>
    <n v="57675.563999999998"/>
    <x v="7"/>
    <x v="4"/>
    <s v="Subunternehmer"/>
    <n v="9999"/>
  </r>
  <r>
    <x v="6"/>
    <x v="0"/>
    <n v="58000555"/>
    <x v="858"/>
    <d v="2021-11-11T00:00:00"/>
    <x v="4"/>
    <n v="7000130100"/>
    <n v="4445"/>
    <x v="2"/>
    <x v="2"/>
    <n v="42672"/>
    <n v="35.167099999999998"/>
    <n v="156317.75949999999"/>
    <x v="5"/>
    <x v="2"/>
    <s v="Linie 31"/>
    <n v="5031"/>
  </r>
  <r>
    <x v="6"/>
    <x v="0"/>
    <n v="58000555"/>
    <x v="858"/>
    <d v="2021-11-11T00:00:00"/>
    <x v="4"/>
    <n v="7000130119"/>
    <n v="6910"/>
    <x v="2"/>
    <x v="2"/>
    <n v="66336"/>
    <n v="35.167099999999998"/>
    <n v="243004.66099999999"/>
    <x v="5"/>
    <x v="2"/>
    <s v="Linie 30"/>
    <n v="5030"/>
  </r>
  <r>
    <x v="6"/>
    <x v="0"/>
    <n v="58000610"/>
    <x v="704"/>
    <d v="2021-11-11T00:00:00"/>
    <x v="4"/>
    <n v="7000129941"/>
    <n v="1568"/>
    <x v="2"/>
    <x v="2"/>
    <n v="5519.36"/>
    <n v="16.534099999999999"/>
    <n v="25925.468799999999"/>
    <x v="7"/>
    <x v="4"/>
    <s v="Subunternehmer"/>
    <n v="9999"/>
  </r>
  <r>
    <x v="6"/>
    <x v="0"/>
    <n v="58000636"/>
    <x v="230"/>
    <d v="2021-11-11T00:00:00"/>
    <x v="4"/>
    <n v="7000132642"/>
    <n v="612"/>
    <x v="2"/>
    <x v="0"/>
    <n v="605.88"/>
    <n v="6.7194000000000003"/>
    <n v="4071.1500719999999"/>
    <x v="8"/>
    <x v="5"/>
    <s v="Linie 21"/>
    <n v="5021"/>
  </r>
  <r>
    <x v="6"/>
    <x v="0"/>
    <n v="58000655"/>
    <x v="233"/>
    <d v="2021-11-11T00:00:00"/>
    <x v="4"/>
    <n v="7000132643"/>
    <n v="408"/>
    <x v="2"/>
    <x v="0"/>
    <n v="403.92"/>
    <n v="6.7206999999999999"/>
    <n v="2714.6251440000001"/>
    <x v="8"/>
    <x v="5"/>
    <s v="Linie 21"/>
    <n v="5021"/>
  </r>
  <r>
    <x v="6"/>
    <x v="0"/>
    <n v="58000685"/>
    <x v="240"/>
    <d v="2021-11-11T00:00:00"/>
    <x v="4"/>
    <n v="7000132445"/>
    <n v="68"/>
    <x v="2"/>
    <x v="0"/>
    <n v="67.319999999999993"/>
    <n v="7.5270000000000001"/>
    <n v="506.71764000000002"/>
    <x v="8"/>
    <x v="5"/>
    <s v="Linie 21"/>
    <n v="5021"/>
  </r>
  <r>
    <x v="6"/>
    <x v="0"/>
    <n v="58000721"/>
    <x v="706"/>
    <d v="2021-11-11T00:00:00"/>
    <x v="4"/>
    <n v="7000132645"/>
    <n v="102"/>
    <x v="2"/>
    <x v="0"/>
    <n v="100.98"/>
    <n v="6.7252999999999998"/>
    <n v="679.12079400000005"/>
    <x v="8"/>
    <x v="5"/>
    <s v="Linie 21"/>
    <n v="5021"/>
  </r>
  <r>
    <x v="6"/>
    <x v="0"/>
    <n v="58000733"/>
    <x v="793"/>
    <d v="2021-11-11T00:00:00"/>
    <x v="4"/>
    <n v="7000132646"/>
    <n v="272"/>
    <x v="2"/>
    <x v="0"/>
    <n v="269.27999999999997"/>
    <n v="6.7157999999999998"/>
    <n v="1808.4306240000001"/>
    <x v="8"/>
    <x v="5"/>
    <s v="Linie 21"/>
    <n v="5021"/>
  </r>
  <r>
    <x v="6"/>
    <x v="0"/>
    <n v="58000740"/>
    <x v="251"/>
    <d v="2021-11-11T00:00:00"/>
    <x v="4"/>
    <n v="7000132446"/>
    <n v="272"/>
    <x v="2"/>
    <x v="0"/>
    <n v="269.27999999999997"/>
    <n v="7.5252999999999997"/>
    <n v="2026.4127840000001"/>
    <x v="8"/>
    <x v="5"/>
    <s v="Linie 21"/>
    <n v="5021"/>
  </r>
  <r>
    <x v="6"/>
    <x v="0"/>
    <n v="58000780"/>
    <x v="258"/>
    <d v="2021-11-11T00:00:00"/>
    <x v="4"/>
    <n v="7000132447"/>
    <n v="136"/>
    <x v="2"/>
    <x v="0"/>
    <n v="134.63999999999999"/>
    <n v="7.5252999999999997"/>
    <n v="1013.2063920000001"/>
    <x v="8"/>
    <x v="5"/>
    <s v="Linie 21"/>
    <n v="5021"/>
  </r>
  <r>
    <x v="6"/>
    <x v="0"/>
    <n v="58000811"/>
    <x v="514"/>
    <d v="2021-11-11T00:00:00"/>
    <x v="4"/>
    <n v="7000130648"/>
    <n v="0"/>
    <x v="2"/>
    <x v="2"/>
    <n v="0"/>
    <n v="16.9114"/>
    <n v="0"/>
    <x v="7"/>
    <x v="4"/>
    <s v="Subunternehmer"/>
    <n v="9999"/>
  </r>
  <r>
    <x v="6"/>
    <x v="0"/>
    <n v="58000835"/>
    <x v="103"/>
    <d v="2021-11-11T00:00:00"/>
    <x v="4"/>
    <n v="7000132639"/>
    <n v="1700"/>
    <x v="2"/>
    <x v="0"/>
    <n v="1683"/>
    <n v="7.7512999999999996"/>
    <n v="13045.437900000001"/>
    <x v="8"/>
    <x v="5"/>
    <s v="Linie 23"/>
    <n v="5023"/>
  </r>
  <r>
    <x v="6"/>
    <x v="0"/>
    <n v="58000849"/>
    <x v="517"/>
    <d v="2021-11-11T00:00:00"/>
    <x v="4"/>
    <n v="7000132354"/>
    <n v="2125"/>
    <x v="2"/>
    <x v="0"/>
    <n v="2125"/>
    <n v="11.043100000000001"/>
    <n v="23466.587500000001"/>
    <x v="8"/>
    <x v="5"/>
    <s v="Linie 20"/>
    <n v="5020"/>
  </r>
  <r>
    <x v="6"/>
    <x v="0"/>
    <n v="58000873"/>
    <x v="518"/>
    <d v="2021-11-11T00:00:00"/>
    <x v="4"/>
    <n v="7000131343"/>
    <n v="942"/>
    <x v="2"/>
    <x v="2"/>
    <n v="1884"/>
    <n v="13.7563"/>
    <n v="12958.434600000001"/>
    <x v="4"/>
    <x v="1"/>
    <s v="Linie 33"/>
    <n v="5033"/>
  </r>
  <r>
    <x v="6"/>
    <x v="0"/>
    <n v="58000874"/>
    <x v="263"/>
    <d v="2021-11-11T00:00:00"/>
    <x v="4"/>
    <n v="7000131630"/>
    <n v="1701"/>
    <x v="2"/>
    <x v="2"/>
    <n v="14288.4"/>
    <n v="30.813300000000002"/>
    <n v="52413.423300000002"/>
    <x v="7"/>
    <x v="4"/>
    <s v="Subunternehmer"/>
    <n v="9999"/>
  </r>
  <r>
    <x v="6"/>
    <x v="0"/>
    <n v="58000881"/>
    <x v="709"/>
    <d v="2021-11-11T00:00:00"/>
    <x v="4"/>
    <n v="7000130642"/>
    <n v="0"/>
    <x v="2"/>
    <x v="2"/>
    <n v="0"/>
    <n v="16.865400000000001"/>
    <n v="0"/>
    <x v="7"/>
    <x v="4"/>
    <s v="Subunternehmer"/>
    <n v="9999"/>
  </r>
  <r>
    <x v="6"/>
    <x v="0"/>
    <n v="58000887"/>
    <x v="411"/>
    <d v="2021-11-11T00:00:00"/>
    <x v="4"/>
    <n v="7000132357"/>
    <n v="204"/>
    <x v="2"/>
    <x v="0"/>
    <n v="204"/>
    <n v="11.0853"/>
    <n v="2261.4011999999998"/>
    <x v="8"/>
    <x v="5"/>
    <s v="Linie 20"/>
    <n v="5020"/>
  </r>
  <r>
    <x v="6"/>
    <x v="0"/>
    <n v="58000888"/>
    <x v="724"/>
    <d v="2021-11-11T00:00:00"/>
    <x v="4"/>
    <n v="7000132651"/>
    <n v="1632"/>
    <x v="2"/>
    <x v="0"/>
    <n v="1615.68"/>
    <n v="6.7157999999999998"/>
    <n v="10850.583744"/>
    <x v="8"/>
    <x v="5"/>
    <s v="Linie 21"/>
    <n v="5021"/>
  </r>
  <r>
    <x v="6"/>
    <x v="0"/>
    <n v="58000895"/>
    <x v="412"/>
    <d v="2021-11-11T00:00:00"/>
    <x v="4"/>
    <n v="7000132360"/>
    <n v="1496"/>
    <x v="2"/>
    <x v="0"/>
    <n v="1496"/>
    <n v="11.0886"/>
    <n v="16588.545600000001"/>
    <x v="8"/>
    <x v="5"/>
    <s v="Linie 20"/>
    <n v="5020"/>
  </r>
  <r>
    <x v="6"/>
    <x v="0"/>
    <n v="58000896"/>
    <x v="865"/>
    <d v="2021-11-11T00:00:00"/>
    <x v="4"/>
    <n v="7000132448"/>
    <n v="1428"/>
    <x v="2"/>
    <x v="0"/>
    <n v="1413.72"/>
    <n v="7.5263"/>
    <n v="10640.080835999999"/>
    <x v="8"/>
    <x v="5"/>
    <s v="Linie 21"/>
    <n v="5021"/>
  </r>
  <r>
    <x v="6"/>
    <x v="0"/>
    <n v="58000899"/>
    <x v="755"/>
    <d v="2021-11-11T00:00:00"/>
    <x v="4"/>
    <n v="7000132640"/>
    <n v="1360"/>
    <x v="2"/>
    <x v="0"/>
    <n v="1346.4"/>
    <n v="7.7582000000000004"/>
    <n v="10445.64048"/>
    <x v="8"/>
    <x v="5"/>
    <s v="Linie 23"/>
    <n v="5023"/>
  </r>
  <r>
    <x v="6"/>
    <x v="0"/>
    <n v="58000904"/>
    <x v="268"/>
    <d v="2021-11-11T00:00:00"/>
    <x v="4"/>
    <n v="7000132449"/>
    <n v="408"/>
    <x v="2"/>
    <x v="0"/>
    <n v="403.92"/>
    <n v="7.5279999999999996"/>
    <n v="3040.7097600000002"/>
    <x v="8"/>
    <x v="5"/>
    <s v="Linie 21"/>
    <n v="5021"/>
  </r>
  <r>
    <x v="6"/>
    <x v="0"/>
    <n v="58000906"/>
    <x v="867"/>
    <d v="2021-11-11T00:00:00"/>
    <x v="4"/>
    <n v="7000132450"/>
    <n v="272"/>
    <x v="2"/>
    <x v="0"/>
    <n v="269.27999999999997"/>
    <n v="7.5312000000000001"/>
    <n v="2028.001536"/>
    <x v="8"/>
    <x v="5"/>
    <s v="Linie 21"/>
    <n v="5021"/>
  </r>
  <r>
    <x v="6"/>
    <x v="0"/>
    <n v="58000907"/>
    <x v="269"/>
    <d v="2021-11-11T00:00:00"/>
    <x v="4"/>
    <n v="7000132451"/>
    <n v="204"/>
    <x v="2"/>
    <x v="0"/>
    <n v="201.96"/>
    <n v="7.5270000000000001"/>
    <n v="1520.15292"/>
    <x v="8"/>
    <x v="5"/>
    <s v="Linie 21"/>
    <n v="5021"/>
  </r>
  <r>
    <x v="6"/>
    <x v="0"/>
    <n v="58000908"/>
    <x v="270"/>
    <d v="2021-11-11T00:00:00"/>
    <x v="4"/>
    <n v="7000132452"/>
    <n v="408"/>
    <x v="2"/>
    <x v="0"/>
    <n v="403.92"/>
    <n v="7.5270000000000001"/>
    <n v="3040.30584"/>
    <x v="8"/>
    <x v="5"/>
    <s v="Linie 21"/>
    <n v="5021"/>
  </r>
  <r>
    <x v="6"/>
    <x v="0"/>
    <n v="58000931"/>
    <x v="108"/>
    <d v="2021-11-11T00:00:00"/>
    <x v="4"/>
    <n v="7000132625"/>
    <n v="34"/>
    <x v="2"/>
    <x v="0"/>
    <n v="33.659999999999997"/>
    <n v="7.4309000000000003"/>
    <n v="250.12409400000001"/>
    <x v="8"/>
    <x v="5"/>
    <s v="Linie 21"/>
    <n v="5021"/>
  </r>
  <r>
    <x v="6"/>
    <x v="0"/>
    <n v="58000939"/>
    <x v="921"/>
    <d v="2021-11-11T00:00:00"/>
    <x v="4"/>
    <n v="7000132453"/>
    <n v="204"/>
    <x v="2"/>
    <x v="0"/>
    <n v="201.96"/>
    <n v="7.5270000000000001"/>
    <n v="1520.15292"/>
    <x v="8"/>
    <x v="5"/>
    <s v="Linie 21"/>
    <n v="5021"/>
  </r>
  <r>
    <x v="6"/>
    <x v="0"/>
    <n v="58000966"/>
    <x v="649"/>
    <d v="2021-11-11T00:00:00"/>
    <x v="4"/>
    <n v="7000132418"/>
    <n v="4090"/>
    <x v="2"/>
    <x v="2"/>
    <n v="6544"/>
    <n v="6.9261999999999997"/>
    <n v="28328.157999999999"/>
    <x v="3"/>
    <x v="1"/>
    <s v="Linie 1"/>
    <n v="5001"/>
  </r>
  <r>
    <x v="6"/>
    <x v="0"/>
    <n v="58000968"/>
    <x v="417"/>
    <d v="2021-11-11T00:00:00"/>
    <x v="4"/>
    <n v="7000130096"/>
    <n v="1035"/>
    <x v="2"/>
    <x v="2"/>
    <n v="1656"/>
    <n v="7.2062999999999997"/>
    <n v="7458.5204999999996"/>
    <x v="3"/>
    <x v="1"/>
    <s v="Linie 1"/>
    <n v="5001"/>
  </r>
  <r>
    <x v="6"/>
    <x v="0"/>
    <n v="58000977"/>
    <x v="869"/>
    <d v="2021-11-11T00:00:00"/>
    <x v="4"/>
    <n v="7000132454"/>
    <n v="136"/>
    <x v="2"/>
    <x v="0"/>
    <n v="134.63999999999999"/>
    <n v="7.5594000000000001"/>
    <n v="1017.7976159999999"/>
    <x v="8"/>
    <x v="5"/>
    <s v="Linie 21"/>
    <n v="5021"/>
  </r>
  <r>
    <x v="6"/>
    <x v="0"/>
    <n v="58000987"/>
    <x v="578"/>
    <d v="2021-11-11T00:00:00"/>
    <x v="4"/>
    <n v="7000132242"/>
    <n v="204"/>
    <x v="2"/>
    <x v="0"/>
    <n v="201.96"/>
    <n v="7.4310999999999998"/>
    <n v="1500.784956"/>
    <x v="8"/>
    <x v="5"/>
    <s v="Linie 21"/>
    <n v="5021"/>
  </r>
  <r>
    <x v="6"/>
    <x v="0"/>
    <n v="58000992"/>
    <x v="870"/>
    <d v="2021-11-11T00:00:00"/>
    <x v="4"/>
    <n v="7000132455"/>
    <n v="136"/>
    <x v="2"/>
    <x v="0"/>
    <n v="134.63999999999999"/>
    <n v="7.5271999999999997"/>
    <n v="1013.462208"/>
    <x v="8"/>
    <x v="5"/>
    <s v="Linie 21"/>
    <n v="5021"/>
  </r>
  <r>
    <x v="6"/>
    <x v="0"/>
    <n v="58000997"/>
    <x v="421"/>
    <d v="2021-11-11T00:00:00"/>
    <x v="4"/>
    <n v="7000132369"/>
    <n v="204"/>
    <x v="2"/>
    <x v="0"/>
    <n v="204"/>
    <n v="11.084300000000001"/>
    <n v="2261.1972000000001"/>
    <x v="8"/>
    <x v="5"/>
    <s v="Linie 20"/>
    <n v="5020"/>
  </r>
  <r>
    <x v="6"/>
    <x v="0"/>
    <n v="58001004"/>
    <x v="521"/>
    <d v="2021-11-11T00:00:00"/>
    <x v="4"/>
    <n v="7000132170"/>
    <n v="3471"/>
    <x v="2"/>
    <x v="0"/>
    <n v="3332.16"/>
    <n v="8.9344000000000001"/>
    <n v="29770.850304"/>
    <x v="8"/>
    <x v="5"/>
    <s v="Linie 20"/>
    <n v="5020"/>
  </r>
  <r>
    <x v="6"/>
    <x v="0"/>
    <n v="58001035"/>
    <x v="871"/>
    <d v="2021-11-11T00:00:00"/>
    <x v="4"/>
    <n v="7000132456"/>
    <n v="136"/>
    <x v="2"/>
    <x v="0"/>
    <n v="134.63999999999999"/>
    <n v="7.5361000000000002"/>
    <n v="1014.6605039999999"/>
    <x v="8"/>
    <x v="5"/>
    <s v="Linie 21"/>
    <n v="5021"/>
  </r>
  <r>
    <x v="6"/>
    <x v="0"/>
    <n v="58001036"/>
    <x v="427"/>
    <d v="2021-11-11T00:00:00"/>
    <x v="4"/>
    <n v="7000132371"/>
    <n v="136"/>
    <x v="2"/>
    <x v="0"/>
    <n v="136"/>
    <n v="11.133900000000001"/>
    <n v="1514.2103999999999"/>
    <x v="8"/>
    <x v="5"/>
    <s v="Linie 20"/>
    <n v="5020"/>
  </r>
  <r>
    <x v="6"/>
    <x v="0"/>
    <n v="58001039"/>
    <x v="882"/>
    <d v="2021-11-11T00:00:00"/>
    <x v="4"/>
    <n v="7000132457"/>
    <n v="136"/>
    <x v="2"/>
    <x v="0"/>
    <n v="136"/>
    <n v="7.4508000000000001"/>
    <n v="1013.3088"/>
    <x v="8"/>
    <x v="5"/>
    <s v="Linie 21"/>
    <n v="5021"/>
  </r>
  <r>
    <x v="6"/>
    <x v="0"/>
    <n v="58001049"/>
    <x v="283"/>
    <d v="2021-11-11T00:00:00"/>
    <x v="4"/>
    <n v="7000132458"/>
    <n v="136"/>
    <x v="2"/>
    <x v="0"/>
    <n v="134.63999999999999"/>
    <n v="7.5293999999999999"/>
    <n v="1013.758416"/>
    <x v="8"/>
    <x v="5"/>
    <s v="Linie 21"/>
    <n v="5021"/>
  </r>
  <r>
    <x v="6"/>
    <x v="0"/>
    <n v="58001070"/>
    <x v="112"/>
    <d v="2021-11-11T00:00:00"/>
    <x v="4"/>
    <n v="7000132288"/>
    <n v="340"/>
    <x v="2"/>
    <x v="0"/>
    <n v="459"/>
    <n v="6.6059000000000001"/>
    <n v="3032.1080999999999"/>
    <x v="4"/>
    <x v="1"/>
    <s v="Linie 36"/>
    <n v="5036"/>
  </r>
  <r>
    <x v="6"/>
    <x v="0"/>
    <n v="58001082"/>
    <x v="434"/>
    <d v="2021-11-11T00:00:00"/>
    <x v="4"/>
    <n v="7000132372"/>
    <n v="408"/>
    <x v="2"/>
    <x v="0"/>
    <n v="408"/>
    <n v="11.089700000000001"/>
    <n v="4524.5976000000001"/>
    <x v="8"/>
    <x v="5"/>
    <s v="Linie 20"/>
    <n v="5020"/>
  </r>
  <r>
    <x v="6"/>
    <x v="0"/>
    <n v="58001092"/>
    <x v="883"/>
    <d v="2021-11-11T00:00:00"/>
    <x v="4"/>
    <n v="7000132459"/>
    <n v="272"/>
    <x v="2"/>
    <x v="0"/>
    <n v="269.27999999999997"/>
    <n v="7.5239000000000003"/>
    <n v="2026.0357919999999"/>
    <x v="8"/>
    <x v="5"/>
    <s v="Linie 21"/>
    <n v="5021"/>
  </r>
  <r>
    <x v="6"/>
    <x v="0"/>
    <n v="58001122"/>
    <x v="1070"/>
    <d v="2021-11-11T00:00:00"/>
    <x v="4"/>
    <n v="7000132374"/>
    <n v="34"/>
    <x v="2"/>
    <x v="0"/>
    <n v="34"/>
    <n v="11.0982"/>
    <n v="377.33879999999999"/>
    <x v="8"/>
    <x v="5"/>
    <s v="Linie 20"/>
    <n v="5020"/>
  </r>
  <r>
    <x v="6"/>
    <x v="0"/>
    <n v="58001163"/>
    <x v="1147"/>
    <d v="2021-11-11T00:00:00"/>
    <x v="4"/>
    <n v="7000132638"/>
    <n v="2295"/>
    <x v="2"/>
    <x v="0"/>
    <n v="2478.6"/>
    <n v="11.1495"/>
    <n v="27635.150699999998"/>
    <x v="8"/>
    <x v="5"/>
    <s v="Linie 23"/>
    <n v="5023"/>
  </r>
  <r>
    <x v="6"/>
    <x v="0"/>
    <n v="59500001"/>
    <x v="907"/>
    <d v="2021-11-11T00:00:00"/>
    <x v="4"/>
    <n v="7000132423"/>
    <n v="160"/>
    <x v="2"/>
    <x v="0"/>
    <n v="480"/>
    <n v="2.5375000000000001"/>
    <n v="1218"/>
    <x v="3"/>
    <x v="1"/>
    <s v="Espera"/>
    <n v="5901"/>
  </r>
  <r>
    <x v="6"/>
    <x v="0"/>
    <n v="59500020"/>
    <x v="658"/>
    <d v="2021-11-11T00:00:00"/>
    <x v="4"/>
    <n v="7000132490"/>
    <n v="701"/>
    <x v="0"/>
    <x v="0"/>
    <n v="701"/>
    <n v="2.5"/>
    <n v="1752.5"/>
    <x v="0"/>
    <x v="0"/>
    <s v="Vacumierung"/>
    <n v="5902"/>
  </r>
  <r>
    <x v="6"/>
    <x v="0"/>
    <m/>
    <x v="120"/>
    <d v="2021-11-11T00:00:00"/>
    <x v="4"/>
    <n v="7000130541"/>
    <n v="0"/>
    <x v="3"/>
    <x v="3"/>
    <n v="0"/>
    <n v="0"/>
    <n v="0"/>
    <x v="0"/>
    <x v="0"/>
    <s v="Große Schneidemaschine Lachnit"/>
    <n v="1100"/>
  </r>
  <r>
    <x v="6"/>
    <x v="0"/>
    <m/>
    <x v="121"/>
    <d v="2021-11-11T00:00:00"/>
    <x v="4"/>
    <n v="7000130563"/>
    <n v="0"/>
    <x v="3"/>
    <x v="3"/>
    <n v="0"/>
    <n v="0"/>
    <n v="0"/>
    <x v="0"/>
    <x v="0"/>
    <s v="Kleine Schneidemaschine Käseteiler"/>
    <n v="1200"/>
  </r>
  <r>
    <x v="6"/>
    <x v="0"/>
    <m/>
    <x v="123"/>
    <d v="2021-11-11T00:00:00"/>
    <x v="4"/>
    <n v="7000132566"/>
    <n v="0"/>
    <x v="3"/>
    <x v="3"/>
    <n v="0"/>
    <n v="0"/>
    <n v="0"/>
    <x v="2"/>
    <x v="0"/>
    <s v="Thrun 2"/>
    <n v="2030"/>
  </r>
  <r>
    <x v="6"/>
    <x v="0"/>
    <m/>
    <x v="124"/>
    <d v="2021-11-11T00:00:00"/>
    <x v="4"/>
    <n v="7000132543"/>
    <n v="0"/>
    <x v="3"/>
    <x v="3"/>
    <n v="0"/>
    <n v="0"/>
    <n v="0"/>
    <x v="2"/>
    <x v="0"/>
    <s v="Mischer 1"/>
    <n v="2040"/>
  </r>
  <r>
    <x v="6"/>
    <x v="0"/>
    <m/>
    <x v="125"/>
    <d v="2021-11-11T00:00:00"/>
    <x v="4"/>
    <n v="7000132495"/>
    <n v="0"/>
    <x v="3"/>
    <x v="3"/>
    <n v="0"/>
    <n v="0"/>
    <n v="0"/>
    <x v="2"/>
    <x v="0"/>
    <s v="Mischer 2"/>
    <n v="2050"/>
  </r>
  <r>
    <x v="6"/>
    <x v="0"/>
    <m/>
    <x v="126"/>
    <d v="2021-11-11T00:00:00"/>
    <x v="4"/>
    <n v="7000132550"/>
    <n v="0"/>
    <x v="3"/>
    <x v="3"/>
    <n v="0"/>
    <n v="0"/>
    <n v="0"/>
    <x v="2"/>
    <x v="0"/>
    <s v="Stephan UMSK 130"/>
    <n v="2100"/>
  </r>
  <r>
    <x v="6"/>
    <x v="0"/>
    <m/>
    <x v="127"/>
    <d v="2021-11-11T00:00:00"/>
    <x v="4"/>
    <n v="7000132466"/>
    <n v="0"/>
    <x v="3"/>
    <x v="3"/>
    <n v="0"/>
    <n v="0"/>
    <n v="0"/>
    <x v="1"/>
    <x v="0"/>
    <s v="Füller unter M1"/>
    <n v="3010"/>
  </r>
  <r>
    <x v="6"/>
    <x v="0"/>
    <m/>
    <x v="128"/>
    <d v="2021-11-11T00:00:00"/>
    <x v="4"/>
    <n v="7000132343"/>
    <n v="0"/>
    <x v="3"/>
    <x v="3"/>
    <n v="0"/>
    <n v="0"/>
    <n v="0"/>
    <x v="1"/>
    <x v="0"/>
    <s v="Füller unter M2"/>
    <n v="3020"/>
  </r>
  <r>
    <x v="6"/>
    <x v="0"/>
    <m/>
    <x v="129"/>
    <d v="2021-11-11T00:00:00"/>
    <x v="4"/>
    <n v="7000132556"/>
    <n v="0"/>
    <x v="3"/>
    <x v="3"/>
    <n v="0"/>
    <n v="0"/>
    <n v="0"/>
    <x v="1"/>
    <x v="0"/>
    <s v="Füller unter Thrun 2"/>
    <n v="3030"/>
  </r>
  <r>
    <x v="6"/>
    <x v="0"/>
    <m/>
    <x v="131"/>
    <d v="2021-11-11T00:00:00"/>
    <x v="4"/>
    <n v="7000132545"/>
    <n v="0"/>
    <x v="3"/>
    <x v="3"/>
    <n v="0"/>
    <n v="0"/>
    <n v="0"/>
    <x v="2"/>
    <x v="0"/>
    <s v="Füller unter UMSK 130"/>
    <n v="3100"/>
  </r>
  <r>
    <x v="6"/>
    <x v="0"/>
    <m/>
    <x v="132"/>
    <d v="2021-11-11T00:00:00"/>
    <x v="4"/>
    <n v="7000132178"/>
    <n v="0"/>
    <x v="3"/>
    <x v="3"/>
    <n v="0"/>
    <n v="0"/>
    <n v="0"/>
    <x v="8"/>
    <x v="5"/>
    <s v="Linie 20"/>
    <n v="5020"/>
  </r>
  <r>
    <x v="6"/>
    <x v="0"/>
    <m/>
    <x v="132"/>
    <d v="2021-11-11T00:00:00"/>
    <x v="4"/>
    <n v="7000132504"/>
    <n v="0"/>
    <x v="3"/>
    <x v="3"/>
    <n v="0"/>
    <n v="0"/>
    <n v="0"/>
    <x v="8"/>
    <x v="5"/>
    <s v="Linie 20"/>
    <n v="5020"/>
  </r>
  <r>
    <x v="6"/>
    <x v="0"/>
    <m/>
    <x v="133"/>
    <d v="2021-11-11T00:00:00"/>
    <x v="4"/>
    <n v="7000132444"/>
    <n v="0"/>
    <x v="3"/>
    <x v="3"/>
    <n v="0"/>
    <n v="0"/>
    <n v="0"/>
    <x v="8"/>
    <x v="5"/>
    <s v="Linie 21"/>
    <n v="5021"/>
  </r>
  <r>
    <x v="6"/>
    <x v="0"/>
    <m/>
    <x v="133"/>
    <d v="2021-11-11T00:00:00"/>
    <x v="4"/>
    <n v="7000132460"/>
    <n v="0"/>
    <x v="3"/>
    <x v="3"/>
    <n v="0"/>
    <n v="0"/>
    <n v="0"/>
    <x v="8"/>
    <x v="5"/>
    <s v="Linie 21"/>
    <n v="5021"/>
  </r>
  <r>
    <x v="6"/>
    <x v="0"/>
    <m/>
    <x v="134"/>
    <d v="2021-11-11T00:00:00"/>
    <x v="4"/>
    <n v="7000132436"/>
    <n v="0.01"/>
    <x v="1"/>
    <x v="1"/>
    <n v="0"/>
    <n v="0"/>
    <n v="0"/>
    <x v="8"/>
    <x v="5"/>
    <s v="Linie 22"/>
    <n v="5022"/>
  </r>
  <r>
    <x v="6"/>
    <x v="0"/>
    <m/>
    <x v="134"/>
    <d v="2021-11-11T00:00:00"/>
    <x v="4"/>
    <n v="7000132438"/>
    <n v="0.01"/>
    <x v="1"/>
    <x v="1"/>
    <n v="0"/>
    <n v="0"/>
    <n v="0"/>
    <x v="8"/>
    <x v="5"/>
    <s v="Linie 22"/>
    <n v="5022"/>
  </r>
  <r>
    <x v="6"/>
    <x v="0"/>
    <m/>
    <x v="135"/>
    <d v="2021-11-11T00:00:00"/>
    <x v="4"/>
    <n v="7000132443"/>
    <n v="0.01"/>
    <x v="1"/>
    <x v="1"/>
    <n v="0"/>
    <n v="0"/>
    <n v="0"/>
    <x v="8"/>
    <x v="5"/>
    <s v="Linie 23"/>
    <n v="5023"/>
  </r>
  <r>
    <x v="6"/>
    <x v="0"/>
    <m/>
    <x v="137"/>
    <d v="2021-11-11T00:00:00"/>
    <x v="4"/>
    <n v="7000132293"/>
    <n v="0"/>
    <x v="3"/>
    <x v="3"/>
    <n v="0"/>
    <n v="0"/>
    <n v="0"/>
    <x v="4"/>
    <x v="1"/>
    <s v="Linie 36"/>
    <n v="5036"/>
  </r>
  <r>
    <x v="6"/>
    <x v="0"/>
    <m/>
    <x v="455"/>
    <d v="2021-11-11T00:00:00"/>
    <x v="4"/>
    <n v="7000132389"/>
    <n v="0"/>
    <x v="3"/>
    <x v="3"/>
    <n v="0"/>
    <n v="0"/>
    <n v="0"/>
    <x v="2"/>
    <x v="0"/>
    <s v="Mischer 1"/>
    <n v="2040"/>
  </r>
  <r>
    <x v="6"/>
    <x v="0"/>
    <m/>
    <x v="456"/>
    <d v="2021-11-11T00:00:00"/>
    <x v="4"/>
    <n v="7000132307"/>
    <n v="0"/>
    <x v="3"/>
    <x v="3"/>
    <n v="0"/>
    <n v="0"/>
    <n v="0"/>
    <x v="1"/>
    <x v="0"/>
    <s v="Füller unter M1"/>
    <n v="3010"/>
  </r>
  <r>
    <x v="6"/>
    <x v="0"/>
    <m/>
    <x v="293"/>
    <d v="2021-11-11T00:00:00"/>
    <x v="4"/>
    <n v="7000131873"/>
    <n v="0"/>
    <x v="3"/>
    <x v="3"/>
    <n v="0"/>
    <n v="0"/>
    <n v="0"/>
    <x v="4"/>
    <x v="1"/>
    <s v="Linie 36"/>
    <n v="5036"/>
  </r>
  <r>
    <x v="6"/>
    <x v="0"/>
    <n v="23500090"/>
    <x v="139"/>
    <d v="2021-11-12T00:00:00"/>
    <x v="4"/>
    <n v="7000132529"/>
    <n v="1789.5"/>
    <x v="0"/>
    <x v="0"/>
    <n v="1789.5"/>
    <n v="3.9115000000000002"/>
    <n v="6999.62925"/>
    <x v="0"/>
    <x v="0"/>
    <s v="Große Schneidemaschine Lachnit"/>
    <n v="1100"/>
  </r>
  <r>
    <x v="6"/>
    <x v="0"/>
    <n v="23500091"/>
    <x v="140"/>
    <d v="2021-11-12T00:00:00"/>
    <x v="4"/>
    <n v="7000132530"/>
    <n v="1806"/>
    <x v="0"/>
    <x v="0"/>
    <n v="1806"/>
    <n v="3.8368000000000002"/>
    <n v="6929.2608"/>
    <x v="0"/>
    <x v="0"/>
    <s v="Große Schneidemaschine Lachnit"/>
    <n v="1100"/>
  </r>
  <r>
    <x v="6"/>
    <x v="0"/>
    <n v="23500285"/>
    <x v="537"/>
    <d v="2021-11-12T00:00:00"/>
    <x v="4"/>
    <n v="7000132717"/>
    <n v="212"/>
    <x v="0"/>
    <x v="0"/>
    <n v="212"/>
    <n v="4.2819000000000003"/>
    <n v="907.76279999999997"/>
    <x v="0"/>
    <x v="0"/>
    <s v="Wolf Zutatenvorbereitung"/>
    <n v="1430"/>
  </r>
  <r>
    <x v="6"/>
    <x v="0"/>
    <n v="23500292"/>
    <x v="144"/>
    <d v="2021-11-12T00:00:00"/>
    <x v="4"/>
    <n v="7000132950"/>
    <n v="584"/>
    <x v="0"/>
    <x v="0"/>
    <n v="584"/>
    <n v="5.5862999999999996"/>
    <n v="3262.3991999999998"/>
    <x v="0"/>
    <x v="0"/>
    <s v="Holac Zutatenvorbereitung"/>
    <n v="1410"/>
  </r>
  <r>
    <x v="6"/>
    <x v="0"/>
    <n v="23500302"/>
    <x v="4"/>
    <d v="2021-11-12T00:00:00"/>
    <x v="4"/>
    <n v="7000132743"/>
    <n v="290"/>
    <x v="0"/>
    <x v="0"/>
    <n v="290"/>
    <n v="5.6374000000000004"/>
    <n v="1634.846"/>
    <x v="0"/>
    <x v="0"/>
    <s v="Holac Zutatenvorbereitung"/>
    <n v="1410"/>
  </r>
  <r>
    <x v="6"/>
    <x v="0"/>
    <n v="23500302"/>
    <x v="4"/>
    <d v="2021-11-12T00:00:00"/>
    <x v="4"/>
    <n v="7000132951"/>
    <n v="0"/>
    <x v="0"/>
    <x v="0"/>
    <n v="0"/>
    <n v="5.6374000000000004"/>
    <n v="0"/>
    <x v="0"/>
    <x v="0"/>
    <s v="Holac Zutatenvorbereitung"/>
    <n v="1410"/>
  </r>
  <r>
    <x v="6"/>
    <x v="0"/>
    <n v="23500354"/>
    <x v="7"/>
    <d v="2021-11-12T00:00:00"/>
    <x v="4"/>
    <n v="7000132742"/>
    <n v="347"/>
    <x v="0"/>
    <x v="0"/>
    <n v="347"/>
    <n v="4.5490000000000004"/>
    <n v="1578.5029999999999"/>
    <x v="0"/>
    <x v="0"/>
    <s v="Holac Zutatenvorbereitung"/>
    <n v="1410"/>
  </r>
  <r>
    <x v="6"/>
    <x v="0"/>
    <n v="23500367"/>
    <x v="9"/>
    <d v="2021-11-12T00:00:00"/>
    <x v="4"/>
    <n v="7000132906"/>
    <n v="0"/>
    <x v="0"/>
    <x v="0"/>
    <n v="0"/>
    <n v="1.1600999999999999"/>
    <n v="0"/>
    <x v="0"/>
    <x v="0"/>
    <s v="Schälen"/>
    <n v="5903"/>
  </r>
  <r>
    <x v="6"/>
    <x v="0"/>
    <n v="23500368"/>
    <x v="1094"/>
    <d v="2021-11-12T00:00:00"/>
    <x v="4"/>
    <n v="7000132907"/>
    <n v="0"/>
    <x v="0"/>
    <x v="0"/>
    <n v="0"/>
    <n v="1.1600999999999999"/>
    <n v="0"/>
    <x v="0"/>
    <x v="0"/>
    <s v="Schälen"/>
    <n v="5903"/>
  </r>
  <r>
    <x v="6"/>
    <x v="0"/>
    <n v="23500394"/>
    <x v="670"/>
    <d v="2021-11-12T00:00:00"/>
    <x v="4"/>
    <n v="7000132533"/>
    <n v="60"/>
    <x v="0"/>
    <x v="0"/>
    <n v="60"/>
    <n v="9.2812999999999999"/>
    <n v="556.87800000000004"/>
    <x v="4"/>
    <x v="1"/>
    <s v="Röstofen"/>
    <n v="5420"/>
  </r>
  <r>
    <x v="6"/>
    <x v="0"/>
    <n v="29600002"/>
    <x v="461"/>
    <d v="2021-11-12T00:00:00"/>
    <x v="4"/>
    <n v="7000132898"/>
    <n v="0"/>
    <x v="0"/>
    <x v="0"/>
    <n v="0"/>
    <n v="2.5"/>
    <n v="0"/>
    <x v="0"/>
    <x v="0"/>
    <s v="Rohware aus-/umpacken, vorbereiten"/>
    <n v="1300"/>
  </r>
  <r>
    <x v="6"/>
    <x v="0"/>
    <n v="29600004"/>
    <x v="302"/>
    <d v="2021-11-12T00:00:00"/>
    <x v="4"/>
    <n v="7000132899"/>
    <n v="3004"/>
    <x v="0"/>
    <x v="0"/>
    <n v="3004"/>
    <n v="2.5"/>
    <n v="7510"/>
    <x v="0"/>
    <x v="0"/>
    <s v="Rohware aus-/umpacken, vorbereiten"/>
    <n v="1300"/>
  </r>
  <r>
    <x v="6"/>
    <x v="0"/>
    <n v="29600004"/>
    <x v="302"/>
    <d v="2021-11-12T00:00:00"/>
    <x v="4"/>
    <n v="7000132975"/>
    <n v="965"/>
    <x v="0"/>
    <x v="0"/>
    <n v="965"/>
    <n v="2.5"/>
    <n v="2412.5"/>
    <x v="0"/>
    <x v="0"/>
    <s v="Rohware aus-/umpacken, vorbereiten"/>
    <n v="1300"/>
  </r>
  <r>
    <x v="6"/>
    <x v="0"/>
    <n v="29600005"/>
    <x v="151"/>
    <d v="2021-11-12T00:00:00"/>
    <x v="4"/>
    <n v="7000132952"/>
    <n v="797"/>
    <x v="0"/>
    <x v="0"/>
    <n v="797"/>
    <n v="2"/>
    <n v="1594"/>
    <x v="0"/>
    <x v="0"/>
    <s v="Rohware aus-/umpacken, vorbereiten"/>
    <n v="1300"/>
  </r>
  <r>
    <x v="6"/>
    <x v="0"/>
    <n v="29600007"/>
    <x v="152"/>
    <d v="2021-11-12T00:00:00"/>
    <x v="4"/>
    <n v="7000132946"/>
    <n v="0"/>
    <x v="0"/>
    <x v="0"/>
    <n v="0"/>
    <n v="0.5"/>
    <n v="0"/>
    <x v="0"/>
    <x v="0"/>
    <s v="Rohware aus-/umpacken, vorbereiten"/>
    <n v="1300"/>
  </r>
  <r>
    <x v="6"/>
    <x v="0"/>
    <n v="29600018"/>
    <x v="463"/>
    <d v="2021-11-12T00:00:00"/>
    <x v="4"/>
    <n v="7000132947"/>
    <n v="100"/>
    <x v="0"/>
    <x v="0"/>
    <n v="100"/>
    <n v="1"/>
    <n v="100"/>
    <x v="0"/>
    <x v="0"/>
    <s v="Rohware aus-/umpacken, vorbereiten"/>
    <n v="1300"/>
  </r>
  <r>
    <x v="6"/>
    <x v="0"/>
    <n v="29600019"/>
    <x v="464"/>
    <d v="2021-11-12T00:00:00"/>
    <x v="4"/>
    <n v="7000132948"/>
    <n v="50"/>
    <x v="0"/>
    <x v="0"/>
    <n v="50"/>
    <n v="0.98929999999999996"/>
    <n v="49.465000000000003"/>
    <x v="0"/>
    <x v="0"/>
    <s v="Rohware aus-/umpacken, vorbereiten"/>
    <n v="1300"/>
  </r>
  <r>
    <x v="6"/>
    <x v="0"/>
    <n v="29600020"/>
    <x v="465"/>
    <d v="2021-11-12T00:00:00"/>
    <x v="4"/>
    <n v="7000132949"/>
    <n v="20"/>
    <x v="0"/>
    <x v="0"/>
    <n v="20"/>
    <n v="1.6001000000000001"/>
    <n v="32.002000000000002"/>
    <x v="0"/>
    <x v="0"/>
    <s v="Rohware aus-/umpacken, vorbereiten"/>
    <n v="1300"/>
  </r>
  <r>
    <x v="6"/>
    <x v="0"/>
    <n v="29600029"/>
    <x v="156"/>
    <d v="2021-11-12T00:00:00"/>
    <x v="4"/>
    <n v="7000132685"/>
    <n v="347"/>
    <x v="0"/>
    <x v="0"/>
    <n v="347"/>
    <n v="2.5"/>
    <n v="867.5"/>
    <x v="0"/>
    <x v="0"/>
    <s v="Rohware aus-/umpacken, vorbereiten"/>
    <n v="1300"/>
  </r>
  <r>
    <x v="6"/>
    <x v="0"/>
    <n v="29600029"/>
    <x v="156"/>
    <d v="2021-11-12T00:00:00"/>
    <x v="4"/>
    <n v="7000132900"/>
    <n v="277"/>
    <x v="0"/>
    <x v="0"/>
    <n v="277"/>
    <n v="2.5"/>
    <n v="692.5"/>
    <x v="0"/>
    <x v="0"/>
    <s v="Rohware aus-/umpacken, vorbereiten"/>
    <n v="1300"/>
  </r>
  <r>
    <x v="6"/>
    <x v="0"/>
    <n v="31000169"/>
    <x v="158"/>
    <d v="2021-11-12T00:00:00"/>
    <x v="4"/>
    <n v="7000132655"/>
    <n v="2781"/>
    <x v="1"/>
    <x v="1"/>
    <n v="5367.33"/>
    <n v="6.0270000000000001"/>
    <n v="16761.087"/>
    <x v="1"/>
    <x v="0"/>
    <s v="Füller unter Thrun 2"/>
    <n v="3030"/>
  </r>
  <r>
    <x v="6"/>
    <x v="0"/>
    <n v="31900001"/>
    <x v="159"/>
    <d v="2021-11-12T00:00:00"/>
    <x v="4"/>
    <n v="7000132745"/>
    <n v="358"/>
    <x v="1"/>
    <x v="1"/>
    <n v="2577.6"/>
    <n v="16.230899999999998"/>
    <n v="5810.6621999999998"/>
    <x v="2"/>
    <x v="0"/>
    <s v="Füller unter UMSK 130"/>
    <n v="3100"/>
  </r>
  <r>
    <x v="6"/>
    <x v="0"/>
    <n v="32000020"/>
    <x v="608"/>
    <d v="2021-11-12T00:00:00"/>
    <x v="4"/>
    <n v="7000132405"/>
    <n v="1031"/>
    <x v="1"/>
    <x v="1"/>
    <n v="9382.1"/>
    <n v="26.6554"/>
    <n v="27481.717400000001"/>
    <x v="1"/>
    <x v="0"/>
    <s v="Füller unter M1"/>
    <n v="3010"/>
  </r>
  <r>
    <x v="6"/>
    <x v="0"/>
    <n v="32000022"/>
    <x v="15"/>
    <d v="2021-11-12T00:00:00"/>
    <x v="4"/>
    <n v="7000132693"/>
    <n v="455"/>
    <x v="1"/>
    <x v="1"/>
    <n v="3048.5"/>
    <n v="21.042100000000001"/>
    <n v="9574.1555000000008"/>
    <x v="1"/>
    <x v="0"/>
    <s v="Füller unter M2"/>
    <n v="3020"/>
  </r>
  <r>
    <x v="6"/>
    <x v="0"/>
    <n v="32000028"/>
    <x v="769"/>
    <d v="2021-11-12T00:00:00"/>
    <x v="4"/>
    <n v="7000132689"/>
    <n v="1022"/>
    <x v="1"/>
    <x v="1"/>
    <n v="6847.4"/>
    <n v="21.178000000000001"/>
    <n v="21643.916000000001"/>
    <x v="1"/>
    <x v="0"/>
    <s v="Füller unter M1"/>
    <n v="3010"/>
  </r>
  <r>
    <x v="6"/>
    <x v="0"/>
    <n v="32000036"/>
    <x v="844"/>
    <d v="2021-11-12T00:00:00"/>
    <x v="4"/>
    <n v="7000132696"/>
    <n v="110"/>
    <x v="1"/>
    <x v="1"/>
    <n v="924"/>
    <n v="26.186900000000001"/>
    <n v="2880.5590000000002"/>
    <x v="1"/>
    <x v="0"/>
    <s v="Füller unter M2"/>
    <n v="3020"/>
  </r>
  <r>
    <x v="6"/>
    <x v="0"/>
    <n v="32000049"/>
    <x v="16"/>
    <d v="2021-11-12T00:00:00"/>
    <x v="4"/>
    <n v="7000132690"/>
    <n v="1004"/>
    <x v="1"/>
    <x v="1"/>
    <n v="7228.8"/>
    <n v="19.7727"/>
    <n v="19851.790799999999"/>
    <x v="1"/>
    <x v="0"/>
    <s v="Füller unter M2"/>
    <n v="3020"/>
  </r>
  <r>
    <x v="6"/>
    <x v="0"/>
    <n v="32000086"/>
    <x v="674"/>
    <d v="2021-11-12T00:00:00"/>
    <x v="4"/>
    <n v="7000132026"/>
    <n v="3584"/>
    <x v="0"/>
    <x v="0"/>
    <n v="3584"/>
    <n v="4.1685999999999996"/>
    <n v="14940.2624"/>
    <x v="0"/>
    <x v="0"/>
    <s v="Große Schneidemaschine Lachnit"/>
    <n v="1100"/>
  </r>
  <r>
    <x v="6"/>
    <x v="0"/>
    <n v="32000106"/>
    <x v="677"/>
    <d v="2021-11-12T00:00:00"/>
    <x v="4"/>
    <n v="7000132691"/>
    <n v="667"/>
    <x v="1"/>
    <x v="1"/>
    <n v="4802.3999999999996"/>
    <n v="22.366399999999999"/>
    <n v="14918.388800000001"/>
    <x v="1"/>
    <x v="0"/>
    <s v="Füller unter M2"/>
    <n v="3020"/>
  </r>
  <r>
    <x v="6"/>
    <x v="0"/>
    <n v="35000166"/>
    <x v="166"/>
    <d v="2021-11-12T00:00:00"/>
    <x v="4"/>
    <n v="7000132733"/>
    <n v="6600"/>
    <x v="0"/>
    <x v="0"/>
    <n v="6600"/>
    <n v="3.0034000000000001"/>
    <n v="19822.439999999999"/>
    <x v="2"/>
    <x v="0"/>
    <s v="Mischer 1"/>
    <n v="2040"/>
  </r>
  <r>
    <x v="6"/>
    <x v="0"/>
    <n v="35000167"/>
    <x v="611"/>
    <d v="2021-11-12T00:00:00"/>
    <x v="4"/>
    <n v="7000132732"/>
    <n v="8700"/>
    <x v="0"/>
    <x v="0"/>
    <n v="8700"/>
    <n v="2.8003"/>
    <n v="24362.61"/>
    <x v="2"/>
    <x v="0"/>
    <s v="Mischer 1"/>
    <n v="2040"/>
  </r>
  <r>
    <x v="6"/>
    <x v="0"/>
    <n v="35000167"/>
    <x v="611"/>
    <d v="2021-11-12T00:00:00"/>
    <x v="4"/>
    <n v="7000132732"/>
    <n v="8700"/>
    <x v="0"/>
    <x v="0"/>
    <n v="8700"/>
    <n v="2.8003"/>
    <n v="24362.61"/>
    <x v="2"/>
    <x v="0"/>
    <s v="Wolf M1"/>
    <n v="2070"/>
  </r>
  <r>
    <x v="6"/>
    <x v="0"/>
    <n v="35000184"/>
    <x v="26"/>
    <d v="2021-11-12T00:00:00"/>
    <x v="4"/>
    <n v="7000132725"/>
    <n v="4200"/>
    <x v="0"/>
    <x v="0"/>
    <n v="4200"/>
    <n v="2.9836999999999998"/>
    <n v="12531.54"/>
    <x v="2"/>
    <x v="0"/>
    <s v="Mischer 2"/>
    <n v="2050"/>
  </r>
  <r>
    <x v="6"/>
    <x v="0"/>
    <n v="35000184"/>
    <x v="26"/>
    <d v="2021-11-12T00:00:00"/>
    <x v="4"/>
    <n v="7000132725"/>
    <n v="4200"/>
    <x v="0"/>
    <x v="0"/>
    <n v="4200"/>
    <n v="2.9836999999999998"/>
    <n v="12531.54"/>
    <x v="2"/>
    <x v="0"/>
    <s v="Wolf M2"/>
    <n v="2080"/>
  </r>
  <r>
    <x v="6"/>
    <x v="0"/>
    <n v="35000207"/>
    <x v="542"/>
    <d v="2021-11-12T00:00:00"/>
    <x v="4"/>
    <n v="7000132714"/>
    <n v="7250"/>
    <x v="0"/>
    <x v="0"/>
    <n v="7250"/>
    <n v="2.8776999999999999"/>
    <n v="20863.325000000001"/>
    <x v="2"/>
    <x v="0"/>
    <s v="Wolf Th2"/>
    <n v="2090"/>
  </r>
  <r>
    <x v="6"/>
    <x v="0"/>
    <n v="35000267"/>
    <x v="28"/>
    <d v="2021-11-12T00:00:00"/>
    <x v="4"/>
    <n v="7000132867"/>
    <n v="2000"/>
    <x v="0"/>
    <x v="0"/>
    <n v="2000"/>
    <n v="2.8860999999999999"/>
    <n v="5772.2"/>
    <x v="2"/>
    <x v="0"/>
    <s v="Wolf Th1"/>
    <n v="2065"/>
  </r>
  <r>
    <x v="6"/>
    <x v="0"/>
    <n v="35000267"/>
    <x v="28"/>
    <d v="2021-11-12T00:00:00"/>
    <x v="4"/>
    <n v="7000132924"/>
    <n v="500"/>
    <x v="0"/>
    <x v="0"/>
    <n v="500"/>
    <n v="2.8860999999999999"/>
    <n v="1443.05"/>
    <x v="2"/>
    <x v="0"/>
    <s v="Wolf Th2"/>
    <n v="2090"/>
  </r>
  <r>
    <x v="6"/>
    <x v="0"/>
    <n v="35000268"/>
    <x v="170"/>
    <d v="2021-11-12T00:00:00"/>
    <x v="4"/>
    <n v="7000132708"/>
    <n v="4625"/>
    <x v="0"/>
    <x v="0"/>
    <n v="4625"/>
    <n v="2.5333000000000001"/>
    <n v="11716.512500000001"/>
    <x v="2"/>
    <x v="0"/>
    <s v="Thrun 2"/>
    <n v="2030"/>
  </r>
  <r>
    <x v="6"/>
    <x v="0"/>
    <n v="35000268"/>
    <x v="170"/>
    <d v="2021-11-12T00:00:00"/>
    <x v="4"/>
    <n v="7000132869"/>
    <n v="2750"/>
    <x v="0"/>
    <x v="0"/>
    <n v="2750"/>
    <n v="2.5333000000000001"/>
    <n v="6966.5749999999998"/>
    <x v="2"/>
    <x v="0"/>
    <s v="Wolf Th1"/>
    <n v="2065"/>
  </r>
  <r>
    <x v="6"/>
    <x v="0"/>
    <n v="35000279"/>
    <x v="320"/>
    <d v="2021-11-12T00:00:00"/>
    <x v="4"/>
    <n v="7000132385"/>
    <n v="5700"/>
    <x v="0"/>
    <x v="0"/>
    <n v="5700"/>
    <n v="2.5301"/>
    <n v="14421.57"/>
    <x v="2"/>
    <x v="0"/>
    <s v="Wolf M1"/>
    <n v="2070"/>
  </r>
  <r>
    <x v="6"/>
    <x v="0"/>
    <n v="35000282"/>
    <x v="29"/>
    <d v="2021-11-12T00:00:00"/>
    <x v="4"/>
    <n v="7000132723"/>
    <n v="7200"/>
    <x v="0"/>
    <x v="0"/>
    <n v="7200"/>
    <n v="2.6029"/>
    <n v="18740.88"/>
    <x v="2"/>
    <x v="0"/>
    <s v="Mischer 2"/>
    <n v="2050"/>
  </r>
  <r>
    <x v="6"/>
    <x v="0"/>
    <n v="35000282"/>
    <x v="29"/>
    <d v="2021-11-12T00:00:00"/>
    <x v="4"/>
    <n v="7000132916"/>
    <n v="0"/>
    <x v="0"/>
    <x v="0"/>
    <n v="0"/>
    <n v="2.6029"/>
    <n v="0"/>
    <x v="2"/>
    <x v="0"/>
    <s v="Wolf M1"/>
    <n v="2070"/>
  </r>
  <r>
    <x v="6"/>
    <x v="0"/>
    <n v="35000313"/>
    <x v="30"/>
    <d v="2021-11-12T00:00:00"/>
    <x v="4"/>
    <n v="7000132902"/>
    <n v="1500"/>
    <x v="0"/>
    <x v="0"/>
    <n v="1500"/>
    <n v="2.8795999999999999"/>
    <n v="4319.3999999999996"/>
    <x v="2"/>
    <x v="0"/>
    <s v="Wolf M2"/>
    <n v="2080"/>
  </r>
  <r>
    <x v="6"/>
    <x v="0"/>
    <n v="35000334"/>
    <x v="1194"/>
    <d v="2021-11-12T00:00:00"/>
    <x v="4"/>
    <n v="7000132712"/>
    <n v="1000"/>
    <x v="0"/>
    <x v="0"/>
    <n v="1000"/>
    <n v="2.1633"/>
    <n v="2163.3000000000002"/>
    <x v="2"/>
    <x v="0"/>
    <s v="Wolf Th2"/>
    <n v="2090"/>
  </r>
  <r>
    <x v="6"/>
    <x v="0"/>
    <n v="35000350"/>
    <x v="32"/>
    <d v="2021-11-12T00:00:00"/>
    <x v="4"/>
    <n v="7000132724"/>
    <n v="4800"/>
    <x v="0"/>
    <x v="0"/>
    <n v="4800"/>
    <n v="2.9607000000000001"/>
    <n v="14211.36"/>
    <x v="2"/>
    <x v="0"/>
    <s v="Mischer 2"/>
    <n v="2050"/>
  </r>
  <r>
    <x v="6"/>
    <x v="0"/>
    <n v="35000350"/>
    <x v="32"/>
    <d v="2021-11-12T00:00:00"/>
    <x v="4"/>
    <n v="7000132724"/>
    <n v="4800"/>
    <x v="0"/>
    <x v="0"/>
    <n v="4800"/>
    <n v="2.9607000000000001"/>
    <n v="14211.36"/>
    <x v="2"/>
    <x v="0"/>
    <s v="Wolf M2"/>
    <n v="2080"/>
  </r>
  <r>
    <x v="6"/>
    <x v="0"/>
    <n v="35900002"/>
    <x v="173"/>
    <d v="2021-11-12T00:00:00"/>
    <x v="4"/>
    <n v="7000132747"/>
    <n v="2640"/>
    <x v="0"/>
    <x v="0"/>
    <n v="2640"/>
    <n v="2.0203000000000002"/>
    <n v="5333.5919999999996"/>
    <x v="2"/>
    <x v="0"/>
    <s v="Stephan UMSK 130"/>
    <n v="2100"/>
  </r>
  <r>
    <x v="6"/>
    <x v="0"/>
    <n v="47000118"/>
    <x v="474"/>
    <d v="2021-11-12T00:00:00"/>
    <x v="4"/>
    <n v="7000130447"/>
    <n v="38106"/>
    <x v="1"/>
    <x v="1"/>
    <n v="7621.2"/>
    <n v="0.7833"/>
    <n v="29848.429800000002"/>
    <x v="3"/>
    <x v="1"/>
    <s v="Linie 16"/>
    <n v="5016"/>
  </r>
  <r>
    <x v="6"/>
    <x v="0"/>
    <n v="47000597"/>
    <x v="37"/>
    <d v="2021-11-12T00:00:00"/>
    <x v="4"/>
    <n v="7000129348"/>
    <n v="26337"/>
    <x v="1"/>
    <x v="1"/>
    <n v="3950.55"/>
    <n v="0.6472"/>
    <n v="17045.306400000001"/>
    <x v="4"/>
    <x v="1"/>
    <s v="Linie 34"/>
    <n v="5034"/>
  </r>
  <r>
    <x v="6"/>
    <x v="0"/>
    <n v="47000849"/>
    <x v="39"/>
    <d v="2021-11-12T00:00:00"/>
    <x v="4"/>
    <n v="7000130062"/>
    <n v="1745"/>
    <x v="1"/>
    <x v="1"/>
    <n v="3769.2"/>
    <n v="9.1148000000000007"/>
    <n v="15905.325999999999"/>
    <x v="4"/>
    <x v="1"/>
    <s v="Linie 3"/>
    <n v="5003"/>
  </r>
  <r>
    <x v="6"/>
    <x v="0"/>
    <n v="47001037"/>
    <x v="547"/>
    <d v="2021-11-12T00:00:00"/>
    <x v="4"/>
    <n v="7000130077"/>
    <n v="6048"/>
    <x v="1"/>
    <x v="1"/>
    <n v="1512"/>
    <n v="1.0668"/>
    <n v="6452.0064000000002"/>
    <x v="3"/>
    <x v="1"/>
    <s v="Linie 16"/>
    <n v="5016"/>
  </r>
  <r>
    <x v="6"/>
    <x v="0"/>
    <n v="47001043"/>
    <x v="549"/>
    <d v="2021-11-12T00:00:00"/>
    <x v="4"/>
    <n v="7000127850"/>
    <n v="370"/>
    <x v="1"/>
    <x v="1"/>
    <n v="92.5"/>
    <n v="1.0628"/>
    <n v="393.23599999999999"/>
    <x v="3"/>
    <x v="1"/>
    <s v="Linie 16"/>
    <n v="5016"/>
  </r>
  <r>
    <x v="6"/>
    <x v="0"/>
    <n v="48000057"/>
    <x v="817"/>
    <d v="2021-11-12T00:00:00"/>
    <x v="4"/>
    <n v="7000132056"/>
    <n v="7215"/>
    <x v="1"/>
    <x v="1"/>
    <n v="1587.3"/>
    <n v="1.1432"/>
    <n v="8248.1880000000001"/>
    <x v="4"/>
    <x v="1"/>
    <s v="Linie 2"/>
    <n v="5002"/>
  </r>
  <r>
    <x v="6"/>
    <x v="0"/>
    <n v="48000058"/>
    <x v="734"/>
    <d v="2021-11-12T00:00:00"/>
    <x v="4"/>
    <n v="7000132057"/>
    <n v="7798"/>
    <x v="1"/>
    <x v="1"/>
    <n v="1715.56"/>
    <n v="0.9103"/>
    <n v="7098.5194000000001"/>
    <x v="4"/>
    <x v="1"/>
    <s v="Linie 2"/>
    <n v="5002"/>
  </r>
  <r>
    <x v="6"/>
    <x v="0"/>
    <n v="48000063"/>
    <x v="193"/>
    <d v="2021-11-12T00:00:00"/>
    <x v="4"/>
    <n v="7000130914"/>
    <n v="4530"/>
    <x v="1"/>
    <x v="1"/>
    <n v="996.6"/>
    <n v="1.0578000000000001"/>
    <n v="4791.8339999999998"/>
    <x v="4"/>
    <x v="1"/>
    <s v="Linie 2"/>
    <n v="5002"/>
  </r>
  <r>
    <x v="6"/>
    <x v="0"/>
    <n v="48000064"/>
    <x v="44"/>
    <d v="2021-11-12T00:00:00"/>
    <x v="4"/>
    <n v="7000130915"/>
    <n v="4567"/>
    <x v="1"/>
    <x v="1"/>
    <n v="1004.74"/>
    <n v="0.92659999999999998"/>
    <n v="4231.7821999999996"/>
    <x v="4"/>
    <x v="1"/>
    <s v="Linie 2"/>
    <n v="5002"/>
  </r>
  <r>
    <x v="6"/>
    <x v="0"/>
    <n v="48000194"/>
    <x v="552"/>
    <d v="2021-11-12T00:00:00"/>
    <x v="4"/>
    <n v="7000132585"/>
    <n v="9327"/>
    <x v="1"/>
    <x v="1"/>
    <n v="1865.4"/>
    <n v="1.1226"/>
    <n v="10470.4902"/>
    <x v="3"/>
    <x v="1"/>
    <s v="Linie 1"/>
    <n v="5001"/>
  </r>
  <r>
    <x v="6"/>
    <x v="0"/>
    <n v="49500040"/>
    <x v="1195"/>
    <d v="2021-11-12T00:00:00"/>
    <x v="4"/>
    <n v="7000132910"/>
    <n v="581"/>
    <x v="0"/>
    <x v="0"/>
    <n v="581"/>
    <n v="0.51400000000000001"/>
    <n v="298.63400000000001"/>
    <x v="0"/>
    <x v="0"/>
    <s v="Vacumierung"/>
    <n v="5902"/>
  </r>
  <r>
    <x v="6"/>
    <x v="0"/>
    <n v="49500048"/>
    <x v="744"/>
    <d v="2021-11-12T00:00:00"/>
    <x v="4"/>
    <n v="7000132845"/>
    <n v="283"/>
    <x v="0"/>
    <x v="0"/>
    <n v="283"/>
    <n v="1.764"/>
    <n v="499.21199999999999"/>
    <x v="0"/>
    <x v="0"/>
    <s v="Vacumierung"/>
    <n v="5902"/>
  </r>
  <r>
    <x v="6"/>
    <x v="0"/>
    <n v="49500062"/>
    <x v="345"/>
    <d v="2021-11-12T00:00:00"/>
    <x v="4"/>
    <n v="7000132846"/>
    <n v="357"/>
    <x v="0"/>
    <x v="0"/>
    <n v="357"/>
    <n v="0.51400000000000001"/>
    <n v="183.49799999999999"/>
    <x v="0"/>
    <x v="0"/>
    <s v="Vacumierung"/>
    <n v="5902"/>
  </r>
  <r>
    <x v="6"/>
    <x v="0"/>
    <n v="49500132"/>
    <x v="350"/>
    <d v="2021-11-12T00:00:00"/>
    <x v="4"/>
    <n v="7000132847"/>
    <n v="281"/>
    <x v="0"/>
    <x v="0"/>
    <n v="281"/>
    <n v="2.0139999999999998"/>
    <n v="565.93399999999997"/>
    <x v="0"/>
    <x v="0"/>
    <s v="Vacumierung"/>
    <n v="5902"/>
  </r>
  <r>
    <x v="6"/>
    <x v="0"/>
    <n v="49500178"/>
    <x v="53"/>
    <d v="2021-11-12T00:00:00"/>
    <x v="4"/>
    <n v="7000132936"/>
    <n v="552"/>
    <x v="1"/>
    <x v="1"/>
    <n v="110.4"/>
    <n v="0.36659999999999998"/>
    <n v="202.36320000000001"/>
    <x v="3"/>
    <x v="1"/>
    <s v="Linie 9"/>
    <n v="5009"/>
  </r>
  <r>
    <x v="6"/>
    <x v="0"/>
    <n v="49500179"/>
    <x v="54"/>
    <d v="2021-11-12T00:00:00"/>
    <x v="4"/>
    <n v="7000132937"/>
    <n v="0"/>
    <x v="1"/>
    <x v="1"/>
    <n v="0"/>
    <n v="0.36649999999999999"/>
    <n v="0"/>
    <x v="3"/>
    <x v="1"/>
    <s v="Linie 9"/>
    <n v="5009"/>
  </r>
  <r>
    <x v="6"/>
    <x v="0"/>
    <n v="49500181"/>
    <x v="55"/>
    <d v="2021-11-12T00:00:00"/>
    <x v="4"/>
    <n v="7000132938"/>
    <n v="1104"/>
    <x v="1"/>
    <x v="1"/>
    <n v="220.8"/>
    <n v="0.36659999999999998"/>
    <n v="404.72640000000001"/>
    <x v="3"/>
    <x v="1"/>
    <s v="Linie 9"/>
    <n v="5009"/>
  </r>
  <r>
    <x v="6"/>
    <x v="0"/>
    <n v="49500182"/>
    <x v="56"/>
    <d v="2021-11-12T00:00:00"/>
    <x v="4"/>
    <n v="7000132939"/>
    <n v="138"/>
    <x v="1"/>
    <x v="1"/>
    <n v="27.6"/>
    <n v="0.36649999999999999"/>
    <n v="50.576999999999998"/>
    <x v="3"/>
    <x v="1"/>
    <s v="Linie 9"/>
    <n v="5009"/>
  </r>
  <r>
    <x v="6"/>
    <x v="0"/>
    <n v="49500183"/>
    <x v="57"/>
    <d v="2021-11-12T00:00:00"/>
    <x v="4"/>
    <n v="7000132940"/>
    <n v="1104"/>
    <x v="1"/>
    <x v="1"/>
    <n v="220.8"/>
    <n v="0.36659999999999998"/>
    <n v="404.72640000000001"/>
    <x v="3"/>
    <x v="1"/>
    <s v="Linie 9"/>
    <n v="5009"/>
  </r>
  <r>
    <x v="6"/>
    <x v="0"/>
    <n v="49500190"/>
    <x v="351"/>
    <d v="2021-11-12T00:00:00"/>
    <x v="4"/>
    <n v="7000132848"/>
    <n v="263"/>
    <x v="0"/>
    <x v="0"/>
    <n v="263"/>
    <n v="2.5139999999999998"/>
    <n v="661.18200000000002"/>
    <x v="0"/>
    <x v="0"/>
    <s v="Vacumierung"/>
    <n v="5902"/>
  </r>
  <r>
    <x v="6"/>
    <x v="0"/>
    <n v="49500191"/>
    <x v="489"/>
    <d v="2021-11-12T00:00:00"/>
    <x v="4"/>
    <n v="7000132849"/>
    <n v="341"/>
    <x v="0"/>
    <x v="0"/>
    <n v="341"/>
    <n v="2.5139999999999998"/>
    <n v="857.274"/>
    <x v="0"/>
    <x v="0"/>
    <s v="Vacumierung"/>
    <n v="5902"/>
  </r>
  <r>
    <x v="6"/>
    <x v="0"/>
    <n v="49500196"/>
    <x v="490"/>
    <d v="2021-11-12T00:00:00"/>
    <x v="4"/>
    <n v="7000132687"/>
    <n v="292"/>
    <x v="0"/>
    <x v="0"/>
    <n v="292"/>
    <n v="2.4E-2"/>
    <n v="7.008"/>
    <x v="0"/>
    <x v="0"/>
    <s v="Vacumierung"/>
    <n v="5902"/>
  </r>
  <r>
    <x v="6"/>
    <x v="0"/>
    <n v="49500204"/>
    <x v="205"/>
    <d v="2021-11-12T00:00:00"/>
    <x v="4"/>
    <n v="7000132881"/>
    <n v="133"/>
    <x v="0"/>
    <x v="0"/>
    <n v="133"/>
    <n v="0.51400000000000001"/>
    <n v="68.361999999999995"/>
    <x v="0"/>
    <x v="0"/>
    <s v="Vacumierung"/>
    <n v="5902"/>
  </r>
  <r>
    <x v="6"/>
    <x v="0"/>
    <n v="49500204"/>
    <x v="205"/>
    <d v="2021-11-12T00:00:00"/>
    <x v="4"/>
    <n v="7000132944"/>
    <n v="0"/>
    <x v="0"/>
    <x v="0"/>
    <n v="0"/>
    <n v="0.51400000000000001"/>
    <n v="0"/>
    <x v="0"/>
    <x v="0"/>
    <s v="Vacumierung"/>
    <n v="5902"/>
  </r>
  <r>
    <x v="6"/>
    <x v="0"/>
    <n v="50000296"/>
    <x v="69"/>
    <d v="2021-11-12T00:00:00"/>
    <x v="4"/>
    <n v="7000131700"/>
    <n v="2400"/>
    <x v="2"/>
    <x v="2"/>
    <n v="4608"/>
    <n v="7.8053999999999997"/>
    <n v="18732.96"/>
    <x v="7"/>
    <x v="4"/>
    <s v="Subunternehmer"/>
    <n v="9999"/>
  </r>
  <r>
    <x v="6"/>
    <x v="0"/>
    <n v="57000002"/>
    <x v="747"/>
    <d v="2021-11-12T00:00:00"/>
    <x v="4"/>
    <n v="7000132831"/>
    <n v="0"/>
    <x v="2"/>
    <x v="2"/>
    <n v="0"/>
    <n v="44.628100000000003"/>
    <n v="0"/>
    <x v="6"/>
    <x v="3"/>
    <s v="EVP L4 Beutel"/>
    <n v="6130"/>
  </r>
  <r>
    <x v="6"/>
    <x v="0"/>
    <n v="57000002"/>
    <x v="747"/>
    <d v="2021-11-12T00:00:00"/>
    <x v="4"/>
    <n v="7000132832"/>
    <n v="0"/>
    <x v="2"/>
    <x v="2"/>
    <n v="0"/>
    <n v="44.628100000000003"/>
    <n v="0"/>
    <x v="6"/>
    <x v="3"/>
    <s v="EVP L4 Beutel"/>
    <n v="6130"/>
  </r>
  <r>
    <x v="6"/>
    <x v="0"/>
    <n v="57000141"/>
    <x v="362"/>
    <d v="2021-11-12T00:00:00"/>
    <x v="4"/>
    <n v="7000132321"/>
    <n v="384"/>
    <x v="2"/>
    <x v="2"/>
    <n v="768"/>
    <n v="7.5747"/>
    <n v="2908.6848"/>
    <x v="3"/>
    <x v="1"/>
    <s v="Wurstverpackung"/>
    <n v="5330"/>
  </r>
  <r>
    <x v="6"/>
    <x v="0"/>
    <n v="57000213"/>
    <x v="74"/>
    <d v="2021-11-12T00:00:00"/>
    <x v="4"/>
    <n v="7000132749"/>
    <n v="724"/>
    <x v="2"/>
    <x v="2"/>
    <n v="724"/>
    <n v="5.3963000000000001"/>
    <n v="3906.9212000000002"/>
    <x v="4"/>
    <x v="1"/>
    <s v="Linie 4"/>
    <n v="5004"/>
  </r>
  <r>
    <x v="6"/>
    <x v="0"/>
    <n v="57000249"/>
    <x v="561"/>
    <d v="2021-11-12T00:00:00"/>
    <x v="4"/>
    <n v="7000131991"/>
    <n v="77"/>
    <x v="2"/>
    <x v="0"/>
    <n v="623.70000000000005"/>
    <n v="3.4963000000000002"/>
    <n v="2180.6423100000002"/>
    <x v="3"/>
    <x v="1"/>
    <s v="Wurstverpackung"/>
    <n v="5330"/>
  </r>
  <r>
    <x v="6"/>
    <x v="0"/>
    <n v="57000259"/>
    <x v="1196"/>
    <d v="2021-11-12T00:00:00"/>
    <x v="4"/>
    <n v="7000132827"/>
    <n v="0"/>
    <x v="2"/>
    <x v="2"/>
    <n v="0"/>
    <n v="45.945599999999999"/>
    <n v="0"/>
    <x v="6"/>
    <x v="3"/>
    <s v="EVP L4 Beutel"/>
    <n v="6130"/>
  </r>
  <r>
    <x v="6"/>
    <x v="0"/>
    <n v="57000275"/>
    <x v="78"/>
    <d v="2021-11-12T00:00:00"/>
    <x v="4"/>
    <n v="7000132828"/>
    <n v="0"/>
    <x v="2"/>
    <x v="2"/>
    <n v="0"/>
    <n v="30.504200000000001"/>
    <n v="0"/>
    <x v="6"/>
    <x v="3"/>
    <s v="EVP L4 Beutel"/>
    <n v="6130"/>
  </r>
  <r>
    <x v="6"/>
    <x v="0"/>
    <n v="57000384"/>
    <x v="499"/>
    <d v="2021-11-12T00:00:00"/>
    <x v="4"/>
    <n v="7000131345"/>
    <n v="1113"/>
    <x v="2"/>
    <x v="2"/>
    <n v="2337.3000000000002"/>
    <n v="11.000400000000001"/>
    <n v="12243.4452"/>
    <x v="3"/>
    <x v="1"/>
    <s v="Linie 9"/>
    <n v="5009"/>
  </r>
  <r>
    <x v="6"/>
    <x v="0"/>
    <n v="57000390"/>
    <x v="748"/>
    <d v="2021-11-12T00:00:00"/>
    <x v="4"/>
    <n v="7000132829"/>
    <n v="0"/>
    <x v="2"/>
    <x v="2"/>
    <n v="0"/>
    <n v="23.508900000000001"/>
    <n v="0"/>
    <x v="6"/>
    <x v="3"/>
    <s v="EVP L4 Beutel"/>
    <n v="6130"/>
  </r>
  <r>
    <x v="6"/>
    <x v="0"/>
    <n v="57000491"/>
    <x v="500"/>
    <d v="2021-11-12T00:00:00"/>
    <x v="4"/>
    <n v="7000131804"/>
    <n v="0"/>
    <x v="2"/>
    <x v="2"/>
    <n v="0"/>
    <n v="5.5740999999999996"/>
    <n v="0"/>
    <x v="7"/>
    <x v="4"/>
    <s v="Subunternehmer"/>
    <n v="9999"/>
  </r>
  <r>
    <x v="6"/>
    <x v="0"/>
    <n v="57000590"/>
    <x v="81"/>
    <d v="2021-11-12T00:00:00"/>
    <x v="4"/>
    <n v="7000131826"/>
    <n v="735"/>
    <x v="2"/>
    <x v="2"/>
    <n v="1837.5"/>
    <n v="11.062900000000001"/>
    <n v="8131.2314999999999"/>
    <x v="7"/>
    <x v="4"/>
    <s v="Subunternehmer"/>
    <n v="9999"/>
  </r>
  <r>
    <x v="6"/>
    <x v="0"/>
    <n v="57000593"/>
    <x v="1145"/>
    <d v="2021-11-12T00:00:00"/>
    <x v="4"/>
    <n v="7000132663"/>
    <n v="434"/>
    <x v="2"/>
    <x v="2"/>
    <n v="2604"/>
    <n v="19.398900000000001"/>
    <n v="8419.1226000000006"/>
    <x v="7"/>
    <x v="4"/>
    <s v="Subunternehmer"/>
    <n v="9999"/>
  </r>
  <r>
    <x v="6"/>
    <x v="0"/>
    <n v="57000716"/>
    <x v="504"/>
    <d v="2021-11-12T00:00:00"/>
    <x v="4"/>
    <n v="7000131806"/>
    <n v="0"/>
    <x v="2"/>
    <x v="2"/>
    <n v="0"/>
    <n v="5.7949000000000002"/>
    <n v="0"/>
    <x v="7"/>
    <x v="4"/>
    <s v="Subunternehmer"/>
    <n v="9999"/>
  </r>
  <r>
    <x v="6"/>
    <x v="0"/>
    <n v="57000717"/>
    <x v="505"/>
    <d v="2021-11-12T00:00:00"/>
    <x v="4"/>
    <n v="7000131808"/>
    <n v="0"/>
    <x v="2"/>
    <x v="2"/>
    <n v="0"/>
    <n v="6.0308999999999999"/>
    <n v="0"/>
    <x v="7"/>
    <x v="4"/>
    <s v="Subunternehmer"/>
    <n v="9999"/>
  </r>
  <r>
    <x v="6"/>
    <x v="0"/>
    <n v="57000730"/>
    <x v="506"/>
    <d v="2021-11-12T00:00:00"/>
    <x v="4"/>
    <n v="7000132320"/>
    <n v="211"/>
    <x v="2"/>
    <x v="0"/>
    <n v="2363.1999999999998"/>
    <n v="3.8494999999999999"/>
    <n v="9097.1383999999998"/>
    <x v="3"/>
    <x v="1"/>
    <s v="Wurstverpackung"/>
    <n v="5330"/>
  </r>
  <r>
    <x v="6"/>
    <x v="0"/>
    <n v="57000758"/>
    <x v="1114"/>
    <d v="2021-11-12T00:00:00"/>
    <x v="4"/>
    <n v="7000129472"/>
    <n v="238"/>
    <x v="2"/>
    <x v="2"/>
    <n v="952"/>
    <n v="22.311"/>
    <n v="5310.018"/>
    <x v="4"/>
    <x v="1"/>
    <s v="Linie 5"/>
    <n v="5005"/>
  </r>
  <r>
    <x v="6"/>
    <x v="0"/>
    <n v="58000135"/>
    <x v="700"/>
    <d v="2021-11-12T00:00:00"/>
    <x v="4"/>
    <n v="7000132978"/>
    <n v="40"/>
    <x v="2"/>
    <x v="2"/>
    <n v="600"/>
    <n v="51.062399999999997"/>
    <n v="2042.4960000000001"/>
    <x v="0"/>
    <x v="0"/>
    <s v="Rohware aus-/umpacken, vorbereiten"/>
    <n v="1300"/>
  </r>
  <r>
    <x v="6"/>
    <x v="0"/>
    <n v="58000137"/>
    <x v="569"/>
    <d v="2021-11-12T00:00:00"/>
    <x v="4"/>
    <n v="7000131798"/>
    <n v="960"/>
    <x v="2"/>
    <x v="2"/>
    <n v="3264"/>
    <n v="15.078799999999999"/>
    <n v="14475.647999999999"/>
    <x v="7"/>
    <x v="4"/>
    <s v="Subunternehmer"/>
    <n v="9999"/>
  </r>
  <r>
    <x v="6"/>
    <x v="0"/>
    <n v="58000138"/>
    <x v="94"/>
    <d v="2021-11-12T00:00:00"/>
    <x v="4"/>
    <n v="7000131800"/>
    <n v="0"/>
    <x v="2"/>
    <x v="2"/>
    <n v="0"/>
    <n v="17.093499999999999"/>
    <n v="0"/>
    <x v="7"/>
    <x v="4"/>
    <s v="Subunternehmer"/>
    <n v="9999"/>
  </r>
  <r>
    <x v="6"/>
    <x v="0"/>
    <n v="58000155"/>
    <x v="701"/>
    <d v="2021-11-12T00:00:00"/>
    <x v="4"/>
    <n v="7000131802"/>
    <n v="0"/>
    <x v="2"/>
    <x v="2"/>
    <n v="0"/>
    <n v="16.578700000000001"/>
    <n v="0"/>
    <x v="7"/>
    <x v="4"/>
    <s v="Subunternehmer"/>
    <n v="9999"/>
  </r>
  <r>
    <x v="6"/>
    <x v="0"/>
    <n v="58000230"/>
    <x v="571"/>
    <d v="2021-11-12T00:00:00"/>
    <x v="4"/>
    <n v="7000131761"/>
    <n v="511"/>
    <x v="2"/>
    <x v="2"/>
    <n v="843.15"/>
    <n v="9.8248999999999995"/>
    <n v="5020.5239000000001"/>
    <x v="3"/>
    <x v="1"/>
    <s v="Linie 1"/>
    <n v="5001"/>
  </r>
  <r>
    <x v="6"/>
    <x v="0"/>
    <n v="58000554"/>
    <x v="389"/>
    <d v="2021-11-12T00:00:00"/>
    <x v="4"/>
    <n v="7000130098"/>
    <n v="4176"/>
    <x v="2"/>
    <x v="2"/>
    <n v="40089.599999999999"/>
    <n v="35.208399999999997"/>
    <n v="147030.27840000001"/>
    <x v="5"/>
    <x v="2"/>
    <s v="Linie 31"/>
    <n v="5031"/>
  </r>
  <r>
    <x v="6"/>
    <x v="0"/>
    <n v="58000610"/>
    <x v="704"/>
    <d v="2021-11-12T00:00:00"/>
    <x v="4"/>
    <n v="7000129942"/>
    <n v="6496"/>
    <x v="2"/>
    <x v="2"/>
    <n v="22865.919999999998"/>
    <n v="16.534099999999999"/>
    <n v="107405.51360000001"/>
    <x v="7"/>
    <x v="4"/>
    <s v="Subunternehmer"/>
    <n v="9999"/>
  </r>
  <r>
    <x v="6"/>
    <x v="0"/>
    <n v="58000648"/>
    <x v="231"/>
    <d v="2021-11-12T00:00:00"/>
    <x v="4"/>
    <n v="7000132698"/>
    <n v="204"/>
    <x v="2"/>
    <x v="0"/>
    <n v="204"/>
    <n v="10.532400000000001"/>
    <n v="2148.6095999999998"/>
    <x v="8"/>
    <x v="5"/>
    <s v="Linie 23"/>
    <n v="5023"/>
  </r>
  <r>
    <x v="6"/>
    <x v="0"/>
    <n v="58000706"/>
    <x v="244"/>
    <d v="2021-11-12T00:00:00"/>
    <x v="4"/>
    <n v="7000132644"/>
    <n v="204"/>
    <x v="2"/>
    <x v="0"/>
    <n v="201.96"/>
    <n v="6.7150999999999996"/>
    <n v="1356.1815959999999"/>
    <x v="8"/>
    <x v="5"/>
    <s v="Linie 21"/>
    <n v="5021"/>
  </r>
  <r>
    <x v="6"/>
    <x v="0"/>
    <n v="58000711"/>
    <x v="99"/>
    <d v="2021-11-12T00:00:00"/>
    <x v="4"/>
    <n v="7000132678"/>
    <n v="204"/>
    <x v="2"/>
    <x v="0"/>
    <n v="220.32"/>
    <n v="9.9686000000000003"/>
    <n v="2196.2819519999998"/>
    <x v="8"/>
    <x v="5"/>
    <s v="Linie 29"/>
    <n v="5029"/>
  </r>
  <r>
    <x v="6"/>
    <x v="0"/>
    <n v="58000738"/>
    <x v="101"/>
    <d v="2021-11-12T00:00:00"/>
    <x v="4"/>
    <n v="7000132679"/>
    <n v="204"/>
    <x v="2"/>
    <x v="0"/>
    <n v="220.32"/>
    <n v="9.9650999999999996"/>
    <n v="2195.5108319999999"/>
    <x v="8"/>
    <x v="5"/>
    <s v="Linie 29"/>
    <n v="5029"/>
  </r>
  <r>
    <x v="6"/>
    <x v="0"/>
    <n v="58000743"/>
    <x v="252"/>
    <d v="2021-11-12T00:00:00"/>
    <x v="4"/>
    <n v="7000132699"/>
    <n v="204"/>
    <x v="2"/>
    <x v="0"/>
    <n v="204"/>
    <n v="10.5382"/>
    <n v="2149.7928000000002"/>
    <x v="8"/>
    <x v="5"/>
    <s v="Linie 23"/>
    <n v="5023"/>
  </r>
  <r>
    <x v="6"/>
    <x v="0"/>
    <n v="58000746"/>
    <x v="253"/>
    <d v="2021-11-12T00:00:00"/>
    <x v="4"/>
    <n v="7000132647"/>
    <n v="136"/>
    <x v="2"/>
    <x v="0"/>
    <n v="134.63999999999999"/>
    <n v="6.7164999999999999"/>
    <n v="904.30956000000003"/>
    <x v="8"/>
    <x v="5"/>
    <s v="Linie 21"/>
    <n v="5021"/>
  </r>
  <r>
    <x v="6"/>
    <x v="0"/>
    <n v="58000758"/>
    <x v="255"/>
    <d v="2021-11-12T00:00:00"/>
    <x v="4"/>
    <n v="7000132648"/>
    <n v="272"/>
    <x v="2"/>
    <x v="0"/>
    <n v="269.27999999999997"/>
    <n v="6.6928999999999998"/>
    <n v="1802.2641120000001"/>
    <x v="8"/>
    <x v="5"/>
    <s v="Linie 21"/>
    <n v="5021"/>
  </r>
  <r>
    <x v="6"/>
    <x v="0"/>
    <n v="58000776"/>
    <x v="257"/>
    <d v="2021-11-12T00:00:00"/>
    <x v="4"/>
    <n v="7000132649"/>
    <n v="136"/>
    <x v="2"/>
    <x v="0"/>
    <n v="134.63999999999999"/>
    <n v="6.7134"/>
    <n v="903.89217599999995"/>
    <x v="8"/>
    <x v="5"/>
    <s v="Linie 21"/>
    <n v="5021"/>
  </r>
  <r>
    <x v="6"/>
    <x v="0"/>
    <n v="58000831"/>
    <x v="409"/>
    <d v="2021-11-12T00:00:00"/>
    <x v="4"/>
    <n v="7000132650"/>
    <n v="850"/>
    <x v="2"/>
    <x v="0"/>
    <n v="841.5"/>
    <n v="6.6577999999999999"/>
    <n v="5602.5387000000001"/>
    <x v="8"/>
    <x v="5"/>
    <s v="Linie 21"/>
    <n v="5021"/>
  </r>
  <r>
    <x v="6"/>
    <x v="0"/>
    <n v="58000833"/>
    <x v="572"/>
    <d v="2021-11-12T00:00:00"/>
    <x v="4"/>
    <n v="7000132614"/>
    <n v="170"/>
    <x v="2"/>
    <x v="0"/>
    <n v="178.5"/>
    <n v="8.0427"/>
    <n v="1435.62195"/>
    <x v="8"/>
    <x v="5"/>
    <s v="Linie 20"/>
    <n v="5020"/>
  </r>
  <r>
    <x v="6"/>
    <x v="0"/>
    <n v="58000838"/>
    <x v="516"/>
    <d v="2021-11-12T00:00:00"/>
    <x v="4"/>
    <n v="7000132813"/>
    <n v="5338"/>
    <x v="2"/>
    <x v="0"/>
    <n v="6405.6"/>
    <n v="7.5921000000000003"/>
    <n v="48631.955759999997"/>
    <x v="8"/>
    <x v="5"/>
    <s v="Linie 22"/>
    <n v="5022"/>
  </r>
  <r>
    <x v="6"/>
    <x v="0"/>
    <n v="58000841"/>
    <x v="104"/>
    <d v="2021-11-12T00:00:00"/>
    <x v="4"/>
    <n v="7000132680"/>
    <n v="680"/>
    <x v="2"/>
    <x v="0"/>
    <n v="734.4"/>
    <n v="9.9194999999999993"/>
    <n v="7284.8807999999999"/>
    <x v="8"/>
    <x v="5"/>
    <s v="Linie 29"/>
    <n v="5029"/>
  </r>
  <r>
    <x v="6"/>
    <x v="0"/>
    <n v="58000863"/>
    <x v="261"/>
    <d v="2021-11-12T00:00:00"/>
    <x v="4"/>
    <n v="7000132702"/>
    <n v="340"/>
    <x v="2"/>
    <x v="0"/>
    <n v="340"/>
    <n v="10.5383"/>
    <n v="3583.0219999999999"/>
    <x v="8"/>
    <x v="5"/>
    <s v="Linie 23"/>
    <n v="5023"/>
  </r>
  <r>
    <x v="6"/>
    <x v="0"/>
    <n v="58000873"/>
    <x v="518"/>
    <d v="2021-11-12T00:00:00"/>
    <x v="4"/>
    <n v="7000131344"/>
    <n v="585"/>
    <x v="2"/>
    <x v="2"/>
    <n v="1170"/>
    <n v="13.7563"/>
    <n v="8047.4354999999996"/>
    <x v="4"/>
    <x v="1"/>
    <s v="Linie 33"/>
    <n v="5033"/>
  </r>
  <r>
    <x v="6"/>
    <x v="0"/>
    <n v="58000894"/>
    <x v="105"/>
    <d v="2021-11-12T00:00:00"/>
    <x v="4"/>
    <n v="7000132681"/>
    <n v="1360"/>
    <x v="2"/>
    <x v="0"/>
    <n v="1468.8"/>
    <n v="9.9616000000000007"/>
    <n v="14631.59808"/>
    <x v="8"/>
    <x v="5"/>
    <s v="Linie 29"/>
    <n v="5029"/>
  </r>
  <r>
    <x v="6"/>
    <x v="0"/>
    <n v="58000961"/>
    <x v="726"/>
    <d v="2021-11-12T00:00:00"/>
    <x v="4"/>
    <n v="7000132652"/>
    <n v="136"/>
    <x v="2"/>
    <x v="0"/>
    <n v="134.63999999999999"/>
    <n v="6.6794000000000002"/>
    <n v="899.31441600000005"/>
    <x v="8"/>
    <x v="5"/>
    <s v="Linie 21"/>
    <n v="5021"/>
  </r>
  <r>
    <x v="6"/>
    <x v="0"/>
    <n v="58000970"/>
    <x v="712"/>
    <d v="2021-11-12T00:00:00"/>
    <x v="4"/>
    <n v="7000130644"/>
    <n v="1232"/>
    <x v="2"/>
    <x v="2"/>
    <n v="0"/>
    <n v="17.294899999999998"/>
    <n v="21307.316800000001"/>
    <x v="7"/>
    <x v="4"/>
    <s v="Subunternehmer"/>
    <n v="9999"/>
  </r>
  <r>
    <x v="6"/>
    <x v="0"/>
    <n v="58001010"/>
    <x v="599"/>
    <d v="2021-11-12T00:00:00"/>
    <x v="4"/>
    <n v="7000132727"/>
    <n v="2805"/>
    <x v="2"/>
    <x v="0"/>
    <n v="2776.95"/>
    <n v="7.2465999999999999"/>
    <n v="20123.44587"/>
    <x v="8"/>
    <x v="5"/>
    <s v="Linie 21"/>
    <n v="5021"/>
  </r>
  <r>
    <x v="6"/>
    <x v="0"/>
    <n v="58001028"/>
    <x v="281"/>
    <d v="2021-11-12T00:00:00"/>
    <x v="4"/>
    <n v="7000132728"/>
    <n v="272"/>
    <x v="2"/>
    <x v="0"/>
    <n v="269.27999999999997"/>
    <n v="7.3064999999999998"/>
    <n v="1967.49432"/>
    <x v="8"/>
    <x v="5"/>
    <s v="Linie 21"/>
    <n v="5021"/>
  </r>
  <r>
    <x v="6"/>
    <x v="0"/>
    <n v="58001046"/>
    <x v="428"/>
    <d v="2021-11-12T00:00:00"/>
    <x v="4"/>
    <n v="7000132729"/>
    <n v="204"/>
    <x v="2"/>
    <x v="0"/>
    <n v="201.96"/>
    <n v="7.3110999999999997"/>
    <n v="1476.5497559999999"/>
    <x v="8"/>
    <x v="5"/>
    <s v="Linie 21"/>
    <n v="5021"/>
  </r>
  <r>
    <x v="6"/>
    <x v="0"/>
    <n v="58001058"/>
    <x v="389"/>
    <d v="2021-11-12T00:00:00"/>
    <x v="4"/>
    <n v="7000130628"/>
    <n v="2938"/>
    <x v="2"/>
    <x v="2"/>
    <n v="28204.799999999999"/>
    <n v="35.15"/>
    <n v="103270.7"/>
    <x v="5"/>
    <x v="2"/>
    <s v="Linie 30"/>
    <n v="5030"/>
  </r>
  <r>
    <x v="6"/>
    <x v="0"/>
    <n v="58001060"/>
    <x v="758"/>
    <d v="2021-11-12T00:00:00"/>
    <x v="4"/>
    <n v="7000132174"/>
    <n v="850"/>
    <x v="2"/>
    <x v="0"/>
    <n v="850"/>
    <n v="8.5131999999999994"/>
    <n v="7236.22"/>
    <x v="8"/>
    <x v="5"/>
    <s v="Linie 20"/>
    <n v="5020"/>
  </r>
  <r>
    <x v="6"/>
    <x v="0"/>
    <n v="58001065"/>
    <x v="284"/>
    <d v="2021-11-12T00:00:00"/>
    <x v="4"/>
    <n v="7000132653"/>
    <n v="136"/>
    <x v="2"/>
    <x v="0"/>
    <n v="134.63999999999999"/>
    <n v="6.7488999999999999"/>
    <n v="908.67189599999995"/>
    <x v="8"/>
    <x v="5"/>
    <s v="Linie 21"/>
    <n v="5021"/>
  </r>
  <r>
    <x v="6"/>
    <x v="0"/>
    <n v="58001077"/>
    <x v="655"/>
    <d v="2021-11-12T00:00:00"/>
    <x v="4"/>
    <n v="7000132730"/>
    <n v="272"/>
    <x v="2"/>
    <x v="0"/>
    <n v="269.27999999999997"/>
    <n v="7.3173000000000004"/>
    <n v="1970.402544"/>
    <x v="8"/>
    <x v="5"/>
    <s v="Linie 21"/>
    <n v="5021"/>
  </r>
  <r>
    <x v="6"/>
    <x v="0"/>
    <n v="58001081"/>
    <x v="717"/>
    <d v="2021-11-12T00:00:00"/>
    <x v="4"/>
    <n v="7000132814"/>
    <n v="1768"/>
    <x v="2"/>
    <x v="0"/>
    <n v="2121.6"/>
    <n v="7.6337000000000002"/>
    <n v="16195.65792"/>
    <x v="8"/>
    <x v="5"/>
    <s v="Linie 22"/>
    <n v="5022"/>
  </r>
  <r>
    <x v="6"/>
    <x v="0"/>
    <n v="58001104"/>
    <x v="906"/>
    <d v="2021-11-12T00:00:00"/>
    <x v="4"/>
    <n v="7000130124"/>
    <n v="2916"/>
    <x v="2"/>
    <x v="2"/>
    <n v="27993.599999999999"/>
    <n v="34.639699999999998"/>
    <n v="101009.3652"/>
    <x v="5"/>
    <x v="2"/>
    <s v="Linie 30"/>
    <n v="5030"/>
  </r>
  <r>
    <x v="6"/>
    <x v="0"/>
    <n v="58001125"/>
    <x v="1112"/>
    <d v="2021-11-12T00:00:00"/>
    <x v="4"/>
    <n v="7000132785"/>
    <n v="2331"/>
    <x v="2"/>
    <x v="2"/>
    <n v="22377.599999999999"/>
    <n v="35.546599999999998"/>
    <n v="82859.124599999996"/>
    <x v="7"/>
    <x v="4"/>
    <s v="Subunternehmer"/>
    <n v="9999"/>
  </r>
  <r>
    <x v="6"/>
    <x v="0"/>
    <n v="58001144"/>
    <x v="118"/>
    <d v="2021-11-12T00:00:00"/>
    <x v="4"/>
    <n v="7000132290"/>
    <n v="425"/>
    <x v="2"/>
    <x v="0"/>
    <n v="552.5"/>
    <n v="9.2335999999999991"/>
    <n v="5101.5640000000003"/>
    <x v="4"/>
    <x v="1"/>
    <s v="Linie 36"/>
    <n v="5036"/>
  </r>
  <r>
    <x v="6"/>
    <x v="0"/>
    <n v="58001155"/>
    <x v="289"/>
    <d v="2021-11-12T00:00:00"/>
    <x v="4"/>
    <n v="7000132291"/>
    <n v="510"/>
    <x v="2"/>
    <x v="0"/>
    <n v="663"/>
    <n v="6.9889000000000001"/>
    <n v="4633.6406999999999"/>
    <x v="4"/>
    <x v="1"/>
    <s v="Linie 36"/>
    <n v="5036"/>
  </r>
  <r>
    <x v="6"/>
    <x v="0"/>
    <n v="59500001"/>
    <x v="907"/>
    <d v="2021-11-12T00:00:00"/>
    <x v="4"/>
    <n v="7000132512"/>
    <n v="88"/>
    <x v="2"/>
    <x v="0"/>
    <n v="264"/>
    <n v="2.5375000000000001"/>
    <n v="669.9"/>
    <x v="3"/>
    <x v="1"/>
    <s v="Espera"/>
    <n v="5901"/>
  </r>
  <r>
    <x v="6"/>
    <x v="0"/>
    <n v="59500002"/>
    <x v="949"/>
    <d v="2021-11-12T00:00:00"/>
    <x v="4"/>
    <n v="7000132513"/>
    <n v="36"/>
    <x v="2"/>
    <x v="0"/>
    <n v="144"/>
    <n v="1.9368000000000001"/>
    <n v="278.89920000000001"/>
    <x v="3"/>
    <x v="1"/>
    <s v="Espera"/>
    <n v="5901"/>
  </r>
  <r>
    <x v="6"/>
    <x v="0"/>
    <n v="59500008"/>
    <x v="798"/>
    <d v="2021-11-12T00:00:00"/>
    <x v="4"/>
    <n v="7000132514"/>
    <n v="36"/>
    <x v="2"/>
    <x v="0"/>
    <n v="108"/>
    <n v="2.6947000000000001"/>
    <n v="291.02760000000001"/>
    <x v="3"/>
    <x v="1"/>
    <s v="Espera"/>
    <n v="5901"/>
  </r>
  <r>
    <x v="6"/>
    <x v="0"/>
    <n v="59500020"/>
    <x v="658"/>
    <d v="2021-11-12T00:00:00"/>
    <x v="4"/>
    <n v="7000132850"/>
    <n v="521"/>
    <x v="0"/>
    <x v="0"/>
    <n v="521"/>
    <n v="2.5"/>
    <n v="1302.5"/>
    <x v="0"/>
    <x v="0"/>
    <s v="Vacumierung"/>
    <n v="5902"/>
  </r>
  <r>
    <x v="6"/>
    <x v="0"/>
    <n v="59500028"/>
    <x v="449"/>
    <d v="2021-11-12T00:00:00"/>
    <x v="4"/>
    <n v="7000132908"/>
    <n v="659"/>
    <x v="0"/>
    <x v="0"/>
    <n v="659"/>
    <n v="1"/>
    <n v="659"/>
    <x v="0"/>
    <x v="0"/>
    <s v="Vacumierung"/>
    <n v="5902"/>
  </r>
  <r>
    <x v="6"/>
    <x v="0"/>
    <n v="59500042"/>
    <x v="721"/>
    <d v="2021-11-12T00:00:00"/>
    <x v="4"/>
    <n v="7000132654"/>
    <n v="2018"/>
    <x v="0"/>
    <x v="0"/>
    <n v="2018"/>
    <n v="2.0446"/>
    <n v="4126.0028000000002"/>
    <x v="0"/>
    <x v="0"/>
    <s v="Vacumierung"/>
    <n v="5902"/>
  </r>
  <r>
    <x v="6"/>
    <x v="0"/>
    <n v="59500051"/>
    <x v="586"/>
    <d v="2021-11-12T00:00:00"/>
    <x v="4"/>
    <n v="7000132851"/>
    <n v="253"/>
    <x v="0"/>
    <x v="0"/>
    <n v="253"/>
    <n v="1.0461"/>
    <n v="264.66329999999999"/>
    <x v="0"/>
    <x v="0"/>
    <s v="Vacumierung"/>
    <n v="5902"/>
  </r>
  <r>
    <x v="6"/>
    <x v="0"/>
    <n v="59500052"/>
    <x v="587"/>
    <d v="2021-11-12T00:00:00"/>
    <x v="4"/>
    <n v="7000132852"/>
    <n v="291"/>
    <x v="0"/>
    <x v="0"/>
    <n v="291"/>
    <n v="1.0461"/>
    <n v="304.4151"/>
    <x v="0"/>
    <x v="0"/>
    <s v="Vacumierung"/>
    <n v="5902"/>
  </r>
  <r>
    <x v="6"/>
    <x v="0"/>
    <m/>
    <x v="120"/>
    <d v="2021-11-12T00:00:00"/>
    <x v="4"/>
    <n v="7000130542"/>
    <n v="0"/>
    <x v="3"/>
    <x v="3"/>
    <n v="0"/>
    <n v="0"/>
    <n v="0"/>
    <x v="0"/>
    <x v="0"/>
    <s v="Große Schneidemaschine Lachnit"/>
    <n v="1100"/>
  </r>
  <r>
    <x v="6"/>
    <x v="0"/>
    <m/>
    <x v="121"/>
    <d v="2021-11-12T00:00:00"/>
    <x v="4"/>
    <n v="7000130564"/>
    <n v="0"/>
    <x v="3"/>
    <x v="3"/>
    <n v="0"/>
    <n v="0"/>
    <n v="0"/>
    <x v="0"/>
    <x v="0"/>
    <s v="Kleine Schneidemaschine Käseteiler"/>
    <n v="1200"/>
  </r>
  <r>
    <x v="6"/>
    <x v="0"/>
    <m/>
    <x v="123"/>
    <d v="2021-11-12T00:00:00"/>
    <x v="4"/>
    <n v="7000132710"/>
    <n v="0"/>
    <x v="3"/>
    <x v="3"/>
    <n v="0"/>
    <n v="0"/>
    <n v="0"/>
    <x v="2"/>
    <x v="0"/>
    <s v="Thrun 2"/>
    <n v="2030"/>
  </r>
  <r>
    <x v="6"/>
    <x v="0"/>
    <m/>
    <x v="124"/>
    <d v="2021-11-12T00:00:00"/>
    <x v="4"/>
    <n v="7000132734"/>
    <n v="0"/>
    <x v="3"/>
    <x v="3"/>
    <n v="0"/>
    <n v="0"/>
    <n v="0"/>
    <x v="2"/>
    <x v="0"/>
    <s v="Mischer 1"/>
    <n v="2040"/>
  </r>
  <r>
    <x v="6"/>
    <x v="0"/>
    <m/>
    <x v="125"/>
    <d v="2021-11-12T00:00:00"/>
    <x v="4"/>
    <n v="7000132726"/>
    <n v="0"/>
    <x v="3"/>
    <x v="3"/>
    <n v="0"/>
    <n v="0"/>
    <n v="0"/>
    <x v="2"/>
    <x v="0"/>
    <s v="Mischer 2"/>
    <n v="2050"/>
  </r>
  <r>
    <x v="6"/>
    <x v="0"/>
    <m/>
    <x v="126"/>
    <d v="2021-11-12T00:00:00"/>
    <x v="4"/>
    <n v="7000132748"/>
    <n v="0"/>
    <x v="3"/>
    <x v="3"/>
    <n v="0"/>
    <n v="0"/>
    <n v="0"/>
    <x v="2"/>
    <x v="0"/>
    <s v="Stephan UMSK 130"/>
    <n v="2100"/>
  </r>
  <r>
    <x v="6"/>
    <x v="0"/>
    <m/>
    <x v="127"/>
    <d v="2021-11-12T00:00:00"/>
    <x v="4"/>
    <n v="7000132527"/>
    <n v="0"/>
    <x v="3"/>
    <x v="3"/>
    <n v="0"/>
    <n v="0"/>
    <n v="0"/>
    <x v="1"/>
    <x v="0"/>
    <s v="Füller unter M1"/>
    <n v="3010"/>
  </r>
  <r>
    <x v="6"/>
    <x v="0"/>
    <m/>
    <x v="128"/>
    <d v="2021-11-12T00:00:00"/>
    <x v="4"/>
    <n v="7000132722"/>
    <n v="0"/>
    <x v="3"/>
    <x v="3"/>
    <n v="0"/>
    <n v="0"/>
    <n v="0"/>
    <x v="1"/>
    <x v="0"/>
    <s v="Füller unter M2"/>
    <n v="3020"/>
  </r>
  <r>
    <x v="6"/>
    <x v="0"/>
    <m/>
    <x v="129"/>
    <d v="2021-11-12T00:00:00"/>
    <x v="4"/>
    <n v="7000132656"/>
    <n v="0"/>
    <x v="3"/>
    <x v="3"/>
    <n v="0"/>
    <n v="0"/>
    <n v="0"/>
    <x v="1"/>
    <x v="0"/>
    <s v="Füller unter Thrun 2"/>
    <n v="3030"/>
  </r>
  <r>
    <x v="6"/>
    <x v="0"/>
    <m/>
    <x v="131"/>
    <d v="2021-11-12T00:00:00"/>
    <x v="4"/>
    <n v="7000132746"/>
    <n v="0"/>
    <x v="3"/>
    <x v="3"/>
    <n v="0"/>
    <n v="0"/>
    <n v="0"/>
    <x v="2"/>
    <x v="0"/>
    <s v="Füller unter UMSK 130"/>
    <n v="3100"/>
  </r>
  <r>
    <x v="6"/>
    <x v="0"/>
    <m/>
    <x v="132"/>
    <d v="2021-11-12T00:00:00"/>
    <x v="4"/>
    <n v="7000132176"/>
    <n v="0"/>
    <x v="3"/>
    <x v="3"/>
    <n v="0"/>
    <n v="0"/>
    <n v="0"/>
    <x v="8"/>
    <x v="5"/>
    <s v="Linie 20"/>
    <n v="5020"/>
  </r>
  <r>
    <x v="6"/>
    <x v="0"/>
    <m/>
    <x v="132"/>
    <d v="2021-11-12T00:00:00"/>
    <x v="4"/>
    <n v="7000132379"/>
    <n v="0"/>
    <x v="3"/>
    <x v="3"/>
    <n v="0"/>
    <n v="0"/>
    <n v="0"/>
    <x v="8"/>
    <x v="5"/>
    <s v="Linie 20"/>
    <n v="5020"/>
  </r>
  <r>
    <x v="6"/>
    <x v="0"/>
    <m/>
    <x v="132"/>
    <d v="2021-11-12T00:00:00"/>
    <x v="4"/>
    <n v="7000132624"/>
    <n v="0"/>
    <x v="3"/>
    <x v="3"/>
    <n v="0"/>
    <n v="0"/>
    <n v="0"/>
    <x v="8"/>
    <x v="5"/>
    <s v="Linie 20"/>
    <n v="5020"/>
  </r>
  <r>
    <x v="6"/>
    <x v="0"/>
    <m/>
    <x v="134"/>
    <d v="2021-11-12T00:00:00"/>
    <x v="4"/>
    <n v="7000132437"/>
    <n v="0.01"/>
    <x v="1"/>
    <x v="1"/>
    <n v="0"/>
    <n v="0"/>
    <n v="0"/>
    <x v="8"/>
    <x v="5"/>
    <s v="Linie 22"/>
    <n v="5022"/>
  </r>
  <r>
    <x v="6"/>
    <x v="0"/>
    <m/>
    <x v="135"/>
    <d v="2021-11-12T00:00:00"/>
    <x v="4"/>
    <n v="7000132704"/>
    <n v="0.01"/>
    <x v="1"/>
    <x v="1"/>
    <n v="0"/>
    <n v="0"/>
    <n v="0"/>
    <x v="8"/>
    <x v="5"/>
    <s v="Linie 23"/>
    <n v="5023"/>
  </r>
  <r>
    <x v="6"/>
    <x v="0"/>
    <m/>
    <x v="801"/>
    <d v="2021-11-12T00:00:00"/>
    <x v="4"/>
    <n v="7000130105"/>
    <n v="0"/>
    <x v="3"/>
    <x v="3"/>
    <n v="0"/>
    <n v="0"/>
    <n v="0"/>
    <x v="5"/>
    <x v="2"/>
    <s v="Linie 30"/>
    <n v="5030"/>
  </r>
  <r>
    <x v="6"/>
    <x v="0"/>
    <m/>
    <x v="723"/>
    <d v="2021-11-12T00:00:00"/>
    <x v="4"/>
    <n v="7000130106"/>
    <n v="0"/>
    <x v="3"/>
    <x v="3"/>
    <n v="0"/>
    <n v="0"/>
    <n v="0"/>
    <x v="5"/>
    <x v="2"/>
    <s v="Linie 31"/>
    <n v="5031"/>
  </r>
  <r>
    <x v="6"/>
    <x v="0"/>
    <m/>
    <x v="293"/>
    <d v="2021-11-12T00:00:00"/>
    <x v="4"/>
    <n v="7000132294"/>
    <n v="0"/>
    <x v="3"/>
    <x v="3"/>
    <n v="0"/>
    <n v="0"/>
    <n v="0"/>
    <x v="4"/>
    <x v="1"/>
    <s v="Linie 36"/>
    <n v="5036"/>
  </r>
  <r>
    <x v="6"/>
    <x v="0"/>
    <n v="31000142"/>
    <x v="538"/>
    <d v="2021-11-13T00:00:00"/>
    <x v="4"/>
    <n v="7000132300"/>
    <n v="1674"/>
    <x v="1"/>
    <x v="1"/>
    <n v="7030.8"/>
    <n v="12.587300000000001"/>
    <n v="21071.140200000002"/>
    <x v="1"/>
    <x v="0"/>
    <s v="Füller unter Thrun 2"/>
    <n v="3030"/>
  </r>
  <r>
    <x v="6"/>
    <x v="0"/>
    <n v="31000169"/>
    <x v="158"/>
    <d v="2021-11-13T00:00:00"/>
    <x v="4"/>
    <n v="7000132302"/>
    <n v="1615"/>
    <x v="1"/>
    <x v="1"/>
    <n v="3116.95"/>
    <n v="6.0270000000000001"/>
    <n v="9733.6049999999996"/>
    <x v="1"/>
    <x v="0"/>
    <s v="Füller unter UHT"/>
    <n v="3040"/>
  </r>
  <r>
    <x v="6"/>
    <x v="0"/>
    <n v="31000170"/>
    <x v="13"/>
    <d v="2021-11-13T00:00:00"/>
    <x v="4"/>
    <n v="7000132834"/>
    <n v="977"/>
    <x v="1"/>
    <x v="1"/>
    <n v="1954"/>
    <n v="6.4386999999999999"/>
    <n v="6290.6099000000004"/>
    <x v="1"/>
    <x v="0"/>
    <s v="Füller unter UHT"/>
    <n v="3040"/>
  </r>
  <r>
    <x v="6"/>
    <x v="0"/>
    <n v="31000173"/>
    <x v="305"/>
    <d v="2021-11-13T00:00:00"/>
    <x v="4"/>
    <n v="7000132049"/>
    <n v="334"/>
    <x v="1"/>
    <x v="1"/>
    <n v="6012"/>
    <n v="48.117899999999999"/>
    <n v="16071.3786"/>
    <x v="1"/>
    <x v="0"/>
    <s v="Füller unter M1"/>
    <n v="3010"/>
  </r>
  <r>
    <x v="6"/>
    <x v="0"/>
    <n v="31000226"/>
    <x v="1197"/>
    <d v="2021-11-13T00:00:00"/>
    <x v="4"/>
    <n v="7000132051"/>
    <n v="211"/>
    <x v="1"/>
    <x v="1"/>
    <n v="822.9"/>
    <n v="8.9428000000000001"/>
    <n v="1886.9308000000001"/>
    <x v="1"/>
    <x v="0"/>
    <s v="Füller unter Thrun 2"/>
    <n v="3030"/>
  </r>
  <r>
    <x v="6"/>
    <x v="0"/>
    <n v="35000207"/>
    <x v="542"/>
    <d v="2021-11-13T00:00:00"/>
    <x v="4"/>
    <n v="7000132714"/>
    <n v="7250"/>
    <x v="0"/>
    <x v="0"/>
    <n v="7250"/>
    <n v="2.8776999999999999"/>
    <n v="20863.325000000001"/>
    <x v="2"/>
    <x v="0"/>
    <s v="Thrun 2"/>
    <n v="2030"/>
  </r>
  <r>
    <x v="6"/>
    <x v="0"/>
    <n v="35000267"/>
    <x v="28"/>
    <d v="2021-11-13T00:00:00"/>
    <x v="4"/>
    <n v="7000132867"/>
    <n v="2000"/>
    <x v="0"/>
    <x v="0"/>
    <n v="2000"/>
    <n v="2.8860999999999999"/>
    <n v="5772.2"/>
    <x v="2"/>
    <x v="0"/>
    <s v="Thrun 1"/>
    <n v="2020"/>
  </r>
  <r>
    <x v="6"/>
    <x v="0"/>
    <n v="35000268"/>
    <x v="170"/>
    <d v="2021-11-13T00:00:00"/>
    <x v="4"/>
    <n v="7000132869"/>
    <n v="2750"/>
    <x v="0"/>
    <x v="0"/>
    <n v="2750"/>
    <n v="2.5333000000000001"/>
    <n v="6966.5749999999998"/>
    <x v="2"/>
    <x v="0"/>
    <s v="Thrun 1"/>
    <n v="2020"/>
  </r>
  <r>
    <x v="6"/>
    <x v="0"/>
    <n v="35000279"/>
    <x v="320"/>
    <d v="2021-11-13T00:00:00"/>
    <x v="4"/>
    <n v="7000132385"/>
    <n v="5700"/>
    <x v="0"/>
    <x v="0"/>
    <n v="5700"/>
    <n v="2.5301"/>
    <n v="14421.57"/>
    <x v="2"/>
    <x v="0"/>
    <s v="Mischer 1"/>
    <n v="2040"/>
  </r>
  <r>
    <x v="6"/>
    <x v="0"/>
    <n v="35000334"/>
    <x v="1194"/>
    <d v="2021-11-13T00:00:00"/>
    <x v="4"/>
    <n v="7000132712"/>
    <n v="1000"/>
    <x v="0"/>
    <x v="0"/>
    <n v="1000"/>
    <n v="2.1633"/>
    <n v="2163.3000000000002"/>
    <x v="2"/>
    <x v="0"/>
    <s v="Thrun 2"/>
    <n v="2030"/>
  </r>
  <r>
    <x v="6"/>
    <x v="0"/>
    <n v="48000082"/>
    <x v="480"/>
    <d v="2021-11-13T00:00:00"/>
    <x v="4"/>
    <n v="7000132872"/>
    <n v="21461"/>
    <x v="1"/>
    <x v="1"/>
    <n v="4721.42"/>
    <n v="0.89300000000000002"/>
    <n v="19164.672999999999"/>
    <x v="4"/>
    <x v="1"/>
    <s v="Linie 2"/>
    <n v="5002"/>
  </r>
  <r>
    <x v="6"/>
    <x v="0"/>
    <m/>
    <x v="122"/>
    <d v="2021-11-13T00:00:00"/>
    <x v="4"/>
    <n v="7000132868"/>
    <n v="0"/>
    <x v="3"/>
    <x v="3"/>
    <n v="0"/>
    <n v="0"/>
    <n v="0"/>
    <x v="2"/>
    <x v="0"/>
    <s v="Thrun 1"/>
    <n v="2020"/>
  </r>
  <r>
    <x v="6"/>
    <x v="0"/>
    <m/>
    <x v="123"/>
    <d v="2021-11-13T00:00:00"/>
    <x v="4"/>
    <n v="7000132715"/>
    <n v="0"/>
    <x v="3"/>
    <x v="3"/>
    <n v="0"/>
    <n v="0"/>
    <n v="0"/>
    <x v="2"/>
    <x v="0"/>
    <s v="Thrun 2"/>
    <n v="2030"/>
  </r>
  <r>
    <x v="6"/>
    <x v="0"/>
    <m/>
    <x v="124"/>
    <d v="2021-11-13T00:00:00"/>
    <x v="4"/>
    <n v="7000132741"/>
    <n v="0"/>
    <x v="3"/>
    <x v="3"/>
    <n v="0"/>
    <n v="0"/>
    <n v="0"/>
    <x v="2"/>
    <x v="0"/>
    <s v="Mischer 1"/>
    <n v="2040"/>
  </r>
  <r>
    <x v="6"/>
    <x v="0"/>
    <m/>
    <x v="127"/>
    <d v="2021-11-13T00:00:00"/>
    <x v="4"/>
    <n v="7000132697"/>
    <n v="0"/>
    <x v="3"/>
    <x v="3"/>
    <n v="0"/>
    <n v="0"/>
    <n v="0"/>
    <x v="1"/>
    <x v="0"/>
    <s v="Füller unter M1"/>
    <n v="3010"/>
  </r>
  <r>
    <x v="6"/>
    <x v="0"/>
    <m/>
    <x v="129"/>
    <d v="2021-11-13T00:00:00"/>
    <x v="4"/>
    <n v="7000132301"/>
    <n v="0"/>
    <x v="3"/>
    <x v="3"/>
    <n v="0"/>
    <n v="0"/>
    <n v="0"/>
    <x v="1"/>
    <x v="0"/>
    <s v="Füller unter Thrun 2"/>
    <n v="3030"/>
  </r>
  <r>
    <x v="6"/>
    <x v="0"/>
    <m/>
    <x v="130"/>
    <d v="2021-11-13T00:00:00"/>
    <x v="4"/>
    <n v="7000132311"/>
    <n v="0"/>
    <x v="3"/>
    <x v="3"/>
    <n v="0"/>
    <n v="0"/>
    <n v="0"/>
    <x v="1"/>
    <x v="0"/>
    <s v="Füller unter UHT"/>
    <n v="3040"/>
  </r>
  <r>
    <x v="6"/>
    <x v="0"/>
    <m/>
    <x v="951"/>
    <d v="2021-11-13T00:00:00"/>
    <x v="4"/>
    <n v="7000132077"/>
    <n v="0"/>
    <x v="3"/>
    <x v="3"/>
    <n v="0"/>
    <n v="0"/>
    <n v="0"/>
    <x v="4"/>
    <x v="1"/>
    <s v="Linie 2"/>
    <n v="5002"/>
  </r>
  <r>
    <x v="6"/>
    <x v="0"/>
    <m/>
    <x v="725"/>
    <d v="2021-11-13T00:00:00"/>
    <x v="4"/>
    <n v="7000132078"/>
    <n v="0"/>
    <x v="3"/>
    <x v="3"/>
    <n v="0"/>
    <n v="0"/>
    <n v="0"/>
    <x v="4"/>
    <x v="1"/>
    <s v="Linie 35"/>
    <n v="5035"/>
  </r>
  <r>
    <x v="6"/>
    <x v="0"/>
    <n v="58000651"/>
    <x v="392"/>
    <d v="2021-11-14T00:00:00"/>
    <x v="4"/>
    <n v="7000132796"/>
    <n v="272"/>
    <x v="2"/>
    <x v="0"/>
    <n v="269.27999999999997"/>
    <n v="7.3441000000000001"/>
    <n v="1977.619248"/>
    <x v="8"/>
    <x v="5"/>
    <s v="Linie 21"/>
    <n v="5021"/>
  </r>
  <r>
    <x v="6"/>
    <x v="0"/>
    <n v="58000841"/>
    <x v="104"/>
    <d v="2021-11-14T00:00:00"/>
    <x v="4"/>
    <n v="7000132971"/>
    <n v="595"/>
    <x v="2"/>
    <x v="0"/>
    <n v="642.6"/>
    <n v="9.9194999999999993"/>
    <n v="6374.2707"/>
    <x v="8"/>
    <x v="5"/>
    <s v="Linie 20"/>
    <n v="5020"/>
  </r>
  <r>
    <x v="6"/>
    <x v="0"/>
    <n v="58000856"/>
    <x v="259"/>
    <d v="2021-11-14T00:00:00"/>
    <x v="4"/>
    <n v="7000132701"/>
    <n v="1020"/>
    <x v="2"/>
    <x v="0"/>
    <n v="1020"/>
    <n v="10.533799999999999"/>
    <n v="10744.476000000001"/>
    <x v="8"/>
    <x v="5"/>
    <s v="Linie 23"/>
    <n v="5023"/>
  </r>
  <r>
    <x v="6"/>
    <x v="0"/>
    <n v="58000892"/>
    <x v="266"/>
    <d v="2021-11-14T00:00:00"/>
    <x v="4"/>
    <n v="7000132703"/>
    <n v="408"/>
    <x v="2"/>
    <x v="0"/>
    <n v="408"/>
    <n v="10.531700000000001"/>
    <n v="4296.9336000000003"/>
    <x v="8"/>
    <x v="5"/>
    <s v="Linie 23"/>
    <n v="5023"/>
  </r>
  <r>
    <x v="6"/>
    <x v="0"/>
    <m/>
    <x v="132"/>
    <d v="2021-11-14T00:00:00"/>
    <x v="4"/>
    <n v="7000132972"/>
    <n v="0"/>
    <x v="3"/>
    <x v="3"/>
    <n v="0"/>
    <n v="0"/>
    <n v="0"/>
    <x v="8"/>
    <x v="5"/>
    <s v="Linie 20"/>
    <n v="5020"/>
  </r>
  <r>
    <x v="6"/>
    <x v="0"/>
    <m/>
    <x v="453"/>
    <d v="2021-11-14T00:00:00"/>
    <x v="4"/>
    <n v="7000132731"/>
    <n v="0"/>
    <x v="3"/>
    <x v="3"/>
    <n v="0"/>
    <n v="0"/>
    <n v="0"/>
    <x v="8"/>
    <x v="5"/>
    <s v="Linie 21"/>
    <n v="5021"/>
  </r>
  <r>
    <x v="7"/>
    <x v="0"/>
    <n v="23500034"/>
    <x v="298"/>
    <d v="2021-11-15T00:00:00"/>
    <x v="4"/>
    <n v="7000132774"/>
    <n v="1162"/>
    <x v="0"/>
    <x v="0"/>
    <n v="1162"/>
    <n v="4.4678000000000004"/>
    <n v="5191.5835999999999"/>
    <x v="0"/>
    <x v="0"/>
    <s v="Kleine Schneidemaschine Käseteiler"/>
    <n v="1200"/>
  </r>
  <r>
    <x v="7"/>
    <x v="0"/>
    <n v="23500083"/>
    <x v="0"/>
    <d v="2021-11-15T00:00:00"/>
    <x v="4"/>
    <n v="7000133099"/>
    <n v="10689"/>
    <x v="0"/>
    <x v="0"/>
    <n v="10689"/>
    <n v="3.9175"/>
    <n v="41874.157500000001"/>
    <x v="0"/>
    <x v="0"/>
    <s v="Rohware aus-/umpacken, vorbereiten"/>
    <n v="1300"/>
  </r>
  <r>
    <x v="7"/>
    <x v="0"/>
    <n v="23500369"/>
    <x v="146"/>
    <d v="2021-11-15T00:00:00"/>
    <x v="4"/>
    <n v="7000132979"/>
    <n v="96"/>
    <x v="0"/>
    <x v="0"/>
    <n v="96"/>
    <n v="1.1600999999999999"/>
    <n v="111.36960000000001"/>
    <x v="0"/>
    <x v="0"/>
    <s v="Schälen"/>
    <n v="5903"/>
  </r>
  <r>
    <x v="7"/>
    <x v="0"/>
    <n v="23500394"/>
    <x v="670"/>
    <d v="2021-11-15T00:00:00"/>
    <x v="4"/>
    <n v="7000132377"/>
    <n v="60"/>
    <x v="0"/>
    <x v="0"/>
    <n v="60"/>
    <n v="9.2812999999999999"/>
    <n v="556.87800000000004"/>
    <x v="4"/>
    <x v="1"/>
    <s v="Röstofen"/>
    <n v="5420"/>
  </r>
  <r>
    <x v="7"/>
    <x v="0"/>
    <n v="23500525"/>
    <x v="148"/>
    <d v="2021-11-15T00:00:00"/>
    <x v="4"/>
    <n v="7000132778"/>
    <n v="2371"/>
    <x v="0"/>
    <x v="0"/>
    <n v="2371"/>
    <n v="3.3622999999999998"/>
    <n v="7972.0132999999996"/>
    <x v="0"/>
    <x v="0"/>
    <s v="Kleine Schneidemaschine Käseteiler"/>
    <n v="1200"/>
  </r>
  <r>
    <x v="7"/>
    <x v="0"/>
    <n v="23500527"/>
    <x v="1100"/>
    <d v="2021-11-15T00:00:00"/>
    <x v="4"/>
    <n v="7000132974"/>
    <n v="4.47"/>
    <x v="0"/>
    <x v="0"/>
    <n v="4.47"/>
    <n v="48.847099999999998"/>
    <n v="218.34653700000001"/>
    <x v="0"/>
    <x v="0"/>
    <s v="Schmelze Zutatenvorb."/>
    <n v="1400"/>
  </r>
  <r>
    <x v="7"/>
    <x v="0"/>
    <n v="24000680"/>
    <x v="1095"/>
    <d v="2021-11-15T00:00:00"/>
    <x v="4"/>
    <n v="7000132973"/>
    <n v="4.47"/>
    <x v="0"/>
    <x v="0"/>
    <n v="4.47"/>
    <n v="0"/>
    <n v="0"/>
    <x v="0"/>
    <x v="0"/>
    <s v="Autoklav"/>
    <n v="1440"/>
  </r>
  <r>
    <x v="7"/>
    <x v="0"/>
    <n v="29600029"/>
    <x v="156"/>
    <d v="2021-11-15T00:00:00"/>
    <x v="4"/>
    <n v="7000133454"/>
    <n v="33"/>
    <x v="0"/>
    <x v="0"/>
    <n v="33"/>
    <n v="2.5"/>
    <n v="82.5"/>
    <x v="0"/>
    <x v="0"/>
    <s v="Rohware aus-/umpacken, vorbereiten"/>
    <n v="1300"/>
  </r>
  <r>
    <x v="7"/>
    <x v="0"/>
    <n v="31000153"/>
    <x v="304"/>
    <d v="2021-11-15T00:00:00"/>
    <x v="4"/>
    <n v="7000132896"/>
    <n v="134"/>
    <x v="1"/>
    <x v="1"/>
    <n v="1340"/>
    <n v="28.682200000000002"/>
    <n v="3843.4148"/>
    <x v="1"/>
    <x v="0"/>
    <s v="Füller unter UHT"/>
    <n v="3040"/>
  </r>
  <r>
    <x v="7"/>
    <x v="0"/>
    <n v="31000170"/>
    <x v="13"/>
    <d v="2021-11-15T00:00:00"/>
    <x v="4"/>
    <n v="7000132824"/>
    <n v="2394"/>
    <x v="1"/>
    <x v="1"/>
    <n v="4788"/>
    <n v="6.4386999999999999"/>
    <n v="15414.247799999999"/>
    <x v="1"/>
    <x v="0"/>
    <s v="Füller unter Thrun 2"/>
    <n v="3030"/>
  </r>
  <r>
    <x v="7"/>
    <x v="0"/>
    <n v="31000243"/>
    <x v="1198"/>
    <d v="2021-11-15T00:00:00"/>
    <x v="4"/>
    <n v="7000132958"/>
    <n v="0"/>
    <x v="1"/>
    <x v="1"/>
    <n v="0"/>
    <n v="8.1448"/>
    <n v="0"/>
    <x v="1"/>
    <x v="0"/>
    <s v="Füller unter UHT"/>
    <n v="3040"/>
  </r>
  <r>
    <x v="7"/>
    <x v="0"/>
    <n v="31900002"/>
    <x v="14"/>
    <d v="2021-11-15T00:00:00"/>
    <x v="4"/>
    <n v="7000132920"/>
    <n v="360"/>
    <x v="1"/>
    <x v="1"/>
    <n v="2592"/>
    <n v="17.997"/>
    <n v="6478.92"/>
    <x v="2"/>
    <x v="0"/>
    <s v="Füller unter UMSK 130"/>
    <n v="3100"/>
  </r>
  <r>
    <x v="7"/>
    <x v="0"/>
    <n v="32000012"/>
    <x v="160"/>
    <d v="2021-11-15T00:00:00"/>
    <x v="4"/>
    <n v="7000132882"/>
    <n v="429"/>
    <x v="1"/>
    <x v="1"/>
    <n v="3989.7"/>
    <n v="27.892099999999999"/>
    <n v="11965.7109"/>
    <x v="1"/>
    <x v="0"/>
    <s v="Füller unter M1"/>
    <n v="3010"/>
  </r>
  <r>
    <x v="7"/>
    <x v="0"/>
    <n v="32000037"/>
    <x v="469"/>
    <d v="2021-11-15T00:00:00"/>
    <x v="4"/>
    <n v="7000132969"/>
    <n v="0"/>
    <x v="1"/>
    <x v="1"/>
    <n v="0"/>
    <n v="25.546800000000001"/>
    <n v="0"/>
    <x v="1"/>
    <x v="0"/>
    <s v="Füller unter M1"/>
    <n v="3010"/>
  </r>
  <r>
    <x v="7"/>
    <x v="0"/>
    <n v="32000042"/>
    <x v="968"/>
    <d v="2021-11-15T00:00:00"/>
    <x v="4"/>
    <n v="7000132966"/>
    <n v="578"/>
    <x v="1"/>
    <x v="1"/>
    <n v="3468"/>
    <n v="18.462299999999999"/>
    <n v="10671.2094"/>
    <x v="1"/>
    <x v="0"/>
    <s v="Füller unter M1"/>
    <n v="3010"/>
  </r>
  <r>
    <x v="7"/>
    <x v="0"/>
    <n v="32000049"/>
    <x v="16"/>
    <d v="2021-11-15T00:00:00"/>
    <x v="4"/>
    <n v="7000132888"/>
    <n v="840"/>
    <x v="1"/>
    <x v="1"/>
    <n v="6048"/>
    <n v="19.7727"/>
    <n v="16609.067999999999"/>
    <x v="1"/>
    <x v="0"/>
    <s v="Füller unter M1"/>
    <n v="3010"/>
  </r>
  <r>
    <x v="7"/>
    <x v="0"/>
    <n v="32000067"/>
    <x v="18"/>
    <d v="2021-11-15T00:00:00"/>
    <x v="4"/>
    <n v="7000132877"/>
    <n v="729"/>
    <x v="1"/>
    <x v="1"/>
    <n v="7290"/>
    <n v="30.102"/>
    <n v="21944.358"/>
    <x v="1"/>
    <x v="0"/>
    <s v="Füller unter M2"/>
    <n v="3020"/>
  </r>
  <r>
    <x v="7"/>
    <x v="0"/>
    <n v="32000068"/>
    <x v="163"/>
    <d v="2021-11-15T00:00:00"/>
    <x v="4"/>
    <n v="7000132878"/>
    <n v="502"/>
    <x v="1"/>
    <x v="1"/>
    <n v="5020"/>
    <n v="32.529499999999999"/>
    <n v="16329.808999999999"/>
    <x v="1"/>
    <x v="0"/>
    <s v="Füller unter M2"/>
    <n v="3020"/>
  </r>
  <r>
    <x v="7"/>
    <x v="0"/>
    <n v="32000106"/>
    <x v="677"/>
    <d v="2021-11-15T00:00:00"/>
    <x v="4"/>
    <n v="7000132879"/>
    <n v="604"/>
    <x v="1"/>
    <x v="1"/>
    <n v="4348.8"/>
    <n v="22.366399999999999"/>
    <n v="13509.3056"/>
    <x v="1"/>
    <x v="0"/>
    <s v="Füller unter M2"/>
    <n v="3020"/>
  </r>
  <r>
    <x v="7"/>
    <x v="0"/>
    <n v="35000168"/>
    <x v="471"/>
    <d v="2021-11-15T00:00:00"/>
    <x v="4"/>
    <n v="7000132968"/>
    <n v="3600"/>
    <x v="0"/>
    <x v="0"/>
    <n v="3600"/>
    <n v="2.9032"/>
    <n v="10451.52"/>
    <x v="2"/>
    <x v="0"/>
    <s v="Mischer 1"/>
    <n v="2040"/>
  </r>
  <r>
    <x v="7"/>
    <x v="0"/>
    <n v="35000168"/>
    <x v="471"/>
    <d v="2021-11-15T00:00:00"/>
    <x v="4"/>
    <n v="7000132968"/>
    <n v="3600"/>
    <x v="0"/>
    <x v="0"/>
    <n v="3600"/>
    <n v="2.9032"/>
    <n v="10451.52"/>
    <x v="2"/>
    <x v="0"/>
    <s v="Wolf M1"/>
    <n v="2070"/>
  </r>
  <r>
    <x v="7"/>
    <x v="0"/>
    <n v="35000179"/>
    <x v="167"/>
    <d v="2021-11-15T00:00:00"/>
    <x v="4"/>
    <n v="7000132917"/>
    <n v="3900"/>
    <x v="0"/>
    <x v="0"/>
    <n v="3900"/>
    <n v="2.8624000000000001"/>
    <n v="11163.36"/>
    <x v="2"/>
    <x v="0"/>
    <s v="Mischer 1"/>
    <n v="2040"/>
  </r>
  <r>
    <x v="7"/>
    <x v="0"/>
    <n v="35000179"/>
    <x v="167"/>
    <d v="2021-11-15T00:00:00"/>
    <x v="4"/>
    <n v="7000132917"/>
    <n v="3900"/>
    <x v="0"/>
    <x v="0"/>
    <n v="3900"/>
    <n v="2.8624000000000001"/>
    <n v="11163.36"/>
    <x v="2"/>
    <x v="0"/>
    <s v="Wolf M1"/>
    <n v="2070"/>
  </r>
  <r>
    <x v="7"/>
    <x v="0"/>
    <n v="35000179"/>
    <x v="167"/>
    <d v="2021-11-15T00:00:00"/>
    <x v="4"/>
    <n v="7000133077"/>
    <n v="6300"/>
    <x v="0"/>
    <x v="0"/>
    <n v="6300"/>
    <n v="2.8624000000000001"/>
    <n v="18033.12"/>
    <x v="2"/>
    <x v="0"/>
    <s v="Wolf M1"/>
    <n v="2070"/>
  </r>
  <r>
    <x v="7"/>
    <x v="0"/>
    <n v="35000234"/>
    <x v="317"/>
    <d v="2021-11-15T00:00:00"/>
    <x v="4"/>
    <n v="7000132901"/>
    <n v="1250"/>
    <x v="0"/>
    <x v="0"/>
    <n v="1250"/>
    <n v="2.7435999999999998"/>
    <n v="3429.5"/>
    <x v="2"/>
    <x v="0"/>
    <s v="Thrun 1"/>
    <n v="2020"/>
  </r>
  <r>
    <x v="7"/>
    <x v="0"/>
    <n v="35000234"/>
    <x v="317"/>
    <d v="2021-11-15T00:00:00"/>
    <x v="4"/>
    <n v="7000132901"/>
    <n v="1250"/>
    <x v="0"/>
    <x v="0"/>
    <n v="1250"/>
    <n v="2.7435999999999998"/>
    <n v="3429.5"/>
    <x v="2"/>
    <x v="0"/>
    <s v="Wolf Th1"/>
    <n v="2065"/>
  </r>
  <r>
    <x v="7"/>
    <x v="0"/>
    <n v="35000267"/>
    <x v="28"/>
    <d v="2021-11-15T00:00:00"/>
    <x v="4"/>
    <n v="7000132924"/>
    <n v="4875"/>
    <x v="0"/>
    <x v="0"/>
    <n v="4875"/>
    <n v="2.8860999999999999"/>
    <n v="14069.737499999999"/>
    <x v="2"/>
    <x v="0"/>
    <s v="Thrun 2"/>
    <n v="2030"/>
  </r>
  <r>
    <x v="7"/>
    <x v="0"/>
    <n v="35000268"/>
    <x v="170"/>
    <d v="2021-11-15T00:00:00"/>
    <x v="4"/>
    <n v="7000133067"/>
    <n v="5250"/>
    <x v="0"/>
    <x v="0"/>
    <n v="5250"/>
    <n v="2.5333000000000001"/>
    <n v="13299.825000000001"/>
    <x v="2"/>
    <x v="0"/>
    <s v="Wolf Th2"/>
    <n v="2090"/>
  </r>
  <r>
    <x v="7"/>
    <x v="0"/>
    <n v="35000282"/>
    <x v="29"/>
    <d v="2021-11-15T00:00:00"/>
    <x v="4"/>
    <n v="7000132916"/>
    <n v="5100"/>
    <x v="0"/>
    <x v="0"/>
    <n v="5100"/>
    <n v="2.6029"/>
    <n v="13274.79"/>
    <x v="2"/>
    <x v="0"/>
    <s v="Mischer 1"/>
    <n v="2040"/>
  </r>
  <r>
    <x v="7"/>
    <x v="0"/>
    <n v="35000282"/>
    <x v="29"/>
    <d v="2021-11-15T00:00:00"/>
    <x v="4"/>
    <n v="7000133079"/>
    <n v="5700"/>
    <x v="0"/>
    <x v="0"/>
    <n v="5700"/>
    <n v="2.6029"/>
    <n v="14836.53"/>
    <x v="2"/>
    <x v="0"/>
    <s v="Wolf M2"/>
    <n v="2080"/>
  </r>
  <r>
    <x v="7"/>
    <x v="0"/>
    <n v="35000313"/>
    <x v="30"/>
    <d v="2021-11-15T00:00:00"/>
    <x v="4"/>
    <n v="7000132902"/>
    <n v="7500"/>
    <x v="0"/>
    <x v="0"/>
    <n v="7500"/>
    <n v="2.8795999999999999"/>
    <n v="21597"/>
    <x v="2"/>
    <x v="0"/>
    <s v="Mischer 2"/>
    <n v="2050"/>
  </r>
  <r>
    <x v="7"/>
    <x v="0"/>
    <n v="35000314"/>
    <x v="171"/>
    <d v="2021-11-15T00:00:00"/>
    <x v="4"/>
    <n v="7000132903"/>
    <n v="5100"/>
    <x v="0"/>
    <x v="0"/>
    <n v="5100"/>
    <n v="3.1204000000000001"/>
    <n v="15914.04"/>
    <x v="2"/>
    <x v="0"/>
    <s v="Mischer 2"/>
    <n v="2050"/>
  </r>
  <r>
    <x v="7"/>
    <x v="0"/>
    <n v="35000314"/>
    <x v="171"/>
    <d v="2021-11-15T00:00:00"/>
    <x v="4"/>
    <n v="7000132903"/>
    <n v="5100"/>
    <x v="0"/>
    <x v="0"/>
    <n v="5100"/>
    <n v="3.1204000000000001"/>
    <n v="15914.04"/>
    <x v="2"/>
    <x v="0"/>
    <s v="Wolf M2"/>
    <n v="2080"/>
  </r>
  <r>
    <x v="7"/>
    <x v="0"/>
    <n v="35000350"/>
    <x v="32"/>
    <d v="2021-11-15T00:00:00"/>
    <x v="4"/>
    <n v="7000132904"/>
    <n v="4200"/>
    <x v="0"/>
    <x v="0"/>
    <n v="4200"/>
    <n v="2.9607000000000001"/>
    <n v="12434.94"/>
    <x v="2"/>
    <x v="0"/>
    <s v="Mischer 2"/>
    <n v="2050"/>
  </r>
  <r>
    <x v="7"/>
    <x v="0"/>
    <n v="35000350"/>
    <x v="32"/>
    <d v="2021-11-15T00:00:00"/>
    <x v="4"/>
    <n v="7000132904"/>
    <n v="4200"/>
    <x v="0"/>
    <x v="0"/>
    <n v="4200"/>
    <n v="2.9607000000000001"/>
    <n v="12434.94"/>
    <x v="2"/>
    <x v="0"/>
    <s v="Wolf M2"/>
    <n v="2080"/>
  </r>
  <r>
    <x v="7"/>
    <x v="0"/>
    <n v="35000366"/>
    <x v="1199"/>
    <d v="2021-11-15T00:00:00"/>
    <x v="4"/>
    <n v="7000132933"/>
    <n v="4000"/>
    <x v="0"/>
    <x v="0"/>
    <n v="4000"/>
    <n v="1.8607"/>
    <n v="7442.8"/>
    <x v="2"/>
    <x v="0"/>
    <s v="Wolf UHT"/>
    <n v="2060"/>
  </r>
  <r>
    <x v="7"/>
    <x v="0"/>
    <n v="35000366"/>
    <x v="1199"/>
    <d v="2021-11-15T00:00:00"/>
    <x v="4"/>
    <n v="7000133090"/>
    <n v="0"/>
    <x v="0"/>
    <x v="0"/>
    <n v="0"/>
    <n v="1.8607"/>
    <n v="0"/>
    <x v="2"/>
    <x v="0"/>
    <s v="Wolf UHT"/>
    <n v="2060"/>
  </r>
  <r>
    <x v="7"/>
    <x v="0"/>
    <n v="35900003"/>
    <x v="34"/>
    <d v="2021-11-15T00:00:00"/>
    <x v="4"/>
    <n v="7000132922"/>
    <n v="2400"/>
    <x v="0"/>
    <x v="0"/>
    <n v="2400"/>
    <n v="2.2656000000000001"/>
    <n v="5437.44"/>
    <x v="2"/>
    <x v="0"/>
    <s v="Stephan UMSK 130"/>
    <n v="2100"/>
  </r>
  <r>
    <x v="7"/>
    <x v="0"/>
    <n v="40000059"/>
    <x v="174"/>
    <d v="2021-11-15T00:00:00"/>
    <x v="4"/>
    <n v="7000132477"/>
    <n v="3905"/>
    <x v="1"/>
    <x v="1"/>
    <n v="390.5"/>
    <n v="0.63390000000000002"/>
    <n v="2475.3795"/>
    <x v="1"/>
    <x v="0"/>
    <s v="Strudellinie"/>
    <n v="5160"/>
  </r>
  <r>
    <x v="7"/>
    <x v="0"/>
    <n v="40000089"/>
    <x v="177"/>
    <d v="2021-11-15T00:00:00"/>
    <x v="4"/>
    <n v="7000132476"/>
    <n v="4862"/>
    <x v="1"/>
    <x v="1"/>
    <n v="486.2"/>
    <n v="0.58279999999999998"/>
    <n v="2833.5736000000002"/>
    <x v="1"/>
    <x v="0"/>
    <s v="Strudellinie"/>
    <n v="5160"/>
  </r>
  <r>
    <x v="7"/>
    <x v="0"/>
    <n v="47000071"/>
    <x v="35"/>
    <d v="2021-11-15T00:00:00"/>
    <x v="4"/>
    <n v="7000131490"/>
    <n v="0"/>
    <x v="1"/>
    <x v="1"/>
    <n v="0"/>
    <n v="0.66459999999999997"/>
    <n v="0"/>
    <x v="3"/>
    <x v="1"/>
    <s v="Linie 16"/>
    <n v="5016"/>
  </r>
  <r>
    <x v="7"/>
    <x v="0"/>
    <n v="47000652"/>
    <x v="38"/>
    <d v="2021-11-15T00:00:00"/>
    <x v="4"/>
    <n v="7000129988"/>
    <n v="16813"/>
    <x v="1"/>
    <x v="1"/>
    <n v="2521.9499999999998"/>
    <n v="0.61829999999999996"/>
    <n v="10395.4779"/>
    <x v="3"/>
    <x v="1"/>
    <s v="Linie 11"/>
    <n v="5011"/>
  </r>
  <r>
    <x v="7"/>
    <x v="0"/>
    <n v="47000849"/>
    <x v="39"/>
    <d v="2021-11-15T00:00:00"/>
    <x v="4"/>
    <n v="7000132315"/>
    <n v="2091"/>
    <x v="1"/>
    <x v="1"/>
    <n v="4516.5600000000004"/>
    <n v="9.1148000000000007"/>
    <n v="19059.0468"/>
    <x v="4"/>
    <x v="1"/>
    <s v="Linie 3"/>
    <n v="5003"/>
  </r>
  <r>
    <x v="7"/>
    <x v="0"/>
    <n v="47000946"/>
    <x v="40"/>
    <d v="2021-11-15T00:00:00"/>
    <x v="4"/>
    <n v="7000131491"/>
    <n v="0"/>
    <x v="1"/>
    <x v="1"/>
    <n v="0"/>
    <n v="0.73180000000000001"/>
    <n v="0"/>
    <x v="3"/>
    <x v="1"/>
    <s v="Linie 16"/>
    <n v="5016"/>
  </r>
  <r>
    <x v="7"/>
    <x v="0"/>
    <n v="47000994"/>
    <x v="186"/>
    <d v="2021-11-15T00:00:00"/>
    <x v="4"/>
    <n v="7000130615"/>
    <n v="6321"/>
    <x v="1"/>
    <x v="1"/>
    <n v="948.15"/>
    <n v="0.71840000000000004"/>
    <n v="4541.0064000000002"/>
    <x v="4"/>
    <x v="1"/>
    <s v="Linie 34"/>
    <n v="5034"/>
  </r>
  <r>
    <x v="7"/>
    <x v="0"/>
    <n v="47000995"/>
    <x v="476"/>
    <d v="2021-11-15T00:00:00"/>
    <x v="4"/>
    <n v="7000129350"/>
    <n v="26018"/>
    <x v="1"/>
    <x v="1"/>
    <n v="3902.7"/>
    <n v="0.70930000000000004"/>
    <n v="18454.5674"/>
    <x v="4"/>
    <x v="1"/>
    <s v="Linie 34"/>
    <n v="5034"/>
  </r>
  <r>
    <x v="7"/>
    <x v="0"/>
    <n v="47000997"/>
    <x v="41"/>
    <d v="2021-11-15T00:00:00"/>
    <x v="4"/>
    <n v="7000129989"/>
    <n v="14589"/>
    <x v="1"/>
    <x v="1"/>
    <n v="2188.35"/>
    <n v="0.68289999999999995"/>
    <n v="9962.8281000000006"/>
    <x v="3"/>
    <x v="1"/>
    <s v="Linie 11"/>
    <n v="5011"/>
  </r>
  <r>
    <x v="7"/>
    <x v="0"/>
    <n v="47001012"/>
    <x v="477"/>
    <d v="2021-11-15T00:00:00"/>
    <x v="4"/>
    <n v="7000126604"/>
    <n v="0"/>
    <x v="1"/>
    <x v="1"/>
    <n v="0"/>
    <n v="0.45829999999999999"/>
    <n v="0"/>
    <x v="4"/>
    <x v="1"/>
    <s v="Linie 36"/>
    <n v="5036"/>
  </r>
  <r>
    <x v="7"/>
    <x v="0"/>
    <n v="47900002"/>
    <x v="42"/>
    <d v="2021-11-15T00:00:00"/>
    <x v="4"/>
    <n v="7000132546"/>
    <n v="20184"/>
    <x v="1"/>
    <x v="1"/>
    <n v="3027.6"/>
    <n v="0.53510000000000002"/>
    <n v="10800.4584"/>
    <x v="3"/>
    <x v="1"/>
    <s v="Linie 1"/>
    <n v="5001"/>
  </r>
  <r>
    <x v="7"/>
    <x v="0"/>
    <n v="47900003"/>
    <x v="43"/>
    <d v="2021-11-15T00:00:00"/>
    <x v="4"/>
    <n v="7000132547"/>
    <n v="32576"/>
    <x v="1"/>
    <x v="1"/>
    <n v="4886.3999999999996"/>
    <n v="0.57779999999999998"/>
    <n v="18822.412799999998"/>
    <x v="3"/>
    <x v="1"/>
    <s v="Linie 1"/>
    <n v="5001"/>
  </r>
  <r>
    <x v="7"/>
    <x v="0"/>
    <n v="48000082"/>
    <x v="480"/>
    <d v="2021-11-15T00:00:00"/>
    <x v="4"/>
    <n v="7000132063"/>
    <n v="27338"/>
    <x v="1"/>
    <x v="1"/>
    <n v="6014.36"/>
    <n v="0.89300000000000002"/>
    <n v="24412.833999999999"/>
    <x v="4"/>
    <x v="1"/>
    <s v="Linie 2"/>
    <n v="5002"/>
  </r>
  <r>
    <x v="7"/>
    <x v="0"/>
    <n v="48000116"/>
    <x v="45"/>
    <d v="2021-11-15T00:00:00"/>
    <x v="4"/>
    <n v="7000131992"/>
    <n v="23955"/>
    <x v="1"/>
    <x v="1"/>
    <n v="4791"/>
    <n v="0.96719999999999995"/>
    <n v="23169.276000000002"/>
    <x v="4"/>
    <x v="1"/>
    <s v="Linie 15"/>
    <n v="5015"/>
  </r>
  <r>
    <x v="7"/>
    <x v="0"/>
    <n v="48000117"/>
    <x v="195"/>
    <d v="2021-11-15T00:00:00"/>
    <x v="4"/>
    <n v="7000132932"/>
    <n v="1872"/>
    <x v="1"/>
    <x v="1"/>
    <n v="374.4"/>
    <n v="1.0749"/>
    <n v="2012.2128"/>
    <x v="4"/>
    <x v="1"/>
    <s v="Linie 15"/>
    <n v="5015"/>
  </r>
  <r>
    <x v="7"/>
    <x v="0"/>
    <n v="48000477"/>
    <x v="196"/>
    <d v="2021-11-15T00:00:00"/>
    <x v="4"/>
    <n v="7000131272"/>
    <n v="18858"/>
    <x v="1"/>
    <x v="1"/>
    <n v="7543.2"/>
    <n v="1.4421999999999999"/>
    <n v="27197.007600000001"/>
    <x v="5"/>
    <x v="2"/>
    <s v="Linie 31"/>
    <n v="5031"/>
  </r>
  <r>
    <x v="7"/>
    <x v="0"/>
    <n v="48001106"/>
    <x v="1200"/>
    <d v="2021-11-15T00:00:00"/>
    <x v="4"/>
    <n v="7000126606"/>
    <n v="0"/>
    <x v="1"/>
    <x v="1"/>
    <n v="0"/>
    <n v="0.46500000000000002"/>
    <n v="0"/>
    <x v="4"/>
    <x v="1"/>
    <s v="Linie 36"/>
    <n v="5036"/>
  </r>
  <r>
    <x v="7"/>
    <x v="0"/>
    <n v="48001146"/>
    <x v="48"/>
    <d v="2021-11-15T00:00:00"/>
    <x v="4"/>
    <n v="7000131266"/>
    <n v="36928"/>
    <x v="1"/>
    <x v="1"/>
    <n v="14771.2"/>
    <n v="1.391"/>
    <n v="51366.847999999998"/>
    <x v="5"/>
    <x v="2"/>
    <s v="Linie 31"/>
    <n v="5031"/>
  </r>
  <r>
    <x v="7"/>
    <x v="0"/>
    <n v="49500040"/>
    <x v="1195"/>
    <d v="2021-11-15T00:00:00"/>
    <x v="4"/>
    <n v="7000132992"/>
    <n v="233"/>
    <x v="0"/>
    <x v="0"/>
    <n v="233"/>
    <n v="0.51400000000000001"/>
    <n v="119.762"/>
    <x v="0"/>
    <x v="0"/>
    <s v="Vacumierung"/>
    <n v="5902"/>
  </r>
  <r>
    <x v="7"/>
    <x v="0"/>
    <n v="49500052"/>
    <x v="200"/>
    <d v="2021-11-15T00:00:00"/>
    <x v="4"/>
    <n v="7000132980"/>
    <n v="238"/>
    <x v="0"/>
    <x v="0"/>
    <n v="238"/>
    <n v="1.014"/>
    <n v="241.33199999999999"/>
    <x v="0"/>
    <x v="0"/>
    <s v="Vacumierung"/>
    <n v="5902"/>
  </r>
  <r>
    <x v="7"/>
    <x v="0"/>
    <n v="49500089"/>
    <x v="485"/>
    <d v="2021-11-15T00:00:00"/>
    <x v="4"/>
    <n v="7000133026"/>
    <n v="962"/>
    <x v="0"/>
    <x v="0"/>
    <n v="962"/>
    <n v="0.51400000000000001"/>
    <n v="494.46800000000002"/>
    <x v="0"/>
    <x v="0"/>
    <s v="Vacumierung"/>
    <n v="5902"/>
  </r>
  <r>
    <x v="7"/>
    <x v="0"/>
    <n v="49500118"/>
    <x v="50"/>
    <d v="2021-11-15T00:00:00"/>
    <x v="4"/>
    <n v="7000133072"/>
    <n v="228"/>
    <x v="0"/>
    <x v="0"/>
    <n v="228"/>
    <n v="1.1740999999999999"/>
    <n v="267.69479999999999"/>
    <x v="0"/>
    <x v="0"/>
    <s v="Vacumierung"/>
    <n v="5902"/>
  </r>
  <r>
    <x v="7"/>
    <x v="0"/>
    <n v="49500127"/>
    <x v="349"/>
    <d v="2021-11-15T00:00:00"/>
    <x v="4"/>
    <n v="7000132976"/>
    <n v="1955"/>
    <x v="0"/>
    <x v="0"/>
    <n v="1955"/>
    <n v="2.0139999999999998"/>
    <n v="3937.37"/>
    <x v="0"/>
    <x v="0"/>
    <s v="Vacumierung"/>
    <n v="5902"/>
  </r>
  <r>
    <x v="7"/>
    <x v="0"/>
    <n v="49500132"/>
    <x v="350"/>
    <d v="2021-11-15T00:00:00"/>
    <x v="4"/>
    <n v="7000132981"/>
    <n v="827"/>
    <x v="0"/>
    <x v="0"/>
    <n v="827"/>
    <n v="2.0139999999999998"/>
    <n v="1665.578"/>
    <x v="0"/>
    <x v="0"/>
    <s v="Vacumierung"/>
    <n v="5902"/>
  </r>
  <r>
    <x v="7"/>
    <x v="0"/>
    <n v="49500143"/>
    <x v="487"/>
    <d v="2021-11-15T00:00:00"/>
    <x v="4"/>
    <n v="7000133073"/>
    <n v="1371"/>
    <x v="0"/>
    <x v="0"/>
    <n v="1371"/>
    <n v="0.51400000000000001"/>
    <n v="704.69399999999996"/>
    <x v="0"/>
    <x v="0"/>
    <s v="Vacumierung"/>
    <n v="5902"/>
  </r>
  <r>
    <x v="7"/>
    <x v="0"/>
    <n v="49500172"/>
    <x v="685"/>
    <d v="2021-11-15T00:00:00"/>
    <x v="4"/>
    <n v="7000132982"/>
    <n v="152"/>
    <x v="0"/>
    <x v="0"/>
    <n v="152"/>
    <n v="2.0139999999999998"/>
    <n v="306.12799999999999"/>
    <x v="0"/>
    <x v="0"/>
    <s v="Vacumierung"/>
    <n v="5902"/>
  </r>
  <r>
    <x v="7"/>
    <x v="0"/>
    <n v="49500190"/>
    <x v="351"/>
    <d v="2021-11-15T00:00:00"/>
    <x v="4"/>
    <n v="7000132983"/>
    <n v="36"/>
    <x v="0"/>
    <x v="0"/>
    <n v="36"/>
    <n v="2.5139999999999998"/>
    <n v="90.504000000000005"/>
    <x v="0"/>
    <x v="0"/>
    <s v="Vacumierung"/>
    <n v="5902"/>
  </r>
  <r>
    <x v="7"/>
    <x v="0"/>
    <n v="49500221"/>
    <x v="353"/>
    <d v="2021-11-15T00:00:00"/>
    <x v="4"/>
    <n v="7000132984"/>
    <n v="234"/>
    <x v="0"/>
    <x v="0"/>
    <n v="234"/>
    <n v="1.41E-2"/>
    <n v="3.2993999999999999"/>
    <x v="0"/>
    <x v="0"/>
    <s v="Vacumierung"/>
    <n v="5902"/>
  </r>
  <r>
    <x v="7"/>
    <x v="0"/>
    <n v="50900001"/>
    <x v="746"/>
    <d v="2021-11-15T00:00:00"/>
    <x v="4"/>
    <n v="7000132989"/>
    <n v="160"/>
    <x v="2"/>
    <x v="2"/>
    <n v="288"/>
    <n v="10.283899999999999"/>
    <n v="1645.424"/>
    <x v="6"/>
    <x v="3"/>
    <s v="EVP Jermi bei Weissenhorn"/>
    <n v="6200"/>
  </r>
  <r>
    <x v="7"/>
    <x v="0"/>
    <n v="57000002"/>
    <x v="747"/>
    <d v="2021-11-15T00:00:00"/>
    <x v="4"/>
    <n v="7000132826"/>
    <n v="32"/>
    <x v="2"/>
    <x v="2"/>
    <n v="640"/>
    <n v="44.628100000000003"/>
    <n v="1428.0992000000001"/>
    <x v="6"/>
    <x v="3"/>
    <s v="EVP L4 Beutel"/>
    <n v="6130"/>
  </r>
  <r>
    <x v="7"/>
    <x v="0"/>
    <n v="57000006"/>
    <x v="1098"/>
    <d v="2021-11-15T00:00:00"/>
    <x v="4"/>
    <n v="7000132870"/>
    <n v="95"/>
    <x v="2"/>
    <x v="2"/>
    <n v="1900"/>
    <n v="56.622799999999998"/>
    <n v="5379.1660000000002"/>
    <x v="6"/>
    <x v="3"/>
    <s v="EVP L4 Beutel"/>
    <n v="6130"/>
  </r>
  <r>
    <x v="7"/>
    <x v="0"/>
    <n v="57000008"/>
    <x v="926"/>
    <d v="2021-11-15T00:00:00"/>
    <x v="4"/>
    <n v="7000132871"/>
    <n v="208"/>
    <x v="2"/>
    <x v="2"/>
    <n v="4160"/>
    <n v="56.639800000000001"/>
    <n v="11781.0784"/>
    <x v="6"/>
    <x v="3"/>
    <s v="EVP L4 Beutel"/>
    <n v="6130"/>
  </r>
  <r>
    <x v="7"/>
    <x v="0"/>
    <n v="57000008"/>
    <x v="926"/>
    <d v="2021-11-15T00:00:00"/>
    <x v="4"/>
    <n v="7000133069"/>
    <n v="52"/>
    <x v="2"/>
    <x v="2"/>
    <n v="1040"/>
    <n v="56.639800000000001"/>
    <n v="2945.2696000000001"/>
    <x v="6"/>
    <x v="3"/>
    <s v="EVP L4 Beutel"/>
    <n v="6130"/>
  </r>
  <r>
    <x v="7"/>
    <x v="0"/>
    <n v="57000069"/>
    <x v="1038"/>
    <d v="2021-11-15T00:00:00"/>
    <x v="4"/>
    <n v="7000132461"/>
    <n v="2"/>
    <x v="2"/>
    <x v="2"/>
    <n v="8"/>
    <n v="13.869899999999999"/>
    <n v="27.739799999999999"/>
    <x v="6"/>
    <x v="3"/>
    <s v="EVP L3 Torten / Blöcke"/>
    <n v="6120"/>
  </r>
  <r>
    <x v="7"/>
    <x v="0"/>
    <n v="57000072"/>
    <x v="361"/>
    <d v="2021-11-15T00:00:00"/>
    <x v="4"/>
    <n v="7000132462"/>
    <n v="19"/>
    <x v="2"/>
    <x v="2"/>
    <n v="76"/>
    <n v="13.8714"/>
    <n v="263.5566"/>
    <x v="6"/>
    <x v="3"/>
    <s v="EVP L3 Torten / Blöcke"/>
    <n v="6120"/>
  </r>
  <r>
    <x v="7"/>
    <x v="0"/>
    <n v="57000089"/>
    <x v="786"/>
    <d v="2021-11-15T00:00:00"/>
    <x v="4"/>
    <n v="7000132463"/>
    <n v="19"/>
    <x v="2"/>
    <x v="2"/>
    <n v="76"/>
    <n v="15.8584"/>
    <n v="301.30959999999999"/>
    <x v="6"/>
    <x v="3"/>
    <s v="EVP L3 Torten / Blöcke"/>
    <n v="6120"/>
  </r>
  <r>
    <x v="7"/>
    <x v="0"/>
    <n v="57000134"/>
    <x v="556"/>
    <d v="2021-11-15T00:00:00"/>
    <x v="4"/>
    <n v="7000132351"/>
    <n v="576"/>
    <x v="2"/>
    <x v="2"/>
    <n v="6270.3360000000002"/>
    <n v="37.532699999999998"/>
    <n v="21618.835200000001"/>
    <x v="3"/>
    <x v="1"/>
    <s v="Wurstverpackung"/>
    <n v="5330"/>
  </r>
  <r>
    <x v="7"/>
    <x v="0"/>
    <n v="57000164"/>
    <x v="208"/>
    <d v="2021-11-15T00:00:00"/>
    <x v="4"/>
    <n v="7000129913"/>
    <n v="1090"/>
    <x v="2"/>
    <x v="2"/>
    <n v="1090"/>
    <n v="6.3402000000000003"/>
    <n v="6910.8180000000002"/>
    <x v="4"/>
    <x v="1"/>
    <s v="Linie 4"/>
    <n v="5004"/>
  </r>
  <r>
    <x v="7"/>
    <x v="0"/>
    <n v="57000174"/>
    <x v="558"/>
    <d v="2021-11-15T00:00:00"/>
    <x v="4"/>
    <n v="7000132486"/>
    <n v="384"/>
    <x v="2"/>
    <x v="2"/>
    <n v="768"/>
    <n v="8.1793999999999993"/>
    <n v="3140.8896"/>
    <x v="3"/>
    <x v="1"/>
    <s v="Wurstverpackung"/>
    <n v="5330"/>
  </r>
  <r>
    <x v="7"/>
    <x v="0"/>
    <n v="57000178"/>
    <x v="633"/>
    <d v="2021-11-15T00:00:00"/>
    <x v="4"/>
    <n v="7000132668"/>
    <n v="960"/>
    <x v="2"/>
    <x v="2"/>
    <n v="1920"/>
    <n v="7.7721"/>
    <n v="7461.2160000000003"/>
    <x v="3"/>
    <x v="1"/>
    <s v="Wurstverpackung"/>
    <n v="5330"/>
  </r>
  <r>
    <x v="7"/>
    <x v="0"/>
    <n v="57000198"/>
    <x v="881"/>
    <d v="2021-11-15T00:00:00"/>
    <x v="4"/>
    <n v="7000132464"/>
    <n v="28"/>
    <x v="2"/>
    <x v="2"/>
    <n v="112"/>
    <n v="13.5059"/>
    <n v="378.16520000000003"/>
    <x v="6"/>
    <x v="3"/>
    <s v="EVP L3 Torten / Blöcke"/>
    <n v="6120"/>
  </r>
  <r>
    <x v="7"/>
    <x v="0"/>
    <n v="57000230"/>
    <x v="210"/>
    <d v="2021-11-15T00:00:00"/>
    <x v="4"/>
    <n v="7000130093"/>
    <n v="1066"/>
    <x v="2"/>
    <x v="2"/>
    <n v="1279.2"/>
    <n v="5.4730999999999996"/>
    <n v="5834.3245999999999"/>
    <x v="3"/>
    <x v="1"/>
    <s v="Linie 16"/>
    <n v="5016"/>
  </r>
  <r>
    <x v="7"/>
    <x v="0"/>
    <n v="57000232"/>
    <x v="634"/>
    <d v="2021-11-15T00:00:00"/>
    <x v="4"/>
    <n v="7000130094"/>
    <n v="849"/>
    <x v="2"/>
    <x v="2"/>
    <n v="1018.8"/>
    <n v="5.2016"/>
    <n v="4416.1584000000003"/>
    <x v="3"/>
    <x v="1"/>
    <s v="Linie 16"/>
    <n v="5016"/>
  </r>
  <r>
    <x v="7"/>
    <x v="0"/>
    <n v="57000237"/>
    <x v="635"/>
    <d v="2021-11-15T00:00:00"/>
    <x v="4"/>
    <n v="7000130080"/>
    <n v="269"/>
    <x v="2"/>
    <x v="2"/>
    <n v="336.25"/>
    <n v="5.5932000000000004"/>
    <n v="1504.5708"/>
    <x v="3"/>
    <x v="1"/>
    <s v="Linie 16"/>
    <n v="5016"/>
  </r>
  <r>
    <x v="7"/>
    <x v="0"/>
    <n v="57000238"/>
    <x v="636"/>
    <d v="2021-11-15T00:00:00"/>
    <x v="4"/>
    <n v="7000130095"/>
    <n v="0"/>
    <x v="2"/>
    <x v="2"/>
    <n v="0"/>
    <n v="5.2336999999999998"/>
    <n v="0"/>
    <x v="3"/>
    <x v="1"/>
    <s v="Linie 16"/>
    <n v="5016"/>
  </r>
  <r>
    <x v="7"/>
    <x v="0"/>
    <n v="57000333"/>
    <x v="80"/>
    <d v="2021-11-15T00:00:00"/>
    <x v="4"/>
    <n v="7000131492"/>
    <n v="0"/>
    <x v="2"/>
    <x v="2"/>
    <n v="0"/>
    <n v="8.9652999999999992"/>
    <n v="0"/>
    <x v="6"/>
    <x v="3"/>
    <s v="EVP L2 kleines Band"/>
    <n v="6110"/>
  </r>
  <r>
    <x v="7"/>
    <x v="0"/>
    <n v="57000381"/>
    <x v="563"/>
    <d v="2021-11-15T00:00:00"/>
    <x v="4"/>
    <n v="7000132349"/>
    <n v="72"/>
    <x v="2"/>
    <x v="2"/>
    <n v="783.36"/>
    <n v="38.184600000000003"/>
    <n v="2749.2912000000001"/>
    <x v="3"/>
    <x v="1"/>
    <s v="Wurstverpackung"/>
    <n v="5330"/>
  </r>
  <r>
    <x v="7"/>
    <x v="0"/>
    <n v="57000381"/>
    <x v="563"/>
    <d v="2021-11-15T00:00:00"/>
    <x v="4"/>
    <n v="7000132350"/>
    <n v="72"/>
    <x v="2"/>
    <x v="2"/>
    <n v="783.36"/>
    <n v="38.184600000000003"/>
    <n v="2749.2912000000001"/>
    <x v="3"/>
    <x v="1"/>
    <s v="Wurstverpackung"/>
    <n v="5330"/>
  </r>
  <r>
    <x v="7"/>
    <x v="0"/>
    <n v="57000381"/>
    <x v="563"/>
    <d v="2021-11-15T00:00:00"/>
    <x v="4"/>
    <n v="7000132970"/>
    <n v="72"/>
    <x v="2"/>
    <x v="2"/>
    <n v="783.36"/>
    <n v="38.184600000000003"/>
    <n v="2749.2912000000001"/>
    <x v="3"/>
    <x v="1"/>
    <s v="Wurstverpackung"/>
    <n v="5330"/>
  </r>
  <r>
    <x v="7"/>
    <x v="0"/>
    <n v="57000384"/>
    <x v="499"/>
    <d v="2021-11-15T00:00:00"/>
    <x v="4"/>
    <n v="7000131535"/>
    <n v="673"/>
    <x v="2"/>
    <x v="2"/>
    <n v="1413.3"/>
    <n v="11.000400000000001"/>
    <n v="7403.2691999999997"/>
    <x v="3"/>
    <x v="1"/>
    <s v="Linie 9"/>
    <n v="5009"/>
  </r>
  <r>
    <x v="7"/>
    <x v="0"/>
    <n v="57000443"/>
    <x v="1107"/>
    <d v="2021-11-15T00:00:00"/>
    <x v="4"/>
    <n v="7000131709"/>
    <n v="89"/>
    <x v="2"/>
    <x v="2"/>
    <n v="640.79999999999995"/>
    <n v="60.320300000000003"/>
    <n v="5368.5066999999999"/>
    <x v="4"/>
    <x v="1"/>
    <s v="Linie 35-1 MTC"/>
    <n v="5135"/>
  </r>
  <r>
    <x v="7"/>
    <x v="0"/>
    <n v="57000444"/>
    <x v="1201"/>
    <d v="2021-11-15T00:00:00"/>
    <x v="4"/>
    <n v="7000120784"/>
    <n v="257"/>
    <x v="2"/>
    <x v="2"/>
    <n v="1850.4"/>
    <n v="67.249200000000002"/>
    <n v="17283.044399999999"/>
    <x v="4"/>
    <x v="1"/>
    <s v="Linie 35-1 MTC"/>
    <n v="5135"/>
  </r>
  <r>
    <x v="7"/>
    <x v="0"/>
    <n v="57000496"/>
    <x v="564"/>
    <d v="2021-11-15T00:00:00"/>
    <x v="4"/>
    <n v="7000132857"/>
    <n v="768"/>
    <x v="2"/>
    <x v="2"/>
    <n v="1612.8"/>
    <n v="10.094099999999999"/>
    <n v="7752.2687999999998"/>
    <x v="7"/>
    <x v="4"/>
    <s v="Subunternehmer"/>
    <n v="9999"/>
  </r>
  <r>
    <x v="7"/>
    <x v="0"/>
    <n v="57000538"/>
    <x v="501"/>
    <d v="2021-11-15T00:00:00"/>
    <x v="4"/>
    <n v="7000132863"/>
    <n v="396"/>
    <x v="2"/>
    <x v="2"/>
    <n v="475.2"/>
    <n v="6.0998000000000001"/>
    <n v="2415.5207999999998"/>
    <x v="7"/>
    <x v="4"/>
    <s v="Subunternehmer"/>
    <n v="9999"/>
  </r>
  <r>
    <x v="7"/>
    <x v="0"/>
    <n v="57000623"/>
    <x v="83"/>
    <d v="2021-11-15T00:00:00"/>
    <x v="4"/>
    <n v="7000132987"/>
    <n v="2974"/>
    <x v="2"/>
    <x v="0"/>
    <n v="3568.8"/>
    <n v="5.1703000000000001"/>
    <n v="18451.766640000002"/>
    <x v="8"/>
    <x v="5"/>
    <s v="Linie 22"/>
    <n v="5022"/>
  </r>
  <r>
    <x v="7"/>
    <x v="0"/>
    <n v="57000624"/>
    <x v="84"/>
    <d v="2021-11-15T00:00:00"/>
    <x v="4"/>
    <n v="7000132816"/>
    <n v="850"/>
    <x v="2"/>
    <x v="0"/>
    <n v="1020"/>
    <n v="4.6654999999999998"/>
    <n v="4758.8100000000004"/>
    <x v="8"/>
    <x v="5"/>
    <s v="Linie 22"/>
    <n v="5022"/>
  </r>
  <r>
    <x v="7"/>
    <x v="0"/>
    <n v="57000637"/>
    <x v="85"/>
    <d v="2021-11-15T00:00:00"/>
    <x v="4"/>
    <n v="7000131494"/>
    <n v="3093"/>
    <x v="2"/>
    <x v="2"/>
    <n v="3340.44"/>
    <n v="4.8646000000000003"/>
    <n v="15046.2078"/>
    <x v="3"/>
    <x v="1"/>
    <s v="Linie 16"/>
    <n v="5016"/>
  </r>
  <r>
    <x v="7"/>
    <x v="0"/>
    <n v="57000640"/>
    <x v="86"/>
    <d v="2021-11-15T00:00:00"/>
    <x v="4"/>
    <n v="7000131599"/>
    <n v="792"/>
    <x v="2"/>
    <x v="2"/>
    <n v="950.4"/>
    <n v="5.6464999999999996"/>
    <n v="4472.0280000000002"/>
    <x v="3"/>
    <x v="1"/>
    <s v="Linie 16"/>
    <n v="5016"/>
  </r>
  <r>
    <x v="7"/>
    <x v="0"/>
    <n v="57000642"/>
    <x v="1202"/>
    <d v="2021-11-15T00:00:00"/>
    <x v="4"/>
    <n v="7000132854"/>
    <n v="34"/>
    <x v="2"/>
    <x v="2"/>
    <n v="795.6"/>
    <n v="54.8401"/>
    <n v="1864.5634"/>
    <x v="6"/>
    <x v="3"/>
    <s v="EVP L4 Beutel"/>
    <n v="6130"/>
  </r>
  <r>
    <x v="7"/>
    <x v="0"/>
    <n v="57000687"/>
    <x v="90"/>
    <d v="2021-11-15T00:00:00"/>
    <x v="4"/>
    <n v="7000131495"/>
    <n v="0"/>
    <x v="2"/>
    <x v="2"/>
    <n v="0"/>
    <n v="6.4379999999999997"/>
    <n v="0"/>
    <x v="6"/>
    <x v="3"/>
    <s v="EVP L2 kleines Band"/>
    <n v="6110"/>
  </r>
  <r>
    <x v="7"/>
    <x v="0"/>
    <n v="57000715"/>
    <x v="503"/>
    <d v="2021-11-15T00:00:00"/>
    <x v="4"/>
    <n v="7000132864"/>
    <n v="1080"/>
    <x v="2"/>
    <x v="2"/>
    <n v="0"/>
    <n v="13.1541"/>
    <n v="14206.428"/>
    <x v="7"/>
    <x v="4"/>
    <s v="Subunternehmer"/>
    <n v="9999"/>
  </r>
  <r>
    <x v="7"/>
    <x v="0"/>
    <n v="57000722"/>
    <x v="565"/>
    <d v="2021-11-15T00:00:00"/>
    <x v="4"/>
    <n v="7000132858"/>
    <n v="720"/>
    <x v="2"/>
    <x v="2"/>
    <n v="1512"/>
    <n v="10.471299999999999"/>
    <n v="7539.3360000000002"/>
    <x v="7"/>
    <x v="4"/>
    <s v="Subunternehmer"/>
    <n v="9999"/>
  </r>
  <r>
    <x v="7"/>
    <x v="0"/>
    <n v="57000723"/>
    <x v="566"/>
    <d v="2021-11-15T00:00:00"/>
    <x v="4"/>
    <n v="7000132859"/>
    <n v="195"/>
    <x v="2"/>
    <x v="2"/>
    <n v="409.5"/>
    <n v="10.5816"/>
    <n v="2063.4119999999998"/>
    <x v="7"/>
    <x v="4"/>
    <s v="Subunternehmer"/>
    <n v="9999"/>
  </r>
  <r>
    <x v="7"/>
    <x v="0"/>
    <n v="57000724"/>
    <x v="567"/>
    <d v="2021-11-15T00:00:00"/>
    <x v="4"/>
    <n v="7000132860"/>
    <n v="720"/>
    <x v="2"/>
    <x v="2"/>
    <n v="1512"/>
    <n v="11.0297"/>
    <n v="7941.384"/>
    <x v="7"/>
    <x v="4"/>
    <s v="Subunternehmer"/>
    <n v="9999"/>
  </r>
  <r>
    <x v="7"/>
    <x v="0"/>
    <n v="57000726"/>
    <x v="568"/>
    <d v="2021-11-15T00:00:00"/>
    <x v="4"/>
    <n v="7000132861"/>
    <n v="285"/>
    <x v="2"/>
    <x v="2"/>
    <n v="598.5"/>
    <n v="10.429600000000001"/>
    <n v="2972.4360000000001"/>
    <x v="7"/>
    <x v="4"/>
    <s v="Subunternehmer"/>
    <n v="9999"/>
  </r>
  <r>
    <x v="7"/>
    <x v="0"/>
    <n v="58000237"/>
    <x v="641"/>
    <d v="2021-11-15T00:00:00"/>
    <x v="4"/>
    <n v="7000130097"/>
    <n v="2612"/>
    <x v="2"/>
    <x v="2"/>
    <n v="25075.200000000001"/>
    <n v="34.674999999999997"/>
    <n v="90571.1"/>
    <x v="5"/>
    <x v="2"/>
    <s v="Linie 31"/>
    <n v="5031"/>
  </r>
  <r>
    <x v="7"/>
    <x v="0"/>
    <n v="58000555"/>
    <x v="858"/>
    <d v="2021-11-15T00:00:00"/>
    <x v="4"/>
    <n v="7000132784"/>
    <n v="5658"/>
    <x v="2"/>
    <x v="2"/>
    <n v="54316.800000000003"/>
    <n v="35.167099999999998"/>
    <n v="198975.45180000001"/>
    <x v="5"/>
    <x v="2"/>
    <s v="Linie 30"/>
    <n v="5030"/>
  </r>
  <r>
    <x v="7"/>
    <x v="0"/>
    <n v="58000572"/>
    <x v="390"/>
    <d v="2021-11-15T00:00:00"/>
    <x v="4"/>
    <n v="7000131984"/>
    <n v="910"/>
    <x v="2"/>
    <x v="2"/>
    <n v="1638"/>
    <n v="11.004899999999999"/>
    <n v="10014.459000000001"/>
    <x v="4"/>
    <x v="1"/>
    <s v="Linie 33"/>
    <n v="5033"/>
  </r>
  <r>
    <x v="7"/>
    <x v="0"/>
    <n v="58000639"/>
    <x v="644"/>
    <d v="2021-11-15T00:00:00"/>
    <x v="4"/>
    <n v="7000133324"/>
    <n v="68"/>
    <x v="2"/>
    <x v="0"/>
    <n v="91.8"/>
    <n v="14.5063"/>
    <n v="1331.6783399999999"/>
    <x v="8"/>
    <x v="5"/>
    <s v="Linie 23"/>
    <n v="5023"/>
  </r>
  <r>
    <x v="7"/>
    <x v="0"/>
    <n v="58000770"/>
    <x v="256"/>
    <d v="2021-11-15T00:00:00"/>
    <x v="4"/>
    <n v="7000132700"/>
    <n v="272"/>
    <x v="2"/>
    <x v="0"/>
    <n v="272"/>
    <n v="10.519399999999999"/>
    <n v="2861.2768000000001"/>
    <x v="8"/>
    <x v="5"/>
    <s v="Linie 23"/>
    <n v="5023"/>
  </r>
  <r>
    <x v="7"/>
    <x v="0"/>
    <n v="58000772"/>
    <x v="406"/>
    <d v="2021-11-15T00:00:00"/>
    <x v="4"/>
    <n v="7000132797"/>
    <n v="340"/>
    <x v="2"/>
    <x v="0"/>
    <n v="336.6"/>
    <n v="7.3297999999999996"/>
    <n v="2467.2106800000001"/>
    <x v="8"/>
    <x v="5"/>
    <s v="Linie 21"/>
    <n v="5021"/>
  </r>
  <r>
    <x v="7"/>
    <x v="0"/>
    <n v="58000826"/>
    <x v="515"/>
    <d v="2021-11-15T00:00:00"/>
    <x v="4"/>
    <n v="7000132821"/>
    <n v="1273"/>
    <x v="2"/>
    <x v="0"/>
    <n v="1718.55"/>
    <n v="14.477399999999999"/>
    <n v="24880.135770000001"/>
    <x v="8"/>
    <x v="5"/>
    <s v="Linie 23"/>
    <n v="5023"/>
  </r>
  <r>
    <x v="7"/>
    <x v="0"/>
    <n v="58000830"/>
    <x v="102"/>
    <d v="2021-11-15T00:00:00"/>
    <x v="4"/>
    <n v="7000132692"/>
    <n v="2550"/>
    <x v="2"/>
    <x v="0"/>
    <n v="2805"/>
    <n v="6.5743"/>
    <n v="18440.911499999998"/>
    <x v="8"/>
    <x v="5"/>
    <s v="Linie 20"/>
    <n v="5020"/>
  </r>
  <r>
    <x v="7"/>
    <x v="0"/>
    <n v="58000843"/>
    <x v="573"/>
    <d v="2021-11-15T00:00:00"/>
    <x v="4"/>
    <n v="7000132818"/>
    <n v="1700"/>
    <x v="2"/>
    <x v="0"/>
    <n v="1683"/>
    <n v="8.875"/>
    <n v="14936.625"/>
    <x v="8"/>
    <x v="5"/>
    <s v="Linie 23"/>
    <n v="5023"/>
  </r>
  <r>
    <x v="7"/>
    <x v="0"/>
    <n v="58000846"/>
    <x v="708"/>
    <d v="2021-11-15T00:00:00"/>
    <x v="4"/>
    <n v="7000132798"/>
    <n v="2040"/>
    <x v="2"/>
    <x v="0"/>
    <n v="2019.6"/>
    <n v="7.2942"/>
    <n v="14731.366319999999"/>
    <x v="8"/>
    <x v="5"/>
    <s v="Linie 21"/>
    <n v="5021"/>
  </r>
  <r>
    <x v="7"/>
    <x v="0"/>
    <n v="58000847"/>
    <x v="597"/>
    <d v="2021-11-15T00:00:00"/>
    <x v="4"/>
    <n v="7000132718"/>
    <n v="1275"/>
    <x v="2"/>
    <x v="0"/>
    <n v="1262.25"/>
    <n v="8.0942000000000007"/>
    <n v="10216.90395"/>
    <x v="8"/>
    <x v="5"/>
    <s v="Linie 20"/>
    <n v="5020"/>
  </r>
  <r>
    <x v="7"/>
    <x v="0"/>
    <n v="58000849"/>
    <x v="517"/>
    <d v="2021-11-15T00:00:00"/>
    <x v="4"/>
    <n v="7000132707"/>
    <n v="1785"/>
    <x v="2"/>
    <x v="0"/>
    <n v="1785"/>
    <n v="11.043100000000001"/>
    <n v="19711.933499999999"/>
    <x v="8"/>
    <x v="5"/>
    <s v="Linie 20"/>
    <n v="5020"/>
  </r>
  <r>
    <x v="7"/>
    <x v="0"/>
    <n v="58000890"/>
    <x v="598"/>
    <d v="2021-11-15T00:00:00"/>
    <x v="4"/>
    <n v="7000132819"/>
    <n v="952"/>
    <x v="2"/>
    <x v="0"/>
    <n v="942.48"/>
    <n v="8.9321000000000002"/>
    <n v="8418.3256079999992"/>
    <x v="8"/>
    <x v="5"/>
    <s v="Linie 23"/>
    <n v="5023"/>
  </r>
  <r>
    <x v="7"/>
    <x v="0"/>
    <n v="58000891"/>
    <x v="864"/>
    <d v="2021-11-15T00:00:00"/>
    <x v="4"/>
    <n v="7000132822"/>
    <n v="884"/>
    <x v="2"/>
    <x v="0"/>
    <n v="1193.4000000000001"/>
    <n v="14.507999999999999"/>
    <n v="17313.8472"/>
    <x v="8"/>
    <x v="5"/>
    <s v="Linie 23"/>
    <n v="5023"/>
  </r>
  <r>
    <x v="7"/>
    <x v="0"/>
    <n v="58000910"/>
    <x v="868"/>
    <d v="2021-11-15T00:00:00"/>
    <x v="4"/>
    <n v="7000132823"/>
    <n v="680"/>
    <x v="2"/>
    <x v="0"/>
    <n v="918"/>
    <n v="14.505100000000001"/>
    <n v="13315.6818"/>
    <x v="8"/>
    <x v="5"/>
    <s v="Linie 23"/>
    <n v="5023"/>
  </r>
  <r>
    <x v="7"/>
    <x v="0"/>
    <n v="58000919"/>
    <x v="710"/>
    <d v="2021-11-15T00:00:00"/>
    <x v="4"/>
    <n v="7000132799"/>
    <n v="136"/>
    <x v="2"/>
    <x v="0"/>
    <n v="134.63999999999999"/>
    <n v="7.3445"/>
    <n v="988.86347999999998"/>
    <x v="8"/>
    <x v="5"/>
    <s v="Linie 21"/>
    <n v="5021"/>
  </r>
  <r>
    <x v="7"/>
    <x v="0"/>
    <n v="58000920"/>
    <x v="413"/>
    <d v="2021-11-15T00:00:00"/>
    <x v="4"/>
    <n v="7000132800"/>
    <n v="340"/>
    <x v="2"/>
    <x v="0"/>
    <n v="336.6"/>
    <n v="7.3434999999999997"/>
    <n v="2471.8220999999999"/>
    <x v="8"/>
    <x v="5"/>
    <s v="Linie 21"/>
    <n v="5021"/>
  </r>
  <r>
    <x v="7"/>
    <x v="0"/>
    <n v="58000972"/>
    <x v="834"/>
    <d v="2021-11-15T00:00:00"/>
    <x v="4"/>
    <n v="7000132801"/>
    <n v="136"/>
    <x v="2"/>
    <x v="0"/>
    <n v="134.63999999999999"/>
    <n v="7.3710000000000004"/>
    <n v="992.43143999999995"/>
    <x v="8"/>
    <x v="5"/>
    <s v="Linie 21"/>
    <n v="5021"/>
  </r>
  <r>
    <x v="7"/>
    <x v="0"/>
    <n v="58000985"/>
    <x v="835"/>
    <d v="2021-11-15T00:00:00"/>
    <x v="4"/>
    <n v="7000132802"/>
    <n v="136"/>
    <x v="2"/>
    <x v="0"/>
    <n v="134.63999999999999"/>
    <n v="7.3379000000000003"/>
    <n v="987.97485600000005"/>
    <x v="8"/>
    <x v="5"/>
    <s v="Linie 21"/>
    <n v="5021"/>
  </r>
  <r>
    <x v="7"/>
    <x v="0"/>
    <n v="58000998"/>
    <x v="713"/>
    <d v="2021-11-15T00:00:00"/>
    <x v="4"/>
    <n v="7000132803"/>
    <n v="204"/>
    <x v="2"/>
    <x v="0"/>
    <n v="201.96"/>
    <n v="7.3373999999999997"/>
    <n v="1481.861304"/>
    <x v="8"/>
    <x v="5"/>
    <s v="Linie 21"/>
    <n v="5021"/>
  </r>
  <r>
    <x v="7"/>
    <x v="0"/>
    <n v="58001013"/>
    <x v="422"/>
    <d v="2021-11-15T00:00:00"/>
    <x v="4"/>
    <n v="7000132804"/>
    <n v="136"/>
    <x v="2"/>
    <x v="0"/>
    <n v="134.63999999999999"/>
    <n v="7.3414999999999999"/>
    <n v="988.45956000000001"/>
    <x v="8"/>
    <x v="5"/>
    <s v="Linie 21"/>
    <n v="5021"/>
  </r>
  <r>
    <x v="7"/>
    <x v="0"/>
    <n v="58001021"/>
    <x v="423"/>
    <d v="2021-11-15T00:00:00"/>
    <x v="4"/>
    <n v="7000132805"/>
    <n v="272"/>
    <x v="2"/>
    <x v="0"/>
    <n v="269.27999999999997"/>
    <n v="7.3388999999999998"/>
    <n v="1976.2189920000001"/>
    <x v="8"/>
    <x v="5"/>
    <s v="Linie 21"/>
    <n v="5021"/>
  </r>
  <r>
    <x v="7"/>
    <x v="0"/>
    <n v="58001058"/>
    <x v="389"/>
    <d v="2021-11-15T00:00:00"/>
    <x v="4"/>
    <n v="7000130629"/>
    <n v="4512"/>
    <x v="2"/>
    <x v="2"/>
    <n v="43315.199999999997"/>
    <n v="35.15"/>
    <n v="158596.79999999999"/>
    <x v="5"/>
    <x v="2"/>
    <s v="Linie 30"/>
    <n v="5030"/>
  </r>
  <r>
    <x v="7"/>
    <x v="0"/>
    <n v="58001059"/>
    <x v="111"/>
    <d v="2021-11-15T00:00:00"/>
    <x v="4"/>
    <n v="7000132812"/>
    <n v="2890"/>
    <x v="2"/>
    <x v="0"/>
    <n v="2890"/>
    <n v="10.873799999999999"/>
    <n v="31425.281999999999"/>
    <x v="8"/>
    <x v="5"/>
    <s v="Linie 21"/>
    <n v="5021"/>
  </r>
  <r>
    <x v="7"/>
    <x v="0"/>
    <n v="58001083"/>
    <x v="113"/>
    <d v="2021-11-15T00:00:00"/>
    <x v="4"/>
    <n v="7000133216"/>
    <n v="748"/>
    <x v="2"/>
    <x v="0"/>
    <n v="748"/>
    <n v="10.9186"/>
    <n v="8167.1127999999999"/>
    <x v="8"/>
    <x v="5"/>
    <s v="Linie 21"/>
    <n v="5021"/>
  </r>
  <r>
    <x v="7"/>
    <x v="0"/>
    <n v="58001108"/>
    <x v="718"/>
    <d v="2021-11-15T00:00:00"/>
    <x v="4"/>
    <n v="7000132806"/>
    <n v="204"/>
    <x v="2"/>
    <x v="0"/>
    <n v="201.96"/>
    <n v="7.3391000000000002"/>
    <n v="1482.2046359999999"/>
    <x v="8"/>
    <x v="5"/>
    <s v="Linie 21"/>
    <n v="5021"/>
  </r>
  <r>
    <x v="7"/>
    <x v="0"/>
    <n v="58001125"/>
    <x v="440"/>
    <d v="2021-11-15T00:00:00"/>
    <x v="4"/>
    <n v="7000132795"/>
    <n v="567"/>
    <x v="2"/>
    <x v="2"/>
    <n v="5443.2"/>
    <n v="35.546599999999998"/>
    <n v="20154.922200000001"/>
    <x v="7"/>
    <x v="4"/>
    <s v="Subunternehmer"/>
    <n v="9999"/>
  </r>
  <r>
    <x v="7"/>
    <x v="0"/>
    <n v="59500002"/>
    <x v="949"/>
    <d v="2021-11-15T00:00:00"/>
    <x v="4"/>
    <n v="7000132768"/>
    <n v="256"/>
    <x v="2"/>
    <x v="0"/>
    <n v="1024"/>
    <n v="1.9368000000000001"/>
    <n v="1983.2832000000001"/>
    <x v="3"/>
    <x v="1"/>
    <s v="Espera"/>
    <n v="5901"/>
  </r>
  <r>
    <x v="7"/>
    <x v="0"/>
    <n v="59500039"/>
    <x v="761"/>
    <d v="2021-11-15T00:00:00"/>
    <x v="4"/>
    <n v="7000132770"/>
    <n v="144"/>
    <x v="2"/>
    <x v="0"/>
    <n v="432"/>
    <n v="2.6749999999999998"/>
    <n v="1155.5999999999999"/>
    <x v="3"/>
    <x v="1"/>
    <s v="Espera"/>
    <n v="5901"/>
  </r>
  <r>
    <x v="7"/>
    <x v="0"/>
    <n v="59500051"/>
    <x v="586"/>
    <d v="2021-11-15T00:00:00"/>
    <x v="4"/>
    <n v="7000132985"/>
    <n v="422"/>
    <x v="0"/>
    <x v="0"/>
    <n v="422"/>
    <n v="1.0461"/>
    <n v="441.45420000000001"/>
    <x v="0"/>
    <x v="0"/>
    <s v="Vacumierung"/>
    <n v="5902"/>
  </r>
  <r>
    <x v="7"/>
    <x v="0"/>
    <n v="59500052"/>
    <x v="587"/>
    <d v="2021-11-15T00:00:00"/>
    <x v="4"/>
    <n v="7000132986"/>
    <n v="473"/>
    <x v="0"/>
    <x v="0"/>
    <n v="473"/>
    <n v="1.0461"/>
    <n v="494.80529999999999"/>
    <x v="0"/>
    <x v="0"/>
    <s v="Vacumierung"/>
    <n v="5902"/>
  </r>
  <r>
    <x v="7"/>
    <x v="0"/>
    <n v="59500053"/>
    <x v="588"/>
    <d v="2021-11-15T00:00:00"/>
    <x v="4"/>
    <n v="7000133014"/>
    <n v="112"/>
    <x v="0"/>
    <x v="0"/>
    <n v="112"/>
    <n v="0.54610000000000003"/>
    <n v="61.163200000000003"/>
    <x v="0"/>
    <x v="0"/>
    <s v="Vacumierung"/>
    <n v="5902"/>
  </r>
  <r>
    <x v="7"/>
    <x v="0"/>
    <m/>
    <x v="120"/>
    <d v="2021-11-15T00:00:00"/>
    <x v="4"/>
    <n v="7000130543"/>
    <n v="0"/>
    <x v="3"/>
    <x v="3"/>
    <n v="0"/>
    <n v="0"/>
    <n v="0"/>
    <x v="0"/>
    <x v="0"/>
    <s v="Große Schneidemaschine Lachnit"/>
    <n v="1100"/>
  </r>
  <r>
    <x v="7"/>
    <x v="0"/>
    <m/>
    <x v="121"/>
    <d v="2021-11-15T00:00:00"/>
    <x v="4"/>
    <n v="7000130565"/>
    <n v="0"/>
    <x v="3"/>
    <x v="3"/>
    <n v="0"/>
    <n v="0"/>
    <n v="0"/>
    <x v="0"/>
    <x v="0"/>
    <s v="Kleine Schneidemaschine Käseteiler"/>
    <n v="1200"/>
  </r>
  <r>
    <x v="7"/>
    <x v="0"/>
    <m/>
    <x v="122"/>
    <d v="2021-11-15T00:00:00"/>
    <x v="4"/>
    <n v="7000132740"/>
    <n v="0"/>
    <x v="3"/>
    <x v="3"/>
    <n v="0"/>
    <n v="0"/>
    <n v="0"/>
    <x v="2"/>
    <x v="0"/>
    <s v="Thrun 1"/>
    <n v="2020"/>
  </r>
  <r>
    <x v="7"/>
    <x v="0"/>
    <m/>
    <x v="123"/>
    <d v="2021-11-15T00:00:00"/>
    <x v="4"/>
    <n v="7000132926"/>
    <n v="0"/>
    <x v="3"/>
    <x v="3"/>
    <n v="0"/>
    <n v="0"/>
    <n v="0"/>
    <x v="2"/>
    <x v="0"/>
    <s v="Thrun 2"/>
    <n v="2030"/>
  </r>
  <r>
    <x v="7"/>
    <x v="0"/>
    <m/>
    <x v="124"/>
    <d v="2021-11-15T00:00:00"/>
    <x v="4"/>
    <n v="7000132919"/>
    <n v="0"/>
    <x v="3"/>
    <x v="3"/>
    <n v="0"/>
    <n v="0"/>
    <n v="0"/>
    <x v="2"/>
    <x v="0"/>
    <s v="Mischer 1"/>
    <n v="2040"/>
  </r>
  <r>
    <x v="7"/>
    <x v="0"/>
    <m/>
    <x v="125"/>
    <d v="2021-11-15T00:00:00"/>
    <x v="4"/>
    <n v="7000132905"/>
    <n v="0"/>
    <x v="3"/>
    <x v="3"/>
    <n v="0"/>
    <n v="0"/>
    <n v="0"/>
    <x v="2"/>
    <x v="0"/>
    <s v="Mischer 2"/>
    <n v="2050"/>
  </r>
  <r>
    <x v="7"/>
    <x v="0"/>
    <m/>
    <x v="126"/>
    <d v="2021-11-15T00:00:00"/>
    <x v="4"/>
    <n v="7000132923"/>
    <n v="0"/>
    <x v="3"/>
    <x v="3"/>
    <n v="0"/>
    <n v="0"/>
    <n v="0"/>
    <x v="2"/>
    <x v="0"/>
    <s v="Stephan UMSK 130"/>
    <n v="2100"/>
  </r>
  <r>
    <x v="7"/>
    <x v="0"/>
    <m/>
    <x v="127"/>
    <d v="2021-11-15T00:00:00"/>
    <x v="4"/>
    <n v="7000132889"/>
    <n v="0"/>
    <x v="3"/>
    <x v="3"/>
    <n v="0"/>
    <n v="0"/>
    <n v="0"/>
    <x v="1"/>
    <x v="0"/>
    <s v="Füller unter M1"/>
    <n v="3010"/>
  </r>
  <r>
    <x v="7"/>
    <x v="0"/>
    <m/>
    <x v="128"/>
    <d v="2021-11-15T00:00:00"/>
    <x v="4"/>
    <n v="7000132880"/>
    <n v="0"/>
    <x v="3"/>
    <x v="3"/>
    <n v="0"/>
    <n v="0"/>
    <n v="0"/>
    <x v="1"/>
    <x v="0"/>
    <s v="Füller unter M2"/>
    <n v="3020"/>
  </r>
  <r>
    <x v="7"/>
    <x v="0"/>
    <m/>
    <x v="129"/>
    <d v="2021-11-15T00:00:00"/>
    <x v="4"/>
    <n v="7000132825"/>
    <n v="0"/>
    <x v="3"/>
    <x v="3"/>
    <n v="0"/>
    <n v="0"/>
    <n v="0"/>
    <x v="1"/>
    <x v="0"/>
    <s v="Füller unter Thrun 2"/>
    <n v="3030"/>
  </r>
  <r>
    <x v="7"/>
    <x v="0"/>
    <m/>
    <x v="130"/>
    <d v="2021-11-15T00:00:00"/>
    <x v="4"/>
    <n v="7000132897"/>
    <n v="0"/>
    <x v="3"/>
    <x v="3"/>
    <n v="0"/>
    <n v="0"/>
    <n v="0"/>
    <x v="1"/>
    <x v="0"/>
    <s v="Füller unter UHT"/>
    <n v="3040"/>
  </r>
  <r>
    <x v="7"/>
    <x v="0"/>
    <m/>
    <x v="131"/>
    <d v="2021-11-15T00:00:00"/>
    <x v="4"/>
    <n v="7000132921"/>
    <n v="0"/>
    <x v="3"/>
    <x v="3"/>
    <n v="0"/>
    <n v="0"/>
    <n v="0"/>
    <x v="2"/>
    <x v="0"/>
    <s v="Füller unter UMSK 130"/>
    <n v="3100"/>
  </r>
  <r>
    <x v="7"/>
    <x v="0"/>
    <m/>
    <x v="132"/>
    <d v="2021-11-15T00:00:00"/>
    <x v="4"/>
    <n v="7000132694"/>
    <n v="0"/>
    <x v="3"/>
    <x v="3"/>
    <n v="0"/>
    <n v="0"/>
    <n v="0"/>
    <x v="8"/>
    <x v="5"/>
    <s v="Linie 20"/>
    <n v="5020"/>
  </r>
  <r>
    <x v="7"/>
    <x v="0"/>
    <m/>
    <x v="132"/>
    <d v="2021-11-15T00:00:00"/>
    <x v="4"/>
    <n v="7000132695"/>
    <n v="0"/>
    <x v="3"/>
    <x v="3"/>
    <n v="0"/>
    <n v="0"/>
    <n v="0"/>
    <x v="8"/>
    <x v="5"/>
    <s v="Linie 20"/>
    <n v="5020"/>
  </r>
  <r>
    <x v="7"/>
    <x v="0"/>
    <m/>
    <x v="132"/>
    <d v="2021-11-15T00:00:00"/>
    <x v="4"/>
    <n v="7000132719"/>
    <n v="0"/>
    <x v="3"/>
    <x v="3"/>
    <n v="0"/>
    <n v="0"/>
    <n v="0"/>
    <x v="8"/>
    <x v="5"/>
    <s v="Linie 20"/>
    <n v="5020"/>
  </r>
  <r>
    <x v="7"/>
    <x v="0"/>
    <m/>
    <x v="134"/>
    <d v="2021-11-15T00:00:00"/>
    <x v="4"/>
    <n v="7000132815"/>
    <n v="0.01"/>
    <x v="1"/>
    <x v="1"/>
    <n v="0"/>
    <n v="0"/>
    <n v="0"/>
    <x v="8"/>
    <x v="5"/>
    <s v="Linie 22"/>
    <n v="5022"/>
  </r>
  <r>
    <x v="7"/>
    <x v="0"/>
    <m/>
    <x v="134"/>
    <d v="2021-11-15T00:00:00"/>
    <x v="4"/>
    <n v="7000132817"/>
    <n v="0.01"/>
    <x v="1"/>
    <x v="1"/>
    <n v="0"/>
    <n v="0"/>
    <n v="0"/>
    <x v="8"/>
    <x v="5"/>
    <s v="Linie 22"/>
    <n v="5022"/>
  </r>
  <r>
    <x v="7"/>
    <x v="0"/>
    <m/>
    <x v="135"/>
    <d v="2021-11-15T00:00:00"/>
    <x v="4"/>
    <n v="7000132705"/>
    <n v="0.01"/>
    <x v="1"/>
    <x v="1"/>
    <n v="0"/>
    <n v="0"/>
    <n v="0"/>
    <x v="8"/>
    <x v="5"/>
    <s v="Linie 23"/>
    <n v="5023"/>
  </r>
  <r>
    <x v="7"/>
    <x v="0"/>
    <m/>
    <x v="291"/>
    <d v="2021-11-15T00:00:00"/>
    <x v="4"/>
    <n v="7000132479"/>
    <n v="0"/>
    <x v="3"/>
    <x v="3"/>
    <n v="0"/>
    <n v="0"/>
    <n v="0"/>
    <x v="1"/>
    <x v="0"/>
    <s v="Strudellinie"/>
    <n v="5160"/>
  </r>
  <r>
    <x v="7"/>
    <x v="0"/>
    <m/>
    <x v="453"/>
    <d v="2021-11-15T00:00:00"/>
    <x v="4"/>
    <n v="7000132811"/>
    <n v="0"/>
    <x v="3"/>
    <x v="3"/>
    <n v="0"/>
    <n v="0"/>
    <n v="0"/>
    <x v="8"/>
    <x v="5"/>
    <s v="Linie 21"/>
    <n v="5021"/>
  </r>
  <r>
    <x v="7"/>
    <x v="0"/>
    <m/>
    <x v="454"/>
    <d v="2021-11-15T00:00:00"/>
    <x v="4"/>
    <n v="7000132820"/>
    <n v="0"/>
    <x v="3"/>
    <x v="3"/>
    <n v="0"/>
    <n v="0"/>
    <n v="0"/>
    <x v="8"/>
    <x v="5"/>
    <s v="Linie 23"/>
    <n v="5023"/>
  </r>
  <r>
    <x v="7"/>
    <x v="0"/>
    <m/>
    <x v="662"/>
    <d v="2021-11-15T00:00:00"/>
    <x v="4"/>
    <n v="7000132956"/>
    <n v="0"/>
    <x v="3"/>
    <x v="3"/>
    <n v="0"/>
    <n v="0"/>
    <n v="0"/>
    <x v="5"/>
    <x v="2"/>
    <s v="Linie 31"/>
    <n v="5031"/>
  </r>
  <r>
    <x v="7"/>
    <x v="0"/>
    <m/>
    <x v="294"/>
    <d v="2021-11-15T00:00:00"/>
    <x v="4"/>
    <n v="7000132478"/>
    <n v="0"/>
    <x v="3"/>
    <x v="3"/>
    <n v="0"/>
    <n v="0"/>
    <n v="0"/>
    <x v="1"/>
    <x v="0"/>
    <s v="Strudellinie"/>
    <n v="5160"/>
  </r>
  <r>
    <x v="7"/>
    <x v="0"/>
    <n v="23500036"/>
    <x v="138"/>
    <d v="2021-11-16T00:00:00"/>
    <x v="4"/>
    <n v="7000132775"/>
    <n v="2653"/>
    <x v="0"/>
    <x v="0"/>
    <n v="2653"/>
    <n v="3.3168000000000002"/>
    <n v="8799.4704000000002"/>
    <x v="0"/>
    <x v="0"/>
    <s v="Kleine Schneidemaschine Käseteiler"/>
    <n v="1200"/>
  </r>
  <r>
    <x v="7"/>
    <x v="0"/>
    <n v="23500099"/>
    <x v="141"/>
    <d v="2021-11-16T00:00:00"/>
    <x v="4"/>
    <n v="7000132776"/>
    <n v="1861"/>
    <x v="0"/>
    <x v="0"/>
    <n v="1861"/>
    <n v="3.2107999999999999"/>
    <n v="5975.2987999999996"/>
    <x v="0"/>
    <x v="0"/>
    <s v="Kleine Schneidemaschine Käseteiler"/>
    <n v="1200"/>
  </r>
  <r>
    <x v="7"/>
    <x v="0"/>
    <n v="23500290"/>
    <x v="2"/>
    <d v="2021-11-16T00:00:00"/>
    <x v="4"/>
    <n v="7000133093"/>
    <n v="97.5"/>
    <x v="0"/>
    <x v="0"/>
    <n v="97.5"/>
    <n v="2.8834"/>
    <n v="281.13150000000002"/>
    <x v="0"/>
    <x v="0"/>
    <s v="Wolf Zutatenvorbereitung"/>
    <n v="1430"/>
  </r>
  <r>
    <x v="7"/>
    <x v="0"/>
    <n v="23500291"/>
    <x v="3"/>
    <d v="2021-11-16T00:00:00"/>
    <x v="4"/>
    <n v="7000133096"/>
    <n v="0"/>
    <x v="0"/>
    <x v="0"/>
    <n v="0"/>
    <n v="1.9869000000000001"/>
    <n v="0"/>
    <x v="0"/>
    <x v="0"/>
    <s v="Wolf Zutatenvorbereitung"/>
    <n v="1430"/>
  </r>
  <r>
    <x v="7"/>
    <x v="0"/>
    <n v="23500291"/>
    <x v="3"/>
    <d v="2021-11-16T00:00:00"/>
    <x v="4"/>
    <n v="7000133320"/>
    <n v="125"/>
    <x v="0"/>
    <x v="0"/>
    <n v="125"/>
    <n v="1.9869000000000001"/>
    <n v="248.36250000000001"/>
    <x v="0"/>
    <x v="0"/>
    <s v="Wolf Zutatenvorbereitung"/>
    <n v="1430"/>
  </r>
  <r>
    <x v="7"/>
    <x v="0"/>
    <n v="23500306"/>
    <x v="5"/>
    <d v="2021-11-16T00:00:00"/>
    <x v="4"/>
    <n v="7000133097"/>
    <n v="138"/>
    <x v="0"/>
    <x v="0"/>
    <n v="138"/>
    <n v="2.0354000000000001"/>
    <n v="280.8852"/>
    <x v="0"/>
    <x v="0"/>
    <s v="Wolf Zutatenvorbereitung"/>
    <n v="1430"/>
  </r>
  <r>
    <x v="7"/>
    <x v="0"/>
    <n v="23500307"/>
    <x v="6"/>
    <d v="2021-11-16T00:00:00"/>
    <x v="4"/>
    <n v="7000133098"/>
    <n v="65"/>
    <x v="0"/>
    <x v="0"/>
    <n v="65"/>
    <n v="2.9171"/>
    <n v="189.61150000000001"/>
    <x v="0"/>
    <x v="0"/>
    <s v="Wolf Zutatenvorbereitung"/>
    <n v="1430"/>
  </r>
  <r>
    <x v="7"/>
    <x v="0"/>
    <n v="23500369"/>
    <x v="146"/>
    <d v="2021-11-16T00:00:00"/>
    <x v="4"/>
    <n v="7000133408"/>
    <n v="0"/>
    <x v="0"/>
    <x v="0"/>
    <n v="0"/>
    <n v="1.1600999999999999"/>
    <n v="0"/>
    <x v="0"/>
    <x v="0"/>
    <s v="Schälen"/>
    <n v="5903"/>
  </r>
  <r>
    <x v="7"/>
    <x v="0"/>
    <n v="23500374"/>
    <x v="1108"/>
    <d v="2021-11-16T00:00:00"/>
    <x v="4"/>
    <n v="7000133458"/>
    <n v="63"/>
    <x v="0"/>
    <x v="0"/>
    <n v="63"/>
    <n v="1.1600999999999999"/>
    <n v="73.086299999999994"/>
    <x v="0"/>
    <x v="0"/>
    <s v="Schälen"/>
    <n v="5903"/>
  </r>
  <r>
    <x v="7"/>
    <x v="0"/>
    <n v="23500394"/>
    <x v="670"/>
    <d v="2021-11-16T00:00:00"/>
    <x v="4"/>
    <n v="7000132536"/>
    <n v="60"/>
    <x v="0"/>
    <x v="0"/>
    <n v="60"/>
    <n v="9.2812999999999999"/>
    <n v="556.87800000000004"/>
    <x v="4"/>
    <x v="1"/>
    <s v="Röstofen"/>
    <n v="5420"/>
  </r>
  <r>
    <x v="7"/>
    <x v="0"/>
    <n v="29600004"/>
    <x v="302"/>
    <d v="2021-11-16T00:00:00"/>
    <x v="4"/>
    <n v="7000133658"/>
    <n v="9301"/>
    <x v="0"/>
    <x v="0"/>
    <n v="9301"/>
    <n v="2.5"/>
    <n v="23252.5"/>
    <x v="0"/>
    <x v="0"/>
    <s v="Rohware aus-/umpacken, vorbereiten"/>
    <n v="1300"/>
  </r>
  <r>
    <x v="7"/>
    <x v="0"/>
    <n v="29600005"/>
    <x v="151"/>
    <d v="2021-11-16T00:00:00"/>
    <x v="4"/>
    <n v="7000133659"/>
    <n v="180"/>
    <x v="0"/>
    <x v="0"/>
    <n v="180"/>
    <n v="2"/>
    <n v="360"/>
    <x v="0"/>
    <x v="0"/>
    <s v="Rohware aus-/umpacken, vorbereiten"/>
    <n v="1300"/>
  </r>
  <r>
    <x v="7"/>
    <x v="0"/>
    <n v="29600009"/>
    <x v="303"/>
    <d v="2021-11-16T00:00:00"/>
    <x v="4"/>
    <n v="7000133661"/>
    <n v="42"/>
    <x v="0"/>
    <x v="0"/>
    <n v="42"/>
    <n v="0.98950000000000005"/>
    <n v="41.558999999999997"/>
    <x v="0"/>
    <x v="0"/>
    <s v="Rohware aus-/umpacken, vorbereiten"/>
    <n v="1300"/>
  </r>
  <r>
    <x v="7"/>
    <x v="0"/>
    <n v="29600017"/>
    <x v="804"/>
    <d v="2021-11-16T00:00:00"/>
    <x v="4"/>
    <n v="7000133663"/>
    <n v="200"/>
    <x v="0"/>
    <x v="0"/>
    <n v="200"/>
    <n v="0.5"/>
    <n v="100"/>
    <x v="0"/>
    <x v="0"/>
    <s v="Rohware aus-/umpacken, vorbereiten"/>
    <n v="1300"/>
  </r>
  <r>
    <x v="7"/>
    <x v="0"/>
    <n v="31000169"/>
    <x v="158"/>
    <d v="2021-11-16T00:00:00"/>
    <x v="4"/>
    <n v="7000132941"/>
    <n v="3275"/>
    <x v="1"/>
    <x v="1"/>
    <n v="6320.75"/>
    <n v="6.0270000000000001"/>
    <n v="19738.424999999999"/>
    <x v="1"/>
    <x v="0"/>
    <s v="Füller unter Thrun 2"/>
    <n v="3030"/>
  </r>
  <r>
    <x v="7"/>
    <x v="0"/>
    <n v="31000243"/>
    <x v="1198"/>
    <d v="2021-11-16T00:00:00"/>
    <x v="4"/>
    <n v="7000133091"/>
    <n v="899"/>
    <x v="1"/>
    <x v="1"/>
    <n v="0"/>
    <n v="8.1448"/>
    <n v="7322.1751999999997"/>
    <x v="1"/>
    <x v="0"/>
    <s v="Füller unter UHT"/>
    <n v="3040"/>
  </r>
  <r>
    <x v="7"/>
    <x v="0"/>
    <n v="31900001"/>
    <x v="159"/>
    <d v="2021-11-16T00:00:00"/>
    <x v="4"/>
    <n v="7000133027"/>
    <n v="405"/>
    <x v="1"/>
    <x v="1"/>
    <n v="2916"/>
    <n v="16.230899999999998"/>
    <n v="6573.5145000000002"/>
    <x v="2"/>
    <x v="0"/>
    <s v="Füller unter UMSK 130"/>
    <n v="3100"/>
  </r>
  <r>
    <x v="7"/>
    <x v="0"/>
    <n v="32000012"/>
    <x v="160"/>
    <d v="2021-11-16T00:00:00"/>
    <x v="4"/>
    <n v="7000132963"/>
    <n v="663"/>
    <x v="1"/>
    <x v="1"/>
    <n v="6165.9"/>
    <n v="27.892099999999999"/>
    <n v="18492.462299999999"/>
    <x v="1"/>
    <x v="0"/>
    <s v="Füller unter M1"/>
    <n v="3010"/>
  </r>
  <r>
    <x v="7"/>
    <x v="0"/>
    <n v="32000027"/>
    <x v="161"/>
    <d v="2021-11-16T00:00:00"/>
    <x v="4"/>
    <n v="7000132964"/>
    <n v="737"/>
    <x v="1"/>
    <x v="1"/>
    <n v="6854.1"/>
    <n v="29.203399999999998"/>
    <n v="21522.9058"/>
    <x v="1"/>
    <x v="0"/>
    <s v="Füller unter M1"/>
    <n v="3010"/>
  </r>
  <r>
    <x v="7"/>
    <x v="0"/>
    <n v="32000028"/>
    <x v="769"/>
    <d v="2021-11-16T00:00:00"/>
    <x v="4"/>
    <n v="7000132965"/>
    <n v="464"/>
    <x v="1"/>
    <x v="1"/>
    <n v="3108.8"/>
    <n v="21.178000000000001"/>
    <n v="9826.5920000000006"/>
    <x v="1"/>
    <x v="0"/>
    <s v="Füller unter M1"/>
    <n v="3010"/>
  </r>
  <r>
    <x v="7"/>
    <x v="0"/>
    <n v="32000049"/>
    <x v="16"/>
    <d v="2021-11-16T00:00:00"/>
    <x v="4"/>
    <n v="7000132959"/>
    <n v="818"/>
    <x v="1"/>
    <x v="1"/>
    <n v="5889.6"/>
    <n v="19.7727"/>
    <n v="16174.068600000001"/>
    <x v="1"/>
    <x v="0"/>
    <s v="Füller unter M2"/>
    <n v="3020"/>
  </r>
  <r>
    <x v="7"/>
    <x v="0"/>
    <n v="32000066"/>
    <x v="17"/>
    <d v="2021-11-16T00:00:00"/>
    <x v="4"/>
    <n v="7000132961"/>
    <n v="781"/>
    <x v="1"/>
    <x v="1"/>
    <n v="7263.3"/>
    <n v="27.092300000000002"/>
    <n v="21159.086299999999"/>
    <x v="1"/>
    <x v="0"/>
    <s v="Füller unter M2"/>
    <n v="3020"/>
  </r>
  <r>
    <x v="7"/>
    <x v="0"/>
    <n v="32000107"/>
    <x v="772"/>
    <d v="2021-11-16T00:00:00"/>
    <x v="4"/>
    <n v="7000132960"/>
    <n v="458"/>
    <x v="1"/>
    <x v="1"/>
    <n v="3297.6"/>
    <n v="20.964099999999998"/>
    <n v="9601.5578000000005"/>
    <x v="1"/>
    <x v="0"/>
    <s v="Füller unter M2"/>
    <n v="3020"/>
  </r>
  <r>
    <x v="7"/>
    <x v="0"/>
    <n v="35000166"/>
    <x v="166"/>
    <d v="2021-11-16T00:00:00"/>
    <x v="4"/>
    <n v="7000133076"/>
    <n v="9900"/>
    <x v="0"/>
    <x v="0"/>
    <n v="9900"/>
    <n v="3.0034000000000001"/>
    <n v="29733.66"/>
    <x v="2"/>
    <x v="0"/>
    <s v="Mischer 1"/>
    <n v="2040"/>
  </r>
  <r>
    <x v="7"/>
    <x v="0"/>
    <n v="35000166"/>
    <x v="166"/>
    <d v="2021-11-16T00:00:00"/>
    <x v="4"/>
    <n v="7000133076"/>
    <n v="9900"/>
    <x v="0"/>
    <x v="0"/>
    <n v="9900"/>
    <n v="3.0034000000000001"/>
    <n v="29733.66"/>
    <x v="2"/>
    <x v="0"/>
    <s v="Wolf M1"/>
    <n v="2070"/>
  </r>
  <r>
    <x v="7"/>
    <x v="0"/>
    <n v="35000176"/>
    <x v="25"/>
    <d v="2021-11-16T00:00:00"/>
    <x v="4"/>
    <n v="7000133078"/>
    <n v="6900"/>
    <x v="0"/>
    <x v="0"/>
    <n v="6900"/>
    <n v="2.7764000000000002"/>
    <n v="19157.16"/>
    <x v="2"/>
    <x v="0"/>
    <s v="Mischer 2"/>
    <n v="2050"/>
  </r>
  <r>
    <x v="7"/>
    <x v="0"/>
    <n v="35000176"/>
    <x v="25"/>
    <d v="2021-11-16T00:00:00"/>
    <x v="4"/>
    <n v="7000133078"/>
    <n v="6900"/>
    <x v="0"/>
    <x v="0"/>
    <n v="6900"/>
    <n v="2.7764000000000002"/>
    <n v="19157.16"/>
    <x v="2"/>
    <x v="0"/>
    <s v="Wolf M2"/>
    <n v="2080"/>
  </r>
  <r>
    <x v="7"/>
    <x v="0"/>
    <n v="35000179"/>
    <x v="167"/>
    <d v="2021-11-16T00:00:00"/>
    <x v="4"/>
    <n v="7000133077"/>
    <n v="6300"/>
    <x v="0"/>
    <x v="0"/>
    <n v="6300"/>
    <n v="2.8624000000000001"/>
    <n v="18033.12"/>
    <x v="2"/>
    <x v="0"/>
    <s v="Mischer 1"/>
    <n v="2040"/>
  </r>
  <r>
    <x v="7"/>
    <x v="0"/>
    <n v="35000268"/>
    <x v="170"/>
    <d v="2021-11-16T00:00:00"/>
    <x v="4"/>
    <n v="7000133067"/>
    <n v="5250"/>
    <x v="0"/>
    <x v="0"/>
    <n v="5250"/>
    <n v="2.5333000000000001"/>
    <n v="13299.825000000001"/>
    <x v="2"/>
    <x v="0"/>
    <s v="Thrun 2"/>
    <n v="2030"/>
  </r>
  <r>
    <x v="7"/>
    <x v="0"/>
    <n v="35000268"/>
    <x v="170"/>
    <d v="2021-11-16T00:00:00"/>
    <x v="4"/>
    <n v="7000133415"/>
    <n v="4750"/>
    <x v="0"/>
    <x v="0"/>
    <n v="4750"/>
    <n v="2.5333000000000001"/>
    <n v="12033.174999999999"/>
    <x v="2"/>
    <x v="0"/>
    <s v="Wolf Th2"/>
    <n v="2090"/>
  </r>
  <r>
    <x v="7"/>
    <x v="0"/>
    <n v="35000282"/>
    <x v="29"/>
    <d v="2021-11-16T00:00:00"/>
    <x v="4"/>
    <n v="7000133079"/>
    <n v="5700"/>
    <x v="0"/>
    <x v="0"/>
    <n v="5700"/>
    <n v="2.6029"/>
    <n v="14836.53"/>
    <x v="2"/>
    <x v="0"/>
    <s v="Mischer 2"/>
    <n v="2050"/>
  </r>
  <r>
    <x v="7"/>
    <x v="0"/>
    <n v="35000313"/>
    <x v="30"/>
    <d v="2021-11-16T00:00:00"/>
    <x v="4"/>
    <n v="7000133434"/>
    <n v="12000"/>
    <x v="0"/>
    <x v="0"/>
    <n v="12000"/>
    <n v="2.8795999999999999"/>
    <n v="34555.199999999997"/>
    <x v="2"/>
    <x v="0"/>
    <s v="Wolf M1"/>
    <n v="2070"/>
  </r>
  <r>
    <x v="7"/>
    <x v="0"/>
    <n v="35000314"/>
    <x v="171"/>
    <d v="2021-11-16T00:00:00"/>
    <x v="4"/>
    <n v="7000133479"/>
    <n v="5100"/>
    <x v="0"/>
    <x v="0"/>
    <n v="5100"/>
    <n v="3.1204000000000001"/>
    <n v="15914.04"/>
    <x v="2"/>
    <x v="0"/>
    <s v="Wolf M2"/>
    <n v="2080"/>
  </r>
  <r>
    <x v="7"/>
    <x v="0"/>
    <n v="35000351"/>
    <x v="33"/>
    <d v="2021-11-16T00:00:00"/>
    <x v="4"/>
    <n v="7000133080"/>
    <n v="3000"/>
    <x v="0"/>
    <x v="0"/>
    <n v="3000"/>
    <n v="2.7679999999999998"/>
    <n v="8304"/>
    <x v="2"/>
    <x v="0"/>
    <s v="Mischer 2"/>
    <n v="2050"/>
  </r>
  <r>
    <x v="7"/>
    <x v="0"/>
    <n v="35000351"/>
    <x v="33"/>
    <d v="2021-11-16T00:00:00"/>
    <x v="4"/>
    <n v="7000133080"/>
    <n v="3000"/>
    <x v="0"/>
    <x v="0"/>
    <n v="3000"/>
    <n v="2.7679999999999998"/>
    <n v="8304"/>
    <x v="2"/>
    <x v="0"/>
    <s v="Wolf M2"/>
    <n v="2080"/>
  </r>
  <r>
    <x v="7"/>
    <x v="0"/>
    <n v="35000366"/>
    <x v="1199"/>
    <d v="2021-11-16T00:00:00"/>
    <x v="4"/>
    <n v="7000132933"/>
    <n v="4000"/>
    <x v="0"/>
    <x v="0"/>
    <n v="4000"/>
    <n v="1.8607"/>
    <n v="7442.8"/>
    <x v="2"/>
    <x v="0"/>
    <s v="Pulverwiegung UHT1"/>
    <n v="2015"/>
  </r>
  <r>
    <x v="7"/>
    <x v="0"/>
    <n v="35000366"/>
    <x v="1199"/>
    <d v="2021-11-16T00:00:00"/>
    <x v="4"/>
    <n v="7000132933"/>
    <n v="4000"/>
    <x v="0"/>
    <x v="0"/>
    <n v="4000"/>
    <n v="1.8607"/>
    <n v="7442.8"/>
    <x v="2"/>
    <x v="0"/>
    <s v="Thrun 1"/>
    <n v="2020"/>
  </r>
  <r>
    <x v="7"/>
    <x v="0"/>
    <n v="35000366"/>
    <x v="1199"/>
    <d v="2021-11-16T00:00:00"/>
    <x v="4"/>
    <n v="7000133090"/>
    <n v="0"/>
    <x v="0"/>
    <x v="0"/>
    <n v="0"/>
    <n v="1.8607"/>
    <n v="0"/>
    <x v="2"/>
    <x v="0"/>
    <s v="Pulverwiegung UHT1"/>
    <n v="2015"/>
  </r>
  <r>
    <x v="7"/>
    <x v="0"/>
    <n v="35000366"/>
    <x v="1199"/>
    <d v="2021-11-16T00:00:00"/>
    <x v="4"/>
    <n v="7000133090"/>
    <n v="0"/>
    <x v="0"/>
    <x v="0"/>
    <n v="0"/>
    <n v="1.8607"/>
    <n v="0"/>
    <x v="2"/>
    <x v="0"/>
    <s v="Thrun 1"/>
    <n v="2020"/>
  </r>
  <r>
    <x v="7"/>
    <x v="0"/>
    <n v="35000366"/>
    <x v="1199"/>
    <d v="2021-11-16T00:00:00"/>
    <x v="4"/>
    <n v="7000133484"/>
    <n v="10000"/>
    <x v="0"/>
    <x v="0"/>
    <n v="10000"/>
    <n v="1.8607"/>
    <n v="18607"/>
    <x v="2"/>
    <x v="0"/>
    <s v="Wolf UHT"/>
    <n v="2060"/>
  </r>
  <r>
    <x v="7"/>
    <x v="0"/>
    <n v="35900002"/>
    <x v="173"/>
    <d v="2021-11-16T00:00:00"/>
    <x v="4"/>
    <n v="7000133034"/>
    <n v="3200"/>
    <x v="0"/>
    <x v="0"/>
    <n v="3200"/>
    <n v="2.0203000000000002"/>
    <n v="6464.96"/>
    <x v="2"/>
    <x v="0"/>
    <s v="Stephan UMSK 130"/>
    <n v="2100"/>
  </r>
  <r>
    <x v="7"/>
    <x v="0"/>
    <n v="47000597"/>
    <x v="37"/>
    <d v="2021-11-16T00:00:00"/>
    <x v="4"/>
    <n v="7000130593"/>
    <n v="34707"/>
    <x v="1"/>
    <x v="1"/>
    <n v="5206.05"/>
    <n v="0.6472"/>
    <n v="22462.3704"/>
    <x v="4"/>
    <x v="1"/>
    <s v="Linie 34"/>
    <n v="5034"/>
  </r>
  <r>
    <x v="7"/>
    <x v="0"/>
    <n v="47000849"/>
    <x v="39"/>
    <d v="2021-11-16T00:00:00"/>
    <x v="4"/>
    <n v="7000132316"/>
    <n v="2320"/>
    <x v="1"/>
    <x v="1"/>
    <n v="5011.2"/>
    <n v="9.1148000000000007"/>
    <n v="21146.335999999999"/>
    <x v="4"/>
    <x v="1"/>
    <s v="Linie 3"/>
    <n v="5003"/>
  </r>
  <r>
    <x v="7"/>
    <x v="0"/>
    <n v="47000902"/>
    <x v="183"/>
    <d v="2021-11-16T00:00:00"/>
    <x v="4"/>
    <n v="7000130088"/>
    <n v="8564"/>
    <x v="1"/>
    <x v="1"/>
    <n v="2141"/>
    <n v="1.0774999999999999"/>
    <n v="9227.7099999999991"/>
    <x v="3"/>
    <x v="1"/>
    <s v="Linie 16"/>
    <n v="5016"/>
  </r>
  <r>
    <x v="7"/>
    <x v="0"/>
    <n v="47000998"/>
    <x v="187"/>
    <d v="2021-11-16T00:00:00"/>
    <x v="4"/>
    <n v="7000129990"/>
    <n v="5588"/>
    <x v="1"/>
    <x v="1"/>
    <n v="838.2"/>
    <n v="0.65339999999999998"/>
    <n v="3651.1992"/>
    <x v="3"/>
    <x v="1"/>
    <s v="Linie 11"/>
    <n v="5011"/>
  </r>
  <r>
    <x v="7"/>
    <x v="0"/>
    <n v="47001017"/>
    <x v="188"/>
    <d v="2021-11-16T00:00:00"/>
    <x v="4"/>
    <n v="7000129992"/>
    <n v="10948"/>
    <x v="1"/>
    <x v="1"/>
    <n v="1642.2"/>
    <n v="0.69069999999999998"/>
    <n v="7561.7835999999998"/>
    <x v="3"/>
    <x v="1"/>
    <s v="Linie 11"/>
    <n v="5011"/>
  </r>
  <r>
    <x v="7"/>
    <x v="0"/>
    <n v="47001018"/>
    <x v="478"/>
    <d v="2021-11-16T00:00:00"/>
    <x v="4"/>
    <n v="7000129993"/>
    <n v="7272"/>
    <x v="1"/>
    <x v="1"/>
    <n v="1090.8"/>
    <n v="0.66069999999999995"/>
    <n v="4804.6103999999996"/>
    <x v="3"/>
    <x v="1"/>
    <s v="Linie 11"/>
    <n v="5011"/>
  </r>
  <r>
    <x v="7"/>
    <x v="0"/>
    <n v="47001019"/>
    <x v="479"/>
    <d v="2021-11-16T00:00:00"/>
    <x v="4"/>
    <n v="7000129994"/>
    <n v="5378"/>
    <x v="1"/>
    <x v="1"/>
    <n v="806.7"/>
    <n v="0.66500000000000004"/>
    <n v="3576.37"/>
    <x v="3"/>
    <x v="1"/>
    <s v="Linie 11"/>
    <n v="5011"/>
  </r>
  <r>
    <x v="7"/>
    <x v="0"/>
    <n v="47001036"/>
    <x v="339"/>
    <d v="2021-11-16T00:00:00"/>
    <x v="4"/>
    <n v="7000130091"/>
    <n v="6428"/>
    <x v="1"/>
    <x v="1"/>
    <n v="1607"/>
    <n v="1.0031000000000001"/>
    <n v="6447.9268000000002"/>
    <x v="3"/>
    <x v="1"/>
    <s v="Linie 16"/>
    <n v="5016"/>
  </r>
  <r>
    <x v="7"/>
    <x v="0"/>
    <n v="47001042"/>
    <x v="341"/>
    <d v="2021-11-16T00:00:00"/>
    <x v="4"/>
    <n v="7000132468"/>
    <n v="924"/>
    <x v="1"/>
    <x v="1"/>
    <n v="231"/>
    <n v="0.99629999999999996"/>
    <n v="920.58119999999997"/>
    <x v="3"/>
    <x v="1"/>
    <s v="Linie 16"/>
    <n v="5016"/>
  </r>
  <r>
    <x v="7"/>
    <x v="0"/>
    <n v="48000045"/>
    <x v="189"/>
    <d v="2021-11-16T00:00:00"/>
    <x v="4"/>
    <n v="7000131241"/>
    <n v="11828"/>
    <x v="1"/>
    <x v="1"/>
    <n v="4731.2"/>
    <n v="1.429"/>
    <n v="16902.212"/>
    <x v="5"/>
    <x v="2"/>
    <s v="Linie 31"/>
    <n v="5031"/>
  </r>
  <r>
    <x v="7"/>
    <x v="0"/>
    <n v="48000046"/>
    <x v="190"/>
    <d v="2021-11-16T00:00:00"/>
    <x v="4"/>
    <n v="7000131247"/>
    <n v="12642"/>
    <x v="1"/>
    <x v="1"/>
    <n v="5056.8"/>
    <n v="1.4146000000000001"/>
    <n v="17883.373200000002"/>
    <x v="5"/>
    <x v="2"/>
    <s v="Linie 31"/>
    <n v="5031"/>
  </r>
  <r>
    <x v="7"/>
    <x v="0"/>
    <n v="48000080"/>
    <x v="194"/>
    <d v="2021-11-16T00:00:00"/>
    <x v="4"/>
    <n v="7000132895"/>
    <n v="19910"/>
    <x v="1"/>
    <x v="1"/>
    <n v="4380.2"/>
    <n v="1.042"/>
    <n v="20746.22"/>
    <x v="4"/>
    <x v="1"/>
    <s v="Linie 2"/>
    <n v="5002"/>
  </r>
  <r>
    <x v="7"/>
    <x v="0"/>
    <n v="48000093"/>
    <x v="818"/>
    <d v="2021-11-16T00:00:00"/>
    <x v="4"/>
    <n v="7000132735"/>
    <n v="8208"/>
    <x v="1"/>
    <x v="1"/>
    <n v="1641.6"/>
    <n v="0.94330000000000003"/>
    <n v="7742.6063999999997"/>
    <x v="3"/>
    <x v="1"/>
    <s v="Linie 1"/>
    <n v="5001"/>
  </r>
  <r>
    <x v="7"/>
    <x v="0"/>
    <n v="48000118"/>
    <x v="550"/>
    <d v="2021-11-16T00:00:00"/>
    <x v="4"/>
    <n v="7000131995"/>
    <n v="13342"/>
    <x v="1"/>
    <x v="1"/>
    <n v="2668.4"/>
    <n v="0.97840000000000005"/>
    <n v="13053.8128"/>
    <x v="4"/>
    <x v="1"/>
    <s v="Linie 15"/>
    <n v="5015"/>
  </r>
  <r>
    <x v="7"/>
    <x v="0"/>
    <n v="48001108"/>
    <x v="1203"/>
    <d v="2021-11-16T00:00:00"/>
    <x v="4"/>
    <n v="7000126609"/>
    <n v="0"/>
    <x v="1"/>
    <x v="1"/>
    <n v="0"/>
    <n v="0.45850000000000002"/>
    <n v="0"/>
    <x v="4"/>
    <x v="1"/>
    <s v="Linie 36"/>
    <n v="5036"/>
  </r>
  <r>
    <x v="7"/>
    <x v="0"/>
    <n v="48001145"/>
    <x v="47"/>
    <d v="2021-11-16T00:00:00"/>
    <x v="4"/>
    <n v="7000131260"/>
    <n v="36666"/>
    <x v="1"/>
    <x v="1"/>
    <n v="14666.4"/>
    <n v="1.4140999999999999"/>
    <n v="51849.390599999999"/>
    <x v="5"/>
    <x v="2"/>
    <s v="Linie 31"/>
    <n v="5031"/>
  </r>
  <r>
    <x v="7"/>
    <x v="0"/>
    <n v="49500149"/>
    <x v="1104"/>
    <d v="2021-11-16T00:00:00"/>
    <x v="4"/>
    <n v="7000133409"/>
    <n v="350"/>
    <x v="0"/>
    <x v="0"/>
    <n v="350"/>
    <n v="0.51400000000000001"/>
    <n v="179.9"/>
    <x v="0"/>
    <x v="0"/>
    <s v="Vacumierung"/>
    <n v="5902"/>
  </r>
  <r>
    <x v="7"/>
    <x v="0"/>
    <n v="49500194"/>
    <x v="61"/>
    <d v="2021-11-16T00:00:00"/>
    <x v="4"/>
    <n v="7000133492"/>
    <n v="149"/>
    <x v="0"/>
    <x v="0"/>
    <n v="149"/>
    <n v="1.41E-2"/>
    <n v="2.1009000000000002"/>
    <x v="0"/>
    <x v="0"/>
    <s v="Vacumierung"/>
    <n v="5902"/>
  </r>
  <r>
    <x v="7"/>
    <x v="0"/>
    <n v="49500222"/>
    <x v="491"/>
    <d v="2021-11-16T00:00:00"/>
    <x v="4"/>
    <n v="7000133476"/>
    <n v="167"/>
    <x v="0"/>
    <x v="0"/>
    <n v="167"/>
    <n v="1.014"/>
    <n v="169.33799999999999"/>
    <x v="0"/>
    <x v="0"/>
    <s v="Vacumierung"/>
    <n v="5902"/>
  </r>
  <r>
    <x v="7"/>
    <x v="0"/>
    <n v="49500229"/>
    <x v="62"/>
    <d v="2021-11-16T00:00:00"/>
    <x v="4"/>
    <n v="7000133465"/>
    <n v="223"/>
    <x v="0"/>
    <x v="0"/>
    <n v="223"/>
    <n v="2.4E-2"/>
    <n v="5.3520000000000003"/>
    <x v="0"/>
    <x v="0"/>
    <s v="Vacumierung"/>
    <n v="5902"/>
  </r>
  <r>
    <x v="7"/>
    <x v="0"/>
    <n v="49500230"/>
    <x v="356"/>
    <d v="2021-11-16T00:00:00"/>
    <x v="4"/>
    <n v="7000133466"/>
    <n v="368"/>
    <x v="0"/>
    <x v="0"/>
    <n v="368"/>
    <n v="2.4E-2"/>
    <n v="8.8320000000000007"/>
    <x v="0"/>
    <x v="0"/>
    <s v="Vacumierung"/>
    <n v="5902"/>
  </r>
  <r>
    <x v="7"/>
    <x v="0"/>
    <n v="49500232"/>
    <x v="64"/>
    <d v="2021-11-16T00:00:00"/>
    <x v="4"/>
    <n v="7000133467"/>
    <n v="73"/>
    <x v="0"/>
    <x v="0"/>
    <n v="73"/>
    <n v="1.41E-2"/>
    <n v="1.0293000000000001"/>
    <x v="0"/>
    <x v="0"/>
    <s v="Vacumierung"/>
    <n v="5902"/>
  </r>
  <r>
    <x v="7"/>
    <x v="0"/>
    <n v="49500233"/>
    <x v="494"/>
    <d v="2021-11-16T00:00:00"/>
    <x v="4"/>
    <n v="7000133468"/>
    <n v="118"/>
    <x v="0"/>
    <x v="0"/>
    <n v="118"/>
    <n v="2.4E-2"/>
    <n v="2.8319999999999999"/>
    <x v="0"/>
    <x v="0"/>
    <s v="Vacumierung"/>
    <n v="5902"/>
  </r>
  <r>
    <x v="7"/>
    <x v="0"/>
    <n v="49900001"/>
    <x v="784"/>
    <d v="2021-11-16T00:00:00"/>
    <x v="4"/>
    <n v="7000133410"/>
    <n v="409"/>
    <x v="0"/>
    <x v="0"/>
    <n v="409"/>
    <n v="0.51400000000000001"/>
    <n v="210.226"/>
    <x v="0"/>
    <x v="0"/>
    <s v="Vacumierung"/>
    <n v="5902"/>
  </r>
  <r>
    <x v="7"/>
    <x v="0"/>
    <n v="50000247"/>
    <x v="823"/>
    <d v="2021-11-16T00:00:00"/>
    <x v="4"/>
    <n v="7000132760"/>
    <n v="2240"/>
    <x v="2"/>
    <x v="2"/>
    <n v="4300.8"/>
    <n v="8.4969000000000001"/>
    <n v="19033.056"/>
    <x v="7"/>
    <x v="4"/>
    <s v="Subunternehmer"/>
    <n v="9999"/>
  </r>
  <r>
    <x v="7"/>
    <x v="0"/>
    <n v="57000141"/>
    <x v="362"/>
    <d v="2021-11-16T00:00:00"/>
    <x v="4"/>
    <n v="7000132909"/>
    <n v="192"/>
    <x v="2"/>
    <x v="2"/>
    <n v="384"/>
    <n v="7.5747"/>
    <n v="1454.3424"/>
    <x v="3"/>
    <x v="1"/>
    <s v="Wurstverpackung"/>
    <n v="5330"/>
  </r>
  <r>
    <x v="7"/>
    <x v="0"/>
    <n v="57000141"/>
    <x v="362"/>
    <d v="2021-11-16T00:00:00"/>
    <x v="4"/>
    <n v="7000133083"/>
    <n v="173"/>
    <x v="2"/>
    <x v="2"/>
    <n v="346"/>
    <n v="7.5747"/>
    <n v="1310.4231"/>
    <x v="3"/>
    <x v="1"/>
    <s v="Wurstverpackung"/>
    <n v="5330"/>
  </r>
  <r>
    <x v="7"/>
    <x v="0"/>
    <n v="57000144"/>
    <x v="880"/>
    <d v="2021-11-16T00:00:00"/>
    <x v="4"/>
    <n v="7000132674"/>
    <n v="32"/>
    <x v="2"/>
    <x v="2"/>
    <n v="64"/>
    <n v="7.5900999999999996"/>
    <n v="242.88319999999999"/>
    <x v="3"/>
    <x v="1"/>
    <s v="Wurstverpackung"/>
    <n v="5330"/>
  </r>
  <r>
    <x v="7"/>
    <x v="0"/>
    <n v="57000164"/>
    <x v="208"/>
    <d v="2021-11-16T00:00:00"/>
    <x v="4"/>
    <n v="7000130735"/>
    <n v="716"/>
    <x v="2"/>
    <x v="2"/>
    <n v="716"/>
    <n v="6.3402000000000003"/>
    <n v="4539.5832"/>
    <x v="4"/>
    <x v="1"/>
    <s v="Linie 4"/>
    <n v="5004"/>
  </r>
  <r>
    <x v="7"/>
    <x v="0"/>
    <n v="57000166"/>
    <x v="1204"/>
    <d v="2021-11-16T00:00:00"/>
    <x v="4"/>
    <n v="7000131605"/>
    <n v="192"/>
    <x v="2"/>
    <x v="2"/>
    <n v="192"/>
    <n v="6.3402000000000003"/>
    <n v="1217.3184000000001"/>
    <x v="4"/>
    <x v="1"/>
    <s v="Linie 4"/>
    <n v="5004"/>
  </r>
  <r>
    <x v="7"/>
    <x v="0"/>
    <n v="57000170"/>
    <x v="209"/>
    <d v="2021-11-16T00:00:00"/>
    <x v="4"/>
    <n v="7000131533"/>
    <n v="140"/>
    <x v="2"/>
    <x v="2"/>
    <n v="140"/>
    <n v="6.2492999999999999"/>
    <n v="874.90200000000004"/>
    <x v="4"/>
    <x v="1"/>
    <s v="Linie 4"/>
    <n v="5004"/>
  </r>
  <r>
    <x v="7"/>
    <x v="0"/>
    <n v="57000176"/>
    <x v="559"/>
    <d v="2021-11-16T00:00:00"/>
    <x v="4"/>
    <n v="7000132853"/>
    <n v="768"/>
    <x v="2"/>
    <x v="2"/>
    <n v="1536"/>
    <n v="7.7588999999999997"/>
    <n v="5958.8352000000004"/>
    <x v="3"/>
    <x v="1"/>
    <s v="Wurstverpackung"/>
    <n v="5330"/>
  </r>
  <r>
    <x v="7"/>
    <x v="0"/>
    <n v="57000184"/>
    <x v="1000"/>
    <d v="2021-11-16T00:00:00"/>
    <x v="4"/>
    <n v="7000132943"/>
    <n v="48"/>
    <x v="2"/>
    <x v="0"/>
    <n v="777.6"/>
    <n v="6.9097"/>
    <n v="5372.98272"/>
    <x v="3"/>
    <x v="1"/>
    <s v="Wurstverpackung"/>
    <n v="5330"/>
  </r>
  <r>
    <x v="7"/>
    <x v="0"/>
    <n v="57000198"/>
    <x v="881"/>
    <d v="2021-11-16T00:00:00"/>
    <x v="4"/>
    <n v="7000132465"/>
    <n v="3"/>
    <x v="2"/>
    <x v="2"/>
    <n v="12"/>
    <n v="13.5059"/>
    <n v="40.517699999999998"/>
    <x v="6"/>
    <x v="3"/>
    <s v="EVP L3 Torten / Blöcke"/>
    <n v="6120"/>
  </r>
  <r>
    <x v="7"/>
    <x v="0"/>
    <n v="57000249"/>
    <x v="561"/>
    <d v="2021-11-16T00:00:00"/>
    <x v="4"/>
    <n v="7000132673"/>
    <n v="231"/>
    <x v="2"/>
    <x v="0"/>
    <n v="1871.1"/>
    <n v="3.4963000000000002"/>
    <n v="6541.9269299999996"/>
    <x v="3"/>
    <x v="1"/>
    <s v="Wurstverpackung"/>
    <n v="5330"/>
  </r>
  <r>
    <x v="7"/>
    <x v="0"/>
    <n v="57000274"/>
    <x v="77"/>
    <d v="2021-11-16T00:00:00"/>
    <x v="4"/>
    <n v="7000132517"/>
    <n v="3313"/>
    <x v="2"/>
    <x v="2"/>
    <n v="6626"/>
    <n v="7.7298999999999998"/>
    <n v="25609.1587"/>
    <x v="3"/>
    <x v="1"/>
    <s v="Wurstverpackung"/>
    <n v="5330"/>
  </r>
  <r>
    <x v="7"/>
    <x v="0"/>
    <n v="57000423"/>
    <x v="211"/>
    <d v="2021-11-16T00:00:00"/>
    <x v="4"/>
    <n v="7000131493"/>
    <n v="960"/>
    <x v="2"/>
    <x v="2"/>
    <n v="1728"/>
    <n v="9.9132999999999996"/>
    <n v="9516.768"/>
    <x v="3"/>
    <x v="1"/>
    <s v="Linie 9"/>
    <n v="5009"/>
  </r>
  <r>
    <x v="7"/>
    <x v="0"/>
    <n v="57000428"/>
    <x v="212"/>
    <d v="2021-11-16T00:00:00"/>
    <x v="4"/>
    <n v="7000132835"/>
    <n v="2368"/>
    <x v="2"/>
    <x v="2"/>
    <n v="14208"/>
    <n v="24.670100000000001"/>
    <n v="58418.796799999996"/>
    <x v="7"/>
    <x v="4"/>
    <s v="Subunternehmer"/>
    <n v="9999"/>
  </r>
  <r>
    <x v="7"/>
    <x v="0"/>
    <n v="57000442"/>
    <x v="1167"/>
    <d v="2021-11-16T00:00:00"/>
    <x v="4"/>
    <n v="7000120778"/>
    <n v="414"/>
    <x v="2"/>
    <x v="2"/>
    <n v="2980.8"/>
    <n v="60.956499999999998"/>
    <n v="25235.991000000002"/>
    <x v="4"/>
    <x v="1"/>
    <s v="Linie 35-1 MTC"/>
    <n v="5135"/>
  </r>
  <r>
    <x v="7"/>
    <x v="0"/>
    <n v="57000600"/>
    <x v="215"/>
    <d v="2021-11-16T00:00:00"/>
    <x v="4"/>
    <n v="7000133239"/>
    <n v="612"/>
    <x v="2"/>
    <x v="0"/>
    <n v="734.4"/>
    <n v="5.2005999999999997"/>
    <n v="3819.3206399999999"/>
    <x v="8"/>
    <x v="5"/>
    <s v="Linie 22"/>
    <n v="5022"/>
  </r>
  <r>
    <x v="7"/>
    <x v="0"/>
    <n v="57000602"/>
    <x v="216"/>
    <d v="2021-11-16T00:00:00"/>
    <x v="4"/>
    <n v="7000133241"/>
    <n v="272"/>
    <x v="2"/>
    <x v="0"/>
    <n v="326.39999999999998"/>
    <n v="5.1970000000000001"/>
    <n v="1696.3008"/>
    <x v="8"/>
    <x v="5"/>
    <s v="Linie 22"/>
    <n v="5022"/>
  </r>
  <r>
    <x v="7"/>
    <x v="0"/>
    <n v="57000604"/>
    <x v="218"/>
    <d v="2021-11-16T00:00:00"/>
    <x v="4"/>
    <n v="7000133242"/>
    <n v="136"/>
    <x v="2"/>
    <x v="0"/>
    <n v="163.19999999999999"/>
    <n v="5.1977000000000002"/>
    <n v="848.26463999999999"/>
    <x v="8"/>
    <x v="5"/>
    <s v="Linie 22"/>
    <n v="5022"/>
  </r>
  <r>
    <x v="7"/>
    <x v="0"/>
    <n v="57000605"/>
    <x v="367"/>
    <d v="2021-11-16T00:00:00"/>
    <x v="4"/>
    <n v="7000133244"/>
    <n v="68"/>
    <x v="2"/>
    <x v="0"/>
    <n v="81.599999999999994"/>
    <n v="5.1966999999999999"/>
    <n v="424.05072000000001"/>
    <x v="8"/>
    <x v="5"/>
    <s v="Linie 22"/>
    <n v="5022"/>
  </r>
  <r>
    <x v="7"/>
    <x v="0"/>
    <n v="57000606"/>
    <x v="219"/>
    <d v="2021-11-16T00:00:00"/>
    <x v="4"/>
    <n v="7000133245"/>
    <n v="170"/>
    <x v="2"/>
    <x v="0"/>
    <n v="204"/>
    <n v="5.1984000000000004"/>
    <n v="1060.4736"/>
    <x v="8"/>
    <x v="5"/>
    <s v="Linie 22"/>
    <n v="5022"/>
  </r>
  <r>
    <x v="7"/>
    <x v="0"/>
    <n v="57000607"/>
    <x v="220"/>
    <d v="2021-11-16T00:00:00"/>
    <x v="4"/>
    <n v="7000133246"/>
    <n v="476"/>
    <x v="2"/>
    <x v="0"/>
    <n v="571.20000000000005"/>
    <n v="5.1992000000000003"/>
    <n v="2969.7830399999998"/>
    <x v="8"/>
    <x v="5"/>
    <s v="Linie 22"/>
    <n v="5022"/>
  </r>
  <r>
    <x v="7"/>
    <x v="0"/>
    <n v="57000608"/>
    <x v="368"/>
    <d v="2021-11-16T00:00:00"/>
    <x v="4"/>
    <n v="7000133248"/>
    <n v="204"/>
    <x v="2"/>
    <x v="0"/>
    <n v="244.8"/>
    <n v="5.1977000000000002"/>
    <n v="1272.39696"/>
    <x v="8"/>
    <x v="5"/>
    <s v="Linie 22"/>
    <n v="5022"/>
  </r>
  <r>
    <x v="7"/>
    <x v="0"/>
    <n v="57000609"/>
    <x v="369"/>
    <d v="2021-11-16T00:00:00"/>
    <x v="4"/>
    <n v="7000133249"/>
    <n v="272"/>
    <x v="2"/>
    <x v="0"/>
    <n v="326.39999999999998"/>
    <n v="5.1940999999999997"/>
    <n v="1695.3542399999999"/>
    <x v="8"/>
    <x v="5"/>
    <s v="Linie 22"/>
    <n v="5022"/>
  </r>
  <r>
    <x v="7"/>
    <x v="0"/>
    <n v="57000610"/>
    <x v="370"/>
    <d v="2021-11-16T00:00:00"/>
    <x v="4"/>
    <n v="7000133250"/>
    <n v="68"/>
    <x v="2"/>
    <x v="0"/>
    <n v="81.599999999999994"/>
    <n v="5.1966999999999999"/>
    <n v="424.05072000000001"/>
    <x v="8"/>
    <x v="5"/>
    <s v="Linie 22"/>
    <n v="5022"/>
  </r>
  <r>
    <x v="7"/>
    <x v="0"/>
    <n v="57000641"/>
    <x v="87"/>
    <d v="2021-11-16T00:00:00"/>
    <x v="4"/>
    <n v="7000133253"/>
    <n v="2448"/>
    <x v="2"/>
    <x v="0"/>
    <n v="2937.6"/>
    <n v="5.1927000000000003"/>
    <n v="15254.07552"/>
    <x v="8"/>
    <x v="5"/>
    <s v="Linie 22"/>
    <n v="5022"/>
  </r>
  <r>
    <x v="7"/>
    <x v="0"/>
    <n v="57000652"/>
    <x v="372"/>
    <d v="2021-11-16T00:00:00"/>
    <x v="4"/>
    <n v="7000133254"/>
    <n v="204"/>
    <x v="2"/>
    <x v="0"/>
    <n v="244.8"/>
    <n v="5.2020999999999997"/>
    <n v="1273.47408"/>
    <x v="8"/>
    <x v="5"/>
    <s v="Linie 22"/>
    <n v="5022"/>
  </r>
  <r>
    <x v="7"/>
    <x v="0"/>
    <n v="57000653"/>
    <x v="373"/>
    <d v="2021-11-16T00:00:00"/>
    <x v="4"/>
    <n v="7000133255"/>
    <n v="68"/>
    <x v="2"/>
    <x v="0"/>
    <n v="81.599999999999994"/>
    <n v="5.1981000000000002"/>
    <n v="424.16496000000001"/>
    <x v="8"/>
    <x v="5"/>
    <s v="Linie 22"/>
    <n v="5022"/>
  </r>
  <r>
    <x v="7"/>
    <x v="0"/>
    <n v="57000655"/>
    <x v="638"/>
    <d v="2021-11-16T00:00:00"/>
    <x v="4"/>
    <n v="7000133257"/>
    <n v="272"/>
    <x v="2"/>
    <x v="0"/>
    <n v="326.39999999999998"/>
    <n v="5.1978"/>
    <n v="1696.5619200000001"/>
    <x v="8"/>
    <x v="5"/>
    <s v="Linie 22"/>
    <n v="5022"/>
  </r>
  <r>
    <x v="7"/>
    <x v="0"/>
    <n v="57000657"/>
    <x v="375"/>
    <d v="2021-11-16T00:00:00"/>
    <x v="4"/>
    <n v="7000133259"/>
    <n v="238"/>
    <x v="2"/>
    <x v="0"/>
    <n v="285.60000000000002"/>
    <n v="5.2214999999999998"/>
    <n v="1491.2603999999999"/>
    <x v="8"/>
    <x v="5"/>
    <s v="Linie 22"/>
    <n v="5022"/>
  </r>
  <r>
    <x v="7"/>
    <x v="0"/>
    <n v="57000665"/>
    <x v="376"/>
    <d v="2021-11-16T00:00:00"/>
    <x v="4"/>
    <n v="7000133261"/>
    <n v="680"/>
    <x v="2"/>
    <x v="0"/>
    <n v="816"/>
    <n v="5.1970000000000001"/>
    <n v="4240.7520000000004"/>
    <x v="8"/>
    <x v="5"/>
    <s v="Linie 22"/>
    <n v="5022"/>
  </r>
  <r>
    <x v="7"/>
    <x v="0"/>
    <n v="57000666"/>
    <x v="377"/>
    <d v="2021-11-16T00:00:00"/>
    <x v="4"/>
    <n v="7000133262"/>
    <n v="340"/>
    <x v="2"/>
    <x v="0"/>
    <n v="408"/>
    <n v="5.1966999999999999"/>
    <n v="2120.2536"/>
    <x v="8"/>
    <x v="5"/>
    <s v="Linie 22"/>
    <n v="5022"/>
  </r>
  <r>
    <x v="7"/>
    <x v="0"/>
    <n v="57000678"/>
    <x v="973"/>
    <d v="2021-11-16T00:00:00"/>
    <x v="4"/>
    <n v="7000133065"/>
    <n v="209"/>
    <x v="2"/>
    <x v="0"/>
    <n v="1692.9"/>
    <n v="2.5992000000000002"/>
    <n v="4400.1856799999996"/>
    <x v="3"/>
    <x v="1"/>
    <s v="Wurstverpackung"/>
    <n v="5330"/>
  </r>
  <r>
    <x v="7"/>
    <x v="0"/>
    <n v="57000733"/>
    <x v="225"/>
    <d v="2021-11-16T00:00:00"/>
    <x v="4"/>
    <n v="7000132836"/>
    <n v="168"/>
    <x v="2"/>
    <x v="2"/>
    <n v="1008"/>
    <n v="26.9068"/>
    <n v="4520.3424000000005"/>
    <x v="7"/>
    <x v="4"/>
    <s v="Subunternehmer"/>
    <n v="9999"/>
  </r>
  <r>
    <x v="7"/>
    <x v="0"/>
    <n v="57000734"/>
    <x v="225"/>
    <d v="2021-11-16T00:00:00"/>
    <x v="4"/>
    <n v="7000132837"/>
    <n v="784"/>
    <x v="2"/>
    <x v="2"/>
    <n v="4704"/>
    <n v="26.762"/>
    <n v="20981.407999999999"/>
    <x v="7"/>
    <x v="4"/>
    <s v="Subunternehmer"/>
    <n v="9999"/>
  </r>
  <r>
    <x v="7"/>
    <x v="0"/>
    <n v="57000735"/>
    <x v="225"/>
    <d v="2021-11-16T00:00:00"/>
    <x v="4"/>
    <n v="7000132838"/>
    <n v="448"/>
    <x v="2"/>
    <x v="2"/>
    <n v="2688"/>
    <n v="26.813700000000001"/>
    <n v="12012.5376"/>
    <x v="7"/>
    <x v="4"/>
    <s v="Subunternehmer"/>
    <n v="9999"/>
  </r>
  <r>
    <x v="7"/>
    <x v="0"/>
    <n v="57000736"/>
    <x v="225"/>
    <d v="2021-11-16T00:00:00"/>
    <x v="4"/>
    <n v="7000132839"/>
    <n v="224"/>
    <x v="2"/>
    <x v="2"/>
    <n v="1344"/>
    <n v="27.0063"/>
    <n v="6049.4111999999996"/>
    <x v="7"/>
    <x v="4"/>
    <s v="Subunternehmer"/>
    <n v="9999"/>
  </r>
  <r>
    <x v="7"/>
    <x v="0"/>
    <n v="57000737"/>
    <x v="225"/>
    <d v="2021-11-16T00:00:00"/>
    <x v="4"/>
    <n v="7000132840"/>
    <n v="280"/>
    <x v="2"/>
    <x v="2"/>
    <n v="1680"/>
    <n v="26.797799999999999"/>
    <n v="7503.384"/>
    <x v="7"/>
    <x v="4"/>
    <s v="Subunternehmer"/>
    <n v="9999"/>
  </r>
  <r>
    <x v="7"/>
    <x v="0"/>
    <n v="57000739"/>
    <x v="381"/>
    <d v="2021-11-16T00:00:00"/>
    <x v="4"/>
    <n v="7000133271"/>
    <n v="68"/>
    <x v="2"/>
    <x v="0"/>
    <n v="81.599999999999994"/>
    <n v="5.1970000000000001"/>
    <n v="424.0752"/>
    <x v="8"/>
    <x v="5"/>
    <s v="Linie 22"/>
    <n v="5022"/>
  </r>
  <r>
    <x v="7"/>
    <x v="0"/>
    <n v="57000740"/>
    <x v="789"/>
    <d v="2021-11-16T00:00:00"/>
    <x v="4"/>
    <n v="7000132841"/>
    <n v="112"/>
    <x v="2"/>
    <x v="2"/>
    <n v="672"/>
    <n v="27.012499999999999"/>
    <n v="3025.4"/>
    <x v="7"/>
    <x v="4"/>
    <s v="Subunternehmer"/>
    <n v="9999"/>
  </r>
  <r>
    <x v="7"/>
    <x v="0"/>
    <n v="58000078"/>
    <x v="695"/>
    <d v="2021-11-16T00:00:00"/>
    <x v="4"/>
    <n v="7000130387"/>
    <n v="873"/>
    <x v="2"/>
    <x v="2"/>
    <n v="1440.45"/>
    <n v="7.2148000000000003"/>
    <n v="6298.5204000000003"/>
    <x v="5"/>
    <x v="2"/>
    <s v="Linie 31"/>
    <n v="5031"/>
  </r>
  <r>
    <x v="7"/>
    <x v="0"/>
    <n v="58000098"/>
    <x v="698"/>
    <d v="2021-11-16T00:00:00"/>
    <x v="4"/>
    <n v="7000130389"/>
    <n v="908"/>
    <x v="2"/>
    <x v="2"/>
    <n v="1498.2"/>
    <n v="6.7500999999999998"/>
    <n v="6129.0907999999999"/>
    <x v="5"/>
    <x v="2"/>
    <s v="Linie 31"/>
    <n v="5031"/>
  </r>
  <r>
    <x v="7"/>
    <x v="0"/>
    <n v="58000116"/>
    <x v="227"/>
    <d v="2021-11-16T00:00:00"/>
    <x v="4"/>
    <n v="7000132762"/>
    <n v="512"/>
    <x v="2"/>
    <x v="2"/>
    <n v="691.2"/>
    <n v="7.3517000000000001"/>
    <n v="3764.0704000000001"/>
    <x v="3"/>
    <x v="1"/>
    <s v="Linie 1"/>
    <n v="5001"/>
  </r>
  <r>
    <x v="7"/>
    <x v="0"/>
    <n v="58000179"/>
    <x v="95"/>
    <d v="2021-11-16T00:00:00"/>
    <x v="4"/>
    <n v="7000132876"/>
    <n v="466"/>
    <x v="2"/>
    <x v="2"/>
    <n v="1864"/>
    <n v="23.722100000000001"/>
    <n v="11054.498600000001"/>
    <x v="7"/>
    <x v="4"/>
    <s v="Subunternehmer"/>
    <n v="9999"/>
  </r>
  <r>
    <x v="7"/>
    <x v="0"/>
    <n v="58000338"/>
    <x v="228"/>
    <d v="2021-11-16T00:00:00"/>
    <x v="4"/>
    <n v="7000132764"/>
    <n v="524"/>
    <x v="2"/>
    <x v="2"/>
    <n v="707.4"/>
    <n v="6.9676"/>
    <n v="3651.0223999999998"/>
    <x v="3"/>
    <x v="1"/>
    <s v="Linie 1"/>
    <n v="5001"/>
  </r>
  <r>
    <x v="7"/>
    <x v="0"/>
    <n v="58000541"/>
    <x v="702"/>
    <d v="2021-11-16T00:00:00"/>
    <x v="4"/>
    <n v="7000132076"/>
    <n v="1858"/>
    <x v="2"/>
    <x v="2"/>
    <n v="4087.6"/>
    <n v="10.913399999999999"/>
    <n v="20277.0972"/>
    <x v="4"/>
    <x v="1"/>
    <s v="Linie 2"/>
    <n v="5002"/>
  </r>
  <r>
    <x v="7"/>
    <x v="0"/>
    <n v="58000548"/>
    <x v="703"/>
    <d v="2021-11-16T00:00:00"/>
    <x v="4"/>
    <n v="7000132865"/>
    <n v="2280"/>
    <x v="2"/>
    <x v="2"/>
    <n v="10944"/>
    <n v="25.296299999999999"/>
    <n v="57675.563999999998"/>
    <x v="7"/>
    <x v="4"/>
    <s v="Subunternehmer"/>
    <n v="9999"/>
  </r>
  <r>
    <x v="7"/>
    <x v="0"/>
    <n v="58000554"/>
    <x v="389"/>
    <d v="2021-11-16T00:00:00"/>
    <x v="4"/>
    <n v="7000130619"/>
    <n v="6170"/>
    <x v="2"/>
    <x v="2"/>
    <n v="59232"/>
    <n v="35.208399999999997"/>
    <n v="217235.82800000001"/>
    <x v="5"/>
    <x v="2"/>
    <s v="Linie 30"/>
    <n v="5030"/>
  </r>
  <r>
    <x v="7"/>
    <x v="0"/>
    <n v="58000609"/>
    <x v="98"/>
    <d v="2021-11-16T00:00:00"/>
    <x v="4"/>
    <n v="7000131985"/>
    <n v="910"/>
    <x v="2"/>
    <x v="2"/>
    <n v="1638"/>
    <n v="10.9176"/>
    <n v="9935.0159999999996"/>
    <x v="4"/>
    <x v="1"/>
    <s v="Linie 33"/>
    <n v="5033"/>
  </r>
  <r>
    <x v="7"/>
    <x v="0"/>
    <n v="58000610"/>
    <x v="704"/>
    <d v="2021-11-16T00:00:00"/>
    <x v="4"/>
    <n v="7000130649"/>
    <n v="5600"/>
    <x v="2"/>
    <x v="2"/>
    <n v="19712"/>
    <n v="16.534099999999999"/>
    <n v="92590.96"/>
    <x v="7"/>
    <x v="4"/>
    <s v="Subunternehmer"/>
    <n v="9999"/>
  </r>
  <r>
    <x v="7"/>
    <x v="0"/>
    <n v="58000631"/>
    <x v="229"/>
    <d v="2021-11-16T00:00:00"/>
    <x v="4"/>
    <n v="7000133104"/>
    <n v="645"/>
    <x v="2"/>
    <x v="0"/>
    <n v="709.5"/>
    <n v="6.6020000000000003"/>
    <n v="4684.1189999999997"/>
    <x v="8"/>
    <x v="5"/>
    <s v="Linie 20"/>
    <n v="5020"/>
  </r>
  <r>
    <x v="7"/>
    <x v="0"/>
    <n v="58000640"/>
    <x v="828"/>
    <d v="2021-11-16T00:00:00"/>
    <x v="4"/>
    <n v="7000133325"/>
    <n v="204"/>
    <x v="2"/>
    <x v="0"/>
    <n v="201.96"/>
    <n v="8.9346999999999994"/>
    <n v="1804.452012"/>
    <x v="8"/>
    <x v="5"/>
    <s v="Linie 23"/>
    <n v="5023"/>
  </r>
  <r>
    <x v="7"/>
    <x v="0"/>
    <n v="58000651"/>
    <x v="392"/>
    <d v="2021-11-16T00:00:00"/>
    <x v="4"/>
    <n v="7000133172"/>
    <n v="34"/>
    <x v="2"/>
    <x v="0"/>
    <n v="33.659999999999997"/>
    <n v="7.3441000000000001"/>
    <n v="247.202406"/>
    <x v="8"/>
    <x v="5"/>
    <s v="Linie 21"/>
    <n v="5021"/>
  </r>
  <r>
    <x v="7"/>
    <x v="0"/>
    <n v="58000658"/>
    <x v="860"/>
    <d v="2021-11-16T00:00:00"/>
    <x v="4"/>
    <n v="7000133326"/>
    <n v="272"/>
    <x v="2"/>
    <x v="0"/>
    <n v="367.2"/>
    <n v="14.510199999999999"/>
    <n v="5328.1454400000002"/>
    <x v="8"/>
    <x v="5"/>
    <s v="Linie 23"/>
    <n v="5023"/>
  </r>
  <r>
    <x v="7"/>
    <x v="0"/>
    <n v="58000662"/>
    <x v="234"/>
    <d v="2021-11-16T00:00:00"/>
    <x v="4"/>
    <n v="7000133327"/>
    <n v="272"/>
    <x v="2"/>
    <x v="0"/>
    <n v="272"/>
    <n v="10.531700000000001"/>
    <n v="2864.6224000000002"/>
    <x v="8"/>
    <x v="5"/>
    <s v="Linie 23"/>
    <n v="5023"/>
  </r>
  <r>
    <x v="7"/>
    <x v="0"/>
    <n v="58000665"/>
    <x v="235"/>
    <d v="2021-11-16T00:00:00"/>
    <x v="4"/>
    <n v="7000133106"/>
    <n v="34"/>
    <x v="2"/>
    <x v="0"/>
    <n v="37.4"/>
    <n v="6.6029"/>
    <n v="246.94846000000001"/>
    <x v="8"/>
    <x v="5"/>
    <s v="Linie 20"/>
    <n v="5020"/>
  </r>
  <r>
    <x v="7"/>
    <x v="0"/>
    <n v="58000668"/>
    <x v="236"/>
    <d v="2021-11-16T00:00:00"/>
    <x v="4"/>
    <n v="7000133173"/>
    <n v="34"/>
    <x v="2"/>
    <x v="0"/>
    <n v="33.659999999999997"/>
    <n v="6.7164999999999999"/>
    <n v="226.07739000000001"/>
    <x v="8"/>
    <x v="5"/>
    <s v="Linie 21"/>
    <n v="5021"/>
  </r>
  <r>
    <x v="7"/>
    <x v="0"/>
    <n v="58000671"/>
    <x v="510"/>
    <d v="2021-11-16T00:00:00"/>
    <x v="4"/>
    <n v="7000133328"/>
    <n v="34"/>
    <x v="2"/>
    <x v="0"/>
    <n v="45.9"/>
    <n v="14.5063"/>
    <n v="665.83916999999997"/>
    <x v="8"/>
    <x v="5"/>
    <s v="Linie 23"/>
    <n v="5023"/>
  </r>
  <r>
    <x v="7"/>
    <x v="0"/>
    <n v="58000678"/>
    <x v="237"/>
    <d v="2021-11-16T00:00:00"/>
    <x v="4"/>
    <n v="7000133107"/>
    <n v="136"/>
    <x v="2"/>
    <x v="0"/>
    <n v="149.6"/>
    <n v="6.6029"/>
    <n v="987.79384000000005"/>
    <x v="8"/>
    <x v="5"/>
    <s v="Linie 20"/>
    <n v="5020"/>
  </r>
  <r>
    <x v="7"/>
    <x v="0"/>
    <n v="58000683"/>
    <x v="511"/>
    <d v="2021-11-16T00:00:00"/>
    <x v="4"/>
    <n v="7000133329"/>
    <n v="68"/>
    <x v="2"/>
    <x v="0"/>
    <n v="91.8"/>
    <n v="14.507"/>
    <n v="1331.7426"/>
    <x v="8"/>
    <x v="5"/>
    <s v="Linie 23"/>
    <n v="5023"/>
  </r>
  <r>
    <x v="7"/>
    <x v="0"/>
    <n v="58000684"/>
    <x v="239"/>
    <d v="2021-11-16T00:00:00"/>
    <x v="4"/>
    <n v="7000133330"/>
    <n v="136"/>
    <x v="2"/>
    <x v="0"/>
    <n v="134.63999999999999"/>
    <n v="8.9328000000000003"/>
    <n v="1202.712192"/>
    <x v="8"/>
    <x v="5"/>
    <s v="Linie 23"/>
    <n v="5023"/>
  </r>
  <r>
    <x v="7"/>
    <x v="0"/>
    <n v="58000686"/>
    <x v="241"/>
    <d v="2021-11-16T00:00:00"/>
    <x v="4"/>
    <n v="7000133332"/>
    <n v="68"/>
    <x v="2"/>
    <x v="0"/>
    <n v="68"/>
    <n v="10.534599999999999"/>
    <n v="716.3528"/>
    <x v="8"/>
    <x v="5"/>
    <s v="Linie 23"/>
    <n v="5023"/>
  </r>
  <r>
    <x v="7"/>
    <x v="0"/>
    <n v="58000689"/>
    <x v="395"/>
    <d v="2021-11-16T00:00:00"/>
    <x v="4"/>
    <n v="7000133109"/>
    <n v="68"/>
    <x v="2"/>
    <x v="0"/>
    <n v="74.8"/>
    <n v="6.6013999999999999"/>
    <n v="493.78471999999999"/>
    <x v="8"/>
    <x v="5"/>
    <s v="Linie 20"/>
    <n v="5020"/>
  </r>
  <r>
    <x v="7"/>
    <x v="0"/>
    <n v="58000697"/>
    <x v="861"/>
    <d v="2021-11-16T00:00:00"/>
    <x v="4"/>
    <n v="7000133335"/>
    <n v="136"/>
    <x v="2"/>
    <x v="0"/>
    <n v="183.6"/>
    <n v="14.504099999999999"/>
    <n v="2662.9527600000001"/>
    <x v="8"/>
    <x v="5"/>
    <s v="Linie 23"/>
    <n v="5023"/>
  </r>
  <r>
    <x v="7"/>
    <x v="0"/>
    <n v="58000698"/>
    <x v="243"/>
    <d v="2021-11-16T00:00:00"/>
    <x v="4"/>
    <n v="7000133336"/>
    <n v="68"/>
    <x v="2"/>
    <x v="0"/>
    <n v="67.319999999999993"/>
    <n v="8.9311000000000007"/>
    <n v="601.24165200000004"/>
    <x v="8"/>
    <x v="5"/>
    <s v="Linie 23"/>
    <n v="5023"/>
  </r>
  <r>
    <x v="7"/>
    <x v="0"/>
    <n v="58000703"/>
    <x v="398"/>
    <d v="2021-11-16T00:00:00"/>
    <x v="4"/>
    <n v="7000133111"/>
    <n v="510"/>
    <x v="2"/>
    <x v="0"/>
    <n v="561"/>
    <n v="6.6029"/>
    <n v="3704.2269000000001"/>
    <x v="8"/>
    <x v="5"/>
    <s v="Linie 20"/>
    <n v="5020"/>
  </r>
  <r>
    <x v="7"/>
    <x v="0"/>
    <n v="58000709"/>
    <x v="705"/>
    <d v="2021-11-16T00:00:00"/>
    <x v="4"/>
    <n v="7000133338"/>
    <n v="102"/>
    <x v="2"/>
    <x v="0"/>
    <n v="137.69999999999999"/>
    <n v="14.5053"/>
    <n v="1997.3798099999999"/>
    <x v="8"/>
    <x v="5"/>
    <s v="Linie 23"/>
    <n v="5023"/>
  </r>
  <r>
    <x v="7"/>
    <x v="0"/>
    <n v="58000710"/>
    <x v="245"/>
    <d v="2021-11-16T00:00:00"/>
    <x v="4"/>
    <n v="7000133339"/>
    <n v="136"/>
    <x v="2"/>
    <x v="0"/>
    <n v="134.63999999999999"/>
    <n v="8.9328000000000003"/>
    <n v="1202.712192"/>
    <x v="8"/>
    <x v="5"/>
    <s v="Linie 23"/>
    <n v="5023"/>
  </r>
  <r>
    <x v="7"/>
    <x v="0"/>
    <n v="58000713"/>
    <x v="246"/>
    <d v="2021-11-16T00:00:00"/>
    <x v="4"/>
    <n v="7000133340"/>
    <n v="136"/>
    <x v="2"/>
    <x v="0"/>
    <n v="136"/>
    <n v="10.5335"/>
    <n v="1432.556"/>
    <x v="8"/>
    <x v="5"/>
    <s v="Linie 23"/>
    <n v="5023"/>
  </r>
  <r>
    <x v="7"/>
    <x v="0"/>
    <n v="58000716"/>
    <x v="247"/>
    <d v="2021-11-16T00:00:00"/>
    <x v="4"/>
    <n v="7000133113"/>
    <n v="102"/>
    <x v="2"/>
    <x v="0"/>
    <n v="112.2"/>
    <n v="6.6020000000000003"/>
    <n v="740.74440000000004"/>
    <x v="8"/>
    <x v="5"/>
    <s v="Linie 20"/>
    <n v="5020"/>
  </r>
  <r>
    <x v="7"/>
    <x v="0"/>
    <n v="58000721"/>
    <x v="706"/>
    <d v="2021-11-16T00:00:00"/>
    <x v="4"/>
    <n v="7000133175"/>
    <n v="34"/>
    <x v="2"/>
    <x v="0"/>
    <n v="33.659999999999997"/>
    <n v="6.7252999999999998"/>
    <n v="226.37359799999999"/>
    <x v="8"/>
    <x v="5"/>
    <s v="Linie 21"/>
    <n v="5021"/>
  </r>
  <r>
    <x v="7"/>
    <x v="0"/>
    <n v="58000723"/>
    <x v="884"/>
    <d v="2021-11-16T00:00:00"/>
    <x v="4"/>
    <n v="7000133342"/>
    <n v="68"/>
    <x v="2"/>
    <x v="0"/>
    <n v="91.8"/>
    <n v="14.5063"/>
    <n v="1331.6783399999999"/>
    <x v="8"/>
    <x v="5"/>
    <s v="Linie 23"/>
    <n v="5023"/>
  </r>
  <r>
    <x v="7"/>
    <x v="0"/>
    <n v="58000724"/>
    <x v="750"/>
    <d v="2021-11-16T00:00:00"/>
    <x v="4"/>
    <n v="7000133343"/>
    <n v="136"/>
    <x v="2"/>
    <x v="0"/>
    <n v="134.63999999999999"/>
    <n v="8.9357000000000006"/>
    <n v="1203.102648"/>
    <x v="8"/>
    <x v="5"/>
    <s v="Linie 23"/>
    <n v="5023"/>
  </r>
  <r>
    <x v="7"/>
    <x v="0"/>
    <n v="58000726"/>
    <x v="249"/>
    <d v="2021-11-16T00:00:00"/>
    <x v="4"/>
    <n v="7000133344"/>
    <n v="34"/>
    <x v="2"/>
    <x v="0"/>
    <n v="34"/>
    <n v="10.535600000000001"/>
    <n v="358.21039999999999"/>
    <x v="8"/>
    <x v="5"/>
    <s v="Linie 23"/>
    <n v="5023"/>
  </r>
  <r>
    <x v="7"/>
    <x v="0"/>
    <n v="58000730"/>
    <x v="250"/>
    <d v="2021-11-16T00:00:00"/>
    <x v="4"/>
    <n v="7000133115"/>
    <n v="272"/>
    <x v="2"/>
    <x v="0"/>
    <n v="299.2"/>
    <n v="6.5994999999999999"/>
    <n v="1974.5704000000001"/>
    <x v="8"/>
    <x v="5"/>
    <s v="Linie 20"/>
    <n v="5020"/>
  </r>
  <r>
    <x v="7"/>
    <x v="0"/>
    <n v="58000733"/>
    <x v="793"/>
    <d v="2021-11-16T00:00:00"/>
    <x v="4"/>
    <n v="7000133176"/>
    <n v="68"/>
    <x v="2"/>
    <x v="0"/>
    <n v="67.319999999999993"/>
    <n v="6.7157999999999998"/>
    <n v="452.10765600000002"/>
    <x v="8"/>
    <x v="5"/>
    <s v="Linie 21"/>
    <n v="5021"/>
  </r>
  <r>
    <x v="7"/>
    <x v="0"/>
    <n v="58000736"/>
    <x v="862"/>
    <d v="2021-11-16T00:00:00"/>
    <x v="4"/>
    <n v="7000133346"/>
    <n v="271"/>
    <x v="2"/>
    <x v="0"/>
    <n v="365.85"/>
    <n v="14.505800000000001"/>
    <n v="5306.9469300000001"/>
    <x v="8"/>
    <x v="5"/>
    <s v="Linie 23"/>
    <n v="5023"/>
  </r>
  <r>
    <x v="7"/>
    <x v="0"/>
    <n v="58000747"/>
    <x v="863"/>
    <d v="2021-11-16T00:00:00"/>
    <x v="4"/>
    <n v="7000133348"/>
    <n v="204"/>
    <x v="2"/>
    <x v="0"/>
    <n v="275.39999999999998"/>
    <n v="14.5063"/>
    <n v="3995.0350199999998"/>
    <x v="8"/>
    <x v="5"/>
    <s v="Linie 23"/>
    <n v="5023"/>
  </r>
  <r>
    <x v="7"/>
    <x v="0"/>
    <n v="58000748"/>
    <x v="402"/>
    <d v="2021-11-16T00:00:00"/>
    <x v="4"/>
    <n v="7000133349"/>
    <n v="203"/>
    <x v="2"/>
    <x v="0"/>
    <n v="200.97"/>
    <n v="8.9328000000000003"/>
    <n v="1795.2248159999999"/>
    <x v="8"/>
    <x v="5"/>
    <s v="Linie 23"/>
    <n v="5023"/>
  </r>
  <r>
    <x v="7"/>
    <x v="0"/>
    <n v="58000751"/>
    <x v="254"/>
    <d v="2021-11-16T00:00:00"/>
    <x v="4"/>
    <n v="7000133350"/>
    <n v="136"/>
    <x v="2"/>
    <x v="0"/>
    <n v="136"/>
    <n v="10.5335"/>
    <n v="1432.556"/>
    <x v="8"/>
    <x v="5"/>
    <s v="Linie 23"/>
    <n v="5023"/>
  </r>
  <r>
    <x v="7"/>
    <x v="0"/>
    <n v="58000761"/>
    <x v="513"/>
    <d v="2021-11-16T00:00:00"/>
    <x v="4"/>
    <n v="7000133352"/>
    <n v="68"/>
    <x v="2"/>
    <x v="0"/>
    <n v="91.8"/>
    <n v="14.502000000000001"/>
    <n v="1331.2836"/>
    <x v="8"/>
    <x v="5"/>
    <s v="Linie 23"/>
    <n v="5023"/>
  </r>
  <r>
    <x v="7"/>
    <x v="0"/>
    <n v="58000762"/>
    <x v="405"/>
    <d v="2021-11-16T00:00:00"/>
    <x v="4"/>
    <n v="7000133353"/>
    <n v="102"/>
    <x v="2"/>
    <x v="0"/>
    <n v="100.98"/>
    <n v="8.9101999999999997"/>
    <n v="899.75199599999996"/>
    <x v="8"/>
    <x v="5"/>
    <s v="Linie 23"/>
    <n v="5023"/>
  </r>
  <r>
    <x v="7"/>
    <x v="0"/>
    <n v="58000774"/>
    <x v="407"/>
    <d v="2021-11-16T00:00:00"/>
    <x v="4"/>
    <n v="7000133118"/>
    <n v="136"/>
    <x v="2"/>
    <x v="0"/>
    <n v="149.6"/>
    <n v="6.6"/>
    <n v="987.36"/>
    <x v="8"/>
    <x v="5"/>
    <s v="Linie 20"/>
    <n v="5020"/>
  </r>
  <r>
    <x v="7"/>
    <x v="0"/>
    <n v="58000843"/>
    <x v="573"/>
    <d v="2021-11-16T00:00:00"/>
    <x v="4"/>
    <n v="7000133522"/>
    <n v="3654"/>
    <x v="2"/>
    <x v="0"/>
    <n v="3617.46"/>
    <n v="8.875"/>
    <n v="32104.9575"/>
    <x v="8"/>
    <x v="5"/>
    <s v="Linie 23"/>
    <n v="5023"/>
  </r>
  <r>
    <x v="7"/>
    <x v="0"/>
    <n v="58000859"/>
    <x v="260"/>
    <d v="2021-11-16T00:00:00"/>
    <x v="4"/>
    <n v="7000133123"/>
    <n v="781"/>
    <x v="2"/>
    <x v="0"/>
    <n v="859.1"/>
    <n v="6.6048999999999998"/>
    <n v="5674.2695899999999"/>
    <x v="8"/>
    <x v="5"/>
    <s v="Linie 20"/>
    <n v="5020"/>
  </r>
  <r>
    <x v="7"/>
    <x v="0"/>
    <n v="58000875"/>
    <x v="264"/>
    <d v="2021-11-16T00:00:00"/>
    <x v="4"/>
    <n v="7000133426"/>
    <n v="756"/>
    <x v="2"/>
    <x v="2"/>
    <n v="2396.52"/>
    <n v="22.831800000000001"/>
    <n v="17260.840800000002"/>
    <x v="6"/>
    <x v="3"/>
    <s v="EVP Jermi bei Weissenhorn"/>
    <n v="6200"/>
  </r>
  <r>
    <x v="7"/>
    <x v="0"/>
    <n v="58000883"/>
    <x v="754"/>
    <d v="2021-11-16T00:00:00"/>
    <x v="4"/>
    <n v="7000133355"/>
    <n v="68"/>
    <x v="2"/>
    <x v="0"/>
    <n v="67.319999999999993"/>
    <n v="8.9359999999999999"/>
    <n v="601.57151999999996"/>
    <x v="8"/>
    <x v="5"/>
    <s v="Linie 23"/>
    <n v="5023"/>
  </r>
  <r>
    <x v="7"/>
    <x v="0"/>
    <n v="58000885"/>
    <x v="265"/>
    <d v="2021-11-16T00:00:00"/>
    <x v="4"/>
    <n v="7000133125"/>
    <n v="612"/>
    <x v="2"/>
    <x v="0"/>
    <n v="673.2"/>
    <n v="6.6093000000000002"/>
    <n v="4449.38076"/>
    <x v="8"/>
    <x v="5"/>
    <s v="Linie 20"/>
    <n v="5020"/>
  </r>
  <r>
    <x v="7"/>
    <x v="0"/>
    <n v="58000893"/>
    <x v="267"/>
    <d v="2021-11-16T00:00:00"/>
    <x v="4"/>
    <n v="7000133129"/>
    <n v="2380"/>
    <x v="2"/>
    <x v="0"/>
    <n v="2618"/>
    <n v="6.6005000000000003"/>
    <n v="17280.109"/>
    <x v="8"/>
    <x v="5"/>
    <s v="Linie 20"/>
    <n v="5020"/>
  </r>
  <r>
    <x v="7"/>
    <x v="0"/>
    <n v="58000940"/>
    <x v="414"/>
    <d v="2021-11-16T00:00:00"/>
    <x v="4"/>
    <n v="7000133133"/>
    <n v="34"/>
    <x v="2"/>
    <x v="0"/>
    <n v="37.4"/>
    <n v="6.6014999999999997"/>
    <n v="246.89609999999999"/>
    <x v="8"/>
    <x v="5"/>
    <s v="Linie 20"/>
    <n v="5020"/>
  </r>
  <r>
    <x v="7"/>
    <x v="0"/>
    <n v="58000945"/>
    <x v="272"/>
    <d v="2021-11-16T00:00:00"/>
    <x v="4"/>
    <n v="7000133188"/>
    <n v="34"/>
    <x v="2"/>
    <x v="0"/>
    <n v="33.659999999999997"/>
    <n v="7.5270000000000001"/>
    <n v="253.35882000000001"/>
    <x v="8"/>
    <x v="5"/>
    <s v="Linie 21"/>
    <n v="5021"/>
  </r>
  <r>
    <x v="7"/>
    <x v="0"/>
    <n v="58000947"/>
    <x v="273"/>
    <d v="2021-11-16T00:00:00"/>
    <x v="4"/>
    <n v="7000133134"/>
    <n v="102"/>
    <x v="2"/>
    <x v="0"/>
    <n v="112.2"/>
    <n v="6.6005000000000003"/>
    <n v="740.5761"/>
    <x v="8"/>
    <x v="5"/>
    <s v="Linie 20"/>
    <n v="5020"/>
  </r>
  <r>
    <x v="7"/>
    <x v="0"/>
    <n v="58000950"/>
    <x v="796"/>
    <d v="2021-11-16T00:00:00"/>
    <x v="4"/>
    <n v="7000133359"/>
    <n v="200"/>
    <x v="2"/>
    <x v="0"/>
    <n v="270"/>
    <n v="14.505100000000001"/>
    <n v="3916.377"/>
    <x v="8"/>
    <x v="5"/>
    <s v="Linie 23"/>
    <n v="5023"/>
  </r>
  <r>
    <x v="7"/>
    <x v="0"/>
    <n v="58000951"/>
    <x v="274"/>
    <d v="2021-11-16T00:00:00"/>
    <x v="4"/>
    <n v="7000133189"/>
    <n v="204"/>
    <x v="2"/>
    <x v="0"/>
    <n v="201.96"/>
    <n v="6.7176999999999998"/>
    <n v="1356.706692"/>
    <x v="8"/>
    <x v="5"/>
    <s v="Linie 21"/>
    <n v="5021"/>
  </r>
  <r>
    <x v="7"/>
    <x v="0"/>
    <n v="58000952"/>
    <x v="275"/>
    <d v="2021-11-16T00:00:00"/>
    <x v="4"/>
    <n v="7000133360"/>
    <n v="68"/>
    <x v="2"/>
    <x v="0"/>
    <n v="68"/>
    <n v="10.531700000000001"/>
    <n v="716.15560000000005"/>
    <x v="8"/>
    <x v="5"/>
    <s v="Linie 23"/>
    <n v="5023"/>
  </r>
  <r>
    <x v="7"/>
    <x v="0"/>
    <n v="58000958"/>
    <x v="833"/>
    <d v="2021-11-16T00:00:00"/>
    <x v="4"/>
    <n v="7000133363"/>
    <n v="136"/>
    <x v="2"/>
    <x v="0"/>
    <n v="134.63999999999999"/>
    <n v="8.9311000000000007"/>
    <n v="1202.4833040000001"/>
    <x v="8"/>
    <x v="5"/>
    <s v="Linie 23"/>
    <n v="5023"/>
  </r>
  <r>
    <x v="7"/>
    <x v="0"/>
    <n v="58000960"/>
    <x v="276"/>
    <d v="2021-11-16T00:00:00"/>
    <x v="4"/>
    <n v="7000133136"/>
    <n v="204"/>
    <x v="2"/>
    <x v="0"/>
    <n v="224.4"/>
    <n v="6.5984999999999996"/>
    <n v="1480.7034000000001"/>
    <x v="8"/>
    <x v="5"/>
    <s v="Linie 20"/>
    <n v="5020"/>
  </r>
  <r>
    <x v="7"/>
    <x v="0"/>
    <n v="58000962"/>
    <x v="277"/>
    <d v="2021-11-16T00:00:00"/>
    <x v="4"/>
    <n v="7000133364"/>
    <n v="68"/>
    <x v="2"/>
    <x v="0"/>
    <n v="68"/>
    <n v="10.5328"/>
    <n v="716.23040000000003"/>
    <x v="8"/>
    <x v="5"/>
    <s v="Linie 23"/>
    <n v="5023"/>
  </r>
  <r>
    <x v="7"/>
    <x v="0"/>
    <n v="58000971"/>
    <x v="278"/>
    <d v="2021-11-16T00:00:00"/>
    <x v="4"/>
    <n v="7000133138"/>
    <n v="204"/>
    <x v="2"/>
    <x v="0"/>
    <n v="224.4"/>
    <n v="6.6334"/>
    <n v="1488.53496"/>
    <x v="8"/>
    <x v="5"/>
    <s v="Linie 20"/>
    <n v="5020"/>
  </r>
  <r>
    <x v="7"/>
    <x v="0"/>
    <n v="58000984"/>
    <x v="418"/>
    <d v="2021-11-16T00:00:00"/>
    <x v="4"/>
    <n v="7000133139"/>
    <n v="408"/>
    <x v="2"/>
    <x v="0"/>
    <n v="448.8"/>
    <n v="6.6013999999999999"/>
    <n v="2962.7083200000002"/>
    <x v="8"/>
    <x v="5"/>
    <s v="Linie 20"/>
    <n v="5020"/>
  </r>
  <r>
    <x v="7"/>
    <x v="0"/>
    <n v="58000985"/>
    <x v="835"/>
    <d v="2021-11-16T00:00:00"/>
    <x v="4"/>
    <n v="7000133193"/>
    <n v="204"/>
    <x v="2"/>
    <x v="0"/>
    <n v="201.96"/>
    <n v="7.3379000000000003"/>
    <n v="1481.962284"/>
    <x v="8"/>
    <x v="5"/>
    <s v="Linie 21"/>
    <n v="5021"/>
  </r>
  <r>
    <x v="7"/>
    <x v="0"/>
    <n v="58000992"/>
    <x v="870"/>
    <d v="2021-11-16T00:00:00"/>
    <x v="4"/>
    <n v="7000133195"/>
    <n v="204"/>
    <x v="2"/>
    <x v="0"/>
    <n v="201.96"/>
    <n v="7.5271999999999997"/>
    <n v="1520.1933120000001"/>
    <x v="8"/>
    <x v="5"/>
    <s v="Linie 21"/>
    <n v="5021"/>
  </r>
  <r>
    <x v="7"/>
    <x v="0"/>
    <n v="58000993"/>
    <x v="419"/>
    <d v="2021-11-16T00:00:00"/>
    <x v="4"/>
    <n v="7000133366"/>
    <n v="340"/>
    <x v="2"/>
    <x v="0"/>
    <n v="336.6"/>
    <n v="8.9329999999999998"/>
    <n v="3006.8478"/>
    <x v="8"/>
    <x v="5"/>
    <s v="Linie 23"/>
    <n v="5023"/>
  </r>
  <r>
    <x v="7"/>
    <x v="0"/>
    <n v="58000996"/>
    <x v="420"/>
    <d v="2021-11-16T00:00:00"/>
    <x v="4"/>
    <n v="7000133140"/>
    <n v="272"/>
    <x v="2"/>
    <x v="0"/>
    <n v="299.2"/>
    <n v="6.6"/>
    <n v="1974.72"/>
    <x v="8"/>
    <x v="5"/>
    <s v="Linie 20"/>
    <n v="5020"/>
  </r>
  <r>
    <x v="7"/>
    <x v="0"/>
    <n v="58000998"/>
    <x v="713"/>
    <d v="2021-11-16T00:00:00"/>
    <x v="4"/>
    <n v="7000133196"/>
    <n v="68"/>
    <x v="2"/>
    <x v="0"/>
    <n v="67.319999999999993"/>
    <n v="7.3373999999999997"/>
    <n v="493.95376800000003"/>
    <x v="8"/>
    <x v="5"/>
    <s v="Linie 21"/>
    <n v="5021"/>
  </r>
  <r>
    <x v="7"/>
    <x v="0"/>
    <n v="58001000"/>
    <x v="837"/>
    <d v="2021-11-16T00:00:00"/>
    <x v="4"/>
    <n v="7000133367"/>
    <n v="204"/>
    <x v="2"/>
    <x v="0"/>
    <n v="204"/>
    <n v="10.530200000000001"/>
    <n v="2148.1608000000001"/>
    <x v="8"/>
    <x v="5"/>
    <s v="Linie 23"/>
    <n v="5023"/>
  </r>
  <r>
    <x v="7"/>
    <x v="0"/>
    <n v="58001015"/>
    <x v="280"/>
    <d v="2021-11-16T00:00:00"/>
    <x v="4"/>
    <n v="7000133146"/>
    <n v="612"/>
    <x v="2"/>
    <x v="0"/>
    <n v="673.2"/>
    <n v="6.6142000000000003"/>
    <n v="4452.6794399999999"/>
    <x v="8"/>
    <x v="5"/>
    <s v="Linie 20"/>
    <n v="5020"/>
  </r>
  <r>
    <x v="7"/>
    <x v="0"/>
    <n v="58001018"/>
    <x v="838"/>
    <d v="2021-11-16T00:00:00"/>
    <x v="4"/>
    <n v="7000133369"/>
    <n v="136"/>
    <x v="2"/>
    <x v="0"/>
    <n v="134.63999999999999"/>
    <n v="8.9311000000000007"/>
    <n v="1202.4833040000001"/>
    <x v="8"/>
    <x v="5"/>
    <s v="Linie 23"/>
    <n v="5023"/>
  </r>
  <r>
    <x v="7"/>
    <x v="0"/>
    <n v="58001022"/>
    <x v="523"/>
    <d v="2021-11-16T00:00:00"/>
    <x v="4"/>
    <n v="7000133200"/>
    <n v="4845"/>
    <x v="2"/>
    <x v="0"/>
    <n v="4796.55"/>
    <n v="7.7832999999999997"/>
    <n v="37332.987614999998"/>
    <x v="8"/>
    <x v="5"/>
    <s v="Linie 21"/>
    <n v="5021"/>
  </r>
  <r>
    <x v="7"/>
    <x v="0"/>
    <n v="58001029"/>
    <x v="424"/>
    <d v="2021-11-16T00:00:00"/>
    <x v="4"/>
    <n v="7000133147"/>
    <n v="406"/>
    <x v="2"/>
    <x v="0"/>
    <n v="446.6"/>
    <n v="6.6014999999999997"/>
    <n v="2948.2298999999998"/>
    <x v="8"/>
    <x v="5"/>
    <s v="Linie 20"/>
    <n v="5020"/>
  </r>
  <r>
    <x v="7"/>
    <x v="0"/>
    <n v="58001031"/>
    <x v="282"/>
    <d v="2021-11-16T00:00:00"/>
    <x v="4"/>
    <n v="7000133202"/>
    <n v="68"/>
    <x v="2"/>
    <x v="0"/>
    <n v="67.319999999999993"/>
    <n v="7.3121"/>
    <n v="492.25057199999998"/>
    <x v="8"/>
    <x v="5"/>
    <s v="Linie 21"/>
    <n v="5021"/>
  </r>
  <r>
    <x v="7"/>
    <x v="0"/>
    <n v="58001033"/>
    <x v="425"/>
    <d v="2021-11-16T00:00:00"/>
    <x v="4"/>
    <n v="7000133203"/>
    <n v="238"/>
    <x v="2"/>
    <x v="0"/>
    <n v="235.62"/>
    <n v="7.2862999999999998"/>
    <n v="1716.798006"/>
    <x v="8"/>
    <x v="5"/>
    <s v="Linie 21"/>
    <n v="5021"/>
  </r>
  <r>
    <x v="7"/>
    <x v="0"/>
    <n v="58001034"/>
    <x v="426"/>
    <d v="2021-11-16T00:00:00"/>
    <x v="4"/>
    <n v="7000133204"/>
    <n v="34"/>
    <x v="2"/>
    <x v="0"/>
    <n v="33.659999999999997"/>
    <n v="7.2853000000000003"/>
    <n v="245.223198"/>
    <x v="8"/>
    <x v="5"/>
    <s v="Linie 21"/>
    <n v="5021"/>
  </r>
  <r>
    <x v="7"/>
    <x v="0"/>
    <n v="58001035"/>
    <x v="871"/>
    <d v="2021-11-16T00:00:00"/>
    <x v="4"/>
    <n v="7000133205"/>
    <n v="136"/>
    <x v="2"/>
    <x v="0"/>
    <n v="134.63999999999999"/>
    <n v="7.5361000000000002"/>
    <n v="1014.6605039999999"/>
    <x v="8"/>
    <x v="5"/>
    <s v="Linie 21"/>
    <n v="5021"/>
  </r>
  <r>
    <x v="7"/>
    <x v="0"/>
    <n v="58001041"/>
    <x v="930"/>
    <d v="2021-11-16T00:00:00"/>
    <x v="4"/>
    <n v="7000133206"/>
    <n v="34"/>
    <x v="2"/>
    <x v="0"/>
    <n v="33.659999999999997"/>
    <n v="7.3071999999999999"/>
    <n v="245.960352"/>
    <x v="8"/>
    <x v="5"/>
    <s v="Linie 21"/>
    <n v="5021"/>
  </r>
  <r>
    <x v="7"/>
    <x v="0"/>
    <n v="58001045"/>
    <x v="839"/>
    <d v="2021-11-16T00:00:00"/>
    <x v="4"/>
    <n v="7000133207"/>
    <n v="34"/>
    <x v="2"/>
    <x v="0"/>
    <n v="33.659999999999997"/>
    <n v="7.3385999999999996"/>
    <n v="247.01727600000001"/>
    <x v="8"/>
    <x v="5"/>
    <s v="Linie 21"/>
    <n v="5021"/>
  </r>
  <r>
    <x v="7"/>
    <x v="0"/>
    <n v="58001047"/>
    <x v="429"/>
    <d v="2021-11-16T00:00:00"/>
    <x v="4"/>
    <n v="7000133208"/>
    <n v="68"/>
    <x v="2"/>
    <x v="0"/>
    <n v="67.319999999999993"/>
    <n v="7.2832999999999997"/>
    <n v="490.311756"/>
    <x v="8"/>
    <x v="5"/>
    <s v="Linie 21"/>
    <n v="5021"/>
  </r>
  <r>
    <x v="7"/>
    <x v="0"/>
    <n v="58001049"/>
    <x v="283"/>
    <d v="2021-11-16T00:00:00"/>
    <x v="4"/>
    <n v="7000133210"/>
    <n v="136"/>
    <x v="2"/>
    <x v="0"/>
    <n v="134.63999999999999"/>
    <n v="7.5293999999999999"/>
    <n v="1013.758416"/>
    <x v="8"/>
    <x v="5"/>
    <s v="Linie 21"/>
    <n v="5021"/>
  </r>
  <r>
    <x v="7"/>
    <x v="0"/>
    <n v="58001050"/>
    <x v="430"/>
    <d v="2021-11-16T00:00:00"/>
    <x v="4"/>
    <n v="7000133211"/>
    <n v="136"/>
    <x v="2"/>
    <x v="0"/>
    <n v="134.63999999999999"/>
    <n v="7.2846000000000002"/>
    <n v="980.79854399999999"/>
    <x v="8"/>
    <x v="5"/>
    <s v="Linie 21"/>
    <n v="5021"/>
  </r>
  <r>
    <x v="7"/>
    <x v="0"/>
    <n v="58001052"/>
    <x v="431"/>
    <d v="2021-11-16T00:00:00"/>
    <x v="4"/>
    <n v="7000133212"/>
    <n v="136"/>
    <x v="2"/>
    <x v="0"/>
    <n v="134.63999999999999"/>
    <n v="7.3388999999999998"/>
    <n v="988.10949600000004"/>
    <x v="8"/>
    <x v="5"/>
    <s v="Linie 21"/>
    <n v="5021"/>
  </r>
  <r>
    <x v="7"/>
    <x v="0"/>
    <n v="58001069"/>
    <x v="874"/>
    <d v="2021-11-16T00:00:00"/>
    <x v="4"/>
    <n v="7000133370"/>
    <n v="238"/>
    <x v="2"/>
    <x v="0"/>
    <n v="321.3"/>
    <n v="14.5121"/>
    <n v="4662.7377299999998"/>
    <x v="8"/>
    <x v="5"/>
    <s v="Linie 23"/>
    <n v="5023"/>
  </r>
  <r>
    <x v="7"/>
    <x v="0"/>
    <n v="58001078"/>
    <x v="433"/>
    <d v="2021-11-16T00:00:00"/>
    <x v="4"/>
    <n v="7000133214"/>
    <n v="68"/>
    <x v="2"/>
    <x v="0"/>
    <n v="67.319999999999993"/>
    <n v="7.3398000000000003"/>
    <n v="494.11533600000001"/>
    <x v="8"/>
    <x v="5"/>
    <s v="Linie 21"/>
    <n v="5021"/>
  </r>
  <r>
    <x v="7"/>
    <x v="0"/>
    <n v="58001091"/>
    <x v="524"/>
    <d v="2021-11-16T00:00:00"/>
    <x v="4"/>
    <n v="7000133218"/>
    <n v="272"/>
    <x v="2"/>
    <x v="0"/>
    <n v="269.27999999999997"/>
    <n v="7.2821999999999996"/>
    <n v="1960.950816"/>
    <x v="8"/>
    <x v="5"/>
    <s v="Linie 21"/>
    <n v="5021"/>
  </r>
  <r>
    <x v="7"/>
    <x v="0"/>
    <n v="58001094"/>
    <x v="525"/>
    <d v="2021-11-16T00:00:00"/>
    <x v="4"/>
    <n v="7000133219"/>
    <n v="136"/>
    <x v="2"/>
    <x v="0"/>
    <n v="134.63999999999999"/>
    <n v="7.2821999999999996"/>
    <n v="980.47540800000002"/>
    <x v="8"/>
    <x v="5"/>
    <s v="Linie 21"/>
    <n v="5021"/>
  </r>
  <r>
    <x v="7"/>
    <x v="0"/>
    <n v="58001096"/>
    <x v="841"/>
    <d v="2021-11-16T00:00:00"/>
    <x v="4"/>
    <n v="7000133371"/>
    <n v="204"/>
    <x v="2"/>
    <x v="0"/>
    <n v="201.96"/>
    <n v="9.2088000000000001"/>
    <n v="1859.809248"/>
    <x v="8"/>
    <x v="5"/>
    <s v="Linie 23"/>
    <n v="5023"/>
  </r>
  <r>
    <x v="7"/>
    <x v="0"/>
    <n v="58001100"/>
    <x v="526"/>
    <d v="2021-11-16T00:00:00"/>
    <x v="4"/>
    <n v="7000133374"/>
    <n v="136"/>
    <x v="2"/>
    <x v="0"/>
    <n v="183.6"/>
    <n v="14.504099999999999"/>
    <n v="2662.9527600000001"/>
    <x v="8"/>
    <x v="5"/>
    <s v="Linie 23"/>
    <n v="5023"/>
  </r>
  <r>
    <x v="7"/>
    <x v="0"/>
    <n v="58001102"/>
    <x v="436"/>
    <d v="2021-11-16T00:00:00"/>
    <x v="4"/>
    <n v="7000133221"/>
    <n v="204"/>
    <x v="2"/>
    <x v="0"/>
    <n v="201.96"/>
    <n v="7.3051000000000004"/>
    <n v="1475.337996"/>
    <x v="8"/>
    <x v="5"/>
    <s v="Linie 21"/>
    <n v="5021"/>
  </r>
  <r>
    <x v="7"/>
    <x v="0"/>
    <n v="58001110"/>
    <x v="528"/>
    <d v="2021-11-16T00:00:00"/>
    <x v="4"/>
    <n v="7000133222"/>
    <n v="68"/>
    <x v="2"/>
    <x v="0"/>
    <n v="67.319999999999993"/>
    <n v="7.2839"/>
    <n v="490.352148"/>
    <x v="8"/>
    <x v="5"/>
    <s v="Linie 21"/>
    <n v="5021"/>
  </r>
  <r>
    <x v="7"/>
    <x v="0"/>
    <n v="58001111"/>
    <x v="437"/>
    <d v="2021-11-16T00:00:00"/>
    <x v="4"/>
    <n v="7000133223"/>
    <n v="102"/>
    <x v="2"/>
    <x v="0"/>
    <n v="100.98"/>
    <n v="7.3406000000000002"/>
    <n v="741.25378799999999"/>
    <x v="8"/>
    <x v="5"/>
    <s v="Linie 21"/>
    <n v="5021"/>
  </r>
  <r>
    <x v="7"/>
    <x v="0"/>
    <n v="58001112"/>
    <x v="529"/>
    <d v="2021-11-16T00:00:00"/>
    <x v="4"/>
    <n v="7000133375"/>
    <n v="34"/>
    <x v="2"/>
    <x v="0"/>
    <n v="45.9"/>
    <n v="14.5063"/>
    <n v="665.83916999999997"/>
    <x v="8"/>
    <x v="5"/>
    <s v="Linie 23"/>
    <n v="5023"/>
  </r>
  <r>
    <x v="7"/>
    <x v="0"/>
    <n v="58001113"/>
    <x v="530"/>
    <d v="2021-11-16T00:00:00"/>
    <x v="4"/>
    <n v="7000133224"/>
    <n v="68"/>
    <x v="2"/>
    <x v="0"/>
    <n v="67.319999999999993"/>
    <n v="7.8334999999999999"/>
    <n v="527.35122000000001"/>
    <x v="8"/>
    <x v="5"/>
    <s v="Linie 21"/>
    <n v="5021"/>
  </r>
  <r>
    <x v="7"/>
    <x v="0"/>
    <n v="58001114"/>
    <x v="285"/>
    <d v="2021-11-16T00:00:00"/>
    <x v="4"/>
    <n v="7000133226"/>
    <n v="68"/>
    <x v="2"/>
    <x v="0"/>
    <n v="67.319999999999993"/>
    <n v="7.5259999999999998"/>
    <n v="506.65032000000002"/>
    <x v="8"/>
    <x v="5"/>
    <s v="Linie 21"/>
    <n v="5021"/>
  </r>
  <r>
    <x v="7"/>
    <x v="0"/>
    <n v="58001115"/>
    <x v="531"/>
    <d v="2021-11-16T00:00:00"/>
    <x v="4"/>
    <n v="7000133227"/>
    <n v="68"/>
    <x v="2"/>
    <x v="0"/>
    <n v="67.319999999999993"/>
    <n v="7.2839"/>
    <n v="490.352148"/>
    <x v="8"/>
    <x v="5"/>
    <s v="Linie 21"/>
    <n v="5021"/>
  </r>
  <r>
    <x v="7"/>
    <x v="0"/>
    <n v="58001118"/>
    <x v="287"/>
    <d v="2021-11-16T00:00:00"/>
    <x v="4"/>
    <n v="7000133376"/>
    <n v="34"/>
    <x v="2"/>
    <x v="0"/>
    <n v="33.659999999999997"/>
    <n v="8.9314"/>
    <n v="300.63092399999999"/>
    <x v="8"/>
    <x v="5"/>
    <s v="Linie 23"/>
    <n v="5023"/>
  </r>
  <r>
    <x v="7"/>
    <x v="0"/>
    <n v="58001119"/>
    <x v="532"/>
    <d v="2021-11-16T00:00:00"/>
    <x v="4"/>
    <n v="7000133377"/>
    <n v="68"/>
    <x v="2"/>
    <x v="0"/>
    <n v="91.8"/>
    <n v="14.5085"/>
    <n v="1331.8803"/>
    <x v="8"/>
    <x v="5"/>
    <s v="Linie 23"/>
    <n v="5023"/>
  </r>
  <r>
    <x v="7"/>
    <x v="0"/>
    <n v="58001120"/>
    <x v="288"/>
    <d v="2021-11-16T00:00:00"/>
    <x v="4"/>
    <n v="7000133378"/>
    <n v="68"/>
    <x v="2"/>
    <x v="0"/>
    <n v="68"/>
    <n v="10.532400000000001"/>
    <n v="716.20320000000004"/>
    <x v="8"/>
    <x v="5"/>
    <s v="Linie 23"/>
    <n v="5023"/>
  </r>
  <r>
    <x v="7"/>
    <x v="0"/>
    <n v="58001121"/>
    <x v="438"/>
    <d v="2021-11-16T00:00:00"/>
    <x v="4"/>
    <n v="7000133153"/>
    <n v="34"/>
    <x v="2"/>
    <x v="0"/>
    <n v="37.4"/>
    <n v="6.6014999999999997"/>
    <n v="246.89609999999999"/>
    <x v="8"/>
    <x v="5"/>
    <s v="Linie 20"/>
    <n v="5020"/>
  </r>
  <r>
    <x v="7"/>
    <x v="0"/>
    <n v="58001128"/>
    <x v="533"/>
    <d v="2021-11-16T00:00:00"/>
    <x v="4"/>
    <n v="7000132788"/>
    <n v="1071"/>
    <x v="2"/>
    <x v="2"/>
    <n v="10281.6"/>
    <n v="35.122500000000002"/>
    <n v="37616.197500000002"/>
    <x v="7"/>
    <x v="4"/>
    <s v="Subunternehmer"/>
    <n v="9999"/>
  </r>
  <r>
    <x v="7"/>
    <x v="0"/>
    <n v="58001129"/>
    <x v="533"/>
    <d v="2021-11-16T00:00:00"/>
    <x v="4"/>
    <n v="7000132790"/>
    <n v="567"/>
    <x v="2"/>
    <x v="2"/>
    <n v="5443.2"/>
    <n v="35.053199999999997"/>
    <n v="19875.164400000001"/>
    <x v="7"/>
    <x v="4"/>
    <s v="Subunternehmer"/>
    <n v="9999"/>
  </r>
  <r>
    <x v="7"/>
    <x v="0"/>
    <n v="58001130"/>
    <x v="533"/>
    <d v="2021-11-16T00:00:00"/>
    <x v="4"/>
    <n v="7000132791"/>
    <n v="315"/>
    <x v="2"/>
    <x v="2"/>
    <n v="3024"/>
    <n v="35.026699999999998"/>
    <n v="11033.4105"/>
    <x v="7"/>
    <x v="4"/>
    <s v="Subunternehmer"/>
    <n v="9999"/>
  </r>
  <r>
    <x v="7"/>
    <x v="0"/>
    <n v="58001133"/>
    <x v="443"/>
    <d v="2021-11-16T00:00:00"/>
    <x v="4"/>
    <n v="7000133232"/>
    <n v="68"/>
    <x v="2"/>
    <x v="0"/>
    <n v="67.319999999999993"/>
    <n v="7.3425000000000002"/>
    <n v="494.2971"/>
    <x v="8"/>
    <x v="5"/>
    <s v="Linie 21"/>
    <n v="5021"/>
  </r>
  <r>
    <x v="7"/>
    <x v="0"/>
    <n v="58001135"/>
    <x v="534"/>
    <d v="2021-11-16T00:00:00"/>
    <x v="4"/>
    <n v="7000133233"/>
    <n v="34"/>
    <x v="2"/>
    <x v="0"/>
    <n v="33.659999999999997"/>
    <n v="7.8305999999999996"/>
    <n v="263.57799599999998"/>
    <x v="8"/>
    <x v="5"/>
    <s v="Linie 21"/>
    <n v="5021"/>
  </r>
  <r>
    <x v="7"/>
    <x v="0"/>
    <n v="58001137"/>
    <x v="444"/>
    <d v="2021-11-16T00:00:00"/>
    <x v="4"/>
    <n v="7000133235"/>
    <n v="34"/>
    <x v="2"/>
    <x v="0"/>
    <n v="33.659999999999997"/>
    <n v="7.3406000000000002"/>
    <n v="247.084596"/>
    <x v="8"/>
    <x v="5"/>
    <s v="Linie 21"/>
    <n v="5021"/>
  </r>
  <r>
    <x v="7"/>
    <x v="0"/>
    <n v="58001138"/>
    <x v="535"/>
    <d v="2021-11-16T00:00:00"/>
    <x v="4"/>
    <n v="7000133236"/>
    <n v="136"/>
    <x v="2"/>
    <x v="0"/>
    <n v="134.63999999999999"/>
    <n v="7.3177000000000003"/>
    <n v="985.25512800000001"/>
    <x v="8"/>
    <x v="5"/>
    <s v="Linie 21"/>
    <n v="5021"/>
  </r>
  <r>
    <x v="7"/>
    <x v="0"/>
    <n v="58001162"/>
    <x v="536"/>
    <d v="2021-11-16T00:00:00"/>
    <x v="4"/>
    <n v="7000133238"/>
    <n v="1275"/>
    <x v="2"/>
    <x v="0"/>
    <n v="1530"/>
    <n v="8.8560999999999996"/>
    <n v="13549.833000000001"/>
    <x v="8"/>
    <x v="5"/>
    <s v="Linie 21"/>
    <n v="5021"/>
  </r>
  <r>
    <x v="7"/>
    <x v="0"/>
    <n v="59000043"/>
    <x v="975"/>
    <d v="2021-11-16T00:00:00"/>
    <x v="4"/>
    <n v="7000133530"/>
    <n v="0"/>
    <x v="0"/>
    <x v="0"/>
    <n v="0"/>
    <n v="4.2535999999999996"/>
    <n v="0"/>
    <x v="0"/>
    <x v="0"/>
    <s v="Rohware aus-/umpacken, vorbereiten"/>
    <n v="1300"/>
  </r>
  <r>
    <x v="7"/>
    <x v="0"/>
    <n v="59000043"/>
    <x v="975"/>
    <d v="2021-11-16T00:00:00"/>
    <x v="4"/>
    <n v="7000133656"/>
    <n v="0"/>
    <x v="0"/>
    <x v="0"/>
    <n v="0"/>
    <n v="4.2535999999999996"/>
    <n v="0"/>
    <x v="0"/>
    <x v="0"/>
    <s v="Rohware aus-/umpacken, vorbereiten"/>
    <n v="1300"/>
  </r>
  <r>
    <x v="7"/>
    <x v="0"/>
    <m/>
    <x v="120"/>
    <d v="2021-11-16T00:00:00"/>
    <x v="4"/>
    <n v="7000130544"/>
    <n v="0"/>
    <x v="3"/>
    <x v="3"/>
    <n v="0"/>
    <n v="0"/>
    <n v="0"/>
    <x v="0"/>
    <x v="0"/>
    <s v="Große Schneidemaschine Lachnit"/>
    <n v="1100"/>
  </r>
  <r>
    <x v="7"/>
    <x v="0"/>
    <m/>
    <x v="121"/>
    <d v="2021-11-16T00:00:00"/>
    <x v="4"/>
    <n v="7000130566"/>
    <n v="0"/>
    <x v="3"/>
    <x v="3"/>
    <n v="0"/>
    <n v="0"/>
    <n v="0"/>
    <x v="0"/>
    <x v="0"/>
    <s v="Kleine Schneidemaschine Käseteiler"/>
    <n v="1200"/>
  </r>
  <r>
    <x v="7"/>
    <x v="0"/>
    <m/>
    <x v="122"/>
    <d v="2021-11-16T00:00:00"/>
    <x v="4"/>
    <n v="7000133074"/>
    <n v="0"/>
    <x v="3"/>
    <x v="3"/>
    <n v="0"/>
    <n v="0"/>
    <n v="0"/>
    <x v="2"/>
    <x v="0"/>
    <s v="Thrun 1"/>
    <n v="2020"/>
  </r>
  <r>
    <x v="7"/>
    <x v="0"/>
    <m/>
    <x v="123"/>
    <d v="2021-11-16T00:00:00"/>
    <x v="4"/>
    <n v="7000133068"/>
    <n v="0"/>
    <x v="3"/>
    <x v="3"/>
    <n v="0"/>
    <n v="0"/>
    <n v="0"/>
    <x v="2"/>
    <x v="0"/>
    <s v="Thrun 2"/>
    <n v="2030"/>
  </r>
  <r>
    <x v="7"/>
    <x v="0"/>
    <m/>
    <x v="124"/>
    <d v="2021-11-16T00:00:00"/>
    <x v="4"/>
    <n v="7000133075"/>
    <n v="0"/>
    <x v="3"/>
    <x v="3"/>
    <n v="0"/>
    <n v="0"/>
    <n v="0"/>
    <x v="2"/>
    <x v="0"/>
    <s v="Mischer 1"/>
    <n v="2040"/>
  </r>
  <r>
    <x v="7"/>
    <x v="0"/>
    <m/>
    <x v="125"/>
    <d v="2021-11-16T00:00:00"/>
    <x v="4"/>
    <n v="7000133081"/>
    <n v="0"/>
    <x v="3"/>
    <x v="3"/>
    <n v="0"/>
    <n v="0"/>
    <n v="0"/>
    <x v="2"/>
    <x v="0"/>
    <s v="Mischer 2"/>
    <n v="2050"/>
  </r>
  <r>
    <x v="7"/>
    <x v="0"/>
    <m/>
    <x v="126"/>
    <d v="2021-11-16T00:00:00"/>
    <x v="4"/>
    <n v="7000133035"/>
    <n v="0"/>
    <x v="3"/>
    <x v="3"/>
    <n v="0"/>
    <n v="0"/>
    <n v="0"/>
    <x v="2"/>
    <x v="0"/>
    <s v="Stephan UMSK 130"/>
    <n v="2100"/>
  </r>
  <r>
    <x v="7"/>
    <x v="0"/>
    <m/>
    <x v="127"/>
    <d v="2021-11-16T00:00:00"/>
    <x v="4"/>
    <n v="7000132967"/>
    <n v="0"/>
    <x v="3"/>
    <x v="3"/>
    <n v="0"/>
    <n v="0"/>
    <n v="0"/>
    <x v="1"/>
    <x v="0"/>
    <s v="Füller unter M1"/>
    <n v="3010"/>
  </r>
  <r>
    <x v="7"/>
    <x v="0"/>
    <m/>
    <x v="128"/>
    <d v="2021-11-16T00:00:00"/>
    <x v="4"/>
    <n v="7000132962"/>
    <n v="0"/>
    <x v="3"/>
    <x v="3"/>
    <n v="0"/>
    <n v="0"/>
    <n v="0"/>
    <x v="1"/>
    <x v="0"/>
    <s v="Füller unter M2"/>
    <n v="3020"/>
  </r>
  <r>
    <x v="7"/>
    <x v="0"/>
    <m/>
    <x v="129"/>
    <d v="2021-11-16T00:00:00"/>
    <x v="4"/>
    <n v="7000132942"/>
    <n v="0"/>
    <x v="3"/>
    <x v="3"/>
    <n v="0"/>
    <n v="0"/>
    <n v="0"/>
    <x v="1"/>
    <x v="0"/>
    <s v="Füller unter Thrun 2"/>
    <n v="3030"/>
  </r>
  <r>
    <x v="7"/>
    <x v="0"/>
    <m/>
    <x v="130"/>
    <d v="2021-11-16T00:00:00"/>
    <x v="4"/>
    <n v="7000132738"/>
    <n v="0"/>
    <x v="3"/>
    <x v="3"/>
    <n v="0"/>
    <n v="0"/>
    <n v="0"/>
    <x v="1"/>
    <x v="0"/>
    <s v="Füller unter UHT"/>
    <n v="3040"/>
  </r>
  <r>
    <x v="7"/>
    <x v="0"/>
    <m/>
    <x v="131"/>
    <d v="2021-11-16T00:00:00"/>
    <x v="4"/>
    <n v="7000133028"/>
    <n v="0"/>
    <x v="3"/>
    <x v="3"/>
    <n v="0"/>
    <n v="0"/>
    <n v="0"/>
    <x v="2"/>
    <x v="0"/>
    <s v="Füller unter UMSK 130"/>
    <n v="3100"/>
  </r>
  <r>
    <x v="7"/>
    <x v="0"/>
    <m/>
    <x v="290"/>
    <d v="2021-11-16T00:00:00"/>
    <x v="4"/>
    <n v="7000132548"/>
    <n v="0"/>
    <x v="3"/>
    <x v="3"/>
    <n v="0"/>
    <n v="0"/>
    <n v="0"/>
    <x v="3"/>
    <x v="1"/>
    <s v="Linie 1"/>
    <n v="5001"/>
  </r>
  <r>
    <x v="7"/>
    <x v="0"/>
    <m/>
    <x v="133"/>
    <d v="2021-11-16T00:00:00"/>
    <x v="4"/>
    <n v="7000133312"/>
    <n v="0"/>
    <x v="3"/>
    <x v="3"/>
    <n v="0"/>
    <n v="0"/>
    <n v="0"/>
    <x v="8"/>
    <x v="5"/>
    <s v="Linie 21"/>
    <n v="5021"/>
  </r>
  <r>
    <x v="7"/>
    <x v="0"/>
    <m/>
    <x v="133"/>
    <d v="2021-11-16T00:00:00"/>
    <x v="4"/>
    <n v="7000133313"/>
    <n v="0"/>
    <x v="3"/>
    <x v="3"/>
    <n v="0"/>
    <n v="0"/>
    <n v="0"/>
    <x v="8"/>
    <x v="5"/>
    <s v="Linie 21"/>
    <n v="5021"/>
  </r>
  <r>
    <x v="7"/>
    <x v="0"/>
    <m/>
    <x v="134"/>
    <d v="2021-11-16T00:00:00"/>
    <x v="4"/>
    <n v="7000132988"/>
    <n v="1"/>
    <x v="1"/>
    <x v="1"/>
    <n v="0"/>
    <n v="0"/>
    <n v="0"/>
    <x v="8"/>
    <x v="5"/>
    <s v="Linie 22"/>
    <n v="5022"/>
  </r>
  <r>
    <x v="7"/>
    <x v="0"/>
    <m/>
    <x v="135"/>
    <d v="2021-11-16T00:00:00"/>
    <x v="4"/>
    <n v="7000133022"/>
    <n v="0.45"/>
    <x v="1"/>
    <x v="1"/>
    <n v="0"/>
    <n v="0"/>
    <n v="0"/>
    <x v="8"/>
    <x v="5"/>
    <s v="Linie 23"/>
    <n v="5023"/>
  </r>
  <r>
    <x v="7"/>
    <x v="0"/>
    <m/>
    <x v="135"/>
    <d v="2021-11-16T00:00:00"/>
    <x v="4"/>
    <n v="7000133390"/>
    <n v="0.02"/>
    <x v="1"/>
    <x v="1"/>
    <n v="0"/>
    <n v="0"/>
    <n v="0"/>
    <x v="8"/>
    <x v="5"/>
    <s v="Linie 23"/>
    <n v="5023"/>
  </r>
  <r>
    <x v="7"/>
    <x v="0"/>
    <m/>
    <x v="453"/>
    <d v="2021-11-16T00:00:00"/>
    <x v="4"/>
    <n v="7000133020"/>
    <n v="0"/>
    <x v="3"/>
    <x v="3"/>
    <n v="0"/>
    <n v="0"/>
    <n v="0"/>
    <x v="8"/>
    <x v="5"/>
    <s v="Linie 21"/>
    <n v="5021"/>
  </r>
  <r>
    <x v="7"/>
    <x v="0"/>
    <m/>
    <x v="453"/>
    <d v="2021-11-16T00:00:00"/>
    <x v="4"/>
    <n v="7000133317"/>
    <n v="0"/>
    <x v="3"/>
    <x v="3"/>
    <n v="0"/>
    <n v="0"/>
    <n v="0"/>
    <x v="8"/>
    <x v="5"/>
    <s v="Linie 21"/>
    <n v="5021"/>
  </r>
  <r>
    <x v="7"/>
    <x v="0"/>
    <m/>
    <x v="662"/>
    <d v="2021-11-16T00:00:00"/>
    <x v="4"/>
    <n v="7000132590"/>
    <n v="0"/>
    <x v="3"/>
    <x v="3"/>
    <n v="0"/>
    <n v="0"/>
    <n v="0"/>
    <x v="5"/>
    <x v="2"/>
    <s v="Linie 31"/>
    <n v="5031"/>
  </r>
  <r>
    <x v="7"/>
    <x v="0"/>
    <m/>
    <x v="662"/>
    <d v="2021-11-16T00:00:00"/>
    <x v="4"/>
    <n v="7000132591"/>
    <n v="0"/>
    <x v="3"/>
    <x v="3"/>
    <n v="0"/>
    <n v="0"/>
    <n v="0"/>
    <x v="5"/>
    <x v="2"/>
    <s v="Linie 31"/>
    <n v="5031"/>
  </r>
  <r>
    <x v="7"/>
    <x v="0"/>
    <n v="23500284"/>
    <x v="1"/>
    <d v="2021-11-17T00:00:00"/>
    <x v="4"/>
    <n v="7000133653"/>
    <n v="470"/>
    <x v="0"/>
    <x v="0"/>
    <n v="470"/>
    <n v="3.9931999999999999"/>
    <n v="1876.8040000000001"/>
    <x v="0"/>
    <x v="0"/>
    <s v="Schmelze Zutatenvorb."/>
    <n v="1400"/>
  </r>
  <r>
    <x v="7"/>
    <x v="0"/>
    <n v="23500289"/>
    <x v="143"/>
    <d v="2021-11-17T00:00:00"/>
    <x v="4"/>
    <n v="7000133490"/>
    <n v="239.28"/>
    <x v="0"/>
    <x v="0"/>
    <n v="239.28"/>
    <n v="6.7664999999999997"/>
    <n v="1619.0881199999999"/>
    <x v="0"/>
    <x v="0"/>
    <s v="Schmelze Zutatenvorb."/>
    <n v="1400"/>
  </r>
  <r>
    <x v="7"/>
    <x v="0"/>
    <n v="23500292"/>
    <x v="144"/>
    <d v="2021-11-17T00:00:00"/>
    <x v="4"/>
    <n v="7000133486"/>
    <n v="598"/>
    <x v="0"/>
    <x v="0"/>
    <n v="598"/>
    <n v="5.5862999999999996"/>
    <n v="3340.6073999999999"/>
    <x v="0"/>
    <x v="0"/>
    <s v="Holac Zutatenvorbereitung"/>
    <n v="1410"/>
  </r>
  <r>
    <x v="7"/>
    <x v="0"/>
    <n v="23500302"/>
    <x v="4"/>
    <d v="2021-11-17T00:00:00"/>
    <x v="4"/>
    <n v="7000133487"/>
    <n v="372"/>
    <x v="0"/>
    <x v="0"/>
    <n v="372"/>
    <n v="5.6374000000000004"/>
    <n v="2097.1127999999999"/>
    <x v="0"/>
    <x v="0"/>
    <s v="Holac Zutatenvorbereitung"/>
    <n v="1410"/>
  </r>
  <r>
    <x v="7"/>
    <x v="0"/>
    <n v="23500303"/>
    <x v="458"/>
    <d v="2021-11-17T00:00:00"/>
    <x v="4"/>
    <n v="7000133542"/>
    <n v="3505"/>
    <x v="0"/>
    <x v="0"/>
    <n v="3505"/>
    <n v="3.5335000000000001"/>
    <n v="12384.9175"/>
    <x v="0"/>
    <x v="0"/>
    <s v="Rohware aus-/umpacken, vorbereiten"/>
    <n v="1300"/>
  </r>
  <r>
    <x v="7"/>
    <x v="0"/>
    <n v="23500304"/>
    <x v="459"/>
    <d v="2021-11-17T00:00:00"/>
    <x v="4"/>
    <n v="7000133543"/>
    <n v="3369"/>
    <x v="0"/>
    <x v="0"/>
    <n v="3369"/>
    <n v="3.7835000000000001"/>
    <n v="12746.611500000001"/>
    <x v="0"/>
    <x v="0"/>
    <s v="Rohware aus-/umpacken, vorbereiten"/>
    <n v="1300"/>
  </r>
  <r>
    <x v="7"/>
    <x v="0"/>
    <n v="23500305"/>
    <x v="4"/>
    <d v="2021-11-17T00:00:00"/>
    <x v="4"/>
    <n v="7000133488"/>
    <n v="138"/>
    <x v="0"/>
    <x v="0"/>
    <n v="138"/>
    <n v="4.4934000000000003"/>
    <n v="620.08920000000001"/>
    <x v="0"/>
    <x v="0"/>
    <s v="Holac Zutatenvorbereitung"/>
    <n v="1410"/>
  </r>
  <r>
    <x v="7"/>
    <x v="0"/>
    <n v="23500354"/>
    <x v="7"/>
    <d v="2021-11-17T00:00:00"/>
    <x v="4"/>
    <n v="7000133489"/>
    <n v="467"/>
    <x v="0"/>
    <x v="0"/>
    <n v="467"/>
    <n v="4.5490000000000004"/>
    <n v="2124.3829999999998"/>
    <x v="0"/>
    <x v="0"/>
    <s v="Holac Zutatenvorbereitung"/>
    <n v="1410"/>
  </r>
  <r>
    <x v="7"/>
    <x v="0"/>
    <n v="23500362"/>
    <x v="8"/>
    <d v="2021-11-17T00:00:00"/>
    <x v="4"/>
    <n v="7000133664"/>
    <n v="80"/>
    <x v="0"/>
    <x v="0"/>
    <n v="80"/>
    <n v="1.1600999999999999"/>
    <n v="92.808000000000007"/>
    <x v="0"/>
    <x v="0"/>
    <s v="Schälen"/>
    <n v="5903"/>
  </r>
  <r>
    <x v="7"/>
    <x v="0"/>
    <n v="23500394"/>
    <x v="670"/>
    <d v="2021-11-17T00:00:00"/>
    <x v="4"/>
    <n v="7000132532"/>
    <n v="60"/>
    <x v="0"/>
    <x v="0"/>
    <n v="60"/>
    <n v="9.2812999999999999"/>
    <n v="556.87800000000004"/>
    <x v="4"/>
    <x v="1"/>
    <s v="Röstofen"/>
    <n v="5420"/>
  </r>
  <r>
    <x v="7"/>
    <x v="0"/>
    <n v="23500501"/>
    <x v="10"/>
    <d v="2021-11-17T00:00:00"/>
    <x v="4"/>
    <n v="7000132329"/>
    <n v="3808"/>
    <x v="0"/>
    <x v="0"/>
    <n v="3808"/>
    <n v="2.8675999999999999"/>
    <n v="10919.8208"/>
    <x v="0"/>
    <x v="0"/>
    <s v="Kleine Schneidemaschine Käseteiler"/>
    <n v="1200"/>
  </r>
  <r>
    <x v="7"/>
    <x v="0"/>
    <n v="23500524"/>
    <x v="301"/>
    <d v="2021-11-17T00:00:00"/>
    <x v="4"/>
    <n v="7000132531"/>
    <n v="1144.5"/>
    <x v="0"/>
    <x v="0"/>
    <n v="1144.5"/>
    <n v="4.3518999999999997"/>
    <n v="4980.7495500000005"/>
    <x v="0"/>
    <x v="0"/>
    <s v="Große Schneidemaschine Lachnit"/>
    <n v="1100"/>
  </r>
  <r>
    <x v="7"/>
    <x v="0"/>
    <n v="29600002"/>
    <x v="461"/>
    <d v="2021-11-17T00:00:00"/>
    <x v="4"/>
    <n v="7000133821"/>
    <n v="911"/>
    <x v="0"/>
    <x v="0"/>
    <n v="911"/>
    <n v="2.5"/>
    <n v="2277.5"/>
    <x v="0"/>
    <x v="0"/>
    <s v="Rohware aus-/umpacken, vorbereiten"/>
    <n v="1300"/>
  </r>
  <r>
    <x v="7"/>
    <x v="0"/>
    <n v="29600003"/>
    <x v="150"/>
    <d v="2021-11-17T00:00:00"/>
    <x v="4"/>
    <n v="7000133822"/>
    <n v="3832"/>
    <x v="0"/>
    <x v="0"/>
    <n v="3832"/>
    <n v="2.0516999999999999"/>
    <n v="7862.1144000000004"/>
    <x v="0"/>
    <x v="0"/>
    <s v="Rohware aus-/umpacken, vorbereiten"/>
    <n v="1300"/>
  </r>
  <r>
    <x v="7"/>
    <x v="0"/>
    <n v="29600004"/>
    <x v="302"/>
    <d v="2021-11-17T00:00:00"/>
    <x v="4"/>
    <n v="7000133823"/>
    <n v="13234.795"/>
    <x v="0"/>
    <x v="0"/>
    <n v="13234.795"/>
    <n v="2.5"/>
    <n v="33086.987500000003"/>
    <x v="0"/>
    <x v="0"/>
    <s v="Rohware aus-/umpacken, vorbereiten"/>
    <n v="1300"/>
  </r>
  <r>
    <x v="7"/>
    <x v="0"/>
    <n v="29600005"/>
    <x v="151"/>
    <d v="2021-11-17T00:00:00"/>
    <x v="4"/>
    <n v="7000133870"/>
    <n v="1079"/>
    <x v="0"/>
    <x v="0"/>
    <n v="1079"/>
    <n v="2"/>
    <n v="2158"/>
    <x v="0"/>
    <x v="0"/>
    <s v="Rohware aus-/umpacken, vorbereiten"/>
    <n v="1300"/>
  </r>
  <r>
    <x v="7"/>
    <x v="0"/>
    <n v="29600006"/>
    <x v="462"/>
    <d v="2021-11-17T00:00:00"/>
    <x v="4"/>
    <n v="7000133667"/>
    <n v="1089.19"/>
    <x v="0"/>
    <x v="0"/>
    <n v="1089.19"/>
    <n v="1.5"/>
    <n v="1633.7850000000001"/>
    <x v="0"/>
    <x v="0"/>
    <s v="Rohware aus-/umpacken, vorbereiten"/>
    <n v="1300"/>
  </r>
  <r>
    <x v="7"/>
    <x v="0"/>
    <n v="29600006"/>
    <x v="462"/>
    <d v="2021-11-17T00:00:00"/>
    <x v="4"/>
    <n v="7000133871"/>
    <n v="524"/>
    <x v="0"/>
    <x v="0"/>
    <n v="524"/>
    <n v="1.5"/>
    <n v="786"/>
    <x v="0"/>
    <x v="0"/>
    <s v="Rohware aus-/umpacken, vorbereiten"/>
    <n v="1300"/>
  </r>
  <r>
    <x v="7"/>
    <x v="0"/>
    <n v="29600007"/>
    <x v="152"/>
    <d v="2021-11-17T00:00:00"/>
    <x v="4"/>
    <n v="7000133706"/>
    <n v="125"/>
    <x v="0"/>
    <x v="0"/>
    <n v="125"/>
    <n v="0.5"/>
    <n v="62.5"/>
    <x v="0"/>
    <x v="0"/>
    <s v="Rohware aus-/umpacken, vorbereiten"/>
    <n v="1300"/>
  </r>
  <r>
    <x v="7"/>
    <x v="0"/>
    <n v="29600016"/>
    <x v="889"/>
    <d v="2021-11-17T00:00:00"/>
    <x v="4"/>
    <n v="7000133824"/>
    <n v="191"/>
    <x v="0"/>
    <x v="0"/>
    <n v="191"/>
    <n v="1"/>
    <n v="191"/>
    <x v="0"/>
    <x v="0"/>
    <s v="Rohware aus-/umpacken, vorbereiten"/>
    <n v="1300"/>
  </r>
  <r>
    <x v="7"/>
    <x v="0"/>
    <n v="29600017"/>
    <x v="804"/>
    <d v="2021-11-17T00:00:00"/>
    <x v="4"/>
    <n v="7000133825"/>
    <n v="234"/>
    <x v="0"/>
    <x v="0"/>
    <n v="234"/>
    <n v="0.5"/>
    <n v="117"/>
    <x v="0"/>
    <x v="0"/>
    <s v="Rohware aus-/umpacken, vorbereiten"/>
    <n v="1300"/>
  </r>
  <r>
    <x v="7"/>
    <x v="0"/>
    <n v="29600019"/>
    <x v="464"/>
    <d v="2021-11-17T00:00:00"/>
    <x v="4"/>
    <n v="7000133826"/>
    <n v="51"/>
    <x v="0"/>
    <x v="0"/>
    <n v="51"/>
    <n v="0.98929999999999996"/>
    <n v="50.454300000000003"/>
    <x v="0"/>
    <x v="0"/>
    <s v="Rohware aus-/umpacken, vorbereiten"/>
    <n v="1300"/>
  </r>
  <r>
    <x v="7"/>
    <x v="0"/>
    <n v="29600029"/>
    <x v="156"/>
    <d v="2021-11-17T00:00:00"/>
    <x v="4"/>
    <n v="7000133764"/>
    <n v="56"/>
    <x v="0"/>
    <x v="0"/>
    <n v="56"/>
    <n v="2.5"/>
    <n v="140"/>
    <x v="0"/>
    <x v="0"/>
    <s v="Rohware aus-/umpacken, vorbereiten"/>
    <n v="1300"/>
  </r>
  <r>
    <x v="7"/>
    <x v="0"/>
    <n v="31000169"/>
    <x v="158"/>
    <d v="2021-11-17T00:00:00"/>
    <x v="4"/>
    <n v="7000133070"/>
    <n v="2819"/>
    <x v="1"/>
    <x v="1"/>
    <n v="5440.67"/>
    <n v="6.0270000000000001"/>
    <n v="16990.113000000001"/>
    <x v="1"/>
    <x v="0"/>
    <s v="Füller unter Thrun 2"/>
    <n v="3030"/>
  </r>
  <r>
    <x v="7"/>
    <x v="0"/>
    <n v="31000243"/>
    <x v="1198"/>
    <d v="2021-11-17T00:00:00"/>
    <x v="4"/>
    <n v="7000133482"/>
    <n v="2700"/>
    <x v="1"/>
    <x v="1"/>
    <n v="0"/>
    <n v="8.1448"/>
    <n v="21990.959999999999"/>
    <x v="1"/>
    <x v="0"/>
    <s v="Füller unter UHT"/>
    <n v="3040"/>
  </r>
  <r>
    <x v="7"/>
    <x v="0"/>
    <n v="31900002"/>
    <x v="14"/>
    <d v="2021-11-17T00:00:00"/>
    <x v="4"/>
    <n v="7000133394"/>
    <n v="315"/>
    <x v="1"/>
    <x v="1"/>
    <n v="2268"/>
    <n v="17.997"/>
    <n v="5669.0550000000003"/>
    <x v="2"/>
    <x v="0"/>
    <s v="Füller unter UMSK 130"/>
    <n v="3100"/>
  </r>
  <r>
    <x v="7"/>
    <x v="0"/>
    <n v="32000022"/>
    <x v="15"/>
    <d v="2021-11-17T00:00:00"/>
    <x v="4"/>
    <n v="7000133469"/>
    <n v="325"/>
    <x v="1"/>
    <x v="1"/>
    <n v="2177.5"/>
    <n v="21.042100000000001"/>
    <n v="6838.6824999999999"/>
    <x v="1"/>
    <x v="0"/>
    <s v="Füller unter M2"/>
    <n v="3020"/>
  </r>
  <r>
    <x v="7"/>
    <x v="0"/>
    <n v="32000029"/>
    <x v="541"/>
    <d v="2021-11-17T00:00:00"/>
    <x v="4"/>
    <n v="7000133427"/>
    <n v="128"/>
    <x v="1"/>
    <x v="1"/>
    <n v="857.6"/>
    <n v="20.489699999999999"/>
    <n v="2622.6815999999999"/>
    <x v="1"/>
    <x v="0"/>
    <s v="Füller unter M1"/>
    <n v="3010"/>
  </r>
  <r>
    <x v="7"/>
    <x v="0"/>
    <n v="32000036"/>
    <x v="844"/>
    <d v="2021-11-17T00:00:00"/>
    <x v="4"/>
    <n v="7000133470"/>
    <n v="156"/>
    <x v="1"/>
    <x v="1"/>
    <n v="1310.4000000000001"/>
    <n v="26.186900000000001"/>
    <n v="4085.1563999999998"/>
    <x v="1"/>
    <x v="0"/>
    <s v="Füller unter M2"/>
    <n v="3020"/>
  </r>
  <r>
    <x v="7"/>
    <x v="0"/>
    <n v="32000037"/>
    <x v="469"/>
    <d v="2021-11-17T00:00:00"/>
    <x v="4"/>
    <n v="7000133428"/>
    <n v="470"/>
    <x v="1"/>
    <x v="1"/>
    <n v="3948"/>
    <n v="25.546800000000001"/>
    <n v="12006.995999999999"/>
    <x v="1"/>
    <x v="0"/>
    <s v="Füller unter M1"/>
    <n v="3010"/>
  </r>
  <r>
    <x v="7"/>
    <x v="0"/>
    <n v="32000065"/>
    <x v="162"/>
    <d v="2021-11-17T00:00:00"/>
    <x v="4"/>
    <n v="7000133471"/>
    <n v="254"/>
    <x v="1"/>
    <x v="1"/>
    <n v="2362.1999999999998"/>
    <n v="27.869800000000001"/>
    <n v="7078.9291999999996"/>
    <x v="1"/>
    <x v="0"/>
    <s v="Füller unter M2"/>
    <n v="3020"/>
  </r>
  <r>
    <x v="7"/>
    <x v="0"/>
    <n v="32000067"/>
    <x v="18"/>
    <d v="2021-11-17T00:00:00"/>
    <x v="4"/>
    <n v="7000133429"/>
    <n v="588"/>
    <x v="1"/>
    <x v="1"/>
    <n v="5880"/>
    <n v="30.102"/>
    <n v="17699.975999999999"/>
    <x v="1"/>
    <x v="0"/>
    <s v="Füller unter M1"/>
    <n v="3010"/>
  </r>
  <r>
    <x v="7"/>
    <x v="0"/>
    <n v="32000068"/>
    <x v="163"/>
    <d v="2021-11-17T00:00:00"/>
    <x v="4"/>
    <n v="7000133472"/>
    <n v="478"/>
    <x v="1"/>
    <x v="1"/>
    <n v="4780"/>
    <n v="32.529499999999999"/>
    <n v="15549.101000000001"/>
    <x v="1"/>
    <x v="0"/>
    <s v="Füller unter M2"/>
    <n v="3020"/>
  </r>
  <r>
    <x v="7"/>
    <x v="0"/>
    <n v="32000070"/>
    <x v="164"/>
    <d v="2021-11-17T00:00:00"/>
    <x v="4"/>
    <n v="7000133430"/>
    <n v="454"/>
    <x v="1"/>
    <x v="1"/>
    <n v="4540"/>
    <n v="31.904599999999999"/>
    <n v="14484.688399999999"/>
    <x v="1"/>
    <x v="0"/>
    <s v="Füller unter M1"/>
    <n v="3010"/>
  </r>
  <r>
    <x v="7"/>
    <x v="0"/>
    <n v="32000091"/>
    <x v="21"/>
    <d v="2021-11-17T00:00:00"/>
    <x v="4"/>
    <n v="7000132328"/>
    <n v="14316"/>
    <x v="1"/>
    <x v="1"/>
    <n v="3235.4160000000002"/>
    <n v="0.85189999999999999"/>
    <n v="12195.8004"/>
    <x v="3"/>
    <x v="1"/>
    <s v="Linie 9"/>
    <n v="5009"/>
  </r>
  <r>
    <x v="7"/>
    <x v="0"/>
    <n v="32000106"/>
    <x v="677"/>
    <d v="2021-11-17T00:00:00"/>
    <x v="4"/>
    <n v="7000133473"/>
    <n v="681"/>
    <x v="1"/>
    <x v="1"/>
    <n v="4903.2"/>
    <n v="22.366399999999999"/>
    <n v="15231.518400000001"/>
    <x v="1"/>
    <x v="0"/>
    <s v="Füller unter M2"/>
    <n v="3020"/>
  </r>
  <r>
    <x v="7"/>
    <x v="0"/>
    <n v="35000166"/>
    <x v="166"/>
    <d v="2021-11-17T00:00:00"/>
    <x v="4"/>
    <n v="7000133627"/>
    <n v="7500"/>
    <x v="0"/>
    <x v="0"/>
    <n v="7500"/>
    <n v="3.0034000000000001"/>
    <n v="22525.5"/>
    <x v="2"/>
    <x v="0"/>
    <s v="Wolf M1"/>
    <n v="2070"/>
  </r>
  <r>
    <x v="7"/>
    <x v="0"/>
    <n v="35000184"/>
    <x v="26"/>
    <d v="2021-11-17T00:00:00"/>
    <x v="4"/>
    <n v="7000133477"/>
    <n v="2100"/>
    <x v="0"/>
    <x v="0"/>
    <n v="2100"/>
    <n v="2.9836999999999998"/>
    <n v="6265.77"/>
    <x v="2"/>
    <x v="0"/>
    <s v="Mischer 2"/>
    <n v="2050"/>
  </r>
  <r>
    <x v="7"/>
    <x v="0"/>
    <n v="35000184"/>
    <x v="26"/>
    <d v="2021-11-17T00:00:00"/>
    <x v="4"/>
    <n v="7000133477"/>
    <n v="2100"/>
    <x v="0"/>
    <x v="0"/>
    <n v="2100"/>
    <n v="2.9836999999999998"/>
    <n v="6265.77"/>
    <x v="2"/>
    <x v="0"/>
    <s v="Wolf M2"/>
    <n v="2080"/>
  </r>
  <r>
    <x v="7"/>
    <x v="0"/>
    <n v="35000186"/>
    <x v="168"/>
    <d v="2021-11-17T00:00:00"/>
    <x v="4"/>
    <n v="7000133478"/>
    <n v="2400"/>
    <x v="0"/>
    <x v="0"/>
    <n v="2400"/>
    <n v="2.8601000000000001"/>
    <n v="6864.24"/>
    <x v="2"/>
    <x v="0"/>
    <s v="Mischer 2"/>
    <n v="2050"/>
  </r>
  <r>
    <x v="7"/>
    <x v="0"/>
    <n v="35000186"/>
    <x v="168"/>
    <d v="2021-11-17T00:00:00"/>
    <x v="4"/>
    <n v="7000133478"/>
    <n v="2400"/>
    <x v="0"/>
    <x v="0"/>
    <n v="2400"/>
    <n v="2.8601000000000001"/>
    <n v="6864.24"/>
    <x v="2"/>
    <x v="0"/>
    <s v="Wolf M2"/>
    <n v="2080"/>
  </r>
  <r>
    <x v="7"/>
    <x v="0"/>
    <n v="35000268"/>
    <x v="170"/>
    <d v="2021-11-17T00:00:00"/>
    <x v="4"/>
    <n v="7000133415"/>
    <n v="4750"/>
    <x v="0"/>
    <x v="0"/>
    <n v="4750"/>
    <n v="2.5333000000000001"/>
    <n v="12033.174999999999"/>
    <x v="2"/>
    <x v="0"/>
    <s v="Thrun 2"/>
    <n v="2030"/>
  </r>
  <r>
    <x v="7"/>
    <x v="0"/>
    <n v="35000282"/>
    <x v="29"/>
    <d v="2021-11-17T00:00:00"/>
    <x v="4"/>
    <n v="7000133648"/>
    <n v="9000"/>
    <x v="0"/>
    <x v="0"/>
    <n v="9000"/>
    <n v="2.6029"/>
    <n v="23426.1"/>
    <x v="2"/>
    <x v="0"/>
    <s v="Wolf M2"/>
    <n v="2080"/>
  </r>
  <r>
    <x v="7"/>
    <x v="0"/>
    <n v="35000313"/>
    <x v="30"/>
    <d v="2021-11-17T00:00:00"/>
    <x v="4"/>
    <n v="7000133434"/>
    <n v="12000"/>
    <x v="0"/>
    <x v="0"/>
    <n v="12000"/>
    <n v="2.8795999999999999"/>
    <n v="34555.199999999997"/>
    <x v="2"/>
    <x v="0"/>
    <s v="Mischer 1"/>
    <n v="2040"/>
  </r>
  <r>
    <x v="7"/>
    <x v="0"/>
    <n v="35000314"/>
    <x v="171"/>
    <d v="2021-11-17T00:00:00"/>
    <x v="4"/>
    <n v="7000133479"/>
    <n v="5100"/>
    <x v="0"/>
    <x v="0"/>
    <n v="5100"/>
    <n v="3.1204000000000001"/>
    <n v="15914.04"/>
    <x v="2"/>
    <x v="0"/>
    <s v="Mischer 2"/>
    <n v="2050"/>
  </r>
  <r>
    <x v="7"/>
    <x v="0"/>
    <n v="35000316"/>
    <x v="172"/>
    <d v="2021-11-17T00:00:00"/>
    <x v="4"/>
    <n v="7000133435"/>
    <n v="4500"/>
    <x v="0"/>
    <x v="0"/>
    <n v="4500"/>
    <n v="3.0598999999999998"/>
    <n v="13769.55"/>
    <x v="2"/>
    <x v="0"/>
    <s v="Mischer 1"/>
    <n v="2040"/>
  </r>
  <r>
    <x v="7"/>
    <x v="0"/>
    <n v="35000316"/>
    <x v="172"/>
    <d v="2021-11-17T00:00:00"/>
    <x v="4"/>
    <n v="7000133435"/>
    <n v="4500"/>
    <x v="0"/>
    <x v="0"/>
    <n v="4500"/>
    <n v="3.0598999999999998"/>
    <n v="13769.55"/>
    <x v="2"/>
    <x v="0"/>
    <s v="Wolf M1"/>
    <n v="2070"/>
  </r>
  <r>
    <x v="7"/>
    <x v="0"/>
    <n v="35000331"/>
    <x v="1019"/>
    <d v="2021-11-17T00:00:00"/>
    <x v="4"/>
    <n v="7000133605"/>
    <n v="1258.876"/>
    <x v="0"/>
    <x v="0"/>
    <n v="1258.876"/>
    <n v="2.8923999999999999"/>
    <n v="3641.1729420000001"/>
    <x v="2"/>
    <x v="0"/>
    <s v="Wolf Th2"/>
    <n v="2090"/>
  </r>
  <r>
    <x v="7"/>
    <x v="0"/>
    <n v="35000341"/>
    <x v="544"/>
    <d v="2021-11-17T00:00:00"/>
    <x v="4"/>
    <n v="7000133558"/>
    <n v="7000"/>
    <x v="0"/>
    <x v="0"/>
    <n v="7000"/>
    <n v="2.2783000000000002"/>
    <n v="15948.1"/>
    <x v="2"/>
    <x v="0"/>
    <s v="Wolf UHT"/>
    <n v="2060"/>
  </r>
  <r>
    <x v="7"/>
    <x v="0"/>
    <n v="35000350"/>
    <x v="32"/>
    <d v="2021-11-17T00:00:00"/>
    <x v="4"/>
    <n v="7000133480"/>
    <n v="4500"/>
    <x v="0"/>
    <x v="0"/>
    <n v="4500"/>
    <n v="2.9607000000000001"/>
    <n v="13323.15"/>
    <x v="2"/>
    <x v="0"/>
    <s v="Mischer 2"/>
    <n v="2050"/>
  </r>
  <r>
    <x v="7"/>
    <x v="0"/>
    <n v="35000350"/>
    <x v="32"/>
    <d v="2021-11-17T00:00:00"/>
    <x v="4"/>
    <n v="7000133480"/>
    <n v="4500"/>
    <x v="0"/>
    <x v="0"/>
    <n v="4500"/>
    <n v="2.9607000000000001"/>
    <n v="13323.15"/>
    <x v="2"/>
    <x v="0"/>
    <s v="Wolf M2"/>
    <n v="2080"/>
  </r>
  <r>
    <x v="7"/>
    <x v="0"/>
    <n v="35000366"/>
    <x v="1199"/>
    <d v="2021-11-17T00:00:00"/>
    <x v="4"/>
    <n v="7000133484"/>
    <n v="10000"/>
    <x v="0"/>
    <x v="0"/>
    <n v="10000"/>
    <n v="1.8607"/>
    <n v="18607"/>
    <x v="2"/>
    <x v="0"/>
    <s v="Pulverwiegung UHT1"/>
    <n v="2015"/>
  </r>
  <r>
    <x v="7"/>
    <x v="0"/>
    <n v="35000366"/>
    <x v="1199"/>
    <d v="2021-11-17T00:00:00"/>
    <x v="4"/>
    <n v="7000133484"/>
    <n v="10000"/>
    <x v="0"/>
    <x v="0"/>
    <n v="10000"/>
    <n v="1.8607"/>
    <n v="18607"/>
    <x v="2"/>
    <x v="0"/>
    <s v="Thrun 1"/>
    <n v="2020"/>
  </r>
  <r>
    <x v="7"/>
    <x v="0"/>
    <n v="35900003"/>
    <x v="34"/>
    <d v="2021-11-17T00:00:00"/>
    <x v="4"/>
    <n v="7000133396"/>
    <n v="2480"/>
    <x v="0"/>
    <x v="0"/>
    <n v="2480"/>
    <n v="2.2656000000000001"/>
    <n v="5618.6880000000001"/>
    <x v="2"/>
    <x v="0"/>
    <s v="Stephan UMSK 130"/>
    <n v="2100"/>
  </r>
  <r>
    <x v="7"/>
    <x v="0"/>
    <n v="47000064"/>
    <x v="321"/>
    <d v="2021-11-17T00:00:00"/>
    <x v="4"/>
    <n v="7000132771"/>
    <n v="3170"/>
    <x v="1"/>
    <x v="1"/>
    <n v="634"/>
    <n v="0.83279999999999998"/>
    <n v="2639.9760000000001"/>
    <x v="3"/>
    <x v="1"/>
    <s v="Linie 16"/>
    <n v="5016"/>
  </r>
  <r>
    <x v="7"/>
    <x v="0"/>
    <n v="47000849"/>
    <x v="39"/>
    <d v="2021-11-17T00:00:00"/>
    <x v="4"/>
    <n v="7000132317"/>
    <n v="613"/>
    <x v="1"/>
    <x v="1"/>
    <n v="1324.08"/>
    <n v="9.1148000000000007"/>
    <n v="5587.3724000000002"/>
    <x v="4"/>
    <x v="1"/>
    <s v="Linie 3"/>
    <n v="5003"/>
  </r>
  <r>
    <x v="7"/>
    <x v="0"/>
    <n v="47000895"/>
    <x v="328"/>
    <d v="2021-11-17T00:00:00"/>
    <x v="4"/>
    <n v="7000131998"/>
    <n v="2370"/>
    <x v="1"/>
    <x v="1"/>
    <n v="4740"/>
    <n v="8.0516000000000005"/>
    <n v="19082.292000000001"/>
    <x v="4"/>
    <x v="1"/>
    <s v="Linie 3"/>
    <n v="5003"/>
  </r>
  <r>
    <x v="7"/>
    <x v="0"/>
    <n v="47000901"/>
    <x v="329"/>
    <d v="2021-11-17T00:00:00"/>
    <x v="4"/>
    <n v="7000130087"/>
    <n v="6668"/>
    <x v="1"/>
    <x v="1"/>
    <n v="1667"/>
    <n v="1.0023"/>
    <n v="6683.3364000000001"/>
    <x v="3"/>
    <x v="1"/>
    <s v="Linie 16"/>
    <n v="5016"/>
  </r>
  <r>
    <x v="7"/>
    <x v="0"/>
    <n v="47000995"/>
    <x v="476"/>
    <d v="2021-11-17T00:00:00"/>
    <x v="4"/>
    <n v="7000130594"/>
    <n v="25983"/>
    <x v="1"/>
    <x v="1"/>
    <n v="3897.45"/>
    <n v="0.70930000000000004"/>
    <n v="18429.741900000001"/>
    <x v="4"/>
    <x v="1"/>
    <s v="Linie 34"/>
    <n v="5034"/>
  </r>
  <r>
    <x v="7"/>
    <x v="0"/>
    <n v="47001016"/>
    <x v="337"/>
    <d v="2021-11-17T00:00:00"/>
    <x v="4"/>
    <n v="7000129991"/>
    <n v="13243"/>
    <x v="1"/>
    <x v="1"/>
    <n v="1986.45"/>
    <n v="0.61580000000000001"/>
    <n v="8155.0393999999997"/>
    <x v="3"/>
    <x v="1"/>
    <s v="Linie 11"/>
    <n v="5011"/>
  </r>
  <r>
    <x v="7"/>
    <x v="0"/>
    <n v="47001034"/>
    <x v="338"/>
    <d v="2021-11-17T00:00:00"/>
    <x v="4"/>
    <n v="7000130089"/>
    <n v="10160"/>
    <x v="1"/>
    <x v="1"/>
    <n v="2540"/>
    <n v="1.0095000000000001"/>
    <n v="10256.52"/>
    <x v="3"/>
    <x v="1"/>
    <s v="Linie 16"/>
    <n v="5016"/>
  </r>
  <r>
    <x v="7"/>
    <x v="0"/>
    <n v="47001035"/>
    <x v="546"/>
    <d v="2021-11-17T00:00:00"/>
    <x v="4"/>
    <n v="7000130090"/>
    <n v="4322"/>
    <x v="1"/>
    <x v="1"/>
    <n v="1080.5"/>
    <n v="1.0819000000000001"/>
    <n v="4675.9718000000003"/>
    <x v="3"/>
    <x v="1"/>
    <s v="Linie 16"/>
    <n v="5016"/>
  </r>
  <r>
    <x v="7"/>
    <x v="0"/>
    <n v="47001035"/>
    <x v="546"/>
    <d v="2021-11-17T00:00:00"/>
    <x v="4"/>
    <n v="7000133491"/>
    <n v="7919"/>
    <x v="1"/>
    <x v="1"/>
    <n v="1979.75"/>
    <n v="1.0819000000000001"/>
    <n v="8567.5661"/>
    <x v="3"/>
    <x v="1"/>
    <s v="Linie 16"/>
    <n v="5016"/>
  </r>
  <r>
    <x v="7"/>
    <x v="0"/>
    <n v="47001040"/>
    <x v="340"/>
    <d v="2021-11-17T00:00:00"/>
    <x v="4"/>
    <n v="7000131500"/>
    <n v="1814"/>
    <x v="1"/>
    <x v="1"/>
    <n v="453.5"/>
    <n v="1.0055000000000001"/>
    <n v="1823.9770000000001"/>
    <x v="3"/>
    <x v="1"/>
    <s v="Linie 16"/>
    <n v="5016"/>
  </r>
  <r>
    <x v="7"/>
    <x v="0"/>
    <n v="47001041"/>
    <x v="548"/>
    <d v="2021-11-17T00:00:00"/>
    <x v="4"/>
    <n v="7000131501"/>
    <n v="1800"/>
    <x v="1"/>
    <x v="1"/>
    <n v="450"/>
    <n v="1.0778000000000001"/>
    <n v="1940.04"/>
    <x v="3"/>
    <x v="1"/>
    <s v="Linie 16"/>
    <n v="5016"/>
  </r>
  <r>
    <x v="7"/>
    <x v="0"/>
    <n v="47001070"/>
    <x v="1205"/>
    <d v="2021-11-17T00:00:00"/>
    <x v="4"/>
    <n v="7000130744"/>
    <n v="1190"/>
    <x v="1"/>
    <x v="1"/>
    <n v="2380"/>
    <n v="8.2446999999999999"/>
    <n v="9811.1929999999993"/>
    <x v="4"/>
    <x v="1"/>
    <s v="Linie 3"/>
    <n v="5003"/>
  </r>
  <r>
    <x v="7"/>
    <x v="0"/>
    <n v="48000080"/>
    <x v="194"/>
    <d v="2021-11-17T00:00:00"/>
    <x v="4"/>
    <n v="7000132133"/>
    <n v="24960"/>
    <x v="1"/>
    <x v="1"/>
    <n v="5491.2"/>
    <n v="1.042"/>
    <n v="26008.32"/>
    <x v="4"/>
    <x v="1"/>
    <s v="Linie 2"/>
    <n v="5002"/>
  </r>
  <r>
    <x v="7"/>
    <x v="0"/>
    <n v="48000082"/>
    <x v="480"/>
    <d v="2021-11-17T00:00:00"/>
    <x v="4"/>
    <n v="7000132135"/>
    <n v="22238"/>
    <x v="1"/>
    <x v="1"/>
    <n v="4892.3599999999997"/>
    <n v="0.89300000000000002"/>
    <n v="19858.534"/>
    <x v="4"/>
    <x v="1"/>
    <s v="Linie 2"/>
    <n v="5002"/>
  </r>
  <r>
    <x v="7"/>
    <x v="0"/>
    <n v="48000117"/>
    <x v="195"/>
    <d v="2021-11-17T00:00:00"/>
    <x v="4"/>
    <n v="7000131994"/>
    <n v="14920"/>
    <x v="1"/>
    <x v="1"/>
    <n v="2984"/>
    <n v="1.0749"/>
    <n v="16037.508"/>
    <x v="4"/>
    <x v="1"/>
    <s v="Linie 15"/>
    <n v="5015"/>
  </r>
  <r>
    <x v="7"/>
    <x v="0"/>
    <n v="48000210"/>
    <x v="342"/>
    <d v="2021-11-17T00:00:00"/>
    <x v="4"/>
    <n v="7000132667"/>
    <n v="7824"/>
    <x v="1"/>
    <x v="1"/>
    <n v="1564.8"/>
    <n v="0.86980000000000002"/>
    <n v="6805.3152"/>
    <x v="3"/>
    <x v="1"/>
    <s v="Linie 1"/>
    <n v="5001"/>
  </r>
  <r>
    <x v="7"/>
    <x v="0"/>
    <n v="48000477"/>
    <x v="196"/>
    <d v="2021-11-17T00:00:00"/>
    <x v="4"/>
    <n v="7000131273"/>
    <n v="28854"/>
    <x v="1"/>
    <x v="1"/>
    <n v="11541.6"/>
    <n v="1.4421999999999999"/>
    <n v="41613.238799999999"/>
    <x v="5"/>
    <x v="2"/>
    <s v="Linie 31"/>
    <n v="5031"/>
  </r>
  <r>
    <x v="7"/>
    <x v="0"/>
    <n v="48001106"/>
    <x v="1200"/>
    <d v="2021-11-17T00:00:00"/>
    <x v="4"/>
    <n v="7000126607"/>
    <n v="0"/>
    <x v="1"/>
    <x v="1"/>
    <n v="0"/>
    <n v="0.46500000000000002"/>
    <n v="0"/>
    <x v="4"/>
    <x v="1"/>
    <s v="Linie 36"/>
    <n v="5036"/>
  </r>
  <r>
    <x v="7"/>
    <x v="0"/>
    <n v="49500055"/>
    <x v="344"/>
    <d v="2021-11-17T00:00:00"/>
    <x v="4"/>
    <n v="7000133582"/>
    <n v="204"/>
    <x v="0"/>
    <x v="0"/>
    <n v="204"/>
    <n v="0.51400000000000001"/>
    <n v="104.85599999999999"/>
    <x v="0"/>
    <x v="0"/>
    <s v="Vacumierung"/>
    <n v="5902"/>
  </r>
  <r>
    <x v="7"/>
    <x v="0"/>
    <n v="49500062"/>
    <x v="345"/>
    <d v="2021-11-17T00:00:00"/>
    <x v="4"/>
    <n v="7000133534"/>
    <n v="53"/>
    <x v="0"/>
    <x v="0"/>
    <n v="53"/>
    <n v="0.51400000000000001"/>
    <n v="27.242000000000001"/>
    <x v="0"/>
    <x v="0"/>
    <s v="Vacumierung"/>
    <n v="5902"/>
  </r>
  <r>
    <x v="7"/>
    <x v="0"/>
    <n v="49500063"/>
    <x v="346"/>
    <d v="2021-11-17T00:00:00"/>
    <x v="4"/>
    <n v="7000133583"/>
    <n v="229"/>
    <x v="0"/>
    <x v="0"/>
    <n v="229"/>
    <n v="2.5139999999999998"/>
    <n v="575.70600000000002"/>
    <x v="0"/>
    <x v="0"/>
    <s v="Vacumierung"/>
    <n v="5902"/>
  </r>
  <r>
    <x v="7"/>
    <x v="0"/>
    <n v="49500110"/>
    <x v="1076"/>
    <d v="2021-11-17T00:00:00"/>
    <x v="4"/>
    <n v="7000133550"/>
    <n v="60"/>
    <x v="0"/>
    <x v="0"/>
    <n v="60"/>
    <n v="1.1740999999999999"/>
    <n v="70.445999999999998"/>
    <x v="0"/>
    <x v="0"/>
    <s v="Vacumierung"/>
    <n v="5902"/>
  </r>
  <r>
    <x v="7"/>
    <x v="0"/>
    <n v="49500116"/>
    <x v="1117"/>
    <d v="2021-11-17T00:00:00"/>
    <x v="4"/>
    <n v="7000133665"/>
    <n v="65"/>
    <x v="0"/>
    <x v="0"/>
    <n v="65"/>
    <n v="1.1740999999999999"/>
    <n v="76.316500000000005"/>
    <x v="0"/>
    <x v="0"/>
    <s v="Vacumierung"/>
    <n v="5902"/>
  </r>
  <r>
    <x v="7"/>
    <x v="0"/>
    <n v="49500148"/>
    <x v="1137"/>
    <d v="2021-11-17T00:00:00"/>
    <x v="4"/>
    <n v="7000133584"/>
    <n v="502"/>
    <x v="0"/>
    <x v="0"/>
    <n v="502"/>
    <n v="0.51400000000000001"/>
    <n v="258.02800000000002"/>
    <x v="0"/>
    <x v="0"/>
    <s v="Vacumierung"/>
    <n v="5902"/>
  </r>
  <r>
    <x v="7"/>
    <x v="0"/>
    <n v="49500149"/>
    <x v="1104"/>
    <d v="2021-11-17T00:00:00"/>
    <x v="4"/>
    <n v="7000133551"/>
    <n v="316"/>
    <x v="0"/>
    <x v="0"/>
    <n v="316"/>
    <n v="0.51400000000000001"/>
    <n v="162.42400000000001"/>
    <x v="0"/>
    <x v="0"/>
    <s v="Vacumierung"/>
    <n v="5902"/>
  </r>
  <r>
    <x v="7"/>
    <x v="0"/>
    <n v="49500150"/>
    <x v="1105"/>
    <d v="2021-11-17T00:00:00"/>
    <x v="4"/>
    <n v="7000133585"/>
    <n v="544"/>
    <x v="0"/>
    <x v="0"/>
    <n v="544"/>
    <n v="0.51400000000000001"/>
    <n v="279.61599999999999"/>
    <x v="0"/>
    <x v="0"/>
    <s v="Vacumierung"/>
    <n v="5902"/>
  </r>
  <r>
    <x v="7"/>
    <x v="0"/>
    <n v="49500178"/>
    <x v="53"/>
    <d v="2021-11-17T00:00:00"/>
    <x v="4"/>
    <n v="7000133446"/>
    <n v="84"/>
    <x v="1"/>
    <x v="1"/>
    <n v="16.8"/>
    <n v="0.36659999999999998"/>
    <n v="30.7944"/>
    <x v="3"/>
    <x v="1"/>
    <s v="Linie 9"/>
    <n v="5009"/>
  </r>
  <r>
    <x v="7"/>
    <x v="0"/>
    <n v="49500179"/>
    <x v="54"/>
    <d v="2021-11-17T00:00:00"/>
    <x v="4"/>
    <n v="7000133447"/>
    <n v="552"/>
    <x v="1"/>
    <x v="1"/>
    <n v="110.4"/>
    <n v="0.36649999999999999"/>
    <n v="202.30799999999999"/>
    <x v="3"/>
    <x v="1"/>
    <s v="Linie 9"/>
    <n v="5009"/>
  </r>
  <r>
    <x v="7"/>
    <x v="0"/>
    <n v="49500181"/>
    <x v="55"/>
    <d v="2021-11-17T00:00:00"/>
    <x v="4"/>
    <n v="7000133448"/>
    <n v="1196"/>
    <x v="1"/>
    <x v="1"/>
    <n v="239.2"/>
    <n v="0.36659999999999998"/>
    <n v="438.45359999999999"/>
    <x v="3"/>
    <x v="1"/>
    <s v="Linie 9"/>
    <n v="5009"/>
  </r>
  <r>
    <x v="7"/>
    <x v="0"/>
    <n v="49500182"/>
    <x v="56"/>
    <d v="2021-11-17T00:00:00"/>
    <x v="4"/>
    <n v="7000133449"/>
    <n v="506"/>
    <x v="1"/>
    <x v="1"/>
    <n v="101.2"/>
    <n v="0.36649999999999999"/>
    <n v="185.44900000000001"/>
    <x v="3"/>
    <x v="1"/>
    <s v="Linie 9"/>
    <n v="5009"/>
  </r>
  <r>
    <x v="7"/>
    <x v="0"/>
    <n v="49500183"/>
    <x v="57"/>
    <d v="2021-11-17T00:00:00"/>
    <x v="4"/>
    <n v="7000133450"/>
    <n v="874"/>
    <x v="1"/>
    <x v="1"/>
    <n v="174.8"/>
    <n v="0.36659999999999998"/>
    <n v="320.40839999999997"/>
    <x v="3"/>
    <x v="1"/>
    <s v="Linie 9"/>
    <n v="5009"/>
  </r>
  <r>
    <x v="7"/>
    <x v="0"/>
    <n v="49500184"/>
    <x v="58"/>
    <d v="2021-11-17T00:00:00"/>
    <x v="4"/>
    <n v="7000133451"/>
    <n v="625"/>
    <x v="1"/>
    <x v="1"/>
    <n v="200"/>
    <n v="0.42659999999999998"/>
    <n v="266.625"/>
    <x v="3"/>
    <x v="1"/>
    <s v="Linie 9"/>
    <n v="5009"/>
  </r>
  <r>
    <x v="7"/>
    <x v="0"/>
    <n v="49500187"/>
    <x v="59"/>
    <d v="2021-11-17T00:00:00"/>
    <x v="4"/>
    <n v="7000133452"/>
    <n v="0"/>
    <x v="1"/>
    <x v="1"/>
    <n v="0"/>
    <n v="0.42659999999999998"/>
    <n v="0"/>
    <x v="3"/>
    <x v="1"/>
    <s v="Linie 9"/>
    <n v="5009"/>
  </r>
  <r>
    <x v="7"/>
    <x v="0"/>
    <n v="49500189"/>
    <x v="60"/>
    <d v="2021-11-17T00:00:00"/>
    <x v="4"/>
    <n v="7000133453"/>
    <n v="543"/>
    <x v="1"/>
    <x v="1"/>
    <n v="173.76"/>
    <n v="0.42659999999999998"/>
    <n v="231.6438"/>
    <x v="3"/>
    <x v="1"/>
    <s v="Linie 9"/>
    <n v="5009"/>
  </r>
  <r>
    <x v="7"/>
    <x v="0"/>
    <n v="49500221"/>
    <x v="353"/>
    <d v="2021-11-17T00:00:00"/>
    <x v="4"/>
    <n v="7000133529"/>
    <n v="3507"/>
    <x v="0"/>
    <x v="0"/>
    <n v="3507"/>
    <n v="1.41E-2"/>
    <n v="49.448700000000002"/>
    <x v="0"/>
    <x v="0"/>
    <s v="Vacumierung"/>
    <n v="5902"/>
  </r>
  <r>
    <x v="7"/>
    <x v="0"/>
    <n v="49500222"/>
    <x v="491"/>
    <d v="2021-11-17T00:00:00"/>
    <x v="4"/>
    <n v="7000133586"/>
    <n v="185"/>
    <x v="0"/>
    <x v="0"/>
    <n v="185"/>
    <n v="1.014"/>
    <n v="187.59"/>
    <x v="0"/>
    <x v="0"/>
    <s v="Vacumierung"/>
    <n v="5902"/>
  </r>
  <r>
    <x v="7"/>
    <x v="0"/>
    <n v="49500223"/>
    <x v="354"/>
    <d v="2021-11-17T00:00:00"/>
    <x v="4"/>
    <n v="7000133587"/>
    <n v="301"/>
    <x v="0"/>
    <x v="0"/>
    <n v="301"/>
    <n v="2.0139999999999998"/>
    <n v="606.21400000000006"/>
    <x v="0"/>
    <x v="0"/>
    <s v="Vacumierung"/>
    <n v="5902"/>
  </r>
  <r>
    <x v="7"/>
    <x v="0"/>
    <n v="49500225"/>
    <x v="355"/>
    <d v="2021-11-17T00:00:00"/>
    <x v="4"/>
    <n v="7000133552"/>
    <n v="202"/>
    <x v="0"/>
    <x v="0"/>
    <n v="202"/>
    <n v="2.0139999999999998"/>
    <n v="406.82799999999997"/>
    <x v="0"/>
    <x v="0"/>
    <s v="Vacumierung"/>
    <n v="5902"/>
  </r>
  <r>
    <x v="7"/>
    <x v="0"/>
    <n v="50000103"/>
    <x v="358"/>
    <d v="2021-11-17T00:00:00"/>
    <x v="4"/>
    <n v="7000132472"/>
    <n v="810"/>
    <x v="2"/>
    <x v="2"/>
    <n v="486"/>
    <n v="4.1387999999999998"/>
    <n v="3352.4279999999999"/>
    <x v="6"/>
    <x v="3"/>
    <s v="EVP L2 kleines Band"/>
    <n v="6110"/>
  </r>
  <r>
    <x v="7"/>
    <x v="0"/>
    <n v="50000194"/>
    <x v="207"/>
    <d v="2021-11-17T00:00:00"/>
    <x v="4"/>
    <n v="7000132473"/>
    <n v="650"/>
    <x v="2"/>
    <x v="2"/>
    <n v="390"/>
    <n v="4.2304000000000004"/>
    <n v="2749.76"/>
    <x v="6"/>
    <x v="3"/>
    <s v="EVP L2 kleines Band"/>
    <n v="6110"/>
  </r>
  <r>
    <x v="7"/>
    <x v="0"/>
    <n v="50000240"/>
    <x v="498"/>
    <d v="2021-11-17T00:00:00"/>
    <x v="4"/>
    <n v="7000133528"/>
    <n v="1674"/>
    <x v="2"/>
    <x v="2"/>
    <n v="1607.04"/>
    <n v="4.016"/>
    <n v="6722.7839999999997"/>
    <x v="6"/>
    <x v="3"/>
    <s v="EVP Jermi bei Weissenhorn"/>
    <n v="6200"/>
  </r>
  <r>
    <x v="7"/>
    <x v="0"/>
    <n v="50000245"/>
    <x v="855"/>
    <d v="2021-11-17T00:00:00"/>
    <x v="4"/>
    <n v="7000133618"/>
    <n v="575"/>
    <x v="2"/>
    <x v="2"/>
    <n v="1104"/>
    <n v="8.3211999999999993"/>
    <n v="4784.6899999999996"/>
    <x v="6"/>
    <x v="3"/>
    <s v="EVP Jermi bei Weissenhorn"/>
    <n v="6200"/>
  </r>
  <r>
    <x v="7"/>
    <x v="0"/>
    <n v="50000300"/>
    <x v="916"/>
    <d v="2021-11-17T00:00:00"/>
    <x v="4"/>
    <n v="7000133619"/>
    <n v="430"/>
    <x v="2"/>
    <x v="2"/>
    <n v="825.6"/>
    <n v="8.3192000000000004"/>
    <n v="3577.2559999999999"/>
    <x v="6"/>
    <x v="3"/>
    <s v="EVP Jermi bei Weissenhorn"/>
    <n v="6200"/>
  </r>
  <r>
    <x v="7"/>
    <x v="0"/>
    <n v="57000072"/>
    <x v="361"/>
    <d v="2021-11-17T00:00:00"/>
    <x v="4"/>
    <n v="7000132470"/>
    <n v="33"/>
    <x v="2"/>
    <x v="2"/>
    <n v="132"/>
    <n v="13.8714"/>
    <n v="457.75619999999998"/>
    <x v="6"/>
    <x v="3"/>
    <s v="EVP L3 Torten / Blöcke"/>
    <n v="6120"/>
  </r>
  <r>
    <x v="7"/>
    <x v="0"/>
    <n v="57000089"/>
    <x v="786"/>
    <d v="2021-11-17T00:00:00"/>
    <x v="4"/>
    <n v="7000132657"/>
    <n v="42"/>
    <x v="2"/>
    <x v="2"/>
    <n v="168"/>
    <n v="15.8584"/>
    <n v="666.05280000000005"/>
    <x v="6"/>
    <x v="3"/>
    <s v="EVP L3 Torten / Blöcke"/>
    <n v="6120"/>
  </r>
  <r>
    <x v="7"/>
    <x v="0"/>
    <n v="57000092"/>
    <x v="786"/>
    <d v="2021-11-17T00:00:00"/>
    <x v="4"/>
    <n v="7000132471"/>
    <n v="2"/>
    <x v="2"/>
    <x v="2"/>
    <n v="8"/>
    <n v="15.9992"/>
    <n v="31.9984"/>
    <x v="6"/>
    <x v="3"/>
    <s v="EVP L3 Torten / Blöcke"/>
    <n v="6120"/>
  </r>
  <r>
    <x v="7"/>
    <x v="0"/>
    <n v="57000164"/>
    <x v="208"/>
    <d v="2021-11-17T00:00:00"/>
    <x v="4"/>
    <n v="7000132046"/>
    <n v="347"/>
    <x v="2"/>
    <x v="2"/>
    <n v="347"/>
    <n v="6.3402000000000003"/>
    <n v="2200.0493999999999"/>
    <x v="4"/>
    <x v="1"/>
    <s v="Linie 4"/>
    <n v="5004"/>
  </r>
  <r>
    <x v="7"/>
    <x v="0"/>
    <n v="57000171"/>
    <x v="899"/>
    <d v="2021-11-17T00:00:00"/>
    <x v="4"/>
    <n v="7000129914"/>
    <n v="305"/>
    <x v="2"/>
    <x v="2"/>
    <n v="610"/>
    <n v="14.348000000000001"/>
    <n v="4376.1400000000003"/>
    <x v="4"/>
    <x v="1"/>
    <s v="Linie 4"/>
    <n v="5004"/>
  </r>
  <r>
    <x v="7"/>
    <x v="0"/>
    <n v="57000196"/>
    <x v="787"/>
    <d v="2021-11-17T00:00:00"/>
    <x v="4"/>
    <n v="7000132658"/>
    <n v="28"/>
    <x v="2"/>
    <x v="2"/>
    <n v="112"/>
    <n v="13.624000000000001"/>
    <n v="381.47199999999998"/>
    <x v="6"/>
    <x v="3"/>
    <s v="EVP L3 Torten / Blöcke"/>
    <n v="6120"/>
  </r>
  <r>
    <x v="7"/>
    <x v="0"/>
    <n v="57000258"/>
    <x v="562"/>
    <d v="2021-11-17T00:00:00"/>
    <x v="4"/>
    <n v="7000133549"/>
    <n v="66"/>
    <x v="2"/>
    <x v="2"/>
    <n v="1320"/>
    <n v="58.063099999999999"/>
    <n v="3832.1646000000001"/>
    <x v="6"/>
    <x v="3"/>
    <s v="EVP L4 Beutel"/>
    <n v="6130"/>
  </r>
  <r>
    <x v="7"/>
    <x v="0"/>
    <n v="57000373"/>
    <x v="1015"/>
    <d v="2021-11-17T00:00:00"/>
    <x v="4"/>
    <n v="7000132750"/>
    <n v="495"/>
    <x v="2"/>
    <x v="2"/>
    <n v="1188"/>
    <n v="11.725099999999999"/>
    <n v="5803.9245000000001"/>
    <x v="3"/>
    <x v="1"/>
    <s v="Wurstverpackung"/>
    <n v="5330"/>
  </r>
  <r>
    <x v="7"/>
    <x v="0"/>
    <n v="57000373"/>
    <x v="1015"/>
    <d v="2021-11-17T00:00:00"/>
    <x v="4"/>
    <n v="7000132752"/>
    <n v="254"/>
    <x v="2"/>
    <x v="2"/>
    <n v="609.6"/>
    <n v="11.725099999999999"/>
    <n v="2978.1754000000001"/>
    <x v="3"/>
    <x v="1"/>
    <s v="Wurstverpackung"/>
    <n v="5330"/>
  </r>
  <r>
    <x v="7"/>
    <x v="0"/>
    <n v="57000584"/>
    <x v="214"/>
    <d v="2021-11-17T00:00:00"/>
    <x v="4"/>
    <n v="7000131499"/>
    <n v="3005"/>
    <x v="2"/>
    <x v="2"/>
    <n v="3245.4"/>
    <n v="4.6342999999999996"/>
    <n v="13926.0715"/>
    <x v="3"/>
    <x v="1"/>
    <s v="Linie 16"/>
    <n v="5016"/>
  </r>
  <r>
    <x v="7"/>
    <x v="0"/>
    <n v="57000601"/>
    <x v="366"/>
    <d v="2021-11-17T00:00:00"/>
    <x v="4"/>
    <n v="7000133240"/>
    <n v="306"/>
    <x v="2"/>
    <x v="0"/>
    <n v="367.2"/>
    <n v="4.6914999999999996"/>
    <n v="1722.7188000000001"/>
    <x v="8"/>
    <x v="5"/>
    <s v="Linie 22"/>
    <n v="5022"/>
  </r>
  <r>
    <x v="7"/>
    <x v="0"/>
    <n v="57000611"/>
    <x v="371"/>
    <d v="2021-11-17T00:00:00"/>
    <x v="4"/>
    <n v="7000133251"/>
    <n v="238"/>
    <x v="2"/>
    <x v="0"/>
    <n v="285.60000000000002"/>
    <n v="4.6894"/>
    <n v="1339.2926399999999"/>
    <x v="8"/>
    <x v="5"/>
    <s v="Linie 22"/>
    <n v="5022"/>
  </r>
  <r>
    <x v="7"/>
    <x v="0"/>
    <n v="57000654"/>
    <x v="374"/>
    <d v="2021-11-17T00:00:00"/>
    <x v="4"/>
    <n v="7000133256"/>
    <n v="272"/>
    <x v="2"/>
    <x v="0"/>
    <n v="326.39999999999998"/>
    <n v="4.6929999999999996"/>
    <n v="1531.7952"/>
    <x v="8"/>
    <x v="5"/>
    <s v="Linie 22"/>
    <n v="5022"/>
  </r>
  <r>
    <x v="7"/>
    <x v="0"/>
    <n v="57000673"/>
    <x v="89"/>
    <d v="2021-11-17T00:00:00"/>
    <x v="4"/>
    <n v="7000133264"/>
    <n v="306"/>
    <x v="2"/>
    <x v="0"/>
    <n v="367.2"/>
    <n v="4.6958000000000002"/>
    <n v="1724.2977599999999"/>
    <x v="8"/>
    <x v="5"/>
    <s v="Linie 22"/>
    <n v="5022"/>
  </r>
  <r>
    <x v="7"/>
    <x v="0"/>
    <n v="57000685"/>
    <x v="1029"/>
    <d v="2021-11-17T00:00:00"/>
    <x v="4"/>
    <n v="7000133265"/>
    <n v="34"/>
    <x v="2"/>
    <x v="0"/>
    <n v="40.799999999999997"/>
    <n v="4.6925999999999997"/>
    <n v="191.45808"/>
    <x v="8"/>
    <x v="5"/>
    <s v="Linie 22"/>
    <n v="5022"/>
  </r>
  <r>
    <x v="7"/>
    <x v="0"/>
    <n v="57000686"/>
    <x v="378"/>
    <d v="2021-11-17T00:00:00"/>
    <x v="4"/>
    <n v="7000133266"/>
    <n v="68"/>
    <x v="2"/>
    <x v="0"/>
    <n v="81.599999999999994"/>
    <n v="4.6908000000000003"/>
    <n v="382.76927999999998"/>
    <x v="8"/>
    <x v="5"/>
    <s v="Linie 22"/>
    <n v="5022"/>
  </r>
  <r>
    <x v="7"/>
    <x v="0"/>
    <n v="57000713"/>
    <x v="502"/>
    <d v="2021-11-17T00:00:00"/>
    <x v="4"/>
    <n v="7000132862"/>
    <n v="792"/>
    <x v="2"/>
    <x v="2"/>
    <n v="950.4"/>
    <n v="6.5838000000000001"/>
    <n v="5214.3696"/>
    <x v="7"/>
    <x v="4"/>
    <s v="Subunternehmer"/>
    <n v="9999"/>
  </r>
  <r>
    <x v="7"/>
    <x v="0"/>
    <n v="57000719"/>
    <x v="380"/>
    <d v="2021-11-17T00:00:00"/>
    <x v="4"/>
    <n v="7000133267"/>
    <n v="340"/>
    <x v="2"/>
    <x v="0"/>
    <n v="408"/>
    <n v="4.6886999999999999"/>
    <n v="1912.9896000000001"/>
    <x v="8"/>
    <x v="5"/>
    <s v="Linie 22"/>
    <n v="5022"/>
  </r>
  <r>
    <x v="7"/>
    <x v="0"/>
    <n v="57000720"/>
    <x v="92"/>
    <d v="2021-11-17T00:00:00"/>
    <x v="4"/>
    <n v="7000132855"/>
    <n v="4160"/>
    <x v="2"/>
    <x v="2"/>
    <n v="8736"/>
    <n v="10.185499999999999"/>
    <n v="42371.68"/>
    <x v="7"/>
    <x v="4"/>
    <s v="Subunternehmer"/>
    <n v="9999"/>
  </r>
  <r>
    <x v="7"/>
    <x v="0"/>
    <n v="57000729"/>
    <x v="790"/>
    <d v="2021-11-17T00:00:00"/>
    <x v="4"/>
    <n v="7000133268"/>
    <n v="204"/>
    <x v="2"/>
    <x v="0"/>
    <n v="244.8"/>
    <n v="4.6912000000000003"/>
    <n v="1148.4057600000001"/>
    <x v="8"/>
    <x v="5"/>
    <s v="Linie 22"/>
    <n v="5022"/>
  </r>
  <r>
    <x v="7"/>
    <x v="0"/>
    <n v="57000738"/>
    <x v="93"/>
    <d v="2021-11-17T00:00:00"/>
    <x v="4"/>
    <n v="7000133270"/>
    <n v="204"/>
    <x v="2"/>
    <x v="0"/>
    <n v="244.8"/>
    <n v="4.6929999999999996"/>
    <n v="1148.8463999999999"/>
    <x v="8"/>
    <x v="5"/>
    <s v="Linie 22"/>
    <n v="5022"/>
  </r>
  <r>
    <x v="7"/>
    <x v="0"/>
    <n v="57000741"/>
    <x v="382"/>
    <d v="2021-11-17T00:00:00"/>
    <x v="4"/>
    <n v="7000133272"/>
    <n v="68"/>
    <x v="2"/>
    <x v="0"/>
    <n v="81.599999999999994"/>
    <n v="4.6908000000000003"/>
    <n v="382.76927999999998"/>
    <x v="8"/>
    <x v="5"/>
    <s v="Linie 22"/>
    <n v="5022"/>
  </r>
  <r>
    <x v="7"/>
    <x v="0"/>
    <n v="57900002"/>
    <x v="507"/>
    <d v="2021-11-17T00:00:00"/>
    <x v="4"/>
    <n v="7000132830"/>
    <n v="2560"/>
    <x v="2"/>
    <x v="2"/>
    <n v="9216"/>
    <n v="13.4336"/>
    <n v="34390.016000000003"/>
    <x v="7"/>
    <x v="4"/>
    <s v="Subunternehmer"/>
    <n v="9999"/>
  </r>
  <r>
    <x v="7"/>
    <x v="0"/>
    <n v="58000112"/>
    <x v="226"/>
    <d v="2021-11-17T00:00:00"/>
    <x v="4"/>
    <n v="7000132761"/>
    <n v="529"/>
    <x v="2"/>
    <x v="2"/>
    <n v="714.15"/>
    <n v="6.6845999999999997"/>
    <n v="3536.1534000000001"/>
    <x v="3"/>
    <x v="1"/>
    <s v="Linie 1"/>
    <n v="5001"/>
  </r>
  <r>
    <x v="7"/>
    <x v="0"/>
    <n v="58000300"/>
    <x v="385"/>
    <d v="2021-11-17T00:00:00"/>
    <x v="4"/>
    <n v="7000131307"/>
    <n v="3421"/>
    <x v="2"/>
    <x v="2"/>
    <n v="21894.400000000001"/>
    <n v="23.3352"/>
    <n v="79829.719200000007"/>
    <x v="5"/>
    <x v="2"/>
    <s v="Linie 31"/>
    <n v="5031"/>
  </r>
  <r>
    <x v="7"/>
    <x v="0"/>
    <n v="58000337"/>
    <x v="386"/>
    <d v="2021-11-17T00:00:00"/>
    <x v="4"/>
    <n v="7000132763"/>
    <n v="512"/>
    <x v="2"/>
    <x v="2"/>
    <n v="691.2"/>
    <n v="6.4520999999999997"/>
    <n v="3303.4751999999999"/>
    <x v="3"/>
    <x v="1"/>
    <s v="Linie 1"/>
    <n v="5001"/>
  </r>
  <r>
    <x v="7"/>
    <x v="0"/>
    <n v="58000555"/>
    <x v="858"/>
    <d v="2021-11-17T00:00:00"/>
    <x v="4"/>
    <n v="7000130120"/>
    <n v="4975"/>
    <x v="2"/>
    <x v="2"/>
    <n v="47760"/>
    <n v="35.167099999999998"/>
    <n v="174956.32250000001"/>
    <x v="5"/>
    <x v="2"/>
    <s v="Linie 30"/>
    <n v="5030"/>
  </r>
  <r>
    <x v="7"/>
    <x v="0"/>
    <n v="58000572"/>
    <x v="390"/>
    <d v="2021-11-17T00:00:00"/>
    <x v="4"/>
    <n v="7000133398"/>
    <n v="749"/>
    <x v="2"/>
    <x v="2"/>
    <n v="1348.2"/>
    <n v="11.004899999999999"/>
    <n v="8242.6700999999994"/>
    <x v="4"/>
    <x v="1"/>
    <s v="Linie 33"/>
    <n v="5033"/>
  </r>
  <r>
    <x v="7"/>
    <x v="0"/>
    <n v="58000638"/>
    <x v="391"/>
    <d v="2021-11-17T00:00:00"/>
    <x v="4"/>
    <n v="7000133323"/>
    <n v="170"/>
    <x v="2"/>
    <x v="0"/>
    <n v="168.3"/>
    <n v="7.7736000000000001"/>
    <n v="1308.2968800000001"/>
    <x v="8"/>
    <x v="5"/>
    <s v="Linie 23"/>
    <n v="5023"/>
  </r>
  <r>
    <x v="7"/>
    <x v="0"/>
    <n v="58000696"/>
    <x v="397"/>
    <d v="2021-11-17T00:00:00"/>
    <x v="4"/>
    <n v="7000133334"/>
    <n v="68"/>
    <x v="2"/>
    <x v="0"/>
    <n v="67.319999999999993"/>
    <n v="7.7582000000000004"/>
    <n v="522.28202399999998"/>
    <x v="8"/>
    <x v="5"/>
    <s v="Linie 23"/>
    <n v="5023"/>
  </r>
  <r>
    <x v="7"/>
    <x v="0"/>
    <n v="58000708"/>
    <x v="400"/>
    <d v="2021-11-17T00:00:00"/>
    <x v="4"/>
    <n v="7000133337"/>
    <n v="170"/>
    <x v="2"/>
    <x v="0"/>
    <n v="168.3"/>
    <n v="7.7599"/>
    <n v="1305.99117"/>
    <x v="8"/>
    <x v="5"/>
    <s v="Linie 23"/>
    <n v="5023"/>
  </r>
  <r>
    <x v="7"/>
    <x v="0"/>
    <n v="58000722"/>
    <x v="401"/>
    <d v="2021-11-17T00:00:00"/>
    <x v="4"/>
    <n v="7000133341"/>
    <n v="68"/>
    <x v="2"/>
    <x v="0"/>
    <n v="67.319999999999993"/>
    <n v="7.7599"/>
    <n v="522.39646800000003"/>
    <x v="8"/>
    <x v="5"/>
    <s v="Linie 23"/>
    <n v="5023"/>
  </r>
  <r>
    <x v="7"/>
    <x v="0"/>
    <n v="58000731"/>
    <x v="595"/>
    <d v="2021-11-17T00:00:00"/>
    <x v="4"/>
    <n v="7000133273"/>
    <n v="136"/>
    <x v="2"/>
    <x v="0"/>
    <n v="136"/>
    <n v="9.4905000000000008"/>
    <n v="1290.7080000000001"/>
    <x v="8"/>
    <x v="5"/>
    <s v="Linie 22"/>
    <n v="5022"/>
  </r>
  <r>
    <x v="7"/>
    <x v="0"/>
    <n v="58000734"/>
    <x v="100"/>
    <d v="2021-11-17T00:00:00"/>
    <x v="4"/>
    <n v="7000133177"/>
    <n v="272"/>
    <x v="2"/>
    <x v="0"/>
    <n v="269.27999999999997"/>
    <n v="7.4291999999999998"/>
    <n v="2000.5349759999999"/>
    <x v="8"/>
    <x v="5"/>
    <s v="Linie 21"/>
    <n v="5021"/>
  </r>
  <r>
    <x v="7"/>
    <x v="0"/>
    <n v="58000735"/>
    <x v="829"/>
    <d v="2021-11-17T00:00:00"/>
    <x v="4"/>
    <n v="7000133345"/>
    <n v="136"/>
    <x v="2"/>
    <x v="0"/>
    <n v="134.63999999999999"/>
    <n v="7.7679999999999998"/>
    <n v="1045.8835200000001"/>
    <x v="8"/>
    <x v="5"/>
    <s v="Linie 23"/>
    <n v="5023"/>
  </r>
  <r>
    <x v="7"/>
    <x v="0"/>
    <n v="58000739"/>
    <x v="512"/>
    <d v="2021-11-17T00:00:00"/>
    <x v="4"/>
    <n v="7000133274"/>
    <n v="272"/>
    <x v="2"/>
    <x v="0"/>
    <n v="326.39999999999998"/>
    <n v="7.6262999999999996"/>
    <n v="2489.2243199999998"/>
    <x v="8"/>
    <x v="5"/>
    <s v="Linie 22"/>
    <n v="5022"/>
  </r>
  <r>
    <x v="7"/>
    <x v="0"/>
    <n v="58000753"/>
    <x v="403"/>
    <d v="2021-11-17T00:00:00"/>
    <x v="4"/>
    <n v="7000133117"/>
    <n v="200"/>
    <x v="2"/>
    <x v="0"/>
    <n v="220"/>
    <n v="6.6089000000000002"/>
    <n v="1453.9580000000001"/>
    <x v="8"/>
    <x v="5"/>
    <s v="Linie 20"/>
    <n v="5020"/>
  </r>
  <r>
    <x v="7"/>
    <x v="0"/>
    <n v="58000760"/>
    <x v="404"/>
    <d v="2021-11-17T00:00:00"/>
    <x v="4"/>
    <n v="7000133351"/>
    <n v="102"/>
    <x v="2"/>
    <x v="0"/>
    <n v="100.98"/>
    <n v="7.7539999999999996"/>
    <n v="782.99892"/>
    <x v="8"/>
    <x v="5"/>
    <s v="Linie 23"/>
    <n v="5023"/>
  </r>
  <r>
    <x v="7"/>
    <x v="0"/>
    <n v="58000765"/>
    <x v="707"/>
    <d v="2021-11-17T00:00:00"/>
    <x v="4"/>
    <n v="7000133275"/>
    <n v="136"/>
    <x v="2"/>
    <x v="0"/>
    <n v="163.19999999999999"/>
    <n v="7.6269999999999998"/>
    <n v="1244.7264"/>
    <x v="8"/>
    <x v="5"/>
    <s v="Linie 22"/>
    <n v="5022"/>
  </r>
  <r>
    <x v="7"/>
    <x v="0"/>
    <n v="58000813"/>
    <x v="408"/>
    <d v="2021-11-17T00:00:00"/>
    <x v="4"/>
    <n v="7000131628"/>
    <n v="560"/>
    <x v="2"/>
    <x v="2"/>
    <n v="1971.2"/>
    <n v="16.706299999999999"/>
    <n v="9355.5280000000002"/>
    <x v="7"/>
    <x v="4"/>
    <s v="Subunternehmer"/>
    <n v="9999"/>
  </r>
  <r>
    <x v="7"/>
    <x v="0"/>
    <n v="58000830"/>
    <x v="102"/>
    <d v="2021-11-17T00:00:00"/>
    <x v="4"/>
    <n v="7000133119"/>
    <n v="340"/>
    <x v="2"/>
    <x v="0"/>
    <n v="374"/>
    <n v="6.5743"/>
    <n v="2458.7882"/>
    <x v="8"/>
    <x v="5"/>
    <s v="Linie 20"/>
    <n v="5020"/>
  </r>
  <r>
    <x v="7"/>
    <x v="0"/>
    <n v="58000833"/>
    <x v="572"/>
    <d v="2021-11-17T00:00:00"/>
    <x v="4"/>
    <n v="7000133120"/>
    <n v="425"/>
    <x v="2"/>
    <x v="0"/>
    <n v="446.25"/>
    <n v="8.0427"/>
    <n v="3589.0548749999998"/>
    <x v="8"/>
    <x v="5"/>
    <s v="Linie 20"/>
    <n v="5020"/>
  </r>
  <r>
    <x v="7"/>
    <x v="0"/>
    <n v="58000835"/>
    <x v="103"/>
    <d v="2021-11-17T00:00:00"/>
    <x v="4"/>
    <n v="7000133523"/>
    <n v="2802"/>
    <x v="2"/>
    <x v="0"/>
    <n v="2773.98"/>
    <n v="7.7512999999999996"/>
    <n v="21501.951174000002"/>
    <x v="8"/>
    <x v="5"/>
    <s v="Linie 23"/>
    <n v="5023"/>
  </r>
  <r>
    <x v="7"/>
    <x v="0"/>
    <n v="58000845"/>
    <x v="596"/>
    <d v="2021-11-17T00:00:00"/>
    <x v="4"/>
    <n v="7000133276"/>
    <n v="4420"/>
    <x v="2"/>
    <x v="0"/>
    <n v="4420"/>
    <n v="9.4408999999999992"/>
    <n v="41728.777999999998"/>
    <x v="8"/>
    <x v="5"/>
    <s v="Linie 22"/>
    <n v="5022"/>
  </r>
  <r>
    <x v="7"/>
    <x v="0"/>
    <n v="58000847"/>
    <x v="597"/>
    <d v="2021-11-17T00:00:00"/>
    <x v="4"/>
    <n v="7000133294"/>
    <n v="765"/>
    <x v="2"/>
    <x v="0"/>
    <n v="757.35"/>
    <n v="8.0942000000000007"/>
    <n v="6130.1423699999996"/>
    <x v="8"/>
    <x v="5"/>
    <s v="Linie 20"/>
    <n v="5020"/>
  </r>
  <r>
    <x v="7"/>
    <x v="0"/>
    <n v="58000847"/>
    <x v="597"/>
    <d v="2021-11-17T00:00:00"/>
    <x v="4"/>
    <n v="7000133683"/>
    <n v="425"/>
    <x v="2"/>
    <x v="0"/>
    <n v="420.75"/>
    <n v="8.0942000000000007"/>
    <n v="3405.63465"/>
    <x v="8"/>
    <x v="5"/>
    <s v="Linie 20"/>
    <n v="5020"/>
  </r>
  <r>
    <x v="7"/>
    <x v="0"/>
    <n v="58000861"/>
    <x v="410"/>
    <d v="2021-11-17T00:00:00"/>
    <x v="4"/>
    <n v="7000133354"/>
    <n v="34"/>
    <x v="2"/>
    <x v="0"/>
    <n v="33.659999999999997"/>
    <n v="7.7599"/>
    <n v="261.19823400000001"/>
    <x v="8"/>
    <x v="5"/>
    <s v="Linie 23"/>
    <n v="5023"/>
  </r>
  <r>
    <x v="7"/>
    <x v="0"/>
    <n v="58000917"/>
    <x v="648"/>
    <d v="2021-11-17T00:00:00"/>
    <x v="4"/>
    <n v="7000128443"/>
    <n v="633"/>
    <x v="2"/>
    <x v="2"/>
    <n v="3798"/>
    <n v="23.088100000000001"/>
    <n v="14614.7673"/>
    <x v="5"/>
    <x v="2"/>
    <s v="Linie 31"/>
    <n v="5031"/>
  </r>
  <r>
    <x v="7"/>
    <x v="0"/>
    <n v="58000918"/>
    <x v="574"/>
    <d v="2021-11-17T00:00:00"/>
    <x v="4"/>
    <n v="7000130624"/>
    <n v="1096"/>
    <x v="2"/>
    <x v="2"/>
    <n v="10521.6"/>
    <n v="35.487699999999997"/>
    <n v="38894.519200000002"/>
    <x v="5"/>
    <x v="2"/>
    <s v="Linie 30"/>
    <n v="5030"/>
  </r>
  <r>
    <x v="7"/>
    <x v="0"/>
    <n v="58000929"/>
    <x v="107"/>
    <d v="2021-11-17T00:00:00"/>
    <x v="4"/>
    <n v="7000133185"/>
    <n v="68"/>
    <x v="2"/>
    <x v="0"/>
    <n v="67.319999999999993"/>
    <n v="7.4318999999999997"/>
    <n v="500.31550800000002"/>
    <x v="8"/>
    <x v="5"/>
    <s v="Linie 21"/>
    <n v="5021"/>
  </r>
  <r>
    <x v="7"/>
    <x v="0"/>
    <n v="58000944"/>
    <x v="415"/>
    <d v="2021-11-17T00:00:00"/>
    <x v="4"/>
    <n v="7000133358"/>
    <n v="34"/>
    <x v="2"/>
    <x v="0"/>
    <n v="33.659999999999997"/>
    <n v="7.7609000000000004"/>
    <n v="261.23189400000001"/>
    <x v="8"/>
    <x v="5"/>
    <s v="Linie 23"/>
    <n v="5023"/>
  </r>
  <r>
    <x v="7"/>
    <x v="0"/>
    <n v="58000954"/>
    <x v="577"/>
    <d v="2021-11-17T00:00:00"/>
    <x v="4"/>
    <n v="7000133190"/>
    <n v="136"/>
    <x v="2"/>
    <x v="0"/>
    <n v="134.63999999999999"/>
    <n v="7.4291999999999998"/>
    <n v="1000.267488"/>
    <x v="8"/>
    <x v="5"/>
    <s v="Linie 21"/>
    <n v="5021"/>
  </r>
  <r>
    <x v="7"/>
    <x v="0"/>
    <n v="58000955"/>
    <x v="519"/>
    <d v="2021-11-17T00:00:00"/>
    <x v="4"/>
    <n v="7000133278"/>
    <n v="136"/>
    <x v="2"/>
    <x v="0"/>
    <n v="163.19999999999999"/>
    <n v="7.6269999999999998"/>
    <n v="1244.7264"/>
    <x v="8"/>
    <x v="5"/>
    <s v="Linie 22"/>
    <n v="5022"/>
  </r>
  <r>
    <x v="7"/>
    <x v="0"/>
    <n v="58000956"/>
    <x v="416"/>
    <d v="2021-11-17T00:00:00"/>
    <x v="4"/>
    <n v="7000133361"/>
    <n v="204"/>
    <x v="2"/>
    <x v="0"/>
    <n v="201.96"/>
    <n v="7.7582000000000004"/>
    <n v="1566.846072"/>
    <x v="8"/>
    <x v="5"/>
    <s v="Linie 23"/>
    <n v="5023"/>
  </r>
  <r>
    <x v="7"/>
    <x v="0"/>
    <n v="58000963"/>
    <x v="109"/>
    <d v="2021-11-17T00:00:00"/>
    <x v="4"/>
    <n v="7000133191"/>
    <n v="136"/>
    <x v="2"/>
    <x v="0"/>
    <n v="134.63999999999999"/>
    <n v="7.4291999999999998"/>
    <n v="1000.267488"/>
    <x v="8"/>
    <x v="5"/>
    <s v="Linie 21"/>
    <n v="5021"/>
  </r>
  <r>
    <x v="7"/>
    <x v="0"/>
    <n v="58000968"/>
    <x v="417"/>
    <d v="2021-11-17T00:00:00"/>
    <x v="4"/>
    <n v="7000132420"/>
    <n v="1280"/>
    <x v="2"/>
    <x v="2"/>
    <n v="2048"/>
    <n v="7.2062999999999997"/>
    <n v="9224.0640000000003"/>
    <x v="3"/>
    <x v="1"/>
    <s v="Linie 1"/>
    <n v="5001"/>
  </r>
  <r>
    <x v="7"/>
    <x v="0"/>
    <n v="58000974"/>
    <x v="650"/>
    <d v="2021-11-17T00:00:00"/>
    <x v="4"/>
    <n v="7000133365"/>
    <n v="170"/>
    <x v="2"/>
    <x v="0"/>
    <n v="168.3"/>
    <n v="7.7923"/>
    <n v="1311.44409"/>
    <x v="8"/>
    <x v="5"/>
    <s v="Linie 23"/>
    <n v="5023"/>
  </r>
  <r>
    <x v="7"/>
    <x v="0"/>
    <n v="58001014"/>
    <x v="580"/>
    <d v="2021-11-17T00:00:00"/>
    <x v="4"/>
    <n v="7000133298"/>
    <n v="204"/>
    <x v="2"/>
    <x v="0"/>
    <n v="201.96"/>
    <n v="8.1562999999999999"/>
    <n v="1647.2463479999999"/>
    <x v="8"/>
    <x v="5"/>
    <s v="Linie 20"/>
    <n v="5020"/>
  </r>
  <r>
    <x v="7"/>
    <x v="0"/>
    <n v="58001058"/>
    <x v="389"/>
    <d v="2021-11-17T00:00:00"/>
    <x v="4"/>
    <n v="7000130630"/>
    <n v="618"/>
    <x v="2"/>
    <x v="2"/>
    <n v="5932.8"/>
    <n v="35.15"/>
    <n v="21722.7"/>
    <x v="5"/>
    <x v="2"/>
    <s v="Linie 30"/>
    <n v="5030"/>
  </r>
  <r>
    <x v="7"/>
    <x v="0"/>
    <n v="58001063"/>
    <x v="581"/>
    <d v="2021-11-17T00:00:00"/>
    <x v="4"/>
    <n v="7000133279"/>
    <n v="136"/>
    <x v="2"/>
    <x v="0"/>
    <n v="136"/>
    <n v="8.1037999999999997"/>
    <n v="1102.1168"/>
    <x v="8"/>
    <x v="5"/>
    <s v="Linie 22"/>
    <n v="5022"/>
  </r>
  <r>
    <x v="7"/>
    <x v="0"/>
    <n v="58001084"/>
    <x v="582"/>
    <d v="2021-11-17T00:00:00"/>
    <x v="4"/>
    <n v="7000133280"/>
    <n v="136"/>
    <x v="2"/>
    <x v="0"/>
    <n v="136"/>
    <n v="8.0998999999999999"/>
    <n v="1101.5863999999999"/>
    <x v="8"/>
    <x v="5"/>
    <s v="Linie 22"/>
    <n v="5022"/>
  </r>
  <r>
    <x v="7"/>
    <x v="0"/>
    <n v="58001095"/>
    <x v="600"/>
    <d v="2021-11-17T00:00:00"/>
    <x v="4"/>
    <n v="7000133281"/>
    <n v="68"/>
    <x v="2"/>
    <x v="0"/>
    <n v="68"/>
    <n v="9.4894999999999996"/>
    <n v="645.28599999999994"/>
    <x v="8"/>
    <x v="5"/>
    <s v="Linie 22"/>
    <n v="5022"/>
  </r>
  <r>
    <x v="7"/>
    <x v="0"/>
    <n v="58001099"/>
    <x v="657"/>
    <d v="2021-11-17T00:00:00"/>
    <x v="4"/>
    <n v="7000133373"/>
    <n v="68"/>
    <x v="2"/>
    <x v="0"/>
    <n v="67.319999999999993"/>
    <n v="7.7568000000000001"/>
    <n v="522.18777599999999"/>
    <x v="8"/>
    <x v="5"/>
    <s v="Linie 23"/>
    <n v="5023"/>
  </r>
  <r>
    <x v="7"/>
    <x v="0"/>
    <n v="58001101"/>
    <x v="527"/>
    <d v="2021-11-17T00:00:00"/>
    <x v="4"/>
    <n v="7000133282"/>
    <n v="204"/>
    <x v="2"/>
    <x v="0"/>
    <n v="244.8"/>
    <n v="7.6260000000000003"/>
    <n v="1866.8448000000001"/>
    <x v="8"/>
    <x v="5"/>
    <s v="Linie 22"/>
    <n v="5022"/>
  </r>
  <r>
    <x v="7"/>
    <x v="0"/>
    <n v="58001103"/>
    <x v="389"/>
    <d v="2021-11-17T00:00:00"/>
    <x v="4"/>
    <n v="7000130103"/>
    <n v="1203"/>
    <x v="2"/>
    <x v="2"/>
    <n v="11548.8"/>
    <n v="35.506100000000004"/>
    <n v="42713.838300000003"/>
    <x v="5"/>
    <x v="2"/>
    <s v="Linie 30"/>
    <n v="5030"/>
  </r>
  <r>
    <x v="7"/>
    <x v="0"/>
    <n v="58001123"/>
    <x v="583"/>
    <d v="2021-11-17T00:00:00"/>
    <x v="4"/>
    <n v="7000133229"/>
    <n v="68"/>
    <x v="2"/>
    <x v="0"/>
    <n v="67.319999999999993"/>
    <n v="7.4298999999999999"/>
    <n v="500.18086799999998"/>
    <x v="8"/>
    <x v="5"/>
    <s v="Linie 21"/>
    <n v="5021"/>
  </r>
  <r>
    <x v="7"/>
    <x v="0"/>
    <n v="58001132"/>
    <x v="442"/>
    <d v="2021-11-17T00:00:00"/>
    <x v="4"/>
    <n v="7000133379"/>
    <n v="34"/>
    <x v="2"/>
    <x v="0"/>
    <n v="33.659999999999997"/>
    <n v="7.7588999999999997"/>
    <n v="261.16457400000002"/>
    <x v="8"/>
    <x v="5"/>
    <s v="Linie 23"/>
    <n v="5023"/>
  </r>
  <r>
    <x v="7"/>
    <x v="0"/>
    <n v="58001134"/>
    <x v="948"/>
    <d v="2021-11-17T00:00:00"/>
    <x v="4"/>
    <n v="7000133284"/>
    <n v="68"/>
    <x v="2"/>
    <x v="0"/>
    <n v="81.599999999999994"/>
    <n v="7.6276999999999999"/>
    <n v="622.42031999999995"/>
    <x v="8"/>
    <x v="5"/>
    <s v="Linie 22"/>
    <n v="5022"/>
  </r>
  <r>
    <x v="7"/>
    <x v="0"/>
    <n v="58001136"/>
    <x v="1023"/>
    <d v="2021-11-17T00:00:00"/>
    <x v="4"/>
    <n v="7000133234"/>
    <n v="34"/>
    <x v="2"/>
    <x v="0"/>
    <n v="33.659999999999997"/>
    <n v="7.4309000000000003"/>
    <n v="250.12409400000001"/>
    <x v="8"/>
    <x v="5"/>
    <s v="Linie 21"/>
    <n v="5021"/>
  </r>
  <r>
    <x v="7"/>
    <x v="0"/>
    <n v="58001143"/>
    <x v="117"/>
    <d v="2021-11-17T00:00:00"/>
    <x v="4"/>
    <n v="7000133299"/>
    <n v="2294"/>
    <x v="2"/>
    <x v="0"/>
    <n v="2752.8"/>
    <n v="11.413"/>
    <n v="31417.706399999999"/>
    <x v="8"/>
    <x v="5"/>
    <s v="Linie 20"/>
    <n v="5020"/>
  </r>
  <r>
    <x v="7"/>
    <x v="0"/>
    <n v="58001173"/>
    <x v="1174"/>
    <d v="2021-11-17T00:00:00"/>
    <x v="4"/>
    <n v="7000133285"/>
    <n v="272"/>
    <x v="2"/>
    <x v="0"/>
    <n v="272"/>
    <n v="9.4894999999999996"/>
    <n v="2581.1439999999998"/>
    <x v="8"/>
    <x v="5"/>
    <s v="Linie 22"/>
    <n v="5022"/>
  </r>
  <r>
    <x v="7"/>
    <x v="0"/>
    <n v="59500008"/>
    <x v="798"/>
    <d v="2021-11-17T00:00:00"/>
    <x v="4"/>
    <n v="7000132769"/>
    <n v="216"/>
    <x v="2"/>
    <x v="0"/>
    <n v="648"/>
    <n v="2.6947000000000001"/>
    <n v="1746.1656"/>
    <x v="3"/>
    <x v="1"/>
    <s v="Espera"/>
    <n v="5901"/>
  </r>
  <r>
    <x v="7"/>
    <x v="0"/>
    <m/>
    <x v="120"/>
    <d v="2021-11-17T00:00:00"/>
    <x v="4"/>
    <n v="7000130545"/>
    <n v="0"/>
    <x v="3"/>
    <x v="3"/>
    <n v="0"/>
    <n v="0"/>
    <n v="0"/>
    <x v="0"/>
    <x v="0"/>
    <s v="Große Schneidemaschine Lachnit"/>
    <n v="1100"/>
  </r>
  <r>
    <x v="7"/>
    <x v="0"/>
    <m/>
    <x v="121"/>
    <d v="2021-11-17T00:00:00"/>
    <x v="4"/>
    <n v="7000130567"/>
    <n v="0"/>
    <x v="3"/>
    <x v="3"/>
    <n v="0"/>
    <n v="0"/>
    <n v="0"/>
    <x v="0"/>
    <x v="0"/>
    <s v="Kleine Schneidemaschine Käseteiler"/>
    <n v="1200"/>
  </r>
  <r>
    <x v="7"/>
    <x v="0"/>
    <m/>
    <x v="122"/>
    <d v="2021-11-17T00:00:00"/>
    <x v="4"/>
    <n v="7000133485"/>
    <n v="0"/>
    <x v="3"/>
    <x v="3"/>
    <n v="0"/>
    <n v="0"/>
    <n v="0"/>
    <x v="2"/>
    <x v="0"/>
    <s v="Thrun 1"/>
    <n v="2020"/>
  </r>
  <r>
    <x v="7"/>
    <x v="0"/>
    <m/>
    <x v="123"/>
    <d v="2021-11-17T00:00:00"/>
    <x v="4"/>
    <n v="7000133416"/>
    <n v="0"/>
    <x v="3"/>
    <x v="3"/>
    <n v="0"/>
    <n v="0"/>
    <n v="0"/>
    <x v="2"/>
    <x v="0"/>
    <s v="Thrun 2"/>
    <n v="2030"/>
  </r>
  <r>
    <x v="7"/>
    <x v="0"/>
    <m/>
    <x v="124"/>
    <d v="2021-11-17T00:00:00"/>
    <x v="4"/>
    <n v="7000133433"/>
    <n v="0"/>
    <x v="3"/>
    <x v="3"/>
    <n v="0"/>
    <n v="0"/>
    <n v="0"/>
    <x v="2"/>
    <x v="0"/>
    <s v="Mischer 1"/>
    <n v="2040"/>
  </r>
  <r>
    <x v="7"/>
    <x v="0"/>
    <m/>
    <x v="125"/>
    <d v="2021-11-17T00:00:00"/>
    <x v="4"/>
    <n v="7000133481"/>
    <n v="0"/>
    <x v="3"/>
    <x v="3"/>
    <n v="0"/>
    <n v="0"/>
    <n v="0"/>
    <x v="2"/>
    <x v="0"/>
    <s v="Mischer 2"/>
    <n v="2050"/>
  </r>
  <r>
    <x v="7"/>
    <x v="0"/>
    <m/>
    <x v="126"/>
    <d v="2021-11-17T00:00:00"/>
    <x v="4"/>
    <n v="7000133397"/>
    <n v="0"/>
    <x v="3"/>
    <x v="3"/>
    <n v="0"/>
    <n v="0"/>
    <n v="0"/>
    <x v="2"/>
    <x v="0"/>
    <s v="Stephan UMSK 130"/>
    <n v="2100"/>
  </r>
  <r>
    <x v="7"/>
    <x v="0"/>
    <m/>
    <x v="127"/>
    <d v="2021-11-17T00:00:00"/>
    <x v="4"/>
    <n v="7000133425"/>
    <n v="0"/>
    <x v="3"/>
    <x v="3"/>
    <n v="0"/>
    <n v="0"/>
    <n v="0"/>
    <x v="1"/>
    <x v="0"/>
    <s v="Füller unter M1"/>
    <n v="3010"/>
  </r>
  <r>
    <x v="7"/>
    <x v="0"/>
    <m/>
    <x v="128"/>
    <d v="2021-11-17T00:00:00"/>
    <x v="4"/>
    <n v="7000133474"/>
    <n v="0"/>
    <x v="3"/>
    <x v="3"/>
    <n v="0"/>
    <n v="0"/>
    <n v="0"/>
    <x v="1"/>
    <x v="0"/>
    <s v="Füller unter M2"/>
    <n v="3020"/>
  </r>
  <r>
    <x v="7"/>
    <x v="0"/>
    <m/>
    <x v="129"/>
    <d v="2021-11-17T00:00:00"/>
    <x v="4"/>
    <n v="7000133071"/>
    <n v="0"/>
    <x v="3"/>
    <x v="3"/>
    <n v="0"/>
    <n v="0"/>
    <n v="0"/>
    <x v="1"/>
    <x v="0"/>
    <s v="Füller unter Thrun 2"/>
    <n v="3030"/>
  </r>
  <r>
    <x v="7"/>
    <x v="0"/>
    <m/>
    <x v="130"/>
    <d v="2021-11-17T00:00:00"/>
    <x v="4"/>
    <n v="7000133483"/>
    <n v="0"/>
    <x v="3"/>
    <x v="3"/>
    <n v="0"/>
    <n v="0"/>
    <n v="0"/>
    <x v="1"/>
    <x v="0"/>
    <s v="Füller unter UHT"/>
    <n v="3040"/>
  </r>
  <r>
    <x v="7"/>
    <x v="0"/>
    <m/>
    <x v="131"/>
    <d v="2021-11-17T00:00:00"/>
    <x v="4"/>
    <n v="7000133395"/>
    <n v="0"/>
    <x v="3"/>
    <x v="3"/>
    <n v="0"/>
    <n v="0"/>
    <n v="0"/>
    <x v="2"/>
    <x v="0"/>
    <s v="Füller unter UMSK 130"/>
    <n v="3100"/>
  </r>
  <r>
    <x v="7"/>
    <x v="0"/>
    <m/>
    <x v="132"/>
    <d v="2021-11-17T00:00:00"/>
    <x v="4"/>
    <n v="7000133155"/>
    <n v="0"/>
    <x v="3"/>
    <x v="3"/>
    <n v="0"/>
    <n v="0"/>
    <n v="0"/>
    <x v="8"/>
    <x v="5"/>
    <s v="Linie 20"/>
    <n v="5020"/>
  </r>
  <r>
    <x v="7"/>
    <x v="0"/>
    <m/>
    <x v="132"/>
    <d v="2021-11-17T00:00:00"/>
    <x v="4"/>
    <n v="7000133156"/>
    <n v="0"/>
    <x v="3"/>
    <x v="3"/>
    <n v="0"/>
    <n v="0"/>
    <n v="0"/>
    <x v="8"/>
    <x v="5"/>
    <s v="Linie 20"/>
    <n v="5020"/>
  </r>
  <r>
    <x v="7"/>
    <x v="0"/>
    <m/>
    <x v="133"/>
    <d v="2021-11-17T00:00:00"/>
    <x v="4"/>
    <n v="7000133314"/>
    <n v="0"/>
    <x v="3"/>
    <x v="3"/>
    <n v="0"/>
    <n v="0"/>
    <n v="0"/>
    <x v="8"/>
    <x v="5"/>
    <s v="Linie 21"/>
    <n v="5021"/>
  </r>
  <r>
    <x v="7"/>
    <x v="0"/>
    <m/>
    <x v="134"/>
    <d v="2021-11-17T00:00:00"/>
    <x v="4"/>
    <n v="7000133321"/>
    <n v="0.01"/>
    <x v="1"/>
    <x v="1"/>
    <n v="0"/>
    <n v="0"/>
    <n v="0"/>
    <x v="8"/>
    <x v="5"/>
    <s v="Linie 22"/>
    <n v="5022"/>
  </r>
  <r>
    <x v="7"/>
    <x v="0"/>
    <m/>
    <x v="454"/>
    <d v="2021-11-17T00:00:00"/>
    <x v="4"/>
    <n v="7000133392"/>
    <n v="0"/>
    <x v="3"/>
    <x v="3"/>
    <n v="0"/>
    <n v="0"/>
    <n v="0"/>
    <x v="8"/>
    <x v="5"/>
    <s v="Linie 23"/>
    <n v="5023"/>
  </r>
  <r>
    <x v="7"/>
    <x v="0"/>
    <n v="23500084"/>
    <x v="842"/>
    <d v="2021-11-18T00:00:00"/>
    <x v="4"/>
    <n v="7000133858"/>
    <n v="6409"/>
    <x v="0"/>
    <x v="0"/>
    <n v="6409"/>
    <n v="3.9674999999999998"/>
    <n v="25427.7075"/>
    <x v="0"/>
    <x v="0"/>
    <s v="Rohware aus-/umpacken, vorbereiten"/>
    <n v="1300"/>
  </r>
  <r>
    <x v="7"/>
    <x v="0"/>
    <n v="23500286"/>
    <x v="142"/>
    <d v="2021-11-18T00:00:00"/>
    <x v="4"/>
    <n v="7000133654"/>
    <n v="498"/>
    <x v="0"/>
    <x v="0"/>
    <n v="498"/>
    <n v="4.2755000000000001"/>
    <n v="2129.1990000000001"/>
    <x v="0"/>
    <x v="0"/>
    <s v="Wolf Zutatenvorbereitung"/>
    <n v="1430"/>
  </r>
  <r>
    <x v="7"/>
    <x v="0"/>
    <n v="23500302"/>
    <x v="4"/>
    <d v="2021-11-18T00:00:00"/>
    <x v="4"/>
    <n v="7000133651"/>
    <n v="426"/>
    <x v="0"/>
    <x v="0"/>
    <n v="426"/>
    <n v="5.6374000000000004"/>
    <n v="2401.5324000000001"/>
    <x v="0"/>
    <x v="0"/>
    <s v="Holac Zutatenvorbereitung"/>
    <n v="1410"/>
  </r>
  <r>
    <x v="7"/>
    <x v="0"/>
    <n v="23500354"/>
    <x v="7"/>
    <d v="2021-11-18T00:00:00"/>
    <x v="4"/>
    <n v="7000133655"/>
    <n v="295"/>
    <x v="0"/>
    <x v="0"/>
    <n v="295"/>
    <n v="4.5490000000000004"/>
    <n v="1341.9549999999999"/>
    <x v="0"/>
    <x v="0"/>
    <s v="Holac Zutatenvorbereitung"/>
    <n v="1410"/>
  </r>
  <r>
    <x v="7"/>
    <x v="0"/>
    <n v="23500385"/>
    <x v="979"/>
    <d v="2021-11-18T00:00:00"/>
    <x v="4"/>
    <n v="7000133840"/>
    <n v="105"/>
    <x v="0"/>
    <x v="0"/>
    <n v="105"/>
    <n v="3.1200999999999999"/>
    <n v="327.6105"/>
    <x v="0"/>
    <x v="0"/>
    <s v="Wolf Zutatenvorbereitung"/>
    <n v="1430"/>
  </r>
  <r>
    <x v="7"/>
    <x v="0"/>
    <n v="23500396"/>
    <x v="147"/>
    <d v="2021-11-18T00:00:00"/>
    <x v="4"/>
    <n v="7000132378"/>
    <n v="100"/>
    <x v="0"/>
    <x v="0"/>
    <n v="100"/>
    <n v="8.2918000000000003"/>
    <n v="829.18"/>
    <x v="4"/>
    <x v="1"/>
    <s v="Röstofen"/>
    <n v="5420"/>
  </r>
  <r>
    <x v="7"/>
    <x v="0"/>
    <n v="24000493"/>
    <x v="149"/>
    <d v="2021-11-18T00:00:00"/>
    <x v="4"/>
    <n v="7000133423"/>
    <n v="4000"/>
    <x v="0"/>
    <x v="1"/>
    <n v="4000"/>
    <n v="0"/>
    <n v="0"/>
    <x v="1"/>
    <x v="0"/>
    <s v="Füller unter M1"/>
    <n v="3010"/>
  </r>
  <r>
    <x v="7"/>
    <x v="0"/>
    <n v="24000563"/>
    <x v="1057"/>
    <d v="2021-11-18T00:00:00"/>
    <x v="4"/>
    <n v="7000133981"/>
    <n v="0"/>
    <x v="0"/>
    <x v="0"/>
    <n v="0"/>
    <n v="0"/>
    <n v="0"/>
    <x v="0"/>
    <x v="0"/>
    <s v="Autoklav"/>
    <n v="1440"/>
  </r>
  <r>
    <x v="7"/>
    <x v="0"/>
    <n v="29600008"/>
    <x v="153"/>
    <d v="2021-11-18T00:00:00"/>
    <x v="4"/>
    <n v="7000134018"/>
    <n v="912"/>
    <x v="0"/>
    <x v="0"/>
    <n v="912"/>
    <n v="0.5"/>
    <n v="456"/>
    <x v="0"/>
    <x v="0"/>
    <s v="Rohware aus-/umpacken, vorbereiten"/>
    <n v="1300"/>
  </r>
  <r>
    <x v="7"/>
    <x v="0"/>
    <n v="29600009"/>
    <x v="303"/>
    <d v="2021-11-18T00:00:00"/>
    <x v="4"/>
    <n v="7000134019"/>
    <n v="0"/>
    <x v="0"/>
    <x v="0"/>
    <n v="0"/>
    <n v="0.98950000000000005"/>
    <n v="0"/>
    <x v="0"/>
    <x v="0"/>
    <s v="Rohware aus-/umpacken, vorbereiten"/>
    <n v="1300"/>
  </r>
  <r>
    <x v="7"/>
    <x v="0"/>
    <n v="29600016"/>
    <x v="889"/>
    <d v="2021-11-18T00:00:00"/>
    <x v="4"/>
    <n v="7000134020"/>
    <n v="0"/>
    <x v="0"/>
    <x v="0"/>
    <n v="0"/>
    <n v="1"/>
    <n v="0"/>
    <x v="0"/>
    <x v="0"/>
    <s v="Rohware aus-/umpacken, vorbereiten"/>
    <n v="1300"/>
  </r>
  <r>
    <x v="7"/>
    <x v="0"/>
    <n v="29600017"/>
    <x v="804"/>
    <d v="2021-11-18T00:00:00"/>
    <x v="4"/>
    <n v="7000134021"/>
    <n v="0"/>
    <x v="0"/>
    <x v="0"/>
    <n v="0"/>
    <n v="0.5"/>
    <n v="0"/>
    <x v="0"/>
    <x v="0"/>
    <s v="Rohware aus-/umpacken, vorbereiten"/>
    <n v="1300"/>
  </r>
  <r>
    <x v="7"/>
    <x v="0"/>
    <n v="29600023"/>
    <x v="466"/>
    <d v="2021-11-18T00:00:00"/>
    <x v="4"/>
    <n v="7000134022"/>
    <n v="694"/>
    <x v="0"/>
    <x v="0"/>
    <n v="694"/>
    <n v="0.98"/>
    <n v="680.12"/>
    <x v="0"/>
    <x v="0"/>
    <s v="Rohware aus-/umpacken, vorbereiten"/>
    <n v="1300"/>
  </r>
  <r>
    <x v="7"/>
    <x v="0"/>
    <n v="29600024"/>
    <x v="605"/>
    <d v="2021-11-18T00:00:00"/>
    <x v="4"/>
    <n v="7000134023"/>
    <n v="2060"/>
    <x v="0"/>
    <x v="0"/>
    <n v="2060"/>
    <n v="0.49919999999999998"/>
    <n v="1028.3520000000001"/>
    <x v="0"/>
    <x v="0"/>
    <s v="Rohware aus-/umpacken, vorbereiten"/>
    <n v="1300"/>
  </r>
  <r>
    <x v="7"/>
    <x v="0"/>
    <n v="29600025"/>
    <x v="154"/>
    <d v="2021-11-18T00:00:00"/>
    <x v="4"/>
    <n v="7000134024"/>
    <n v="327"/>
    <x v="0"/>
    <x v="0"/>
    <n v="327"/>
    <n v="0.93689999999999996"/>
    <n v="306.36630000000002"/>
    <x v="0"/>
    <x v="0"/>
    <s v="Rohware aus-/umpacken, vorbereiten"/>
    <n v="1300"/>
  </r>
  <r>
    <x v="7"/>
    <x v="0"/>
    <n v="29600026"/>
    <x v="155"/>
    <d v="2021-11-18T00:00:00"/>
    <x v="4"/>
    <n v="7000134025"/>
    <n v="720"/>
    <x v="0"/>
    <x v="0"/>
    <n v="720"/>
    <n v="0.5"/>
    <n v="360"/>
    <x v="0"/>
    <x v="0"/>
    <s v="Rohware aus-/umpacken, vorbereiten"/>
    <n v="1300"/>
  </r>
  <r>
    <x v="7"/>
    <x v="0"/>
    <n v="29600030"/>
    <x v="157"/>
    <d v="2021-11-18T00:00:00"/>
    <x v="4"/>
    <n v="7000134026"/>
    <n v="3098"/>
    <x v="0"/>
    <x v="0"/>
    <n v="3098"/>
    <n v="0.57399999999999995"/>
    <n v="1778.252"/>
    <x v="0"/>
    <x v="0"/>
    <s v="Rohware aus-/umpacken, vorbereiten"/>
    <n v="1300"/>
  </r>
  <r>
    <x v="7"/>
    <x v="0"/>
    <n v="31000169"/>
    <x v="158"/>
    <d v="2021-11-18T00:00:00"/>
    <x v="4"/>
    <n v="7000133599"/>
    <n v="1052"/>
    <x v="1"/>
    <x v="1"/>
    <n v="2030.36"/>
    <n v="6.0270000000000001"/>
    <n v="6340.4040000000005"/>
    <x v="1"/>
    <x v="0"/>
    <s v="Füller unter Thrun 2"/>
    <n v="3030"/>
  </r>
  <r>
    <x v="7"/>
    <x v="0"/>
    <n v="31000241"/>
    <x v="1206"/>
    <d v="2021-11-18T00:00:00"/>
    <x v="4"/>
    <n v="7000133555"/>
    <n v="1045"/>
    <x v="1"/>
    <x v="1"/>
    <n v="2612.5"/>
    <n v="5.8712"/>
    <n v="6135.4040000000005"/>
    <x v="1"/>
    <x v="0"/>
    <s v="Füller unter UHT"/>
    <n v="3040"/>
  </r>
  <r>
    <x v="7"/>
    <x v="0"/>
    <n v="31900001"/>
    <x v="159"/>
    <d v="2021-11-18T00:00:00"/>
    <x v="4"/>
    <n v="7000133575"/>
    <n v="372"/>
    <x v="1"/>
    <x v="1"/>
    <n v="2678.4"/>
    <n v="16.230899999999998"/>
    <n v="6037.8948"/>
    <x v="2"/>
    <x v="0"/>
    <s v="Füller unter UMSK 130"/>
    <n v="3100"/>
  </r>
  <r>
    <x v="7"/>
    <x v="0"/>
    <n v="32000027"/>
    <x v="161"/>
    <d v="2021-11-18T00:00:00"/>
    <x v="4"/>
    <n v="7000133623"/>
    <n v="336"/>
    <x v="1"/>
    <x v="1"/>
    <n v="3124.8"/>
    <n v="29.203399999999998"/>
    <n v="9812.3423999999995"/>
    <x v="1"/>
    <x v="0"/>
    <s v="Füller unter M1"/>
    <n v="3010"/>
  </r>
  <r>
    <x v="7"/>
    <x v="0"/>
    <n v="32000028"/>
    <x v="769"/>
    <d v="2021-11-18T00:00:00"/>
    <x v="4"/>
    <n v="7000133624"/>
    <n v="640"/>
    <x v="1"/>
    <x v="1"/>
    <n v="4288"/>
    <n v="21.178000000000001"/>
    <n v="13553.92"/>
    <x v="1"/>
    <x v="0"/>
    <s v="Füller unter M1"/>
    <n v="3010"/>
  </r>
  <r>
    <x v="7"/>
    <x v="0"/>
    <n v="32000036"/>
    <x v="844"/>
    <d v="2021-11-18T00:00:00"/>
    <x v="4"/>
    <n v="7000133643"/>
    <n v="0"/>
    <x v="1"/>
    <x v="1"/>
    <n v="0"/>
    <n v="26.186900000000001"/>
    <n v="0"/>
    <x v="1"/>
    <x v="0"/>
    <s v="Füller unter M2"/>
    <n v="3020"/>
  </r>
  <r>
    <x v="7"/>
    <x v="0"/>
    <n v="32000049"/>
    <x v="16"/>
    <d v="2021-11-18T00:00:00"/>
    <x v="4"/>
    <n v="7000133644"/>
    <n v="1248"/>
    <x v="1"/>
    <x v="1"/>
    <n v="8985.6"/>
    <n v="19.7727"/>
    <n v="24676.329600000001"/>
    <x v="1"/>
    <x v="0"/>
    <s v="Füller unter M2"/>
    <n v="3020"/>
  </r>
  <r>
    <x v="7"/>
    <x v="0"/>
    <n v="32000083"/>
    <x v="1017"/>
    <d v="2021-11-18T00:00:00"/>
    <x v="4"/>
    <n v="7000133593"/>
    <n v="5086"/>
    <x v="1"/>
    <x v="1"/>
    <n v="1159.6079999999999"/>
    <n v="0.75549999999999995"/>
    <n v="3842.473"/>
    <x v="1"/>
    <x v="0"/>
    <s v="Füller unter Thrun 2"/>
    <n v="3030"/>
  </r>
  <r>
    <x v="7"/>
    <x v="0"/>
    <n v="32000087"/>
    <x v="20"/>
    <d v="2021-11-18T00:00:00"/>
    <x v="4"/>
    <n v="7000133611"/>
    <n v="1460"/>
    <x v="0"/>
    <x v="0"/>
    <n v="1460"/>
    <n v="4.1486999999999998"/>
    <n v="6057.1019999999999"/>
    <x v="0"/>
    <x v="0"/>
    <s v="Große Schneidemaschine Lachnit"/>
    <n v="1100"/>
  </r>
  <r>
    <x v="7"/>
    <x v="0"/>
    <n v="32000106"/>
    <x v="677"/>
    <d v="2021-11-18T00:00:00"/>
    <x v="4"/>
    <n v="7000133645"/>
    <n v="730"/>
    <x v="1"/>
    <x v="1"/>
    <n v="5256"/>
    <n v="22.366399999999999"/>
    <n v="16327.472"/>
    <x v="1"/>
    <x v="0"/>
    <s v="Füller unter M2"/>
    <n v="3020"/>
  </r>
  <r>
    <x v="7"/>
    <x v="0"/>
    <n v="32000110"/>
    <x v="678"/>
    <d v="2021-11-18T00:00:00"/>
    <x v="4"/>
    <n v="7000133556"/>
    <n v="723"/>
    <x v="1"/>
    <x v="1"/>
    <n v="6579.3"/>
    <n v="21.634399999999999"/>
    <n v="15641.671200000001"/>
    <x v="1"/>
    <x v="0"/>
    <s v="Füller unter UHT"/>
    <n v="3040"/>
  </r>
  <r>
    <x v="7"/>
    <x v="0"/>
    <n v="32100042"/>
    <x v="1207"/>
    <d v="2021-11-18T00:00:00"/>
    <x v="4"/>
    <n v="7000133860"/>
    <n v="523"/>
    <x v="1"/>
    <x v="1"/>
    <n v="209.2"/>
    <n v="1.8701000000000001"/>
    <n v="978.06230000000005"/>
    <x v="3"/>
    <x v="1"/>
    <s v="Wurstverpackung"/>
    <n v="5330"/>
  </r>
  <r>
    <x v="7"/>
    <x v="0"/>
    <n v="35000166"/>
    <x v="166"/>
    <d v="2021-11-18T00:00:00"/>
    <x v="4"/>
    <n v="7000133627"/>
    <n v="7500"/>
    <x v="0"/>
    <x v="0"/>
    <n v="7500"/>
    <n v="3.0034000000000001"/>
    <n v="22525.5"/>
    <x v="2"/>
    <x v="0"/>
    <s v="Mischer 1"/>
    <n v="2040"/>
  </r>
  <r>
    <x v="7"/>
    <x v="0"/>
    <n v="35000166"/>
    <x v="166"/>
    <d v="2021-11-18T00:00:00"/>
    <x v="4"/>
    <n v="7000133801"/>
    <n v="7800"/>
    <x v="0"/>
    <x v="0"/>
    <n v="7800"/>
    <n v="3.0034000000000001"/>
    <n v="23426.52"/>
    <x v="2"/>
    <x v="0"/>
    <s v="Wolf M1"/>
    <n v="2070"/>
  </r>
  <r>
    <x v="7"/>
    <x v="0"/>
    <n v="35000184"/>
    <x v="26"/>
    <d v="2021-11-18T00:00:00"/>
    <x v="4"/>
    <n v="7000133647"/>
    <n v="1500"/>
    <x v="0"/>
    <x v="0"/>
    <n v="1500"/>
    <n v="2.9836999999999998"/>
    <n v="4475.55"/>
    <x v="2"/>
    <x v="0"/>
    <s v="Mischer 2"/>
    <n v="2050"/>
  </r>
  <r>
    <x v="7"/>
    <x v="0"/>
    <n v="35000184"/>
    <x v="26"/>
    <d v="2021-11-18T00:00:00"/>
    <x v="4"/>
    <n v="7000133647"/>
    <n v="1500"/>
    <x v="0"/>
    <x v="0"/>
    <n v="1500"/>
    <n v="2.9836999999999998"/>
    <n v="4475.55"/>
    <x v="2"/>
    <x v="0"/>
    <s v="Wolf M2"/>
    <n v="2080"/>
  </r>
  <r>
    <x v="7"/>
    <x v="0"/>
    <n v="35000209"/>
    <x v="169"/>
    <d v="2021-11-18T00:00:00"/>
    <x v="4"/>
    <n v="7000133625"/>
    <n v="3600"/>
    <x v="0"/>
    <x v="0"/>
    <n v="3600"/>
    <n v="2.7023999999999999"/>
    <n v="9728.64"/>
    <x v="2"/>
    <x v="0"/>
    <s v="Mischer 1"/>
    <n v="2040"/>
  </r>
  <r>
    <x v="7"/>
    <x v="0"/>
    <n v="35000209"/>
    <x v="169"/>
    <d v="2021-11-18T00:00:00"/>
    <x v="4"/>
    <n v="7000133625"/>
    <n v="3600"/>
    <x v="0"/>
    <x v="0"/>
    <n v="3600"/>
    <n v="2.7023999999999999"/>
    <n v="9728.64"/>
    <x v="2"/>
    <x v="0"/>
    <s v="Wolf M1"/>
    <n v="2070"/>
  </r>
  <r>
    <x v="7"/>
    <x v="0"/>
    <n v="35000223"/>
    <x v="983"/>
    <d v="2021-11-18T00:00:00"/>
    <x v="4"/>
    <n v="7000133570"/>
    <n v="2250"/>
    <x v="0"/>
    <x v="0"/>
    <n v="2250"/>
    <n v="2.3509000000000002"/>
    <n v="5289.5249999999996"/>
    <x v="2"/>
    <x v="0"/>
    <s v="Wolf UHT"/>
    <n v="2060"/>
  </r>
  <r>
    <x v="7"/>
    <x v="0"/>
    <n v="35000268"/>
    <x v="170"/>
    <d v="2021-11-18T00:00:00"/>
    <x v="4"/>
    <n v="7000133604"/>
    <n v="2000"/>
    <x v="0"/>
    <x v="0"/>
    <n v="2000"/>
    <n v="2.5333000000000001"/>
    <n v="5066.6000000000004"/>
    <x v="2"/>
    <x v="0"/>
    <s v="Thrun 2"/>
    <n v="2030"/>
  </r>
  <r>
    <x v="7"/>
    <x v="0"/>
    <n v="35000268"/>
    <x v="170"/>
    <d v="2021-11-18T00:00:00"/>
    <x v="4"/>
    <n v="7000133604"/>
    <n v="2000"/>
    <x v="0"/>
    <x v="0"/>
    <n v="2000"/>
    <n v="2.5333000000000001"/>
    <n v="5066.6000000000004"/>
    <x v="2"/>
    <x v="0"/>
    <s v="Wolf Th2"/>
    <n v="2090"/>
  </r>
  <r>
    <x v="7"/>
    <x v="0"/>
    <n v="35000268"/>
    <x v="170"/>
    <d v="2021-11-18T00:00:00"/>
    <x v="4"/>
    <n v="7000133770"/>
    <n v="3625"/>
    <x v="0"/>
    <x v="0"/>
    <n v="3625"/>
    <n v="2.5333000000000001"/>
    <n v="9183.2124999999996"/>
    <x v="2"/>
    <x v="0"/>
    <s v="Wolf Th2"/>
    <n v="2090"/>
  </r>
  <r>
    <x v="7"/>
    <x v="0"/>
    <n v="35000282"/>
    <x v="29"/>
    <d v="2021-11-18T00:00:00"/>
    <x v="4"/>
    <n v="7000133648"/>
    <n v="9000"/>
    <x v="0"/>
    <x v="0"/>
    <n v="9000"/>
    <n v="2.6029"/>
    <n v="23426.1"/>
    <x v="2"/>
    <x v="0"/>
    <s v="Mischer 2"/>
    <n v="2050"/>
  </r>
  <r>
    <x v="7"/>
    <x v="0"/>
    <n v="35000313"/>
    <x v="30"/>
    <d v="2021-11-18T00:00:00"/>
    <x v="4"/>
    <n v="7000133790"/>
    <n v="3600"/>
    <x v="0"/>
    <x v="0"/>
    <n v="3600"/>
    <n v="2.8795999999999999"/>
    <n v="10366.56"/>
    <x v="2"/>
    <x v="0"/>
    <s v="Wolf M2"/>
    <n v="2080"/>
  </r>
  <r>
    <x v="7"/>
    <x v="0"/>
    <n v="35000331"/>
    <x v="1019"/>
    <d v="2021-11-18T00:00:00"/>
    <x v="4"/>
    <n v="7000133605"/>
    <n v="1258.876"/>
    <x v="0"/>
    <x v="0"/>
    <n v="1258.876"/>
    <n v="2.8923999999999999"/>
    <n v="3641.1729420000001"/>
    <x v="2"/>
    <x v="0"/>
    <s v="Thrun 2"/>
    <n v="2030"/>
  </r>
  <r>
    <x v="7"/>
    <x v="0"/>
    <n v="35000341"/>
    <x v="544"/>
    <d v="2021-11-18T00:00:00"/>
    <x v="4"/>
    <n v="7000133558"/>
    <n v="7000"/>
    <x v="0"/>
    <x v="0"/>
    <n v="7000"/>
    <n v="2.2783000000000002"/>
    <n v="15948.1"/>
    <x v="2"/>
    <x v="0"/>
    <s v="Pulverwiegung UHT1"/>
    <n v="2015"/>
  </r>
  <r>
    <x v="7"/>
    <x v="0"/>
    <n v="35000341"/>
    <x v="544"/>
    <d v="2021-11-18T00:00:00"/>
    <x v="4"/>
    <n v="7000133558"/>
    <n v="7000"/>
    <x v="0"/>
    <x v="0"/>
    <n v="7000"/>
    <n v="2.2783000000000002"/>
    <n v="15948.1"/>
    <x v="2"/>
    <x v="0"/>
    <s v="Thrun 1"/>
    <n v="2020"/>
  </r>
  <r>
    <x v="7"/>
    <x v="0"/>
    <n v="35000350"/>
    <x v="32"/>
    <d v="2021-11-18T00:00:00"/>
    <x v="4"/>
    <n v="7000133649"/>
    <n v="5100"/>
    <x v="0"/>
    <x v="0"/>
    <n v="5100"/>
    <n v="2.9607000000000001"/>
    <n v="15099.57"/>
    <x v="2"/>
    <x v="0"/>
    <s v="Mischer 2"/>
    <n v="2050"/>
  </r>
  <r>
    <x v="7"/>
    <x v="0"/>
    <n v="35000350"/>
    <x v="32"/>
    <d v="2021-11-18T00:00:00"/>
    <x v="4"/>
    <n v="7000133649"/>
    <n v="5100"/>
    <x v="0"/>
    <x v="0"/>
    <n v="5100"/>
    <n v="2.9607000000000001"/>
    <n v="15099.57"/>
    <x v="2"/>
    <x v="0"/>
    <s v="Wolf M2"/>
    <n v="2080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Pulverwiegung UHT1"/>
    <n v="2015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Thrun 1"/>
    <n v="2020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Wolf UHT"/>
    <n v="2060"/>
  </r>
  <r>
    <x v="7"/>
    <x v="0"/>
    <n v="35900002"/>
    <x v="173"/>
    <d v="2021-11-18T00:00:00"/>
    <x v="4"/>
    <n v="7000133588"/>
    <n v="2960"/>
    <x v="0"/>
    <x v="0"/>
    <n v="2960"/>
    <n v="2.0203000000000002"/>
    <n v="5980.0879999999997"/>
    <x v="2"/>
    <x v="0"/>
    <s v="Stephan UMSK 130"/>
    <n v="2100"/>
  </r>
  <r>
    <x v="7"/>
    <x v="0"/>
    <n v="47000081"/>
    <x v="614"/>
    <d v="2021-11-18T00:00:00"/>
    <x v="4"/>
    <n v="7000130595"/>
    <n v="8967"/>
    <x v="1"/>
    <x v="1"/>
    <n v="1345.05"/>
    <n v="0.66080000000000005"/>
    <n v="5925.3936000000003"/>
    <x v="4"/>
    <x v="1"/>
    <s v="Linie 34"/>
    <n v="5034"/>
  </r>
  <r>
    <x v="7"/>
    <x v="0"/>
    <n v="47000082"/>
    <x v="322"/>
    <d v="2021-11-18T00:00:00"/>
    <x v="4"/>
    <n v="7000130596"/>
    <n v="4362"/>
    <x v="1"/>
    <x v="1"/>
    <n v="654.29999999999995"/>
    <n v="0.6613"/>
    <n v="2884.5906"/>
    <x v="4"/>
    <x v="1"/>
    <s v="Linie 34"/>
    <n v="5034"/>
  </r>
  <r>
    <x v="7"/>
    <x v="0"/>
    <n v="47000104"/>
    <x v="323"/>
    <d v="2021-11-18T00:00:00"/>
    <x v="4"/>
    <n v="7000130597"/>
    <n v="1960"/>
    <x v="1"/>
    <x v="1"/>
    <n v="294"/>
    <n v="0.66149999999999998"/>
    <n v="1296.54"/>
    <x v="4"/>
    <x v="1"/>
    <s v="Linie 34"/>
    <n v="5034"/>
  </r>
  <r>
    <x v="7"/>
    <x v="0"/>
    <n v="47000118"/>
    <x v="474"/>
    <d v="2021-11-18T00:00:00"/>
    <x v="4"/>
    <n v="7000131418"/>
    <n v="27706"/>
    <x v="1"/>
    <x v="1"/>
    <n v="5541.2"/>
    <n v="0.7833"/>
    <n v="21702.109799999998"/>
    <x v="3"/>
    <x v="1"/>
    <s v="Linie 16"/>
    <n v="5016"/>
  </r>
  <r>
    <x v="7"/>
    <x v="0"/>
    <n v="47000119"/>
    <x v="545"/>
    <d v="2021-11-18T00:00:00"/>
    <x v="4"/>
    <n v="7000130450"/>
    <n v="11577"/>
    <x v="1"/>
    <x v="1"/>
    <n v="2315.4"/>
    <n v="0.77249999999999996"/>
    <n v="8943.2325000000001"/>
    <x v="3"/>
    <x v="1"/>
    <s v="Linie 16"/>
    <n v="5016"/>
  </r>
  <r>
    <x v="7"/>
    <x v="0"/>
    <n v="47000120"/>
    <x v="36"/>
    <d v="2021-11-18T00:00:00"/>
    <x v="4"/>
    <n v="7000130451"/>
    <n v="12812"/>
    <x v="1"/>
    <x v="1"/>
    <n v="2562.4"/>
    <n v="0.74209999999999998"/>
    <n v="9507.7852000000003"/>
    <x v="3"/>
    <x v="1"/>
    <s v="Linie 16"/>
    <n v="5016"/>
  </r>
  <r>
    <x v="7"/>
    <x v="0"/>
    <n v="47000198"/>
    <x v="475"/>
    <d v="2021-11-18T00:00:00"/>
    <x v="4"/>
    <n v="7000133603"/>
    <n v="240"/>
    <x v="1"/>
    <x v="1"/>
    <n v="480"/>
    <n v="5.9031000000000002"/>
    <n v="1416.7439999999999"/>
    <x v="1"/>
    <x v="0"/>
    <s v="Füller unter Thrun 2"/>
    <n v="3030"/>
  </r>
  <r>
    <x v="7"/>
    <x v="0"/>
    <n v="47000603"/>
    <x v="847"/>
    <d v="2021-11-18T00:00:00"/>
    <x v="4"/>
    <n v="7000129366"/>
    <n v="1176"/>
    <x v="1"/>
    <x v="1"/>
    <n v="176.4"/>
    <n v="0.68030000000000002"/>
    <n v="800.03279999999995"/>
    <x v="4"/>
    <x v="1"/>
    <s v="Linie 34"/>
    <n v="5034"/>
  </r>
  <r>
    <x v="7"/>
    <x v="0"/>
    <n v="47000849"/>
    <x v="39"/>
    <d v="2021-11-18T00:00:00"/>
    <x v="4"/>
    <n v="7000132318"/>
    <n v="2308"/>
    <x v="1"/>
    <x v="1"/>
    <n v="4985.28"/>
    <n v="9.1148000000000007"/>
    <n v="21036.9584"/>
    <x v="4"/>
    <x v="1"/>
    <s v="Linie 3"/>
    <n v="5003"/>
  </r>
  <r>
    <x v="7"/>
    <x v="0"/>
    <n v="47000948"/>
    <x v="330"/>
    <d v="2021-11-18T00:00:00"/>
    <x v="4"/>
    <n v="7000130599"/>
    <n v="5404"/>
    <x v="1"/>
    <x v="1"/>
    <n v="810.6"/>
    <n v="0.66449999999999998"/>
    <n v="3590.9580000000001"/>
    <x v="4"/>
    <x v="1"/>
    <s v="Linie 34"/>
    <n v="5034"/>
  </r>
  <r>
    <x v="7"/>
    <x v="0"/>
    <n v="47000957"/>
    <x v="848"/>
    <d v="2021-11-18T00:00:00"/>
    <x v="4"/>
    <n v="7000133411"/>
    <n v="980"/>
    <x v="1"/>
    <x v="1"/>
    <n v="147"/>
    <n v="0.65590000000000004"/>
    <n v="642.78200000000004"/>
    <x v="4"/>
    <x v="1"/>
    <s v="Linie 34"/>
    <n v="5034"/>
  </r>
  <r>
    <x v="7"/>
    <x v="0"/>
    <n v="47000999"/>
    <x v="332"/>
    <d v="2021-11-18T00:00:00"/>
    <x v="4"/>
    <n v="7000130600"/>
    <n v="2997"/>
    <x v="1"/>
    <x v="1"/>
    <n v="449.55"/>
    <n v="0.71699999999999997"/>
    <n v="2148.8490000000002"/>
    <x v="4"/>
    <x v="1"/>
    <s v="Linie 34"/>
    <n v="5034"/>
  </r>
  <r>
    <x v="7"/>
    <x v="0"/>
    <n v="47001001"/>
    <x v="334"/>
    <d v="2021-11-18T00:00:00"/>
    <x v="4"/>
    <n v="7000130602"/>
    <n v="1323"/>
    <x v="1"/>
    <x v="1"/>
    <n v="198.45"/>
    <n v="0.71519999999999995"/>
    <n v="946.20960000000002"/>
    <x v="4"/>
    <x v="1"/>
    <s v="Linie 34"/>
    <n v="5034"/>
  </r>
  <r>
    <x v="7"/>
    <x v="0"/>
    <n v="47001005"/>
    <x v="812"/>
    <d v="2021-11-18T00:00:00"/>
    <x v="4"/>
    <n v="7000129372"/>
    <n v="588"/>
    <x v="1"/>
    <x v="1"/>
    <n v="88.2"/>
    <n v="0.73970000000000002"/>
    <n v="434.9436"/>
    <x v="4"/>
    <x v="1"/>
    <s v="Linie 34"/>
    <n v="5034"/>
  </r>
  <r>
    <x v="7"/>
    <x v="0"/>
    <n v="47001007"/>
    <x v="814"/>
    <d v="2021-11-18T00:00:00"/>
    <x v="4"/>
    <n v="7000133412"/>
    <n v="690"/>
    <x v="1"/>
    <x v="1"/>
    <n v="103.5"/>
    <n v="0.70930000000000004"/>
    <n v="489.41699999999997"/>
    <x v="4"/>
    <x v="1"/>
    <s v="Linie 34"/>
    <n v="5034"/>
  </r>
  <r>
    <x v="7"/>
    <x v="0"/>
    <n v="48000116"/>
    <x v="45"/>
    <d v="2021-11-18T00:00:00"/>
    <x v="4"/>
    <n v="7000131993"/>
    <n v="23703"/>
    <x v="1"/>
    <x v="1"/>
    <n v="4740.6000000000004"/>
    <n v="0.96719999999999995"/>
    <n v="22925.5416"/>
    <x v="4"/>
    <x v="1"/>
    <s v="Linie 15"/>
    <n v="5015"/>
  </r>
  <r>
    <x v="7"/>
    <x v="0"/>
    <n v="48000178"/>
    <x v="851"/>
    <d v="2021-11-18T00:00:00"/>
    <x v="4"/>
    <n v="7000132665"/>
    <n v="3008"/>
    <x v="1"/>
    <x v="1"/>
    <n v="601.6"/>
    <n v="0.93740000000000001"/>
    <n v="2819.6992"/>
    <x v="3"/>
    <x v="1"/>
    <s v="Linie 1"/>
    <n v="5001"/>
  </r>
  <r>
    <x v="7"/>
    <x v="0"/>
    <n v="48000203"/>
    <x v="820"/>
    <d v="2021-11-18T00:00:00"/>
    <x v="4"/>
    <n v="7000132666"/>
    <n v="7682"/>
    <x v="1"/>
    <x v="1"/>
    <n v="1536.4"/>
    <n v="0.85270000000000001"/>
    <n v="6550.4413999999997"/>
    <x v="3"/>
    <x v="1"/>
    <s v="Linie 1"/>
    <n v="5001"/>
  </r>
  <r>
    <x v="7"/>
    <x v="0"/>
    <n v="48000478"/>
    <x v="779"/>
    <d v="2021-11-18T00:00:00"/>
    <x v="4"/>
    <n v="7000132137"/>
    <n v="37426"/>
    <x v="1"/>
    <x v="1"/>
    <n v="14970.4"/>
    <n v="1.3704000000000001"/>
    <n v="51288.590400000001"/>
    <x v="5"/>
    <x v="2"/>
    <s v="Linie 30"/>
    <n v="5030"/>
  </r>
  <r>
    <x v="7"/>
    <x v="0"/>
    <n v="48001146"/>
    <x v="48"/>
    <d v="2021-11-18T00:00:00"/>
    <x v="4"/>
    <n v="7000132140"/>
    <n v="28098"/>
    <x v="1"/>
    <x v="1"/>
    <n v="11239.2"/>
    <n v="1.391"/>
    <n v="39084.317999999999"/>
    <x v="5"/>
    <x v="2"/>
    <s v="Linie 31"/>
    <n v="5031"/>
  </r>
  <r>
    <x v="7"/>
    <x v="0"/>
    <n v="48001200"/>
    <x v="1209"/>
    <d v="2021-11-18T00:00:00"/>
    <x v="4"/>
    <n v="7000132993"/>
    <n v="21627"/>
    <x v="1"/>
    <x v="1"/>
    <n v="1730.16"/>
    <n v="0"/>
    <n v="0"/>
    <x v="8"/>
    <x v="5"/>
    <s v="Linie 22"/>
    <n v="5022"/>
  </r>
  <r>
    <x v="7"/>
    <x v="0"/>
    <n v="48001204"/>
    <x v="1210"/>
    <d v="2021-11-18T00:00:00"/>
    <x v="4"/>
    <n v="7000133017"/>
    <n v="25100"/>
    <x v="1"/>
    <x v="1"/>
    <n v="1882.5"/>
    <n v="0"/>
    <n v="0"/>
    <x v="8"/>
    <x v="5"/>
    <s v="Linie 23"/>
    <n v="5023"/>
  </r>
  <r>
    <x v="7"/>
    <x v="0"/>
    <n v="49500054"/>
    <x v="343"/>
    <d v="2021-11-18T00:00:00"/>
    <x v="4"/>
    <n v="7000133798"/>
    <n v="201"/>
    <x v="0"/>
    <x v="0"/>
    <n v="201"/>
    <n v="2.0139999999999998"/>
    <n v="404.81400000000002"/>
    <x v="0"/>
    <x v="0"/>
    <s v="Vacumierung"/>
    <n v="5902"/>
  </r>
  <r>
    <x v="7"/>
    <x v="0"/>
    <n v="49500062"/>
    <x v="345"/>
    <d v="2021-11-18T00:00:00"/>
    <x v="4"/>
    <n v="7000133752"/>
    <n v="461"/>
    <x v="0"/>
    <x v="0"/>
    <n v="461"/>
    <n v="0.51400000000000001"/>
    <n v="236.95400000000001"/>
    <x v="0"/>
    <x v="0"/>
    <s v="Vacumierung"/>
    <n v="5902"/>
  </r>
  <r>
    <x v="7"/>
    <x v="0"/>
    <n v="49500116"/>
    <x v="1117"/>
    <d v="2021-11-18T00:00:00"/>
    <x v="4"/>
    <n v="7000133723"/>
    <n v="0"/>
    <x v="0"/>
    <x v="0"/>
    <n v="0"/>
    <n v="1.1740999999999999"/>
    <n v="0"/>
    <x v="0"/>
    <x v="0"/>
    <s v="Vacumierung"/>
    <n v="5902"/>
  </r>
  <r>
    <x v="7"/>
    <x v="0"/>
    <n v="49500125"/>
    <x v="348"/>
    <d v="2021-11-18T00:00:00"/>
    <x v="4"/>
    <n v="7000133753"/>
    <n v="136"/>
    <x v="0"/>
    <x v="0"/>
    <n v="136"/>
    <n v="0.51400000000000001"/>
    <n v="69.903999999999996"/>
    <x v="0"/>
    <x v="0"/>
    <s v="Vacumierung"/>
    <n v="5902"/>
  </r>
  <r>
    <x v="7"/>
    <x v="0"/>
    <n v="49500127"/>
    <x v="349"/>
    <d v="2021-11-18T00:00:00"/>
    <x v="4"/>
    <n v="7000133684"/>
    <n v="1147"/>
    <x v="0"/>
    <x v="0"/>
    <n v="1147"/>
    <n v="2.0139999999999998"/>
    <n v="2310.058"/>
    <x v="0"/>
    <x v="0"/>
    <s v="Vacumierung"/>
    <n v="5902"/>
  </r>
  <r>
    <x v="7"/>
    <x v="0"/>
    <n v="49500132"/>
    <x v="350"/>
    <d v="2021-11-18T00:00:00"/>
    <x v="4"/>
    <n v="7000133765"/>
    <n v="87"/>
    <x v="0"/>
    <x v="0"/>
    <n v="87"/>
    <n v="2.0139999999999998"/>
    <n v="175.21799999999999"/>
    <x v="0"/>
    <x v="0"/>
    <s v="Vacumierung"/>
    <n v="5902"/>
  </r>
  <r>
    <x v="7"/>
    <x v="0"/>
    <n v="49500148"/>
    <x v="1137"/>
    <d v="2021-11-18T00:00:00"/>
    <x v="4"/>
    <n v="7000133754"/>
    <n v="786"/>
    <x v="0"/>
    <x v="0"/>
    <n v="786"/>
    <n v="0.51400000000000001"/>
    <n v="404.00400000000002"/>
    <x v="0"/>
    <x v="0"/>
    <s v="Vacumierung"/>
    <n v="5902"/>
  </r>
  <r>
    <x v="7"/>
    <x v="0"/>
    <n v="49500150"/>
    <x v="1105"/>
    <d v="2021-11-18T00:00:00"/>
    <x v="4"/>
    <n v="7000133755"/>
    <n v="597"/>
    <x v="0"/>
    <x v="0"/>
    <n v="597"/>
    <n v="0.51400000000000001"/>
    <n v="306.858"/>
    <x v="0"/>
    <x v="0"/>
    <s v="Vacumierung"/>
    <n v="5902"/>
  </r>
  <r>
    <x v="7"/>
    <x v="0"/>
    <n v="49500159"/>
    <x v="204"/>
    <d v="2021-11-18T00:00:00"/>
    <x v="4"/>
    <n v="7000133748"/>
    <n v="372"/>
    <x v="0"/>
    <x v="0"/>
    <n v="372"/>
    <n v="0.51400000000000001"/>
    <n v="191.208"/>
    <x v="0"/>
    <x v="0"/>
    <s v="Vacumierung"/>
    <n v="5902"/>
  </r>
  <r>
    <x v="7"/>
    <x v="0"/>
    <n v="49500196"/>
    <x v="490"/>
    <d v="2021-11-18T00:00:00"/>
    <x v="4"/>
    <n v="7000133749"/>
    <n v="170"/>
    <x v="0"/>
    <x v="0"/>
    <n v="170"/>
    <n v="2.4E-2"/>
    <n v="4.08"/>
    <x v="0"/>
    <x v="0"/>
    <s v="Vacumierung"/>
    <n v="5902"/>
  </r>
  <r>
    <x v="7"/>
    <x v="0"/>
    <n v="49500222"/>
    <x v="491"/>
    <d v="2021-11-18T00:00:00"/>
    <x v="4"/>
    <n v="7000133756"/>
    <n v="194"/>
    <x v="0"/>
    <x v="0"/>
    <n v="194"/>
    <n v="1.014"/>
    <n v="196.71600000000001"/>
    <x v="0"/>
    <x v="0"/>
    <s v="Vacumierung"/>
    <n v="5902"/>
  </r>
  <r>
    <x v="7"/>
    <x v="0"/>
    <n v="49500229"/>
    <x v="62"/>
    <d v="2021-11-18T00:00:00"/>
    <x v="4"/>
    <n v="7000133750"/>
    <n v="251"/>
    <x v="0"/>
    <x v="0"/>
    <n v="251"/>
    <n v="2.4E-2"/>
    <n v="6.024"/>
    <x v="0"/>
    <x v="0"/>
    <s v="Vacumierung"/>
    <n v="5902"/>
  </r>
  <r>
    <x v="7"/>
    <x v="0"/>
    <n v="49500230"/>
    <x v="356"/>
    <d v="2021-11-18T00:00:00"/>
    <x v="4"/>
    <n v="7000133757"/>
    <n v="269"/>
    <x v="0"/>
    <x v="0"/>
    <n v="269"/>
    <n v="2.4E-2"/>
    <n v="6.4560000000000004"/>
    <x v="0"/>
    <x v="0"/>
    <s v="Vacumierung"/>
    <n v="5902"/>
  </r>
  <r>
    <x v="7"/>
    <x v="0"/>
    <n v="49900001"/>
    <x v="784"/>
    <d v="2021-11-18T00:00:00"/>
    <x v="4"/>
    <n v="7000133724"/>
    <n v="170"/>
    <x v="0"/>
    <x v="0"/>
    <n v="170"/>
    <n v="0.51400000000000001"/>
    <n v="87.38"/>
    <x v="0"/>
    <x v="0"/>
    <s v="Vacumierung"/>
    <n v="5902"/>
  </r>
  <r>
    <x v="7"/>
    <x v="0"/>
    <n v="49900002"/>
    <x v="496"/>
    <d v="2021-11-18T00:00:00"/>
    <x v="4"/>
    <n v="7000133725"/>
    <n v="590"/>
    <x v="0"/>
    <x v="0"/>
    <n v="590"/>
    <n v="0.51400000000000001"/>
    <n v="303.26"/>
    <x v="0"/>
    <x v="0"/>
    <s v="Vacumierung"/>
    <n v="5902"/>
  </r>
  <r>
    <x v="7"/>
    <x v="0"/>
    <n v="50000223"/>
    <x v="68"/>
    <d v="2021-11-18T00:00:00"/>
    <x v="4"/>
    <n v="7000132753"/>
    <n v="0"/>
    <x v="2"/>
    <x v="2"/>
    <n v="0"/>
    <n v="9.4812999999999992"/>
    <n v="0"/>
    <x v="7"/>
    <x v="4"/>
    <s v="Subunternehmer"/>
    <n v="9999"/>
  </r>
  <r>
    <x v="7"/>
    <x v="0"/>
    <n v="50900001"/>
    <x v="746"/>
    <d v="2021-11-18T00:00:00"/>
    <x v="4"/>
    <n v="7000133712"/>
    <n v="160"/>
    <x v="2"/>
    <x v="2"/>
    <n v="288"/>
    <n v="10.283899999999999"/>
    <n v="1645.424"/>
    <x v="6"/>
    <x v="3"/>
    <s v="EVP Jermi bei Weissenhorn"/>
    <n v="6200"/>
  </r>
  <r>
    <x v="7"/>
    <x v="0"/>
    <n v="50900001"/>
    <x v="746"/>
    <d v="2021-11-18T00:00:00"/>
    <x v="4"/>
    <n v="7000133713"/>
    <n v="3360"/>
    <x v="2"/>
    <x v="2"/>
    <n v="6048"/>
    <n v="10.283899999999999"/>
    <n v="34553.904000000002"/>
    <x v="6"/>
    <x v="3"/>
    <s v="EVP Jermi bei Weissenhorn"/>
    <n v="6200"/>
  </r>
  <r>
    <x v="7"/>
    <x v="0"/>
    <n v="50900001"/>
    <x v="746"/>
    <d v="2021-11-18T00:00:00"/>
    <x v="4"/>
    <n v="7000133722"/>
    <n v="160"/>
    <x v="2"/>
    <x v="2"/>
    <n v="288"/>
    <n v="10.283899999999999"/>
    <n v="1645.424"/>
    <x v="6"/>
    <x v="3"/>
    <s v="EVP Jermi bei Weissenhorn"/>
    <n v="6200"/>
  </r>
  <r>
    <x v="7"/>
    <x v="0"/>
    <n v="50900001"/>
    <x v="746"/>
    <d v="2021-11-18T00:00:00"/>
    <x v="4"/>
    <n v="7000133746"/>
    <n v="800"/>
    <x v="2"/>
    <x v="2"/>
    <n v="1440"/>
    <n v="10.283899999999999"/>
    <n v="8227.1200000000008"/>
    <x v="6"/>
    <x v="3"/>
    <s v="EVP Jermi bei Weissenhorn"/>
    <n v="6200"/>
  </r>
  <r>
    <x v="7"/>
    <x v="0"/>
    <n v="57000072"/>
    <x v="361"/>
    <d v="2021-11-18T00:00:00"/>
    <x v="4"/>
    <n v="7000133615"/>
    <n v="68"/>
    <x v="2"/>
    <x v="2"/>
    <n v="272"/>
    <n v="13.8714"/>
    <n v="943.25519999999995"/>
    <x v="6"/>
    <x v="3"/>
    <s v="EVP L3 Torten / Blöcke"/>
    <n v="6120"/>
  </r>
  <r>
    <x v="7"/>
    <x v="0"/>
    <n v="57000164"/>
    <x v="208"/>
    <d v="2021-11-18T00:00:00"/>
    <x v="4"/>
    <n v="7000132913"/>
    <n v="1096"/>
    <x v="2"/>
    <x v="2"/>
    <n v="1096"/>
    <n v="6.3402000000000003"/>
    <n v="6948.8591999999999"/>
    <x v="4"/>
    <x v="1"/>
    <s v="Linie 4"/>
    <n v="5004"/>
  </r>
  <r>
    <x v="7"/>
    <x v="0"/>
    <n v="57000170"/>
    <x v="209"/>
    <d v="2021-11-18T00:00:00"/>
    <x v="4"/>
    <n v="7000132506"/>
    <n v="200"/>
    <x v="2"/>
    <x v="2"/>
    <n v="200"/>
    <n v="6.2492999999999999"/>
    <n v="1249.8599999999999"/>
    <x v="4"/>
    <x v="1"/>
    <s v="Linie 4"/>
    <n v="5004"/>
  </r>
  <r>
    <x v="7"/>
    <x v="0"/>
    <n v="57000274"/>
    <x v="77"/>
    <d v="2021-11-18T00:00:00"/>
    <x v="4"/>
    <n v="7000133066"/>
    <n v="1345"/>
    <x v="2"/>
    <x v="2"/>
    <n v="2690"/>
    <n v="7.7298999999999998"/>
    <n v="10396.7155"/>
    <x v="3"/>
    <x v="1"/>
    <s v="Wurstverpackung"/>
    <n v="5330"/>
  </r>
  <r>
    <x v="7"/>
    <x v="0"/>
    <n v="57000327"/>
    <x v="79"/>
    <d v="2021-11-18T00:00:00"/>
    <x v="4"/>
    <n v="7000132842"/>
    <n v="528"/>
    <x v="2"/>
    <x v="2"/>
    <n v="633.6"/>
    <n v="5.6288"/>
    <n v="2972.0064000000002"/>
    <x v="7"/>
    <x v="4"/>
    <s v="Subunternehmer"/>
    <n v="9999"/>
  </r>
  <r>
    <x v="7"/>
    <x v="0"/>
    <n v="57000373"/>
    <x v="1015"/>
    <d v="2021-11-18T00:00:00"/>
    <x v="4"/>
    <n v="7000132751"/>
    <n v="165"/>
    <x v="2"/>
    <x v="2"/>
    <n v="396"/>
    <n v="11.725099999999999"/>
    <n v="1934.6415"/>
    <x v="3"/>
    <x v="1"/>
    <s v="Wurstverpackung"/>
    <n v="5330"/>
  </r>
  <r>
    <x v="7"/>
    <x v="0"/>
    <n v="57000373"/>
    <x v="1015"/>
    <d v="2021-11-18T00:00:00"/>
    <x v="4"/>
    <n v="7000133711"/>
    <n v="241"/>
    <x v="2"/>
    <x v="2"/>
    <n v="578.4"/>
    <n v="11.725099999999999"/>
    <n v="2825.7491"/>
    <x v="3"/>
    <x v="1"/>
    <s v="Wurstverpackung"/>
    <n v="5330"/>
  </r>
  <r>
    <x v="7"/>
    <x v="0"/>
    <n v="57000384"/>
    <x v="499"/>
    <d v="2021-11-18T00:00:00"/>
    <x v="4"/>
    <n v="7000132511"/>
    <n v="1552"/>
    <x v="2"/>
    <x v="2"/>
    <n v="3259.2"/>
    <n v="11.000400000000001"/>
    <n v="17072.620800000001"/>
    <x v="3"/>
    <x v="1"/>
    <s v="Linie 9"/>
    <n v="5009"/>
  </r>
  <r>
    <x v="7"/>
    <x v="0"/>
    <n v="57000482"/>
    <x v="213"/>
    <d v="2021-11-18T00:00:00"/>
    <x v="4"/>
    <n v="7000132033"/>
    <n v="1408"/>
    <x v="2"/>
    <x v="2"/>
    <n v="3193.3440000000001"/>
    <n v="12.721"/>
    <n v="17911.168000000001"/>
    <x v="3"/>
    <x v="1"/>
    <s v="Wurstverpackung"/>
    <n v="5330"/>
  </r>
  <r>
    <x v="7"/>
    <x v="0"/>
    <n v="57000579"/>
    <x v="364"/>
    <d v="2021-11-18T00:00:00"/>
    <x v="4"/>
    <n v="7000132766"/>
    <n v="63"/>
    <x v="2"/>
    <x v="2"/>
    <n v="113.4"/>
    <n v="8.4284999999999997"/>
    <n v="530.99549999999999"/>
    <x v="3"/>
    <x v="1"/>
    <s v="Linie 9"/>
    <n v="5009"/>
  </r>
  <r>
    <x v="7"/>
    <x v="0"/>
    <n v="57000590"/>
    <x v="81"/>
    <d v="2021-11-18T00:00:00"/>
    <x v="4"/>
    <n v="7000132843"/>
    <n v="630"/>
    <x v="2"/>
    <x v="2"/>
    <n v="1575"/>
    <n v="11.062900000000001"/>
    <n v="6969.6270000000004"/>
    <x v="7"/>
    <x v="4"/>
    <s v="Subunternehmer"/>
    <n v="9999"/>
  </r>
  <r>
    <x v="7"/>
    <x v="0"/>
    <n v="57000591"/>
    <x v="82"/>
    <d v="2021-11-18T00:00:00"/>
    <x v="4"/>
    <n v="7000132844"/>
    <n v="840"/>
    <x v="2"/>
    <x v="2"/>
    <n v="2100"/>
    <n v="11.8149"/>
    <n v="9924.5159999999996"/>
    <x v="7"/>
    <x v="4"/>
    <s v="Subunternehmer"/>
    <n v="9999"/>
  </r>
  <r>
    <x v="7"/>
    <x v="0"/>
    <n v="57000747"/>
    <x v="1053"/>
    <d v="2021-11-18T00:00:00"/>
    <x v="4"/>
    <n v="7000133872"/>
    <n v="166"/>
    <x v="2"/>
    <x v="2"/>
    <n v="1195.2"/>
    <n v="59.282299999999999"/>
    <n v="9840.8618000000006"/>
    <x v="4"/>
    <x v="1"/>
    <s v="Linie 35-1 MTC"/>
    <n v="5135"/>
  </r>
  <r>
    <x v="7"/>
    <x v="0"/>
    <n v="57000759"/>
    <x v="1211"/>
    <d v="2021-11-18T00:00:00"/>
    <x v="4"/>
    <n v="7000133541"/>
    <n v="224"/>
    <x v="2"/>
    <x v="2"/>
    <n v="3584"/>
    <n v="34.413600000000002"/>
    <n v="7708.6463999999996"/>
    <x v="6"/>
    <x v="3"/>
    <s v="EVP L4 Beutel"/>
    <n v="6130"/>
  </r>
  <r>
    <x v="7"/>
    <x v="0"/>
    <n v="58000339"/>
    <x v="508"/>
    <d v="2021-11-18T00:00:00"/>
    <x v="4"/>
    <n v="7000132765"/>
    <n v="256"/>
    <x v="2"/>
    <x v="2"/>
    <n v="422.4"/>
    <n v="9.9047000000000001"/>
    <n v="2535.6032"/>
    <x v="3"/>
    <x v="1"/>
    <s v="Linie 1"/>
    <n v="5001"/>
  </r>
  <r>
    <x v="7"/>
    <x v="0"/>
    <n v="58000540"/>
    <x v="388"/>
    <d v="2021-11-18T00:00:00"/>
    <x v="4"/>
    <n v="7000130920"/>
    <n v="1860"/>
    <x v="2"/>
    <x v="2"/>
    <n v="4092"/>
    <n v="9.3780999999999999"/>
    <n v="17443.266"/>
    <x v="4"/>
    <x v="1"/>
    <s v="Linie 2"/>
    <n v="5002"/>
  </r>
  <r>
    <x v="7"/>
    <x v="0"/>
    <n v="58000574"/>
    <x v="1115"/>
    <d v="2021-11-18T00:00:00"/>
    <x v="4"/>
    <n v="7000133685"/>
    <n v="134"/>
    <x v="2"/>
    <x v="0"/>
    <n v="1206"/>
    <n v="3.8054000000000001"/>
    <n v="4589.3123999999998"/>
    <x v="0"/>
    <x v="0"/>
    <s v="Vacumierung"/>
    <n v="5902"/>
  </r>
  <r>
    <x v="7"/>
    <x v="0"/>
    <n v="58000653"/>
    <x v="232"/>
    <d v="2021-11-18T00:00:00"/>
    <x v="4"/>
    <n v="7000133105"/>
    <n v="476"/>
    <x v="2"/>
    <x v="0"/>
    <n v="476"/>
    <n v="11.081"/>
    <n v="5274.5559999999996"/>
    <x v="8"/>
    <x v="5"/>
    <s v="Linie 20"/>
    <n v="5020"/>
  </r>
  <r>
    <x v="7"/>
    <x v="0"/>
    <n v="58000692"/>
    <x v="396"/>
    <d v="2021-11-18T00:00:00"/>
    <x v="4"/>
    <n v="7000133110"/>
    <n v="68"/>
    <x v="2"/>
    <x v="0"/>
    <n v="68"/>
    <n v="11.089700000000001"/>
    <n v="754.09960000000001"/>
    <x v="8"/>
    <x v="5"/>
    <s v="Linie 20"/>
    <n v="5020"/>
  </r>
  <r>
    <x v="7"/>
    <x v="0"/>
    <n v="58000705"/>
    <x v="399"/>
    <d v="2021-11-18T00:00:00"/>
    <x v="4"/>
    <n v="7000133112"/>
    <n v="340"/>
    <x v="2"/>
    <x v="0"/>
    <n v="340"/>
    <n v="11.0915"/>
    <n v="3771.11"/>
    <x v="8"/>
    <x v="5"/>
    <s v="Linie 20"/>
    <n v="5020"/>
  </r>
  <r>
    <x v="7"/>
    <x v="0"/>
    <n v="58000711"/>
    <x v="99"/>
    <d v="2021-11-18T00:00:00"/>
    <x v="4"/>
    <n v="7000133418"/>
    <n v="68"/>
    <x v="2"/>
    <x v="0"/>
    <n v="73.44"/>
    <n v="9.9686000000000003"/>
    <n v="732.09398399999998"/>
    <x v="8"/>
    <x v="5"/>
    <s v="Linie 29"/>
    <n v="5029"/>
  </r>
  <r>
    <x v="7"/>
    <x v="0"/>
    <n v="58000719"/>
    <x v="248"/>
    <d v="2021-11-18T00:00:00"/>
    <x v="4"/>
    <n v="7000133114"/>
    <n v="136"/>
    <x v="2"/>
    <x v="0"/>
    <n v="136"/>
    <n v="11.0969"/>
    <n v="1509.1784"/>
    <x v="8"/>
    <x v="5"/>
    <s v="Linie 20"/>
    <n v="5020"/>
  </r>
  <r>
    <x v="7"/>
    <x v="0"/>
    <n v="58000738"/>
    <x v="101"/>
    <d v="2021-11-18T00:00:00"/>
    <x v="4"/>
    <n v="7000133419"/>
    <n v="272"/>
    <x v="2"/>
    <x v="0"/>
    <n v="293.76"/>
    <n v="9.9650999999999996"/>
    <n v="2927.3477760000001"/>
    <x v="8"/>
    <x v="5"/>
    <s v="Linie 29"/>
    <n v="5029"/>
  </r>
  <r>
    <x v="7"/>
    <x v="0"/>
    <n v="58000841"/>
    <x v="104"/>
    <d v="2021-11-18T00:00:00"/>
    <x v="4"/>
    <n v="7000133420"/>
    <n v="2295"/>
    <x v="2"/>
    <x v="0"/>
    <n v="2478.6"/>
    <n v="9.9194999999999993"/>
    <n v="24586.472699999998"/>
    <x v="8"/>
    <x v="5"/>
    <s v="Linie 29"/>
    <n v="5029"/>
  </r>
  <r>
    <x v="7"/>
    <x v="0"/>
    <n v="58000866"/>
    <x v="262"/>
    <d v="2021-11-18T00:00:00"/>
    <x v="4"/>
    <n v="7000133124"/>
    <n v="782"/>
    <x v="2"/>
    <x v="0"/>
    <n v="782"/>
    <n v="11.085000000000001"/>
    <n v="8668.4699999999993"/>
    <x v="8"/>
    <x v="5"/>
    <s v="Linie 20"/>
    <n v="5020"/>
  </r>
  <r>
    <x v="7"/>
    <x v="0"/>
    <n v="58000873"/>
    <x v="518"/>
    <d v="2021-11-18T00:00:00"/>
    <x v="4"/>
    <n v="7000131987"/>
    <n v="1018"/>
    <x v="2"/>
    <x v="2"/>
    <n v="2036"/>
    <n v="13.7563"/>
    <n v="14003.913399999999"/>
    <x v="4"/>
    <x v="1"/>
    <s v="Linie 33"/>
    <n v="5033"/>
  </r>
  <r>
    <x v="7"/>
    <x v="0"/>
    <n v="58000887"/>
    <x v="411"/>
    <d v="2021-11-18T00:00:00"/>
    <x v="4"/>
    <n v="7000133127"/>
    <n v="612"/>
    <x v="2"/>
    <x v="0"/>
    <n v="612"/>
    <n v="11.0853"/>
    <n v="6784.2035999999998"/>
    <x v="8"/>
    <x v="5"/>
    <s v="Linie 20"/>
    <n v="5020"/>
  </r>
  <r>
    <x v="7"/>
    <x v="0"/>
    <n v="58000894"/>
    <x v="105"/>
    <d v="2021-11-18T00:00:00"/>
    <x v="4"/>
    <n v="7000133421"/>
    <n v="1496"/>
    <x v="2"/>
    <x v="0"/>
    <n v="1615.68"/>
    <n v="9.9616000000000007"/>
    <n v="16094.757888"/>
    <x v="8"/>
    <x v="5"/>
    <s v="Linie 29"/>
    <n v="5029"/>
  </r>
  <r>
    <x v="7"/>
    <x v="0"/>
    <n v="58000895"/>
    <x v="412"/>
    <d v="2021-11-18T00:00:00"/>
    <x v="4"/>
    <n v="7000133131"/>
    <n v="2108"/>
    <x v="2"/>
    <x v="0"/>
    <n v="2108"/>
    <n v="11.0886"/>
    <n v="23374.768800000002"/>
    <x v="8"/>
    <x v="5"/>
    <s v="Linie 20"/>
    <n v="5020"/>
  </r>
  <r>
    <x v="7"/>
    <x v="0"/>
    <n v="58000918"/>
    <x v="574"/>
    <d v="2021-11-18T00:00:00"/>
    <x v="4"/>
    <n v="7000133773"/>
    <n v="969"/>
    <x v="2"/>
    <x v="2"/>
    <n v="9302.4"/>
    <n v="35.487699999999997"/>
    <n v="34387.581299999998"/>
    <x v="5"/>
    <x v="2"/>
    <s v="Linie 31"/>
    <n v="5031"/>
  </r>
  <r>
    <x v="7"/>
    <x v="0"/>
    <n v="58000928"/>
    <x v="106"/>
    <d v="2021-11-18T00:00:00"/>
    <x v="4"/>
    <n v="7000133184"/>
    <n v="102"/>
    <x v="2"/>
    <x v="0"/>
    <n v="100.98"/>
    <n v="7.4200999999999997"/>
    <n v="749.28169800000001"/>
    <x v="8"/>
    <x v="5"/>
    <s v="Linie 21"/>
    <n v="5021"/>
  </r>
  <r>
    <x v="7"/>
    <x v="0"/>
    <n v="58000931"/>
    <x v="108"/>
    <d v="2021-11-18T00:00:00"/>
    <x v="4"/>
    <n v="7000133186"/>
    <n v="169"/>
    <x v="2"/>
    <x v="0"/>
    <n v="167.31"/>
    <n v="7.4309000000000003"/>
    <n v="1243.2638790000001"/>
    <x v="8"/>
    <x v="5"/>
    <s v="Linie 21"/>
    <n v="5021"/>
  </r>
  <r>
    <x v="7"/>
    <x v="0"/>
    <n v="58000967"/>
    <x v="520"/>
    <d v="2021-11-18T00:00:00"/>
    <x v="4"/>
    <n v="7000132419"/>
    <n v="1549"/>
    <x v="2"/>
    <x v="2"/>
    <n v="2478.4"/>
    <n v="7.0499000000000001"/>
    <n v="10920.295099999999"/>
    <x v="3"/>
    <x v="1"/>
    <s v="Linie 1"/>
    <n v="5001"/>
  </r>
  <r>
    <x v="7"/>
    <x v="0"/>
    <n v="58000987"/>
    <x v="578"/>
    <d v="2021-11-18T00:00:00"/>
    <x v="4"/>
    <n v="7000133194"/>
    <n v="204"/>
    <x v="2"/>
    <x v="0"/>
    <n v="201.96"/>
    <n v="7.4310999999999998"/>
    <n v="1500.784956"/>
    <x v="8"/>
    <x v="5"/>
    <s v="Linie 21"/>
    <n v="5021"/>
  </r>
  <r>
    <x v="7"/>
    <x v="0"/>
    <n v="58000997"/>
    <x v="421"/>
    <d v="2021-11-18T00:00:00"/>
    <x v="4"/>
    <n v="7000133142"/>
    <n v="136"/>
    <x v="2"/>
    <x v="0"/>
    <n v="136"/>
    <n v="11.084300000000001"/>
    <n v="1507.4648"/>
    <x v="8"/>
    <x v="5"/>
    <s v="Linie 20"/>
    <n v="5020"/>
  </r>
  <r>
    <x v="7"/>
    <x v="0"/>
    <n v="58001001"/>
    <x v="110"/>
    <d v="2021-11-18T00:00:00"/>
    <x v="4"/>
    <n v="7000133198"/>
    <n v="204"/>
    <x v="2"/>
    <x v="0"/>
    <n v="201.96"/>
    <n v="7.4310999999999998"/>
    <n v="1500.784956"/>
    <x v="8"/>
    <x v="5"/>
    <s v="Linie 21"/>
    <n v="5021"/>
  </r>
  <r>
    <x v="7"/>
    <x v="0"/>
    <n v="58001036"/>
    <x v="427"/>
    <d v="2021-11-18T00:00:00"/>
    <x v="4"/>
    <n v="7000133148"/>
    <n v="476"/>
    <x v="2"/>
    <x v="0"/>
    <n v="476"/>
    <n v="11.133900000000001"/>
    <n v="5299.7363999999998"/>
    <x v="8"/>
    <x v="5"/>
    <s v="Linie 20"/>
    <n v="5020"/>
  </r>
  <r>
    <x v="7"/>
    <x v="0"/>
    <n v="58001059"/>
    <x v="111"/>
    <d v="2021-11-18T00:00:00"/>
    <x v="4"/>
    <n v="7000133455"/>
    <n v="3485"/>
    <x v="2"/>
    <x v="0"/>
    <n v="3485"/>
    <n v="10.873799999999999"/>
    <n v="37895.192999999999"/>
    <x v="8"/>
    <x v="5"/>
    <s v="Linie 21"/>
    <n v="5021"/>
  </r>
  <r>
    <x v="7"/>
    <x v="0"/>
    <n v="58001082"/>
    <x v="434"/>
    <d v="2021-11-18T00:00:00"/>
    <x v="4"/>
    <n v="7000133151"/>
    <n v="204"/>
    <x v="2"/>
    <x v="0"/>
    <n v="204"/>
    <n v="11.089700000000001"/>
    <n v="2262.2988"/>
    <x v="8"/>
    <x v="5"/>
    <s v="Linie 20"/>
    <n v="5020"/>
  </r>
  <r>
    <x v="7"/>
    <x v="0"/>
    <n v="58001083"/>
    <x v="113"/>
    <d v="2021-11-18T00:00:00"/>
    <x v="4"/>
    <n v="7000133456"/>
    <n v="884"/>
    <x v="2"/>
    <x v="0"/>
    <n v="884"/>
    <n v="10.9186"/>
    <n v="9652.0424000000003"/>
    <x v="8"/>
    <x v="5"/>
    <s v="Linie 21"/>
    <n v="5021"/>
  </r>
  <r>
    <x v="7"/>
    <x v="0"/>
    <n v="58001097"/>
    <x v="114"/>
    <d v="2021-11-18T00:00:00"/>
    <x v="4"/>
    <n v="7000130633"/>
    <n v="2469"/>
    <x v="2"/>
    <x v="2"/>
    <n v="23702.400000000001"/>
    <n v="34.950200000000002"/>
    <n v="86292.043799999999"/>
    <x v="5"/>
    <x v="2"/>
    <s v="Linie 30"/>
    <n v="5030"/>
  </r>
  <r>
    <x v="7"/>
    <x v="0"/>
    <n v="58001122"/>
    <x v="1070"/>
    <d v="2021-11-18T00:00:00"/>
    <x v="4"/>
    <n v="7000133154"/>
    <n v="34"/>
    <x v="2"/>
    <x v="0"/>
    <n v="34"/>
    <n v="11.0982"/>
    <n v="377.33879999999999"/>
    <x v="8"/>
    <x v="5"/>
    <s v="Linie 20"/>
    <n v="5020"/>
  </r>
  <r>
    <x v="7"/>
    <x v="0"/>
    <n v="58001131"/>
    <x v="441"/>
    <d v="2021-11-18T00:00:00"/>
    <x v="4"/>
    <n v="7000133524"/>
    <n v="2805"/>
    <x v="2"/>
    <x v="0"/>
    <n v="2692.8"/>
    <n v="6.7084999999999999"/>
    <n v="18064.648799999999"/>
    <x v="8"/>
    <x v="5"/>
    <s v="Linie 23"/>
    <n v="5023"/>
  </r>
  <r>
    <x v="7"/>
    <x v="0"/>
    <n v="58001141"/>
    <x v="445"/>
    <d v="2021-11-18T00:00:00"/>
    <x v="4"/>
    <n v="7000133380"/>
    <n v="135"/>
    <x v="2"/>
    <x v="0"/>
    <n v="129.6"/>
    <n v="6.7239000000000004"/>
    <n v="871.41744000000006"/>
    <x v="8"/>
    <x v="5"/>
    <s v="Linie 23"/>
    <n v="5023"/>
  </r>
  <r>
    <x v="7"/>
    <x v="0"/>
    <n v="58001156"/>
    <x v="448"/>
    <d v="2021-11-18T00:00:00"/>
    <x v="4"/>
    <n v="7000133381"/>
    <n v="340"/>
    <x v="2"/>
    <x v="0"/>
    <n v="326.39999999999998"/>
    <n v="6.7239000000000004"/>
    <n v="2194.6809600000001"/>
    <x v="8"/>
    <x v="5"/>
    <s v="Linie 23"/>
    <n v="5023"/>
  </r>
  <r>
    <x v="7"/>
    <x v="0"/>
    <n v="58001159"/>
    <x v="1079"/>
    <d v="2021-11-18T00:00:00"/>
    <x v="4"/>
    <n v="7000133382"/>
    <n v="34"/>
    <x v="2"/>
    <x v="0"/>
    <n v="32.64"/>
    <n v="6.7257999999999996"/>
    <n v="219.530112"/>
    <x v="8"/>
    <x v="5"/>
    <s v="Linie 23"/>
    <n v="5023"/>
  </r>
  <r>
    <x v="7"/>
    <x v="0"/>
    <n v="58001160"/>
    <x v="1146"/>
    <d v="2021-11-18T00:00:00"/>
    <x v="4"/>
    <n v="7000133383"/>
    <n v="340"/>
    <x v="2"/>
    <x v="0"/>
    <n v="326.39999999999998"/>
    <n v="6.7239000000000004"/>
    <n v="2194.6809600000001"/>
    <x v="8"/>
    <x v="5"/>
    <s v="Linie 23"/>
    <n v="5023"/>
  </r>
  <r>
    <x v="7"/>
    <x v="0"/>
    <n v="58001161"/>
    <x v="1168"/>
    <d v="2021-11-18T00:00:00"/>
    <x v="4"/>
    <n v="7000133384"/>
    <n v="34"/>
    <x v="2"/>
    <x v="0"/>
    <n v="32.64"/>
    <n v="6.7257999999999996"/>
    <n v="219.530112"/>
    <x v="8"/>
    <x v="5"/>
    <s v="Linie 23"/>
    <n v="5023"/>
  </r>
  <r>
    <x v="7"/>
    <x v="0"/>
    <n v="58001167"/>
    <x v="1169"/>
    <d v="2021-11-18T00:00:00"/>
    <x v="4"/>
    <n v="7000133385"/>
    <n v="134"/>
    <x v="2"/>
    <x v="0"/>
    <n v="144.72"/>
    <n v="11.114699999999999"/>
    <n v="1608.5193839999999"/>
    <x v="8"/>
    <x v="5"/>
    <s v="Linie 23"/>
    <n v="5023"/>
  </r>
  <r>
    <x v="7"/>
    <x v="0"/>
    <n v="58001169"/>
    <x v="1170"/>
    <d v="2021-11-18T00:00:00"/>
    <x v="4"/>
    <n v="7000133387"/>
    <n v="204"/>
    <x v="2"/>
    <x v="0"/>
    <n v="220.32"/>
    <n v="11.152799999999999"/>
    <n v="2457.1848960000002"/>
    <x v="8"/>
    <x v="5"/>
    <s v="Linie 23"/>
    <n v="5023"/>
  </r>
  <r>
    <x v="7"/>
    <x v="0"/>
    <n v="58001171"/>
    <x v="1171"/>
    <d v="2021-11-18T00:00:00"/>
    <x v="4"/>
    <n v="7000133388"/>
    <n v="340"/>
    <x v="2"/>
    <x v="0"/>
    <n v="367.2"/>
    <n v="11.152799999999999"/>
    <n v="4095.30816"/>
    <x v="8"/>
    <x v="5"/>
    <s v="Linie 23"/>
    <n v="5023"/>
  </r>
  <r>
    <x v="7"/>
    <x v="0"/>
    <n v="58001172"/>
    <x v="1212"/>
    <d v="2021-11-18T00:00:00"/>
    <x v="4"/>
    <n v="7000133389"/>
    <n v="68"/>
    <x v="2"/>
    <x v="0"/>
    <n v="73.44"/>
    <n v="11.152799999999999"/>
    <n v="819.06163200000003"/>
    <x v="8"/>
    <x v="5"/>
    <s v="Linie 23"/>
    <n v="5023"/>
  </r>
  <r>
    <x v="7"/>
    <x v="0"/>
    <n v="59500001"/>
    <x v="907"/>
    <d v="2021-11-18T00:00:00"/>
    <x v="4"/>
    <n v="7000132767"/>
    <n v="265"/>
    <x v="2"/>
    <x v="0"/>
    <n v="795"/>
    <n v="2.5375000000000001"/>
    <n v="2017.3125"/>
    <x v="3"/>
    <x v="1"/>
    <s v="Espera"/>
    <n v="5901"/>
  </r>
  <r>
    <x v="7"/>
    <x v="0"/>
    <n v="59500052"/>
    <x v="587"/>
    <d v="2021-11-18T00:00:00"/>
    <x v="4"/>
    <n v="7000133774"/>
    <n v="139"/>
    <x v="0"/>
    <x v="0"/>
    <n v="139"/>
    <n v="1.0461"/>
    <n v="145.40790000000001"/>
    <x v="0"/>
    <x v="0"/>
    <s v="Vacumierung"/>
    <n v="5902"/>
  </r>
  <r>
    <x v="7"/>
    <x v="0"/>
    <m/>
    <x v="931"/>
    <d v="2021-11-18T00:00:00"/>
    <x v="4"/>
    <n v="7000133596"/>
    <n v="0"/>
    <x v="3"/>
    <x v="3"/>
    <n v="0"/>
    <n v="0"/>
    <n v="0"/>
    <x v="2"/>
    <x v="0"/>
    <s v="Thrun 2"/>
    <n v="2030"/>
  </r>
  <r>
    <x v="7"/>
    <x v="0"/>
    <m/>
    <x v="932"/>
    <d v="2021-11-18T00:00:00"/>
    <x v="4"/>
    <n v="7000133597"/>
    <n v="0"/>
    <x v="3"/>
    <x v="3"/>
    <n v="0"/>
    <n v="0"/>
    <n v="0"/>
    <x v="1"/>
    <x v="0"/>
    <s v="Füller unter Thrun 2"/>
    <n v="3030"/>
  </r>
  <r>
    <x v="7"/>
    <x v="0"/>
    <m/>
    <x v="120"/>
    <d v="2021-11-18T00:00:00"/>
    <x v="4"/>
    <n v="7000130546"/>
    <n v="0"/>
    <x v="3"/>
    <x v="3"/>
    <n v="0"/>
    <n v="0"/>
    <n v="0"/>
    <x v="0"/>
    <x v="0"/>
    <s v="Große Schneidemaschine Lachnit"/>
    <n v="1100"/>
  </r>
  <r>
    <x v="7"/>
    <x v="0"/>
    <m/>
    <x v="121"/>
    <d v="2021-11-18T00:00:00"/>
    <x v="4"/>
    <n v="7000130568"/>
    <n v="0"/>
    <x v="3"/>
    <x v="3"/>
    <n v="0"/>
    <n v="0"/>
    <n v="0"/>
    <x v="0"/>
    <x v="0"/>
    <s v="Kleine Schneidemaschine Käseteiler"/>
    <n v="1200"/>
  </r>
  <r>
    <x v="7"/>
    <x v="0"/>
    <m/>
    <x v="122"/>
    <d v="2021-11-18T00:00:00"/>
    <x v="4"/>
    <n v="7000133512"/>
    <n v="0"/>
    <x v="3"/>
    <x v="3"/>
    <n v="0"/>
    <n v="0"/>
    <n v="0"/>
    <x v="2"/>
    <x v="0"/>
    <s v="Thrun 1"/>
    <n v="2020"/>
  </r>
  <r>
    <x v="7"/>
    <x v="0"/>
    <m/>
    <x v="123"/>
    <d v="2021-11-18T00:00:00"/>
    <x v="4"/>
    <n v="7000133606"/>
    <n v="0"/>
    <x v="3"/>
    <x v="3"/>
    <n v="0"/>
    <n v="0"/>
    <n v="0"/>
    <x v="2"/>
    <x v="0"/>
    <s v="Thrun 2"/>
    <n v="2030"/>
  </r>
  <r>
    <x v="7"/>
    <x v="0"/>
    <m/>
    <x v="124"/>
    <d v="2021-11-18T00:00:00"/>
    <x v="4"/>
    <n v="7000133626"/>
    <n v="0"/>
    <x v="3"/>
    <x v="3"/>
    <n v="0"/>
    <n v="0"/>
    <n v="0"/>
    <x v="2"/>
    <x v="0"/>
    <s v="Mischer 1"/>
    <n v="2040"/>
  </r>
  <r>
    <x v="7"/>
    <x v="0"/>
    <m/>
    <x v="125"/>
    <d v="2021-11-18T00:00:00"/>
    <x v="4"/>
    <n v="7000133650"/>
    <n v="0"/>
    <x v="3"/>
    <x v="3"/>
    <n v="0"/>
    <n v="0"/>
    <n v="0"/>
    <x v="2"/>
    <x v="0"/>
    <s v="Mischer 2"/>
    <n v="2050"/>
  </r>
  <r>
    <x v="7"/>
    <x v="0"/>
    <m/>
    <x v="126"/>
    <d v="2021-11-18T00:00:00"/>
    <x v="4"/>
    <n v="7000133590"/>
    <n v="0"/>
    <x v="3"/>
    <x v="3"/>
    <n v="0"/>
    <n v="0"/>
    <n v="0"/>
    <x v="2"/>
    <x v="0"/>
    <s v="Stephan UMSK 130"/>
    <n v="2100"/>
  </r>
  <r>
    <x v="7"/>
    <x v="0"/>
    <m/>
    <x v="127"/>
    <d v="2021-11-18T00:00:00"/>
    <x v="4"/>
    <n v="7000133424"/>
    <n v="0"/>
    <x v="3"/>
    <x v="3"/>
    <n v="0"/>
    <n v="0"/>
    <n v="0"/>
    <x v="1"/>
    <x v="0"/>
    <s v="Füller unter M1"/>
    <n v="3010"/>
  </r>
  <r>
    <x v="7"/>
    <x v="0"/>
    <m/>
    <x v="128"/>
    <d v="2021-11-18T00:00:00"/>
    <x v="4"/>
    <n v="7000133646"/>
    <n v="0"/>
    <x v="3"/>
    <x v="3"/>
    <n v="0"/>
    <n v="0"/>
    <n v="0"/>
    <x v="1"/>
    <x v="0"/>
    <s v="Füller unter M2"/>
    <n v="3020"/>
  </r>
  <r>
    <x v="7"/>
    <x v="0"/>
    <m/>
    <x v="129"/>
    <d v="2021-11-18T00:00:00"/>
    <x v="4"/>
    <n v="7000133595"/>
    <n v="0"/>
    <x v="3"/>
    <x v="3"/>
    <n v="0"/>
    <n v="0"/>
    <n v="0"/>
    <x v="1"/>
    <x v="0"/>
    <s v="Füller unter Thrun 2"/>
    <n v="3030"/>
  </r>
  <r>
    <x v="7"/>
    <x v="0"/>
    <m/>
    <x v="130"/>
    <d v="2021-11-18T00:00:00"/>
    <x v="4"/>
    <n v="7000133557"/>
    <n v="0"/>
    <x v="3"/>
    <x v="3"/>
    <n v="0"/>
    <n v="0"/>
    <n v="0"/>
    <x v="1"/>
    <x v="0"/>
    <s v="Füller unter UHT"/>
    <n v="3040"/>
  </r>
  <r>
    <x v="7"/>
    <x v="0"/>
    <m/>
    <x v="131"/>
    <d v="2021-11-18T00:00:00"/>
    <x v="4"/>
    <n v="7000133577"/>
    <n v="0"/>
    <x v="3"/>
    <x v="3"/>
    <n v="0"/>
    <n v="0"/>
    <n v="0"/>
    <x v="2"/>
    <x v="0"/>
    <s v="Füller unter UMSK 130"/>
    <n v="3100"/>
  </r>
  <r>
    <x v="7"/>
    <x v="0"/>
    <m/>
    <x v="132"/>
    <d v="2021-11-18T00:00:00"/>
    <x v="4"/>
    <n v="7000133318"/>
    <n v="0"/>
    <x v="3"/>
    <x v="3"/>
    <n v="0"/>
    <n v="0"/>
    <n v="0"/>
    <x v="8"/>
    <x v="5"/>
    <s v="Linie 20"/>
    <n v="5020"/>
  </r>
  <r>
    <x v="7"/>
    <x v="0"/>
    <m/>
    <x v="133"/>
    <d v="2021-11-18T00:00:00"/>
    <x v="4"/>
    <n v="7000133315"/>
    <n v="0"/>
    <x v="3"/>
    <x v="3"/>
    <n v="0"/>
    <n v="0"/>
    <n v="0"/>
    <x v="8"/>
    <x v="5"/>
    <s v="Linie 21"/>
    <n v="5021"/>
  </r>
  <r>
    <x v="7"/>
    <x v="0"/>
    <m/>
    <x v="134"/>
    <d v="2021-11-18T00:00:00"/>
    <x v="4"/>
    <n v="7000133322"/>
    <n v="0.01"/>
    <x v="1"/>
    <x v="1"/>
    <n v="0"/>
    <n v="0"/>
    <n v="0"/>
    <x v="8"/>
    <x v="5"/>
    <s v="Linie 22"/>
    <n v="5022"/>
  </r>
  <r>
    <x v="7"/>
    <x v="0"/>
    <m/>
    <x v="134"/>
    <d v="2021-11-18T00:00:00"/>
    <x v="4"/>
    <n v="7000133697"/>
    <n v="0.01"/>
    <x v="1"/>
    <x v="1"/>
    <n v="0"/>
    <n v="0"/>
    <n v="0"/>
    <x v="8"/>
    <x v="5"/>
    <s v="Linie 22"/>
    <n v="5022"/>
  </r>
  <r>
    <x v="7"/>
    <x v="0"/>
    <m/>
    <x v="135"/>
    <d v="2021-11-18T00:00:00"/>
    <x v="4"/>
    <n v="7000133391"/>
    <n v="0.01"/>
    <x v="1"/>
    <x v="1"/>
    <n v="0"/>
    <n v="0"/>
    <n v="0"/>
    <x v="8"/>
    <x v="5"/>
    <s v="Linie 23"/>
    <n v="5023"/>
  </r>
  <r>
    <x v="7"/>
    <x v="0"/>
    <m/>
    <x v="662"/>
    <d v="2021-11-18T00:00:00"/>
    <x v="4"/>
    <n v="7000132957"/>
    <n v="0"/>
    <x v="3"/>
    <x v="3"/>
    <n v="0"/>
    <n v="0"/>
    <n v="0"/>
    <x v="5"/>
    <x v="2"/>
    <s v="Linie 30"/>
    <n v="5030"/>
  </r>
  <r>
    <x v="7"/>
    <x v="0"/>
    <n v="23500090"/>
    <x v="139"/>
    <d v="2021-11-19T00:00:00"/>
    <x v="4"/>
    <n v="7000133607"/>
    <n v="1487"/>
    <x v="0"/>
    <x v="0"/>
    <n v="1487"/>
    <n v="3.9115000000000002"/>
    <n v="5816.4004999999997"/>
    <x v="0"/>
    <x v="0"/>
    <s v="Große Schneidemaschine Lachnit"/>
    <n v="1100"/>
  </r>
  <r>
    <x v="7"/>
    <x v="0"/>
    <n v="23500091"/>
    <x v="140"/>
    <d v="2021-11-19T00:00:00"/>
    <x v="4"/>
    <n v="7000133610"/>
    <n v="1400.5"/>
    <x v="0"/>
    <x v="0"/>
    <n v="1400.5"/>
    <n v="3.8368000000000002"/>
    <n v="5373.4384"/>
    <x v="0"/>
    <x v="0"/>
    <s v="Große Schneidemaschine Lachnit"/>
    <n v="1100"/>
  </r>
  <r>
    <x v="7"/>
    <x v="0"/>
    <n v="23500111"/>
    <x v="1064"/>
    <d v="2021-11-19T00:00:00"/>
    <x v="4"/>
    <n v="7000133980"/>
    <n v="270"/>
    <x v="0"/>
    <x v="0"/>
    <n v="270"/>
    <n v="3.9811000000000001"/>
    <n v="1074.8969999999999"/>
    <x v="0"/>
    <x v="0"/>
    <s v="Schmelze Zutatenvorb."/>
    <n v="1400"/>
  </r>
  <r>
    <x v="7"/>
    <x v="0"/>
    <n v="23500248"/>
    <x v="1213"/>
    <d v="2021-11-19T00:00:00"/>
    <x v="4"/>
    <n v="7000133836"/>
    <n v="104"/>
    <x v="0"/>
    <x v="0"/>
    <n v="104"/>
    <n v="9.1469000000000005"/>
    <n v="951.27760000000001"/>
    <x v="0"/>
    <x v="0"/>
    <s v="Wolf Zutatenvorbereitung"/>
    <n v="1430"/>
  </r>
  <r>
    <x v="7"/>
    <x v="0"/>
    <n v="23500273"/>
    <x v="457"/>
    <d v="2021-11-19T00:00:00"/>
    <x v="4"/>
    <n v="7000132777"/>
    <n v="2608"/>
    <x v="0"/>
    <x v="0"/>
    <n v="2608"/>
    <n v="3.0524"/>
    <n v="7960.6592000000001"/>
    <x v="0"/>
    <x v="0"/>
    <s v="Kleine Schneidemaschine Käseteiler"/>
    <n v="1200"/>
  </r>
  <r>
    <x v="7"/>
    <x v="0"/>
    <n v="23500287"/>
    <x v="1163"/>
    <d v="2021-11-19T00:00:00"/>
    <x v="4"/>
    <n v="7000133842"/>
    <n v="8.1999999999999993"/>
    <x v="0"/>
    <x v="0"/>
    <n v="8.1999999999999993"/>
    <n v="6.8723000000000001"/>
    <n v="56.35286"/>
    <x v="0"/>
    <x v="0"/>
    <s v="Wolf Zutatenvorbereitung"/>
    <n v="1430"/>
  </r>
  <r>
    <x v="7"/>
    <x v="0"/>
    <n v="23500288"/>
    <x v="1164"/>
    <d v="2021-11-19T00:00:00"/>
    <x v="4"/>
    <n v="7000133843"/>
    <n v="0"/>
    <x v="0"/>
    <x v="0"/>
    <n v="0"/>
    <n v="6.4640000000000004"/>
    <n v="0"/>
    <x v="0"/>
    <x v="0"/>
    <s v="Dosenöffner Zutatenvorbereitung"/>
    <n v="1420"/>
  </r>
  <r>
    <x v="7"/>
    <x v="0"/>
    <n v="23500288"/>
    <x v="1164"/>
    <d v="2021-11-19T00:00:00"/>
    <x v="4"/>
    <n v="7000133844"/>
    <n v="22.038"/>
    <x v="0"/>
    <x v="0"/>
    <n v="22.038"/>
    <n v="6.4640000000000004"/>
    <n v="142.453632"/>
    <x v="0"/>
    <x v="0"/>
    <s v="Dosenöffner Zutatenvorbereitung"/>
    <n v="1420"/>
  </r>
  <r>
    <x v="7"/>
    <x v="0"/>
    <n v="23500292"/>
    <x v="144"/>
    <d v="2021-11-19T00:00:00"/>
    <x v="4"/>
    <n v="7000133837"/>
    <n v="172"/>
    <x v="0"/>
    <x v="0"/>
    <n v="172"/>
    <n v="5.5862999999999996"/>
    <n v="960.84360000000004"/>
    <x v="0"/>
    <x v="0"/>
    <s v="Holac Zutatenvorbereitung"/>
    <n v="1410"/>
  </r>
  <r>
    <x v="7"/>
    <x v="0"/>
    <n v="23500302"/>
    <x v="4"/>
    <d v="2021-11-19T00:00:00"/>
    <x v="4"/>
    <n v="7000133838"/>
    <n v="302"/>
    <x v="0"/>
    <x v="0"/>
    <n v="302"/>
    <n v="5.6374000000000004"/>
    <n v="1702.4947999999999"/>
    <x v="0"/>
    <x v="0"/>
    <s v="Holac Zutatenvorbereitung"/>
    <n v="1410"/>
  </r>
  <r>
    <x v="7"/>
    <x v="0"/>
    <n v="23500354"/>
    <x v="7"/>
    <d v="2021-11-19T00:00:00"/>
    <x v="4"/>
    <n v="7000133839"/>
    <n v="373"/>
    <x v="0"/>
    <x v="0"/>
    <n v="373"/>
    <n v="4.5490000000000004"/>
    <n v="1696.777"/>
    <x v="0"/>
    <x v="0"/>
    <s v="Holac Zutatenvorbereitung"/>
    <n v="1410"/>
  </r>
  <r>
    <x v="7"/>
    <x v="0"/>
    <n v="23500358"/>
    <x v="145"/>
    <d v="2021-11-19T00:00:00"/>
    <x v="4"/>
    <n v="7000134009"/>
    <n v="53"/>
    <x v="0"/>
    <x v="0"/>
    <n v="53"/>
    <n v="1.1600999999999999"/>
    <n v="61.485300000000002"/>
    <x v="0"/>
    <x v="0"/>
    <s v="Schälen"/>
    <n v="5903"/>
  </r>
  <r>
    <x v="7"/>
    <x v="0"/>
    <n v="23500362"/>
    <x v="8"/>
    <d v="2021-11-19T00:00:00"/>
    <x v="4"/>
    <n v="7000133884"/>
    <n v="61"/>
    <x v="0"/>
    <x v="0"/>
    <n v="61"/>
    <n v="1.1600999999999999"/>
    <n v="70.766099999999994"/>
    <x v="0"/>
    <x v="0"/>
    <s v="Schälen"/>
    <n v="5903"/>
  </r>
  <r>
    <x v="7"/>
    <x v="0"/>
    <n v="23500391"/>
    <x v="603"/>
    <d v="2021-11-19T00:00:00"/>
    <x v="4"/>
    <n v="7000133841"/>
    <n v="52"/>
    <x v="0"/>
    <x v="0"/>
    <n v="52"/>
    <n v="9.3101000000000003"/>
    <n v="484.12520000000001"/>
    <x v="0"/>
    <x v="0"/>
    <s v="Holac Zutatenvorbereitung"/>
    <n v="1410"/>
  </r>
  <r>
    <x v="7"/>
    <x v="0"/>
    <n v="23500394"/>
    <x v="670"/>
    <d v="2021-11-19T00:00:00"/>
    <x v="4"/>
    <n v="7000132534"/>
    <n v="60"/>
    <x v="0"/>
    <x v="0"/>
    <n v="60"/>
    <n v="9.2812999999999999"/>
    <n v="556.87800000000004"/>
    <x v="4"/>
    <x v="1"/>
    <s v="Röstofen"/>
    <n v="5420"/>
  </r>
  <r>
    <x v="7"/>
    <x v="0"/>
    <n v="24000494"/>
    <x v="1214"/>
    <d v="2021-11-19T00:00:00"/>
    <x v="4"/>
    <n v="7000133796"/>
    <n v="1950"/>
    <x v="0"/>
    <x v="0"/>
    <n v="1950"/>
    <n v="0"/>
    <n v="0"/>
    <x v="1"/>
    <x v="0"/>
    <s v="Füller unter M1"/>
    <n v="3010"/>
  </r>
  <r>
    <x v="7"/>
    <x v="0"/>
    <n v="29600002"/>
    <x v="461"/>
    <d v="2021-11-19T00:00:00"/>
    <x v="4"/>
    <n v="7000134000"/>
    <n v="2260"/>
    <x v="0"/>
    <x v="0"/>
    <n v="2260"/>
    <n v="2.5"/>
    <n v="5650"/>
    <x v="0"/>
    <x v="0"/>
    <s v="Rohware aus-/umpacken, vorbereiten"/>
    <n v="1300"/>
  </r>
  <r>
    <x v="7"/>
    <x v="0"/>
    <n v="29600023"/>
    <x v="466"/>
    <d v="2021-11-19T00:00:00"/>
    <x v="4"/>
    <n v="7000134001"/>
    <n v="155"/>
    <x v="0"/>
    <x v="0"/>
    <n v="155"/>
    <n v="0.98"/>
    <n v="151.9"/>
    <x v="0"/>
    <x v="0"/>
    <s v="Rohware aus-/umpacken, vorbereiten"/>
    <n v="1300"/>
  </r>
  <r>
    <x v="7"/>
    <x v="0"/>
    <n v="31000169"/>
    <x v="158"/>
    <d v="2021-11-19T00:00:00"/>
    <x v="4"/>
    <n v="7000133598"/>
    <n v="2189"/>
    <x v="1"/>
    <x v="1"/>
    <n v="4224.7700000000004"/>
    <n v="6.0270000000000001"/>
    <n v="13193.102999999999"/>
    <x v="1"/>
    <x v="0"/>
    <s v="Füller unter Thrun 2"/>
    <n v="3030"/>
  </r>
  <r>
    <x v="7"/>
    <x v="0"/>
    <n v="31900002"/>
    <x v="14"/>
    <d v="2021-11-19T00:00:00"/>
    <x v="4"/>
    <n v="7000133576"/>
    <n v="411"/>
    <x v="1"/>
    <x v="1"/>
    <n v="2959.2"/>
    <n v="17.997"/>
    <n v="7396.7669999999998"/>
    <x v="2"/>
    <x v="0"/>
    <s v="Füller unter UMSK 130"/>
    <n v="3100"/>
  </r>
  <r>
    <x v="7"/>
    <x v="0"/>
    <n v="32000012"/>
    <x v="160"/>
    <d v="2021-11-19T00:00:00"/>
    <x v="4"/>
    <n v="7000133794"/>
    <n v="493"/>
    <x v="1"/>
    <x v="1"/>
    <n v="4584.8999999999996"/>
    <n v="27.892099999999999"/>
    <n v="13750.8053"/>
    <x v="1"/>
    <x v="0"/>
    <s v="Füller unter M1"/>
    <n v="3010"/>
  </r>
  <r>
    <x v="7"/>
    <x v="0"/>
    <n v="32000022"/>
    <x v="15"/>
    <d v="2021-11-19T00:00:00"/>
    <x v="4"/>
    <n v="7000133783"/>
    <n v="640"/>
    <x v="1"/>
    <x v="1"/>
    <n v="4288"/>
    <n v="21.042100000000001"/>
    <n v="13466.944"/>
    <x v="1"/>
    <x v="0"/>
    <s v="Füller unter M2"/>
    <n v="3020"/>
  </r>
  <r>
    <x v="7"/>
    <x v="0"/>
    <n v="32000027"/>
    <x v="161"/>
    <d v="2021-11-19T00:00:00"/>
    <x v="4"/>
    <n v="7000133795"/>
    <n v="825"/>
    <x v="1"/>
    <x v="1"/>
    <n v="7672.5"/>
    <n v="29.203399999999998"/>
    <n v="24092.805"/>
    <x v="1"/>
    <x v="0"/>
    <s v="Füller unter M1"/>
    <n v="3010"/>
  </r>
  <r>
    <x v="7"/>
    <x v="0"/>
    <n v="32000029"/>
    <x v="541"/>
    <d v="2021-11-19T00:00:00"/>
    <x v="4"/>
    <n v="7000133784"/>
    <n v="477"/>
    <x v="1"/>
    <x v="1"/>
    <n v="3195.9"/>
    <n v="20.489699999999999"/>
    <n v="9773.5869000000002"/>
    <x v="1"/>
    <x v="0"/>
    <s v="Füller unter M2"/>
    <n v="3020"/>
  </r>
  <r>
    <x v="7"/>
    <x v="0"/>
    <n v="32000036"/>
    <x v="844"/>
    <d v="2021-11-19T00:00:00"/>
    <x v="4"/>
    <n v="7000133785"/>
    <n v="149"/>
    <x v="1"/>
    <x v="1"/>
    <n v="1251.5999999999999"/>
    <n v="26.186900000000001"/>
    <n v="3901.8481000000002"/>
    <x v="1"/>
    <x v="0"/>
    <s v="Füller unter M2"/>
    <n v="3020"/>
  </r>
  <r>
    <x v="7"/>
    <x v="0"/>
    <n v="32000068"/>
    <x v="163"/>
    <d v="2021-11-19T00:00:00"/>
    <x v="4"/>
    <n v="7000133786"/>
    <n v="160"/>
    <x v="1"/>
    <x v="1"/>
    <n v="1600"/>
    <n v="32.529499999999999"/>
    <n v="5204.72"/>
    <x v="1"/>
    <x v="0"/>
    <s v="Füller unter M2"/>
    <n v="3020"/>
  </r>
  <r>
    <x v="7"/>
    <x v="0"/>
    <n v="32000086"/>
    <x v="674"/>
    <d v="2021-11-19T00:00:00"/>
    <x v="4"/>
    <n v="7000133011"/>
    <n v="3136"/>
    <x v="0"/>
    <x v="0"/>
    <n v="3136"/>
    <n v="4.1685999999999996"/>
    <n v="13072.729600000001"/>
    <x v="0"/>
    <x v="0"/>
    <s v="Große Schneidemaschine Lachnit"/>
    <n v="1100"/>
  </r>
  <r>
    <x v="7"/>
    <x v="0"/>
    <n v="32000106"/>
    <x v="677"/>
    <d v="2021-11-19T00:00:00"/>
    <x v="4"/>
    <n v="7000133787"/>
    <n v="498"/>
    <x v="1"/>
    <x v="1"/>
    <n v="3585.6"/>
    <n v="22.366399999999999"/>
    <n v="11138.467199999999"/>
    <x v="1"/>
    <x v="0"/>
    <s v="Füller unter M2"/>
    <n v="3020"/>
  </r>
  <r>
    <x v="7"/>
    <x v="0"/>
    <n v="35000164"/>
    <x v="1215"/>
    <d v="2021-11-19T00:00:00"/>
    <x v="4"/>
    <n v="7000133799"/>
    <n v="1800"/>
    <x v="0"/>
    <x v="0"/>
    <n v="1800"/>
    <n v="3.3755000000000002"/>
    <n v="6075.9"/>
    <x v="2"/>
    <x v="0"/>
    <s v="Mischer 1"/>
    <n v="2040"/>
  </r>
  <r>
    <x v="7"/>
    <x v="0"/>
    <n v="35000164"/>
    <x v="1215"/>
    <d v="2021-11-19T00:00:00"/>
    <x v="4"/>
    <n v="7000133799"/>
    <n v="1800"/>
    <x v="0"/>
    <x v="0"/>
    <n v="1800"/>
    <n v="3.3755000000000002"/>
    <n v="6075.9"/>
    <x v="2"/>
    <x v="0"/>
    <s v="Wolf M1"/>
    <n v="2070"/>
  </r>
  <r>
    <x v="7"/>
    <x v="0"/>
    <n v="35000166"/>
    <x v="166"/>
    <d v="2021-11-19T00:00:00"/>
    <x v="4"/>
    <n v="7000133801"/>
    <n v="7800"/>
    <x v="0"/>
    <x v="0"/>
    <n v="7800"/>
    <n v="3.0034000000000001"/>
    <n v="23426.52"/>
    <x v="2"/>
    <x v="0"/>
    <s v="Mischer 1"/>
    <n v="2040"/>
  </r>
  <r>
    <x v="7"/>
    <x v="0"/>
    <n v="35000172"/>
    <x v="311"/>
    <d v="2021-11-19T00:00:00"/>
    <x v="4"/>
    <n v="7000133978"/>
    <n v="0"/>
    <x v="0"/>
    <x v="0"/>
    <n v="0"/>
    <n v="1.9285000000000001"/>
    <n v="0"/>
    <x v="2"/>
    <x v="0"/>
    <s v="Wolf M1"/>
    <n v="2070"/>
  </r>
  <r>
    <x v="7"/>
    <x v="0"/>
    <n v="35000179"/>
    <x v="167"/>
    <d v="2021-11-19T00:00:00"/>
    <x v="4"/>
    <n v="7000133802"/>
    <n v="4500"/>
    <x v="0"/>
    <x v="0"/>
    <n v="4500"/>
    <n v="2.8624000000000001"/>
    <n v="12880.8"/>
    <x v="2"/>
    <x v="0"/>
    <s v="Mischer 1"/>
    <n v="2040"/>
  </r>
  <r>
    <x v="7"/>
    <x v="0"/>
    <n v="35000179"/>
    <x v="167"/>
    <d v="2021-11-19T00:00:00"/>
    <x v="4"/>
    <n v="7000133802"/>
    <n v="4500"/>
    <x v="0"/>
    <x v="0"/>
    <n v="4500"/>
    <n v="2.8624000000000001"/>
    <n v="12880.8"/>
    <x v="2"/>
    <x v="0"/>
    <s v="Wolf M1"/>
    <n v="2070"/>
  </r>
  <r>
    <x v="7"/>
    <x v="0"/>
    <n v="35000184"/>
    <x v="26"/>
    <d v="2021-11-19T00:00:00"/>
    <x v="4"/>
    <n v="7000133789"/>
    <n v="5400"/>
    <x v="0"/>
    <x v="0"/>
    <n v="5400"/>
    <n v="2.9836999999999998"/>
    <n v="16111.98"/>
    <x v="2"/>
    <x v="0"/>
    <s v="Mischer 2"/>
    <n v="2050"/>
  </r>
  <r>
    <x v="7"/>
    <x v="0"/>
    <n v="35000184"/>
    <x v="26"/>
    <d v="2021-11-19T00:00:00"/>
    <x v="4"/>
    <n v="7000133789"/>
    <n v="5400"/>
    <x v="0"/>
    <x v="0"/>
    <n v="5400"/>
    <n v="2.9836999999999998"/>
    <n v="16111.98"/>
    <x v="2"/>
    <x v="0"/>
    <s v="Wolf M2"/>
    <n v="2080"/>
  </r>
  <r>
    <x v="7"/>
    <x v="0"/>
    <n v="35000222"/>
    <x v="892"/>
    <d v="2021-11-19T00:00:00"/>
    <x v="4"/>
    <n v="7000133851"/>
    <n v="6875"/>
    <x v="0"/>
    <x v="0"/>
    <n v="6875"/>
    <n v="2.6581000000000001"/>
    <n v="18274.4375"/>
    <x v="2"/>
    <x v="0"/>
    <s v="Wolf Th1"/>
    <n v="2065"/>
  </r>
  <r>
    <x v="7"/>
    <x v="0"/>
    <n v="35000223"/>
    <x v="983"/>
    <d v="2021-11-19T00:00:00"/>
    <x v="4"/>
    <n v="7000133570"/>
    <n v="2250"/>
    <x v="0"/>
    <x v="0"/>
    <n v="2250"/>
    <n v="2.3509000000000002"/>
    <n v="5289.5249999999996"/>
    <x v="2"/>
    <x v="0"/>
    <s v="Pulverwiegung UHT1"/>
    <n v="2015"/>
  </r>
  <r>
    <x v="7"/>
    <x v="0"/>
    <n v="35000223"/>
    <x v="983"/>
    <d v="2021-11-19T00:00:00"/>
    <x v="4"/>
    <n v="7000133570"/>
    <n v="2250"/>
    <x v="0"/>
    <x v="0"/>
    <n v="2250"/>
    <n v="2.3509000000000002"/>
    <n v="5289.5249999999996"/>
    <x v="2"/>
    <x v="0"/>
    <s v="Thrun 1"/>
    <n v="2020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Pulverwiegung UHT1"/>
    <n v="2015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Thrun 1"/>
    <n v="2020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Wolf UHT"/>
    <n v="2060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Pulverwiegung UHT1"/>
    <n v="2015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Thrun 1"/>
    <n v="2020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Wolf UHT"/>
    <n v="2060"/>
  </r>
  <r>
    <x v="7"/>
    <x v="0"/>
    <n v="35000253"/>
    <x v="1004"/>
    <d v="2021-11-19T00:00:00"/>
    <x v="4"/>
    <n v="7000133852"/>
    <n v="625"/>
    <x v="0"/>
    <x v="0"/>
    <n v="625"/>
    <n v="2.8632"/>
    <n v="1789.5"/>
    <x v="2"/>
    <x v="0"/>
    <s v="Wolf Th1"/>
    <n v="2065"/>
  </r>
  <r>
    <x v="7"/>
    <x v="0"/>
    <n v="35000264"/>
    <x v="1165"/>
    <d v="2021-11-19T00:00:00"/>
    <x v="4"/>
    <n v="7000133768"/>
    <n v="1250"/>
    <x v="0"/>
    <x v="0"/>
    <n v="1250"/>
    <n v="2.7507999999999999"/>
    <n v="3438.5"/>
    <x v="2"/>
    <x v="0"/>
    <s v="Wolf Th2"/>
    <n v="2090"/>
  </r>
  <r>
    <x v="7"/>
    <x v="0"/>
    <n v="35000267"/>
    <x v="28"/>
    <d v="2021-11-19T00:00:00"/>
    <x v="4"/>
    <n v="7000133769"/>
    <n v="3425"/>
    <x v="0"/>
    <x v="0"/>
    <n v="3425"/>
    <n v="2.8860999999999999"/>
    <n v="9884.8924999999999"/>
    <x v="2"/>
    <x v="0"/>
    <s v="Wolf Th2"/>
    <n v="2090"/>
  </r>
  <r>
    <x v="7"/>
    <x v="0"/>
    <n v="35000267"/>
    <x v="28"/>
    <d v="2021-11-19T00:00:00"/>
    <x v="4"/>
    <n v="7000133991"/>
    <n v="500"/>
    <x v="0"/>
    <x v="0"/>
    <n v="500"/>
    <n v="2.8860999999999999"/>
    <n v="1443.05"/>
    <x v="2"/>
    <x v="0"/>
    <s v="Wolf Th2"/>
    <n v="2090"/>
  </r>
  <r>
    <x v="7"/>
    <x v="0"/>
    <n v="35000268"/>
    <x v="170"/>
    <d v="2021-11-19T00:00:00"/>
    <x v="4"/>
    <n v="7000133770"/>
    <n v="3625"/>
    <x v="0"/>
    <x v="0"/>
    <n v="3625"/>
    <n v="2.5333000000000001"/>
    <n v="9183.2124999999996"/>
    <x v="2"/>
    <x v="0"/>
    <s v="Thrun 2"/>
    <n v="2030"/>
  </r>
  <r>
    <x v="7"/>
    <x v="0"/>
    <n v="35000282"/>
    <x v="29"/>
    <d v="2021-11-19T00:00:00"/>
    <x v="4"/>
    <n v="7000134005"/>
    <n v="2400"/>
    <x v="0"/>
    <x v="0"/>
    <n v="2400"/>
    <n v="2.6029"/>
    <n v="6246.96"/>
    <x v="2"/>
    <x v="0"/>
    <s v="Wolf M2"/>
    <n v="2080"/>
  </r>
  <r>
    <x v="7"/>
    <x v="0"/>
    <n v="35000313"/>
    <x v="30"/>
    <d v="2021-11-19T00:00:00"/>
    <x v="4"/>
    <n v="7000133790"/>
    <n v="3600"/>
    <x v="0"/>
    <x v="0"/>
    <n v="3600"/>
    <n v="2.8795999999999999"/>
    <n v="10366.56"/>
    <x v="2"/>
    <x v="0"/>
    <s v="Mischer 2"/>
    <n v="2050"/>
  </r>
  <r>
    <x v="7"/>
    <x v="0"/>
    <n v="35000314"/>
    <x v="171"/>
    <d v="2021-11-19T00:00:00"/>
    <x v="4"/>
    <n v="7000133791"/>
    <n v="1500"/>
    <x v="0"/>
    <x v="0"/>
    <n v="1500"/>
    <n v="3.1204000000000001"/>
    <n v="4680.6000000000004"/>
    <x v="2"/>
    <x v="0"/>
    <s v="Mischer 2"/>
    <n v="2050"/>
  </r>
  <r>
    <x v="7"/>
    <x v="0"/>
    <n v="35000314"/>
    <x v="171"/>
    <d v="2021-11-19T00:00:00"/>
    <x v="4"/>
    <n v="7000133791"/>
    <n v="1500"/>
    <x v="0"/>
    <x v="0"/>
    <n v="1500"/>
    <n v="3.1204000000000001"/>
    <n v="4680.6000000000004"/>
    <x v="2"/>
    <x v="0"/>
    <s v="Wolf M2"/>
    <n v="2080"/>
  </r>
  <r>
    <x v="7"/>
    <x v="0"/>
    <n v="35000319"/>
    <x v="543"/>
    <d v="2021-11-19T00:00:00"/>
    <x v="4"/>
    <n v="7000133968"/>
    <n v="6000"/>
    <x v="0"/>
    <x v="0"/>
    <n v="6000"/>
    <n v="2.4986999999999999"/>
    <n v="14992.2"/>
    <x v="2"/>
    <x v="0"/>
    <s v="Wolf M1"/>
    <n v="2070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Pulverwiegung UHT1"/>
    <n v="2015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Thrun 1"/>
    <n v="2020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Wolf UHT"/>
    <n v="2060"/>
  </r>
  <r>
    <x v="7"/>
    <x v="0"/>
    <n v="35000350"/>
    <x v="32"/>
    <d v="2021-11-19T00:00:00"/>
    <x v="4"/>
    <n v="7000133792"/>
    <n v="3300"/>
    <x v="0"/>
    <x v="0"/>
    <n v="3300"/>
    <n v="2.9607000000000001"/>
    <n v="9770.31"/>
    <x v="2"/>
    <x v="0"/>
    <s v="Mischer 2"/>
    <n v="2050"/>
  </r>
  <r>
    <x v="7"/>
    <x v="0"/>
    <n v="35000350"/>
    <x v="32"/>
    <d v="2021-11-19T00:00:00"/>
    <x v="4"/>
    <n v="7000133792"/>
    <n v="3300"/>
    <x v="0"/>
    <x v="0"/>
    <n v="3300"/>
    <n v="2.9607000000000001"/>
    <n v="9770.31"/>
    <x v="2"/>
    <x v="0"/>
    <s v="Wolf M2"/>
    <n v="2080"/>
  </r>
  <r>
    <x v="7"/>
    <x v="0"/>
    <n v="35000366"/>
    <x v="1199"/>
    <d v="2021-11-19T00:00:00"/>
    <x v="4"/>
    <n v="7000133905"/>
    <n v="0"/>
    <x v="0"/>
    <x v="0"/>
    <n v="0"/>
    <n v="1.8607"/>
    <n v="0"/>
    <x v="2"/>
    <x v="0"/>
    <s v="Wolf UHT"/>
    <n v="2060"/>
  </r>
  <r>
    <x v="7"/>
    <x v="0"/>
    <n v="35900003"/>
    <x v="34"/>
    <d v="2021-11-19T00:00:00"/>
    <x v="4"/>
    <n v="7000133589"/>
    <n v="3040"/>
    <x v="0"/>
    <x v="0"/>
    <n v="3040"/>
    <n v="2.2656000000000001"/>
    <n v="6887.424"/>
    <x v="2"/>
    <x v="0"/>
    <s v="Stephan UMSK 130"/>
    <n v="2100"/>
  </r>
  <r>
    <x v="7"/>
    <x v="0"/>
    <n v="47000071"/>
    <x v="35"/>
    <d v="2021-11-19T00:00:00"/>
    <x v="4"/>
    <n v="7000132406"/>
    <n v="13500"/>
    <x v="1"/>
    <x v="1"/>
    <n v="2025"/>
    <n v="0.66459999999999997"/>
    <n v="8972.1"/>
    <x v="3"/>
    <x v="1"/>
    <s v="Linie 16"/>
    <n v="5016"/>
  </r>
  <r>
    <x v="7"/>
    <x v="0"/>
    <n v="47000302"/>
    <x v="324"/>
    <d v="2021-11-19T00:00:00"/>
    <x v="4"/>
    <n v="7000133560"/>
    <n v="10902"/>
    <x v="1"/>
    <x v="1"/>
    <n v="1635.3"/>
    <n v="0.54649999999999999"/>
    <n v="5957.9430000000002"/>
    <x v="1"/>
    <x v="0"/>
    <s v="Waldner"/>
    <n v="3110"/>
  </r>
  <r>
    <x v="7"/>
    <x v="0"/>
    <n v="47000597"/>
    <x v="37"/>
    <d v="2021-11-19T00:00:00"/>
    <x v="4"/>
    <n v="7000133883"/>
    <n v="8134"/>
    <x v="1"/>
    <x v="1"/>
    <n v="1220.0999999999999"/>
    <n v="0.6472"/>
    <n v="5264.3248000000003"/>
    <x v="4"/>
    <x v="1"/>
    <s v="Linie 34"/>
    <n v="5034"/>
  </r>
  <r>
    <x v="7"/>
    <x v="0"/>
    <n v="47000625"/>
    <x v="985"/>
    <d v="2021-11-19T00:00:00"/>
    <x v="4"/>
    <n v="7000133561"/>
    <n v="9010"/>
    <x v="1"/>
    <x v="1"/>
    <n v="2252.5"/>
    <n v="0.74680000000000002"/>
    <n v="6728.6679999999997"/>
    <x v="1"/>
    <x v="0"/>
    <s v="Waldner"/>
    <n v="3110"/>
  </r>
  <r>
    <x v="7"/>
    <x v="0"/>
    <n v="47000626"/>
    <x v="617"/>
    <d v="2021-11-19T00:00:00"/>
    <x v="4"/>
    <n v="7000133668"/>
    <n v="3746"/>
    <x v="1"/>
    <x v="1"/>
    <n v="936.5"/>
    <n v="0.78590000000000004"/>
    <n v="2943.9814000000001"/>
    <x v="1"/>
    <x v="0"/>
    <s v="Waldner"/>
    <n v="3110"/>
  </r>
  <r>
    <x v="7"/>
    <x v="0"/>
    <n v="47000629"/>
    <x v="327"/>
    <d v="2021-11-19T00:00:00"/>
    <x v="4"/>
    <n v="7000133562"/>
    <n v="4048"/>
    <x v="1"/>
    <x v="1"/>
    <n v="1012"/>
    <n v="0.78490000000000004"/>
    <n v="3177.2752"/>
    <x v="1"/>
    <x v="0"/>
    <s v="Waldner"/>
    <n v="3110"/>
  </r>
  <r>
    <x v="7"/>
    <x v="0"/>
    <n v="47000823"/>
    <x v="179"/>
    <d v="2021-11-19T00:00:00"/>
    <x v="4"/>
    <n v="7000130609"/>
    <n v="4663"/>
    <x v="1"/>
    <x v="1"/>
    <n v="699.45"/>
    <n v="0.70320000000000005"/>
    <n v="3279.0216"/>
    <x v="4"/>
    <x v="1"/>
    <s v="Linie 34"/>
    <n v="5034"/>
  </r>
  <r>
    <x v="7"/>
    <x v="0"/>
    <n v="47000824"/>
    <x v="180"/>
    <d v="2021-11-19T00:00:00"/>
    <x v="4"/>
    <n v="7000130610"/>
    <n v="3398"/>
    <x v="1"/>
    <x v="1"/>
    <n v="509.7"/>
    <n v="0.75209999999999999"/>
    <n v="2555.6358"/>
    <x v="4"/>
    <x v="1"/>
    <s v="Linie 34"/>
    <n v="5034"/>
  </r>
  <r>
    <x v="7"/>
    <x v="0"/>
    <n v="47000825"/>
    <x v="181"/>
    <d v="2021-11-19T00:00:00"/>
    <x v="4"/>
    <n v="7000130611"/>
    <n v="1176"/>
    <x v="1"/>
    <x v="1"/>
    <n v="176.4"/>
    <n v="0.69110000000000005"/>
    <n v="812.73360000000002"/>
    <x v="4"/>
    <x v="1"/>
    <s v="Linie 34"/>
    <n v="5034"/>
  </r>
  <r>
    <x v="7"/>
    <x v="0"/>
    <n v="47000849"/>
    <x v="39"/>
    <d v="2021-11-19T00:00:00"/>
    <x v="4"/>
    <n v="7000132319"/>
    <n v="2249"/>
    <x v="1"/>
    <x v="1"/>
    <n v="4857.84"/>
    <n v="9.1148000000000007"/>
    <n v="20499.1852"/>
    <x v="4"/>
    <x v="1"/>
    <s v="Linie 3"/>
    <n v="5003"/>
  </r>
  <r>
    <x v="7"/>
    <x v="0"/>
    <n v="47000946"/>
    <x v="40"/>
    <d v="2021-11-19T00:00:00"/>
    <x v="4"/>
    <n v="7000132407"/>
    <n v="10218"/>
    <x v="1"/>
    <x v="1"/>
    <n v="1634.88"/>
    <n v="0.73180000000000001"/>
    <n v="7477.5324000000001"/>
    <x v="3"/>
    <x v="1"/>
    <s v="Linie 16"/>
    <n v="5016"/>
  </r>
  <r>
    <x v="7"/>
    <x v="0"/>
    <n v="47000984"/>
    <x v="937"/>
    <d v="2021-11-19T00:00:00"/>
    <x v="4"/>
    <n v="7000134084"/>
    <n v="5874"/>
    <x v="1"/>
    <x v="1"/>
    <n v="1468.5"/>
    <n v="0.66080000000000005"/>
    <n v="3881.5392000000002"/>
    <x v="1"/>
    <x v="0"/>
    <s v="Waldner"/>
    <n v="3110"/>
  </r>
  <r>
    <x v="7"/>
    <x v="0"/>
    <n v="47000992"/>
    <x v="184"/>
    <d v="2021-11-19T00:00:00"/>
    <x v="4"/>
    <n v="7000130613"/>
    <n v="0"/>
    <x v="1"/>
    <x v="1"/>
    <n v="0"/>
    <n v="0.73499999999999999"/>
    <n v="0"/>
    <x v="4"/>
    <x v="1"/>
    <s v="Linie 34"/>
    <n v="5034"/>
  </r>
  <r>
    <x v="7"/>
    <x v="0"/>
    <n v="47000993"/>
    <x v="185"/>
    <d v="2021-11-19T00:00:00"/>
    <x v="4"/>
    <n v="7000130614"/>
    <n v="0"/>
    <x v="1"/>
    <x v="1"/>
    <n v="0"/>
    <n v="0.7026"/>
    <n v="0"/>
    <x v="4"/>
    <x v="1"/>
    <s v="Linie 34"/>
    <n v="5034"/>
  </r>
  <r>
    <x v="7"/>
    <x v="0"/>
    <n v="47001000"/>
    <x v="333"/>
    <d v="2021-11-19T00:00:00"/>
    <x v="4"/>
    <n v="7000130601"/>
    <n v="2889"/>
    <x v="1"/>
    <x v="1"/>
    <n v="433.35"/>
    <n v="0.68840000000000001"/>
    <n v="1988.7876000000001"/>
    <x v="4"/>
    <x v="1"/>
    <s v="Linie 34"/>
    <n v="5034"/>
  </r>
  <r>
    <x v="7"/>
    <x v="0"/>
    <n v="47001002"/>
    <x v="335"/>
    <d v="2021-11-19T00:00:00"/>
    <x v="4"/>
    <n v="7000130603"/>
    <n v="1323"/>
    <x v="1"/>
    <x v="1"/>
    <n v="198.45"/>
    <n v="0.68759999999999999"/>
    <n v="909.69479999999999"/>
    <x v="4"/>
    <x v="1"/>
    <s v="Linie 34"/>
    <n v="5034"/>
  </r>
  <r>
    <x v="7"/>
    <x v="0"/>
    <n v="47001006"/>
    <x v="813"/>
    <d v="2021-11-19T00:00:00"/>
    <x v="4"/>
    <n v="7000129373"/>
    <n v="657"/>
    <x v="1"/>
    <x v="1"/>
    <n v="98.55"/>
    <n v="0.70930000000000004"/>
    <n v="466.01010000000002"/>
    <x v="4"/>
    <x v="1"/>
    <s v="Linie 34"/>
    <n v="5034"/>
  </r>
  <r>
    <x v="7"/>
    <x v="0"/>
    <n v="47001008"/>
    <x v="815"/>
    <d v="2021-11-19T00:00:00"/>
    <x v="4"/>
    <n v="7000133413"/>
    <n v="686"/>
    <x v="1"/>
    <x v="1"/>
    <n v="102.9"/>
    <n v="0.68059999999999998"/>
    <n v="466.89159999999998"/>
    <x v="4"/>
    <x v="1"/>
    <s v="Linie 34"/>
    <n v="5034"/>
  </r>
  <r>
    <x v="7"/>
    <x v="0"/>
    <n v="47001009"/>
    <x v="336"/>
    <d v="2021-11-19T00:00:00"/>
    <x v="4"/>
    <n v="7000130606"/>
    <n v="4073"/>
    <x v="1"/>
    <x v="1"/>
    <n v="610.95000000000005"/>
    <n v="0.69720000000000004"/>
    <n v="2839.6956"/>
    <x v="4"/>
    <x v="1"/>
    <s v="Linie 34"/>
    <n v="5034"/>
  </r>
  <r>
    <x v="7"/>
    <x v="0"/>
    <n v="47001012"/>
    <x v="477"/>
    <d v="2021-11-19T00:00:00"/>
    <x v="4"/>
    <n v="7000126605"/>
    <n v="0"/>
    <x v="1"/>
    <x v="1"/>
    <n v="0"/>
    <n v="0.45829999999999999"/>
    <n v="0"/>
    <x v="4"/>
    <x v="1"/>
    <s v="Linie 36"/>
    <n v="5036"/>
  </r>
  <r>
    <x v="7"/>
    <x v="0"/>
    <n v="47001037"/>
    <x v="547"/>
    <d v="2021-11-19T00:00:00"/>
    <x v="4"/>
    <n v="7000130092"/>
    <n v="3119"/>
    <x v="1"/>
    <x v="1"/>
    <n v="779.75"/>
    <n v="1.0668"/>
    <n v="3327.3492000000001"/>
    <x v="3"/>
    <x v="1"/>
    <s v="Linie 16"/>
    <n v="5016"/>
  </r>
  <r>
    <x v="7"/>
    <x v="0"/>
    <n v="47001043"/>
    <x v="549"/>
    <d v="2021-11-19T00:00:00"/>
    <x v="4"/>
    <n v="7000132469"/>
    <n v="899"/>
    <x v="1"/>
    <x v="1"/>
    <n v="224.75"/>
    <n v="1.0628"/>
    <n v="955.45719999999994"/>
    <x v="3"/>
    <x v="1"/>
    <s v="Linie 16"/>
    <n v="5016"/>
  </r>
  <r>
    <x v="7"/>
    <x v="0"/>
    <n v="47001071"/>
    <x v="1216"/>
    <d v="2021-11-19T00:00:00"/>
    <x v="4"/>
    <n v="7000132558"/>
    <n v="23401"/>
    <x v="1"/>
    <x v="1"/>
    <n v="1872.08"/>
    <n v="0"/>
    <n v="0"/>
    <x v="8"/>
    <x v="5"/>
    <s v="Linie 22"/>
    <n v="5022"/>
  </r>
  <r>
    <x v="7"/>
    <x v="0"/>
    <n v="48000013"/>
    <x v="1217"/>
    <d v="2021-11-19T00:00:00"/>
    <x v="4"/>
    <n v="7000133693"/>
    <n v="0"/>
    <x v="1"/>
    <x v="1"/>
    <n v="0"/>
    <n v="0"/>
    <n v="0"/>
    <x v="8"/>
    <x v="5"/>
    <s v="Linie 21"/>
    <n v="5021"/>
  </r>
  <r>
    <x v="7"/>
    <x v="0"/>
    <n v="48000058"/>
    <x v="734"/>
    <d v="2021-11-19T00:00:00"/>
    <x v="4"/>
    <n v="7000132596"/>
    <n v="8809"/>
    <x v="1"/>
    <x v="1"/>
    <n v="1937.98"/>
    <n v="0.9103"/>
    <n v="8018.8326999999999"/>
    <x v="4"/>
    <x v="1"/>
    <s v="Linie 2"/>
    <n v="5002"/>
  </r>
  <r>
    <x v="7"/>
    <x v="0"/>
    <n v="48000061"/>
    <x v="192"/>
    <d v="2021-11-19T00:00:00"/>
    <x v="4"/>
    <n v="7000132059"/>
    <n v="1192"/>
    <x v="1"/>
    <x v="1"/>
    <n v="262.24"/>
    <n v="0.92130000000000001"/>
    <n v="1098.1895999999999"/>
    <x v="4"/>
    <x v="1"/>
    <s v="Linie 2"/>
    <n v="5002"/>
  </r>
  <r>
    <x v="7"/>
    <x v="0"/>
    <n v="48000080"/>
    <x v="194"/>
    <d v="2021-11-19T00:00:00"/>
    <x v="4"/>
    <n v="7000132134"/>
    <n v="32160"/>
    <x v="1"/>
    <x v="1"/>
    <n v="7075.2"/>
    <n v="1.042"/>
    <n v="33510.720000000001"/>
    <x v="4"/>
    <x v="1"/>
    <s v="Linie 35"/>
    <n v="5035"/>
  </r>
  <r>
    <x v="7"/>
    <x v="0"/>
    <n v="48000082"/>
    <x v="480"/>
    <d v="2021-11-19T00:00:00"/>
    <x v="4"/>
    <n v="7000133503"/>
    <n v="13490"/>
    <x v="1"/>
    <x v="1"/>
    <n v="2967.8"/>
    <n v="0.89300000000000002"/>
    <n v="12046.57"/>
    <x v="4"/>
    <x v="1"/>
    <s v="Linie 2"/>
    <n v="5002"/>
  </r>
  <r>
    <x v="7"/>
    <x v="0"/>
    <n v="48000118"/>
    <x v="550"/>
    <d v="2021-11-19T00:00:00"/>
    <x v="4"/>
    <n v="7000131996"/>
    <n v="11952"/>
    <x v="1"/>
    <x v="1"/>
    <n v="2390.4"/>
    <n v="0.97840000000000005"/>
    <n v="11693.836799999999"/>
    <x v="4"/>
    <x v="1"/>
    <s v="Linie 15"/>
    <n v="5015"/>
  </r>
  <r>
    <x v="7"/>
    <x v="0"/>
    <n v="48000170"/>
    <x v="819"/>
    <d v="2021-11-19T00:00:00"/>
    <x v="4"/>
    <n v="7000132664"/>
    <n v="9285"/>
    <x v="1"/>
    <x v="1"/>
    <n v="1857"/>
    <n v="0.79420000000000002"/>
    <n v="7374.1469999999999"/>
    <x v="3"/>
    <x v="1"/>
    <s v="Linie 1"/>
    <n v="5001"/>
  </r>
  <r>
    <x v="7"/>
    <x v="0"/>
    <n v="48000172"/>
    <x v="481"/>
    <d v="2021-11-19T00:00:00"/>
    <x v="4"/>
    <n v="7000132736"/>
    <n v="0"/>
    <x v="1"/>
    <x v="1"/>
    <n v="0"/>
    <n v="0.78249999999999997"/>
    <n v="0"/>
    <x v="3"/>
    <x v="1"/>
    <s v="Linie 1"/>
    <n v="5001"/>
  </r>
  <r>
    <x v="7"/>
    <x v="0"/>
    <n v="48000182"/>
    <x v="46"/>
    <d v="2021-11-19T00:00:00"/>
    <x v="4"/>
    <n v="7000132737"/>
    <n v="11376"/>
    <x v="1"/>
    <x v="1"/>
    <n v="2275.1999999999998"/>
    <n v="0.79279999999999995"/>
    <n v="9018.8927999999996"/>
    <x v="3"/>
    <x v="1"/>
    <s v="Linie 1"/>
    <n v="5001"/>
  </r>
  <r>
    <x v="7"/>
    <x v="0"/>
    <n v="48001144"/>
    <x v="1142"/>
    <d v="2021-11-19T00:00:00"/>
    <x v="4"/>
    <n v="7000133875"/>
    <n v="0"/>
    <x v="1"/>
    <x v="1"/>
    <n v="0"/>
    <n v="1.3695999999999999"/>
    <n v="0"/>
    <x v="5"/>
    <x v="2"/>
    <s v="Linie 30"/>
    <n v="5030"/>
  </r>
  <r>
    <x v="7"/>
    <x v="0"/>
    <n v="48001201"/>
    <x v="1218"/>
    <d v="2021-11-19T00:00:00"/>
    <x v="4"/>
    <n v="7000133015"/>
    <n v="25100"/>
    <x v="1"/>
    <x v="1"/>
    <n v="1757"/>
    <n v="0"/>
    <n v="0"/>
    <x v="8"/>
    <x v="5"/>
    <s v="Linie 21"/>
    <n v="5021"/>
  </r>
  <r>
    <x v="7"/>
    <x v="0"/>
    <n v="49500048"/>
    <x v="744"/>
    <d v="2021-11-19T00:00:00"/>
    <x v="4"/>
    <n v="7000133990"/>
    <n v="100"/>
    <x v="0"/>
    <x v="0"/>
    <n v="100"/>
    <n v="1.764"/>
    <n v="176.4"/>
    <x v="0"/>
    <x v="0"/>
    <s v="Vacumierung"/>
    <n v="5902"/>
  </r>
  <r>
    <x v="7"/>
    <x v="0"/>
    <n v="49500127"/>
    <x v="349"/>
    <d v="2021-11-19T00:00:00"/>
    <x v="4"/>
    <n v="7000134101"/>
    <n v="809"/>
    <x v="0"/>
    <x v="0"/>
    <n v="809"/>
    <n v="2.0139999999999998"/>
    <n v="1629.326"/>
    <x v="0"/>
    <x v="0"/>
    <s v="Vacumierung"/>
    <n v="5902"/>
  </r>
  <r>
    <x v="7"/>
    <x v="0"/>
    <n v="49500143"/>
    <x v="487"/>
    <d v="2021-11-19T00:00:00"/>
    <x v="4"/>
    <n v="7000133933"/>
    <n v="283"/>
    <x v="0"/>
    <x v="0"/>
    <n v="283"/>
    <n v="0.51400000000000001"/>
    <n v="145.46199999999999"/>
    <x v="0"/>
    <x v="0"/>
    <s v="Vacumierung"/>
    <n v="5902"/>
  </r>
  <r>
    <x v="7"/>
    <x v="0"/>
    <n v="49500178"/>
    <x v="53"/>
    <d v="2021-11-19T00:00:00"/>
    <x v="4"/>
    <n v="7000133775"/>
    <n v="644"/>
    <x v="1"/>
    <x v="1"/>
    <n v="128.80000000000001"/>
    <n v="0.36659999999999998"/>
    <n v="236.09039999999999"/>
    <x v="3"/>
    <x v="1"/>
    <s v="Linie 9"/>
    <n v="5009"/>
  </r>
  <r>
    <x v="7"/>
    <x v="0"/>
    <n v="49500179"/>
    <x v="54"/>
    <d v="2021-11-19T00:00:00"/>
    <x v="4"/>
    <n v="7000133778"/>
    <n v="0"/>
    <x v="1"/>
    <x v="1"/>
    <n v="0"/>
    <n v="0.36649999999999999"/>
    <n v="0"/>
    <x v="3"/>
    <x v="1"/>
    <s v="Linie 9"/>
    <n v="5009"/>
  </r>
  <r>
    <x v="7"/>
    <x v="0"/>
    <n v="49500181"/>
    <x v="55"/>
    <d v="2021-11-19T00:00:00"/>
    <x v="4"/>
    <n v="7000133776"/>
    <n v="1104"/>
    <x v="1"/>
    <x v="1"/>
    <n v="220.8"/>
    <n v="0.36659999999999998"/>
    <n v="404.72640000000001"/>
    <x v="3"/>
    <x v="1"/>
    <s v="Linie 9"/>
    <n v="5009"/>
  </r>
  <r>
    <x v="7"/>
    <x v="0"/>
    <n v="49500182"/>
    <x v="56"/>
    <d v="2021-11-19T00:00:00"/>
    <x v="4"/>
    <n v="7000133779"/>
    <n v="0"/>
    <x v="1"/>
    <x v="1"/>
    <n v="0"/>
    <n v="0.36649999999999999"/>
    <n v="0"/>
    <x v="3"/>
    <x v="1"/>
    <s v="Linie 9"/>
    <n v="5009"/>
  </r>
  <r>
    <x v="7"/>
    <x v="0"/>
    <n v="49500183"/>
    <x v="57"/>
    <d v="2021-11-19T00:00:00"/>
    <x v="4"/>
    <n v="7000133777"/>
    <n v="1535"/>
    <x v="1"/>
    <x v="1"/>
    <n v="307"/>
    <n v="0.36659999999999998"/>
    <n v="562.73099999999999"/>
    <x v="3"/>
    <x v="1"/>
    <s v="Linie 9"/>
    <n v="5009"/>
  </r>
  <r>
    <x v="7"/>
    <x v="0"/>
    <n v="49500184"/>
    <x v="58"/>
    <d v="2021-11-19T00:00:00"/>
    <x v="4"/>
    <n v="7000133780"/>
    <n v="0"/>
    <x v="1"/>
    <x v="1"/>
    <n v="0"/>
    <n v="0.42659999999999998"/>
    <n v="0"/>
    <x v="3"/>
    <x v="1"/>
    <s v="Linie 9"/>
    <n v="5009"/>
  </r>
  <r>
    <x v="7"/>
    <x v="0"/>
    <n v="49500187"/>
    <x v="59"/>
    <d v="2021-11-19T00:00:00"/>
    <x v="4"/>
    <n v="7000133781"/>
    <n v="1709"/>
    <x v="1"/>
    <x v="1"/>
    <n v="546.88"/>
    <n v="0.42659999999999998"/>
    <n v="729.05939999999998"/>
    <x v="3"/>
    <x v="1"/>
    <s v="Linie 9"/>
    <n v="5009"/>
  </r>
  <r>
    <x v="7"/>
    <x v="0"/>
    <n v="49500189"/>
    <x v="60"/>
    <d v="2021-11-19T00:00:00"/>
    <x v="4"/>
    <n v="7000133782"/>
    <n v="0"/>
    <x v="1"/>
    <x v="1"/>
    <n v="0"/>
    <n v="0.42659999999999998"/>
    <n v="0"/>
    <x v="3"/>
    <x v="1"/>
    <s v="Linie 9"/>
    <n v="5009"/>
  </r>
  <r>
    <x v="7"/>
    <x v="0"/>
    <n v="49500233"/>
    <x v="494"/>
    <d v="2021-11-19T00:00:00"/>
    <x v="4"/>
    <n v="7000133934"/>
    <n v="130"/>
    <x v="0"/>
    <x v="0"/>
    <n v="130"/>
    <n v="2.4E-2"/>
    <n v="3.12"/>
    <x v="0"/>
    <x v="0"/>
    <s v="Vacumierung"/>
    <n v="5902"/>
  </r>
  <r>
    <x v="7"/>
    <x v="0"/>
    <n v="50000296"/>
    <x v="69"/>
    <d v="2021-11-19T00:00:00"/>
    <x v="4"/>
    <n v="7000132754"/>
    <n v="2160"/>
    <x v="2"/>
    <x v="2"/>
    <n v="4147.2"/>
    <n v="7.8053999999999997"/>
    <n v="16859.664000000001"/>
    <x v="7"/>
    <x v="4"/>
    <s v="Subunternehmer"/>
    <n v="9999"/>
  </r>
  <r>
    <x v="7"/>
    <x v="0"/>
    <n v="57000089"/>
    <x v="786"/>
    <d v="2021-11-19T00:00:00"/>
    <x v="4"/>
    <n v="7000133727"/>
    <n v="0"/>
    <x v="2"/>
    <x v="2"/>
    <n v="0"/>
    <n v="15.8584"/>
    <n v="0"/>
    <x v="6"/>
    <x v="3"/>
    <s v="EVP L3 Torten / Blöcke"/>
    <n v="6120"/>
  </r>
  <r>
    <x v="7"/>
    <x v="0"/>
    <n v="57000092"/>
    <x v="786"/>
    <d v="2021-11-19T00:00:00"/>
    <x v="4"/>
    <n v="7000133094"/>
    <n v="0"/>
    <x v="2"/>
    <x v="2"/>
    <n v="0"/>
    <n v="15.9992"/>
    <n v="0"/>
    <x v="6"/>
    <x v="3"/>
    <s v="EVP L3 Torten / Blöcke"/>
    <n v="6120"/>
  </r>
  <r>
    <x v="7"/>
    <x v="0"/>
    <n v="57000164"/>
    <x v="208"/>
    <d v="2021-11-19T00:00:00"/>
    <x v="4"/>
    <n v="7000132911"/>
    <n v="777"/>
    <x v="2"/>
    <x v="2"/>
    <n v="777"/>
    <n v="6.3402000000000003"/>
    <n v="4926.3353999999999"/>
    <x v="4"/>
    <x v="1"/>
    <s v="Linie 4"/>
    <n v="5004"/>
  </r>
  <r>
    <x v="7"/>
    <x v="0"/>
    <n v="57000198"/>
    <x v="881"/>
    <d v="2021-11-19T00:00:00"/>
    <x v="4"/>
    <n v="7000133095"/>
    <n v="0"/>
    <x v="2"/>
    <x v="2"/>
    <n v="0"/>
    <n v="13.5059"/>
    <n v="0"/>
    <x v="6"/>
    <x v="3"/>
    <s v="EVP L3 Torten / Blöcke"/>
    <n v="6120"/>
  </r>
  <r>
    <x v="7"/>
    <x v="0"/>
    <n v="57000384"/>
    <x v="499"/>
    <d v="2021-11-19T00:00:00"/>
    <x v="4"/>
    <n v="7000133811"/>
    <n v="663"/>
    <x v="2"/>
    <x v="2"/>
    <n v="1392.3"/>
    <n v="11.000400000000001"/>
    <n v="7293.2651999999998"/>
    <x v="3"/>
    <x v="1"/>
    <s v="Linie 9"/>
    <n v="5009"/>
  </r>
  <r>
    <x v="7"/>
    <x v="0"/>
    <n v="57000720"/>
    <x v="92"/>
    <d v="2021-11-19T00:00:00"/>
    <x v="4"/>
    <n v="7000132856"/>
    <n v="4320"/>
    <x v="2"/>
    <x v="2"/>
    <n v="9072"/>
    <n v="10.185499999999999"/>
    <n v="44001.36"/>
    <x v="7"/>
    <x v="4"/>
    <s v="Subunternehmer"/>
    <n v="9999"/>
  </r>
  <r>
    <x v="7"/>
    <x v="0"/>
    <n v="57000728"/>
    <x v="224"/>
    <d v="2021-11-19T00:00:00"/>
    <x v="4"/>
    <n v="7000132833"/>
    <n v="1911"/>
    <x v="2"/>
    <x v="2"/>
    <n v="5733"/>
    <n v="14.275700000000001"/>
    <n v="27280.862700000001"/>
    <x v="7"/>
    <x v="4"/>
    <s v="Subunternehmer"/>
    <n v="9999"/>
  </r>
  <r>
    <x v="7"/>
    <x v="0"/>
    <n v="57000753"/>
    <x v="1140"/>
    <d v="2021-11-19T00:00:00"/>
    <x v="4"/>
    <n v="7000130775"/>
    <n v="106"/>
    <x v="2"/>
    <x v="2"/>
    <n v="763.2"/>
    <n v="59.167400000000001"/>
    <n v="6271.7443999999996"/>
    <x v="4"/>
    <x v="1"/>
    <s v="Linie 35-1 MTC"/>
    <n v="5135"/>
  </r>
  <r>
    <x v="7"/>
    <x v="0"/>
    <n v="57000753"/>
    <x v="1140"/>
    <d v="2021-11-19T00:00:00"/>
    <x v="4"/>
    <n v="7000133592"/>
    <n v="126"/>
    <x v="2"/>
    <x v="2"/>
    <n v="907.2"/>
    <n v="59.167400000000001"/>
    <n v="7455.0924000000005"/>
    <x v="4"/>
    <x v="1"/>
    <s v="Linie 35-1 MTC"/>
    <n v="5135"/>
  </r>
  <r>
    <x v="7"/>
    <x v="0"/>
    <n v="57000758"/>
    <x v="1114"/>
    <d v="2021-11-19T00:00:00"/>
    <x v="4"/>
    <n v="7000132002"/>
    <n v="233"/>
    <x v="2"/>
    <x v="2"/>
    <n v="932"/>
    <n v="22.311"/>
    <n v="5198.4629999999997"/>
    <x v="4"/>
    <x v="1"/>
    <s v="Linie 5"/>
    <n v="5005"/>
  </r>
  <r>
    <x v="7"/>
    <x v="0"/>
    <n v="57000759"/>
    <x v="1211"/>
    <d v="2021-11-19T00:00:00"/>
    <x v="4"/>
    <n v="7000133747"/>
    <n v="376"/>
    <x v="2"/>
    <x v="2"/>
    <n v="6016"/>
    <n v="34.413600000000002"/>
    <n v="12939.5136"/>
    <x v="6"/>
    <x v="3"/>
    <s v="EVP L4 Beutel"/>
    <n v="6130"/>
  </r>
  <r>
    <x v="7"/>
    <x v="0"/>
    <n v="57000759"/>
    <x v="1211"/>
    <d v="2021-11-19T00:00:00"/>
    <x v="4"/>
    <n v="7000133873"/>
    <n v="263"/>
    <x v="2"/>
    <x v="2"/>
    <n v="4208"/>
    <n v="34.413600000000002"/>
    <n v="9050.7767999999996"/>
    <x v="6"/>
    <x v="3"/>
    <s v="EVP L4 Beutel"/>
    <n v="6130"/>
  </r>
  <r>
    <x v="7"/>
    <x v="0"/>
    <n v="58000548"/>
    <x v="703"/>
    <d v="2021-11-19T00:00:00"/>
    <x v="4"/>
    <n v="7000132866"/>
    <n v="1800"/>
    <x v="2"/>
    <x v="2"/>
    <n v="8640"/>
    <n v="25.296299999999999"/>
    <n v="45533.34"/>
    <x v="7"/>
    <x v="4"/>
    <s v="Subunternehmer"/>
    <n v="9999"/>
  </r>
  <r>
    <x v="7"/>
    <x v="0"/>
    <n v="58000610"/>
    <x v="704"/>
    <d v="2021-11-19T00:00:00"/>
    <x v="4"/>
    <n v="7000132611"/>
    <n v="4592"/>
    <x v="2"/>
    <x v="2"/>
    <n v="16163.84"/>
    <n v="16.534099999999999"/>
    <n v="75924.587199999994"/>
    <x v="7"/>
    <x v="4"/>
    <s v="Subunternehmer"/>
    <n v="9999"/>
  </r>
  <r>
    <x v="7"/>
    <x v="0"/>
    <n v="58000706"/>
    <x v="244"/>
    <d v="2021-11-19T00:00:00"/>
    <x v="4"/>
    <n v="7000133174"/>
    <n v="34"/>
    <x v="2"/>
    <x v="0"/>
    <n v="33.659999999999997"/>
    <n v="6.7150999999999996"/>
    <n v="226.03026600000001"/>
    <x v="8"/>
    <x v="5"/>
    <s v="Linie 21"/>
    <n v="5021"/>
  </r>
  <r>
    <x v="7"/>
    <x v="0"/>
    <n v="58000746"/>
    <x v="253"/>
    <d v="2021-11-19T00:00:00"/>
    <x v="4"/>
    <n v="7000133178"/>
    <n v="68"/>
    <x v="2"/>
    <x v="0"/>
    <n v="67.319999999999993"/>
    <n v="6.7164999999999999"/>
    <n v="452.15478000000002"/>
    <x v="8"/>
    <x v="5"/>
    <s v="Linie 21"/>
    <n v="5021"/>
  </r>
  <r>
    <x v="7"/>
    <x v="0"/>
    <n v="58000776"/>
    <x v="257"/>
    <d v="2021-11-19T00:00:00"/>
    <x v="4"/>
    <n v="7000133179"/>
    <n v="68"/>
    <x v="2"/>
    <x v="0"/>
    <n v="67.319999999999993"/>
    <n v="6.7134"/>
    <n v="451.94608799999997"/>
    <x v="8"/>
    <x v="5"/>
    <s v="Linie 21"/>
    <n v="5021"/>
  </r>
  <r>
    <x v="7"/>
    <x v="0"/>
    <n v="58000813"/>
    <x v="408"/>
    <d v="2021-11-19T00:00:00"/>
    <x v="4"/>
    <n v="7000132594"/>
    <n v="0"/>
    <x v="2"/>
    <x v="2"/>
    <n v="0"/>
    <n v="16.706299999999999"/>
    <n v="0"/>
    <x v="7"/>
    <x v="4"/>
    <s v="Subunternehmer"/>
    <n v="9999"/>
  </r>
  <r>
    <x v="7"/>
    <x v="0"/>
    <n v="58000831"/>
    <x v="409"/>
    <d v="2021-11-19T00:00:00"/>
    <x v="4"/>
    <n v="7000133180"/>
    <n v="1700"/>
    <x v="2"/>
    <x v="0"/>
    <n v="1683"/>
    <n v="6.6577999999999999"/>
    <n v="11205.0774"/>
    <x v="8"/>
    <x v="5"/>
    <s v="Linie 21"/>
    <n v="5021"/>
  </r>
  <r>
    <x v="7"/>
    <x v="0"/>
    <n v="58000833"/>
    <x v="572"/>
    <d v="2021-11-19T00:00:00"/>
    <x v="4"/>
    <n v="7000133675"/>
    <n v="255"/>
    <x v="2"/>
    <x v="0"/>
    <n v="267.75"/>
    <n v="8.0427"/>
    <n v="2153.4329250000001"/>
    <x v="8"/>
    <x v="5"/>
    <s v="Linie 20"/>
    <n v="5020"/>
  </r>
  <r>
    <x v="7"/>
    <x v="0"/>
    <n v="58000846"/>
    <x v="708"/>
    <d v="2021-11-19T00:00:00"/>
    <x v="4"/>
    <n v="7000133687"/>
    <n v="3400"/>
    <x v="2"/>
    <x v="0"/>
    <n v="3366"/>
    <n v="7.2942"/>
    <n v="24552.2772"/>
    <x v="8"/>
    <x v="5"/>
    <s v="Linie 21"/>
    <n v="5021"/>
  </r>
  <r>
    <x v="7"/>
    <x v="0"/>
    <n v="58000849"/>
    <x v="517"/>
    <d v="2021-11-19T00:00:00"/>
    <x v="4"/>
    <n v="7000133121"/>
    <n v="1275"/>
    <x v="2"/>
    <x v="0"/>
    <n v="1275"/>
    <n v="11.043100000000001"/>
    <n v="14079.952499999999"/>
    <x v="8"/>
    <x v="5"/>
    <s v="Linie 20"/>
    <n v="5020"/>
  </r>
  <r>
    <x v="7"/>
    <x v="0"/>
    <n v="58000873"/>
    <x v="518"/>
    <d v="2021-11-19T00:00:00"/>
    <x v="4"/>
    <n v="7000131988"/>
    <n v="412"/>
    <x v="2"/>
    <x v="2"/>
    <n v="824"/>
    <n v="13.7563"/>
    <n v="5667.5955999999996"/>
    <x v="4"/>
    <x v="1"/>
    <s v="Linie 33"/>
    <n v="5033"/>
  </r>
  <r>
    <x v="7"/>
    <x v="0"/>
    <n v="58000874"/>
    <x v="263"/>
    <d v="2021-11-19T00:00:00"/>
    <x v="4"/>
    <n v="7000132786"/>
    <n v="1134"/>
    <x v="2"/>
    <x v="2"/>
    <n v="9525.6"/>
    <n v="30.813300000000002"/>
    <n v="34942.282200000001"/>
    <x v="7"/>
    <x v="4"/>
    <s v="Subunternehmer"/>
    <n v="9999"/>
  </r>
  <r>
    <x v="7"/>
    <x v="0"/>
    <n v="58000918"/>
    <x v="574"/>
    <d v="2021-11-19T00:00:00"/>
    <x v="4"/>
    <n v="7000130625"/>
    <n v="1156"/>
    <x v="2"/>
    <x v="2"/>
    <n v="11097.6"/>
    <n v="35.487699999999997"/>
    <n v="41023.781199999998"/>
    <x v="5"/>
    <x v="2"/>
    <s v="Linie 30"/>
    <n v="5030"/>
  </r>
  <r>
    <x v="7"/>
    <x v="0"/>
    <n v="58000942"/>
    <x v="271"/>
    <d v="2021-11-19T00:00:00"/>
    <x v="4"/>
    <n v="7000133187"/>
    <n v="34"/>
    <x v="2"/>
    <x v="0"/>
    <n v="33.659999999999997"/>
    <n v="6.7150999999999996"/>
    <n v="226.03026600000001"/>
    <x v="8"/>
    <x v="5"/>
    <s v="Linie 21"/>
    <n v="5021"/>
  </r>
  <r>
    <x v="7"/>
    <x v="0"/>
    <n v="58000970"/>
    <x v="712"/>
    <d v="2021-11-19T00:00:00"/>
    <x v="4"/>
    <n v="7000131622"/>
    <n v="0"/>
    <x v="2"/>
    <x v="2"/>
    <n v="0"/>
    <n v="17.294899999999998"/>
    <n v="0"/>
    <x v="7"/>
    <x v="4"/>
    <s v="Subunternehmer"/>
    <n v="9999"/>
  </r>
  <r>
    <x v="7"/>
    <x v="0"/>
    <n v="58000999"/>
    <x v="279"/>
    <d v="2021-11-19T00:00:00"/>
    <x v="4"/>
    <n v="7000133197"/>
    <n v="136"/>
    <x v="2"/>
    <x v="0"/>
    <n v="134.63999999999999"/>
    <n v="6.7134"/>
    <n v="903.89217599999995"/>
    <x v="8"/>
    <x v="5"/>
    <s v="Linie 21"/>
    <n v="5021"/>
  </r>
  <r>
    <x v="7"/>
    <x v="0"/>
    <n v="58001004"/>
    <x v="521"/>
    <d v="2021-11-19T00:00:00"/>
    <x v="4"/>
    <n v="7000133144"/>
    <n v="3655"/>
    <x v="2"/>
    <x v="0"/>
    <n v="3508.8"/>
    <n v="8.9344000000000001"/>
    <n v="31349.022720000001"/>
    <x v="8"/>
    <x v="5"/>
    <s v="Linie 20"/>
    <n v="5020"/>
  </r>
  <r>
    <x v="7"/>
    <x v="0"/>
    <n v="58001065"/>
    <x v="284"/>
    <d v="2021-11-19T00:00:00"/>
    <x v="4"/>
    <n v="7000133213"/>
    <n v="68"/>
    <x v="2"/>
    <x v="0"/>
    <n v="67.319999999999993"/>
    <n v="6.7488999999999999"/>
    <n v="454.33594799999997"/>
    <x v="8"/>
    <x v="5"/>
    <s v="Linie 21"/>
    <n v="5021"/>
  </r>
  <r>
    <x v="7"/>
    <x v="0"/>
    <n v="58001080"/>
    <x v="656"/>
    <d v="2021-11-19T00:00:00"/>
    <x v="4"/>
    <n v="7000133215"/>
    <n v="408"/>
    <x v="2"/>
    <x v="0"/>
    <n v="403.92"/>
    <n v="6.7241999999999997"/>
    <n v="2716.0388640000001"/>
    <x v="8"/>
    <x v="5"/>
    <s v="Linie 21"/>
    <n v="5021"/>
  </r>
  <r>
    <x v="7"/>
    <x v="0"/>
    <n v="58001116"/>
    <x v="286"/>
    <d v="2021-11-19T00:00:00"/>
    <x v="4"/>
    <n v="7000133228"/>
    <n v="68"/>
    <x v="2"/>
    <x v="0"/>
    <n v="67.319999999999993"/>
    <n v="6.7194000000000003"/>
    <n v="452.350008"/>
    <x v="8"/>
    <x v="5"/>
    <s v="Linie 21"/>
    <n v="5021"/>
  </r>
  <r>
    <x v="7"/>
    <x v="0"/>
    <n v="58001124"/>
    <x v="439"/>
    <d v="2021-11-19T00:00:00"/>
    <x v="4"/>
    <n v="7000132792"/>
    <n v="504"/>
    <x v="2"/>
    <x v="2"/>
    <n v="4838.3999999999996"/>
    <n v="35.041600000000003"/>
    <n v="17660.966400000001"/>
    <x v="7"/>
    <x v="4"/>
    <s v="Subunternehmer"/>
    <n v="9999"/>
  </r>
  <r>
    <x v="7"/>
    <x v="0"/>
    <n v="58001127"/>
    <x v="533"/>
    <d v="2021-11-19T00:00:00"/>
    <x v="4"/>
    <n v="7000132787"/>
    <n v="630"/>
    <x v="2"/>
    <x v="2"/>
    <n v="6048"/>
    <n v="34.983899999999998"/>
    <n v="22039.857"/>
    <x v="7"/>
    <x v="4"/>
    <s v="Subunternehmer"/>
    <n v="9999"/>
  </r>
  <r>
    <x v="7"/>
    <x v="0"/>
    <n v="58001128"/>
    <x v="533"/>
    <d v="2021-11-19T00:00:00"/>
    <x v="4"/>
    <n v="7000132789"/>
    <n v="630"/>
    <x v="2"/>
    <x v="2"/>
    <n v="6048"/>
    <n v="35.122500000000002"/>
    <n v="22127.174999999999"/>
    <x v="7"/>
    <x v="4"/>
    <s v="Subunternehmer"/>
    <n v="9999"/>
  </r>
  <r>
    <x v="7"/>
    <x v="0"/>
    <n v="58001145"/>
    <x v="1024"/>
    <d v="2021-11-19T00:00:00"/>
    <x v="4"/>
    <n v="7000130418"/>
    <n v="0"/>
    <x v="2"/>
    <x v="2"/>
    <n v="0"/>
    <n v="45.866900000000001"/>
    <n v="0"/>
    <x v="3"/>
    <x v="1"/>
    <s v="Linie 1"/>
    <n v="5001"/>
  </r>
  <r>
    <x v="7"/>
    <x v="0"/>
    <n v="59500001"/>
    <x v="907"/>
    <d v="2021-11-19T00:00:00"/>
    <x v="4"/>
    <n v="7000133891"/>
    <n v="57"/>
    <x v="2"/>
    <x v="0"/>
    <n v="171"/>
    <n v="2.5375000000000001"/>
    <n v="433.91250000000002"/>
    <x v="3"/>
    <x v="1"/>
    <s v="Espera"/>
    <n v="5901"/>
  </r>
  <r>
    <x v="7"/>
    <x v="0"/>
    <n v="59500004"/>
    <x v="976"/>
    <d v="2021-11-19T00:00:00"/>
    <x v="4"/>
    <n v="7000133751"/>
    <n v="957.32"/>
    <x v="0"/>
    <x v="0"/>
    <n v="957.32"/>
    <n v="2.0911"/>
    <n v="2001.851852"/>
    <x v="3"/>
    <x v="1"/>
    <s v="Espera"/>
    <n v="5901"/>
  </r>
  <r>
    <x v="7"/>
    <x v="0"/>
    <n v="59500028"/>
    <x v="449"/>
    <d v="2021-11-19T00:00:00"/>
    <x v="4"/>
    <n v="7000133885"/>
    <n v="606"/>
    <x v="0"/>
    <x v="0"/>
    <n v="606"/>
    <n v="1"/>
    <n v="606"/>
    <x v="0"/>
    <x v="0"/>
    <s v="Vacumierung"/>
    <n v="5902"/>
  </r>
  <r>
    <x v="7"/>
    <x v="0"/>
    <n v="59500051"/>
    <x v="586"/>
    <d v="2021-11-19T00:00:00"/>
    <x v="4"/>
    <n v="7000133886"/>
    <n v="370"/>
    <x v="0"/>
    <x v="0"/>
    <n v="370"/>
    <n v="1.0461"/>
    <n v="387.05700000000002"/>
    <x v="0"/>
    <x v="0"/>
    <s v="Vacumierung"/>
    <n v="5902"/>
  </r>
  <r>
    <x v="7"/>
    <x v="0"/>
    <n v="59500052"/>
    <x v="587"/>
    <d v="2021-11-19T00:00:00"/>
    <x v="4"/>
    <n v="7000133887"/>
    <n v="479"/>
    <x v="0"/>
    <x v="0"/>
    <n v="479"/>
    <n v="1.0461"/>
    <n v="501.08190000000002"/>
    <x v="0"/>
    <x v="0"/>
    <s v="Vacumierung"/>
    <n v="5902"/>
  </r>
  <r>
    <x v="7"/>
    <x v="0"/>
    <m/>
    <x v="120"/>
    <d v="2021-11-19T00:00:00"/>
    <x v="4"/>
    <n v="7000130547"/>
    <n v="0"/>
    <x v="3"/>
    <x v="3"/>
    <n v="0"/>
    <n v="0"/>
    <n v="0"/>
    <x v="0"/>
    <x v="0"/>
    <s v="Große Schneidemaschine Lachnit"/>
    <n v="1100"/>
  </r>
  <r>
    <x v="7"/>
    <x v="0"/>
    <m/>
    <x v="121"/>
    <d v="2021-11-19T00:00:00"/>
    <x v="4"/>
    <n v="7000130569"/>
    <n v="0"/>
    <x v="3"/>
    <x v="3"/>
    <n v="0"/>
    <n v="0"/>
    <n v="0"/>
    <x v="0"/>
    <x v="0"/>
    <s v="Kleine Schneidemaschine Käseteiler"/>
    <n v="1200"/>
  </r>
  <r>
    <x v="7"/>
    <x v="0"/>
    <m/>
    <x v="122"/>
    <d v="2021-11-19T00:00:00"/>
    <x v="4"/>
    <n v="7000133564"/>
    <n v="0"/>
    <x v="3"/>
    <x v="3"/>
    <n v="0"/>
    <n v="0"/>
    <n v="0"/>
    <x v="2"/>
    <x v="0"/>
    <s v="Thrun 1"/>
    <n v="2020"/>
  </r>
  <r>
    <x v="7"/>
    <x v="0"/>
    <m/>
    <x v="123"/>
    <d v="2021-11-19T00:00:00"/>
    <x v="4"/>
    <n v="7000133772"/>
    <n v="0"/>
    <x v="3"/>
    <x v="3"/>
    <n v="0"/>
    <n v="0"/>
    <n v="0"/>
    <x v="2"/>
    <x v="0"/>
    <s v="Thrun 2"/>
    <n v="2030"/>
  </r>
  <r>
    <x v="7"/>
    <x v="0"/>
    <m/>
    <x v="124"/>
    <d v="2021-11-19T00:00:00"/>
    <x v="4"/>
    <n v="7000133800"/>
    <n v="0"/>
    <x v="3"/>
    <x v="3"/>
    <n v="0"/>
    <n v="0"/>
    <n v="0"/>
    <x v="2"/>
    <x v="0"/>
    <s v="Mischer 1"/>
    <n v="2040"/>
  </r>
  <r>
    <x v="7"/>
    <x v="0"/>
    <m/>
    <x v="125"/>
    <d v="2021-11-19T00:00:00"/>
    <x v="4"/>
    <n v="7000133793"/>
    <n v="0"/>
    <x v="3"/>
    <x v="3"/>
    <n v="0"/>
    <n v="0"/>
    <n v="0"/>
    <x v="2"/>
    <x v="0"/>
    <s v="Mischer 2"/>
    <n v="2050"/>
  </r>
  <r>
    <x v="7"/>
    <x v="0"/>
    <m/>
    <x v="126"/>
    <d v="2021-11-19T00:00:00"/>
    <x v="4"/>
    <n v="7000133591"/>
    <n v="0"/>
    <x v="3"/>
    <x v="3"/>
    <n v="0"/>
    <n v="0"/>
    <n v="0"/>
    <x v="2"/>
    <x v="0"/>
    <s v="Stephan UMSK 130"/>
    <n v="2100"/>
  </r>
  <r>
    <x v="7"/>
    <x v="0"/>
    <m/>
    <x v="127"/>
    <d v="2021-11-19T00:00:00"/>
    <x v="4"/>
    <n v="7000133797"/>
    <n v="0"/>
    <x v="3"/>
    <x v="3"/>
    <n v="0"/>
    <n v="0"/>
    <n v="0"/>
    <x v="1"/>
    <x v="0"/>
    <s v="Füller unter M1"/>
    <n v="3010"/>
  </r>
  <r>
    <x v="7"/>
    <x v="0"/>
    <m/>
    <x v="128"/>
    <d v="2021-11-19T00:00:00"/>
    <x v="4"/>
    <n v="7000133788"/>
    <n v="0"/>
    <x v="3"/>
    <x v="3"/>
    <n v="0"/>
    <n v="0"/>
    <n v="0"/>
    <x v="1"/>
    <x v="0"/>
    <s v="Füller unter M2"/>
    <n v="3020"/>
  </r>
  <r>
    <x v="7"/>
    <x v="0"/>
    <m/>
    <x v="129"/>
    <d v="2021-11-19T00:00:00"/>
    <x v="4"/>
    <n v="7000133601"/>
    <n v="0"/>
    <x v="3"/>
    <x v="3"/>
    <n v="0"/>
    <n v="0"/>
    <n v="0"/>
    <x v="1"/>
    <x v="0"/>
    <s v="Füller unter Thrun 2"/>
    <n v="3030"/>
  </r>
  <r>
    <x v="7"/>
    <x v="0"/>
    <m/>
    <x v="131"/>
    <d v="2021-11-19T00:00:00"/>
    <x v="4"/>
    <n v="7000133578"/>
    <n v="0"/>
    <x v="3"/>
    <x v="3"/>
    <n v="0"/>
    <n v="0"/>
    <n v="0"/>
    <x v="2"/>
    <x v="0"/>
    <s v="Füller unter UMSK 130"/>
    <n v="3100"/>
  </r>
  <r>
    <x v="7"/>
    <x v="0"/>
    <m/>
    <x v="450"/>
    <d v="2021-11-19T00:00:00"/>
    <x v="4"/>
    <n v="7000133565"/>
    <n v="0"/>
    <x v="3"/>
    <x v="3"/>
    <n v="0"/>
    <n v="0"/>
    <n v="0"/>
    <x v="1"/>
    <x v="0"/>
    <s v="Waldner"/>
    <n v="3110"/>
  </r>
  <r>
    <x v="7"/>
    <x v="0"/>
    <m/>
    <x v="132"/>
    <d v="2021-11-19T00:00:00"/>
    <x v="4"/>
    <n v="7000133158"/>
    <n v="0"/>
    <x v="3"/>
    <x v="3"/>
    <n v="0"/>
    <n v="0"/>
    <n v="0"/>
    <x v="8"/>
    <x v="5"/>
    <s v="Linie 20"/>
    <n v="5020"/>
  </r>
  <r>
    <x v="7"/>
    <x v="0"/>
    <m/>
    <x v="132"/>
    <d v="2021-11-19T00:00:00"/>
    <x v="4"/>
    <n v="7000133704"/>
    <n v="0"/>
    <x v="3"/>
    <x v="3"/>
    <n v="0"/>
    <n v="0"/>
    <n v="0"/>
    <x v="8"/>
    <x v="5"/>
    <s v="Linie 20"/>
    <n v="5020"/>
  </r>
  <r>
    <x v="7"/>
    <x v="0"/>
    <m/>
    <x v="589"/>
    <d v="2021-11-19T00:00:00"/>
    <x v="4"/>
    <n v="7000133422"/>
    <n v="0"/>
    <x v="3"/>
    <x v="3"/>
    <n v="0"/>
    <n v="0"/>
    <n v="0"/>
    <x v="8"/>
    <x v="5"/>
    <s v="Linie 29"/>
    <n v="5029"/>
  </r>
  <r>
    <x v="7"/>
    <x v="0"/>
    <m/>
    <x v="723"/>
    <d v="2021-11-19T00:00:00"/>
    <x v="4"/>
    <n v="7000130391"/>
    <n v="0"/>
    <x v="3"/>
    <x v="3"/>
    <n v="0"/>
    <n v="0"/>
    <n v="0"/>
    <x v="5"/>
    <x v="2"/>
    <s v="Linie 31"/>
    <n v="5031"/>
  </r>
  <r>
    <x v="7"/>
    <x v="0"/>
    <m/>
    <x v="451"/>
    <d v="2021-11-19T00:00:00"/>
    <x v="4"/>
    <n v="7000133573"/>
    <n v="0"/>
    <x v="3"/>
    <x v="3"/>
    <n v="0"/>
    <n v="0"/>
    <n v="0"/>
    <x v="2"/>
    <x v="0"/>
    <s v="Thrun 1"/>
    <n v="2020"/>
  </r>
  <r>
    <x v="7"/>
    <x v="0"/>
    <m/>
    <x v="451"/>
    <d v="2021-11-19T00:00:00"/>
    <x v="4"/>
    <n v="7000133574"/>
    <n v="0"/>
    <x v="3"/>
    <x v="3"/>
    <n v="0"/>
    <n v="0"/>
    <n v="0"/>
    <x v="2"/>
    <x v="0"/>
    <s v="Thrun 1"/>
    <n v="2020"/>
  </r>
  <r>
    <x v="7"/>
    <x v="0"/>
    <m/>
    <x v="451"/>
    <d v="2021-11-19T00:00:00"/>
    <x v="4"/>
    <n v="7000133671"/>
    <n v="0"/>
    <x v="3"/>
    <x v="3"/>
    <n v="0"/>
    <n v="0"/>
    <n v="0"/>
    <x v="2"/>
    <x v="0"/>
    <s v="Thrun 1"/>
    <n v="2020"/>
  </r>
  <r>
    <x v="7"/>
    <x v="0"/>
    <m/>
    <x v="452"/>
    <d v="2021-11-19T00:00:00"/>
    <x v="4"/>
    <n v="7000133553"/>
    <n v="0"/>
    <x v="3"/>
    <x v="3"/>
    <n v="0"/>
    <n v="0"/>
    <n v="0"/>
    <x v="1"/>
    <x v="0"/>
    <s v="Waldner"/>
    <n v="3110"/>
  </r>
  <r>
    <x v="7"/>
    <x v="0"/>
    <m/>
    <x v="452"/>
    <d v="2021-11-19T00:00:00"/>
    <x v="4"/>
    <n v="7000133554"/>
    <n v="0"/>
    <x v="3"/>
    <x v="3"/>
    <n v="0"/>
    <n v="0"/>
    <n v="0"/>
    <x v="1"/>
    <x v="0"/>
    <s v="Waldner"/>
    <n v="3110"/>
  </r>
  <r>
    <x v="7"/>
    <x v="0"/>
    <m/>
    <x v="452"/>
    <d v="2021-11-19T00:00:00"/>
    <x v="4"/>
    <n v="7000133669"/>
    <n v="0"/>
    <x v="3"/>
    <x v="3"/>
    <n v="0"/>
    <n v="0"/>
    <n v="0"/>
    <x v="1"/>
    <x v="0"/>
    <s v="Waldner"/>
    <n v="3110"/>
  </r>
  <r>
    <x v="7"/>
    <x v="0"/>
    <m/>
    <x v="453"/>
    <d v="2021-11-19T00:00:00"/>
    <x v="4"/>
    <n v="7000133316"/>
    <n v="0"/>
    <x v="3"/>
    <x v="3"/>
    <n v="0"/>
    <n v="0"/>
    <n v="0"/>
    <x v="8"/>
    <x v="5"/>
    <s v="Linie 21"/>
    <n v="5021"/>
  </r>
  <r>
    <x v="7"/>
    <x v="0"/>
    <m/>
    <x v="453"/>
    <d v="2021-11-19T00:00:00"/>
    <x v="4"/>
    <n v="7000133457"/>
    <n v="0"/>
    <x v="3"/>
    <x v="3"/>
    <n v="0"/>
    <n v="0"/>
    <n v="0"/>
    <x v="8"/>
    <x v="5"/>
    <s v="Linie 21"/>
    <n v="5021"/>
  </r>
  <r>
    <x v="7"/>
    <x v="0"/>
    <m/>
    <x v="453"/>
    <d v="2021-11-19T00:00:00"/>
    <x v="4"/>
    <n v="7000133692"/>
    <n v="0"/>
    <x v="3"/>
    <x v="3"/>
    <n v="0"/>
    <n v="0"/>
    <n v="0"/>
    <x v="8"/>
    <x v="5"/>
    <s v="Linie 21"/>
    <n v="5021"/>
  </r>
  <r>
    <x v="7"/>
    <x v="0"/>
    <n v="31000150"/>
    <x v="890"/>
    <d v="2021-11-20T00:00:00"/>
    <x v="4"/>
    <n v="7000133850"/>
    <n v="684"/>
    <x v="1"/>
    <x v="1"/>
    <n v="6840"/>
    <n v="27.827200000000001"/>
    <n v="19033.804800000002"/>
    <x v="1"/>
    <x v="0"/>
    <s v="Füller unter UHT"/>
    <n v="3040"/>
  </r>
  <r>
    <x v="7"/>
    <x v="0"/>
    <n v="31000165"/>
    <x v="1003"/>
    <d v="2021-11-20T00:00:00"/>
    <x v="4"/>
    <n v="7000133849"/>
    <n v="256"/>
    <x v="1"/>
    <x v="1"/>
    <n v="614.4"/>
    <n v="7.2672999999999996"/>
    <n v="1860.4287999999999"/>
    <x v="1"/>
    <x v="0"/>
    <s v="Füller unter UHT"/>
    <n v="3040"/>
  </r>
  <r>
    <x v="7"/>
    <x v="0"/>
    <n v="31000170"/>
    <x v="13"/>
    <d v="2021-11-20T00:00:00"/>
    <x v="4"/>
    <n v="7000133600"/>
    <n v="1606"/>
    <x v="1"/>
    <x v="1"/>
    <n v="3212"/>
    <n v="6.4386999999999999"/>
    <n v="10340.5522"/>
    <x v="1"/>
    <x v="0"/>
    <s v="Füller unter Thrun 2"/>
    <n v="3030"/>
  </r>
  <r>
    <x v="7"/>
    <x v="0"/>
    <n v="31000227"/>
    <x v="843"/>
    <d v="2021-11-20T00:00:00"/>
    <x v="4"/>
    <n v="7000133918"/>
    <n v="329"/>
    <x v="1"/>
    <x v="0"/>
    <n v="5889.1"/>
    <n v="2.6446999999999998"/>
    <n v="15574.902770000001"/>
    <x v="1"/>
    <x v="0"/>
    <s v="Füller unter M1"/>
    <n v="3010"/>
  </r>
  <r>
    <x v="7"/>
    <x v="0"/>
    <n v="35000222"/>
    <x v="892"/>
    <d v="2021-11-20T00:00:00"/>
    <x v="4"/>
    <n v="7000133851"/>
    <n v="6875"/>
    <x v="0"/>
    <x v="0"/>
    <n v="6875"/>
    <n v="2.6581000000000001"/>
    <n v="18274.4375"/>
    <x v="2"/>
    <x v="0"/>
    <s v="Thrun 1"/>
    <n v="2020"/>
  </r>
  <r>
    <x v="7"/>
    <x v="0"/>
    <n v="35000253"/>
    <x v="1004"/>
    <d v="2021-11-20T00:00:00"/>
    <x v="4"/>
    <n v="7000133852"/>
    <n v="625"/>
    <x v="0"/>
    <x v="0"/>
    <n v="625"/>
    <n v="2.8632"/>
    <n v="1789.5"/>
    <x v="2"/>
    <x v="0"/>
    <s v="Thrun 1"/>
    <n v="2020"/>
  </r>
  <r>
    <x v="7"/>
    <x v="0"/>
    <n v="35000264"/>
    <x v="1165"/>
    <d v="2021-11-20T00:00:00"/>
    <x v="4"/>
    <n v="7000133768"/>
    <n v="1250"/>
    <x v="0"/>
    <x v="0"/>
    <n v="1250"/>
    <n v="2.7507999999999999"/>
    <n v="3438.5"/>
    <x v="2"/>
    <x v="0"/>
    <s v="Thrun 2"/>
    <n v="2030"/>
  </r>
  <r>
    <x v="7"/>
    <x v="0"/>
    <n v="35000267"/>
    <x v="28"/>
    <d v="2021-11-20T00:00:00"/>
    <x v="4"/>
    <n v="7000133769"/>
    <n v="3425"/>
    <x v="0"/>
    <x v="0"/>
    <n v="3425"/>
    <n v="2.8860999999999999"/>
    <n v="9884.8924999999999"/>
    <x v="2"/>
    <x v="0"/>
    <s v="Thrun 2"/>
    <n v="2030"/>
  </r>
  <r>
    <x v="7"/>
    <x v="0"/>
    <n v="35000319"/>
    <x v="543"/>
    <d v="2021-11-20T00:00:00"/>
    <x v="4"/>
    <n v="7000133968"/>
    <n v="6000"/>
    <x v="0"/>
    <x v="0"/>
    <n v="6000"/>
    <n v="2.4986999999999999"/>
    <n v="14992.2"/>
    <x v="2"/>
    <x v="0"/>
    <s v="Mischer 1"/>
    <n v="2040"/>
  </r>
  <r>
    <x v="7"/>
    <x v="0"/>
    <n v="47000200"/>
    <x v="1166"/>
    <d v="2021-11-20T00:00:00"/>
    <x v="4"/>
    <n v="7000133594"/>
    <n v="558"/>
    <x v="1"/>
    <x v="1"/>
    <n v="1116"/>
    <n v="6.0468999999999999"/>
    <n v="3374.1702"/>
    <x v="1"/>
    <x v="0"/>
    <s v="Füller unter Thrun 2"/>
    <n v="3030"/>
  </r>
  <r>
    <x v="7"/>
    <x v="0"/>
    <n v="48000057"/>
    <x v="817"/>
    <d v="2021-11-20T00:00:00"/>
    <x v="4"/>
    <n v="7000132595"/>
    <n v="9632"/>
    <x v="1"/>
    <x v="1"/>
    <n v="2119.04"/>
    <n v="1.1432"/>
    <n v="11011.3024"/>
    <x v="4"/>
    <x v="1"/>
    <s v="Linie 2"/>
    <n v="5002"/>
  </r>
  <r>
    <x v="7"/>
    <x v="0"/>
    <n v="48000060"/>
    <x v="191"/>
    <d v="2021-11-20T00:00:00"/>
    <x v="4"/>
    <n v="7000132058"/>
    <n v="1152"/>
    <x v="1"/>
    <x v="1"/>
    <n v="253.44"/>
    <n v="1.0568"/>
    <n v="1217.4336000000001"/>
    <x v="4"/>
    <x v="1"/>
    <s v="Linie 2"/>
    <n v="5002"/>
  </r>
  <r>
    <x v="7"/>
    <x v="0"/>
    <n v="48000080"/>
    <x v="194"/>
    <d v="2021-11-20T00:00:00"/>
    <x v="4"/>
    <n v="7000133518"/>
    <n v="9216"/>
    <x v="1"/>
    <x v="1"/>
    <n v="2027.52"/>
    <n v="1.042"/>
    <n v="9603.0720000000001"/>
    <x v="4"/>
    <x v="1"/>
    <s v="Linie 2"/>
    <n v="5002"/>
  </r>
  <r>
    <x v="7"/>
    <x v="0"/>
    <n v="57000248"/>
    <x v="560"/>
    <d v="2021-11-20T00:00:00"/>
    <x v="4"/>
    <n v="7000133735"/>
    <n v="462"/>
    <x v="2"/>
    <x v="0"/>
    <n v="3742.2"/>
    <n v="3.4159999999999999"/>
    <n v="12783.3552"/>
    <x v="3"/>
    <x v="1"/>
    <s v="Wurstverpackung"/>
    <n v="5330"/>
  </r>
  <r>
    <x v="7"/>
    <x v="0"/>
    <m/>
    <x v="122"/>
    <d v="2021-11-20T00:00:00"/>
    <x v="4"/>
    <n v="7000133845"/>
    <n v="0"/>
    <x v="3"/>
    <x v="3"/>
    <n v="0"/>
    <n v="0"/>
    <n v="0"/>
    <x v="2"/>
    <x v="0"/>
    <s v="Thrun 1"/>
    <n v="2020"/>
  </r>
  <r>
    <x v="7"/>
    <x v="0"/>
    <m/>
    <x v="123"/>
    <d v="2021-11-20T00:00:00"/>
    <x v="4"/>
    <n v="7000133771"/>
    <n v="0"/>
    <x v="3"/>
    <x v="3"/>
    <n v="0"/>
    <n v="0"/>
    <n v="0"/>
    <x v="2"/>
    <x v="0"/>
    <s v="Thrun 2"/>
    <n v="2030"/>
  </r>
  <r>
    <x v="7"/>
    <x v="0"/>
    <m/>
    <x v="124"/>
    <d v="2021-11-20T00:00:00"/>
    <x v="4"/>
    <n v="7000133969"/>
    <n v="0"/>
    <x v="3"/>
    <x v="3"/>
    <n v="0"/>
    <n v="0"/>
    <n v="0"/>
    <x v="2"/>
    <x v="0"/>
    <s v="Mischer 1"/>
    <n v="2040"/>
  </r>
  <r>
    <x v="7"/>
    <x v="0"/>
    <m/>
    <x v="127"/>
    <d v="2021-11-20T00:00:00"/>
    <x v="4"/>
    <n v="7000133855"/>
    <n v="0"/>
    <x v="3"/>
    <x v="3"/>
    <n v="0"/>
    <n v="0"/>
    <n v="0"/>
    <x v="1"/>
    <x v="0"/>
    <s v="Füller unter M1"/>
    <n v="3010"/>
  </r>
  <r>
    <x v="7"/>
    <x v="0"/>
    <m/>
    <x v="129"/>
    <d v="2021-11-20T00:00:00"/>
    <x v="4"/>
    <n v="7000133602"/>
    <n v="0"/>
    <x v="3"/>
    <x v="3"/>
    <n v="0"/>
    <n v="0"/>
    <n v="0"/>
    <x v="1"/>
    <x v="0"/>
    <s v="Füller unter Thrun 2"/>
    <n v="3030"/>
  </r>
  <r>
    <x v="7"/>
    <x v="0"/>
    <m/>
    <x v="130"/>
    <d v="2021-11-20T00:00:00"/>
    <x v="4"/>
    <n v="7000133846"/>
    <n v="0"/>
    <x v="3"/>
    <x v="3"/>
    <n v="0"/>
    <n v="0"/>
    <n v="0"/>
    <x v="1"/>
    <x v="0"/>
    <s v="Füller unter UHT"/>
    <n v="3040"/>
  </r>
  <r>
    <x v="7"/>
    <x v="0"/>
    <m/>
    <x v="594"/>
    <d v="2021-11-20T00:00:00"/>
    <x v="4"/>
    <n v="7000133532"/>
    <n v="0"/>
    <x v="3"/>
    <x v="3"/>
    <n v="0"/>
    <n v="0"/>
    <n v="0"/>
    <x v="3"/>
    <x v="1"/>
    <s v="Wurstverpackung"/>
    <n v="5330"/>
  </r>
  <r>
    <x v="7"/>
    <x v="0"/>
    <m/>
    <x v="1072"/>
    <d v="2021-11-20T00:00:00"/>
    <x v="4"/>
    <n v="7000133847"/>
    <n v="0"/>
    <x v="3"/>
    <x v="3"/>
    <n v="0"/>
    <n v="0"/>
    <n v="0"/>
    <x v="2"/>
    <x v="0"/>
    <s v="Thrun 1"/>
    <n v="2020"/>
  </r>
  <r>
    <x v="7"/>
    <x v="0"/>
    <m/>
    <x v="1080"/>
    <d v="2021-11-20T00:00:00"/>
    <x v="4"/>
    <n v="7000133848"/>
    <n v="0"/>
    <x v="3"/>
    <x v="3"/>
    <n v="0"/>
    <n v="0"/>
    <n v="0"/>
    <x v="1"/>
    <x v="0"/>
    <s v="Füller unter UHT"/>
    <n v="3040"/>
  </r>
  <r>
    <x v="7"/>
    <x v="0"/>
    <n v="48001202"/>
    <x v="1219"/>
    <d v="2021-11-21T00:00:00"/>
    <x v="4"/>
    <n v="7000133021"/>
    <n v="21600"/>
    <x v="1"/>
    <x v="1"/>
    <n v="1512"/>
    <n v="0"/>
    <n v="0"/>
    <x v="8"/>
    <x v="5"/>
    <s v="Linie 23"/>
    <n v="5023"/>
  </r>
  <r>
    <x v="7"/>
    <x v="0"/>
    <n v="48001203"/>
    <x v="1220"/>
    <d v="2021-11-21T00:00:00"/>
    <x v="4"/>
    <n v="7000133016"/>
    <n v="16880"/>
    <x v="1"/>
    <x v="1"/>
    <n v="1350.4"/>
    <n v="0"/>
    <n v="0"/>
    <x v="8"/>
    <x v="5"/>
    <s v="Linie 21"/>
    <n v="5021"/>
  </r>
  <r>
    <x v="7"/>
    <x v="0"/>
    <n v="57000623"/>
    <x v="83"/>
    <d v="2021-11-21T00:00:00"/>
    <x v="4"/>
    <n v="7000133520"/>
    <n v="0"/>
    <x v="2"/>
    <x v="0"/>
    <n v="0"/>
    <n v="5.1703000000000001"/>
    <n v="0"/>
    <x v="8"/>
    <x v="5"/>
    <s v="Linie 22"/>
    <n v="5022"/>
  </r>
  <r>
    <x v="7"/>
    <x v="0"/>
    <n v="57000624"/>
    <x v="84"/>
    <d v="2021-11-21T00:00:00"/>
    <x v="4"/>
    <n v="7000133252"/>
    <n v="1275"/>
    <x v="2"/>
    <x v="0"/>
    <n v="1530"/>
    <n v="4.6654999999999998"/>
    <n v="7138.2150000000001"/>
    <x v="8"/>
    <x v="5"/>
    <s v="Linie 22"/>
    <n v="5022"/>
  </r>
  <r>
    <x v="7"/>
    <x v="0"/>
    <n v="57000641"/>
    <x v="87"/>
    <d v="2021-11-21T00:00:00"/>
    <x v="4"/>
    <n v="7000133982"/>
    <n v="3400"/>
    <x v="2"/>
    <x v="0"/>
    <n v="4080"/>
    <n v="5.1927000000000003"/>
    <n v="21186.216"/>
    <x v="8"/>
    <x v="5"/>
    <s v="Linie 22"/>
    <n v="5022"/>
  </r>
  <r>
    <x v="7"/>
    <x v="0"/>
    <n v="58000740"/>
    <x v="251"/>
    <d v="2021-11-21T00:00:00"/>
    <x v="4"/>
    <n v="7000134116"/>
    <n v="204"/>
    <x v="2"/>
    <x v="0"/>
    <n v="201.96"/>
    <n v="7.5252999999999997"/>
    <n v="1519.8095880000001"/>
    <x v="8"/>
    <x v="5"/>
    <s v="Linie 21"/>
    <n v="5021"/>
  </r>
  <r>
    <x v="7"/>
    <x v="0"/>
    <n v="58000830"/>
    <x v="102"/>
    <d v="2021-11-21T00:00:00"/>
    <x v="4"/>
    <n v="7000133674"/>
    <n v="3485"/>
    <x v="2"/>
    <x v="0"/>
    <n v="3833.5"/>
    <n v="6.5743"/>
    <n v="25202.57905"/>
    <x v="8"/>
    <x v="5"/>
    <s v="Linie 20"/>
    <n v="5020"/>
  </r>
  <r>
    <x v="7"/>
    <x v="0"/>
    <m/>
    <x v="132"/>
    <d v="2021-11-21T00:00:00"/>
    <x v="4"/>
    <n v="7000133159"/>
    <n v="0"/>
    <x v="3"/>
    <x v="3"/>
    <n v="0"/>
    <n v="0"/>
    <n v="0"/>
    <x v="8"/>
    <x v="5"/>
    <s v="Linie 20"/>
    <n v="5020"/>
  </r>
  <r>
    <x v="7"/>
    <x v="0"/>
    <m/>
    <x v="133"/>
    <d v="2021-11-21T00:00:00"/>
    <x v="4"/>
    <n v="7000133018"/>
    <n v="0"/>
    <x v="3"/>
    <x v="3"/>
    <n v="0"/>
    <n v="0"/>
    <n v="0"/>
    <x v="8"/>
    <x v="5"/>
    <s v="Linie 21"/>
    <n v="5021"/>
  </r>
  <r>
    <x v="7"/>
    <x v="0"/>
    <m/>
    <x v="133"/>
    <d v="2021-11-21T00:00:00"/>
    <x v="4"/>
    <n v="7000133019"/>
    <n v="0"/>
    <x v="3"/>
    <x v="3"/>
    <n v="0"/>
    <n v="0"/>
    <n v="0"/>
    <x v="8"/>
    <x v="5"/>
    <s v="Linie 21"/>
    <n v="5021"/>
  </r>
  <r>
    <x v="7"/>
    <x v="0"/>
    <m/>
    <x v="135"/>
    <d v="2021-11-21T00:00:00"/>
    <x v="4"/>
    <n v="7000133024"/>
    <n v="0"/>
    <x v="1"/>
    <x v="1"/>
    <n v="0"/>
    <n v="0"/>
    <n v="0"/>
    <x v="8"/>
    <x v="5"/>
    <s v="Linie 23"/>
    <n v="5023"/>
  </r>
  <r>
    <x v="8"/>
    <x v="0"/>
    <n v="23500302"/>
    <x v="4"/>
    <d v="2021-11-22T00:00:00"/>
    <x v="4"/>
    <n v="7000134010"/>
    <n v="247"/>
    <x v="0"/>
    <x v="0"/>
    <n v="247"/>
    <n v="5.6374000000000004"/>
    <n v="1392.4377999999999"/>
    <x v="0"/>
    <x v="0"/>
    <s v="Holac Zutatenvorbereitung"/>
    <n v="1410"/>
  </r>
  <r>
    <x v="8"/>
    <x v="0"/>
    <n v="23500305"/>
    <x v="4"/>
    <d v="2021-11-22T00:00:00"/>
    <x v="4"/>
    <n v="7000134011"/>
    <n v="279"/>
    <x v="0"/>
    <x v="0"/>
    <n v="279"/>
    <n v="4.4934000000000003"/>
    <n v="1253.6586"/>
    <x v="0"/>
    <x v="0"/>
    <s v="Holac Zutatenvorbereitung"/>
    <n v="1410"/>
  </r>
  <r>
    <x v="8"/>
    <x v="0"/>
    <n v="23500354"/>
    <x v="7"/>
    <d v="2021-11-22T00:00:00"/>
    <x v="4"/>
    <n v="7000134012"/>
    <n v="145"/>
    <x v="0"/>
    <x v="0"/>
    <n v="145"/>
    <n v="4.5490000000000004"/>
    <n v="659.60500000000002"/>
    <x v="0"/>
    <x v="0"/>
    <s v="Holac Zutatenvorbereitung"/>
    <n v="1410"/>
  </r>
  <r>
    <x v="8"/>
    <x v="0"/>
    <n v="23500355"/>
    <x v="460"/>
    <d v="2021-11-22T00:00:00"/>
    <x v="4"/>
    <n v="7000134013"/>
    <n v="222"/>
    <x v="0"/>
    <x v="0"/>
    <n v="222"/>
    <n v="4.57"/>
    <n v="1014.54"/>
    <x v="0"/>
    <x v="0"/>
    <s v="Holac Zutatenvorbereitung"/>
    <n v="1410"/>
  </r>
  <r>
    <x v="8"/>
    <x v="0"/>
    <n v="23500394"/>
    <x v="670"/>
    <d v="2021-11-22T00:00:00"/>
    <x v="4"/>
    <n v="7000132538"/>
    <n v="60"/>
    <x v="0"/>
    <x v="0"/>
    <n v="60"/>
    <n v="9.2812999999999999"/>
    <n v="556.87800000000004"/>
    <x v="4"/>
    <x v="1"/>
    <s v="Röstofen"/>
    <n v="5420"/>
  </r>
  <r>
    <x v="8"/>
    <x v="0"/>
    <n v="23500501"/>
    <x v="10"/>
    <d v="2021-11-22T00:00:00"/>
    <x v="4"/>
    <n v="7000133442"/>
    <n v="3054.5"/>
    <x v="0"/>
    <x v="0"/>
    <n v="3054.5"/>
    <n v="2.8675999999999999"/>
    <n v="8759.0841999999993"/>
    <x v="0"/>
    <x v="0"/>
    <s v="Kleine Schneidemaschine Käseteiler"/>
    <n v="1200"/>
  </r>
  <r>
    <x v="8"/>
    <x v="0"/>
    <n v="23500551"/>
    <x v="11"/>
    <d v="2021-11-22T00:00:00"/>
    <x v="4"/>
    <n v="7000133617"/>
    <n v="1593"/>
    <x v="0"/>
    <x v="0"/>
    <n v="1593"/>
    <n v="5.1581000000000001"/>
    <n v="8216.8533000000007"/>
    <x v="0"/>
    <x v="0"/>
    <s v="Große Schneidemaschine Lachnit"/>
    <n v="1100"/>
  </r>
  <r>
    <x v="8"/>
    <x v="0"/>
    <n v="29600001"/>
    <x v="604"/>
    <d v="2021-11-22T00:00:00"/>
    <x v="4"/>
    <n v="7000134280"/>
    <n v="6710.27"/>
    <x v="0"/>
    <x v="0"/>
    <n v="6710.27"/>
    <n v="2"/>
    <n v="13420.54"/>
    <x v="0"/>
    <x v="0"/>
    <s v="Rohware aus-/umpacken, vorbereiten"/>
    <n v="1300"/>
  </r>
  <r>
    <x v="8"/>
    <x v="0"/>
    <n v="29600007"/>
    <x v="152"/>
    <d v="2021-11-22T00:00:00"/>
    <x v="4"/>
    <n v="7000133706"/>
    <n v="1211"/>
    <x v="0"/>
    <x v="0"/>
    <n v="1211"/>
    <n v="0.5"/>
    <n v="605.5"/>
    <x v="0"/>
    <x v="0"/>
    <s v="Rohware aus-/umpacken, vorbereiten"/>
    <n v="1300"/>
  </r>
  <r>
    <x v="8"/>
    <x v="0"/>
    <n v="29600008"/>
    <x v="153"/>
    <d v="2021-11-22T00:00:00"/>
    <x v="4"/>
    <n v="7000134194"/>
    <n v="1146"/>
    <x v="0"/>
    <x v="0"/>
    <n v="1146"/>
    <n v="0.5"/>
    <n v="573"/>
    <x v="0"/>
    <x v="0"/>
    <s v="Rohware aus-/umpacken, vorbereiten"/>
    <n v="1300"/>
  </r>
  <r>
    <x v="8"/>
    <x v="0"/>
    <n v="29600029"/>
    <x v="156"/>
    <d v="2021-11-22T00:00:00"/>
    <x v="4"/>
    <n v="7000134191"/>
    <n v="84"/>
    <x v="0"/>
    <x v="0"/>
    <n v="84"/>
    <n v="2.5"/>
    <n v="210"/>
    <x v="0"/>
    <x v="0"/>
    <s v="Rohware aus-/umpacken, vorbereiten"/>
    <n v="1300"/>
  </r>
  <r>
    <x v="8"/>
    <x v="0"/>
    <n v="31000169"/>
    <x v="158"/>
    <d v="2021-11-22T00:00:00"/>
    <x v="4"/>
    <n v="7000133763"/>
    <n v="697"/>
    <x v="1"/>
    <x v="1"/>
    <n v="1345.21"/>
    <n v="6.0270000000000001"/>
    <n v="4200.8190000000004"/>
    <x v="1"/>
    <x v="0"/>
    <s v="Füller unter Thrun 2"/>
    <n v="3030"/>
  </r>
  <r>
    <x v="8"/>
    <x v="0"/>
    <n v="31000170"/>
    <x v="13"/>
    <d v="2021-11-22T00:00:00"/>
    <x v="4"/>
    <n v="7000133760"/>
    <n v="1940"/>
    <x v="1"/>
    <x v="1"/>
    <n v="3880"/>
    <n v="6.4386999999999999"/>
    <n v="12491.078"/>
    <x v="1"/>
    <x v="0"/>
    <s v="Füller unter Thrun 2"/>
    <n v="3030"/>
  </r>
  <r>
    <x v="8"/>
    <x v="0"/>
    <n v="31000243"/>
    <x v="1198"/>
    <d v="2021-11-22T00:00:00"/>
    <x v="4"/>
    <n v="7000133903"/>
    <n v="2595"/>
    <x v="1"/>
    <x v="1"/>
    <n v="0"/>
    <n v="8.1448"/>
    <n v="21135.756000000001"/>
    <x v="1"/>
    <x v="0"/>
    <s v="Füller unter UHT"/>
    <n v="3040"/>
  </r>
  <r>
    <x v="8"/>
    <x v="0"/>
    <n v="31900002"/>
    <x v="14"/>
    <d v="2021-11-22T00:00:00"/>
    <x v="4"/>
    <n v="7000133758"/>
    <n v="67"/>
    <x v="1"/>
    <x v="1"/>
    <n v="482.4"/>
    <n v="17.997"/>
    <n v="1205.799"/>
    <x v="2"/>
    <x v="0"/>
    <s v="Füller unter UMSK 130"/>
    <n v="3100"/>
  </r>
  <r>
    <x v="8"/>
    <x v="0"/>
    <n v="32000012"/>
    <x v="160"/>
    <d v="2021-11-22T00:00:00"/>
    <x v="4"/>
    <n v="7000134241"/>
    <n v="619"/>
    <x v="1"/>
    <x v="1"/>
    <n v="5756.7"/>
    <n v="27.892099999999999"/>
    <n v="17265.209900000002"/>
    <x v="1"/>
    <x v="0"/>
    <s v="Füller unter M1"/>
    <n v="3010"/>
  </r>
  <r>
    <x v="8"/>
    <x v="0"/>
    <n v="32000034"/>
    <x v="468"/>
    <d v="2021-11-22T00:00:00"/>
    <x v="4"/>
    <n v="7000133856"/>
    <n v="571"/>
    <x v="1"/>
    <x v="1"/>
    <n v="5196.1000000000004"/>
    <n v="19.647300000000001"/>
    <n v="11218.6083"/>
    <x v="1"/>
    <x v="0"/>
    <s v="Füller unter M1"/>
    <n v="3010"/>
  </r>
  <r>
    <x v="8"/>
    <x v="0"/>
    <n v="32000036"/>
    <x v="844"/>
    <d v="2021-11-22T00:00:00"/>
    <x v="4"/>
    <n v="7000134002"/>
    <n v="210"/>
    <x v="1"/>
    <x v="1"/>
    <n v="1764"/>
    <n v="26.186900000000001"/>
    <n v="5499.2489999999998"/>
    <x v="1"/>
    <x v="0"/>
    <s v="Füller unter M2"/>
    <n v="3020"/>
  </r>
  <r>
    <x v="8"/>
    <x v="0"/>
    <n v="32000041"/>
    <x v="309"/>
    <d v="2021-11-22T00:00:00"/>
    <x v="4"/>
    <n v="7000133857"/>
    <n v="843"/>
    <x v="1"/>
    <x v="1"/>
    <n v="7671.3"/>
    <n v="18.7683"/>
    <n v="15821.6769"/>
    <x v="1"/>
    <x v="0"/>
    <s v="Füller unter M1"/>
    <n v="3010"/>
  </r>
  <r>
    <x v="8"/>
    <x v="0"/>
    <n v="32000049"/>
    <x v="16"/>
    <d v="2021-11-22T00:00:00"/>
    <x v="4"/>
    <n v="7000133995"/>
    <n v="1186"/>
    <x v="1"/>
    <x v="1"/>
    <n v="8539.2000000000007"/>
    <n v="19.7727"/>
    <n v="23450.422200000001"/>
    <x v="1"/>
    <x v="0"/>
    <s v="Füller unter M2"/>
    <n v="3020"/>
  </r>
  <r>
    <x v="8"/>
    <x v="0"/>
    <n v="32000065"/>
    <x v="162"/>
    <d v="2021-11-22T00:00:00"/>
    <x v="4"/>
    <n v="7000133996"/>
    <n v="286"/>
    <x v="1"/>
    <x v="1"/>
    <n v="2659.8"/>
    <n v="27.869800000000001"/>
    <n v="7970.7628000000004"/>
    <x v="1"/>
    <x v="0"/>
    <s v="Füller unter M2"/>
    <n v="3020"/>
  </r>
  <r>
    <x v="8"/>
    <x v="0"/>
    <n v="32000090"/>
    <x v="610"/>
    <d v="2021-11-22T00:00:00"/>
    <x v="4"/>
    <n v="7000127656"/>
    <n v="3765"/>
    <x v="1"/>
    <x v="1"/>
    <n v="470.625"/>
    <n v="0.73219999999999996"/>
    <n v="2756.7330000000002"/>
    <x v="4"/>
    <x v="1"/>
    <s v="Linie 7"/>
    <n v="5007"/>
  </r>
  <r>
    <x v="8"/>
    <x v="0"/>
    <n v="32000091"/>
    <x v="21"/>
    <d v="2021-11-22T00:00:00"/>
    <x v="4"/>
    <n v="7000133444"/>
    <n v="12026"/>
    <x v="1"/>
    <x v="1"/>
    <n v="2717.8760000000002"/>
    <n v="0.85189999999999999"/>
    <n v="10244.9494"/>
    <x v="3"/>
    <x v="1"/>
    <s v="Linie 9"/>
    <n v="5009"/>
  </r>
  <r>
    <x v="8"/>
    <x v="0"/>
    <n v="32000106"/>
    <x v="23"/>
    <d v="2021-11-22T00:00:00"/>
    <x v="4"/>
    <n v="7000133997"/>
    <n v="447"/>
    <x v="1"/>
    <x v="1"/>
    <n v="3218.4"/>
    <n v="22.366399999999999"/>
    <n v="9997.7808000000005"/>
    <x v="1"/>
    <x v="0"/>
    <s v="Füller unter M2"/>
    <n v="3020"/>
  </r>
  <r>
    <x v="8"/>
    <x v="0"/>
    <n v="35000166"/>
    <x v="166"/>
    <d v="2021-11-22T00:00:00"/>
    <x v="4"/>
    <n v="7000134249"/>
    <n v="6600"/>
    <x v="0"/>
    <x v="0"/>
    <n v="6600"/>
    <n v="3.0034000000000001"/>
    <n v="19822.439999999999"/>
    <x v="2"/>
    <x v="0"/>
    <s v="Wolf M1"/>
    <n v="2070"/>
  </r>
  <r>
    <x v="8"/>
    <x v="0"/>
    <n v="35000172"/>
    <x v="311"/>
    <d v="2021-11-22T00:00:00"/>
    <x v="4"/>
    <n v="7000133978"/>
    <n v="7500"/>
    <x v="0"/>
    <x v="0"/>
    <n v="7500"/>
    <n v="1.9285000000000001"/>
    <n v="14463.75"/>
    <x v="2"/>
    <x v="0"/>
    <s v="Mischer 1"/>
    <n v="2040"/>
  </r>
  <r>
    <x v="8"/>
    <x v="0"/>
    <n v="35000179"/>
    <x v="167"/>
    <d v="2021-11-22T00:00:00"/>
    <x v="4"/>
    <n v="7000134250"/>
    <n v="5700"/>
    <x v="0"/>
    <x v="0"/>
    <n v="5700"/>
    <n v="2.8624000000000001"/>
    <n v="16315.68"/>
    <x v="2"/>
    <x v="0"/>
    <s v="Mischer 1"/>
    <n v="2040"/>
  </r>
  <r>
    <x v="8"/>
    <x v="0"/>
    <n v="35000179"/>
    <x v="167"/>
    <d v="2021-11-22T00:00:00"/>
    <x v="4"/>
    <n v="7000134250"/>
    <n v="5700"/>
    <x v="0"/>
    <x v="0"/>
    <n v="5700"/>
    <n v="2.8624000000000001"/>
    <n v="16315.68"/>
    <x v="2"/>
    <x v="0"/>
    <s v="Wolf M1"/>
    <n v="2070"/>
  </r>
  <r>
    <x v="8"/>
    <x v="0"/>
    <n v="35000184"/>
    <x v="26"/>
    <d v="2021-11-22T00:00:00"/>
    <x v="4"/>
    <n v="7000134003"/>
    <n v="1800"/>
    <x v="0"/>
    <x v="0"/>
    <n v="1800"/>
    <n v="2.9836999999999998"/>
    <n v="5370.66"/>
    <x v="2"/>
    <x v="0"/>
    <s v="Mischer 2"/>
    <n v="2050"/>
  </r>
  <r>
    <x v="8"/>
    <x v="0"/>
    <n v="35000184"/>
    <x v="26"/>
    <d v="2021-11-22T00:00:00"/>
    <x v="4"/>
    <n v="7000134003"/>
    <n v="1800"/>
    <x v="0"/>
    <x v="0"/>
    <n v="1800"/>
    <n v="2.9836999999999998"/>
    <n v="5370.66"/>
    <x v="2"/>
    <x v="0"/>
    <s v="Wolf M2"/>
    <n v="2080"/>
  </r>
  <r>
    <x v="8"/>
    <x v="0"/>
    <n v="35000186"/>
    <x v="168"/>
    <d v="2021-11-22T00:00:00"/>
    <x v="4"/>
    <n v="7000134004"/>
    <n v="2700"/>
    <x v="0"/>
    <x v="0"/>
    <n v="2700"/>
    <n v="2.8601000000000001"/>
    <n v="7722.27"/>
    <x v="2"/>
    <x v="0"/>
    <s v="Mischer 2"/>
    <n v="2050"/>
  </r>
  <r>
    <x v="8"/>
    <x v="0"/>
    <n v="35000186"/>
    <x v="168"/>
    <d v="2021-11-22T00:00:00"/>
    <x v="4"/>
    <n v="7000134004"/>
    <n v="2700"/>
    <x v="0"/>
    <x v="0"/>
    <n v="2700"/>
    <n v="2.8601000000000001"/>
    <n v="7722.27"/>
    <x v="2"/>
    <x v="0"/>
    <s v="Wolf M2"/>
    <n v="2080"/>
  </r>
  <r>
    <x v="8"/>
    <x v="0"/>
    <n v="35000188"/>
    <x v="472"/>
    <d v="2021-11-22T00:00:00"/>
    <x v="4"/>
    <n v="7000133979"/>
    <n v="5100"/>
    <x v="0"/>
    <x v="0"/>
    <n v="5100"/>
    <n v="2.0251999999999999"/>
    <n v="10328.52"/>
    <x v="2"/>
    <x v="0"/>
    <s v="Mischer 1"/>
    <n v="2040"/>
  </r>
  <r>
    <x v="8"/>
    <x v="0"/>
    <n v="35000188"/>
    <x v="472"/>
    <d v="2021-11-22T00:00:00"/>
    <x v="4"/>
    <n v="7000133979"/>
    <n v="5100"/>
    <x v="0"/>
    <x v="0"/>
    <n v="5100"/>
    <n v="2.0251999999999999"/>
    <n v="10328.52"/>
    <x v="2"/>
    <x v="0"/>
    <s v="Wolf M1"/>
    <n v="2070"/>
  </r>
  <r>
    <x v="8"/>
    <x v="0"/>
    <n v="35000267"/>
    <x v="28"/>
    <d v="2021-11-22T00:00:00"/>
    <x v="4"/>
    <n v="7000133991"/>
    <n v="4000"/>
    <x v="0"/>
    <x v="0"/>
    <n v="4000"/>
    <n v="2.8860999999999999"/>
    <n v="11544.4"/>
    <x v="2"/>
    <x v="0"/>
    <s v="Thrun 2"/>
    <n v="2030"/>
  </r>
  <r>
    <x v="8"/>
    <x v="0"/>
    <n v="35000268"/>
    <x v="170"/>
    <d v="2021-11-22T00:00:00"/>
    <x v="4"/>
    <n v="7000133992"/>
    <n v="1125"/>
    <x v="0"/>
    <x v="0"/>
    <n v="1125"/>
    <n v="2.5333000000000001"/>
    <n v="2849.9625000000001"/>
    <x v="2"/>
    <x v="0"/>
    <s v="Thrun 2"/>
    <n v="2030"/>
  </r>
  <r>
    <x v="8"/>
    <x v="0"/>
    <n v="35000268"/>
    <x v="170"/>
    <d v="2021-11-22T00:00:00"/>
    <x v="4"/>
    <n v="7000133992"/>
    <n v="1125"/>
    <x v="0"/>
    <x v="0"/>
    <n v="1125"/>
    <n v="2.5333000000000001"/>
    <n v="2849.9625000000001"/>
    <x v="2"/>
    <x v="0"/>
    <s v="Wolf Th2"/>
    <n v="2090"/>
  </r>
  <r>
    <x v="8"/>
    <x v="0"/>
    <n v="35000268"/>
    <x v="170"/>
    <d v="2021-11-22T00:00:00"/>
    <x v="4"/>
    <n v="7000134185"/>
    <n v="3750"/>
    <x v="0"/>
    <x v="0"/>
    <n v="3750"/>
    <n v="2.5333000000000001"/>
    <n v="9499.875"/>
    <x v="2"/>
    <x v="0"/>
    <s v="Wolf Th2"/>
    <n v="2090"/>
  </r>
  <r>
    <x v="8"/>
    <x v="0"/>
    <n v="35000282"/>
    <x v="29"/>
    <d v="2021-11-22T00:00:00"/>
    <x v="4"/>
    <n v="7000134005"/>
    <n v="8400"/>
    <x v="0"/>
    <x v="0"/>
    <n v="8400"/>
    <n v="2.6029"/>
    <n v="21864.36"/>
    <x v="2"/>
    <x v="0"/>
    <s v="Mischer 2"/>
    <n v="2050"/>
  </r>
  <r>
    <x v="8"/>
    <x v="0"/>
    <n v="35000313"/>
    <x v="30"/>
    <d v="2021-11-22T00:00:00"/>
    <x v="4"/>
    <n v="7000134217"/>
    <n v="3900"/>
    <x v="0"/>
    <x v="0"/>
    <n v="3900"/>
    <n v="2.8795999999999999"/>
    <n v="11230.44"/>
    <x v="2"/>
    <x v="0"/>
    <s v="Wolf M2"/>
    <n v="2080"/>
  </r>
  <r>
    <x v="8"/>
    <x v="0"/>
    <n v="35000350"/>
    <x v="32"/>
    <d v="2021-11-22T00:00:00"/>
    <x v="4"/>
    <n v="7000134006"/>
    <n v="3000"/>
    <x v="0"/>
    <x v="0"/>
    <n v="3000"/>
    <n v="2.9607000000000001"/>
    <n v="8882.1"/>
    <x v="2"/>
    <x v="0"/>
    <s v="Mischer 2"/>
    <n v="2050"/>
  </r>
  <r>
    <x v="8"/>
    <x v="0"/>
    <n v="35000350"/>
    <x v="32"/>
    <d v="2021-11-22T00:00:00"/>
    <x v="4"/>
    <n v="7000134006"/>
    <n v="3000"/>
    <x v="0"/>
    <x v="0"/>
    <n v="3000"/>
    <n v="2.9607000000000001"/>
    <n v="8882.1"/>
    <x v="2"/>
    <x v="0"/>
    <s v="Wolf M2"/>
    <n v="2080"/>
  </r>
  <r>
    <x v="8"/>
    <x v="0"/>
    <n v="35000366"/>
    <x v="1199"/>
    <d v="2021-11-22T00:00:00"/>
    <x v="4"/>
    <n v="7000133905"/>
    <n v="10000"/>
    <x v="0"/>
    <x v="0"/>
    <n v="10000"/>
    <n v="1.8607"/>
    <n v="18607"/>
    <x v="2"/>
    <x v="0"/>
    <s v="Pulverwiegung UHT1"/>
    <n v="2015"/>
  </r>
  <r>
    <x v="8"/>
    <x v="0"/>
    <n v="35000366"/>
    <x v="1199"/>
    <d v="2021-11-22T00:00:00"/>
    <x v="4"/>
    <n v="7000133905"/>
    <n v="10000"/>
    <x v="0"/>
    <x v="0"/>
    <n v="10000"/>
    <n v="1.8607"/>
    <n v="18607"/>
    <x v="2"/>
    <x v="0"/>
    <s v="Thrun 1"/>
    <n v="2020"/>
  </r>
  <r>
    <x v="8"/>
    <x v="0"/>
    <n v="35900003"/>
    <x v="34"/>
    <d v="2021-11-22T00:00:00"/>
    <x v="4"/>
    <n v="7000133900"/>
    <n v="560"/>
    <x v="0"/>
    <x v="0"/>
    <n v="560"/>
    <n v="2.2656000000000001"/>
    <n v="1268.7360000000001"/>
    <x v="2"/>
    <x v="0"/>
    <s v="Stephan UMSK 130"/>
    <n v="2100"/>
  </r>
  <r>
    <x v="8"/>
    <x v="0"/>
    <n v="47000594"/>
    <x v="178"/>
    <d v="2021-11-22T00:00:00"/>
    <x v="4"/>
    <n v="7000130607"/>
    <n v="0"/>
    <x v="1"/>
    <x v="1"/>
    <n v="0"/>
    <n v="0.67149999999999999"/>
    <n v="0"/>
    <x v="4"/>
    <x v="1"/>
    <s v="Linie 34"/>
    <n v="5034"/>
  </r>
  <r>
    <x v="8"/>
    <x v="0"/>
    <n v="47000597"/>
    <x v="37"/>
    <d v="2021-11-22T00:00:00"/>
    <x v="4"/>
    <n v="7000130608"/>
    <n v="30806"/>
    <x v="1"/>
    <x v="1"/>
    <n v="4620.8999999999996"/>
    <n v="0.6472"/>
    <n v="19937.643199999999"/>
    <x v="4"/>
    <x v="1"/>
    <s v="Linie 34"/>
    <n v="5034"/>
  </r>
  <r>
    <x v="8"/>
    <x v="0"/>
    <n v="47000849"/>
    <x v="39"/>
    <d v="2021-11-22T00:00:00"/>
    <x v="4"/>
    <n v="7000132927"/>
    <n v="2397"/>
    <x v="1"/>
    <x v="1"/>
    <n v="5177.5200000000004"/>
    <n v="9.1479999999999997"/>
    <n v="21927.756000000001"/>
    <x v="4"/>
    <x v="1"/>
    <s v="Linie 3"/>
    <n v="5003"/>
  </r>
  <r>
    <x v="8"/>
    <x v="0"/>
    <n v="47000897"/>
    <x v="182"/>
    <d v="2021-11-22T00:00:00"/>
    <x v="4"/>
    <n v="7000130612"/>
    <n v="0"/>
    <x v="1"/>
    <x v="1"/>
    <n v="0"/>
    <n v="0.65039999999999998"/>
    <n v="0"/>
    <x v="4"/>
    <x v="1"/>
    <s v="Linie 34"/>
    <n v="5034"/>
  </r>
  <r>
    <x v="8"/>
    <x v="0"/>
    <n v="47000901"/>
    <x v="329"/>
    <d v="2021-11-22T00:00:00"/>
    <x v="4"/>
    <n v="7000131439"/>
    <n v="6666"/>
    <x v="1"/>
    <x v="1"/>
    <n v="1666.5"/>
    <n v="1.0023"/>
    <n v="6681.3317999999999"/>
    <x v="3"/>
    <x v="1"/>
    <s v="Linie 16"/>
    <n v="5016"/>
  </r>
  <r>
    <x v="8"/>
    <x v="0"/>
    <n v="47000902"/>
    <x v="183"/>
    <d v="2021-11-22T00:00:00"/>
    <x v="4"/>
    <n v="7000131440"/>
    <n v="9402"/>
    <x v="1"/>
    <x v="1"/>
    <n v="2350.5"/>
    <n v="1.0774999999999999"/>
    <n v="10130.655000000001"/>
    <x v="3"/>
    <x v="1"/>
    <s v="Linie 16"/>
    <n v="5016"/>
  </r>
  <r>
    <x v="8"/>
    <x v="0"/>
    <n v="47000995"/>
    <x v="476"/>
    <d v="2021-11-22T00:00:00"/>
    <x v="4"/>
    <n v="7000130616"/>
    <n v="25981"/>
    <x v="1"/>
    <x v="1"/>
    <n v="3897.15"/>
    <n v="0.70930000000000004"/>
    <n v="18428.3233"/>
    <x v="4"/>
    <x v="1"/>
    <s v="Linie 34"/>
    <n v="5034"/>
  </r>
  <r>
    <x v="8"/>
    <x v="0"/>
    <n v="47001034"/>
    <x v="338"/>
    <d v="2021-11-22T00:00:00"/>
    <x v="4"/>
    <n v="7000134213"/>
    <n v="2666"/>
    <x v="1"/>
    <x v="1"/>
    <n v="666.5"/>
    <n v="1.0095000000000001"/>
    <n v="2691.3270000000002"/>
    <x v="3"/>
    <x v="1"/>
    <s v="Linie 16"/>
    <n v="5016"/>
  </r>
  <r>
    <x v="8"/>
    <x v="0"/>
    <n v="47001035"/>
    <x v="546"/>
    <d v="2021-11-22T00:00:00"/>
    <x v="4"/>
    <n v="7000131451"/>
    <n v="15198"/>
    <x v="1"/>
    <x v="1"/>
    <n v="3799.5"/>
    <n v="1.0819000000000001"/>
    <n v="16442.716199999999"/>
    <x v="3"/>
    <x v="1"/>
    <s v="Linie 16"/>
    <n v="5016"/>
  </r>
  <r>
    <x v="8"/>
    <x v="0"/>
    <n v="47001041"/>
    <x v="548"/>
    <d v="2021-11-22T00:00:00"/>
    <x v="4"/>
    <n v="7000131433"/>
    <n v="900"/>
    <x v="1"/>
    <x v="1"/>
    <n v="225"/>
    <n v="1.0778000000000001"/>
    <n v="970.02"/>
    <x v="3"/>
    <x v="1"/>
    <s v="Linie 16"/>
    <n v="5016"/>
  </r>
  <r>
    <x v="8"/>
    <x v="0"/>
    <n v="47001070"/>
    <x v="1205"/>
    <d v="2021-11-22T00:00:00"/>
    <x v="4"/>
    <n v="7000134193"/>
    <n v="97"/>
    <x v="1"/>
    <x v="1"/>
    <n v="194"/>
    <n v="8.2446999999999999"/>
    <n v="799.73590000000002"/>
    <x v="4"/>
    <x v="1"/>
    <s v="Linie 6"/>
    <n v="5006"/>
  </r>
  <r>
    <x v="8"/>
    <x v="0"/>
    <n v="47900002"/>
    <x v="42"/>
    <d v="2021-11-22T00:00:00"/>
    <x v="4"/>
    <n v="7000133515"/>
    <n v="28224"/>
    <x v="1"/>
    <x v="1"/>
    <n v="4233.6000000000004"/>
    <n v="0.53510000000000002"/>
    <n v="15102.662399999999"/>
    <x v="3"/>
    <x v="1"/>
    <s v="Linie 1"/>
    <n v="5001"/>
  </r>
  <r>
    <x v="8"/>
    <x v="0"/>
    <n v="48000116"/>
    <x v="45"/>
    <d v="2021-11-22T00:00:00"/>
    <x v="4"/>
    <n v="7000132568"/>
    <n v="23830"/>
    <x v="1"/>
    <x v="1"/>
    <n v="4766"/>
    <n v="0.96719999999999995"/>
    <n v="23048.376"/>
    <x v="4"/>
    <x v="1"/>
    <s v="Linie 15"/>
    <n v="5015"/>
  </r>
  <r>
    <x v="8"/>
    <x v="0"/>
    <n v="48000990"/>
    <x v="1221"/>
    <d v="2021-11-22T00:00:00"/>
    <x v="4"/>
    <n v="7000134043"/>
    <n v="34109"/>
    <x v="1"/>
    <x v="1"/>
    <n v="7503.98"/>
    <n v="0.96199999999999997"/>
    <n v="32812.858"/>
    <x v="4"/>
    <x v="1"/>
    <s v="Linie 2"/>
    <n v="5002"/>
  </r>
  <r>
    <x v="8"/>
    <x v="0"/>
    <n v="48000993"/>
    <x v="1222"/>
    <d v="2021-11-22T00:00:00"/>
    <x v="4"/>
    <n v="7000134044"/>
    <n v="5386"/>
    <x v="1"/>
    <x v="1"/>
    <n v="1184.92"/>
    <n v="1.1180000000000001"/>
    <n v="6021.5479999999998"/>
    <x v="4"/>
    <x v="1"/>
    <s v="Linie 35"/>
    <n v="5035"/>
  </r>
  <r>
    <x v="8"/>
    <x v="0"/>
    <n v="48000994"/>
    <x v="1223"/>
    <d v="2021-11-22T00:00:00"/>
    <x v="4"/>
    <n v="7000134045"/>
    <n v="5411"/>
    <x v="1"/>
    <x v="1"/>
    <n v="1190.42"/>
    <n v="0.96330000000000005"/>
    <n v="5212.4162999999999"/>
    <x v="4"/>
    <x v="1"/>
    <s v="Linie 2"/>
    <n v="5002"/>
  </r>
  <r>
    <x v="8"/>
    <x v="0"/>
    <n v="48001106"/>
    <x v="1200"/>
    <d v="2021-11-22T00:00:00"/>
    <x v="4"/>
    <n v="7000126608"/>
    <n v="0"/>
    <x v="1"/>
    <x v="1"/>
    <n v="0"/>
    <n v="0.46500000000000002"/>
    <n v="0"/>
    <x v="4"/>
    <x v="1"/>
    <s v="Linie 36"/>
    <n v="5036"/>
  </r>
  <r>
    <x v="8"/>
    <x v="0"/>
    <n v="48001108"/>
    <x v="1203"/>
    <d v="2021-11-22T00:00:00"/>
    <x v="4"/>
    <n v="7000126610"/>
    <n v="0"/>
    <x v="1"/>
    <x v="1"/>
    <n v="0"/>
    <n v="0.45850000000000002"/>
    <n v="0"/>
    <x v="4"/>
    <x v="1"/>
    <s v="Linie 36"/>
    <n v="5036"/>
  </r>
  <r>
    <x v="8"/>
    <x v="0"/>
    <n v="48001190"/>
    <x v="197"/>
    <d v="2021-11-22T00:00:00"/>
    <x v="4"/>
    <n v="7000134085"/>
    <n v="2688"/>
    <x v="1"/>
    <x v="1"/>
    <n v="591.36"/>
    <n v="1.1180000000000001"/>
    <n v="3005.1840000000002"/>
    <x v="4"/>
    <x v="1"/>
    <s v="Linie 35"/>
    <n v="5035"/>
  </r>
  <r>
    <x v="8"/>
    <x v="0"/>
    <n v="48001191"/>
    <x v="198"/>
    <d v="2021-11-22T00:00:00"/>
    <x v="4"/>
    <n v="7000134086"/>
    <n v="2728"/>
    <x v="1"/>
    <x v="1"/>
    <n v="600.16"/>
    <n v="0.96330000000000005"/>
    <n v="2627.8824"/>
    <x v="4"/>
    <x v="1"/>
    <s v="Linie 2"/>
    <n v="5002"/>
  </r>
  <r>
    <x v="8"/>
    <x v="0"/>
    <n v="49500105"/>
    <x v="347"/>
    <d v="2021-11-22T00:00:00"/>
    <x v="4"/>
    <n v="7000134214"/>
    <n v="179"/>
    <x v="0"/>
    <x v="0"/>
    <n v="179"/>
    <n v="1.1740999999999999"/>
    <n v="210.16390000000001"/>
    <x v="0"/>
    <x v="0"/>
    <s v="Vacumierung"/>
    <n v="5902"/>
  </r>
  <r>
    <x v="8"/>
    <x v="0"/>
    <n v="49500137"/>
    <x v="628"/>
    <d v="2021-11-22T00:00:00"/>
    <x v="4"/>
    <n v="7000134215"/>
    <n v="81"/>
    <x v="0"/>
    <x v="0"/>
    <n v="81"/>
    <n v="0.51400000000000001"/>
    <n v="41.634"/>
    <x v="0"/>
    <x v="0"/>
    <s v="Vacumierung"/>
    <n v="5902"/>
  </r>
  <r>
    <x v="8"/>
    <x v="0"/>
    <n v="49500141"/>
    <x v="998"/>
    <d v="2021-11-22T00:00:00"/>
    <x v="4"/>
    <n v="7000134302"/>
    <n v="1075"/>
    <x v="0"/>
    <x v="0"/>
    <n v="1075"/>
    <n v="2.5139999999999998"/>
    <n v="2702.55"/>
    <x v="0"/>
    <x v="0"/>
    <s v="Vacumierung"/>
    <n v="5902"/>
  </r>
  <r>
    <x v="8"/>
    <x v="0"/>
    <n v="49500172"/>
    <x v="685"/>
    <d v="2021-11-22T00:00:00"/>
    <x v="4"/>
    <n v="7000134147"/>
    <n v="198"/>
    <x v="0"/>
    <x v="0"/>
    <n v="198"/>
    <n v="2.0139999999999998"/>
    <n v="398.77199999999999"/>
    <x v="0"/>
    <x v="0"/>
    <s v="Vacumierung"/>
    <n v="5902"/>
  </r>
  <r>
    <x v="8"/>
    <x v="0"/>
    <n v="49500178"/>
    <x v="53"/>
    <d v="2021-11-22T00:00:00"/>
    <x v="4"/>
    <n v="7000133803"/>
    <n v="460"/>
    <x v="1"/>
    <x v="1"/>
    <n v="92"/>
    <n v="0.36659999999999998"/>
    <n v="168.636"/>
    <x v="3"/>
    <x v="1"/>
    <s v="Linie 9"/>
    <n v="5009"/>
  </r>
  <r>
    <x v="8"/>
    <x v="0"/>
    <n v="49500179"/>
    <x v="54"/>
    <d v="2021-11-22T00:00:00"/>
    <x v="4"/>
    <n v="7000133804"/>
    <n v="874"/>
    <x v="1"/>
    <x v="1"/>
    <n v="174.8"/>
    <n v="0.36649999999999999"/>
    <n v="320.32100000000003"/>
    <x v="3"/>
    <x v="1"/>
    <s v="Linie 9"/>
    <n v="5009"/>
  </r>
  <r>
    <x v="8"/>
    <x v="0"/>
    <n v="49500181"/>
    <x v="55"/>
    <d v="2021-11-22T00:00:00"/>
    <x v="4"/>
    <n v="7000133805"/>
    <n v="184"/>
    <x v="1"/>
    <x v="1"/>
    <n v="36.799999999999997"/>
    <n v="0.36659999999999998"/>
    <n v="67.454400000000007"/>
    <x v="3"/>
    <x v="1"/>
    <s v="Linie 9"/>
    <n v="5009"/>
  </r>
  <r>
    <x v="8"/>
    <x v="0"/>
    <n v="49500182"/>
    <x v="56"/>
    <d v="2021-11-22T00:00:00"/>
    <x v="4"/>
    <n v="7000133806"/>
    <n v="1518"/>
    <x v="1"/>
    <x v="1"/>
    <n v="303.60000000000002"/>
    <n v="0.36649999999999999"/>
    <n v="556.34699999999998"/>
    <x v="3"/>
    <x v="1"/>
    <s v="Linie 9"/>
    <n v="5009"/>
  </r>
  <r>
    <x v="8"/>
    <x v="0"/>
    <n v="49500183"/>
    <x v="57"/>
    <d v="2021-11-22T00:00:00"/>
    <x v="4"/>
    <n v="7000133807"/>
    <n v="322"/>
    <x v="1"/>
    <x v="1"/>
    <n v="64.400000000000006"/>
    <n v="0.36659999999999998"/>
    <n v="118.04519999999999"/>
    <x v="3"/>
    <x v="1"/>
    <s v="Linie 9"/>
    <n v="5009"/>
  </r>
  <r>
    <x v="8"/>
    <x v="0"/>
    <n v="49500184"/>
    <x v="58"/>
    <d v="2021-11-22T00:00:00"/>
    <x v="4"/>
    <n v="7000133808"/>
    <n v="252"/>
    <x v="1"/>
    <x v="1"/>
    <n v="80.64"/>
    <n v="0.42659999999999998"/>
    <n v="107.50320000000001"/>
    <x v="3"/>
    <x v="1"/>
    <s v="Linie 9"/>
    <n v="5009"/>
  </r>
  <r>
    <x v="8"/>
    <x v="0"/>
    <n v="49500187"/>
    <x v="59"/>
    <d v="2021-11-22T00:00:00"/>
    <x v="4"/>
    <n v="7000133809"/>
    <n v="420"/>
    <x v="1"/>
    <x v="1"/>
    <n v="134.4"/>
    <n v="0.42659999999999998"/>
    <n v="179.172"/>
    <x v="3"/>
    <x v="1"/>
    <s v="Linie 9"/>
    <n v="5009"/>
  </r>
  <r>
    <x v="8"/>
    <x v="0"/>
    <n v="49500189"/>
    <x v="60"/>
    <d v="2021-11-22T00:00:00"/>
    <x v="4"/>
    <n v="7000133810"/>
    <n v="462"/>
    <x v="1"/>
    <x v="1"/>
    <n v="147.84"/>
    <n v="0.42659999999999998"/>
    <n v="197.08920000000001"/>
    <x v="3"/>
    <x v="1"/>
    <s v="Linie 9"/>
    <n v="5009"/>
  </r>
  <r>
    <x v="8"/>
    <x v="0"/>
    <n v="49500190"/>
    <x v="351"/>
    <d v="2021-11-22T00:00:00"/>
    <x v="4"/>
    <n v="7000134244"/>
    <n v="375"/>
    <x v="0"/>
    <x v="0"/>
    <n v="375"/>
    <n v="2.5139999999999998"/>
    <n v="942.75"/>
    <x v="0"/>
    <x v="0"/>
    <s v="Vacumierung"/>
    <n v="5902"/>
  </r>
  <r>
    <x v="8"/>
    <x v="0"/>
    <n v="49500194"/>
    <x v="61"/>
    <d v="2021-11-22T00:00:00"/>
    <x v="4"/>
    <n v="7000134192"/>
    <n v="194"/>
    <x v="0"/>
    <x v="0"/>
    <n v="194"/>
    <n v="1.41E-2"/>
    <n v="2.7353999999999998"/>
    <x v="0"/>
    <x v="0"/>
    <s v="Vacumierung"/>
    <n v="5902"/>
  </r>
  <r>
    <x v="8"/>
    <x v="0"/>
    <n v="56000030"/>
    <x v="961"/>
    <d v="2021-11-22T00:00:00"/>
    <x v="4"/>
    <n v="7000133745"/>
    <n v="420"/>
    <x v="2"/>
    <x v="2"/>
    <n v="0"/>
    <n v="6.9513999999999996"/>
    <n v="2919.5880000000002"/>
    <x v="7"/>
    <x v="4"/>
    <s v="Subunternehmer"/>
    <n v="9999"/>
  </r>
  <r>
    <x v="8"/>
    <x v="0"/>
    <n v="57000029"/>
    <x v="71"/>
    <d v="2021-11-22T00:00:00"/>
    <x v="4"/>
    <n v="7000133714"/>
    <n v="396"/>
    <x v="2"/>
    <x v="2"/>
    <n v="2376"/>
    <n v="20.159800000000001"/>
    <n v="7983.2808000000005"/>
    <x v="7"/>
    <x v="4"/>
    <s v="Subunternehmer"/>
    <n v="9999"/>
  </r>
  <r>
    <x v="8"/>
    <x v="0"/>
    <n v="57000067"/>
    <x v="1038"/>
    <d v="2021-11-22T00:00:00"/>
    <x v="4"/>
    <n v="7000134158"/>
    <n v="120"/>
    <x v="2"/>
    <x v="2"/>
    <n v="480"/>
    <n v="14.3552"/>
    <n v="1722.624"/>
    <x v="6"/>
    <x v="3"/>
    <s v="EVP L3 Torten / Blöcke"/>
    <n v="6120"/>
  </r>
  <r>
    <x v="8"/>
    <x v="0"/>
    <n v="57000069"/>
    <x v="1038"/>
    <d v="2021-11-22T00:00:00"/>
    <x v="4"/>
    <n v="7000133092"/>
    <n v="4"/>
    <x v="2"/>
    <x v="2"/>
    <n v="16"/>
    <n v="13.869899999999999"/>
    <n v="55.479599999999998"/>
    <x v="6"/>
    <x v="3"/>
    <s v="EVP L3 Torten / Blöcke"/>
    <n v="6120"/>
  </r>
  <r>
    <x v="8"/>
    <x v="0"/>
    <n v="57000072"/>
    <x v="361"/>
    <d v="2021-11-22T00:00:00"/>
    <x v="4"/>
    <n v="7000133616"/>
    <n v="10"/>
    <x v="2"/>
    <x v="2"/>
    <n v="40"/>
    <n v="13.8714"/>
    <n v="138.714"/>
    <x v="6"/>
    <x v="3"/>
    <s v="EVP L3 Torten / Blöcke"/>
    <n v="6120"/>
  </r>
  <r>
    <x v="8"/>
    <x v="0"/>
    <n v="57000088"/>
    <x v="786"/>
    <d v="2021-11-22T00:00:00"/>
    <x v="4"/>
    <n v="7000134159"/>
    <n v="0"/>
    <x v="2"/>
    <x v="2"/>
    <n v="0"/>
    <n v="16.421700000000001"/>
    <n v="0"/>
    <x v="6"/>
    <x v="3"/>
    <s v="EVP L3 Torten / Blöcke"/>
    <n v="6120"/>
  </r>
  <r>
    <x v="8"/>
    <x v="0"/>
    <n v="57000117"/>
    <x v="1224"/>
    <d v="2021-11-22T00:00:00"/>
    <x v="4"/>
    <n v="7000131497"/>
    <n v="640"/>
    <x v="2"/>
    <x v="2"/>
    <n v="640"/>
    <n v="4.5556000000000001"/>
    <n v="2915.5839999999998"/>
    <x v="4"/>
    <x v="1"/>
    <s v="Linie 4"/>
    <n v="5004"/>
  </r>
  <r>
    <x v="8"/>
    <x v="0"/>
    <n v="57000118"/>
    <x v="1225"/>
    <d v="2021-11-22T00:00:00"/>
    <x v="4"/>
    <n v="7000133568"/>
    <n v="10"/>
    <x v="2"/>
    <x v="2"/>
    <n v="10"/>
    <n v="4.5556000000000001"/>
    <n v="45.555999999999997"/>
    <x v="4"/>
    <x v="1"/>
    <s v="Linie 4"/>
    <n v="5004"/>
  </r>
  <r>
    <x v="8"/>
    <x v="0"/>
    <n v="57000139"/>
    <x v="557"/>
    <d v="2021-11-22T00:00:00"/>
    <x v="4"/>
    <n v="7000133729"/>
    <n v="0"/>
    <x v="2"/>
    <x v="2"/>
    <n v="0"/>
    <n v="8.1933000000000007"/>
    <n v="0"/>
    <x v="3"/>
    <x v="1"/>
    <s v="Wurstverpackung"/>
    <n v="5330"/>
  </r>
  <r>
    <x v="8"/>
    <x v="0"/>
    <n v="57000141"/>
    <x v="362"/>
    <d v="2021-11-22T00:00:00"/>
    <x v="4"/>
    <n v="7000133730"/>
    <n v="1377"/>
    <x v="2"/>
    <x v="2"/>
    <n v="2754"/>
    <n v="7.5747"/>
    <n v="10430.3619"/>
    <x v="3"/>
    <x v="1"/>
    <s v="Wurstverpackung"/>
    <n v="5330"/>
  </r>
  <r>
    <x v="8"/>
    <x v="0"/>
    <n v="57000143"/>
    <x v="362"/>
    <d v="2021-11-22T00:00:00"/>
    <x v="4"/>
    <n v="7000133731"/>
    <n v="50"/>
    <x v="2"/>
    <x v="2"/>
    <n v="100"/>
    <n v="7.5872999999999999"/>
    <n v="379.36500000000001"/>
    <x v="3"/>
    <x v="1"/>
    <s v="Wurstverpackung"/>
    <n v="5330"/>
  </r>
  <r>
    <x v="8"/>
    <x v="0"/>
    <n v="57000174"/>
    <x v="558"/>
    <d v="2021-11-22T00:00:00"/>
    <x v="4"/>
    <n v="7000133732"/>
    <n v="278"/>
    <x v="2"/>
    <x v="2"/>
    <n v="556"/>
    <n v="8.1793999999999993"/>
    <n v="2273.8732"/>
    <x v="3"/>
    <x v="1"/>
    <s v="Wurstverpackung"/>
    <n v="5330"/>
  </r>
  <r>
    <x v="8"/>
    <x v="0"/>
    <n v="57000176"/>
    <x v="559"/>
    <d v="2021-11-22T00:00:00"/>
    <x v="4"/>
    <n v="7000133733"/>
    <n v="1152"/>
    <x v="2"/>
    <x v="2"/>
    <n v="2304"/>
    <n v="7.7588999999999997"/>
    <n v="8938.2528000000002"/>
    <x v="3"/>
    <x v="1"/>
    <s v="Wurstverpackung"/>
    <n v="5330"/>
  </r>
  <r>
    <x v="8"/>
    <x v="0"/>
    <n v="57000178"/>
    <x v="633"/>
    <d v="2021-11-22T00:00:00"/>
    <x v="4"/>
    <n v="7000132874"/>
    <n v="300"/>
    <x v="2"/>
    <x v="2"/>
    <n v="600"/>
    <n v="7.7721"/>
    <n v="2331.63"/>
    <x v="3"/>
    <x v="1"/>
    <s v="Wurstverpackung"/>
    <n v="5330"/>
  </r>
  <r>
    <x v="8"/>
    <x v="0"/>
    <n v="57000190"/>
    <x v="1226"/>
    <d v="2021-11-22T00:00:00"/>
    <x v="4"/>
    <n v="7000134160"/>
    <n v="70"/>
    <x v="2"/>
    <x v="2"/>
    <n v="280"/>
    <n v="13.9781"/>
    <n v="978.46699999999998"/>
    <x v="6"/>
    <x v="3"/>
    <s v="EVP L3 Torten / Blöcke"/>
    <n v="6120"/>
  </r>
  <r>
    <x v="8"/>
    <x v="0"/>
    <n v="57000232"/>
    <x v="634"/>
    <d v="2021-11-22T00:00:00"/>
    <x v="4"/>
    <n v="7000131437"/>
    <n v="552"/>
    <x v="2"/>
    <x v="2"/>
    <n v="662.4"/>
    <n v="5.2016"/>
    <n v="2871.2831999999999"/>
    <x v="3"/>
    <x v="1"/>
    <s v="Linie 16"/>
    <n v="5016"/>
  </r>
  <r>
    <x v="8"/>
    <x v="0"/>
    <n v="57000238"/>
    <x v="636"/>
    <d v="2021-11-22T00:00:00"/>
    <x v="4"/>
    <n v="7000131438"/>
    <n v="264"/>
    <x v="2"/>
    <x v="2"/>
    <n v="330"/>
    <n v="5.2336999999999998"/>
    <n v="1381.6967999999999"/>
    <x v="3"/>
    <x v="1"/>
    <s v="Linie 16"/>
    <n v="5016"/>
  </r>
  <r>
    <x v="8"/>
    <x v="0"/>
    <n v="57000249"/>
    <x v="561"/>
    <d v="2021-11-22T00:00:00"/>
    <x v="4"/>
    <n v="7000133736"/>
    <n v="308"/>
    <x v="2"/>
    <x v="0"/>
    <n v="2494.8000000000002"/>
    <n v="3.4963000000000002"/>
    <n v="8722.5692400000007"/>
    <x v="3"/>
    <x v="1"/>
    <s v="Wurstverpackung"/>
    <n v="5330"/>
  </r>
  <r>
    <x v="8"/>
    <x v="0"/>
    <n v="57000274"/>
    <x v="77"/>
    <d v="2021-11-22T00:00:00"/>
    <x v="4"/>
    <n v="7000133737"/>
    <n v="1263"/>
    <x v="2"/>
    <x v="2"/>
    <n v="2526"/>
    <n v="7.7298999999999998"/>
    <n v="9762.8636999999999"/>
    <x v="3"/>
    <x v="1"/>
    <s v="Wurstverpackung"/>
    <n v="5330"/>
  </r>
  <r>
    <x v="8"/>
    <x v="0"/>
    <n v="57000333"/>
    <x v="80"/>
    <d v="2021-11-22T00:00:00"/>
    <x v="4"/>
    <n v="7000132408"/>
    <n v="1129"/>
    <x v="2"/>
    <x v="2"/>
    <n v="2032.2"/>
    <n v="8.9652999999999992"/>
    <n v="10121.823700000001"/>
    <x v="6"/>
    <x v="3"/>
    <s v="EVP L2 kleines Band"/>
    <n v="6110"/>
  </r>
  <r>
    <x v="8"/>
    <x v="0"/>
    <n v="57000496"/>
    <x v="564"/>
    <d v="2021-11-22T00:00:00"/>
    <x v="4"/>
    <n v="7000133922"/>
    <n v="640"/>
    <x v="2"/>
    <x v="2"/>
    <n v="1344"/>
    <n v="10.094099999999999"/>
    <n v="6460.2240000000002"/>
    <x v="7"/>
    <x v="4"/>
    <s v="Subunternehmer"/>
    <n v="9999"/>
  </r>
  <r>
    <x v="8"/>
    <x v="0"/>
    <n v="57000640"/>
    <x v="86"/>
    <d v="2021-11-22T00:00:00"/>
    <x v="4"/>
    <n v="7000132684"/>
    <n v="304"/>
    <x v="2"/>
    <x v="2"/>
    <n v="364.8"/>
    <n v="5.6464999999999996"/>
    <n v="1716.5360000000001"/>
    <x v="3"/>
    <x v="1"/>
    <s v="Linie 16"/>
    <n v="5016"/>
  </r>
  <r>
    <x v="8"/>
    <x v="0"/>
    <n v="57000687"/>
    <x v="90"/>
    <d v="2021-11-22T00:00:00"/>
    <x v="4"/>
    <n v="7000132411"/>
    <n v="1277"/>
    <x v="2"/>
    <x v="2"/>
    <n v="1634.56"/>
    <n v="6.4379999999999997"/>
    <n v="8221.3259999999991"/>
    <x v="6"/>
    <x v="3"/>
    <s v="EVP L2 kleines Band"/>
    <n v="6110"/>
  </r>
  <r>
    <x v="8"/>
    <x v="0"/>
    <n v="57000722"/>
    <x v="565"/>
    <d v="2021-11-22T00:00:00"/>
    <x v="4"/>
    <n v="7000133928"/>
    <n v="720"/>
    <x v="2"/>
    <x v="2"/>
    <n v="1512"/>
    <n v="10.471299999999999"/>
    <n v="7539.3360000000002"/>
    <x v="7"/>
    <x v="4"/>
    <s v="Subunternehmer"/>
    <n v="9999"/>
  </r>
  <r>
    <x v="8"/>
    <x v="0"/>
    <n v="57000723"/>
    <x v="566"/>
    <d v="2021-11-22T00:00:00"/>
    <x v="4"/>
    <n v="7000133929"/>
    <n v="400"/>
    <x v="2"/>
    <x v="2"/>
    <n v="840"/>
    <n v="10.5816"/>
    <n v="4232.6400000000003"/>
    <x v="7"/>
    <x v="4"/>
    <s v="Subunternehmer"/>
    <n v="9999"/>
  </r>
  <r>
    <x v="8"/>
    <x v="0"/>
    <n v="57000724"/>
    <x v="567"/>
    <d v="2021-11-22T00:00:00"/>
    <x v="4"/>
    <n v="7000133930"/>
    <n v="144"/>
    <x v="2"/>
    <x v="2"/>
    <n v="302.39999999999998"/>
    <n v="11.0297"/>
    <n v="1588.2768000000001"/>
    <x v="7"/>
    <x v="4"/>
    <s v="Subunternehmer"/>
    <n v="9999"/>
  </r>
  <r>
    <x v="8"/>
    <x v="0"/>
    <n v="57000725"/>
    <x v="639"/>
    <d v="2021-11-22T00:00:00"/>
    <x v="4"/>
    <n v="7000133931"/>
    <n v="160"/>
    <x v="2"/>
    <x v="2"/>
    <n v="336"/>
    <n v="10.6464"/>
    <n v="1703.424"/>
    <x v="7"/>
    <x v="4"/>
    <s v="Subunternehmer"/>
    <n v="9999"/>
  </r>
  <r>
    <x v="8"/>
    <x v="0"/>
    <n v="57000726"/>
    <x v="568"/>
    <d v="2021-11-22T00:00:00"/>
    <x v="4"/>
    <n v="7000133932"/>
    <n v="1056"/>
    <x v="2"/>
    <x v="2"/>
    <n v="2217.6"/>
    <n v="10.429600000000001"/>
    <n v="11013.6576"/>
    <x v="7"/>
    <x v="4"/>
    <s v="Subunternehmer"/>
    <n v="9999"/>
  </r>
  <r>
    <x v="8"/>
    <x v="0"/>
    <n v="58000138"/>
    <x v="94"/>
    <d v="2021-11-22T00:00:00"/>
    <x v="4"/>
    <n v="7000133912"/>
    <n v="672"/>
    <x v="2"/>
    <x v="2"/>
    <n v="2419.1999999999998"/>
    <n v="17.093499999999999"/>
    <n v="11486.832"/>
    <x v="7"/>
    <x v="4"/>
    <s v="Subunternehmer"/>
    <n v="9999"/>
  </r>
  <r>
    <x v="8"/>
    <x v="0"/>
    <n v="58000155"/>
    <x v="701"/>
    <d v="2021-11-22T00:00:00"/>
    <x v="4"/>
    <n v="7000133914"/>
    <n v="384"/>
    <x v="2"/>
    <x v="2"/>
    <n v="1382.4"/>
    <n v="16.578700000000001"/>
    <n v="6366.2208000000001"/>
    <x v="7"/>
    <x v="4"/>
    <s v="Subunternehmer"/>
    <n v="9999"/>
  </r>
  <r>
    <x v="8"/>
    <x v="0"/>
    <n v="58000572"/>
    <x v="390"/>
    <d v="2021-11-22T00:00:00"/>
    <x v="4"/>
    <n v="7000133399"/>
    <n v="975"/>
    <x v="2"/>
    <x v="2"/>
    <n v="1755"/>
    <n v="11.004899999999999"/>
    <n v="10729.7775"/>
    <x v="4"/>
    <x v="1"/>
    <s v="Linie 33"/>
    <n v="5033"/>
  </r>
  <r>
    <x v="8"/>
    <x v="0"/>
    <n v="58000631"/>
    <x v="229"/>
    <d v="2021-11-22T00:00:00"/>
    <x v="4"/>
    <n v="7000134135"/>
    <n v="374"/>
    <x v="2"/>
    <x v="0"/>
    <n v="411.4"/>
    <n v="6.6020000000000003"/>
    <n v="2716.0628000000002"/>
    <x v="8"/>
    <x v="5"/>
    <s v="Linie 20"/>
    <n v="5020"/>
  </r>
  <r>
    <x v="8"/>
    <x v="0"/>
    <n v="58000639"/>
    <x v="644"/>
    <d v="2021-11-22T00:00:00"/>
    <x v="4"/>
    <n v="7000134198"/>
    <n v="170"/>
    <x v="2"/>
    <x v="0"/>
    <n v="229.5"/>
    <n v="14.5063"/>
    <n v="3329.1958500000001"/>
    <x v="8"/>
    <x v="5"/>
    <s v="Linie 23"/>
    <n v="5023"/>
  </r>
  <r>
    <x v="8"/>
    <x v="0"/>
    <n v="58000639"/>
    <x v="644"/>
    <d v="2021-11-22T00:00:00"/>
    <x v="4"/>
    <n v="7000134463"/>
    <n v="136"/>
    <x v="2"/>
    <x v="0"/>
    <n v="183.6"/>
    <n v="14.5063"/>
    <n v="2663.3566799999999"/>
    <x v="8"/>
    <x v="5"/>
    <s v="Linie 23"/>
    <n v="5023"/>
  </r>
  <r>
    <x v="8"/>
    <x v="0"/>
    <n v="58000658"/>
    <x v="860"/>
    <d v="2021-11-22T00:00:00"/>
    <x v="4"/>
    <n v="7000134199"/>
    <n v="272"/>
    <x v="2"/>
    <x v="0"/>
    <n v="367.2"/>
    <n v="14.510199999999999"/>
    <n v="5328.1454400000002"/>
    <x v="8"/>
    <x v="5"/>
    <s v="Linie 23"/>
    <n v="5023"/>
  </r>
  <r>
    <x v="8"/>
    <x v="0"/>
    <n v="58000683"/>
    <x v="511"/>
    <d v="2021-11-22T00:00:00"/>
    <x v="4"/>
    <n v="7000134200"/>
    <n v="34"/>
    <x v="2"/>
    <x v="0"/>
    <n v="45.9"/>
    <n v="14.507"/>
    <n v="665.87130000000002"/>
    <x v="8"/>
    <x v="5"/>
    <s v="Linie 23"/>
    <n v="5023"/>
  </r>
  <r>
    <x v="8"/>
    <x v="0"/>
    <n v="58000683"/>
    <x v="511"/>
    <d v="2021-11-22T00:00:00"/>
    <x v="4"/>
    <n v="7000134468"/>
    <n v="34"/>
    <x v="2"/>
    <x v="0"/>
    <n v="45.9"/>
    <n v="14.507"/>
    <n v="665.87130000000002"/>
    <x v="8"/>
    <x v="5"/>
    <s v="Linie 23"/>
    <n v="5023"/>
  </r>
  <r>
    <x v="8"/>
    <x v="0"/>
    <n v="58000723"/>
    <x v="884"/>
    <d v="2021-11-22T00:00:00"/>
    <x v="4"/>
    <n v="7000134203"/>
    <n v="170"/>
    <x v="2"/>
    <x v="0"/>
    <n v="229.5"/>
    <n v="14.5063"/>
    <n v="3329.1958500000001"/>
    <x v="8"/>
    <x v="5"/>
    <s v="Linie 23"/>
    <n v="5023"/>
  </r>
  <r>
    <x v="8"/>
    <x v="0"/>
    <n v="58000734"/>
    <x v="100"/>
    <d v="2021-11-22T00:00:00"/>
    <x v="4"/>
    <n v="7000134126"/>
    <n v="272"/>
    <x v="2"/>
    <x v="0"/>
    <n v="269.27999999999997"/>
    <n v="7.4291999999999998"/>
    <n v="2000.5349759999999"/>
    <x v="8"/>
    <x v="5"/>
    <s v="Linie 21"/>
    <n v="5021"/>
  </r>
  <r>
    <x v="8"/>
    <x v="0"/>
    <n v="58000736"/>
    <x v="862"/>
    <d v="2021-11-22T00:00:00"/>
    <x v="4"/>
    <n v="7000134204"/>
    <n v="272"/>
    <x v="2"/>
    <x v="0"/>
    <n v="367.2"/>
    <n v="14.505800000000001"/>
    <n v="5326.5297600000004"/>
    <x v="8"/>
    <x v="5"/>
    <s v="Linie 23"/>
    <n v="5023"/>
  </r>
  <r>
    <x v="8"/>
    <x v="0"/>
    <n v="58000736"/>
    <x v="862"/>
    <d v="2021-11-22T00:00:00"/>
    <x v="4"/>
    <n v="7000134480"/>
    <n v="68"/>
    <x v="2"/>
    <x v="0"/>
    <n v="91.8"/>
    <n v="14.505800000000001"/>
    <n v="1331.6324400000001"/>
    <x v="8"/>
    <x v="5"/>
    <s v="Linie 23"/>
    <n v="5023"/>
  </r>
  <r>
    <x v="8"/>
    <x v="0"/>
    <n v="58000753"/>
    <x v="403"/>
    <d v="2021-11-22T00:00:00"/>
    <x v="4"/>
    <n v="7000134137"/>
    <n v="170"/>
    <x v="2"/>
    <x v="0"/>
    <n v="187"/>
    <n v="6.6089000000000002"/>
    <n v="1235.8643"/>
    <x v="8"/>
    <x v="5"/>
    <s v="Linie 20"/>
    <n v="5020"/>
  </r>
  <r>
    <x v="8"/>
    <x v="0"/>
    <n v="58000761"/>
    <x v="513"/>
    <d v="2021-11-22T00:00:00"/>
    <x v="4"/>
    <n v="7000134206"/>
    <n v="136"/>
    <x v="2"/>
    <x v="0"/>
    <n v="183.6"/>
    <n v="14.502000000000001"/>
    <n v="2662.5672"/>
    <x v="8"/>
    <x v="5"/>
    <s v="Linie 23"/>
    <n v="5023"/>
  </r>
  <r>
    <x v="8"/>
    <x v="0"/>
    <n v="58000774"/>
    <x v="407"/>
    <d v="2021-11-22T00:00:00"/>
    <x v="4"/>
    <n v="7000133673"/>
    <n v="68"/>
    <x v="2"/>
    <x v="0"/>
    <n v="74.8"/>
    <n v="6.6"/>
    <n v="493.68"/>
    <x v="8"/>
    <x v="5"/>
    <s v="Linie 20"/>
    <n v="5020"/>
  </r>
  <r>
    <x v="8"/>
    <x v="0"/>
    <n v="58000774"/>
    <x v="407"/>
    <d v="2021-11-22T00:00:00"/>
    <x v="4"/>
    <n v="7000134138"/>
    <n v="136"/>
    <x v="2"/>
    <x v="0"/>
    <n v="149.6"/>
    <n v="6.6"/>
    <n v="987.36"/>
    <x v="8"/>
    <x v="5"/>
    <s v="Linie 20"/>
    <n v="5020"/>
  </r>
  <r>
    <x v="8"/>
    <x v="0"/>
    <n v="58000826"/>
    <x v="515"/>
    <d v="2021-11-22T00:00:00"/>
    <x v="4"/>
    <n v="7000133525"/>
    <n v="1105"/>
    <x v="2"/>
    <x v="0"/>
    <n v="1491.75"/>
    <n v="14.477399999999999"/>
    <n v="21596.66145"/>
    <x v="8"/>
    <x v="5"/>
    <s v="Linie 23"/>
    <n v="5023"/>
  </r>
  <r>
    <x v="8"/>
    <x v="0"/>
    <n v="58000826"/>
    <x v="515"/>
    <d v="2021-11-22T00:00:00"/>
    <x v="4"/>
    <n v="7000134184"/>
    <n v="136"/>
    <x v="2"/>
    <x v="0"/>
    <n v="183.6"/>
    <n v="14.477399999999999"/>
    <n v="2658.0506399999999"/>
    <x v="8"/>
    <x v="5"/>
    <s v="Linie 23"/>
    <n v="5023"/>
  </r>
  <r>
    <x v="8"/>
    <x v="0"/>
    <n v="58000859"/>
    <x v="260"/>
    <d v="2021-11-22T00:00:00"/>
    <x v="4"/>
    <n v="7000134139"/>
    <n v="374"/>
    <x v="2"/>
    <x v="0"/>
    <n v="411.4"/>
    <n v="6.6048999999999998"/>
    <n v="2717.2558600000002"/>
    <x v="8"/>
    <x v="5"/>
    <s v="Linie 20"/>
    <n v="5020"/>
  </r>
  <r>
    <x v="8"/>
    <x v="0"/>
    <n v="58000875"/>
    <x v="264"/>
    <d v="2021-11-22T00:00:00"/>
    <x v="4"/>
    <n v="7000134146"/>
    <n v="756"/>
    <x v="2"/>
    <x v="2"/>
    <n v="2396.52"/>
    <n v="22.831800000000001"/>
    <n v="17260.840800000002"/>
    <x v="6"/>
    <x v="3"/>
    <s v="EVP Jermi bei Weissenhorn"/>
    <n v="6200"/>
  </r>
  <r>
    <x v="8"/>
    <x v="0"/>
    <n v="58000875"/>
    <x v="264"/>
    <d v="2021-11-22T00:00:00"/>
    <x v="4"/>
    <n v="7000134229"/>
    <n v="504"/>
    <x v="2"/>
    <x v="2"/>
    <n v="1597.68"/>
    <n v="22.831800000000001"/>
    <n v="11507.227199999999"/>
    <x v="6"/>
    <x v="3"/>
    <s v="EVP Jermi bei Weissenhorn"/>
    <n v="6200"/>
  </r>
  <r>
    <x v="8"/>
    <x v="0"/>
    <n v="58000884"/>
    <x v="795"/>
    <d v="2021-11-22T00:00:00"/>
    <x v="4"/>
    <n v="7000134493"/>
    <n v="340"/>
    <x v="2"/>
    <x v="0"/>
    <n v="459"/>
    <n v="14.505800000000001"/>
    <n v="6658.1621999999998"/>
    <x v="8"/>
    <x v="5"/>
    <s v="Linie 23"/>
    <n v="5023"/>
  </r>
  <r>
    <x v="8"/>
    <x v="0"/>
    <n v="58000885"/>
    <x v="265"/>
    <d v="2021-11-22T00:00:00"/>
    <x v="4"/>
    <n v="7000134140"/>
    <n v="204"/>
    <x v="2"/>
    <x v="0"/>
    <n v="224.4"/>
    <n v="6.6093000000000002"/>
    <n v="1483.1269199999999"/>
    <x v="8"/>
    <x v="5"/>
    <s v="Linie 20"/>
    <n v="5020"/>
  </r>
  <r>
    <x v="8"/>
    <x v="0"/>
    <n v="58000891"/>
    <x v="864"/>
    <d v="2021-11-22T00:00:00"/>
    <x v="4"/>
    <n v="7000133526"/>
    <n v="272"/>
    <x v="2"/>
    <x v="0"/>
    <n v="367.2"/>
    <n v="14.507999999999999"/>
    <n v="5327.3375999999998"/>
    <x v="8"/>
    <x v="5"/>
    <s v="Linie 23"/>
    <n v="5023"/>
  </r>
  <r>
    <x v="8"/>
    <x v="0"/>
    <n v="58000893"/>
    <x v="267"/>
    <d v="2021-11-22T00:00:00"/>
    <x v="4"/>
    <n v="7000133705"/>
    <n v="1496"/>
    <x v="2"/>
    <x v="0"/>
    <n v="1645.6"/>
    <n v="6.6005000000000003"/>
    <n v="10861.782800000001"/>
    <x v="8"/>
    <x v="5"/>
    <s v="Linie 20"/>
    <n v="5020"/>
  </r>
  <r>
    <x v="8"/>
    <x v="0"/>
    <n v="58000896"/>
    <x v="865"/>
    <d v="2021-11-22T00:00:00"/>
    <x v="4"/>
    <n v="7000134117"/>
    <n v="408"/>
    <x v="2"/>
    <x v="0"/>
    <n v="403.92"/>
    <n v="7.5263"/>
    <n v="3040.0230959999999"/>
    <x v="8"/>
    <x v="5"/>
    <s v="Linie 21"/>
    <n v="5021"/>
  </r>
  <r>
    <x v="8"/>
    <x v="0"/>
    <n v="58000904"/>
    <x v="268"/>
    <d v="2021-11-22T00:00:00"/>
    <x v="4"/>
    <n v="7000134118"/>
    <n v="238"/>
    <x v="2"/>
    <x v="0"/>
    <n v="235.62"/>
    <n v="7.5279999999999996"/>
    <n v="1773.7473600000001"/>
    <x v="8"/>
    <x v="5"/>
    <s v="Linie 21"/>
    <n v="5021"/>
  </r>
  <r>
    <x v="8"/>
    <x v="0"/>
    <n v="58000906"/>
    <x v="867"/>
    <d v="2021-11-22T00:00:00"/>
    <x v="4"/>
    <n v="7000134119"/>
    <n v="408"/>
    <x v="2"/>
    <x v="0"/>
    <n v="403.92"/>
    <n v="7.5312000000000001"/>
    <n v="3042.0023040000001"/>
    <x v="8"/>
    <x v="5"/>
    <s v="Linie 21"/>
    <n v="5021"/>
  </r>
  <r>
    <x v="8"/>
    <x v="0"/>
    <n v="58000908"/>
    <x v="270"/>
    <d v="2021-11-22T00:00:00"/>
    <x v="4"/>
    <n v="7000134120"/>
    <n v="238"/>
    <x v="2"/>
    <x v="0"/>
    <n v="235.62"/>
    <n v="7.5270000000000001"/>
    <n v="1773.5117399999999"/>
    <x v="8"/>
    <x v="5"/>
    <s v="Linie 21"/>
    <n v="5021"/>
  </r>
  <r>
    <x v="8"/>
    <x v="0"/>
    <n v="58000910"/>
    <x v="868"/>
    <d v="2021-11-22T00:00:00"/>
    <x v="4"/>
    <n v="7000133527"/>
    <n v="680"/>
    <x v="2"/>
    <x v="0"/>
    <n v="918"/>
    <n v="14.505100000000001"/>
    <n v="13315.6818"/>
    <x v="8"/>
    <x v="5"/>
    <s v="Linie 23"/>
    <n v="5023"/>
  </r>
  <r>
    <x v="8"/>
    <x v="0"/>
    <n v="58000927"/>
    <x v="575"/>
    <d v="2021-11-22T00:00:00"/>
    <x v="4"/>
    <n v="7000134127"/>
    <n v="850"/>
    <x v="2"/>
    <x v="0"/>
    <n v="841.5"/>
    <n v="7.3845999999999998"/>
    <n v="6214.1409000000003"/>
    <x v="8"/>
    <x v="5"/>
    <s v="Linie 21"/>
    <n v="5021"/>
  </r>
  <r>
    <x v="8"/>
    <x v="0"/>
    <n v="58000928"/>
    <x v="106"/>
    <d v="2021-11-22T00:00:00"/>
    <x v="4"/>
    <n v="7000134128"/>
    <n v="204"/>
    <x v="2"/>
    <x v="0"/>
    <n v="201.96"/>
    <n v="7.4200999999999997"/>
    <n v="1498.563396"/>
    <x v="8"/>
    <x v="5"/>
    <s v="Linie 21"/>
    <n v="5021"/>
  </r>
  <r>
    <x v="8"/>
    <x v="0"/>
    <n v="58000929"/>
    <x v="107"/>
    <d v="2021-11-22T00:00:00"/>
    <x v="4"/>
    <n v="7000134129"/>
    <n v="476"/>
    <x v="2"/>
    <x v="0"/>
    <n v="471.24"/>
    <n v="7.4318999999999997"/>
    <n v="3502.208556"/>
    <x v="8"/>
    <x v="5"/>
    <s v="Linie 21"/>
    <n v="5021"/>
  </r>
  <r>
    <x v="8"/>
    <x v="0"/>
    <n v="58000931"/>
    <x v="108"/>
    <d v="2021-11-22T00:00:00"/>
    <x v="4"/>
    <n v="7000134130"/>
    <n v="204"/>
    <x v="2"/>
    <x v="0"/>
    <n v="201.96"/>
    <n v="7.4309000000000003"/>
    <n v="1500.7445640000001"/>
    <x v="8"/>
    <x v="5"/>
    <s v="Linie 21"/>
    <n v="5021"/>
  </r>
  <r>
    <x v="8"/>
    <x v="0"/>
    <n v="58000939"/>
    <x v="921"/>
    <d v="2021-11-22T00:00:00"/>
    <x v="4"/>
    <n v="7000134121"/>
    <n v="271"/>
    <x v="2"/>
    <x v="0"/>
    <n v="268.29000000000002"/>
    <n v="7.5270000000000001"/>
    <n v="2019.4188300000001"/>
    <x v="8"/>
    <x v="5"/>
    <s v="Linie 21"/>
    <n v="5021"/>
  </r>
  <r>
    <x v="8"/>
    <x v="0"/>
    <n v="58000963"/>
    <x v="109"/>
    <d v="2021-11-22T00:00:00"/>
    <x v="4"/>
    <n v="7000134131"/>
    <n v="136"/>
    <x v="2"/>
    <x v="0"/>
    <n v="134.63999999999999"/>
    <n v="7.4291999999999998"/>
    <n v="1000.267488"/>
    <x v="8"/>
    <x v="5"/>
    <s v="Linie 21"/>
    <n v="5021"/>
  </r>
  <r>
    <x v="8"/>
    <x v="0"/>
    <n v="58000971"/>
    <x v="278"/>
    <d v="2021-11-22T00:00:00"/>
    <x v="4"/>
    <n v="7000134141"/>
    <n v="170"/>
    <x v="2"/>
    <x v="0"/>
    <n v="187"/>
    <n v="6.6334"/>
    <n v="1240.4458"/>
    <x v="8"/>
    <x v="5"/>
    <s v="Linie 20"/>
    <n v="5020"/>
  </r>
  <r>
    <x v="8"/>
    <x v="0"/>
    <n v="58000977"/>
    <x v="869"/>
    <d v="2021-11-22T00:00:00"/>
    <x v="4"/>
    <n v="7000134122"/>
    <n v="272"/>
    <x v="2"/>
    <x v="0"/>
    <n v="269.27999999999997"/>
    <n v="7.5594000000000001"/>
    <n v="2035.5952319999999"/>
    <x v="8"/>
    <x v="5"/>
    <s v="Linie 21"/>
    <n v="5021"/>
  </r>
  <r>
    <x v="8"/>
    <x v="0"/>
    <n v="58000992"/>
    <x v="870"/>
    <d v="2021-11-22T00:00:00"/>
    <x v="4"/>
    <n v="7000134123"/>
    <n v="135"/>
    <x v="2"/>
    <x v="0"/>
    <n v="133.65"/>
    <n v="7.5271999999999997"/>
    <n v="1006.01028"/>
    <x v="8"/>
    <x v="5"/>
    <s v="Linie 21"/>
    <n v="5021"/>
  </r>
  <r>
    <x v="8"/>
    <x v="0"/>
    <n v="58001001"/>
    <x v="110"/>
    <d v="2021-11-22T00:00:00"/>
    <x v="4"/>
    <n v="7000134132"/>
    <n v="272"/>
    <x v="2"/>
    <x v="0"/>
    <n v="269.27999999999997"/>
    <n v="7.4310999999999998"/>
    <n v="2001.0466080000001"/>
    <x v="8"/>
    <x v="5"/>
    <s v="Linie 21"/>
    <n v="5021"/>
  </r>
  <r>
    <x v="8"/>
    <x v="0"/>
    <n v="58001015"/>
    <x v="280"/>
    <d v="2021-11-22T00:00:00"/>
    <x v="4"/>
    <n v="7000134143"/>
    <n v="408"/>
    <x v="2"/>
    <x v="0"/>
    <n v="448.8"/>
    <n v="6.6142000000000003"/>
    <n v="2968.4529600000001"/>
    <x v="8"/>
    <x v="5"/>
    <s v="Linie 20"/>
    <n v="5020"/>
  </r>
  <r>
    <x v="8"/>
    <x v="0"/>
    <n v="58001049"/>
    <x v="283"/>
    <d v="2021-11-22T00:00:00"/>
    <x v="4"/>
    <n v="7000134124"/>
    <n v="136"/>
    <x v="2"/>
    <x v="0"/>
    <n v="134.63999999999999"/>
    <n v="7.5293999999999999"/>
    <n v="1013.758416"/>
    <x v="8"/>
    <x v="5"/>
    <s v="Linie 21"/>
    <n v="5021"/>
  </r>
  <r>
    <x v="8"/>
    <x v="0"/>
    <n v="58001059"/>
    <x v="111"/>
    <d v="2021-11-22T00:00:00"/>
    <x v="4"/>
    <n v="7000134223"/>
    <n v="1700"/>
    <x v="2"/>
    <x v="0"/>
    <n v="1700"/>
    <n v="10.873799999999999"/>
    <n v="18485.46"/>
    <x v="8"/>
    <x v="5"/>
    <s v="Linie 21"/>
    <n v="5021"/>
  </r>
  <r>
    <x v="8"/>
    <x v="0"/>
    <n v="58001060"/>
    <x v="758"/>
    <d v="2021-11-22T00:00:00"/>
    <x v="4"/>
    <n v="7000133149"/>
    <n v="1955"/>
    <x v="2"/>
    <x v="0"/>
    <n v="1955"/>
    <n v="8.5131999999999994"/>
    <n v="16643.306"/>
    <x v="8"/>
    <x v="5"/>
    <s v="Linie 20"/>
    <n v="5020"/>
  </r>
  <r>
    <x v="8"/>
    <x v="0"/>
    <n v="58001060"/>
    <x v="758"/>
    <d v="2021-11-22T00:00:00"/>
    <x v="4"/>
    <n v="7000133766"/>
    <n v="1615"/>
    <x v="2"/>
    <x v="0"/>
    <n v="1615"/>
    <n v="8.5131999999999994"/>
    <n v="13748.817999999999"/>
    <x v="8"/>
    <x v="5"/>
    <s v="Linie 20"/>
    <n v="5020"/>
  </r>
  <r>
    <x v="8"/>
    <x v="0"/>
    <n v="58001070"/>
    <x v="112"/>
    <d v="2021-11-22T00:00:00"/>
    <x v="4"/>
    <n v="7000133436"/>
    <n v="1105"/>
    <x v="2"/>
    <x v="0"/>
    <n v="1491.75"/>
    <n v="6.6059000000000001"/>
    <n v="9854.3513249999996"/>
    <x v="4"/>
    <x v="1"/>
    <s v="Linie 36"/>
    <n v="5036"/>
  </r>
  <r>
    <x v="8"/>
    <x v="0"/>
    <n v="58001083"/>
    <x v="113"/>
    <d v="2021-11-22T00:00:00"/>
    <x v="4"/>
    <n v="7000134224"/>
    <n v="544"/>
    <x v="2"/>
    <x v="0"/>
    <n v="544"/>
    <n v="10.9186"/>
    <n v="5939.7183999999997"/>
    <x v="8"/>
    <x v="5"/>
    <s v="Linie 21"/>
    <n v="5021"/>
  </r>
  <r>
    <x v="8"/>
    <x v="0"/>
    <n v="58001100"/>
    <x v="526"/>
    <d v="2021-11-22T00:00:00"/>
    <x v="4"/>
    <n v="7000134209"/>
    <n v="68"/>
    <x v="2"/>
    <x v="0"/>
    <n v="91.8"/>
    <n v="14.504099999999999"/>
    <n v="1331.4763800000001"/>
    <x v="8"/>
    <x v="5"/>
    <s v="Linie 23"/>
    <n v="5023"/>
  </r>
  <r>
    <x v="8"/>
    <x v="0"/>
    <n v="58001109"/>
    <x v="115"/>
    <d v="2021-11-22T00:00:00"/>
    <x v="4"/>
    <n v="7000134133"/>
    <n v="136"/>
    <x v="2"/>
    <x v="0"/>
    <n v="134.63999999999999"/>
    <n v="7.4295"/>
    <n v="1000.30788"/>
    <x v="8"/>
    <x v="5"/>
    <s v="Linie 21"/>
    <n v="5021"/>
  </r>
  <r>
    <x v="8"/>
    <x v="0"/>
    <n v="58001125"/>
    <x v="440"/>
    <d v="2021-11-22T00:00:00"/>
    <x v="4"/>
    <n v="7000133861"/>
    <n v="2331"/>
    <x v="2"/>
    <x v="2"/>
    <n v="22377.599999999999"/>
    <n v="35.546599999999998"/>
    <n v="82859.124599999996"/>
    <x v="7"/>
    <x v="4"/>
    <s v="Subunternehmer"/>
    <n v="9999"/>
  </r>
  <r>
    <x v="8"/>
    <x v="0"/>
    <n v="58001140"/>
    <x v="116"/>
    <d v="2021-11-22T00:00:00"/>
    <x v="4"/>
    <n v="7000134134"/>
    <n v="136"/>
    <x v="2"/>
    <x v="0"/>
    <n v="134.63999999999999"/>
    <n v="7.4633000000000003"/>
    <n v="1004.858712"/>
    <x v="8"/>
    <x v="5"/>
    <s v="Linie 21"/>
    <n v="5021"/>
  </r>
  <r>
    <x v="8"/>
    <x v="0"/>
    <n v="59500052"/>
    <x v="587"/>
    <d v="2021-11-22T00:00:00"/>
    <x v="4"/>
    <n v="7000134216"/>
    <n v="729"/>
    <x v="0"/>
    <x v="0"/>
    <n v="729"/>
    <n v="1.0461"/>
    <n v="762.6069"/>
    <x v="0"/>
    <x v="0"/>
    <s v="Vacumierung"/>
    <n v="5902"/>
  </r>
  <r>
    <x v="8"/>
    <x v="0"/>
    <m/>
    <x v="931"/>
    <d v="2021-11-22T00:00:00"/>
    <x v="4"/>
    <n v="7000133993"/>
    <n v="0"/>
    <x v="3"/>
    <x v="3"/>
    <n v="0"/>
    <n v="0"/>
    <n v="0"/>
    <x v="2"/>
    <x v="0"/>
    <s v="Thrun 2"/>
    <n v="2030"/>
  </r>
  <r>
    <x v="8"/>
    <x v="0"/>
    <m/>
    <x v="932"/>
    <d v="2021-11-22T00:00:00"/>
    <x v="4"/>
    <n v="7000133761"/>
    <n v="0"/>
    <x v="3"/>
    <x v="3"/>
    <n v="0"/>
    <n v="0"/>
    <n v="0"/>
    <x v="1"/>
    <x v="0"/>
    <s v="Füller unter Thrun 2"/>
    <n v="3030"/>
  </r>
  <r>
    <x v="8"/>
    <x v="0"/>
    <m/>
    <x v="120"/>
    <d v="2021-11-22T00:00:00"/>
    <x v="4"/>
    <n v="7000133628"/>
    <n v="0"/>
    <x v="3"/>
    <x v="3"/>
    <n v="0"/>
    <n v="0"/>
    <n v="0"/>
    <x v="0"/>
    <x v="0"/>
    <s v="Große Schneidemaschine Lachnit"/>
    <n v="1100"/>
  </r>
  <r>
    <x v="8"/>
    <x v="0"/>
    <m/>
    <x v="121"/>
    <d v="2021-11-22T00:00:00"/>
    <x v="4"/>
    <n v="7000132883"/>
    <n v="0"/>
    <x v="3"/>
    <x v="3"/>
    <n v="0"/>
    <n v="0"/>
    <n v="0"/>
    <x v="0"/>
    <x v="0"/>
    <s v="Kleine Schneidemaschine Käseteiler"/>
    <n v="1200"/>
  </r>
  <r>
    <x v="8"/>
    <x v="0"/>
    <m/>
    <x v="122"/>
    <d v="2021-11-22T00:00:00"/>
    <x v="4"/>
    <n v="7000133906"/>
    <n v="0"/>
    <x v="3"/>
    <x v="3"/>
    <n v="0"/>
    <n v="0"/>
    <n v="0"/>
    <x v="2"/>
    <x v="0"/>
    <s v="Thrun 1"/>
    <n v="2020"/>
  </r>
  <r>
    <x v="8"/>
    <x v="0"/>
    <m/>
    <x v="123"/>
    <d v="2021-11-22T00:00:00"/>
    <x v="4"/>
    <n v="7000133994"/>
    <n v="0"/>
    <x v="3"/>
    <x v="3"/>
    <n v="0"/>
    <n v="0"/>
    <n v="0"/>
    <x v="2"/>
    <x v="0"/>
    <s v="Thrun 2"/>
    <n v="2030"/>
  </r>
  <r>
    <x v="8"/>
    <x v="0"/>
    <m/>
    <x v="124"/>
    <d v="2021-11-22T00:00:00"/>
    <x v="4"/>
    <n v="7000133970"/>
    <n v="0"/>
    <x v="3"/>
    <x v="3"/>
    <n v="0"/>
    <n v="0"/>
    <n v="0"/>
    <x v="2"/>
    <x v="0"/>
    <s v="Mischer 1"/>
    <n v="2040"/>
  </r>
  <r>
    <x v="8"/>
    <x v="0"/>
    <m/>
    <x v="125"/>
    <d v="2021-11-22T00:00:00"/>
    <x v="4"/>
    <n v="7000134007"/>
    <n v="0"/>
    <x v="3"/>
    <x v="3"/>
    <n v="0"/>
    <n v="0"/>
    <n v="0"/>
    <x v="2"/>
    <x v="0"/>
    <s v="Mischer 2"/>
    <n v="2050"/>
  </r>
  <r>
    <x v="8"/>
    <x v="0"/>
    <m/>
    <x v="126"/>
    <d v="2021-11-22T00:00:00"/>
    <x v="4"/>
    <n v="7000133901"/>
    <n v="0"/>
    <x v="3"/>
    <x v="3"/>
    <n v="0"/>
    <n v="0"/>
    <n v="0"/>
    <x v="2"/>
    <x v="0"/>
    <s v="Stephan UMSK 130"/>
    <n v="2100"/>
  </r>
  <r>
    <x v="8"/>
    <x v="0"/>
    <m/>
    <x v="127"/>
    <d v="2021-11-22T00:00:00"/>
    <x v="4"/>
    <n v="7000133854"/>
    <n v="0"/>
    <x v="3"/>
    <x v="3"/>
    <n v="0"/>
    <n v="0"/>
    <n v="0"/>
    <x v="1"/>
    <x v="0"/>
    <s v="Füller unter M1"/>
    <n v="3010"/>
  </r>
  <r>
    <x v="8"/>
    <x v="0"/>
    <m/>
    <x v="128"/>
    <d v="2021-11-22T00:00:00"/>
    <x v="4"/>
    <n v="7000133998"/>
    <n v="0"/>
    <x v="3"/>
    <x v="3"/>
    <n v="0"/>
    <n v="0"/>
    <n v="0"/>
    <x v="1"/>
    <x v="0"/>
    <s v="Füller unter M2"/>
    <n v="3020"/>
  </r>
  <r>
    <x v="8"/>
    <x v="0"/>
    <m/>
    <x v="129"/>
    <d v="2021-11-22T00:00:00"/>
    <x v="4"/>
    <n v="7000133762"/>
    <n v="0"/>
    <x v="3"/>
    <x v="3"/>
    <n v="0"/>
    <n v="0"/>
    <n v="0"/>
    <x v="1"/>
    <x v="0"/>
    <s v="Füller unter Thrun 2"/>
    <n v="3030"/>
  </r>
  <r>
    <x v="8"/>
    <x v="0"/>
    <m/>
    <x v="130"/>
    <d v="2021-11-22T00:00:00"/>
    <x v="4"/>
    <n v="7000133908"/>
    <n v="0"/>
    <x v="3"/>
    <x v="3"/>
    <n v="0"/>
    <n v="0"/>
    <n v="0"/>
    <x v="1"/>
    <x v="0"/>
    <s v="Füller unter UHT"/>
    <n v="3040"/>
  </r>
  <r>
    <x v="8"/>
    <x v="0"/>
    <m/>
    <x v="131"/>
    <d v="2021-11-22T00:00:00"/>
    <x v="4"/>
    <n v="7000133759"/>
    <n v="0"/>
    <x v="3"/>
    <x v="3"/>
    <n v="0"/>
    <n v="0"/>
    <n v="0"/>
    <x v="2"/>
    <x v="0"/>
    <s v="Füller unter UMSK 130"/>
    <n v="3100"/>
  </r>
  <r>
    <x v="8"/>
    <x v="0"/>
    <m/>
    <x v="132"/>
    <d v="2021-11-22T00:00:00"/>
    <x v="4"/>
    <n v="7000133157"/>
    <n v="0"/>
    <x v="3"/>
    <x v="3"/>
    <n v="0"/>
    <n v="0"/>
    <n v="0"/>
    <x v="8"/>
    <x v="5"/>
    <s v="Linie 20"/>
    <n v="5020"/>
  </r>
  <r>
    <x v="8"/>
    <x v="0"/>
    <m/>
    <x v="132"/>
    <d v="2021-11-22T00:00:00"/>
    <x v="4"/>
    <n v="7000133767"/>
    <n v="0"/>
    <x v="3"/>
    <x v="3"/>
    <n v="0"/>
    <n v="0"/>
    <n v="0"/>
    <x v="8"/>
    <x v="5"/>
    <s v="Linie 20"/>
    <n v="5020"/>
  </r>
  <r>
    <x v="8"/>
    <x v="0"/>
    <m/>
    <x v="133"/>
    <d v="2021-11-22T00:00:00"/>
    <x v="4"/>
    <n v="7000134125"/>
    <n v="0"/>
    <x v="3"/>
    <x v="3"/>
    <n v="0"/>
    <n v="0"/>
    <n v="0"/>
    <x v="8"/>
    <x v="5"/>
    <s v="Linie 21"/>
    <n v="5021"/>
  </r>
  <r>
    <x v="8"/>
    <x v="0"/>
    <m/>
    <x v="133"/>
    <d v="2021-11-22T00:00:00"/>
    <x v="4"/>
    <n v="7000134178"/>
    <n v="0"/>
    <x v="3"/>
    <x v="3"/>
    <n v="0"/>
    <n v="0"/>
    <n v="0"/>
    <x v="8"/>
    <x v="5"/>
    <s v="Linie 21"/>
    <n v="5021"/>
  </r>
  <r>
    <x v="8"/>
    <x v="0"/>
    <m/>
    <x v="134"/>
    <d v="2021-11-22T00:00:00"/>
    <x v="4"/>
    <n v="7000133521"/>
    <n v="0.01"/>
    <x v="1"/>
    <x v="1"/>
    <n v="0"/>
    <n v="0"/>
    <n v="0"/>
    <x v="8"/>
    <x v="5"/>
    <s v="Linie 22"/>
    <n v="5022"/>
  </r>
  <r>
    <x v="8"/>
    <x v="0"/>
    <m/>
    <x v="137"/>
    <d v="2021-11-22T00:00:00"/>
    <x v="4"/>
    <n v="7000133431"/>
    <n v="0"/>
    <x v="3"/>
    <x v="3"/>
    <n v="0"/>
    <n v="0"/>
    <n v="0"/>
    <x v="4"/>
    <x v="1"/>
    <s v="Linie 36"/>
    <n v="5036"/>
  </r>
  <r>
    <x v="8"/>
    <x v="0"/>
    <n v="23500036"/>
    <x v="138"/>
    <d v="2021-11-23T00:00:00"/>
    <x v="4"/>
    <n v="7000134081"/>
    <n v="2007"/>
    <x v="0"/>
    <x v="0"/>
    <n v="2007"/>
    <n v="3.3168000000000002"/>
    <n v="6656.8176000000003"/>
    <x v="0"/>
    <x v="0"/>
    <s v="Kleine Schneidemaschine Käseteiler"/>
    <n v="1200"/>
  </r>
  <r>
    <x v="8"/>
    <x v="0"/>
    <n v="23500084"/>
    <x v="842"/>
    <d v="2021-11-23T00:00:00"/>
    <x v="4"/>
    <n v="7000134251"/>
    <n v="7921"/>
    <x v="0"/>
    <x v="0"/>
    <n v="7921"/>
    <n v="3.9674999999999998"/>
    <n v="31426.567500000001"/>
    <x v="0"/>
    <x v="0"/>
    <s v="Rohware aus-/umpacken, vorbereiten"/>
    <n v="1300"/>
  </r>
  <r>
    <x v="8"/>
    <x v="0"/>
    <n v="23500099"/>
    <x v="141"/>
    <d v="2021-11-23T00:00:00"/>
    <x v="4"/>
    <n v="7000134082"/>
    <n v="3706"/>
    <x v="0"/>
    <x v="0"/>
    <n v="3706"/>
    <n v="3.2107999999999999"/>
    <n v="11899.2248"/>
    <x v="0"/>
    <x v="0"/>
    <s v="Kleine Schneidemaschine Käseteiler"/>
    <n v="1200"/>
  </r>
  <r>
    <x v="8"/>
    <x v="0"/>
    <n v="23500273"/>
    <x v="457"/>
    <d v="2021-11-23T00:00:00"/>
    <x v="4"/>
    <n v="7000134083"/>
    <n v="1382"/>
    <x v="0"/>
    <x v="0"/>
    <n v="1382"/>
    <n v="3.0524"/>
    <n v="4218.4168"/>
    <x v="0"/>
    <x v="0"/>
    <s v="Kleine Schneidemaschine Käseteiler"/>
    <n v="1200"/>
  </r>
  <r>
    <x v="8"/>
    <x v="0"/>
    <n v="23500284"/>
    <x v="1"/>
    <d v="2021-11-23T00:00:00"/>
    <x v="4"/>
    <n v="7000134634"/>
    <n v="61"/>
    <x v="0"/>
    <x v="0"/>
    <n v="61"/>
    <n v="3.9931999999999999"/>
    <n v="243.58519999999999"/>
    <x v="0"/>
    <x v="0"/>
    <s v="Schmelze Zutatenvorb."/>
    <n v="1400"/>
  </r>
  <r>
    <x v="8"/>
    <x v="0"/>
    <n v="23500284"/>
    <x v="1"/>
    <d v="2021-11-23T00:00:00"/>
    <x v="4"/>
    <n v="7000134635"/>
    <n v="32"/>
    <x v="0"/>
    <x v="0"/>
    <n v="32"/>
    <n v="3.9931999999999999"/>
    <n v="127.7824"/>
    <x v="0"/>
    <x v="0"/>
    <s v="Schmelze Zutatenvorb."/>
    <n v="1400"/>
  </r>
  <r>
    <x v="8"/>
    <x v="0"/>
    <n v="23500284"/>
    <x v="1"/>
    <d v="2021-11-23T00:00:00"/>
    <x v="4"/>
    <n v="7000134671"/>
    <n v="473"/>
    <x v="0"/>
    <x v="0"/>
    <n v="473"/>
    <n v="3.9931999999999999"/>
    <n v="1888.7836"/>
    <x v="0"/>
    <x v="0"/>
    <s v="Schmelze Zutatenvorb."/>
    <n v="1400"/>
  </r>
  <r>
    <x v="8"/>
    <x v="0"/>
    <n v="23500290"/>
    <x v="2"/>
    <d v="2021-11-23T00:00:00"/>
    <x v="4"/>
    <n v="7000134236"/>
    <n v="115"/>
    <x v="0"/>
    <x v="0"/>
    <n v="115"/>
    <n v="2.8834"/>
    <n v="331.59100000000001"/>
    <x v="0"/>
    <x v="0"/>
    <s v="Wolf Zutatenvorbereitung"/>
    <n v="1430"/>
  </r>
  <r>
    <x v="8"/>
    <x v="0"/>
    <n v="23500291"/>
    <x v="3"/>
    <d v="2021-11-23T00:00:00"/>
    <x v="4"/>
    <n v="7000134237"/>
    <n v="0"/>
    <x v="0"/>
    <x v="0"/>
    <n v="0"/>
    <n v="1.9869000000000001"/>
    <n v="0"/>
    <x v="0"/>
    <x v="0"/>
    <s v="Wolf Zutatenvorbereitung"/>
    <n v="1430"/>
  </r>
  <r>
    <x v="8"/>
    <x v="0"/>
    <n v="23500304"/>
    <x v="459"/>
    <d v="2021-11-23T00:00:00"/>
    <x v="4"/>
    <n v="7000134846"/>
    <n v="3358.6"/>
    <x v="0"/>
    <x v="0"/>
    <n v="3358.6"/>
    <n v="3.7835000000000001"/>
    <n v="12707.2631"/>
    <x v="0"/>
    <x v="0"/>
    <s v="Rohware aus-/umpacken, vorbereiten"/>
    <n v="1300"/>
  </r>
  <r>
    <x v="8"/>
    <x v="0"/>
    <n v="23500307"/>
    <x v="6"/>
    <d v="2021-11-23T00:00:00"/>
    <x v="4"/>
    <n v="7000134238"/>
    <n v="251"/>
    <x v="0"/>
    <x v="0"/>
    <n v="251"/>
    <n v="2.9171"/>
    <n v="732.19209999999998"/>
    <x v="0"/>
    <x v="0"/>
    <s v="Wolf Zutatenvorbereitung"/>
    <n v="1430"/>
  </r>
  <r>
    <x v="8"/>
    <x v="0"/>
    <n v="23500358"/>
    <x v="145"/>
    <d v="2021-11-23T00:00:00"/>
    <x v="4"/>
    <n v="7000134585"/>
    <n v="124"/>
    <x v="0"/>
    <x v="0"/>
    <n v="124"/>
    <n v="1.1600999999999999"/>
    <n v="143.85239999999999"/>
    <x v="0"/>
    <x v="0"/>
    <s v="Schälen"/>
    <n v="5903"/>
  </r>
  <r>
    <x v="8"/>
    <x v="0"/>
    <n v="23500369"/>
    <x v="146"/>
    <d v="2021-11-23T00:00:00"/>
    <x v="4"/>
    <n v="7000134602"/>
    <n v="172"/>
    <x v="0"/>
    <x v="0"/>
    <n v="172"/>
    <n v="1.1600999999999999"/>
    <n v="199.53720000000001"/>
    <x v="0"/>
    <x v="0"/>
    <s v="Schälen"/>
    <n v="5903"/>
  </r>
  <r>
    <x v="8"/>
    <x v="0"/>
    <n v="23500378"/>
    <x v="1182"/>
    <d v="2021-11-23T00:00:00"/>
    <x v="4"/>
    <n v="7000134603"/>
    <n v="31"/>
    <x v="0"/>
    <x v="0"/>
    <n v="31"/>
    <n v="1.1600999999999999"/>
    <n v="35.963099999999997"/>
    <x v="0"/>
    <x v="0"/>
    <s v="Schälen"/>
    <n v="5903"/>
  </r>
  <r>
    <x v="8"/>
    <x v="0"/>
    <n v="23500394"/>
    <x v="670"/>
    <d v="2021-11-23T00:00:00"/>
    <x v="4"/>
    <n v="7000132539"/>
    <n v="60"/>
    <x v="0"/>
    <x v="0"/>
    <n v="60"/>
    <n v="9.2812999999999999"/>
    <n v="556.87800000000004"/>
    <x v="4"/>
    <x v="1"/>
    <s v="Röstofen"/>
    <n v="5420"/>
  </r>
  <r>
    <x v="8"/>
    <x v="0"/>
    <n v="23500507"/>
    <x v="1002"/>
    <d v="2021-11-23T00:00:00"/>
    <x v="4"/>
    <n v="7000134700"/>
    <n v="112"/>
    <x v="1"/>
    <x v="1"/>
    <n v="0"/>
    <n v="0.97399999999999998"/>
    <n v="109.08799999999999"/>
    <x v="0"/>
    <x v="0"/>
    <s v="Schmelze Zutatenvorb."/>
    <n v="1400"/>
  </r>
  <r>
    <x v="8"/>
    <x v="0"/>
    <n v="29600002"/>
    <x v="461"/>
    <d v="2021-11-23T00:00:00"/>
    <x v="4"/>
    <n v="7000134281"/>
    <n v="2500.4"/>
    <x v="0"/>
    <x v="0"/>
    <n v="2500.4"/>
    <n v="2.5"/>
    <n v="6251"/>
    <x v="0"/>
    <x v="0"/>
    <s v="Rohware aus-/umpacken, vorbereiten"/>
    <n v="1300"/>
  </r>
  <r>
    <x v="8"/>
    <x v="0"/>
    <n v="29600003"/>
    <x v="150"/>
    <d v="2021-11-23T00:00:00"/>
    <x v="4"/>
    <n v="7000134144"/>
    <n v="10786.55"/>
    <x v="0"/>
    <x v="0"/>
    <n v="10786.55"/>
    <n v="2.0516999999999999"/>
    <n v="22130.764635"/>
    <x v="0"/>
    <x v="0"/>
    <s v="Rohware aus-/umpacken, vorbereiten"/>
    <n v="1300"/>
  </r>
  <r>
    <x v="8"/>
    <x v="0"/>
    <n v="29600004"/>
    <x v="302"/>
    <d v="2021-11-23T00:00:00"/>
    <x v="4"/>
    <n v="7000134145"/>
    <n v="5689.82"/>
    <x v="0"/>
    <x v="0"/>
    <n v="5689.82"/>
    <n v="2.5"/>
    <n v="14224.55"/>
    <x v="0"/>
    <x v="0"/>
    <s v="Rohware aus-/umpacken, vorbereiten"/>
    <n v="1300"/>
  </r>
  <r>
    <x v="8"/>
    <x v="0"/>
    <n v="29600009"/>
    <x v="303"/>
    <d v="2021-11-23T00:00:00"/>
    <x v="4"/>
    <n v="7000134697"/>
    <n v="193"/>
    <x v="0"/>
    <x v="0"/>
    <n v="193"/>
    <n v="0.98950000000000005"/>
    <n v="190.9735"/>
    <x v="0"/>
    <x v="0"/>
    <s v="Rohware aus-/umpacken, vorbereiten"/>
    <n v="1300"/>
  </r>
  <r>
    <x v="8"/>
    <x v="0"/>
    <n v="29600016"/>
    <x v="889"/>
    <d v="2021-11-23T00:00:00"/>
    <x v="4"/>
    <n v="7000134628"/>
    <n v="360"/>
    <x v="0"/>
    <x v="0"/>
    <n v="360"/>
    <n v="1"/>
    <n v="360"/>
    <x v="0"/>
    <x v="0"/>
    <s v="Rohware aus-/umpacken, vorbereiten"/>
    <n v="1300"/>
  </r>
  <r>
    <x v="8"/>
    <x v="0"/>
    <n v="29600017"/>
    <x v="804"/>
    <d v="2021-11-23T00:00:00"/>
    <x v="4"/>
    <n v="7000134698"/>
    <n v="140"/>
    <x v="0"/>
    <x v="0"/>
    <n v="140"/>
    <n v="0.5"/>
    <n v="70"/>
    <x v="0"/>
    <x v="0"/>
    <s v="Rohware aus-/umpacken, vorbereiten"/>
    <n v="1300"/>
  </r>
  <r>
    <x v="8"/>
    <x v="0"/>
    <n v="29600026"/>
    <x v="155"/>
    <d v="2021-11-23T00:00:00"/>
    <x v="4"/>
    <n v="7000134604"/>
    <n v="788"/>
    <x v="0"/>
    <x v="0"/>
    <n v="788"/>
    <n v="0.5"/>
    <n v="394"/>
    <x v="0"/>
    <x v="0"/>
    <s v="Rohware aus-/umpacken, vorbereiten"/>
    <n v="1300"/>
  </r>
  <r>
    <x v="8"/>
    <x v="0"/>
    <n v="31000169"/>
    <x v="158"/>
    <d v="2021-11-23T00:00:00"/>
    <x v="4"/>
    <n v="7000133985"/>
    <n v="2296"/>
    <x v="1"/>
    <x v="1"/>
    <n v="4431.28"/>
    <n v="6.0270000000000001"/>
    <n v="13837.992"/>
    <x v="1"/>
    <x v="0"/>
    <s v="Füller unter Thrun 2"/>
    <n v="3030"/>
  </r>
  <r>
    <x v="8"/>
    <x v="0"/>
    <n v="31000173"/>
    <x v="305"/>
    <d v="2021-11-23T00:00:00"/>
    <x v="4"/>
    <n v="7000134232"/>
    <n v="158"/>
    <x v="1"/>
    <x v="1"/>
    <n v="2844"/>
    <n v="48.117899999999999"/>
    <n v="7602.6282000000001"/>
    <x v="1"/>
    <x v="0"/>
    <s v="Füller unter M1"/>
    <n v="3010"/>
  </r>
  <r>
    <x v="8"/>
    <x v="0"/>
    <n v="31000175"/>
    <x v="1086"/>
    <d v="2021-11-23T00:00:00"/>
    <x v="4"/>
    <n v="7000134233"/>
    <n v="217"/>
    <x v="1"/>
    <x v="1"/>
    <n v="3906"/>
    <n v="61.293199999999999"/>
    <n v="13300.624400000001"/>
    <x v="1"/>
    <x v="0"/>
    <s v="Füller unter M1"/>
    <n v="3010"/>
  </r>
  <r>
    <x v="8"/>
    <x v="0"/>
    <n v="31900001"/>
    <x v="159"/>
    <d v="2021-11-23T00:00:00"/>
    <x v="4"/>
    <n v="7000133896"/>
    <n v="0"/>
    <x v="1"/>
    <x v="1"/>
    <n v="0"/>
    <n v="16.230899999999998"/>
    <n v="0"/>
    <x v="2"/>
    <x v="0"/>
    <s v="Füller unter UMSK 130"/>
    <n v="3100"/>
  </r>
  <r>
    <x v="8"/>
    <x v="0"/>
    <n v="32000027"/>
    <x v="161"/>
    <d v="2021-11-23T00:00:00"/>
    <x v="4"/>
    <n v="7000134242"/>
    <n v="745"/>
    <x v="1"/>
    <x v="1"/>
    <n v="6928.5"/>
    <n v="29.203399999999998"/>
    <n v="21756.532999999999"/>
    <x v="1"/>
    <x v="0"/>
    <s v="Füller unter M1"/>
    <n v="3010"/>
  </r>
  <r>
    <x v="8"/>
    <x v="0"/>
    <n v="32000037"/>
    <x v="469"/>
    <d v="2021-11-23T00:00:00"/>
    <x v="4"/>
    <n v="7000134077"/>
    <n v="154"/>
    <x v="1"/>
    <x v="1"/>
    <n v="1293.5999999999999"/>
    <n v="25.546800000000001"/>
    <n v="3934.2071999999998"/>
    <x v="1"/>
    <x v="0"/>
    <s v="Füller unter M2"/>
    <n v="3020"/>
  </r>
  <r>
    <x v="8"/>
    <x v="0"/>
    <n v="32000049"/>
    <x v="16"/>
    <d v="2021-11-23T00:00:00"/>
    <x v="4"/>
    <n v="7000134261"/>
    <n v="1567"/>
    <x v="1"/>
    <x v="1"/>
    <n v="11282.4"/>
    <n v="19.7727"/>
    <n v="30983.820899999999"/>
    <x v="1"/>
    <x v="0"/>
    <s v="Füller unter M2"/>
    <n v="3020"/>
  </r>
  <r>
    <x v="8"/>
    <x v="0"/>
    <n v="32000067"/>
    <x v="18"/>
    <d v="2021-11-23T00:00:00"/>
    <x v="4"/>
    <n v="7000134065"/>
    <n v="244"/>
    <x v="1"/>
    <x v="1"/>
    <n v="2440"/>
    <n v="30.102"/>
    <n v="7344.8879999999999"/>
    <x v="1"/>
    <x v="0"/>
    <s v="Füller unter M2"/>
    <n v="3020"/>
  </r>
  <r>
    <x v="8"/>
    <x v="0"/>
    <n v="32000069"/>
    <x v="19"/>
    <d v="2021-11-23T00:00:00"/>
    <x v="4"/>
    <n v="7000134066"/>
    <n v="308"/>
    <x v="1"/>
    <x v="1"/>
    <n v="3080"/>
    <n v="29.2698"/>
    <n v="9015.0984000000008"/>
    <x v="1"/>
    <x v="0"/>
    <s v="Füller unter M2"/>
    <n v="3020"/>
  </r>
  <r>
    <x v="8"/>
    <x v="0"/>
    <n v="32000107"/>
    <x v="24"/>
    <d v="2021-11-23T00:00:00"/>
    <x v="4"/>
    <n v="7000134067"/>
    <n v="805"/>
    <x v="1"/>
    <x v="1"/>
    <n v="5796"/>
    <n v="20.964099999999998"/>
    <n v="16876.1005"/>
    <x v="1"/>
    <x v="0"/>
    <s v="Füller unter M2"/>
    <n v="3020"/>
  </r>
  <r>
    <x v="8"/>
    <x v="0"/>
    <n v="35000166"/>
    <x v="166"/>
    <d v="2021-11-23T00:00:00"/>
    <x v="4"/>
    <n v="7000134249"/>
    <n v="6600"/>
    <x v="0"/>
    <x v="0"/>
    <n v="6600"/>
    <n v="3.0034000000000001"/>
    <n v="19822.439999999999"/>
    <x v="2"/>
    <x v="0"/>
    <s v="Mischer 1"/>
    <n v="2040"/>
  </r>
  <r>
    <x v="8"/>
    <x v="0"/>
    <n v="35000166"/>
    <x v="166"/>
    <d v="2021-11-23T00:00:00"/>
    <x v="4"/>
    <n v="7000134674"/>
    <n v="7200"/>
    <x v="0"/>
    <x v="0"/>
    <n v="7200"/>
    <n v="3.0034000000000001"/>
    <n v="21624.48"/>
    <x v="2"/>
    <x v="0"/>
    <s v="Wolf M1"/>
    <n v="2070"/>
  </r>
  <r>
    <x v="8"/>
    <x v="0"/>
    <n v="35000268"/>
    <x v="170"/>
    <d v="2021-11-23T00:00:00"/>
    <x v="4"/>
    <n v="7000134185"/>
    <n v="3750"/>
    <x v="0"/>
    <x v="0"/>
    <n v="3750"/>
    <n v="2.5333000000000001"/>
    <n v="9499.875"/>
    <x v="2"/>
    <x v="0"/>
    <s v="Thrun 2"/>
    <n v="2030"/>
  </r>
  <r>
    <x v="8"/>
    <x v="0"/>
    <n v="35000276"/>
    <x v="1089"/>
    <d v="2021-11-23T00:00:00"/>
    <x v="4"/>
    <n v="7000134246"/>
    <n v="4200"/>
    <x v="0"/>
    <x v="0"/>
    <n v="4200"/>
    <n v="3.2589999999999999"/>
    <n v="13687.8"/>
    <x v="2"/>
    <x v="0"/>
    <s v="Mischer 1"/>
    <n v="2040"/>
  </r>
  <r>
    <x v="8"/>
    <x v="0"/>
    <n v="35000276"/>
    <x v="1089"/>
    <d v="2021-11-23T00:00:00"/>
    <x v="4"/>
    <n v="7000134246"/>
    <n v="4200"/>
    <x v="0"/>
    <x v="0"/>
    <n v="4200"/>
    <n v="3.2589999999999999"/>
    <n v="13687.8"/>
    <x v="2"/>
    <x v="0"/>
    <s v="Wolf M1"/>
    <n v="2070"/>
  </r>
  <r>
    <x v="8"/>
    <x v="0"/>
    <n v="35000279"/>
    <x v="320"/>
    <d v="2021-11-23T00:00:00"/>
    <x v="4"/>
    <n v="7000134247"/>
    <n v="2400"/>
    <x v="0"/>
    <x v="0"/>
    <n v="2400"/>
    <n v="2.5301"/>
    <n v="6072.24"/>
    <x v="2"/>
    <x v="0"/>
    <s v="Mischer 1"/>
    <n v="2040"/>
  </r>
  <r>
    <x v="8"/>
    <x v="0"/>
    <n v="35000279"/>
    <x v="320"/>
    <d v="2021-11-23T00:00:00"/>
    <x v="4"/>
    <n v="7000134247"/>
    <n v="2400"/>
    <x v="0"/>
    <x v="0"/>
    <n v="2400"/>
    <n v="2.5301"/>
    <n v="6072.24"/>
    <x v="2"/>
    <x v="0"/>
    <s v="Wolf M1"/>
    <n v="2070"/>
  </r>
  <r>
    <x v="8"/>
    <x v="0"/>
    <n v="35000282"/>
    <x v="29"/>
    <d v="2021-11-23T00:00:00"/>
    <x v="4"/>
    <n v="7000134658"/>
    <n v="12000"/>
    <x v="0"/>
    <x v="0"/>
    <n v="12000"/>
    <n v="2.6029"/>
    <n v="31234.799999999999"/>
    <x v="2"/>
    <x v="0"/>
    <s v="Mischer 2"/>
    <n v="2050"/>
  </r>
  <r>
    <x v="8"/>
    <x v="0"/>
    <n v="35000282"/>
    <x v="29"/>
    <d v="2021-11-23T00:00:00"/>
    <x v="4"/>
    <n v="7000134658"/>
    <n v="12000"/>
    <x v="0"/>
    <x v="0"/>
    <n v="12000"/>
    <n v="2.6029"/>
    <n v="31234.799999999999"/>
    <x v="2"/>
    <x v="0"/>
    <s v="Wolf M2"/>
    <n v="2080"/>
  </r>
  <r>
    <x v="8"/>
    <x v="0"/>
    <n v="35000313"/>
    <x v="30"/>
    <d v="2021-11-23T00:00:00"/>
    <x v="4"/>
    <n v="7000134217"/>
    <n v="3900"/>
    <x v="0"/>
    <x v="0"/>
    <n v="3900"/>
    <n v="2.8795999999999999"/>
    <n v="11230.44"/>
    <x v="2"/>
    <x v="0"/>
    <s v="Mischer 2"/>
    <n v="2050"/>
  </r>
  <r>
    <x v="8"/>
    <x v="0"/>
    <n v="35000315"/>
    <x v="31"/>
    <d v="2021-11-23T00:00:00"/>
    <x v="4"/>
    <n v="7000134218"/>
    <n v="3000"/>
    <x v="0"/>
    <x v="0"/>
    <n v="3000"/>
    <n v="2.7964000000000002"/>
    <n v="8389.2000000000007"/>
    <x v="2"/>
    <x v="0"/>
    <s v="Mischer 2"/>
    <n v="2050"/>
  </r>
  <r>
    <x v="8"/>
    <x v="0"/>
    <n v="35000315"/>
    <x v="31"/>
    <d v="2021-11-23T00:00:00"/>
    <x v="4"/>
    <n v="7000134218"/>
    <n v="3000"/>
    <x v="0"/>
    <x v="0"/>
    <n v="3000"/>
    <n v="2.7964000000000002"/>
    <n v="8389.2000000000007"/>
    <x v="2"/>
    <x v="0"/>
    <s v="Wolf M2"/>
    <n v="2080"/>
  </r>
  <r>
    <x v="8"/>
    <x v="0"/>
    <n v="35000331"/>
    <x v="1019"/>
    <d v="2021-11-23T00:00:00"/>
    <x v="4"/>
    <n v="7000134623"/>
    <n v="980"/>
    <x v="0"/>
    <x v="0"/>
    <n v="980"/>
    <n v="2.8923999999999999"/>
    <n v="2834.5520000000001"/>
    <x v="2"/>
    <x v="0"/>
    <s v="Wolf Th2"/>
    <n v="2090"/>
  </r>
  <r>
    <x v="8"/>
    <x v="0"/>
    <n v="35000351"/>
    <x v="33"/>
    <d v="2021-11-23T00:00:00"/>
    <x v="4"/>
    <n v="7000134219"/>
    <n v="6000"/>
    <x v="0"/>
    <x v="0"/>
    <n v="6000"/>
    <n v="2.7679999999999998"/>
    <n v="16608"/>
    <x v="2"/>
    <x v="0"/>
    <s v="Mischer 2"/>
    <n v="2050"/>
  </r>
  <r>
    <x v="8"/>
    <x v="0"/>
    <n v="35000351"/>
    <x v="33"/>
    <d v="2021-11-23T00:00:00"/>
    <x v="4"/>
    <n v="7000134219"/>
    <n v="6000"/>
    <x v="0"/>
    <x v="0"/>
    <n v="6000"/>
    <n v="2.7679999999999998"/>
    <n v="16608"/>
    <x v="2"/>
    <x v="0"/>
    <s v="Wolf M2"/>
    <n v="2080"/>
  </r>
  <r>
    <x v="8"/>
    <x v="0"/>
    <n v="35000358"/>
    <x v="1227"/>
    <d v="2021-11-23T00:00:00"/>
    <x v="4"/>
    <n v="7000134649"/>
    <n v="2625"/>
    <x v="0"/>
    <x v="0"/>
    <n v="2625"/>
    <n v="3.2008000000000001"/>
    <n v="8402.1"/>
    <x v="2"/>
    <x v="0"/>
    <s v="Wolf Th1"/>
    <n v="2065"/>
  </r>
  <r>
    <x v="8"/>
    <x v="0"/>
    <n v="35900002"/>
    <x v="173"/>
    <d v="2021-11-23T00:00:00"/>
    <x v="4"/>
    <n v="7000134196"/>
    <n v="0"/>
    <x v="0"/>
    <x v="0"/>
    <n v="0"/>
    <n v="2.0203000000000002"/>
    <n v="0"/>
    <x v="2"/>
    <x v="0"/>
    <s v="Stephan UMSK 130"/>
    <n v="2100"/>
  </r>
  <r>
    <x v="8"/>
    <x v="0"/>
    <n v="40000059"/>
    <x v="174"/>
    <d v="2021-11-23T00:00:00"/>
    <x v="4"/>
    <n v="7000133535"/>
    <n v="4656"/>
    <x v="1"/>
    <x v="1"/>
    <n v="465.6"/>
    <n v="0.63390000000000002"/>
    <n v="2951.4384"/>
    <x v="1"/>
    <x v="0"/>
    <s v="Strudellinie"/>
    <n v="5160"/>
  </r>
  <r>
    <x v="8"/>
    <x v="0"/>
    <n v="40000068"/>
    <x v="175"/>
    <d v="2021-11-23T00:00:00"/>
    <x v="4"/>
    <n v="7000133536"/>
    <n v="297"/>
    <x v="1"/>
    <x v="1"/>
    <n v="29.7"/>
    <n v="0.55079999999999996"/>
    <n v="163.58760000000001"/>
    <x v="1"/>
    <x v="0"/>
    <s v="Strudellinie"/>
    <n v="5160"/>
  </r>
  <r>
    <x v="8"/>
    <x v="0"/>
    <n v="40000070"/>
    <x v="176"/>
    <d v="2021-11-23T00:00:00"/>
    <x v="4"/>
    <n v="7000133537"/>
    <n v="655"/>
    <x v="1"/>
    <x v="1"/>
    <n v="65.5"/>
    <n v="0.62919999999999998"/>
    <n v="412.12599999999998"/>
    <x v="1"/>
    <x v="0"/>
    <s v="Strudellinie"/>
    <n v="5160"/>
  </r>
  <r>
    <x v="8"/>
    <x v="0"/>
    <n v="40000089"/>
    <x v="177"/>
    <d v="2021-11-23T00:00:00"/>
    <x v="4"/>
    <n v="7000133538"/>
    <n v="5218"/>
    <x v="1"/>
    <x v="1"/>
    <n v="521.79999999999995"/>
    <n v="0.58279999999999998"/>
    <n v="3041.0504000000001"/>
    <x v="1"/>
    <x v="0"/>
    <s v="Strudellinie"/>
    <n v="5160"/>
  </r>
  <r>
    <x v="8"/>
    <x v="0"/>
    <n v="47000652"/>
    <x v="38"/>
    <d v="2021-11-23T00:00:00"/>
    <x v="4"/>
    <n v="7000131415"/>
    <n v="17078"/>
    <x v="1"/>
    <x v="1"/>
    <n v="2561.6999999999998"/>
    <n v="0.61829999999999996"/>
    <n v="10559.3274"/>
    <x v="3"/>
    <x v="1"/>
    <s v="Linie 11"/>
    <n v="5011"/>
  </r>
  <r>
    <x v="8"/>
    <x v="0"/>
    <n v="47000849"/>
    <x v="39"/>
    <d v="2021-11-23T00:00:00"/>
    <x v="4"/>
    <n v="7000132928"/>
    <n v="2198"/>
    <x v="1"/>
    <x v="1"/>
    <n v="4747.68"/>
    <n v="9.1479999999999997"/>
    <n v="20107.304"/>
    <x v="4"/>
    <x v="1"/>
    <s v="Linie 3"/>
    <n v="5003"/>
  </r>
  <r>
    <x v="8"/>
    <x v="0"/>
    <n v="47000897"/>
    <x v="182"/>
    <d v="2021-11-23T00:00:00"/>
    <x v="4"/>
    <n v="7000131471"/>
    <n v="4824"/>
    <x v="1"/>
    <x v="1"/>
    <n v="723.6"/>
    <n v="0.65039999999999998"/>
    <n v="3137.5295999999998"/>
    <x v="4"/>
    <x v="1"/>
    <s v="Linie 34"/>
    <n v="5034"/>
  </r>
  <r>
    <x v="8"/>
    <x v="0"/>
    <n v="47000992"/>
    <x v="184"/>
    <d v="2021-11-23T00:00:00"/>
    <x v="4"/>
    <n v="7000131472"/>
    <n v="5537"/>
    <x v="1"/>
    <x v="1"/>
    <n v="830.55"/>
    <n v="0.73499999999999999"/>
    <n v="4069.6950000000002"/>
    <x v="4"/>
    <x v="1"/>
    <s v="Linie 34"/>
    <n v="5034"/>
  </r>
  <r>
    <x v="8"/>
    <x v="0"/>
    <n v="47000994"/>
    <x v="186"/>
    <d v="2021-11-23T00:00:00"/>
    <x v="4"/>
    <n v="7000131474"/>
    <n v="4900"/>
    <x v="1"/>
    <x v="1"/>
    <n v="735"/>
    <n v="0.71840000000000004"/>
    <n v="3520.16"/>
    <x v="4"/>
    <x v="1"/>
    <s v="Linie 34"/>
    <n v="5034"/>
  </r>
  <r>
    <x v="8"/>
    <x v="0"/>
    <n v="47000997"/>
    <x v="41"/>
    <d v="2021-11-23T00:00:00"/>
    <x v="4"/>
    <n v="7000131416"/>
    <n v="15326"/>
    <x v="1"/>
    <x v="1"/>
    <n v="2298.9"/>
    <n v="0.68289999999999995"/>
    <n v="10466.125400000001"/>
    <x v="3"/>
    <x v="1"/>
    <s v="Linie 11"/>
    <n v="5011"/>
  </r>
  <r>
    <x v="8"/>
    <x v="0"/>
    <n v="47001017"/>
    <x v="188"/>
    <d v="2021-11-23T00:00:00"/>
    <x v="4"/>
    <n v="7000131411"/>
    <n v="11568"/>
    <x v="1"/>
    <x v="1"/>
    <n v="1735.2"/>
    <n v="0.69069999999999998"/>
    <n v="7990.0176000000001"/>
    <x v="3"/>
    <x v="1"/>
    <s v="Linie 11"/>
    <n v="5011"/>
  </r>
  <r>
    <x v="8"/>
    <x v="0"/>
    <n v="47001071"/>
    <x v="1216"/>
    <d v="2021-11-23T00:00:00"/>
    <x v="4"/>
    <n v="7000133935"/>
    <n v="1700"/>
    <x v="1"/>
    <x v="1"/>
    <n v="136"/>
    <n v="0.53190000000000004"/>
    <n v="904.23"/>
    <x v="8"/>
    <x v="5"/>
    <s v="Linie 22"/>
    <n v="5022"/>
  </r>
  <r>
    <x v="8"/>
    <x v="0"/>
    <n v="47900003"/>
    <x v="43"/>
    <d v="2021-11-23T00:00:00"/>
    <x v="4"/>
    <n v="7000133516"/>
    <n v="46340"/>
    <x v="1"/>
    <x v="1"/>
    <n v="6951"/>
    <n v="0.57779999999999998"/>
    <n v="26775.252"/>
    <x v="3"/>
    <x v="1"/>
    <s v="Linie 1"/>
    <n v="5001"/>
  </r>
  <r>
    <x v="8"/>
    <x v="0"/>
    <n v="48000082"/>
    <x v="480"/>
    <d v="2021-11-23T00:00:00"/>
    <x v="4"/>
    <n v="7000132136"/>
    <n v="40356"/>
    <x v="1"/>
    <x v="1"/>
    <n v="8878.32"/>
    <n v="0.89300000000000002"/>
    <n v="36037.908000000003"/>
    <x v="4"/>
    <x v="1"/>
    <s v="Linie 2"/>
    <n v="5002"/>
  </r>
  <r>
    <x v="8"/>
    <x v="0"/>
    <n v="48000117"/>
    <x v="195"/>
    <d v="2021-11-23T00:00:00"/>
    <x v="4"/>
    <n v="7000132570"/>
    <n v="13762"/>
    <x v="1"/>
    <x v="1"/>
    <n v="2752.4"/>
    <n v="1.0749"/>
    <n v="14792.773800000001"/>
    <x v="4"/>
    <x v="1"/>
    <s v="Linie 15"/>
    <n v="5015"/>
  </r>
  <r>
    <x v="8"/>
    <x v="0"/>
    <n v="48000118"/>
    <x v="550"/>
    <d v="2021-11-23T00:00:00"/>
    <x v="4"/>
    <n v="7000132571"/>
    <n v="12672"/>
    <x v="1"/>
    <x v="1"/>
    <n v="2534.4"/>
    <n v="0.97840000000000005"/>
    <n v="12398.284799999999"/>
    <x v="4"/>
    <x v="1"/>
    <s v="Linie 15"/>
    <n v="5015"/>
  </r>
  <r>
    <x v="8"/>
    <x v="0"/>
    <n v="48000989"/>
    <x v="1228"/>
    <d v="2021-11-23T00:00:00"/>
    <x v="4"/>
    <n v="7000134042"/>
    <n v="34052"/>
    <x v="1"/>
    <x v="1"/>
    <n v="7491.44"/>
    <n v="1.1180000000000001"/>
    <n v="38070.135999999999"/>
    <x v="4"/>
    <x v="1"/>
    <s v="Linie 35"/>
    <n v="5035"/>
  </r>
  <r>
    <x v="8"/>
    <x v="0"/>
    <n v="49500039"/>
    <x v="1143"/>
    <d v="2021-11-23T00:00:00"/>
    <x v="4"/>
    <n v="7000134148"/>
    <n v="332"/>
    <x v="0"/>
    <x v="0"/>
    <n v="332"/>
    <n v="2.5139999999999998"/>
    <n v="834.64800000000002"/>
    <x v="0"/>
    <x v="0"/>
    <s v="Vacumierung"/>
    <n v="5902"/>
  </r>
  <r>
    <x v="8"/>
    <x v="0"/>
    <n v="49500063"/>
    <x v="346"/>
    <d v="2021-11-23T00:00:00"/>
    <x v="4"/>
    <n v="7000134149"/>
    <n v="291"/>
    <x v="0"/>
    <x v="0"/>
    <n v="291"/>
    <n v="2.5139999999999998"/>
    <n v="731.57399999999996"/>
    <x v="0"/>
    <x v="0"/>
    <s v="Vacumierung"/>
    <n v="5902"/>
  </r>
  <r>
    <x v="8"/>
    <x v="0"/>
    <n v="49500088"/>
    <x v="201"/>
    <d v="2021-11-23T00:00:00"/>
    <x v="4"/>
    <n v="7000134678"/>
    <n v="67"/>
    <x v="0"/>
    <x v="0"/>
    <n v="67"/>
    <n v="0.51400000000000001"/>
    <n v="34.438000000000002"/>
    <x v="0"/>
    <x v="0"/>
    <s v="Vacumierung"/>
    <n v="5902"/>
  </r>
  <r>
    <x v="8"/>
    <x v="0"/>
    <n v="49500089"/>
    <x v="485"/>
    <d v="2021-11-23T00:00:00"/>
    <x v="4"/>
    <n v="7000134606"/>
    <n v="590"/>
    <x v="0"/>
    <x v="0"/>
    <n v="590"/>
    <n v="0.51400000000000001"/>
    <n v="303.26"/>
    <x v="0"/>
    <x v="0"/>
    <s v="Vacumierung"/>
    <n v="5902"/>
  </r>
  <r>
    <x v="8"/>
    <x v="0"/>
    <n v="49500090"/>
    <x v="49"/>
    <d v="2021-11-23T00:00:00"/>
    <x v="4"/>
    <n v="7000134629"/>
    <n v="86"/>
    <x v="0"/>
    <x v="0"/>
    <n v="86"/>
    <n v="0.51400000000000001"/>
    <n v="44.204000000000001"/>
    <x v="0"/>
    <x v="0"/>
    <s v="Vacumierung"/>
    <n v="5902"/>
  </r>
  <r>
    <x v="8"/>
    <x v="0"/>
    <n v="49500105"/>
    <x v="347"/>
    <d v="2021-11-23T00:00:00"/>
    <x v="4"/>
    <n v="7000134586"/>
    <n v="303"/>
    <x v="0"/>
    <x v="0"/>
    <n v="303"/>
    <n v="1.1740999999999999"/>
    <n v="355.75229999999999"/>
    <x v="0"/>
    <x v="0"/>
    <s v="Vacumierung"/>
    <n v="5902"/>
  </r>
  <r>
    <x v="8"/>
    <x v="0"/>
    <n v="49500115"/>
    <x v="1183"/>
    <d v="2021-11-23T00:00:00"/>
    <x v="4"/>
    <n v="7000134641"/>
    <n v="31"/>
    <x v="0"/>
    <x v="0"/>
    <n v="31"/>
    <n v="1.1740999999999999"/>
    <n v="36.397100000000002"/>
    <x v="0"/>
    <x v="0"/>
    <s v="Vacumierung"/>
    <n v="5902"/>
  </r>
  <r>
    <x v="8"/>
    <x v="0"/>
    <n v="49500125"/>
    <x v="348"/>
    <d v="2021-11-23T00:00:00"/>
    <x v="4"/>
    <n v="7000134150"/>
    <n v="457"/>
    <x v="0"/>
    <x v="0"/>
    <n v="457"/>
    <n v="0.51400000000000001"/>
    <n v="234.898"/>
    <x v="0"/>
    <x v="0"/>
    <s v="Vacumierung"/>
    <n v="5902"/>
  </r>
  <r>
    <x v="8"/>
    <x v="0"/>
    <n v="49500125"/>
    <x v="348"/>
    <d v="2021-11-23T00:00:00"/>
    <x v="4"/>
    <n v="7000134595"/>
    <n v="371"/>
    <x v="0"/>
    <x v="0"/>
    <n v="371"/>
    <n v="0.51400000000000001"/>
    <n v="190.69399999999999"/>
    <x v="0"/>
    <x v="0"/>
    <s v="Vacumierung"/>
    <n v="5902"/>
  </r>
  <r>
    <x v="8"/>
    <x v="0"/>
    <n v="49500126"/>
    <x v="52"/>
    <d v="2021-11-23T00:00:00"/>
    <x v="4"/>
    <n v="7000134151"/>
    <n v="69"/>
    <x v="0"/>
    <x v="0"/>
    <n v="69"/>
    <n v="0.51400000000000001"/>
    <n v="35.466000000000001"/>
    <x v="0"/>
    <x v="0"/>
    <s v="Vacumierung"/>
    <n v="5902"/>
  </r>
  <r>
    <x v="8"/>
    <x v="0"/>
    <n v="49500132"/>
    <x v="350"/>
    <d v="2021-11-23T00:00:00"/>
    <x v="4"/>
    <n v="7000134152"/>
    <n v="499"/>
    <x v="0"/>
    <x v="0"/>
    <n v="499"/>
    <n v="2.0139999999999998"/>
    <n v="1004.986"/>
    <x v="0"/>
    <x v="0"/>
    <s v="Vacumierung"/>
    <n v="5902"/>
  </r>
  <r>
    <x v="8"/>
    <x v="0"/>
    <n v="49500132"/>
    <x v="350"/>
    <d v="2021-11-23T00:00:00"/>
    <x v="4"/>
    <n v="7000134630"/>
    <n v="184"/>
    <x v="0"/>
    <x v="0"/>
    <n v="184"/>
    <n v="2.0139999999999998"/>
    <n v="370.57600000000002"/>
    <x v="0"/>
    <x v="0"/>
    <s v="Vacumierung"/>
    <n v="5902"/>
  </r>
  <r>
    <x v="8"/>
    <x v="0"/>
    <n v="49500135"/>
    <x v="203"/>
    <d v="2021-11-23T00:00:00"/>
    <x v="4"/>
    <n v="7000134631"/>
    <n v="172"/>
    <x v="0"/>
    <x v="0"/>
    <n v="172"/>
    <n v="0.51400000000000001"/>
    <n v="88.408000000000001"/>
    <x v="0"/>
    <x v="0"/>
    <s v="Vacumierung"/>
    <n v="5902"/>
  </r>
  <r>
    <x v="8"/>
    <x v="0"/>
    <n v="49500149"/>
    <x v="1104"/>
    <d v="2021-11-23T00:00:00"/>
    <x v="4"/>
    <n v="7000134153"/>
    <n v="1207"/>
    <x v="0"/>
    <x v="0"/>
    <n v="1207"/>
    <n v="0.51400000000000001"/>
    <n v="620.39800000000002"/>
    <x v="0"/>
    <x v="0"/>
    <s v="Vacumierung"/>
    <n v="5902"/>
  </r>
  <r>
    <x v="8"/>
    <x v="0"/>
    <n v="49500159"/>
    <x v="204"/>
    <d v="2021-11-23T00:00:00"/>
    <x v="4"/>
    <n v="7000134654"/>
    <n v="285"/>
    <x v="0"/>
    <x v="0"/>
    <n v="285"/>
    <n v="0.51400000000000001"/>
    <n v="146.49"/>
    <x v="0"/>
    <x v="0"/>
    <s v="Vacumierung"/>
    <n v="5902"/>
  </r>
  <r>
    <x v="8"/>
    <x v="0"/>
    <n v="49500194"/>
    <x v="61"/>
    <d v="2021-11-23T00:00:00"/>
    <x v="4"/>
    <n v="7000134589"/>
    <n v="303"/>
    <x v="0"/>
    <x v="0"/>
    <n v="303"/>
    <n v="1.41E-2"/>
    <n v="4.2723000000000004"/>
    <x v="0"/>
    <x v="0"/>
    <s v="Vacumierung"/>
    <n v="5902"/>
  </r>
  <r>
    <x v="8"/>
    <x v="0"/>
    <n v="49500196"/>
    <x v="490"/>
    <d v="2021-11-23T00:00:00"/>
    <x v="4"/>
    <n v="7000134590"/>
    <n v="251"/>
    <x v="0"/>
    <x v="0"/>
    <n v="251"/>
    <n v="2.4E-2"/>
    <n v="6.024"/>
    <x v="0"/>
    <x v="0"/>
    <s v="Vacumierung"/>
    <n v="5902"/>
  </r>
  <r>
    <x v="8"/>
    <x v="0"/>
    <n v="49500204"/>
    <x v="205"/>
    <d v="2021-11-23T00:00:00"/>
    <x v="4"/>
    <n v="7000134605"/>
    <n v="303"/>
    <x v="0"/>
    <x v="0"/>
    <n v="303"/>
    <n v="0.51400000000000001"/>
    <n v="155.74199999999999"/>
    <x v="0"/>
    <x v="0"/>
    <s v="Vacumierung"/>
    <n v="5902"/>
  </r>
  <r>
    <x v="8"/>
    <x v="0"/>
    <n v="49500205"/>
    <x v="352"/>
    <d v="2021-11-23T00:00:00"/>
    <x v="4"/>
    <n v="7000134588"/>
    <n v="270"/>
    <x v="0"/>
    <x v="0"/>
    <n v="270"/>
    <n v="0.51400000000000001"/>
    <n v="138.78"/>
    <x v="0"/>
    <x v="0"/>
    <s v="Vacumierung"/>
    <n v="5902"/>
  </r>
  <r>
    <x v="8"/>
    <x v="0"/>
    <n v="49500221"/>
    <x v="353"/>
    <d v="2021-11-23T00:00:00"/>
    <x v="4"/>
    <n v="7000134652"/>
    <n v="226"/>
    <x v="0"/>
    <x v="0"/>
    <n v="226"/>
    <n v="1.514"/>
    <n v="342.16399999999999"/>
    <x v="0"/>
    <x v="0"/>
    <s v="Vacumierung"/>
    <n v="5902"/>
  </r>
  <r>
    <x v="8"/>
    <x v="0"/>
    <n v="49500221"/>
    <x v="353"/>
    <d v="2021-11-23T00:00:00"/>
    <x v="4"/>
    <n v="7000134687"/>
    <n v="428"/>
    <x v="0"/>
    <x v="0"/>
    <n v="428"/>
    <n v="1.514"/>
    <n v="647.99199999999996"/>
    <x v="0"/>
    <x v="0"/>
    <s v="Vacumierung"/>
    <n v="5902"/>
  </r>
  <r>
    <x v="8"/>
    <x v="0"/>
    <n v="49500226"/>
    <x v="1229"/>
    <d v="2021-11-23T00:00:00"/>
    <x v="4"/>
    <n v="7000134653"/>
    <n v="18"/>
    <x v="0"/>
    <x v="0"/>
    <n v="18"/>
    <n v="1.514"/>
    <n v="27.251999999999999"/>
    <x v="0"/>
    <x v="0"/>
    <s v="Vacumierung"/>
    <n v="5902"/>
  </r>
  <r>
    <x v="8"/>
    <x v="0"/>
    <n v="49900001"/>
    <x v="784"/>
    <d v="2021-11-23T00:00:00"/>
    <x v="4"/>
    <n v="7000134632"/>
    <n v="566"/>
    <x v="0"/>
    <x v="0"/>
    <n v="566"/>
    <n v="0.51400000000000001"/>
    <n v="290.92399999999998"/>
    <x v="0"/>
    <x v="0"/>
    <s v="Vacumierung"/>
    <n v="5902"/>
  </r>
  <r>
    <x v="8"/>
    <x v="0"/>
    <n v="57000006"/>
    <x v="1098"/>
    <d v="2021-11-23T00:00:00"/>
    <x v="4"/>
    <n v="7000133666"/>
    <n v="30"/>
    <x v="2"/>
    <x v="2"/>
    <n v="600"/>
    <n v="56.622799999999998"/>
    <n v="1698.684"/>
    <x v="6"/>
    <x v="3"/>
    <s v="EVP L4 Beutel"/>
    <n v="6130"/>
  </r>
  <r>
    <x v="8"/>
    <x v="0"/>
    <n v="57000008"/>
    <x v="926"/>
    <d v="2021-11-23T00:00:00"/>
    <x v="4"/>
    <n v="7000133853"/>
    <n v="311"/>
    <x v="2"/>
    <x v="2"/>
    <n v="6220"/>
    <n v="56.639800000000001"/>
    <n v="17614.977800000001"/>
    <x v="6"/>
    <x v="3"/>
    <s v="EVP L4 Beutel"/>
    <n v="6130"/>
  </r>
  <r>
    <x v="8"/>
    <x v="0"/>
    <n v="57000074"/>
    <x v="687"/>
    <d v="2021-11-23T00:00:00"/>
    <x v="4"/>
    <n v="7000127657"/>
    <n v="351"/>
    <x v="2"/>
    <x v="2"/>
    <n v="438.75"/>
    <n v="9.7838999999999992"/>
    <n v="3434.1489000000001"/>
    <x v="4"/>
    <x v="1"/>
    <s v="Linie 7"/>
    <n v="5007"/>
  </r>
  <r>
    <x v="8"/>
    <x v="0"/>
    <n v="57000116"/>
    <x v="824"/>
    <d v="2021-11-23T00:00:00"/>
    <x v="4"/>
    <n v="7000134633"/>
    <n v="14"/>
    <x v="2"/>
    <x v="2"/>
    <n v="14"/>
    <n v="4.5556000000000001"/>
    <n v="63.778399999999998"/>
    <x v="4"/>
    <x v="1"/>
    <s v="Linie 4"/>
    <n v="5004"/>
  </r>
  <r>
    <x v="8"/>
    <x v="0"/>
    <n v="57000213"/>
    <x v="74"/>
    <d v="2021-11-23T00:00:00"/>
    <x v="4"/>
    <n v="7000130730"/>
    <n v="360"/>
    <x v="2"/>
    <x v="2"/>
    <n v="360"/>
    <n v="5.3963000000000001"/>
    <n v="1942.6679999999999"/>
    <x v="4"/>
    <x v="1"/>
    <s v="Linie 4"/>
    <n v="5004"/>
  </r>
  <r>
    <x v="8"/>
    <x v="0"/>
    <n v="57000213"/>
    <x v="74"/>
    <d v="2021-11-23T00:00:00"/>
    <x v="4"/>
    <n v="7000132507"/>
    <n v="100"/>
    <x v="2"/>
    <x v="2"/>
    <n v="100"/>
    <n v="5.3963000000000001"/>
    <n v="539.63"/>
    <x v="4"/>
    <x v="1"/>
    <s v="Linie 4"/>
    <n v="5004"/>
  </r>
  <r>
    <x v="8"/>
    <x v="0"/>
    <n v="57000214"/>
    <x v="1230"/>
    <d v="2021-11-23T00:00:00"/>
    <x v="4"/>
    <n v="7000131498"/>
    <n v="500"/>
    <x v="2"/>
    <x v="2"/>
    <n v="500"/>
    <n v="5.3963000000000001"/>
    <n v="2698.15"/>
    <x v="4"/>
    <x v="1"/>
    <s v="Linie 4"/>
    <n v="5004"/>
  </r>
  <r>
    <x v="8"/>
    <x v="0"/>
    <n v="57000218"/>
    <x v="76"/>
    <d v="2021-11-23T00:00:00"/>
    <x v="4"/>
    <n v="7000133417"/>
    <n v="80"/>
    <x v="2"/>
    <x v="2"/>
    <n v="80"/>
    <n v="5.3963000000000001"/>
    <n v="431.70400000000001"/>
    <x v="4"/>
    <x v="1"/>
    <s v="Linie 4"/>
    <n v="5004"/>
  </r>
  <r>
    <x v="8"/>
    <x v="0"/>
    <n v="57000423"/>
    <x v="211"/>
    <d v="2021-11-23T00:00:00"/>
    <x v="4"/>
    <n v="7000132409"/>
    <n v="920"/>
    <x v="2"/>
    <x v="2"/>
    <n v="1656"/>
    <n v="9.9132999999999996"/>
    <n v="9120.2360000000008"/>
    <x v="3"/>
    <x v="1"/>
    <s v="Linie 9"/>
    <n v="5009"/>
  </r>
  <r>
    <x v="8"/>
    <x v="0"/>
    <n v="57000482"/>
    <x v="213"/>
    <d v="2021-11-23T00:00:00"/>
    <x v="4"/>
    <n v="7000133738"/>
    <n v="1121"/>
    <x v="2"/>
    <x v="2"/>
    <n v="2542.4279999999999"/>
    <n v="12.721"/>
    <n v="14260.241"/>
    <x v="3"/>
    <x v="1"/>
    <s v="Wurstverpackung"/>
    <n v="5330"/>
  </r>
  <r>
    <x v="8"/>
    <x v="0"/>
    <n v="57000600"/>
    <x v="215"/>
    <d v="2021-11-23T00:00:00"/>
    <x v="4"/>
    <n v="7000134529"/>
    <n v="646"/>
    <x v="2"/>
    <x v="0"/>
    <n v="775.2"/>
    <n v="5.2005999999999997"/>
    <n v="4031.5051199999998"/>
    <x v="8"/>
    <x v="5"/>
    <s v="Linie 22"/>
    <n v="5022"/>
  </r>
  <r>
    <x v="8"/>
    <x v="0"/>
    <n v="57000601"/>
    <x v="366"/>
    <d v="2021-11-23T00:00:00"/>
    <x v="4"/>
    <n v="7000134530"/>
    <n v="306"/>
    <x v="2"/>
    <x v="0"/>
    <n v="367.2"/>
    <n v="4.6914999999999996"/>
    <n v="1722.7188000000001"/>
    <x v="8"/>
    <x v="5"/>
    <s v="Linie 22"/>
    <n v="5022"/>
  </r>
  <r>
    <x v="8"/>
    <x v="0"/>
    <n v="57000602"/>
    <x v="216"/>
    <d v="2021-11-23T00:00:00"/>
    <x v="4"/>
    <n v="7000134531"/>
    <n v="272"/>
    <x v="2"/>
    <x v="0"/>
    <n v="326.39999999999998"/>
    <n v="5.1970000000000001"/>
    <n v="1696.3008"/>
    <x v="8"/>
    <x v="5"/>
    <s v="Linie 22"/>
    <n v="5022"/>
  </r>
  <r>
    <x v="8"/>
    <x v="0"/>
    <n v="57000604"/>
    <x v="218"/>
    <d v="2021-11-23T00:00:00"/>
    <x v="4"/>
    <n v="7000134532"/>
    <n v="102"/>
    <x v="2"/>
    <x v="0"/>
    <n v="122.4"/>
    <n v="5.1977000000000002"/>
    <n v="636.19848000000002"/>
    <x v="8"/>
    <x v="5"/>
    <s v="Linie 22"/>
    <n v="5022"/>
  </r>
  <r>
    <x v="8"/>
    <x v="0"/>
    <n v="57000605"/>
    <x v="367"/>
    <d v="2021-11-23T00:00:00"/>
    <x v="4"/>
    <n v="7000134533"/>
    <n v="68"/>
    <x v="2"/>
    <x v="0"/>
    <n v="81.599999999999994"/>
    <n v="5.1966999999999999"/>
    <n v="424.05072000000001"/>
    <x v="8"/>
    <x v="5"/>
    <s v="Linie 22"/>
    <n v="5022"/>
  </r>
  <r>
    <x v="8"/>
    <x v="0"/>
    <n v="57000606"/>
    <x v="219"/>
    <d v="2021-11-23T00:00:00"/>
    <x v="4"/>
    <n v="7000134534"/>
    <n v="204"/>
    <x v="2"/>
    <x v="0"/>
    <n v="244.8"/>
    <n v="5.1984000000000004"/>
    <n v="1272.5683200000001"/>
    <x v="8"/>
    <x v="5"/>
    <s v="Linie 22"/>
    <n v="5022"/>
  </r>
  <r>
    <x v="8"/>
    <x v="0"/>
    <n v="57000607"/>
    <x v="220"/>
    <d v="2021-11-23T00:00:00"/>
    <x v="4"/>
    <n v="7000134535"/>
    <n v="408"/>
    <x v="2"/>
    <x v="0"/>
    <n v="489.6"/>
    <n v="5.1992000000000003"/>
    <n v="2545.5283199999999"/>
    <x v="8"/>
    <x v="5"/>
    <s v="Linie 22"/>
    <n v="5022"/>
  </r>
  <r>
    <x v="8"/>
    <x v="0"/>
    <n v="57000608"/>
    <x v="368"/>
    <d v="2021-11-23T00:00:00"/>
    <x v="4"/>
    <n v="7000134537"/>
    <n v="204"/>
    <x v="2"/>
    <x v="0"/>
    <n v="244.8"/>
    <n v="5.1977000000000002"/>
    <n v="1272.39696"/>
    <x v="8"/>
    <x v="5"/>
    <s v="Linie 22"/>
    <n v="5022"/>
  </r>
  <r>
    <x v="8"/>
    <x v="0"/>
    <n v="57000610"/>
    <x v="370"/>
    <d v="2021-11-23T00:00:00"/>
    <x v="4"/>
    <n v="7000134539"/>
    <n v="204"/>
    <x v="2"/>
    <x v="0"/>
    <n v="244.8"/>
    <n v="5.1966999999999999"/>
    <n v="1272.1521600000001"/>
    <x v="8"/>
    <x v="5"/>
    <s v="Linie 22"/>
    <n v="5022"/>
  </r>
  <r>
    <x v="8"/>
    <x v="0"/>
    <n v="57000611"/>
    <x v="371"/>
    <d v="2021-11-23T00:00:00"/>
    <x v="4"/>
    <n v="7000134540"/>
    <n v="204"/>
    <x v="2"/>
    <x v="0"/>
    <n v="244.8"/>
    <n v="4.6894"/>
    <n v="1147.9651200000001"/>
    <x v="8"/>
    <x v="5"/>
    <s v="Linie 22"/>
    <n v="5022"/>
  </r>
  <r>
    <x v="8"/>
    <x v="0"/>
    <n v="57000624"/>
    <x v="84"/>
    <d v="2021-11-23T00:00:00"/>
    <x v="4"/>
    <n v="7000133983"/>
    <n v="2125"/>
    <x v="2"/>
    <x v="0"/>
    <n v="2550"/>
    <n v="4.6654999999999998"/>
    <n v="11897.025"/>
    <x v="8"/>
    <x v="5"/>
    <s v="Linie 22"/>
    <n v="5022"/>
  </r>
  <r>
    <x v="8"/>
    <x v="0"/>
    <n v="57000652"/>
    <x v="372"/>
    <d v="2021-11-23T00:00:00"/>
    <x v="4"/>
    <n v="7000134541"/>
    <n v="272"/>
    <x v="2"/>
    <x v="0"/>
    <n v="326.39999999999998"/>
    <n v="5.2020999999999997"/>
    <n v="1697.9654399999999"/>
    <x v="8"/>
    <x v="5"/>
    <s v="Linie 22"/>
    <n v="5022"/>
  </r>
  <r>
    <x v="8"/>
    <x v="0"/>
    <n v="57000653"/>
    <x v="373"/>
    <d v="2021-11-23T00:00:00"/>
    <x v="4"/>
    <n v="7000134542"/>
    <n v="68"/>
    <x v="2"/>
    <x v="0"/>
    <n v="81.599999999999994"/>
    <n v="5.1981000000000002"/>
    <n v="424.16496000000001"/>
    <x v="8"/>
    <x v="5"/>
    <s v="Linie 22"/>
    <n v="5022"/>
  </r>
  <r>
    <x v="8"/>
    <x v="0"/>
    <n v="57000654"/>
    <x v="374"/>
    <d v="2021-11-23T00:00:00"/>
    <x v="4"/>
    <n v="7000134543"/>
    <n v="272"/>
    <x v="2"/>
    <x v="0"/>
    <n v="326.39999999999998"/>
    <n v="4.6929999999999996"/>
    <n v="1531.7952"/>
    <x v="8"/>
    <x v="5"/>
    <s v="Linie 22"/>
    <n v="5022"/>
  </r>
  <r>
    <x v="8"/>
    <x v="0"/>
    <n v="57000655"/>
    <x v="638"/>
    <d v="2021-11-23T00:00:00"/>
    <x v="4"/>
    <n v="7000134544"/>
    <n v="340"/>
    <x v="2"/>
    <x v="0"/>
    <n v="408"/>
    <n v="5.1978"/>
    <n v="2120.7024000000001"/>
    <x v="8"/>
    <x v="5"/>
    <s v="Linie 22"/>
    <n v="5022"/>
  </r>
  <r>
    <x v="8"/>
    <x v="0"/>
    <n v="57000656"/>
    <x v="88"/>
    <d v="2021-11-23T00:00:00"/>
    <x v="4"/>
    <n v="7000133715"/>
    <n v="780"/>
    <x v="2"/>
    <x v="2"/>
    <n v="2574"/>
    <n v="12.5242"/>
    <n v="9768.8760000000002"/>
    <x v="7"/>
    <x v="4"/>
    <s v="Subunternehmer"/>
    <n v="9999"/>
  </r>
  <r>
    <x v="8"/>
    <x v="0"/>
    <n v="57000657"/>
    <x v="375"/>
    <d v="2021-11-23T00:00:00"/>
    <x v="4"/>
    <n v="7000134546"/>
    <n v="272"/>
    <x v="2"/>
    <x v="0"/>
    <n v="326.39999999999998"/>
    <n v="5.2214999999999998"/>
    <n v="1704.2976000000001"/>
    <x v="8"/>
    <x v="5"/>
    <s v="Linie 22"/>
    <n v="5022"/>
  </r>
  <r>
    <x v="8"/>
    <x v="0"/>
    <n v="57000665"/>
    <x v="376"/>
    <d v="2021-11-23T00:00:00"/>
    <x v="4"/>
    <n v="7000134548"/>
    <n v="340"/>
    <x v="2"/>
    <x v="0"/>
    <n v="408"/>
    <n v="5.1970000000000001"/>
    <n v="2120.3760000000002"/>
    <x v="8"/>
    <x v="5"/>
    <s v="Linie 22"/>
    <n v="5022"/>
  </r>
  <r>
    <x v="8"/>
    <x v="0"/>
    <n v="57000666"/>
    <x v="377"/>
    <d v="2021-11-23T00:00:00"/>
    <x v="4"/>
    <n v="7000134549"/>
    <n v="408"/>
    <x v="2"/>
    <x v="0"/>
    <n v="489.6"/>
    <n v="5.1966999999999999"/>
    <n v="2544.3043200000002"/>
    <x v="8"/>
    <x v="5"/>
    <s v="Linie 22"/>
    <n v="5022"/>
  </r>
  <r>
    <x v="8"/>
    <x v="0"/>
    <n v="57000673"/>
    <x v="89"/>
    <d v="2021-11-23T00:00:00"/>
    <x v="4"/>
    <n v="7000134551"/>
    <n v="374"/>
    <x v="2"/>
    <x v="0"/>
    <n v="448.8"/>
    <n v="4.6958000000000002"/>
    <n v="2107.4750399999998"/>
    <x v="8"/>
    <x v="5"/>
    <s v="Linie 22"/>
    <n v="5022"/>
  </r>
  <r>
    <x v="8"/>
    <x v="0"/>
    <n v="57000686"/>
    <x v="378"/>
    <d v="2021-11-23T00:00:00"/>
    <x v="4"/>
    <n v="7000134552"/>
    <n v="102"/>
    <x v="2"/>
    <x v="0"/>
    <n v="122.4"/>
    <n v="4.6908000000000003"/>
    <n v="574.15391999999997"/>
    <x v="8"/>
    <x v="5"/>
    <s v="Linie 22"/>
    <n v="5022"/>
  </r>
  <r>
    <x v="8"/>
    <x v="0"/>
    <n v="57000706"/>
    <x v="379"/>
    <d v="2021-11-23T00:00:00"/>
    <x v="4"/>
    <n v="7000133924"/>
    <n v="640"/>
    <x v="2"/>
    <x v="2"/>
    <n v="1344"/>
    <n v="11.413399999999999"/>
    <n v="7304.576"/>
    <x v="7"/>
    <x v="4"/>
    <s v="Subunternehmer"/>
    <n v="9999"/>
  </r>
  <r>
    <x v="8"/>
    <x v="0"/>
    <n v="57000719"/>
    <x v="380"/>
    <d v="2021-11-23T00:00:00"/>
    <x v="4"/>
    <n v="7000134553"/>
    <n v="204"/>
    <x v="2"/>
    <x v="0"/>
    <n v="244.8"/>
    <n v="4.6886999999999999"/>
    <n v="1147.79376"/>
    <x v="8"/>
    <x v="5"/>
    <s v="Linie 22"/>
    <n v="5022"/>
  </r>
  <r>
    <x v="8"/>
    <x v="0"/>
    <n v="57000729"/>
    <x v="790"/>
    <d v="2021-11-23T00:00:00"/>
    <x v="4"/>
    <n v="7000134554"/>
    <n v="68"/>
    <x v="2"/>
    <x v="0"/>
    <n v="81.599999999999994"/>
    <n v="4.6912000000000003"/>
    <n v="382.80192"/>
    <x v="8"/>
    <x v="5"/>
    <s v="Linie 22"/>
    <n v="5022"/>
  </r>
  <r>
    <x v="8"/>
    <x v="0"/>
    <n v="57000738"/>
    <x v="93"/>
    <d v="2021-11-23T00:00:00"/>
    <x v="4"/>
    <n v="7000134555"/>
    <n v="204"/>
    <x v="2"/>
    <x v="0"/>
    <n v="244.8"/>
    <n v="4.6929999999999996"/>
    <n v="1148.8463999999999"/>
    <x v="8"/>
    <x v="5"/>
    <s v="Linie 22"/>
    <n v="5022"/>
  </r>
  <r>
    <x v="8"/>
    <x v="0"/>
    <n v="57000739"/>
    <x v="381"/>
    <d v="2021-11-23T00:00:00"/>
    <x v="4"/>
    <n v="7000134556"/>
    <n v="34"/>
    <x v="2"/>
    <x v="0"/>
    <n v="40.799999999999997"/>
    <n v="5.1970000000000001"/>
    <n v="212.0376"/>
    <x v="8"/>
    <x v="5"/>
    <s v="Linie 22"/>
    <n v="5022"/>
  </r>
  <r>
    <x v="8"/>
    <x v="0"/>
    <n v="57000740"/>
    <x v="789"/>
    <d v="2021-11-23T00:00:00"/>
    <x v="4"/>
    <n v="7000133942"/>
    <n v="224"/>
    <x v="2"/>
    <x v="2"/>
    <n v="1344"/>
    <n v="27.012499999999999"/>
    <n v="6050.8"/>
    <x v="7"/>
    <x v="4"/>
    <s v="Subunternehmer"/>
    <n v="9999"/>
  </r>
  <r>
    <x v="8"/>
    <x v="0"/>
    <n v="57000745"/>
    <x v="692"/>
    <d v="2021-11-23T00:00:00"/>
    <x v="4"/>
    <n v="7000133740"/>
    <n v="531"/>
    <x v="2"/>
    <x v="2"/>
    <n v="5777.28"/>
    <n v="31.018000000000001"/>
    <n v="16470.558000000001"/>
    <x v="3"/>
    <x v="1"/>
    <s v="Wurstverpackung"/>
    <n v="5330"/>
  </r>
  <r>
    <x v="8"/>
    <x v="0"/>
    <n v="58000137"/>
    <x v="569"/>
    <d v="2021-11-23T00:00:00"/>
    <x v="4"/>
    <n v="7000133910"/>
    <n v="672"/>
    <x v="2"/>
    <x v="2"/>
    <n v="2284.8000000000002"/>
    <n v="15.078799999999999"/>
    <n v="10132.953600000001"/>
    <x v="7"/>
    <x v="4"/>
    <s v="Subunternehmer"/>
    <n v="9999"/>
  </r>
  <r>
    <x v="8"/>
    <x v="0"/>
    <n v="58000155"/>
    <x v="701"/>
    <d v="2021-11-23T00:00:00"/>
    <x v="4"/>
    <n v="7000133915"/>
    <n v="768"/>
    <x v="2"/>
    <x v="2"/>
    <n v="2764.8"/>
    <n v="16.578700000000001"/>
    <n v="12732.4416"/>
    <x v="7"/>
    <x v="4"/>
    <s v="Subunternehmer"/>
    <n v="9999"/>
  </r>
  <r>
    <x v="8"/>
    <x v="0"/>
    <n v="58000609"/>
    <x v="98"/>
    <d v="2021-11-23T00:00:00"/>
    <x v="4"/>
    <n v="7000131986"/>
    <n v="975"/>
    <x v="2"/>
    <x v="2"/>
    <n v="1755"/>
    <n v="10.9176"/>
    <n v="10644.66"/>
    <x v="4"/>
    <x v="1"/>
    <s v="Linie 33"/>
    <n v="5033"/>
  </r>
  <r>
    <x v="8"/>
    <x v="0"/>
    <n v="58000610"/>
    <x v="704"/>
    <d v="2021-11-23T00:00:00"/>
    <x v="4"/>
    <n v="7000132612"/>
    <n v="4480"/>
    <x v="2"/>
    <x v="2"/>
    <n v="15769.6"/>
    <n v="16.534099999999999"/>
    <n v="74072.767999999996"/>
    <x v="7"/>
    <x v="4"/>
    <s v="Subunternehmer"/>
    <n v="9999"/>
  </r>
  <r>
    <x v="8"/>
    <x v="0"/>
    <n v="58000636"/>
    <x v="230"/>
    <d v="2021-11-23T00:00:00"/>
    <x v="4"/>
    <n v="7000134377"/>
    <n v="204"/>
    <x v="2"/>
    <x v="0"/>
    <n v="201.96"/>
    <n v="6.7194000000000003"/>
    <n v="1357.0500239999999"/>
    <x v="8"/>
    <x v="5"/>
    <s v="Linie 21"/>
    <n v="5021"/>
  </r>
  <r>
    <x v="8"/>
    <x v="0"/>
    <n v="58000640"/>
    <x v="828"/>
    <d v="2021-11-23T00:00:00"/>
    <x v="4"/>
    <n v="7000134464"/>
    <n v="544"/>
    <x v="2"/>
    <x v="0"/>
    <n v="538.55999999999995"/>
    <n v="8.9346999999999994"/>
    <n v="4811.8720320000002"/>
    <x v="8"/>
    <x v="5"/>
    <s v="Linie 23"/>
    <n v="5023"/>
  </r>
  <r>
    <x v="8"/>
    <x v="0"/>
    <n v="58000651"/>
    <x v="392"/>
    <d v="2021-11-23T00:00:00"/>
    <x v="4"/>
    <n v="7000134378"/>
    <n v="306"/>
    <x v="2"/>
    <x v="0"/>
    <n v="302.94"/>
    <n v="7.3441000000000001"/>
    <n v="2224.8216539999999"/>
    <x v="8"/>
    <x v="5"/>
    <s v="Linie 21"/>
    <n v="5021"/>
  </r>
  <r>
    <x v="8"/>
    <x v="0"/>
    <n v="58000655"/>
    <x v="233"/>
    <d v="2021-11-23T00:00:00"/>
    <x v="4"/>
    <n v="7000134379"/>
    <n v="272"/>
    <x v="2"/>
    <x v="0"/>
    <n v="269.27999999999997"/>
    <n v="6.7206999999999999"/>
    <n v="1809.750096"/>
    <x v="8"/>
    <x v="5"/>
    <s v="Linie 21"/>
    <n v="5021"/>
  </r>
  <r>
    <x v="8"/>
    <x v="0"/>
    <n v="58000662"/>
    <x v="234"/>
    <d v="2021-11-23T00:00:00"/>
    <x v="4"/>
    <n v="7000134465"/>
    <n v="272"/>
    <x v="2"/>
    <x v="0"/>
    <n v="272"/>
    <n v="10.531700000000001"/>
    <n v="2864.6224000000002"/>
    <x v="8"/>
    <x v="5"/>
    <s v="Linie 23"/>
    <n v="5023"/>
  </r>
  <r>
    <x v="8"/>
    <x v="0"/>
    <n v="58000668"/>
    <x v="236"/>
    <d v="2021-11-23T00:00:00"/>
    <x v="4"/>
    <n v="7000134380"/>
    <n v="34"/>
    <x v="2"/>
    <x v="0"/>
    <n v="33.659999999999997"/>
    <n v="6.7164999999999999"/>
    <n v="226.07739000000001"/>
    <x v="8"/>
    <x v="5"/>
    <s v="Linie 21"/>
    <n v="5021"/>
  </r>
  <r>
    <x v="8"/>
    <x v="0"/>
    <n v="58000678"/>
    <x v="237"/>
    <d v="2021-11-23T00:00:00"/>
    <x v="4"/>
    <n v="7000134304"/>
    <n v="102"/>
    <x v="2"/>
    <x v="0"/>
    <n v="112.2"/>
    <n v="6.6029"/>
    <n v="740.84537999999998"/>
    <x v="8"/>
    <x v="5"/>
    <s v="Linie 20"/>
    <n v="5020"/>
  </r>
  <r>
    <x v="8"/>
    <x v="0"/>
    <n v="58000681"/>
    <x v="238"/>
    <d v="2021-11-23T00:00:00"/>
    <x v="4"/>
    <n v="7000134381"/>
    <n v="34"/>
    <x v="2"/>
    <x v="0"/>
    <n v="33.659999999999997"/>
    <n v="6.7164999999999999"/>
    <n v="226.07739000000001"/>
    <x v="8"/>
    <x v="5"/>
    <s v="Linie 21"/>
    <n v="5021"/>
  </r>
  <r>
    <x v="8"/>
    <x v="0"/>
    <n v="58000684"/>
    <x v="239"/>
    <d v="2021-11-23T00:00:00"/>
    <x v="4"/>
    <n v="7000134469"/>
    <n v="34"/>
    <x v="2"/>
    <x v="0"/>
    <n v="33.659999999999997"/>
    <n v="8.9328000000000003"/>
    <n v="300.67804799999999"/>
    <x v="8"/>
    <x v="5"/>
    <s v="Linie 23"/>
    <n v="5023"/>
  </r>
  <r>
    <x v="8"/>
    <x v="0"/>
    <n v="58000685"/>
    <x v="240"/>
    <d v="2021-11-23T00:00:00"/>
    <x v="4"/>
    <n v="7000134382"/>
    <n v="34"/>
    <x v="2"/>
    <x v="0"/>
    <n v="33.659999999999997"/>
    <n v="7.5270000000000001"/>
    <n v="253.35882000000001"/>
    <x v="8"/>
    <x v="5"/>
    <s v="Linie 21"/>
    <n v="5021"/>
  </r>
  <r>
    <x v="8"/>
    <x v="0"/>
    <n v="58000686"/>
    <x v="241"/>
    <d v="2021-11-23T00:00:00"/>
    <x v="4"/>
    <n v="7000134470"/>
    <n v="68"/>
    <x v="2"/>
    <x v="0"/>
    <n v="68"/>
    <n v="10.534599999999999"/>
    <n v="716.3528"/>
    <x v="8"/>
    <x v="5"/>
    <s v="Linie 23"/>
    <n v="5023"/>
  </r>
  <r>
    <x v="8"/>
    <x v="0"/>
    <n v="58000689"/>
    <x v="395"/>
    <d v="2021-11-23T00:00:00"/>
    <x v="4"/>
    <n v="7000134305"/>
    <n v="68"/>
    <x v="2"/>
    <x v="0"/>
    <n v="74.8"/>
    <n v="6.6013999999999999"/>
    <n v="493.78471999999999"/>
    <x v="8"/>
    <x v="5"/>
    <s v="Linie 20"/>
    <n v="5020"/>
  </r>
  <r>
    <x v="8"/>
    <x v="0"/>
    <n v="58000694"/>
    <x v="242"/>
    <d v="2021-11-23T00:00:00"/>
    <x v="4"/>
    <n v="7000134383"/>
    <n v="68"/>
    <x v="2"/>
    <x v="0"/>
    <n v="67.319999999999993"/>
    <n v="6.7134"/>
    <n v="451.94608799999997"/>
    <x v="8"/>
    <x v="5"/>
    <s v="Linie 21"/>
    <n v="5021"/>
  </r>
  <r>
    <x v="8"/>
    <x v="0"/>
    <n v="58000697"/>
    <x v="861"/>
    <d v="2021-11-23T00:00:00"/>
    <x v="4"/>
    <n v="7000134201"/>
    <n v="204"/>
    <x v="2"/>
    <x v="0"/>
    <n v="275.39999999999998"/>
    <n v="14.504099999999999"/>
    <n v="3994.4291400000002"/>
    <x v="8"/>
    <x v="5"/>
    <s v="Linie 23"/>
    <n v="5023"/>
  </r>
  <r>
    <x v="8"/>
    <x v="0"/>
    <n v="58000703"/>
    <x v="398"/>
    <d v="2021-11-23T00:00:00"/>
    <x v="4"/>
    <n v="7000134307"/>
    <n v="646"/>
    <x v="2"/>
    <x v="0"/>
    <n v="710.6"/>
    <n v="6.6029"/>
    <n v="4692.0207399999999"/>
    <x v="8"/>
    <x v="5"/>
    <s v="Linie 20"/>
    <n v="5020"/>
  </r>
  <r>
    <x v="8"/>
    <x v="0"/>
    <n v="58000706"/>
    <x v="244"/>
    <d v="2021-11-23T00:00:00"/>
    <x v="4"/>
    <n v="7000134384"/>
    <n v="272"/>
    <x v="2"/>
    <x v="0"/>
    <n v="269.27999999999997"/>
    <n v="6.7150999999999996"/>
    <n v="1808.2421280000001"/>
    <x v="8"/>
    <x v="5"/>
    <s v="Linie 21"/>
    <n v="5021"/>
  </r>
  <r>
    <x v="8"/>
    <x v="0"/>
    <n v="58000709"/>
    <x v="705"/>
    <d v="2021-11-23T00:00:00"/>
    <x v="4"/>
    <n v="7000134202"/>
    <n v="374"/>
    <x v="2"/>
    <x v="0"/>
    <n v="504.9"/>
    <n v="14.5053"/>
    <n v="7323.7259700000004"/>
    <x v="8"/>
    <x v="5"/>
    <s v="Linie 23"/>
    <n v="5023"/>
  </r>
  <r>
    <x v="8"/>
    <x v="0"/>
    <n v="58000710"/>
    <x v="245"/>
    <d v="2021-11-23T00:00:00"/>
    <x v="4"/>
    <n v="7000134473"/>
    <n v="170"/>
    <x v="2"/>
    <x v="0"/>
    <n v="168.3"/>
    <n v="8.9328000000000003"/>
    <n v="1503.3902399999999"/>
    <x v="8"/>
    <x v="5"/>
    <s v="Linie 23"/>
    <n v="5023"/>
  </r>
  <r>
    <x v="8"/>
    <x v="0"/>
    <n v="58000713"/>
    <x v="246"/>
    <d v="2021-11-23T00:00:00"/>
    <x v="4"/>
    <n v="7000134474"/>
    <n v="170"/>
    <x v="2"/>
    <x v="0"/>
    <n v="170"/>
    <n v="10.5335"/>
    <n v="1790.6949999999999"/>
    <x v="8"/>
    <x v="5"/>
    <s v="Linie 23"/>
    <n v="5023"/>
  </r>
  <r>
    <x v="8"/>
    <x v="0"/>
    <n v="58000716"/>
    <x v="247"/>
    <d v="2021-11-23T00:00:00"/>
    <x v="4"/>
    <n v="7000134309"/>
    <n v="102"/>
    <x v="2"/>
    <x v="0"/>
    <n v="112.2"/>
    <n v="6.6020000000000003"/>
    <n v="740.74440000000004"/>
    <x v="8"/>
    <x v="5"/>
    <s v="Linie 20"/>
    <n v="5020"/>
  </r>
  <r>
    <x v="8"/>
    <x v="0"/>
    <n v="58000721"/>
    <x v="706"/>
    <d v="2021-11-23T00:00:00"/>
    <x v="4"/>
    <n v="7000134385"/>
    <n v="170"/>
    <x v="2"/>
    <x v="0"/>
    <n v="168.3"/>
    <n v="6.7252999999999998"/>
    <n v="1131.86799"/>
    <x v="8"/>
    <x v="5"/>
    <s v="Linie 21"/>
    <n v="5021"/>
  </r>
  <r>
    <x v="8"/>
    <x v="0"/>
    <n v="58000724"/>
    <x v="750"/>
    <d v="2021-11-23T00:00:00"/>
    <x v="4"/>
    <n v="7000134476"/>
    <n v="68"/>
    <x v="2"/>
    <x v="0"/>
    <n v="67.319999999999993"/>
    <n v="8.9357000000000006"/>
    <n v="601.55132400000002"/>
    <x v="8"/>
    <x v="5"/>
    <s v="Linie 23"/>
    <n v="5023"/>
  </r>
  <r>
    <x v="8"/>
    <x v="0"/>
    <n v="58000726"/>
    <x v="249"/>
    <d v="2021-11-23T00:00:00"/>
    <x v="4"/>
    <n v="7000134477"/>
    <n v="136"/>
    <x v="2"/>
    <x v="0"/>
    <n v="136"/>
    <n v="10.535600000000001"/>
    <n v="1432.8416"/>
    <x v="8"/>
    <x v="5"/>
    <s v="Linie 23"/>
    <n v="5023"/>
  </r>
  <r>
    <x v="8"/>
    <x v="0"/>
    <n v="58000730"/>
    <x v="250"/>
    <d v="2021-11-23T00:00:00"/>
    <x v="4"/>
    <n v="7000134311"/>
    <n v="272"/>
    <x v="2"/>
    <x v="0"/>
    <n v="299.2"/>
    <n v="6.5994999999999999"/>
    <n v="1974.5704000000001"/>
    <x v="8"/>
    <x v="5"/>
    <s v="Linie 20"/>
    <n v="5020"/>
  </r>
  <r>
    <x v="8"/>
    <x v="0"/>
    <n v="58000733"/>
    <x v="793"/>
    <d v="2021-11-23T00:00:00"/>
    <x v="4"/>
    <n v="7000134386"/>
    <n v="340"/>
    <x v="2"/>
    <x v="0"/>
    <n v="336.6"/>
    <n v="6.7157999999999998"/>
    <n v="2260.5382800000002"/>
    <x v="8"/>
    <x v="5"/>
    <s v="Linie 21"/>
    <n v="5021"/>
  </r>
  <r>
    <x v="8"/>
    <x v="0"/>
    <n v="58000737"/>
    <x v="751"/>
    <d v="2021-11-23T00:00:00"/>
    <x v="4"/>
    <n v="7000134481"/>
    <n v="68"/>
    <x v="2"/>
    <x v="0"/>
    <n v="67.319999999999993"/>
    <n v="8.9408999999999992"/>
    <n v="601.901388"/>
    <x v="8"/>
    <x v="5"/>
    <s v="Linie 23"/>
    <n v="5023"/>
  </r>
  <r>
    <x v="8"/>
    <x v="0"/>
    <n v="58000746"/>
    <x v="253"/>
    <d v="2021-11-23T00:00:00"/>
    <x v="4"/>
    <n v="7000134387"/>
    <n v="34"/>
    <x v="2"/>
    <x v="0"/>
    <n v="33.659999999999997"/>
    <n v="6.7164999999999999"/>
    <n v="226.07739000000001"/>
    <x v="8"/>
    <x v="5"/>
    <s v="Linie 21"/>
    <n v="5021"/>
  </r>
  <r>
    <x v="8"/>
    <x v="0"/>
    <n v="58000747"/>
    <x v="863"/>
    <d v="2021-11-23T00:00:00"/>
    <x v="4"/>
    <n v="7000134205"/>
    <n v="204"/>
    <x v="2"/>
    <x v="0"/>
    <n v="275.39999999999998"/>
    <n v="14.5063"/>
    <n v="3995.0350199999998"/>
    <x v="8"/>
    <x v="5"/>
    <s v="Linie 23"/>
    <n v="5023"/>
  </r>
  <r>
    <x v="8"/>
    <x v="0"/>
    <n v="58000748"/>
    <x v="402"/>
    <d v="2021-11-23T00:00:00"/>
    <x v="4"/>
    <n v="7000134483"/>
    <n v="204"/>
    <x v="2"/>
    <x v="0"/>
    <n v="201.96"/>
    <n v="8.9328000000000003"/>
    <n v="1804.0682879999999"/>
    <x v="8"/>
    <x v="5"/>
    <s v="Linie 23"/>
    <n v="5023"/>
  </r>
  <r>
    <x v="8"/>
    <x v="0"/>
    <n v="58000758"/>
    <x v="255"/>
    <d v="2021-11-23T00:00:00"/>
    <x v="4"/>
    <n v="7000134388"/>
    <n v="0"/>
    <x v="2"/>
    <x v="0"/>
    <n v="0"/>
    <n v="6.6928999999999998"/>
    <n v="0"/>
    <x v="8"/>
    <x v="5"/>
    <s v="Linie 21"/>
    <n v="5021"/>
  </r>
  <r>
    <x v="8"/>
    <x v="0"/>
    <n v="58000762"/>
    <x v="405"/>
    <d v="2021-11-23T00:00:00"/>
    <x v="4"/>
    <n v="7000134486"/>
    <n v="136"/>
    <x v="2"/>
    <x v="0"/>
    <n v="134.63999999999999"/>
    <n v="8.9101999999999997"/>
    <n v="1199.669328"/>
    <x v="8"/>
    <x v="5"/>
    <s v="Linie 23"/>
    <n v="5023"/>
  </r>
  <r>
    <x v="8"/>
    <x v="0"/>
    <n v="58000776"/>
    <x v="257"/>
    <d v="2021-11-23T00:00:00"/>
    <x v="4"/>
    <n v="7000134390"/>
    <n v="0"/>
    <x v="2"/>
    <x v="0"/>
    <n v="0"/>
    <n v="6.7134"/>
    <n v="0"/>
    <x v="8"/>
    <x v="5"/>
    <s v="Linie 21"/>
    <n v="5021"/>
  </r>
  <r>
    <x v="8"/>
    <x v="0"/>
    <n v="58000780"/>
    <x v="258"/>
    <d v="2021-11-23T00:00:00"/>
    <x v="4"/>
    <n v="7000134391"/>
    <n v="136"/>
    <x v="2"/>
    <x v="0"/>
    <n v="134.63999999999999"/>
    <n v="7.5252999999999997"/>
    <n v="1013.2063920000001"/>
    <x v="8"/>
    <x v="5"/>
    <s v="Linie 21"/>
    <n v="5021"/>
  </r>
  <r>
    <x v="8"/>
    <x v="0"/>
    <n v="58000811"/>
    <x v="514"/>
    <d v="2021-11-23T00:00:00"/>
    <x v="4"/>
    <n v="7000131623"/>
    <n v="128"/>
    <x v="2"/>
    <x v="2"/>
    <n v="450.56"/>
    <n v="16.9114"/>
    <n v="2164.6592000000001"/>
    <x v="7"/>
    <x v="4"/>
    <s v="Subunternehmer"/>
    <n v="9999"/>
  </r>
  <r>
    <x v="8"/>
    <x v="0"/>
    <n v="58000830"/>
    <x v="102"/>
    <d v="2021-11-23T00:00:00"/>
    <x v="4"/>
    <n v="7000134313"/>
    <n v="340"/>
    <x v="2"/>
    <x v="0"/>
    <n v="374"/>
    <n v="6.5743"/>
    <n v="2458.7882"/>
    <x v="8"/>
    <x v="5"/>
    <s v="Linie 20"/>
    <n v="5020"/>
  </r>
  <r>
    <x v="8"/>
    <x v="0"/>
    <n v="58000833"/>
    <x v="572"/>
    <d v="2021-11-23T00:00:00"/>
    <x v="4"/>
    <n v="7000134314"/>
    <n v="595"/>
    <x v="2"/>
    <x v="0"/>
    <n v="624.75"/>
    <n v="8.0427"/>
    <n v="5024.6768249999996"/>
    <x v="8"/>
    <x v="5"/>
    <s v="Linie 20"/>
    <n v="5020"/>
  </r>
  <r>
    <x v="8"/>
    <x v="0"/>
    <n v="58000847"/>
    <x v="597"/>
    <d v="2021-11-23T00:00:00"/>
    <x v="4"/>
    <n v="7000134370"/>
    <n v="595"/>
    <x v="2"/>
    <x v="0"/>
    <n v="589.04999999999995"/>
    <n v="8.0942000000000007"/>
    <n v="4767.8885099999998"/>
    <x v="8"/>
    <x v="5"/>
    <s v="Linie 20"/>
    <n v="5020"/>
  </r>
  <r>
    <x v="8"/>
    <x v="0"/>
    <n v="58000856"/>
    <x v="259"/>
    <d v="2021-11-23T00:00:00"/>
    <x v="4"/>
    <n v="7000134488"/>
    <n v="680"/>
    <x v="2"/>
    <x v="0"/>
    <n v="680"/>
    <n v="10.533799999999999"/>
    <n v="7162.9840000000004"/>
    <x v="8"/>
    <x v="5"/>
    <s v="Linie 23"/>
    <n v="5023"/>
  </r>
  <r>
    <x v="8"/>
    <x v="0"/>
    <n v="58000859"/>
    <x v="260"/>
    <d v="2021-11-23T00:00:00"/>
    <x v="4"/>
    <n v="7000134318"/>
    <n v="476"/>
    <x v="2"/>
    <x v="0"/>
    <n v="523.6"/>
    <n v="6.6048999999999998"/>
    <n v="3458.32564"/>
    <x v="8"/>
    <x v="5"/>
    <s v="Linie 20"/>
    <n v="5020"/>
  </r>
  <r>
    <x v="8"/>
    <x v="0"/>
    <n v="58000863"/>
    <x v="261"/>
    <d v="2021-11-23T00:00:00"/>
    <x v="4"/>
    <n v="7000134490"/>
    <n v="136"/>
    <x v="2"/>
    <x v="0"/>
    <n v="136"/>
    <n v="10.5383"/>
    <n v="1433.2088000000001"/>
    <x v="8"/>
    <x v="5"/>
    <s v="Linie 23"/>
    <n v="5023"/>
  </r>
  <r>
    <x v="8"/>
    <x v="0"/>
    <n v="58000883"/>
    <x v="754"/>
    <d v="2021-11-23T00:00:00"/>
    <x v="4"/>
    <n v="7000134491"/>
    <n v="204"/>
    <x v="2"/>
    <x v="0"/>
    <n v="201.96"/>
    <n v="8.9359999999999999"/>
    <n v="1804.7145599999999"/>
    <x v="8"/>
    <x v="5"/>
    <s v="Linie 23"/>
    <n v="5023"/>
  </r>
  <r>
    <x v="8"/>
    <x v="0"/>
    <n v="58000888"/>
    <x v="724"/>
    <d v="2021-11-23T00:00:00"/>
    <x v="4"/>
    <n v="7000134393"/>
    <n v="136"/>
    <x v="2"/>
    <x v="0"/>
    <n v="134.63999999999999"/>
    <n v="6.7157999999999998"/>
    <n v="904.21531200000004"/>
    <x v="8"/>
    <x v="5"/>
    <s v="Linie 21"/>
    <n v="5021"/>
  </r>
  <r>
    <x v="8"/>
    <x v="0"/>
    <n v="58000890"/>
    <x v="598"/>
    <d v="2021-11-23T00:00:00"/>
    <x v="4"/>
    <n v="7000134495"/>
    <n v="952"/>
    <x v="2"/>
    <x v="0"/>
    <n v="942.48"/>
    <n v="8.9321000000000002"/>
    <n v="8418.3256079999992"/>
    <x v="8"/>
    <x v="5"/>
    <s v="Linie 23"/>
    <n v="5023"/>
  </r>
  <r>
    <x v="8"/>
    <x v="0"/>
    <n v="58000891"/>
    <x v="864"/>
    <d v="2021-11-23T00:00:00"/>
    <x v="4"/>
    <n v="7000134497"/>
    <n v="68"/>
    <x v="2"/>
    <x v="0"/>
    <n v="91.8"/>
    <n v="14.507999999999999"/>
    <n v="1331.8344"/>
    <x v="8"/>
    <x v="5"/>
    <s v="Linie 23"/>
    <n v="5023"/>
  </r>
  <r>
    <x v="8"/>
    <x v="0"/>
    <n v="58000892"/>
    <x v="266"/>
    <d v="2021-11-23T00:00:00"/>
    <x v="4"/>
    <n v="7000134498"/>
    <n v="136"/>
    <x v="2"/>
    <x v="0"/>
    <n v="136"/>
    <n v="10.531700000000001"/>
    <n v="1432.3112000000001"/>
    <x v="8"/>
    <x v="5"/>
    <s v="Linie 23"/>
    <n v="5023"/>
  </r>
  <r>
    <x v="8"/>
    <x v="0"/>
    <n v="58000893"/>
    <x v="267"/>
    <d v="2021-11-23T00:00:00"/>
    <x v="4"/>
    <n v="7000134322"/>
    <n v="476"/>
    <x v="2"/>
    <x v="0"/>
    <n v="523.6"/>
    <n v="6.6005000000000003"/>
    <n v="3456.0218"/>
    <x v="8"/>
    <x v="5"/>
    <s v="Linie 20"/>
    <n v="5020"/>
  </r>
  <r>
    <x v="8"/>
    <x v="0"/>
    <n v="58000907"/>
    <x v="269"/>
    <d v="2021-11-23T00:00:00"/>
    <x v="4"/>
    <n v="7000134394"/>
    <n v="68"/>
    <x v="2"/>
    <x v="0"/>
    <n v="67.319999999999993"/>
    <n v="7.5270000000000001"/>
    <n v="506.71764000000002"/>
    <x v="8"/>
    <x v="5"/>
    <s v="Linie 21"/>
    <n v="5021"/>
  </r>
  <r>
    <x v="8"/>
    <x v="0"/>
    <n v="58000940"/>
    <x v="414"/>
    <d v="2021-11-23T00:00:00"/>
    <x v="4"/>
    <n v="7000134325"/>
    <n v="34"/>
    <x v="2"/>
    <x v="0"/>
    <n v="37.4"/>
    <n v="6.6014999999999997"/>
    <n v="246.89609999999999"/>
    <x v="8"/>
    <x v="5"/>
    <s v="Linie 20"/>
    <n v="5020"/>
  </r>
  <r>
    <x v="8"/>
    <x v="0"/>
    <n v="58000945"/>
    <x v="272"/>
    <d v="2021-11-23T00:00:00"/>
    <x v="4"/>
    <n v="7000134397"/>
    <n v="34"/>
    <x v="2"/>
    <x v="0"/>
    <n v="33.659999999999997"/>
    <n v="7.5270000000000001"/>
    <n v="253.35882000000001"/>
    <x v="8"/>
    <x v="5"/>
    <s v="Linie 21"/>
    <n v="5021"/>
  </r>
  <r>
    <x v="8"/>
    <x v="0"/>
    <n v="58000947"/>
    <x v="273"/>
    <d v="2021-11-23T00:00:00"/>
    <x v="4"/>
    <n v="7000134326"/>
    <n v="374"/>
    <x v="2"/>
    <x v="0"/>
    <n v="411.4"/>
    <n v="6.6005000000000003"/>
    <n v="2715.4457000000002"/>
    <x v="8"/>
    <x v="5"/>
    <s v="Linie 20"/>
    <n v="5020"/>
  </r>
  <r>
    <x v="8"/>
    <x v="0"/>
    <n v="58000950"/>
    <x v="796"/>
    <d v="2021-11-23T00:00:00"/>
    <x v="4"/>
    <n v="7000134207"/>
    <n v="272"/>
    <x v="2"/>
    <x v="0"/>
    <n v="367.2"/>
    <n v="14.505100000000001"/>
    <n v="5326.2727199999999"/>
    <x v="8"/>
    <x v="5"/>
    <s v="Linie 23"/>
    <n v="5023"/>
  </r>
  <r>
    <x v="8"/>
    <x v="0"/>
    <n v="58000951"/>
    <x v="274"/>
    <d v="2021-11-23T00:00:00"/>
    <x v="4"/>
    <n v="7000134398"/>
    <n v="272"/>
    <x v="2"/>
    <x v="0"/>
    <n v="269.27999999999997"/>
    <n v="6.7176999999999998"/>
    <n v="1808.942256"/>
    <x v="8"/>
    <x v="5"/>
    <s v="Linie 21"/>
    <n v="5021"/>
  </r>
  <r>
    <x v="8"/>
    <x v="0"/>
    <n v="58000952"/>
    <x v="275"/>
    <d v="2021-11-23T00:00:00"/>
    <x v="4"/>
    <n v="7000134502"/>
    <n v="136"/>
    <x v="2"/>
    <x v="0"/>
    <n v="136"/>
    <n v="10.531700000000001"/>
    <n v="1432.3112000000001"/>
    <x v="8"/>
    <x v="5"/>
    <s v="Linie 23"/>
    <n v="5023"/>
  </r>
  <r>
    <x v="8"/>
    <x v="0"/>
    <n v="58000958"/>
    <x v="833"/>
    <d v="2021-11-23T00:00:00"/>
    <x v="4"/>
    <n v="7000134504"/>
    <n v="136"/>
    <x v="2"/>
    <x v="0"/>
    <n v="134.63999999999999"/>
    <n v="8.9311000000000007"/>
    <n v="1202.4833040000001"/>
    <x v="8"/>
    <x v="5"/>
    <s v="Linie 23"/>
    <n v="5023"/>
  </r>
  <r>
    <x v="8"/>
    <x v="0"/>
    <n v="58000960"/>
    <x v="276"/>
    <d v="2021-11-23T00:00:00"/>
    <x v="4"/>
    <n v="7000134328"/>
    <n v="136"/>
    <x v="2"/>
    <x v="0"/>
    <n v="149.6"/>
    <n v="6.5984999999999996"/>
    <n v="987.13559999999995"/>
    <x v="8"/>
    <x v="5"/>
    <s v="Linie 20"/>
    <n v="5020"/>
  </r>
  <r>
    <x v="8"/>
    <x v="0"/>
    <n v="58000961"/>
    <x v="726"/>
    <d v="2021-11-23T00:00:00"/>
    <x v="4"/>
    <n v="7000134401"/>
    <n v="136"/>
    <x v="2"/>
    <x v="0"/>
    <n v="134.63999999999999"/>
    <n v="6.6794000000000002"/>
    <n v="899.31441600000005"/>
    <x v="8"/>
    <x v="5"/>
    <s v="Linie 21"/>
    <n v="5021"/>
  </r>
  <r>
    <x v="8"/>
    <x v="0"/>
    <n v="58000962"/>
    <x v="277"/>
    <d v="2021-11-23T00:00:00"/>
    <x v="4"/>
    <n v="7000134505"/>
    <n v="68"/>
    <x v="2"/>
    <x v="0"/>
    <n v="68"/>
    <n v="10.5328"/>
    <n v="716.23040000000003"/>
    <x v="8"/>
    <x v="5"/>
    <s v="Linie 23"/>
    <n v="5023"/>
  </r>
  <r>
    <x v="8"/>
    <x v="0"/>
    <n v="58000971"/>
    <x v="278"/>
    <d v="2021-11-23T00:00:00"/>
    <x v="4"/>
    <n v="7000134330"/>
    <n v="102"/>
    <x v="2"/>
    <x v="0"/>
    <n v="112.2"/>
    <n v="6.6334"/>
    <n v="744.26747999999998"/>
    <x v="8"/>
    <x v="5"/>
    <s v="Linie 20"/>
    <n v="5020"/>
  </r>
  <r>
    <x v="8"/>
    <x v="0"/>
    <n v="58000984"/>
    <x v="418"/>
    <d v="2021-11-23T00:00:00"/>
    <x v="4"/>
    <n v="7000134331"/>
    <n v="272"/>
    <x v="2"/>
    <x v="0"/>
    <n v="299.2"/>
    <n v="6.6013999999999999"/>
    <n v="1975.13888"/>
    <x v="8"/>
    <x v="5"/>
    <s v="Linie 20"/>
    <n v="5020"/>
  </r>
  <r>
    <x v="8"/>
    <x v="0"/>
    <n v="58000992"/>
    <x v="870"/>
    <d v="2021-11-23T00:00:00"/>
    <x v="4"/>
    <n v="7000134407"/>
    <n v="136"/>
    <x v="2"/>
    <x v="0"/>
    <n v="134.63999999999999"/>
    <n v="7.5271999999999997"/>
    <n v="1013.462208"/>
    <x v="8"/>
    <x v="5"/>
    <s v="Linie 21"/>
    <n v="5021"/>
  </r>
  <r>
    <x v="8"/>
    <x v="0"/>
    <n v="58000993"/>
    <x v="419"/>
    <d v="2021-11-23T00:00:00"/>
    <x v="4"/>
    <n v="7000134508"/>
    <n v="204"/>
    <x v="2"/>
    <x v="0"/>
    <n v="201.96"/>
    <n v="8.9329999999999998"/>
    <n v="1804.10868"/>
    <x v="8"/>
    <x v="5"/>
    <s v="Linie 23"/>
    <n v="5023"/>
  </r>
  <r>
    <x v="8"/>
    <x v="0"/>
    <n v="58000996"/>
    <x v="420"/>
    <d v="2021-11-23T00:00:00"/>
    <x v="4"/>
    <n v="7000134332"/>
    <n v="272"/>
    <x v="2"/>
    <x v="0"/>
    <n v="299.2"/>
    <n v="6.6"/>
    <n v="1974.72"/>
    <x v="8"/>
    <x v="5"/>
    <s v="Linie 20"/>
    <n v="5020"/>
  </r>
  <r>
    <x v="8"/>
    <x v="0"/>
    <n v="58000999"/>
    <x v="279"/>
    <d v="2021-11-23T00:00:00"/>
    <x v="4"/>
    <n v="7000134410"/>
    <n v="0"/>
    <x v="2"/>
    <x v="0"/>
    <n v="0"/>
    <n v="6.7134"/>
    <n v="0"/>
    <x v="8"/>
    <x v="5"/>
    <s v="Linie 21"/>
    <n v="5021"/>
  </r>
  <r>
    <x v="8"/>
    <x v="0"/>
    <n v="58001010"/>
    <x v="599"/>
    <d v="2021-11-23T00:00:00"/>
    <x v="4"/>
    <n v="7000134412"/>
    <n v="255"/>
    <x v="2"/>
    <x v="0"/>
    <n v="252.45"/>
    <n v="7.2465999999999999"/>
    <n v="1829.40417"/>
    <x v="8"/>
    <x v="5"/>
    <s v="Linie 21"/>
    <n v="5021"/>
  </r>
  <r>
    <x v="8"/>
    <x v="0"/>
    <n v="58001014"/>
    <x v="580"/>
    <d v="2021-11-23T00:00:00"/>
    <x v="4"/>
    <n v="7000134374"/>
    <n v="374"/>
    <x v="2"/>
    <x v="0"/>
    <n v="370.26"/>
    <n v="8.1562999999999999"/>
    <n v="3019.951638"/>
    <x v="8"/>
    <x v="5"/>
    <s v="Linie 20"/>
    <n v="5020"/>
  </r>
  <r>
    <x v="8"/>
    <x v="0"/>
    <n v="58001018"/>
    <x v="838"/>
    <d v="2021-11-23T00:00:00"/>
    <x v="4"/>
    <n v="7000134510"/>
    <n v="272"/>
    <x v="2"/>
    <x v="0"/>
    <n v="269.27999999999997"/>
    <n v="8.9311000000000007"/>
    <n v="2404.9666080000002"/>
    <x v="8"/>
    <x v="5"/>
    <s v="Linie 23"/>
    <n v="5023"/>
  </r>
  <r>
    <x v="8"/>
    <x v="0"/>
    <n v="58001028"/>
    <x v="281"/>
    <d v="2021-11-23T00:00:00"/>
    <x v="4"/>
    <n v="7000134417"/>
    <n v="272"/>
    <x v="2"/>
    <x v="0"/>
    <n v="269.27999999999997"/>
    <n v="7.3064999999999998"/>
    <n v="1967.49432"/>
    <x v="8"/>
    <x v="5"/>
    <s v="Linie 21"/>
    <n v="5021"/>
  </r>
  <r>
    <x v="8"/>
    <x v="0"/>
    <n v="58001029"/>
    <x v="424"/>
    <d v="2021-11-23T00:00:00"/>
    <x v="4"/>
    <n v="7000134339"/>
    <n v="272"/>
    <x v="2"/>
    <x v="0"/>
    <n v="299.2"/>
    <n v="6.6014999999999997"/>
    <n v="1975.1687999999999"/>
    <x v="8"/>
    <x v="5"/>
    <s v="Linie 20"/>
    <n v="5020"/>
  </r>
  <r>
    <x v="8"/>
    <x v="0"/>
    <n v="58001031"/>
    <x v="282"/>
    <d v="2021-11-23T00:00:00"/>
    <x v="4"/>
    <n v="7000134418"/>
    <n v="170"/>
    <x v="2"/>
    <x v="0"/>
    <n v="168.3"/>
    <n v="7.3121"/>
    <n v="1230.62643"/>
    <x v="8"/>
    <x v="5"/>
    <s v="Linie 21"/>
    <n v="5021"/>
  </r>
  <r>
    <x v="8"/>
    <x v="0"/>
    <n v="58001035"/>
    <x v="871"/>
    <d v="2021-11-23T00:00:00"/>
    <x v="4"/>
    <n v="7000134421"/>
    <n v="340"/>
    <x v="2"/>
    <x v="0"/>
    <n v="336.6"/>
    <n v="7.5361000000000002"/>
    <n v="2536.6512600000001"/>
    <x v="8"/>
    <x v="5"/>
    <s v="Linie 21"/>
    <n v="5021"/>
  </r>
  <r>
    <x v="8"/>
    <x v="0"/>
    <n v="58001039"/>
    <x v="882"/>
    <d v="2021-11-23T00:00:00"/>
    <x v="4"/>
    <n v="7000134423"/>
    <n v="34"/>
    <x v="2"/>
    <x v="0"/>
    <n v="33.659999999999997"/>
    <n v="7.4508000000000001"/>
    <n v="250.79392799999999"/>
    <x v="8"/>
    <x v="5"/>
    <s v="Linie 21"/>
    <n v="5021"/>
  </r>
  <r>
    <x v="8"/>
    <x v="0"/>
    <n v="58001046"/>
    <x v="428"/>
    <d v="2021-11-23T00:00:00"/>
    <x v="4"/>
    <n v="7000134424"/>
    <n v="102"/>
    <x v="2"/>
    <x v="0"/>
    <n v="100.98"/>
    <n v="7.3110999999999997"/>
    <n v="738.27487799999994"/>
    <x v="8"/>
    <x v="5"/>
    <s v="Linie 21"/>
    <n v="5021"/>
  </r>
  <r>
    <x v="8"/>
    <x v="0"/>
    <n v="58001065"/>
    <x v="284"/>
    <d v="2021-11-23T00:00:00"/>
    <x v="4"/>
    <n v="7000134428"/>
    <n v="204"/>
    <x v="2"/>
    <x v="0"/>
    <n v="201.96"/>
    <n v="6.7488999999999999"/>
    <n v="1363.007844"/>
    <x v="8"/>
    <x v="5"/>
    <s v="Linie 21"/>
    <n v="5021"/>
  </r>
  <r>
    <x v="8"/>
    <x v="0"/>
    <n v="58001069"/>
    <x v="874"/>
    <d v="2021-11-23T00:00:00"/>
    <x v="4"/>
    <n v="7000134208"/>
    <n v="238"/>
    <x v="2"/>
    <x v="0"/>
    <n v="321.3"/>
    <n v="14.5121"/>
    <n v="4662.7377299999998"/>
    <x v="8"/>
    <x v="5"/>
    <s v="Linie 23"/>
    <n v="5023"/>
  </r>
  <r>
    <x v="8"/>
    <x v="0"/>
    <n v="58001077"/>
    <x v="655"/>
    <d v="2021-11-23T00:00:00"/>
    <x v="4"/>
    <n v="7000134430"/>
    <n v="204"/>
    <x v="2"/>
    <x v="0"/>
    <n v="201.96"/>
    <n v="7.3173000000000004"/>
    <n v="1477.8019079999999"/>
    <x v="8"/>
    <x v="5"/>
    <s v="Linie 21"/>
    <n v="5021"/>
  </r>
  <r>
    <x v="8"/>
    <x v="0"/>
    <n v="58001080"/>
    <x v="656"/>
    <d v="2021-11-23T00:00:00"/>
    <x v="4"/>
    <n v="7000134433"/>
    <n v="0"/>
    <x v="2"/>
    <x v="0"/>
    <n v="0"/>
    <n v="6.7241999999999997"/>
    <n v="0"/>
    <x v="8"/>
    <x v="5"/>
    <s v="Linie 21"/>
    <n v="5021"/>
  </r>
  <r>
    <x v="8"/>
    <x v="0"/>
    <n v="58001096"/>
    <x v="841"/>
    <d v="2021-11-23T00:00:00"/>
    <x v="4"/>
    <n v="7000134511"/>
    <n v="136"/>
    <x v="2"/>
    <x v="0"/>
    <n v="134.63999999999999"/>
    <n v="9.2088000000000001"/>
    <n v="1239.872832"/>
    <x v="8"/>
    <x v="5"/>
    <s v="Linie 23"/>
    <n v="5023"/>
  </r>
  <r>
    <x v="8"/>
    <x v="0"/>
    <n v="58001102"/>
    <x v="436"/>
    <d v="2021-11-23T00:00:00"/>
    <x v="4"/>
    <n v="7000134437"/>
    <n v="68"/>
    <x v="2"/>
    <x v="0"/>
    <n v="67.319999999999993"/>
    <n v="7.3051000000000004"/>
    <n v="491.77933200000001"/>
    <x v="8"/>
    <x v="5"/>
    <s v="Linie 21"/>
    <n v="5021"/>
  </r>
  <r>
    <x v="8"/>
    <x v="0"/>
    <n v="58001112"/>
    <x v="529"/>
    <d v="2021-11-23T00:00:00"/>
    <x v="4"/>
    <n v="7000134514"/>
    <n v="34"/>
    <x v="2"/>
    <x v="0"/>
    <n v="45.9"/>
    <n v="14.5063"/>
    <n v="665.83916999999997"/>
    <x v="8"/>
    <x v="5"/>
    <s v="Linie 23"/>
    <n v="5023"/>
  </r>
  <r>
    <x v="8"/>
    <x v="0"/>
    <n v="58001116"/>
    <x v="286"/>
    <d v="2021-11-23T00:00:00"/>
    <x v="4"/>
    <n v="7000134440"/>
    <n v="34"/>
    <x v="2"/>
    <x v="0"/>
    <n v="33.659999999999997"/>
    <n v="6.7194000000000003"/>
    <n v="226.175004"/>
    <x v="8"/>
    <x v="5"/>
    <s v="Linie 21"/>
    <n v="5021"/>
  </r>
  <r>
    <x v="8"/>
    <x v="0"/>
    <n v="58001124"/>
    <x v="439"/>
    <d v="2021-11-23T00:00:00"/>
    <x v="4"/>
    <n v="7000132793"/>
    <n v="2016"/>
    <x v="2"/>
    <x v="2"/>
    <n v="19353.599999999999"/>
    <n v="35.041600000000003"/>
    <n v="70643.865600000005"/>
    <x v="7"/>
    <x v="4"/>
    <s v="Subunternehmer"/>
    <n v="9999"/>
  </r>
  <r>
    <x v="8"/>
    <x v="0"/>
    <n v="58001125"/>
    <x v="440"/>
    <d v="2021-11-23T00:00:00"/>
    <x v="4"/>
    <n v="7000132794"/>
    <n v="1512"/>
    <x v="2"/>
    <x v="2"/>
    <n v="14515.2"/>
    <n v="35.546599999999998"/>
    <n v="53746.459199999998"/>
    <x v="7"/>
    <x v="4"/>
    <s v="Subunternehmer"/>
    <n v="9999"/>
  </r>
  <r>
    <x v="8"/>
    <x v="0"/>
    <n v="58001144"/>
    <x v="118"/>
    <d v="2021-11-23T00:00:00"/>
    <x v="4"/>
    <n v="7000133438"/>
    <n v="935"/>
    <x v="2"/>
    <x v="0"/>
    <n v="1215.5"/>
    <n v="9.2335999999999991"/>
    <n v="11223.4408"/>
    <x v="4"/>
    <x v="1"/>
    <s v="Linie 36"/>
    <n v="5036"/>
  </r>
  <r>
    <x v="8"/>
    <x v="0"/>
    <n v="59500028"/>
    <x v="449"/>
    <d v="2021-11-23T00:00:00"/>
    <x v="4"/>
    <n v="7000134587"/>
    <n v="3205"/>
    <x v="0"/>
    <x v="0"/>
    <n v="3205"/>
    <n v="2.1252"/>
    <n v="6811.2659999999996"/>
    <x v="0"/>
    <x v="0"/>
    <s v="Vacumierung"/>
    <n v="5902"/>
  </r>
  <r>
    <x v="8"/>
    <x v="0"/>
    <m/>
    <x v="950"/>
    <d v="2021-11-23T00:00:00"/>
    <x v="4"/>
    <n v="7000134069"/>
    <n v="0"/>
    <x v="3"/>
    <x v="3"/>
    <n v="0"/>
    <n v="0"/>
    <n v="0"/>
    <x v="1"/>
    <x v="0"/>
    <s v="Füller unter M2"/>
    <n v="3020"/>
  </r>
  <r>
    <x v="8"/>
    <x v="0"/>
    <m/>
    <x v="120"/>
    <d v="2021-11-23T00:00:00"/>
    <x v="4"/>
    <n v="7000133629"/>
    <n v="0"/>
    <x v="3"/>
    <x v="3"/>
    <n v="0"/>
    <n v="0"/>
    <n v="0"/>
    <x v="0"/>
    <x v="0"/>
    <s v="Große Schneidemaschine Lachnit"/>
    <n v="1100"/>
  </r>
  <r>
    <x v="8"/>
    <x v="0"/>
    <m/>
    <x v="121"/>
    <d v="2021-11-23T00:00:00"/>
    <x v="4"/>
    <n v="7000132884"/>
    <n v="0"/>
    <x v="3"/>
    <x v="3"/>
    <n v="0"/>
    <n v="0"/>
    <n v="0"/>
    <x v="0"/>
    <x v="0"/>
    <s v="Kleine Schneidemaschine Käseteiler"/>
    <n v="1200"/>
  </r>
  <r>
    <x v="8"/>
    <x v="0"/>
    <m/>
    <x v="123"/>
    <d v="2021-11-23T00:00:00"/>
    <x v="4"/>
    <n v="7000134186"/>
    <n v="0"/>
    <x v="3"/>
    <x v="3"/>
    <n v="0"/>
    <n v="0"/>
    <n v="0"/>
    <x v="2"/>
    <x v="0"/>
    <s v="Thrun 2"/>
    <n v="2030"/>
  </r>
  <r>
    <x v="8"/>
    <x v="0"/>
    <m/>
    <x v="124"/>
    <d v="2021-11-23T00:00:00"/>
    <x v="4"/>
    <n v="7000134248"/>
    <n v="0"/>
    <x v="3"/>
    <x v="3"/>
    <n v="0"/>
    <n v="0"/>
    <n v="0"/>
    <x v="2"/>
    <x v="0"/>
    <s v="Mischer 1"/>
    <n v="2040"/>
  </r>
  <r>
    <x v="8"/>
    <x v="0"/>
    <m/>
    <x v="125"/>
    <d v="2021-11-23T00:00:00"/>
    <x v="4"/>
    <n v="7000134220"/>
    <n v="0"/>
    <x v="3"/>
    <x v="3"/>
    <n v="0"/>
    <n v="0"/>
    <n v="0"/>
    <x v="2"/>
    <x v="0"/>
    <s v="Mischer 2"/>
    <n v="2050"/>
  </r>
  <r>
    <x v="8"/>
    <x v="0"/>
    <m/>
    <x v="126"/>
    <d v="2021-11-23T00:00:00"/>
    <x v="4"/>
    <n v="7000134197"/>
    <n v="0"/>
    <x v="3"/>
    <x v="3"/>
    <n v="0"/>
    <n v="0"/>
    <n v="0"/>
    <x v="2"/>
    <x v="0"/>
    <s v="Stephan UMSK 130"/>
    <n v="2100"/>
  </r>
  <r>
    <x v="8"/>
    <x v="0"/>
    <m/>
    <x v="127"/>
    <d v="2021-11-23T00:00:00"/>
    <x v="4"/>
    <n v="7000134235"/>
    <n v="0"/>
    <x v="3"/>
    <x v="3"/>
    <n v="0"/>
    <n v="0"/>
    <n v="0"/>
    <x v="1"/>
    <x v="0"/>
    <s v="Füller unter M1"/>
    <n v="3010"/>
  </r>
  <r>
    <x v="8"/>
    <x v="0"/>
    <m/>
    <x v="128"/>
    <d v="2021-11-23T00:00:00"/>
    <x v="4"/>
    <n v="7000134068"/>
    <n v="0"/>
    <x v="3"/>
    <x v="3"/>
    <n v="0"/>
    <n v="0"/>
    <n v="0"/>
    <x v="1"/>
    <x v="0"/>
    <s v="Füller unter M2"/>
    <n v="3020"/>
  </r>
  <r>
    <x v="8"/>
    <x v="0"/>
    <m/>
    <x v="129"/>
    <d v="2021-11-23T00:00:00"/>
    <x v="4"/>
    <n v="7000133988"/>
    <n v="0"/>
    <x v="3"/>
    <x v="3"/>
    <n v="0"/>
    <n v="0"/>
    <n v="0"/>
    <x v="1"/>
    <x v="0"/>
    <s v="Füller unter Thrun 2"/>
    <n v="3030"/>
  </r>
  <r>
    <x v="8"/>
    <x v="0"/>
    <m/>
    <x v="131"/>
    <d v="2021-11-23T00:00:00"/>
    <x v="4"/>
    <n v="7000133897"/>
    <n v="0"/>
    <x v="3"/>
    <x v="3"/>
    <n v="0"/>
    <n v="0"/>
    <n v="0"/>
    <x v="2"/>
    <x v="0"/>
    <s v="Füller unter UMSK 130"/>
    <n v="3100"/>
  </r>
  <r>
    <x v="8"/>
    <x v="0"/>
    <m/>
    <x v="132"/>
    <d v="2021-11-23T00:00:00"/>
    <x v="4"/>
    <n v="7000134358"/>
    <n v="0"/>
    <x v="3"/>
    <x v="3"/>
    <n v="0"/>
    <n v="0"/>
    <n v="0"/>
    <x v="8"/>
    <x v="5"/>
    <s v="Linie 20"/>
    <n v="5020"/>
  </r>
  <r>
    <x v="8"/>
    <x v="0"/>
    <m/>
    <x v="132"/>
    <d v="2021-11-23T00:00:00"/>
    <x v="4"/>
    <n v="7000134363"/>
    <n v="0"/>
    <x v="3"/>
    <x v="3"/>
    <n v="0"/>
    <n v="0"/>
    <n v="0"/>
    <x v="8"/>
    <x v="5"/>
    <s v="Linie 20"/>
    <n v="5020"/>
  </r>
  <r>
    <x v="8"/>
    <x v="0"/>
    <m/>
    <x v="132"/>
    <d v="2021-11-23T00:00:00"/>
    <x v="4"/>
    <n v="7000134364"/>
    <n v="0"/>
    <x v="3"/>
    <x v="3"/>
    <n v="0"/>
    <n v="0"/>
    <n v="0"/>
    <x v="8"/>
    <x v="5"/>
    <s v="Linie 20"/>
    <n v="5020"/>
  </r>
  <r>
    <x v="8"/>
    <x v="0"/>
    <m/>
    <x v="133"/>
    <d v="2021-11-23T00:00:00"/>
    <x v="4"/>
    <n v="7000134450"/>
    <n v="0"/>
    <x v="3"/>
    <x v="3"/>
    <n v="0"/>
    <n v="0"/>
    <n v="0"/>
    <x v="8"/>
    <x v="5"/>
    <s v="Linie 21"/>
    <n v="5021"/>
  </r>
  <r>
    <x v="8"/>
    <x v="0"/>
    <m/>
    <x v="134"/>
    <d v="2021-11-23T00:00:00"/>
    <x v="4"/>
    <n v="7000132995"/>
    <n v="0.01"/>
    <x v="1"/>
    <x v="1"/>
    <n v="0"/>
    <n v="0"/>
    <n v="0"/>
    <x v="8"/>
    <x v="5"/>
    <s v="Linie 22"/>
    <n v="5022"/>
  </r>
  <r>
    <x v="8"/>
    <x v="0"/>
    <m/>
    <x v="134"/>
    <d v="2021-11-23T00:00:00"/>
    <x v="4"/>
    <n v="7000133984"/>
    <n v="0.01"/>
    <x v="1"/>
    <x v="1"/>
    <n v="0"/>
    <n v="0"/>
    <n v="0"/>
    <x v="8"/>
    <x v="5"/>
    <s v="Linie 22"/>
    <n v="5022"/>
  </r>
  <r>
    <x v="8"/>
    <x v="0"/>
    <m/>
    <x v="135"/>
    <d v="2021-11-23T00:00:00"/>
    <x v="4"/>
    <n v="7000133024"/>
    <n v="0.45"/>
    <x v="1"/>
    <x v="1"/>
    <n v="0"/>
    <n v="0"/>
    <n v="0"/>
    <x v="8"/>
    <x v="5"/>
    <s v="Linie 23"/>
    <n v="5023"/>
  </r>
  <r>
    <x v="8"/>
    <x v="0"/>
    <m/>
    <x v="291"/>
    <d v="2021-11-23T00:00:00"/>
    <x v="4"/>
    <n v="7000133539"/>
    <n v="0"/>
    <x v="3"/>
    <x v="3"/>
    <n v="0"/>
    <n v="0"/>
    <n v="0"/>
    <x v="1"/>
    <x v="0"/>
    <s v="Strudellinie"/>
    <n v="5160"/>
  </r>
  <r>
    <x v="8"/>
    <x v="0"/>
    <m/>
    <x v="952"/>
    <d v="2021-11-23T00:00:00"/>
    <x v="4"/>
    <n v="7000134070"/>
    <n v="0"/>
    <x v="3"/>
    <x v="3"/>
    <n v="0"/>
    <n v="0"/>
    <n v="0"/>
    <x v="2"/>
    <x v="0"/>
    <s v="Mischer 2"/>
    <n v="2050"/>
  </r>
  <r>
    <x v="8"/>
    <x v="0"/>
    <m/>
    <x v="453"/>
    <d v="2021-11-23T00:00:00"/>
    <x v="4"/>
    <n v="7000134225"/>
    <n v="0"/>
    <x v="3"/>
    <x v="3"/>
    <n v="0"/>
    <n v="0"/>
    <n v="0"/>
    <x v="8"/>
    <x v="5"/>
    <s v="Linie 21"/>
    <n v="5021"/>
  </r>
  <r>
    <x v="8"/>
    <x v="0"/>
    <m/>
    <x v="453"/>
    <d v="2021-11-23T00:00:00"/>
    <x v="4"/>
    <n v="7000134454"/>
    <n v="0"/>
    <x v="3"/>
    <x v="3"/>
    <n v="0"/>
    <n v="0"/>
    <n v="0"/>
    <x v="8"/>
    <x v="5"/>
    <s v="Linie 21"/>
    <n v="5021"/>
  </r>
  <r>
    <x v="8"/>
    <x v="0"/>
    <m/>
    <x v="453"/>
    <d v="2021-11-23T00:00:00"/>
    <x v="4"/>
    <n v="7000134456"/>
    <n v="0"/>
    <x v="3"/>
    <x v="3"/>
    <n v="0"/>
    <n v="0"/>
    <n v="0"/>
    <x v="8"/>
    <x v="5"/>
    <s v="Linie 21"/>
    <n v="5021"/>
  </r>
  <r>
    <x v="8"/>
    <x v="0"/>
    <m/>
    <x v="454"/>
    <d v="2021-11-23T00:00:00"/>
    <x v="4"/>
    <n v="7000134528"/>
    <n v="0"/>
    <x v="3"/>
    <x v="3"/>
    <n v="0"/>
    <n v="0"/>
    <n v="0"/>
    <x v="8"/>
    <x v="5"/>
    <s v="Linie 23"/>
    <n v="5023"/>
  </r>
  <r>
    <x v="8"/>
    <x v="0"/>
    <m/>
    <x v="455"/>
    <d v="2021-11-23T00:00:00"/>
    <x v="4"/>
    <n v="7000134230"/>
    <n v="0"/>
    <x v="3"/>
    <x v="3"/>
    <n v="0"/>
    <n v="0"/>
    <n v="0"/>
    <x v="2"/>
    <x v="0"/>
    <s v="Mischer 1"/>
    <n v="2040"/>
  </r>
  <r>
    <x v="8"/>
    <x v="0"/>
    <m/>
    <x v="456"/>
    <d v="2021-11-23T00:00:00"/>
    <x v="4"/>
    <n v="7000134231"/>
    <n v="0"/>
    <x v="3"/>
    <x v="3"/>
    <n v="0"/>
    <n v="0"/>
    <n v="0"/>
    <x v="1"/>
    <x v="0"/>
    <s v="Füller unter M1"/>
    <n v="3010"/>
  </r>
  <r>
    <x v="8"/>
    <x v="0"/>
    <m/>
    <x v="293"/>
    <d v="2021-11-23T00:00:00"/>
    <x v="4"/>
    <n v="7000133432"/>
    <n v="0"/>
    <x v="3"/>
    <x v="3"/>
    <n v="0"/>
    <n v="0"/>
    <n v="0"/>
    <x v="4"/>
    <x v="1"/>
    <s v="Linie 36"/>
    <n v="5036"/>
  </r>
  <r>
    <x v="8"/>
    <x v="0"/>
    <m/>
    <x v="294"/>
    <d v="2021-11-23T00:00:00"/>
    <x v="4"/>
    <n v="7000133540"/>
    <n v="0"/>
    <x v="3"/>
    <x v="3"/>
    <n v="0"/>
    <n v="0"/>
    <n v="0"/>
    <x v="1"/>
    <x v="0"/>
    <s v="Strudellinie"/>
    <n v="5160"/>
  </r>
  <r>
    <x v="8"/>
    <x v="0"/>
    <n v="23500285"/>
    <x v="537"/>
    <d v="2021-11-24T00:00:00"/>
    <x v="4"/>
    <n v="7000134636"/>
    <n v="30"/>
    <x v="0"/>
    <x v="0"/>
    <n v="30"/>
    <n v="4.2819000000000003"/>
    <n v="128.45699999999999"/>
    <x v="0"/>
    <x v="0"/>
    <s v="Wolf Zutatenvorbereitung"/>
    <n v="1430"/>
  </r>
  <r>
    <x v="8"/>
    <x v="0"/>
    <n v="23500285"/>
    <x v="537"/>
    <d v="2021-11-24T00:00:00"/>
    <x v="4"/>
    <n v="7000134637"/>
    <n v="60"/>
    <x v="0"/>
    <x v="0"/>
    <n v="60"/>
    <n v="4.2819000000000003"/>
    <n v="256.91399999999999"/>
    <x v="0"/>
    <x v="0"/>
    <s v="Wolf Zutatenvorbereitung"/>
    <n v="1430"/>
  </r>
  <r>
    <x v="8"/>
    <x v="0"/>
    <n v="23500286"/>
    <x v="142"/>
    <d v="2021-11-24T00:00:00"/>
    <x v="4"/>
    <n v="7000134672"/>
    <n v="240"/>
    <x v="0"/>
    <x v="0"/>
    <n v="240"/>
    <n v="4.2755000000000001"/>
    <n v="1026.1199999999999"/>
    <x v="0"/>
    <x v="0"/>
    <s v="Wolf Zutatenvorbereitung"/>
    <n v="1430"/>
  </r>
  <r>
    <x v="8"/>
    <x v="0"/>
    <n v="23500302"/>
    <x v="4"/>
    <d v="2021-11-24T00:00:00"/>
    <x v="4"/>
    <n v="7000134661"/>
    <n v="732"/>
    <x v="0"/>
    <x v="0"/>
    <n v="732"/>
    <n v="5.6374000000000004"/>
    <n v="4126.5767999999998"/>
    <x v="0"/>
    <x v="0"/>
    <s v="Holac Zutatenvorbereitung"/>
    <n v="1410"/>
  </r>
  <r>
    <x v="8"/>
    <x v="0"/>
    <n v="23500303"/>
    <x v="458"/>
    <d v="2021-11-24T00:00:00"/>
    <x v="4"/>
    <n v="7000134813"/>
    <n v="3421.5"/>
    <x v="0"/>
    <x v="0"/>
    <n v="3421.5"/>
    <n v="3.5335000000000001"/>
    <n v="12089.87025"/>
    <x v="0"/>
    <x v="0"/>
    <s v="Rohware aus-/umpacken, vorbereiten"/>
    <n v="1300"/>
  </r>
  <r>
    <x v="8"/>
    <x v="0"/>
    <n v="23500354"/>
    <x v="7"/>
    <d v="2021-11-24T00:00:00"/>
    <x v="4"/>
    <n v="7000134662"/>
    <n v="394"/>
    <x v="0"/>
    <x v="0"/>
    <n v="394"/>
    <n v="4.5490000000000004"/>
    <n v="1792.306"/>
    <x v="0"/>
    <x v="0"/>
    <s v="Holac Zutatenvorbereitung"/>
    <n v="1410"/>
  </r>
  <r>
    <x v="8"/>
    <x v="0"/>
    <n v="23500370"/>
    <x v="933"/>
    <d v="2021-11-24T00:00:00"/>
    <x v="4"/>
    <n v="7000134767"/>
    <n v="18"/>
    <x v="0"/>
    <x v="0"/>
    <n v="18"/>
    <n v="1.1600999999999999"/>
    <n v="20.881799999999998"/>
    <x v="0"/>
    <x v="0"/>
    <s v="Schälen"/>
    <n v="5903"/>
  </r>
  <r>
    <x v="8"/>
    <x v="0"/>
    <n v="23500396"/>
    <x v="147"/>
    <d v="2021-11-24T00:00:00"/>
    <x v="4"/>
    <n v="7000130034"/>
    <n v="80"/>
    <x v="0"/>
    <x v="0"/>
    <n v="80"/>
    <n v="8.2918000000000003"/>
    <n v="663.34400000000005"/>
    <x v="4"/>
    <x v="1"/>
    <s v="Röstofen"/>
    <n v="5420"/>
  </r>
  <r>
    <x v="8"/>
    <x v="0"/>
    <n v="23500501"/>
    <x v="10"/>
    <d v="2021-11-24T00:00:00"/>
    <x v="4"/>
    <n v="7000133443"/>
    <n v="3814.8"/>
    <x v="0"/>
    <x v="0"/>
    <n v="3814.8"/>
    <n v="2.8675999999999999"/>
    <n v="10939.32048"/>
    <x v="0"/>
    <x v="0"/>
    <s v="Kleine Schneidemaschine Käseteiler"/>
    <n v="1200"/>
  </r>
  <r>
    <x v="8"/>
    <x v="0"/>
    <n v="23500524"/>
    <x v="301"/>
    <d v="2021-11-24T00:00:00"/>
    <x v="4"/>
    <n v="7000133613"/>
    <n v="1173"/>
    <x v="0"/>
    <x v="0"/>
    <n v="1173"/>
    <n v="4.3518999999999997"/>
    <n v="5104.7786999999998"/>
    <x v="0"/>
    <x v="0"/>
    <s v="Große Schneidemaschine Lachnit"/>
    <n v="1100"/>
  </r>
  <r>
    <x v="8"/>
    <x v="0"/>
    <n v="24000493"/>
    <x v="149"/>
    <d v="2021-11-24T00:00:00"/>
    <x v="4"/>
    <n v="7000134664"/>
    <n v="1920"/>
    <x v="0"/>
    <x v="1"/>
    <n v="1920"/>
    <n v="0"/>
    <n v="0"/>
    <x v="1"/>
    <x v="0"/>
    <s v="Füller unter M1"/>
    <n v="3010"/>
  </r>
  <r>
    <x v="8"/>
    <x v="0"/>
    <n v="29600004"/>
    <x v="302"/>
    <d v="2021-11-24T00:00:00"/>
    <x v="4"/>
    <n v="7000134831"/>
    <n v="1395.18"/>
    <x v="0"/>
    <x v="0"/>
    <n v="1395.18"/>
    <n v="2.5"/>
    <n v="3487.95"/>
    <x v="0"/>
    <x v="0"/>
    <s v="Rohware aus-/umpacken, vorbereiten"/>
    <n v="1300"/>
  </r>
  <r>
    <x v="8"/>
    <x v="0"/>
    <n v="29600004"/>
    <x v="302"/>
    <d v="2021-11-24T00:00:00"/>
    <x v="4"/>
    <n v="7000134998"/>
    <n v="3144.2669999999998"/>
    <x v="0"/>
    <x v="0"/>
    <n v="3144.2669999999998"/>
    <n v="2.5"/>
    <n v="7860.6674999999996"/>
    <x v="0"/>
    <x v="0"/>
    <s v="Rohware aus-/umpacken, vorbereiten"/>
    <n v="1300"/>
  </r>
  <r>
    <x v="8"/>
    <x v="0"/>
    <n v="29600006"/>
    <x v="462"/>
    <d v="2021-11-24T00:00:00"/>
    <x v="4"/>
    <n v="7000134576"/>
    <n v="1212"/>
    <x v="0"/>
    <x v="0"/>
    <n v="1212"/>
    <n v="1.5"/>
    <n v="1818"/>
    <x v="0"/>
    <x v="0"/>
    <s v="Rohware aus-/umpacken, vorbereiten"/>
    <n v="1300"/>
  </r>
  <r>
    <x v="8"/>
    <x v="0"/>
    <n v="29600007"/>
    <x v="152"/>
    <d v="2021-11-24T00:00:00"/>
    <x v="4"/>
    <n v="7000134720"/>
    <n v="401"/>
    <x v="0"/>
    <x v="0"/>
    <n v="401"/>
    <n v="0.5"/>
    <n v="200.5"/>
    <x v="0"/>
    <x v="0"/>
    <s v="Rohware aus-/umpacken, vorbereiten"/>
    <n v="1300"/>
  </r>
  <r>
    <x v="8"/>
    <x v="0"/>
    <n v="29600007"/>
    <x v="152"/>
    <d v="2021-11-24T00:00:00"/>
    <x v="4"/>
    <n v="7000134832"/>
    <n v="0"/>
    <x v="0"/>
    <x v="0"/>
    <n v="0"/>
    <n v="0.5"/>
    <n v="0"/>
    <x v="0"/>
    <x v="0"/>
    <s v="Rohware aus-/umpacken, vorbereiten"/>
    <n v="1300"/>
  </r>
  <r>
    <x v="8"/>
    <x v="0"/>
    <n v="29600017"/>
    <x v="804"/>
    <d v="2021-11-24T00:00:00"/>
    <x v="4"/>
    <n v="7000134833"/>
    <n v="60"/>
    <x v="0"/>
    <x v="0"/>
    <n v="60"/>
    <n v="0.5"/>
    <n v="30"/>
    <x v="0"/>
    <x v="0"/>
    <s v="Rohware aus-/umpacken, vorbereiten"/>
    <n v="1300"/>
  </r>
  <r>
    <x v="8"/>
    <x v="0"/>
    <n v="29600019"/>
    <x v="464"/>
    <d v="2021-11-24T00:00:00"/>
    <x v="4"/>
    <n v="7000134834"/>
    <n v="5"/>
    <x v="0"/>
    <x v="0"/>
    <n v="5"/>
    <n v="0.98929999999999996"/>
    <n v="4.9465000000000003"/>
    <x v="0"/>
    <x v="0"/>
    <s v="Rohware aus-/umpacken, vorbereiten"/>
    <n v="1300"/>
  </r>
  <r>
    <x v="8"/>
    <x v="0"/>
    <n v="29600020"/>
    <x v="465"/>
    <d v="2021-11-24T00:00:00"/>
    <x v="4"/>
    <n v="7000134835"/>
    <n v="205"/>
    <x v="0"/>
    <x v="0"/>
    <n v="205"/>
    <n v="1.6001000000000001"/>
    <n v="328.02050000000003"/>
    <x v="0"/>
    <x v="0"/>
    <s v="Rohware aus-/umpacken, vorbereiten"/>
    <n v="1300"/>
  </r>
  <r>
    <x v="8"/>
    <x v="0"/>
    <n v="29600024"/>
    <x v="605"/>
    <d v="2021-11-24T00:00:00"/>
    <x v="4"/>
    <n v="7000134805"/>
    <n v="629"/>
    <x v="0"/>
    <x v="0"/>
    <n v="629"/>
    <n v="0.49919999999999998"/>
    <n v="313.99680000000001"/>
    <x v="0"/>
    <x v="0"/>
    <s v="Rohware aus-/umpacken, vorbereiten"/>
    <n v="1300"/>
  </r>
  <r>
    <x v="8"/>
    <x v="0"/>
    <n v="29600024"/>
    <x v="605"/>
    <d v="2021-11-24T00:00:00"/>
    <x v="4"/>
    <n v="7000134836"/>
    <n v="286"/>
    <x v="0"/>
    <x v="0"/>
    <n v="286"/>
    <n v="0.49919999999999998"/>
    <n v="142.77119999999999"/>
    <x v="0"/>
    <x v="0"/>
    <s v="Rohware aus-/umpacken, vorbereiten"/>
    <n v="1300"/>
  </r>
  <r>
    <x v="8"/>
    <x v="0"/>
    <n v="29600026"/>
    <x v="155"/>
    <d v="2021-11-24T00:00:00"/>
    <x v="4"/>
    <n v="7000134768"/>
    <n v="405"/>
    <x v="0"/>
    <x v="0"/>
    <n v="405"/>
    <n v="0.5"/>
    <n v="202.5"/>
    <x v="0"/>
    <x v="0"/>
    <s v="Rohware aus-/umpacken, vorbereiten"/>
    <n v="1300"/>
  </r>
  <r>
    <x v="8"/>
    <x v="0"/>
    <n v="29600030"/>
    <x v="157"/>
    <d v="2021-11-24T00:00:00"/>
    <x v="4"/>
    <n v="7000134837"/>
    <n v="27"/>
    <x v="0"/>
    <x v="0"/>
    <n v="27"/>
    <n v="0.57399999999999995"/>
    <n v="15.497999999999999"/>
    <x v="0"/>
    <x v="0"/>
    <s v="Rohware aus-/umpacken, vorbereiten"/>
    <n v="1300"/>
  </r>
  <r>
    <x v="8"/>
    <x v="0"/>
    <n v="31000169"/>
    <x v="158"/>
    <d v="2021-11-24T00:00:00"/>
    <x v="4"/>
    <n v="7000134183"/>
    <n v="1735"/>
    <x v="1"/>
    <x v="1"/>
    <n v="3348.55"/>
    <n v="6.0270000000000001"/>
    <n v="10456.844999999999"/>
    <x v="1"/>
    <x v="0"/>
    <s v="Füller unter Thrun 2"/>
    <n v="3030"/>
  </r>
  <r>
    <x v="8"/>
    <x v="0"/>
    <n v="31000208"/>
    <x v="922"/>
    <d v="2021-11-24T00:00:00"/>
    <x v="4"/>
    <n v="7000134601"/>
    <n v="184"/>
    <x v="1"/>
    <x v="1"/>
    <n v="1840"/>
    <n v="30.235499999999998"/>
    <n v="5563.3320000000003"/>
    <x v="1"/>
    <x v="0"/>
    <s v="Füller unter Thrun 2"/>
    <n v="3030"/>
  </r>
  <r>
    <x v="8"/>
    <x v="0"/>
    <n v="31000236"/>
    <x v="1231"/>
    <d v="2021-11-24T00:00:00"/>
    <x v="4"/>
    <n v="7000134642"/>
    <n v="626"/>
    <x v="1"/>
    <x v="1"/>
    <n v="2629.2"/>
    <n v="14.0221"/>
    <n v="8777.8346000000001"/>
    <x v="1"/>
    <x v="0"/>
    <s v="Füller unter UHT"/>
    <n v="3040"/>
  </r>
  <r>
    <x v="8"/>
    <x v="0"/>
    <n v="31000237"/>
    <x v="1232"/>
    <d v="2021-11-24T00:00:00"/>
    <x v="4"/>
    <n v="7000134643"/>
    <n v="186"/>
    <x v="1"/>
    <x v="1"/>
    <n v="781.2"/>
    <n v="15.264699999999999"/>
    <n v="2839.2341999999999"/>
    <x v="1"/>
    <x v="0"/>
    <s v="Füller unter UHT"/>
    <n v="3040"/>
  </r>
  <r>
    <x v="8"/>
    <x v="0"/>
    <n v="31000238"/>
    <x v="1233"/>
    <d v="2021-11-24T00:00:00"/>
    <x v="4"/>
    <n v="7000134644"/>
    <n v="0"/>
    <x v="1"/>
    <x v="1"/>
    <n v="0"/>
    <n v="15.2265"/>
    <n v="0"/>
    <x v="1"/>
    <x v="0"/>
    <s v="Füller unter UHT"/>
    <n v="3040"/>
  </r>
  <r>
    <x v="8"/>
    <x v="0"/>
    <n v="31900002"/>
    <x v="14"/>
    <d v="2021-11-24T00:00:00"/>
    <x v="4"/>
    <n v="7000134591"/>
    <n v="364"/>
    <x v="1"/>
    <x v="1"/>
    <n v="2620.8000000000002"/>
    <n v="17.997"/>
    <n v="6550.9080000000004"/>
    <x v="2"/>
    <x v="0"/>
    <s v="Füller unter UMSK 130"/>
    <n v="3100"/>
  </r>
  <r>
    <x v="8"/>
    <x v="0"/>
    <n v="32000027"/>
    <x v="161"/>
    <d v="2021-11-24T00:00:00"/>
    <x v="4"/>
    <n v="7000134673"/>
    <n v="171"/>
    <x v="1"/>
    <x v="1"/>
    <n v="1590.3"/>
    <n v="29.203399999999998"/>
    <n v="4993.7813999999998"/>
    <x v="1"/>
    <x v="0"/>
    <s v="Füller unter M1"/>
    <n v="3010"/>
  </r>
  <r>
    <x v="8"/>
    <x v="0"/>
    <n v="32000028"/>
    <x v="769"/>
    <d v="2021-11-24T00:00:00"/>
    <x v="4"/>
    <n v="7000134665"/>
    <n v="832"/>
    <x v="1"/>
    <x v="1"/>
    <n v="5574.4"/>
    <n v="21.178000000000001"/>
    <n v="17620.096000000001"/>
    <x v="1"/>
    <x v="0"/>
    <s v="Füller unter M1"/>
    <n v="3010"/>
  </r>
  <r>
    <x v="8"/>
    <x v="0"/>
    <n v="32000036"/>
    <x v="844"/>
    <d v="2021-11-24T00:00:00"/>
    <x v="4"/>
    <n v="7000134656"/>
    <n v="394"/>
    <x v="1"/>
    <x v="1"/>
    <n v="3309.6"/>
    <n v="26.186900000000001"/>
    <n v="10317.6386"/>
    <x v="1"/>
    <x v="0"/>
    <s v="Füller unter M2"/>
    <n v="3020"/>
  </r>
  <r>
    <x v="8"/>
    <x v="0"/>
    <n v="32000083"/>
    <x v="1017"/>
    <d v="2021-11-24T00:00:00"/>
    <x v="4"/>
    <n v="7000133986"/>
    <n v="4086"/>
    <x v="1"/>
    <x v="1"/>
    <n v="931.60799999999995"/>
    <n v="0.75549999999999995"/>
    <n v="3086.973"/>
    <x v="1"/>
    <x v="0"/>
    <s v="Füller unter Thrun 2"/>
    <n v="3030"/>
  </r>
  <r>
    <x v="8"/>
    <x v="0"/>
    <n v="32000091"/>
    <x v="21"/>
    <d v="2021-11-24T00:00:00"/>
    <x v="4"/>
    <n v="7000133445"/>
    <n v="14720"/>
    <x v="1"/>
    <x v="1"/>
    <n v="3326.72"/>
    <n v="0.85189999999999999"/>
    <n v="12539.968000000001"/>
    <x v="3"/>
    <x v="1"/>
    <s v="Linie 9"/>
    <n v="5009"/>
  </r>
  <r>
    <x v="8"/>
    <x v="0"/>
    <n v="32000106"/>
    <x v="23"/>
    <d v="2021-11-24T00:00:00"/>
    <x v="4"/>
    <n v="7000134262"/>
    <n v="1058"/>
    <x v="1"/>
    <x v="1"/>
    <n v="7617.6"/>
    <n v="22.366399999999999"/>
    <n v="23663.6512"/>
    <x v="1"/>
    <x v="0"/>
    <s v="Füller unter M2"/>
    <n v="3020"/>
  </r>
  <r>
    <x v="8"/>
    <x v="0"/>
    <n v="35000166"/>
    <x v="166"/>
    <d v="2021-11-24T00:00:00"/>
    <x v="4"/>
    <n v="7000134674"/>
    <n v="7200"/>
    <x v="0"/>
    <x v="0"/>
    <n v="7200"/>
    <n v="3.0034000000000001"/>
    <n v="21624.48"/>
    <x v="2"/>
    <x v="0"/>
    <s v="Mischer 1"/>
    <n v="2040"/>
  </r>
  <r>
    <x v="8"/>
    <x v="0"/>
    <n v="35000179"/>
    <x v="167"/>
    <d v="2021-11-24T00:00:00"/>
    <x v="4"/>
    <n v="7000134804"/>
    <n v="4800"/>
    <x v="0"/>
    <x v="0"/>
    <n v="4800"/>
    <n v="2.8624000000000001"/>
    <n v="13739.52"/>
    <x v="2"/>
    <x v="0"/>
    <s v="Wolf M1"/>
    <n v="2070"/>
  </r>
  <r>
    <x v="8"/>
    <x v="0"/>
    <n v="35000184"/>
    <x v="26"/>
    <d v="2021-11-24T00:00:00"/>
    <x v="4"/>
    <n v="7000134657"/>
    <n v="3300"/>
    <x v="0"/>
    <x v="0"/>
    <n v="3300"/>
    <n v="2.9836999999999998"/>
    <n v="9846.2099999999991"/>
    <x v="2"/>
    <x v="0"/>
    <s v="Mischer 2"/>
    <n v="2050"/>
  </r>
  <r>
    <x v="8"/>
    <x v="0"/>
    <n v="35000184"/>
    <x v="26"/>
    <d v="2021-11-24T00:00:00"/>
    <x v="4"/>
    <n v="7000134657"/>
    <n v="3300"/>
    <x v="0"/>
    <x v="0"/>
    <n v="3300"/>
    <n v="2.9836999999999998"/>
    <n v="9846.2099999999991"/>
    <x v="2"/>
    <x v="0"/>
    <s v="Wolf M2"/>
    <n v="2080"/>
  </r>
  <r>
    <x v="8"/>
    <x v="0"/>
    <n v="35000207"/>
    <x v="542"/>
    <d v="2021-11-24T00:00:00"/>
    <x v="4"/>
    <n v="7000134617"/>
    <n v="1000"/>
    <x v="0"/>
    <x v="0"/>
    <n v="1000"/>
    <n v="2.8776999999999999"/>
    <n v="2877.7"/>
    <x v="2"/>
    <x v="0"/>
    <s v="Wolf Th2"/>
    <n v="2090"/>
  </r>
  <r>
    <x v="8"/>
    <x v="0"/>
    <n v="35000208"/>
    <x v="923"/>
    <d v="2021-11-24T00:00:00"/>
    <x v="4"/>
    <n v="7000134618"/>
    <n v="1750"/>
    <x v="0"/>
    <x v="0"/>
    <n v="1750"/>
    <n v="2.9049"/>
    <n v="5083.5749999999998"/>
    <x v="2"/>
    <x v="0"/>
    <s v="Thrun 2"/>
    <n v="2030"/>
  </r>
  <r>
    <x v="8"/>
    <x v="0"/>
    <n v="35000208"/>
    <x v="923"/>
    <d v="2021-11-24T00:00:00"/>
    <x v="4"/>
    <n v="7000134618"/>
    <n v="1750"/>
    <x v="0"/>
    <x v="0"/>
    <n v="1750"/>
    <n v="2.9049"/>
    <n v="5083.5749999999998"/>
    <x v="2"/>
    <x v="0"/>
    <s v="Wolf Th2"/>
    <n v="2090"/>
  </r>
  <r>
    <x v="8"/>
    <x v="0"/>
    <n v="35000209"/>
    <x v="169"/>
    <d v="2021-11-24T00:00:00"/>
    <x v="4"/>
    <n v="7000134667"/>
    <n v="1800"/>
    <x v="0"/>
    <x v="0"/>
    <n v="1800"/>
    <n v="2.7023999999999999"/>
    <n v="4864.32"/>
    <x v="2"/>
    <x v="0"/>
    <s v="Mischer 1"/>
    <n v="2040"/>
  </r>
  <r>
    <x v="8"/>
    <x v="0"/>
    <n v="35000209"/>
    <x v="169"/>
    <d v="2021-11-24T00:00:00"/>
    <x v="4"/>
    <n v="7000134667"/>
    <n v="1800"/>
    <x v="0"/>
    <x v="0"/>
    <n v="1800"/>
    <n v="2.7023999999999999"/>
    <n v="4864.32"/>
    <x v="2"/>
    <x v="0"/>
    <s v="Wolf M1"/>
    <n v="2070"/>
  </r>
  <r>
    <x v="8"/>
    <x v="0"/>
    <n v="35000255"/>
    <x v="1234"/>
    <d v="2021-11-24T00:00:00"/>
    <x v="4"/>
    <n v="7000134668"/>
    <n v="1200"/>
    <x v="0"/>
    <x v="0"/>
    <n v="1200"/>
    <n v="2.8168000000000002"/>
    <n v="3380.16"/>
    <x v="2"/>
    <x v="0"/>
    <s v="Mischer 1"/>
    <n v="2040"/>
  </r>
  <r>
    <x v="8"/>
    <x v="0"/>
    <n v="35000255"/>
    <x v="1234"/>
    <d v="2021-11-24T00:00:00"/>
    <x v="4"/>
    <n v="7000134668"/>
    <n v="1200"/>
    <x v="0"/>
    <x v="0"/>
    <n v="1200"/>
    <n v="2.8168000000000002"/>
    <n v="3380.16"/>
    <x v="2"/>
    <x v="0"/>
    <s v="Wolf M1"/>
    <n v="2070"/>
  </r>
  <r>
    <x v="8"/>
    <x v="0"/>
    <n v="35000260"/>
    <x v="1235"/>
    <d v="2021-11-24T00:00:00"/>
    <x v="4"/>
    <n v="7000134669"/>
    <n v="2100"/>
    <x v="0"/>
    <x v="0"/>
    <n v="2100"/>
    <n v="2.9824000000000002"/>
    <n v="6263.04"/>
    <x v="2"/>
    <x v="0"/>
    <s v="Mischer 1"/>
    <n v="2040"/>
  </r>
  <r>
    <x v="8"/>
    <x v="0"/>
    <n v="35000260"/>
    <x v="1235"/>
    <d v="2021-11-24T00:00:00"/>
    <x v="4"/>
    <n v="7000134669"/>
    <n v="2100"/>
    <x v="0"/>
    <x v="0"/>
    <n v="2100"/>
    <n v="2.9824000000000002"/>
    <n v="6263.04"/>
    <x v="2"/>
    <x v="0"/>
    <s v="Wolf M1"/>
    <n v="2070"/>
  </r>
  <r>
    <x v="8"/>
    <x v="0"/>
    <n v="35000268"/>
    <x v="170"/>
    <d v="2021-11-24T00:00:00"/>
    <x v="4"/>
    <n v="7000134619"/>
    <n v="2875"/>
    <x v="0"/>
    <x v="0"/>
    <n v="2875"/>
    <n v="2.5333000000000001"/>
    <n v="7283.2375000000002"/>
    <x v="2"/>
    <x v="0"/>
    <s v="Thrun 2"/>
    <n v="2030"/>
  </r>
  <r>
    <x v="8"/>
    <x v="0"/>
    <n v="35000268"/>
    <x v="170"/>
    <d v="2021-11-24T00:00:00"/>
    <x v="4"/>
    <n v="7000134619"/>
    <n v="2875"/>
    <x v="0"/>
    <x v="0"/>
    <n v="2875"/>
    <n v="2.5333000000000001"/>
    <n v="7283.2375000000002"/>
    <x v="2"/>
    <x v="0"/>
    <s v="Wolf Th2"/>
    <n v="2090"/>
  </r>
  <r>
    <x v="8"/>
    <x v="0"/>
    <n v="35000314"/>
    <x v="171"/>
    <d v="2021-11-24T00:00:00"/>
    <x v="4"/>
    <n v="7000134779"/>
    <n v="9900"/>
    <x v="0"/>
    <x v="0"/>
    <n v="9900"/>
    <n v="3.1204000000000001"/>
    <n v="30891.96"/>
    <x v="2"/>
    <x v="0"/>
    <s v="Wolf M2"/>
    <n v="2080"/>
  </r>
  <r>
    <x v="8"/>
    <x v="0"/>
    <n v="35000331"/>
    <x v="1019"/>
    <d v="2021-11-24T00:00:00"/>
    <x v="4"/>
    <n v="7000134623"/>
    <n v="980"/>
    <x v="0"/>
    <x v="0"/>
    <n v="980"/>
    <n v="2.8923999999999999"/>
    <n v="2834.5520000000001"/>
    <x v="2"/>
    <x v="0"/>
    <s v="Thrun 2"/>
    <n v="2030"/>
  </r>
  <r>
    <x v="8"/>
    <x v="0"/>
    <n v="35000341"/>
    <x v="544"/>
    <d v="2021-11-24T00:00:00"/>
    <x v="4"/>
    <n v="7000134597"/>
    <n v="9000"/>
    <x v="0"/>
    <x v="0"/>
    <n v="9000"/>
    <n v="2.2783000000000002"/>
    <n v="20504.7"/>
    <x v="2"/>
    <x v="0"/>
    <s v="Wolf UHT"/>
    <n v="2060"/>
  </r>
  <r>
    <x v="8"/>
    <x v="0"/>
    <n v="35000350"/>
    <x v="32"/>
    <d v="2021-11-24T00:00:00"/>
    <x v="4"/>
    <n v="7000134659"/>
    <n v="7500"/>
    <x v="0"/>
    <x v="0"/>
    <n v="7500"/>
    <n v="2.9607000000000001"/>
    <n v="22205.25"/>
    <x v="2"/>
    <x v="0"/>
    <s v="Mischer 2"/>
    <n v="2050"/>
  </r>
  <r>
    <x v="8"/>
    <x v="0"/>
    <n v="35000350"/>
    <x v="32"/>
    <d v="2021-11-24T00:00:00"/>
    <x v="4"/>
    <n v="7000134659"/>
    <n v="7500"/>
    <x v="0"/>
    <x v="0"/>
    <n v="7500"/>
    <n v="2.9607000000000001"/>
    <n v="22205.25"/>
    <x v="2"/>
    <x v="0"/>
    <s v="Wolf M2"/>
    <n v="2080"/>
  </r>
  <r>
    <x v="8"/>
    <x v="0"/>
    <n v="35000358"/>
    <x v="1227"/>
    <d v="2021-11-24T00:00:00"/>
    <x v="4"/>
    <n v="7000134649"/>
    <n v="2625"/>
    <x v="0"/>
    <x v="0"/>
    <n v="2625"/>
    <n v="3.2008000000000001"/>
    <n v="8402.1"/>
    <x v="2"/>
    <x v="0"/>
    <s v="Thrun 1"/>
    <n v="2020"/>
  </r>
  <r>
    <x v="8"/>
    <x v="0"/>
    <n v="35000359"/>
    <x v="1236"/>
    <d v="2021-11-24T00:00:00"/>
    <x v="4"/>
    <n v="7000134650"/>
    <n v="750"/>
    <x v="0"/>
    <x v="0"/>
    <n v="750"/>
    <n v="3.5106000000000002"/>
    <n v="2632.95"/>
    <x v="2"/>
    <x v="0"/>
    <s v="Thrun 1"/>
    <n v="2020"/>
  </r>
  <r>
    <x v="8"/>
    <x v="0"/>
    <n v="35000359"/>
    <x v="1236"/>
    <d v="2021-11-24T00:00:00"/>
    <x v="4"/>
    <n v="7000134650"/>
    <n v="750"/>
    <x v="0"/>
    <x v="0"/>
    <n v="750"/>
    <n v="3.5106000000000002"/>
    <n v="2632.95"/>
    <x v="2"/>
    <x v="0"/>
    <s v="Wolf Th1"/>
    <n v="2065"/>
  </r>
  <r>
    <x v="8"/>
    <x v="0"/>
    <n v="35000360"/>
    <x v="1237"/>
    <d v="2021-11-24T00:00:00"/>
    <x v="4"/>
    <n v="7000134651"/>
    <n v="0"/>
    <x v="0"/>
    <x v="0"/>
    <n v="0"/>
    <n v="3.5015000000000001"/>
    <n v="0"/>
    <x v="2"/>
    <x v="0"/>
    <s v="Thrun 1"/>
    <n v="2020"/>
  </r>
  <r>
    <x v="8"/>
    <x v="0"/>
    <n v="35000360"/>
    <x v="1237"/>
    <d v="2021-11-24T00:00:00"/>
    <x v="4"/>
    <n v="7000134651"/>
    <n v="0"/>
    <x v="0"/>
    <x v="0"/>
    <n v="0"/>
    <n v="3.5015000000000001"/>
    <n v="0"/>
    <x v="2"/>
    <x v="0"/>
    <s v="Wolf Th1"/>
    <n v="2065"/>
  </r>
  <r>
    <x v="8"/>
    <x v="0"/>
    <n v="35900003"/>
    <x v="34"/>
    <d v="2021-11-24T00:00:00"/>
    <x v="4"/>
    <n v="7000134593"/>
    <n v="2240"/>
    <x v="0"/>
    <x v="0"/>
    <n v="2240"/>
    <n v="2.2656000000000001"/>
    <n v="5074.9440000000004"/>
    <x v="2"/>
    <x v="0"/>
    <s v="Stephan UMSK 130"/>
    <n v="2100"/>
  </r>
  <r>
    <x v="8"/>
    <x v="0"/>
    <n v="47000081"/>
    <x v="614"/>
    <d v="2021-11-24T00:00:00"/>
    <x v="4"/>
    <n v="7000131476"/>
    <n v="0"/>
    <x v="1"/>
    <x v="1"/>
    <n v="0"/>
    <n v="0.66080000000000005"/>
    <n v="0"/>
    <x v="4"/>
    <x v="1"/>
    <s v="Linie 34"/>
    <n v="5034"/>
  </r>
  <r>
    <x v="8"/>
    <x v="0"/>
    <n v="47000082"/>
    <x v="322"/>
    <d v="2021-11-24T00:00:00"/>
    <x v="4"/>
    <n v="7000131477"/>
    <n v="4361"/>
    <x v="1"/>
    <x v="1"/>
    <n v="654.15"/>
    <n v="0.6613"/>
    <n v="2883.9292999999998"/>
    <x v="4"/>
    <x v="1"/>
    <s v="Linie 34"/>
    <n v="5034"/>
  </r>
  <r>
    <x v="8"/>
    <x v="0"/>
    <n v="47000104"/>
    <x v="323"/>
    <d v="2021-11-24T00:00:00"/>
    <x v="4"/>
    <n v="7000131478"/>
    <n v="1965"/>
    <x v="1"/>
    <x v="1"/>
    <n v="294.75"/>
    <n v="0.66149999999999998"/>
    <n v="1299.8475000000001"/>
    <x v="4"/>
    <x v="1"/>
    <s v="Linie 34"/>
    <n v="5034"/>
  </r>
  <r>
    <x v="8"/>
    <x v="0"/>
    <n v="47000120"/>
    <x v="36"/>
    <d v="2021-11-24T00:00:00"/>
    <x v="4"/>
    <n v="7000130452"/>
    <n v="16504"/>
    <x v="1"/>
    <x v="1"/>
    <n v="3300.8"/>
    <n v="0.74209999999999998"/>
    <n v="12247.618399999999"/>
    <x v="3"/>
    <x v="1"/>
    <s v="Linie 16"/>
    <n v="5016"/>
  </r>
  <r>
    <x v="8"/>
    <x v="0"/>
    <n v="47000594"/>
    <x v="178"/>
    <d v="2021-11-24T00:00:00"/>
    <x v="4"/>
    <n v="7000131466"/>
    <n v="7693"/>
    <x v="1"/>
    <x v="1"/>
    <n v="1153.95"/>
    <n v="0.67149999999999999"/>
    <n v="5165.8495000000003"/>
    <x v="4"/>
    <x v="1"/>
    <s v="Linie 34"/>
    <n v="5034"/>
  </r>
  <r>
    <x v="8"/>
    <x v="0"/>
    <n v="47000603"/>
    <x v="847"/>
    <d v="2021-11-24T00:00:00"/>
    <x v="4"/>
    <n v="7000131479"/>
    <n v="1774"/>
    <x v="1"/>
    <x v="1"/>
    <n v="266.10000000000002"/>
    <n v="0.68030000000000002"/>
    <n v="1206.8522"/>
    <x v="4"/>
    <x v="1"/>
    <s v="Linie 34"/>
    <n v="5034"/>
  </r>
  <r>
    <x v="8"/>
    <x v="0"/>
    <n v="47000849"/>
    <x v="39"/>
    <d v="2021-11-24T00:00:00"/>
    <x v="4"/>
    <n v="7000132929"/>
    <n v="520"/>
    <x v="1"/>
    <x v="1"/>
    <n v="1123.2"/>
    <n v="9.1479999999999997"/>
    <n v="4756.96"/>
    <x v="4"/>
    <x v="1"/>
    <s v="Linie 3"/>
    <n v="5003"/>
  </r>
  <r>
    <x v="8"/>
    <x v="0"/>
    <n v="47000895"/>
    <x v="328"/>
    <d v="2021-11-24T00:00:00"/>
    <x v="4"/>
    <n v="7000132935"/>
    <n v="3110"/>
    <x v="1"/>
    <x v="1"/>
    <n v="6220"/>
    <n v="8.0516000000000005"/>
    <n v="25040.475999999999"/>
    <x v="4"/>
    <x v="1"/>
    <s v="Linie 3"/>
    <n v="5003"/>
  </r>
  <r>
    <x v="8"/>
    <x v="0"/>
    <n v="47000948"/>
    <x v="330"/>
    <d v="2021-11-24T00:00:00"/>
    <x v="4"/>
    <n v="7000131480"/>
    <n v="5439"/>
    <x v="1"/>
    <x v="1"/>
    <n v="815.85"/>
    <n v="0.66449999999999998"/>
    <n v="3614.2154999999998"/>
    <x v="4"/>
    <x v="1"/>
    <s v="Linie 34"/>
    <n v="5034"/>
  </r>
  <r>
    <x v="8"/>
    <x v="0"/>
    <n v="47000993"/>
    <x v="185"/>
    <d v="2021-11-24T00:00:00"/>
    <x v="4"/>
    <n v="7000131473"/>
    <n v="4361"/>
    <x v="1"/>
    <x v="1"/>
    <n v="654.15"/>
    <n v="0.7026"/>
    <n v="3064.0385999999999"/>
    <x v="4"/>
    <x v="1"/>
    <s v="Linie 34"/>
    <n v="5034"/>
  </r>
  <r>
    <x v="8"/>
    <x v="0"/>
    <n v="47001002"/>
    <x v="335"/>
    <d v="2021-11-24T00:00:00"/>
    <x v="4"/>
    <n v="7000131484"/>
    <n v="1346"/>
    <x v="1"/>
    <x v="1"/>
    <n v="201.9"/>
    <n v="0.68759999999999999"/>
    <n v="925.50959999999998"/>
    <x v="4"/>
    <x v="1"/>
    <s v="Linie 34"/>
    <n v="5034"/>
  </r>
  <r>
    <x v="8"/>
    <x v="0"/>
    <n v="47001006"/>
    <x v="813"/>
    <d v="2021-11-24T00:00:00"/>
    <x v="4"/>
    <n v="7000131486"/>
    <n v="1176"/>
    <x v="1"/>
    <x v="1"/>
    <n v="176.4"/>
    <n v="0.70930000000000004"/>
    <n v="834.13679999999999"/>
    <x v="4"/>
    <x v="1"/>
    <s v="Linie 34"/>
    <n v="5034"/>
  </r>
  <r>
    <x v="8"/>
    <x v="0"/>
    <n v="47001009"/>
    <x v="336"/>
    <d v="2021-11-24T00:00:00"/>
    <x v="4"/>
    <n v="7000131487"/>
    <n v="4136"/>
    <x v="1"/>
    <x v="1"/>
    <n v="620.4"/>
    <n v="0.69720000000000004"/>
    <n v="2883.6192000000001"/>
    <x v="4"/>
    <x v="1"/>
    <s v="Linie 34"/>
    <n v="5034"/>
  </r>
  <r>
    <x v="8"/>
    <x v="0"/>
    <n v="47001034"/>
    <x v="338"/>
    <d v="2021-11-24T00:00:00"/>
    <x v="4"/>
    <n v="7000131450"/>
    <n v="10375"/>
    <x v="1"/>
    <x v="1"/>
    <n v="2593.75"/>
    <n v="1.0095000000000001"/>
    <n v="10473.5625"/>
    <x v="3"/>
    <x v="1"/>
    <s v="Linie 16"/>
    <n v="5016"/>
  </r>
  <r>
    <x v="8"/>
    <x v="0"/>
    <n v="47001040"/>
    <x v="340"/>
    <d v="2021-11-24T00:00:00"/>
    <x v="4"/>
    <n v="7000131432"/>
    <n v="897"/>
    <x v="1"/>
    <x v="1"/>
    <n v="224.25"/>
    <n v="1.0055000000000001"/>
    <n v="901.93349999999998"/>
    <x v="3"/>
    <x v="1"/>
    <s v="Linie 16"/>
    <n v="5016"/>
  </r>
  <r>
    <x v="8"/>
    <x v="0"/>
    <n v="47001069"/>
    <x v="1238"/>
    <d v="2021-11-24T00:00:00"/>
    <x v="4"/>
    <n v="7000134577"/>
    <n v="110"/>
    <x v="1"/>
    <x v="1"/>
    <n v="1100"/>
    <n v="27.179600000000001"/>
    <n v="2989.7559999999999"/>
    <x v="1"/>
    <x v="0"/>
    <s v="Füller unter M1"/>
    <n v="3010"/>
  </r>
  <r>
    <x v="8"/>
    <x v="0"/>
    <n v="47001073"/>
    <x v="1239"/>
    <d v="2021-11-24T00:00:00"/>
    <x v="4"/>
    <n v="7000134239"/>
    <n v="214"/>
    <x v="1"/>
    <x v="1"/>
    <n v="2140"/>
    <n v="30.700600000000001"/>
    <n v="6569.9283999999998"/>
    <x v="1"/>
    <x v="0"/>
    <s v="Füller unter M1"/>
    <n v="3010"/>
  </r>
  <r>
    <x v="8"/>
    <x v="0"/>
    <n v="48000058"/>
    <x v="734"/>
    <d v="2021-11-24T00:00:00"/>
    <x v="4"/>
    <n v="7000134041"/>
    <n v="9881"/>
    <x v="1"/>
    <x v="1"/>
    <n v="2173.8200000000002"/>
    <n v="0.9103"/>
    <n v="8994.6743000000006"/>
    <x v="4"/>
    <x v="1"/>
    <s v="Linie 2"/>
    <n v="5002"/>
  </r>
  <r>
    <x v="8"/>
    <x v="0"/>
    <n v="48000093"/>
    <x v="818"/>
    <d v="2021-11-24T00:00:00"/>
    <x v="4"/>
    <n v="7000133716"/>
    <n v="8064"/>
    <x v="1"/>
    <x v="1"/>
    <n v="1612.8"/>
    <n v="0.94330000000000003"/>
    <n v="7606.7712000000001"/>
    <x v="3"/>
    <x v="1"/>
    <s v="Linie 1"/>
    <n v="5001"/>
  </r>
  <r>
    <x v="8"/>
    <x v="0"/>
    <n v="48000116"/>
    <x v="45"/>
    <d v="2021-11-24T00:00:00"/>
    <x v="4"/>
    <n v="7000132569"/>
    <n v="23595"/>
    <x v="1"/>
    <x v="1"/>
    <n v="4719"/>
    <n v="0.96719999999999995"/>
    <n v="22821.083999999999"/>
    <x v="4"/>
    <x v="1"/>
    <s v="Linie 15"/>
    <n v="5015"/>
  </r>
  <r>
    <x v="8"/>
    <x v="0"/>
    <n v="48000170"/>
    <x v="819"/>
    <d v="2021-11-24T00:00:00"/>
    <x v="4"/>
    <n v="7000133717"/>
    <n v="4848"/>
    <x v="1"/>
    <x v="1"/>
    <n v="969.6"/>
    <n v="0.79420000000000002"/>
    <n v="3850.2815999999998"/>
    <x v="3"/>
    <x v="1"/>
    <s v="Linie 1"/>
    <n v="5001"/>
  </r>
  <r>
    <x v="8"/>
    <x v="0"/>
    <n v="48000210"/>
    <x v="342"/>
    <d v="2021-11-24T00:00:00"/>
    <x v="4"/>
    <n v="7000133721"/>
    <n v="10666"/>
    <x v="1"/>
    <x v="1"/>
    <n v="2133.1999999999998"/>
    <n v="0.86980000000000002"/>
    <n v="9277.2867999999999"/>
    <x v="3"/>
    <x v="1"/>
    <s v="Linie 1"/>
    <n v="5001"/>
  </r>
  <r>
    <x v="8"/>
    <x v="0"/>
    <n v="49500055"/>
    <x v="344"/>
    <d v="2021-11-24T00:00:00"/>
    <x v="4"/>
    <n v="7000134824"/>
    <n v="177"/>
    <x v="0"/>
    <x v="0"/>
    <n v="177"/>
    <n v="0.51400000000000001"/>
    <n v="90.977999999999994"/>
    <x v="0"/>
    <x v="0"/>
    <s v="Vacumierung"/>
    <n v="5902"/>
  </r>
  <r>
    <x v="8"/>
    <x v="0"/>
    <n v="49500062"/>
    <x v="345"/>
    <d v="2021-11-24T00:00:00"/>
    <x v="4"/>
    <n v="7000134713"/>
    <n v="208"/>
    <x v="0"/>
    <x v="0"/>
    <n v="208"/>
    <n v="0.51400000000000001"/>
    <n v="106.91200000000001"/>
    <x v="0"/>
    <x v="0"/>
    <s v="Vacumierung"/>
    <n v="5902"/>
  </r>
  <r>
    <x v="8"/>
    <x v="0"/>
    <n v="49500063"/>
    <x v="346"/>
    <d v="2021-11-24T00:00:00"/>
    <x v="4"/>
    <n v="7000134714"/>
    <n v="153"/>
    <x v="0"/>
    <x v="0"/>
    <n v="153"/>
    <n v="2.5139999999999998"/>
    <n v="384.642"/>
    <x v="0"/>
    <x v="0"/>
    <s v="Vacumierung"/>
    <n v="5902"/>
  </r>
  <r>
    <x v="8"/>
    <x v="0"/>
    <n v="49500115"/>
    <x v="1183"/>
    <d v="2021-11-24T00:00:00"/>
    <x v="4"/>
    <n v="7000134735"/>
    <n v="131"/>
    <x v="0"/>
    <x v="0"/>
    <n v="131"/>
    <n v="1.1740999999999999"/>
    <n v="153.80709999999999"/>
    <x v="0"/>
    <x v="0"/>
    <s v="Vacumierung"/>
    <n v="5902"/>
  </r>
  <r>
    <x v="8"/>
    <x v="0"/>
    <n v="49500121"/>
    <x v="51"/>
    <d v="2021-11-24T00:00:00"/>
    <x v="4"/>
    <n v="7000134772"/>
    <n v="241"/>
    <x v="0"/>
    <x v="0"/>
    <n v="241"/>
    <n v="1.1740999999999999"/>
    <n v="282.9581"/>
    <x v="0"/>
    <x v="0"/>
    <s v="Vacumierung"/>
    <n v="5902"/>
  </r>
  <r>
    <x v="8"/>
    <x v="0"/>
    <n v="49500127"/>
    <x v="349"/>
    <d v="2021-11-24T00:00:00"/>
    <x v="4"/>
    <n v="7000134874"/>
    <n v="360"/>
    <x v="0"/>
    <x v="0"/>
    <n v="360"/>
    <n v="2.0139999999999998"/>
    <n v="725.04"/>
    <x v="0"/>
    <x v="0"/>
    <s v="Vacumierung"/>
    <n v="5902"/>
  </r>
  <r>
    <x v="8"/>
    <x v="0"/>
    <n v="49500132"/>
    <x v="350"/>
    <d v="2021-11-24T00:00:00"/>
    <x v="4"/>
    <n v="7000134721"/>
    <n v="294"/>
    <x v="0"/>
    <x v="0"/>
    <n v="294"/>
    <n v="2.0139999999999998"/>
    <n v="592.11599999999999"/>
    <x v="0"/>
    <x v="0"/>
    <s v="Vacumierung"/>
    <n v="5902"/>
  </r>
  <r>
    <x v="8"/>
    <x v="0"/>
    <n v="49500132"/>
    <x v="350"/>
    <d v="2021-11-24T00:00:00"/>
    <x v="4"/>
    <n v="7000134769"/>
    <n v="123"/>
    <x v="0"/>
    <x v="0"/>
    <n v="123"/>
    <n v="2.0139999999999998"/>
    <n v="247.72200000000001"/>
    <x v="0"/>
    <x v="0"/>
    <s v="Vacumierung"/>
    <n v="5902"/>
  </r>
  <r>
    <x v="8"/>
    <x v="0"/>
    <n v="49500135"/>
    <x v="203"/>
    <d v="2021-11-24T00:00:00"/>
    <x v="4"/>
    <n v="7000134717"/>
    <n v="57"/>
    <x v="0"/>
    <x v="0"/>
    <n v="57"/>
    <n v="0.51400000000000001"/>
    <n v="29.297999999999998"/>
    <x v="0"/>
    <x v="0"/>
    <s v="Vacumierung"/>
    <n v="5902"/>
  </r>
  <r>
    <x v="8"/>
    <x v="0"/>
    <n v="49500143"/>
    <x v="487"/>
    <d v="2021-11-24T00:00:00"/>
    <x v="4"/>
    <n v="7000134770"/>
    <n v="287"/>
    <x v="0"/>
    <x v="0"/>
    <n v="287"/>
    <n v="0.51400000000000001"/>
    <n v="147.518"/>
    <x v="0"/>
    <x v="0"/>
    <s v="Vacumierung"/>
    <n v="5902"/>
  </r>
  <r>
    <x v="8"/>
    <x v="0"/>
    <n v="49500147"/>
    <x v="488"/>
    <d v="2021-11-24T00:00:00"/>
    <x v="4"/>
    <n v="7000134771"/>
    <n v="204"/>
    <x v="0"/>
    <x v="0"/>
    <n v="204"/>
    <n v="0.51400000000000001"/>
    <n v="104.85599999999999"/>
    <x v="0"/>
    <x v="0"/>
    <s v="Vacumierung"/>
    <n v="5902"/>
  </r>
  <r>
    <x v="8"/>
    <x v="0"/>
    <n v="49500178"/>
    <x v="53"/>
    <d v="2021-11-24T00:00:00"/>
    <x v="4"/>
    <n v="7000133812"/>
    <n v="0"/>
    <x v="1"/>
    <x v="1"/>
    <n v="0"/>
    <n v="0.36659999999999998"/>
    <n v="0"/>
    <x v="3"/>
    <x v="1"/>
    <s v="Linie 9"/>
    <n v="5009"/>
  </r>
  <r>
    <x v="8"/>
    <x v="0"/>
    <n v="49500179"/>
    <x v="54"/>
    <d v="2021-11-24T00:00:00"/>
    <x v="4"/>
    <n v="7000133813"/>
    <n v="506"/>
    <x v="1"/>
    <x v="1"/>
    <n v="101.2"/>
    <n v="0.36649999999999999"/>
    <n v="185.44900000000001"/>
    <x v="3"/>
    <x v="1"/>
    <s v="Linie 9"/>
    <n v="5009"/>
  </r>
  <r>
    <x v="8"/>
    <x v="0"/>
    <n v="49500181"/>
    <x v="55"/>
    <d v="2021-11-24T00:00:00"/>
    <x v="4"/>
    <n v="7000133814"/>
    <n v="920"/>
    <x v="1"/>
    <x v="1"/>
    <n v="184"/>
    <n v="0.36659999999999998"/>
    <n v="337.27199999999999"/>
    <x v="3"/>
    <x v="1"/>
    <s v="Linie 9"/>
    <n v="5009"/>
  </r>
  <r>
    <x v="8"/>
    <x v="0"/>
    <n v="49500182"/>
    <x v="56"/>
    <d v="2021-11-24T00:00:00"/>
    <x v="4"/>
    <n v="7000133815"/>
    <n v="0"/>
    <x v="1"/>
    <x v="1"/>
    <n v="0"/>
    <n v="0.36649999999999999"/>
    <n v="0"/>
    <x v="3"/>
    <x v="1"/>
    <s v="Linie 9"/>
    <n v="5009"/>
  </r>
  <r>
    <x v="8"/>
    <x v="0"/>
    <n v="49500183"/>
    <x v="57"/>
    <d v="2021-11-24T00:00:00"/>
    <x v="4"/>
    <n v="7000133816"/>
    <n v="620"/>
    <x v="1"/>
    <x v="1"/>
    <n v="124"/>
    <n v="0.36659999999999998"/>
    <n v="227.292"/>
    <x v="3"/>
    <x v="1"/>
    <s v="Linie 9"/>
    <n v="5009"/>
  </r>
  <r>
    <x v="8"/>
    <x v="0"/>
    <n v="49500184"/>
    <x v="58"/>
    <d v="2021-11-24T00:00:00"/>
    <x v="4"/>
    <n v="7000133817"/>
    <n v="0"/>
    <x v="1"/>
    <x v="1"/>
    <n v="0"/>
    <n v="0.42659999999999998"/>
    <n v="0"/>
    <x v="3"/>
    <x v="1"/>
    <s v="Linie 9"/>
    <n v="5009"/>
  </r>
  <r>
    <x v="8"/>
    <x v="0"/>
    <n v="49500187"/>
    <x v="59"/>
    <d v="2021-11-24T00:00:00"/>
    <x v="4"/>
    <n v="7000133818"/>
    <n v="0"/>
    <x v="1"/>
    <x v="1"/>
    <n v="0"/>
    <n v="0.42659999999999998"/>
    <n v="0"/>
    <x v="3"/>
    <x v="1"/>
    <s v="Linie 9"/>
    <n v="5009"/>
  </r>
  <r>
    <x v="8"/>
    <x v="0"/>
    <n v="49500189"/>
    <x v="60"/>
    <d v="2021-11-24T00:00:00"/>
    <x v="4"/>
    <n v="7000133819"/>
    <n v="0"/>
    <x v="1"/>
    <x v="1"/>
    <n v="0"/>
    <n v="0.42659999999999998"/>
    <n v="0"/>
    <x v="3"/>
    <x v="1"/>
    <s v="Linie 9"/>
    <n v="5009"/>
  </r>
  <r>
    <x v="8"/>
    <x v="0"/>
    <n v="49500204"/>
    <x v="205"/>
    <d v="2021-11-24T00:00:00"/>
    <x v="4"/>
    <n v="7000134716"/>
    <n v="128"/>
    <x v="0"/>
    <x v="0"/>
    <n v="128"/>
    <n v="0.51400000000000001"/>
    <n v="65.792000000000002"/>
    <x v="0"/>
    <x v="0"/>
    <s v="Vacumierung"/>
    <n v="5902"/>
  </r>
  <r>
    <x v="8"/>
    <x v="0"/>
    <n v="49500222"/>
    <x v="491"/>
    <d v="2021-11-24T00:00:00"/>
    <x v="4"/>
    <n v="7000134736"/>
    <n v="203"/>
    <x v="0"/>
    <x v="0"/>
    <n v="203"/>
    <n v="1.014"/>
    <n v="205.84200000000001"/>
    <x v="0"/>
    <x v="0"/>
    <s v="Vacumierung"/>
    <n v="5902"/>
  </r>
  <r>
    <x v="8"/>
    <x v="0"/>
    <n v="49500223"/>
    <x v="354"/>
    <d v="2021-11-24T00:00:00"/>
    <x v="4"/>
    <n v="7000134801"/>
    <n v="262"/>
    <x v="0"/>
    <x v="0"/>
    <n v="262"/>
    <n v="2.0139999999999998"/>
    <n v="527.66800000000001"/>
    <x v="0"/>
    <x v="0"/>
    <s v="Vacumierung"/>
    <n v="5902"/>
  </r>
  <r>
    <x v="8"/>
    <x v="0"/>
    <n v="49500228"/>
    <x v="493"/>
    <d v="2021-11-24T00:00:00"/>
    <x v="4"/>
    <n v="7000134737"/>
    <n v="24"/>
    <x v="0"/>
    <x v="0"/>
    <n v="24"/>
    <n v="2.4E-2"/>
    <n v="0.57599999999999996"/>
    <x v="0"/>
    <x v="0"/>
    <s v="Vacumierung"/>
    <n v="5902"/>
  </r>
  <r>
    <x v="8"/>
    <x v="0"/>
    <n v="49500231"/>
    <x v="63"/>
    <d v="2021-11-24T00:00:00"/>
    <x v="4"/>
    <n v="7000134738"/>
    <n v="16"/>
    <x v="0"/>
    <x v="0"/>
    <n v="16"/>
    <n v="2.4E-2"/>
    <n v="0.38400000000000001"/>
    <x v="0"/>
    <x v="0"/>
    <s v="Vacumierung"/>
    <n v="5902"/>
  </r>
  <r>
    <x v="8"/>
    <x v="0"/>
    <n v="49900002"/>
    <x v="496"/>
    <d v="2021-11-24T00:00:00"/>
    <x v="4"/>
    <n v="7000134715"/>
    <n v="609"/>
    <x v="0"/>
    <x v="0"/>
    <n v="609"/>
    <n v="0.51400000000000001"/>
    <n v="313.02600000000001"/>
    <x v="0"/>
    <x v="0"/>
    <s v="Vacumierung"/>
    <n v="5902"/>
  </r>
  <r>
    <x v="8"/>
    <x v="0"/>
    <n v="50000102"/>
    <x v="357"/>
    <d v="2021-11-24T00:00:00"/>
    <x v="4"/>
    <n v="7000133513"/>
    <n v="49"/>
    <x v="2"/>
    <x v="2"/>
    <n v="29.4"/>
    <n v="3.6526999999999998"/>
    <n v="178.98230000000001"/>
    <x v="6"/>
    <x v="3"/>
    <s v="EVP L2 kleines Band"/>
    <n v="6110"/>
  </r>
  <r>
    <x v="8"/>
    <x v="0"/>
    <n v="50000103"/>
    <x v="358"/>
    <d v="2021-11-24T00:00:00"/>
    <x v="4"/>
    <n v="7000133414"/>
    <n v="869"/>
    <x v="2"/>
    <x v="2"/>
    <n v="521.4"/>
    <n v="4.1387999999999998"/>
    <n v="3596.6172000000001"/>
    <x v="6"/>
    <x v="3"/>
    <s v="EVP L2 kleines Band"/>
    <n v="6110"/>
  </r>
  <r>
    <x v="8"/>
    <x v="0"/>
    <n v="50000107"/>
    <x v="359"/>
    <d v="2021-11-24T00:00:00"/>
    <x v="4"/>
    <n v="7000133514"/>
    <n v="108"/>
    <x v="2"/>
    <x v="2"/>
    <n v="64.8"/>
    <n v="4.1234999999999999"/>
    <n v="445.33800000000002"/>
    <x v="6"/>
    <x v="3"/>
    <s v="EVP L2 kleines Band"/>
    <n v="6110"/>
  </r>
  <r>
    <x v="8"/>
    <x v="0"/>
    <n v="50000194"/>
    <x v="207"/>
    <d v="2021-11-24T00:00:00"/>
    <x v="4"/>
    <n v="7000133504"/>
    <n v="774"/>
    <x v="2"/>
    <x v="2"/>
    <n v="464.4"/>
    <n v="4.2304000000000004"/>
    <n v="3274.3296"/>
    <x v="6"/>
    <x v="3"/>
    <s v="EVP L2 kleines Band"/>
    <n v="6110"/>
  </r>
  <r>
    <x v="8"/>
    <x v="0"/>
    <n v="50000240"/>
    <x v="498"/>
    <d v="2021-11-24T00:00:00"/>
    <x v="4"/>
    <n v="7000134702"/>
    <n v="1505"/>
    <x v="2"/>
    <x v="2"/>
    <n v="1444.8"/>
    <n v="4.016"/>
    <n v="6044.08"/>
    <x v="6"/>
    <x v="3"/>
    <s v="EVP Jermi bei Weissenhorn"/>
    <n v="6200"/>
  </r>
  <r>
    <x v="8"/>
    <x v="0"/>
    <n v="50000247"/>
    <x v="823"/>
    <d v="2021-11-24T00:00:00"/>
    <x v="4"/>
    <n v="7000133744"/>
    <n v="4480"/>
    <x v="2"/>
    <x v="2"/>
    <n v="8601.6"/>
    <n v="8.4969000000000001"/>
    <n v="38066.112000000001"/>
    <x v="7"/>
    <x v="4"/>
    <s v="Subunternehmer"/>
    <n v="9999"/>
  </r>
  <r>
    <x v="8"/>
    <x v="0"/>
    <n v="50000249"/>
    <x v="945"/>
    <d v="2021-11-24T00:00:00"/>
    <x v="4"/>
    <n v="7000134806"/>
    <n v="160"/>
    <x v="2"/>
    <x v="2"/>
    <n v="307.2"/>
    <n v="9.0713000000000008"/>
    <n v="1451.4079999999999"/>
    <x v="6"/>
    <x v="3"/>
    <s v="EVP Jermi bei Weissenhorn"/>
    <n v="6200"/>
  </r>
  <r>
    <x v="8"/>
    <x v="0"/>
    <n v="57000072"/>
    <x v="361"/>
    <d v="2021-11-24T00:00:00"/>
    <x v="4"/>
    <n v="7000134258"/>
    <n v="24"/>
    <x v="2"/>
    <x v="2"/>
    <n v="96"/>
    <n v="13.8714"/>
    <n v="332.91359999999997"/>
    <x v="6"/>
    <x v="3"/>
    <s v="EVP L3 Torten / Blöcke"/>
    <n v="6120"/>
  </r>
  <r>
    <x v="8"/>
    <x v="0"/>
    <n v="57000072"/>
    <x v="361"/>
    <d v="2021-11-24T00:00:00"/>
    <x v="4"/>
    <n v="7000134676"/>
    <n v="5"/>
    <x v="2"/>
    <x v="2"/>
    <n v="20"/>
    <n v="13.8714"/>
    <n v="69.356999999999999"/>
    <x v="6"/>
    <x v="3"/>
    <s v="EVP L3 Torten / Blöcke"/>
    <n v="6120"/>
  </r>
  <r>
    <x v="8"/>
    <x v="0"/>
    <n v="57000164"/>
    <x v="208"/>
    <d v="2021-11-24T00:00:00"/>
    <x v="4"/>
    <n v="7000132912"/>
    <n v="906"/>
    <x v="2"/>
    <x v="2"/>
    <n v="906"/>
    <n v="6.3402000000000003"/>
    <n v="5744.2212"/>
    <x v="4"/>
    <x v="1"/>
    <s v="Linie 4"/>
    <n v="5004"/>
  </r>
  <r>
    <x v="8"/>
    <x v="0"/>
    <n v="57000196"/>
    <x v="787"/>
    <d v="2021-11-24T00:00:00"/>
    <x v="4"/>
    <n v="7000134259"/>
    <n v="10"/>
    <x v="2"/>
    <x v="2"/>
    <n v="40"/>
    <n v="13.624000000000001"/>
    <n v="136.24"/>
    <x v="6"/>
    <x v="3"/>
    <s v="EVP L3 Torten / Blöcke"/>
    <n v="6120"/>
  </r>
  <r>
    <x v="8"/>
    <x v="0"/>
    <n v="57000428"/>
    <x v="212"/>
    <d v="2021-11-24T00:00:00"/>
    <x v="4"/>
    <n v="7000133943"/>
    <n v="1792"/>
    <x v="2"/>
    <x v="2"/>
    <n v="10752"/>
    <n v="24.670100000000001"/>
    <n v="44208.819199999998"/>
    <x v="7"/>
    <x v="4"/>
    <s v="Subunternehmer"/>
    <n v="9999"/>
  </r>
  <r>
    <x v="8"/>
    <x v="0"/>
    <n v="57000491"/>
    <x v="500"/>
    <d v="2021-11-24T00:00:00"/>
    <x v="4"/>
    <n v="7000133919"/>
    <n v="2100"/>
    <x v="2"/>
    <x v="2"/>
    <n v="2520"/>
    <n v="5.5740999999999996"/>
    <n v="11705.61"/>
    <x v="7"/>
    <x v="4"/>
    <s v="Subunternehmer"/>
    <n v="9999"/>
  </r>
  <r>
    <x v="8"/>
    <x v="0"/>
    <n v="57000584"/>
    <x v="214"/>
    <d v="2021-11-24T00:00:00"/>
    <x v="4"/>
    <n v="7000132467"/>
    <n v="1889"/>
    <x v="2"/>
    <x v="2"/>
    <n v="2040.12"/>
    <n v="4.6342999999999996"/>
    <n v="8754.1926999999996"/>
    <x v="3"/>
    <x v="1"/>
    <s v="Linie 16"/>
    <n v="5016"/>
  </r>
  <r>
    <x v="8"/>
    <x v="0"/>
    <n v="57000584"/>
    <x v="214"/>
    <d v="2021-11-24T00:00:00"/>
    <x v="4"/>
    <n v="7000134655"/>
    <n v="1095"/>
    <x v="2"/>
    <x v="2"/>
    <n v="1182.5999999999999"/>
    <n v="4.6342999999999996"/>
    <n v="5074.5585000000001"/>
    <x v="3"/>
    <x v="1"/>
    <s v="Linie 16"/>
    <n v="5016"/>
  </r>
  <r>
    <x v="8"/>
    <x v="0"/>
    <n v="57000590"/>
    <x v="81"/>
    <d v="2021-11-24T00:00:00"/>
    <x v="4"/>
    <n v="7000133944"/>
    <n v="630"/>
    <x v="2"/>
    <x v="2"/>
    <n v="1575"/>
    <n v="11.062900000000001"/>
    <n v="6969.6270000000004"/>
    <x v="7"/>
    <x v="4"/>
    <s v="Subunternehmer"/>
    <n v="9999"/>
  </r>
  <r>
    <x v="8"/>
    <x v="0"/>
    <n v="57000591"/>
    <x v="82"/>
    <d v="2021-11-24T00:00:00"/>
    <x v="4"/>
    <n v="7000133945"/>
    <n v="945"/>
    <x v="2"/>
    <x v="2"/>
    <n v="2362.5"/>
    <n v="11.8149"/>
    <n v="11165.0805"/>
    <x v="7"/>
    <x v="4"/>
    <s v="Subunternehmer"/>
    <n v="9999"/>
  </r>
  <r>
    <x v="8"/>
    <x v="0"/>
    <n v="57000601"/>
    <x v="366"/>
    <d v="2021-11-24T00:00:00"/>
    <x v="4"/>
    <n v="7000134855"/>
    <n v="612"/>
    <x v="2"/>
    <x v="0"/>
    <n v="734.4"/>
    <n v="4.6914999999999996"/>
    <n v="3445.4376000000002"/>
    <x v="8"/>
    <x v="5"/>
    <s v="Linie 22"/>
    <n v="5022"/>
  </r>
  <r>
    <x v="8"/>
    <x v="0"/>
    <n v="57000609"/>
    <x v="369"/>
    <d v="2021-11-24T00:00:00"/>
    <x v="4"/>
    <n v="7000134538"/>
    <n v="306"/>
    <x v="2"/>
    <x v="0"/>
    <n v="367.2"/>
    <n v="5.1940999999999997"/>
    <n v="1907.27352"/>
    <x v="8"/>
    <x v="5"/>
    <s v="Linie 22"/>
    <n v="5022"/>
  </r>
  <r>
    <x v="8"/>
    <x v="0"/>
    <n v="57000637"/>
    <x v="85"/>
    <d v="2021-11-24T00:00:00"/>
    <x v="4"/>
    <n v="7000132410"/>
    <n v="2431"/>
    <x v="2"/>
    <x v="2"/>
    <n v="2625.48"/>
    <n v="4.8646000000000003"/>
    <n v="11825.8426"/>
    <x v="3"/>
    <x v="1"/>
    <s v="Linie 16"/>
    <n v="5016"/>
  </r>
  <r>
    <x v="8"/>
    <x v="0"/>
    <n v="57000656"/>
    <x v="88"/>
    <d v="2021-11-24T00:00:00"/>
    <x v="4"/>
    <n v="7000134722"/>
    <n v="156"/>
    <x v="2"/>
    <x v="2"/>
    <n v="514.79999999999995"/>
    <n v="12.5242"/>
    <n v="1953.7752"/>
    <x v="7"/>
    <x v="4"/>
    <s v="Subunternehmer"/>
    <n v="9999"/>
  </r>
  <r>
    <x v="8"/>
    <x v="0"/>
    <n v="57000717"/>
    <x v="505"/>
    <d v="2021-11-24T00:00:00"/>
    <x v="4"/>
    <n v="7000133920"/>
    <n v="1890"/>
    <x v="2"/>
    <x v="2"/>
    <n v="2268"/>
    <n v="6.0308999999999999"/>
    <n v="11398.401"/>
    <x v="7"/>
    <x v="4"/>
    <s v="Subunternehmer"/>
    <n v="9999"/>
  </r>
  <r>
    <x v="8"/>
    <x v="0"/>
    <n v="57000733"/>
    <x v="225"/>
    <d v="2021-11-24T00:00:00"/>
    <x v="4"/>
    <n v="7000133937"/>
    <n v="56"/>
    <x v="2"/>
    <x v="2"/>
    <n v="336"/>
    <n v="26.9068"/>
    <n v="1506.7808"/>
    <x v="7"/>
    <x v="4"/>
    <s v="Subunternehmer"/>
    <n v="9999"/>
  </r>
  <r>
    <x v="8"/>
    <x v="0"/>
    <n v="57000734"/>
    <x v="225"/>
    <d v="2021-11-24T00:00:00"/>
    <x v="4"/>
    <n v="7000133938"/>
    <n v="448"/>
    <x v="2"/>
    <x v="2"/>
    <n v="2688"/>
    <n v="26.762"/>
    <n v="11989.376"/>
    <x v="7"/>
    <x v="4"/>
    <s v="Subunternehmer"/>
    <n v="9999"/>
  </r>
  <r>
    <x v="8"/>
    <x v="0"/>
    <n v="57000735"/>
    <x v="225"/>
    <d v="2021-11-24T00:00:00"/>
    <x v="4"/>
    <n v="7000133939"/>
    <n v="504"/>
    <x v="2"/>
    <x v="2"/>
    <n v="3024"/>
    <n v="26.813700000000001"/>
    <n v="13514.104799999999"/>
    <x v="7"/>
    <x v="4"/>
    <s v="Subunternehmer"/>
    <n v="9999"/>
  </r>
  <r>
    <x v="8"/>
    <x v="0"/>
    <n v="57000736"/>
    <x v="225"/>
    <d v="2021-11-24T00:00:00"/>
    <x v="4"/>
    <n v="7000133940"/>
    <n v="56"/>
    <x v="2"/>
    <x v="2"/>
    <n v="336"/>
    <n v="27.0063"/>
    <n v="1512.3527999999999"/>
    <x v="7"/>
    <x v="4"/>
    <s v="Subunternehmer"/>
    <n v="9999"/>
  </r>
  <r>
    <x v="8"/>
    <x v="0"/>
    <n v="57000737"/>
    <x v="225"/>
    <d v="2021-11-24T00:00:00"/>
    <x v="4"/>
    <n v="7000133941"/>
    <n v="112"/>
    <x v="2"/>
    <x v="2"/>
    <n v="672"/>
    <n v="26.797799999999999"/>
    <n v="3001.3535999999999"/>
    <x v="7"/>
    <x v="4"/>
    <s v="Subunternehmer"/>
    <n v="9999"/>
  </r>
  <r>
    <x v="8"/>
    <x v="0"/>
    <n v="57000738"/>
    <x v="93"/>
    <d v="2021-11-24T00:00:00"/>
    <x v="4"/>
    <n v="7000134858"/>
    <n v="408"/>
    <x v="2"/>
    <x v="0"/>
    <n v="489.6"/>
    <n v="4.6929999999999996"/>
    <n v="2297.6927999999998"/>
    <x v="8"/>
    <x v="5"/>
    <s v="Linie 22"/>
    <n v="5022"/>
  </r>
  <r>
    <x v="8"/>
    <x v="0"/>
    <n v="57000759"/>
    <x v="1211"/>
    <d v="2021-11-24T00:00:00"/>
    <x v="4"/>
    <n v="7000134599"/>
    <n v="647"/>
    <x v="2"/>
    <x v="2"/>
    <n v="10352"/>
    <n v="34.413600000000002"/>
    <n v="22265.599200000001"/>
    <x v="6"/>
    <x v="3"/>
    <s v="EVP L4 Beutel"/>
    <n v="6130"/>
  </r>
  <r>
    <x v="8"/>
    <x v="0"/>
    <n v="57900002"/>
    <x v="507"/>
    <d v="2021-11-24T00:00:00"/>
    <x v="4"/>
    <n v="7000133909"/>
    <n v="3520"/>
    <x v="2"/>
    <x v="2"/>
    <n v="12672"/>
    <n v="13.4336"/>
    <n v="47286.271999999997"/>
    <x v="7"/>
    <x v="4"/>
    <s v="Subunternehmer"/>
    <n v="9999"/>
  </r>
  <r>
    <x v="8"/>
    <x v="0"/>
    <n v="58000112"/>
    <x v="226"/>
    <d v="2021-11-24T00:00:00"/>
    <x v="4"/>
    <n v="7000133707"/>
    <n v="256"/>
    <x v="2"/>
    <x v="2"/>
    <n v="345.6"/>
    <n v="6.6845999999999997"/>
    <n v="1711.2575999999999"/>
    <x v="3"/>
    <x v="1"/>
    <s v="Linie 1"/>
    <n v="5001"/>
  </r>
  <r>
    <x v="8"/>
    <x v="0"/>
    <n v="58000116"/>
    <x v="227"/>
    <d v="2021-11-24T00:00:00"/>
    <x v="4"/>
    <n v="7000133708"/>
    <n v="256"/>
    <x v="2"/>
    <x v="2"/>
    <n v="345.6"/>
    <n v="7.3517000000000001"/>
    <n v="1882.0352"/>
    <x v="3"/>
    <x v="1"/>
    <s v="Linie 1"/>
    <n v="5001"/>
  </r>
  <r>
    <x v="8"/>
    <x v="0"/>
    <n v="58000337"/>
    <x v="386"/>
    <d v="2021-11-24T00:00:00"/>
    <x v="4"/>
    <n v="7000133709"/>
    <n v="256"/>
    <x v="2"/>
    <x v="2"/>
    <n v="345.6"/>
    <n v="6.4520999999999997"/>
    <n v="1651.7375999999999"/>
    <x v="3"/>
    <x v="1"/>
    <s v="Linie 1"/>
    <n v="5001"/>
  </r>
  <r>
    <x v="8"/>
    <x v="0"/>
    <n v="58000338"/>
    <x v="228"/>
    <d v="2021-11-24T00:00:00"/>
    <x v="4"/>
    <n v="7000133710"/>
    <n v="524"/>
    <x v="2"/>
    <x v="2"/>
    <n v="707.4"/>
    <n v="6.9676"/>
    <n v="3651.0223999999998"/>
    <x v="3"/>
    <x v="1"/>
    <s v="Linie 1"/>
    <n v="5001"/>
  </r>
  <r>
    <x v="8"/>
    <x v="0"/>
    <n v="58000541"/>
    <x v="702"/>
    <d v="2021-11-24T00:00:00"/>
    <x v="4"/>
    <n v="7000132602"/>
    <n v="2604"/>
    <x v="2"/>
    <x v="2"/>
    <n v="5728.8"/>
    <n v="10.913399999999999"/>
    <n v="28418.493600000002"/>
    <x v="4"/>
    <x v="1"/>
    <s v="Linie 35"/>
    <n v="5035"/>
  </r>
  <r>
    <x v="8"/>
    <x v="0"/>
    <n v="58000548"/>
    <x v="703"/>
    <d v="2021-11-24T00:00:00"/>
    <x v="4"/>
    <n v="7000133898"/>
    <n v="1800"/>
    <x v="2"/>
    <x v="2"/>
    <n v="8640"/>
    <n v="25.296299999999999"/>
    <n v="45533.34"/>
    <x v="7"/>
    <x v="4"/>
    <s v="Subunternehmer"/>
    <n v="9999"/>
  </r>
  <r>
    <x v="8"/>
    <x v="0"/>
    <n v="58000638"/>
    <x v="391"/>
    <d v="2021-11-24T00:00:00"/>
    <x v="4"/>
    <n v="7000134462"/>
    <n v="170"/>
    <x v="2"/>
    <x v="0"/>
    <n v="168.3"/>
    <n v="7.7736000000000001"/>
    <n v="1308.2968800000001"/>
    <x v="8"/>
    <x v="5"/>
    <s v="Linie 23"/>
    <n v="5023"/>
  </r>
  <r>
    <x v="8"/>
    <x v="0"/>
    <n v="58000653"/>
    <x v="232"/>
    <d v="2021-11-24T00:00:00"/>
    <x v="4"/>
    <n v="7000134303"/>
    <n v="204"/>
    <x v="2"/>
    <x v="0"/>
    <n v="204"/>
    <n v="11.081"/>
    <n v="2260.5239999999999"/>
    <x v="8"/>
    <x v="5"/>
    <s v="Linie 20"/>
    <n v="5020"/>
  </r>
  <r>
    <x v="8"/>
    <x v="0"/>
    <n v="58000670"/>
    <x v="393"/>
    <d v="2021-11-24T00:00:00"/>
    <x v="4"/>
    <n v="7000134466"/>
    <n v="34"/>
    <x v="2"/>
    <x v="0"/>
    <n v="33.659999999999997"/>
    <n v="7.7774999999999999"/>
    <n v="261.79065000000003"/>
    <x v="8"/>
    <x v="5"/>
    <s v="Linie 23"/>
    <n v="5023"/>
  </r>
  <r>
    <x v="8"/>
    <x v="0"/>
    <n v="58000682"/>
    <x v="394"/>
    <d v="2021-11-24T00:00:00"/>
    <x v="4"/>
    <n v="7000134467"/>
    <n v="34"/>
    <x v="2"/>
    <x v="0"/>
    <n v="33.659999999999997"/>
    <n v="7.7609000000000004"/>
    <n v="261.23189400000001"/>
    <x v="8"/>
    <x v="5"/>
    <s v="Linie 23"/>
    <n v="5023"/>
  </r>
  <r>
    <x v="8"/>
    <x v="0"/>
    <n v="58000692"/>
    <x v="396"/>
    <d v="2021-11-24T00:00:00"/>
    <x v="4"/>
    <n v="7000134306"/>
    <n v="68"/>
    <x v="2"/>
    <x v="0"/>
    <n v="68"/>
    <n v="11.089700000000001"/>
    <n v="754.09960000000001"/>
    <x v="8"/>
    <x v="5"/>
    <s v="Linie 20"/>
    <n v="5020"/>
  </r>
  <r>
    <x v="8"/>
    <x v="0"/>
    <n v="58000696"/>
    <x v="397"/>
    <d v="2021-11-24T00:00:00"/>
    <x v="4"/>
    <n v="7000134471"/>
    <n v="136"/>
    <x v="2"/>
    <x v="0"/>
    <n v="134.63999999999999"/>
    <n v="7.7582000000000004"/>
    <n v="1044.564048"/>
    <x v="8"/>
    <x v="5"/>
    <s v="Linie 23"/>
    <n v="5023"/>
  </r>
  <r>
    <x v="8"/>
    <x v="0"/>
    <n v="58000705"/>
    <x v="399"/>
    <d v="2021-11-24T00:00:00"/>
    <x v="4"/>
    <n v="7000134308"/>
    <n v="408"/>
    <x v="2"/>
    <x v="0"/>
    <n v="408"/>
    <n v="11.0915"/>
    <n v="4525.3320000000003"/>
    <x v="8"/>
    <x v="5"/>
    <s v="Linie 20"/>
    <n v="5020"/>
  </r>
  <r>
    <x v="8"/>
    <x v="0"/>
    <n v="58000708"/>
    <x v="400"/>
    <d v="2021-11-24T00:00:00"/>
    <x v="4"/>
    <n v="7000134472"/>
    <n v="204"/>
    <x v="2"/>
    <x v="0"/>
    <n v="201.96"/>
    <n v="7.7599"/>
    <n v="1567.189404"/>
    <x v="8"/>
    <x v="5"/>
    <s v="Linie 23"/>
    <n v="5023"/>
  </r>
  <r>
    <x v="8"/>
    <x v="0"/>
    <n v="58000719"/>
    <x v="248"/>
    <d v="2021-11-24T00:00:00"/>
    <x v="4"/>
    <n v="7000134310"/>
    <n v="136"/>
    <x v="2"/>
    <x v="0"/>
    <n v="136"/>
    <n v="11.0969"/>
    <n v="1509.1784"/>
    <x v="8"/>
    <x v="5"/>
    <s v="Linie 20"/>
    <n v="5020"/>
  </r>
  <r>
    <x v="8"/>
    <x v="0"/>
    <n v="58000722"/>
    <x v="401"/>
    <d v="2021-11-24T00:00:00"/>
    <x v="4"/>
    <n v="7000134475"/>
    <n v="136"/>
    <x v="2"/>
    <x v="0"/>
    <n v="134.63999999999999"/>
    <n v="7.7599"/>
    <n v="1044.7929360000001"/>
    <x v="8"/>
    <x v="5"/>
    <s v="Linie 23"/>
    <n v="5023"/>
  </r>
  <r>
    <x v="8"/>
    <x v="0"/>
    <n v="58000731"/>
    <x v="595"/>
    <d v="2021-11-24T00:00:00"/>
    <x v="4"/>
    <n v="7000134557"/>
    <n v="136"/>
    <x v="2"/>
    <x v="0"/>
    <n v="136"/>
    <n v="9.4905000000000008"/>
    <n v="1290.7080000000001"/>
    <x v="8"/>
    <x v="5"/>
    <s v="Linie 22"/>
    <n v="5022"/>
  </r>
  <r>
    <x v="8"/>
    <x v="0"/>
    <n v="58000735"/>
    <x v="829"/>
    <d v="2021-11-24T00:00:00"/>
    <x v="4"/>
    <n v="7000134478"/>
    <n v="204"/>
    <x v="2"/>
    <x v="0"/>
    <n v="201.96"/>
    <n v="7.7679999999999998"/>
    <n v="1568.82528"/>
    <x v="8"/>
    <x v="5"/>
    <s v="Linie 23"/>
    <n v="5023"/>
  </r>
  <r>
    <x v="8"/>
    <x v="0"/>
    <n v="58000739"/>
    <x v="512"/>
    <d v="2021-11-24T00:00:00"/>
    <x v="4"/>
    <n v="7000134559"/>
    <n v="204"/>
    <x v="2"/>
    <x v="0"/>
    <n v="244.8"/>
    <n v="7.6262999999999996"/>
    <n v="1866.91824"/>
    <x v="8"/>
    <x v="5"/>
    <s v="Linie 22"/>
    <n v="5022"/>
  </r>
  <r>
    <x v="8"/>
    <x v="0"/>
    <n v="58000751"/>
    <x v="254"/>
    <d v="2021-11-24T00:00:00"/>
    <x v="4"/>
    <n v="7000134484"/>
    <n v="136"/>
    <x v="2"/>
    <x v="0"/>
    <n v="136"/>
    <n v="10.5335"/>
    <n v="1432.556"/>
    <x v="8"/>
    <x v="5"/>
    <s v="Linie 23"/>
    <n v="5023"/>
  </r>
  <r>
    <x v="8"/>
    <x v="0"/>
    <n v="58000760"/>
    <x v="404"/>
    <d v="2021-11-24T00:00:00"/>
    <x v="4"/>
    <n v="7000134485"/>
    <n v="170"/>
    <x v="2"/>
    <x v="0"/>
    <n v="168.3"/>
    <n v="7.7539999999999996"/>
    <n v="1304.9982"/>
    <x v="8"/>
    <x v="5"/>
    <s v="Linie 23"/>
    <n v="5023"/>
  </r>
  <r>
    <x v="8"/>
    <x v="0"/>
    <n v="58000765"/>
    <x v="707"/>
    <d v="2021-11-24T00:00:00"/>
    <x v="4"/>
    <n v="7000134561"/>
    <n v="170"/>
    <x v="2"/>
    <x v="0"/>
    <n v="204"/>
    <n v="7.6269999999999998"/>
    <n v="1555.9079999999999"/>
    <x v="8"/>
    <x v="5"/>
    <s v="Linie 22"/>
    <n v="5022"/>
  </r>
  <r>
    <x v="8"/>
    <x v="0"/>
    <n v="58000770"/>
    <x v="256"/>
    <d v="2021-11-24T00:00:00"/>
    <x v="4"/>
    <n v="7000134487"/>
    <n v="34"/>
    <x v="2"/>
    <x v="0"/>
    <n v="34"/>
    <n v="10.519399999999999"/>
    <n v="357.65960000000001"/>
    <x v="8"/>
    <x v="5"/>
    <s v="Linie 23"/>
    <n v="5023"/>
  </r>
  <r>
    <x v="8"/>
    <x v="0"/>
    <n v="58000772"/>
    <x v="406"/>
    <d v="2021-11-24T00:00:00"/>
    <x v="4"/>
    <n v="7000134389"/>
    <n v="100"/>
    <x v="2"/>
    <x v="0"/>
    <n v="99"/>
    <n v="7.3297999999999996"/>
    <n v="725.65020000000004"/>
    <x v="8"/>
    <x v="5"/>
    <s v="Linie 21"/>
    <n v="5021"/>
  </r>
  <r>
    <x v="8"/>
    <x v="0"/>
    <n v="58000845"/>
    <x v="596"/>
    <d v="2021-11-24T00:00:00"/>
    <x v="4"/>
    <n v="7000134562"/>
    <n v="1360"/>
    <x v="2"/>
    <x v="0"/>
    <n v="1360"/>
    <n v="9.4408999999999992"/>
    <n v="12839.624"/>
    <x v="8"/>
    <x v="5"/>
    <s v="Linie 22"/>
    <n v="5022"/>
  </r>
  <r>
    <x v="8"/>
    <x v="0"/>
    <n v="58000849"/>
    <x v="517"/>
    <d v="2021-11-24T00:00:00"/>
    <x v="4"/>
    <n v="7000134316"/>
    <n v="3145"/>
    <x v="2"/>
    <x v="0"/>
    <n v="3145"/>
    <n v="11.043100000000001"/>
    <n v="34730.549500000001"/>
    <x v="8"/>
    <x v="5"/>
    <s v="Linie 20"/>
    <n v="5020"/>
  </r>
  <r>
    <x v="8"/>
    <x v="0"/>
    <n v="58000856"/>
    <x v="259"/>
    <d v="2021-11-24T00:00:00"/>
    <x v="4"/>
    <n v="7000134699"/>
    <n v="408"/>
    <x v="2"/>
    <x v="0"/>
    <n v="408"/>
    <n v="10.533799999999999"/>
    <n v="4297.7903999999999"/>
    <x v="8"/>
    <x v="5"/>
    <s v="Linie 23"/>
    <n v="5023"/>
  </r>
  <r>
    <x v="8"/>
    <x v="0"/>
    <n v="58000861"/>
    <x v="410"/>
    <d v="2021-11-24T00:00:00"/>
    <x v="4"/>
    <n v="7000134489"/>
    <n v="238"/>
    <x v="2"/>
    <x v="0"/>
    <n v="235.62"/>
    <n v="7.7599"/>
    <n v="1828.3876379999999"/>
    <x v="8"/>
    <x v="5"/>
    <s v="Linie 23"/>
    <n v="5023"/>
  </r>
  <r>
    <x v="8"/>
    <x v="0"/>
    <n v="58000866"/>
    <x v="262"/>
    <d v="2021-11-24T00:00:00"/>
    <x v="4"/>
    <n v="7000134319"/>
    <n v="714"/>
    <x v="2"/>
    <x v="0"/>
    <n v="714"/>
    <n v="11.085000000000001"/>
    <n v="7914.69"/>
    <x v="8"/>
    <x v="5"/>
    <s v="Linie 20"/>
    <n v="5020"/>
  </r>
  <r>
    <x v="8"/>
    <x v="0"/>
    <n v="58000887"/>
    <x v="411"/>
    <d v="2021-11-24T00:00:00"/>
    <x v="4"/>
    <n v="7000134320"/>
    <n v="612"/>
    <x v="2"/>
    <x v="0"/>
    <n v="612"/>
    <n v="11.0853"/>
    <n v="6784.2035999999998"/>
    <x v="8"/>
    <x v="5"/>
    <s v="Linie 20"/>
    <n v="5020"/>
  </r>
  <r>
    <x v="8"/>
    <x v="0"/>
    <n v="58000895"/>
    <x v="412"/>
    <d v="2021-11-24T00:00:00"/>
    <x v="4"/>
    <n v="7000134323"/>
    <n v="1698"/>
    <x v="2"/>
    <x v="0"/>
    <n v="1698"/>
    <n v="11.0886"/>
    <n v="18828.442800000001"/>
    <x v="8"/>
    <x v="5"/>
    <s v="Linie 20"/>
    <n v="5020"/>
  </r>
  <r>
    <x v="8"/>
    <x v="0"/>
    <n v="58000899"/>
    <x v="755"/>
    <d v="2021-11-24T00:00:00"/>
    <x v="4"/>
    <n v="7000134499"/>
    <n v="680"/>
    <x v="2"/>
    <x v="0"/>
    <n v="673.2"/>
    <n v="7.7582000000000004"/>
    <n v="5222.82024"/>
    <x v="8"/>
    <x v="5"/>
    <s v="Linie 23"/>
    <n v="5023"/>
  </r>
  <r>
    <x v="8"/>
    <x v="0"/>
    <n v="58000919"/>
    <x v="710"/>
    <d v="2021-11-24T00:00:00"/>
    <x v="4"/>
    <n v="7000134395"/>
    <n v="136"/>
    <x v="2"/>
    <x v="0"/>
    <n v="134.63999999999999"/>
    <n v="7.3445"/>
    <n v="988.86347999999998"/>
    <x v="8"/>
    <x v="5"/>
    <s v="Linie 21"/>
    <n v="5021"/>
  </r>
  <r>
    <x v="8"/>
    <x v="0"/>
    <n v="58000920"/>
    <x v="413"/>
    <d v="2021-11-24T00:00:00"/>
    <x v="4"/>
    <n v="7000134396"/>
    <n v="136"/>
    <x v="2"/>
    <x v="0"/>
    <n v="134.63999999999999"/>
    <n v="7.3434999999999997"/>
    <n v="988.72883999999999"/>
    <x v="8"/>
    <x v="5"/>
    <s v="Linie 21"/>
    <n v="5021"/>
  </r>
  <r>
    <x v="8"/>
    <x v="0"/>
    <n v="58000927"/>
    <x v="575"/>
    <d v="2021-11-24T00:00:00"/>
    <x v="4"/>
    <n v="7000134703"/>
    <n v="2210"/>
    <x v="2"/>
    <x v="0"/>
    <n v="2187.9"/>
    <n v="7.3845999999999998"/>
    <n v="16156.76634"/>
    <x v="8"/>
    <x v="5"/>
    <s v="Linie 21"/>
    <n v="5021"/>
  </r>
  <r>
    <x v="8"/>
    <x v="0"/>
    <n v="58000928"/>
    <x v="106"/>
    <d v="2021-11-24T00:00:00"/>
    <x v="4"/>
    <n v="7000134704"/>
    <n v="136"/>
    <x v="2"/>
    <x v="0"/>
    <n v="134.63999999999999"/>
    <n v="7.4200999999999997"/>
    <n v="999.04226400000005"/>
    <x v="8"/>
    <x v="5"/>
    <s v="Linie 21"/>
    <n v="5021"/>
  </r>
  <r>
    <x v="8"/>
    <x v="0"/>
    <n v="58000929"/>
    <x v="107"/>
    <d v="2021-11-24T00:00:00"/>
    <x v="4"/>
    <n v="7000134705"/>
    <n v="306"/>
    <x v="2"/>
    <x v="0"/>
    <n v="302.94"/>
    <n v="7.4318999999999997"/>
    <n v="2251.4197859999999"/>
    <x v="8"/>
    <x v="5"/>
    <s v="Linie 21"/>
    <n v="5021"/>
  </r>
  <r>
    <x v="8"/>
    <x v="0"/>
    <n v="58000931"/>
    <x v="108"/>
    <d v="2021-11-24T00:00:00"/>
    <x v="4"/>
    <n v="7000134706"/>
    <n v="204"/>
    <x v="2"/>
    <x v="0"/>
    <n v="201.96"/>
    <n v="7.4309000000000003"/>
    <n v="1500.7445640000001"/>
    <x v="8"/>
    <x v="5"/>
    <s v="Linie 21"/>
    <n v="5021"/>
  </r>
  <r>
    <x v="8"/>
    <x v="0"/>
    <n v="58000944"/>
    <x v="415"/>
    <d v="2021-11-24T00:00:00"/>
    <x v="4"/>
    <n v="7000134501"/>
    <n v="34"/>
    <x v="2"/>
    <x v="0"/>
    <n v="33.659999999999997"/>
    <n v="7.7609000000000004"/>
    <n v="261.23189400000001"/>
    <x v="8"/>
    <x v="5"/>
    <s v="Linie 23"/>
    <n v="5023"/>
  </r>
  <r>
    <x v="8"/>
    <x v="0"/>
    <n v="58000954"/>
    <x v="577"/>
    <d v="2021-11-24T00:00:00"/>
    <x v="4"/>
    <n v="7000134400"/>
    <n v="272"/>
    <x v="2"/>
    <x v="0"/>
    <n v="269.27999999999997"/>
    <n v="7.4291999999999998"/>
    <n v="2000.5349759999999"/>
    <x v="8"/>
    <x v="5"/>
    <s v="Linie 21"/>
    <n v="5021"/>
  </r>
  <r>
    <x v="8"/>
    <x v="0"/>
    <n v="58000955"/>
    <x v="519"/>
    <d v="2021-11-24T00:00:00"/>
    <x v="4"/>
    <n v="7000134564"/>
    <n v="204"/>
    <x v="2"/>
    <x v="0"/>
    <n v="244.8"/>
    <n v="7.6269999999999998"/>
    <n v="1867.0896"/>
    <x v="8"/>
    <x v="5"/>
    <s v="Linie 22"/>
    <n v="5022"/>
  </r>
  <r>
    <x v="8"/>
    <x v="0"/>
    <n v="58000956"/>
    <x v="416"/>
    <d v="2021-11-24T00:00:00"/>
    <x v="4"/>
    <n v="7000134503"/>
    <n v="136"/>
    <x v="2"/>
    <x v="0"/>
    <n v="134.63999999999999"/>
    <n v="7.7582000000000004"/>
    <n v="1044.564048"/>
    <x v="8"/>
    <x v="5"/>
    <s v="Linie 23"/>
    <n v="5023"/>
  </r>
  <r>
    <x v="8"/>
    <x v="0"/>
    <n v="58000963"/>
    <x v="109"/>
    <d v="2021-11-24T00:00:00"/>
    <x v="4"/>
    <n v="7000134707"/>
    <n v="136"/>
    <x v="2"/>
    <x v="0"/>
    <n v="134.63999999999999"/>
    <n v="7.4291999999999998"/>
    <n v="1000.267488"/>
    <x v="8"/>
    <x v="5"/>
    <s v="Linie 21"/>
    <n v="5021"/>
  </r>
  <r>
    <x v="8"/>
    <x v="0"/>
    <n v="58000972"/>
    <x v="834"/>
    <d v="2021-11-24T00:00:00"/>
    <x v="4"/>
    <n v="7000134403"/>
    <n v="170"/>
    <x v="2"/>
    <x v="0"/>
    <n v="168.3"/>
    <n v="7.3710000000000004"/>
    <n v="1240.5392999999999"/>
    <x v="8"/>
    <x v="5"/>
    <s v="Linie 21"/>
    <n v="5021"/>
  </r>
  <r>
    <x v="8"/>
    <x v="0"/>
    <n v="58000974"/>
    <x v="650"/>
    <d v="2021-11-24T00:00:00"/>
    <x v="4"/>
    <n v="7000134506"/>
    <n v="204"/>
    <x v="2"/>
    <x v="0"/>
    <n v="201.96"/>
    <n v="7.7923"/>
    <n v="1573.732908"/>
    <x v="8"/>
    <x v="5"/>
    <s v="Linie 23"/>
    <n v="5023"/>
  </r>
  <r>
    <x v="8"/>
    <x v="0"/>
    <n v="58000985"/>
    <x v="835"/>
    <d v="2021-11-24T00:00:00"/>
    <x v="4"/>
    <n v="7000134405"/>
    <n v="204"/>
    <x v="2"/>
    <x v="0"/>
    <n v="201.96"/>
    <n v="7.3379000000000003"/>
    <n v="1481.962284"/>
    <x v="8"/>
    <x v="5"/>
    <s v="Linie 21"/>
    <n v="5021"/>
  </r>
  <r>
    <x v="8"/>
    <x v="0"/>
    <n v="58000987"/>
    <x v="578"/>
    <d v="2021-11-24T00:00:00"/>
    <x v="4"/>
    <n v="7000134406"/>
    <n v="340"/>
    <x v="2"/>
    <x v="0"/>
    <n v="336.6"/>
    <n v="7.4310999999999998"/>
    <n v="2501.3082599999998"/>
    <x v="8"/>
    <x v="5"/>
    <s v="Linie 21"/>
    <n v="5021"/>
  </r>
  <r>
    <x v="8"/>
    <x v="0"/>
    <n v="58000997"/>
    <x v="421"/>
    <d v="2021-11-24T00:00:00"/>
    <x v="4"/>
    <n v="7000134334"/>
    <n v="204"/>
    <x v="2"/>
    <x v="0"/>
    <n v="204"/>
    <n v="11.084300000000001"/>
    <n v="2261.1972000000001"/>
    <x v="8"/>
    <x v="5"/>
    <s v="Linie 20"/>
    <n v="5020"/>
  </r>
  <r>
    <x v="8"/>
    <x v="0"/>
    <n v="58000998"/>
    <x v="713"/>
    <d v="2021-11-24T00:00:00"/>
    <x v="4"/>
    <n v="7000134408"/>
    <n v="272"/>
    <x v="2"/>
    <x v="0"/>
    <n v="269.27999999999997"/>
    <n v="7.3373999999999997"/>
    <n v="1975.8150720000001"/>
    <x v="8"/>
    <x v="5"/>
    <s v="Linie 21"/>
    <n v="5021"/>
  </r>
  <r>
    <x v="8"/>
    <x v="0"/>
    <n v="58001000"/>
    <x v="837"/>
    <d v="2021-11-24T00:00:00"/>
    <x v="4"/>
    <n v="7000134509"/>
    <n v="68"/>
    <x v="2"/>
    <x v="0"/>
    <n v="68"/>
    <n v="10.530200000000001"/>
    <n v="716.05359999999996"/>
    <x v="8"/>
    <x v="5"/>
    <s v="Linie 23"/>
    <n v="5023"/>
  </r>
  <r>
    <x v="8"/>
    <x v="0"/>
    <n v="58001001"/>
    <x v="110"/>
    <d v="2021-11-24T00:00:00"/>
    <x v="4"/>
    <n v="7000134708"/>
    <n v="272"/>
    <x v="2"/>
    <x v="0"/>
    <n v="269.27999999999997"/>
    <n v="7.4310999999999998"/>
    <n v="2001.0466080000001"/>
    <x v="8"/>
    <x v="5"/>
    <s v="Linie 21"/>
    <n v="5021"/>
  </r>
  <r>
    <x v="8"/>
    <x v="0"/>
    <n v="58001013"/>
    <x v="422"/>
    <d v="2021-11-24T00:00:00"/>
    <x v="4"/>
    <n v="7000134413"/>
    <n v="170"/>
    <x v="2"/>
    <x v="0"/>
    <n v="168.3"/>
    <n v="7.3414999999999999"/>
    <n v="1235.5744500000001"/>
    <x v="8"/>
    <x v="5"/>
    <s v="Linie 21"/>
    <n v="5021"/>
  </r>
  <r>
    <x v="8"/>
    <x v="0"/>
    <n v="58001016"/>
    <x v="522"/>
    <d v="2021-11-24T00:00:00"/>
    <x v="4"/>
    <n v="7000134414"/>
    <n v="204"/>
    <x v="2"/>
    <x v="0"/>
    <n v="201.96"/>
    <n v="7.8188000000000004"/>
    <n v="1579.084848"/>
    <x v="8"/>
    <x v="5"/>
    <s v="Linie 21"/>
    <n v="5021"/>
  </r>
  <r>
    <x v="8"/>
    <x v="0"/>
    <n v="58001021"/>
    <x v="423"/>
    <d v="2021-11-24T00:00:00"/>
    <x v="4"/>
    <n v="7000134415"/>
    <n v="272"/>
    <x v="2"/>
    <x v="0"/>
    <n v="269.27999999999997"/>
    <n v="7.3388999999999998"/>
    <n v="1976.2189920000001"/>
    <x v="8"/>
    <x v="5"/>
    <s v="Linie 21"/>
    <n v="5021"/>
  </r>
  <r>
    <x v="8"/>
    <x v="0"/>
    <n v="58001022"/>
    <x v="523"/>
    <d v="2021-11-24T00:00:00"/>
    <x v="4"/>
    <n v="7000134416"/>
    <n v="425"/>
    <x v="2"/>
    <x v="0"/>
    <n v="420.75"/>
    <n v="7.7832999999999997"/>
    <n v="3274.8234750000001"/>
    <x v="8"/>
    <x v="5"/>
    <s v="Linie 21"/>
    <n v="5021"/>
  </r>
  <r>
    <x v="8"/>
    <x v="0"/>
    <n v="58001033"/>
    <x v="425"/>
    <d v="2021-11-24T00:00:00"/>
    <x v="4"/>
    <n v="7000134419"/>
    <n v="238"/>
    <x v="2"/>
    <x v="0"/>
    <n v="235.62"/>
    <n v="7.2862999999999998"/>
    <n v="1716.798006"/>
    <x v="8"/>
    <x v="5"/>
    <s v="Linie 21"/>
    <n v="5021"/>
  </r>
  <r>
    <x v="8"/>
    <x v="0"/>
    <n v="58001034"/>
    <x v="426"/>
    <d v="2021-11-24T00:00:00"/>
    <x v="4"/>
    <n v="7000134420"/>
    <n v="204"/>
    <x v="2"/>
    <x v="0"/>
    <n v="201.96"/>
    <n v="7.2853000000000003"/>
    <n v="1471.3391879999999"/>
    <x v="8"/>
    <x v="5"/>
    <s v="Linie 21"/>
    <n v="5021"/>
  </r>
  <r>
    <x v="8"/>
    <x v="0"/>
    <n v="58001036"/>
    <x v="427"/>
    <d v="2021-11-24T00:00:00"/>
    <x v="4"/>
    <n v="7000134340"/>
    <n v="204"/>
    <x v="2"/>
    <x v="0"/>
    <n v="204"/>
    <n v="11.133900000000001"/>
    <n v="2271.3155999999999"/>
    <x v="8"/>
    <x v="5"/>
    <s v="Linie 20"/>
    <n v="5020"/>
  </r>
  <r>
    <x v="8"/>
    <x v="0"/>
    <n v="58001047"/>
    <x v="429"/>
    <d v="2021-11-24T00:00:00"/>
    <x v="4"/>
    <n v="7000134425"/>
    <n v="68"/>
    <x v="2"/>
    <x v="0"/>
    <n v="67.319999999999993"/>
    <n v="7.2832999999999997"/>
    <n v="490.311756"/>
    <x v="8"/>
    <x v="5"/>
    <s v="Linie 21"/>
    <n v="5021"/>
  </r>
  <r>
    <x v="8"/>
    <x v="0"/>
    <n v="58001050"/>
    <x v="430"/>
    <d v="2021-11-24T00:00:00"/>
    <x v="4"/>
    <n v="7000134426"/>
    <n v="68"/>
    <x v="2"/>
    <x v="0"/>
    <n v="67.319999999999993"/>
    <n v="7.2846000000000002"/>
    <n v="490.399272"/>
    <x v="8"/>
    <x v="5"/>
    <s v="Linie 21"/>
    <n v="5021"/>
  </r>
  <r>
    <x v="8"/>
    <x v="0"/>
    <n v="58001052"/>
    <x v="431"/>
    <d v="2021-11-24T00:00:00"/>
    <x v="4"/>
    <n v="7000134427"/>
    <n v="136"/>
    <x v="2"/>
    <x v="0"/>
    <n v="134.63999999999999"/>
    <n v="7.3388999999999998"/>
    <n v="988.10949600000004"/>
    <x v="8"/>
    <x v="5"/>
    <s v="Linie 21"/>
    <n v="5021"/>
  </r>
  <r>
    <x v="8"/>
    <x v="0"/>
    <n v="58001063"/>
    <x v="581"/>
    <d v="2021-11-24T00:00:00"/>
    <x v="4"/>
    <n v="7000134565"/>
    <n v="136"/>
    <x v="2"/>
    <x v="0"/>
    <n v="136"/>
    <n v="8.1037999999999997"/>
    <n v="1102.1168"/>
    <x v="8"/>
    <x v="5"/>
    <s v="Linie 22"/>
    <n v="5022"/>
  </r>
  <r>
    <x v="8"/>
    <x v="0"/>
    <n v="58001078"/>
    <x v="433"/>
    <d v="2021-11-24T00:00:00"/>
    <x v="4"/>
    <n v="7000134432"/>
    <n v="68"/>
    <x v="2"/>
    <x v="0"/>
    <n v="67.319999999999993"/>
    <n v="7.3398000000000003"/>
    <n v="494.11533600000001"/>
    <x v="8"/>
    <x v="5"/>
    <s v="Linie 21"/>
    <n v="5021"/>
  </r>
  <r>
    <x v="8"/>
    <x v="0"/>
    <n v="58001082"/>
    <x v="434"/>
    <d v="2021-11-24T00:00:00"/>
    <x v="4"/>
    <n v="7000134343"/>
    <n v="272"/>
    <x v="2"/>
    <x v="0"/>
    <n v="272"/>
    <n v="11.089700000000001"/>
    <n v="3016.3984"/>
    <x v="8"/>
    <x v="5"/>
    <s v="Linie 20"/>
    <n v="5020"/>
  </r>
  <r>
    <x v="8"/>
    <x v="0"/>
    <n v="58001084"/>
    <x v="582"/>
    <d v="2021-11-24T00:00:00"/>
    <x v="4"/>
    <n v="7000134566"/>
    <n v="170"/>
    <x v="2"/>
    <x v="0"/>
    <n v="170"/>
    <n v="8.0998999999999999"/>
    <n v="1376.9829999999999"/>
    <x v="8"/>
    <x v="5"/>
    <s v="Linie 22"/>
    <n v="5022"/>
  </r>
  <r>
    <x v="8"/>
    <x v="0"/>
    <n v="58001091"/>
    <x v="524"/>
    <d v="2021-11-24T00:00:00"/>
    <x v="4"/>
    <n v="7000134434"/>
    <n v="272"/>
    <x v="2"/>
    <x v="0"/>
    <n v="269.27999999999997"/>
    <n v="7.2821999999999996"/>
    <n v="1960.950816"/>
    <x v="8"/>
    <x v="5"/>
    <s v="Linie 21"/>
    <n v="5021"/>
  </r>
  <r>
    <x v="8"/>
    <x v="0"/>
    <n v="58001094"/>
    <x v="525"/>
    <d v="2021-11-24T00:00:00"/>
    <x v="4"/>
    <n v="7000134435"/>
    <n v="204"/>
    <x v="2"/>
    <x v="0"/>
    <n v="201.96"/>
    <n v="7.2821999999999996"/>
    <n v="1470.7131119999999"/>
    <x v="8"/>
    <x v="5"/>
    <s v="Linie 21"/>
    <n v="5021"/>
  </r>
  <r>
    <x v="8"/>
    <x v="0"/>
    <n v="58001095"/>
    <x v="600"/>
    <d v="2021-11-24T00:00:00"/>
    <x v="4"/>
    <n v="7000134567"/>
    <n v="136"/>
    <x v="2"/>
    <x v="0"/>
    <n v="136"/>
    <n v="9.4894999999999996"/>
    <n v="1290.5719999999999"/>
    <x v="8"/>
    <x v="5"/>
    <s v="Linie 22"/>
    <n v="5022"/>
  </r>
  <r>
    <x v="8"/>
    <x v="0"/>
    <n v="58001097"/>
    <x v="114"/>
    <d v="2021-11-24T00:00:00"/>
    <x v="4"/>
    <n v="7000130634"/>
    <n v="1860"/>
    <x v="2"/>
    <x v="2"/>
    <n v="17856"/>
    <n v="34.917499999999997"/>
    <n v="64946.55"/>
    <x v="5"/>
    <x v="2"/>
    <s v="Linie 30"/>
    <n v="5030"/>
  </r>
  <r>
    <x v="8"/>
    <x v="0"/>
    <n v="58001099"/>
    <x v="657"/>
    <d v="2021-11-24T00:00:00"/>
    <x v="4"/>
    <n v="7000134513"/>
    <n v="68"/>
    <x v="2"/>
    <x v="0"/>
    <n v="67.319999999999993"/>
    <n v="7.7568000000000001"/>
    <n v="522.18777599999999"/>
    <x v="8"/>
    <x v="5"/>
    <s v="Linie 23"/>
    <n v="5023"/>
  </r>
  <r>
    <x v="8"/>
    <x v="0"/>
    <n v="58001101"/>
    <x v="527"/>
    <d v="2021-11-24T00:00:00"/>
    <x v="4"/>
    <n v="7000134569"/>
    <n v="68"/>
    <x v="2"/>
    <x v="0"/>
    <n v="81.599999999999994"/>
    <n v="7.6260000000000003"/>
    <n v="622.28160000000003"/>
    <x v="8"/>
    <x v="5"/>
    <s v="Linie 22"/>
    <n v="5022"/>
  </r>
  <r>
    <x v="8"/>
    <x v="0"/>
    <n v="58001109"/>
    <x v="115"/>
    <d v="2021-11-24T00:00:00"/>
    <x v="4"/>
    <n v="7000134709"/>
    <n v="204"/>
    <x v="2"/>
    <x v="0"/>
    <n v="201.96"/>
    <n v="7.4295"/>
    <n v="1500.46182"/>
    <x v="8"/>
    <x v="5"/>
    <s v="Linie 21"/>
    <n v="5021"/>
  </r>
  <r>
    <x v="8"/>
    <x v="0"/>
    <n v="58001111"/>
    <x v="437"/>
    <d v="2021-11-24T00:00:00"/>
    <x v="4"/>
    <n v="7000134438"/>
    <n v="68"/>
    <x v="2"/>
    <x v="0"/>
    <n v="67.319999999999993"/>
    <n v="7.3406000000000002"/>
    <n v="494.16919200000001"/>
    <x v="8"/>
    <x v="5"/>
    <s v="Linie 21"/>
    <n v="5021"/>
  </r>
  <r>
    <x v="8"/>
    <x v="0"/>
    <n v="58001113"/>
    <x v="530"/>
    <d v="2021-11-24T00:00:00"/>
    <x v="4"/>
    <n v="7000134439"/>
    <n v="68"/>
    <x v="2"/>
    <x v="0"/>
    <n v="67.319999999999993"/>
    <n v="7.8334999999999999"/>
    <n v="527.35122000000001"/>
    <x v="8"/>
    <x v="5"/>
    <s v="Linie 21"/>
    <n v="5021"/>
  </r>
  <r>
    <x v="8"/>
    <x v="0"/>
    <n v="58001117"/>
    <x v="601"/>
    <d v="2021-11-24T00:00:00"/>
    <x v="4"/>
    <n v="7000134701"/>
    <n v="34"/>
    <x v="2"/>
    <x v="0"/>
    <n v="34"/>
    <n v="9.4960000000000004"/>
    <n v="322.86399999999998"/>
    <x v="8"/>
    <x v="5"/>
    <s v="Linie 22"/>
    <n v="5022"/>
  </r>
  <r>
    <x v="8"/>
    <x v="0"/>
    <n v="58001122"/>
    <x v="1070"/>
    <d v="2021-11-24T00:00:00"/>
    <x v="4"/>
    <n v="7000134345"/>
    <n v="34"/>
    <x v="2"/>
    <x v="0"/>
    <n v="34"/>
    <n v="11.0982"/>
    <n v="377.33879999999999"/>
    <x v="8"/>
    <x v="5"/>
    <s v="Linie 20"/>
    <n v="5020"/>
  </r>
  <r>
    <x v="8"/>
    <x v="0"/>
    <n v="58001131"/>
    <x v="441"/>
    <d v="2021-11-24T00:00:00"/>
    <x v="4"/>
    <n v="7000134847"/>
    <n v="3060"/>
    <x v="2"/>
    <x v="0"/>
    <n v="2937.6"/>
    <n v="6.7084999999999999"/>
    <n v="19706.889599999999"/>
    <x v="8"/>
    <x v="5"/>
    <s v="Linie 23"/>
    <n v="5023"/>
  </r>
  <r>
    <x v="8"/>
    <x v="0"/>
    <n v="58001136"/>
    <x v="1023"/>
    <d v="2021-11-24T00:00:00"/>
    <x v="4"/>
    <n v="7000134444"/>
    <n v="68"/>
    <x v="2"/>
    <x v="0"/>
    <n v="67.319999999999993"/>
    <n v="7.4309000000000003"/>
    <n v="500.24818800000003"/>
    <x v="8"/>
    <x v="5"/>
    <s v="Linie 21"/>
    <n v="5021"/>
  </r>
  <r>
    <x v="8"/>
    <x v="0"/>
    <n v="58001137"/>
    <x v="444"/>
    <d v="2021-11-24T00:00:00"/>
    <x v="4"/>
    <n v="7000134445"/>
    <n v="34"/>
    <x v="2"/>
    <x v="0"/>
    <n v="33.659999999999997"/>
    <n v="7.3406000000000002"/>
    <n v="247.084596"/>
    <x v="8"/>
    <x v="5"/>
    <s v="Linie 21"/>
    <n v="5021"/>
  </r>
  <r>
    <x v="8"/>
    <x v="0"/>
    <n v="58001138"/>
    <x v="535"/>
    <d v="2021-11-24T00:00:00"/>
    <x v="4"/>
    <n v="7000134446"/>
    <n v="204"/>
    <x v="2"/>
    <x v="0"/>
    <n v="201.96"/>
    <n v="7.3177000000000003"/>
    <n v="1477.8826919999999"/>
    <x v="8"/>
    <x v="5"/>
    <s v="Linie 21"/>
    <n v="5021"/>
  </r>
  <r>
    <x v="8"/>
    <x v="0"/>
    <n v="58001140"/>
    <x v="116"/>
    <d v="2021-11-24T00:00:00"/>
    <x v="4"/>
    <n v="7000134448"/>
    <n v="204"/>
    <x v="2"/>
    <x v="0"/>
    <n v="201.96"/>
    <n v="7.4633000000000003"/>
    <n v="1507.2880680000001"/>
    <x v="8"/>
    <x v="5"/>
    <s v="Linie 21"/>
    <n v="5021"/>
  </r>
  <r>
    <x v="8"/>
    <x v="0"/>
    <n v="58001141"/>
    <x v="445"/>
    <d v="2021-11-24T00:00:00"/>
    <x v="4"/>
    <n v="7000134515"/>
    <n v="136"/>
    <x v="2"/>
    <x v="0"/>
    <n v="130.56"/>
    <n v="6.7239000000000004"/>
    <n v="877.87238400000001"/>
    <x v="8"/>
    <x v="5"/>
    <s v="Linie 23"/>
    <n v="5023"/>
  </r>
  <r>
    <x v="8"/>
    <x v="0"/>
    <n v="58001146"/>
    <x v="446"/>
    <d v="2021-11-24T00:00:00"/>
    <x v="4"/>
    <n v="7000134848"/>
    <n v="340"/>
    <x v="2"/>
    <x v="0"/>
    <n v="326.39999999999998"/>
    <n v="6.7371999999999996"/>
    <n v="2199.0220800000002"/>
    <x v="8"/>
    <x v="5"/>
    <s v="Linie 23"/>
    <n v="5023"/>
  </r>
  <r>
    <x v="8"/>
    <x v="0"/>
    <n v="58001147"/>
    <x v="447"/>
    <d v="2021-11-24T00:00:00"/>
    <x v="4"/>
    <n v="7000134517"/>
    <n v="135"/>
    <x v="2"/>
    <x v="0"/>
    <n v="129.6"/>
    <n v="6.7257999999999996"/>
    <n v="871.66368"/>
    <x v="8"/>
    <x v="5"/>
    <s v="Linie 23"/>
    <n v="5023"/>
  </r>
  <r>
    <x v="8"/>
    <x v="0"/>
    <n v="58001148"/>
    <x v="584"/>
    <d v="2021-11-24T00:00:00"/>
    <x v="4"/>
    <n v="7000134087"/>
    <n v="672"/>
    <x v="2"/>
    <x v="2"/>
    <n v="2365.44"/>
    <n v="17.337299999999999"/>
    <n v="11650.6656"/>
    <x v="7"/>
    <x v="4"/>
    <s v="Subunternehmer"/>
    <n v="9999"/>
  </r>
  <r>
    <x v="8"/>
    <x v="0"/>
    <n v="58001155"/>
    <x v="289"/>
    <d v="2021-11-24T00:00:00"/>
    <x v="4"/>
    <n v="7000133439"/>
    <n v="1020"/>
    <x v="2"/>
    <x v="0"/>
    <n v="1326"/>
    <n v="6.9889000000000001"/>
    <n v="9267.2813999999998"/>
    <x v="4"/>
    <x v="1"/>
    <s v="Linie 36"/>
    <n v="5036"/>
  </r>
  <r>
    <x v="8"/>
    <x v="0"/>
    <n v="58001156"/>
    <x v="448"/>
    <d v="2021-11-24T00:00:00"/>
    <x v="4"/>
    <n v="7000134518"/>
    <n v="272"/>
    <x v="2"/>
    <x v="0"/>
    <n v="261.12"/>
    <n v="6.7239000000000004"/>
    <n v="1755.744768"/>
    <x v="8"/>
    <x v="5"/>
    <s v="Linie 23"/>
    <n v="5023"/>
  </r>
  <r>
    <x v="8"/>
    <x v="0"/>
    <n v="58001159"/>
    <x v="1079"/>
    <d v="2021-11-24T00:00:00"/>
    <x v="4"/>
    <n v="7000134519"/>
    <n v="102"/>
    <x v="2"/>
    <x v="0"/>
    <n v="97.92"/>
    <n v="6.7257999999999996"/>
    <n v="658.59033599999998"/>
    <x v="8"/>
    <x v="5"/>
    <s v="Linie 23"/>
    <n v="5023"/>
  </r>
  <r>
    <x v="8"/>
    <x v="0"/>
    <n v="58001160"/>
    <x v="1146"/>
    <d v="2021-11-24T00:00:00"/>
    <x v="4"/>
    <n v="7000134520"/>
    <n v="204"/>
    <x v="2"/>
    <x v="0"/>
    <n v="195.84"/>
    <n v="6.7239000000000004"/>
    <n v="1316.8085759999999"/>
    <x v="8"/>
    <x v="5"/>
    <s v="Linie 23"/>
    <n v="5023"/>
  </r>
  <r>
    <x v="8"/>
    <x v="0"/>
    <n v="58001161"/>
    <x v="1168"/>
    <d v="2021-11-24T00:00:00"/>
    <x v="4"/>
    <n v="7000134521"/>
    <n v="34"/>
    <x v="2"/>
    <x v="0"/>
    <n v="32.64"/>
    <n v="6.7257999999999996"/>
    <n v="219.530112"/>
    <x v="8"/>
    <x v="5"/>
    <s v="Linie 23"/>
    <n v="5023"/>
  </r>
  <r>
    <x v="8"/>
    <x v="0"/>
    <n v="58001162"/>
    <x v="536"/>
    <d v="2021-11-24T00:00:00"/>
    <x v="4"/>
    <n v="7000134449"/>
    <n v="85"/>
    <x v="2"/>
    <x v="0"/>
    <n v="102"/>
    <n v="8.8560999999999996"/>
    <n v="903.32219999999995"/>
    <x v="8"/>
    <x v="5"/>
    <s v="Linie 21"/>
    <n v="5021"/>
  </r>
  <r>
    <x v="8"/>
    <x v="0"/>
    <n v="58001173"/>
    <x v="1174"/>
    <d v="2021-11-24T00:00:00"/>
    <x v="4"/>
    <n v="7000134570"/>
    <n v="204"/>
    <x v="2"/>
    <x v="0"/>
    <n v="204"/>
    <n v="9.4894999999999996"/>
    <n v="1935.8579999999999"/>
    <x v="8"/>
    <x v="5"/>
    <s v="Linie 22"/>
    <n v="5022"/>
  </r>
  <r>
    <x v="8"/>
    <x v="0"/>
    <m/>
    <x v="931"/>
    <d v="2021-11-24T00:00:00"/>
    <x v="4"/>
    <n v="7000134621"/>
    <n v="0"/>
    <x v="3"/>
    <x v="3"/>
    <n v="0"/>
    <n v="0"/>
    <n v="0"/>
    <x v="2"/>
    <x v="0"/>
    <s v="Thrun 2"/>
    <n v="2030"/>
  </r>
  <r>
    <x v="8"/>
    <x v="0"/>
    <m/>
    <x v="932"/>
    <d v="2021-11-24T00:00:00"/>
    <x v="4"/>
    <n v="7000133987"/>
    <n v="0"/>
    <x v="3"/>
    <x v="3"/>
    <n v="0"/>
    <n v="0"/>
    <n v="0"/>
    <x v="1"/>
    <x v="0"/>
    <s v="Füller unter Thrun 2"/>
    <n v="3030"/>
  </r>
  <r>
    <x v="8"/>
    <x v="0"/>
    <m/>
    <x v="120"/>
    <d v="2021-11-24T00:00:00"/>
    <x v="4"/>
    <n v="7000133630"/>
    <n v="0"/>
    <x v="3"/>
    <x v="3"/>
    <n v="0"/>
    <n v="0"/>
    <n v="0"/>
    <x v="0"/>
    <x v="0"/>
    <s v="Große Schneidemaschine Lachnit"/>
    <n v="1100"/>
  </r>
  <r>
    <x v="8"/>
    <x v="0"/>
    <m/>
    <x v="121"/>
    <d v="2021-11-24T00:00:00"/>
    <x v="4"/>
    <n v="7000132885"/>
    <n v="0"/>
    <x v="3"/>
    <x v="3"/>
    <n v="0"/>
    <n v="0"/>
    <n v="0"/>
    <x v="0"/>
    <x v="0"/>
    <s v="Kleine Schneidemaschine Käseteiler"/>
    <n v="1200"/>
  </r>
  <r>
    <x v="8"/>
    <x v="0"/>
    <m/>
    <x v="122"/>
    <d v="2021-11-24T00:00:00"/>
    <x v="4"/>
    <n v="7000134645"/>
    <n v="0"/>
    <x v="3"/>
    <x v="3"/>
    <n v="0"/>
    <n v="0"/>
    <n v="0"/>
    <x v="2"/>
    <x v="0"/>
    <s v="Thrun 1"/>
    <n v="2020"/>
  </r>
  <r>
    <x v="8"/>
    <x v="0"/>
    <m/>
    <x v="122"/>
    <d v="2021-11-24T00:00:00"/>
    <x v="4"/>
    <n v="7000134646"/>
    <n v="0"/>
    <x v="3"/>
    <x v="3"/>
    <n v="0"/>
    <n v="0"/>
    <n v="0"/>
    <x v="2"/>
    <x v="0"/>
    <s v="Thrun 1"/>
    <n v="2020"/>
  </r>
  <r>
    <x v="8"/>
    <x v="0"/>
    <m/>
    <x v="124"/>
    <d v="2021-11-24T00:00:00"/>
    <x v="4"/>
    <n v="7000134670"/>
    <n v="0"/>
    <x v="3"/>
    <x v="3"/>
    <n v="0"/>
    <n v="0"/>
    <n v="0"/>
    <x v="2"/>
    <x v="0"/>
    <s v="Mischer 1"/>
    <n v="2040"/>
  </r>
  <r>
    <x v="8"/>
    <x v="0"/>
    <m/>
    <x v="125"/>
    <d v="2021-11-24T00:00:00"/>
    <x v="4"/>
    <n v="7000134660"/>
    <n v="0"/>
    <x v="3"/>
    <x v="3"/>
    <n v="0"/>
    <n v="0"/>
    <n v="0"/>
    <x v="2"/>
    <x v="0"/>
    <s v="Mischer 2"/>
    <n v="2050"/>
  </r>
  <r>
    <x v="8"/>
    <x v="0"/>
    <m/>
    <x v="126"/>
    <d v="2021-11-24T00:00:00"/>
    <x v="4"/>
    <n v="7000134594"/>
    <n v="0"/>
    <x v="3"/>
    <x v="3"/>
    <n v="0"/>
    <n v="0"/>
    <n v="0"/>
    <x v="2"/>
    <x v="0"/>
    <s v="Stephan UMSK 130"/>
    <n v="2100"/>
  </r>
  <r>
    <x v="8"/>
    <x v="0"/>
    <m/>
    <x v="127"/>
    <d v="2021-11-24T00:00:00"/>
    <x v="4"/>
    <n v="7000134269"/>
    <n v="0"/>
    <x v="3"/>
    <x v="3"/>
    <n v="0"/>
    <n v="0"/>
    <n v="0"/>
    <x v="1"/>
    <x v="0"/>
    <s v="Füller unter M1"/>
    <n v="3010"/>
  </r>
  <r>
    <x v="8"/>
    <x v="0"/>
    <m/>
    <x v="128"/>
    <d v="2021-11-24T00:00:00"/>
    <x v="4"/>
    <n v="7000134263"/>
    <n v="0"/>
    <x v="3"/>
    <x v="3"/>
    <n v="0"/>
    <n v="0"/>
    <n v="0"/>
    <x v="1"/>
    <x v="0"/>
    <s v="Füller unter M2"/>
    <n v="3020"/>
  </r>
  <r>
    <x v="8"/>
    <x v="0"/>
    <m/>
    <x v="130"/>
    <d v="2021-11-24T00:00:00"/>
    <x v="4"/>
    <n v="7000134647"/>
    <n v="0"/>
    <x v="3"/>
    <x v="3"/>
    <n v="0"/>
    <n v="0"/>
    <n v="0"/>
    <x v="1"/>
    <x v="0"/>
    <s v="Füller unter UHT"/>
    <n v="3040"/>
  </r>
  <r>
    <x v="8"/>
    <x v="0"/>
    <m/>
    <x v="130"/>
    <d v="2021-11-24T00:00:00"/>
    <x v="4"/>
    <n v="7000134648"/>
    <n v="0"/>
    <x v="3"/>
    <x v="3"/>
    <n v="0"/>
    <n v="0"/>
    <n v="0"/>
    <x v="1"/>
    <x v="0"/>
    <s v="Füller unter UHT"/>
    <n v="3040"/>
  </r>
  <r>
    <x v="8"/>
    <x v="0"/>
    <m/>
    <x v="131"/>
    <d v="2021-11-24T00:00:00"/>
    <x v="4"/>
    <n v="7000134592"/>
    <n v="0"/>
    <x v="3"/>
    <x v="3"/>
    <n v="0"/>
    <n v="0"/>
    <n v="0"/>
    <x v="2"/>
    <x v="0"/>
    <s v="Füller unter UMSK 130"/>
    <n v="3100"/>
  </r>
  <r>
    <x v="8"/>
    <x v="0"/>
    <m/>
    <x v="290"/>
    <d v="2021-11-24T00:00:00"/>
    <x v="4"/>
    <n v="7000133517"/>
    <n v="0"/>
    <x v="3"/>
    <x v="3"/>
    <n v="0"/>
    <n v="0"/>
    <n v="0"/>
    <x v="3"/>
    <x v="1"/>
    <s v="Linie 1"/>
    <n v="5001"/>
  </r>
  <r>
    <x v="8"/>
    <x v="0"/>
    <m/>
    <x v="132"/>
    <d v="2021-11-24T00:00:00"/>
    <x v="4"/>
    <n v="7000134359"/>
    <n v="0"/>
    <x v="3"/>
    <x v="3"/>
    <n v="0"/>
    <n v="0"/>
    <n v="0"/>
    <x v="8"/>
    <x v="5"/>
    <s v="Linie 20"/>
    <n v="5020"/>
  </r>
  <r>
    <x v="8"/>
    <x v="0"/>
    <m/>
    <x v="133"/>
    <d v="2021-11-24T00:00:00"/>
    <x v="4"/>
    <n v="7000134451"/>
    <n v="0"/>
    <x v="3"/>
    <x v="3"/>
    <n v="0"/>
    <n v="0"/>
    <n v="0"/>
    <x v="8"/>
    <x v="5"/>
    <s v="Linie 21"/>
    <n v="5021"/>
  </r>
  <r>
    <x v="8"/>
    <x v="0"/>
    <m/>
    <x v="133"/>
    <d v="2021-11-24T00:00:00"/>
    <x v="4"/>
    <n v="7000134452"/>
    <n v="0"/>
    <x v="3"/>
    <x v="3"/>
    <n v="0"/>
    <n v="0"/>
    <n v="0"/>
    <x v="8"/>
    <x v="5"/>
    <s v="Linie 21"/>
    <n v="5021"/>
  </r>
  <r>
    <x v="8"/>
    <x v="0"/>
    <m/>
    <x v="134"/>
    <d v="2021-11-24T00:00:00"/>
    <x v="4"/>
    <n v="7000134574"/>
    <n v="0.01"/>
    <x v="1"/>
    <x v="1"/>
    <n v="0"/>
    <n v="0"/>
    <n v="0"/>
    <x v="8"/>
    <x v="5"/>
    <s v="Linie 22"/>
    <n v="5022"/>
  </r>
  <r>
    <x v="8"/>
    <x v="0"/>
    <m/>
    <x v="134"/>
    <d v="2021-11-24T00:00:00"/>
    <x v="4"/>
    <n v="7000134575"/>
    <n v="0.01"/>
    <x v="1"/>
    <x v="1"/>
    <n v="0"/>
    <n v="0"/>
    <n v="0"/>
    <x v="8"/>
    <x v="5"/>
    <s v="Linie 22"/>
    <n v="5022"/>
  </r>
  <r>
    <x v="8"/>
    <x v="0"/>
    <m/>
    <x v="135"/>
    <d v="2021-11-24T00:00:00"/>
    <x v="4"/>
    <n v="7000134615"/>
    <n v="0.01"/>
    <x v="1"/>
    <x v="1"/>
    <n v="0"/>
    <n v="0"/>
    <n v="0"/>
    <x v="8"/>
    <x v="5"/>
    <s v="Linie 23"/>
    <n v="5023"/>
  </r>
  <r>
    <x v="8"/>
    <x v="0"/>
    <m/>
    <x v="453"/>
    <d v="2021-11-24T00:00:00"/>
    <x v="4"/>
    <n v="7000134455"/>
    <n v="0"/>
    <x v="3"/>
    <x v="3"/>
    <n v="0"/>
    <n v="0"/>
    <n v="0"/>
    <x v="8"/>
    <x v="5"/>
    <s v="Linie 21"/>
    <n v="5021"/>
  </r>
  <r>
    <x v="8"/>
    <x v="0"/>
    <m/>
    <x v="137"/>
    <d v="2021-11-24T00:00:00"/>
    <x v="4"/>
    <n v="7000132292"/>
    <n v="0"/>
    <x v="3"/>
    <x v="3"/>
    <n v="0"/>
    <n v="0"/>
    <n v="0"/>
    <x v="4"/>
    <x v="1"/>
    <s v="Linie 36"/>
    <n v="5036"/>
  </r>
  <r>
    <x v="8"/>
    <x v="0"/>
    <m/>
    <x v="590"/>
    <d v="2021-11-24T00:00:00"/>
    <x v="4"/>
    <n v="7000134622"/>
    <n v="0"/>
    <x v="3"/>
    <x v="3"/>
    <n v="0"/>
    <n v="0"/>
    <n v="0"/>
    <x v="2"/>
    <x v="0"/>
    <s v="Thrun 2"/>
    <n v="2030"/>
  </r>
  <r>
    <x v="8"/>
    <x v="0"/>
    <m/>
    <x v="591"/>
    <d v="2021-11-24T00:00:00"/>
    <x v="4"/>
    <n v="7000134600"/>
    <n v="0"/>
    <x v="3"/>
    <x v="3"/>
    <n v="0"/>
    <n v="0"/>
    <n v="0"/>
    <x v="1"/>
    <x v="0"/>
    <s v="Füller unter Thrun 2"/>
    <n v="3030"/>
  </r>
  <r>
    <x v="8"/>
    <x v="0"/>
    <n v="23500036"/>
    <x v="138"/>
    <d v="2021-11-25T00:00:00"/>
    <x v="4"/>
    <n v="7000134091"/>
    <n v="2396"/>
    <x v="0"/>
    <x v="0"/>
    <n v="2396"/>
    <n v="3.3168000000000002"/>
    <n v="7947.0528000000004"/>
    <x v="0"/>
    <x v="0"/>
    <s v="Kleine Schneidemaschine Käseteiler"/>
    <n v="1200"/>
  </r>
  <r>
    <x v="8"/>
    <x v="0"/>
    <n v="23500083"/>
    <x v="0"/>
    <d v="2021-11-25T00:00:00"/>
    <x v="4"/>
    <n v="7000134962"/>
    <n v="4178"/>
    <x v="0"/>
    <x v="0"/>
    <n v="4178"/>
    <n v="3.9175"/>
    <n v="16367.315000000001"/>
    <x v="0"/>
    <x v="0"/>
    <s v="Rohware aus-/umpacken, vorbereiten"/>
    <n v="1300"/>
  </r>
  <r>
    <x v="8"/>
    <x v="0"/>
    <n v="23500292"/>
    <x v="144"/>
    <d v="2021-11-25T00:00:00"/>
    <x v="4"/>
    <n v="7000134798"/>
    <n v="1134"/>
    <x v="0"/>
    <x v="0"/>
    <n v="1134"/>
    <n v="5.5862999999999996"/>
    <n v="6334.8642"/>
    <x v="0"/>
    <x v="0"/>
    <s v="Holac Zutatenvorbereitung"/>
    <n v="1410"/>
  </r>
  <r>
    <x v="8"/>
    <x v="0"/>
    <n v="23500302"/>
    <x v="4"/>
    <d v="2021-11-25T00:00:00"/>
    <x v="4"/>
    <n v="7000134799"/>
    <n v="131"/>
    <x v="0"/>
    <x v="0"/>
    <n v="131"/>
    <n v="5.6374000000000004"/>
    <n v="738.49940000000004"/>
    <x v="0"/>
    <x v="0"/>
    <s v="Holac Zutatenvorbereitung"/>
    <n v="1410"/>
  </r>
  <r>
    <x v="8"/>
    <x v="0"/>
    <n v="23500354"/>
    <x v="7"/>
    <d v="2021-11-25T00:00:00"/>
    <x v="4"/>
    <n v="7000134800"/>
    <n v="111"/>
    <x v="0"/>
    <x v="0"/>
    <n v="111"/>
    <n v="4.5490000000000004"/>
    <n v="504.93900000000002"/>
    <x v="0"/>
    <x v="0"/>
    <s v="Holac Zutatenvorbereitung"/>
    <n v="1410"/>
  </r>
  <r>
    <x v="8"/>
    <x v="0"/>
    <n v="23500369"/>
    <x v="146"/>
    <d v="2021-11-25T00:00:00"/>
    <x v="4"/>
    <n v="7000134913"/>
    <n v="136"/>
    <x v="0"/>
    <x v="0"/>
    <n v="136"/>
    <n v="1.1600999999999999"/>
    <n v="157.77359999999999"/>
    <x v="0"/>
    <x v="0"/>
    <s v="Schälen"/>
    <n v="5903"/>
  </r>
  <r>
    <x v="8"/>
    <x v="0"/>
    <n v="23500370"/>
    <x v="933"/>
    <d v="2021-11-25T00:00:00"/>
    <x v="4"/>
    <n v="7000134960"/>
    <n v="46"/>
    <x v="0"/>
    <x v="0"/>
    <n v="46"/>
    <n v="1.1600999999999999"/>
    <n v="53.364600000000003"/>
    <x v="0"/>
    <x v="0"/>
    <s v="Schälen"/>
    <n v="5903"/>
  </r>
  <r>
    <x v="8"/>
    <x v="0"/>
    <n v="23500374"/>
    <x v="1108"/>
    <d v="2021-11-25T00:00:00"/>
    <x v="4"/>
    <n v="7000134957"/>
    <n v="51"/>
    <x v="0"/>
    <x v="0"/>
    <n v="51"/>
    <n v="1.1600999999999999"/>
    <n v="59.165100000000002"/>
    <x v="0"/>
    <x v="0"/>
    <s v="Schälen"/>
    <n v="5903"/>
  </r>
  <r>
    <x v="8"/>
    <x v="0"/>
    <n v="23500394"/>
    <x v="670"/>
    <d v="2021-11-25T00:00:00"/>
    <x v="4"/>
    <n v="7000134928"/>
    <n v="45"/>
    <x v="0"/>
    <x v="0"/>
    <n v="45"/>
    <n v="9.2812999999999999"/>
    <n v="417.6585"/>
    <x v="4"/>
    <x v="1"/>
    <s v="Röstofen"/>
    <n v="5420"/>
  </r>
  <r>
    <x v="8"/>
    <x v="0"/>
    <n v="23500529"/>
    <x v="729"/>
    <d v="2021-11-25T00:00:00"/>
    <x v="4"/>
    <n v="7000134958"/>
    <n v="93"/>
    <x v="0"/>
    <x v="0"/>
    <n v="93"/>
    <n v="1.1600999999999999"/>
    <n v="107.88930000000001"/>
    <x v="0"/>
    <x v="0"/>
    <s v="Schälen"/>
    <n v="5903"/>
  </r>
  <r>
    <x v="8"/>
    <x v="0"/>
    <n v="29600001"/>
    <x v="604"/>
    <d v="2021-11-25T00:00:00"/>
    <x v="4"/>
    <n v="7000134696"/>
    <n v="4725"/>
    <x v="0"/>
    <x v="0"/>
    <n v="4725"/>
    <n v="2"/>
    <n v="9450"/>
    <x v="0"/>
    <x v="0"/>
    <s v="Rohware aus-/umpacken, vorbereiten"/>
    <n v="1300"/>
  </r>
  <r>
    <x v="8"/>
    <x v="0"/>
    <n v="29600003"/>
    <x v="150"/>
    <d v="2021-11-25T00:00:00"/>
    <x v="4"/>
    <n v="7000135122"/>
    <n v="1026"/>
    <x v="0"/>
    <x v="0"/>
    <n v="1026"/>
    <n v="2.0516999999999999"/>
    <n v="2105.0441999999998"/>
    <x v="0"/>
    <x v="0"/>
    <s v="Rohware aus-/umpacken, vorbereiten"/>
    <n v="1300"/>
  </r>
  <r>
    <x v="8"/>
    <x v="0"/>
    <n v="29600004"/>
    <x v="302"/>
    <d v="2021-11-25T00:00:00"/>
    <x v="4"/>
    <n v="7000135123"/>
    <n v="3868.95"/>
    <x v="0"/>
    <x v="0"/>
    <n v="3868.95"/>
    <n v="2.5"/>
    <n v="9672.375"/>
    <x v="0"/>
    <x v="0"/>
    <s v="Rohware aus-/umpacken, vorbereiten"/>
    <n v="1300"/>
  </r>
  <r>
    <x v="8"/>
    <x v="0"/>
    <n v="29600005"/>
    <x v="151"/>
    <d v="2021-11-25T00:00:00"/>
    <x v="4"/>
    <n v="7000134999"/>
    <n v="1309"/>
    <x v="0"/>
    <x v="0"/>
    <n v="1309"/>
    <n v="2"/>
    <n v="2618"/>
    <x v="0"/>
    <x v="0"/>
    <s v="Rohware aus-/umpacken, vorbereiten"/>
    <n v="1300"/>
  </r>
  <r>
    <x v="8"/>
    <x v="0"/>
    <n v="29600005"/>
    <x v="151"/>
    <d v="2021-11-25T00:00:00"/>
    <x v="4"/>
    <n v="7000135124"/>
    <n v="1384"/>
    <x v="0"/>
    <x v="0"/>
    <n v="1384"/>
    <n v="2"/>
    <n v="2768"/>
    <x v="0"/>
    <x v="0"/>
    <s v="Rohware aus-/umpacken, vorbereiten"/>
    <n v="1300"/>
  </r>
  <r>
    <x v="8"/>
    <x v="0"/>
    <n v="29600018"/>
    <x v="463"/>
    <d v="2021-11-25T00:00:00"/>
    <x v="4"/>
    <n v="7000135000"/>
    <n v="0"/>
    <x v="0"/>
    <x v="0"/>
    <n v="0"/>
    <n v="1"/>
    <n v="0"/>
    <x v="0"/>
    <x v="0"/>
    <s v="Rohware aus-/umpacken, vorbereiten"/>
    <n v="1300"/>
  </r>
  <r>
    <x v="8"/>
    <x v="0"/>
    <n v="31000142"/>
    <x v="538"/>
    <d v="2021-11-25T00:00:00"/>
    <x v="4"/>
    <n v="7000134607"/>
    <n v="225"/>
    <x v="1"/>
    <x v="1"/>
    <n v="945"/>
    <n v="12.587300000000001"/>
    <n v="2832.1424999999999"/>
    <x v="1"/>
    <x v="0"/>
    <s v="Füller unter Thrun 2"/>
    <n v="3030"/>
  </r>
  <r>
    <x v="8"/>
    <x v="0"/>
    <n v="31000166"/>
    <x v="992"/>
    <d v="2021-11-25T00:00:00"/>
    <x v="4"/>
    <n v="7000134608"/>
    <n v="23"/>
    <x v="1"/>
    <x v="1"/>
    <n v="46.69"/>
    <n v="7.4192999999999998"/>
    <n v="170.6439"/>
    <x v="1"/>
    <x v="0"/>
    <s v="Füller unter Thrun 2"/>
    <n v="3030"/>
  </r>
  <r>
    <x v="8"/>
    <x v="0"/>
    <n v="31000237"/>
    <x v="1232"/>
    <d v="2021-11-25T00:00:00"/>
    <x v="4"/>
    <n v="7000134783"/>
    <n v="470"/>
    <x v="1"/>
    <x v="1"/>
    <n v="1974"/>
    <n v="15.264699999999999"/>
    <n v="7174.4089999999997"/>
    <x v="1"/>
    <x v="0"/>
    <s v="Füller unter Thrun 2"/>
    <n v="3030"/>
  </r>
  <r>
    <x v="8"/>
    <x v="0"/>
    <n v="31000238"/>
    <x v="1233"/>
    <d v="2021-11-25T00:00:00"/>
    <x v="4"/>
    <n v="7000134784"/>
    <n v="0"/>
    <x v="1"/>
    <x v="1"/>
    <n v="0"/>
    <n v="15.2265"/>
    <n v="0"/>
    <x v="1"/>
    <x v="0"/>
    <s v="Füller unter Thrun 2"/>
    <n v="3030"/>
  </r>
  <r>
    <x v="8"/>
    <x v="0"/>
    <n v="31000241"/>
    <x v="1206"/>
    <d v="2021-11-25T00:00:00"/>
    <x v="4"/>
    <n v="7000133902"/>
    <n v="406"/>
    <x v="1"/>
    <x v="1"/>
    <n v="1015"/>
    <n v="5.8712"/>
    <n v="2383.7071999999998"/>
    <x v="1"/>
    <x v="0"/>
    <s v="Füller unter UHT"/>
    <n v="3040"/>
  </r>
  <r>
    <x v="8"/>
    <x v="0"/>
    <n v="32000012"/>
    <x v="160"/>
    <d v="2021-11-25T00:00:00"/>
    <x v="4"/>
    <n v="7000134795"/>
    <n v="517"/>
    <x v="1"/>
    <x v="1"/>
    <n v="4808.1000000000004"/>
    <n v="27.892099999999999"/>
    <n v="14420.215700000001"/>
    <x v="1"/>
    <x v="0"/>
    <s v="Füller unter M1"/>
    <n v="3010"/>
  </r>
  <r>
    <x v="8"/>
    <x v="0"/>
    <n v="32000022"/>
    <x v="15"/>
    <d v="2021-11-25T00:00:00"/>
    <x v="4"/>
    <n v="7000134777"/>
    <n v="358"/>
    <x v="1"/>
    <x v="1"/>
    <n v="2398.6"/>
    <n v="21.042100000000001"/>
    <n v="7533.0717999999997"/>
    <x v="1"/>
    <x v="0"/>
    <s v="Füller unter M2"/>
    <n v="3020"/>
  </r>
  <r>
    <x v="8"/>
    <x v="0"/>
    <n v="32000027"/>
    <x v="161"/>
    <d v="2021-11-25T00:00:00"/>
    <x v="4"/>
    <n v="7000134796"/>
    <n v="674"/>
    <x v="1"/>
    <x v="1"/>
    <n v="6268.2"/>
    <n v="29.203399999999998"/>
    <n v="19683.0916"/>
    <x v="1"/>
    <x v="0"/>
    <s v="Füller unter M1"/>
    <n v="3010"/>
  </r>
  <r>
    <x v="8"/>
    <x v="0"/>
    <n v="32000041"/>
    <x v="309"/>
    <d v="2021-11-25T00:00:00"/>
    <x v="4"/>
    <n v="7000134797"/>
    <n v="104"/>
    <x v="1"/>
    <x v="1"/>
    <n v="946.4"/>
    <n v="18.7683"/>
    <n v="1951.9032"/>
    <x v="1"/>
    <x v="0"/>
    <s v="Füller unter M1"/>
    <n v="3010"/>
  </r>
  <r>
    <x v="8"/>
    <x v="0"/>
    <n v="32000059"/>
    <x v="1240"/>
    <d v="2021-11-25T00:00:00"/>
    <x v="4"/>
    <n v="7000134910"/>
    <n v="106"/>
    <x v="1"/>
    <x v="1"/>
    <n v="964.6"/>
    <n v="19.850200000000001"/>
    <n v="2104.1212"/>
    <x v="1"/>
    <x v="0"/>
    <s v="Füller unter M1"/>
    <n v="3010"/>
  </r>
  <r>
    <x v="8"/>
    <x v="0"/>
    <n v="32000067"/>
    <x v="18"/>
    <d v="2021-11-25T00:00:00"/>
    <x v="4"/>
    <n v="7000134809"/>
    <n v="511"/>
    <x v="1"/>
    <x v="1"/>
    <n v="5110"/>
    <n v="30.102"/>
    <n v="15382.121999999999"/>
    <x v="1"/>
    <x v="0"/>
    <s v="Füller unter M2"/>
    <n v="3020"/>
  </r>
  <r>
    <x v="8"/>
    <x v="0"/>
    <n v="32000068"/>
    <x v="163"/>
    <d v="2021-11-25T00:00:00"/>
    <x v="4"/>
    <n v="7000134774"/>
    <n v="953"/>
    <x v="1"/>
    <x v="1"/>
    <n v="9530"/>
    <n v="32.529499999999999"/>
    <n v="31000.613499999999"/>
    <x v="1"/>
    <x v="0"/>
    <s v="Füller unter M2"/>
    <n v="3020"/>
  </r>
  <r>
    <x v="8"/>
    <x v="0"/>
    <n v="32000087"/>
    <x v="20"/>
    <d v="2021-11-25T00:00:00"/>
    <x v="4"/>
    <n v="7000133612"/>
    <n v="1811"/>
    <x v="0"/>
    <x v="0"/>
    <n v="1811"/>
    <n v="4.1486999999999998"/>
    <n v="7513.2956999999997"/>
    <x v="0"/>
    <x v="0"/>
    <s v="Große Schneidemaschine Lachnit"/>
    <n v="1100"/>
  </r>
  <r>
    <x v="8"/>
    <x v="0"/>
    <n v="32000106"/>
    <x v="23"/>
    <d v="2021-11-25T00:00:00"/>
    <x v="4"/>
    <n v="7000134775"/>
    <n v="443"/>
    <x v="1"/>
    <x v="1"/>
    <n v="3189.6"/>
    <n v="22.366399999999999"/>
    <n v="9908.3151999999991"/>
    <x v="1"/>
    <x v="0"/>
    <s v="Füller unter M2"/>
    <n v="3020"/>
  </r>
  <r>
    <x v="8"/>
    <x v="0"/>
    <n v="32000110"/>
    <x v="678"/>
    <d v="2021-11-25T00:00:00"/>
    <x v="4"/>
    <n v="7000133904"/>
    <n v="909"/>
    <x v="1"/>
    <x v="1"/>
    <n v="8271.9"/>
    <n v="21.634399999999999"/>
    <n v="19665.669600000001"/>
    <x v="1"/>
    <x v="0"/>
    <s v="Füller unter UHT"/>
    <n v="3040"/>
  </r>
  <r>
    <x v="8"/>
    <x v="0"/>
    <n v="35000166"/>
    <x v="166"/>
    <d v="2021-11-25T00:00:00"/>
    <x v="4"/>
    <n v="7000134802"/>
    <n v="6000"/>
    <x v="0"/>
    <x v="0"/>
    <n v="6000"/>
    <n v="3.0034000000000001"/>
    <n v="18020.400000000001"/>
    <x v="2"/>
    <x v="0"/>
    <s v="Mischer 1"/>
    <n v="2040"/>
  </r>
  <r>
    <x v="8"/>
    <x v="0"/>
    <n v="35000166"/>
    <x v="166"/>
    <d v="2021-11-25T00:00:00"/>
    <x v="4"/>
    <n v="7000134802"/>
    <n v="6000"/>
    <x v="0"/>
    <x v="0"/>
    <n v="6000"/>
    <n v="3.0034000000000001"/>
    <n v="18020.400000000001"/>
    <x v="2"/>
    <x v="0"/>
    <s v="Wolf M1"/>
    <n v="2070"/>
  </r>
  <r>
    <x v="8"/>
    <x v="0"/>
    <n v="35000171"/>
    <x v="1241"/>
    <d v="2021-11-25T00:00:00"/>
    <x v="4"/>
    <n v="7000134911"/>
    <n v="900"/>
    <x v="0"/>
    <x v="0"/>
    <n v="900"/>
    <n v="2.0474000000000001"/>
    <n v="1842.66"/>
    <x v="2"/>
    <x v="0"/>
    <s v="Mischer 1"/>
    <n v="2040"/>
  </r>
  <r>
    <x v="8"/>
    <x v="0"/>
    <n v="35000171"/>
    <x v="1241"/>
    <d v="2021-11-25T00:00:00"/>
    <x v="4"/>
    <n v="7000134911"/>
    <n v="900"/>
    <x v="0"/>
    <x v="0"/>
    <n v="900"/>
    <n v="2.0474000000000001"/>
    <n v="1842.66"/>
    <x v="2"/>
    <x v="0"/>
    <s v="Wolf M1"/>
    <n v="2070"/>
  </r>
  <r>
    <x v="8"/>
    <x v="0"/>
    <n v="35000172"/>
    <x v="311"/>
    <d v="2021-11-25T00:00:00"/>
    <x v="4"/>
    <n v="7000134803"/>
    <n v="900"/>
    <x v="0"/>
    <x v="0"/>
    <n v="900"/>
    <n v="1.9285000000000001"/>
    <n v="1735.65"/>
    <x v="2"/>
    <x v="0"/>
    <s v="Mischer 1"/>
    <n v="2040"/>
  </r>
  <r>
    <x v="8"/>
    <x v="0"/>
    <n v="35000172"/>
    <x v="311"/>
    <d v="2021-11-25T00:00:00"/>
    <x v="4"/>
    <n v="7000134803"/>
    <n v="900"/>
    <x v="0"/>
    <x v="0"/>
    <n v="900"/>
    <n v="1.9285000000000001"/>
    <n v="1735.65"/>
    <x v="2"/>
    <x v="0"/>
    <s v="Wolf M1"/>
    <n v="2070"/>
  </r>
  <r>
    <x v="8"/>
    <x v="0"/>
    <n v="35000179"/>
    <x v="167"/>
    <d v="2021-11-25T00:00:00"/>
    <x v="4"/>
    <n v="7000134804"/>
    <n v="4800"/>
    <x v="0"/>
    <x v="0"/>
    <n v="4800"/>
    <n v="2.8624000000000001"/>
    <n v="13739.52"/>
    <x v="2"/>
    <x v="0"/>
    <s v="Mischer 1"/>
    <n v="2040"/>
  </r>
  <r>
    <x v="8"/>
    <x v="0"/>
    <n v="35000184"/>
    <x v="26"/>
    <d v="2021-11-25T00:00:00"/>
    <x v="4"/>
    <n v="7000134778"/>
    <n v="2400"/>
    <x v="0"/>
    <x v="0"/>
    <n v="2400"/>
    <n v="2.9836999999999998"/>
    <n v="7160.88"/>
    <x v="2"/>
    <x v="0"/>
    <s v="Mischer 2"/>
    <n v="2050"/>
  </r>
  <r>
    <x v="8"/>
    <x v="0"/>
    <n v="35000184"/>
    <x v="26"/>
    <d v="2021-11-25T00:00:00"/>
    <x v="4"/>
    <n v="7000134778"/>
    <n v="2400"/>
    <x v="0"/>
    <x v="0"/>
    <n v="2400"/>
    <n v="2.9836999999999998"/>
    <n v="7160.88"/>
    <x v="2"/>
    <x v="0"/>
    <s v="Wolf M2"/>
    <n v="2080"/>
  </r>
  <r>
    <x v="8"/>
    <x v="0"/>
    <n v="35000192"/>
    <x v="1075"/>
    <d v="2021-11-25T00:00:00"/>
    <x v="4"/>
    <n v="7000134966"/>
    <n v="500"/>
    <x v="0"/>
    <x v="0"/>
    <n v="500"/>
    <n v="3.3580999999999999"/>
    <n v="1679.05"/>
    <x v="2"/>
    <x v="0"/>
    <s v="Wolf Th1"/>
    <n v="2065"/>
  </r>
  <r>
    <x v="8"/>
    <x v="0"/>
    <n v="35000207"/>
    <x v="542"/>
    <d v="2021-11-25T00:00:00"/>
    <x v="4"/>
    <n v="7000134617"/>
    <n v="1000"/>
    <x v="0"/>
    <x v="0"/>
    <n v="1000"/>
    <n v="2.8776999999999999"/>
    <n v="2877.7"/>
    <x v="2"/>
    <x v="0"/>
    <s v="Thrun 2"/>
    <n v="2030"/>
  </r>
  <r>
    <x v="8"/>
    <x v="0"/>
    <n v="35000266"/>
    <x v="996"/>
    <d v="2021-11-25T00:00:00"/>
    <x v="4"/>
    <n v="7000134786"/>
    <n v="875"/>
    <x v="0"/>
    <x v="0"/>
    <n v="875"/>
    <n v="3.0322"/>
    <n v="2653.1750000000002"/>
    <x v="2"/>
    <x v="0"/>
    <s v="Thrun 2"/>
    <n v="2030"/>
  </r>
  <r>
    <x v="8"/>
    <x v="0"/>
    <n v="35000266"/>
    <x v="996"/>
    <d v="2021-11-25T00:00:00"/>
    <x v="4"/>
    <n v="7000134786"/>
    <n v="875"/>
    <x v="0"/>
    <x v="0"/>
    <n v="875"/>
    <n v="3.0322"/>
    <n v="2653.1750000000002"/>
    <x v="2"/>
    <x v="0"/>
    <s v="Wolf Th2"/>
    <n v="2090"/>
  </r>
  <r>
    <x v="8"/>
    <x v="0"/>
    <n v="35000268"/>
    <x v="170"/>
    <d v="2021-11-25T00:00:00"/>
    <x v="4"/>
    <n v="7000134952"/>
    <n v="3850"/>
    <x v="0"/>
    <x v="0"/>
    <n v="3850"/>
    <n v="2.5333000000000001"/>
    <n v="9753.2049999999999"/>
    <x v="2"/>
    <x v="0"/>
    <s v="Wolf Th2"/>
    <n v="2090"/>
  </r>
  <r>
    <x v="8"/>
    <x v="0"/>
    <n v="35000282"/>
    <x v="29"/>
    <d v="2021-11-25T00:00:00"/>
    <x v="4"/>
    <n v="7000134943"/>
    <n v="9600"/>
    <x v="0"/>
    <x v="0"/>
    <n v="9600"/>
    <n v="2.6029"/>
    <n v="24987.84"/>
    <x v="2"/>
    <x v="0"/>
    <s v="Wolf M2"/>
    <n v="2080"/>
  </r>
  <r>
    <x v="8"/>
    <x v="0"/>
    <n v="35000313"/>
    <x v="30"/>
    <d v="2021-11-25T00:00:00"/>
    <x v="4"/>
    <n v="7000134944"/>
    <n v="5400"/>
    <x v="0"/>
    <x v="0"/>
    <n v="5400"/>
    <n v="2.8795999999999999"/>
    <n v="15549.84"/>
    <x v="2"/>
    <x v="0"/>
    <s v="Mischer 2"/>
    <n v="2050"/>
  </r>
  <r>
    <x v="8"/>
    <x v="0"/>
    <n v="35000313"/>
    <x v="30"/>
    <d v="2021-11-25T00:00:00"/>
    <x v="4"/>
    <n v="7000134944"/>
    <n v="5400"/>
    <x v="0"/>
    <x v="0"/>
    <n v="5400"/>
    <n v="2.8795999999999999"/>
    <n v="15549.84"/>
    <x v="2"/>
    <x v="0"/>
    <s v="Wolf M2"/>
    <n v="2080"/>
  </r>
  <r>
    <x v="8"/>
    <x v="0"/>
    <n v="35000314"/>
    <x v="171"/>
    <d v="2021-11-25T00:00:00"/>
    <x v="4"/>
    <n v="7000134779"/>
    <n v="9900"/>
    <x v="0"/>
    <x v="0"/>
    <n v="9900"/>
    <n v="3.1204000000000001"/>
    <n v="30891.96"/>
    <x v="2"/>
    <x v="0"/>
    <s v="Mischer 2"/>
    <n v="2050"/>
  </r>
  <r>
    <x v="8"/>
    <x v="0"/>
    <n v="35000319"/>
    <x v="543"/>
    <d v="2021-11-25T00:00:00"/>
    <x v="4"/>
    <n v="7000134983"/>
    <n v="8700"/>
    <x v="0"/>
    <x v="0"/>
    <n v="8700"/>
    <n v="2.4986999999999999"/>
    <n v="21738.69"/>
    <x v="2"/>
    <x v="0"/>
    <s v="Wolf M1"/>
    <n v="2070"/>
  </r>
  <r>
    <x v="8"/>
    <x v="0"/>
    <n v="35000341"/>
    <x v="544"/>
    <d v="2021-11-25T00:00:00"/>
    <x v="4"/>
    <n v="7000134597"/>
    <n v="9000"/>
    <x v="0"/>
    <x v="0"/>
    <n v="9000"/>
    <n v="2.2783000000000002"/>
    <n v="20504.7"/>
    <x v="2"/>
    <x v="0"/>
    <s v="Pulverwiegung UHT1"/>
    <n v="2015"/>
  </r>
  <r>
    <x v="8"/>
    <x v="0"/>
    <n v="35000341"/>
    <x v="544"/>
    <d v="2021-11-25T00:00:00"/>
    <x v="4"/>
    <n v="7000134597"/>
    <n v="9000"/>
    <x v="0"/>
    <x v="0"/>
    <n v="9000"/>
    <n v="2.2783000000000002"/>
    <n v="20504.7"/>
    <x v="2"/>
    <x v="0"/>
    <s v="Thrun 1"/>
    <n v="2020"/>
  </r>
  <r>
    <x v="8"/>
    <x v="0"/>
    <n v="35000350"/>
    <x v="32"/>
    <d v="2021-11-25T00:00:00"/>
    <x v="4"/>
    <n v="7000134780"/>
    <n v="3300"/>
    <x v="0"/>
    <x v="0"/>
    <n v="3300"/>
    <n v="2.9607000000000001"/>
    <n v="9770.31"/>
    <x v="2"/>
    <x v="0"/>
    <s v="Mischer 2"/>
    <n v="2050"/>
  </r>
  <r>
    <x v="8"/>
    <x v="0"/>
    <n v="35000350"/>
    <x v="32"/>
    <d v="2021-11-25T00:00:00"/>
    <x v="4"/>
    <n v="7000134780"/>
    <n v="3300"/>
    <x v="0"/>
    <x v="0"/>
    <n v="3300"/>
    <n v="2.9607000000000001"/>
    <n v="9770.31"/>
    <x v="2"/>
    <x v="0"/>
    <s v="Wolf M2"/>
    <n v="2080"/>
  </r>
  <r>
    <x v="8"/>
    <x v="0"/>
    <n v="35000359"/>
    <x v="1236"/>
    <d v="2021-11-25T00:00:00"/>
    <x v="4"/>
    <n v="7000134787"/>
    <n v="1875"/>
    <x v="0"/>
    <x v="0"/>
    <n v="1875"/>
    <n v="3.5106000000000002"/>
    <n v="6582.375"/>
    <x v="2"/>
    <x v="0"/>
    <s v="Thrun 2"/>
    <n v="2030"/>
  </r>
  <r>
    <x v="8"/>
    <x v="0"/>
    <n v="35000359"/>
    <x v="1236"/>
    <d v="2021-11-25T00:00:00"/>
    <x v="4"/>
    <n v="7000134787"/>
    <n v="1875"/>
    <x v="0"/>
    <x v="0"/>
    <n v="1875"/>
    <n v="3.5106000000000002"/>
    <n v="6582.375"/>
    <x v="2"/>
    <x v="0"/>
    <s v="Wolf Th2"/>
    <n v="2090"/>
  </r>
  <r>
    <x v="8"/>
    <x v="0"/>
    <n v="35000360"/>
    <x v="1237"/>
    <d v="2021-11-25T00:00:00"/>
    <x v="4"/>
    <n v="7000134788"/>
    <n v="0"/>
    <x v="0"/>
    <x v="0"/>
    <n v="0"/>
    <n v="3.5015000000000001"/>
    <n v="0"/>
    <x v="2"/>
    <x v="0"/>
    <s v="Thrun 2"/>
    <n v="2030"/>
  </r>
  <r>
    <x v="8"/>
    <x v="0"/>
    <n v="35000360"/>
    <x v="1237"/>
    <d v="2021-11-25T00:00:00"/>
    <x v="4"/>
    <n v="7000134788"/>
    <n v="0"/>
    <x v="0"/>
    <x v="0"/>
    <n v="0"/>
    <n v="3.5015000000000001"/>
    <n v="0"/>
    <x v="2"/>
    <x v="0"/>
    <s v="Wolf Th2"/>
    <n v="2090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Pulverwiegung UHT1"/>
    <n v="2015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Thrun 1"/>
    <n v="2020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Wolf UHT"/>
    <n v="2060"/>
  </r>
  <r>
    <x v="8"/>
    <x v="0"/>
    <n v="47000119"/>
    <x v="545"/>
    <d v="2021-11-25T00:00:00"/>
    <x v="4"/>
    <n v="7000131423"/>
    <n v="16463"/>
    <x v="1"/>
    <x v="1"/>
    <n v="3292.6"/>
    <n v="0.77249999999999996"/>
    <n v="12717.6675"/>
    <x v="3"/>
    <x v="1"/>
    <s v="Linie 16"/>
    <n v="5016"/>
  </r>
  <r>
    <x v="8"/>
    <x v="0"/>
    <n v="47000185"/>
    <x v="997"/>
    <d v="2021-11-25T00:00:00"/>
    <x v="4"/>
    <n v="7000134609"/>
    <n v="509"/>
    <x v="1"/>
    <x v="1"/>
    <n v="1018"/>
    <n v="7.0407999999999999"/>
    <n v="3583.7671999999998"/>
    <x v="1"/>
    <x v="0"/>
    <s v="Füller unter Thrun 2"/>
    <n v="3030"/>
  </r>
  <r>
    <x v="8"/>
    <x v="0"/>
    <n v="47000849"/>
    <x v="39"/>
    <d v="2021-11-25T00:00:00"/>
    <x v="4"/>
    <n v="7000132930"/>
    <n v="1784"/>
    <x v="1"/>
    <x v="1"/>
    <n v="3853.44"/>
    <n v="9.1479999999999997"/>
    <n v="16320.031999999999"/>
    <x v="4"/>
    <x v="1"/>
    <s v="Linie 3"/>
    <n v="5003"/>
  </r>
  <r>
    <x v="8"/>
    <x v="0"/>
    <n v="47000995"/>
    <x v="476"/>
    <d v="2021-11-25T00:00:00"/>
    <x v="4"/>
    <n v="7000131465"/>
    <n v="26030"/>
    <x v="1"/>
    <x v="1"/>
    <n v="3904.5"/>
    <n v="0.70930000000000004"/>
    <n v="18463.079000000002"/>
    <x v="4"/>
    <x v="1"/>
    <s v="Linie 34"/>
    <n v="5034"/>
  </r>
  <r>
    <x v="8"/>
    <x v="0"/>
    <n v="47000999"/>
    <x v="332"/>
    <d v="2021-11-25T00:00:00"/>
    <x v="4"/>
    <n v="7000131481"/>
    <n v="2989"/>
    <x v="1"/>
    <x v="1"/>
    <n v="448.35"/>
    <n v="0.71699999999999997"/>
    <n v="2143.1129999999998"/>
    <x v="4"/>
    <x v="1"/>
    <s v="Linie 34"/>
    <n v="5034"/>
  </r>
  <r>
    <x v="8"/>
    <x v="0"/>
    <n v="47001000"/>
    <x v="333"/>
    <d v="2021-11-25T00:00:00"/>
    <x v="4"/>
    <n v="7000131482"/>
    <n v="3136"/>
    <x v="1"/>
    <x v="1"/>
    <n v="470.4"/>
    <n v="0.68840000000000001"/>
    <n v="2158.8224"/>
    <x v="4"/>
    <x v="1"/>
    <s v="Linie 34"/>
    <n v="5034"/>
  </r>
  <r>
    <x v="8"/>
    <x v="0"/>
    <n v="47001001"/>
    <x v="334"/>
    <d v="2021-11-25T00:00:00"/>
    <x v="4"/>
    <n v="7000131483"/>
    <n v="1286"/>
    <x v="1"/>
    <x v="1"/>
    <n v="192.9"/>
    <n v="0.71519999999999995"/>
    <n v="919.74720000000002"/>
    <x v="4"/>
    <x v="1"/>
    <s v="Linie 34"/>
    <n v="5034"/>
  </r>
  <r>
    <x v="8"/>
    <x v="0"/>
    <n v="47001005"/>
    <x v="812"/>
    <d v="2021-11-25T00:00:00"/>
    <x v="4"/>
    <n v="7000131485"/>
    <n v="1176"/>
    <x v="1"/>
    <x v="1"/>
    <n v="176.4"/>
    <n v="0.73970000000000002"/>
    <n v="869.88720000000001"/>
    <x v="4"/>
    <x v="1"/>
    <s v="Linie 34"/>
    <n v="5034"/>
  </r>
  <r>
    <x v="8"/>
    <x v="0"/>
    <n v="47001016"/>
    <x v="337"/>
    <d v="2021-11-25T00:00:00"/>
    <x v="4"/>
    <n v="7000131410"/>
    <n v="12748"/>
    <x v="1"/>
    <x v="1"/>
    <n v="1912.2"/>
    <n v="0.61580000000000001"/>
    <n v="7850.2183999999997"/>
    <x v="3"/>
    <x v="1"/>
    <s v="Linie 11"/>
    <n v="5011"/>
  </r>
  <r>
    <x v="8"/>
    <x v="0"/>
    <n v="47001018"/>
    <x v="478"/>
    <d v="2021-11-25T00:00:00"/>
    <x v="4"/>
    <n v="7000131412"/>
    <n v="7702"/>
    <x v="1"/>
    <x v="1"/>
    <n v="1155.3"/>
    <n v="0.66069999999999995"/>
    <n v="5088.7114000000001"/>
    <x v="3"/>
    <x v="1"/>
    <s v="Linie 11"/>
    <n v="5011"/>
  </r>
  <r>
    <x v="8"/>
    <x v="0"/>
    <n v="47001019"/>
    <x v="479"/>
    <d v="2021-11-25T00:00:00"/>
    <x v="4"/>
    <n v="7000131413"/>
    <n v="7202"/>
    <x v="1"/>
    <x v="1"/>
    <n v="1080.3"/>
    <n v="0.66500000000000004"/>
    <n v="4789.33"/>
    <x v="3"/>
    <x v="1"/>
    <s v="Linie 11"/>
    <n v="5011"/>
  </r>
  <r>
    <x v="8"/>
    <x v="0"/>
    <n v="47001036"/>
    <x v="339"/>
    <d v="2021-11-25T00:00:00"/>
    <x v="4"/>
    <n v="7000131452"/>
    <n v="1086"/>
    <x v="1"/>
    <x v="1"/>
    <n v="271.5"/>
    <n v="1.0031000000000001"/>
    <n v="1089.3666000000001"/>
    <x v="3"/>
    <x v="1"/>
    <s v="Linie 16"/>
    <n v="5016"/>
  </r>
  <r>
    <x v="8"/>
    <x v="0"/>
    <n v="47001042"/>
    <x v="341"/>
    <d v="2021-11-25T00:00:00"/>
    <x v="4"/>
    <n v="7000131434"/>
    <n v="460"/>
    <x v="1"/>
    <x v="1"/>
    <n v="115"/>
    <n v="0.99629999999999996"/>
    <n v="458.298"/>
    <x v="3"/>
    <x v="1"/>
    <s v="Linie 16"/>
    <n v="5016"/>
  </r>
  <r>
    <x v="8"/>
    <x v="0"/>
    <n v="48000057"/>
    <x v="817"/>
    <d v="2021-11-25T00:00:00"/>
    <x v="4"/>
    <n v="7000134040"/>
    <n v="9856"/>
    <x v="1"/>
    <x v="1"/>
    <n v="2168.3200000000002"/>
    <n v="1.1432"/>
    <n v="11267.379199999999"/>
    <x v="4"/>
    <x v="1"/>
    <s v="Linie 35"/>
    <n v="5035"/>
  </r>
  <r>
    <x v="8"/>
    <x v="0"/>
    <n v="48000172"/>
    <x v="481"/>
    <d v="2021-11-25T00:00:00"/>
    <x v="4"/>
    <n v="7000133718"/>
    <n v="0"/>
    <x v="1"/>
    <x v="1"/>
    <n v="0"/>
    <n v="0.78249999999999997"/>
    <n v="0"/>
    <x v="3"/>
    <x v="1"/>
    <s v="Linie 1"/>
    <n v="5001"/>
  </r>
  <r>
    <x v="8"/>
    <x v="0"/>
    <n v="48000178"/>
    <x v="851"/>
    <d v="2021-11-25T00:00:00"/>
    <x v="4"/>
    <n v="7000133895"/>
    <n v="1258"/>
    <x v="1"/>
    <x v="1"/>
    <n v="251.6"/>
    <n v="0.93740000000000001"/>
    <n v="1179.2492"/>
    <x v="3"/>
    <x v="1"/>
    <s v="Linie 1"/>
    <n v="5001"/>
  </r>
  <r>
    <x v="8"/>
    <x v="0"/>
    <n v="48000182"/>
    <x v="46"/>
    <d v="2021-11-25T00:00:00"/>
    <x v="4"/>
    <n v="7000133719"/>
    <n v="16831"/>
    <x v="1"/>
    <x v="1"/>
    <n v="3366.2"/>
    <n v="0.79279999999999995"/>
    <n v="13343.6168"/>
    <x v="3"/>
    <x v="1"/>
    <s v="Linie 1"/>
    <n v="5001"/>
  </r>
  <r>
    <x v="8"/>
    <x v="0"/>
    <n v="48000203"/>
    <x v="820"/>
    <d v="2021-11-25T00:00:00"/>
    <x v="4"/>
    <n v="7000133720"/>
    <n v="8880"/>
    <x v="1"/>
    <x v="1"/>
    <n v="1776"/>
    <n v="0.85270000000000001"/>
    <n v="7571.9759999999997"/>
    <x v="3"/>
    <x v="1"/>
    <s v="Linie 1"/>
    <n v="5001"/>
  </r>
  <r>
    <x v="8"/>
    <x v="0"/>
    <n v="48000477"/>
    <x v="196"/>
    <d v="2021-11-25T00:00:00"/>
    <x v="4"/>
    <n v="7000132138"/>
    <n v="8904"/>
    <x v="1"/>
    <x v="1"/>
    <n v="3561.6"/>
    <n v="1.4421999999999999"/>
    <n v="12841.3488"/>
    <x v="5"/>
    <x v="2"/>
    <s v="Linie 30"/>
    <n v="5030"/>
  </r>
  <r>
    <x v="8"/>
    <x v="0"/>
    <n v="48000991"/>
    <x v="1242"/>
    <d v="2021-11-25T00:00:00"/>
    <x v="4"/>
    <n v="7000134291"/>
    <n v="15360"/>
    <x v="1"/>
    <x v="1"/>
    <n v="3379.2"/>
    <n v="1.1180000000000001"/>
    <n v="17172.48"/>
    <x v="4"/>
    <x v="1"/>
    <s v="Linie 35"/>
    <n v="5035"/>
  </r>
  <r>
    <x v="8"/>
    <x v="0"/>
    <n v="48000992"/>
    <x v="1243"/>
    <d v="2021-11-25T00:00:00"/>
    <x v="4"/>
    <n v="7000134292"/>
    <n v="15336"/>
    <x v="1"/>
    <x v="1"/>
    <n v="3373.92"/>
    <n v="0.96330000000000005"/>
    <n v="14773.168799999999"/>
    <x v="4"/>
    <x v="1"/>
    <s v="Linie 2"/>
    <n v="5002"/>
  </r>
  <r>
    <x v="8"/>
    <x v="0"/>
    <n v="48001145"/>
    <x v="47"/>
    <d v="2021-11-25T00:00:00"/>
    <x v="4"/>
    <n v="7000131287"/>
    <n v="23856"/>
    <x v="1"/>
    <x v="1"/>
    <n v="9542.4"/>
    <n v="1.4140999999999999"/>
    <n v="33734.7696"/>
    <x v="5"/>
    <x v="2"/>
    <s v="Linie 30"/>
    <n v="5030"/>
  </r>
  <r>
    <x v="8"/>
    <x v="0"/>
    <n v="48001202"/>
    <x v="1219"/>
    <d v="2021-11-25T00:00:00"/>
    <x v="4"/>
    <n v="7000134173"/>
    <n v="3724"/>
    <x v="1"/>
    <x v="1"/>
    <n v="260.68"/>
    <n v="0"/>
    <n v="0"/>
    <x v="8"/>
    <x v="5"/>
    <s v="Linie 23"/>
    <n v="5023"/>
  </r>
  <r>
    <x v="8"/>
    <x v="0"/>
    <n v="49500054"/>
    <x v="343"/>
    <d v="2021-11-25T00:00:00"/>
    <x v="4"/>
    <n v="7000134914"/>
    <n v="164"/>
    <x v="0"/>
    <x v="0"/>
    <n v="164"/>
    <n v="2.0139999999999998"/>
    <n v="330.29599999999999"/>
    <x v="0"/>
    <x v="0"/>
    <s v="Vacumierung"/>
    <n v="5902"/>
  </r>
  <r>
    <x v="8"/>
    <x v="0"/>
    <n v="49500057"/>
    <x v="484"/>
    <d v="2021-11-25T00:00:00"/>
    <x v="4"/>
    <n v="7000134967"/>
    <n v="264"/>
    <x v="0"/>
    <x v="0"/>
    <n v="264"/>
    <n v="2.0139999999999998"/>
    <n v="531.69600000000003"/>
    <x v="0"/>
    <x v="0"/>
    <s v="Vacumierung"/>
    <n v="5902"/>
  </r>
  <r>
    <x v="8"/>
    <x v="0"/>
    <n v="49500062"/>
    <x v="345"/>
    <d v="2021-11-25T00:00:00"/>
    <x v="4"/>
    <n v="7000134915"/>
    <n v="535"/>
    <x v="0"/>
    <x v="0"/>
    <n v="535"/>
    <n v="0.51400000000000001"/>
    <n v="274.99"/>
    <x v="0"/>
    <x v="0"/>
    <s v="Vacumierung"/>
    <n v="5902"/>
  </r>
  <r>
    <x v="8"/>
    <x v="0"/>
    <n v="49500063"/>
    <x v="346"/>
    <d v="2021-11-25T00:00:00"/>
    <x v="4"/>
    <n v="7000134968"/>
    <n v="403"/>
    <x v="0"/>
    <x v="0"/>
    <n v="403"/>
    <n v="2.5139999999999998"/>
    <n v="1013.1420000000001"/>
    <x v="0"/>
    <x v="0"/>
    <s v="Vacumierung"/>
    <n v="5902"/>
  </r>
  <r>
    <x v="8"/>
    <x v="0"/>
    <n v="49500118"/>
    <x v="50"/>
    <d v="2021-11-25T00:00:00"/>
    <x v="4"/>
    <n v="7000134916"/>
    <n v="271"/>
    <x v="0"/>
    <x v="0"/>
    <n v="271"/>
    <n v="1.1740999999999999"/>
    <n v="318.18110000000001"/>
    <x v="0"/>
    <x v="0"/>
    <s v="Vacumierung"/>
    <n v="5902"/>
  </r>
  <r>
    <x v="8"/>
    <x v="0"/>
    <n v="49500121"/>
    <x v="51"/>
    <d v="2021-11-25T00:00:00"/>
    <x v="4"/>
    <n v="7000134972"/>
    <n v="287"/>
    <x v="0"/>
    <x v="0"/>
    <n v="287"/>
    <n v="1.1740999999999999"/>
    <n v="336.9667"/>
    <x v="0"/>
    <x v="0"/>
    <s v="Vacumierung"/>
    <n v="5902"/>
  </r>
  <r>
    <x v="8"/>
    <x v="0"/>
    <n v="49500125"/>
    <x v="348"/>
    <d v="2021-11-25T00:00:00"/>
    <x v="4"/>
    <n v="7000134936"/>
    <n v="332"/>
    <x v="0"/>
    <x v="0"/>
    <n v="332"/>
    <n v="0.51400000000000001"/>
    <n v="170.648"/>
    <x v="0"/>
    <x v="0"/>
    <s v="Vacumierung"/>
    <n v="5902"/>
  </r>
  <r>
    <x v="8"/>
    <x v="0"/>
    <n v="49500126"/>
    <x v="52"/>
    <d v="2021-11-25T00:00:00"/>
    <x v="4"/>
    <n v="7000134929"/>
    <n v="248"/>
    <x v="0"/>
    <x v="0"/>
    <n v="248"/>
    <n v="0.51400000000000001"/>
    <n v="127.47199999999999"/>
    <x v="0"/>
    <x v="0"/>
    <s v="Vacumierung"/>
    <n v="5902"/>
  </r>
  <r>
    <x v="8"/>
    <x v="0"/>
    <n v="49500225"/>
    <x v="355"/>
    <d v="2021-11-25T00:00:00"/>
    <x v="4"/>
    <n v="7000134930"/>
    <n v="380"/>
    <x v="0"/>
    <x v="0"/>
    <n v="380"/>
    <n v="2.0139999999999998"/>
    <n v="765.32"/>
    <x v="0"/>
    <x v="0"/>
    <s v="Vacumierung"/>
    <n v="5902"/>
  </r>
  <r>
    <x v="8"/>
    <x v="0"/>
    <n v="49500228"/>
    <x v="493"/>
    <d v="2021-11-25T00:00:00"/>
    <x v="4"/>
    <n v="7000134956"/>
    <n v="36"/>
    <x v="0"/>
    <x v="0"/>
    <n v="36"/>
    <n v="2.4E-2"/>
    <n v="0.86399999999999999"/>
    <x v="0"/>
    <x v="0"/>
    <s v="Vacumierung"/>
    <n v="5902"/>
  </r>
  <r>
    <x v="8"/>
    <x v="0"/>
    <n v="49500229"/>
    <x v="62"/>
    <d v="2021-11-25T00:00:00"/>
    <x v="4"/>
    <n v="7000134931"/>
    <n v="60"/>
    <x v="0"/>
    <x v="0"/>
    <n v="60"/>
    <n v="2.4E-2"/>
    <n v="1.44"/>
    <x v="0"/>
    <x v="0"/>
    <s v="Vacumierung"/>
    <n v="5902"/>
  </r>
  <r>
    <x v="8"/>
    <x v="0"/>
    <n v="49500230"/>
    <x v="356"/>
    <d v="2021-11-25T00:00:00"/>
    <x v="4"/>
    <n v="7000134932"/>
    <n v="104"/>
    <x v="0"/>
    <x v="0"/>
    <n v="104"/>
    <n v="2.4E-2"/>
    <n v="2.496"/>
    <x v="0"/>
    <x v="0"/>
    <s v="Vacumierung"/>
    <n v="5902"/>
  </r>
  <r>
    <x v="8"/>
    <x v="0"/>
    <n v="49500232"/>
    <x v="64"/>
    <d v="2021-11-25T00:00:00"/>
    <x v="4"/>
    <n v="7000134933"/>
    <n v="75"/>
    <x v="0"/>
    <x v="0"/>
    <n v="75"/>
    <n v="1.41E-2"/>
    <n v="1.0575000000000001"/>
    <x v="0"/>
    <x v="0"/>
    <s v="Vacumierung"/>
    <n v="5902"/>
  </r>
  <r>
    <x v="8"/>
    <x v="0"/>
    <n v="49500233"/>
    <x v="494"/>
    <d v="2021-11-25T00:00:00"/>
    <x v="4"/>
    <n v="7000134934"/>
    <n v="139"/>
    <x v="0"/>
    <x v="0"/>
    <n v="139"/>
    <n v="2.4E-2"/>
    <n v="3.3359999999999999"/>
    <x v="0"/>
    <x v="0"/>
    <s v="Vacumierung"/>
    <n v="5902"/>
  </r>
  <r>
    <x v="8"/>
    <x v="0"/>
    <n v="50000223"/>
    <x v="68"/>
    <d v="2021-11-25T00:00:00"/>
    <x v="4"/>
    <n v="7000133742"/>
    <n v="1170"/>
    <x v="2"/>
    <x v="2"/>
    <n v="2340"/>
    <n v="9.4812999999999992"/>
    <n v="11093.120999999999"/>
    <x v="7"/>
    <x v="4"/>
    <s v="Subunternehmer"/>
    <n v="9999"/>
  </r>
  <r>
    <x v="8"/>
    <x v="0"/>
    <n v="50000262"/>
    <x v="1184"/>
    <d v="2021-11-25T00:00:00"/>
    <x v="4"/>
    <n v="7000134718"/>
    <n v="0"/>
    <x v="2"/>
    <x v="2"/>
    <n v="0"/>
    <n v="37.504899999999999"/>
    <n v="0"/>
    <x v="6"/>
    <x v="3"/>
    <s v="EVP L3 Torten / Blöcke"/>
    <n v="6120"/>
  </r>
  <r>
    <x v="8"/>
    <x v="0"/>
    <n v="50000262"/>
    <x v="1184"/>
    <d v="2021-11-25T00:00:00"/>
    <x v="4"/>
    <n v="7000134719"/>
    <n v="0"/>
    <x v="2"/>
    <x v="2"/>
    <n v="0"/>
    <n v="37.504899999999999"/>
    <n v="0"/>
    <x v="6"/>
    <x v="3"/>
    <s v="EVP L3 Torten / Blöcke"/>
    <n v="6120"/>
  </r>
  <r>
    <x v="8"/>
    <x v="0"/>
    <n v="50900001"/>
    <x v="746"/>
    <d v="2021-11-25T00:00:00"/>
    <x v="4"/>
    <n v="7000134828"/>
    <n v="640"/>
    <x v="2"/>
    <x v="2"/>
    <n v="1152"/>
    <n v="10.283899999999999"/>
    <n v="6581.6959999999999"/>
    <x v="6"/>
    <x v="3"/>
    <s v="EVP Jermi bei Weissenhorn"/>
    <n v="6200"/>
  </r>
  <r>
    <x v="8"/>
    <x v="0"/>
    <n v="50900001"/>
    <x v="746"/>
    <d v="2021-11-25T00:00:00"/>
    <x v="4"/>
    <n v="7000134829"/>
    <n v="2560"/>
    <x v="2"/>
    <x v="2"/>
    <n v="4608"/>
    <n v="10.283899999999999"/>
    <n v="26326.784"/>
    <x v="6"/>
    <x v="3"/>
    <s v="EVP Jermi bei Weissenhorn"/>
    <n v="6200"/>
  </r>
  <r>
    <x v="8"/>
    <x v="0"/>
    <n v="50900001"/>
    <x v="746"/>
    <d v="2021-11-25T00:00:00"/>
    <x v="4"/>
    <n v="7000134830"/>
    <n v="640"/>
    <x v="2"/>
    <x v="2"/>
    <n v="1152"/>
    <n v="10.283899999999999"/>
    <n v="6581.6959999999999"/>
    <x v="6"/>
    <x v="3"/>
    <s v="EVP Jermi bei Weissenhorn"/>
    <n v="6200"/>
  </r>
  <r>
    <x v="8"/>
    <x v="0"/>
    <n v="57000139"/>
    <x v="557"/>
    <d v="2021-11-25T00:00:00"/>
    <x v="4"/>
    <n v="7000134688"/>
    <n v="80"/>
    <x v="2"/>
    <x v="2"/>
    <n v="160"/>
    <n v="8.1933000000000007"/>
    <n v="655.46400000000006"/>
    <x v="3"/>
    <x v="1"/>
    <s v="Wurstverpackung"/>
    <n v="5330"/>
  </r>
  <r>
    <x v="8"/>
    <x v="0"/>
    <n v="57000141"/>
    <x v="362"/>
    <d v="2021-11-25T00:00:00"/>
    <x v="4"/>
    <n v="7000134922"/>
    <n v="220"/>
    <x v="2"/>
    <x v="2"/>
    <n v="440"/>
    <n v="7.5747"/>
    <n v="1666.434"/>
    <x v="3"/>
    <x v="1"/>
    <s v="Wurstverpackung"/>
    <n v="5330"/>
  </r>
  <r>
    <x v="8"/>
    <x v="0"/>
    <n v="57000171"/>
    <x v="899"/>
    <d v="2021-11-25T00:00:00"/>
    <x v="4"/>
    <n v="7000130019"/>
    <n v="261"/>
    <x v="2"/>
    <x v="2"/>
    <n v="522"/>
    <n v="14.348000000000001"/>
    <n v="3744.828"/>
    <x v="4"/>
    <x v="1"/>
    <s v="Linie 4"/>
    <n v="5004"/>
  </r>
  <r>
    <x v="8"/>
    <x v="0"/>
    <n v="57000178"/>
    <x v="633"/>
    <d v="2021-11-25T00:00:00"/>
    <x v="4"/>
    <n v="7000133734"/>
    <n v="960"/>
    <x v="2"/>
    <x v="2"/>
    <n v="1920"/>
    <n v="7.7721"/>
    <n v="7461.2160000000003"/>
    <x v="3"/>
    <x v="1"/>
    <s v="Wurstverpackung"/>
    <n v="5330"/>
  </r>
  <r>
    <x v="8"/>
    <x v="0"/>
    <n v="57000182"/>
    <x v="1050"/>
    <d v="2021-11-25T00:00:00"/>
    <x v="4"/>
    <n v="7000132875"/>
    <n v="58"/>
    <x v="2"/>
    <x v="2"/>
    <n v="116"/>
    <n v="7.7123999999999997"/>
    <n v="447.31920000000002"/>
    <x v="3"/>
    <x v="1"/>
    <s v="Wurstverpackung"/>
    <n v="5330"/>
  </r>
  <r>
    <x v="8"/>
    <x v="0"/>
    <n v="57000249"/>
    <x v="561"/>
    <d v="2021-11-25T00:00:00"/>
    <x v="4"/>
    <n v="7000134195"/>
    <n v="231"/>
    <x v="2"/>
    <x v="0"/>
    <n v="1871.1"/>
    <n v="3.4963000000000002"/>
    <n v="6541.9269299999996"/>
    <x v="3"/>
    <x v="1"/>
    <s v="Wurstverpackung"/>
    <n v="5330"/>
  </r>
  <r>
    <x v="8"/>
    <x v="0"/>
    <n v="57000262"/>
    <x v="222"/>
    <d v="2021-11-25T00:00:00"/>
    <x v="4"/>
    <n v="7000134581"/>
    <n v="44"/>
    <x v="2"/>
    <x v="2"/>
    <n v="478.72"/>
    <n v="28.759399999999999"/>
    <n v="1265.4136000000001"/>
    <x v="3"/>
    <x v="1"/>
    <s v="Wurstverpackung"/>
    <n v="5330"/>
  </r>
  <r>
    <x v="8"/>
    <x v="0"/>
    <n v="57000280"/>
    <x v="1244"/>
    <d v="2021-11-25T00:00:00"/>
    <x v="4"/>
    <n v="7000134582"/>
    <n v="93"/>
    <x v="2"/>
    <x v="2"/>
    <n v="1011.84"/>
    <n v="27.546800000000001"/>
    <n v="2561.8524000000002"/>
    <x v="3"/>
    <x v="1"/>
    <s v="Wurstverpackung"/>
    <n v="5330"/>
  </r>
  <r>
    <x v="8"/>
    <x v="0"/>
    <n v="57000280"/>
    <x v="1244"/>
    <d v="2021-11-25T00:00:00"/>
    <x v="4"/>
    <n v="7000134583"/>
    <n v="24"/>
    <x v="2"/>
    <x v="2"/>
    <n v="261.12"/>
    <n v="27.546800000000001"/>
    <n v="661.1232"/>
    <x v="3"/>
    <x v="1"/>
    <s v="Wurstverpackung"/>
    <n v="5330"/>
  </r>
  <r>
    <x v="8"/>
    <x v="0"/>
    <n v="57000384"/>
    <x v="499"/>
    <d v="2021-11-25T00:00:00"/>
    <x v="4"/>
    <n v="7000134071"/>
    <n v="2239"/>
    <x v="2"/>
    <x v="2"/>
    <n v="4701.8999999999996"/>
    <n v="11.000400000000001"/>
    <n v="24629.8956"/>
    <x v="3"/>
    <x v="1"/>
    <s v="Linie 9"/>
    <n v="5009"/>
  </r>
  <r>
    <x v="8"/>
    <x v="0"/>
    <n v="57000538"/>
    <x v="501"/>
    <d v="2021-11-25T00:00:00"/>
    <x v="4"/>
    <n v="7000133923"/>
    <n v="594"/>
    <x v="2"/>
    <x v="2"/>
    <n v="712.8"/>
    <n v="6.0998000000000001"/>
    <n v="3623.2811999999999"/>
    <x v="7"/>
    <x v="4"/>
    <s v="Subunternehmer"/>
    <n v="9999"/>
  </r>
  <r>
    <x v="8"/>
    <x v="0"/>
    <n v="57000611"/>
    <x v="371"/>
    <d v="2021-11-25T00:00:00"/>
    <x v="4"/>
    <n v="7000134856"/>
    <n v="340"/>
    <x v="2"/>
    <x v="0"/>
    <n v="408"/>
    <n v="4.6894"/>
    <n v="1913.2752"/>
    <x v="8"/>
    <x v="5"/>
    <s v="Linie 22"/>
    <n v="5022"/>
  </r>
  <r>
    <x v="8"/>
    <x v="0"/>
    <n v="57000624"/>
    <x v="84"/>
    <d v="2021-11-25T00:00:00"/>
    <x v="4"/>
    <n v="7000134852"/>
    <n v="3825"/>
    <x v="2"/>
    <x v="0"/>
    <n v="4590"/>
    <n v="4.6654999999999998"/>
    <n v="21414.645"/>
    <x v="8"/>
    <x v="5"/>
    <s v="Linie 22"/>
    <n v="5022"/>
  </r>
  <r>
    <x v="8"/>
    <x v="0"/>
    <n v="57000673"/>
    <x v="89"/>
    <d v="2021-11-25T00:00:00"/>
    <x v="4"/>
    <n v="7000134857"/>
    <n v="340"/>
    <x v="2"/>
    <x v="0"/>
    <n v="408"/>
    <n v="4.6958000000000002"/>
    <n v="1915.8864000000001"/>
    <x v="8"/>
    <x v="5"/>
    <s v="Linie 22"/>
    <n v="5022"/>
  </r>
  <r>
    <x v="8"/>
    <x v="0"/>
    <n v="57000674"/>
    <x v="971"/>
    <d v="2021-11-25T00:00:00"/>
    <x v="4"/>
    <n v="7000134154"/>
    <n v="489"/>
    <x v="2"/>
    <x v="2"/>
    <n v="1467"/>
    <n v="8.7789999999999999"/>
    <n v="4292.9309999999996"/>
    <x v="7"/>
    <x v="4"/>
    <s v="Subunternehmer"/>
    <n v="9999"/>
  </r>
  <r>
    <x v="8"/>
    <x v="0"/>
    <n v="57000713"/>
    <x v="502"/>
    <d v="2021-11-25T00:00:00"/>
    <x v="4"/>
    <n v="7000133925"/>
    <n v="594"/>
    <x v="2"/>
    <x v="2"/>
    <n v="712.8"/>
    <n v="6.5838000000000001"/>
    <n v="3910.7772"/>
    <x v="7"/>
    <x v="4"/>
    <s v="Subunternehmer"/>
    <n v="9999"/>
  </r>
  <r>
    <x v="8"/>
    <x v="0"/>
    <n v="57000720"/>
    <x v="92"/>
    <d v="2021-11-25T00:00:00"/>
    <x v="4"/>
    <n v="7000133927"/>
    <n v="5040"/>
    <x v="2"/>
    <x v="2"/>
    <n v="10584"/>
    <n v="10.185499999999999"/>
    <n v="51334.92"/>
    <x v="7"/>
    <x v="4"/>
    <s v="Subunternehmer"/>
    <n v="9999"/>
  </r>
  <r>
    <x v="8"/>
    <x v="0"/>
    <n v="57000758"/>
    <x v="1114"/>
    <d v="2021-11-25T00:00:00"/>
    <x v="4"/>
    <n v="7000129473"/>
    <n v="198"/>
    <x v="2"/>
    <x v="2"/>
    <n v="792"/>
    <n v="22.311"/>
    <n v="4417.5780000000004"/>
    <x v="4"/>
    <x v="1"/>
    <s v="Linie 5"/>
    <n v="5005"/>
  </r>
  <r>
    <x v="8"/>
    <x v="0"/>
    <n v="57000770"/>
    <x v="1245"/>
    <d v="2021-11-25T00:00:00"/>
    <x v="4"/>
    <n v="7000134963"/>
    <n v="252"/>
    <x v="2"/>
    <x v="0"/>
    <n v="4082.4"/>
    <n v="3.6817000000000002"/>
    <n v="15030.17208"/>
    <x v="3"/>
    <x v="1"/>
    <s v="Wurstverpackung"/>
    <n v="5330"/>
  </r>
  <r>
    <x v="8"/>
    <x v="0"/>
    <n v="58000135"/>
    <x v="700"/>
    <d v="2021-11-25T00:00:00"/>
    <x v="4"/>
    <n v="7000134964"/>
    <n v="240"/>
    <x v="2"/>
    <x v="2"/>
    <n v="3600"/>
    <n v="51.062399999999997"/>
    <n v="12254.976000000001"/>
    <x v="0"/>
    <x v="0"/>
    <s v="Rohware aus-/umpacken, vorbereiten"/>
    <n v="1300"/>
  </r>
  <r>
    <x v="8"/>
    <x v="0"/>
    <n v="58000137"/>
    <x v="569"/>
    <d v="2021-11-25T00:00:00"/>
    <x v="4"/>
    <n v="7000133911"/>
    <n v="960"/>
    <x v="2"/>
    <x v="2"/>
    <n v="3264"/>
    <n v="15.078799999999999"/>
    <n v="14475.647999999999"/>
    <x v="7"/>
    <x v="4"/>
    <s v="Subunternehmer"/>
    <n v="9999"/>
  </r>
  <r>
    <x v="8"/>
    <x v="0"/>
    <n v="58000540"/>
    <x v="388"/>
    <d v="2021-11-25T00:00:00"/>
    <x v="4"/>
    <n v="7000132601"/>
    <n v="1860"/>
    <x v="2"/>
    <x v="2"/>
    <n v="4092"/>
    <n v="9.3780999999999999"/>
    <n v="17443.266"/>
    <x v="4"/>
    <x v="1"/>
    <s v="Linie 2"/>
    <n v="5002"/>
  </r>
  <r>
    <x v="8"/>
    <x v="0"/>
    <n v="58000651"/>
    <x v="392"/>
    <d v="2021-11-25T00:00:00"/>
    <x v="4"/>
    <n v="7000134739"/>
    <n v="544"/>
    <x v="2"/>
    <x v="0"/>
    <n v="538.55999999999995"/>
    <n v="7.3441000000000001"/>
    <n v="3955.2384959999999"/>
    <x v="8"/>
    <x v="5"/>
    <s v="Linie 21"/>
    <n v="5021"/>
  </r>
  <r>
    <x v="8"/>
    <x v="0"/>
    <n v="58000711"/>
    <x v="99"/>
    <d v="2021-11-25T00:00:00"/>
    <x v="4"/>
    <n v="7000134458"/>
    <n v="374"/>
    <x v="2"/>
    <x v="0"/>
    <n v="403.92"/>
    <n v="9.9686000000000003"/>
    <n v="4026.516912"/>
    <x v="8"/>
    <x v="5"/>
    <s v="Linie 29"/>
    <n v="5029"/>
  </r>
  <r>
    <x v="8"/>
    <x v="0"/>
    <n v="58000738"/>
    <x v="101"/>
    <d v="2021-11-25T00:00:00"/>
    <x v="4"/>
    <n v="7000134459"/>
    <n v="340"/>
    <x v="2"/>
    <x v="0"/>
    <n v="367.2"/>
    <n v="9.9650999999999996"/>
    <n v="3659.1847200000002"/>
    <x v="8"/>
    <x v="5"/>
    <s v="Linie 29"/>
    <n v="5029"/>
  </r>
  <r>
    <x v="8"/>
    <x v="0"/>
    <n v="58000772"/>
    <x v="406"/>
    <d v="2021-11-25T00:00:00"/>
    <x v="4"/>
    <n v="7000134740"/>
    <n v="339"/>
    <x v="2"/>
    <x v="0"/>
    <n v="335.61"/>
    <n v="7.3297999999999996"/>
    <n v="2459.954178"/>
    <x v="8"/>
    <x v="5"/>
    <s v="Linie 21"/>
    <n v="5021"/>
  </r>
  <r>
    <x v="8"/>
    <x v="0"/>
    <n v="58000833"/>
    <x v="572"/>
    <d v="2021-11-25T00:00:00"/>
    <x v="4"/>
    <n v="7000134860"/>
    <n v="509"/>
    <x v="2"/>
    <x v="0"/>
    <n v="534.45000000000005"/>
    <n v="8.0427"/>
    <n v="4298.4210149999999"/>
    <x v="8"/>
    <x v="5"/>
    <s v="Linie 20"/>
    <n v="5020"/>
  </r>
  <r>
    <x v="8"/>
    <x v="0"/>
    <n v="58000843"/>
    <x v="573"/>
    <d v="2021-11-25T00:00:00"/>
    <x v="4"/>
    <n v="7000134975"/>
    <n v="3230"/>
    <x v="2"/>
    <x v="0"/>
    <n v="3197.7"/>
    <n v="8.875"/>
    <n v="28379.587500000001"/>
    <x v="8"/>
    <x v="5"/>
    <s v="Linie 23"/>
    <n v="5023"/>
  </r>
  <r>
    <x v="8"/>
    <x v="0"/>
    <n v="58000846"/>
    <x v="708"/>
    <d v="2021-11-25T00:00:00"/>
    <x v="4"/>
    <n v="7000134741"/>
    <n v="1955"/>
    <x v="2"/>
    <x v="0"/>
    <n v="1935.45"/>
    <n v="7.2942"/>
    <n v="14117.55939"/>
    <x v="8"/>
    <x v="5"/>
    <s v="Linie 21"/>
    <n v="5021"/>
  </r>
  <r>
    <x v="8"/>
    <x v="0"/>
    <n v="58000847"/>
    <x v="597"/>
    <d v="2021-11-25T00:00:00"/>
    <x v="4"/>
    <n v="7000134873"/>
    <n v="1863"/>
    <x v="2"/>
    <x v="0"/>
    <n v="1844.37"/>
    <n v="8.0942000000000007"/>
    <n v="14928.699654"/>
    <x v="8"/>
    <x v="5"/>
    <s v="Linie 20"/>
    <n v="5020"/>
  </r>
  <r>
    <x v="8"/>
    <x v="0"/>
    <n v="58000866"/>
    <x v="262"/>
    <d v="2021-11-25T00:00:00"/>
    <x v="4"/>
    <n v="7000134863"/>
    <n v="68"/>
    <x v="2"/>
    <x v="0"/>
    <n v="68"/>
    <n v="11.085000000000001"/>
    <n v="753.78"/>
    <x v="8"/>
    <x v="5"/>
    <s v="Linie 20"/>
    <n v="5020"/>
  </r>
  <r>
    <x v="8"/>
    <x v="0"/>
    <n v="58000873"/>
    <x v="518"/>
    <d v="2021-11-25T00:00:00"/>
    <x v="4"/>
    <n v="7000133401"/>
    <n v="562"/>
    <x v="2"/>
    <x v="2"/>
    <n v="1124"/>
    <n v="13.7563"/>
    <n v="7731.0406000000003"/>
    <x v="4"/>
    <x v="1"/>
    <s v="Linie 33"/>
    <n v="5033"/>
  </r>
  <r>
    <x v="8"/>
    <x v="0"/>
    <n v="58000874"/>
    <x v="263"/>
    <d v="2021-11-25T00:00:00"/>
    <x v="4"/>
    <n v="7000134763"/>
    <n v="71"/>
    <x v="2"/>
    <x v="2"/>
    <n v="596.4"/>
    <n v="30.813300000000002"/>
    <n v="2187.7442999999998"/>
    <x v="7"/>
    <x v="4"/>
    <s v="Subunternehmer"/>
    <n v="9999"/>
  </r>
  <r>
    <x v="8"/>
    <x v="0"/>
    <n v="58000894"/>
    <x v="105"/>
    <d v="2021-11-25T00:00:00"/>
    <x v="4"/>
    <n v="7000134461"/>
    <n v="1904"/>
    <x v="2"/>
    <x v="0"/>
    <n v="2056.3200000000002"/>
    <n v="9.9616000000000007"/>
    <n v="20484.237312000001"/>
    <x v="8"/>
    <x v="5"/>
    <s v="Linie 29"/>
    <n v="5029"/>
  </r>
  <r>
    <x v="8"/>
    <x v="0"/>
    <n v="58000918"/>
    <x v="574"/>
    <d v="2021-11-25T00:00:00"/>
    <x v="4"/>
    <n v="7000130626"/>
    <n v="5109"/>
    <x v="2"/>
    <x v="2"/>
    <n v="49046.400000000001"/>
    <n v="35.487699999999997"/>
    <n v="181306.6593"/>
    <x v="5"/>
    <x v="2"/>
    <s v="Linie 30"/>
    <n v="5030"/>
  </r>
  <r>
    <x v="8"/>
    <x v="0"/>
    <n v="58000920"/>
    <x v="413"/>
    <d v="2021-11-25T00:00:00"/>
    <x v="4"/>
    <n v="7000134742"/>
    <n v="340"/>
    <x v="2"/>
    <x v="0"/>
    <n v="336.6"/>
    <n v="7.3434999999999997"/>
    <n v="2471.8220999999999"/>
    <x v="8"/>
    <x v="5"/>
    <s v="Linie 21"/>
    <n v="5021"/>
  </r>
  <r>
    <x v="8"/>
    <x v="0"/>
    <n v="58000972"/>
    <x v="834"/>
    <d v="2021-11-25T00:00:00"/>
    <x v="4"/>
    <n v="7000134743"/>
    <n v="204"/>
    <x v="2"/>
    <x v="0"/>
    <n v="201.96"/>
    <n v="7.3710000000000004"/>
    <n v="1488.64716"/>
    <x v="8"/>
    <x v="5"/>
    <s v="Linie 21"/>
    <n v="5021"/>
  </r>
  <r>
    <x v="8"/>
    <x v="0"/>
    <n v="58000998"/>
    <x v="713"/>
    <d v="2021-11-25T00:00:00"/>
    <x v="4"/>
    <n v="7000134744"/>
    <n v="272"/>
    <x v="2"/>
    <x v="0"/>
    <n v="269.27999999999997"/>
    <n v="7.3373999999999997"/>
    <n v="1975.8150720000001"/>
    <x v="8"/>
    <x v="5"/>
    <s v="Linie 21"/>
    <n v="5021"/>
  </r>
  <r>
    <x v="8"/>
    <x v="0"/>
    <n v="58001013"/>
    <x v="422"/>
    <d v="2021-11-25T00:00:00"/>
    <x v="4"/>
    <n v="7000134745"/>
    <n v="204"/>
    <x v="2"/>
    <x v="0"/>
    <n v="201.96"/>
    <n v="7.3414999999999999"/>
    <n v="1482.6893399999999"/>
    <x v="8"/>
    <x v="5"/>
    <s v="Linie 21"/>
    <n v="5021"/>
  </r>
  <r>
    <x v="8"/>
    <x v="0"/>
    <n v="58001021"/>
    <x v="423"/>
    <d v="2021-11-25T00:00:00"/>
    <x v="4"/>
    <n v="7000134746"/>
    <n v="272"/>
    <x v="2"/>
    <x v="0"/>
    <n v="269.27999999999997"/>
    <n v="7.3388999999999998"/>
    <n v="1976.2189920000001"/>
    <x v="8"/>
    <x v="5"/>
    <s v="Linie 21"/>
    <n v="5021"/>
  </r>
  <r>
    <x v="8"/>
    <x v="0"/>
    <n v="58001033"/>
    <x v="425"/>
    <d v="2021-11-25T00:00:00"/>
    <x v="4"/>
    <n v="7000134750"/>
    <n v="340"/>
    <x v="2"/>
    <x v="0"/>
    <n v="336.6"/>
    <n v="7.2862999999999998"/>
    <n v="2452.5685800000001"/>
    <x v="8"/>
    <x v="5"/>
    <s v="Linie 21"/>
    <n v="5021"/>
  </r>
  <r>
    <x v="8"/>
    <x v="0"/>
    <n v="58001034"/>
    <x v="426"/>
    <d v="2021-11-25T00:00:00"/>
    <x v="4"/>
    <n v="7000134751"/>
    <n v="68"/>
    <x v="2"/>
    <x v="0"/>
    <n v="67.319999999999993"/>
    <n v="7.2853000000000003"/>
    <n v="490.44639599999999"/>
    <x v="8"/>
    <x v="5"/>
    <s v="Linie 21"/>
    <n v="5021"/>
  </r>
  <r>
    <x v="8"/>
    <x v="0"/>
    <n v="58001047"/>
    <x v="429"/>
    <d v="2021-11-25T00:00:00"/>
    <x v="4"/>
    <n v="7000134752"/>
    <n v="68"/>
    <x v="2"/>
    <x v="0"/>
    <n v="67.319999999999993"/>
    <n v="7.2832999999999997"/>
    <n v="490.311756"/>
    <x v="8"/>
    <x v="5"/>
    <s v="Linie 21"/>
    <n v="5021"/>
  </r>
  <r>
    <x v="8"/>
    <x v="0"/>
    <n v="58001050"/>
    <x v="430"/>
    <d v="2021-11-25T00:00:00"/>
    <x v="4"/>
    <n v="7000134753"/>
    <n v="136"/>
    <x v="2"/>
    <x v="0"/>
    <n v="134.63999999999999"/>
    <n v="7.2846000000000002"/>
    <n v="980.79854399999999"/>
    <x v="8"/>
    <x v="5"/>
    <s v="Linie 21"/>
    <n v="5021"/>
  </r>
  <r>
    <x v="8"/>
    <x v="0"/>
    <n v="58001052"/>
    <x v="431"/>
    <d v="2021-11-25T00:00:00"/>
    <x v="4"/>
    <n v="7000134749"/>
    <n v="136"/>
    <x v="2"/>
    <x v="0"/>
    <n v="134.63999999999999"/>
    <n v="7.3388999999999998"/>
    <n v="988.10949600000004"/>
    <x v="8"/>
    <x v="5"/>
    <s v="Linie 21"/>
    <n v="5021"/>
  </r>
  <r>
    <x v="8"/>
    <x v="0"/>
    <n v="58001071"/>
    <x v="432"/>
    <d v="2021-11-25T00:00:00"/>
    <x v="4"/>
    <n v="7000133437"/>
    <n v="1105"/>
    <x v="2"/>
    <x v="0"/>
    <n v="1436.5"/>
    <n v="7.1498999999999997"/>
    <n v="10270.83135"/>
    <x v="4"/>
    <x v="1"/>
    <s v="Linie 36"/>
    <n v="5036"/>
  </r>
  <r>
    <x v="8"/>
    <x v="0"/>
    <n v="58001081"/>
    <x v="717"/>
    <d v="2021-11-25T00:00:00"/>
    <x v="4"/>
    <n v="7000134906"/>
    <n v="1699"/>
    <x v="2"/>
    <x v="0"/>
    <n v="2038.8"/>
    <n v="7.6337000000000002"/>
    <n v="15563.58756"/>
    <x v="8"/>
    <x v="5"/>
    <s v="Linie 22"/>
    <n v="5022"/>
  </r>
  <r>
    <x v="8"/>
    <x v="0"/>
    <n v="58001091"/>
    <x v="524"/>
    <d v="2021-11-25T00:00:00"/>
    <x v="4"/>
    <n v="7000134754"/>
    <n v="136"/>
    <x v="2"/>
    <x v="0"/>
    <n v="134.63999999999999"/>
    <n v="7.2821999999999996"/>
    <n v="980.47540800000002"/>
    <x v="8"/>
    <x v="5"/>
    <s v="Linie 21"/>
    <n v="5021"/>
  </r>
  <r>
    <x v="8"/>
    <x v="0"/>
    <n v="58001094"/>
    <x v="525"/>
    <d v="2021-11-25T00:00:00"/>
    <x v="4"/>
    <n v="7000134755"/>
    <n v="136"/>
    <x v="2"/>
    <x v="0"/>
    <n v="134.63999999999999"/>
    <n v="7.2821999999999996"/>
    <n v="980.47540800000002"/>
    <x v="8"/>
    <x v="5"/>
    <s v="Linie 21"/>
    <n v="5021"/>
  </r>
  <r>
    <x v="8"/>
    <x v="0"/>
    <n v="58001110"/>
    <x v="528"/>
    <d v="2021-11-25T00:00:00"/>
    <x v="4"/>
    <n v="7000134756"/>
    <n v="136"/>
    <x v="2"/>
    <x v="0"/>
    <n v="134.63999999999999"/>
    <n v="7.2839"/>
    <n v="980.704296"/>
    <x v="8"/>
    <x v="5"/>
    <s v="Linie 21"/>
    <n v="5021"/>
  </r>
  <r>
    <x v="8"/>
    <x v="0"/>
    <n v="58001138"/>
    <x v="535"/>
    <d v="2021-11-25T00:00:00"/>
    <x v="4"/>
    <n v="7000134757"/>
    <n v="136"/>
    <x v="2"/>
    <x v="0"/>
    <n v="134.63999999999999"/>
    <n v="7.3177000000000003"/>
    <n v="985.25512800000001"/>
    <x v="8"/>
    <x v="5"/>
    <s v="Linie 21"/>
    <n v="5021"/>
  </r>
  <r>
    <x v="8"/>
    <x v="0"/>
    <n v="58001143"/>
    <x v="117"/>
    <d v="2021-11-25T00:00:00"/>
    <x v="4"/>
    <n v="7000134375"/>
    <n v="1785"/>
    <x v="2"/>
    <x v="0"/>
    <n v="2142"/>
    <n v="11.413"/>
    <n v="24446.646000000001"/>
    <x v="8"/>
    <x v="5"/>
    <s v="Linie 20"/>
    <n v="5020"/>
  </r>
  <r>
    <x v="8"/>
    <x v="0"/>
    <n v="58001162"/>
    <x v="536"/>
    <d v="2021-11-25T00:00:00"/>
    <x v="4"/>
    <n v="7000134888"/>
    <n v="850"/>
    <x v="2"/>
    <x v="0"/>
    <n v="1020"/>
    <n v="8.8560999999999996"/>
    <n v="9033.2219999999998"/>
    <x v="8"/>
    <x v="5"/>
    <s v="Linie 21"/>
    <n v="5021"/>
  </r>
  <r>
    <x v="8"/>
    <x v="0"/>
    <n v="58001163"/>
    <x v="1147"/>
    <d v="2021-11-25T00:00:00"/>
    <x v="4"/>
    <n v="7000134840"/>
    <n v="4080"/>
    <x v="2"/>
    <x v="0"/>
    <n v="4406.3999999999996"/>
    <n v="11.1495"/>
    <n v="49129.156799999997"/>
    <x v="8"/>
    <x v="5"/>
    <s v="Linie 23"/>
    <n v="5023"/>
  </r>
  <r>
    <x v="8"/>
    <x v="0"/>
    <n v="58001167"/>
    <x v="1169"/>
    <d v="2021-11-25T00:00:00"/>
    <x v="4"/>
    <n v="7000134522"/>
    <n v="272"/>
    <x v="2"/>
    <x v="0"/>
    <n v="293.76"/>
    <n v="11.114699999999999"/>
    <n v="3265.0542719999999"/>
    <x v="8"/>
    <x v="5"/>
    <s v="Linie 23"/>
    <n v="5023"/>
  </r>
  <r>
    <x v="8"/>
    <x v="0"/>
    <n v="58001169"/>
    <x v="1170"/>
    <d v="2021-11-25T00:00:00"/>
    <x v="4"/>
    <n v="7000134842"/>
    <n v="68"/>
    <x v="2"/>
    <x v="0"/>
    <n v="73.44"/>
    <n v="11.152799999999999"/>
    <n v="819.06163200000003"/>
    <x v="8"/>
    <x v="5"/>
    <s v="Linie 23"/>
    <n v="5023"/>
  </r>
  <r>
    <x v="8"/>
    <x v="0"/>
    <n v="58001171"/>
    <x v="1171"/>
    <d v="2021-11-25T00:00:00"/>
    <x v="4"/>
    <n v="7000134525"/>
    <n v="340"/>
    <x v="2"/>
    <x v="0"/>
    <n v="367.2"/>
    <n v="11.152799999999999"/>
    <n v="4095.30816"/>
    <x v="8"/>
    <x v="5"/>
    <s v="Linie 23"/>
    <n v="5023"/>
  </r>
  <r>
    <x v="8"/>
    <x v="0"/>
    <n v="59500001"/>
    <x v="907"/>
    <d v="2021-11-25T00:00:00"/>
    <x v="4"/>
    <n v="7000134663"/>
    <n v="96"/>
    <x v="2"/>
    <x v="0"/>
    <n v="288"/>
    <n v="2.5375000000000001"/>
    <n v="730.8"/>
    <x v="3"/>
    <x v="1"/>
    <s v="Espera"/>
    <n v="5901"/>
  </r>
  <r>
    <x v="8"/>
    <x v="0"/>
    <n v="59500001"/>
    <x v="907"/>
    <d v="2021-11-25T00:00:00"/>
    <x v="4"/>
    <n v="7000134731"/>
    <n v="192"/>
    <x v="2"/>
    <x v="0"/>
    <n v="576"/>
    <n v="2.5375000000000001"/>
    <n v="1461.6"/>
    <x v="3"/>
    <x v="1"/>
    <s v="Espera"/>
    <n v="5901"/>
  </r>
  <r>
    <x v="8"/>
    <x v="0"/>
    <n v="59500029"/>
    <x v="1048"/>
    <d v="2021-11-25T00:00:00"/>
    <x v="4"/>
    <n v="7000134909"/>
    <n v="165"/>
    <x v="0"/>
    <x v="0"/>
    <n v="165"/>
    <n v="2.6465999999999998"/>
    <n v="436.68900000000002"/>
    <x v="0"/>
    <x v="0"/>
    <s v="Vacumierung"/>
    <n v="5902"/>
  </r>
  <r>
    <x v="8"/>
    <x v="0"/>
    <n v="59500029"/>
    <x v="1048"/>
    <d v="2021-11-25T00:00:00"/>
    <x v="4"/>
    <n v="7000134993"/>
    <n v="0"/>
    <x v="0"/>
    <x v="0"/>
    <n v="0"/>
    <n v="2.6465999999999998"/>
    <n v="0"/>
    <x v="0"/>
    <x v="0"/>
    <s v="Vacumierung"/>
    <n v="5902"/>
  </r>
  <r>
    <x v="8"/>
    <x v="0"/>
    <n v="59500034"/>
    <x v="1001"/>
    <d v="2021-11-25T00:00:00"/>
    <x v="4"/>
    <n v="7000135002"/>
    <n v="482"/>
    <x v="0"/>
    <x v="0"/>
    <n v="482"/>
    <n v="2.6467000000000001"/>
    <n v="1275.7094"/>
    <x v="0"/>
    <x v="0"/>
    <s v="Vacumierung"/>
    <n v="5902"/>
  </r>
  <r>
    <x v="8"/>
    <x v="0"/>
    <m/>
    <x v="120"/>
    <d v="2021-11-25T00:00:00"/>
    <x v="4"/>
    <n v="7000133631"/>
    <n v="0"/>
    <x v="3"/>
    <x v="3"/>
    <n v="0"/>
    <n v="0"/>
    <n v="0"/>
    <x v="0"/>
    <x v="0"/>
    <s v="Große Schneidemaschine Lachnit"/>
    <n v="1100"/>
  </r>
  <r>
    <x v="8"/>
    <x v="0"/>
    <m/>
    <x v="121"/>
    <d v="2021-11-25T00:00:00"/>
    <x v="4"/>
    <n v="7000132886"/>
    <n v="0"/>
    <x v="3"/>
    <x v="3"/>
    <n v="0"/>
    <n v="0"/>
    <n v="0"/>
    <x v="0"/>
    <x v="0"/>
    <s v="Kleine Schneidemaschine Käseteiler"/>
    <n v="1200"/>
  </r>
  <r>
    <x v="8"/>
    <x v="0"/>
    <m/>
    <x v="122"/>
    <d v="2021-11-25T00:00:00"/>
    <x v="4"/>
    <n v="7000134596"/>
    <n v="0"/>
    <x v="3"/>
    <x v="3"/>
    <n v="0"/>
    <n v="0"/>
    <n v="0"/>
    <x v="2"/>
    <x v="0"/>
    <s v="Thrun 1"/>
    <n v="2020"/>
  </r>
  <r>
    <x v="8"/>
    <x v="0"/>
    <m/>
    <x v="123"/>
    <d v="2021-11-25T00:00:00"/>
    <x v="4"/>
    <n v="7000134620"/>
    <n v="0"/>
    <x v="3"/>
    <x v="3"/>
    <n v="0"/>
    <n v="0"/>
    <n v="0"/>
    <x v="2"/>
    <x v="0"/>
    <s v="Thrun 2"/>
    <n v="2030"/>
  </r>
  <r>
    <x v="8"/>
    <x v="0"/>
    <m/>
    <x v="123"/>
    <d v="2021-11-25T00:00:00"/>
    <x v="4"/>
    <n v="7000134789"/>
    <n v="0"/>
    <x v="3"/>
    <x v="3"/>
    <n v="0"/>
    <n v="0"/>
    <n v="0"/>
    <x v="2"/>
    <x v="0"/>
    <s v="Thrun 2"/>
    <n v="2030"/>
  </r>
  <r>
    <x v="8"/>
    <x v="0"/>
    <m/>
    <x v="123"/>
    <d v="2021-11-25T00:00:00"/>
    <x v="4"/>
    <n v="7000134790"/>
    <n v="0"/>
    <x v="3"/>
    <x v="3"/>
    <n v="0"/>
    <n v="0"/>
    <n v="0"/>
    <x v="2"/>
    <x v="0"/>
    <s v="Thrun 2"/>
    <n v="2030"/>
  </r>
  <r>
    <x v="8"/>
    <x v="0"/>
    <m/>
    <x v="124"/>
    <d v="2021-11-25T00:00:00"/>
    <x v="4"/>
    <n v="7000134793"/>
    <n v="0"/>
    <x v="3"/>
    <x v="3"/>
    <n v="0"/>
    <n v="0"/>
    <n v="0"/>
    <x v="2"/>
    <x v="0"/>
    <s v="Mischer 1"/>
    <n v="2040"/>
  </r>
  <r>
    <x v="8"/>
    <x v="0"/>
    <m/>
    <x v="125"/>
    <d v="2021-11-25T00:00:00"/>
    <x v="4"/>
    <n v="7000134781"/>
    <n v="0"/>
    <x v="3"/>
    <x v="3"/>
    <n v="0"/>
    <n v="0"/>
    <n v="0"/>
    <x v="2"/>
    <x v="0"/>
    <s v="Mischer 2"/>
    <n v="2050"/>
  </r>
  <r>
    <x v="8"/>
    <x v="0"/>
    <m/>
    <x v="127"/>
    <d v="2021-11-25T00:00:00"/>
    <x v="4"/>
    <n v="7000134794"/>
    <n v="0"/>
    <x v="3"/>
    <x v="3"/>
    <n v="0"/>
    <n v="0"/>
    <n v="0"/>
    <x v="1"/>
    <x v="0"/>
    <s v="Füller unter M1"/>
    <n v="3010"/>
  </r>
  <r>
    <x v="8"/>
    <x v="0"/>
    <m/>
    <x v="128"/>
    <d v="2021-11-25T00:00:00"/>
    <x v="4"/>
    <n v="7000134776"/>
    <n v="0"/>
    <x v="3"/>
    <x v="3"/>
    <n v="0"/>
    <n v="0"/>
    <n v="0"/>
    <x v="1"/>
    <x v="0"/>
    <s v="Füller unter M2"/>
    <n v="3020"/>
  </r>
  <r>
    <x v="8"/>
    <x v="0"/>
    <m/>
    <x v="129"/>
    <d v="2021-11-25T00:00:00"/>
    <x v="4"/>
    <n v="7000133989"/>
    <n v="0"/>
    <x v="3"/>
    <x v="3"/>
    <n v="0"/>
    <n v="0"/>
    <n v="0"/>
    <x v="1"/>
    <x v="0"/>
    <s v="Füller unter Thrun 2"/>
    <n v="3030"/>
  </r>
  <r>
    <x v="8"/>
    <x v="0"/>
    <m/>
    <x v="129"/>
    <d v="2021-11-25T00:00:00"/>
    <x v="4"/>
    <n v="7000134182"/>
    <n v="0"/>
    <x v="3"/>
    <x v="3"/>
    <n v="0"/>
    <n v="0"/>
    <n v="0"/>
    <x v="1"/>
    <x v="0"/>
    <s v="Füller unter Thrun 2"/>
    <n v="3030"/>
  </r>
  <r>
    <x v="8"/>
    <x v="0"/>
    <m/>
    <x v="129"/>
    <d v="2021-11-25T00:00:00"/>
    <x v="4"/>
    <n v="7000134782"/>
    <n v="0"/>
    <x v="3"/>
    <x v="3"/>
    <n v="0"/>
    <n v="0"/>
    <n v="0"/>
    <x v="1"/>
    <x v="0"/>
    <s v="Füller unter Thrun 2"/>
    <n v="3030"/>
  </r>
  <r>
    <x v="8"/>
    <x v="0"/>
    <m/>
    <x v="130"/>
    <d v="2021-11-25T00:00:00"/>
    <x v="4"/>
    <n v="7000133907"/>
    <n v="0"/>
    <x v="3"/>
    <x v="3"/>
    <n v="0"/>
    <n v="0"/>
    <n v="0"/>
    <x v="1"/>
    <x v="0"/>
    <s v="Füller unter UHT"/>
    <n v="3040"/>
  </r>
  <r>
    <x v="8"/>
    <x v="0"/>
    <m/>
    <x v="132"/>
    <d v="2021-11-25T00:00:00"/>
    <x v="4"/>
    <n v="7000134457"/>
    <n v="0"/>
    <x v="3"/>
    <x v="3"/>
    <n v="0"/>
    <n v="0"/>
    <n v="0"/>
    <x v="8"/>
    <x v="5"/>
    <s v="Linie 20"/>
    <n v="5020"/>
  </r>
  <r>
    <x v="8"/>
    <x v="0"/>
    <m/>
    <x v="132"/>
    <d v="2021-11-25T00:00:00"/>
    <x v="4"/>
    <n v="7000134866"/>
    <n v="0"/>
    <x v="3"/>
    <x v="3"/>
    <n v="0"/>
    <n v="0"/>
    <n v="0"/>
    <x v="8"/>
    <x v="5"/>
    <s v="Linie 20"/>
    <n v="5020"/>
  </r>
  <r>
    <x v="8"/>
    <x v="0"/>
    <m/>
    <x v="132"/>
    <d v="2021-11-25T00:00:00"/>
    <x v="4"/>
    <n v="7000134867"/>
    <n v="0"/>
    <x v="3"/>
    <x v="3"/>
    <n v="0"/>
    <n v="0"/>
    <n v="0"/>
    <x v="8"/>
    <x v="5"/>
    <s v="Linie 20"/>
    <n v="5020"/>
  </r>
  <r>
    <x v="8"/>
    <x v="0"/>
    <m/>
    <x v="133"/>
    <d v="2021-11-25T00:00:00"/>
    <x v="4"/>
    <n v="7000134453"/>
    <n v="0"/>
    <x v="3"/>
    <x v="3"/>
    <n v="0"/>
    <n v="0"/>
    <n v="0"/>
    <x v="8"/>
    <x v="5"/>
    <s v="Linie 21"/>
    <n v="5021"/>
  </r>
  <r>
    <x v="8"/>
    <x v="0"/>
    <m/>
    <x v="134"/>
    <d v="2021-11-25T00:00:00"/>
    <x v="4"/>
    <n v="7000134853"/>
    <n v="0.01"/>
    <x v="1"/>
    <x v="1"/>
    <n v="0"/>
    <n v="0"/>
    <n v="0"/>
    <x v="8"/>
    <x v="5"/>
    <s v="Linie 22"/>
    <n v="5022"/>
  </r>
  <r>
    <x v="8"/>
    <x v="0"/>
    <m/>
    <x v="135"/>
    <d v="2021-11-25T00:00:00"/>
    <x v="4"/>
    <n v="7000134170"/>
    <n v="0.45"/>
    <x v="1"/>
    <x v="1"/>
    <n v="0"/>
    <n v="0"/>
    <n v="0"/>
    <x v="8"/>
    <x v="5"/>
    <s v="Linie 23"/>
    <n v="5023"/>
  </r>
  <r>
    <x v="8"/>
    <x v="0"/>
    <m/>
    <x v="135"/>
    <d v="2021-11-25T00:00:00"/>
    <x v="4"/>
    <n v="7000134614"/>
    <n v="0.01"/>
    <x v="1"/>
    <x v="1"/>
    <n v="0"/>
    <n v="0"/>
    <n v="0"/>
    <x v="8"/>
    <x v="5"/>
    <s v="Linie 23"/>
    <n v="5023"/>
  </r>
  <r>
    <x v="8"/>
    <x v="0"/>
    <m/>
    <x v="453"/>
    <d v="2021-11-25T00:00:00"/>
    <x v="4"/>
    <n v="7000134748"/>
    <n v="0"/>
    <x v="3"/>
    <x v="3"/>
    <n v="0"/>
    <n v="0"/>
    <n v="0"/>
    <x v="8"/>
    <x v="5"/>
    <s v="Linie 21"/>
    <n v="5021"/>
  </r>
  <r>
    <x v="8"/>
    <x v="0"/>
    <m/>
    <x v="293"/>
    <d v="2021-11-25T00:00:00"/>
    <x v="4"/>
    <n v="7000132294"/>
    <n v="0"/>
    <x v="3"/>
    <x v="3"/>
    <n v="0"/>
    <n v="0"/>
    <n v="0"/>
    <x v="4"/>
    <x v="1"/>
    <s v="Linie 36"/>
    <n v="5036"/>
  </r>
  <r>
    <x v="8"/>
    <x v="0"/>
    <n v="23500014"/>
    <x v="295"/>
    <d v="2021-11-26T00:00:00"/>
    <x v="4"/>
    <n v="7000134078"/>
    <n v="2043"/>
    <x v="0"/>
    <x v="0"/>
    <n v="2043"/>
    <n v="4.2297000000000002"/>
    <n v="8641.2770999999993"/>
    <x v="0"/>
    <x v="0"/>
    <s v="Kleine Schneidemaschine Käseteiler"/>
    <n v="1200"/>
  </r>
  <r>
    <x v="8"/>
    <x v="0"/>
    <n v="23500015"/>
    <x v="296"/>
    <d v="2021-11-26T00:00:00"/>
    <x v="4"/>
    <n v="7000134079"/>
    <n v="3155"/>
    <x v="0"/>
    <x v="0"/>
    <n v="3155"/>
    <n v="4.2279999999999998"/>
    <n v="13339.34"/>
    <x v="0"/>
    <x v="0"/>
    <s v="Kleine Schneidemaschine Käseteiler"/>
    <n v="1200"/>
  </r>
  <r>
    <x v="8"/>
    <x v="0"/>
    <n v="23500029"/>
    <x v="297"/>
    <d v="2021-11-26T00:00:00"/>
    <x v="4"/>
    <n v="7000134080"/>
    <n v="1511"/>
    <x v="0"/>
    <x v="0"/>
    <n v="1511"/>
    <n v="4.3174000000000001"/>
    <n v="6523.5914000000002"/>
    <x v="0"/>
    <x v="0"/>
    <s v="Kleine Schneidemaschine Käseteiler"/>
    <n v="1200"/>
  </r>
  <r>
    <x v="8"/>
    <x v="0"/>
    <n v="23500090"/>
    <x v="139"/>
    <d v="2021-11-26T00:00:00"/>
    <x v="4"/>
    <n v="7000133608"/>
    <n v="1751"/>
    <x v="0"/>
    <x v="0"/>
    <n v="1751"/>
    <n v="3.9115000000000002"/>
    <n v="6849.0365000000002"/>
    <x v="0"/>
    <x v="0"/>
    <s v="Große Schneidemaschine Lachnit"/>
    <n v="1100"/>
  </r>
  <r>
    <x v="8"/>
    <x v="0"/>
    <n v="23500091"/>
    <x v="140"/>
    <d v="2021-11-26T00:00:00"/>
    <x v="4"/>
    <n v="7000133609"/>
    <n v="1815"/>
    <x v="0"/>
    <x v="0"/>
    <n v="1815"/>
    <n v="3.8368000000000002"/>
    <n v="6963.7920000000004"/>
    <x v="0"/>
    <x v="0"/>
    <s v="Große Schneidemaschine Lachnit"/>
    <n v="1100"/>
  </r>
  <r>
    <x v="8"/>
    <x v="0"/>
    <n v="23500286"/>
    <x v="142"/>
    <d v="2021-11-26T00:00:00"/>
    <x v="4"/>
    <n v="7000135039"/>
    <n v="332"/>
    <x v="0"/>
    <x v="0"/>
    <n v="332"/>
    <n v="4.2755000000000001"/>
    <n v="1419.4659999999999"/>
    <x v="0"/>
    <x v="0"/>
    <s v="Wolf Zutatenvorbereitung"/>
    <n v="1430"/>
  </r>
  <r>
    <x v="8"/>
    <x v="0"/>
    <n v="23500290"/>
    <x v="2"/>
    <d v="2021-11-26T00:00:00"/>
    <x v="4"/>
    <n v="7000134992"/>
    <n v="0"/>
    <x v="0"/>
    <x v="0"/>
    <n v="0"/>
    <n v="2.8834"/>
    <n v="0"/>
    <x v="0"/>
    <x v="0"/>
    <s v="Wolf Zutatenvorbereitung"/>
    <n v="1430"/>
  </r>
  <r>
    <x v="8"/>
    <x v="0"/>
    <n v="23500294"/>
    <x v="300"/>
    <d v="2021-11-26T00:00:00"/>
    <x v="4"/>
    <n v="7000135040"/>
    <n v="84"/>
    <x v="1"/>
    <x v="1"/>
    <n v="0"/>
    <n v="0.97399999999999998"/>
    <n v="81.816000000000003"/>
    <x v="0"/>
    <x v="0"/>
    <s v="Schmelze Zutatenvorb."/>
    <n v="1400"/>
  </r>
  <r>
    <x v="8"/>
    <x v="0"/>
    <n v="23500307"/>
    <x v="6"/>
    <d v="2021-11-26T00:00:00"/>
    <x v="4"/>
    <n v="7000134991"/>
    <n v="0"/>
    <x v="0"/>
    <x v="0"/>
    <n v="0"/>
    <n v="2.9171"/>
    <n v="0"/>
    <x v="0"/>
    <x v="0"/>
    <s v="Wolf Zutatenvorbereitung"/>
    <n v="1430"/>
  </r>
  <r>
    <x v="8"/>
    <x v="0"/>
    <n v="23500369"/>
    <x v="146"/>
    <d v="2021-11-26T00:00:00"/>
    <x v="4"/>
    <n v="7000135049"/>
    <n v="0"/>
    <x v="0"/>
    <x v="0"/>
    <n v="0"/>
    <n v="1.1600999999999999"/>
    <n v="0"/>
    <x v="0"/>
    <x v="0"/>
    <s v="Schälen"/>
    <n v="5903"/>
  </r>
  <r>
    <x v="8"/>
    <x v="0"/>
    <n v="23500374"/>
    <x v="1108"/>
    <d v="2021-11-26T00:00:00"/>
    <x v="4"/>
    <n v="7000135050"/>
    <n v="29"/>
    <x v="0"/>
    <x v="0"/>
    <n v="29"/>
    <n v="1.1600999999999999"/>
    <n v="33.642899999999997"/>
    <x v="0"/>
    <x v="0"/>
    <s v="Schälen"/>
    <n v="5903"/>
  </r>
  <r>
    <x v="8"/>
    <x v="0"/>
    <n v="23500548"/>
    <x v="1246"/>
    <d v="2021-11-26T00:00:00"/>
    <x v="4"/>
    <n v="7000134072"/>
    <n v="1193"/>
    <x v="0"/>
    <x v="0"/>
    <n v="1193"/>
    <n v="3.2107999999999999"/>
    <n v="3830.4843999999998"/>
    <x v="0"/>
    <x v="0"/>
    <s v="Kleine Schneidemaschine Käseteiler"/>
    <n v="1200"/>
  </r>
  <r>
    <x v="8"/>
    <x v="0"/>
    <n v="24000493"/>
    <x v="149"/>
    <d v="2021-11-26T00:00:00"/>
    <x v="4"/>
    <n v="7000134947"/>
    <n v="2290"/>
    <x v="0"/>
    <x v="1"/>
    <n v="2290"/>
    <n v="0"/>
    <n v="0"/>
    <x v="1"/>
    <x v="0"/>
    <s v="Füller unter M1"/>
    <n v="3010"/>
  </r>
  <r>
    <x v="8"/>
    <x v="0"/>
    <n v="29600008"/>
    <x v="153"/>
    <d v="2021-11-26T00:00:00"/>
    <x v="4"/>
    <n v="7000135125"/>
    <n v="0"/>
    <x v="0"/>
    <x v="0"/>
    <n v="0"/>
    <n v="0.5"/>
    <n v="0"/>
    <x v="0"/>
    <x v="0"/>
    <s v="Rohware aus-/umpacken, vorbereiten"/>
    <n v="1300"/>
  </r>
  <r>
    <x v="8"/>
    <x v="0"/>
    <n v="31000169"/>
    <x v="158"/>
    <d v="2021-11-26T00:00:00"/>
    <x v="4"/>
    <n v="7000134610"/>
    <n v="2308"/>
    <x v="1"/>
    <x v="1"/>
    <n v="4454.4399999999996"/>
    <n v="6.0270000000000001"/>
    <n v="13910.316000000001"/>
    <x v="1"/>
    <x v="0"/>
    <s v="Füller unter Thrun 2"/>
    <n v="3030"/>
  </r>
  <r>
    <x v="8"/>
    <x v="0"/>
    <n v="31000187"/>
    <x v="1074"/>
    <d v="2021-11-26T00:00:00"/>
    <x v="4"/>
    <n v="7000134827"/>
    <n v="50"/>
    <x v="1"/>
    <x v="1"/>
    <n v="500"/>
    <n v="35.228000000000002"/>
    <n v="1761.4"/>
    <x v="1"/>
    <x v="0"/>
    <s v="Füller unter UHT"/>
    <n v="3040"/>
  </r>
  <r>
    <x v="8"/>
    <x v="0"/>
    <n v="31000223"/>
    <x v="539"/>
    <d v="2021-11-26T00:00:00"/>
    <x v="4"/>
    <n v="7000134264"/>
    <n v="453"/>
    <x v="1"/>
    <x v="1"/>
    <n v="8380.5"/>
    <n v="48.904899999999998"/>
    <n v="22153.919699999999"/>
    <x v="1"/>
    <x v="0"/>
    <s v="Füller unter M1"/>
    <n v="3010"/>
  </r>
  <r>
    <x v="8"/>
    <x v="0"/>
    <n v="32000029"/>
    <x v="541"/>
    <d v="2021-11-26T00:00:00"/>
    <x v="4"/>
    <n v="7000134981"/>
    <n v="142"/>
    <x v="1"/>
    <x v="1"/>
    <n v="951.4"/>
    <n v="20.489699999999999"/>
    <n v="2909.5374000000002"/>
    <x v="1"/>
    <x v="0"/>
    <s v="Füller unter M1"/>
    <n v="3010"/>
  </r>
  <r>
    <x v="8"/>
    <x v="0"/>
    <n v="32000049"/>
    <x v="16"/>
    <d v="2021-11-26T00:00:00"/>
    <x v="4"/>
    <n v="7000134807"/>
    <n v="1266"/>
    <x v="1"/>
    <x v="1"/>
    <n v="9115.2000000000007"/>
    <n v="19.7727"/>
    <n v="25032.2382"/>
    <x v="1"/>
    <x v="0"/>
    <s v="Füller unter M2"/>
    <n v="3020"/>
  </r>
  <r>
    <x v="8"/>
    <x v="0"/>
    <n v="32000061"/>
    <x v="310"/>
    <d v="2021-11-26T00:00:00"/>
    <x v="4"/>
    <n v="7000134808"/>
    <n v="312"/>
    <x v="1"/>
    <x v="1"/>
    <n v="2246.4"/>
    <n v="21.261500000000002"/>
    <n v="6633.5879999999997"/>
    <x v="1"/>
    <x v="0"/>
    <s v="Füller unter M2"/>
    <n v="3020"/>
  </r>
  <r>
    <x v="8"/>
    <x v="0"/>
    <n v="32000086"/>
    <x v="674"/>
    <d v="2021-11-26T00:00:00"/>
    <x v="4"/>
    <n v="7000133475"/>
    <n v="3584"/>
    <x v="0"/>
    <x v="0"/>
    <n v="3584"/>
    <n v="4.1685999999999996"/>
    <n v="14940.2624"/>
    <x v="0"/>
    <x v="0"/>
    <s v="Große Schneidemaschine Lachnit"/>
    <n v="1100"/>
  </r>
  <r>
    <x v="8"/>
    <x v="0"/>
    <n v="32000107"/>
    <x v="24"/>
    <d v="2021-11-26T00:00:00"/>
    <x v="4"/>
    <n v="7000134810"/>
    <n v="103"/>
    <x v="1"/>
    <x v="1"/>
    <n v="741.6"/>
    <n v="20.964099999999998"/>
    <n v="2159.3022999999998"/>
    <x v="1"/>
    <x v="0"/>
    <s v="Füller unter M2"/>
    <n v="3020"/>
  </r>
  <r>
    <x v="8"/>
    <x v="0"/>
    <n v="32000110"/>
    <x v="678"/>
    <d v="2021-11-26T00:00:00"/>
    <x v="4"/>
    <n v="7000134766"/>
    <n v="408"/>
    <x v="1"/>
    <x v="1"/>
    <n v="3712.8"/>
    <n v="21.634399999999999"/>
    <n v="8826.8351999999995"/>
    <x v="1"/>
    <x v="0"/>
    <s v="Füller unter UHT"/>
    <n v="3040"/>
  </r>
  <r>
    <x v="8"/>
    <x v="0"/>
    <n v="35000168"/>
    <x v="471"/>
    <d v="2021-11-26T00:00:00"/>
    <x v="4"/>
    <n v="7000134987"/>
    <n v="900"/>
    <x v="0"/>
    <x v="0"/>
    <n v="900"/>
    <n v="2.9032"/>
    <n v="2612.88"/>
    <x v="2"/>
    <x v="0"/>
    <s v="Mischer 1"/>
    <n v="2040"/>
  </r>
  <r>
    <x v="8"/>
    <x v="0"/>
    <n v="35000168"/>
    <x v="471"/>
    <d v="2021-11-26T00:00:00"/>
    <x v="4"/>
    <n v="7000134987"/>
    <n v="900"/>
    <x v="0"/>
    <x v="0"/>
    <n v="900"/>
    <n v="2.9032"/>
    <n v="2612.88"/>
    <x v="2"/>
    <x v="0"/>
    <s v="Wolf M1"/>
    <n v="2070"/>
  </r>
  <r>
    <x v="8"/>
    <x v="0"/>
    <n v="35000177"/>
    <x v="313"/>
    <d v="2021-11-26T00:00:00"/>
    <x v="4"/>
    <n v="7000134942"/>
    <n v="2400"/>
    <x v="0"/>
    <x v="0"/>
    <n v="2400"/>
    <n v="2.8075000000000001"/>
    <n v="6738"/>
    <x v="2"/>
    <x v="0"/>
    <s v="Mischer 2"/>
    <n v="2050"/>
  </r>
  <r>
    <x v="8"/>
    <x v="0"/>
    <n v="35000177"/>
    <x v="313"/>
    <d v="2021-11-26T00:00:00"/>
    <x v="4"/>
    <n v="7000134942"/>
    <n v="2400"/>
    <x v="0"/>
    <x v="0"/>
    <n v="2400"/>
    <n v="2.8075000000000001"/>
    <n v="6738"/>
    <x v="2"/>
    <x v="0"/>
    <s v="Wolf M2"/>
    <n v="2080"/>
  </r>
  <r>
    <x v="8"/>
    <x v="0"/>
    <n v="35000192"/>
    <x v="1075"/>
    <d v="2021-11-26T00:00:00"/>
    <x v="4"/>
    <n v="7000134966"/>
    <n v="500"/>
    <x v="0"/>
    <x v="0"/>
    <n v="500"/>
    <n v="3.3580999999999999"/>
    <n v="1679.05"/>
    <x v="2"/>
    <x v="0"/>
    <s v="Thrun 1"/>
    <n v="2020"/>
  </r>
  <r>
    <x v="8"/>
    <x v="0"/>
    <n v="35000209"/>
    <x v="169"/>
    <d v="2021-11-26T00:00:00"/>
    <x v="4"/>
    <n v="7000134982"/>
    <n v="2100"/>
    <x v="0"/>
    <x v="0"/>
    <n v="2100"/>
    <n v="2.7023999999999999"/>
    <n v="5675.04"/>
    <x v="2"/>
    <x v="0"/>
    <s v="Mischer 1"/>
    <n v="2040"/>
  </r>
  <r>
    <x v="8"/>
    <x v="0"/>
    <n v="35000209"/>
    <x v="169"/>
    <d v="2021-11-26T00:00:00"/>
    <x v="4"/>
    <n v="7000134982"/>
    <n v="2100"/>
    <x v="0"/>
    <x v="0"/>
    <n v="2100"/>
    <n v="2.7023999999999999"/>
    <n v="5675.04"/>
    <x v="2"/>
    <x v="0"/>
    <s v="Wolf M1"/>
    <n v="2070"/>
  </r>
  <r>
    <x v="8"/>
    <x v="0"/>
    <n v="35000235"/>
    <x v="915"/>
    <d v="2021-11-26T00:00:00"/>
    <x v="4"/>
    <n v="7000134989"/>
    <n v="3000"/>
    <x v="0"/>
    <x v="0"/>
    <n v="3000"/>
    <n v="1.3651"/>
    <n v="4095.3"/>
    <x v="2"/>
    <x v="0"/>
    <s v="Wolf Th1"/>
    <n v="2065"/>
  </r>
  <r>
    <x v="8"/>
    <x v="0"/>
    <n v="35000261"/>
    <x v="924"/>
    <d v="2021-11-26T00:00:00"/>
    <x v="4"/>
    <n v="7000134955"/>
    <n v="1000"/>
    <x v="0"/>
    <x v="0"/>
    <n v="1000"/>
    <n v="3.5840000000000001"/>
    <n v="3584"/>
    <x v="2"/>
    <x v="0"/>
    <s v="Thrun 2"/>
    <n v="2030"/>
  </r>
  <r>
    <x v="8"/>
    <x v="0"/>
    <n v="35000261"/>
    <x v="924"/>
    <d v="2021-11-26T00:00:00"/>
    <x v="4"/>
    <n v="7000134955"/>
    <n v="1000"/>
    <x v="0"/>
    <x v="0"/>
    <n v="1000"/>
    <n v="3.5840000000000001"/>
    <n v="3584"/>
    <x v="2"/>
    <x v="0"/>
    <s v="Wolf Th2"/>
    <n v="2090"/>
  </r>
  <r>
    <x v="8"/>
    <x v="0"/>
    <n v="35000268"/>
    <x v="170"/>
    <d v="2021-11-26T00:00:00"/>
    <x v="4"/>
    <n v="7000134951"/>
    <n v="3500"/>
    <x v="0"/>
    <x v="0"/>
    <n v="3500"/>
    <n v="2.5333000000000001"/>
    <n v="8866.5499999999993"/>
    <x v="2"/>
    <x v="0"/>
    <s v="Wolf Th2"/>
    <n v="2090"/>
  </r>
  <r>
    <x v="8"/>
    <x v="0"/>
    <n v="35000268"/>
    <x v="170"/>
    <d v="2021-11-26T00:00:00"/>
    <x v="4"/>
    <n v="7000134952"/>
    <n v="3850"/>
    <x v="0"/>
    <x v="0"/>
    <n v="3850"/>
    <n v="2.5333000000000001"/>
    <n v="9753.2049999999999"/>
    <x v="2"/>
    <x v="0"/>
    <s v="Thrun 2"/>
    <n v="2030"/>
  </r>
  <r>
    <x v="8"/>
    <x v="0"/>
    <n v="35000282"/>
    <x v="29"/>
    <d v="2021-11-26T00:00:00"/>
    <x v="4"/>
    <n v="7000134943"/>
    <n v="9600"/>
    <x v="0"/>
    <x v="0"/>
    <n v="9600"/>
    <n v="2.6029"/>
    <n v="24987.84"/>
    <x v="2"/>
    <x v="0"/>
    <s v="Mischer 2"/>
    <n v="2050"/>
  </r>
  <r>
    <x v="8"/>
    <x v="0"/>
    <n v="35000319"/>
    <x v="543"/>
    <d v="2021-11-26T00:00:00"/>
    <x v="4"/>
    <n v="7000134983"/>
    <n v="8700"/>
    <x v="0"/>
    <x v="0"/>
    <n v="8700"/>
    <n v="2.4986999999999999"/>
    <n v="21738.69"/>
    <x v="2"/>
    <x v="0"/>
    <s v="Mischer 1"/>
    <n v="2040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Pulverwiegung UHT1"/>
    <n v="2015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Thrun 1"/>
    <n v="2020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Wolf UHT"/>
    <n v="2060"/>
  </r>
  <r>
    <x v="8"/>
    <x v="0"/>
    <n v="35000351"/>
    <x v="33"/>
    <d v="2021-11-26T00:00:00"/>
    <x v="4"/>
    <n v="7000134946"/>
    <n v="600"/>
    <x v="0"/>
    <x v="0"/>
    <n v="600"/>
    <n v="2.7679999999999998"/>
    <n v="1660.8"/>
    <x v="2"/>
    <x v="0"/>
    <s v="Mischer 2"/>
    <n v="2050"/>
  </r>
  <r>
    <x v="8"/>
    <x v="0"/>
    <n v="35000351"/>
    <x v="33"/>
    <d v="2021-11-26T00:00:00"/>
    <x v="4"/>
    <n v="7000134946"/>
    <n v="600"/>
    <x v="0"/>
    <x v="0"/>
    <n v="600"/>
    <n v="2.7679999999999998"/>
    <n v="1660.8"/>
    <x v="2"/>
    <x v="0"/>
    <s v="Wolf M2"/>
    <n v="2080"/>
  </r>
  <r>
    <x v="8"/>
    <x v="0"/>
    <n v="47000071"/>
    <x v="35"/>
    <d v="2021-11-26T00:00:00"/>
    <x v="4"/>
    <n v="7000132412"/>
    <n v="11922"/>
    <x v="1"/>
    <x v="1"/>
    <n v="1788.3"/>
    <n v="0.66459999999999997"/>
    <n v="7923.3612000000003"/>
    <x v="3"/>
    <x v="1"/>
    <s v="Linie 16"/>
    <n v="5016"/>
  </r>
  <r>
    <x v="8"/>
    <x v="0"/>
    <n v="47000118"/>
    <x v="474"/>
    <d v="2021-11-26T00:00:00"/>
    <x v="4"/>
    <n v="7000131422"/>
    <n v="8750"/>
    <x v="1"/>
    <x v="1"/>
    <n v="1750"/>
    <n v="0.7833"/>
    <n v="6853.875"/>
    <x v="3"/>
    <x v="1"/>
    <s v="Linie 16"/>
    <n v="5016"/>
  </r>
  <r>
    <x v="8"/>
    <x v="0"/>
    <n v="47000597"/>
    <x v="37"/>
    <d v="2021-11-26T00:00:00"/>
    <x v="4"/>
    <n v="7000131464"/>
    <n v="28287"/>
    <x v="1"/>
    <x v="1"/>
    <n v="4243.05"/>
    <n v="0.6472"/>
    <n v="18307.346399999999"/>
    <x v="4"/>
    <x v="1"/>
    <s v="Linie 34"/>
    <n v="5034"/>
  </r>
  <r>
    <x v="8"/>
    <x v="0"/>
    <n v="47000849"/>
    <x v="39"/>
    <d v="2021-11-26T00:00:00"/>
    <x v="4"/>
    <n v="7000132931"/>
    <n v="1726"/>
    <x v="1"/>
    <x v="1"/>
    <n v="3728.16"/>
    <n v="9.1479999999999997"/>
    <n v="15789.448"/>
    <x v="4"/>
    <x v="1"/>
    <s v="Linie 3"/>
    <n v="5003"/>
  </r>
  <r>
    <x v="8"/>
    <x v="0"/>
    <n v="47000889"/>
    <x v="925"/>
    <d v="2021-11-26T00:00:00"/>
    <x v="4"/>
    <n v="7000134948"/>
    <n v="1019"/>
    <x v="1"/>
    <x v="1"/>
    <n v="896.72"/>
    <n v="3.2644000000000002"/>
    <n v="3326.4236000000001"/>
    <x v="1"/>
    <x v="0"/>
    <s v="Füller unter Thrun 2"/>
    <n v="3030"/>
  </r>
  <r>
    <x v="8"/>
    <x v="0"/>
    <n v="47000946"/>
    <x v="40"/>
    <d v="2021-11-26T00:00:00"/>
    <x v="4"/>
    <n v="7000132413"/>
    <n v="10408"/>
    <x v="1"/>
    <x v="1"/>
    <n v="1665.28"/>
    <n v="0.73180000000000001"/>
    <n v="7616.5744000000004"/>
    <x v="3"/>
    <x v="1"/>
    <s v="Linie 16"/>
    <n v="5016"/>
  </r>
  <r>
    <x v="8"/>
    <x v="0"/>
    <n v="47001037"/>
    <x v="547"/>
    <d v="2021-11-26T00:00:00"/>
    <x v="4"/>
    <n v="7000131453"/>
    <n v="3864"/>
    <x v="1"/>
    <x v="1"/>
    <n v="966"/>
    <n v="1.0668"/>
    <n v="4122.1152000000002"/>
    <x v="3"/>
    <x v="1"/>
    <s v="Linie 16"/>
    <n v="5016"/>
  </r>
  <r>
    <x v="8"/>
    <x v="0"/>
    <n v="47001043"/>
    <x v="549"/>
    <d v="2021-11-26T00:00:00"/>
    <x v="4"/>
    <n v="7000131435"/>
    <n v="465"/>
    <x v="1"/>
    <x v="1"/>
    <n v="116.25"/>
    <n v="1.0628"/>
    <n v="494.202"/>
    <x v="3"/>
    <x v="1"/>
    <s v="Linie 16"/>
    <n v="5016"/>
  </r>
  <r>
    <x v="8"/>
    <x v="0"/>
    <n v="48000060"/>
    <x v="191"/>
    <d v="2021-11-26T00:00:00"/>
    <x v="4"/>
    <n v="7000132597"/>
    <n v="2880"/>
    <x v="1"/>
    <x v="1"/>
    <n v="633.6"/>
    <n v="1.0568"/>
    <n v="3043.5839999999998"/>
    <x v="4"/>
    <x v="1"/>
    <s v="Linie 2"/>
    <n v="5002"/>
  </r>
  <r>
    <x v="8"/>
    <x v="0"/>
    <n v="48000061"/>
    <x v="192"/>
    <d v="2021-11-26T00:00:00"/>
    <x v="4"/>
    <n v="7000132598"/>
    <n v="3036"/>
    <x v="1"/>
    <x v="1"/>
    <n v="667.92"/>
    <n v="0.92130000000000001"/>
    <n v="2797.0668000000001"/>
    <x v="4"/>
    <x v="1"/>
    <s v="Linie 2"/>
    <n v="5002"/>
  </r>
  <r>
    <x v="8"/>
    <x v="0"/>
    <n v="48000063"/>
    <x v="193"/>
    <d v="2021-11-26T00:00:00"/>
    <x v="4"/>
    <n v="7000132060"/>
    <n v="4608"/>
    <x v="1"/>
    <x v="1"/>
    <n v="1013.76"/>
    <n v="1.0578000000000001"/>
    <n v="4874.3424000000005"/>
    <x v="4"/>
    <x v="1"/>
    <s v="Linie 2"/>
    <n v="5002"/>
  </r>
  <r>
    <x v="8"/>
    <x v="0"/>
    <n v="48000064"/>
    <x v="44"/>
    <d v="2021-11-26T00:00:00"/>
    <x v="4"/>
    <n v="7000132600"/>
    <n v="4515"/>
    <x v="1"/>
    <x v="1"/>
    <n v="993.3"/>
    <n v="0.92659999999999998"/>
    <n v="4183.5990000000002"/>
    <x v="4"/>
    <x v="1"/>
    <s v="Linie 2"/>
    <n v="5002"/>
  </r>
  <r>
    <x v="8"/>
    <x v="0"/>
    <n v="48000080"/>
    <x v="194"/>
    <d v="2021-11-26T00:00:00"/>
    <x v="4"/>
    <n v="7000133519"/>
    <n v="15333"/>
    <x v="1"/>
    <x v="1"/>
    <n v="3373.26"/>
    <n v="1.042"/>
    <n v="15976.986000000001"/>
    <x v="4"/>
    <x v="1"/>
    <s v="Linie 35"/>
    <n v="5035"/>
  </r>
  <r>
    <x v="8"/>
    <x v="0"/>
    <n v="48000193"/>
    <x v="551"/>
    <d v="2021-11-26T00:00:00"/>
    <x v="4"/>
    <n v="7000133087"/>
    <n v="13572"/>
    <x v="1"/>
    <x v="1"/>
    <n v="2714.4"/>
    <n v="1.0651999999999999"/>
    <n v="14456.894399999999"/>
    <x v="3"/>
    <x v="1"/>
    <s v="Linie 1"/>
    <n v="5001"/>
  </r>
  <r>
    <x v="8"/>
    <x v="0"/>
    <n v="48000194"/>
    <x v="552"/>
    <d v="2021-11-26T00:00:00"/>
    <x v="4"/>
    <n v="7000133088"/>
    <n v="4176"/>
    <x v="1"/>
    <x v="1"/>
    <n v="835.2"/>
    <n v="1.1226"/>
    <n v="4687.9776000000002"/>
    <x v="3"/>
    <x v="1"/>
    <s v="Linie 1"/>
    <n v="5001"/>
  </r>
  <r>
    <x v="8"/>
    <x v="0"/>
    <n v="48000196"/>
    <x v="553"/>
    <d v="2021-11-26T00:00:00"/>
    <x v="4"/>
    <n v="7000133089"/>
    <n v="9058"/>
    <x v="1"/>
    <x v="1"/>
    <n v="1811.6"/>
    <n v="1.0650999999999999"/>
    <n v="9647.6758000000009"/>
    <x v="3"/>
    <x v="1"/>
    <s v="Linie 1"/>
    <n v="5001"/>
  </r>
  <r>
    <x v="8"/>
    <x v="0"/>
    <n v="48000203"/>
    <x v="820"/>
    <d v="2021-11-26T00:00:00"/>
    <x v="4"/>
    <n v="7000133868"/>
    <n v="8860"/>
    <x v="1"/>
    <x v="1"/>
    <n v="1772"/>
    <n v="0.85270000000000001"/>
    <n v="7554.9219999999996"/>
    <x v="3"/>
    <x v="1"/>
    <s v="Linie 1"/>
    <n v="5001"/>
  </r>
  <r>
    <x v="8"/>
    <x v="0"/>
    <n v="48001016"/>
    <x v="743"/>
    <d v="2021-11-26T00:00:00"/>
    <x v="4"/>
    <n v="7000132064"/>
    <n v="5160"/>
    <x v="1"/>
    <x v="1"/>
    <n v="1135.2"/>
    <n v="0.92079999999999995"/>
    <n v="4751.3280000000004"/>
    <x v="4"/>
    <x v="1"/>
    <s v="Linie 2"/>
    <n v="5002"/>
  </r>
  <r>
    <x v="8"/>
    <x v="0"/>
    <n v="48001017"/>
    <x v="821"/>
    <d v="2021-11-26T00:00:00"/>
    <x v="4"/>
    <n v="7000132070"/>
    <n v="4778"/>
    <x v="1"/>
    <x v="1"/>
    <n v="1051.1600000000001"/>
    <n v="1.0728"/>
    <n v="5125.8383999999996"/>
    <x v="4"/>
    <x v="1"/>
    <s v="Linie 2"/>
    <n v="5002"/>
  </r>
  <r>
    <x v="8"/>
    <x v="0"/>
    <n v="48001146"/>
    <x v="48"/>
    <d v="2021-11-26T00:00:00"/>
    <x v="4"/>
    <n v="7000131267"/>
    <n v="25368"/>
    <x v="1"/>
    <x v="1"/>
    <n v="10147.200000000001"/>
    <n v="1.391"/>
    <n v="35286.887999999999"/>
    <x v="5"/>
    <x v="2"/>
    <s v="Linie 30"/>
    <n v="5030"/>
  </r>
  <r>
    <x v="8"/>
    <x v="0"/>
    <n v="48001192"/>
    <x v="1247"/>
    <d v="2021-11-26T00:00:00"/>
    <x v="4"/>
    <n v="7000134293"/>
    <n v="3624"/>
    <x v="1"/>
    <x v="1"/>
    <n v="797.28"/>
    <n v="0.96330000000000005"/>
    <n v="3490.9992000000002"/>
    <x v="4"/>
    <x v="1"/>
    <s v="Linie 2"/>
    <n v="5002"/>
  </r>
  <r>
    <x v="8"/>
    <x v="0"/>
    <n v="48001193"/>
    <x v="1248"/>
    <d v="2021-11-26T00:00:00"/>
    <x v="4"/>
    <n v="7000134294"/>
    <n v="3624"/>
    <x v="1"/>
    <x v="1"/>
    <n v="797.28"/>
    <n v="1.1180000000000001"/>
    <n v="4051.6320000000001"/>
    <x v="4"/>
    <x v="1"/>
    <s v="Linie 35"/>
    <n v="5035"/>
  </r>
  <r>
    <x v="8"/>
    <x v="0"/>
    <n v="48001200"/>
    <x v="1209"/>
    <d v="2021-11-26T00:00:00"/>
    <x v="4"/>
    <n v="7000133936"/>
    <n v="3500"/>
    <x v="1"/>
    <x v="1"/>
    <n v="280"/>
    <n v="0.70050000000000001"/>
    <n v="2451.75"/>
    <x v="8"/>
    <x v="5"/>
    <s v="Linie 23"/>
    <n v="5023"/>
  </r>
  <r>
    <x v="8"/>
    <x v="0"/>
    <n v="48001207"/>
    <x v="1249"/>
    <d v="2021-11-26T00:00:00"/>
    <x v="4"/>
    <n v="7000134978"/>
    <n v="18285"/>
    <x v="1"/>
    <x v="1"/>
    <n v="5485.5"/>
    <n v="0"/>
    <n v="0"/>
    <x v="8"/>
    <x v="5"/>
    <s v="Linie 29"/>
    <n v="5029"/>
  </r>
  <r>
    <x v="8"/>
    <x v="0"/>
    <n v="49500089"/>
    <x v="485"/>
    <d v="2021-11-26T00:00:00"/>
    <x v="4"/>
    <n v="7000135085"/>
    <n v="263"/>
    <x v="0"/>
    <x v="0"/>
    <n v="263"/>
    <n v="0.51400000000000001"/>
    <n v="135.18199999999999"/>
    <x v="0"/>
    <x v="0"/>
    <s v="Vacumierung"/>
    <n v="5902"/>
  </r>
  <r>
    <x v="8"/>
    <x v="0"/>
    <n v="49500090"/>
    <x v="49"/>
    <d v="2021-11-26T00:00:00"/>
    <x v="4"/>
    <n v="7000135051"/>
    <n v="492"/>
    <x v="0"/>
    <x v="0"/>
    <n v="492"/>
    <n v="0.51400000000000001"/>
    <n v="252.88800000000001"/>
    <x v="0"/>
    <x v="0"/>
    <s v="Vacumierung"/>
    <n v="5902"/>
  </r>
  <r>
    <x v="8"/>
    <x v="0"/>
    <n v="49500116"/>
    <x v="1117"/>
    <d v="2021-11-26T00:00:00"/>
    <x v="4"/>
    <n v="7000135086"/>
    <n v="80"/>
    <x v="0"/>
    <x v="0"/>
    <n v="80"/>
    <n v="1.1740999999999999"/>
    <n v="93.927999999999997"/>
    <x v="0"/>
    <x v="0"/>
    <s v="Vacumierung"/>
    <n v="5902"/>
  </r>
  <r>
    <x v="8"/>
    <x v="0"/>
    <n v="49500132"/>
    <x v="350"/>
    <d v="2021-11-26T00:00:00"/>
    <x v="4"/>
    <n v="7000135052"/>
    <n v="336"/>
    <x v="0"/>
    <x v="0"/>
    <n v="336"/>
    <n v="2.0139999999999998"/>
    <n v="676.70399999999995"/>
    <x v="0"/>
    <x v="0"/>
    <s v="Vacumierung"/>
    <n v="5902"/>
  </r>
  <r>
    <x v="8"/>
    <x v="0"/>
    <n v="49500143"/>
    <x v="487"/>
    <d v="2021-11-26T00:00:00"/>
    <x v="4"/>
    <n v="7000135053"/>
    <n v="666"/>
    <x v="0"/>
    <x v="0"/>
    <n v="666"/>
    <n v="0.51400000000000001"/>
    <n v="342.32400000000001"/>
    <x v="0"/>
    <x v="0"/>
    <s v="Vacumierung"/>
    <n v="5902"/>
  </r>
  <r>
    <x v="8"/>
    <x v="0"/>
    <n v="49500147"/>
    <x v="488"/>
    <d v="2021-11-26T00:00:00"/>
    <x v="4"/>
    <n v="7000135063"/>
    <n v="233"/>
    <x v="0"/>
    <x v="0"/>
    <n v="233"/>
    <n v="0.51400000000000001"/>
    <n v="119.762"/>
    <x v="0"/>
    <x v="0"/>
    <s v="Vacumierung"/>
    <n v="5902"/>
  </r>
  <r>
    <x v="8"/>
    <x v="0"/>
    <n v="49500171"/>
    <x v="684"/>
    <d v="2021-11-26T00:00:00"/>
    <x v="4"/>
    <n v="7000135121"/>
    <n v="93"/>
    <x v="0"/>
    <x v="0"/>
    <n v="93"/>
    <n v="1.1740999999999999"/>
    <n v="109.1913"/>
    <x v="0"/>
    <x v="0"/>
    <s v="Vacumierung"/>
    <n v="5902"/>
  </r>
  <r>
    <x v="8"/>
    <x v="0"/>
    <n v="49500178"/>
    <x v="53"/>
    <d v="2021-11-26T00:00:00"/>
    <x v="4"/>
    <n v="7000133828"/>
    <n v="540"/>
    <x v="1"/>
    <x v="1"/>
    <n v="108"/>
    <n v="0.36659999999999998"/>
    <n v="197.964"/>
    <x v="3"/>
    <x v="1"/>
    <s v="Linie 9"/>
    <n v="5009"/>
  </r>
  <r>
    <x v="8"/>
    <x v="0"/>
    <n v="49500179"/>
    <x v="54"/>
    <d v="2021-11-26T00:00:00"/>
    <x v="4"/>
    <n v="7000133829"/>
    <n v="414"/>
    <x v="1"/>
    <x v="1"/>
    <n v="82.8"/>
    <n v="0.36649999999999999"/>
    <n v="151.73099999999999"/>
    <x v="3"/>
    <x v="1"/>
    <s v="Linie 9"/>
    <n v="5009"/>
  </r>
  <r>
    <x v="8"/>
    <x v="0"/>
    <n v="49500181"/>
    <x v="55"/>
    <d v="2021-11-26T00:00:00"/>
    <x v="4"/>
    <n v="7000133830"/>
    <n v="823"/>
    <x v="1"/>
    <x v="1"/>
    <n v="164.6"/>
    <n v="0.36659999999999998"/>
    <n v="301.71179999999998"/>
    <x v="3"/>
    <x v="1"/>
    <s v="Linie 9"/>
    <n v="5009"/>
  </r>
  <r>
    <x v="8"/>
    <x v="0"/>
    <n v="49500182"/>
    <x v="56"/>
    <d v="2021-11-26T00:00:00"/>
    <x v="4"/>
    <n v="7000133831"/>
    <n v="2208"/>
    <x v="1"/>
    <x v="1"/>
    <n v="441.6"/>
    <n v="0.36649999999999999"/>
    <n v="809.23199999999997"/>
    <x v="3"/>
    <x v="1"/>
    <s v="Linie 9"/>
    <n v="5009"/>
  </r>
  <r>
    <x v="8"/>
    <x v="0"/>
    <n v="49500183"/>
    <x v="57"/>
    <d v="2021-11-26T00:00:00"/>
    <x v="4"/>
    <n v="7000133832"/>
    <n v="1104"/>
    <x v="1"/>
    <x v="1"/>
    <n v="220.8"/>
    <n v="0.36659999999999998"/>
    <n v="404.72640000000001"/>
    <x v="3"/>
    <x v="1"/>
    <s v="Linie 9"/>
    <n v="5009"/>
  </r>
  <r>
    <x v="8"/>
    <x v="0"/>
    <n v="49500184"/>
    <x v="58"/>
    <d v="2021-11-26T00:00:00"/>
    <x v="4"/>
    <n v="7000133833"/>
    <n v="168"/>
    <x v="1"/>
    <x v="1"/>
    <n v="53.76"/>
    <n v="0.42659999999999998"/>
    <n v="71.668800000000005"/>
    <x v="3"/>
    <x v="1"/>
    <s v="Linie 9"/>
    <n v="5009"/>
  </r>
  <r>
    <x v="8"/>
    <x v="0"/>
    <n v="49500187"/>
    <x v="59"/>
    <d v="2021-11-26T00:00:00"/>
    <x v="4"/>
    <n v="7000133834"/>
    <n v="0"/>
    <x v="1"/>
    <x v="1"/>
    <n v="0"/>
    <n v="0.42659999999999998"/>
    <n v="0"/>
    <x v="3"/>
    <x v="1"/>
    <s v="Linie 9"/>
    <n v="5009"/>
  </r>
  <r>
    <x v="8"/>
    <x v="0"/>
    <n v="49500189"/>
    <x v="60"/>
    <d v="2021-11-26T00:00:00"/>
    <x v="4"/>
    <n v="7000133835"/>
    <n v="0"/>
    <x v="1"/>
    <x v="1"/>
    <n v="0"/>
    <n v="0.42659999999999998"/>
    <n v="0"/>
    <x v="3"/>
    <x v="1"/>
    <s v="Linie 9"/>
    <n v="5009"/>
  </r>
  <r>
    <x v="8"/>
    <x v="0"/>
    <n v="49500191"/>
    <x v="489"/>
    <d v="2021-11-26T00:00:00"/>
    <x v="4"/>
    <n v="7000135054"/>
    <n v="258"/>
    <x v="0"/>
    <x v="0"/>
    <n v="258"/>
    <n v="2.5139999999999998"/>
    <n v="648.61199999999997"/>
    <x v="0"/>
    <x v="0"/>
    <s v="Vacumierung"/>
    <n v="5902"/>
  </r>
  <r>
    <x v="8"/>
    <x v="0"/>
    <n v="49500204"/>
    <x v="205"/>
    <d v="2021-11-26T00:00:00"/>
    <x v="4"/>
    <n v="7000134977"/>
    <n v="80"/>
    <x v="0"/>
    <x v="0"/>
    <n v="80"/>
    <n v="0.51400000000000001"/>
    <n v="41.12"/>
    <x v="0"/>
    <x v="0"/>
    <s v="Vacumierung"/>
    <n v="5902"/>
  </r>
  <r>
    <x v="8"/>
    <x v="0"/>
    <n v="49500204"/>
    <x v="205"/>
    <d v="2021-11-26T00:00:00"/>
    <x v="4"/>
    <n v="7000135064"/>
    <n v="714"/>
    <x v="0"/>
    <x v="0"/>
    <n v="714"/>
    <n v="0.51400000000000001"/>
    <n v="366.99599999999998"/>
    <x v="0"/>
    <x v="0"/>
    <s v="Vacumierung"/>
    <n v="5902"/>
  </r>
  <r>
    <x v="8"/>
    <x v="0"/>
    <n v="49500233"/>
    <x v="494"/>
    <d v="2021-11-26T00:00:00"/>
    <x v="4"/>
    <n v="7000135109"/>
    <n v="153"/>
    <x v="0"/>
    <x v="0"/>
    <n v="153"/>
    <n v="2.4E-2"/>
    <n v="3.6720000000000002"/>
    <x v="0"/>
    <x v="0"/>
    <s v="Vacumierung"/>
    <n v="5902"/>
  </r>
  <r>
    <x v="8"/>
    <x v="0"/>
    <n v="50000223"/>
    <x v="68"/>
    <d v="2021-11-26T00:00:00"/>
    <x v="4"/>
    <n v="7000133743"/>
    <n v="0"/>
    <x v="2"/>
    <x v="2"/>
    <n v="0"/>
    <n v="9.4812999999999992"/>
    <n v="0"/>
    <x v="7"/>
    <x v="4"/>
    <s v="Subunternehmer"/>
    <n v="9999"/>
  </r>
  <r>
    <x v="8"/>
    <x v="0"/>
    <n v="50900001"/>
    <x v="746"/>
    <d v="2021-11-26T00:00:00"/>
    <x v="4"/>
    <n v="7000135090"/>
    <n v="160"/>
    <x v="2"/>
    <x v="2"/>
    <n v="288"/>
    <n v="10.283899999999999"/>
    <n v="1645.424"/>
    <x v="6"/>
    <x v="3"/>
    <s v="EVP Jermi bei Weissenhorn"/>
    <n v="6200"/>
  </r>
  <r>
    <x v="8"/>
    <x v="0"/>
    <n v="57000069"/>
    <x v="1038"/>
    <d v="2021-11-26T00:00:00"/>
    <x v="4"/>
    <n v="7000134680"/>
    <n v="5"/>
    <x v="2"/>
    <x v="2"/>
    <n v="20"/>
    <n v="13.869899999999999"/>
    <n v="69.349500000000006"/>
    <x v="6"/>
    <x v="3"/>
    <s v="EVP L3 Torten / Blöcke"/>
    <n v="6120"/>
  </r>
  <r>
    <x v="8"/>
    <x v="0"/>
    <n v="57000072"/>
    <x v="361"/>
    <d v="2021-11-26T00:00:00"/>
    <x v="4"/>
    <n v="7000133726"/>
    <n v="10"/>
    <x v="2"/>
    <x v="2"/>
    <n v="40"/>
    <n v="13.8714"/>
    <n v="138.714"/>
    <x v="6"/>
    <x v="3"/>
    <s v="EVP L3 Torten / Blöcke"/>
    <n v="6120"/>
  </r>
  <r>
    <x v="8"/>
    <x v="0"/>
    <n v="57000072"/>
    <x v="361"/>
    <d v="2021-11-26T00:00:00"/>
    <x v="4"/>
    <n v="7000134710"/>
    <n v="10"/>
    <x v="2"/>
    <x v="2"/>
    <n v="40"/>
    <n v="13.8714"/>
    <n v="138.714"/>
    <x v="6"/>
    <x v="3"/>
    <s v="EVP L3 Torten / Blöcke"/>
    <n v="6120"/>
  </r>
  <r>
    <x v="8"/>
    <x v="0"/>
    <n v="57000092"/>
    <x v="786"/>
    <d v="2021-11-26T00:00:00"/>
    <x v="4"/>
    <n v="7000134681"/>
    <n v="0"/>
    <x v="2"/>
    <x v="2"/>
    <n v="0"/>
    <n v="15.9992"/>
    <n v="0"/>
    <x v="6"/>
    <x v="3"/>
    <s v="EVP L3 Torten / Blöcke"/>
    <n v="6120"/>
  </r>
  <r>
    <x v="8"/>
    <x v="0"/>
    <n v="57000198"/>
    <x v="881"/>
    <d v="2021-11-26T00:00:00"/>
    <x v="4"/>
    <n v="7000134682"/>
    <n v="15"/>
    <x v="2"/>
    <x v="2"/>
    <n v="60"/>
    <n v="13.5059"/>
    <n v="202.58850000000001"/>
    <x v="6"/>
    <x v="3"/>
    <s v="EVP L3 Torten / Blöcke"/>
    <n v="6120"/>
  </r>
  <r>
    <x v="8"/>
    <x v="0"/>
    <n v="57000213"/>
    <x v="74"/>
    <d v="2021-11-26T00:00:00"/>
    <x v="4"/>
    <n v="7000132914"/>
    <n v="724"/>
    <x v="2"/>
    <x v="2"/>
    <n v="724"/>
    <n v="5.3963000000000001"/>
    <n v="3906.9212000000002"/>
    <x v="4"/>
    <x v="1"/>
    <s v="Linie 4"/>
    <n v="5004"/>
  </r>
  <r>
    <x v="8"/>
    <x v="0"/>
    <n v="57000218"/>
    <x v="76"/>
    <d v="2021-11-26T00:00:00"/>
    <x v="4"/>
    <n v="7000134679"/>
    <n v="80"/>
    <x v="2"/>
    <x v="2"/>
    <n v="80"/>
    <n v="5.3963000000000001"/>
    <n v="431.70400000000001"/>
    <x v="4"/>
    <x v="1"/>
    <s v="Linie 4"/>
    <n v="5004"/>
  </r>
  <r>
    <x v="8"/>
    <x v="0"/>
    <n v="57000262"/>
    <x v="222"/>
    <d v="2021-11-26T00:00:00"/>
    <x v="4"/>
    <n v="7000134580"/>
    <n v="88"/>
    <x v="2"/>
    <x v="2"/>
    <n v="957.44"/>
    <n v="28.759399999999999"/>
    <n v="2530.8272000000002"/>
    <x v="3"/>
    <x v="1"/>
    <s v="Wurstverpackung"/>
    <n v="5330"/>
  </r>
  <r>
    <x v="8"/>
    <x v="0"/>
    <n v="57000264"/>
    <x v="1250"/>
    <d v="2021-11-26T00:00:00"/>
    <x v="4"/>
    <n v="7000134188"/>
    <n v="299"/>
    <x v="2"/>
    <x v="2"/>
    <n v="1614.6"/>
    <n v="15.270799999999999"/>
    <n v="4565.9691999999995"/>
    <x v="3"/>
    <x v="1"/>
    <s v="Wurstverpackung"/>
    <n v="5330"/>
  </r>
  <r>
    <x v="8"/>
    <x v="0"/>
    <n v="57000333"/>
    <x v="80"/>
    <d v="2021-11-26T00:00:00"/>
    <x v="4"/>
    <n v="7000132414"/>
    <n v="994"/>
    <x v="2"/>
    <x v="2"/>
    <n v="1789.2"/>
    <n v="8.9652999999999992"/>
    <n v="8911.5082000000002"/>
    <x v="6"/>
    <x v="3"/>
    <s v="EVP L2 kleines Band"/>
    <n v="6110"/>
  </r>
  <r>
    <x v="8"/>
    <x v="0"/>
    <n v="57000482"/>
    <x v="213"/>
    <d v="2021-11-26T00:00:00"/>
    <x v="4"/>
    <n v="7000135089"/>
    <n v="1472"/>
    <x v="2"/>
    <x v="2"/>
    <n v="3338.4960000000001"/>
    <n v="12.721"/>
    <n v="18725.312000000002"/>
    <x v="3"/>
    <x v="1"/>
    <s v="Wurstverpackung"/>
    <n v="5330"/>
  </r>
  <r>
    <x v="8"/>
    <x v="0"/>
    <n v="57000682"/>
    <x v="221"/>
    <d v="2021-11-26T00:00:00"/>
    <x v="4"/>
    <n v="7000134677"/>
    <n v="222"/>
    <x v="2"/>
    <x v="2"/>
    <n v="2415.36"/>
    <n v="27.485700000000001"/>
    <n v="6101.8253999999997"/>
    <x v="3"/>
    <x v="1"/>
    <s v="Wurstverpackung"/>
    <n v="5330"/>
  </r>
  <r>
    <x v="8"/>
    <x v="0"/>
    <n v="57000715"/>
    <x v="503"/>
    <d v="2021-11-26T00:00:00"/>
    <x v="4"/>
    <n v="7000133926"/>
    <n v="1080"/>
    <x v="2"/>
    <x v="2"/>
    <n v="0"/>
    <n v="13.1541"/>
    <n v="14206.428"/>
    <x v="7"/>
    <x v="4"/>
    <s v="Subunternehmer"/>
    <n v="9999"/>
  </r>
  <r>
    <x v="8"/>
    <x v="0"/>
    <n v="57000756"/>
    <x v="1251"/>
    <d v="2021-11-26T00:00:00"/>
    <x v="4"/>
    <n v="7000134920"/>
    <n v="54"/>
    <x v="2"/>
    <x v="2"/>
    <n v="1080"/>
    <n v="55.4178"/>
    <n v="2992.5612000000001"/>
    <x v="6"/>
    <x v="3"/>
    <s v="EVP L4 Beutel"/>
    <n v="6130"/>
  </r>
  <r>
    <x v="8"/>
    <x v="0"/>
    <n v="57000768"/>
    <x v="1251"/>
    <d v="2021-11-26T00:00:00"/>
    <x v="4"/>
    <n v="7000134921"/>
    <n v="106"/>
    <x v="2"/>
    <x v="2"/>
    <n v="2120"/>
    <n v="62.6892"/>
    <n v="6645.0551999999998"/>
    <x v="6"/>
    <x v="3"/>
    <s v="EVP L4 Beutel"/>
    <n v="6130"/>
  </r>
  <r>
    <x v="8"/>
    <x v="0"/>
    <n v="58000135"/>
    <x v="700"/>
    <d v="2021-11-26T00:00:00"/>
    <x v="4"/>
    <n v="7000134908"/>
    <n v="160"/>
    <x v="2"/>
    <x v="2"/>
    <n v="2400"/>
    <n v="51.062399999999997"/>
    <n v="8169.9840000000004"/>
    <x v="0"/>
    <x v="0"/>
    <s v="Rohware aus-/umpacken, vorbereiten"/>
    <n v="1300"/>
  </r>
  <r>
    <x v="8"/>
    <x v="0"/>
    <n v="58000155"/>
    <x v="701"/>
    <d v="2021-11-26T00:00:00"/>
    <x v="4"/>
    <n v="7000133916"/>
    <n v="0"/>
    <x v="2"/>
    <x v="2"/>
    <n v="0"/>
    <n v="16.578700000000001"/>
    <n v="0"/>
    <x v="7"/>
    <x v="4"/>
    <s v="Subunternehmer"/>
    <n v="9999"/>
  </r>
  <r>
    <x v="8"/>
    <x v="0"/>
    <n v="58000235"/>
    <x v="96"/>
    <d v="2021-11-26T00:00:00"/>
    <x v="4"/>
    <n v="7000130112"/>
    <n v="620"/>
    <x v="2"/>
    <x v="2"/>
    <n v="5952"/>
    <n v="35.304099999999998"/>
    <n v="21888.542000000001"/>
    <x v="5"/>
    <x v="2"/>
    <s v="Linie 30"/>
    <n v="5030"/>
  </r>
  <r>
    <x v="8"/>
    <x v="0"/>
    <n v="58000297"/>
    <x v="857"/>
    <d v="2021-11-26T00:00:00"/>
    <x v="4"/>
    <n v="7000129531"/>
    <n v="1343"/>
    <x v="2"/>
    <x v="2"/>
    <n v="8595.2000000000007"/>
    <n v="23.765499999999999"/>
    <n v="31917.066500000001"/>
    <x v="5"/>
    <x v="2"/>
    <s v="Linie 30"/>
    <n v="5030"/>
  </r>
  <r>
    <x v="8"/>
    <x v="0"/>
    <n v="58000458"/>
    <x v="642"/>
    <d v="2021-11-26T00:00:00"/>
    <x v="4"/>
    <n v="7000131314"/>
    <n v="614"/>
    <x v="2"/>
    <x v="2"/>
    <n v="3929.6"/>
    <n v="23.5152"/>
    <n v="14438.3328"/>
    <x v="5"/>
    <x v="2"/>
    <s v="Linie 30"/>
    <n v="5030"/>
  </r>
  <r>
    <x v="8"/>
    <x v="0"/>
    <n v="58000540"/>
    <x v="388"/>
    <d v="2021-11-26T00:00:00"/>
    <x v="4"/>
    <n v="7000134046"/>
    <n v="558"/>
    <x v="2"/>
    <x v="2"/>
    <n v="1227.5999999999999"/>
    <n v="9.3780999999999999"/>
    <n v="5232.9798000000001"/>
    <x v="4"/>
    <x v="1"/>
    <s v="Linie 2"/>
    <n v="5002"/>
  </r>
  <r>
    <x v="8"/>
    <x v="0"/>
    <n v="58000548"/>
    <x v="703"/>
    <d v="2021-11-26T00:00:00"/>
    <x v="4"/>
    <n v="7000133899"/>
    <n v="1800"/>
    <x v="2"/>
    <x v="2"/>
    <n v="8640"/>
    <n v="25.296299999999999"/>
    <n v="45533.34"/>
    <x v="7"/>
    <x v="4"/>
    <s v="Subunternehmer"/>
    <n v="9999"/>
  </r>
  <r>
    <x v="8"/>
    <x v="0"/>
    <n v="58000610"/>
    <x v="704"/>
    <d v="2021-11-26T00:00:00"/>
    <x v="4"/>
    <n v="7000132613"/>
    <n v="5712"/>
    <x v="2"/>
    <x v="2"/>
    <n v="20106.240000000002"/>
    <n v="16.534099999999999"/>
    <n v="94442.779200000004"/>
    <x v="7"/>
    <x v="4"/>
    <s v="Subunternehmer"/>
    <n v="9999"/>
  </r>
  <r>
    <x v="8"/>
    <x v="0"/>
    <n v="58000636"/>
    <x v="230"/>
    <d v="2021-11-26T00:00:00"/>
    <x v="4"/>
    <n v="7000134892"/>
    <n v="612"/>
    <x v="2"/>
    <x v="0"/>
    <n v="605.88"/>
    <n v="6.7194000000000003"/>
    <n v="4071.1500719999999"/>
    <x v="8"/>
    <x v="5"/>
    <s v="Linie 21"/>
    <n v="5021"/>
  </r>
  <r>
    <x v="8"/>
    <x v="0"/>
    <n v="58000655"/>
    <x v="233"/>
    <d v="2021-11-26T00:00:00"/>
    <x v="4"/>
    <n v="7000134893"/>
    <n v="408"/>
    <x v="2"/>
    <x v="0"/>
    <n v="403.92"/>
    <n v="6.7206999999999999"/>
    <n v="2714.6251440000001"/>
    <x v="8"/>
    <x v="5"/>
    <s v="Linie 21"/>
    <n v="5021"/>
  </r>
  <r>
    <x v="8"/>
    <x v="0"/>
    <n v="58000721"/>
    <x v="706"/>
    <d v="2021-11-26T00:00:00"/>
    <x v="4"/>
    <n v="7000134895"/>
    <n v="204"/>
    <x v="2"/>
    <x v="0"/>
    <n v="201.96"/>
    <n v="6.7252999999999998"/>
    <n v="1358.2415880000001"/>
    <x v="8"/>
    <x v="5"/>
    <s v="Linie 21"/>
    <n v="5021"/>
  </r>
  <r>
    <x v="8"/>
    <x v="0"/>
    <n v="58000733"/>
    <x v="793"/>
    <d v="2021-11-26T00:00:00"/>
    <x v="4"/>
    <n v="7000134896"/>
    <n v="544"/>
    <x v="2"/>
    <x v="0"/>
    <n v="538.55999999999995"/>
    <n v="6.7157999999999998"/>
    <n v="3616.8612480000002"/>
    <x v="8"/>
    <x v="5"/>
    <s v="Linie 21"/>
    <n v="5021"/>
  </r>
  <r>
    <x v="8"/>
    <x v="0"/>
    <n v="58000740"/>
    <x v="251"/>
    <d v="2021-11-26T00:00:00"/>
    <x v="4"/>
    <n v="7000135006"/>
    <n v="136"/>
    <x v="2"/>
    <x v="0"/>
    <n v="134.63999999999999"/>
    <n v="7.5252999999999997"/>
    <n v="1013.2063920000001"/>
    <x v="8"/>
    <x v="5"/>
    <s v="Linie 21"/>
    <n v="5021"/>
  </r>
  <r>
    <x v="8"/>
    <x v="0"/>
    <n v="58000838"/>
    <x v="516"/>
    <d v="2021-11-26T00:00:00"/>
    <x v="4"/>
    <n v="7000134905"/>
    <n v="3740"/>
    <x v="2"/>
    <x v="0"/>
    <n v="4488"/>
    <n v="7.5921000000000003"/>
    <n v="34073.344799999999"/>
    <x v="8"/>
    <x v="5"/>
    <s v="Linie 22"/>
    <n v="5022"/>
  </r>
  <r>
    <x v="8"/>
    <x v="0"/>
    <n v="58000841"/>
    <x v="104"/>
    <d v="2021-11-26T00:00:00"/>
    <x v="4"/>
    <n v="7000134460"/>
    <n v="1190"/>
    <x v="2"/>
    <x v="0"/>
    <n v="1285.2"/>
    <n v="9.9194999999999993"/>
    <n v="12748.5414"/>
    <x v="8"/>
    <x v="5"/>
    <s v="Linie 29"/>
    <n v="5029"/>
  </r>
  <r>
    <x v="8"/>
    <x v="0"/>
    <n v="58000873"/>
    <x v="518"/>
    <d v="2021-11-26T00:00:00"/>
    <x v="4"/>
    <n v="7000133402"/>
    <n v="543"/>
    <x v="2"/>
    <x v="2"/>
    <n v="1086"/>
    <n v="13.7563"/>
    <n v="7469.6709000000001"/>
    <x v="4"/>
    <x v="1"/>
    <s v="Linie 33"/>
    <n v="5033"/>
  </r>
  <r>
    <x v="8"/>
    <x v="0"/>
    <n v="58000888"/>
    <x v="724"/>
    <d v="2021-11-26T00:00:00"/>
    <x v="4"/>
    <n v="7000134898"/>
    <n v="1836"/>
    <x v="2"/>
    <x v="0"/>
    <n v="1817.64"/>
    <n v="6.7157999999999998"/>
    <n v="12206.906712"/>
    <x v="8"/>
    <x v="5"/>
    <s v="Linie 21"/>
    <n v="5021"/>
  </r>
  <r>
    <x v="8"/>
    <x v="0"/>
    <n v="58000890"/>
    <x v="598"/>
    <d v="2021-11-26T00:00:00"/>
    <x v="4"/>
    <n v="7000135016"/>
    <n v="1224"/>
    <x v="2"/>
    <x v="0"/>
    <n v="1211.76"/>
    <n v="8.9321000000000002"/>
    <n v="10823.561496"/>
    <x v="8"/>
    <x v="5"/>
    <s v="Linie 23"/>
    <n v="5023"/>
  </r>
  <r>
    <x v="8"/>
    <x v="0"/>
    <n v="58000904"/>
    <x v="268"/>
    <d v="2021-11-26T00:00:00"/>
    <x v="4"/>
    <n v="7000135008"/>
    <n v="236"/>
    <x v="2"/>
    <x v="0"/>
    <n v="233.64"/>
    <n v="7.5279999999999996"/>
    <n v="1758.8419200000001"/>
    <x v="8"/>
    <x v="5"/>
    <s v="Linie 21"/>
    <n v="5021"/>
  </r>
  <r>
    <x v="8"/>
    <x v="0"/>
    <n v="58000918"/>
    <x v="574"/>
    <d v="2021-11-26T00:00:00"/>
    <x v="4"/>
    <n v="7000132499"/>
    <n v="1050"/>
    <x v="2"/>
    <x v="2"/>
    <n v="10080"/>
    <n v="35.487699999999997"/>
    <n v="37262.084999999999"/>
    <x v="5"/>
    <x v="2"/>
    <s v="Linie 30"/>
    <n v="5030"/>
  </r>
  <r>
    <x v="8"/>
    <x v="0"/>
    <n v="58000934"/>
    <x v="1252"/>
    <d v="2021-11-26T00:00:00"/>
    <x v="4"/>
    <n v="7000133881"/>
    <n v="4256"/>
    <x v="2"/>
    <x v="2"/>
    <n v="14981.12"/>
    <n v="17.8169"/>
    <n v="75828.7264"/>
    <x v="7"/>
    <x v="4"/>
    <s v="Subunternehmer"/>
    <n v="9999"/>
  </r>
  <r>
    <x v="8"/>
    <x v="0"/>
    <n v="58000935"/>
    <x v="1253"/>
    <d v="2021-11-26T00:00:00"/>
    <x v="4"/>
    <n v="7000133882"/>
    <n v="672"/>
    <x v="2"/>
    <x v="2"/>
    <n v="2365.44"/>
    <n v="17.827300000000001"/>
    <n v="11979.945599999999"/>
    <x v="7"/>
    <x v="4"/>
    <s v="Subunternehmer"/>
    <n v="9999"/>
  </r>
  <r>
    <x v="8"/>
    <x v="0"/>
    <n v="58000970"/>
    <x v="712"/>
    <d v="2021-11-26T00:00:00"/>
    <x v="4"/>
    <n v="7000133880"/>
    <n v="1232"/>
    <x v="2"/>
    <x v="2"/>
    <n v="0"/>
    <n v="17.294899999999998"/>
    <n v="21307.316800000001"/>
    <x v="7"/>
    <x v="4"/>
    <s v="Subunternehmer"/>
    <n v="9999"/>
  </r>
  <r>
    <x v="8"/>
    <x v="0"/>
    <n v="58001004"/>
    <x v="521"/>
    <d v="2021-11-26T00:00:00"/>
    <x v="4"/>
    <n v="7000134337"/>
    <n v="3315"/>
    <x v="2"/>
    <x v="0"/>
    <n v="3182.4"/>
    <n v="8.9344000000000001"/>
    <n v="28432.834559999999"/>
    <x v="8"/>
    <x v="5"/>
    <s v="Linie 20"/>
    <n v="5020"/>
  </r>
  <r>
    <x v="8"/>
    <x v="0"/>
    <n v="58001060"/>
    <x v="758"/>
    <d v="2021-11-26T00:00:00"/>
    <x v="4"/>
    <n v="7000134341"/>
    <n v="1190"/>
    <x v="2"/>
    <x v="0"/>
    <n v="1190"/>
    <n v="8.5131999999999994"/>
    <n v="10130.708000000001"/>
    <x v="8"/>
    <x v="5"/>
    <s v="Linie 20"/>
    <n v="5020"/>
  </r>
  <r>
    <x v="8"/>
    <x v="0"/>
    <n v="58001124"/>
    <x v="439"/>
    <d v="2021-11-26T00:00:00"/>
    <x v="4"/>
    <n v="7000133876"/>
    <n v="1512"/>
    <x v="2"/>
    <x v="2"/>
    <n v="14515.2"/>
    <n v="35.041600000000003"/>
    <n v="52982.8992"/>
    <x v="7"/>
    <x v="4"/>
    <s v="Subunternehmer"/>
    <n v="9999"/>
  </r>
  <r>
    <x v="8"/>
    <x v="0"/>
    <n v="58001124"/>
    <x v="439"/>
    <d v="2021-11-26T00:00:00"/>
    <x v="4"/>
    <n v="7000134785"/>
    <n v="667"/>
    <x v="2"/>
    <x v="2"/>
    <n v="6403.2"/>
    <n v="35.041600000000003"/>
    <n v="23372.747200000002"/>
    <x v="7"/>
    <x v="4"/>
    <s v="Subunternehmer"/>
    <n v="9999"/>
  </r>
  <r>
    <x v="8"/>
    <x v="0"/>
    <n v="58001125"/>
    <x v="440"/>
    <d v="2021-11-26T00:00:00"/>
    <x v="4"/>
    <n v="7000133862"/>
    <n v="504"/>
    <x v="2"/>
    <x v="2"/>
    <n v="4838.3999999999996"/>
    <n v="35.546599999999998"/>
    <n v="17915.486400000002"/>
    <x v="7"/>
    <x v="4"/>
    <s v="Subunternehmer"/>
    <n v="9999"/>
  </r>
  <r>
    <x v="8"/>
    <x v="0"/>
    <n v="58001127"/>
    <x v="533"/>
    <d v="2021-11-26T00:00:00"/>
    <x v="4"/>
    <n v="7000133877"/>
    <n v="0"/>
    <x v="2"/>
    <x v="2"/>
    <n v="0"/>
    <n v="34.983899999999998"/>
    <n v="0"/>
    <x v="7"/>
    <x v="4"/>
    <s v="Subunternehmer"/>
    <n v="9999"/>
  </r>
  <r>
    <x v="8"/>
    <x v="0"/>
    <n v="58001128"/>
    <x v="533"/>
    <d v="2021-11-26T00:00:00"/>
    <x v="4"/>
    <n v="7000133878"/>
    <n v="0"/>
    <x v="2"/>
    <x v="2"/>
    <n v="0"/>
    <n v="35.122500000000002"/>
    <n v="0"/>
    <x v="7"/>
    <x v="4"/>
    <s v="Subunternehmer"/>
    <n v="9999"/>
  </r>
  <r>
    <x v="8"/>
    <x v="0"/>
    <n v="58001129"/>
    <x v="533"/>
    <d v="2021-11-26T00:00:00"/>
    <x v="4"/>
    <n v="7000133879"/>
    <n v="0"/>
    <x v="2"/>
    <x v="2"/>
    <n v="0"/>
    <n v="35.053199999999997"/>
    <n v="0"/>
    <x v="7"/>
    <x v="4"/>
    <s v="Subunternehmer"/>
    <n v="9999"/>
  </r>
  <r>
    <x v="8"/>
    <x v="0"/>
    <n v="59500002"/>
    <x v="949"/>
    <d v="2021-11-26T00:00:00"/>
    <x v="4"/>
    <n v="7000134732"/>
    <n v="144"/>
    <x v="2"/>
    <x v="0"/>
    <n v="576"/>
    <n v="1.9368000000000001"/>
    <n v="1115.5968"/>
    <x v="3"/>
    <x v="1"/>
    <s v="Espera"/>
    <n v="5901"/>
  </r>
  <r>
    <x v="8"/>
    <x v="0"/>
    <n v="59500008"/>
    <x v="798"/>
    <d v="2021-11-26T00:00:00"/>
    <x v="4"/>
    <n v="7000134733"/>
    <n v="36"/>
    <x v="2"/>
    <x v="0"/>
    <n v="108"/>
    <n v="2.6947000000000001"/>
    <n v="291.02760000000001"/>
    <x v="3"/>
    <x v="1"/>
    <s v="Espera"/>
    <n v="5901"/>
  </r>
  <r>
    <x v="8"/>
    <x v="0"/>
    <n v="59500051"/>
    <x v="586"/>
    <d v="2021-11-26T00:00:00"/>
    <x v="4"/>
    <n v="7000135055"/>
    <n v="517"/>
    <x v="0"/>
    <x v="0"/>
    <n v="517"/>
    <n v="1.0461"/>
    <n v="540.83370000000002"/>
    <x v="0"/>
    <x v="0"/>
    <s v="Vacumierung"/>
    <n v="5902"/>
  </r>
  <r>
    <x v="8"/>
    <x v="0"/>
    <n v="59500052"/>
    <x v="587"/>
    <d v="2021-11-26T00:00:00"/>
    <x v="4"/>
    <n v="7000135056"/>
    <n v="146"/>
    <x v="0"/>
    <x v="0"/>
    <n v="146"/>
    <n v="1.0461"/>
    <n v="152.73060000000001"/>
    <x v="0"/>
    <x v="0"/>
    <s v="Vacumierung"/>
    <n v="5902"/>
  </r>
  <r>
    <x v="8"/>
    <x v="0"/>
    <m/>
    <x v="120"/>
    <d v="2021-11-26T00:00:00"/>
    <x v="4"/>
    <n v="7000133632"/>
    <n v="0"/>
    <x v="3"/>
    <x v="3"/>
    <n v="0"/>
    <n v="0"/>
    <n v="0"/>
    <x v="0"/>
    <x v="0"/>
    <s v="Große Schneidemaschine Lachnit"/>
    <n v="1100"/>
  </r>
  <r>
    <x v="8"/>
    <x v="0"/>
    <m/>
    <x v="121"/>
    <d v="2021-11-26T00:00:00"/>
    <x v="4"/>
    <n v="7000132887"/>
    <n v="0"/>
    <x v="3"/>
    <x v="3"/>
    <n v="0"/>
    <n v="0"/>
    <n v="0"/>
    <x v="0"/>
    <x v="0"/>
    <s v="Kleine Schneidemaschine Käseteiler"/>
    <n v="1200"/>
  </r>
  <r>
    <x v="8"/>
    <x v="0"/>
    <m/>
    <x v="122"/>
    <d v="2021-11-26T00:00:00"/>
    <x v="4"/>
    <n v="7000134765"/>
    <n v="0"/>
    <x v="3"/>
    <x v="3"/>
    <n v="0"/>
    <n v="0"/>
    <n v="0"/>
    <x v="2"/>
    <x v="0"/>
    <s v="Thrun 1"/>
    <n v="2020"/>
  </r>
  <r>
    <x v="8"/>
    <x v="0"/>
    <m/>
    <x v="122"/>
    <d v="2021-11-26T00:00:00"/>
    <x v="4"/>
    <n v="7000134969"/>
    <n v="0"/>
    <x v="3"/>
    <x v="3"/>
    <n v="0"/>
    <n v="0"/>
    <n v="0"/>
    <x v="2"/>
    <x v="0"/>
    <s v="Thrun 1"/>
    <n v="2020"/>
  </r>
  <r>
    <x v="8"/>
    <x v="0"/>
    <m/>
    <x v="122"/>
    <d v="2021-11-26T00:00:00"/>
    <x v="4"/>
    <n v="7000135041"/>
    <n v="0"/>
    <x v="3"/>
    <x v="3"/>
    <n v="0"/>
    <n v="0"/>
    <n v="0"/>
    <x v="2"/>
    <x v="0"/>
    <s v="Thrun 1"/>
    <n v="2020"/>
  </r>
  <r>
    <x v="8"/>
    <x v="0"/>
    <m/>
    <x v="123"/>
    <d v="2021-11-26T00:00:00"/>
    <x v="4"/>
    <n v="7000134954"/>
    <n v="0"/>
    <x v="3"/>
    <x v="3"/>
    <n v="0"/>
    <n v="0"/>
    <n v="0"/>
    <x v="2"/>
    <x v="0"/>
    <s v="Thrun 2"/>
    <n v="2030"/>
  </r>
  <r>
    <x v="8"/>
    <x v="0"/>
    <m/>
    <x v="124"/>
    <d v="2021-11-26T00:00:00"/>
    <x v="4"/>
    <n v="7000134984"/>
    <n v="0"/>
    <x v="3"/>
    <x v="3"/>
    <n v="0"/>
    <n v="0"/>
    <n v="0"/>
    <x v="2"/>
    <x v="0"/>
    <s v="Mischer 1"/>
    <n v="2040"/>
  </r>
  <r>
    <x v="8"/>
    <x v="0"/>
    <m/>
    <x v="125"/>
    <d v="2021-11-26T00:00:00"/>
    <x v="4"/>
    <n v="7000134945"/>
    <n v="0"/>
    <x v="3"/>
    <x v="3"/>
    <n v="0"/>
    <n v="0"/>
    <n v="0"/>
    <x v="2"/>
    <x v="0"/>
    <s v="Mischer 2"/>
    <n v="2050"/>
  </r>
  <r>
    <x v="8"/>
    <x v="0"/>
    <m/>
    <x v="127"/>
    <d v="2021-11-26T00:00:00"/>
    <x v="4"/>
    <n v="7000134265"/>
    <n v="0"/>
    <x v="3"/>
    <x v="3"/>
    <n v="0"/>
    <n v="0"/>
    <n v="0"/>
    <x v="1"/>
    <x v="0"/>
    <s v="Füller unter M1"/>
    <n v="3010"/>
  </r>
  <r>
    <x v="8"/>
    <x v="0"/>
    <m/>
    <x v="128"/>
    <d v="2021-11-26T00:00:00"/>
    <x v="4"/>
    <n v="7000134811"/>
    <n v="0"/>
    <x v="3"/>
    <x v="3"/>
    <n v="0"/>
    <n v="0"/>
    <n v="0"/>
    <x v="1"/>
    <x v="0"/>
    <s v="Füller unter M2"/>
    <n v="3020"/>
  </r>
  <r>
    <x v="8"/>
    <x v="0"/>
    <m/>
    <x v="129"/>
    <d v="2021-11-26T00:00:00"/>
    <x v="4"/>
    <n v="7000134612"/>
    <n v="0"/>
    <x v="3"/>
    <x v="3"/>
    <n v="0"/>
    <n v="0"/>
    <n v="0"/>
    <x v="1"/>
    <x v="0"/>
    <s v="Füller unter Thrun 2"/>
    <n v="3030"/>
  </r>
  <r>
    <x v="8"/>
    <x v="0"/>
    <m/>
    <x v="130"/>
    <d v="2021-11-26T00:00:00"/>
    <x v="4"/>
    <n v="7000134825"/>
    <n v="0"/>
    <x v="3"/>
    <x v="3"/>
    <n v="0"/>
    <n v="0"/>
    <n v="0"/>
    <x v="1"/>
    <x v="0"/>
    <s v="Füller unter UHT"/>
    <n v="3040"/>
  </r>
  <r>
    <x v="8"/>
    <x v="0"/>
    <m/>
    <x v="130"/>
    <d v="2021-11-26T00:00:00"/>
    <x v="4"/>
    <n v="7000134826"/>
    <n v="0"/>
    <x v="3"/>
    <x v="3"/>
    <n v="0"/>
    <n v="0"/>
    <n v="0"/>
    <x v="1"/>
    <x v="0"/>
    <s v="Füller unter UHT"/>
    <n v="3040"/>
  </r>
  <r>
    <x v="8"/>
    <x v="0"/>
    <m/>
    <x v="132"/>
    <d v="2021-11-26T00:00:00"/>
    <x v="4"/>
    <n v="7000134361"/>
    <n v="0"/>
    <x v="3"/>
    <x v="3"/>
    <n v="0"/>
    <n v="0"/>
    <n v="0"/>
    <x v="8"/>
    <x v="5"/>
    <s v="Linie 20"/>
    <n v="5020"/>
  </r>
  <r>
    <x v="8"/>
    <x v="0"/>
    <m/>
    <x v="132"/>
    <d v="2021-11-26T00:00:00"/>
    <x v="4"/>
    <n v="7000134362"/>
    <n v="0"/>
    <x v="3"/>
    <x v="3"/>
    <n v="0"/>
    <n v="0"/>
    <n v="0"/>
    <x v="8"/>
    <x v="5"/>
    <s v="Linie 20"/>
    <n v="5020"/>
  </r>
  <r>
    <x v="8"/>
    <x v="0"/>
    <m/>
    <x v="133"/>
    <d v="2021-11-26T00:00:00"/>
    <x v="4"/>
    <n v="7000134891"/>
    <n v="0"/>
    <x v="3"/>
    <x v="3"/>
    <n v="0"/>
    <n v="0"/>
    <n v="0"/>
    <x v="8"/>
    <x v="5"/>
    <s v="Linie 21"/>
    <n v="5021"/>
  </r>
  <r>
    <x v="8"/>
    <x v="0"/>
    <m/>
    <x v="133"/>
    <d v="2021-11-26T00:00:00"/>
    <x v="4"/>
    <n v="7000135014"/>
    <n v="0"/>
    <x v="3"/>
    <x v="3"/>
    <n v="0"/>
    <n v="0"/>
    <n v="0"/>
    <x v="8"/>
    <x v="5"/>
    <s v="Linie 21"/>
    <n v="5021"/>
  </r>
  <r>
    <x v="8"/>
    <x v="0"/>
    <m/>
    <x v="135"/>
    <d v="2021-11-26T00:00:00"/>
    <x v="4"/>
    <n v="7000135017"/>
    <n v="0.01"/>
    <x v="1"/>
    <x v="1"/>
    <n v="0"/>
    <n v="0"/>
    <n v="0"/>
    <x v="8"/>
    <x v="5"/>
    <s v="Linie 23"/>
    <n v="5023"/>
  </r>
  <r>
    <x v="8"/>
    <x v="0"/>
    <m/>
    <x v="589"/>
    <d v="2021-11-26T00:00:00"/>
    <x v="4"/>
    <n v="7000134979"/>
    <n v="0"/>
    <x v="3"/>
    <x v="3"/>
    <n v="0"/>
    <n v="0"/>
    <n v="0"/>
    <x v="8"/>
    <x v="5"/>
    <s v="Linie 29"/>
    <n v="5029"/>
  </r>
  <r>
    <x v="8"/>
    <x v="0"/>
    <m/>
    <x v="454"/>
    <d v="2021-11-26T00:00:00"/>
    <x v="4"/>
    <n v="7000134976"/>
    <n v="0"/>
    <x v="3"/>
    <x v="3"/>
    <n v="0"/>
    <n v="0"/>
    <n v="0"/>
    <x v="8"/>
    <x v="5"/>
    <s v="Linie 23"/>
    <n v="5023"/>
  </r>
  <r>
    <x v="8"/>
    <x v="0"/>
    <m/>
    <x v="455"/>
    <d v="2021-11-26T00:00:00"/>
    <x v="4"/>
    <n v="7000134980"/>
    <n v="0"/>
    <x v="3"/>
    <x v="3"/>
    <n v="0"/>
    <n v="0"/>
    <n v="0"/>
    <x v="2"/>
    <x v="0"/>
    <s v="Mischer 1"/>
    <n v="2040"/>
  </r>
  <r>
    <x v="8"/>
    <x v="0"/>
    <m/>
    <x v="456"/>
    <d v="2021-11-26T00:00:00"/>
    <x v="4"/>
    <n v="7000134266"/>
    <n v="0"/>
    <x v="3"/>
    <x v="3"/>
    <n v="0"/>
    <n v="0"/>
    <n v="0"/>
    <x v="1"/>
    <x v="0"/>
    <s v="Füller unter M1"/>
    <n v="3010"/>
  </r>
  <r>
    <x v="8"/>
    <x v="0"/>
    <n v="31000154"/>
    <x v="910"/>
    <d v="2021-11-27T00:00:00"/>
    <x v="4"/>
    <n v="7000134986"/>
    <n v="312"/>
    <x v="1"/>
    <x v="1"/>
    <n v="3120"/>
    <n v="14.8972"/>
    <n v="4647.9264000000003"/>
    <x v="1"/>
    <x v="0"/>
    <s v="Füller unter UHT"/>
    <n v="3040"/>
  </r>
  <r>
    <x v="8"/>
    <x v="0"/>
    <n v="31000169"/>
    <x v="158"/>
    <d v="2021-11-27T00:00:00"/>
    <x v="4"/>
    <n v="7000134611"/>
    <n v="2251"/>
    <x v="1"/>
    <x v="1"/>
    <n v="4344.43"/>
    <n v="6.0270000000000001"/>
    <n v="13566.777"/>
    <x v="1"/>
    <x v="0"/>
    <s v="Füller unter Thrun 2"/>
    <n v="3030"/>
  </r>
  <r>
    <x v="8"/>
    <x v="0"/>
    <n v="35000235"/>
    <x v="915"/>
    <d v="2021-11-27T00:00:00"/>
    <x v="4"/>
    <n v="7000134989"/>
    <n v="3000"/>
    <x v="0"/>
    <x v="0"/>
    <n v="3000"/>
    <n v="1.3651"/>
    <n v="4095.3"/>
    <x v="2"/>
    <x v="0"/>
    <s v="Thrun 1"/>
    <n v="2020"/>
  </r>
  <r>
    <x v="8"/>
    <x v="0"/>
    <n v="35000268"/>
    <x v="170"/>
    <d v="2021-11-27T00:00:00"/>
    <x v="4"/>
    <n v="7000134951"/>
    <n v="3500"/>
    <x v="0"/>
    <x v="0"/>
    <n v="3500"/>
    <n v="2.5333000000000001"/>
    <n v="8866.5499999999993"/>
    <x v="2"/>
    <x v="0"/>
    <s v="Thrun 2"/>
    <n v="2030"/>
  </r>
  <r>
    <x v="8"/>
    <x v="0"/>
    <n v="48000080"/>
    <x v="194"/>
    <d v="2021-11-27T00:00:00"/>
    <x v="4"/>
    <n v="7000134295"/>
    <n v="3072"/>
    <x v="1"/>
    <x v="1"/>
    <n v="675.84"/>
    <n v="1.042"/>
    <n v="3201.0239999999999"/>
    <x v="4"/>
    <x v="1"/>
    <s v="Linie 2"/>
    <n v="5002"/>
  </r>
  <r>
    <x v="8"/>
    <x v="0"/>
    <n v="57000751"/>
    <x v="1254"/>
    <d v="2021-11-27T00:00:00"/>
    <x v="4"/>
    <n v="7000135135"/>
    <n v="360"/>
    <x v="2"/>
    <x v="0"/>
    <n v="3600"/>
    <n v="2.5512999999999999"/>
    <n v="9184.68"/>
    <x v="3"/>
    <x v="1"/>
    <s v="Wurstverpackung"/>
    <n v="5330"/>
  </r>
  <r>
    <x v="8"/>
    <x v="0"/>
    <m/>
    <x v="931"/>
    <d v="2021-11-27T00:00:00"/>
    <x v="4"/>
    <n v="7000134949"/>
    <n v="0"/>
    <x v="3"/>
    <x v="3"/>
    <n v="0"/>
    <n v="0"/>
    <n v="0"/>
    <x v="2"/>
    <x v="0"/>
    <s v="Thrun 2"/>
    <n v="2030"/>
  </r>
  <r>
    <x v="8"/>
    <x v="0"/>
    <m/>
    <x v="932"/>
    <d v="2021-11-27T00:00:00"/>
    <x v="4"/>
    <n v="7000134950"/>
    <n v="0"/>
    <x v="3"/>
    <x v="3"/>
    <n v="0"/>
    <n v="0"/>
    <n v="0"/>
    <x v="1"/>
    <x v="0"/>
    <s v="Füller unter Thrun 2"/>
    <n v="3030"/>
  </r>
  <r>
    <x v="8"/>
    <x v="0"/>
    <m/>
    <x v="122"/>
    <d v="2021-11-27T00:00:00"/>
    <x v="4"/>
    <n v="7000134985"/>
    <n v="0"/>
    <x v="3"/>
    <x v="3"/>
    <n v="0"/>
    <n v="0"/>
    <n v="0"/>
    <x v="2"/>
    <x v="0"/>
    <s v="Thrun 1"/>
    <n v="2020"/>
  </r>
  <r>
    <x v="8"/>
    <x v="0"/>
    <m/>
    <x v="123"/>
    <d v="2021-11-27T00:00:00"/>
    <x v="4"/>
    <n v="7000134953"/>
    <n v="0"/>
    <x v="3"/>
    <x v="3"/>
    <n v="0"/>
    <n v="0"/>
    <n v="0"/>
    <x v="2"/>
    <x v="0"/>
    <s v="Thrun 2"/>
    <n v="2030"/>
  </r>
  <r>
    <x v="8"/>
    <x v="0"/>
    <m/>
    <x v="129"/>
    <d v="2021-11-27T00:00:00"/>
    <x v="4"/>
    <n v="7000134613"/>
    <n v="0"/>
    <x v="3"/>
    <x v="3"/>
    <n v="0"/>
    <n v="0"/>
    <n v="0"/>
    <x v="1"/>
    <x v="0"/>
    <s v="Füller unter Thrun 2"/>
    <n v="3030"/>
  </r>
  <r>
    <x v="8"/>
    <x v="0"/>
    <m/>
    <x v="130"/>
    <d v="2021-11-27T00:00:00"/>
    <x v="4"/>
    <n v="7000134988"/>
    <n v="0"/>
    <x v="3"/>
    <x v="3"/>
    <n v="0"/>
    <n v="0"/>
    <n v="0"/>
    <x v="1"/>
    <x v="0"/>
    <s v="Füller unter UHT"/>
    <n v="3040"/>
  </r>
  <r>
    <x v="8"/>
    <x v="0"/>
    <m/>
    <x v="951"/>
    <d v="2021-11-27T00:00:00"/>
    <x v="4"/>
    <n v="7000134048"/>
    <n v="0"/>
    <x v="3"/>
    <x v="3"/>
    <n v="0"/>
    <n v="0"/>
    <n v="0"/>
    <x v="4"/>
    <x v="1"/>
    <s v="Linie 2"/>
    <n v="5002"/>
  </r>
  <r>
    <x v="8"/>
    <x v="0"/>
    <n v="58000648"/>
    <x v="231"/>
    <d v="2021-11-28T00:00:00"/>
    <x v="4"/>
    <n v="7000135022"/>
    <n v="204"/>
    <x v="2"/>
    <x v="0"/>
    <n v="204"/>
    <n v="10.532400000000001"/>
    <n v="2148.6095999999998"/>
    <x v="8"/>
    <x v="5"/>
    <s v="Linie 23"/>
    <n v="5023"/>
  </r>
  <r>
    <x v="8"/>
    <x v="0"/>
    <n v="58000706"/>
    <x v="244"/>
    <d v="2021-11-28T00:00:00"/>
    <x v="4"/>
    <n v="7000134894"/>
    <n v="238"/>
    <x v="2"/>
    <x v="0"/>
    <n v="235.62"/>
    <n v="6.7150999999999996"/>
    <n v="1582.2118620000001"/>
    <x v="8"/>
    <x v="5"/>
    <s v="Linie 21"/>
    <n v="5021"/>
  </r>
  <r>
    <x v="8"/>
    <x v="0"/>
    <n v="58000746"/>
    <x v="253"/>
    <d v="2021-11-28T00:00:00"/>
    <x v="4"/>
    <n v="7000134875"/>
    <n v="238"/>
    <x v="2"/>
    <x v="0"/>
    <n v="235.62"/>
    <n v="6.7164999999999999"/>
    <n v="1582.5417299999999"/>
    <x v="8"/>
    <x v="5"/>
    <s v="Linie 21"/>
    <n v="5021"/>
  </r>
  <r>
    <x v="8"/>
    <x v="0"/>
    <n v="58000758"/>
    <x v="255"/>
    <d v="2021-11-28T00:00:00"/>
    <x v="4"/>
    <n v="7000134876"/>
    <n v="476"/>
    <x v="2"/>
    <x v="0"/>
    <n v="471.24"/>
    <n v="6.6928999999999998"/>
    <n v="3153.9621959999999"/>
    <x v="8"/>
    <x v="5"/>
    <s v="Linie 21"/>
    <n v="5021"/>
  </r>
  <r>
    <x v="8"/>
    <x v="0"/>
    <n v="58000776"/>
    <x v="257"/>
    <d v="2021-11-28T00:00:00"/>
    <x v="4"/>
    <n v="7000134877"/>
    <n v="272"/>
    <x v="2"/>
    <x v="0"/>
    <n v="269.27999999999997"/>
    <n v="6.7134"/>
    <n v="1807.7843519999999"/>
    <x v="8"/>
    <x v="5"/>
    <s v="Linie 21"/>
    <n v="5021"/>
  </r>
  <r>
    <x v="8"/>
    <x v="0"/>
    <n v="58000831"/>
    <x v="409"/>
    <d v="2021-11-28T00:00:00"/>
    <x v="4"/>
    <n v="7000134897"/>
    <n v="1190"/>
    <x v="2"/>
    <x v="0"/>
    <n v="1178.0999999999999"/>
    <n v="6.6577999999999999"/>
    <n v="7843.5541800000001"/>
    <x v="8"/>
    <x v="5"/>
    <s v="Linie 21"/>
    <n v="5021"/>
  </r>
  <r>
    <x v="8"/>
    <x v="0"/>
    <n v="58000961"/>
    <x v="726"/>
    <d v="2021-11-28T00:00:00"/>
    <x v="4"/>
    <n v="7000134899"/>
    <n v="204"/>
    <x v="2"/>
    <x v="0"/>
    <n v="201.96"/>
    <n v="6.6794000000000002"/>
    <n v="1348.971624"/>
    <x v="8"/>
    <x v="5"/>
    <s v="Linie 21"/>
    <n v="5021"/>
  </r>
  <r>
    <x v="8"/>
    <x v="0"/>
    <n v="58000999"/>
    <x v="279"/>
    <d v="2021-11-28T00:00:00"/>
    <x v="4"/>
    <n v="7000134878"/>
    <n v="612"/>
    <x v="2"/>
    <x v="0"/>
    <n v="605.88"/>
    <n v="6.7134"/>
    <n v="4067.5147919999999"/>
    <x v="8"/>
    <x v="5"/>
    <s v="Linie 21"/>
    <n v="5021"/>
  </r>
  <r>
    <x v="8"/>
    <x v="0"/>
    <n v="58001028"/>
    <x v="281"/>
    <d v="2021-11-28T00:00:00"/>
    <x v="4"/>
    <n v="7000134900"/>
    <n v="272"/>
    <x v="2"/>
    <x v="0"/>
    <n v="269.27999999999997"/>
    <n v="7.3064999999999998"/>
    <n v="1967.49432"/>
    <x v="8"/>
    <x v="5"/>
    <s v="Linie 21"/>
    <n v="5021"/>
  </r>
  <r>
    <x v="8"/>
    <x v="0"/>
    <n v="58001031"/>
    <x v="282"/>
    <d v="2021-11-28T00:00:00"/>
    <x v="4"/>
    <n v="7000134901"/>
    <n v="272"/>
    <x v="2"/>
    <x v="0"/>
    <n v="269.27999999999997"/>
    <n v="7.3121"/>
    <n v="1969.0022879999999"/>
    <x v="8"/>
    <x v="5"/>
    <s v="Linie 21"/>
    <n v="5021"/>
  </r>
  <r>
    <x v="8"/>
    <x v="0"/>
    <n v="58001080"/>
    <x v="656"/>
    <d v="2021-11-28T00:00:00"/>
    <x v="4"/>
    <n v="7000134882"/>
    <n v="272"/>
    <x v="2"/>
    <x v="0"/>
    <n v="269.27999999999997"/>
    <n v="6.7241999999999997"/>
    <n v="1810.6925759999999"/>
    <x v="8"/>
    <x v="5"/>
    <s v="Linie 21"/>
    <n v="5021"/>
  </r>
  <r>
    <x v="9"/>
    <x v="0"/>
    <n v="23500284"/>
    <x v="1"/>
    <d v="2021-11-29T00:00:00"/>
    <x v="4"/>
    <n v="7000135206"/>
    <n v="369"/>
    <x v="0"/>
    <x v="0"/>
    <n v="369"/>
    <n v="3.9931999999999999"/>
    <n v="1473.4908"/>
    <x v="0"/>
    <x v="0"/>
    <s v="Schmelze Zutatenvorb."/>
    <n v="1400"/>
  </r>
  <r>
    <x v="9"/>
    <x v="0"/>
    <n v="23500290"/>
    <x v="2"/>
    <d v="2021-11-29T00:00:00"/>
    <x v="4"/>
    <n v="7000135104"/>
    <n v="32.5"/>
    <x v="0"/>
    <x v="0"/>
    <n v="32.5"/>
    <n v="2.8834"/>
    <n v="93.710499999999996"/>
    <x v="0"/>
    <x v="0"/>
    <s v="Wolf Zutatenvorbereitung"/>
    <n v="1430"/>
  </r>
  <r>
    <x v="9"/>
    <x v="0"/>
    <n v="23500291"/>
    <x v="3"/>
    <d v="2021-11-29T00:00:00"/>
    <x v="4"/>
    <n v="7000135106"/>
    <n v="69.7"/>
    <x v="0"/>
    <x v="0"/>
    <n v="69.7"/>
    <n v="1.9869000000000001"/>
    <n v="138.48693"/>
    <x v="0"/>
    <x v="0"/>
    <s v="Wolf Zutatenvorbereitung"/>
    <n v="1430"/>
  </r>
  <r>
    <x v="9"/>
    <x v="0"/>
    <n v="23500302"/>
    <x v="4"/>
    <d v="2021-11-29T00:00:00"/>
    <x v="4"/>
    <n v="7000135105"/>
    <n v="296"/>
    <x v="0"/>
    <x v="0"/>
    <n v="296"/>
    <n v="5.6374000000000004"/>
    <n v="1668.6704"/>
    <x v="0"/>
    <x v="0"/>
    <s v="Holac Zutatenvorbereitung"/>
    <n v="1410"/>
  </r>
  <r>
    <x v="9"/>
    <x v="0"/>
    <n v="23500306"/>
    <x v="5"/>
    <d v="2021-11-29T00:00:00"/>
    <x v="4"/>
    <n v="7000135107"/>
    <n v="88.2"/>
    <x v="0"/>
    <x v="0"/>
    <n v="88.2"/>
    <n v="2.0356999999999998"/>
    <n v="179.54874000000001"/>
    <x v="0"/>
    <x v="0"/>
    <s v="Wolf Zutatenvorbereitung"/>
    <n v="1430"/>
  </r>
  <r>
    <x v="9"/>
    <x v="0"/>
    <n v="23500548"/>
    <x v="1246"/>
    <d v="2021-11-29T00:00:00"/>
    <x v="4"/>
    <n v="7000135093"/>
    <n v="1419"/>
    <x v="0"/>
    <x v="0"/>
    <n v="1419"/>
    <n v="3.157"/>
    <n v="4479.7830000000004"/>
    <x v="0"/>
    <x v="0"/>
    <s v="Kleine Schneidemaschine Käseteiler"/>
    <n v="1200"/>
  </r>
  <r>
    <x v="9"/>
    <x v="0"/>
    <n v="23500549"/>
    <x v="1255"/>
    <d v="2021-11-29T00:00:00"/>
    <x v="4"/>
    <n v="7000134075"/>
    <n v="5223.5"/>
    <x v="0"/>
    <x v="0"/>
    <n v="5223.5"/>
    <n v="3.1145999999999998"/>
    <n v="16269.1131"/>
    <x v="0"/>
    <x v="0"/>
    <s v="Kleine Schneidemaschine Käseteiler"/>
    <n v="1200"/>
  </r>
  <r>
    <x v="9"/>
    <x v="0"/>
    <n v="31000170"/>
    <x v="13"/>
    <d v="2021-11-29T00:00:00"/>
    <x v="4"/>
    <n v="7000134995"/>
    <n v="2705"/>
    <x v="1"/>
    <x v="1"/>
    <n v="5410"/>
    <n v="6.4092000000000002"/>
    <n v="17336.885999999999"/>
    <x v="1"/>
    <x v="0"/>
    <s v="Füller unter Thrun 2"/>
    <n v="3030"/>
  </r>
  <r>
    <x v="9"/>
    <x v="0"/>
    <n v="31900001"/>
    <x v="159"/>
    <d v="2021-11-29T00:00:00"/>
    <x v="4"/>
    <n v="7000134758"/>
    <n v="342"/>
    <x v="1"/>
    <x v="1"/>
    <n v="2462.4"/>
    <n v="16.230899999999998"/>
    <n v="5550.9678000000004"/>
    <x v="2"/>
    <x v="0"/>
    <s v="Füller unter UMSK 130"/>
    <n v="3100"/>
  </r>
  <r>
    <x v="9"/>
    <x v="0"/>
    <n v="32000012"/>
    <x v="160"/>
    <d v="2021-11-29T00:00:00"/>
    <x v="4"/>
    <n v="7000135076"/>
    <n v="584"/>
    <x v="1"/>
    <x v="1"/>
    <n v="5431.2"/>
    <n v="27.796099999999999"/>
    <n v="16232.922399999999"/>
    <x v="1"/>
    <x v="0"/>
    <s v="Füller unter M1"/>
    <n v="3010"/>
  </r>
  <r>
    <x v="9"/>
    <x v="0"/>
    <n v="32000049"/>
    <x v="16"/>
    <d v="2021-11-29T00:00:00"/>
    <x v="4"/>
    <n v="7000135067"/>
    <n v="969"/>
    <x v="1"/>
    <x v="1"/>
    <n v="6976.8"/>
    <n v="19.495100000000001"/>
    <n v="18890.751899999999"/>
    <x v="1"/>
    <x v="0"/>
    <s v="Füller unter M2"/>
    <n v="3020"/>
  </r>
  <r>
    <x v="9"/>
    <x v="0"/>
    <n v="32000049"/>
    <x v="16"/>
    <d v="2021-11-29T00:00:00"/>
    <x v="4"/>
    <n v="7000135178"/>
    <n v="1270"/>
    <x v="1"/>
    <x v="1"/>
    <n v="9144"/>
    <n v="19.495100000000001"/>
    <n v="24758.776999999998"/>
    <x v="1"/>
    <x v="0"/>
    <s v="Füller unter M2"/>
    <n v="3020"/>
  </r>
  <r>
    <x v="9"/>
    <x v="0"/>
    <n v="32000053"/>
    <x v="470"/>
    <d v="2021-11-29T00:00:00"/>
    <x v="4"/>
    <n v="7000135077"/>
    <n v="848"/>
    <x v="1"/>
    <x v="1"/>
    <n v="5172.8"/>
    <n v="18.500900000000001"/>
    <n v="15688.763199999999"/>
    <x v="1"/>
    <x v="0"/>
    <s v="Füller unter M1"/>
    <n v="3010"/>
  </r>
  <r>
    <x v="9"/>
    <x v="0"/>
    <n v="32000066"/>
    <x v="17"/>
    <d v="2021-11-29T00:00:00"/>
    <x v="4"/>
    <n v="7000135078"/>
    <n v="0"/>
    <x v="1"/>
    <x v="1"/>
    <n v="0"/>
    <n v="26.887499999999999"/>
    <n v="0"/>
    <x v="1"/>
    <x v="0"/>
    <s v="Füller unter M1"/>
    <n v="3010"/>
  </r>
  <r>
    <x v="9"/>
    <x v="0"/>
    <n v="32000067"/>
    <x v="18"/>
    <d v="2021-11-29T00:00:00"/>
    <x v="4"/>
    <n v="7000135070"/>
    <n v="206"/>
    <x v="1"/>
    <x v="1"/>
    <n v="2060"/>
    <n v="29.810700000000001"/>
    <n v="6141.0042000000003"/>
    <x v="1"/>
    <x v="0"/>
    <s v="Füller unter M2"/>
    <n v="3020"/>
  </r>
  <r>
    <x v="9"/>
    <x v="0"/>
    <n v="32000092"/>
    <x v="22"/>
    <d v="2021-11-29T00:00:00"/>
    <x v="4"/>
    <n v="7000134272"/>
    <n v="3680"/>
    <x v="1"/>
    <x v="1"/>
    <n v="4158.3999999999996"/>
    <n v="3.6392000000000002"/>
    <n v="13392.255999999999"/>
    <x v="0"/>
    <x v="0"/>
    <s v="Große Schneidemaschine Lachnit"/>
    <n v="1100"/>
  </r>
  <r>
    <x v="9"/>
    <x v="0"/>
    <n v="32000106"/>
    <x v="23"/>
    <d v="2021-11-29T00:00:00"/>
    <x v="4"/>
    <n v="7000135068"/>
    <n v="507"/>
    <x v="1"/>
    <x v="1"/>
    <n v="3650.4"/>
    <n v="21.8721"/>
    <n v="11089.154699999999"/>
    <x v="1"/>
    <x v="0"/>
    <s v="Füller unter M2"/>
    <n v="3020"/>
  </r>
  <r>
    <x v="9"/>
    <x v="0"/>
    <n v="35000176"/>
    <x v="25"/>
    <d v="2021-11-29T00:00:00"/>
    <x v="4"/>
    <n v="7000135081"/>
    <n v="0"/>
    <x v="0"/>
    <x v="0"/>
    <n v="0"/>
    <n v="2.7543000000000002"/>
    <n v="0"/>
    <x v="2"/>
    <x v="0"/>
    <s v="Mischer 1"/>
    <n v="2040"/>
  </r>
  <r>
    <x v="9"/>
    <x v="0"/>
    <n v="35000176"/>
    <x v="25"/>
    <d v="2021-11-29T00:00:00"/>
    <x v="4"/>
    <n v="7000135081"/>
    <n v="0"/>
    <x v="0"/>
    <x v="0"/>
    <n v="0"/>
    <n v="2.7543000000000002"/>
    <n v="0"/>
    <x v="2"/>
    <x v="0"/>
    <s v="Wolf M1"/>
    <n v="2070"/>
  </r>
  <r>
    <x v="9"/>
    <x v="0"/>
    <n v="35000179"/>
    <x v="167"/>
    <d v="2021-11-29T00:00:00"/>
    <x v="4"/>
    <n v="7000135082"/>
    <n v="10800"/>
    <x v="0"/>
    <x v="0"/>
    <n v="10800"/>
    <n v="2.8519999999999999"/>
    <n v="30801.599999999999"/>
    <x v="2"/>
    <x v="0"/>
    <s v="Mischer 1"/>
    <n v="2040"/>
  </r>
  <r>
    <x v="9"/>
    <x v="0"/>
    <n v="35000179"/>
    <x v="167"/>
    <d v="2021-11-29T00:00:00"/>
    <x v="4"/>
    <n v="7000135082"/>
    <n v="10800"/>
    <x v="0"/>
    <x v="0"/>
    <n v="10800"/>
    <n v="2.8519999999999999"/>
    <n v="30801.599999999999"/>
    <x v="2"/>
    <x v="0"/>
    <s v="Wolf M1"/>
    <n v="2070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Pulverwiegung UHT1"/>
    <n v="2015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Thrun 1"/>
    <n v="2020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Wolf UHT"/>
    <n v="2060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Pulverwiegung UHT1"/>
    <n v="2015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Thrun 1"/>
    <n v="2020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Wolf UHT"/>
    <n v="2060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Pulverwiegung UHT1"/>
    <n v="2015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Thrun 1"/>
    <n v="2020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Wolf UHT"/>
    <n v="2060"/>
  </r>
  <r>
    <x v="9"/>
    <x v="0"/>
    <n v="35000267"/>
    <x v="28"/>
    <d v="2021-11-29T00:00:00"/>
    <x v="4"/>
    <n v="7000135057"/>
    <n v="5500"/>
    <x v="0"/>
    <x v="0"/>
    <n v="5500"/>
    <n v="2.8666999999999998"/>
    <n v="15766.85"/>
    <x v="2"/>
    <x v="0"/>
    <s v="Thrun 2"/>
    <n v="2030"/>
  </r>
  <r>
    <x v="9"/>
    <x v="0"/>
    <n v="35000267"/>
    <x v="28"/>
    <d v="2021-11-29T00:00:00"/>
    <x v="4"/>
    <n v="7000135057"/>
    <n v="5500"/>
    <x v="0"/>
    <x v="0"/>
    <n v="5500"/>
    <n v="2.8666999999999998"/>
    <n v="15766.85"/>
    <x v="2"/>
    <x v="0"/>
    <s v="Wolf Th2"/>
    <n v="2090"/>
  </r>
  <r>
    <x v="9"/>
    <x v="0"/>
    <n v="35000282"/>
    <x v="29"/>
    <d v="2021-11-29T00:00:00"/>
    <x v="4"/>
    <n v="7000135071"/>
    <n v="7200"/>
    <x v="0"/>
    <x v="0"/>
    <n v="7200"/>
    <n v="2.5644"/>
    <n v="18463.68"/>
    <x v="2"/>
    <x v="0"/>
    <s v="Mischer 2"/>
    <n v="2050"/>
  </r>
  <r>
    <x v="9"/>
    <x v="0"/>
    <n v="35000282"/>
    <x v="29"/>
    <d v="2021-11-29T00:00:00"/>
    <x v="4"/>
    <n v="7000135071"/>
    <n v="7200"/>
    <x v="0"/>
    <x v="0"/>
    <n v="7200"/>
    <n v="2.5644"/>
    <n v="18463.68"/>
    <x v="2"/>
    <x v="0"/>
    <s v="Wolf M2"/>
    <n v="2080"/>
  </r>
  <r>
    <x v="9"/>
    <x v="0"/>
    <n v="35000282"/>
    <x v="29"/>
    <d v="2021-11-29T00:00:00"/>
    <x v="4"/>
    <n v="7000135193"/>
    <n v="9000"/>
    <x v="0"/>
    <x v="0"/>
    <n v="9000"/>
    <n v="2.5644"/>
    <n v="23079.599999999999"/>
    <x v="2"/>
    <x v="0"/>
    <s v="Mischer 2"/>
    <n v="2050"/>
  </r>
  <r>
    <x v="9"/>
    <x v="0"/>
    <n v="35000282"/>
    <x v="29"/>
    <d v="2021-11-29T00:00:00"/>
    <x v="4"/>
    <n v="7000135193"/>
    <n v="9000"/>
    <x v="0"/>
    <x v="0"/>
    <n v="9000"/>
    <n v="2.5644"/>
    <n v="23079.599999999999"/>
    <x v="2"/>
    <x v="0"/>
    <s v="Wolf M2"/>
    <n v="2080"/>
  </r>
  <r>
    <x v="9"/>
    <x v="0"/>
    <n v="35000313"/>
    <x v="30"/>
    <d v="2021-11-29T00:00:00"/>
    <x v="4"/>
    <n v="7000135072"/>
    <n v="3000"/>
    <x v="0"/>
    <x v="0"/>
    <n v="3000"/>
    <n v="2.8504"/>
    <n v="8551.2000000000007"/>
    <x v="2"/>
    <x v="0"/>
    <s v="Mischer 2"/>
    <n v="2050"/>
  </r>
  <r>
    <x v="9"/>
    <x v="0"/>
    <n v="35000313"/>
    <x v="30"/>
    <d v="2021-11-29T00:00:00"/>
    <x v="4"/>
    <n v="7000135072"/>
    <n v="3000"/>
    <x v="0"/>
    <x v="0"/>
    <n v="3000"/>
    <n v="2.8504"/>
    <n v="8551.2000000000007"/>
    <x v="2"/>
    <x v="0"/>
    <s v="Wolf M2"/>
    <n v="2080"/>
  </r>
  <r>
    <x v="9"/>
    <x v="0"/>
    <n v="35000350"/>
    <x v="32"/>
    <d v="2021-11-29T00:00:00"/>
    <x v="4"/>
    <n v="7000135073"/>
    <n v="3600"/>
    <x v="0"/>
    <x v="0"/>
    <n v="3600"/>
    <n v="2.8921000000000001"/>
    <n v="10411.56"/>
    <x v="2"/>
    <x v="0"/>
    <s v="Mischer 2"/>
    <n v="2050"/>
  </r>
  <r>
    <x v="9"/>
    <x v="0"/>
    <n v="35000350"/>
    <x v="32"/>
    <d v="2021-11-29T00:00:00"/>
    <x v="4"/>
    <n v="7000135073"/>
    <n v="3600"/>
    <x v="0"/>
    <x v="0"/>
    <n v="3600"/>
    <n v="2.8921000000000001"/>
    <n v="10411.56"/>
    <x v="2"/>
    <x v="0"/>
    <s v="Wolf M2"/>
    <n v="2080"/>
  </r>
  <r>
    <x v="9"/>
    <x v="0"/>
    <n v="35900002"/>
    <x v="173"/>
    <d v="2021-11-29T00:00:00"/>
    <x v="4"/>
    <n v="7000134760"/>
    <n v="2720"/>
    <x v="0"/>
    <x v="0"/>
    <n v="2720"/>
    <n v="2.0203000000000002"/>
    <n v="5495.2160000000003"/>
    <x v="2"/>
    <x v="0"/>
    <s v="Stephan UMSK 130"/>
    <n v="2100"/>
  </r>
  <r>
    <x v="9"/>
    <x v="0"/>
    <n v="47000118"/>
    <x v="474"/>
    <d v="2021-11-29T00:00:00"/>
    <x v="4"/>
    <n v="7000134935"/>
    <n v="23737"/>
    <x v="1"/>
    <x v="1"/>
    <n v="4747.3999999999996"/>
    <n v="0.79179999999999995"/>
    <n v="18794.956600000001"/>
    <x v="3"/>
    <x v="1"/>
    <s v="Linie 16"/>
    <n v="5016"/>
  </r>
  <r>
    <x v="9"/>
    <x v="0"/>
    <n v="47000302"/>
    <x v="324"/>
    <d v="2021-11-29T00:00:00"/>
    <x v="4"/>
    <n v="7000134814"/>
    <n v="22263"/>
    <x v="1"/>
    <x v="1"/>
    <n v="3339.45"/>
    <n v="0.54649999999999999"/>
    <n v="12166.729499999999"/>
    <x v="1"/>
    <x v="0"/>
    <s v="Waldner"/>
    <n v="3110"/>
  </r>
  <r>
    <x v="9"/>
    <x v="0"/>
    <n v="47000320"/>
    <x v="325"/>
    <d v="2021-11-29T00:00:00"/>
    <x v="4"/>
    <n v="7000134815"/>
    <n v="18569"/>
    <x v="1"/>
    <x v="1"/>
    <n v="2785.35"/>
    <n v="0.51239999999999997"/>
    <n v="9514.7556000000004"/>
    <x v="1"/>
    <x v="0"/>
    <s v="Waldner"/>
    <n v="3110"/>
  </r>
  <r>
    <x v="9"/>
    <x v="0"/>
    <n v="47000597"/>
    <x v="37"/>
    <d v="2021-11-29T00:00:00"/>
    <x v="4"/>
    <n v="7000131467"/>
    <n v="34946"/>
    <x v="1"/>
    <x v="1"/>
    <n v="5241.8999999999996"/>
    <n v="0.65969999999999995"/>
    <n v="23053.876199999999"/>
    <x v="4"/>
    <x v="1"/>
    <s v="Linie 34"/>
    <n v="5034"/>
  </r>
  <r>
    <x v="9"/>
    <x v="0"/>
    <n v="47000627"/>
    <x v="326"/>
    <d v="2021-11-29T00:00:00"/>
    <x v="4"/>
    <n v="7000134816"/>
    <n v="4160"/>
    <x v="1"/>
    <x v="1"/>
    <n v="1040"/>
    <n v="0.7722"/>
    <n v="3212.3519999999999"/>
    <x v="1"/>
    <x v="0"/>
    <s v="Waldner"/>
    <n v="3110"/>
  </r>
  <r>
    <x v="9"/>
    <x v="0"/>
    <n v="47000652"/>
    <x v="38"/>
    <d v="2021-11-29T00:00:00"/>
    <x v="4"/>
    <n v="7000131999"/>
    <n v="18720"/>
    <x v="1"/>
    <x v="1"/>
    <n v="2808"/>
    <n v="0.62819999999999998"/>
    <n v="11759.904"/>
    <x v="3"/>
    <x v="1"/>
    <s v="Linie 11"/>
    <n v="5011"/>
  </r>
  <r>
    <x v="9"/>
    <x v="0"/>
    <n v="47000849"/>
    <x v="39"/>
    <d v="2021-11-29T00:00:00"/>
    <x v="4"/>
    <n v="7000134172"/>
    <n v="2068"/>
    <x v="1"/>
    <x v="1"/>
    <n v="4466.88"/>
    <n v="9.1479999999999997"/>
    <n v="18918.063999999998"/>
    <x v="4"/>
    <x v="1"/>
    <s v="Linie 3"/>
    <n v="5003"/>
  </r>
  <r>
    <x v="9"/>
    <x v="0"/>
    <n v="47000995"/>
    <x v="476"/>
    <d v="2021-11-29T00:00:00"/>
    <x v="4"/>
    <n v="7000131475"/>
    <n v="10359"/>
    <x v="1"/>
    <x v="1"/>
    <n v="1553.85"/>
    <n v="0.72240000000000004"/>
    <n v="7483.3415999999997"/>
    <x v="4"/>
    <x v="1"/>
    <s v="Linie 34"/>
    <n v="5034"/>
  </r>
  <r>
    <x v="9"/>
    <x v="0"/>
    <n v="47000998"/>
    <x v="187"/>
    <d v="2021-11-29T00:00:00"/>
    <x v="4"/>
    <n v="7000132001"/>
    <n v="10560"/>
    <x v="1"/>
    <x v="1"/>
    <n v="1584"/>
    <n v="0.66139999999999999"/>
    <n v="6984.384"/>
    <x v="3"/>
    <x v="1"/>
    <s v="Linie 11"/>
    <n v="5011"/>
  </r>
  <r>
    <x v="9"/>
    <x v="0"/>
    <n v="47001012"/>
    <x v="477"/>
    <d v="2021-11-29T00:00:00"/>
    <x v="4"/>
    <n v="7000126611"/>
    <n v="23804"/>
    <x v="1"/>
    <x v="1"/>
    <n v="2380.4"/>
    <n v="0.4647"/>
    <n v="11061.718800000001"/>
    <x v="4"/>
    <x v="1"/>
    <s v="Linie 36"/>
    <n v="5036"/>
  </r>
  <r>
    <x v="9"/>
    <x v="0"/>
    <n v="47900002"/>
    <x v="42"/>
    <d v="2021-11-29T00:00:00"/>
    <x v="4"/>
    <n v="7000133892"/>
    <n v="22114"/>
    <x v="1"/>
    <x v="1"/>
    <n v="3317.1"/>
    <n v="0.53600000000000003"/>
    <n v="11853.103999999999"/>
    <x v="3"/>
    <x v="1"/>
    <s v="Linie 1"/>
    <n v="5001"/>
  </r>
  <r>
    <x v="9"/>
    <x v="0"/>
    <n v="47900003"/>
    <x v="43"/>
    <d v="2021-11-29T00:00:00"/>
    <x v="4"/>
    <n v="7000133893"/>
    <n v="38408"/>
    <x v="1"/>
    <x v="1"/>
    <n v="5761.2"/>
    <n v="0.5786"/>
    <n v="22222.8688"/>
    <x v="3"/>
    <x v="1"/>
    <s v="Linie 1"/>
    <n v="5001"/>
  </r>
  <r>
    <x v="9"/>
    <x v="0"/>
    <n v="48000477"/>
    <x v="196"/>
    <d v="2021-11-29T00:00:00"/>
    <x v="4"/>
    <n v="7000131274"/>
    <n v="26463"/>
    <x v="1"/>
    <x v="1"/>
    <n v="10585.2"/>
    <n v="1.4113"/>
    <n v="37347.231899999999"/>
    <x v="5"/>
    <x v="2"/>
    <s v="Linie 31"/>
    <n v="5031"/>
  </r>
  <r>
    <x v="9"/>
    <x v="0"/>
    <n v="48001145"/>
    <x v="47"/>
    <d v="2021-11-29T00:00:00"/>
    <x v="4"/>
    <n v="7000131261"/>
    <n v="30240"/>
    <x v="1"/>
    <x v="1"/>
    <n v="12096"/>
    <n v="1.4119999999999999"/>
    <n v="42698.879999999997"/>
    <x v="5"/>
    <x v="2"/>
    <s v="Linie 31"/>
    <n v="5031"/>
  </r>
  <r>
    <x v="9"/>
    <x v="0"/>
    <n v="48001203"/>
    <x v="1220"/>
    <d v="2021-11-29T00:00:00"/>
    <x v="4"/>
    <n v="7000134168"/>
    <n v="9580"/>
    <x v="1"/>
    <x v="1"/>
    <n v="766.4"/>
    <n v="0.65510000000000002"/>
    <n v="6275.8580000000002"/>
    <x v="8"/>
    <x v="5"/>
    <s v="Linie 21"/>
    <n v="5021"/>
  </r>
  <r>
    <x v="9"/>
    <x v="0"/>
    <n v="49500048"/>
    <x v="744"/>
    <d v="2021-11-29T00:00:00"/>
    <x v="4"/>
    <n v="7000135146"/>
    <n v="122"/>
    <x v="0"/>
    <x v="0"/>
    <n v="122"/>
    <n v="1.764"/>
    <n v="215.208"/>
    <x v="0"/>
    <x v="0"/>
    <s v="Vacumierung"/>
    <n v="5902"/>
  </r>
  <r>
    <x v="9"/>
    <x v="0"/>
    <n v="49500050"/>
    <x v="852"/>
    <d v="2021-11-29T00:00:00"/>
    <x v="4"/>
    <n v="7000135137"/>
    <n v="362"/>
    <x v="0"/>
    <x v="0"/>
    <n v="362"/>
    <n v="1.514"/>
    <n v="548.06799999999998"/>
    <x v="0"/>
    <x v="0"/>
    <s v="Vacumierung"/>
    <n v="5902"/>
  </r>
  <r>
    <x v="9"/>
    <x v="0"/>
    <n v="49500051"/>
    <x v="199"/>
    <d v="2021-11-29T00:00:00"/>
    <x v="4"/>
    <n v="7000135138"/>
    <n v="204"/>
    <x v="0"/>
    <x v="0"/>
    <n v="204"/>
    <n v="1.514"/>
    <n v="308.85599999999999"/>
    <x v="0"/>
    <x v="0"/>
    <s v="Vacumierung"/>
    <n v="5902"/>
  </r>
  <r>
    <x v="9"/>
    <x v="0"/>
    <n v="49500097"/>
    <x v="1043"/>
    <d v="2021-11-29T00:00:00"/>
    <x v="4"/>
    <n v="7000135209"/>
    <n v="0"/>
    <x v="0"/>
    <x v="0"/>
    <n v="0"/>
    <n v="1.014"/>
    <n v="0"/>
    <x v="0"/>
    <x v="0"/>
    <s v="Vacumierung"/>
    <n v="5902"/>
  </r>
  <r>
    <x v="9"/>
    <x v="0"/>
    <n v="49500126"/>
    <x v="52"/>
    <d v="2021-11-29T00:00:00"/>
    <x v="4"/>
    <n v="7000135151"/>
    <n v="328"/>
    <x v="0"/>
    <x v="0"/>
    <n v="328"/>
    <n v="0.51400000000000001"/>
    <n v="168.59200000000001"/>
    <x v="0"/>
    <x v="0"/>
    <s v="Vacumierung"/>
    <n v="5902"/>
  </r>
  <r>
    <x v="9"/>
    <x v="0"/>
    <n v="49500167"/>
    <x v="1256"/>
    <d v="2021-11-29T00:00:00"/>
    <x v="4"/>
    <n v="7000135186"/>
    <n v="21"/>
    <x v="0"/>
    <x v="0"/>
    <n v="21"/>
    <n v="1.014"/>
    <n v="21.294"/>
    <x v="0"/>
    <x v="0"/>
    <s v="Vacumierung"/>
    <n v="5902"/>
  </r>
  <r>
    <x v="9"/>
    <x v="0"/>
    <n v="49500171"/>
    <x v="684"/>
    <d v="2021-11-29T00:00:00"/>
    <x v="4"/>
    <n v="7000135173"/>
    <n v="145"/>
    <x v="0"/>
    <x v="0"/>
    <n v="145"/>
    <n v="1.1740999999999999"/>
    <n v="170.24449999999999"/>
    <x v="0"/>
    <x v="0"/>
    <s v="Vacumierung"/>
    <n v="5902"/>
  </r>
  <r>
    <x v="9"/>
    <x v="0"/>
    <n v="49500194"/>
    <x v="61"/>
    <d v="2021-11-29T00:00:00"/>
    <x v="4"/>
    <n v="7000135174"/>
    <n v="147"/>
    <x v="0"/>
    <x v="0"/>
    <n v="147"/>
    <n v="1.41E-2"/>
    <n v="2.0727000000000002"/>
    <x v="0"/>
    <x v="0"/>
    <s v="Vacumierung"/>
    <n v="5902"/>
  </r>
  <r>
    <x v="9"/>
    <x v="0"/>
    <n v="49500196"/>
    <x v="490"/>
    <d v="2021-11-29T00:00:00"/>
    <x v="4"/>
    <n v="7000135175"/>
    <n v="298"/>
    <x v="0"/>
    <x v="0"/>
    <n v="298"/>
    <n v="2.4E-2"/>
    <n v="7.1520000000000001"/>
    <x v="0"/>
    <x v="0"/>
    <s v="Vacumierung"/>
    <n v="5902"/>
  </r>
  <r>
    <x v="9"/>
    <x v="0"/>
    <n v="49500222"/>
    <x v="491"/>
    <d v="2021-11-29T00:00:00"/>
    <x v="4"/>
    <n v="7000135161"/>
    <n v="240"/>
    <x v="0"/>
    <x v="0"/>
    <n v="240"/>
    <n v="1.014"/>
    <n v="243.36"/>
    <x v="0"/>
    <x v="0"/>
    <s v="Vacumierung"/>
    <n v="5902"/>
  </r>
  <r>
    <x v="9"/>
    <x v="0"/>
    <n v="49500228"/>
    <x v="493"/>
    <d v="2021-11-29T00:00:00"/>
    <x v="4"/>
    <n v="7000135162"/>
    <n v="56"/>
    <x v="0"/>
    <x v="0"/>
    <n v="56"/>
    <n v="2.4E-2"/>
    <n v="1.3440000000000001"/>
    <x v="0"/>
    <x v="0"/>
    <s v="Vacumierung"/>
    <n v="5902"/>
  </r>
  <r>
    <x v="9"/>
    <x v="0"/>
    <n v="49500229"/>
    <x v="62"/>
    <d v="2021-11-29T00:00:00"/>
    <x v="4"/>
    <n v="7000135163"/>
    <n v="124"/>
    <x v="0"/>
    <x v="0"/>
    <n v="124"/>
    <n v="2.4E-2"/>
    <n v="2.976"/>
    <x v="0"/>
    <x v="0"/>
    <s v="Vacumierung"/>
    <n v="5902"/>
  </r>
  <r>
    <x v="9"/>
    <x v="0"/>
    <n v="49500231"/>
    <x v="63"/>
    <d v="2021-11-29T00:00:00"/>
    <x v="4"/>
    <n v="7000135164"/>
    <n v="67"/>
    <x v="0"/>
    <x v="0"/>
    <n v="67"/>
    <n v="2.4E-2"/>
    <n v="1.6080000000000001"/>
    <x v="0"/>
    <x v="0"/>
    <s v="Vacumierung"/>
    <n v="5902"/>
  </r>
  <r>
    <x v="9"/>
    <x v="0"/>
    <n v="50000296"/>
    <x v="69"/>
    <d v="2021-11-29T00:00:00"/>
    <x v="4"/>
    <n v="7000134925"/>
    <n v="4800"/>
    <x v="2"/>
    <x v="2"/>
    <n v="9216"/>
    <n v="7.8074000000000003"/>
    <n v="37475.519999999997"/>
    <x v="7"/>
    <x v="4"/>
    <s v="Subunternehmer"/>
    <n v="9999"/>
  </r>
  <r>
    <x v="9"/>
    <x v="0"/>
    <n v="57000089"/>
    <x v="786"/>
    <d v="2021-11-29T00:00:00"/>
    <x v="4"/>
    <n v="7000133728"/>
    <n v="42"/>
    <x v="2"/>
    <x v="2"/>
    <n v="168"/>
    <n v="16.525099999999998"/>
    <n v="694.05420000000004"/>
    <x v="6"/>
    <x v="3"/>
    <s v="EVP L3 Torten / Blöcke"/>
    <n v="6120"/>
  </r>
  <r>
    <x v="9"/>
    <x v="0"/>
    <n v="57000098"/>
    <x v="72"/>
    <d v="2021-11-29T00:00:00"/>
    <x v="4"/>
    <n v="7000133036"/>
    <n v="36"/>
    <x v="2"/>
    <x v="2"/>
    <n v="36"/>
    <n v="5.0885999999999996"/>
    <n v="183.18960000000001"/>
    <x v="4"/>
    <x v="1"/>
    <s v="Linie 4"/>
    <n v="5004"/>
  </r>
  <r>
    <x v="9"/>
    <x v="0"/>
    <n v="57000156"/>
    <x v="1257"/>
    <d v="2021-11-29T00:00:00"/>
    <x v="4"/>
    <n v="7000135062"/>
    <n v="155"/>
    <x v="2"/>
    <x v="2"/>
    <n v="837"/>
    <n v="15.167199999999999"/>
    <n v="2350.9160000000002"/>
    <x v="3"/>
    <x v="1"/>
    <s v="Wurstverpackung"/>
    <n v="5330"/>
  </r>
  <r>
    <x v="9"/>
    <x v="0"/>
    <n v="57000213"/>
    <x v="74"/>
    <d v="2021-11-29T00:00:00"/>
    <x v="4"/>
    <n v="7000132915"/>
    <n v="1131"/>
    <x v="2"/>
    <x v="2"/>
    <n v="1131"/>
    <n v="5.4085000000000001"/>
    <n v="6117.0135"/>
    <x v="4"/>
    <x v="1"/>
    <s v="Linie 4"/>
    <n v="5004"/>
  </r>
  <r>
    <x v="9"/>
    <x v="0"/>
    <n v="57000213"/>
    <x v="74"/>
    <d v="2021-11-29T00:00:00"/>
    <x v="4"/>
    <n v="7000133622"/>
    <n v="50"/>
    <x v="2"/>
    <x v="2"/>
    <n v="50"/>
    <n v="5.4085000000000001"/>
    <n v="270.42500000000001"/>
    <x v="4"/>
    <x v="1"/>
    <s v="Linie 4"/>
    <n v="5004"/>
  </r>
  <r>
    <x v="9"/>
    <x v="0"/>
    <n v="57000275"/>
    <x v="78"/>
    <d v="2021-11-29T00:00:00"/>
    <x v="4"/>
    <n v="7000134990"/>
    <n v="50"/>
    <x v="2"/>
    <x v="2"/>
    <n v="1000"/>
    <n v="30.607299999999999"/>
    <n v="1530.365"/>
    <x v="6"/>
    <x v="3"/>
    <s v="EVP L4 Beutel"/>
    <n v="6130"/>
  </r>
  <r>
    <x v="9"/>
    <x v="0"/>
    <n v="57000299"/>
    <x v="1014"/>
    <d v="2021-11-29T00:00:00"/>
    <x v="4"/>
    <n v="7000127919"/>
    <n v="390"/>
    <x v="2"/>
    <x v="2"/>
    <n v="702"/>
    <n v="7.2206999999999999"/>
    <n v="2816.0729999999999"/>
    <x v="3"/>
    <x v="1"/>
    <s v="Linie 9"/>
    <n v="5009"/>
  </r>
  <r>
    <x v="9"/>
    <x v="0"/>
    <n v="57000384"/>
    <x v="499"/>
    <d v="2021-11-29T00:00:00"/>
    <x v="4"/>
    <n v="7000133547"/>
    <n v="1759"/>
    <x v="2"/>
    <x v="2"/>
    <n v="3693.9"/>
    <n v="10.853300000000001"/>
    <n v="19090.954699999998"/>
    <x v="3"/>
    <x v="1"/>
    <s v="Linie 9"/>
    <n v="5009"/>
  </r>
  <r>
    <x v="9"/>
    <x v="0"/>
    <n v="57000423"/>
    <x v="211"/>
    <d v="2021-11-29T00:00:00"/>
    <x v="4"/>
    <n v="7000132415"/>
    <n v="884"/>
    <x v="2"/>
    <x v="2"/>
    <n v="1591.2"/>
    <n v="9.8587000000000007"/>
    <n v="8715.0907999999999"/>
    <x v="3"/>
    <x v="1"/>
    <s v="Linie 9"/>
    <n v="5009"/>
  </r>
  <r>
    <x v="9"/>
    <x v="0"/>
    <n v="57000637"/>
    <x v="85"/>
    <d v="2021-11-29T00:00:00"/>
    <x v="4"/>
    <n v="7000132416"/>
    <n v="1876"/>
    <x v="2"/>
    <x v="2"/>
    <n v="2026.08"/>
    <n v="4.8311999999999999"/>
    <n v="9063.3312000000005"/>
    <x v="3"/>
    <x v="1"/>
    <s v="Linie 16"/>
    <n v="5016"/>
  </r>
  <r>
    <x v="9"/>
    <x v="0"/>
    <n v="57000640"/>
    <x v="86"/>
    <d v="2021-11-29T00:00:00"/>
    <x v="4"/>
    <n v="7000133581"/>
    <n v="528"/>
    <x v="2"/>
    <x v="2"/>
    <n v="633.6"/>
    <n v="5.6679000000000004"/>
    <n v="2992.6511999999998"/>
    <x v="3"/>
    <x v="1"/>
    <s v="Linie 16"/>
    <n v="5016"/>
  </r>
  <r>
    <x v="9"/>
    <x v="0"/>
    <n v="57000687"/>
    <x v="90"/>
    <d v="2021-11-29T00:00:00"/>
    <x v="4"/>
    <n v="7000132417"/>
    <n v="1300"/>
    <x v="2"/>
    <x v="2"/>
    <n v="1664"/>
    <n v="6.6844000000000001"/>
    <n v="8689.7199999999993"/>
    <x v="6"/>
    <x v="3"/>
    <s v="EVP L2 kleines Band"/>
    <n v="6110"/>
  </r>
  <r>
    <x v="9"/>
    <x v="0"/>
    <n v="57000720"/>
    <x v="92"/>
    <d v="2021-11-29T00:00:00"/>
    <x v="4"/>
    <n v="7000133959"/>
    <n v="0"/>
    <x v="2"/>
    <x v="2"/>
    <n v="0"/>
    <n v="10.392099999999999"/>
    <n v="0"/>
    <x v="7"/>
    <x v="4"/>
    <s v="Subunternehmer"/>
    <n v="9999"/>
  </r>
  <r>
    <x v="9"/>
    <x v="0"/>
    <n v="57000722"/>
    <x v="565"/>
    <d v="2021-11-29T00:00:00"/>
    <x v="4"/>
    <n v="7000133961"/>
    <n v="720"/>
    <x v="2"/>
    <x v="2"/>
    <n v="1512"/>
    <n v="10.680999999999999"/>
    <n v="7690.32"/>
    <x v="7"/>
    <x v="4"/>
    <s v="Subunternehmer"/>
    <n v="9999"/>
  </r>
  <r>
    <x v="9"/>
    <x v="0"/>
    <n v="57000723"/>
    <x v="566"/>
    <d v="2021-11-29T00:00:00"/>
    <x v="4"/>
    <n v="7000133963"/>
    <n v="320"/>
    <x v="2"/>
    <x v="2"/>
    <n v="672"/>
    <n v="10.7807"/>
    <n v="3449.8240000000001"/>
    <x v="7"/>
    <x v="4"/>
    <s v="Subunternehmer"/>
    <n v="9999"/>
  </r>
  <r>
    <x v="9"/>
    <x v="0"/>
    <n v="57000724"/>
    <x v="567"/>
    <d v="2021-11-29T00:00:00"/>
    <x v="4"/>
    <n v="7000133965"/>
    <n v="288"/>
    <x v="2"/>
    <x v="2"/>
    <n v="604.79999999999995"/>
    <n v="11.0778"/>
    <n v="3190.4063999999998"/>
    <x v="7"/>
    <x v="4"/>
    <s v="Subunternehmer"/>
    <n v="9999"/>
  </r>
  <r>
    <x v="9"/>
    <x v="0"/>
    <n v="57000726"/>
    <x v="568"/>
    <d v="2021-11-29T00:00:00"/>
    <x v="4"/>
    <n v="7000133966"/>
    <n v="672"/>
    <x v="2"/>
    <x v="2"/>
    <n v="1411.2"/>
    <n v="10.560499999999999"/>
    <n v="7096.6559999999999"/>
    <x v="7"/>
    <x v="4"/>
    <s v="Subunternehmer"/>
    <n v="9999"/>
  </r>
  <r>
    <x v="9"/>
    <x v="0"/>
    <n v="57000728"/>
    <x v="224"/>
    <d v="2021-11-29T00:00:00"/>
    <x v="4"/>
    <n v="7000133921"/>
    <n v="1820"/>
    <x v="2"/>
    <x v="2"/>
    <n v="5460"/>
    <n v="14.4696"/>
    <n v="26334.671999999999"/>
    <x v="7"/>
    <x v="4"/>
    <s v="Subunternehmer"/>
    <n v="9999"/>
  </r>
  <r>
    <x v="9"/>
    <x v="0"/>
    <n v="57000745"/>
    <x v="692"/>
    <d v="2021-11-29T00:00:00"/>
    <x v="4"/>
    <n v="7000134187"/>
    <n v="940"/>
    <x v="2"/>
    <x v="2"/>
    <n v="10227.200000000001"/>
    <n v="30.426100000000002"/>
    <n v="28600.534"/>
    <x v="3"/>
    <x v="1"/>
    <s v="Wurstverpackung"/>
    <n v="5330"/>
  </r>
  <r>
    <x v="9"/>
    <x v="0"/>
    <n v="57000748"/>
    <x v="1099"/>
    <d v="2021-11-29T00:00:00"/>
    <x v="4"/>
    <n v="7000133874"/>
    <n v="311"/>
    <x v="2"/>
    <x v="2"/>
    <n v="2239.1999999999998"/>
    <n v="66.269000000000005"/>
    <n v="20609.659"/>
    <x v="4"/>
    <x v="1"/>
    <s v="Linie 35-1 MTC"/>
    <n v="5135"/>
  </r>
  <r>
    <x v="9"/>
    <x v="0"/>
    <n v="58000138"/>
    <x v="94"/>
    <d v="2021-11-29T00:00:00"/>
    <x v="4"/>
    <n v="7000133913"/>
    <n v="672"/>
    <x v="2"/>
    <x v="2"/>
    <n v="2419.1999999999998"/>
    <n v="18.724900000000002"/>
    <n v="12583.132799999999"/>
    <x v="7"/>
    <x v="4"/>
    <s v="Subunternehmer"/>
    <n v="9999"/>
  </r>
  <r>
    <x v="9"/>
    <x v="0"/>
    <n v="58000235"/>
    <x v="96"/>
    <d v="2021-11-29T00:00:00"/>
    <x v="4"/>
    <n v="7000130111"/>
    <n v="1913"/>
    <x v="2"/>
    <x v="2"/>
    <n v="18364.8"/>
    <n v="34.617600000000003"/>
    <n v="66223.468800000002"/>
    <x v="5"/>
    <x v="2"/>
    <s v="Linie 31"/>
    <n v="5031"/>
  </r>
  <r>
    <x v="9"/>
    <x v="0"/>
    <n v="58000541"/>
    <x v="702"/>
    <d v="2021-11-29T00:00:00"/>
    <x v="4"/>
    <n v="7000132604"/>
    <n v="2418"/>
    <x v="2"/>
    <x v="2"/>
    <n v="5319.6"/>
    <n v="11.798400000000001"/>
    <n v="28528.531200000001"/>
    <x v="4"/>
    <x v="1"/>
    <s v="Linie 2"/>
    <n v="5002"/>
  </r>
  <r>
    <x v="9"/>
    <x v="0"/>
    <n v="58000572"/>
    <x v="390"/>
    <d v="2021-11-29T00:00:00"/>
    <x v="4"/>
    <n v="7000133403"/>
    <n v="585"/>
    <x v="2"/>
    <x v="2"/>
    <n v="1053"/>
    <n v="11.066599999999999"/>
    <n v="6473.9610000000002"/>
    <x v="4"/>
    <x v="1"/>
    <s v="Linie 33"/>
    <n v="5033"/>
  </r>
  <r>
    <x v="9"/>
    <x v="0"/>
    <n v="58000662"/>
    <x v="234"/>
    <d v="2021-11-29T00:00:00"/>
    <x v="4"/>
    <n v="7000135023"/>
    <n v="272"/>
    <x v="2"/>
    <x v="0"/>
    <n v="272"/>
    <n v="10.645"/>
    <n v="2895.44"/>
    <x v="8"/>
    <x v="5"/>
    <s v="Linie 23"/>
    <n v="5023"/>
  </r>
  <r>
    <x v="9"/>
    <x v="0"/>
    <n v="58000743"/>
    <x v="252"/>
    <d v="2021-11-29T00:00:00"/>
    <x v="4"/>
    <n v="7000135024"/>
    <n v="272"/>
    <x v="2"/>
    <x v="0"/>
    <n v="272"/>
    <n v="10.6471"/>
    <n v="2896.0111999999999"/>
    <x v="8"/>
    <x v="5"/>
    <s v="Linie 23"/>
    <n v="5023"/>
  </r>
  <r>
    <x v="9"/>
    <x v="0"/>
    <n v="58000751"/>
    <x v="254"/>
    <d v="2021-11-29T00:00:00"/>
    <x v="4"/>
    <n v="7000135025"/>
    <n v="136"/>
    <x v="2"/>
    <x v="0"/>
    <n v="136"/>
    <n v="10.6469"/>
    <n v="1447.9784"/>
    <x v="8"/>
    <x v="5"/>
    <s v="Linie 23"/>
    <n v="5023"/>
  </r>
  <r>
    <x v="9"/>
    <x v="0"/>
    <n v="58000770"/>
    <x v="256"/>
    <d v="2021-11-29T00:00:00"/>
    <x v="4"/>
    <n v="7000135026"/>
    <n v="135"/>
    <x v="2"/>
    <x v="0"/>
    <n v="135"/>
    <n v="10.6328"/>
    <n v="1435.4280000000001"/>
    <x v="8"/>
    <x v="5"/>
    <s v="Linie 23"/>
    <n v="5023"/>
  </r>
  <r>
    <x v="9"/>
    <x v="0"/>
    <n v="58000811"/>
    <x v="514"/>
    <d v="2021-11-29T00:00:00"/>
    <x v="4"/>
    <n v="7000135075"/>
    <n v="256"/>
    <x v="2"/>
    <x v="2"/>
    <n v="901.12"/>
    <n v="16.918700000000001"/>
    <n v="4331.1872000000003"/>
    <x v="7"/>
    <x v="4"/>
    <s v="Subunternehmer"/>
    <n v="9999"/>
  </r>
  <r>
    <x v="9"/>
    <x v="0"/>
    <n v="58000826"/>
    <x v="515"/>
    <d v="2021-11-29T00:00:00"/>
    <x v="4"/>
    <n v="7000135033"/>
    <n v="2974"/>
    <x v="2"/>
    <x v="0"/>
    <n v="4014.9"/>
    <n v="14.740399999999999"/>
    <n v="59181.231959999997"/>
    <x v="8"/>
    <x v="5"/>
    <s v="Linie 23"/>
    <n v="5023"/>
  </r>
  <r>
    <x v="9"/>
    <x v="0"/>
    <n v="58000830"/>
    <x v="102"/>
    <d v="2021-11-29T00:00:00"/>
    <x v="4"/>
    <n v="7000134859"/>
    <n v="2718"/>
    <x v="2"/>
    <x v="0"/>
    <n v="2989.8"/>
    <n v="6.5358000000000001"/>
    <n v="19540.734840000001"/>
    <x v="8"/>
    <x v="5"/>
    <s v="Linie 20"/>
    <n v="5020"/>
  </r>
  <r>
    <x v="9"/>
    <x v="0"/>
    <n v="58000849"/>
    <x v="517"/>
    <d v="2021-11-29T00:00:00"/>
    <x v="4"/>
    <n v="7000134862"/>
    <n v="3909"/>
    <x v="2"/>
    <x v="0"/>
    <n v="3909"/>
    <n v="11.0083"/>
    <n v="43031.4447"/>
    <x v="8"/>
    <x v="5"/>
    <s v="Linie 20"/>
    <n v="5020"/>
  </r>
  <r>
    <x v="9"/>
    <x v="0"/>
    <n v="58000856"/>
    <x v="259"/>
    <d v="2021-11-29T00:00:00"/>
    <x v="4"/>
    <n v="7000135027"/>
    <n v="68"/>
    <x v="2"/>
    <x v="0"/>
    <n v="68"/>
    <n v="10.6471"/>
    <n v="724.00279999999998"/>
    <x v="8"/>
    <x v="5"/>
    <s v="Linie 23"/>
    <n v="5023"/>
  </r>
  <r>
    <x v="9"/>
    <x v="0"/>
    <n v="58000856"/>
    <x v="259"/>
    <d v="2021-11-29T00:00:00"/>
    <x v="4"/>
    <n v="7000135028"/>
    <n v="1496"/>
    <x v="2"/>
    <x v="0"/>
    <n v="1496"/>
    <n v="10.6471"/>
    <n v="15928.061600000001"/>
    <x v="8"/>
    <x v="5"/>
    <s v="Linie 23"/>
    <n v="5023"/>
  </r>
  <r>
    <x v="9"/>
    <x v="0"/>
    <n v="58000863"/>
    <x v="261"/>
    <d v="2021-11-29T00:00:00"/>
    <x v="4"/>
    <n v="7000135029"/>
    <n v="408"/>
    <x v="2"/>
    <x v="0"/>
    <n v="408"/>
    <n v="10.6517"/>
    <n v="4345.8936000000003"/>
    <x v="8"/>
    <x v="5"/>
    <s v="Linie 23"/>
    <n v="5023"/>
  </r>
  <r>
    <x v="9"/>
    <x v="0"/>
    <n v="58000881"/>
    <x v="709"/>
    <d v="2021-11-29T00:00:00"/>
    <x v="4"/>
    <n v="7000132593"/>
    <n v="640"/>
    <x v="2"/>
    <x v="2"/>
    <n v="2252.8000000000002"/>
    <n v="17.168800000000001"/>
    <n v="10988.031999999999"/>
    <x v="7"/>
    <x v="4"/>
    <s v="Subunternehmer"/>
    <n v="9999"/>
  </r>
  <r>
    <x v="9"/>
    <x v="0"/>
    <n v="58000891"/>
    <x v="864"/>
    <d v="2021-11-29T00:00:00"/>
    <x v="4"/>
    <n v="7000135034"/>
    <n v="884"/>
    <x v="2"/>
    <x v="0"/>
    <n v="1193.4000000000001"/>
    <n v="14.770200000000001"/>
    <n v="17626.756679999999"/>
    <x v="8"/>
    <x v="5"/>
    <s v="Linie 23"/>
    <n v="5023"/>
  </r>
  <r>
    <x v="9"/>
    <x v="0"/>
    <n v="58000892"/>
    <x v="266"/>
    <d v="2021-11-29T00:00:00"/>
    <x v="4"/>
    <n v="7000135030"/>
    <n v="271"/>
    <x v="2"/>
    <x v="0"/>
    <n v="271"/>
    <n v="10.645"/>
    <n v="2884.7950000000001"/>
    <x v="8"/>
    <x v="5"/>
    <s v="Linie 23"/>
    <n v="5023"/>
  </r>
  <r>
    <x v="9"/>
    <x v="0"/>
    <n v="58000970"/>
    <x v="712"/>
    <d v="2021-11-29T00:00:00"/>
    <x v="4"/>
    <n v="7000135091"/>
    <n v="896"/>
    <x v="2"/>
    <x v="2"/>
    <n v="0"/>
    <n v="17.3626"/>
    <n v="15556.8896"/>
    <x v="7"/>
    <x v="4"/>
    <s v="Subunternehmer"/>
    <n v="9999"/>
  </r>
  <r>
    <x v="9"/>
    <x v="0"/>
    <n v="58001000"/>
    <x v="837"/>
    <d v="2021-11-29T00:00:00"/>
    <x v="4"/>
    <n v="7000135031"/>
    <n v="136"/>
    <x v="2"/>
    <x v="0"/>
    <n v="136"/>
    <n v="10.6435"/>
    <n v="1447.5160000000001"/>
    <x v="8"/>
    <x v="5"/>
    <s v="Linie 23"/>
    <n v="5023"/>
  </r>
  <r>
    <x v="9"/>
    <x v="0"/>
    <n v="58001009"/>
    <x v="579"/>
    <d v="2021-11-29T00:00:00"/>
    <x v="4"/>
    <n v="7000134907"/>
    <n v="4335"/>
    <x v="2"/>
    <x v="0"/>
    <n v="4335"/>
    <n v="8.0277999999999992"/>
    <n v="34800.512999999999"/>
    <x v="8"/>
    <x v="5"/>
    <s v="Linie 22"/>
    <n v="5022"/>
  </r>
  <r>
    <x v="9"/>
    <x v="0"/>
    <n v="58001010"/>
    <x v="599"/>
    <d v="2021-11-29T00:00:00"/>
    <x v="4"/>
    <n v="7000134880"/>
    <n v="4080"/>
    <x v="2"/>
    <x v="0"/>
    <n v="4039.2"/>
    <n v="7.3463000000000003"/>
    <n v="29673.17496"/>
    <x v="8"/>
    <x v="5"/>
    <s v="Linie 21"/>
    <n v="5021"/>
  </r>
  <r>
    <x v="9"/>
    <x v="0"/>
    <n v="58001022"/>
    <x v="523"/>
    <d v="2021-11-29T00:00:00"/>
    <x v="4"/>
    <n v="7000134881"/>
    <n v="2975"/>
    <x v="2"/>
    <x v="0"/>
    <n v="2945.25"/>
    <n v="7.9074"/>
    <n v="23289.269850000001"/>
    <x v="8"/>
    <x v="5"/>
    <s v="Linie 22"/>
    <n v="5022"/>
  </r>
  <r>
    <x v="9"/>
    <x v="0"/>
    <n v="58001046"/>
    <x v="428"/>
    <d v="2021-11-29T00:00:00"/>
    <x v="4"/>
    <n v="7000134902"/>
    <n v="204"/>
    <x v="2"/>
    <x v="0"/>
    <n v="201.96"/>
    <n v="7.3964999999999996"/>
    <n v="1493.7971399999999"/>
    <x v="8"/>
    <x v="5"/>
    <s v="Linie 21"/>
    <n v="5021"/>
  </r>
  <r>
    <x v="9"/>
    <x v="0"/>
    <n v="58001059"/>
    <x v="111"/>
    <d v="2021-11-29T00:00:00"/>
    <x v="4"/>
    <n v="7000134970"/>
    <n v="2975"/>
    <x v="2"/>
    <x v="0"/>
    <n v="2975"/>
    <n v="10.8765"/>
    <n v="32357.587500000001"/>
    <x v="8"/>
    <x v="5"/>
    <s v="Linie 21"/>
    <n v="5021"/>
  </r>
  <r>
    <x v="9"/>
    <x v="0"/>
    <n v="58001077"/>
    <x v="655"/>
    <d v="2021-11-29T00:00:00"/>
    <x v="4"/>
    <n v="7000134903"/>
    <n v="272"/>
    <x v="2"/>
    <x v="0"/>
    <n v="269.27999999999997"/>
    <n v="7.3994"/>
    <n v="1992.510432"/>
    <x v="8"/>
    <x v="5"/>
    <s v="Linie 21"/>
    <n v="5021"/>
  </r>
  <r>
    <x v="9"/>
    <x v="0"/>
    <n v="58001083"/>
    <x v="113"/>
    <d v="2021-11-29T00:00:00"/>
    <x v="4"/>
    <n v="7000134971"/>
    <n v="1019"/>
    <x v="2"/>
    <x v="0"/>
    <n v="1019"/>
    <n v="10.9215"/>
    <n v="11129.0085"/>
    <x v="8"/>
    <x v="5"/>
    <s v="Linie 21"/>
    <n v="5021"/>
  </r>
  <r>
    <x v="9"/>
    <x v="0"/>
    <n v="58001097"/>
    <x v="114"/>
    <d v="2021-11-29T00:00:00"/>
    <x v="4"/>
    <n v="7000130635"/>
    <n v="1989"/>
    <x v="2"/>
    <x v="2"/>
    <n v="19094.400000000001"/>
    <n v="34.531199999999998"/>
    <n v="68682.556800000006"/>
    <x v="5"/>
    <x v="2"/>
    <s v="Linie 31"/>
    <n v="5031"/>
  </r>
  <r>
    <x v="9"/>
    <x v="0"/>
    <n v="59500039"/>
    <x v="761"/>
    <d v="2021-11-29T00:00:00"/>
    <x v="4"/>
    <n v="7000134734"/>
    <n v="72"/>
    <x v="2"/>
    <x v="0"/>
    <n v="216"/>
    <n v="2.6749999999999998"/>
    <n v="577.79999999999995"/>
    <x v="3"/>
    <x v="1"/>
    <s v="Espera"/>
    <n v="5901"/>
  </r>
  <r>
    <x v="9"/>
    <x v="0"/>
    <n v="59500051"/>
    <x v="586"/>
    <d v="2021-11-29T00:00:00"/>
    <x v="4"/>
    <n v="7000135140"/>
    <n v="659"/>
    <x v="0"/>
    <x v="0"/>
    <n v="659"/>
    <n v="1.0463"/>
    <n v="689.51170000000002"/>
    <x v="0"/>
    <x v="0"/>
    <s v="Vacumierung"/>
    <n v="5902"/>
  </r>
  <r>
    <x v="9"/>
    <x v="0"/>
    <n v="59500052"/>
    <x v="587"/>
    <d v="2021-11-29T00:00:00"/>
    <x v="4"/>
    <n v="7000135141"/>
    <n v="291"/>
    <x v="0"/>
    <x v="0"/>
    <n v="291"/>
    <n v="1.0463"/>
    <n v="304.47329999999999"/>
    <x v="0"/>
    <x v="0"/>
    <s v="Vacumierung"/>
    <n v="5902"/>
  </r>
  <r>
    <x v="9"/>
    <x v="0"/>
    <m/>
    <x v="120"/>
    <d v="2021-11-29T00:00:00"/>
    <x v="4"/>
    <n v="7000133633"/>
    <n v="0"/>
    <x v="3"/>
    <x v="3"/>
    <n v="0"/>
    <n v="0"/>
    <n v="0"/>
    <x v="0"/>
    <x v="0"/>
    <s v="Große Schneidemaschine Lachnit"/>
    <n v="1100"/>
  </r>
  <r>
    <x v="9"/>
    <x v="0"/>
    <m/>
    <x v="121"/>
    <d v="2021-11-29T00:00:00"/>
    <x v="4"/>
    <n v="7000132890"/>
    <n v="0"/>
    <x v="3"/>
    <x v="3"/>
    <n v="0"/>
    <n v="0"/>
    <n v="0"/>
    <x v="0"/>
    <x v="0"/>
    <s v="Kleine Schneidemaschine Käseteiler"/>
    <n v="1200"/>
  </r>
  <r>
    <x v="9"/>
    <x v="0"/>
    <m/>
    <x v="122"/>
    <d v="2021-11-29T00:00:00"/>
    <x v="4"/>
    <n v="7000135045"/>
    <n v="0"/>
    <x v="3"/>
    <x v="3"/>
    <n v="0"/>
    <n v="0"/>
    <n v="0"/>
    <x v="2"/>
    <x v="0"/>
    <s v="Thrun 1"/>
    <n v="2020"/>
  </r>
  <r>
    <x v="9"/>
    <x v="0"/>
    <m/>
    <x v="123"/>
    <d v="2021-11-29T00:00:00"/>
    <x v="4"/>
    <n v="7000135058"/>
    <n v="0"/>
    <x v="3"/>
    <x v="3"/>
    <n v="0"/>
    <n v="0"/>
    <n v="0"/>
    <x v="2"/>
    <x v="0"/>
    <s v="Thrun 2"/>
    <n v="2030"/>
  </r>
  <r>
    <x v="9"/>
    <x v="0"/>
    <m/>
    <x v="124"/>
    <d v="2021-11-29T00:00:00"/>
    <x v="4"/>
    <n v="7000135079"/>
    <n v="0"/>
    <x v="3"/>
    <x v="3"/>
    <n v="0"/>
    <n v="0"/>
    <n v="0"/>
    <x v="2"/>
    <x v="0"/>
    <s v="Mischer 1"/>
    <n v="2040"/>
  </r>
  <r>
    <x v="9"/>
    <x v="0"/>
    <m/>
    <x v="125"/>
    <d v="2021-11-29T00:00:00"/>
    <x v="4"/>
    <n v="7000135074"/>
    <n v="0"/>
    <x v="3"/>
    <x v="3"/>
    <n v="0"/>
    <n v="0"/>
    <n v="0"/>
    <x v="2"/>
    <x v="0"/>
    <s v="Mischer 2"/>
    <n v="2050"/>
  </r>
  <r>
    <x v="9"/>
    <x v="0"/>
    <m/>
    <x v="126"/>
    <d v="2021-11-29T00:00:00"/>
    <x v="4"/>
    <n v="7000134761"/>
    <n v="0"/>
    <x v="3"/>
    <x v="3"/>
    <n v="0"/>
    <n v="0"/>
    <n v="0"/>
    <x v="2"/>
    <x v="0"/>
    <s v="Stephan UMSK 130"/>
    <n v="2100"/>
  </r>
  <r>
    <x v="9"/>
    <x v="0"/>
    <m/>
    <x v="127"/>
    <d v="2021-11-29T00:00:00"/>
    <x v="4"/>
    <n v="7000135080"/>
    <n v="0"/>
    <x v="3"/>
    <x v="3"/>
    <n v="0"/>
    <n v="0"/>
    <n v="0"/>
    <x v="1"/>
    <x v="0"/>
    <s v="Füller unter M1"/>
    <n v="3010"/>
  </r>
  <r>
    <x v="9"/>
    <x v="0"/>
    <m/>
    <x v="128"/>
    <d v="2021-11-29T00:00:00"/>
    <x v="4"/>
    <n v="7000135069"/>
    <n v="0"/>
    <x v="3"/>
    <x v="3"/>
    <n v="0"/>
    <n v="0"/>
    <n v="0"/>
    <x v="1"/>
    <x v="0"/>
    <s v="Füller unter M2"/>
    <n v="3020"/>
  </r>
  <r>
    <x v="9"/>
    <x v="0"/>
    <m/>
    <x v="129"/>
    <d v="2021-11-29T00:00:00"/>
    <x v="4"/>
    <n v="7000134996"/>
    <n v="0"/>
    <x v="3"/>
    <x v="3"/>
    <n v="0"/>
    <n v="0"/>
    <n v="0"/>
    <x v="1"/>
    <x v="0"/>
    <s v="Füller unter Thrun 2"/>
    <n v="3030"/>
  </r>
  <r>
    <x v="9"/>
    <x v="0"/>
    <m/>
    <x v="131"/>
    <d v="2021-11-29T00:00:00"/>
    <x v="4"/>
    <n v="7000134759"/>
    <n v="0"/>
    <x v="3"/>
    <x v="3"/>
    <n v="0"/>
    <n v="0"/>
    <n v="0"/>
    <x v="2"/>
    <x v="0"/>
    <s v="Füller unter UMSK 130"/>
    <n v="3100"/>
  </r>
  <r>
    <x v="9"/>
    <x v="0"/>
    <m/>
    <x v="450"/>
    <d v="2021-11-29T00:00:00"/>
    <x v="4"/>
    <n v="7000134819"/>
    <n v="0"/>
    <x v="3"/>
    <x v="3"/>
    <n v="0"/>
    <n v="0"/>
    <n v="0"/>
    <x v="1"/>
    <x v="0"/>
    <s v="Waldner"/>
    <n v="3110"/>
  </r>
  <r>
    <x v="9"/>
    <x v="0"/>
    <m/>
    <x v="132"/>
    <d v="2021-11-29T00:00:00"/>
    <x v="4"/>
    <n v="7000134869"/>
    <n v="0"/>
    <x v="3"/>
    <x v="3"/>
    <n v="0"/>
    <n v="0"/>
    <n v="0"/>
    <x v="8"/>
    <x v="5"/>
    <s v="Linie 20"/>
    <n v="5020"/>
  </r>
  <r>
    <x v="9"/>
    <x v="0"/>
    <m/>
    <x v="132"/>
    <d v="2021-11-29T00:00:00"/>
    <x v="4"/>
    <n v="7000134889"/>
    <n v="0"/>
    <x v="3"/>
    <x v="3"/>
    <n v="0"/>
    <n v="0"/>
    <n v="0"/>
    <x v="8"/>
    <x v="5"/>
    <s v="Linie 20"/>
    <n v="5020"/>
  </r>
  <r>
    <x v="9"/>
    <x v="0"/>
    <m/>
    <x v="133"/>
    <d v="2021-11-29T00:00:00"/>
    <x v="4"/>
    <n v="7000134973"/>
    <n v="0"/>
    <x v="3"/>
    <x v="3"/>
    <n v="0"/>
    <n v="0"/>
    <n v="0"/>
    <x v="8"/>
    <x v="5"/>
    <s v="Linie 21"/>
    <n v="5021"/>
  </r>
  <r>
    <x v="9"/>
    <x v="0"/>
    <m/>
    <x v="135"/>
    <d v="2021-11-29T00:00:00"/>
    <x v="4"/>
    <n v="7000135032"/>
    <n v="0.01"/>
    <x v="1"/>
    <x v="1"/>
    <n v="0"/>
    <n v="0"/>
    <n v="0"/>
    <x v="8"/>
    <x v="5"/>
    <s v="Linie 23"/>
    <n v="5023"/>
  </r>
  <r>
    <x v="9"/>
    <x v="0"/>
    <m/>
    <x v="451"/>
    <d v="2021-11-29T00:00:00"/>
    <x v="4"/>
    <n v="7000134820"/>
    <n v="0"/>
    <x v="3"/>
    <x v="3"/>
    <n v="0"/>
    <n v="0"/>
    <n v="0"/>
    <x v="2"/>
    <x v="0"/>
    <s v="Thrun 1"/>
    <n v="2020"/>
  </r>
  <r>
    <x v="9"/>
    <x v="0"/>
    <m/>
    <x v="451"/>
    <d v="2021-11-29T00:00:00"/>
    <x v="4"/>
    <n v="7000134821"/>
    <n v="0"/>
    <x v="3"/>
    <x v="3"/>
    <n v="0"/>
    <n v="0"/>
    <n v="0"/>
    <x v="2"/>
    <x v="0"/>
    <s v="Thrun 1"/>
    <n v="2020"/>
  </r>
  <r>
    <x v="9"/>
    <x v="0"/>
    <m/>
    <x v="452"/>
    <d v="2021-11-29T00:00:00"/>
    <x v="4"/>
    <n v="7000134822"/>
    <n v="0"/>
    <x v="3"/>
    <x v="3"/>
    <n v="0"/>
    <n v="0"/>
    <n v="0"/>
    <x v="1"/>
    <x v="0"/>
    <s v="Waldner"/>
    <n v="3110"/>
  </r>
  <r>
    <x v="9"/>
    <x v="0"/>
    <m/>
    <x v="452"/>
    <d v="2021-11-29T00:00:00"/>
    <x v="4"/>
    <n v="7000134823"/>
    <n v="0"/>
    <x v="3"/>
    <x v="3"/>
    <n v="0"/>
    <n v="0"/>
    <n v="0"/>
    <x v="1"/>
    <x v="0"/>
    <s v="Waldner"/>
    <n v="3110"/>
  </r>
  <r>
    <x v="9"/>
    <x v="0"/>
    <m/>
    <x v="453"/>
    <d v="2021-11-29T00:00:00"/>
    <x v="4"/>
    <n v="7000134904"/>
    <n v="0"/>
    <x v="3"/>
    <x v="3"/>
    <n v="0"/>
    <n v="0"/>
    <n v="0"/>
    <x v="8"/>
    <x v="5"/>
    <s v="Linie 21"/>
    <n v="5021"/>
  </r>
  <r>
    <x v="9"/>
    <x v="0"/>
    <n v="23500286"/>
    <x v="142"/>
    <d v="2021-11-30T00:00:00"/>
    <x v="4"/>
    <n v="7000135207"/>
    <n v="470"/>
    <x v="0"/>
    <x v="0"/>
    <n v="470"/>
    <n v="4.2755000000000001"/>
    <n v="2009.4849999999999"/>
    <x v="0"/>
    <x v="0"/>
    <s v="Wolf Zutatenvorbereitung"/>
    <n v="1430"/>
  </r>
  <r>
    <x v="9"/>
    <x v="0"/>
    <n v="23500302"/>
    <x v="4"/>
    <d v="2021-11-30T00:00:00"/>
    <x v="4"/>
    <n v="7000135203"/>
    <n v="604"/>
    <x v="0"/>
    <x v="0"/>
    <n v="604"/>
    <n v="5.6374000000000004"/>
    <n v="3404.9895999999999"/>
    <x v="0"/>
    <x v="0"/>
    <s v="Holac Zutatenvorbereitung"/>
    <n v="1410"/>
  </r>
  <r>
    <x v="9"/>
    <x v="0"/>
    <n v="23500305"/>
    <x v="4"/>
    <d v="2021-11-30T00:00:00"/>
    <x v="4"/>
    <n v="7000135204"/>
    <n v="422"/>
    <x v="0"/>
    <x v="0"/>
    <n v="422"/>
    <n v="4.4934000000000003"/>
    <n v="1896.2148"/>
    <x v="0"/>
    <x v="0"/>
    <s v="Holac Zutatenvorbereitung"/>
    <n v="1410"/>
  </r>
  <r>
    <x v="9"/>
    <x v="0"/>
    <n v="23500354"/>
    <x v="7"/>
    <d v="2021-11-30T00:00:00"/>
    <x v="4"/>
    <n v="7000135205"/>
    <n v="382"/>
    <x v="0"/>
    <x v="0"/>
    <n v="382"/>
    <n v="4.5490000000000004"/>
    <n v="1737.7180000000001"/>
    <x v="0"/>
    <x v="0"/>
    <s v="Holac Zutatenvorbereitung"/>
    <n v="1410"/>
  </r>
  <r>
    <x v="9"/>
    <x v="0"/>
    <n v="23500362"/>
    <x v="8"/>
    <d v="2021-11-30T00:00:00"/>
    <x v="4"/>
    <n v="7000135487"/>
    <n v="53"/>
    <x v="0"/>
    <x v="0"/>
    <n v="53"/>
    <n v="1.1600999999999999"/>
    <n v="61.485300000000002"/>
    <x v="0"/>
    <x v="0"/>
    <s v="Schälen"/>
    <n v="5903"/>
  </r>
  <r>
    <x v="9"/>
    <x v="0"/>
    <n v="23500369"/>
    <x v="146"/>
    <d v="2021-11-30T00:00:00"/>
    <x v="4"/>
    <n v="7000135428"/>
    <n v="104"/>
    <x v="0"/>
    <x v="0"/>
    <n v="104"/>
    <n v="1.1600999999999999"/>
    <n v="120.6504"/>
    <x v="0"/>
    <x v="0"/>
    <s v="Schälen"/>
    <n v="5903"/>
  </r>
  <r>
    <x v="9"/>
    <x v="0"/>
    <n v="23500548"/>
    <x v="1246"/>
    <d v="2021-11-30T00:00:00"/>
    <x v="4"/>
    <n v="7000134073"/>
    <n v="2614"/>
    <x v="0"/>
    <x v="0"/>
    <n v="2614"/>
    <n v="3.157"/>
    <n v="8252.3979999999992"/>
    <x v="0"/>
    <x v="0"/>
    <s v="Kleine Schneidemaschine Käseteiler"/>
    <n v="1200"/>
  </r>
  <r>
    <x v="9"/>
    <x v="0"/>
    <n v="24000493"/>
    <x v="149"/>
    <d v="2021-11-30T00:00:00"/>
    <x v="4"/>
    <n v="7000135196"/>
    <n v="3690"/>
    <x v="0"/>
    <x v="1"/>
    <n v="3690"/>
    <n v="0"/>
    <n v="0"/>
    <x v="1"/>
    <x v="0"/>
    <s v="Füller unter M1"/>
    <n v="3010"/>
  </r>
  <r>
    <x v="9"/>
    <x v="0"/>
    <n v="29600004"/>
    <x v="302"/>
    <d v="2021-11-30T00:00:00"/>
    <x v="4"/>
    <n v="7000135217"/>
    <n v="6291"/>
    <x v="0"/>
    <x v="0"/>
    <n v="6291"/>
    <n v="2.5"/>
    <n v="15727.5"/>
    <x v="0"/>
    <x v="0"/>
    <s v="Rohware aus-/umpacken, vorbereiten"/>
    <n v="1300"/>
  </r>
  <r>
    <x v="9"/>
    <x v="0"/>
    <n v="29600028"/>
    <x v="607"/>
    <d v="2021-11-30T00:00:00"/>
    <x v="4"/>
    <n v="7000135632"/>
    <n v="903"/>
    <x v="0"/>
    <x v="0"/>
    <n v="903"/>
    <n v="0.5"/>
    <n v="451.5"/>
    <x v="0"/>
    <x v="0"/>
    <s v="Rohware aus-/umpacken, vorbereiten"/>
    <n v="1300"/>
  </r>
  <r>
    <x v="9"/>
    <x v="0"/>
    <n v="29600029"/>
    <x v="156"/>
    <d v="2021-11-30T00:00:00"/>
    <x v="4"/>
    <n v="7000135693"/>
    <n v="142"/>
    <x v="0"/>
    <x v="0"/>
    <n v="142"/>
    <n v="2.5"/>
    <n v="355"/>
    <x v="0"/>
    <x v="0"/>
    <s v="Rohware aus-/umpacken, vorbereiten"/>
    <n v="1300"/>
  </r>
  <r>
    <x v="9"/>
    <x v="0"/>
    <n v="31000169"/>
    <x v="158"/>
    <d v="2021-11-30T00:00:00"/>
    <x v="4"/>
    <n v="7000134994"/>
    <n v="2570"/>
    <x v="1"/>
    <x v="1"/>
    <n v="4960.1000000000004"/>
    <n v="6.0467000000000004"/>
    <n v="15540.019"/>
    <x v="1"/>
    <x v="0"/>
    <s v="Füller unter Thrun 2"/>
    <n v="3030"/>
  </r>
  <r>
    <x v="9"/>
    <x v="0"/>
    <n v="31900002"/>
    <x v="14"/>
    <d v="2021-11-30T00:00:00"/>
    <x v="4"/>
    <n v="7000134923"/>
    <n v="371"/>
    <x v="1"/>
    <x v="1"/>
    <n v="2671.2"/>
    <n v="17.997"/>
    <n v="6676.8869999999997"/>
    <x v="2"/>
    <x v="0"/>
    <s v="Füller unter UMSK 130"/>
    <n v="3100"/>
  </r>
  <r>
    <x v="9"/>
    <x v="0"/>
    <n v="32000012"/>
    <x v="160"/>
    <d v="2021-11-30T00:00:00"/>
    <x v="4"/>
    <n v="7000135201"/>
    <n v="657"/>
    <x v="1"/>
    <x v="1"/>
    <n v="6110.1"/>
    <n v="27.796099999999999"/>
    <n v="18262.037700000001"/>
    <x v="1"/>
    <x v="0"/>
    <s v="Füller unter M1"/>
    <n v="3010"/>
  </r>
  <r>
    <x v="9"/>
    <x v="0"/>
    <n v="32000012"/>
    <x v="160"/>
    <d v="2021-11-30T00:00:00"/>
    <x v="4"/>
    <n v="7000135220"/>
    <n v="475"/>
    <x v="1"/>
    <x v="1"/>
    <n v="4417.5"/>
    <n v="27.796099999999999"/>
    <n v="13203.147499999999"/>
    <x v="1"/>
    <x v="0"/>
    <s v="Füller unter M1"/>
    <n v="3010"/>
  </r>
  <r>
    <x v="9"/>
    <x v="0"/>
    <n v="32000022"/>
    <x v="15"/>
    <d v="2021-11-30T00:00:00"/>
    <x v="4"/>
    <n v="7000135188"/>
    <n v="128"/>
    <x v="1"/>
    <x v="1"/>
    <n v="857.6"/>
    <n v="20.9209"/>
    <n v="2677.8751999999999"/>
    <x v="1"/>
    <x v="0"/>
    <s v="Füller unter M2"/>
    <n v="3020"/>
  </r>
  <r>
    <x v="9"/>
    <x v="0"/>
    <n v="32000036"/>
    <x v="844"/>
    <d v="2021-11-30T00:00:00"/>
    <x v="4"/>
    <n v="7000135190"/>
    <n v="313"/>
    <x v="1"/>
    <x v="1"/>
    <n v="2629.2"/>
    <n v="26.034700000000001"/>
    <n v="8148.8611000000001"/>
    <x v="1"/>
    <x v="0"/>
    <s v="Füller unter M2"/>
    <n v="3020"/>
  </r>
  <r>
    <x v="9"/>
    <x v="0"/>
    <n v="32000053"/>
    <x v="470"/>
    <d v="2021-11-30T00:00:00"/>
    <x v="4"/>
    <n v="7000135202"/>
    <n v="752"/>
    <x v="1"/>
    <x v="1"/>
    <n v="4587.2"/>
    <n v="18.500900000000001"/>
    <n v="13912.676799999999"/>
    <x v="1"/>
    <x v="0"/>
    <s v="Füller unter M1"/>
    <n v="3010"/>
  </r>
  <r>
    <x v="9"/>
    <x v="0"/>
    <n v="32000065"/>
    <x v="162"/>
    <d v="2021-11-30T00:00:00"/>
    <x v="4"/>
    <n v="7000135179"/>
    <n v="374"/>
    <x v="1"/>
    <x v="1"/>
    <n v="3478.2"/>
    <n v="27.7561"/>
    <n v="10380.7814"/>
    <x v="1"/>
    <x v="0"/>
    <s v="Füller unter M2"/>
    <n v="3020"/>
  </r>
  <r>
    <x v="9"/>
    <x v="0"/>
    <n v="32000096"/>
    <x v="770"/>
    <d v="2021-11-30T00:00:00"/>
    <x v="4"/>
    <n v="7000134156"/>
    <n v="2240"/>
    <x v="1"/>
    <x v="1"/>
    <n v="3360"/>
    <n v="5.9222000000000001"/>
    <n v="13265.727999999999"/>
    <x v="0"/>
    <x v="0"/>
    <s v="Große Schneidemaschine Lachnit"/>
    <n v="1100"/>
  </r>
  <r>
    <x v="9"/>
    <x v="0"/>
    <n v="32000106"/>
    <x v="23"/>
    <d v="2021-11-30T00:00:00"/>
    <x v="4"/>
    <n v="7000135180"/>
    <n v="1034"/>
    <x v="1"/>
    <x v="1"/>
    <n v="7444.8"/>
    <n v="21.8721"/>
    <n v="22615.751400000001"/>
    <x v="1"/>
    <x v="0"/>
    <s v="Füller unter M2"/>
    <n v="3020"/>
  </r>
  <r>
    <x v="9"/>
    <x v="0"/>
    <n v="35000179"/>
    <x v="167"/>
    <d v="2021-11-30T00:00:00"/>
    <x v="4"/>
    <n v="7000135208"/>
    <n v="10200"/>
    <x v="0"/>
    <x v="0"/>
    <n v="10200"/>
    <n v="2.8519999999999999"/>
    <n v="29090.400000000001"/>
    <x v="2"/>
    <x v="0"/>
    <s v="Mischer 1"/>
    <n v="2040"/>
  </r>
  <r>
    <x v="9"/>
    <x v="0"/>
    <n v="35000179"/>
    <x v="167"/>
    <d v="2021-11-30T00:00:00"/>
    <x v="4"/>
    <n v="7000135208"/>
    <n v="10200"/>
    <x v="0"/>
    <x v="0"/>
    <n v="10200"/>
    <n v="2.8519999999999999"/>
    <n v="29090.400000000001"/>
    <x v="2"/>
    <x v="0"/>
    <s v="Wolf M1"/>
    <n v="2070"/>
  </r>
  <r>
    <x v="9"/>
    <x v="0"/>
    <n v="35000179"/>
    <x v="167"/>
    <d v="2021-11-30T00:00:00"/>
    <x v="4"/>
    <n v="7000135548"/>
    <n v="4500"/>
    <x v="0"/>
    <x v="0"/>
    <n v="4500"/>
    <n v="2.8519999999999999"/>
    <n v="12834"/>
    <x v="2"/>
    <x v="0"/>
    <s v="Mischer 1"/>
    <n v="2040"/>
  </r>
  <r>
    <x v="9"/>
    <x v="0"/>
    <n v="35000179"/>
    <x v="167"/>
    <d v="2021-11-30T00:00:00"/>
    <x v="4"/>
    <n v="7000135548"/>
    <n v="4500"/>
    <x v="0"/>
    <x v="0"/>
    <n v="4500"/>
    <n v="2.8519999999999999"/>
    <n v="12834"/>
    <x v="2"/>
    <x v="0"/>
    <s v="Wolf M1"/>
    <n v="2070"/>
  </r>
  <r>
    <x v="9"/>
    <x v="0"/>
    <n v="35000184"/>
    <x v="26"/>
    <d v="2021-11-30T00:00:00"/>
    <x v="4"/>
    <n v="7000135191"/>
    <n v="3300"/>
    <x v="0"/>
    <x v="0"/>
    <n v="3300"/>
    <n v="2.9655"/>
    <n v="9786.15"/>
    <x v="2"/>
    <x v="0"/>
    <s v="Mischer 2"/>
    <n v="2050"/>
  </r>
  <r>
    <x v="9"/>
    <x v="0"/>
    <n v="35000184"/>
    <x v="26"/>
    <d v="2021-11-30T00:00:00"/>
    <x v="4"/>
    <n v="7000135191"/>
    <n v="3300"/>
    <x v="0"/>
    <x v="0"/>
    <n v="3300"/>
    <n v="2.9655"/>
    <n v="9786.15"/>
    <x v="2"/>
    <x v="0"/>
    <s v="Wolf M2"/>
    <n v="2080"/>
  </r>
  <r>
    <x v="9"/>
    <x v="0"/>
    <n v="35000186"/>
    <x v="168"/>
    <d v="2021-11-30T00:00:00"/>
    <x v="4"/>
    <n v="7000135192"/>
    <n v="3300"/>
    <x v="0"/>
    <x v="0"/>
    <n v="3300"/>
    <n v="2.8477999999999999"/>
    <n v="9397.74"/>
    <x v="2"/>
    <x v="0"/>
    <s v="Mischer 2"/>
    <n v="2050"/>
  </r>
  <r>
    <x v="9"/>
    <x v="0"/>
    <n v="35000186"/>
    <x v="168"/>
    <d v="2021-11-30T00:00:00"/>
    <x v="4"/>
    <n v="7000135192"/>
    <n v="3300"/>
    <x v="0"/>
    <x v="0"/>
    <n v="3300"/>
    <n v="2.8477999999999999"/>
    <n v="9397.74"/>
    <x v="2"/>
    <x v="0"/>
    <s v="Wolf M2"/>
    <n v="2080"/>
  </r>
  <r>
    <x v="9"/>
    <x v="0"/>
    <n v="35000209"/>
    <x v="169"/>
    <d v="2021-11-30T00:00:00"/>
    <x v="4"/>
    <n v="7000135197"/>
    <n v="3600"/>
    <x v="0"/>
    <x v="0"/>
    <n v="3600"/>
    <n v="2.6764999999999999"/>
    <n v="9635.4"/>
    <x v="2"/>
    <x v="0"/>
    <s v="Mischer 1"/>
    <n v="2040"/>
  </r>
  <r>
    <x v="9"/>
    <x v="0"/>
    <n v="35000209"/>
    <x v="169"/>
    <d v="2021-11-30T00:00:00"/>
    <x v="4"/>
    <n v="7000135197"/>
    <n v="3600"/>
    <x v="0"/>
    <x v="0"/>
    <n v="3600"/>
    <n v="2.6764999999999999"/>
    <n v="9635.4"/>
    <x v="2"/>
    <x v="0"/>
    <s v="Wolf M1"/>
    <n v="2070"/>
  </r>
  <r>
    <x v="9"/>
    <x v="0"/>
    <n v="35000268"/>
    <x v="170"/>
    <d v="2021-11-30T00:00:00"/>
    <x v="4"/>
    <n v="7000135152"/>
    <n v="4250"/>
    <x v="0"/>
    <x v="0"/>
    <n v="4250"/>
    <n v="2.5156999999999998"/>
    <n v="10691.725"/>
    <x v="2"/>
    <x v="0"/>
    <s v="Thrun 2"/>
    <n v="2030"/>
  </r>
  <r>
    <x v="9"/>
    <x v="0"/>
    <n v="35000268"/>
    <x v="170"/>
    <d v="2021-11-30T00:00:00"/>
    <x v="4"/>
    <n v="7000135152"/>
    <n v="4250"/>
    <x v="0"/>
    <x v="0"/>
    <n v="4250"/>
    <n v="2.5156999999999998"/>
    <n v="10691.725"/>
    <x v="2"/>
    <x v="0"/>
    <s v="Wolf Th2"/>
    <n v="2090"/>
  </r>
  <r>
    <x v="9"/>
    <x v="0"/>
    <n v="35000350"/>
    <x v="32"/>
    <d v="2021-11-30T00:00:00"/>
    <x v="4"/>
    <n v="7000135194"/>
    <n v="7500"/>
    <x v="0"/>
    <x v="0"/>
    <n v="7500"/>
    <n v="2.8921000000000001"/>
    <n v="21690.75"/>
    <x v="2"/>
    <x v="0"/>
    <s v="Mischer 2"/>
    <n v="2050"/>
  </r>
  <r>
    <x v="9"/>
    <x v="0"/>
    <n v="35000350"/>
    <x v="32"/>
    <d v="2021-11-30T00:00:00"/>
    <x v="4"/>
    <n v="7000135194"/>
    <n v="7500"/>
    <x v="0"/>
    <x v="0"/>
    <n v="7500"/>
    <n v="2.8921000000000001"/>
    <n v="21690.75"/>
    <x v="2"/>
    <x v="0"/>
    <s v="Wolf M2"/>
    <n v="2080"/>
  </r>
  <r>
    <x v="9"/>
    <x v="0"/>
    <n v="35900003"/>
    <x v="34"/>
    <d v="2021-11-30T00:00:00"/>
    <x v="4"/>
    <n v="7000135143"/>
    <n v="2800"/>
    <x v="0"/>
    <x v="0"/>
    <n v="2800"/>
    <n v="2.2656000000000001"/>
    <n v="6343.68"/>
    <x v="2"/>
    <x v="0"/>
    <s v="Stephan UMSK 130"/>
    <n v="2100"/>
  </r>
  <r>
    <x v="9"/>
    <x v="0"/>
    <n v="40000059"/>
    <x v="174"/>
    <d v="2021-11-30T00:00:00"/>
    <x v="4"/>
    <n v="7000134690"/>
    <n v="7956"/>
    <x v="1"/>
    <x v="1"/>
    <n v="795.6"/>
    <n v="0.63390000000000002"/>
    <n v="5043.3083999999999"/>
    <x v="1"/>
    <x v="0"/>
    <s v="Strudellinie"/>
    <n v="5160"/>
  </r>
  <r>
    <x v="9"/>
    <x v="0"/>
    <n v="40000068"/>
    <x v="175"/>
    <d v="2021-11-30T00:00:00"/>
    <x v="4"/>
    <n v="7000134691"/>
    <n v="1509"/>
    <x v="1"/>
    <x v="1"/>
    <n v="150.9"/>
    <n v="0.55079999999999996"/>
    <n v="831.15719999999999"/>
    <x v="1"/>
    <x v="0"/>
    <s v="Strudellinie"/>
    <n v="5160"/>
  </r>
  <r>
    <x v="9"/>
    <x v="0"/>
    <n v="40000070"/>
    <x v="176"/>
    <d v="2021-11-30T00:00:00"/>
    <x v="4"/>
    <n v="7000134692"/>
    <n v="1905"/>
    <x v="1"/>
    <x v="1"/>
    <n v="190.5"/>
    <n v="0.62919999999999998"/>
    <n v="1198.626"/>
    <x v="1"/>
    <x v="0"/>
    <s v="Strudellinie"/>
    <n v="5160"/>
  </r>
  <r>
    <x v="9"/>
    <x v="0"/>
    <n v="40000089"/>
    <x v="177"/>
    <d v="2021-11-30T00:00:00"/>
    <x v="4"/>
    <n v="7000134693"/>
    <n v="6048"/>
    <x v="1"/>
    <x v="1"/>
    <n v="604.79999999999995"/>
    <n v="0.58279999999999998"/>
    <n v="3524.7743999999998"/>
    <x v="1"/>
    <x v="0"/>
    <s v="Strudellinie"/>
    <n v="5160"/>
  </r>
  <r>
    <x v="9"/>
    <x v="0"/>
    <n v="47000064"/>
    <x v="321"/>
    <d v="2021-11-30T00:00:00"/>
    <x v="4"/>
    <n v="7000134723"/>
    <n v="3204"/>
    <x v="1"/>
    <x v="1"/>
    <n v="640.79999999999995"/>
    <n v="0.84250000000000003"/>
    <n v="2699.37"/>
    <x v="3"/>
    <x v="1"/>
    <s v="Linie 16"/>
    <n v="5016"/>
  </r>
  <r>
    <x v="9"/>
    <x v="0"/>
    <n v="47000823"/>
    <x v="179"/>
    <d v="2021-11-30T00:00:00"/>
    <x v="4"/>
    <n v="7000133046"/>
    <n v="2294"/>
    <x v="1"/>
    <x v="1"/>
    <n v="344.1"/>
    <n v="0.73109999999999997"/>
    <n v="1677.1433999999999"/>
    <x v="4"/>
    <x v="1"/>
    <s v="Linie 34"/>
    <n v="5034"/>
  </r>
  <r>
    <x v="9"/>
    <x v="0"/>
    <n v="47000824"/>
    <x v="180"/>
    <d v="2021-11-30T00:00:00"/>
    <x v="4"/>
    <n v="7000133047"/>
    <n v="1960"/>
    <x v="1"/>
    <x v="1"/>
    <n v="294"/>
    <n v="0.77739999999999998"/>
    <n v="1523.704"/>
    <x v="4"/>
    <x v="1"/>
    <s v="Linie 34"/>
    <n v="5034"/>
  </r>
  <r>
    <x v="9"/>
    <x v="0"/>
    <n v="47000825"/>
    <x v="181"/>
    <d v="2021-11-30T00:00:00"/>
    <x v="4"/>
    <n v="7000133048"/>
    <n v="1165"/>
    <x v="1"/>
    <x v="1"/>
    <n v="174.75"/>
    <n v="0.71779999999999999"/>
    <n v="836.23699999999997"/>
    <x v="4"/>
    <x v="1"/>
    <s v="Linie 34"/>
    <n v="5034"/>
  </r>
  <r>
    <x v="9"/>
    <x v="0"/>
    <n v="47000849"/>
    <x v="39"/>
    <d v="2021-11-30T00:00:00"/>
    <x v="4"/>
    <n v="7000134174"/>
    <n v="1582"/>
    <x v="1"/>
    <x v="1"/>
    <n v="3417.12"/>
    <n v="9.1479999999999997"/>
    <n v="14472.136"/>
    <x v="4"/>
    <x v="1"/>
    <s v="Linie 3"/>
    <n v="5003"/>
  </r>
  <r>
    <x v="9"/>
    <x v="0"/>
    <n v="47000897"/>
    <x v="182"/>
    <d v="2021-11-30T00:00:00"/>
    <x v="4"/>
    <n v="7000133888"/>
    <n v="3194"/>
    <x v="1"/>
    <x v="1"/>
    <n v="479.1"/>
    <n v="0.6633"/>
    <n v="2118.5801999999999"/>
    <x v="4"/>
    <x v="1"/>
    <s v="Linie 34"/>
    <n v="5034"/>
  </r>
  <r>
    <x v="9"/>
    <x v="0"/>
    <n v="47000994"/>
    <x v="186"/>
    <d v="2021-11-30T00:00:00"/>
    <x v="4"/>
    <n v="7000132999"/>
    <n v="4900"/>
    <x v="1"/>
    <x v="1"/>
    <n v="735"/>
    <n v="0.72799999999999998"/>
    <n v="3567.2"/>
    <x v="4"/>
    <x v="1"/>
    <s v="Linie 34"/>
    <n v="5034"/>
  </r>
  <r>
    <x v="9"/>
    <x v="0"/>
    <n v="47000997"/>
    <x v="41"/>
    <d v="2021-11-30T00:00:00"/>
    <x v="4"/>
    <n v="7000132000"/>
    <n v="16752"/>
    <x v="1"/>
    <x v="1"/>
    <n v="2512.8000000000002"/>
    <n v="0.69279999999999997"/>
    <n v="11605.785599999999"/>
    <x v="3"/>
    <x v="1"/>
    <s v="Linie 11"/>
    <n v="5011"/>
  </r>
  <r>
    <x v="9"/>
    <x v="0"/>
    <n v="47001018"/>
    <x v="478"/>
    <d v="2021-11-30T00:00:00"/>
    <x v="4"/>
    <n v="7000129982"/>
    <n v="13703"/>
    <x v="1"/>
    <x v="1"/>
    <n v="2055.4499999999998"/>
    <n v="0.66869999999999996"/>
    <n v="9163.1960999999992"/>
    <x v="3"/>
    <x v="1"/>
    <s v="Linie 11"/>
    <n v="5011"/>
  </r>
  <r>
    <x v="9"/>
    <x v="0"/>
    <n v="47001034"/>
    <x v="338"/>
    <d v="2021-11-30T00:00:00"/>
    <x v="4"/>
    <n v="7000134029"/>
    <n v="18438"/>
    <x v="1"/>
    <x v="1"/>
    <n v="4609.5"/>
    <n v="1.0215000000000001"/>
    <n v="18834.417000000001"/>
    <x v="3"/>
    <x v="1"/>
    <s v="Linie 16"/>
    <n v="5016"/>
  </r>
  <r>
    <x v="9"/>
    <x v="0"/>
    <n v="48000045"/>
    <x v="189"/>
    <d v="2021-11-30T00:00:00"/>
    <x v="4"/>
    <n v="7000131243"/>
    <n v="12180"/>
    <x v="1"/>
    <x v="1"/>
    <n v="4872"/>
    <n v="1.4269000000000001"/>
    <n v="17379.642"/>
    <x v="5"/>
    <x v="2"/>
    <s v="Linie 31"/>
    <n v="5031"/>
  </r>
  <r>
    <x v="9"/>
    <x v="0"/>
    <n v="48000046"/>
    <x v="190"/>
    <d v="2021-11-30T00:00:00"/>
    <x v="4"/>
    <n v="7000131248"/>
    <n v="12726"/>
    <x v="1"/>
    <x v="1"/>
    <n v="5090.3999999999996"/>
    <n v="1.3826000000000001"/>
    <n v="17594.9676"/>
    <x v="5"/>
    <x v="2"/>
    <s v="Linie 31"/>
    <n v="5031"/>
  </r>
  <r>
    <x v="9"/>
    <x v="0"/>
    <n v="48001106"/>
    <x v="1200"/>
    <d v="2021-11-30T00:00:00"/>
    <x v="4"/>
    <n v="7000126614"/>
    <n v="22760"/>
    <x v="1"/>
    <x v="1"/>
    <n v="2276"/>
    <n v="0.47260000000000002"/>
    <n v="10756.376"/>
    <x v="4"/>
    <x v="1"/>
    <s v="Linie 36"/>
    <n v="5036"/>
  </r>
  <r>
    <x v="9"/>
    <x v="0"/>
    <n v="48001146"/>
    <x v="48"/>
    <d v="2021-11-30T00:00:00"/>
    <x v="4"/>
    <n v="7000131268"/>
    <n v="26880"/>
    <x v="1"/>
    <x v="1"/>
    <n v="10752"/>
    <n v="1.3615999999999999"/>
    <n v="36599.807999999997"/>
    <x v="5"/>
    <x v="2"/>
    <s v="Linie 31"/>
    <n v="5031"/>
  </r>
  <r>
    <x v="9"/>
    <x v="0"/>
    <n v="49500089"/>
    <x v="485"/>
    <d v="2021-11-30T00:00:00"/>
    <x v="4"/>
    <n v="7000135429"/>
    <n v="291"/>
    <x v="0"/>
    <x v="0"/>
    <n v="291"/>
    <n v="0.51400000000000001"/>
    <n v="149.57400000000001"/>
    <x v="0"/>
    <x v="0"/>
    <s v="Vacumierung"/>
    <n v="5902"/>
  </r>
  <r>
    <x v="9"/>
    <x v="0"/>
    <n v="49500118"/>
    <x v="50"/>
    <d v="2021-11-30T00:00:00"/>
    <x v="4"/>
    <n v="7000135430"/>
    <n v="208"/>
    <x v="0"/>
    <x v="0"/>
    <n v="208"/>
    <n v="1.1740999999999999"/>
    <n v="244.21279999999999"/>
    <x v="0"/>
    <x v="0"/>
    <s v="Vacumierung"/>
    <n v="5902"/>
  </r>
  <r>
    <x v="9"/>
    <x v="0"/>
    <n v="49500125"/>
    <x v="348"/>
    <d v="2021-11-30T00:00:00"/>
    <x v="4"/>
    <n v="7000135431"/>
    <n v="616"/>
    <x v="0"/>
    <x v="0"/>
    <n v="616"/>
    <n v="0.51400000000000001"/>
    <n v="316.62400000000002"/>
    <x v="0"/>
    <x v="0"/>
    <s v="Vacumierung"/>
    <n v="5902"/>
  </r>
  <r>
    <x v="9"/>
    <x v="0"/>
    <n v="49500148"/>
    <x v="1137"/>
    <d v="2021-11-30T00:00:00"/>
    <x v="4"/>
    <n v="7000135528"/>
    <n v="368"/>
    <x v="0"/>
    <x v="0"/>
    <n v="368"/>
    <n v="0.51400000000000001"/>
    <n v="189.15199999999999"/>
    <x v="0"/>
    <x v="0"/>
    <s v="Vacumierung"/>
    <n v="5902"/>
  </r>
  <r>
    <x v="9"/>
    <x v="0"/>
    <n v="49500150"/>
    <x v="1105"/>
    <d v="2021-11-30T00:00:00"/>
    <x v="4"/>
    <n v="7000135432"/>
    <n v="745"/>
    <x v="0"/>
    <x v="0"/>
    <n v="745"/>
    <n v="0.51400000000000001"/>
    <n v="382.93"/>
    <x v="0"/>
    <x v="0"/>
    <s v="Vacumierung"/>
    <n v="5902"/>
  </r>
  <r>
    <x v="9"/>
    <x v="0"/>
    <n v="49900001"/>
    <x v="784"/>
    <d v="2021-11-30T00:00:00"/>
    <x v="4"/>
    <n v="7000135433"/>
    <n v="258"/>
    <x v="0"/>
    <x v="0"/>
    <n v="258"/>
    <n v="0.51400000000000001"/>
    <n v="132.61199999999999"/>
    <x v="0"/>
    <x v="0"/>
    <s v="Vacumierung"/>
    <n v="5902"/>
  </r>
  <r>
    <x v="9"/>
    <x v="0"/>
    <n v="50000223"/>
    <x v="68"/>
    <d v="2021-11-30T00:00:00"/>
    <x v="4"/>
    <n v="7000134926"/>
    <n v="1560"/>
    <x v="2"/>
    <x v="2"/>
    <n v="3120"/>
    <n v="10.6013"/>
    <n v="16538.027999999998"/>
    <x v="7"/>
    <x v="4"/>
    <s v="Subunternehmer"/>
    <n v="9999"/>
  </r>
  <r>
    <x v="9"/>
    <x v="0"/>
    <n v="50000223"/>
    <x v="68"/>
    <d v="2021-11-30T00:00:00"/>
    <x v="4"/>
    <n v="7000135448"/>
    <n v="1092"/>
    <x v="2"/>
    <x v="2"/>
    <n v="2184"/>
    <n v="10.6013"/>
    <n v="11576.6196"/>
    <x v="7"/>
    <x v="4"/>
    <s v="Subunternehmer"/>
    <n v="9999"/>
  </r>
  <r>
    <x v="9"/>
    <x v="0"/>
    <n v="50000234"/>
    <x v="999"/>
    <d v="2021-11-30T00:00:00"/>
    <x v="4"/>
    <n v="7000135427"/>
    <n v="0"/>
    <x v="2"/>
    <x v="2"/>
    <n v="0"/>
    <n v="11.0923"/>
    <n v="0"/>
    <x v="6"/>
    <x v="3"/>
    <s v="EVP Jermi bei Weissenhorn"/>
    <n v="6200"/>
  </r>
  <r>
    <x v="9"/>
    <x v="0"/>
    <n v="50000234"/>
    <x v="999"/>
    <d v="2021-11-30T00:00:00"/>
    <x v="4"/>
    <n v="7000135435"/>
    <n v="540"/>
    <x v="2"/>
    <x v="2"/>
    <n v="1620"/>
    <n v="11.0923"/>
    <n v="5989.8419999999996"/>
    <x v="6"/>
    <x v="3"/>
    <s v="EVP Jermi bei Weissenhorn"/>
    <n v="6200"/>
  </r>
  <r>
    <x v="9"/>
    <x v="0"/>
    <n v="50000240"/>
    <x v="498"/>
    <d v="2021-11-30T00:00:00"/>
    <x v="4"/>
    <n v="7000135543"/>
    <n v="1020"/>
    <x v="2"/>
    <x v="2"/>
    <n v="979.2"/>
    <n v="4.016"/>
    <n v="4096.32"/>
    <x v="6"/>
    <x v="3"/>
    <s v="EVP Jermi bei Weissenhorn"/>
    <n v="6200"/>
  </r>
  <r>
    <x v="9"/>
    <x v="0"/>
    <n v="50000241"/>
    <x v="822"/>
    <d v="2021-11-30T00:00:00"/>
    <x v="4"/>
    <n v="7000135471"/>
    <n v="837"/>
    <x v="2"/>
    <x v="2"/>
    <n v="803.52"/>
    <n v="4.016"/>
    <n v="3361.3919999999998"/>
    <x v="6"/>
    <x v="3"/>
    <s v="EVP Jermi bei Weissenhorn"/>
    <n v="6200"/>
  </r>
  <r>
    <x v="9"/>
    <x v="0"/>
    <n v="50000241"/>
    <x v="822"/>
    <d v="2021-11-30T00:00:00"/>
    <x v="4"/>
    <n v="7000135483"/>
    <n v="676"/>
    <x v="2"/>
    <x v="2"/>
    <n v="648.96"/>
    <n v="4.016"/>
    <n v="2714.8159999999998"/>
    <x v="6"/>
    <x v="3"/>
    <s v="EVP Jermi bei Weissenhorn"/>
    <n v="6200"/>
  </r>
  <r>
    <x v="9"/>
    <x v="0"/>
    <n v="57000089"/>
    <x v="786"/>
    <d v="2021-11-30T00:00:00"/>
    <x v="4"/>
    <n v="7000133953"/>
    <n v="70"/>
    <x v="2"/>
    <x v="2"/>
    <n v="280"/>
    <n v="16.525099999999998"/>
    <n v="1156.7570000000001"/>
    <x v="6"/>
    <x v="3"/>
    <s v="EVP L3 Torten / Blöcke"/>
    <n v="6120"/>
  </r>
  <r>
    <x v="9"/>
    <x v="0"/>
    <n v="57000089"/>
    <x v="786"/>
    <d v="2021-11-30T00:00:00"/>
    <x v="4"/>
    <n v="7000134711"/>
    <n v="108"/>
    <x v="2"/>
    <x v="2"/>
    <n v="432"/>
    <n v="16.525099999999998"/>
    <n v="1784.7108000000001"/>
    <x v="6"/>
    <x v="3"/>
    <s v="EVP L3 Torten / Blöcke"/>
    <n v="6120"/>
  </r>
  <r>
    <x v="9"/>
    <x v="0"/>
    <n v="57000089"/>
    <x v="786"/>
    <d v="2021-11-30T00:00:00"/>
    <x v="4"/>
    <n v="7000134712"/>
    <n v="3"/>
    <x v="2"/>
    <x v="2"/>
    <n v="12"/>
    <n v="16.525099999999998"/>
    <n v="49.575299999999999"/>
    <x v="6"/>
    <x v="3"/>
    <s v="EVP L3 Torten / Blöcke"/>
    <n v="6120"/>
  </r>
  <r>
    <x v="9"/>
    <x v="0"/>
    <n v="57000092"/>
    <x v="786"/>
    <d v="2021-11-30T00:00:00"/>
    <x v="4"/>
    <n v="7000135439"/>
    <n v="1"/>
    <x v="2"/>
    <x v="2"/>
    <n v="4"/>
    <n v="16.672599999999999"/>
    <n v="16.672599999999999"/>
    <x v="6"/>
    <x v="3"/>
    <s v="EVP L3 Torten / Blöcke"/>
    <n v="6120"/>
  </r>
  <r>
    <x v="9"/>
    <x v="0"/>
    <n v="57000164"/>
    <x v="208"/>
    <d v="2021-11-30T00:00:00"/>
    <x v="4"/>
    <n v="7000133461"/>
    <n v="753"/>
    <x v="2"/>
    <x v="2"/>
    <n v="753"/>
    <n v="6.1925999999999997"/>
    <n v="4663.0277999999998"/>
    <x v="4"/>
    <x v="1"/>
    <s v="Linie 4"/>
    <n v="5004"/>
  </r>
  <r>
    <x v="9"/>
    <x v="0"/>
    <n v="57000170"/>
    <x v="209"/>
    <d v="2021-11-30T00:00:00"/>
    <x v="4"/>
    <n v="7000133621"/>
    <n v="120"/>
    <x v="2"/>
    <x v="2"/>
    <n v="120"/>
    <n v="6.1017000000000001"/>
    <n v="732.20399999999995"/>
    <x v="4"/>
    <x v="1"/>
    <s v="Linie 4"/>
    <n v="5004"/>
  </r>
  <r>
    <x v="9"/>
    <x v="0"/>
    <n v="57000230"/>
    <x v="210"/>
    <d v="2021-11-30T00:00:00"/>
    <x v="4"/>
    <n v="7000131436"/>
    <n v="1111"/>
    <x v="2"/>
    <x v="2"/>
    <n v="1333.2"/>
    <n v="5.5106000000000002"/>
    <n v="6122.2766000000001"/>
    <x v="3"/>
    <x v="1"/>
    <s v="Linie 16"/>
    <n v="5016"/>
  </r>
  <r>
    <x v="9"/>
    <x v="0"/>
    <n v="57000232"/>
    <x v="634"/>
    <d v="2021-11-30T00:00:00"/>
    <x v="4"/>
    <n v="7000134014"/>
    <n v="528"/>
    <x v="2"/>
    <x v="2"/>
    <n v="633.6"/>
    <n v="5.1615000000000002"/>
    <n v="2725.2719999999999"/>
    <x v="3"/>
    <x v="1"/>
    <s v="Linie 16"/>
    <n v="5016"/>
  </r>
  <r>
    <x v="9"/>
    <x v="0"/>
    <n v="57000233"/>
    <x v="1258"/>
    <d v="2021-11-30T00:00:00"/>
    <x v="4"/>
    <n v="7000133580"/>
    <n v="153"/>
    <x v="2"/>
    <x v="2"/>
    <n v="183.6"/>
    <n v="5.1207000000000003"/>
    <n v="783.46709999999996"/>
    <x v="3"/>
    <x v="1"/>
    <s v="Linie 16"/>
    <n v="5016"/>
  </r>
  <r>
    <x v="9"/>
    <x v="0"/>
    <n v="57000248"/>
    <x v="560"/>
    <d v="2021-11-30T00:00:00"/>
    <x v="4"/>
    <n v="7000135110"/>
    <n v="154"/>
    <x v="2"/>
    <x v="0"/>
    <n v="1247.4000000000001"/>
    <n v="3.4363999999999999"/>
    <n v="4286.5653599999996"/>
    <x v="3"/>
    <x v="1"/>
    <s v="Wurstverpackung"/>
    <n v="5330"/>
  </r>
  <r>
    <x v="9"/>
    <x v="0"/>
    <n v="57000249"/>
    <x v="561"/>
    <d v="2021-11-30T00:00:00"/>
    <x v="4"/>
    <n v="7000134278"/>
    <n v="385"/>
    <x v="2"/>
    <x v="0"/>
    <n v="3118.5"/>
    <n v="3.4771000000000001"/>
    <n v="10843.33635"/>
    <x v="3"/>
    <x v="1"/>
    <s v="Wurstverpackung"/>
    <n v="5330"/>
  </r>
  <r>
    <x v="9"/>
    <x v="0"/>
    <n v="57000283"/>
    <x v="592"/>
    <d v="2021-11-30T00:00:00"/>
    <x v="4"/>
    <n v="7000135210"/>
    <n v="284"/>
    <x v="2"/>
    <x v="2"/>
    <n v="3089.92"/>
    <n v="27.057600000000001"/>
    <n v="7684.3584000000001"/>
    <x v="3"/>
    <x v="1"/>
    <s v="Wurstverpackung"/>
    <n v="5330"/>
  </r>
  <r>
    <x v="9"/>
    <x v="0"/>
    <n v="57000381"/>
    <x v="563"/>
    <d v="2021-11-30T00:00:00"/>
    <x v="4"/>
    <n v="7000133037"/>
    <n v="72"/>
    <x v="2"/>
    <x v="2"/>
    <n v="783.36"/>
    <n v="37.071399999999997"/>
    <n v="2669.1408000000001"/>
    <x v="3"/>
    <x v="1"/>
    <s v="Wurstverpackung"/>
    <n v="5330"/>
  </r>
  <r>
    <x v="9"/>
    <x v="0"/>
    <n v="57000568"/>
    <x v="946"/>
    <d v="2021-11-30T00:00:00"/>
    <x v="4"/>
    <n v="7000135149"/>
    <n v="64"/>
    <x v="2"/>
    <x v="2"/>
    <n v="788.48"/>
    <n v="50.350299999999997"/>
    <n v="3222.4191999999998"/>
    <x v="6"/>
    <x v="3"/>
    <s v="EVP L3 Torten / Blöcke"/>
    <n v="6120"/>
  </r>
  <r>
    <x v="9"/>
    <x v="0"/>
    <n v="57000599"/>
    <x v="365"/>
    <d v="2021-11-30T00:00:00"/>
    <x v="4"/>
    <n v="7000135083"/>
    <n v="300"/>
    <x v="2"/>
    <x v="4"/>
    <n v="4082.4"/>
    <n v="1.7218"/>
    <n v="516.54"/>
    <x v="3"/>
    <x v="1"/>
    <s v="Wurstverpackung"/>
    <n v="5330"/>
  </r>
  <r>
    <x v="9"/>
    <x v="0"/>
    <n v="57000615"/>
    <x v="1045"/>
    <d v="2021-11-30T00:00:00"/>
    <x v="4"/>
    <n v="7000132991"/>
    <n v="0"/>
    <x v="2"/>
    <x v="2"/>
    <n v="0"/>
    <n v="61.5535"/>
    <n v="0"/>
    <x v="4"/>
    <x v="1"/>
    <s v="Linie 35-1 MTC"/>
    <n v="5135"/>
  </r>
  <r>
    <x v="9"/>
    <x v="0"/>
    <n v="57000615"/>
    <x v="1045"/>
    <d v="2021-11-30T00:00:00"/>
    <x v="4"/>
    <n v="7000135578"/>
    <n v="322"/>
    <x v="2"/>
    <x v="2"/>
    <n v="2318.4"/>
    <n v="61.5535"/>
    <n v="19820.226999999999"/>
    <x v="4"/>
    <x v="1"/>
    <s v="Linie 35-1 MTC"/>
    <n v="5135"/>
  </r>
  <r>
    <x v="9"/>
    <x v="0"/>
    <n v="57000623"/>
    <x v="83"/>
    <d v="2021-11-30T00:00:00"/>
    <x v="4"/>
    <n v="7000134965"/>
    <n v="1700"/>
    <x v="2"/>
    <x v="0"/>
    <n v="2040"/>
    <n v="5.1889000000000003"/>
    <n v="10585.356"/>
    <x v="8"/>
    <x v="5"/>
    <s v="Linie 22"/>
    <n v="5022"/>
  </r>
  <r>
    <x v="9"/>
    <x v="0"/>
    <n v="57000629"/>
    <x v="1259"/>
    <d v="2021-11-30T00:00:00"/>
    <x v="4"/>
    <n v="7000134267"/>
    <n v="65"/>
    <x v="2"/>
    <x v="2"/>
    <n v="468"/>
    <n v="66.854600000000005"/>
    <n v="4345.549"/>
    <x v="4"/>
    <x v="1"/>
    <s v="Linie 35-1 MTC"/>
    <n v="5135"/>
  </r>
  <r>
    <x v="9"/>
    <x v="0"/>
    <n v="58000179"/>
    <x v="95"/>
    <d v="2021-11-30T00:00:00"/>
    <x v="4"/>
    <n v="7000133948"/>
    <n v="1152"/>
    <x v="2"/>
    <x v="2"/>
    <n v="4608"/>
    <n v="23.680199999999999"/>
    <n v="27279.590400000001"/>
    <x v="7"/>
    <x v="4"/>
    <s v="Subunternehmer"/>
    <n v="9999"/>
  </r>
  <r>
    <x v="9"/>
    <x v="0"/>
    <n v="58000297"/>
    <x v="857"/>
    <d v="2021-11-30T00:00:00"/>
    <x v="4"/>
    <n v="7000131299"/>
    <n v="2415"/>
    <x v="2"/>
    <x v="2"/>
    <n v="15456"/>
    <n v="23.214300000000001"/>
    <n v="56062.534500000002"/>
    <x v="5"/>
    <x v="2"/>
    <s v="Linie 31"/>
    <n v="5031"/>
  </r>
  <r>
    <x v="9"/>
    <x v="0"/>
    <n v="58000458"/>
    <x v="642"/>
    <d v="2021-11-30T00:00:00"/>
    <x v="4"/>
    <n v="7000134838"/>
    <n v="486"/>
    <x v="2"/>
    <x v="2"/>
    <n v="3110.4"/>
    <n v="23.033100000000001"/>
    <n v="11194.086600000001"/>
    <x v="5"/>
    <x v="2"/>
    <s v="Linie 31"/>
    <n v="5031"/>
  </r>
  <r>
    <x v="9"/>
    <x v="0"/>
    <n v="58000540"/>
    <x v="388"/>
    <d v="2021-11-30T00:00:00"/>
    <x v="4"/>
    <n v="7000135127"/>
    <n v="3180"/>
    <x v="2"/>
    <x v="2"/>
    <n v="6996"/>
    <n v="9.3637999999999995"/>
    <n v="29776.883999999998"/>
    <x v="4"/>
    <x v="1"/>
    <s v="Linie 2"/>
    <n v="5002"/>
  </r>
  <r>
    <x v="9"/>
    <x v="0"/>
    <n v="58000540"/>
    <x v="388"/>
    <d v="2021-11-30T00:00:00"/>
    <x v="4"/>
    <n v="7000135128"/>
    <n v="558"/>
    <x v="2"/>
    <x v="2"/>
    <n v="1227.5999999999999"/>
    <n v="9.3637999999999995"/>
    <n v="5225.0003999999999"/>
    <x v="4"/>
    <x v="1"/>
    <s v="Linie 2"/>
    <n v="5002"/>
  </r>
  <r>
    <x v="9"/>
    <x v="0"/>
    <n v="58000548"/>
    <x v="703"/>
    <d v="2021-11-30T00:00:00"/>
    <x v="4"/>
    <n v="7000135060"/>
    <n v="1800"/>
    <x v="2"/>
    <x v="2"/>
    <n v="8640"/>
    <n v="25.322299999999998"/>
    <n v="45580.14"/>
    <x v="7"/>
    <x v="4"/>
    <s v="Subunternehmer"/>
    <n v="9999"/>
  </r>
  <r>
    <x v="9"/>
    <x v="0"/>
    <n v="58000609"/>
    <x v="98"/>
    <d v="2021-11-30T00:00:00"/>
    <x v="4"/>
    <n v="7000133404"/>
    <n v="973"/>
    <x v="2"/>
    <x v="2"/>
    <n v="1751.4"/>
    <n v="10.8733"/>
    <n v="10579.7209"/>
    <x v="4"/>
    <x v="1"/>
    <s v="Linie 33"/>
    <n v="5033"/>
  </r>
  <r>
    <x v="9"/>
    <x v="0"/>
    <n v="58000639"/>
    <x v="644"/>
    <d v="2021-11-30T00:00:00"/>
    <x v="4"/>
    <n v="7000135234"/>
    <n v="34"/>
    <x v="2"/>
    <x v="0"/>
    <n v="45.9"/>
    <n v="14.77"/>
    <n v="677.94299999999998"/>
    <x v="8"/>
    <x v="5"/>
    <s v="Linie 23"/>
    <n v="5023"/>
  </r>
  <r>
    <x v="9"/>
    <x v="0"/>
    <n v="58000640"/>
    <x v="828"/>
    <d v="2021-11-30T00:00:00"/>
    <x v="4"/>
    <n v="7000135235"/>
    <n v="612"/>
    <x v="2"/>
    <x v="0"/>
    <n v="605.88"/>
    <n v="9.0279000000000007"/>
    <n v="5469.8240519999999"/>
    <x v="8"/>
    <x v="5"/>
    <s v="Linie 23"/>
    <n v="5023"/>
  </r>
  <r>
    <x v="9"/>
    <x v="0"/>
    <n v="58000653"/>
    <x v="232"/>
    <d v="2021-11-30T00:00:00"/>
    <x v="4"/>
    <n v="7000135371"/>
    <n v="340"/>
    <x v="2"/>
    <x v="0"/>
    <n v="340"/>
    <n v="11.047000000000001"/>
    <n v="3755.98"/>
    <x v="8"/>
    <x v="5"/>
    <s v="Linie 20"/>
    <n v="5020"/>
  </r>
  <r>
    <x v="9"/>
    <x v="0"/>
    <n v="58000658"/>
    <x v="860"/>
    <d v="2021-11-30T00:00:00"/>
    <x v="4"/>
    <n v="7000135236"/>
    <n v="272"/>
    <x v="2"/>
    <x v="0"/>
    <n v="367.2"/>
    <n v="14.770899999999999"/>
    <n v="5423.8744800000004"/>
    <x v="8"/>
    <x v="5"/>
    <s v="Linie 23"/>
    <n v="5023"/>
  </r>
  <r>
    <x v="9"/>
    <x v="0"/>
    <n v="58000671"/>
    <x v="510"/>
    <d v="2021-11-30T00:00:00"/>
    <x v="4"/>
    <n v="7000135237"/>
    <n v="34"/>
    <x v="2"/>
    <x v="0"/>
    <n v="45.9"/>
    <n v="14.77"/>
    <n v="677.94299999999998"/>
    <x v="8"/>
    <x v="5"/>
    <s v="Linie 23"/>
    <n v="5023"/>
  </r>
  <r>
    <x v="9"/>
    <x v="0"/>
    <n v="58000681"/>
    <x v="238"/>
    <d v="2021-11-30T00:00:00"/>
    <x v="4"/>
    <n v="7000135334"/>
    <n v="136"/>
    <x v="2"/>
    <x v="0"/>
    <n v="134.63999999999999"/>
    <n v="6.8026"/>
    <n v="915.902064"/>
    <x v="8"/>
    <x v="5"/>
    <s v="Linie 21"/>
    <n v="5021"/>
  </r>
  <r>
    <x v="9"/>
    <x v="0"/>
    <n v="58000683"/>
    <x v="511"/>
    <d v="2021-11-30T00:00:00"/>
    <x v="4"/>
    <n v="7000135239"/>
    <n v="68"/>
    <x v="2"/>
    <x v="0"/>
    <n v="91.8"/>
    <n v="14.7707"/>
    <n v="1355.9502600000001"/>
    <x v="8"/>
    <x v="5"/>
    <s v="Linie 23"/>
    <n v="5023"/>
  </r>
  <r>
    <x v="9"/>
    <x v="0"/>
    <n v="58000684"/>
    <x v="239"/>
    <d v="2021-11-30T00:00:00"/>
    <x v="4"/>
    <n v="7000135240"/>
    <n v="68"/>
    <x v="2"/>
    <x v="0"/>
    <n v="67.319999999999993"/>
    <n v="9.0259999999999998"/>
    <n v="607.63031999999998"/>
    <x v="8"/>
    <x v="5"/>
    <s v="Linie 23"/>
    <n v="5023"/>
  </r>
  <r>
    <x v="9"/>
    <x v="0"/>
    <n v="58000685"/>
    <x v="240"/>
    <d v="2021-11-30T00:00:00"/>
    <x v="4"/>
    <n v="7000135335"/>
    <n v="68"/>
    <x v="2"/>
    <x v="0"/>
    <n v="67.319999999999993"/>
    <n v="7.6139999999999999"/>
    <n v="512.57447999999999"/>
    <x v="8"/>
    <x v="5"/>
    <s v="Linie 21"/>
    <n v="5021"/>
  </r>
  <r>
    <x v="9"/>
    <x v="0"/>
    <n v="58000686"/>
    <x v="241"/>
    <d v="2021-11-30T00:00:00"/>
    <x v="4"/>
    <n v="7000135241"/>
    <n v="102"/>
    <x v="2"/>
    <x v="0"/>
    <n v="102"/>
    <n v="10.648"/>
    <n v="1086.096"/>
    <x v="8"/>
    <x v="5"/>
    <s v="Linie 23"/>
    <n v="5023"/>
  </r>
  <r>
    <x v="9"/>
    <x v="0"/>
    <n v="58000692"/>
    <x v="396"/>
    <d v="2021-11-30T00:00:00"/>
    <x v="4"/>
    <n v="7000135375"/>
    <n v="68"/>
    <x v="2"/>
    <x v="0"/>
    <n v="68"/>
    <n v="11.0524"/>
    <n v="751.56320000000005"/>
    <x v="8"/>
    <x v="5"/>
    <s v="Linie 20"/>
    <n v="5020"/>
  </r>
  <r>
    <x v="9"/>
    <x v="0"/>
    <n v="58000697"/>
    <x v="861"/>
    <d v="2021-11-30T00:00:00"/>
    <x v="4"/>
    <n v="7000135243"/>
    <n v="136"/>
    <x v="2"/>
    <x v="0"/>
    <n v="183.6"/>
    <n v="14.7677"/>
    <n v="2711.3497200000002"/>
    <x v="8"/>
    <x v="5"/>
    <s v="Linie 23"/>
    <n v="5023"/>
  </r>
  <r>
    <x v="9"/>
    <x v="0"/>
    <n v="58000705"/>
    <x v="399"/>
    <d v="2021-11-30T00:00:00"/>
    <x v="4"/>
    <n v="7000135377"/>
    <n v="102"/>
    <x v="2"/>
    <x v="0"/>
    <n v="102"/>
    <n v="11.0543"/>
    <n v="1127.5386000000001"/>
    <x v="8"/>
    <x v="5"/>
    <s v="Linie 20"/>
    <n v="5020"/>
  </r>
  <r>
    <x v="9"/>
    <x v="0"/>
    <n v="58000706"/>
    <x v="244"/>
    <d v="2021-11-30T00:00:00"/>
    <x v="4"/>
    <n v="7000135336"/>
    <n v="34"/>
    <x v="2"/>
    <x v="0"/>
    <n v="33.659999999999997"/>
    <n v="6.8011999999999997"/>
    <n v="228.928392"/>
    <x v="8"/>
    <x v="5"/>
    <s v="Linie 21"/>
    <n v="5021"/>
  </r>
  <r>
    <x v="9"/>
    <x v="0"/>
    <n v="58000709"/>
    <x v="705"/>
    <d v="2021-11-30T00:00:00"/>
    <x v="4"/>
    <n v="7000135246"/>
    <n v="374"/>
    <x v="2"/>
    <x v="0"/>
    <n v="504.9"/>
    <n v="14.769"/>
    <n v="7456.8680999999997"/>
    <x v="8"/>
    <x v="5"/>
    <s v="Linie 23"/>
    <n v="5023"/>
  </r>
  <r>
    <x v="9"/>
    <x v="0"/>
    <n v="58000713"/>
    <x v="246"/>
    <d v="2021-11-30T00:00:00"/>
    <x v="4"/>
    <n v="7000135248"/>
    <n v="170"/>
    <x v="2"/>
    <x v="0"/>
    <n v="170"/>
    <n v="10.6469"/>
    <n v="1809.973"/>
    <x v="8"/>
    <x v="5"/>
    <s v="Linie 23"/>
    <n v="5023"/>
  </r>
  <r>
    <x v="9"/>
    <x v="0"/>
    <n v="58000719"/>
    <x v="248"/>
    <d v="2021-11-30T00:00:00"/>
    <x v="4"/>
    <n v="7000135379"/>
    <n v="68"/>
    <x v="2"/>
    <x v="0"/>
    <n v="68"/>
    <n v="11.059699999999999"/>
    <n v="752.05960000000005"/>
    <x v="8"/>
    <x v="5"/>
    <s v="Linie 20"/>
    <n v="5020"/>
  </r>
  <r>
    <x v="9"/>
    <x v="0"/>
    <n v="58000723"/>
    <x v="884"/>
    <d v="2021-11-30T00:00:00"/>
    <x v="4"/>
    <n v="7000135250"/>
    <n v="170"/>
    <x v="2"/>
    <x v="0"/>
    <n v="229.5"/>
    <n v="14.77"/>
    <n v="3389.7150000000001"/>
    <x v="8"/>
    <x v="5"/>
    <s v="Linie 23"/>
    <n v="5023"/>
  </r>
  <r>
    <x v="9"/>
    <x v="0"/>
    <n v="58000724"/>
    <x v="750"/>
    <d v="2021-11-30T00:00:00"/>
    <x v="4"/>
    <n v="7000135251"/>
    <n v="102"/>
    <x v="2"/>
    <x v="0"/>
    <n v="100.98"/>
    <n v="9.0269999999999992"/>
    <n v="911.54646000000002"/>
    <x v="8"/>
    <x v="5"/>
    <s v="Linie 23"/>
    <n v="5023"/>
  </r>
  <r>
    <x v="9"/>
    <x v="0"/>
    <n v="58000726"/>
    <x v="249"/>
    <d v="2021-11-30T00:00:00"/>
    <x v="4"/>
    <n v="7000135252"/>
    <n v="68"/>
    <x v="2"/>
    <x v="0"/>
    <n v="68"/>
    <n v="10.648999999999999"/>
    <n v="724.13199999999995"/>
    <x v="8"/>
    <x v="5"/>
    <s v="Linie 23"/>
    <n v="5023"/>
  </r>
  <r>
    <x v="9"/>
    <x v="0"/>
    <n v="58000736"/>
    <x v="862"/>
    <d v="2021-11-30T00:00:00"/>
    <x v="4"/>
    <n v="7000135254"/>
    <n v="204"/>
    <x v="2"/>
    <x v="0"/>
    <n v="275.39999999999998"/>
    <n v="14.769399999999999"/>
    <n v="4067.4927600000001"/>
    <x v="8"/>
    <x v="5"/>
    <s v="Linie 23"/>
    <n v="5023"/>
  </r>
  <r>
    <x v="9"/>
    <x v="0"/>
    <n v="58000737"/>
    <x v="751"/>
    <d v="2021-11-30T00:00:00"/>
    <x v="4"/>
    <n v="7000135255"/>
    <n v="136"/>
    <x v="2"/>
    <x v="0"/>
    <n v="134.63999999999999"/>
    <n v="9.0268999999999995"/>
    <n v="1215.3818160000001"/>
    <x v="8"/>
    <x v="5"/>
    <s v="Linie 23"/>
    <n v="5023"/>
  </r>
  <r>
    <x v="9"/>
    <x v="0"/>
    <n v="58000746"/>
    <x v="253"/>
    <d v="2021-11-30T00:00:00"/>
    <x v="4"/>
    <n v="7000135338"/>
    <n v="136"/>
    <x v="2"/>
    <x v="0"/>
    <n v="134.63999999999999"/>
    <n v="6.8026"/>
    <n v="915.902064"/>
    <x v="8"/>
    <x v="5"/>
    <s v="Linie 21"/>
    <n v="5021"/>
  </r>
  <r>
    <x v="9"/>
    <x v="0"/>
    <n v="58000747"/>
    <x v="863"/>
    <d v="2021-11-30T00:00:00"/>
    <x v="4"/>
    <n v="7000135257"/>
    <n v="136"/>
    <x v="2"/>
    <x v="0"/>
    <n v="183.6"/>
    <n v="14.77"/>
    <n v="2711.7719999999999"/>
    <x v="8"/>
    <x v="5"/>
    <s v="Linie 23"/>
    <n v="5023"/>
  </r>
  <r>
    <x v="9"/>
    <x v="0"/>
    <n v="58000761"/>
    <x v="513"/>
    <d v="2021-11-30T00:00:00"/>
    <x v="4"/>
    <n v="7000135260"/>
    <n v="136"/>
    <x v="2"/>
    <x v="0"/>
    <n v="183.6"/>
    <n v="14.767899999999999"/>
    <n v="2711.3864400000002"/>
    <x v="8"/>
    <x v="5"/>
    <s v="Linie 23"/>
    <n v="5023"/>
  </r>
  <r>
    <x v="9"/>
    <x v="0"/>
    <n v="58000762"/>
    <x v="405"/>
    <d v="2021-11-30T00:00:00"/>
    <x v="4"/>
    <n v="7000135261"/>
    <n v="136"/>
    <x v="2"/>
    <x v="0"/>
    <n v="134.63999999999999"/>
    <n v="9.0033999999999992"/>
    <n v="1212.217776"/>
    <x v="8"/>
    <x v="5"/>
    <s v="Linie 23"/>
    <n v="5023"/>
  </r>
  <r>
    <x v="9"/>
    <x v="0"/>
    <n v="58000776"/>
    <x v="257"/>
    <d v="2021-11-30T00:00:00"/>
    <x v="4"/>
    <n v="7000135339"/>
    <n v="68"/>
    <x v="2"/>
    <x v="0"/>
    <n v="67.319999999999993"/>
    <n v="6.7991999999999999"/>
    <n v="457.72214400000001"/>
    <x v="8"/>
    <x v="5"/>
    <s v="Linie 21"/>
    <n v="5021"/>
  </r>
  <r>
    <x v="9"/>
    <x v="0"/>
    <n v="58000780"/>
    <x v="258"/>
    <d v="2021-11-30T00:00:00"/>
    <x v="4"/>
    <n v="7000135340"/>
    <n v="204"/>
    <x v="2"/>
    <x v="0"/>
    <n v="201.96"/>
    <n v="7.6120000000000001"/>
    <n v="1537.31952"/>
    <x v="8"/>
    <x v="5"/>
    <s v="Linie 21"/>
    <n v="5021"/>
  </r>
  <r>
    <x v="9"/>
    <x v="0"/>
    <n v="58000826"/>
    <x v="515"/>
    <d v="2021-11-30T00:00:00"/>
    <x v="4"/>
    <n v="7000135262"/>
    <n v="255"/>
    <x v="2"/>
    <x v="0"/>
    <n v="344.25"/>
    <n v="14.740399999999999"/>
    <n v="5074.3827000000001"/>
    <x v="8"/>
    <x v="5"/>
    <s v="Linie 23"/>
    <n v="5023"/>
  </r>
  <r>
    <x v="9"/>
    <x v="0"/>
    <n v="58000841"/>
    <x v="104"/>
    <d v="2021-11-30T00:00:00"/>
    <x v="4"/>
    <n v="7000134961"/>
    <n v="381"/>
    <x v="2"/>
    <x v="0"/>
    <n v="411.48"/>
    <n v="9.9200999999999997"/>
    <n v="4081.922748"/>
    <x v="8"/>
    <x v="5"/>
    <s v="Linie 20"/>
    <n v="5020"/>
  </r>
  <r>
    <x v="9"/>
    <x v="0"/>
    <n v="58000845"/>
    <x v="596"/>
    <d v="2021-11-30T00:00:00"/>
    <x v="4"/>
    <n v="7000134849"/>
    <n v="3400"/>
    <x v="2"/>
    <x v="0"/>
    <n v="3400"/>
    <n v="9.5287000000000006"/>
    <n v="32397.58"/>
    <x v="8"/>
    <x v="5"/>
    <s v="Linie 22"/>
    <n v="5022"/>
  </r>
  <r>
    <x v="9"/>
    <x v="0"/>
    <n v="58000856"/>
    <x v="259"/>
    <d v="2021-11-30T00:00:00"/>
    <x v="4"/>
    <n v="7000135489"/>
    <n v="68"/>
    <x v="2"/>
    <x v="0"/>
    <n v="68"/>
    <n v="10.6471"/>
    <n v="724.00279999999998"/>
    <x v="8"/>
    <x v="5"/>
    <s v="Linie 23"/>
    <n v="5023"/>
  </r>
  <r>
    <x v="9"/>
    <x v="0"/>
    <n v="58000883"/>
    <x v="754"/>
    <d v="2021-11-30T00:00:00"/>
    <x v="4"/>
    <n v="7000135266"/>
    <n v="340"/>
    <x v="2"/>
    <x v="0"/>
    <n v="336.6"/>
    <n v="9.0268999999999995"/>
    <n v="3038.4545400000002"/>
    <x v="8"/>
    <x v="5"/>
    <s v="Linie 23"/>
    <n v="5023"/>
  </r>
  <r>
    <x v="9"/>
    <x v="0"/>
    <n v="58000892"/>
    <x v="266"/>
    <d v="2021-11-30T00:00:00"/>
    <x v="4"/>
    <n v="7000135268"/>
    <n v="136"/>
    <x v="2"/>
    <x v="0"/>
    <n v="136"/>
    <n v="10.645"/>
    <n v="1447.72"/>
    <x v="8"/>
    <x v="5"/>
    <s v="Linie 23"/>
    <n v="5023"/>
  </r>
  <r>
    <x v="9"/>
    <x v="0"/>
    <n v="58000895"/>
    <x v="412"/>
    <d v="2021-11-30T00:00:00"/>
    <x v="4"/>
    <n v="7000135394"/>
    <n v="136"/>
    <x v="2"/>
    <x v="0"/>
    <n v="136"/>
    <n v="11.051299999999999"/>
    <n v="1502.9767999999999"/>
    <x v="8"/>
    <x v="5"/>
    <s v="Linie 20"/>
    <n v="5020"/>
  </r>
  <r>
    <x v="9"/>
    <x v="0"/>
    <n v="58000896"/>
    <x v="865"/>
    <d v="2021-11-30T00:00:00"/>
    <x v="4"/>
    <n v="7000135007"/>
    <n v="816"/>
    <x v="2"/>
    <x v="0"/>
    <n v="807.84"/>
    <n v="7.6130000000000004"/>
    <n v="6150.0859200000004"/>
    <x v="8"/>
    <x v="5"/>
    <s v="Linie 21"/>
    <n v="5021"/>
  </r>
  <r>
    <x v="9"/>
    <x v="0"/>
    <n v="58000906"/>
    <x v="867"/>
    <d v="2021-11-30T00:00:00"/>
    <x v="4"/>
    <n v="7000135009"/>
    <n v="136"/>
    <x v="2"/>
    <x v="0"/>
    <n v="134.63999999999999"/>
    <n v="7.6178999999999997"/>
    <n v="1025.6740560000001"/>
    <x v="8"/>
    <x v="5"/>
    <s v="Linie 21"/>
    <n v="5021"/>
  </r>
  <r>
    <x v="9"/>
    <x v="0"/>
    <n v="58000906"/>
    <x v="867"/>
    <d v="2021-11-30T00:00:00"/>
    <x v="4"/>
    <n v="7000135342"/>
    <n v="68"/>
    <x v="2"/>
    <x v="0"/>
    <n v="67.319999999999993"/>
    <n v="7.6178999999999997"/>
    <n v="512.83702800000003"/>
    <x v="8"/>
    <x v="5"/>
    <s v="Linie 21"/>
    <n v="5021"/>
  </r>
  <r>
    <x v="9"/>
    <x v="0"/>
    <n v="58000907"/>
    <x v="269"/>
    <d v="2021-11-30T00:00:00"/>
    <x v="4"/>
    <n v="7000135010"/>
    <n v="204"/>
    <x v="2"/>
    <x v="0"/>
    <n v="201.96"/>
    <n v="7.6139999999999999"/>
    <n v="1537.72344"/>
    <x v="8"/>
    <x v="5"/>
    <s v="Linie 21"/>
    <n v="5021"/>
  </r>
  <r>
    <x v="9"/>
    <x v="0"/>
    <n v="58000908"/>
    <x v="270"/>
    <d v="2021-11-30T00:00:00"/>
    <x v="4"/>
    <n v="7000135011"/>
    <n v="238"/>
    <x v="2"/>
    <x v="0"/>
    <n v="235.62"/>
    <n v="7.6139999999999999"/>
    <n v="1794.0106800000001"/>
    <x v="8"/>
    <x v="5"/>
    <s v="Linie 21"/>
    <n v="5021"/>
  </r>
  <r>
    <x v="9"/>
    <x v="0"/>
    <n v="58000910"/>
    <x v="868"/>
    <d v="2021-11-30T00:00:00"/>
    <x v="4"/>
    <n v="7000135271"/>
    <n v="272"/>
    <x v="2"/>
    <x v="0"/>
    <n v="367.2"/>
    <n v="14.768700000000001"/>
    <n v="5423.06664"/>
    <x v="8"/>
    <x v="5"/>
    <s v="Linie 23"/>
    <n v="5023"/>
  </r>
  <r>
    <x v="9"/>
    <x v="0"/>
    <n v="58000939"/>
    <x v="921"/>
    <d v="2021-11-30T00:00:00"/>
    <x v="4"/>
    <n v="7000135012"/>
    <n v="136"/>
    <x v="2"/>
    <x v="0"/>
    <n v="134.63999999999999"/>
    <n v="7.6139999999999999"/>
    <n v="1025.14896"/>
    <x v="8"/>
    <x v="5"/>
    <s v="Linie 21"/>
    <n v="5021"/>
  </r>
  <r>
    <x v="9"/>
    <x v="0"/>
    <n v="58000942"/>
    <x v="271"/>
    <d v="2021-11-30T00:00:00"/>
    <x v="4"/>
    <n v="7000135344"/>
    <n v="34"/>
    <x v="2"/>
    <x v="0"/>
    <n v="33.659999999999997"/>
    <n v="6.8011999999999997"/>
    <n v="228.928392"/>
    <x v="8"/>
    <x v="5"/>
    <s v="Linie 21"/>
    <n v="5021"/>
  </r>
  <r>
    <x v="9"/>
    <x v="0"/>
    <n v="58000943"/>
    <x v="947"/>
    <d v="2021-11-30T00:00:00"/>
    <x v="4"/>
    <n v="7000135272"/>
    <n v="170"/>
    <x v="2"/>
    <x v="0"/>
    <n v="170"/>
    <n v="10.648"/>
    <n v="1810.16"/>
    <x v="8"/>
    <x v="5"/>
    <s v="Linie 23"/>
    <n v="5023"/>
  </r>
  <r>
    <x v="9"/>
    <x v="0"/>
    <n v="58000950"/>
    <x v="796"/>
    <d v="2021-11-30T00:00:00"/>
    <x v="4"/>
    <n v="7000135274"/>
    <n v="68"/>
    <x v="2"/>
    <x v="0"/>
    <n v="91.8"/>
    <n v="14.768700000000001"/>
    <n v="1355.76666"/>
    <x v="8"/>
    <x v="5"/>
    <s v="Linie 23"/>
    <n v="5023"/>
  </r>
  <r>
    <x v="9"/>
    <x v="0"/>
    <n v="58000951"/>
    <x v="274"/>
    <d v="2021-11-30T00:00:00"/>
    <x v="4"/>
    <n v="7000135345"/>
    <n v="136"/>
    <x v="2"/>
    <x v="0"/>
    <n v="134.63999999999999"/>
    <n v="6.8034999999999997"/>
    <n v="916.02323999999999"/>
    <x v="8"/>
    <x v="5"/>
    <s v="Linie 21"/>
    <n v="5021"/>
  </r>
  <r>
    <x v="9"/>
    <x v="0"/>
    <n v="58000952"/>
    <x v="275"/>
    <d v="2021-11-30T00:00:00"/>
    <x v="4"/>
    <n v="7000135275"/>
    <n v="68"/>
    <x v="2"/>
    <x v="0"/>
    <n v="68"/>
    <n v="10.645"/>
    <n v="723.86"/>
    <x v="8"/>
    <x v="5"/>
    <s v="Linie 23"/>
    <n v="5023"/>
  </r>
  <r>
    <x v="9"/>
    <x v="0"/>
    <n v="58000958"/>
    <x v="833"/>
    <d v="2021-11-30T00:00:00"/>
    <x v="4"/>
    <n v="7000135277"/>
    <n v="136"/>
    <x v="2"/>
    <x v="0"/>
    <n v="134.63999999999999"/>
    <n v="9.0239999999999991"/>
    <n v="1214.99136"/>
    <x v="8"/>
    <x v="5"/>
    <s v="Linie 23"/>
    <n v="5023"/>
  </r>
  <r>
    <x v="9"/>
    <x v="0"/>
    <n v="58000962"/>
    <x v="277"/>
    <d v="2021-11-30T00:00:00"/>
    <x v="4"/>
    <n v="7000135278"/>
    <n v="68"/>
    <x v="2"/>
    <x v="0"/>
    <n v="68"/>
    <n v="10.646100000000001"/>
    <n v="723.9348"/>
    <x v="8"/>
    <x v="5"/>
    <s v="Linie 23"/>
    <n v="5023"/>
  </r>
  <r>
    <x v="9"/>
    <x v="0"/>
    <n v="58000977"/>
    <x v="869"/>
    <d v="2021-11-30T00:00:00"/>
    <x v="4"/>
    <n v="7000135013"/>
    <n v="204"/>
    <x v="2"/>
    <x v="0"/>
    <n v="201.96"/>
    <n v="7.6463999999999999"/>
    <n v="1544.266944"/>
    <x v="8"/>
    <x v="5"/>
    <s v="Linie 21"/>
    <n v="5021"/>
  </r>
  <r>
    <x v="9"/>
    <x v="0"/>
    <n v="58000992"/>
    <x v="870"/>
    <d v="2021-11-30T00:00:00"/>
    <x v="4"/>
    <n v="7000135347"/>
    <n v="136"/>
    <x v="2"/>
    <x v="0"/>
    <n v="134.63999999999999"/>
    <n v="7.6139000000000001"/>
    <n v="1025.1354960000001"/>
    <x v="8"/>
    <x v="5"/>
    <s v="Linie 21"/>
    <n v="5021"/>
  </r>
  <r>
    <x v="9"/>
    <x v="0"/>
    <n v="58000993"/>
    <x v="419"/>
    <d v="2021-11-30T00:00:00"/>
    <x v="4"/>
    <n v="7000135281"/>
    <n v="68"/>
    <x v="2"/>
    <x v="0"/>
    <n v="67.319999999999993"/>
    <n v="9.0259"/>
    <n v="607.62358800000004"/>
    <x v="8"/>
    <x v="5"/>
    <s v="Linie 23"/>
    <n v="5023"/>
  </r>
  <r>
    <x v="9"/>
    <x v="0"/>
    <n v="58000997"/>
    <x v="421"/>
    <d v="2021-11-30T00:00:00"/>
    <x v="4"/>
    <n v="7000135457"/>
    <n v="136"/>
    <x v="2"/>
    <x v="0"/>
    <n v="136"/>
    <n v="11.047000000000001"/>
    <n v="1502.3920000000001"/>
    <x v="8"/>
    <x v="5"/>
    <s v="Linie 20"/>
    <n v="5020"/>
  </r>
  <r>
    <x v="9"/>
    <x v="0"/>
    <n v="58001035"/>
    <x v="871"/>
    <d v="2021-11-30T00:00:00"/>
    <x v="4"/>
    <n v="7000135350"/>
    <n v="68"/>
    <x v="2"/>
    <x v="0"/>
    <n v="67.319999999999993"/>
    <n v="7.6178999999999997"/>
    <n v="512.83702800000003"/>
    <x v="8"/>
    <x v="5"/>
    <s v="Linie 21"/>
    <n v="5021"/>
  </r>
  <r>
    <x v="9"/>
    <x v="0"/>
    <n v="58001039"/>
    <x v="882"/>
    <d v="2021-11-30T00:00:00"/>
    <x v="4"/>
    <n v="7000135351"/>
    <n v="34"/>
    <x v="2"/>
    <x v="0"/>
    <n v="33.659999999999997"/>
    <n v="7.6130000000000004"/>
    <n v="256.25358"/>
    <x v="8"/>
    <x v="5"/>
    <s v="Linie 21"/>
    <n v="5021"/>
  </r>
  <r>
    <x v="9"/>
    <x v="0"/>
    <n v="58001041"/>
    <x v="930"/>
    <d v="2021-11-30T00:00:00"/>
    <x v="4"/>
    <n v="7000135352"/>
    <n v="34"/>
    <x v="2"/>
    <x v="0"/>
    <n v="33.659999999999997"/>
    <n v="7.3944999999999999"/>
    <n v="248.89886999999999"/>
    <x v="8"/>
    <x v="5"/>
    <s v="Linie 21"/>
    <n v="5021"/>
  </r>
  <r>
    <x v="9"/>
    <x v="0"/>
    <n v="58001049"/>
    <x v="283"/>
    <d v="2021-11-30T00:00:00"/>
    <x v="4"/>
    <n v="7000135354"/>
    <n v="68"/>
    <x v="2"/>
    <x v="0"/>
    <n v="67.319999999999993"/>
    <n v="7.6163999999999996"/>
    <n v="512.73604799999998"/>
    <x v="8"/>
    <x v="5"/>
    <s v="Linie 21"/>
    <n v="5021"/>
  </r>
  <r>
    <x v="9"/>
    <x v="0"/>
    <n v="58001065"/>
    <x v="284"/>
    <d v="2021-11-30T00:00:00"/>
    <x v="4"/>
    <n v="7000135356"/>
    <n v="204"/>
    <x v="2"/>
    <x v="0"/>
    <n v="201.96"/>
    <n v="6.835"/>
    <n v="1380.3966"/>
    <x v="8"/>
    <x v="5"/>
    <s v="Linie 21"/>
    <n v="5021"/>
  </r>
  <r>
    <x v="9"/>
    <x v="0"/>
    <n v="58001069"/>
    <x v="874"/>
    <d v="2021-11-30T00:00:00"/>
    <x v="4"/>
    <n v="7000135283"/>
    <n v="238"/>
    <x v="2"/>
    <x v="0"/>
    <n v="321.3"/>
    <n v="14.7758"/>
    <n v="4747.4645399999999"/>
    <x v="8"/>
    <x v="5"/>
    <s v="Linie 23"/>
    <n v="5023"/>
  </r>
  <r>
    <x v="9"/>
    <x v="0"/>
    <n v="58001080"/>
    <x v="656"/>
    <d v="2021-11-30T00:00:00"/>
    <x v="4"/>
    <n v="7000135358"/>
    <n v="68"/>
    <x v="2"/>
    <x v="0"/>
    <n v="67.319999999999993"/>
    <n v="6.8102999999999998"/>
    <n v="458.46939600000002"/>
    <x v="8"/>
    <x v="5"/>
    <s v="Linie 21"/>
    <n v="5021"/>
  </r>
  <r>
    <x v="9"/>
    <x v="0"/>
    <n v="58001082"/>
    <x v="434"/>
    <d v="2021-11-30T00:00:00"/>
    <x v="4"/>
    <n v="7000135408"/>
    <n v="204"/>
    <x v="2"/>
    <x v="0"/>
    <n v="204"/>
    <n v="11.0524"/>
    <n v="2254.6896000000002"/>
    <x v="8"/>
    <x v="5"/>
    <s v="Linie 20"/>
    <n v="5020"/>
  </r>
  <r>
    <x v="9"/>
    <x v="0"/>
    <n v="58001092"/>
    <x v="883"/>
    <d v="2021-11-30T00:00:00"/>
    <x v="4"/>
    <n v="7000135477"/>
    <n v="68"/>
    <x v="2"/>
    <x v="0"/>
    <n v="67.319999999999993"/>
    <n v="7.6105999999999998"/>
    <n v="512.34559200000001"/>
    <x v="8"/>
    <x v="5"/>
    <s v="Linie 21"/>
    <n v="5021"/>
  </r>
  <r>
    <x v="9"/>
    <x v="0"/>
    <n v="58001093"/>
    <x v="435"/>
    <d v="2021-11-30T00:00:00"/>
    <x v="4"/>
    <n v="7000135478"/>
    <n v="136"/>
    <x v="2"/>
    <x v="0"/>
    <n v="134.63999999999999"/>
    <n v="7.3921000000000001"/>
    <n v="995.27234399999998"/>
    <x v="8"/>
    <x v="5"/>
    <s v="Linie 21"/>
    <n v="5021"/>
  </r>
  <r>
    <x v="9"/>
    <x v="0"/>
    <n v="58001096"/>
    <x v="841"/>
    <d v="2021-11-30T00:00:00"/>
    <x v="4"/>
    <n v="7000135501"/>
    <n v="136"/>
    <x v="2"/>
    <x v="0"/>
    <n v="134.63999999999999"/>
    <n v="9.0226000000000006"/>
    <n v="1214.802864"/>
    <x v="8"/>
    <x v="5"/>
    <s v="Linie 23"/>
    <n v="5023"/>
  </r>
  <r>
    <x v="9"/>
    <x v="0"/>
    <n v="58001102"/>
    <x v="436"/>
    <d v="2021-11-30T00:00:00"/>
    <x v="4"/>
    <n v="7000135360"/>
    <n v="136"/>
    <x v="2"/>
    <x v="0"/>
    <n v="134.63999999999999"/>
    <n v="7.3921000000000001"/>
    <n v="995.27234399999998"/>
    <x v="8"/>
    <x v="5"/>
    <s v="Linie 21"/>
    <n v="5021"/>
  </r>
  <r>
    <x v="9"/>
    <x v="0"/>
    <n v="59500028"/>
    <x v="449"/>
    <d v="2021-11-30T00:00:00"/>
    <x v="4"/>
    <n v="7000135434"/>
    <n v="3731"/>
    <x v="0"/>
    <x v="0"/>
    <n v="3731"/>
    <n v="2.1253000000000002"/>
    <n v="7929.4943000000003"/>
    <x v="0"/>
    <x v="0"/>
    <s v="Vacumierung"/>
    <n v="5902"/>
  </r>
  <r>
    <x v="9"/>
    <x v="0"/>
    <m/>
    <x v="120"/>
    <d v="2021-11-30T00:00:00"/>
    <x v="4"/>
    <n v="7000133634"/>
    <n v="0"/>
    <x v="3"/>
    <x v="3"/>
    <n v="0"/>
    <n v="0"/>
    <n v="0"/>
    <x v="0"/>
    <x v="0"/>
    <s v="Große Schneidemaschine Lachnit"/>
    <n v="1100"/>
  </r>
  <r>
    <x v="9"/>
    <x v="0"/>
    <m/>
    <x v="121"/>
    <d v="2021-11-30T00:00:00"/>
    <x v="4"/>
    <n v="7000132891"/>
    <n v="0"/>
    <x v="3"/>
    <x v="3"/>
    <n v="0"/>
    <n v="0"/>
    <n v="0"/>
    <x v="0"/>
    <x v="0"/>
    <s v="Kleine Schneidemaschine Käseteiler"/>
    <n v="1200"/>
  </r>
  <r>
    <x v="9"/>
    <x v="0"/>
    <m/>
    <x v="123"/>
    <d v="2021-11-30T00:00:00"/>
    <x v="4"/>
    <n v="7000135153"/>
    <n v="0"/>
    <x v="3"/>
    <x v="3"/>
    <n v="0"/>
    <n v="0"/>
    <n v="0"/>
    <x v="2"/>
    <x v="0"/>
    <s v="Thrun 2"/>
    <n v="2030"/>
  </r>
  <r>
    <x v="9"/>
    <x v="0"/>
    <m/>
    <x v="124"/>
    <d v="2021-11-30T00:00:00"/>
    <x v="4"/>
    <n v="7000135198"/>
    <n v="0"/>
    <x v="3"/>
    <x v="3"/>
    <n v="0"/>
    <n v="0"/>
    <n v="0"/>
    <x v="2"/>
    <x v="0"/>
    <s v="Mischer 1"/>
    <n v="2040"/>
  </r>
  <r>
    <x v="9"/>
    <x v="0"/>
    <m/>
    <x v="125"/>
    <d v="2021-11-30T00:00:00"/>
    <x v="4"/>
    <n v="7000135195"/>
    <n v="0"/>
    <x v="3"/>
    <x v="3"/>
    <n v="0"/>
    <n v="0"/>
    <n v="0"/>
    <x v="2"/>
    <x v="0"/>
    <s v="Mischer 2"/>
    <n v="2050"/>
  </r>
  <r>
    <x v="9"/>
    <x v="0"/>
    <m/>
    <x v="126"/>
    <d v="2021-11-30T00:00:00"/>
    <x v="4"/>
    <n v="7000135144"/>
    <n v="0"/>
    <x v="3"/>
    <x v="3"/>
    <n v="0"/>
    <n v="0"/>
    <n v="0"/>
    <x v="2"/>
    <x v="0"/>
    <s v="Stephan UMSK 130"/>
    <n v="2100"/>
  </r>
  <r>
    <x v="9"/>
    <x v="0"/>
    <m/>
    <x v="127"/>
    <d v="2021-11-30T00:00:00"/>
    <x v="4"/>
    <n v="7000135199"/>
    <n v="0"/>
    <x v="3"/>
    <x v="3"/>
    <n v="0"/>
    <n v="0"/>
    <n v="0"/>
    <x v="1"/>
    <x v="0"/>
    <s v="Füller unter M1"/>
    <n v="3010"/>
  </r>
  <r>
    <x v="9"/>
    <x v="0"/>
    <m/>
    <x v="128"/>
    <d v="2021-11-30T00:00:00"/>
    <x v="4"/>
    <n v="7000135187"/>
    <n v="0"/>
    <x v="3"/>
    <x v="3"/>
    <n v="0"/>
    <n v="0"/>
    <n v="0"/>
    <x v="1"/>
    <x v="0"/>
    <s v="Füller unter M2"/>
    <n v="3020"/>
  </r>
  <r>
    <x v="9"/>
    <x v="0"/>
    <m/>
    <x v="129"/>
    <d v="2021-11-30T00:00:00"/>
    <x v="4"/>
    <n v="7000134997"/>
    <n v="0"/>
    <x v="3"/>
    <x v="3"/>
    <n v="0"/>
    <n v="0"/>
    <n v="0"/>
    <x v="1"/>
    <x v="0"/>
    <s v="Füller unter Thrun 2"/>
    <n v="3030"/>
  </r>
  <r>
    <x v="9"/>
    <x v="0"/>
    <m/>
    <x v="131"/>
    <d v="2021-11-30T00:00:00"/>
    <x v="4"/>
    <n v="7000134924"/>
    <n v="0"/>
    <x v="3"/>
    <x v="3"/>
    <n v="0"/>
    <n v="0"/>
    <n v="0"/>
    <x v="2"/>
    <x v="0"/>
    <s v="Füller unter UMSK 130"/>
    <n v="3100"/>
  </r>
  <r>
    <x v="9"/>
    <x v="0"/>
    <m/>
    <x v="290"/>
    <d v="2021-11-30T00:00:00"/>
    <x v="4"/>
    <n v="7000133894"/>
    <n v="0"/>
    <x v="3"/>
    <x v="3"/>
    <n v="0"/>
    <n v="0"/>
    <n v="0"/>
    <x v="3"/>
    <x v="1"/>
    <s v="Linie 1"/>
    <n v="5001"/>
  </r>
  <r>
    <x v="9"/>
    <x v="0"/>
    <m/>
    <x v="133"/>
    <d v="2021-11-30T00:00:00"/>
    <x v="4"/>
    <n v="7000135366"/>
    <n v="0"/>
    <x v="3"/>
    <x v="3"/>
    <n v="0"/>
    <n v="0"/>
    <n v="0"/>
    <x v="8"/>
    <x v="5"/>
    <s v="Linie 21"/>
    <n v="5021"/>
  </r>
  <r>
    <x v="9"/>
    <x v="0"/>
    <m/>
    <x v="134"/>
    <d v="2021-11-30T00:00:00"/>
    <x v="4"/>
    <n v="7000134854"/>
    <n v="0.1"/>
    <x v="1"/>
    <x v="1"/>
    <n v="0"/>
    <n v="0"/>
    <n v="0"/>
    <x v="8"/>
    <x v="5"/>
    <s v="Linie 22"/>
    <n v="5022"/>
  </r>
  <r>
    <x v="9"/>
    <x v="0"/>
    <m/>
    <x v="135"/>
    <d v="2021-11-30T00:00:00"/>
    <x v="4"/>
    <n v="7000135295"/>
    <n v="0.01"/>
    <x v="1"/>
    <x v="1"/>
    <n v="0"/>
    <n v="0"/>
    <n v="0"/>
    <x v="8"/>
    <x v="5"/>
    <s v="Linie 23"/>
    <n v="5023"/>
  </r>
  <r>
    <x v="9"/>
    <x v="0"/>
    <m/>
    <x v="135"/>
    <d v="2021-11-30T00:00:00"/>
    <x v="4"/>
    <n v="7000135296"/>
    <n v="0.01"/>
    <x v="1"/>
    <x v="1"/>
    <n v="0"/>
    <n v="0"/>
    <n v="0"/>
    <x v="8"/>
    <x v="5"/>
    <s v="Linie 23"/>
    <n v="5023"/>
  </r>
  <r>
    <x v="9"/>
    <x v="0"/>
    <m/>
    <x v="725"/>
    <d v="2021-11-30T00:00:00"/>
    <x v="4"/>
    <n v="7000134049"/>
    <n v="0"/>
    <x v="3"/>
    <x v="3"/>
    <n v="0"/>
    <n v="0"/>
    <n v="0"/>
    <x v="4"/>
    <x v="1"/>
    <s v="Linie 35"/>
    <n v="5035"/>
  </r>
  <r>
    <x v="9"/>
    <x v="0"/>
    <m/>
    <x v="291"/>
    <d v="2021-11-30T00:00:00"/>
    <x v="4"/>
    <n v="7000134694"/>
    <n v="0"/>
    <x v="3"/>
    <x v="3"/>
    <n v="0"/>
    <n v="0"/>
    <n v="0"/>
    <x v="1"/>
    <x v="0"/>
    <s v="Strudellinie"/>
    <n v="5160"/>
  </r>
  <r>
    <x v="9"/>
    <x v="0"/>
    <m/>
    <x v="453"/>
    <d v="2021-11-30T00:00:00"/>
    <x v="4"/>
    <n v="7000134974"/>
    <n v="0"/>
    <x v="3"/>
    <x v="3"/>
    <n v="0"/>
    <n v="0"/>
    <n v="0"/>
    <x v="8"/>
    <x v="5"/>
    <s v="Linie 21"/>
    <n v="5021"/>
  </r>
  <r>
    <x v="9"/>
    <x v="0"/>
    <m/>
    <x v="454"/>
    <d v="2021-11-30T00:00:00"/>
    <x v="4"/>
    <n v="7000135297"/>
    <n v="0"/>
    <x v="3"/>
    <x v="3"/>
    <n v="0"/>
    <n v="0"/>
    <n v="0"/>
    <x v="8"/>
    <x v="5"/>
    <s v="Linie 23"/>
    <n v="5023"/>
  </r>
  <r>
    <x v="9"/>
    <x v="0"/>
    <m/>
    <x v="294"/>
    <d v="2021-11-30T00:00:00"/>
    <x v="4"/>
    <n v="7000134695"/>
    <n v="0"/>
    <x v="3"/>
    <x v="3"/>
    <n v="0"/>
    <n v="0"/>
    <n v="0"/>
    <x v="1"/>
    <x v="0"/>
    <s v="Strudellinie"/>
    <n v="5160"/>
  </r>
  <r>
    <x v="9"/>
    <x v="0"/>
    <n v="23500034"/>
    <x v="298"/>
    <d v="2021-12-01T00:00:00"/>
    <x v="0"/>
    <n v="7000135094"/>
    <n v="1411"/>
    <x v="0"/>
    <x v="0"/>
    <n v="1411"/>
    <n v="4.3349000000000002"/>
    <n v="6116.5438999999997"/>
    <x v="0"/>
    <x v="0"/>
    <s v="Kleine Schneidemaschine Käseteiler"/>
    <n v="1200"/>
  </r>
  <r>
    <x v="9"/>
    <x v="0"/>
    <n v="23500099"/>
    <x v="141"/>
    <d v="2021-12-01T00:00:00"/>
    <x v="0"/>
    <n v="7000135100"/>
    <n v="1565"/>
    <x v="0"/>
    <x v="0"/>
    <n v="1565"/>
    <n v="3.157"/>
    <n v="4940.7049999999999"/>
    <x v="0"/>
    <x v="0"/>
    <s v="Kleine Schneidemaschine Käseteiler"/>
    <n v="1200"/>
  </r>
  <r>
    <x v="9"/>
    <x v="0"/>
    <n v="23500273"/>
    <x v="457"/>
    <d v="2021-12-01T00:00:00"/>
    <x v="0"/>
    <n v="7000134638"/>
    <n v="343"/>
    <x v="0"/>
    <x v="0"/>
    <n v="343"/>
    <n v="3.2010000000000001"/>
    <n v="1097.943"/>
    <x v="0"/>
    <x v="0"/>
    <s v="Kleine Schneidemaschine Käseteiler"/>
    <n v="1200"/>
  </r>
  <r>
    <x v="9"/>
    <x v="0"/>
    <n v="23500284"/>
    <x v="1"/>
    <d v="2021-12-01T00:00:00"/>
    <x v="0"/>
    <n v="7000135774"/>
    <n v="101"/>
    <x v="0"/>
    <x v="0"/>
    <n v="101"/>
    <n v="3.9931999999999999"/>
    <n v="403.31319999999999"/>
    <x v="0"/>
    <x v="0"/>
    <s v="Schmelze Zutatenvorb."/>
    <n v="1400"/>
  </r>
  <r>
    <x v="9"/>
    <x v="0"/>
    <n v="23500290"/>
    <x v="2"/>
    <d v="2021-12-01T00:00:00"/>
    <x v="0"/>
    <n v="7000135579"/>
    <n v="55"/>
    <x v="0"/>
    <x v="0"/>
    <n v="55"/>
    <n v="2.8834"/>
    <n v="158.58699999999999"/>
    <x v="0"/>
    <x v="0"/>
    <s v="Wolf Zutatenvorbereitung"/>
    <n v="1430"/>
  </r>
  <r>
    <x v="9"/>
    <x v="0"/>
    <n v="23500291"/>
    <x v="3"/>
    <d v="2021-12-01T00:00:00"/>
    <x v="0"/>
    <n v="7000135580"/>
    <n v="0"/>
    <x v="0"/>
    <x v="0"/>
    <n v="0"/>
    <n v="1.9869000000000001"/>
    <n v="0"/>
    <x v="0"/>
    <x v="0"/>
    <s v="Wolf Zutatenvorbereitung"/>
    <n v="1430"/>
  </r>
  <r>
    <x v="9"/>
    <x v="0"/>
    <n v="23500303"/>
    <x v="458"/>
    <d v="2021-12-01T00:00:00"/>
    <x v="0"/>
    <n v="7000135721"/>
    <n v="3451"/>
    <x v="0"/>
    <x v="0"/>
    <n v="3451"/>
    <n v="3.5335000000000001"/>
    <n v="12194.1085"/>
    <x v="0"/>
    <x v="0"/>
    <s v="Rohware aus-/umpacken, vorbereiten"/>
    <n v="1300"/>
  </r>
  <r>
    <x v="9"/>
    <x v="0"/>
    <n v="23500304"/>
    <x v="459"/>
    <d v="2021-12-01T00:00:00"/>
    <x v="0"/>
    <n v="7000135717"/>
    <n v="3337"/>
    <x v="0"/>
    <x v="0"/>
    <n v="3337"/>
    <n v="3.7835000000000001"/>
    <n v="12625.539500000001"/>
    <x v="0"/>
    <x v="0"/>
    <s v="Rohware aus-/umpacken, vorbereiten"/>
    <n v="1300"/>
  </r>
  <r>
    <x v="9"/>
    <x v="0"/>
    <n v="23500306"/>
    <x v="5"/>
    <d v="2021-12-01T00:00:00"/>
    <x v="0"/>
    <n v="7000135581"/>
    <n v="0"/>
    <x v="0"/>
    <x v="0"/>
    <n v="0"/>
    <n v="2.0356999999999998"/>
    <n v="0"/>
    <x v="0"/>
    <x v="0"/>
    <s v="Wolf Zutatenvorbereitung"/>
    <n v="1430"/>
  </r>
  <r>
    <x v="9"/>
    <x v="0"/>
    <n v="23500307"/>
    <x v="6"/>
    <d v="2021-12-01T00:00:00"/>
    <x v="0"/>
    <n v="7000135582"/>
    <n v="102"/>
    <x v="0"/>
    <x v="0"/>
    <n v="102"/>
    <n v="2.8992"/>
    <n v="295.71839999999997"/>
    <x v="0"/>
    <x v="0"/>
    <s v="Wolf Zutatenvorbereitung"/>
    <n v="1430"/>
  </r>
  <r>
    <x v="9"/>
    <x v="0"/>
    <n v="23500370"/>
    <x v="933"/>
    <d v="2021-12-01T00:00:00"/>
    <x v="0"/>
    <n v="7000135617"/>
    <n v="115"/>
    <x v="0"/>
    <x v="0"/>
    <n v="115"/>
    <n v="1.1600999999999999"/>
    <n v="133.41149999999999"/>
    <x v="0"/>
    <x v="0"/>
    <s v="Schälen"/>
    <n v="5903"/>
  </r>
  <r>
    <x v="9"/>
    <x v="0"/>
    <n v="23500524"/>
    <x v="301"/>
    <d v="2021-12-01T00:00:00"/>
    <x v="0"/>
    <n v="7000133614"/>
    <n v="466"/>
    <x v="0"/>
    <x v="0"/>
    <n v="466"/>
    <n v="4.5331999999999999"/>
    <n v="2112.4712"/>
    <x v="0"/>
    <x v="0"/>
    <s v="Große Schneidemaschine Lachnit"/>
    <n v="1100"/>
  </r>
  <r>
    <x v="9"/>
    <x v="0"/>
    <n v="23500529"/>
    <x v="729"/>
    <d v="2021-12-01T00:00:00"/>
    <x v="0"/>
    <n v="7000135767"/>
    <n v="153"/>
    <x v="0"/>
    <x v="0"/>
    <n v="153"/>
    <n v="1.1600999999999999"/>
    <n v="177.49529999999999"/>
    <x v="0"/>
    <x v="0"/>
    <s v="Schälen"/>
    <n v="5903"/>
  </r>
  <r>
    <x v="9"/>
    <x v="0"/>
    <n v="29600002"/>
    <x v="461"/>
    <d v="2021-12-01T00:00:00"/>
    <x v="0"/>
    <n v="7000135930"/>
    <n v="822"/>
    <x v="0"/>
    <x v="0"/>
    <n v="822"/>
    <n v="2.5"/>
    <n v="2055"/>
    <x v="0"/>
    <x v="0"/>
    <s v="Rohware aus-/umpacken, vorbereiten"/>
    <n v="1300"/>
  </r>
  <r>
    <x v="9"/>
    <x v="0"/>
    <n v="29600003"/>
    <x v="150"/>
    <d v="2021-12-01T00:00:00"/>
    <x v="0"/>
    <n v="7000135931"/>
    <n v="2276"/>
    <x v="0"/>
    <x v="0"/>
    <n v="2276"/>
    <n v="2.5516999999999999"/>
    <n v="5807.6692000000003"/>
    <x v="0"/>
    <x v="0"/>
    <s v="Rohware aus-/umpacken, vorbereiten"/>
    <n v="1300"/>
  </r>
  <r>
    <x v="9"/>
    <x v="0"/>
    <n v="29600004"/>
    <x v="302"/>
    <d v="2021-12-01T00:00:00"/>
    <x v="0"/>
    <n v="7000135932"/>
    <n v="5290"/>
    <x v="0"/>
    <x v="0"/>
    <n v="5290"/>
    <n v="2.5"/>
    <n v="13225"/>
    <x v="0"/>
    <x v="0"/>
    <s v="Rohware aus-/umpacken, vorbereiten"/>
    <n v="1300"/>
  </r>
  <r>
    <x v="9"/>
    <x v="0"/>
    <n v="29600009"/>
    <x v="303"/>
    <d v="2021-12-01T00:00:00"/>
    <x v="0"/>
    <n v="7000135934"/>
    <n v="38"/>
    <x v="0"/>
    <x v="0"/>
    <n v="38"/>
    <n v="0.98950000000000005"/>
    <n v="37.600999999999999"/>
    <x v="0"/>
    <x v="0"/>
    <s v="Rohware aus-/umpacken, vorbereiten"/>
    <n v="1300"/>
  </r>
  <r>
    <x v="9"/>
    <x v="0"/>
    <n v="29600016"/>
    <x v="889"/>
    <d v="2021-12-01T00:00:00"/>
    <x v="0"/>
    <n v="7000135935"/>
    <n v="40"/>
    <x v="0"/>
    <x v="0"/>
    <n v="40"/>
    <n v="1"/>
    <n v="40"/>
    <x v="0"/>
    <x v="0"/>
    <s v="Rohware aus-/umpacken, vorbereiten"/>
    <n v="1300"/>
  </r>
  <r>
    <x v="9"/>
    <x v="0"/>
    <n v="29600017"/>
    <x v="804"/>
    <d v="2021-12-01T00:00:00"/>
    <x v="0"/>
    <n v="7000135936"/>
    <n v="0"/>
    <x v="0"/>
    <x v="0"/>
    <n v="0"/>
    <n v="0.5"/>
    <n v="0"/>
    <x v="0"/>
    <x v="0"/>
    <s v="Rohware aus-/umpacken, vorbereiten"/>
    <n v="1300"/>
  </r>
  <r>
    <x v="9"/>
    <x v="0"/>
    <n v="31000169"/>
    <x v="158"/>
    <d v="2021-12-01T00:00:00"/>
    <x v="0"/>
    <n v="7000135148"/>
    <n v="2815"/>
    <x v="1"/>
    <x v="1"/>
    <n v="5432.95"/>
    <n v="6.0467000000000004"/>
    <n v="17021.460500000001"/>
    <x v="1"/>
    <x v="0"/>
    <s v="Füller unter Thrun 2"/>
    <n v="3030"/>
  </r>
  <r>
    <x v="9"/>
    <x v="0"/>
    <n v="31000222"/>
    <x v="1155"/>
    <d v="2021-12-01T00:00:00"/>
    <x v="0"/>
    <n v="7000135495"/>
    <n v="89"/>
    <x v="1"/>
    <x v="1"/>
    <n v="890"/>
    <n v="29.5291"/>
    <n v="2628.0898999999999"/>
    <x v="1"/>
    <x v="0"/>
    <s v="Füller unter UHT"/>
    <n v="3040"/>
  </r>
  <r>
    <x v="9"/>
    <x v="0"/>
    <n v="31000238"/>
    <x v="1233"/>
    <d v="2021-12-01T00:00:00"/>
    <x v="0"/>
    <n v="7000135496"/>
    <n v="108"/>
    <x v="1"/>
    <x v="1"/>
    <n v="453.6"/>
    <n v="11.977"/>
    <n v="1293.5160000000001"/>
    <x v="1"/>
    <x v="0"/>
    <s v="Füller unter UHT"/>
    <n v="3040"/>
  </r>
  <r>
    <x v="9"/>
    <x v="0"/>
    <n v="31900001"/>
    <x v="159"/>
    <d v="2021-12-01T00:00:00"/>
    <x v="0"/>
    <n v="7000135142"/>
    <n v="329"/>
    <x v="1"/>
    <x v="1"/>
    <n v="2368.8000000000002"/>
    <n v="16.230899999999998"/>
    <n v="5339.9660999999996"/>
    <x v="2"/>
    <x v="0"/>
    <s v="Füller unter UMSK 130"/>
    <n v="3100"/>
  </r>
  <r>
    <x v="9"/>
    <x v="0"/>
    <n v="32000027"/>
    <x v="161"/>
    <d v="2021-12-01T00:00:00"/>
    <x v="0"/>
    <n v="7000135221"/>
    <n v="711"/>
    <x v="1"/>
    <x v="1"/>
    <n v="6612.3"/>
    <n v="28.9986"/>
    <n v="20618.0046"/>
    <x v="1"/>
    <x v="0"/>
    <s v="Füller unter M1"/>
    <n v="3010"/>
  </r>
  <r>
    <x v="9"/>
    <x v="0"/>
    <n v="32000028"/>
    <x v="769"/>
    <d v="2021-12-01T00:00:00"/>
    <x v="0"/>
    <n v="7000135222"/>
    <n v="774"/>
    <x v="1"/>
    <x v="1"/>
    <n v="5185.8"/>
    <n v="21.0306"/>
    <n v="16277.6844"/>
    <x v="1"/>
    <x v="0"/>
    <s v="Füller unter M1"/>
    <n v="3010"/>
  </r>
  <r>
    <x v="9"/>
    <x v="0"/>
    <n v="32000029"/>
    <x v="541"/>
    <d v="2021-12-01T00:00:00"/>
    <x v="0"/>
    <n v="7000135231"/>
    <n v="512"/>
    <x v="1"/>
    <x v="1"/>
    <n v="3430.4"/>
    <n v="20.6191"/>
    <n v="10556.9792"/>
    <x v="1"/>
    <x v="0"/>
    <s v="Füller unter M1"/>
    <n v="3010"/>
  </r>
  <r>
    <x v="9"/>
    <x v="0"/>
    <n v="32000033"/>
    <x v="308"/>
    <d v="2021-12-01T00:00:00"/>
    <x v="0"/>
    <n v="7000135212"/>
    <n v="298"/>
    <x v="1"/>
    <x v="1"/>
    <n v="2711.8"/>
    <n v="25.5594"/>
    <n v="7616.7012000000004"/>
    <x v="1"/>
    <x v="0"/>
    <s v="Füller unter M2"/>
    <n v="3020"/>
  </r>
  <r>
    <x v="9"/>
    <x v="0"/>
    <n v="32000037"/>
    <x v="469"/>
    <d v="2021-12-01T00:00:00"/>
    <x v="0"/>
    <n v="7000135232"/>
    <n v="317"/>
    <x v="1"/>
    <x v="1"/>
    <n v="2662.8"/>
    <n v="25.7088"/>
    <n v="8149.6895999999997"/>
    <x v="1"/>
    <x v="0"/>
    <s v="Füller unter M1"/>
    <n v="3010"/>
  </r>
  <r>
    <x v="9"/>
    <x v="0"/>
    <n v="32000049"/>
    <x v="16"/>
    <d v="2021-12-01T00:00:00"/>
    <x v="0"/>
    <n v="7000135213"/>
    <n v="605"/>
    <x v="1"/>
    <x v="1"/>
    <n v="4356"/>
    <n v="19.495100000000001"/>
    <n v="11794.5355"/>
    <x v="1"/>
    <x v="0"/>
    <s v="Füller unter M2"/>
    <n v="3020"/>
  </r>
  <r>
    <x v="9"/>
    <x v="0"/>
    <n v="32000053"/>
    <x v="470"/>
    <d v="2021-12-01T00:00:00"/>
    <x v="0"/>
    <n v="7000135770"/>
    <n v="745"/>
    <x v="1"/>
    <x v="1"/>
    <n v="4544.5"/>
    <n v="18.500900000000001"/>
    <n v="13783.1705"/>
    <x v="1"/>
    <x v="0"/>
    <s v="Füller unter M1"/>
    <n v="3010"/>
  </r>
  <r>
    <x v="9"/>
    <x v="0"/>
    <n v="32000066"/>
    <x v="17"/>
    <d v="2021-12-01T00:00:00"/>
    <x v="0"/>
    <n v="7000135214"/>
    <n v="497"/>
    <x v="1"/>
    <x v="1"/>
    <n v="4622.1000000000004"/>
    <n v="26.887499999999999"/>
    <n v="13363.0875"/>
    <x v="1"/>
    <x v="0"/>
    <s v="Füller unter M2"/>
    <n v="3020"/>
  </r>
  <r>
    <x v="9"/>
    <x v="0"/>
    <n v="32000092"/>
    <x v="22"/>
    <d v="2021-12-01T00:00:00"/>
    <x v="0"/>
    <n v="7000134271"/>
    <n v="2173"/>
    <x v="1"/>
    <x v="1"/>
    <n v="2455.4899999999998"/>
    <n v="3.6392000000000002"/>
    <n v="7907.9816000000001"/>
    <x v="0"/>
    <x v="0"/>
    <s v="Große Schneidemaschine Lachnit"/>
    <n v="1100"/>
  </r>
  <r>
    <x v="9"/>
    <x v="0"/>
    <n v="32000107"/>
    <x v="24"/>
    <d v="2021-12-01T00:00:00"/>
    <x v="0"/>
    <n v="7000135215"/>
    <n v="387"/>
    <x v="1"/>
    <x v="1"/>
    <n v="2786.4"/>
    <n v="20.534600000000001"/>
    <n v="7946.8901999999998"/>
    <x v="1"/>
    <x v="0"/>
    <s v="Füller unter M2"/>
    <n v="3020"/>
  </r>
  <r>
    <x v="9"/>
    <x v="0"/>
    <n v="35000166"/>
    <x v="166"/>
    <d v="2021-12-01T00:00:00"/>
    <x v="0"/>
    <n v="7000135546"/>
    <n v="11400"/>
    <x v="0"/>
    <x v="0"/>
    <n v="11400"/>
    <n v="2.9813000000000001"/>
    <n v="33986.82"/>
    <x v="2"/>
    <x v="0"/>
    <s v="Mischer 1"/>
    <n v="2040"/>
  </r>
  <r>
    <x v="9"/>
    <x v="0"/>
    <n v="35000166"/>
    <x v="166"/>
    <d v="2021-12-01T00:00:00"/>
    <x v="0"/>
    <n v="7000135546"/>
    <n v="11400"/>
    <x v="0"/>
    <x v="0"/>
    <n v="11400"/>
    <n v="2.9813000000000001"/>
    <n v="33986.82"/>
    <x v="2"/>
    <x v="0"/>
    <s v="Wolf M1"/>
    <n v="2070"/>
  </r>
  <r>
    <x v="9"/>
    <x v="0"/>
    <n v="35000168"/>
    <x v="471"/>
    <d v="2021-12-01T00:00:00"/>
    <x v="0"/>
    <n v="7000135547"/>
    <n v="6300"/>
    <x v="0"/>
    <x v="0"/>
    <n v="6300"/>
    <n v="2.9224000000000001"/>
    <n v="18411.12"/>
    <x v="2"/>
    <x v="0"/>
    <s v="Mischer 1"/>
    <n v="2040"/>
  </r>
  <r>
    <x v="9"/>
    <x v="0"/>
    <n v="35000168"/>
    <x v="471"/>
    <d v="2021-12-01T00:00:00"/>
    <x v="0"/>
    <n v="7000135547"/>
    <n v="6300"/>
    <x v="0"/>
    <x v="0"/>
    <n v="6300"/>
    <n v="2.9224000000000001"/>
    <n v="18411.12"/>
    <x v="2"/>
    <x v="0"/>
    <s v="Wolf M1"/>
    <n v="2070"/>
  </r>
  <r>
    <x v="9"/>
    <x v="0"/>
    <n v="35000174"/>
    <x v="312"/>
    <d v="2021-12-01T00:00:00"/>
    <x v="0"/>
    <n v="7000135485"/>
    <n v="2700"/>
    <x v="0"/>
    <x v="0"/>
    <n v="2700"/>
    <n v="2.5968"/>
    <n v="7011.36"/>
    <x v="2"/>
    <x v="0"/>
    <s v="Mischer 2"/>
    <n v="2050"/>
  </r>
  <r>
    <x v="9"/>
    <x v="0"/>
    <n v="35000174"/>
    <x v="312"/>
    <d v="2021-12-01T00:00:00"/>
    <x v="0"/>
    <n v="7000135485"/>
    <n v="2700"/>
    <x v="0"/>
    <x v="0"/>
    <n v="2700"/>
    <n v="2.5968"/>
    <n v="7011.36"/>
    <x v="2"/>
    <x v="0"/>
    <s v="Wolf M2"/>
    <n v="2080"/>
  </r>
  <r>
    <x v="9"/>
    <x v="0"/>
    <n v="35000176"/>
    <x v="25"/>
    <d v="2021-12-01T00:00:00"/>
    <x v="0"/>
    <n v="7000135486"/>
    <n v="4200"/>
    <x v="0"/>
    <x v="0"/>
    <n v="4200"/>
    <n v="2.7543000000000002"/>
    <n v="11568.06"/>
    <x v="2"/>
    <x v="0"/>
    <s v="Mischer 2"/>
    <n v="2050"/>
  </r>
  <r>
    <x v="9"/>
    <x v="0"/>
    <n v="35000176"/>
    <x v="25"/>
    <d v="2021-12-01T00:00:00"/>
    <x v="0"/>
    <n v="7000135486"/>
    <n v="4200"/>
    <x v="0"/>
    <x v="0"/>
    <n v="4200"/>
    <n v="2.7543000000000002"/>
    <n v="11568.06"/>
    <x v="2"/>
    <x v="0"/>
    <s v="Wolf M2"/>
    <n v="2080"/>
  </r>
  <r>
    <x v="9"/>
    <x v="0"/>
    <n v="35000179"/>
    <x v="167"/>
    <d v="2021-12-01T00:00:00"/>
    <x v="0"/>
    <n v="7000135768"/>
    <n v="6600"/>
    <x v="0"/>
    <x v="0"/>
    <n v="6600"/>
    <n v="2.8519999999999999"/>
    <n v="18823.2"/>
    <x v="2"/>
    <x v="0"/>
    <s v="Mischer 1"/>
    <n v="2040"/>
  </r>
  <r>
    <x v="9"/>
    <x v="0"/>
    <n v="35000179"/>
    <x v="167"/>
    <d v="2021-12-01T00:00:00"/>
    <x v="0"/>
    <n v="7000135768"/>
    <n v="6600"/>
    <x v="0"/>
    <x v="0"/>
    <n v="6600"/>
    <n v="2.8519999999999999"/>
    <n v="18823.2"/>
    <x v="2"/>
    <x v="0"/>
    <s v="Wolf M1"/>
    <n v="2070"/>
  </r>
  <r>
    <x v="9"/>
    <x v="0"/>
    <n v="35000268"/>
    <x v="170"/>
    <d v="2021-12-01T00:00:00"/>
    <x v="0"/>
    <n v="7000135452"/>
    <n v="4750"/>
    <x v="0"/>
    <x v="0"/>
    <n v="4750"/>
    <n v="2.5156999999999998"/>
    <n v="11949.575000000001"/>
    <x v="2"/>
    <x v="0"/>
    <s v="Thrun 2"/>
    <n v="2030"/>
  </r>
  <r>
    <x v="9"/>
    <x v="0"/>
    <n v="35000268"/>
    <x v="170"/>
    <d v="2021-12-01T00:00:00"/>
    <x v="0"/>
    <n v="7000135452"/>
    <n v="4750"/>
    <x v="0"/>
    <x v="0"/>
    <n v="4750"/>
    <n v="2.5156999999999998"/>
    <n v="11949.575000000001"/>
    <x v="2"/>
    <x v="0"/>
    <s v="Wolf Th2"/>
    <n v="2090"/>
  </r>
  <r>
    <x v="9"/>
    <x v="0"/>
    <n v="35000282"/>
    <x v="29"/>
    <d v="2021-12-01T00:00:00"/>
    <x v="0"/>
    <n v="7000135480"/>
    <n v="4500"/>
    <x v="0"/>
    <x v="0"/>
    <n v="4500"/>
    <n v="2.5644"/>
    <n v="11539.8"/>
    <x v="2"/>
    <x v="0"/>
    <s v="Mischer 2"/>
    <n v="2050"/>
  </r>
  <r>
    <x v="9"/>
    <x v="0"/>
    <n v="35000282"/>
    <x v="29"/>
    <d v="2021-12-01T00:00:00"/>
    <x v="0"/>
    <n v="7000135480"/>
    <n v="4500"/>
    <x v="0"/>
    <x v="0"/>
    <n v="4500"/>
    <n v="2.5644"/>
    <n v="11539.8"/>
    <x v="2"/>
    <x v="0"/>
    <s v="Wolf M2"/>
    <n v="2080"/>
  </r>
  <r>
    <x v="9"/>
    <x v="0"/>
    <n v="35000286"/>
    <x v="1156"/>
    <d v="2021-12-01T00:00:00"/>
    <x v="0"/>
    <n v="7000135525"/>
    <n v="1000"/>
    <x v="0"/>
    <x v="0"/>
    <n v="1000"/>
    <n v="2.8144999999999998"/>
    <n v="2814.5"/>
    <x v="2"/>
    <x v="0"/>
    <s v="Thrun 1"/>
    <n v="2020"/>
  </r>
  <r>
    <x v="9"/>
    <x v="0"/>
    <n v="35000286"/>
    <x v="1156"/>
    <d v="2021-12-01T00:00:00"/>
    <x v="0"/>
    <n v="7000135525"/>
    <n v="1000"/>
    <x v="0"/>
    <x v="0"/>
    <n v="1000"/>
    <n v="2.8144999999999998"/>
    <n v="2814.5"/>
    <x v="2"/>
    <x v="0"/>
    <s v="Wolf Th2"/>
    <n v="2090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Pulverwiegung UHT1"/>
    <n v="2015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Thrun 1"/>
    <n v="2020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Wolf UHT"/>
    <n v="2060"/>
  </r>
  <r>
    <x v="9"/>
    <x v="0"/>
    <n v="35000351"/>
    <x v="33"/>
    <d v="2021-12-01T00:00:00"/>
    <x v="0"/>
    <n v="7000135481"/>
    <n v="2700"/>
    <x v="0"/>
    <x v="0"/>
    <n v="2700"/>
    <n v="2.7084000000000001"/>
    <n v="7312.68"/>
    <x v="2"/>
    <x v="0"/>
    <s v="Mischer 2"/>
    <n v="2050"/>
  </r>
  <r>
    <x v="9"/>
    <x v="0"/>
    <n v="35000351"/>
    <x v="33"/>
    <d v="2021-12-01T00:00:00"/>
    <x v="0"/>
    <n v="7000135481"/>
    <n v="2700"/>
    <x v="0"/>
    <x v="0"/>
    <n v="2700"/>
    <n v="2.7084000000000001"/>
    <n v="7312.68"/>
    <x v="2"/>
    <x v="0"/>
    <s v="Wolf M2"/>
    <n v="2080"/>
  </r>
  <r>
    <x v="9"/>
    <x v="0"/>
    <n v="35000360"/>
    <x v="1237"/>
    <d v="2021-12-01T00:00:00"/>
    <x v="0"/>
    <n v="7000135526"/>
    <n v="500"/>
    <x v="0"/>
    <x v="0"/>
    <n v="500"/>
    <n v="2.6968999999999999"/>
    <n v="1348.45"/>
    <x v="2"/>
    <x v="0"/>
    <s v="Thrun 1"/>
    <n v="2020"/>
  </r>
  <r>
    <x v="9"/>
    <x v="0"/>
    <n v="35000360"/>
    <x v="1237"/>
    <d v="2021-12-01T00:00:00"/>
    <x v="0"/>
    <n v="7000135526"/>
    <n v="500"/>
    <x v="0"/>
    <x v="0"/>
    <n v="500"/>
    <n v="2.6968999999999999"/>
    <n v="1348.45"/>
    <x v="2"/>
    <x v="0"/>
    <s v="Wolf Th1"/>
    <n v="2065"/>
  </r>
  <r>
    <x v="9"/>
    <x v="0"/>
    <n v="35900002"/>
    <x v="173"/>
    <d v="2021-12-01T00:00:00"/>
    <x v="0"/>
    <n v="7000135437"/>
    <n v="2400"/>
    <x v="0"/>
    <x v="0"/>
    <n v="2400"/>
    <n v="2.0203000000000002"/>
    <n v="4848.72"/>
    <x v="2"/>
    <x v="0"/>
    <s v="Stephan UMSK 130"/>
    <n v="2100"/>
  </r>
  <r>
    <x v="9"/>
    <x v="0"/>
    <n v="47000081"/>
    <x v="614"/>
    <d v="2021-12-01T00:00:00"/>
    <x v="0"/>
    <n v="7000133000"/>
    <n v="9065"/>
    <x v="1"/>
    <x v="1"/>
    <n v="1359.75"/>
    <n v="0.66759999999999997"/>
    <n v="6051.7939999999999"/>
    <x v="4"/>
    <x v="1"/>
    <s v="Linie 34"/>
    <n v="5034"/>
  </r>
  <r>
    <x v="9"/>
    <x v="0"/>
    <n v="47000082"/>
    <x v="322"/>
    <d v="2021-12-01T00:00:00"/>
    <x v="0"/>
    <n v="7000133001"/>
    <n v="4361"/>
    <x v="1"/>
    <x v="1"/>
    <n v="654.15"/>
    <n v="0.66930000000000001"/>
    <n v="2918.8173000000002"/>
    <x v="4"/>
    <x v="1"/>
    <s v="Linie 34"/>
    <n v="5034"/>
  </r>
  <r>
    <x v="9"/>
    <x v="0"/>
    <n v="47000104"/>
    <x v="323"/>
    <d v="2021-12-01T00:00:00"/>
    <x v="0"/>
    <n v="7000133002"/>
    <n v="1960"/>
    <x v="1"/>
    <x v="1"/>
    <n v="294"/>
    <n v="0.66920000000000002"/>
    <n v="1311.6320000000001"/>
    <x v="4"/>
    <x v="1"/>
    <s v="Linie 34"/>
    <n v="5034"/>
  </r>
  <r>
    <x v="9"/>
    <x v="0"/>
    <n v="47000594"/>
    <x v="178"/>
    <d v="2021-12-01T00:00:00"/>
    <x v="0"/>
    <n v="7000132996"/>
    <n v="7746"/>
    <x v="1"/>
    <x v="1"/>
    <n v="1161.9000000000001"/>
    <n v="0.68110000000000004"/>
    <n v="5275.8005999999996"/>
    <x v="4"/>
    <x v="1"/>
    <s v="Linie 34"/>
    <n v="5034"/>
  </r>
  <r>
    <x v="9"/>
    <x v="0"/>
    <n v="47000849"/>
    <x v="39"/>
    <d v="2021-12-01T00:00:00"/>
    <x v="0"/>
    <n v="7000134175"/>
    <n v="0"/>
    <x v="1"/>
    <x v="1"/>
    <n v="0"/>
    <n v="9.1479999999999997"/>
    <n v="0"/>
    <x v="4"/>
    <x v="1"/>
    <s v="Linie 3"/>
    <n v="5003"/>
  </r>
  <r>
    <x v="9"/>
    <x v="0"/>
    <n v="47000895"/>
    <x v="328"/>
    <d v="2021-12-01T00:00:00"/>
    <x v="0"/>
    <n v="7000134171"/>
    <n v="2705"/>
    <x v="1"/>
    <x v="1"/>
    <n v="5410"/>
    <n v="8.1762999999999995"/>
    <n v="22116.891500000002"/>
    <x v="4"/>
    <x v="1"/>
    <s v="Linie 3"/>
    <n v="5003"/>
  </r>
  <r>
    <x v="9"/>
    <x v="0"/>
    <n v="47000901"/>
    <x v="329"/>
    <d v="2021-12-01T00:00:00"/>
    <x v="0"/>
    <n v="7000134027"/>
    <n v="5809"/>
    <x v="1"/>
    <x v="1"/>
    <n v="1452.25"/>
    <n v="1.0256000000000001"/>
    <n v="5957.7103999999999"/>
    <x v="3"/>
    <x v="1"/>
    <s v="Linie 16"/>
    <n v="5016"/>
  </r>
  <r>
    <x v="9"/>
    <x v="0"/>
    <n v="47000902"/>
    <x v="183"/>
    <d v="2021-12-01T00:00:00"/>
    <x v="0"/>
    <n v="7000134028"/>
    <n v="9696"/>
    <x v="1"/>
    <x v="1"/>
    <n v="2424"/>
    <n v="1.1020000000000001"/>
    <n v="10684.992"/>
    <x v="3"/>
    <x v="1"/>
    <s v="Linie 16"/>
    <n v="5016"/>
  </r>
  <r>
    <x v="9"/>
    <x v="0"/>
    <n v="47000948"/>
    <x v="330"/>
    <d v="2021-12-01T00:00:00"/>
    <x v="0"/>
    <n v="7000133003"/>
    <n v="5471"/>
    <x v="1"/>
    <x v="1"/>
    <n v="820.65"/>
    <n v="0.67269999999999996"/>
    <n v="3680.3416999999999"/>
    <x v="4"/>
    <x v="1"/>
    <s v="Linie 34"/>
    <n v="5034"/>
  </r>
  <r>
    <x v="9"/>
    <x v="0"/>
    <n v="47000986"/>
    <x v="1159"/>
    <d v="2021-12-01T00:00:00"/>
    <x v="0"/>
    <n v="7000134818"/>
    <n v="8880"/>
    <x v="1"/>
    <x v="1"/>
    <n v="0"/>
    <n v="0.4355"/>
    <n v="3867.24"/>
    <x v="1"/>
    <x v="0"/>
    <s v="Waldner"/>
    <n v="3110"/>
  </r>
  <r>
    <x v="9"/>
    <x v="0"/>
    <n v="47000992"/>
    <x v="184"/>
    <d v="2021-12-01T00:00:00"/>
    <x v="0"/>
    <n v="7000132997"/>
    <n v="5455"/>
    <x v="1"/>
    <x v="1"/>
    <n v="818.25"/>
    <n v="0.74460000000000004"/>
    <n v="4061.7930000000001"/>
    <x v="4"/>
    <x v="1"/>
    <s v="Linie 34"/>
    <n v="5034"/>
  </r>
  <r>
    <x v="9"/>
    <x v="0"/>
    <n v="47000993"/>
    <x v="185"/>
    <d v="2021-12-01T00:00:00"/>
    <x v="0"/>
    <n v="7000132998"/>
    <n v="4423"/>
    <x v="1"/>
    <x v="1"/>
    <n v="663.45"/>
    <n v="0.71030000000000004"/>
    <n v="3141.6569"/>
    <x v="4"/>
    <x v="1"/>
    <s v="Linie 34"/>
    <n v="5034"/>
  </r>
  <r>
    <x v="9"/>
    <x v="0"/>
    <n v="47001016"/>
    <x v="337"/>
    <d v="2021-12-01T00:00:00"/>
    <x v="0"/>
    <n v="7000129980"/>
    <n v="25064"/>
    <x v="1"/>
    <x v="1"/>
    <n v="3759.6"/>
    <n v="0.62560000000000004"/>
    <n v="15680.038399999999"/>
    <x v="3"/>
    <x v="1"/>
    <s v="Linie 11"/>
    <n v="5011"/>
  </r>
  <r>
    <x v="9"/>
    <x v="0"/>
    <n v="48000093"/>
    <x v="818"/>
    <d v="2021-12-01T00:00:00"/>
    <x v="0"/>
    <n v="7000133863"/>
    <n v="8064"/>
    <x v="1"/>
    <x v="1"/>
    <n v="1612.8"/>
    <n v="0.94350000000000001"/>
    <n v="7608.384"/>
    <x v="3"/>
    <x v="1"/>
    <s v="Linie 1"/>
    <n v="5001"/>
  </r>
  <r>
    <x v="9"/>
    <x v="0"/>
    <n v="48000118"/>
    <x v="550"/>
    <d v="2021-12-01T00:00:00"/>
    <x v="0"/>
    <n v="7000132572"/>
    <n v="12420"/>
    <x v="1"/>
    <x v="1"/>
    <n v="2484"/>
    <n v="0.97840000000000005"/>
    <n v="12151.727999999999"/>
    <x v="4"/>
    <x v="1"/>
    <s v="Linie 15"/>
    <n v="5015"/>
  </r>
  <r>
    <x v="9"/>
    <x v="0"/>
    <n v="48000170"/>
    <x v="819"/>
    <d v="2021-12-01T00:00:00"/>
    <x v="0"/>
    <n v="7000135223"/>
    <n v="6750"/>
    <x v="1"/>
    <x v="1"/>
    <n v="1350"/>
    <n v="0.79820000000000002"/>
    <n v="5387.85"/>
    <x v="3"/>
    <x v="1"/>
    <s v="Linie 1"/>
    <n v="5001"/>
  </r>
  <r>
    <x v="9"/>
    <x v="0"/>
    <n v="48000210"/>
    <x v="342"/>
    <d v="2021-12-01T00:00:00"/>
    <x v="0"/>
    <n v="7000133869"/>
    <n v="1710"/>
    <x v="1"/>
    <x v="1"/>
    <n v="342"/>
    <n v="0.87450000000000006"/>
    <n v="1495.395"/>
    <x v="3"/>
    <x v="1"/>
    <s v="Linie 1"/>
    <n v="5001"/>
  </r>
  <r>
    <x v="9"/>
    <x v="0"/>
    <n v="48001108"/>
    <x v="1203"/>
    <d v="2021-12-01T00:00:00"/>
    <x v="0"/>
    <n v="7000126617"/>
    <n v="22680"/>
    <x v="1"/>
    <x v="1"/>
    <n v="2268"/>
    <n v="0.4597"/>
    <n v="10425.995999999999"/>
    <x v="4"/>
    <x v="1"/>
    <s v="Linie 36"/>
    <n v="5036"/>
  </r>
  <r>
    <x v="9"/>
    <x v="0"/>
    <n v="49500052"/>
    <x v="200"/>
    <d v="2021-12-01T00:00:00"/>
    <x v="0"/>
    <n v="7000135618"/>
    <n v="177"/>
    <x v="0"/>
    <x v="0"/>
    <n v="177"/>
    <n v="1.014"/>
    <n v="179.47800000000001"/>
    <x v="0"/>
    <x v="0"/>
    <s v="Vacumierung"/>
    <n v="5902"/>
  </r>
  <r>
    <x v="9"/>
    <x v="0"/>
    <n v="49500055"/>
    <x v="344"/>
    <d v="2021-12-01T00:00:00"/>
    <x v="0"/>
    <n v="7000135675"/>
    <n v="98"/>
    <x v="0"/>
    <x v="0"/>
    <n v="98"/>
    <n v="0.51400000000000001"/>
    <n v="50.372"/>
    <x v="0"/>
    <x v="0"/>
    <s v="Vacumierung"/>
    <n v="5902"/>
  </r>
  <r>
    <x v="9"/>
    <x v="0"/>
    <n v="49500089"/>
    <x v="485"/>
    <d v="2021-12-01T00:00:00"/>
    <x v="0"/>
    <n v="7000135692"/>
    <n v="352"/>
    <x v="0"/>
    <x v="0"/>
    <n v="352"/>
    <n v="0.51400000000000001"/>
    <n v="180.928"/>
    <x v="0"/>
    <x v="0"/>
    <s v="Vacumierung"/>
    <n v="5902"/>
  </r>
  <r>
    <x v="9"/>
    <x v="0"/>
    <n v="49500104"/>
    <x v="486"/>
    <d v="2021-12-01T00:00:00"/>
    <x v="0"/>
    <n v="7000135657"/>
    <n v="53"/>
    <x v="0"/>
    <x v="0"/>
    <n v="53"/>
    <n v="1.1740999999999999"/>
    <n v="62.2273"/>
    <x v="0"/>
    <x v="0"/>
    <s v="Vacumierung"/>
    <n v="5902"/>
  </r>
  <r>
    <x v="9"/>
    <x v="0"/>
    <n v="49500126"/>
    <x v="52"/>
    <d v="2021-12-01T00:00:00"/>
    <x v="0"/>
    <n v="7000135658"/>
    <n v="70"/>
    <x v="0"/>
    <x v="0"/>
    <n v="70"/>
    <n v="0.51400000000000001"/>
    <n v="35.979999999999997"/>
    <x v="0"/>
    <x v="0"/>
    <s v="Vacumierung"/>
    <n v="5902"/>
  </r>
  <r>
    <x v="9"/>
    <x v="0"/>
    <n v="49500148"/>
    <x v="1137"/>
    <d v="2021-12-01T00:00:00"/>
    <x v="0"/>
    <n v="7000135629"/>
    <n v="462"/>
    <x v="0"/>
    <x v="0"/>
    <n v="462"/>
    <n v="0.51400000000000001"/>
    <n v="237.46799999999999"/>
    <x v="0"/>
    <x v="0"/>
    <s v="Vacumierung"/>
    <n v="5902"/>
  </r>
  <r>
    <x v="9"/>
    <x v="0"/>
    <n v="49500150"/>
    <x v="1105"/>
    <d v="2021-12-01T00:00:00"/>
    <x v="0"/>
    <n v="7000135619"/>
    <n v="310"/>
    <x v="0"/>
    <x v="0"/>
    <n v="310"/>
    <n v="0.51400000000000001"/>
    <n v="159.34"/>
    <x v="0"/>
    <x v="0"/>
    <s v="Vacumierung"/>
    <n v="5902"/>
  </r>
  <r>
    <x v="9"/>
    <x v="0"/>
    <n v="49500162"/>
    <x v="629"/>
    <d v="2021-12-01T00:00:00"/>
    <x v="0"/>
    <n v="7000135654"/>
    <n v="25"/>
    <x v="0"/>
    <x v="0"/>
    <n v="25"/>
    <n v="2.4E-2"/>
    <n v="0.6"/>
    <x v="0"/>
    <x v="0"/>
    <s v="Vacumierung"/>
    <n v="5902"/>
  </r>
  <r>
    <x v="9"/>
    <x v="0"/>
    <n v="49500221"/>
    <x v="353"/>
    <d v="2021-12-01T00:00:00"/>
    <x v="0"/>
    <n v="7000135631"/>
    <n v="390"/>
    <x v="0"/>
    <x v="0"/>
    <n v="390"/>
    <n v="1.514"/>
    <n v="590.46"/>
    <x v="0"/>
    <x v="0"/>
    <s v="Vacumierung"/>
    <n v="5902"/>
  </r>
  <r>
    <x v="9"/>
    <x v="0"/>
    <n v="49500225"/>
    <x v="355"/>
    <d v="2021-12-01T00:00:00"/>
    <x v="0"/>
    <n v="7000135620"/>
    <n v="315"/>
    <x v="0"/>
    <x v="0"/>
    <n v="315"/>
    <n v="2.0139999999999998"/>
    <n v="634.41"/>
    <x v="0"/>
    <x v="0"/>
    <s v="Vacumierung"/>
    <n v="5902"/>
  </r>
  <r>
    <x v="9"/>
    <x v="0"/>
    <n v="49500232"/>
    <x v="64"/>
    <d v="2021-12-01T00:00:00"/>
    <x v="0"/>
    <n v="7000135750"/>
    <n v="145"/>
    <x v="0"/>
    <x v="0"/>
    <n v="145"/>
    <n v="1.41E-2"/>
    <n v="2.0445000000000002"/>
    <x v="0"/>
    <x v="0"/>
    <s v="Vacumierung"/>
    <n v="5902"/>
  </r>
  <r>
    <x v="9"/>
    <x v="0"/>
    <n v="49500233"/>
    <x v="494"/>
    <d v="2021-12-01T00:00:00"/>
    <x v="0"/>
    <n v="7000135723"/>
    <n v="159"/>
    <x v="0"/>
    <x v="0"/>
    <n v="159"/>
    <n v="2.4E-2"/>
    <n v="3.8159999999999998"/>
    <x v="0"/>
    <x v="0"/>
    <s v="Vacumierung"/>
    <n v="5902"/>
  </r>
  <r>
    <x v="9"/>
    <x v="0"/>
    <n v="50000102"/>
    <x v="357"/>
    <d v="2021-12-01T00:00:00"/>
    <x v="0"/>
    <n v="7000134683"/>
    <n v="250"/>
    <x v="2"/>
    <x v="2"/>
    <n v="150"/>
    <n v="3.6528"/>
    <n v="913.2"/>
    <x v="6"/>
    <x v="3"/>
    <s v="EVP L2 kleines Band"/>
    <n v="6110"/>
  </r>
  <r>
    <x v="9"/>
    <x v="0"/>
    <n v="50000103"/>
    <x v="358"/>
    <d v="2021-12-01T00:00:00"/>
    <x v="0"/>
    <n v="7000133544"/>
    <n v="1008"/>
    <x v="2"/>
    <x v="2"/>
    <n v="604.79999999999995"/>
    <n v="4.1387999999999998"/>
    <n v="4171.9103999999998"/>
    <x v="6"/>
    <x v="3"/>
    <s v="EVP L2 kleines Band"/>
    <n v="6110"/>
  </r>
  <r>
    <x v="9"/>
    <x v="0"/>
    <n v="50000107"/>
    <x v="359"/>
    <d v="2021-12-01T00:00:00"/>
    <x v="0"/>
    <n v="7000134684"/>
    <n v="317"/>
    <x v="2"/>
    <x v="2"/>
    <n v="190.2"/>
    <n v="4.1234999999999999"/>
    <n v="1307.1495"/>
    <x v="6"/>
    <x v="3"/>
    <s v="EVP L2 kleines Band"/>
    <n v="6110"/>
  </r>
  <r>
    <x v="9"/>
    <x v="0"/>
    <n v="50000194"/>
    <x v="207"/>
    <d v="2021-12-01T00:00:00"/>
    <x v="0"/>
    <n v="7000134689"/>
    <n v="1327"/>
    <x v="2"/>
    <x v="2"/>
    <n v="796.2"/>
    <n v="4.2304000000000004"/>
    <n v="5613.7407999999996"/>
    <x v="6"/>
    <x v="3"/>
    <s v="EVP L2 kleines Band"/>
    <n v="6110"/>
  </r>
  <r>
    <x v="9"/>
    <x v="0"/>
    <n v="50000301"/>
    <x v="70"/>
    <d v="2021-12-01T00:00:00"/>
    <x v="0"/>
    <n v="7000134102"/>
    <n v="89"/>
    <x v="2"/>
    <x v="2"/>
    <n v="111.25"/>
    <n v="7.7020999999999997"/>
    <n v="685.48689999999999"/>
    <x v="3"/>
    <x v="1"/>
    <s v="Linie 9"/>
    <n v="5009"/>
  </r>
  <r>
    <x v="9"/>
    <x v="0"/>
    <n v="50000301"/>
    <x v="70"/>
    <d v="2021-12-01T00:00:00"/>
    <x v="0"/>
    <n v="7000134103"/>
    <n v="731"/>
    <x v="2"/>
    <x v="2"/>
    <n v="913.75"/>
    <n v="7.7020999999999997"/>
    <n v="5630.2350999999999"/>
    <x v="3"/>
    <x v="1"/>
    <s v="Linie 9"/>
    <n v="5009"/>
  </r>
  <r>
    <x v="9"/>
    <x v="0"/>
    <n v="57000029"/>
    <x v="71"/>
    <d v="2021-12-01T00:00:00"/>
    <x v="0"/>
    <n v="7000135047"/>
    <n v="462"/>
    <x v="2"/>
    <x v="2"/>
    <n v="2772"/>
    <n v="20.581600000000002"/>
    <n v="9508.6991999999991"/>
    <x v="7"/>
    <x v="4"/>
    <s v="Subunternehmer"/>
    <n v="9999"/>
  </r>
  <r>
    <x v="9"/>
    <x v="0"/>
    <n v="57000274"/>
    <x v="77"/>
    <d v="2021-12-01T00:00:00"/>
    <x v="0"/>
    <n v="7000135102"/>
    <n v="691"/>
    <x v="2"/>
    <x v="2"/>
    <n v="1382"/>
    <n v="7.6805000000000003"/>
    <n v="5307.2254999999996"/>
    <x v="3"/>
    <x v="1"/>
    <s v="Wurstverpackung"/>
    <n v="5330"/>
  </r>
  <r>
    <x v="9"/>
    <x v="0"/>
    <n v="57000428"/>
    <x v="212"/>
    <d v="2021-12-01T00:00:00"/>
    <x v="0"/>
    <n v="7000133971"/>
    <n v="1984"/>
    <x v="2"/>
    <x v="2"/>
    <n v="11904"/>
    <n v="25.2713"/>
    <n v="50138.2592"/>
    <x v="7"/>
    <x v="4"/>
    <s v="Subunternehmer"/>
    <n v="9999"/>
  </r>
  <r>
    <x v="9"/>
    <x v="0"/>
    <n v="57000491"/>
    <x v="500"/>
    <d v="2021-12-01T00:00:00"/>
    <x v="0"/>
    <n v="7000133949"/>
    <n v="2310"/>
    <x v="2"/>
    <x v="2"/>
    <n v="2772"/>
    <n v="5.6532999999999998"/>
    <n v="13059.123"/>
    <x v="7"/>
    <x v="4"/>
    <s v="Subunternehmer"/>
    <n v="9999"/>
  </r>
  <r>
    <x v="9"/>
    <x v="0"/>
    <n v="57000584"/>
    <x v="214"/>
    <d v="2021-12-01T00:00:00"/>
    <x v="0"/>
    <n v="7000133548"/>
    <n v="4186"/>
    <x v="2"/>
    <x v="2"/>
    <n v="4520.88"/>
    <n v="4.6318000000000001"/>
    <n v="19388.714800000002"/>
    <x v="3"/>
    <x v="1"/>
    <s v="Linie 16"/>
    <n v="5016"/>
  </r>
  <r>
    <x v="9"/>
    <x v="0"/>
    <n v="57000600"/>
    <x v="215"/>
    <d v="2021-12-01T00:00:00"/>
    <x v="0"/>
    <n v="7000135299"/>
    <n v="1394"/>
    <x v="2"/>
    <x v="0"/>
    <n v="1672.8"/>
    <n v="5.2165999999999997"/>
    <n v="8726.3284800000001"/>
    <x v="8"/>
    <x v="5"/>
    <s v="Linie 22"/>
    <n v="5022"/>
  </r>
  <r>
    <x v="9"/>
    <x v="0"/>
    <n v="57000602"/>
    <x v="216"/>
    <d v="2021-12-01T00:00:00"/>
    <x v="0"/>
    <n v="7000135300"/>
    <n v="612"/>
    <x v="2"/>
    <x v="0"/>
    <n v="734.4"/>
    <n v="5.2142999999999997"/>
    <n v="3829.3819199999998"/>
    <x v="8"/>
    <x v="5"/>
    <s v="Linie 22"/>
    <n v="5022"/>
  </r>
  <r>
    <x v="9"/>
    <x v="0"/>
    <n v="57000604"/>
    <x v="218"/>
    <d v="2021-12-01T00:00:00"/>
    <x v="0"/>
    <n v="7000135301"/>
    <n v="272"/>
    <x v="2"/>
    <x v="0"/>
    <n v="326.39999999999998"/>
    <n v="5.2150999999999996"/>
    <n v="1702.2086400000001"/>
    <x v="8"/>
    <x v="5"/>
    <s v="Linie 22"/>
    <n v="5022"/>
  </r>
  <r>
    <x v="9"/>
    <x v="0"/>
    <n v="57000606"/>
    <x v="219"/>
    <d v="2021-12-01T00:00:00"/>
    <x v="0"/>
    <n v="7000135303"/>
    <n v="408"/>
    <x v="2"/>
    <x v="0"/>
    <n v="489.6"/>
    <n v="5.2157999999999998"/>
    <n v="2553.6556799999998"/>
    <x v="8"/>
    <x v="5"/>
    <s v="Linie 22"/>
    <n v="5022"/>
  </r>
  <r>
    <x v="9"/>
    <x v="0"/>
    <n v="57000607"/>
    <x v="220"/>
    <d v="2021-12-01T00:00:00"/>
    <x v="0"/>
    <n v="7000135304"/>
    <n v="1020"/>
    <x v="2"/>
    <x v="0"/>
    <n v="1224"/>
    <n v="5.2164999999999999"/>
    <n v="6384.9960000000001"/>
    <x v="8"/>
    <x v="5"/>
    <s v="Linie 22"/>
    <n v="5022"/>
  </r>
  <r>
    <x v="9"/>
    <x v="0"/>
    <n v="57000616"/>
    <x v="1052"/>
    <d v="2021-12-01T00:00:00"/>
    <x v="0"/>
    <n v="7000134226"/>
    <n v="0"/>
    <x v="2"/>
    <x v="2"/>
    <n v="0"/>
    <n v="60.433399999999999"/>
    <n v="0"/>
    <x v="4"/>
    <x v="1"/>
    <s v="Linie 35-1 MTC"/>
    <n v="5135"/>
  </r>
  <r>
    <x v="9"/>
    <x v="0"/>
    <n v="57000641"/>
    <x v="87"/>
    <d v="2021-12-01T00:00:00"/>
    <x v="0"/>
    <n v="7000135310"/>
    <n v="2924"/>
    <x v="2"/>
    <x v="0"/>
    <n v="3508.8"/>
    <n v="5.2129000000000003"/>
    <n v="18291.023519999999"/>
    <x v="8"/>
    <x v="5"/>
    <s v="Linie 22"/>
    <n v="5022"/>
  </r>
  <r>
    <x v="9"/>
    <x v="0"/>
    <n v="57000652"/>
    <x v="372"/>
    <d v="2021-12-01T00:00:00"/>
    <x v="0"/>
    <n v="7000135311"/>
    <n v="476"/>
    <x v="2"/>
    <x v="0"/>
    <n v="571.20000000000005"/>
    <n v="5.2194000000000003"/>
    <n v="2981.3212800000001"/>
    <x v="8"/>
    <x v="5"/>
    <s v="Linie 22"/>
    <n v="5022"/>
  </r>
  <r>
    <x v="9"/>
    <x v="0"/>
    <n v="57000656"/>
    <x v="88"/>
    <d v="2021-12-01T00:00:00"/>
    <x v="0"/>
    <n v="7000135046"/>
    <n v="1092"/>
    <x v="2"/>
    <x v="2"/>
    <n v="3603.6"/>
    <n v="12.5243"/>
    <n v="13676.535599999999"/>
    <x v="7"/>
    <x v="4"/>
    <s v="Subunternehmer"/>
    <n v="9999"/>
  </r>
  <r>
    <x v="9"/>
    <x v="0"/>
    <n v="57000716"/>
    <x v="504"/>
    <d v="2021-12-01T00:00:00"/>
    <x v="0"/>
    <n v="7000133950"/>
    <n v="1260"/>
    <x v="2"/>
    <x v="2"/>
    <n v="1512"/>
    <n v="5.8589000000000002"/>
    <n v="7382.2139999999999"/>
    <x v="7"/>
    <x v="4"/>
    <s v="Subunternehmer"/>
    <n v="9999"/>
  </r>
  <r>
    <x v="9"/>
    <x v="0"/>
    <n v="57000717"/>
    <x v="505"/>
    <d v="2021-12-01T00:00:00"/>
    <x v="0"/>
    <n v="7000133951"/>
    <n v="2100"/>
    <x v="2"/>
    <x v="2"/>
    <n v="2520"/>
    <n v="6.1101000000000001"/>
    <n v="12831.21"/>
    <x v="7"/>
    <x v="4"/>
    <s v="Subunternehmer"/>
    <n v="9999"/>
  </r>
  <r>
    <x v="9"/>
    <x v="0"/>
    <n v="57000730"/>
    <x v="506"/>
    <d v="2021-12-01T00:00:00"/>
    <x v="0"/>
    <n v="7000135119"/>
    <n v="384"/>
    <x v="2"/>
    <x v="0"/>
    <n v="4300.8"/>
    <n v="3.7008999999999999"/>
    <n v="15916.83072"/>
    <x v="3"/>
    <x v="1"/>
    <s v="Wurstverpackung"/>
    <n v="5330"/>
  </r>
  <r>
    <x v="9"/>
    <x v="0"/>
    <n v="57000733"/>
    <x v="225"/>
    <d v="2021-12-01T00:00:00"/>
    <x v="0"/>
    <n v="7000133972"/>
    <n v="112"/>
    <x v="2"/>
    <x v="2"/>
    <n v="672"/>
    <n v="27.405200000000001"/>
    <n v="3069.3824"/>
    <x v="7"/>
    <x v="4"/>
    <s v="Subunternehmer"/>
    <n v="9999"/>
  </r>
  <r>
    <x v="9"/>
    <x v="0"/>
    <n v="57000734"/>
    <x v="225"/>
    <d v="2021-12-01T00:00:00"/>
    <x v="0"/>
    <n v="7000133973"/>
    <n v="560"/>
    <x v="2"/>
    <x v="2"/>
    <n v="3360"/>
    <n v="27.268999999999998"/>
    <n v="15270.64"/>
    <x v="7"/>
    <x v="4"/>
    <s v="Subunternehmer"/>
    <n v="9999"/>
  </r>
  <r>
    <x v="9"/>
    <x v="0"/>
    <n v="57000735"/>
    <x v="225"/>
    <d v="2021-12-01T00:00:00"/>
    <x v="0"/>
    <n v="7000133974"/>
    <n v="448"/>
    <x v="2"/>
    <x v="2"/>
    <n v="2688"/>
    <n v="27.2879"/>
    <n v="12224.9792"/>
    <x v="7"/>
    <x v="4"/>
    <s v="Subunternehmer"/>
    <n v="9999"/>
  </r>
  <r>
    <x v="9"/>
    <x v="0"/>
    <n v="57000736"/>
    <x v="225"/>
    <d v="2021-12-01T00:00:00"/>
    <x v="0"/>
    <n v="7000133975"/>
    <n v="56"/>
    <x v="2"/>
    <x v="2"/>
    <n v="336"/>
    <n v="27.530899999999999"/>
    <n v="1541.7303999999999"/>
    <x v="7"/>
    <x v="4"/>
    <s v="Subunternehmer"/>
    <n v="9999"/>
  </r>
  <r>
    <x v="9"/>
    <x v="0"/>
    <n v="57000737"/>
    <x v="225"/>
    <d v="2021-12-01T00:00:00"/>
    <x v="0"/>
    <n v="7000133976"/>
    <n v="280"/>
    <x v="2"/>
    <x v="2"/>
    <n v="1680"/>
    <n v="27.3217"/>
    <n v="7650.076"/>
    <x v="7"/>
    <x v="4"/>
    <s v="Subunternehmer"/>
    <n v="9999"/>
  </r>
  <r>
    <x v="9"/>
    <x v="0"/>
    <n v="57000740"/>
    <x v="789"/>
    <d v="2021-12-01T00:00:00"/>
    <x v="0"/>
    <n v="7000133977"/>
    <n v="112"/>
    <x v="2"/>
    <x v="2"/>
    <n v="672"/>
    <n v="27.5291"/>
    <n v="3083.2592"/>
    <x v="7"/>
    <x v="4"/>
    <s v="Subunternehmer"/>
    <n v="9999"/>
  </r>
  <r>
    <x v="9"/>
    <x v="0"/>
    <n v="58000035"/>
    <x v="1040"/>
    <d v="2021-12-01T00:00:00"/>
    <x v="0"/>
    <n v="7000134297"/>
    <n v="614"/>
    <x v="2"/>
    <x v="2"/>
    <n v="1350.8"/>
    <n v="9.5961999999999996"/>
    <n v="5892.0667999999996"/>
    <x v="4"/>
    <x v="1"/>
    <s v="Linie 35"/>
    <n v="5035"/>
  </r>
  <r>
    <x v="9"/>
    <x v="0"/>
    <n v="58000036"/>
    <x v="1041"/>
    <d v="2021-12-01T00:00:00"/>
    <x v="0"/>
    <n v="7000134298"/>
    <n v="610"/>
    <x v="2"/>
    <x v="2"/>
    <n v="1342"/>
    <n v="9.6194000000000006"/>
    <n v="5867.8339999999998"/>
    <x v="4"/>
    <x v="1"/>
    <s v="Linie 35"/>
    <n v="5035"/>
  </r>
  <r>
    <x v="9"/>
    <x v="0"/>
    <n v="58000112"/>
    <x v="226"/>
    <d v="2021-12-01T00:00:00"/>
    <x v="0"/>
    <n v="7000134937"/>
    <n v="512"/>
    <x v="2"/>
    <x v="2"/>
    <n v="691.2"/>
    <n v="6.7981999999999996"/>
    <n v="3480.6783999999998"/>
    <x v="3"/>
    <x v="1"/>
    <s v="Linie 1"/>
    <n v="5001"/>
  </r>
  <r>
    <x v="9"/>
    <x v="0"/>
    <n v="58000116"/>
    <x v="227"/>
    <d v="2021-12-01T00:00:00"/>
    <x v="0"/>
    <n v="7000134938"/>
    <n v="512"/>
    <x v="2"/>
    <x v="2"/>
    <n v="691.2"/>
    <n v="7.4740000000000002"/>
    <n v="3826.6880000000001"/>
    <x v="3"/>
    <x v="1"/>
    <s v="Linie 1"/>
    <n v="5001"/>
  </r>
  <r>
    <x v="9"/>
    <x v="0"/>
    <n v="58000235"/>
    <x v="96"/>
    <d v="2021-12-01T00:00:00"/>
    <x v="0"/>
    <n v="7000135642"/>
    <n v="1912"/>
    <x v="2"/>
    <x v="2"/>
    <n v="18355.2"/>
    <n v="34.617600000000003"/>
    <n v="66188.851200000005"/>
    <x v="5"/>
    <x v="2"/>
    <s v="Linie 31"/>
    <n v="5031"/>
  </r>
  <r>
    <x v="9"/>
    <x v="0"/>
    <n v="58000300"/>
    <x v="385"/>
    <d v="2021-12-01T00:00:00"/>
    <x v="0"/>
    <n v="7000131308"/>
    <n v="2370"/>
    <x v="2"/>
    <x v="2"/>
    <n v="15168"/>
    <n v="22.853200000000001"/>
    <n v="54162.084000000003"/>
    <x v="5"/>
    <x v="2"/>
    <s v="Linie 31"/>
    <n v="5031"/>
  </r>
  <r>
    <x v="9"/>
    <x v="0"/>
    <n v="58000337"/>
    <x v="386"/>
    <d v="2021-12-01T00:00:00"/>
    <x v="0"/>
    <n v="7000134939"/>
    <n v="515"/>
    <x v="2"/>
    <x v="2"/>
    <n v="695.25"/>
    <n v="6.5057"/>
    <n v="3350.4355"/>
    <x v="3"/>
    <x v="1"/>
    <s v="Linie 1"/>
    <n v="5001"/>
  </r>
  <r>
    <x v="9"/>
    <x v="0"/>
    <n v="58000338"/>
    <x v="228"/>
    <d v="2021-12-01T00:00:00"/>
    <x v="0"/>
    <n v="7000134940"/>
    <n v="768"/>
    <x v="2"/>
    <x v="2"/>
    <n v="1036.8"/>
    <n v="7.1097000000000001"/>
    <n v="5460.2496000000001"/>
    <x v="3"/>
    <x v="1"/>
    <s v="Linie 1"/>
    <n v="5001"/>
  </r>
  <r>
    <x v="9"/>
    <x v="0"/>
    <n v="58000380"/>
    <x v="387"/>
    <d v="2021-12-01T00:00:00"/>
    <x v="0"/>
    <n v="7000131293"/>
    <n v="1297"/>
    <x v="2"/>
    <x v="2"/>
    <n v="8300.7999999999993"/>
    <n v="23.0748"/>
    <n v="29928.015599999999"/>
    <x v="5"/>
    <x v="2"/>
    <s v="Linie 31"/>
    <n v="5031"/>
  </r>
  <r>
    <x v="9"/>
    <x v="0"/>
    <n v="58000541"/>
    <x v="702"/>
    <d v="2021-12-01T00:00:00"/>
    <x v="0"/>
    <n v="7000132603"/>
    <n v="1674"/>
    <x v="2"/>
    <x v="2"/>
    <n v="3682.8"/>
    <n v="11.798400000000001"/>
    <n v="19750.5216"/>
    <x v="4"/>
    <x v="1"/>
    <s v="Linie 2"/>
    <n v="5002"/>
  </r>
  <r>
    <x v="9"/>
    <x v="0"/>
    <n v="58000610"/>
    <x v="704"/>
    <d v="2021-12-01T00:00:00"/>
    <x v="0"/>
    <n v="7000135096"/>
    <n v="0"/>
    <x v="2"/>
    <x v="2"/>
    <n v="0"/>
    <n v="16.5974"/>
    <n v="0"/>
    <x v="7"/>
    <x v="4"/>
    <s v="Subunternehmer"/>
    <n v="9999"/>
  </r>
  <r>
    <x v="9"/>
    <x v="0"/>
    <n v="58000631"/>
    <x v="229"/>
    <d v="2021-12-01T00:00:00"/>
    <x v="0"/>
    <n v="7000135370"/>
    <n v="374"/>
    <x v="2"/>
    <x v="0"/>
    <n v="411.4"/>
    <n v="6.5705999999999998"/>
    <n v="2703.1448399999999"/>
    <x v="8"/>
    <x v="5"/>
    <s v="Linie 20"/>
    <n v="5020"/>
  </r>
  <r>
    <x v="9"/>
    <x v="0"/>
    <n v="58000638"/>
    <x v="391"/>
    <d v="2021-12-01T00:00:00"/>
    <x v="0"/>
    <n v="7000135233"/>
    <n v="204"/>
    <x v="2"/>
    <x v="0"/>
    <n v="201.96"/>
    <n v="7.8662999999999998"/>
    <n v="1588.677948"/>
    <x v="8"/>
    <x v="5"/>
    <s v="Linie 23"/>
    <n v="5023"/>
  </r>
  <r>
    <x v="9"/>
    <x v="0"/>
    <n v="58000665"/>
    <x v="235"/>
    <d v="2021-12-01T00:00:00"/>
    <x v="0"/>
    <n v="7000135372"/>
    <n v="34"/>
    <x v="2"/>
    <x v="0"/>
    <n v="37.4"/>
    <n v="6.5715000000000003"/>
    <n v="245.7741"/>
    <x v="8"/>
    <x v="5"/>
    <s v="Linie 20"/>
    <n v="5020"/>
  </r>
  <r>
    <x v="9"/>
    <x v="0"/>
    <n v="58000678"/>
    <x v="237"/>
    <d v="2021-12-01T00:00:00"/>
    <x v="0"/>
    <n v="7000135373"/>
    <n v="136"/>
    <x v="2"/>
    <x v="0"/>
    <n v="149.6"/>
    <n v="6.5715000000000003"/>
    <n v="983.09640000000002"/>
    <x v="8"/>
    <x v="5"/>
    <s v="Linie 20"/>
    <n v="5020"/>
  </r>
  <r>
    <x v="9"/>
    <x v="0"/>
    <n v="58000682"/>
    <x v="394"/>
    <d v="2021-12-01T00:00:00"/>
    <x v="0"/>
    <n v="7000135238"/>
    <n v="68"/>
    <x v="2"/>
    <x v="0"/>
    <n v="67.319999999999993"/>
    <n v="7.8536000000000001"/>
    <n v="528.70435199999997"/>
    <x v="8"/>
    <x v="5"/>
    <s v="Linie 23"/>
    <n v="5023"/>
  </r>
  <r>
    <x v="9"/>
    <x v="0"/>
    <n v="58000685"/>
    <x v="240"/>
    <d v="2021-12-01T00:00:00"/>
    <x v="0"/>
    <n v="7000135659"/>
    <n v="68"/>
    <x v="2"/>
    <x v="0"/>
    <n v="67.319999999999993"/>
    <n v="7.6139999999999999"/>
    <n v="512.57447999999999"/>
    <x v="8"/>
    <x v="5"/>
    <s v="Linie 21"/>
    <n v="5021"/>
  </r>
  <r>
    <x v="9"/>
    <x v="0"/>
    <n v="58000689"/>
    <x v="395"/>
    <d v="2021-12-01T00:00:00"/>
    <x v="0"/>
    <n v="7000135374"/>
    <n v="68"/>
    <x v="2"/>
    <x v="0"/>
    <n v="74.8"/>
    <n v="6.5698999999999996"/>
    <n v="491.42851999999999"/>
    <x v="8"/>
    <x v="5"/>
    <s v="Linie 20"/>
    <n v="5020"/>
  </r>
  <r>
    <x v="9"/>
    <x v="0"/>
    <n v="58000696"/>
    <x v="397"/>
    <d v="2021-12-01T00:00:00"/>
    <x v="0"/>
    <n v="7000135242"/>
    <n v="68"/>
    <x v="2"/>
    <x v="0"/>
    <n v="67.319999999999993"/>
    <n v="7.8506"/>
    <n v="528.50239199999999"/>
    <x v="8"/>
    <x v="5"/>
    <s v="Linie 23"/>
    <n v="5023"/>
  </r>
  <r>
    <x v="9"/>
    <x v="0"/>
    <n v="58000698"/>
    <x v="243"/>
    <d v="2021-12-01T00:00:00"/>
    <x v="0"/>
    <n v="7000135244"/>
    <n v="68"/>
    <x v="2"/>
    <x v="0"/>
    <n v="67.319999999999993"/>
    <n v="9.0239999999999991"/>
    <n v="607.49567999999999"/>
    <x v="8"/>
    <x v="5"/>
    <s v="Linie 23"/>
    <n v="5023"/>
  </r>
  <r>
    <x v="9"/>
    <x v="0"/>
    <n v="58000703"/>
    <x v="398"/>
    <d v="2021-12-01T00:00:00"/>
    <x v="0"/>
    <n v="7000135376"/>
    <n v="374"/>
    <x v="2"/>
    <x v="0"/>
    <n v="411.4"/>
    <n v="6.5715000000000003"/>
    <n v="2703.5151000000001"/>
    <x v="8"/>
    <x v="5"/>
    <s v="Linie 20"/>
    <n v="5020"/>
  </r>
  <r>
    <x v="9"/>
    <x v="0"/>
    <n v="58000708"/>
    <x v="400"/>
    <d v="2021-12-01T00:00:00"/>
    <x v="0"/>
    <n v="7000135245"/>
    <n v="408"/>
    <x v="2"/>
    <x v="0"/>
    <n v="403.92"/>
    <n v="7.8525999999999998"/>
    <n v="3171.8221920000001"/>
    <x v="8"/>
    <x v="5"/>
    <s v="Linie 23"/>
    <n v="5023"/>
  </r>
  <r>
    <x v="9"/>
    <x v="0"/>
    <n v="58000710"/>
    <x v="245"/>
    <d v="2021-12-01T00:00:00"/>
    <x v="0"/>
    <n v="7000135247"/>
    <n v="170"/>
    <x v="2"/>
    <x v="0"/>
    <n v="168.3"/>
    <n v="9.0259999999999998"/>
    <n v="1519.0758000000001"/>
    <x v="8"/>
    <x v="5"/>
    <s v="Linie 23"/>
    <n v="5023"/>
  </r>
  <r>
    <x v="9"/>
    <x v="0"/>
    <n v="58000716"/>
    <x v="247"/>
    <d v="2021-12-01T00:00:00"/>
    <x v="0"/>
    <n v="7000135378"/>
    <n v="34"/>
    <x v="2"/>
    <x v="0"/>
    <n v="37.4"/>
    <n v="6.5705999999999998"/>
    <n v="245.74044000000001"/>
    <x v="8"/>
    <x v="5"/>
    <s v="Linie 20"/>
    <n v="5020"/>
  </r>
  <r>
    <x v="9"/>
    <x v="0"/>
    <n v="58000722"/>
    <x v="401"/>
    <d v="2021-12-01T00:00:00"/>
    <x v="0"/>
    <n v="7000135249"/>
    <n v="68"/>
    <x v="2"/>
    <x v="0"/>
    <n v="67.319999999999993"/>
    <n v="7.8525999999999998"/>
    <n v="528.63703199999998"/>
    <x v="8"/>
    <x v="5"/>
    <s v="Linie 23"/>
    <n v="5023"/>
  </r>
  <r>
    <x v="9"/>
    <x v="0"/>
    <n v="58000730"/>
    <x v="250"/>
    <d v="2021-12-01T00:00:00"/>
    <x v="0"/>
    <n v="7000135380"/>
    <n v="272"/>
    <x v="2"/>
    <x v="0"/>
    <n v="299.2"/>
    <n v="6.5679999999999996"/>
    <n v="1965.1456000000001"/>
    <x v="8"/>
    <x v="5"/>
    <s v="Linie 20"/>
    <n v="5020"/>
  </r>
  <r>
    <x v="9"/>
    <x v="0"/>
    <n v="58000734"/>
    <x v="100"/>
    <d v="2021-12-01T00:00:00"/>
    <x v="0"/>
    <n v="7000135337"/>
    <n v="68"/>
    <x v="2"/>
    <x v="0"/>
    <n v="67.319999999999993"/>
    <n v="7.4558"/>
    <n v="501.92445600000002"/>
    <x v="8"/>
    <x v="5"/>
    <s v="Linie 21"/>
    <n v="5021"/>
  </r>
  <r>
    <x v="9"/>
    <x v="0"/>
    <n v="58000735"/>
    <x v="829"/>
    <d v="2021-12-01T00:00:00"/>
    <x v="0"/>
    <n v="7000135253"/>
    <n v="136"/>
    <x v="2"/>
    <x v="0"/>
    <n v="134.63999999999999"/>
    <n v="7.8544999999999998"/>
    <n v="1057.52988"/>
    <x v="8"/>
    <x v="5"/>
    <s v="Linie 23"/>
    <n v="5023"/>
  </r>
  <r>
    <x v="9"/>
    <x v="0"/>
    <n v="58000740"/>
    <x v="251"/>
    <d v="2021-12-01T00:00:00"/>
    <x v="0"/>
    <n v="7000135660"/>
    <n v="136"/>
    <x v="2"/>
    <x v="0"/>
    <n v="134.63999999999999"/>
    <n v="7.6120000000000001"/>
    <n v="1024.87968"/>
    <x v="8"/>
    <x v="5"/>
    <s v="Linie 21"/>
    <n v="5021"/>
  </r>
  <r>
    <x v="9"/>
    <x v="0"/>
    <n v="58000748"/>
    <x v="402"/>
    <d v="2021-12-01T00:00:00"/>
    <x v="0"/>
    <n v="7000135258"/>
    <n v="272"/>
    <x v="2"/>
    <x v="0"/>
    <n v="269.27999999999997"/>
    <n v="9.0259999999999998"/>
    <n v="2430.5212799999999"/>
    <x v="8"/>
    <x v="5"/>
    <s v="Linie 23"/>
    <n v="5023"/>
  </r>
  <r>
    <x v="9"/>
    <x v="0"/>
    <n v="58000760"/>
    <x v="404"/>
    <d v="2021-12-01T00:00:00"/>
    <x v="0"/>
    <n v="7000135259"/>
    <n v="373"/>
    <x v="2"/>
    <x v="0"/>
    <n v="369.27"/>
    <n v="7.8467000000000002"/>
    <n v="2897.550909"/>
    <x v="8"/>
    <x v="5"/>
    <s v="Linie 23"/>
    <n v="5023"/>
  </r>
  <r>
    <x v="9"/>
    <x v="0"/>
    <n v="58000813"/>
    <x v="408"/>
    <d v="2021-12-01T00:00:00"/>
    <x v="0"/>
    <n v="7000135088"/>
    <n v="0"/>
    <x v="2"/>
    <x v="2"/>
    <n v="0"/>
    <n v="16.7103"/>
    <n v="0"/>
    <x v="7"/>
    <x v="4"/>
    <s v="Subunternehmer"/>
    <n v="9999"/>
  </r>
  <r>
    <x v="9"/>
    <x v="0"/>
    <n v="58000835"/>
    <x v="103"/>
    <d v="2021-12-01T00:00:00"/>
    <x v="0"/>
    <n v="7000135263"/>
    <n v="757"/>
    <x v="2"/>
    <x v="0"/>
    <n v="749.43"/>
    <n v="7.8437999999999999"/>
    <n v="5878.3790339999996"/>
    <x v="8"/>
    <x v="5"/>
    <s v="Linie 23"/>
    <n v="5023"/>
  </r>
  <r>
    <x v="9"/>
    <x v="0"/>
    <n v="58000847"/>
    <x v="597"/>
    <d v="2021-12-01T00:00:00"/>
    <x v="0"/>
    <n v="7000135413"/>
    <n v="170"/>
    <x v="2"/>
    <x v="0"/>
    <n v="168.3"/>
    <n v="8.0845000000000002"/>
    <n v="1360.6213499999999"/>
    <x v="8"/>
    <x v="5"/>
    <s v="Linie 29"/>
    <n v="5029"/>
  </r>
  <r>
    <x v="9"/>
    <x v="0"/>
    <n v="58000859"/>
    <x v="260"/>
    <d v="2021-12-01T00:00:00"/>
    <x v="0"/>
    <n v="7000135386"/>
    <n v="544"/>
    <x v="2"/>
    <x v="0"/>
    <n v="598.4"/>
    <n v="6.5735000000000001"/>
    <n v="3933.5823999999998"/>
    <x v="8"/>
    <x v="5"/>
    <s v="Linie 20"/>
    <n v="5020"/>
  </r>
  <r>
    <x v="9"/>
    <x v="0"/>
    <n v="58000861"/>
    <x v="410"/>
    <d v="2021-12-01T00:00:00"/>
    <x v="0"/>
    <n v="7000135265"/>
    <n v="272"/>
    <x v="2"/>
    <x v="0"/>
    <n v="269.27999999999997"/>
    <n v="7.8525999999999998"/>
    <n v="2114.5481279999999"/>
    <x v="8"/>
    <x v="5"/>
    <s v="Linie 23"/>
    <n v="5023"/>
  </r>
  <r>
    <x v="9"/>
    <x v="0"/>
    <n v="58000874"/>
    <x v="263"/>
    <d v="2021-12-01T00:00:00"/>
    <x v="0"/>
    <n v="7000135004"/>
    <n v="1134"/>
    <x v="2"/>
    <x v="2"/>
    <n v="9525.6"/>
    <n v="30.926400000000001"/>
    <n v="35070.537600000003"/>
    <x v="7"/>
    <x v="4"/>
    <s v="Subunternehmer"/>
    <n v="9999"/>
  </r>
  <r>
    <x v="9"/>
    <x v="0"/>
    <n v="58000885"/>
    <x v="265"/>
    <d v="2021-12-01T00:00:00"/>
    <x v="0"/>
    <n v="7000135388"/>
    <n v="474"/>
    <x v="2"/>
    <x v="0"/>
    <n v="521.4"/>
    <n v="6.5777999999999999"/>
    <n v="3429.6649200000002"/>
    <x v="8"/>
    <x v="5"/>
    <s v="Linie 20"/>
    <n v="5020"/>
  </r>
  <r>
    <x v="9"/>
    <x v="0"/>
    <n v="58000896"/>
    <x v="865"/>
    <d v="2021-12-01T00:00:00"/>
    <x v="0"/>
    <n v="7000135662"/>
    <n v="816"/>
    <x v="2"/>
    <x v="0"/>
    <n v="807.84"/>
    <n v="7.6130000000000004"/>
    <n v="6150.0859200000004"/>
    <x v="8"/>
    <x v="5"/>
    <s v="Linie 21"/>
    <n v="5021"/>
  </r>
  <r>
    <x v="9"/>
    <x v="0"/>
    <n v="58000899"/>
    <x v="755"/>
    <d v="2021-12-01T00:00:00"/>
    <x v="0"/>
    <n v="7000135269"/>
    <n v="1020"/>
    <x v="2"/>
    <x v="0"/>
    <n v="1009.8"/>
    <n v="7.8506"/>
    <n v="7927.5358800000004"/>
    <x v="8"/>
    <x v="5"/>
    <s v="Linie 23"/>
    <n v="5023"/>
  </r>
  <r>
    <x v="9"/>
    <x v="0"/>
    <n v="58000904"/>
    <x v="268"/>
    <d v="2021-12-01T00:00:00"/>
    <x v="0"/>
    <n v="7000135663"/>
    <n v="272"/>
    <x v="2"/>
    <x v="0"/>
    <n v="269.27999999999997"/>
    <n v="7.6150000000000002"/>
    <n v="2050.5672"/>
    <x v="8"/>
    <x v="5"/>
    <s v="Linie 21"/>
    <n v="5021"/>
  </r>
  <r>
    <x v="9"/>
    <x v="0"/>
    <n v="58000906"/>
    <x v="867"/>
    <d v="2021-12-01T00:00:00"/>
    <x v="0"/>
    <n v="7000135664"/>
    <n v="408"/>
    <x v="2"/>
    <x v="0"/>
    <n v="403.92"/>
    <n v="7.6178999999999997"/>
    <n v="3077.022168"/>
    <x v="8"/>
    <x v="5"/>
    <s v="Linie 21"/>
    <n v="5021"/>
  </r>
  <r>
    <x v="9"/>
    <x v="0"/>
    <n v="58000908"/>
    <x v="270"/>
    <d v="2021-12-01T00:00:00"/>
    <x v="0"/>
    <n v="7000135666"/>
    <n v="272"/>
    <x v="2"/>
    <x v="0"/>
    <n v="269.27999999999997"/>
    <n v="7.6139999999999999"/>
    <n v="2050.29792"/>
    <x v="8"/>
    <x v="5"/>
    <s v="Linie 21"/>
    <n v="5021"/>
  </r>
  <r>
    <x v="9"/>
    <x v="0"/>
    <n v="58000919"/>
    <x v="710"/>
    <d v="2021-12-01T00:00:00"/>
    <x v="0"/>
    <n v="7000135343"/>
    <n v="102"/>
    <x v="2"/>
    <x v="0"/>
    <n v="100.98"/>
    <n v="7.4314999999999998"/>
    <n v="750.43286999999998"/>
    <x v="8"/>
    <x v="5"/>
    <s v="Linie 21"/>
    <n v="5021"/>
  </r>
  <r>
    <x v="9"/>
    <x v="0"/>
    <n v="58000944"/>
    <x v="415"/>
    <d v="2021-12-01T00:00:00"/>
    <x v="0"/>
    <n v="7000135273"/>
    <n v="34"/>
    <x v="2"/>
    <x v="0"/>
    <n v="33.659999999999997"/>
    <n v="7.8536000000000001"/>
    <n v="264.35217599999999"/>
    <x v="8"/>
    <x v="5"/>
    <s v="Linie 23"/>
    <n v="5023"/>
  </r>
  <r>
    <x v="9"/>
    <x v="0"/>
    <n v="58000947"/>
    <x v="273"/>
    <d v="2021-12-01T00:00:00"/>
    <x v="0"/>
    <n v="7000135397"/>
    <n v="442"/>
    <x v="2"/>
    <x v="0"/>
    <n v="486.2"/>
    <n v="6.569"/>
    <n v="3193.8478"/>
    <x v="8"/>
    <x v="5"/>
    <s v="Linie 20"/>
    <n v="5020"/>
  </r>
  <r>
    <x v="9"/>
    <x v="0"/>
    <n v="58000956"/>
    <x v="416"/>
    <d v="2021-12-01T00:00:00"/>
    <x v="0"/>
    <n v="7000135276"/>
    <n v="68"/>
    <x v="2"/>
    <x v="0"/>
    <n v="67.319999999999993"/>
    <n v="7.8506"/>
    <n v="528.50239199999999"/>
    <x v="8"/>
    <x v="5"/>
    <s v="Linie 23"/>
    <n v="5023"/>
  </r>
  <r>
    <x v="9"/>
    <x v="0"/>
    <n v="58000960"/>
    <x v="276"/>
    <d v="2021-12-01T00:00:00"/>
    <x v="0"/>
    <n v="7000135398"/>
    <n v="136"/>
    <x v="2"/>
    <x v="0"/>
    <n v="149.6"/>
    <n v="6.5670000000000002"/>
    <n v="982.42319999999995"/>
    <x v="8"/>
    <x v="5"/>
    <s v="Linie 20"/>
    <n v="5020"/>
  </r>
  <r>
    <x v="9"/>
    <x v="0"/>
    <n v="58000971"/>
    <x v="278"/>
    <d v="2021-12-01T00:00:00"/>
    <x v="0"/>
    <n v="7000135400"/>
    <n v="204"/>
    <x v="2"/>
    <x v="0"/>
    <n v="224.4"/>
    <n v="6.5960999999999999"/>
    <n v="1480.1648399999999"/>
    <x v="8"/>
    <x v="5"/>
    <s v="Linie 20"/>
    <n v="5020"/>
  </r>
  <r>
    <x v="9"/>
    <x v="0"/>
    <n v="58000974"/>
    <x v="650"/>
    <d v="2021-12-01T00:00:00"/>
    <x v="0"/>
    <n v="7000135279"/>
    <n v="442"/>
    <x v="2"/>
    <x v="0"/>
    <n v="437.58"/>
    <n v="7.8849999999999998"/>
    <n v="3450.3182999999999"/>
    <x v="8"/>
    <x v="5"/>
    <s v="Linie 23"/>
    <n v="5023"/>
  </r>
  <r>
    <x v="9"/>
    <x v="0"/>
    <n v="58000977"/>
    <x v="869"/>
    <d v="2021-12-01T00:00:00"/>
    <x v="0"/>
    <n v="7000135668"/>
    <n v="170"/>
    <x v="2"/>
    <x v="0"/>
    <n v="168.3"/>
    <n v="7.6463999999999999"/>
    <n v="1286.88912"/>
    <x v="8"/>
    <x v="5"/>
    <s v="Linie 21"/>
    <n v="5021"/>
  </r>
  <r>
    <x v="9"/>
    <x v="0"/>
    <n v="58000985"/>
    <x v="835"/>
    <d v="2021-12-01T00:00:00"/>
    <x v="0"/>
    <n v="7000135346"/>
    <n v="136"/>
    <x v="2"/>
    <x v="0"/>
    <n v="134.63999999999999"/>
    <n v="7.4245999999999999"/>
    <n v="999.648144"/>
    <x v="8"/>
    <x v="5"/>
    <s v="Linie 21"/>
    <n v="5021"/>
  </r>
  <r>
    <x v="9"/>
    <x v="0"/>
    <n v="58000996"/>
    <x v="420"/>
    <d v="2021-12-01T00:00:00"/>
    <x v="0"/>
    <n v="7000135455"/>
    <n v="272"/>
    <x v="2"/>
    <x v="0"/>
    <n v="299.2"/>
    <n v="6.5685000000000002"/>
    <n v="1965.2952"/>
    <x v="8"/>
    <x v="5"/>
    <s v="Linie 20"/>
    <n v="5020"/>
  </r>
  <r>
    <x v="9"/>
    <x v="0"/>
    <n v="58001014"/>
    <x v="580"/>
    <d v="2021-12-01T00:00:00"/>
    <x v="0"/>
    <n v="7000135416"/>
    <n v="272"/>
    <x v="2"/>
    <x v="0"/>
    <n v="269.27999999999997"/>
    <n v="8.1468000000000007"/>
    <n v="2193.7703040000001"/>
    <x v="8"/>
    <x v="5"/>
    <s v="Linie 29"/>
    <n v="5029"/>
  </r>
  <r>
    <x v="9"/>
    <x v="0"/>
    <n v="58001015"/>
    <x v="280"/>
    <d v="2021-12-01T00:00:00"/>
    <x v="0"/>
    <n v="7000135405"/>
    <n v="680"/>
    <x v="2"/>
    <x v="0"/>
    <n v="748"/>
    <n v="6.5719000000000003"/>
    <n v="4915.7812000000004"/>
    <x v="8"/>
    <x v="5"/>
    <s v="Linie 20"/>
    <n v="5020"/>
  </r>
  <r>
    <x v="9"/>
    <x v="0"/>
    <n v="58001016"/>
    <x v="522"/>
    <d v="2021-12-01T00:00:00"/>
    <x v="0"/>
    <n v="7000135348"/>
    <n v="198"/>
    <x v="2"/>
    <x v="0"/>
    <n v="196.02"/>
    <n v="7.9467999999999996"/>
    <n v="1557.731736"/>
    <x v="8"/>
    <x v="5"/>
    <s v="Linie 21"/>
    <n v="5021"/>
  </r>
  <r>
    <x v="9"/>
    <x v="0"/>
    <n v="58001018"/>
    <x v="838"/>
    <d v="2021-12-01T00:00:00"/>
    <x v="0"/>
    <n v="7000135282"/>
    <n v="272"/>
    <x v="2"/>
    <x v="0"/>
    <n v="269.27999999999997"/>
    <n v="9.0239999999999991"/>
    <n v="2429.98272"/>
    <x v="8"/>
    <x v="5"/>
    <s v="Linie 23"/>
    <n v="5023"/>
  </r>
  <r>
    <x v="9"/>
    <x v="0"/>
    <n v="58001034"/>
    <x v="426"/>
    <d v="2021-12-01T00:00:00"/>
    <x v="0"/>
    <n v="7000135349"/>
    <n v="34"/>
    <x v="2"/>
    <x v="0"/>
    <n v="33.659999999999997"/>
    <n v="7.3723999999999998"/>
    <n v="248.15498400000001"/>
    <x v="8"/>
    <x v="5"/>
    <s v="Linie 21"/>
    <n v="5021"/>
  </r>
  <r>
    <x v="9"/>
    <x v="0"/>
    <n v="58001035"/>
    <x v="871"/>
    <d v="2021-12-01T00:00:00"/>
    <x v="0"/>
    <n v="7000135670"/>
    <n v="272"/>
    <x v="2"/>
    <x v="0"/>
    <n v="269.27999999999997"/>
    <n v="7.6178999999999997"/>
    <n v="2051.3481120000001"/>
    <x v="8"/>
    <x v="5"/>
    <s v="Linie 21"/>
    <n v="5021"/>
  </r>
  <r>
    <x v="9"/>
    <x v="0"/>
    <n v="58001039"/>
    <x v="882"/>
    <d v="2021-12-01T00:00:00"/>
    <x v="0"/>
    <n v="7000135671"/>
    <n v="68"/>
    <x v="2"/>
    <x v="0"/>
    <n v="67.319999999999993"/>
    <n v="7.6130000000000004"/>
    <n v="512.50716"/>
    <x v="8"/>
    <x v="5"/>
    <s v="Linie 21"/>
    <n v="5021"/>
  </r>
  <r>
    <x v="9"/>
    <x v="0"/>
    <n v="58001045"/>
    <x v="839"/>
    <d v="2021-12-01T00:00:00"/>
    <x v="0"/>
    <n v="7000135353"/>
    <n v="34"/>
    <x v="2"/>
    <x v="0"/>
    <n v="33.659999999999997"/>
    <n v="7.4256000000000002"/>
    <n v="249.945696"/>
    <x v="8"/>
    <x v="5"/>
    <s v="Linie 21"/>
    <n v="5021"/>
  </r>
  <r>
    <x v="9"/>
    <x v="0"/>
    <n v="58001049"/>
    <x v="283"/>
    <d v="2021-12-01T00:00:00"/>
    <x v="0"/>
    <n v="7000135672"/>
    <n v="136"/>
    <x v="2"/>
    <x v="0"/>
    <n v="134.63999999999999"/>
    <n v="7.6163999999999996"/>
    <n v="1025.472096"/>
    <x v="8"/>
    <x v="5"/>
    <s v="Linie 21"/>
    <n v="5021"/>
  </r>
  <r>
    <x v="9"/>
    <x v="0"/>
    <n v="58001050"/>
    <x v="430"/>
    <d v="2021-12-01T00:00:00"/>
    <x v="0"/>
    <n v="7000135355"/>
    <n v="68"/>
    <x v="2"/>
    <x v="0"/>
    <n v="67.319999999999993"/>
    <n v="7.3714000000000004"/>
    <n v="496.24264799999997"/>
    <x v="8"/>
    <x v="5"/>
    <s v="Linie 21"/>
    <n v="5021"/>
  </r>
  <r>
    <x v="9"/>
    <x v="0"/>
    <n v="58001091"/>
    <x v="524"/>
    <d v="2021-12-01T00:00:00"/>
    <x v="0"/>
    <n v="7000135359"/>
    <n v="68"/>
    <x v="2"/>
    <x v="0"/>
    <n v="67.319999999999993"/>
    <n v="7.3689999999999998"/>
    <n v="496.08107999999999"/>
    <x v="8"/>
    <x v="5"/>
    <s v="Linie 21"/>
    <n v="5021"/>
  </r>
  <r>
    <x v="9"/>
    <x v="0"/>
    <n v="58001092"/>
    <x v="883"/>
    <d v="2021-12-01T00:00:00"/>
    <x v="0"/>
    <n v="7000135673"/>
    <n v="272"/>
    <x v="2"/>
    <x v="0"/>
    <n v="269.27999999999997"/>
    <n v="7.6105999999999998"/>
    <n v="2049.382368"/>
    <x v="8"/>
    <x v="5"/>
    <s v="Linie 21"/>
    <n v="5021"/>
  </r>
  <r>
    <x v="9"/>
    <x v="0"/>
    <n v="58001099"/>
    <x v="657"/>
    <d v="2021-12-01T00:00:00"/>
    <x v="0"/>
    <n v="7000135503"/>
    <n v="272"/>
    <x v="2"/>
    <x v="0"/>
    <n v="269.27999999999997"/>
    <n v="7.8491999999999997"/>
    <n v="2113.632576"/>
    <x v="8"/>
    <x v="5"/>
    <s v="Linie 23"/>
    <n v="5023"/>
  </r>
  <r>
    <x v="9"/>
    <x v="0"/>
    <n v="58001108"/>
    <x v="718"/>
    <d v="2021-12-01T00:00:00"/>
    <x v="0"/>
    <n v="7000135361"/>
    <n v="136"/>
    <x v="2"/>
    <x v="0"/>
    <n v="134.63999999999999"/>
    <n v="7.4260999999999999"/>
    <n v="999.85010399999999"/>
    <x v="8"/>
    <x v="5"/>
    <s v="Linie 21"/>
    <n v="5021"/>
  </r>
  <r>
    <x v="9"/>
    <x v="0"/>
    <n v="58001111"/>
    <x v="437"/>
    <d v="2021-12-01T00:00:00"/>
    <x v="0"/>
    <n v="7000135362"/>
    <n v="136"/>
    <x v="2"/>
    <x v="0"/>
    <n v="134.63999999999999"/>
    <n v="7.4276"/>
    <n v="1000.052064"/>
    <x v="8"/>
    <x v="5"/>
    <s v="Linie 21"/>
    <n v="5021"/>
  </r>
  <r>
    <x v="9"/>
    <x v="0"/>
    <n v="58001118"/>
    <x v="287"/>
    <d v="2021-12-01T00:00:00"/>
    <x v="0"/>
    <n v="7000135284"/>
    <n v="68"/>
    <x v="2"/>
    <x v="0"/>
    <n v="67.319999999999993"/>
    <n v="9.0245999999999995"/>
    <n v="607.53607199999999"/>
    <x v="8"/>
    <x v="5"/>
    <s v="Linie 23"/>
    <n v="5023"/>
  </r>
  <r>
    <x v="9"/>
    <x v="0"/>
    <n v="58001131"/>
    <x v="441"/>
    <d v="2021-12-01T00:00:00"/>
    <x v="0"/>
    <n v="7000135644"/>
    <n v="2209"/>
    <x v="2"/>
    <x v="0"/>
    <n v="2120.64"/>
    <n v="6.8026999999999997"/>
    <n v="14426.077728"/>
    <x v="8"/>
    <x v="5"/>
    <s v="Linie 23"/>
    <n v="5023"/>
  </r>
  <r>
    <x v="9"/>
    <x v="0"/>
    <n v="58001135"/>
    <x v="534"/>
    <d v="2021-12-01T00:00:00"/>
    <x v="0"/>
    <n v="7000135363"/>
    <n v="34"/>
    <x v="2"/>
    <x v="0"/>
    <n v="33.659999999999997"/>
    <n v="7.9537000000000004"/>
    <n v="267.721542"/>
    <x v="8"/>
    <x v="5"/>
    <s v="Linie 21"/>
    <n v="5021"/>
  </r>
  <r>
    <x v="9"/>
    <x v="0"/>
    <n v="58001138"/>
    <x v="535"/>
    <d v="2021-12-01T00:00:00"/>
    <x v="0"/>
    <n v="7000135364"/>
    <n v="68"/>
    <x v="2"/>
    <x v="0"/>
    <n v="67.319999999999993"/>
    <n v="7.4047999999999998"/>
    <n v="498.49113599999998"/>
    <x v="8"/>
    <x v="5"/>
    <s v="Linie 21"/>
    <n v="5021"/>
  </r>
  <r>
    <x v="9"/>
    <x v="0"/>
    <n v="58001140"/>
    <x v="116"/>
    <d v="2021-12-01T00:00:00"/>
    <x v="0"/>
    <n v="7000135365"/>
    <n v="34"/>
    <x v="2"/>
    <x v="0"/>
    <n v="33.659999999999997"/>
    <n v="7.4901999999999997"/>
    <n v="252.12013200000001"/>
    <x v="8"/>
    <x v="5"/>
    <s v="Linie 21"/>
    <n v="5021"/>
  </r>
  <r>
    <x v="9"/>
    <x v="0"/>
    <n v="58001141"/>
    <x v="445"/>
    <d v="2021-12-01T00:00:00"/>
    <x v="0"/>
    <n v="7000135285"/>
    <n v="136"/>
    <x v="2"/>
    <x v="0"/>
    <n v="130.56"/>
    <n v="6.8193999999999999"/>
    <n v="890.34086400000001"/>
    <x v="8"/>
    <x v="5"/>
    <s v="Linie 23"/>
    <n v="5023"/>
  </r>
  <r>
    <x v="9"/>
    <x v="0"/>
    <n v="58001143"/>
    <x v="117"/>
    <d v="2021-12-01T00:00:00"/>
    <x v="0"/>
    <n v="7000135417"/>
    <n v="1360"/>
    <x v="2"/>
    <x v="0"/>
    <n v="1632"/>
    <n v="8.3716000000000008"/>
    <n v="13662.4512"/>
    <x v="8"/>
    <x v="5"/>
    <s v="Linie 29"/>
    <n v="5029"/>
  </r>
  <r>
    <x v="9"/>
    <x v="0"/>
    <n v="58001147"/>
    <x v="447"/>
    <d v="2021-12-01T00:00:00"/>
    <x v="0"/>
    <n v="7000135286"/>
    <n v="272"/>
    <x v="2"/>
    <x v="0"/>
    <n v="261.12"/>
    <n v="6.8213999999999997"/>
    <n v="1781.203968"/>
    <x v="8"/>
    <x v="5"/>
    <s v="Linie 23"/>
    <n v="5023"/>
  </r>
  <r>
    <x v="9"/>
    <x v="0"/>
    <n v="58001156"/>
    <x v="448"/>
    <d v="2021-12-01T00:00:00"/>
    <x v="0"/>
    <n v="7000135287"/>
    <n v="340"/>
    <x v="2"/>
    <x v="0"/>
    <n v="326.39999999999998"/>
    <n v="6.8193999999999999"/>
    <n v="2225.8521599999999"/>
    <x v="8"/>
    <x v="5"/>
    <s v="Linie 23"/>
    <n v="5023"/>
  </r>
  <r>
    <x v="9"/>
    <x v="0"/>
    <n v="58001159"/>
    <x v="1079"/>
    <d v="2021-12-01T00:00:00"/>
    <x v="0"/>
    <n v="7000135288"/>
    <n v="102"/>
    <x v="2"/>
    <x v="0"/>
    <n v="97.92"/>
    <n v="6.8213999999999997"/>
    <n v="667.95148800000004"/>
    <x v="8"/>
    <x v="5"/>
    <s v="Linie 23"/>
    <n v="5023"/>
  </r>
  <r>
    <x v="9"/>
    <x v="0"/>
    <n v="58001160"/>
    <x v="1146"/>
    <d v="2021-12-01T00:00:00"/>
    <x v="0"/>
    <n v="7000135289"/>
    <n v="136"/>
    <x v="2"/>
    <x v="0"/>
    <n v="130.56"/>
    <n v="6.8193999999999999"/>
    <n v="890.34086400000001"/>
    <x v="8"/>
    <x v="5"/>
    <s v="Linie 23"/>
    <n v="5023"/>
  </r>
  <r>
    <x v="9"/>
    <x v="0"/>
    <n v="59500001"/>
    <x v="907"/>
    <d v="2021-12-01T00:00:00"/>
    <x v="0"/>
    <n v="7000135155"/>
    <n v="56"/>
    <x v="2"/>
    <x v="0"/>
    <n v="168"/>
    <n v="2.5375000000000001"/>
    <n v="426.3"/>
    <x v="3"/>
    <x v="1"/>
    <s v="Espera"/>
    <n v="5901"/>
  </r>
  <r>
    <x v="9"/>
    <x v="0"/>
    <n v="59500002"/>
    <x v="949"/>
    <d v="2021-12-01T00:00:00"/>
    <x v="0"/>
    <n v="7000135156"/>
    <n v="81"/>
    <x v="2"/>
    <x v="0"/>
    <n v="324"/>
    <n v="1.9368000000000001"/>
    <n v="627.52319999999997"/>
    <x v="3"/>
    <x v="1"/>
    <s v="Espera"/>
    <n v="5901"/>
  </r>
  <r>
    <x v="9"/>
    <x v="0"/>
    <n v="59500008"/>
    <x v="798"/>
    <d v="2021-12-01T00:00:00"/>
    <x v="0"/>
    <n v="7000135157"/>
    <n v="81"/>
    <x v="2"/>
    <x v="0"/>
    <n v="243"/>
    <n v="2.6947000000000001"/>
    <n v="654.81209999999999"/>
    <x v="3"/>
    <x v="1"/>
    <s v="Espera"/>
    <n v="5901"/>
  </r>
  <r>
    <x v="9"/>
    <x v="0"/>
    <m/>
    <x v="119"/>
    <d v="2021-12-01T00:00:00"/>
    <x v="0"/>
    <n v="7000135544"/>
    <n v="0"/>
    <x v="3"/>
    <x v="3"/>
    <n v="0"/>
    <n v="0"/>
    <n v="0"/>
    <x v="1"/>
    <x v="0"/>
    <s v="Füller unter M1"/>
    <n v="3010"/>
  </r>
  <r>
    <x v="9"/>
    <x v="0"/>
    <m/>
    <x v="120"/>
    <d v="2021-12-01T00:00:00"/>
    <x v="0"/>
    <n v="7000133635"/>
    <n v="0"/>
    <x v="3"/>
    <x v="3"/>
    <n v="0"/>
    <n v="0"/>
    <n v="0"/>
    <x v="0"/>
    <x v="0"/>
    <s v="Große Schneidemaschine Lachnit"/>
    <n v="1100"/>
  </r>
  <r>
    <x v="9"/>
    <x v="0"/>
    <m/>
    <x v="121"/>
    <d v="2021-12-01T00:00:00"/>
    <x v="0"/>
    <n v="7000132892"/>
    <n v="0"/>
    <x v="3"/>
    <x v="3"/>
    <n v="0"/>
    <n v="0"/>
    <n v="0"/>
    <x v="0"/>
    <x v="0"/>
    <s v="Kleine Schneidemaschine Käseteiler"/>
    <n v="1200"/>
  </r>
  <r>
    <x v="9"/>
    <x v="0"/>
    <m/>
    <x v="122"/>
    <d v="2021-12-01T00:00:00"/>
    <x v="0"/>
    <n v="7000135492"/>
    <n v="0"/>
    <x v="3"/>
    <x v="3"/>
    <n v="0"/>
    <n v="0"/>
    <n v="0"/>
    <x v="2"/>
    <x v="0"/>
    <s v="Thrun 1"/>
    <n v="2020"/>
  </r>
  <r>
    <x v="9"/>
    <x v="0"/>
    <m/>
    <x v="122"/>
    <d v="2021-12-01T00:00:00"/>
    <x v="0"/>
    <n v="7000135493"/>
    <n v="0"/>
    <x v="3"/>
    <x v="3"/>
    <n v="0"/>
    <n v="0"/>
    <n v="0"/>
    <x v="2"/>
    <x v="0"/>
    <s v="Thrun 1"/>
    <n v="2020"/>
  </r>
  <r>
    <x v="9"/>
    <x v="0"/>
    <m/>
    <x v="123"/>
    <d v="2021-12-01T00:00:00"/>
    <x v="0"/>
    <n v="7000135453"/>
    <n v="0"/>
    <x v="3"/>
    <x v="3"/>
    <n v="0"/>
    <n v="0"/>
    <n v="0"/>
    <x v="2"/>
    <x v="0"/>
    <s v="Thrun 2"/>
    <n v="2030"/>
  </r>
  <r>
    <x v="9"/>
    <x v="0"/>
    <m/>
    <x v="124"/>
    <d v="2021-12-01T00:00:00"/>
    <x v="0"/>
    <n v="7000135218"/>
    <n v="0"/>
    <x v="3"/>
    <x v="3"/>
    <n v="0"/>
    <n v="0"/>
    <n v="0"/>
    <x v="2"/>
    <x v="0"/>
    <s v="Mischer 1"/>
    <n v="2040"/>
  </r>
  <r>
    <x v="9"/>
    <x v="0"/>
    <m/>
    <x v="125"/>
    <d v="2021-12-01T00:00:00"/>
    <x v="0"/>
    <n v="7000135482"/>
    <n v="0"/>
    <x v="3"/>
    <x v="3"/>
    <n v="0"/>
    <n v="0"/>
    <n v="0"/>
    <x v="2"/>
    <x v="0"/>
    <s v="Mischer 2"/>
    <n v="2050"/>
  </r>
  <r>
    <x v="9"/>
    <x v="0"/>
    <m/>
    <x v="126"/>
    <d v="2021-12-01T00:00:00"/>
    <x v="0"/>
    <n v="7000135438"/>
    <n v="0"/>
    <x v="3"/>
    <x v="3"/>
    <n v="0"/>
    <n v="0"/>
    <n v="0"/>
    <x v="2"/>
    <x v="0"/>
    <s v="Stephan UMSK 130"/>
    <n v="2100"/>
  </r>
  <r>
    <x v="9"/>
    <x v="0"/>
    <m/>
    <x v="127"/>
    <d v="2021-12-01T00:00:00"/>
    <x v="0"/>
    <n v="7000135219"/>
    <n v="0"/>
    <x v="3"/>
    <x v="3"/>
    <n v="0"/>
    <n v="0"/>
    <n v="0"/>
    <x v="1"/>
    <x v="0"/>
    <s v="Füller unter M1"/>
    <n v="3010"/>
  </r>
  <r>
    <x v="9"/>
    <x v="0"/>
    <m/>
    <x v="128"/>
    <d v="2021-12-01T00:00:00"/>
    <x v="0"/>
    <n v="7000135216"/>
    <n v="0"/>
    <x v="3"/>
    <x v="3"/>
    <n v="0"/>
    <n v="0"/>
    <n v="0"/>
    <x v="1"/>
    <x v="0"/>
    <s v="Füller unter M2"/>
    <n v="3020"/>
  </r>
  <r>
    <x v="9"/>
    <x v="0"/>
    <m/>
    <x v="129"/>
    <d v="2021-12-01T00:00:00"/>
    <x v="0"/>
    <n v="7000135150"/>
    <n v="0"/>
    <x v="3"/>
    <x v="3"/>
    <n v="0"/>
    <n v="0"/>
    <n v="0"/>
    <x v="1"/>
    <x v="0"/>
    <s v="Füller unter Thrun 2"/>
    <n v="3030"/>
  </r>
  <r>
    <x v="9"/>
    <x v="0"/>
    <m/>
    <x v="130"/>
    <d v="2021-12-01T00:00:00"/>
    <x v="0"/>
    <n v="7000135497"/>
    <n v="0"/>
    <x v="3"/>
    <x v="3"/>
    <n v="0"/>
    <n v="0"/>
    <n v="0"/>
    <x v="1"/>
    <x v="0"/>
    <s v="Füller unter UHT"/>
    <n v="3040"/>
  </r>
  <r>
    <x v="9"/>
    <x v="0"/>
    <m/>
    <x v="131"/>
    <d v="2021-12-01T00:00:00"/>
    <x v="0"/>
    <n v="7000135145"/>
    <n v="0"/>
    <x v="3"/>
    <x v="3"/>
    <n v="0"/>
    <n v="0"/>
    <n v="0"/>
    <x v="2"/>
    <x v="0"/>
    <s v="Füller unter UMSK 130"/>
    <n v="3100"/>
  </r>
  <r>
    <x v="9"/>
    <x v="0"/>
    <m/>
    <x v="450"/>
    <d v="2021-12-01T00:00:00"/>
    <x v="0"/>
    <n v="7000135488"/>
    <n v="0"/>
    <x v="3"/>
    <x v="3"/>
    <n v="0"/>
    <n v="0"/>
    <n v="0"/>
    <x v="1"/>
    <x v="0"/>
    <s v="Waldner"/>
    <n v="3110"/>
  </r>
  <r>
    <x v="9"/>
    <x v="0"/>
    <m/>
    <x v="132"/>
    <d v="2021-12-01T00:00:00"/>
    <x v="0"/>
    <n v="7000134890"/>
    <n v="0"/>
    <x v="3"/>
    <x v="3"/>
    <n v="0"/>
    <n v="0"/>
    <n v="0"/>
    <x v="8"/>
    <x v="5"/>
    <s v="Linie 20"/>
    <n v="5020"/>
  </r>
  <r>
    <x v="9"/>
    <x v="0"/>
    <m/>
    <x v="133"/>
    <d v="2021-12-01T00:00:00"/>
    <x v="0"/>
    <n v="7000135367"/>
    <n v="0"/>
    <x v="3"/>
    <x v="3"/>
    <n v="0"/>
    <n v="0"/>
    <n v="0"/>
    <x v="8"/>
    <x v="5"/>
    <s v="Linie 21"/>
    <n v="5021"/>
  </r>
  <r>
    <x v="9"/>
    <x v="0"/>
    <m/>
    <x v="451"/>
    <d v="2021-12-01T00:00:00"/>
    <x v="0"/>
    <n v="7000135491"/>
    <n v="0"/>
    <x v="3"/>
    <x v="3"/>
    <n v="0"/>
    <n v="0"/>
    <n v="0"/>
    <x v="2"/>
    <x v="0"/>
    <s v="Thrun 1"/>
    <n v="2020"/>
  </r>
  <r>
    <x v="9"/>
    <x v="0"/>
    <m/>
    <x v="136"/>
    <d v="2021-12-01T00:00:00"/>
    <x v="0"/>
    <n v="7000135545"/>
    <n v="0"/>
    <x v="3"/>
    <x v="3"/>
    <n v="0"/>
    <n v="0"/>
    <n v="0"/>
    <x v="2"/>
    <x v="0"/>
    <s v="Mischer 1"/>
    <n v="2040"/>
  </r>
  <r>
    <x v="9"/>
    <x v="0"/>
    <m/>
    <x v="1260"/>
    <d v="2021-12-01T00:00:00"/>
    <x v="0"/>
    <n v="7000135494"/>
    <n v="0"/>
    <x v="3"/>
    <x v="3"/>
    <n v="0"/>
    <n v="0"/>
    <n v="0"/>
    <x v="1"/>
    <x v="0"/>
    <s v="Füller unter UHT"/>
    <n v="3040"/>
  </r>
  <r>
    <x v="9"/>
    <x v="0"/>
    <m/>
    <x v="453"/>
    <d v="2021-12-01T00:00:00"/>
    <x v="0"/>
    <n v="7000135368"/>
    <n v="0"/>
    <x v="3"/>
    <x v="3"/>
    <n v="0"/>
    <n v="0"/>
    <n v="0"/>
    <x v="8"/>
    <x v="5"/>
    <s v="Linie 21"/>
    <n v="5021"/>
  </r>
  <r>
    <x v="9"/>
    <x v="0"/>
    <m/>
    <x v="453"/>
    <d v="2021-12-01T00:00:00"/>
    <x v="0"/>
    <n v="7000135369"/>
    <n v="0"/>
    <x v="3"/>
    <x v="3"/>
    <n v="0"/>
    <n v="0"/>
    <n v="0"/>
    <x v="8"/>
    <x v="5"/>
    <s v="Linie 21"/>
    <n v="5021"/>
  </r>
  <r>
    <x v="9"/>
    <x v="0"/>
    <n v="23500014"/>
    <x v="295"/>
    <d v="2021-12-02T00:00:00"/>
    <x v="0"/>
    <n v="7000134088"/>
    <n v="2852"/>
    <x v="0"/>
    <x v="0"/>
    <n v="2852"/>
    <n v="4.2317"/>
    <n v="12068.8084"/>
    <x v="0"/>
    <x v="0"/>
    <s v="Kleine Schneidemaschine Käseteiler"/>
    <n v="1200"/>
  </r>
  <r>
    <x v="9"/>
    <x v="0"/>
    <n v="23500015"/>
    <x v="296"/>
    <d v="2021-12-02T00:00:00"/>
    <x v="0"/>
    <n v="7000134089"/>
    <n v="4234"/>
    <x v="0"/>
    <x v="0"/>
    <n v="4234"/>
    <n v="4.2462999999999997"/>
    <n v="17978.834200000001"/>
    <x v="0"/>
    <x v="0"/>
    <s v="Kleine Schneidemaschine Käseteiler"/>
    <n v="1200"/>
  </r>
  <r>
    <x v="9"/>
    <x v="0"/>
    <n v="23500029"/>
    <x v="297"/>
    <d v="2021-12-02T00:00:00"/>
    <x v="0"/>
    <n v="7000134090"/>
    <n v="1493"/>
    <x v="0"/>
    <x v="0"/>
    <n v="1493"/>
    <n v="4.3368000000000002"/>
    <n v="6474.8424000000005"/>
    <x v="0"/>
    <x v="0"/>
    <s v="Kleine Schneidemaschine Käseteiler"/>
    <n v="1200"/>
  </r>
  <r>
    <x v="9"/>
    <x v="0"/>
    <n v="23500084"/>
    <x v="842"/>
    <d v="2021-12-02T00:00:00"/>
    <x v="0"/>
    <n v="7000135910"/>
    <n v="0"/>
    <x v="0"/>
    <x v="0"/>
    <n v="0"/>
    <n v="3.9674999999999998"/>
    <n v="0"/>
    <x v="0"/>
    <x v="0"/>
    <s v="Rohware aus-/umpacken, vorbereiten"/>
    <n v="1300"/>
  </r>
  <r>
    <x v="9"/>
    <x v="0"/>
    <n v="23500273"/>
    <x v="457"/>
    <d v="2021-12-02T00:00:00"/>
    <x v="0"/>
    <n v="7000135840"/>
    <n v="1862"/>
    <x v="0"/>
    <x v="0"/>
    <n v="1862"/>
    <n v="3.2010000000000001"/>
    <n v="5960.2619999999997"/>
    <x v="0"/>
    <x v="0"/>
    <s v="Kleine Schneidemaschine Käseteiler"/>
    <n v="1200"/>
  </r>
  <r>
    <x v="9"/>
    <x v="0"/>
    <n v="23500285"/>
    <x v="537"/>
    <d v="2021-12-02T00:00:00"/>
    <x v="0"/>
    <n v="7000135775"/>
    <n v="95"/>
    <x v="0"/>
    <x v="0"/>
    <n v="95"/>
    <n v="4.2819000000000003"/>
    <n v="406.78050000000002"/>
    <x v="0"/>
    <x v="0"/>
    <s v="Wolf Zutatenvorbereitung"/>
    <n v="1430"/>
  </r>
  <r>
    <x v="9"/>
    <x v="0"/>
    <n v="23500292"/>
    <x v="144"/>
    <d v="2021-12-02T00:00:00"/>
    <x v="0"/>
    <n v="7000135772"/>
    <n v="1275"/>
    <x v="0"/>
    <x v="0"/>
    <n v="1275"/>
    <n v="5.5862999999999996"/>
    <n v="7122.5325000000003"/>
    <x v="0"/>
    <x v="0"/>
    <s v="Holac Zutatenvorbereitung"/>
    <n v="1410"/>
  </r>
  <r>
    <x v="9"/>
    <x v="0"/>
    <n v="23500354"/>
    <x v="7"/>
    <d v="2021-12-02T00:00:00"/>
    <x v="0"/>
    <n v="7000135773"/>
    <n v="308"/>
    <x v="0"/>
    <x v="0"/>
    <n v="308"/>
    <n v="4.5490000000000004"/>
    <n v="1401.0920000000001"/>
    <x v="0"/>
    <x v="0"/>
    <s v="Holac Zutatenvorbereitung"/>
    <n v="1410"/>
  </r>
  <r>
    <x v="9"/>
    <x v="0"/>
    <n v="23500365"/>
    <x v="1261"/>
    <d v="2021-12-02T00:00:00"/>
    <x v="0"/>
    <n v="7000135850"/>
    <n v="19"/>
    <x v="0"/>
    <x v="0"/>
    <n v="19"/>
    <n v="1.1600999999999999"/>
    <n v="22.041899999999998"/>
    <x v="0"/>
    <x v="0"/>
    <s v="Schälen"/>
    <n v="5903"/>
  </r>
  <r>
    <x v="9"/>
    <x v="0"/>
    <n v="29600002"/>
    <x v="461"/>
    <d v="2021-12-02T00:00:00"/>
    <x v="0"/>
    <n v="7000135792"/>
    <n v="240"/>
    <x v="0"/>
    <x v="0"/>
    <n v="240"/>
    <n v="2.5"/>
    <n v="600"/>
    <x v="0"/>
    <x v="0"/>
    <s v="Rohware aus-/umpacken, vorbereiten"/>
    <n v="1300"/>
  </r>
  <r>
    <x v="9"/>
    <x v="0"/>
    <n v="29600003"/>
    <x v="150"/>
    <d v="2021-12-02T00:00:00"/>
    <x v="0"/>
    <n v="7000135791"/>
    <n v="4587"/>
    <x v="0"/>
    <x v="0"/>
    <n v="4587"/>
    <n v="2.5516999999999999"/>
    <n v="11704.6479"/>
    <x v="0"/>
    <x v="0"/>
    <s v="Rohware aus-/umpacken, vorbereiten"/>
    <n v="1300"/>
  </r>
  <r>
    <x v="9"/>
    <x v="0"/>
    <n v="29600003"/>
    <x v="150"/>
    <d v="2021-12-02T00:00:00"/>
    <x v="0"/>
    <n v="7000136109"/>
    <n v="4569"/>
    <x v="0"/>
    <x v="0"/>
    <n v="4569"/>
    <n v="2.5516999999999999"/>
    <n v="11658.7173"/>
    <x v="0"/>
    <x v="0"/>
    <s v="Rohware aus-/umpacken, vorbereiten"/>
    <n v="1300"/>
  </r>
  <r>
    <x v="9"/>
    <x v="0"/>
    <n v="29600004"/>
    <x v="302"/>
    <d v="2021-12-02T00:00:00"/>
    <x v="0"/>
    <n v="7000135793"/>
    <n v="7414"/>
    <x v="0"/>
    <x v="0"/>
    <n v="7414"/>
    <n v="2.5"/>
    <n v="18535"/>
    <x v="0"/>
    <x v="0"/>
    <s v="Rohware aus-/umpacken, vorbereiten"/>
    <n v="1300"/>
  </r>
  <r>
    <x v="9"/>
    <x v="0"/>
    <n v="29600006"/>
    <x v="462"/>
    <d v="2021-12-02T00:00:00"/>
    <x v="0"/>
    <n v="7000136110"/>
    <n v="0"/>
    <x v="0"/>
    <x v="0"/>
    <n v="0"/>
    <n v="1.5"/>
    <n v="0"/>
    <x v="0"/>
    <x v="0"/>
    <s v="Rohware aus-/umpacken, vorbereiten"/>
    <n v="1300"/>
  </r>
  <r>
    <x v="9"/>
    <x v="0"/>
    <n v="29600016"/>
    <x v="889"/>
    <d v="2021-12-02T00:00:00"/>
    <x v="0"/>
    <n v="7000135794"/>
    <n v="83"/>
    <x v="0"/>
    <x v="0"/>
    <n v="83"/>
    <n v="1"/>
    <n v="83"/>
    <x v="0"/>
    <x v="0"/>
    <s v="Rohware aus-/umpacken, vorbereiten"/>
    <n v="1300"/>
  </r>
  <r>
    <x v="9"/>
    <x v="0"/>
    <n v="29600017"/>
    <x v="804"/>
    <d v="2021-12-02T00:00:00"/>
    <x v="0"/>
    <n v="7000135795"/>
    <n v="86"/>
    <x v="0"/>
    <x v="0"/>
    <n v="86"/>
    <n v="0.5"/>
    <n v="43"/>
    <x v="0"/>
    <x v="0"/>
    <s v="Rohware aus-/umpacken, vorbereiten"/>
    <n v="1300"/>
  </r>
  <r>
    <x v="9"/>
    <x v="0"/>
    <n v="29600018"/>
    <x v="463"/>
    <d v="2021-12-02T00:00:00"/>
    <x v="0"/>
    <n v="7000136111"/>
    <n v="33"/>
    <x v="0"/>
    <x v="0"/>
    <n v="33"/>
    <n v="1"/>
    <n v="33"/>
    <x v="0"/>
    <x v="0"/>
    <s v="Rohware aus-/umpacken, vorbereiten"/>
    <n v="1300"/>
  </r>
  <r>
    <x v="9"/>
    <x v="0"/>
    <n v="29600019"/>
    <x v="464"/>
    <d v="2021-12-02T00:00:00"/>
    <x v="0"/>
    <n v="7000135797"/>
    <n v="177"/>
    <x v="0"/>
    <x v="0"/>
    <n v="177"/>
    <n v="0.98929999999999996"/>
    <n v="175.1061"/>
    <x v="0"/>
    <x v="0"/>
    <s v="Rohware aus-/umpacken, vorbereiten"/>
    <n v="1300"/>
  </r>
  <r>
    <x v="9"/>
    <x v="0"/>
    <n v="29600020"/>
    <x v="465"/>
    <d v="2021-12-02T00:00:00"/>
    <x v="0"/>
    <n v="7000135798"/>
    <n v="228"/>
    <x v="0"/>
    <x v="0"/>
    <n v="228"/>
    <n v="1.587"/>
    <n v="361.83600000000001"/>
    <x v="0"/>
    <x v="0"/>
    <s v="Rohware aus-/umpacken, vorbereiten"/>
    <n v="1300"/>
  </r>
  <r>
    <x v="9"/>
    <x v="0"/>
    <n v="29600020"/>
    <x v="465"/>
    <d v="2021-12-02T00:00:00"/>
    <x v="0"/>
    <n v="7000136115"/>
    <n v="0"/>
    <x v="0"/>
    <x v="0"/>
    <n v="0"/>
    <n v="1.587"/>
    <n v="0"/>
    <x v="0"/>
    <x v="0"/>
    <s v="Rohware aus-/umpacken, vorbereiten"/>
    <n v="1300"/>
  </r>
  <r>
    <x v="9"/>
    <x v="0"/>
    <n v="29600021"/>
    <x v="934"/>
    <d v="2021-12-02T00:00:00"/>
    <x v="0"/>
    <n v="7000136112"/>
    <n v="210"/>
    <x v="0"/>
    <x v="0"/>
    <n v="210"/>
    <n v="0.5"/>
    <n v="105"/>
    <x v="0"/>
    <x v="0"/>
    <s v="Rohware aus-/umpacken, vorbereiten"/>
    <n v="1300"/>
  </r>
  <r>
    <x v="9"/>
    <x v="0"/>
    <n v="29600022"/>
    <x v="879"/>
    <d v="2021-12-02T00:00:00"/>
    <x v="0"/>
    <n v="7000136113"/>
    <n v="0"/>
    <x v="0"/>
    <x v="0"/>
    <n v="0"/>
    <n v="0.5"/>
    <n v="0"/>
    <x v="0"/>
    <x v="0"/>
    <s v="Rohware aus-/umpacken, vorbereiten"/>
    <n v="1300"/>
  </r>
  <r>
    <x v="9"/>
    <x v="0"/>
    <n v="29600029"/>
    <x v="156"/>
    <d v="2021-12-02T00:00:00"/>
    <x v="0"/>
    <n v="7000136060"/>
    <n v="249"/>
    <x v="0"/>
    <x v="0"/>
    <n v="249"/>
    <n v="2.5"/>
    <n v="622.5"/>
    <x v="0"/>
    <x v="0"/>
    <s v="Rohware aus-/umpacken, vorbereiten"/>
    <n v="1300"/>
  </r>
  <r>
    <x v="9"/>
    <x v="0"/>
    <n v="29600030"/>
    <x v="157"/>
    <d v="2021-12-02T00:00:00"/>
    <x v="0"/>
    <n v="7000135766"/>
    <n v="468"/>
    <x v="0"/>
    <x v="0"/>
    <n v="468"/>
    <n v="0.57399999999999995"/>
    <n v="268.63200000000001"/>
    <x v="0"/>
    <x v="0"/>
    <s v="Rohware aus-/umpacken, vorbereiten"/>
    <n v="1300"/>
  </r>
  <r>
    <x v="9"/>
    <x v="0"/>
    <n v="31000142"/>
    <x v="538"/>
    <d v="2021-12-02T00:00:00"/>
    <x v="0"/>
    <n v="7000135691"/>
    <n v="859"/>
    <x v="1"/>
    <x v="1"/>
    <n v="3607.8"/>
    <n v="12.498699999999999"/>
    <n v="10736.3833"/>
    <x v="1"/>
    <x v="0"/>
    <s v="Füller unter Thrun 2"/>
    <n v="3030"/>
  </r>
  <r>
    <x v="9"/>
    <x v="0"/>
    <n v="31000169"/>
    <x v="158"/>
    <d v="2021-12-02T00:00:00"/>
    <x v="0"/>
    <n v="7000135450"/>
    <n v="3074"/>
    <x v="1"/>
    <x v="1"/>
    <n v="5932.82"/>
    <n v="6.0467000000000004"/>
    <n v="18587.555799999998"/>
    <x v="1"/>
    <x v="0"/>
    <s v="Füller unter Thrun 2"/>
    <n v="3030"/>
  </r>
  <r>
    <x v="9"/>
    <x v="0"/>
    <n v="31000222"/>
    <x v="1155"/>
    <d v="2021-12-02T00:00:00"/>
    <x v="0"/>
    <n v="7000135512"/>
    <n v="657"/>
    <x v="1"/>
    <x v="1"/>
    <n v="6570"/>
    <n v="29.5291"/>
    <n v="19400.618699999999"/>
    <x v="1"/>
    <x v="0"/>
    <s v="Füller unter UHT"/>
    <n v="3040"/>
  </r>
  <r>
    <x v="9"/>
    <x v="0"/>
    <n v="32000012"/>
    <x v="160"/>
    <d v="2021-12-02T00:00:00"/>
    <x v="0"/>
    <n v="7000135769"/>
    <n v="232"/>
    <x v="1"/>
    <x v="1"/>
    <n v="2157.6"/>
    <n v="27.796099999999999"/>
    <n v="6448.6952000000001"/>
    <x v="1"/>
    <x v="0"/>
    <s v="Füller unter M1"/>
    <n v="3010"/>
  </r>
  <r>
    <x v="9"/>
    <x v="0"/>
    <n v="32000020"/>
    <x v="608"/>
    <d v="2021-12-02T00:00:00"/>
    <x v="0"/>
    <n v="7000135754"/>
    <n v="995"/>
    <x v="1"/>
    <x v="1"/>
    <n v="9054.5"/>
    <n v="26.317599999999999"/>
    <n v="26186.011999999999"/>
    <x v="1"/>
    <x v="0"/>
    <s v="Füller unter M1"/>
    <n v="3010"/>
  </r>
  <r>
    <x v="9"/>
    <x v="0"/>
    <n v="32000022"/>
    <x v="15"/>
    <d v="2021-12-02T00:00:00"/>
    <x v="0"/>
    <n v="7000135740"/>
    <n v="0"/>
    <x v="1"/>
    <x v="1"/>
    <n v="0"/>
    <n v="20.9209"/>
    <n v="0"/>
    <x v="1"/>
    <x v="0"/>
    <s v="Füller unter M2"/>
    <n v="3020"/>
  </r>
  <r>
    <x v="9"/>
    <x v="0"/>
    <n v="32000027"/>
    <x v="161"/>
    <d v="2021-12-02T00:00:00"/>
    <x v="0"/>
    <n v="7000135755"/>
    <n v="288"/>
    <x v="1"/>
    <x v="1"/>
    <n v="2678.4"/>
    <n v="28.9986"/>
    <n v="8351.5967999999993"/>
    <x v="1"/>
    <x v="0"/>
    <s v="Füller unter M1"/>
    <n v="3010"/>
  </r>
  <r>
    <x v="9"/>
    <x v="0"/>
    <n v="32000041"/>
    <x v="309"/>
    <d v="2021-12-02T00:00:00"/>
    <x v="0"/>
    <n v="7000135757"/>
    <n v="313"/>
    <x v="1"/>
    <x v="1"/>
    <n v="2848.3"/>
    <n v="18.491399999999999"/>
    <n v="5787.8082000000004"/>
    <x v="1"/>
    <x v="0"/>
    <s v="Füller unter M1"/>
    <n v="3010"/>
  </r>
  <r>
    <x v="9"/>
    <x v="0"/>
    <n v="32000067"/>
    <x v="18"/>
    <d v="2021-12-02T00:00:00"/>
    <x v="0"/>
    <n v="7000135744"/>
    <n v="294"/>
    <x v="1"/>
    <x v="1"/>
    <n v="2940"/>
    <n v="29.810700000000001"/>
    <n v="8764.3457999999991"/>
    <x v="1"/>
    <x v="0"/>
    <s v="Füller unter M2"/>
    <n v="3020"/>
  </r>
  <r>
    <x v="9"/>
    <x v="0"/>
    <n v="32000068"/>
    <x v="163"/>
    <d v="2021-12-02T00:00:00"/>
    <x v="0"/>
    <n v="7000135741"/>
    <n v="571"/>
    <x v="1"/>
    <x v="1"/>
    <n v="5710"/>
    <n v="32.167200000000001"/>
    <n v="18367.4712"/>
    <x v="1"/>
    <x v="0"/>
    <s v="Füller unter M2"/>
    <n v="3020"/>
  </r>
  <r>
    <x v="9"/>
    <x v="0"/>
    <n v="32000097"/>
    <x v="994"/>
    <d v="2021-12-02T00:00:00"/>
    <x v="0"/>
    <n v="7000134157"/>
    <n v="1140"/>
    <x v="1"/>
    <x v="1"/>
    <n v="1710"/>
    <n v="6.5827"/>
    <n v="7504.2780000000002"/>
    <x v="0"/>
    <x v="0"/>
    <s v="Große Schneidemaschine Lachnit"/>
    <n v="1100"/>
  </r>
  <r>
    <x v="9"/>
    <x v="0"/>
    <n v="35000166"/>
    <x v="166"/>
    <d v="2021-12-02T00:00:00"/>
    <x v="0"/>
    <n v="7000135764"/>
    <n v="2400"/>
    <x v="0"/>
    <x v="0"/>
    <n v="2400"/>
    <n v="2.9813000000000001"/>
    <n v="7155.12"/>
    <x v="2"/>
    <x v="0"/>
    <s v="Mischer 1"/>
    <n v="2040"/>
  </r>
  <r>
    <x v="9"/>
    <x v="0"/>
    <n v="35000166"/>
    <x v="166"/>
    <d v="2021-12-02T00:00:00"/>
    <x v="0"/>
    <n v="7000135764"/>
    <n v="2400"/>
    <x v="0"/>
    <x v="0"/>
    <n v="2400"/>
    <n v="2.9813000000000001"/>
    <n v="7155.12"/>
    <x v="2"/>
    <x v="0"/>
    <s v="Wolf M1"/>
    <n v="2070"/>
  </r>
  <r>
    <x v="9"/>
    <x v="0"/>
    <n v="35000167"/>
    <x v="611"/>
    <d v="2021-12-02T00:00:00"/>
    <x v="0"/>
    <n v="7000135762"/>
    <n v="9000"/>
    <x v="0"/>
    <x v="0"/>
    <n v="9000"/>
    <n v="2.7631000000000001"/>
    <n v="24867.9"/>
    <x v="2"/>
    <x v="0"/>
    <s v="Mischer 1"/>
    <n v="2040"/>
  </r>
  <r>
    <x v="9"/>
    <x v="0"/>
    <n v="35000167"/>
    <x v="611"/>
    <d v="2021-12-02T00:00:00"/>
    <x v="0"/>
    <n v="7000135762"/>
    <n v="9000"/>
    <x v="0"/>
    <x v="0"/>
    <n v="9000"/>
    <n v="2.7631000000000001"/>
    <n v="24867.9"/>
    <x v="2"/>
    <x v="0"/>
    <s v="Wolf M1"/>
    <n v="2070"/>
  </r>
  <r>
    <x v="9"/>
    <x v="0"/>
    <n v="35000172"/>
    <x v="311"/>
    <d v="2021-12-02T00:00:00"/>
    <x v="0"/>
    <n v="7000135765"/>
    <n v="3000"/>
    <x v="0"/>
    <x v="0"/>
    <n v="3000"/>
    <n v="1.8979999999999999"/>
    <n v="5694"/>
    <x v="2"/>
    <x v="0"/>
    <s v="Mischer 1"/>
    <n v="2040"/>
  </r>
  <r>
    <x v="9"/>
    <x v="0"/>
    <n v="35000172"/>
    <x v="311"/>
    <d v="2021-12-02T00:00:00"/>
    <x v="0"/>
    <n v="7000135765"/>
    <n v="3000"/>
    <x v="0"/>
    <x v="0"/>
    <n v="3000"/>
    <n v="1.8979999999999999"/>
    <n v="5694"/>
    <x v="2"/>
    <x v="0"/>
    <s v="Wolf M1"/>
    <n v="2070"/>
  </r>
  <r>
    <x v="9"/>
    <x v="0"/>
    <n v="35000184"/>
    <x v="26"/>
    <d v="2021-12-02T00:00:00"/>
    <x v="0"/>
    <n v="7000135745"/>
    <n v="0"/>
    <x v="0"/>
    <x v="0"/>
    <n v="0"/>
    <n v="2.9655"/>
    <n v="0"/>
    <x v="2"/>
    <x v="0"/>
    <s v="Mischer 2"/>
    <n v="2050"/>
  </r>
  <r>
    <x v="9"/>
    <x v="0"/>
    <n v="35000184"/>
    <x v="26"/>
    <d v="2021-12-02T00:00:00"/>
    <x v="0"/>
    <n v="7000135745"/>
    <n v="0"/>
    <x v="0"/>
    <x v="0"/>
    <n v="0"/>
    <n v="2.9655"/>
    <n v="0"/>
    <x v="2"/>
    <x v="0"/>
    <s v="Wolf M2"/>
    <n v="2080"/>
  </r>
  <r>
    <x v="9"/>
    <x v="0"/>
    <n v="35000207"/>
    <x v="542"/>
    <d v="2021-12-02T00:00:00"/>
    <x v="0"/>
    <n v="7000135698"/>
    <n v="3125"/>
    <x v="0"/>
    <x v="0"/>
    <n v="3125"/>
    <n v="2.8565999999999998"/>
    <n v="8926.875"/>
    <x v="2"/>
    <x v="0"/>
    <s v="Thrun 2"/>
    <n v="2030"/>
  </r>
  <r>
    <x v="9"/>
    <x v="0"/>
    <n v="35000207"/>
    <x v="542"/>
    <d v="2021-12-02T00:00:00"/>
    <x v="0"/>
    <n v="7000135698"/>
    <n v="3125"/>
    <x v="0"/>
    <x v="0"/>
    <n v="3125"/>
    <n v="2.8565999999999998"/>
    <n v="8926.875"/>
    <x v="2"/>
    <x v="0"/>
    <s v="Wolf Th2"/>
    <n v="2090"/>
  </r>
  <r>
    <x v="9"/>
    <x v="0"/>
    <n v="35000268"/>
    <x v="170"/>
    <d v="2021-12-02T00:00:00"/>
    <x v="0"/>
    <n v="7000135699"/>
    <n v="5125"/>
    <x v="0"/>
    <x v="0"/>
    <n v="5125"/>
    <n v="2.5156999999999998"/>
    <n v="12892.9625"/>
    <x v="2"/>
    <x v="0"/>
    <s v="Thrun 2"/>
    <n v="2030"/>
  </r>
  <r>
    <x v="9"/>
    <x v="0"/>
    <n v="35000268"/>
    <x v="170"/>
    <d v="2021-12-02T00:00:00"/>
    <x v="0"/>
    <n v="7000135699"/>
    <n v="5125"/>
    <x v="0"/>
    <x v="0"/>
    <n v="5125"/>
    <n v="2.5156999999999998"/>
    <n v="12892.9625"/>
    <x v="2"/>
    <x v="0"/>
    <s v="Wolf Th2"/>
    <n v="2090"/>
  </r>
  <r>
    <x v="9"/>
    <x v="0"/>
    <n v="35000286"/>
    <x v="1156"/>
    <d v="2021-12-02T00:00:00"/>
    <x v="0"/>
    <n v="7000135720"/>
    <n v="6625"/>
    <x v="0"/>
    <x v="0"/>
    <n v="6625"/>
    <n v="2.8144999999999998"/>
    <n v="18646.0625"/>
    <x v="2"/>
    <x v="0"/>
    <s v="Thrun 1"/>
    <n v="2020"/>
  </r>
  <r>
    <x v="9"/>
    <x v="0"/>
    <n v="35000286"/>
    <x v="1156"/>
    <d v="2021-12-02T00:00:00"/>
    <x v="0"/>
    <n v="7000135720"/>
    <n v="6625"/>
    <x v="0"/>
    <x v="0"/>
    <n v="6625"/>
    <n v="2.8144999999999998"/>
    <n v="18646.0625"/>
    <x v="2"/>
    <x v="0"/>
    <s v="Wolf Th2"/>
    <n v="2090"/>
  </r>
  <r>
    <x v="9"/>
    <x v="0"/>
    <n v="35000313"/>
    <x v="30"/>
    <d v="2021-12-02T00:00:00"/>
    <x v="0"/>
    <n v="7000135746"/>
    <n v="3000"/>
    <x v="0"/>
    <x v="0"/>
    <n v="3000"/>
    <n v="2.8504"/>
    <n v="8551.2000000000007"/>
    <x v="2"/>
    <x v="0"/>
    <s v="Mischer 2"/>
    <n v="2050"/>
  </r>
  <r>
    <x v="9"/>
    <x v="0"/>
    <n v="35000313"/>
    <x v="30"/>
    <d v="2021-12-02T00:00:00"/>
    <x v="0"/>
    <n v="7000135746"/>
    <n v="3000"/>
    <x v="0"/>
    <x v="0"/>
    <n v="3000"/>
    <n v="2.8504"/>
    <n v="8551.2000000000007"/>
    <x v="2"/>
    <x v="0"/>
    <s v="Wolf M2"/>
    <n v="2080"/>
  </r>
  <r>
    <x v="9"/>
    <x v="0"/>
    <n v="35000314"/>
    <x v="171"/>
    <d v="2021-12-02T00:00:00"/>
    <x v="0"/>
    <n v="7000135747"/>
    <n v="6600"/>
    <x v="0"/>
    <x v="0"/>
    <n v="6600"/>
    <n v="3.0840999999999998"/>
    <n v="20355.060000000001"/>
    <x v="2"/>
    <x v="0"/>
    <s v="Mischer 2"/>
    <n v="2050"/>
  </r>
  <r>
    <x v="9"/>
    <x v="0"/>
    <n v="35000314"/>
    <x v="171"/>
    <d v="2021-12-02T00:00:00"/>
    <x v="0"/>
    <n v="7000135747"/>
    <n v="6600"/>
    <x v="0"/>
    <x v="0"/>
    <n v="6600"/>
    <n v="3.0840999999999998"/>
    <n v="20355.060000000001"/>
    <x v="2"/>
    <x v="0"/>
    <s v="Wolf M2"/>
    <n v="2080"/>
  </r>
  <r>
    <x v="9"/>
    <x v="0"/>
    <n v="47000118"/>
    <x v="474"/>
    <d v="2021-12-02T00:00:00"/>
    <x v="0"/>
    <n v="7000134037"/>
    <n v="38212"/>
    <x v="1"/>
    <x v="1"/>
    <n v="7642.4"/>
    <n v="0.79179999999999995"/>
    <n v="30256.261600000002"/>
    <x v="3"/>
    <x v="1"/>
    <s v="Linie 16"/>
    <n v="5016"/>
  </r>
  <r>
    <x v="9"/>
    <x v="0"/>
    <n v="47000597"/>
    <x v="37"/>
    <d v="2021-12-02T00:00:00"/>
    <x v="0"/>
    <n v="7000133009"/>
    <n v="35079"/>
    <x v="1"/>
    <x v="1"/>
    <n v="5261.85"/>
    <n v="0.65969999999999995"/>
    <n v="23141.616300000002"/>
    <x v="4"/>
    <x v="1"/>
    <s v="Linie 34"/>
    <n v="5034"/>
  </r>
  <r>
    <x v="9"/>
    <x v="0"/>
    <n v="47000849"/>
    <x v="39"/>
    <d v="2021-12-02T00:00:00"/>
    <x v="0"/>
    <n v="7000134176"/>
    <n v="2067"/>
    <x v="1"/>
    <x v="1"/>
    <n v="4464.72"/>
    <n v="9.1479999999999997"/>
    <n v="18908.916000000001"/>
    <x v="4"/>
    <x v="1"/>
    <s v="Linie 3"/>
    <n v="5003"/>
  </r>
  <r>
    <x v="9"/>
    <x v="0"/>
    <n v="47000995"/>
    <x v="476"/>
    <d v="2021-12-02T00:00:00"/>
    <x v="0"/>
    <n v="7000135630"/>
    <n v="12700"/>
    <x v="1"/>
    <x v="1"/>
    <n v="1905"/>
    <n v="0.72240000000000004"/>
    <n v="9174.48"/>
    <x v="4"/>
    <x v="1"/>
    <s v="Linie 34"/>
    <n v="5034"/>
  </r>
  <r>
    <x v="9"/>
    <x v="0"/>
    <n v="47000999"/>
    <x v="332"/>
    <d v="2021-12-02T00:00:00"/>
    <x v="0"/>
    <n v="7000133004"/>
    <n v="2892"/>
    <x v="1"/>
    <x v="1"/>
    <n v="433.8"/>
    <n v="0.73570000000000002"/>
    <n v="2127.6444000000001"/>
    <x v="4"/>
    <x v="1"/>
    <s v="Linie 34"/>
    <n v="5034"/>
  </r>
  <r>
    <x v="9"/>
    <x v="0"/>
    <n v="47001001"/>
    <x v="334"/>
    <d v="2021-12-02T00:00:00"/>
    <x v="0"/>
    <n v="7000133006"/>
    <n v="1338"/>
    <x v="1"/>
    <x v="1"/>
    <n v="200.7"/>
    <n v="0.73170000000000002"/>
    <n v="979.01459999999997"/>
    <x v="4"/>
    <x v="1"/>
    <s v="Linie 34"/>
    <n v="5034"/>
  </r>
  <r>
    <x v="9"/>
    <x v="0"/>
    <n v="47001035"/>
    <x v="546"/>
    <d v="2021-12-02T00:00:00"/>
    <x v="0"/>
    <n v="7000134030"/>
    <n v="21578"/>
    <x v="1"/>
    <x v="1"/>
    <n v="5394.5"/>
    <n v="1.0895999999999999"/>
    <n v="23511.388800000001"/>
    <x v="3"/>
    <x v="1"/>
    <s v="Linie 16"/>
    <n v="5016"/>
  </r>
  <r>
    <x v="9"/>
    <x v="0"/>
    <n v="47001036"/>
    <x v="339"/>
    <d v="2021-12-02T00:00:00"/>
    <x v="0"/>
    <n v="7000134031"/>
    <n v="6560"/>
    <x v="1"/>
    <x v="1"/>
    <n v="1640"/>
    <n v="1.0130999999999999"/>
    <n v="6645.9359999999997"/>
    <x v="3"/>
    <x v="1"/>
    <s v="Linie 16"/>
    <n v="5016"/>
  </r>
  <r>
    <x v="9"/>
    <x v="0"/>
    <n v="48000080"/>
    <x v="194"/>
    <d v="2021-12-02T00:00:00"/>
    <x v="0"/>
    <n v="7000135132"/>
    <n v="10752"/>
    <x v="1"/>
    <x v="1"/>
    <n v="2365.44"/>
    <n v="1.0432999999999999"/>
    <n v="11217.561600000001"/>
    <x v="4"/>
    <x v="1"/>
    <s v="Linie 35"/>
    <n v="5035"/>
  </r>
  <r>
    <x v="9"/>
    <x v="0"/>
    <n v="48000082"/>
    <x v="480"/>
    <d v="2021-12-02T00:00:00"/>
    <x v="0"/>
    <n v="7000134296"/>
    <n v="7978"/>
    <x v="1"/>
    <x v="1"/>
    <n v="1755.16"/>
    <n v="0.89670000000000005"/>
    <n v="7153.8725999999997"/>
    <x v="4"/>
    <x v="1"/>
    <s v="Linie 2"/>
    <n v="5002"/>
  </r>
  <r>
    <x v="9"/>
    <x v="0"/>
    <n v="48000172"/>
    <x v="481"/>
    <d v="2021-12-02T00:00:00"/>
    <x v="0"/>
    <n v="7000134639"/>
    <n v="7248"/>
    <x v="1"/>
    <x v="1"/>
    <n v="1449.6"/>
    <n v="0.78200000000000003"/>
    <n v="5667.9359999999997"/>
    <x v="3"/>
    <x v="1"/>
    <s v="Linie 1"/>
    <n v="5001"/>
  </r>
  <r>
    <x v="9"/>
    <x v="0"/>
    <n v="48000178"/>
    <x v="851"/>
    <d v="2021-12-02T00:00:00"/>
    <x v="0"/>
    <n v="7000135856"/>
    <n v="952"/>
    <x v="1"/>
    <x v="1"/>
    <n v="190.4"/>
    <n v="1.1127"/>
    <n v="1059.2904000000001"/>
    <x v="3"/>
    <x v="1"/>
    <s v="Linie 1"/>
    <n v="5001"/>
  </r>
  <r>
    <x v="9"/>
    <x v="0"/>
    <n v="48000193"/>
    <x v="551"/>
    <d v="2021-12-02T00:00:00"/>
    <x v="0"/>
    <n v="7000133865"/>
    <n v="18912"/>
    <x v="1"/>
    <x v="1"/>
    <n v="3782.4"/>
    <n v="1.0647"/>
    <n v="20135.606400000001"/>
    <x v="3"/>
    <x v="1"/>
    <s v="Linie 1"/>
    <n v="5001"/>
  </r>
  <r>
    <x v="9"/>
    <x v="0"/>
    <n v="48000203"/>
    <x v="820"/>
    <d v="2021-12-02T00:00:00"/>
    <x v="0"/>
    <n v="7000135066"/>
    <n v="1677"/>
    <x v="1"/>
    <x v="1"/>
    <n v="335.4"/>
    <n v="0.85499999999999998"/>
    <n v="1433.835"/>
    <x v="3"/>
    <x v="1"/>
    <s v="Linie 1"/>
    <n v="5001"/>
  </r>
  <r>
    <x v="9"/>
    <x v="0"/>
    <n v="48001106"/>
    <x v="1200"/>
    <d v="2021-12-02T00:00:00"/>
    <x v="0"/>
    <n v="7000126615"/>
    <n v="32763"/>
    <x v="1"/>
    <x v="1"/>
    <n v="3276.3"/>
    <n v="0.47260000000000002"/>
    <n v="15483.793799999999"/>
    <x v="4"/>
    <x v="1"/>
    <s v="Linie 36"/>
    <n v="5036"/>
  </r>
  <r>
    <x v="9"/>
    <x v="0"/>
    <n v="48001108"/>
    <x v="1203"/>
    <d v="2021-12-02T00:00:00"/>
    <x v="0"/>
    <n v="7000126618"/>
    <n v="22862"/>
    <x v="1"/>
    <x v="1"/>
    <n v="2286.1999999999998"/>
    <n v="0.4597"/>
    <n v="10509.661400000001"/>
    <x v="4"/>
    <x v="1"/>
    <s v="Linie 36"/>
    <n v="5036"/>
  </r>
  <r>
    <x v="9"/>
    <x v="0"/>
    <n v="48001145"/>
    <x v="47"/>
    <d v="2021-12-02T00:00:00"/>
    <x v="0"/>
    <n v="7000135652"/>
    <n v="30912"/>
    <x v="1"/>
    <x v="1"/>
    <n v="12364.8"/>
    <n v="1.4119999999999999"/>
    <n v="43647.743999999999"/>
    <x v="5"/>
    <x v="2"/>
    <s v="Linie 31"/>
    <n v="5031"/>
  </r>
  <r>
    <x v="9"/>
    <x v="0"/>
    <n v="48001146"/>
    <x v="48"/>
    <d v="2021-12-02T00:00:00"/>
    <x v="0"/>
    <n v="7000131269"/>
    <n v="43680"/>
    <x v="1"/>
    <x v="1"/>
    <n v="17472"/>
    <n v="1.3615999999999999"/>
    <n v="59474.688000000002"/>
    <x v="5"/>
    <x v="2"/>
    <s v="Linie 31"/>
    <n v="5031"/>
  </r>
  <r>
    <x v="9"/>
    <x v="0"/>
    <n v="49500048"/>
    <x v="744"/>
    <d v="2021-12-02T00:00:00"/>
    <x v="0"/>
    <n v="7000135859"/>
    <n v="643"/>
    <x v="0"/>
    <x v="0"/>
    <n v="643"/>
    <n v="1.764"/>
    <n v="1134.252"/>
    <x v="0"/>
    <x v="0"/>
    <s v="Vacumierung"/>
    <n v="5902"/>
  </r>
  <r>
    <x v="9"/>
    <x v="0"/>
    <n v="49500054"/>
    <x v="343"/>
    <d v="2021-12-02T00:00:00"/>
    <x v="0"/>
    <n v="7000135847"/>
    <n v="140"/>
    <x v="0"/>
    <x v="0"/>
    <n v="140"/>
    <n v="2.0139999999999998"/>
    <n v="281.95999999999998"/>
    <x v="0"/>
    <x v="0"/>
    <s v="Vacumierung"/>
    <n v="5902"/>
  </r>
  <r>
    <x v="9"/>
    <x v="0"/>
    <n v="49500055"/>
    <x v="344"/>
    <d v="2021-12-02T00:00:00"/>
    <x v="0"/>
    <n v="7000135849"/>
    <n v="258"/>
    <x v="0"/>
    <x v="0"/>
    <n v="258"/>
    <n v="0.51400000000000001"/>
    <n v="132.61199999999999"/>
    <x v="0"/>
    <x v="0"/>
    <s v="Vacumierung"/>
    <n v="5902"/>
  </r>
  <r>
    <x v="9"/>
    <x v="0"/>
    <n v="49500125"/>
    <x v="348"/>
    <d v="2021-12-02T00:00:00"/>
    <x v="0"/>
    <n v="7000135884"/>
    <n v="335"/>
    <x v="0"/>
    <x v="0"/>
    <n v="335"/>
    <n v="0.51400000000000001"/>
    <n v="172.19"/>
    <x v="0"/>
    <x v="0"/>
    <s v="Vacumierung"/>
    <n v="5902"/>
  </r>
  <r>
    <x v="9"/>
    <x v="0"/>
    <n v="49500126"/>
    <x v="52"/>
    <d v="2021-12-02T00:00:00"/>
    <x v="0"/>
    <n v="7000135885"/>
    <n v="85"/>
    <x v="0"/>
    <x v="0"/>
    <n v="85"/>
    <n v="0.51400000000000001"/>
    <n v="43.69"/>
    <x v="0"/>
    <x v="0"/>
    <s v="Vacumierung"/>
    <n v="5902"/>
  </r>
  <r>
    <x v="9"/>
    <x v="0"/>
    <n v="49500148"/>
    <x v="1137"/>
    <d v="2021-12-02T00:00:00"/>
    <x v="0"/>
    <n v="7000135848"/>
    <n v="365"/>
    <x v="0"/>
    <x v="0"/>
    <n v="365"/>
    <n v="0.51400000000000001"/>
    <n v="187.61"/>
    <x v="0"/>
    <x v="0"/>
    <s v="Vacumierung"/>
    <n v="5902"/>
  </r>
  <r>
    <x v="9"/>
    <x v="0"/>
    <n v="49500148"/>
    <x v="1137"/>
    <d v="2021-12-02T00:00:00"/>
    <x v="0"/>
    <n v="7000135886"/>
    <n v="177"/>
    <x v="0"/>
    <x v="0"/>
    <n v="177"/>
    <n v="0.51400000000000001"/>
    <n v="90.977999999999994"/>
    <x v="0"/>
    <x v="0"/>
    <s v="Vacumierung"/>
    <n v="5902"/>
  </r>
  <r>
    <x v="9"/>
    <x v="0"/>
    <n v="49500222"/>
    <x v="491"/>
    <d v="2021-12-02T00:00:00"/>
    <x v="0"/>
    <n v="7000135861"/>
    <n v="247"/>
    <x v="0"/>
    <x v="0"/>
    <n v="247"/>
    <n v="1.014"/>
    <n v="250.458"/>
    <x v="0"/>
    <x v="0"/>
    <s v="Vacumierung"/>
    <n v="5902"/>
  </r>
  <r>
    <x v="9"/>
    <x v="0"/>
    <n v="49500230"/>
    <x v="356"/>
    <d v="2021-12-02T00:00:00"/>
    <x v="0"/>
    <n v="7000135860"/>
    <n v="212"/>
    <x v="0"/>
    <x v="0"/>
    <n v="212"/>
    <n v="2.4E-2"/>
    <n v="5.0880000000000001"/>
    <x v="0"/>
    <x v="0"/>
    <s v="Vacumierung"/>
    <n v="5902"/>
  </r>
  <r>
    <x v="9"/>
    <x v="0"/>
    <n v="49500234"/>
    <x v="65"/>
    <d v="2021-12-02T00:00:00"/>
    <x v="0"/>
    <n v="7000135862"/>
    <n v="136"/>
    <x v="0"/>
    <x v="0"/>
    <n v="136"/>
    <n v="2.4E-2"/>
    <n v="3.2639999999999998"/>
    <x v="0"/>
    <x v="0"/>
    <s v="Vacumierung"/>
    <n v="5902"/>
  </r>
  <r>
    <x v="9"/>
    <x v="0"/>
    <n v="50000223"/>
    <x v="68"/>
    <d v="2021-12-02T00:00:00"/>
    <x v="0"/>
    <n v="7000134927"/>
    <n v="1170"/>
    <x v="2"/>
    <x v="2"/>
    <n v="2340"/>
    <n v="10.6013"/>
    <n v="12403.521000000001"/>
    <x v="7"/>
    <x v="4"/>
    <s v="Subunternehmer"/>
    <n v="9999"/>
  </r>
  <r>
    <x v="9"/>
    <x v="0"/>
    <n v="50000240"/>
    <x v="498"/>
    <d v="2021-12-02T00:00:00"/>
    <x v="0"/>
    <n v="7000135863"/>
    <n v="280"/>
    <x v="2"/>
    <x v="2"/>
    <n v="268.8"/>
    <n v="4.016"/>
    <n v="1124.48"/>
    <x v="6"/>
    <x v="3"/>
    <s v="EVP Jermi bei Weissenhorn"/>
    <n v="6200"/>
  </r>
  <r>
    <x v="9"/>
    <x v="0"/>
    <n v="50000245"/>
    <x v="855"/>
    <d v="2021-12-02T00:00:00"/>
    <x v="0"/>
    <n v="7000135851"/>
    <n v="576"/>
    <x v="2"/>
    <x v="2"/>
    <n v="1105.92"/>
    <n v="8.3213000000000008"/>
    <n v="4793.0688"/>
    <x v="6"/>
    <x v="3"/>
    <s v="EVP Jermi bei Weissenhorn"/>
    <n v="6200"/>
  </r>
  <r>
    <x v="9"/>
    <x v="0"/>
    <n v="50000308"/>
    <x v="1262"/>
    <d v="2021-12-02T00:00:00"/>
    <x v="0"/>
    <n v="7000134104"/>
    <n v="78"/>
    <x v="2"/>
    <x v="2"/>
    <n v="97.5"/>
    <n v="7.7774999999999999"/>
    <n v="606.64499999999998"/>
    <x v="3"/>
    <x v="1"/>
    <s v="Linie 9"/>
    <n v="5009"/>
  </r>
  <r>
    <x v="9"/>
    <x v="0"/>
    <n v="50000308"/>
    <x v="1262"/>
    <d v="2021-12-02T00:00:00"/>
    <x v="0"/>
    <n v="7000134105"/>
    <n v="1431"/>
    <x v="2"/>
    <x v="2"/>
    <n v="1788.75"/>
    <n v="7.7774999999999999"/>
    <n v="11129.602500000001"/>
    <x v="3"/>
    <x v="1"/>
    <s v="Linie 9"/>
    <n v="5009"/>
  </r>
  <r>
    <x v="9"/>
    <x v="0"/>
    <n v="57000141"/>
    <x v="362"/>
    <d v="2021-12-02T00:00:00"/>
    <x v="0"/>
    <n v="7000135111"/>
    <n v="419"/>
    <x v="2"/>
    <x v="2"/>
    <n v="838"/>
    <n v="7.6186999999999996"/>
    <n v="3192.2352999999998"/>
    <x v="3"/>
    <x v="1"/>
    <s v="Wurstverpackung"/>
    <n v="5330"/>
  </r>
  <r>
    <x v="9"/>
    <x v="0"/>
    <n v="57000176"/>
    <x v="559"/>
    <d v="2021-12-02T00:00:00"/>
    <x v="0"/>
    <n v="7000135158"/>
    <n v="877"/>
    <x v="2"/>
    <x v="2"/>
    <n v="1754"/>
    <n v="7.7176999999999998"/>
    <n v="6768.4228999999996"/>
    <x v="3"/>
    <x v="1"/>
    <s v="Wurstverpackung"/>
    <n v="5330"/>
  </r>
  <r>
    <x v="9"/>
    <x v="0"/>
    <n v="57000178"/>
    <x v="633"/>
    <d v="2021-12-02T00:00:00"/>
    <x v="0"/>
    <n v="7000135113"/>
    <n v="320"/>
    <x v="2"/>
    <x v="2"/>
    <n v="640"/>
    <n v="7.7309000000000001"/>
    <n v="2473.8879999999999"/>
    <x v="3"/>
    <x v="1"/>
    <s v="Wurstverpackung"/>
    <n v="5330"/>
  </r>
  <r>
    <x v="9"/>
    <x v="0"/>
    <n v="57000327"/>
    <x v="79"/>
    <d v="2021-12-02T00:00:00"/>
    <x v="0"/>
    <n v="7000135059"/>
    <n v="396"/>
    <x v="2"/>
    <x v="2"/>
    <n v="475.2"/>
    <n v="5.7401"/>
    <n v="2273.0796"/>
    <x v="7"/>
    <x v="4"/>
    <s v="Subunternehmer"/>
    <n v="9999"/>
  </r>
  <r>
    <x v="9"/>
    <x v="0"/>
    <n v="57000443"/>
    <x v="1107"/>
    <d v="2021-12-02T00:00:00"/>
    <x v="0"/>
    <n v="7000134227"/>
    <n v="0"/>
    <x v="2"/>
    <x v="2"/>
    <n v="0"/>
    <n v="60.418399999999998"/>
    <n v="0"/>
    <x v="4"/>
    <x v="1"/>
    <s v="Linie 35-1 MTC"/>
    <n v="5135"/>
  </r>
  <r>
    <x v="9"/>
    <x v="0"/>
    <n v="57000538"/>
    <x v="501"/>
    <d v="2021-12-02T00:00:00"/>
    <x v="0"/>
    <n v="7000133955"/>
    <n v="396"/>
    <x v="2"/>
    <x v="2"/>
    <n v="475.2"/>
    <n v="6.2030000000000003"/>
    <n v="2456.3879999999999"/>
    <x v="7"/>
    <x v="4"/>
    <s v="Subunternehmer"/>
    <n v="9999"/>
  </r>
  <r>
    <x v="9"/>
    <x v="0"/>
    <n v="57000599"/>
    <x v="365"/>
    <d v="2021-12-02T00:00:00"/>
    <x v="0"/>
    <n v="7000135087"/>
    <n v="87"/>
    <x v="2"/>
    <x v="4"/>
    <n v="1183.896"/>
    <n v="1.7218"/>
    <n v="149.79660000000001"/>
    <x v="3"/>
    <x v="1"/>
    <s v="Wurstverpackung"/>
    <n v="5330"/>
  </r>
  <r>
    <x v="9"/>
    <x v="0"/>
    <n v="57000605"/>
    <x v="367"/>
    <d v="2021-12-02T00:00:00"/>
    <x v="0"/>
    <n v="7000135302"/>
    <n v="68"/>
    <x v="2"/>
    <x v="0"/>
    <n v="81.599999999999994"/>
    <n v="5.2133000000000003"/>
    <n v="425.40528"/>
    <x v="8"/>
    <x v="5"/>
    <s v="Linie 22"/>
    <n v="5022"/>
  </r>
  <r>
    <x v="9"/>
    <x v="0"/>
    <n v="57000608"/>
    <x v="368"/>
    <d v="2021-12-02T00:00:00"/>
    <x v="0"/>
    <n v="7000135306"/>
    <n v="475"/>
    <x v="2"/>
    <x v="0"/>
    <n v="570"/>
    <n v="5.2148000000000003"/>
    <n v="2972.4360000000001"/>
    <x v="8"/>
    <x v="5"/>
    <s v="Linie 22"/>
    <n v="5022"/>
  </r>
  <r>
    <x v="9"/>
    <x v="0"/>
    <n v="57000609"/>
    <x v="369"/>
    <d v="2021-12-02T00:00:00"/>
    <x v="0"/>
    <n v="7000135307"/>
    <n v="544"/>
    <x v="2"/>
    <x v="0"/>
    <n v="652.79999999999995"/>
    <n v="5.2130000000000001"/>
    <n v="3403.0464000000002"/>
    <x v="8"/>
    <x v="5"/>
    <s v="Linie 22"/>
    <n v="5022"/>
  </r>
  <r>
    <x v="9"/>
    <x v="0"/>
    <n v="57000610"/>
    <x v="370"/>
    <d v="2021-12-02T00:00:00"/>
    <x v="0"/>
    <n v="7000135308"/>
    <n v="408"/>
    <x v="2"/>
    <x v="0"/>
    <n v="489.6"/>
    <n v="5.2133000000000003"/>
    <n v="2552.4316800000001"/>
    <x v="8"/>
    <x v="5"/>
    <s v="Linie 22"/>
    <n v="5022"/>
  </r>
  <r>
    <x v="9"/>
    <x v="0"/>
    <n v="57000619"/>
    <x v="1007"/>
    <d v="2021-12-02T00:00:00"/>
    <x v="0"/>
    <n v="7000110896"/>
    <n v="936"/>
    <x v="2"/>
    <x v="2"/>
    <n v="1684.8"/>
    <n v="14.085100000000001"/>
    <n v="13183.6536"/>
    <x v="4"/>
    <x v="1"/>
    <s v="Linie 35-1 MTC"/>
    <n v="5135"/>
  </r>
  <r>
    <x v="9"/>
    <x v="0"/>
    <n v="57000653"/>
    <x v="373"/>
    <d v="2021-12-02T00:00:00"/>
    <x v="0"/>
    <n v="7000135312"/>
    <n v="34"/>
    <x v="2"/>
    <x v="0"/>
    <n v="40.799999999999997"/>
    <n v="5.2148000000000003"/>
    <n v="212.76383999999999"/>
    <x v="8"/>
    <x v="5"/>
    <s v="Linie 22"/>
    <n v="5022"/>
  </r>
  <r>
    <x v="9"/>
    <x v="0"/>
    <n v="57000654"/>
    <x v="374"/>
    <d v="2021-12-02T00:00:00"/>
    <x v="0"/>
    <n v="7000135313"/>
    <n v="408"/>
    <x v="2"/>
    <x v="0"/>
    <n v="489.6"/>
    <n v="4.7538999999999998"/>
    <n v="2327.5094399999998"/>
    <x v="8"/>
    <x v="5"/>
    <s v="Linie 22"/>
    <n v="5022"/>
  </r>
  <r>
    <x v="9"/>
    <x v="0"/>
    <n v="57000655"/>
    <x v="638"/>
    <d v="2021-12-02T00:00:00"/>
    <x v="0"/>
    <n v="7000135314"/>
    <n v="680"/>
    <x v="2"/>
    <x v="0"/>
    <n v="816"/>
    <n v="5.2142999999999997"/>
    <n v="4254.8688000000002"/>
    <x v="8"/>
    <x v="5"/>
    <s v="Linie 22"/>
    <n v="5022"/>
  </r>
  <r>
    <x v="9"/>
    <x v="0"/>
    <n v="57000657"/>
    <x v="375"/>
    <d v="2021-12-02T00:00:00"/>
    <x v="0"/>
    <n v="7000135316"/>
    <n v="442"/>
    <x v="2"/>
    <x v="0"/>
    <n v="530.4"/>
    <n v="5.2346000000000004"/>
    <n v="2776.4318400000002"/>
    <x v="8"/>
    <x v="5"/>
    <s v="Linie 22"/>
    <n v="5022"/>
  </r>
  <r>
    <x v="9"/>
    <x v="0"/>
    <n v="57000665"/>
    <x v="376"/>
    <d v="2021-12-02T00:00:00"/>
    <x v="0"/>
    <n v="7000135318"/>
    <n v="408"/>
    <x v="2"/>
    <x v="0"/>
    <n v="489.6"/>
    <n v="5.2133000000000003"/>
    <n v="2552.4316800000001"/>
    <x v="8"/>
    <x v="5"/>
    <s v="Linie 22"/>
    <n v="5022"/>
  </r>
  <r>
    <x v="9"/>
    <x v="0"/>
    <n v="57000666"/>
    <x v="377"/>
    <d v="2021-12-02T00:00:00"/>
    <x v="0"/>
    <n v="7000135459"/>
    <n v="544"/>
    <x v="2"/>
    <x v="0"/>
    <n v="652.79999999999995"/>
    <n v="5.2133000000000003"/>
    <n v="3403.24224"/>
    <x v="8"/>
    <x v="5"/>
    <s v="Linie 22"/>
    <n v="5022"/>
  </r>
  <r>
    <x v="9"/>
    <x v="0"/>
    <n v="57000685"/>
    <x v="1029"/>
    <d v="2021-12-02T00:00:00"/>
    <x v="0"/>
    <n v="7000135319"/>
    <n v="34"/>
    <x v="2"/>
    <x v="0"/>
    <n v="40.799999999999997"/>
    <n v="4.7535999999999996"/>
    <n v="193.94687999999999"/>
    <x v="8"/>
    <x v="5"/>
    <s v="Linie 22"/>
    <n v="5022"/>
  </r>
  <r>
    <x v="9"/>
    <x v="0"/>
    <n v="57000686"/>
    <x v="378"/>
    <d v="2021-12-02T00:00:00"/>
    <x v="0"/>
    <n v="7000135320"/>
    <n v="68"/>
    <x v="2"/>
    <x v="0"/>
    <n v="81.599999999999994"/>
    <n v="4.7518000000000002"/>
    <n v="387.74687999999998"/>
    <x v="8"/>
    <x v="5"/>
    <s v="Linie 22"/>
    <n v="5022"/>
  </r>
  <r>
    <x v="9"/>
    <x v="0"/>
    <n v="57000706"/>
    <x v="379"/>
    <d v="2021-12-02T00:00:00"/>
    <x v="0"/>
    <n v="7000133956"/>
    <n v="384"/>
    <x v="2"/>
    <x v="2"/>
    <n v="806.4"/>
    <n v="11.820399999999999"/>
    <n v="4539.0335999999998"/>
    <x v="7"/>
    <x v="4"/>
    <s v="Subunternehmer"/>
    <n v="9999"/>
  </r>
  <r>
    <x v="9"/>
    <x v="0"/>
    <n v="57000713"/>
    <x v="502"/>
    <d v="2021-12-02T00:00:00"/>
    <x v="0"/>
    <n v="7000133957"/>
    <n v="594"/>
    <x v="2"/>
    <x v="2"/>
    <n v="712.8"/>
    <n v="6.6605999999999996"/>
    <n v="3956.3964000000001"/>
    <x v="7"/>
    <x v="4"/>
    <s v="Subunternehmer"/>
    <n v="9999"/>
  </r>
  <r>
    <x v="9"/>
    <x v="0"/>
    <n v="57000715"/>
    <x v="503"/>
    <d v="2021-12-02T00:00:00"/>
    <x v="0"/>
    <n v="7000133958"/>
    <n v="1080"/>
    <x v="2"/>
    <x v="2"/>
    <n v="0"/>
    <n v="13.3001"/>
    <n v="14364.108"/>
    <x v="7"/>
    <x v="4"/>
    <s v="Subunternehmer"/>
    <n v="9999"/>
  </r>
  <r>
    <x v="9"/>
    <x v="0"/>
    <n v="57000719"/>
    <x v="380"/>
    <d v="2021-12-02T00:00:00"/>
    <x v="0"/>
    <n v="7000135321"/>
    <n v="272"/>
    <x v="2"/>
    <x v="0"/>
    <n v="326.39999999999998"/>
    <n v="4.7496"/>
    <n v="1550.26944"/>
    <x v="8"/>
    <x v="5"/>
    <s v="Linie 22"/>
    <n v="5022"/>
  </r>
  <r>
    <x v="9"/>
    <x v="0"/>
    <n v="57000720"/>
    <x v="92"/>
    <d v="2021-12-02T00:00:00"/>
    <x v="0"/>
    <n v="7000133960"/>
    <n v="4320"/>
    <x v="2"/>
    <x v="2"/>
    <n v="9072"/>
    <n v="10.392099999999999"/>
    <n v="44893.872000000003"/>
    <x v="7"/>
    <x v="4"/>
    <s v="Subunternehmer"/>
    <n v="9999"/>
  </r>
  <r>
    <x v="9"/>
    <x v="0"/>
    <n v="57000729"/>
    <x v="790"/>
    <d v="2021-12-02T00:00:00"/>
    <x v="0"/>
    <n v="7000135460"/>
    <n v="404"/>
    <x v="2"/>
    <x v="0"/>
    <n v="484.8"/>
    <n v="4.7521000000000004"/>
    <n v="2303.81808"/>
    <x v="8"/>
    <x v="5"/>
    <s v="Linie 22"/>
    <n v="5022"/>
  </r>
  <r>
    <x v="9"/>
    <x v="0"/>
    <n v="57000757"/>
    <x v="383"/>
    <d v="2021-12-02T00:00:00"/>
    <x v="0"/>
    <n v="7000135549"/>
    <n v="68"/>
    <x v="2"/>
    <x v="0"/>
    <n v="81.599999999999994"/>
    <n v="4.7305000000000001"/>
    <n v="386.00880000000001"/>
    <x v="8"/>
    <x v="5"/>
    <s v="Linie 22"/>
    <n v="5022"/>
  </r>
  <r>
    <x v="9"/>
    <x v="0"/>
    <n v="57900002"/>
    <x v="507"/>
    <d v="2021-12-02T00:00:00"/>
    <x v="0"/>
    <n v="7000133946"/>
    <n v="2688"/>
    <x v="2"/>
    <x v="2"/>
    <n v="9676.7999999999993"/>
    <n v="13.4521"/>
    <n v="36159.2448"/>
    <x v="7"/>
    <x v="4"/>
    <s v="Subunternehmer"/>
    <n v="9999"/>
  </r>
  <r>
    <x v="9"/>
    <x v="0"/>
    <n v="58000135"/>
    <x v="700"/>
    <d v="2021-12-02T00:00:00"/>
    <x v="0"/>
    <n v="7000135776"/>
    <n v="160"/>
    <x v="2"/>
    <x v="2"/>
    <n v="2400"/>
    <n v="66.014700000000005"/>
    <n v="10562.352000000001"/>
    <x v="0"/>
    <x v="0"/>
    <s v="Rohware aus-/umpacken, vorbereiten"/>
    <n v="1300"/>
  </r>
  <r>
    <x v="9"/>
    <x v="0"/>
    <n v="58000185"/>
    <x v="1263"/>
    <d v="2021-12-02T00:00:00"/>
    <x v="0"/>
    <n v="7000135120"/>
    <n v="66"/>
    <x v="2"/>
    <x v="0"/>
    <n v="396"/>
    <n v="4.3324999999999996"/>
    <n v="1715.67"/>
    <x v="3"/>
    <x v="1"/>
    <s v="Wurstverpackung"/>
    <n v="5330"/>
  </r>
  <r>
    <x v="9"/>
    <x v="0"/>
    <n v="58000339"/>
    <x v="508"/>
    <d v="2021-12-02T00:00:00"/>
    <x v="0"/>
    <n v="7000134941"/>
    <n v="512"/>
    <x v="2"/>
    <x v="2"/>
    <n v="844.8"/>
    <n v="9.7095000000000002"/>
    <n v="4971.2640000000001"/>
    <x v="3"/>
    <x v="1"/>
    <s v="Linie 1"/>
    <n v="5001"/>
  </r>
  <r>
    <x v="9"/>
    <x v="0"/>
    <n v="58000448"/>
    <x v="509"/>
    <d v="2021-12-02T00:00:00"/>
    <x v="0"/>
    <n v="7000134112"/>
    <n v="816"/>
    <x v="2"/>
    <x v="2"/>
    <n v="1346.4"/>
    <n v="7.4444999999999997"/>
    <n v="6074.7120000000004"/>
    <x v="3"/>
    <x v="1"/>
    <s v="Linie 1"/>
    <n v="5001"/>
  </r>
  <r>
    <x v="9"/>
    <x v="0"/>
    <n v="58000541"/>
    <x v="702"/>
    <d v="2021-12-02T00:00:00"/>
    <x v="0"/>
    <n v="7000132605"/>
    <n v="2790"/>
    <x v="2"/>
    <x v="2"/>
    <n v="6138"/>
    <n v="11.798400000000001"/>
    <n v="32917.536"/>
    <x v="4"/>
    <x v="1"/>
    <s v="Linie 2"/>
    <n v="5002"/>
  </r>
  <r>
    <x v="9"/>
    <x v="0"/>
    <n v="58000541"/>
    <x v="702"/>
    <d v="2021-12-02T00:00:00"/>
    <x v="0"/>
    <n v="7000135134"/>
    <n v="1868"/>
    <x v="2"/>
    <x v="2"/>
    <n v="4109.6000000000004"/>
    <n v="11.798400000000001"/>
    <n v="22039.411199999999"/>
    <x v="4"/>
    <x v="1"/>
    <s v="Linie 35"/>
    <n v="5035"/>
  </r>
  <r>
    <x v="9"/>
    <x v="0"/>
    <n v="58000554"/>
    <x v="389"/>
    <d v="2021-12-02T00:00:00"/>
    <x v="0"/>
    <n v="7000130620"/>
    <n v="2000"/>
    <x v="2"/>
    <x v="2"/>
    <n v="19200"/>
    <n v="43.721800000000002"/>
    <n v="87443.6"/>
    <x v="5"/>
    <x v="2"/>
    <s v="Linie 31"/>
    <n v="5031"/>
  </r>
  <r>
    <x v="9"/>
    <x v="0"/>
    <n v="58000559"/>
    <x v="1046"/>
    <d v="2021-12-02T00:00:00"/>
    <x v="0"/>
    <n v="7000134163"/>
    <n v="490"/>
    <x v="2"/>
    <x v="0"/>
    <n v="2940"/>
    <n v="4.3329000000000004"/>
    <n v="12738.726000000001"/>
    <x v="3"/>
    <x v="1"/>
    <s v="Wurstverpackung"/>
    <n v="5330"/>
  </r>
  <r>
    <x v="9"/>
    <x v="0"/>
    <n v="58000636"/>
    <x v="230"/>
    <d v="2021-12-02T00:00:00"/>
    <x v="0"/>
    <n v="7000135701"/>
    <n v="680"/>
    <x v="2"/>
    <x v="0"/>
    <n v="673.2"/>
    <n v="6.8045"/>
    <n v="4580.7893999999997"/>
    <x v="8"/>
    <x v="5"/>
    <s v="Linie 21"/>
    <n v="5021"/>
  </r>
  <r>
    <x v="9"/>
    <x v="0"/>
    <n v="58000655"/>
    <x v="233"/>
    <d v="2021-12-02T00:00:00"/>
    <x v="0"/>
    <n v="7000135702"/>
    <n v="340"/>
    <x v="2"/>
    <x v="0"/>
    <n v="336.6"/>
    <n v="6.8064999999999998"/>
    <n v="2291.0679"/>
    <x v="8"/>
    <x v="5"/>
    <s v="Linie 21"/>
    <n v="5021"/>
  </r>
  <r>
    <x v="9"/>
    <x v="0"/>
    <n v="58000681"/>
    <x v="238"/>
    <d v="2021-12-02T00:00:00"/>
    <x v="0"/>
    <n v="7000135703"/>
    <n v="136"/>
    <x v="2"/>
    <x v="0"/>
    <n v="134.63999999999999"/>
    <n v="6.8026"/>
    <n v="915.902064"/>
    <x v="8"/>
    <x v="5"/>
    <s v="Linie 21"/>
    <n v="5021"/>
  </r>
  <r>
    <x v="9"/>
    <x v="0"/>
    <n v="58000706"/>
    <x v="244"/>
    <d v="2021-12-02T00:00:00"/>
    <x v="0"/>
    <n v="7000135704"/>
    <n v="403"/>
    <x v="2"/>
    <x v="0"/>
    <n v="398.97"/>
    <n v="6.8011999999999997"/>
    <n v="2713.4747640000001"/>
    <x v="8"/>
    <x v="5"/>
    <s v="Linie 21"/>
    <n v="5021"/>
  </r>
  <r>
    <x v="9"/>
    <x v="0"/>
    <n v="58000733"/>
    <x v="793"/>
    <d v="2021-12-02T00:00:00"/>
    <x v="0"/>
    <n v="7000135705"/>
    <n v="204"/>
    <x v="2"/>
    <x v="0"/>
    <n v="201.96"/>
    <n v="6.8015999999999996"/>
    <n v="1373.651136"/>
    <x v="8"/>
    <x v="5"/>
    <s v="Linie 21"/>
    <n v="5021"/>
  </r>
  <r>
    <x v="9"/>
    <x v="0"/>
    <n v="58000739"/>
    <x v="512"/>
    <d v="2021-12-02T00:00:00"/>
    <x v="0"/>
    <n v="7000135323"/>
    <n v="136"/>
    <x v="2"/>
    <x v="0"/>
    <n v="163.19999999999999"/>
    <n v="7.6287000000000003"/>
    <n v="1245.0038400000001"/>
    <x v="8"/>
    <x v="5"/>
    <s v="Linie 22"/>
    <n v="5022"/>
  </r>
  <r>
    <x v="9"/>
    <x v="0"/>
    <n v="58000746"/>
    <x v="253"/>
    <d v="2021-12-02T00:00:00"/>
    <x v="0"/>
    <n v="7000135706"/>
    <n v="272"/>
    <x v="2"/>
    <x v="0"/>
    <n v="269.27999999999997"/>
    <n v="6.8026"/>
    <n v="1831.804128"/>
    <x v="8"/>
    <x v="5"/>
    <s v="Linie 21"/>
    <n v="5021"/>
  </r>
  <r>
    <x v="9"/>
    <x v="0"/>
    <n v="58000753"/>
    <x v="403"/>
    <d v="2021-12-02T00:00:00"/>
    <x v="0"/>
    <n v="7000135381"/>
    <n v="204"/>
    <x v="2"/>
    <x v="0"/>
    <n v="224.4"/>
    <n v="6.5690999999999997"/>
    <n v="1474.1060399999999"/>
    <x v="8"/>
    <x v="5"/>
    <s v="Linie 20"/>
    <n v="5020"/>
  </r>
  <r>
    <x v="9"/>
    <x v="0"/>
    <n v="58000758"/>
    <x v="255"/>
    <d v="2021-12-02T00:00:00"/>
    <x v="0"/>
    <n v="7000135707"/>
    <n v="204"/>
    <x v="2"/>
    <x v="0"/>
    <n v="201.96"/>
    <n v="6.7946999999999997"/>
    <n v="1372.2576120000001"/>
    <x v="8"/>
    <x v="5"/>
    <s v="Linie 21"/>
    <n v="5021"/>
  </r>
  <r>
    <x v="9"/>
    <x v="0"/>
    <n v="58000765"/>
    <x v="707"/>
    <d v="2021-12-02T00:00:00"/>
    <x v="0"/>
    <n v="7000135324"/>
    <n v="476"/>
    <x v="2"/>
    <x v="0"/>
    <n v="571.20000000000005"/>
    <n v="7.6295000000000002"/>
    <n v="4357.9704000000002"/>
    <x v="8"/>
    <x v="5"/>
    <s v="Linie 22"/>
    <n v="5022"/>
  </r>
  <r>
    <x v="9"/>
    <x v="0"/>
    <n v="58000774"/>
    <x v="407"/>
    <d v="2021-12-02T00:00:00"/>
    <x v="0"/>
    <n v="7000135382"/>
    <n v="340"/>
    <x v="2"/>
    <x v="0"/>
    <n v="374"/>
    <n v="6.5685000000000002"/>
    <n v="2456.6190000000001"/>
    <x v="8"/>
    <x v="5"/>
    <s v="Linie 20"/>
    <n v="5020"/>
  </r>
  <r>
    <x v="9"/>
    <x v="0"/>
    <n v="58000776"/>
    <x v="257"/>
    <d v="2021-12-02T00:00:00"/>
    <x v="0"/>
    <n v="7000135708"/>
    <n v="203"/>
    <x v="2"/>
    <x v="0"/>
    <n v="200.97"/>
    <n v="6.7991999999999999"/>
    <n v="1366.4352240000001"/>
    <x v="8"/>
    <x v="5"/>
    <s v="Linie 21"/>
    <n v="5021"/>
  </r>
  <r>
    <x v="9"/>
    <x v="0"/>
    <n v="58000780"/>
    <x v="258"/>
    <d v="2021-12-02T00:00:00"/>
    <x v="0"/>
    <n v="7000135661"/>
    <n v="136"/>
    <x v="2"/>
    <x v="0"/>
    <n v="134.63999999999999"/>
    <n v="7.6120000000000001"/>
    <n v="1024.87968"/>
    <x v="8"/>
    <x v="5"/>
    <s v="Linie 21"/>
    <n v="5021"/>
  </r>
  <r>
    <x v="9"/>
    <x v="0"/>
    <n v="58000826"/>
    <x v="515"/>
    <d v="2021-12-02T00:00:00"/>
    <x v="0"/>
    <n v="7000135500"/>
    <n v="7191"/>
    <x v="2"/>
    <x v="0"/>
    <n v="9707.85"/>
    <n v="14.740399999999999"/>
    <n v="143097.59213999999"/>
    <x v="8"/>
    <x v="5"/>
    <s v="Linie 23"/>
    <n v="5023"/>
  </r>
  <r>
    <x v="9"/>
    <x v="0"/>
    <n v="58000830"/>
    <x v="102"/>
    <d v="2021-12-02T00:00:00"/>
    <x v="0"/>
    <n v="7000135384"/>
    <n v="1178"/>
    <x v="2"/>
    <x v="0"/>
    <n v="1295.8"/>
    <n v="6.5358000000000001"/>
    <n v="8469.0896400000001"/>
    <x v="8"/>
    <x v="5"/>
    <s v="Linie 20"/>
    <n v="5020"/>
  </r>
  <r>
    <x v="9"/>
    <x v="0"/>
    <n v="58000831"/>
    <x v="409"/>
    <d v="2021-12-02T00:00:00"/>
    <x v="0"/>
    <n v="7000135709"/>
    <n v="1615"/>
    <x v="2"/>
    <x v="0"/>
    <n v="1598.85"/>
    <n v="6.7553000000000001"/>
    <n v="10800.711405"/>
    <x v="8"/>
    <x v="5"/>
    <s v="Linie 21"/>
    <n v="5021"/>
  </r>
  <r>
    <x v="9"/>
    <x v="0"/>
    <n v="58000833"/>
    <x v="572"/>
    <d v="2021-12-02T00:00:00"/>
    <x v="0"/>
    <n v="7000135809"/>
    <n v="255"/>
    <x v="2"/>
    <x v="0"/>
    <n v="267.75"/>
    <n v="8.0792000000000002"/>
    <n v="2163.2058000000002"/>
    <x v="8"/>
    <x v="5"/>
    <s v="Linie 20"/>
    <n v="5020"/>
  </r>
  <r>
    <x v="9"/>
    <x v="0"/>
    <n v="58000847"/>
    <x v="597"/>
    <d v="2021-12-02T00:00:00"/>
    <x v="0"/>
    <n v="7000135814"/>
    <n v="2125"/>
    <x v="2"/>
    <x v="0"/>
    <n v="2103.75"/>
    <n v="8.0845000000000002"/>
    <n v="17007.766875000001"/>
    <x v="8"/>
    <x v="5"/>
    <s v="Linie 29"/>
    <n v="5029"/>
  </r>
  <r>
    <x v="9"/>
    <x v="0"/>
    <n v="58000873"/>
    <x v="518"/>
    <d v="2021-12-02T00:00:00"/>
    <x v="0"/>
    <n v="7000133406"/>
    <n v="774"/>
    <x v="2"/>
    <x v="2"/>
    <n v="1548"/>
    <n v="13.8188"/>
    <n v="10695.751200000001"/>
    <x v="4"/>
    <x v="1"/>
    <s v="Linie 33"/>
    <n v="5033"/>
  </r>
  <r>
    <x v="9"/>
    <x v="0"/>
    <n v="58000888"/>
    <x v="724"/>
    <d v="2021-12-02T00:00:00"/>
    <x v="0"/>
    <n v="7000135710"/>
    <n v="1288"/>
    <x v="2"/>
    <x v="0"/>
    <n v="1275.1199999999999"/>
    <n v="6.8015999999999996"/>
    <n v="8672.8561919999993"/>
    <x v="8"/>
    <x v="5"/>
    <s v="Linie 21"/>
    <n v="5021"/>
  </r>
  <r>
    <x v="9"/>
    <x v="0"/>
    <n v="58000893"/>
    <x v="267"/>
    <d v="2021-12-02T00:00:00"/>
    <x v="0"/>
    <n v="7000135392"/>
    <n v="1194"/>
    <x v="2"/>
    <x v="0"/>
    <n v="1313.4"/>
    <n v="6.569"/>
    <n v="8627.7245999999996"/>
    <x v="8"/>
    <x v="5"/>
    <s v="Linie 20"/>
    <n v="5020"/>
  </r>
  <r>
    <x v="9"/>
    <x v="0"/>
    <n v="58000895"/>
    <x v="412"/>
    <d v="2021-12-02T00:00:00"/>
    <x v="0"/>
    <n v="7000135454"/>
    <n v="1292"/>
    <x v="2"/>
    <x v="0"/>
    <n v="1292"/>
    <n v="11.051299999999999"/>
    <n v="14278.2796"/>
    <x v="8"/>
    <x v="5"/>
    <s v="Linie 20"/>
    <n v="5020"/>
  </r>
  <r>
    <x v="9"/>
    <x v="0"/>
    <n v="58000907"/>
    <x v="269"/>
    <d v="2021-12-02T00:00:00"/>
    <x v="0"/>
    <n v="7000135665"/>
    <n v="161"/>
    <x v="2"/>
    <x v="0"/>
    <n v="159.38999999999999"/>
    <n v="7.6139999999999999"/>
    <n v="1213.59546"/>
    <x v="8"/>
    <x v="5"/>
    <s v="Linie 21"/>
    <n v="5021"/>
  </r>
  <r>
    <x v="9"/>
    <x v="0"/>
    <n v="58000918"/>
    <x v="574"/>
    <d v="2021-12-02T00:00:00"/>
    <x v="0"/>
    <n v="7000135020"/>
    <n v="0"/>
    <x v="2"/>
    <x v="2"/>
    <n v="0"/>
    <n v="34.759900000000002"/>
    <n v="0"/>
    <x v="5"/>
    <x v="2"/>
    <s v="Linie 31"/>
    <n v="5031"/>
  </r>
  <r>
    <x v="9"/>
    <x v="0"/>
    <n v="58000939"/>
    <x v="921"/>
    <d v="2021-12-02T00:00:00"/>
    <x v="0"/>
    <n v="7000135667"/>
    <n v="136"/>
    <x v="2"/>
    <x v="0"/>
    <n v="134.63999999999999"/>
    <n v="7.6139999999999999"/>
    <n v="1025.14896"/>
    <x v="8"/>
    <x v="5"/>
    <s v="Linie 21"/>
    <n v="5021"/>
  </r>
  <r>
    <x v="9"/>
    <x v="0"/>
    <n v="58000940"/>
    <x v="414"/>
    <d v="2021-12-02T00:00:00"/>
    <x v="0"/>
    <n v="7000135396"/>
    <n v="34"/>
    <x v="2"/>
    <x v="0"/>
    <n v="37.4"/>
    <n v="6.5701000000000001"/>
    <n v="245.72174000000001"/>
    <x v="8"/>
    <x v="5"/>
    <s v="Linie 20"/>
    <n v="5020"/>
  </r>
  <r>
    <x v="9"/>
    <x v="0"/>
    <n v="58000951"/>
    <x v="274"/>
    <d v="2021-12-02T00:00:00"/>
    <x v="0"/>
    <n v="7000135711"/>
    <n v="204"/>
    <x v="2"/>
    <x v="0"/>
    <n v="201.96"/>
    <n v="6.8034999999999997"/>
    <n v="1374.03486"/>
    <x v="8"/>
    <x v="5"/>
    <s v="Linie 21"/>
    <n v="5021"/>
  </r>
  <r>
    <x v="9"/>
    <x v="0"/>
    <n v="58000955"/>
    <x v="519"/>
    <d v="2021-12-02T00:00:00"/>
    <x v="0"/>
    <n v="7000135325"/>
    <n v="68"/>
    <x v="2"/>
    <x v="0"/>
    <n v="81.599999999999994"/>
    <n v="7.6287000000000003"/>
    <n v="622.50192000000004"/>
    <x v="8"/>
    <x v="5"/>
    <s v="Linie 22"/>
    <n v="5022"/>
  </r>
  <r>
    <x v="9"/>
    <x v="0"/>
    <n v="58000961"/>
    <x v="726"/>
    <d v="2021-12-02T00:00:00"/>
    <x v="0"/>
    <n v="7000135712"/>
    <n v="340"/>
    <x v="2"/>
    <x v="0"/>
    <n v="336.6"/>
    <n v="6.7888000000000002"/>
    <n v="2285.1100799999999"/>
    <x v="8"/>
    <x v="5"/>
    <s v="Linie 21"/>
    <n v="5021"/>
  </r>
  <r>
    <x v="9"/>
    <x v="0"/>
    <n v="58000984"/>
    <x v="418"/>
    <d v="2021-12-02T00:00:00"/>
    <x v="0"/>
    <n v="7000135402"/>
    <n v="136"/>
    <x v="2"/>
    <x v="0"/>
    <n v="149.6"/>
    <n v="6.5698999999999996"/>
    <n v="982.85703999999998"/>
    <x v="8"/>
    <x v="5"/>
    <s v="Linie 20"/>
    <n v="5020"/>
  </r>
  <r>
    <x v="9"/>
    <x v="0"/>
    <n v="58000992"/>
    <x v="870"/>
    <d v="2021-12-02T00:00:00"/>
    <x v="0"/>
    <n v="7000135669"/>
    <n v="136"/>
    <x v="2"/>
    <x v="0"/>
    <n v="134.63999999999999"/>
    <n v="7.6139000000000001"/>
    <n v="1025.1354960000001"/>
    <x v="8"/>
    <x v="5"/>
    <s v="Linie 21"/>
    <n v="5021"/>
  </r>
  <r>
    <x v="9"/>
    <x v="0"/>
    <n v="58000999"/>
    <x v="279"/>
    <d v="2021-12-02T00:00:00"/>
    <x v="0"/>
    <n v="7000135713"/>
    <n v="272"/>
    <x v="2"/>
    <x v="0"/>
    <n v="269.27999999999997"/>
    <n v="6.7991999999999999"/>
    <n v="1830.8885760000001"/>
    <x v="8"/>
    <x v="5"/>
    <s v="Linie 21"/>
    <n v="5021"/>
  </r>
  <r>
    <x v="9"/>
    <x v="0"/>
    <n v="58001029"/>
    <x v="424"/>
    <d v="2021-12-02T00:00:00"/>
    <x v="0"/>
    <n v="7000135406"/>
    <n v="272"/>
    <x v="2"/>
    <x v="0"/>
    <n v="299.2"/>
    <n v="6.5701000000000001"/>
    <n v="1965.7739200000001"/>
    <x v="8"/>
    <x v="5"/>
    <s v="Linie 20"/>
    <n v="5020"/>
  </r>
  <r>
    <x v="9"/>
    <x v="0"/>
    <n v="58001063"/>
    <x v="581"/>
    <d v="2021-12-02T00:00:00"/>
    <x v="0"/>
    <n v="7000135326"/>
    <n v="408"/>
    <x v="2"/>
    <x v="0"/>
    <n v="408"/>
    <n v="8.0746000000000002"/>
    <n v="3294.4367999999999"/>
    <x v="8"/>
    <x v="5"/>
    <s v="Linie 22"/>
    <n v="5022"/>
  </r>
  <r>
    <x v="9"/>
    <x v="0"/>
    <n v="58001065"/>
    <x v="284"/>
    <d v="2021-12-02T00:00:00"/>
    <x v="0"/>
    <n v="7000135714"/>
    <n v="204"/>
    <x v="2"/>
    <x v="0"/>
    <n v="201.96"/>
    <n v="6.835"/>
    <n v="1380.3966"/>
    <x v="8"/>
    <x v="5"/>
    <s v="Linie 21"/>
    <n v="5021"/>
  </r>
  <r>
    <x v="9"/>
    <x v="0"/>
    <n v="58001080"/>
    <x v="656"/>
    <d v="2021-12-02T00:00:00"/>
    <x v="0"/>
    <n v="7000135715"/>
    <n v="244"/>
    <x v="2"/>
    <x v="0"/>
    <n v="241.56"/>
    <n v="6.8102999999999998"/>
    <n v="1645.0960680000001"/>
    <x v="8"/>
    <x v="5"/>
    <s v="Linie 21"/>
    <n v="5021"/>
  </r>
  <r>
    <x v="9"/>
    <x v="0"/>
    <n v="58001084"/>
    <x v="582"/>
    <d v="2021-12-02T00:00:00"/>
    <x v="0"/>
    <n v="7000135328"/>
    <n v="340"/>
    <x v="2"/>
    <x v="0"/>
    <n v="340"/>
    <n v="8.0749999999999993"/>
    <n v="2745.5"/>
    <x v="8"/>
    <x v="5"/>
    <s v="Linie 22"/>
    <n v="5022"/>
  </r>
  <r>
    <x v="9"/>
    <x v="0"/>
    <n v="58001099"/>
    <x v="657"/>
    <d v="2021-12-02T00:00:00"/>
    <x v="0"/>
    <n v="7000135858"/>
    <n v="0"/>
    <x v="2"/>
    <x v="0"/>
    <n v="0"/>
    <n v="7.8491999999999997"/>
    <n v="0"/>
    <x v="8"/>
    <x v="5"/>
    <s v="Linie 23"/>
    <n v="5023"/>
  </r>
  <r>
    <x v="9"/>
    <x v="0"/>
    <n v="58001100"/>
    <x v="526"/>
    <d v="2021-12-02T00:00:00"/>
    <x v="0"/>
    <n v="7000135504"/>
    <n v="204"/>
    <x v="2"/>
    <x v="0"/>
    <n v="275.39999999999998"/>
    <n v="14.7677"/>
    <n v="4067.0245799999998"/>
    <x v="8"/>
    <x v="5"/>
    <s v="Linie 23"/>
    <n v="5023"/>
  </r>
  <r>
    <x v="9"/>
    <x v="0"/>
    <n v="58001101"/>
    <x v="527"/>
    <d v="2021-12-02T00:00:00"/>
    <x v="0"/>
    <n v="7000135464"/>
    <n v="135"/>
    <x v="2"/>
    <x v="0"/>
    <n v="162"/>
    <n v="7.6276999999999999"/>
    <n v="1235.6874"/>
    <x v="8"/>
    <x v="5"/>
    <s v="Linie 22"/>
    <n v="5022"/>
  </r>
  <r>
    <x v="9"/>
    <x v="0"/>
    <n v="58001143"/>
    <x v="117"/>
    <d v="2021-12-02T00:00:00"/>
    <x v="0"/>
    <n v="7000135815"/>
    <n v="37"/>
    <x v="2"/>
    <x v="0"/>
    <n v="44.4"/>
    <n v="8.3716000000000008"/>
    <n v="371.69904000000002"/>
    <x v="8"/>
    <x v="5"/>
    <s v="Linie 29"/>
    <n v="5029"/>
  </r>
  <r>
    <x v="9"/>
    <x v="0"/>
    <n v="58001167"/>
    <x v="1169"/>
    <d v="2021-12-02T00:00:00"/>
    <x v="0"/>
    <n v="7000135647"/>
    <n v="204"/>
    <x v="2"/>
    <x v="0"/>
    <n v="220.32"/>
    <n v="11.205500000000001"/>
    <n v="2468.79576"/>
    <x v="8"/>
    <x v="5"/>
    <s v="Linie 23"/>
    <n v="5023"/>
  </r>
  <r>
    <x v="9"/>
    <x v="0"/>
    <n v="58001169"/>
    <x v="1170"/>
    <d v="2021-12-02T00:00:00"/>
    <x v="0"/>
    <n v="7000135648"/>
    <n v="136"/>
    <x v="2"/>
    <x v="0"/>
    <n v="146.88"/>
    <n v="11.2477"/>
    <n v="1652.0621759999999"/>
    <x v="8"/>
    <x v="5"/>
    <s v="Linie 23"/>
    <n v="5023"/>
  </r>
  <r>
    <x v="9"/>
    <x v="0"/>
    <n v="58001172"/>
    <x v="1212"/>
    <d v="2021-12-02T00:00:00"/>
    <x v="0"/>
    <n v="7000135293"/>
    <n v="102"/>
    <x v="2"/>
    <x v="0"/>
    <n v="110.16"/>
    <n v="11.2477"/>
    <n v="1239.046632"/>
    <x v="8"/>
    <x v="5"/>
    <s v="Linie 23"/>
    <n v="5023"/>
  </r>
  <r>
    <x v="9"/>
    <x v="0"/>
    <m/>
    <x v="120"/>
    <d v="2021-12-02T00:00:00"/>
    <x v="0"/>
    <n v="7000133636"/>
    <n v="0"/>
    <x v="3"/>
    <x v="3"/>
    <n v="0"/>
    <n v="0"/>
    <n v="0"/>
    <x v="0"/>
    <x v="0"/>
    <s v="Große Schneidemaschine Lachnit"/>
    <n v="1100"/>
  </r>
  <r>
    <x v="9"/>
    <x v="0"/>
    <m/>
    <x v="121"/>
    <d v="2021-12-02T00:00:00"/>
    <x v="0"/>
    <n v="7000132893"/>
    <n v="0"/>
    <x v="3"/>
    <x v="3"/>
    <n v="0"/>
    <n v="0"/>
    <n v="0"/>
    <x v="0"/>
    <x v="0"/>
    <s v="Kleine Schneidemaschine Käseteiler"/>
    <n v="1200"/>
  </r>
  <r>
    <x v="9"/>
    <x v="0"/>
    <m/>
    <x v="122"/>
    <d v="2021-12-02T00:00:00"/>
    <x v="0"/>
    <n v="7000135719"/>
    <n v="0"/>
    <x v="3"/>
    <x v="3"/>
    <n v="0"/>
    <n v="0"/>
    <n v="0"/>
    <x v="2"/>
    <x v="0"/>
    <s v="Thrun 1"/>
    <n v="2020"/>
  </r>
  <r>
    <x v="9"/>
    <x v="0"/>
    <m/>
    <x v="124"/>
    <d v="2021-12-02T00:00:00"/>
    <x v="0"/>
    <n v="7000135763"/>
    <n v="0"/>
    <x v="3"/>
    <x v="3"/>
    <n v="0"/>
    <n v="0"/>
    <n v="0"/>
    <x v="2"/>
    <x v="0"/>
    <s v="Mischer 1"/>
    <n v="2040"/>
  </r>
  <r>
    <x v="9"/>
    <x v="0"/>
    <m/>
    <x v="125"/>
    <d v="2021-12-02T00:00:00"/>
    <x v="0"/>
    <n v="7000135748"/>
    <n v="0"/>
    <x v="3"/>
    <x v="3"/>
    <n v="0"/>
    <n v="0"/>
    <n v="0"/>
    <x v="2"/>
    <x v="0"/>
    <s v="Mischer 2"/>
    <n v="2050"/>
  </r>
  <r>
    <x v="9"/>
    <x v="0"/>
    <m/>
    <x v="127"/>
    <d v="2021-12-02T00:00:00"/>
    <x v="0"/>
    <n v="7000135752"/>
    <n v="0"/>
    <x v="3"/>
    <x v="3"/>
    <n v="0"/>
    <n v="0"/>
    <n v="0"/>
    <x v="1"/>
    <x v="0"/>
    <s v="Füller unter M1"/>
    <n v="3010"/>
  </r>
  <r>
    <x v="9"/>
    <x v="0"/>
    <m/>
    <x v="128"/>
    <d v="2021-12-02T00:00:00"/>
    <x v="0"/>
    <n v="7000135743"/>
    <n v="0"/>
    <x v="3"/>
    <x v="3"/>
    <n v="0"/>
    <n v="0"/>
    <n v="0"/>
    <x v="1"/>
    <x v="0"/>
    <s v="Füller unter M2"/>
    <n v="3020"/>
  </r>
  <r>
    <x v="9"/>
    <x v="0"/>
    <m/>
    <x v="130"/>
    <d v="2021-12-02T00:00:00"/>
    <x v="0"/>
    <n v="7000135498"/>
    <n v="0"/>
    <x v="3"/>
    <x v="3"/>
    <n v="0"/>
    <n v="0"/>
    <n v="0"/>
    <x v="1"/>
    <x v="0"/>
    <s v="Füller unter UHT"/>
    <n v="3040"/>
  </r>
  <r>
    <x v="9"/>
    <x v="0"/>
    <m/>
    <x v="132"/>
    <d v="2021-12-02T00:00:00"/>
    <x v="0"/>
    <n v="7000135474"/>
    <n v="0"/>
    <x v="3"/>
    <x v="3"/>
    <n v="0"/>
    <n v="0"/>
    <n v="0"/>
    <x v="8"/>
    <x v="5"/>
    <s v="Linie 20"/>
    <n v="5020"/>
  </r>
  <r>
    <x v="9"/>
    <x v="0"/>
    <m/>
    <x v="132"/>
    <d v="2021-12-02T00:00:00"/>
    <x v="0"/>
    <n v="7000135864"/>
    <n v="0"/>
    <x v="3"/>
    <x v="3"/>
    <n v="0"/>
    <n v="0"/>
    <n v="0"/>
    <x v="8"/>
    <x v="5"/>
    <s v="Linie 20"/>
    <n v="5020"/>
  </r>
  <r>
    <x v="9"/>
    <x v="0"/>
    <m/>
    <x v="133"/>
    <d v="2021-12-02T00:00:00"/>
    <x v="0"/>
    <n v="7000135674"/>
    <n v="0"/>
    <x v="3"/>
    <x v="3"/>
    <n v="0"/>
    <n v="0"/>
    <n v="0"/>
    <x v="8"/>
    <x v="5"/>
    <s v="Linie 21"/>
    <n v="5021"/>
  </r>
  <r>
    <x v="9"/>
    <x v="0"/>
    <m/>
    <x v="134"/>
    <d v="2021-12-02T00:00:00"/>
    <x v="0"/>
    <n v="7000132994"/>
    <n v="0.01"/>
    <x v="1"/>
    <x v="1"/>
    <n v="0"/>
    <n v="0"/>
    <n v="0"/>
    <x v="8"/>
    <x v="5"/>
    <s v="Linie 22"/>
    <n v="5022"/>
  </r>
  <r>
    <x v="9"/>
    <x v="0"/>
    <m/>
    <x v="134"/>
    <d v="2021-12-02T00:00:00"/>
    <x v="0"/>
    <n v="7000135473"/>
    <n v="0.01"/>
    <x v="1"/>
    <x v="1"/>
    <n v="0"/>
    <n v="0"/>
    <n v="0"/>
    <x v="8"/>
    <x v="5"/>
    <s v="Linie 22"/>
    <n v="5022"/>
  </r>
  <r>
    <x v="9"/>
    <x v="0"/>
    <m/>
    <x v="590"/>
    <d v="2021-12-02T00:00:00"/>
    <x v="0"/>
    <n v="7000135689"/>
    <n v="0"/>
    <x v="3"/>
    <x v="3"/>
    <n v="0"/>
    <n v="0"/>
    <n v="0"/>
    <x v="2"/>
    <x v="0"/>
    <s v="Thrun 2"/>
    <n v="2030"/>
  </r>
  <r>
    <x v="9"/>
    <x v="0"/>
    <m/>
    <x v="591"/>
    <d v="2021-12-02T00:00:00"/>
    <x v="0"/>
    <n v="7000135690"/>
    <n v="0"/>
    <x v="3"/>
    <x v="3"/>
    <n v="0"/>
    <n v="0"/>
    <n v="0"/>
    <x v="1"/>
    <x v="0"/>
    <s v="Füller unter Thrun 2"/>
    <n v="3030"/>
  </r>
  <r>
    <x v="9"/>
    <x v="0"/>
    <n v="23500099"/>
    <x v="141"/>
    <d v="2021-12-03T00:00:00"/>
    <x v="0"/>
    <n v="7000134092"/>
    <n v="0"/>
    <x v="0"/>
    <x v="0"/>
    <n v="0"/>
    <n v="3.157"/>
    <n v="0"/>
    <x v="0"/>
    <x v="0"/>
    <s v="Kleine Schneidemaschine Käseteiler"/>
    <n v="1200"/>
  </r>
  <r>
    <x v="9"/>
    <x v="0"/>
    <n v="23500111"/>
    <x v="1064"/>
    <d v="2021-12-03T00:00:00"/>
    <x v="0"/>
    <n v="7000136122"/>
    <n v="200"/>
    <x v="0"/>
    <x v="0"/>
    <n v="200"/>
    <n v="3.9811000000000001"/>
    <n v="796.22"/>
    <x v="0"/>
    <x v="0"/>
    <s v="Schmelze Zutatenvorb."/>
    <n v="1400"/>
  </r>
  <r>
    <x v="9"/>
    <x v="0"/>
    <n v="23500112"/>
    <x v="1065"/>
    <d v="2021-12-03T00:00:00"/>
    <x v="0"/>
    <n v="7000136124"/>
    <n v="110"/>
    <x v="0"/>
    <x v="0"/>
    <n v="110"/>
    <n v="5.7866999999999997"/>
    <n v="636.53700000000003"/>
    <x v="0"/>
    <x v="0"/>
    <s v="Schmelze Zutatenvorb."/>
    <n v="1400"/>
  </r>
  <r>
    <x v="9"/>
    <x v="0"/>
    <n v="23500302"/>
    <x v="4"/>
    <d v="2021-12-03T00:00:00"/>
    <x v="0"/>
    <n v="7000135911"/>
    <n v="412"/>
    <x v="0"/>
    <x v="0"/>
    <n v="412"/>
    <n v="5.6374000000000004"/>
    <n v="2322.6088"/>
    <x v="0"/>
    <x v="0"/>
    <s v="Holac Zutatenvorbereitung"/>
    <n v="1410"/>
  </r>
  <r>
    <x v="9"/>
    <x v="0"/>
    <n v="23500354"/>
    <x v="7"/>
    <d v="2021-12-03T00:00:00"/>
    <x v="0"/>
    <n v="7000135948"/>
    <n v="0"/>
    <x v="0"/>
    <x v="0"/>
    <n v="0"/>
    <n v="4.5490000000000004"/>
    <n v="0"/>
    <x v="0"/>
    <x v="0"/>
    <s v="Holac Zutatenvorbereitung"/>
    <n v="1410"/>
  </r>
  <r>
    <x v="9"/>
    <x v="0"/>
    <n v="23500370"/>
    <x v="933"/>
    <d v="2021-12-03T00:00:00"/>
    <x v="0"/>
    <n v="7000136114"/>
    <n v="0"/>
    <x v="0"/>
    <x v="0"/>
    <n v="0"/>
    <n v="1.1600999999999999"/>
    <n v="0"/>
    <x v="0"/>
    <x v="0"/>
    <s v="Schälen"/>
    <n v="5903"/>
  </r>
  <r>
    <x v="9"/>
    <x v="0"/>
    <n v="23500374"/>
    <x v="1108"/>
    <d v="2021-12-03T00:00:00"/>
    <x v="0"/>
    <n v="7000136058"/>
    <n v="26"/>
    <x v="0"/>
    <x v="0"/>
    <n v="26"/>
    <n v="1.1600999999999999"/>
    <n v="30.162600000000001"/>
    <x v="0"/>
    <x v="0"/>
    <s v="Schälen"/>
    <n v="5903"/>
  </r>
  <r>
    <x v="9"/>
    <x v="0"/>
    <n v="23500396"/>
    <x v="147"/>
    <d v="2021-12-03T00:00:00"/>
    <x v="0"/>
    <n v="7000134640"/>
    <n v="100"/>
    <x v="0"/>
    <x v="0"/>
    <n v="100"/>
    <n v="8.2918000000000003"/>
    <n v="829.18"/>
    <x v="4"/>
    <x v="1"/>
    <s v="Röstofen"/>
    <n v="5420"/>
  </r>
  <r>
    <x v="9"/>
    <x v="0"/>
    <n v="23500529"/>
    <x v="729"/>
    <d v="2021-12-03T00:00:00"/>
    <x v="0"/>
    <n v="7000136059"/>
    <n v="77"/>
    <x v="0"/>
    <x v="0"/>
    <n v="77"/>
    <n v="1.1600999999999999"/>
    <n v="89.327699999999993"/>
    <x v="0"/>
    <x v="0"/>
    <s v="Schälen"/>
    <n v="5903"/>
  </r>
  <r>
    <x v="9"/>
    <x v="0"/>
    <n v="23500548"/>
    <x v="1246"/>
    <d v="2021-12-03T00:00:00"/>
    <x v="0"/>
    <n v="7000134074"/>
    <n v="3142"/>
    <x v="0"/>
    <x v="0"/>
    <n v="3142"/>
    <n v="3.157"/>
    <n v="9919.2939999999999"/>
    <x v="0"/>
    <x v="0"/>
    <s v="Kleine Schneidemaschine Käseteiler"/>
    <n v="1200"/>
  </r>
  <r>
    <x v="9"/>
    <x v="0"/>
    <n v="23500549"/>
    <x v="1255"/>
    <d v="2021-12-03T00:00:00"/>
    <x v="0"/>
    <n v="7000134076"/>
    <n v="3114"/>
    <x v="0"/>
    <x v="0"/>
    <n v="3114"/>
    <n v="3.1145999999999998"/>
    <n v="9698.8644000000004"/>
    <x v="0"/>
    <x v="0"/>
    <s v="Kleine Schneidemaschine Käseteiler"/>
    <n v="1200"/>
  </r>
  <r>
    <x v="9"/>
    <x v="0"/>
    <n v="24000561"/>
    <x v="1066"/>
    <d v="2021-12-03T00:00:00"/>
    <x v="0"/>
    <n v="7000136123"/>
    <n v="0"/>
    <x v="0"/>
    <x v="0"/>
    <n v="0"/>
    <n v="0"/>
    <n v="0"/>
    <x v="0"/>
    <x v="0"/>
    <s v="Autoklav"/>
    <n v="1440"/>
  </r>
  <r>
    <x v="9"/>
    <x v="0"/>
    <n v="24000563"/>
    <x v="1057"/>
    <d v="2021-12-03T00:00:00"/>
    <x v="0"/>
    <n v="7000136121"/>
    <n v="0"/>
    <x v="0"/>
    <x v="0"/>
    <n v="0"/>
    <n v="0"/>
    <n v="0"/>
    <x v="0"/>
    <x v="0"/>
    <s v="Autoklav"/>
    <n v="1440"/>
  </r>
  <r>
    <x v="9"/>
    <x v="0"/>
    <n v="31000154"/>
    <x v="910"/>
    <d v="2021-12-03T00:00:00"/>
    <x v="0"/>
    <n v="7000135875"/>
    <n v="378"/>
    <x v="1"/>
    <x v="1"/>
    <n v="3780"/>
    <n v="14.9482"/>
    <n v="5650.4196000000002"/>
    <x v="1"/>
    <x v="0"/>
    <s v="Füller unter Thrun 2"/>
    <n v="3030"/>
  </r>
  <r>
    <x v="9"/>
    <x v="0"/>
    <n v="31000169"/>
    <x v="158"/>
    <d v="2021-12-03T00:00:00"/>
    <x v="0"/>
    <n v="7000135694"/>
    <n v="2123"/>
    <x v="1"/>
    <x v="1"/>
    <n v="4097.3900000000003"/>
    <n v="6.0467000000000004"/>
    <n v="12837.1441"/>
    <x v="1"/>
    <x v="0"/>
    <s v="Füller unter UHT"/>
    <n v="3040"/>
  </r>
  <r>
    <x v="9"/>
    <x v="0"/>
    <n v="31000222"/>
    <x v="1155"/>
    <d v="2021-12-03T00:00:00"/>
    <x v="0"/>
    <n v="7000135887"/>
    <n v="359"/>
    <x v="1"/>
    <x v="1"/>
    <n v="3590"/>
    <n v="29.5291"/>
    <n v="10600.946900000001"/>
    <x v="1"/>
    <x v="0"/>
    <s v="Füller unter Thrun 2"/>
    <n v="3030"/>
  </r>
  <r>
    <x v="9"/>
    <x v="0"/>
    <n v="31000223"/>
    <x v="539"/>
    <d v="2021-12-03T00:00:00"/>
    <x v="0"/>
    <n v="7000135751"/>
    <n v="338"/>
    <x v="1"/>
    <x v="1"/>
    <n v="6253"/>
    <n v="50.368200000000002"/>
    <n v="17024.4516"/>
    <x v="1"/>
    <x v="0"/>
    <s v="Füller unter M1"/>
    <n v="3010"/>
  </r>
  <r>
    <x v="9"/>
    <x v="0"/>
    <n v="31900002"/>
    <x v="14"/>
    <d v="2021-12-03T00:00:00"/>
    <x v="0"/>
    <n v="7000135645"/>
    <n v="143"/>
    <x v="1"/>
    <x v="1"/>
    <n v="1029.5999999999999"/>
    <n v="17.997"/>
    <n v="2573.5709999999999"/>
    <x v="2"/>
    <x v="0"/>
    <s v="Füller unter UMSK 130"/>
    <n v="3100"/>
  </r>
  <r>
    <x v="9"/>
    <x v="0"/>
    <n v="32000012"/>
    <x v="160"/>
    <d v="2021-12-03T00:00:00"/>
    <x v="0"/>
    <n v="7000135913"/>
    <n v="128"/>
    <x v="1"/>
    <x v="1"/>
    <n v="1190.4000000000001"/>
    <n v="27.796099999999999"/>
    <n v="3557.9007999999999"/>
    <x v="1"/>
    <x v="0"/>
    <s v="Füller unter M1"/>
    <n v="3010"/>
  </r>
  <r>
    <x v="9"/>
    <x v="0"/>
    <n v="32000022"/>
    <x v="15"/>
    <d v="2021-12-03T00:00:00"/>
    <x v="0"/>
    <n v="7000135894"/>
    <n v="128"/>
    <x v="1"/>
    <x v="1"/>
    <n v="857.6"/>
    <n v="20.9209"/>
    <n v="2677.8751999999999"/>
    <x v="1"/>
    <x v="0"/>
    <s v="Füller unter M2"/>
    <n v="3020"/>
  </r>
  <r>
    <x v="9"/>
    <x v="0"/>
    <n v="32000036"/>
    <x v="844"/>
    <d v="2021-12-03T00:00:00"/>
    <x v="0"/>
    <n v="7000135895"/>
    <n v="80"/>
    <x v="1"/>
    <x v="1"/>
    <n v="672"/>
    <n v="26.034700000000001"/>
    <n v="2082.7759999999998"/>
    <x v="1"/>
    <x v="0"/>
    <s v="Füller unter M2"/>
    <n v="3020"/>
  </r>
  <r>
    <x v="9"/>
    <x v="0"/>
    <n v="32000049"/>
    <x v="16"/>
    <d v="2021-12-03T00:00:00"/>
    <x v="0"/>
    <n v="7000135896"/>
    <n v="949"/>
    <x v="1"/>
    <x v="1"/>
    <n v="6832.8"/>
    <n v="19.495100000000001"/>
    <n v="18500.849900000001"/>
    <x v="1"/>
    <x v="0"/>
    <s v="Füller unter M2"/>
    <n v="3020"/>
  </r>
  <r>
    <x v="9"/>
    <x v="0"/>
    <n v="32000106"/>
    <x v="23"/>
    <d v="2021-12-03T00:00:00"/>
    <x v="0"/>
    <n v="7000135897"/>
    <n v="720"/>
    <x v="1"/>
    <x v="1"/>
    <n v="5184"/>
    <n v="21.8721"/>
    <n v="15747.912"/>
    <x v="1"/>
    <x v="0"/>
    <s v="Füller unter M2"/>
    <n v="3020"/>
  </r>
  <r>
    <x v="9"/>
    <x v="0"/>
    <n v="35000179"/>
    <x v="167"/>
    <d v="2021-12-03T00:00:00"/>
    <x v="0"/>
    <n v="7000135914"/>
    <n v="1200"/>
    <x v="0"/>
    <x v="0"/>
    <n v="1200"/>
    <n v="2.8519999999999999"/>
    <n v="3422.4"/>
    <x v="2"/>
    <x v="0"/>
    <s v="Mischer 1"/>
    <n v="2040"/>
  </r>
  <r>
    <x v="9"/>
    <x v="0"/>
    <n v="35000179"/>
    <x v="167"/>
    <d v="2021-12-03T00:00:00"/>
    <x v="0"/>
    <n v="7000135914"/>
    <n v="1200"/>
    <x v="0"/>
    <x v="0"/>
    <n v="1200"/>
    <n v="2.8519999999999999"/>
    <n v="3422.4"/>
    <x v="2"/>
    <x v="0"/>
    <s v="Wolf M1"/>
    <n v="2070"/>
  </r>
  <r>
    <x v="9"/>
    <x v="0"/>
    <n v="35000184"/>
    <x v="26"/>
    <d v="2021-12-03T00:00:00"/>
    <x v="0"/>
    <n v="7000135899"/>
    <n v="1500"/>
    <x v="0"/>
    <x v="0"/>
    <n v="1500"/>
    <n v="2.9655"/>
    <n v="4448.25"/>
    <x v="2"/>
    <x v="0"/>
    <s v="Mischer 2"/>
    <n v="2050"/>
  </r>
  <r>
    <x v="9"/>
    <x v="0"/>
    <n v="35000184"/>
    <x v="26"/>
    <d v="2021-12-03T00:00:00"/>
    <x v="0"/>
    <n v="7000135899"/>
    <n v="1500"/>
    <x v="0"/>
    <x v="0"/>
    <n v="1500"/>
    <n v="2.9655"/>
    <n v="4448.25"/>
    <x v="2"/>
    <x v="0"/>
    <s v="Wolf M2"/>
    <n v="2080"/>
  </r>
  <r>
    <x v="9"/>
    <x v="0"/>
    <n v="35000235"/>
    <x v="915"/>
    <d v="2021-12-03T00:00:00"/>
    <x v="0"/>
    <n v="7000135870"/>
    <n v="3750"/>
    <x v="0"/>
    <x v="0"/>
    <n v="3750"/>
    <n v="1.3702000000000001"/>
    <n v="5138.25"/>
    <x v="2"/>
    <x v="0"/>
    <s v="Thrun 2"/>
    <n v="2030"/>
  </r>
  <r>
    <x v="9"/>
    <x v="0"/>
    <n v="35000235"/>
    <x v="915"/>
    <d v="2021-12-03T00:00:00"/>
    <x v="0"/>
    <n v="7000135870"/>
    <n v="3750"/>
    <x v="0"/>
    <x v="0"/>
    <n v="3750"/>
    <n v="1.3702000000000001"/>
    <n v="5138.25"/>
    <x v="2"/>
    <x v="0"/>
    <s v="Wolf Th2"/>
    <n v="2090"/>
  </r>
  <r>
    <x v="9"/>
    <x v="0"/>
    <n v="35000268"/>
    <x v="170"/>
    <d v="2021-12-03T00:00:00"/>
    <x v="0"/>
    <n v="7000135877"/>
    <n v="3625"/>
    <x v="0"/>
    <x v="0"/>
    <n v="3625"/>
    <n v="2.5156999999999998"/>
    <n v="9119.4125000000004"/>
    <x v="2"/>
    <x v="0"/>
    <s v="Thrun 1"/>
    <n v="2020"/>
  </r>
  <r>
    <x v="9"/>
    <x v="0"/>
    <n v="35000268"/>
    <x v="170"/>
    <d v="2021-12-03T00:00:00"/>
    <x v="0"/>
    <n v="7000135877"/>
    <n v="3625"/>
    <x v="0"/>
    <x v="0"/>
    <n v="3625"/>
    <n v="2.5156999999999998"/>
    <n v="9119.4125000000004"/>
    <x v="2"/>
    <x v="0"/>
    <s v="Wolf Th1"/>
    <n v="2065"/>
  </r>
  <r>
    <x v="9"/>
    <x v="0"/>
    <n v="35000282"/>
    <x v="29"/>
    <d v="2021-12-03T00:00:00"/>
    <x v="0"/>
    <n v="7000135900"/>
    <n v="6600"/>
    <x v="0"/>
    <x v="0"/>
    <n v="6600"/>
    <n v="2.5644"/>
    <n v="16925.04"/>
    <x v="2"/>
    <x v="0"/>
    <s v="Mischer 2"/>
    <n v="2050"/>
  </r>
  <r>
    <x v="9"/>
    <x v="0"/>
    <n v="35000282"/>
    <x v="29"/>
    <d v="2021-12-03T00:00:00"/>
    <x v="0"/>
    <n v="7000135900"/>
    <n v="6600"/>
    <x v="0"/>
    <x v="0"/>
    <n v="6600"/>
    <n v="2.5644"/>
    <n v="16925.04"/>
    <x v="2"/>
    <x v="0"/>
    <s v="Wolf M2"/>
    <n v="2080"/>
  </r>
  <r>
    <x v="9"/>
    <x v="0"/>
    <n v="35000286"/>
    <x v="1156"/>
    <d v="2021-12-03T00:00:00"/>
    <x v="0"/>
    <n v="7000135889"/>
    <n v="3875"/>
    <x v="0"/>
    <x v="0"/>
    <n v="3875"/>
    <n v="2.8144999999999998"/>
    <n v="10906.1875"/>
    <x v="2"/>
    <x v="0"/>
    <s v="Thrun 2"/>
    <n v="2030"/>
  </r>
  <r>
    <x v="9"/>
    <x v="0"/>
    <n v="35000286"/>
    <x v="1156"/>
    <d v="2021-12-03T00:00:00"/>
    <x v="0"/>
    <n v="7000135889"/>
    <n v="3875"/>
    <x v="0"/>
    <x v="0"/>
    <n v="3875"/>
    <n v="2.8144999999999998"/>
    <n v="10906.1875"/>
    <x v="2"/>
    <x v="0"/>
    <s v="Wolf Th2"/>
    <n v="2090"/>
  </r>
  <r>
    <x v="9"/>
    <x v="0"/>
    <n v="35000319"/>
    <x v="543"/>
    <d v="2021-12-03T00:00:00"/>
    <x v="0"/>
    <n v="7000135915"/>
    <n v="6900"/>
    <x v="0"/>
    <x v="0"/>
    <n v="6900"/>
    <n v="2.5777999999999999"/>
    <n v="17786.82"/>
    <x v="2"/>
    <x v="0"/>
    <s v="Mischer 1"/>
    <n v="2040"/>
  </r>
  <r>
    <x v="9"/>
    <x v="0"/>
    <n v="35000319"/>
    <x v="543"/>
    <d v="2021-12-03T00:00:00"/>
    <x v="0"/>
    <n v="7000135915"/>
    <n v="6900"/>
    <x v="0"/>
    <x v="0"/>
    <n v="6900"/>
    <n v="2.5777999999999999"/>
    <n v="17786.82"/>
    <x v="2"/>
    <x v="0"/>
    <s v="Wolf M1"/>
    <n v="2070"/>
  </r>
  <r>
    <x v="9"/>
    <x v="0"/>
    <n v="35000350"/>
    <x v="32"/>
    <d v="2021-12-03T00:00:00"/>
    <x v="0"/>
    <n v="7000135901"/>
    <n v="5100"/>
    <x v="0"/>
    <x v="0"/>
    <n v="5100"/>
    <n v="2.8921000000000001"/>
    <n v="14749.71"/>
    <x v="2"/>
    <x v="0"/>
    <s v="Mischer 2"/>
    <n v="2050"/>
  </r>
  <r>
    <x v="9"/>
    <x v="0"/>
    <n v="35000350"/>
    <x v="32"/>
    <d v="2021-12-03T00:00:00"/>
    <x v="0"/>
    <n v="7000135901"/>
    <n v="5100"/>
    <x v="0"/>
    <x v="0"/>
    <n v="5100"/>
    <n v="2.8921000000000001"/>
    <n v="14749.71"/>
    <x v="2"/>
    <x v="0"/>
    <s v="Wolf M2"/>
    <n v="2080"/>
  </r>
  <r>
    <x v="9"/>
    <x v="0"/>
    <n v="35900003"/>
    <x v="34"/>
    <d v="2021-12-03T00:00:00"/>
    <x v="0"/>
    <n v="7000135650"/>
    <n v="1120"/>
    <x v="0"/>
    <x v="0"/>
    <n v="1120"/>
    <n v="2.2656000000000001"/>
    <n v="2537.4720000000002"/>
    <x v="2"/>
    <x v="0"/>
    <s v="Stephan UMSK 130"/>
    <n v="2100"/>
  </r>
  <r>
    <x v="9"/>
    <x v="0"/>
    <n v="47000119"/>
    <x v="545"/>
    <d v="2021-12-03T00:00:00"/>
    <x v="0"/>
    <n v="7000134038"/>
    <n v="14838"/>
    <x v="1"/>
    <x v="1"/>
    <n v="2967.6"/>
    <n v="0.79110000000000003"/>
    <n v="11738.3418"/>
    <x v="3"/>
    <x v="1"/>
    <s v="Linie 16"/>
    <n v="5016"/>
  </r>
  <r>
    <x v="9"/>
    <x v="0"/>
    <n v="47000120"/>
    <x v="36"/>
    <d v="2021-12-03T00:00:00"/>
    <x v="0"/>
    <n v="7000134039"/>
    <n v="8492"/>
    <x v="1"/>
    <x v="1"/>
    <n v="1698.4"/>
    <n v="0.77470000000000006"/>
    <n v="6578.7524000000003"/>
    <x v="3"/>
    <x v="1"/>
    <s v="Linie 16"/>
    <n v="5016"/>
  </r>
  <r>
    <x v="9"/>
    <x v="0"/>
    <n v="47000849"/>
    <x v="39"/>
    <d v="2021-12-03T00:00:00"/>
    <x v="0"/>
    <n v="7000134177"/>
    <n v="2074"/>
    <x v="1"/>
    <x v="1"/>
    <n v="4479.84"/>
    <n v="9.1479999999999997"/>
    <n v="18972.952000000001"/>
    <x v="4"/>
    <x v="1"/>
    <s v="Linie 3"/>
    <n v="5003"/>
  </r>
  <r>
    <x v="9"/>
    <x v="0"/>
    <n v="47000995"/>
    <x v="476"/>
    <d v="2021-12-03T00:00:00"/>
    <x v="0"/>
    <n v="7000133010"/>
    <n v="26078"/>
    <x v="1"/>
    <x v="1"/>
    <n v="3911.7"/>
    <n v="0.72240000000000004"/>
    <n v="18838.747200000002"/>
    <x v="4"/>
    <x v="1"/>
    <s v="Linie 34"/>
    <n v="5034"/>
  </r>
  <r>
    <x v="9"/>
    <x v="0"/>
    <n v="47001000"/>
    <x v="333"/>
    <d v="2021-12-03T00:00:00"/>
    <x v="0"/>
    <n v="7000133005"/>
    <n v="2904"/>
    <x v="1"/>
    <x v="1"/>
    <n v="435.6"/>
    <n v="0.70309999999999995"/>
    <n v="2041.8024"/>
    <x v="4"/>
    <x v="1"/>
    <s v="Linie 34"/>
    <n v="5034"/>
  </r>
  <r>
    <x v="9"/>
    <x v="0"/>
    <n v="47001002"/>
    <x v="335"/>
    <d v="2021-12-03T00:00:00"/>
    <x v="0"/>
    <n v="7000133007"/>
    <n v="1421"/>
    <x v="1"/>
    <x v="1"/>
    <n v="213.15"/>
    <n v="0.70230000000000004"/>
    <n v="997.9683"/>
    <x v="4"/>
    <x v="1"/>
    <s v="Linie 34"/>
    <n v="5034"/>
  </r>
  <r>
    <x v="9"/>
    <x v="0"/>
    <n v="47001009"/>
    <x v="336"/>
    <d v="2021-12-03T00:00:00"/>
    <x v="0"/>
    <n v="7000133008"/>
    <n v="4067"/>
    <x v="1"/>
    <x v="1"/>
    <n v="610.04999999999995"/>
    <n v="0.70340000000000003"/>
    <n v="2860.7278000000001"/>
    <x v="4"/>
    <x v="1"/>
    <s v="Linie 34"/>
    <n v="5034"/>
  </r>
  <r>
    <x v="9"/>
    <x v="0"/>
    <n v="47001017"/>
    <x v="188"/>
    <d v="2021-12-03T00:00:00"/>
    <x v="0"/>
    <n v="7000129981"/>
    <n v="13896"/>
    <x v="1"/>
    <x v="1"/>
    <n v="2084.4"/>
    <n v="0.7006"/>
    <n v="9735.5375999999997"/>
    <x v="3"/>
    <x v="1"/>
    <s v="Linie 11"/>
    <n v="5011"/>
  </r>
  <r>
    <x v="9"/>
    <x v="0"/>
    <n v="47001019"/>
    <x v="479"/>
    <d v="2021-12-03T00:00:00"/>
    <x v="0"/>
    <n v="7000129983"/>
    <n v="8880"/>
    <x v="1"/>
    <x v="1"/>
    <n v="1332"/>
    <n v="0.67630000000000001"/>
    <n v="6005.5439999999999"/>
    <x v="3"/>
    <x v="1"/>
    <s v="Linie 11"/>
    <n v="5011"/>
  </r>
  <r>
    <x v="9"/>
    <x v="0"/>
    <n v="47001037"/>
    <x v="547"/>
    <d v="2021-12-03T00:00:00"/>
    <x v="0"/>
    <n v="7000134032"/>
    <n v="6462"/>
    <x v="1"/>
    <x v="1"/>
    <n v="1615.5"/>
    <n v="1.0861000000000001"/>
    <n v="7018.3782000000001"/>
    <x v="3"/>
    <x v="1"/>
    <s v="Linie 16"/>
    <n v="5016"/>
  </r>
  <r>
    <x v="9"/>
    <x v="0"/>
    <n v="48000082"/>
    <x v="480"/>
    <d v="2021-12-03T00:00:00"/>
    <x v="0"/>
    <n v="7000135904"/>
    <n v="4608"/>
    <x v="1"/>
    <x v="1"/>
    <n v="1013.76"/>
    <n v="0.89670000000000005"/>
    <n v="4131.9935999999998"/>
    <x v="4"/>
    <x v="1"/>
    <s v="Linie 2"/>
    <n v="5002"/>
  </r>
  <r>
    <x v="9"/>
    <x v="0"/>
    <n v="48000116"/>
    <x v="45"/>
    <d v="2021-12-03T00:00:00"/>
    <x v="0"/>
    <n v="7000135470"/>
    <n v="0"/>
    <x v="1"/>
    <x v="1"/>
    <n v="0"/>
    <n v="0.96719999999999995"/>
    <n v="0"/>
    <x v="4"/>
    <x v="1"/>
    <s v="Linie 15"/>
    <n v="5015"/>
  </r>
  <r>
    <x v="9"/>
    <x v="0"/>
    <n v="48000194"/>
    <x v="552"/>
    <d v="2021-12-03T00:00:00"/>
    <x v="0"/>
    <n v="7000133866"/>
    <n v="9072"/>
    <x v="1"/>
    <x v="1"/>
    <n v="1814.4"/>
    <n v="1.1247"/>
    <n v="10203.278399999999"/>
    <x v="3"/>
    <x v="1"/>
    <s v="Linie 1"/>
    <n v="5001"/>
  </r>
  <r>
    <x v="9"/>
    <x v="0"/>
    <n v="48000196"/>
    <x v="553"/>
    <d v="2021-12-03T00:00:00"/>
    <x v="0"/>
    <n v="7000133867"/>
    <n v="12563"/>
    <x v="1"/>
    <x v="1"/>
    <n v="2512.6"/>
    <n v="1.0646"/>
    <n v="13374.569799999999"/>
    <x v="3"/>
    <x v="1"/>
    <s v="Linie 1"/>
    <n v="5001"/>
  </r>
  <r>
    <x v="9"/>
    <x v="0"/>
    <n v="49500050"/>
    <x v="852"/>
    <d v="2021-12-03T00:00:00"/>
    <x v="0"/>
    <n v="7000136103"/>
    <n v="293"/>
    <x v="0"/>
    <x v="0"/>
    <n v="293"/>
    <n v="1.514"/>
    <n v="443.60199999999998"/>
    <x v="0"/>
    <x v="0"/>
    <s v="Vacumierung"/>
    <n v="5902"/>
  </r>
  <r>
    <x v="9"/>
    <x v="0"/>
    <n v="49500050"/>
    <x v="852"/>
    <d v="2021-12-03T00:00:00"/>
    <x v="0"/>
    <n v="7000136118"/>
    <n v="0"/>
    <x v="0"/>
    <x v="0"/>
    <n v="0"/>
    <n v="1.514"/>
    <n v="0"/>
    <x v="0"/>
    <x v="0"/>
    <s v="Vacumierung"/>
    <n v="5902"/>
  </r>
  <r>
    <x v="9"/>
    <x v="0"/>
    <n v="49500121"/>
    <x v="51"/>
    <d v="2021-12-03T00:00:00"/>
    <x v="0"/>
    <n v="7000135968"/>
    <n v="402"/>
    <x v="0"/>
    <x v="0"/>
    <n v="402"/>
    <n v="1.1740999999999999"/>
    <n v="471.98820000000001"/>
    <x v="0"/>
    <x v="0"/>
    <s v="Vacumierung"/>
    <n v="5902"/>
  </r>
  <r>
    <x v="9"/>
    <x v="0"/>
    <n v="49500132"/>
    <x v="350"/>
    <d v="2021-12-03T00:00:00"/>
    <x v="0"/>
    <n v="7000135136"/>
    <n v="795"/>
    <x v="0"/>
    <x v="0"/>
    <n v="795"/>
    <n v="2.0139999999999998"/>
    <n v="1601.13"/>
    <x v="0"/>
    <x v="0"/>
    <s v="Vacumierung"/>
    <n v="5902"/>
  </r>
  <r>
    <x v="9"/>
    <x v="0"/>
    <n v="49500167"/>
    <x v="1256"/>
    <d v="2021-12-03T00:00:00"/>
    <x v="0"/>
    <n v="7000135969"/>
    <n v="55"/>
    <x v="0"/>
    <x v="0"/>
    <n v="55"/>
    <n v="1.014"/>
    <n v="55.77"/>
    <x v="0"/>
    <x v="0"/>
    <s v="Vacumierung"/>
    <n v="5902"/>
  </r>
  <r>
    <x v="9"/>
    <x v="0"/>
    <n v="49500171"/>
    <x v="684"/>
    <d v="2021-12-03T00:00:00"/>
    <x v="0"/>
    <n v="7000135970"/>
    <n v="298"/>
    <x v="0"/>
    <x v="0"/>
    <n v="298"/>
    <n v="1.1740999999999999"/>
    <n v="349.8818"/>
    <x v="0"/>
    <x v="0"/>
    <s v="Vacumierung"/>
    <n v="5902"/>
  </r>
  <r>
    <x v="9"/>
    <x v="0"/>
    <n v="49500171"/>
    <x v="684"/>
    <d v="2021-12-03T00:00:00"/>
    <x v="0"/>
    <n v="7000136116"/>
    <n v="376"/>
    <x v="0"/>
    <x v="0"/>
    <n v="376"/>
    <n v="1.1740999999999999"/>
    <n v="441.46159999999998"/>
    <x v="0"/>
    <x v="0"/>
    <s v="Vacumierung"/>
    <n v="5902"/>
  </r>
  <r>
    <x v="9"/>
    <x v="0"/>
    <n v="49500196"/>
    <x v="490"/>
    <d v="2021-12-03T00:00:00"/>
    <x v="0"/>
    <n v="7000136062"/>
    <n v="133"/>
    <x v="0"/>
    <x v="0"/>
    <n v="133"/>
    <n v="2.4E-2"/>
    <n v="3.1920000000000002"/>
    <x v="0"/>
    <x v="0"/>
    <s v="Vacumierung"/>
    <n v="5902"/>
  </r>
  <r>
    <x v="9"/>
    <x v="0"/>
    <n v="49500225"/>
    <x v="355"/>
    <d v="2021-12-03T00:00:00"/>
    <x v="0"/>
    <n v="7000135971"/>
    <n v="139"/>
    <x v="0"/>
    <x v="0"/>
    <n v="139"/>
    <n v="2.0139999999999998"/>
    <n v="279.94600000000003"/>
    <x v="0"/>
    <x v="0"/>
    <s v="Vacumierung"/>
    <n v="5902"/>
  </r>
  <r>
    <x v="9"/>
    <x v="0"/>
    <n v="49500225"/>
    <x v="355"/>
    <d v="2021-12-03T00:00:00"/>
    <x v="0"/>
    <n v="7000136117"/>
    <n v="311"/>
    <x v="0"/>
    <x v="0"/>
    <n v="311"/>
    <n v="2.0139999999999998"/>
    <n v="626.35400000000004"/>
    <x v="0"/>
    <x v="0"/>
    <s v="Vacumierung"/>
    <n v="5902"/>
  </r>
  <r>
    <x v="9"/>
    <x v="0"/>
    <n v="49500228"/>
    <x v="493"/>
    <d v="2021-12-03T00:00:00"/>
    <x v="0"/>
    <n v="7000136063"/>
    <n v="62"/>
    <x v="0"/>
    <x v="0"/>
    <n v="62"/>
    <n v="2.4E-2"/>
    <n v="1.488"/>
    <x v="0"/>
    <x v="0"/>
    <s v="Vacumierung"/>
    <n v="5902"/>
  </r>
  <r>
    <x v="9"/>
    <x v="0"/>
    <n v="49500230"/>
    <x v="356"/>
    <d v="2021-12-03T00:00:00"/>
    <x v="0"/>
    <n v="7000136064"/>
    <n v="320"/>
    <x v="0"/>
    <x v="0"/>
    <n v="320"/>
    <n v="2.4E-2"/>
    <n v="7.68"/>
    <x v="0"/>
    <x v="0"/>
    <s v="Vacumierung"/>
    <n v="5902"/>
  </r>
  <r>
    <x v="9"/>
    <x v="0"/>
    <n v="49500233"/>
    <x v="494"/>
    <d v="2021-12-03T00:00:00"/>
    <x v="0"/>
    <n v="7000136065"/>
    <n v="189"/>
    <x v="0"/>
    <x v="0"/>
    <n v="189"/>
    <n v="2.4E-2"/>
    <n v="4.5359999999999996"/>
    <x v="0"/>
    <x v="0"/>
    <s v="Vacumierung"/>
    <n v="5902"/>
  </r>
  <r>
    <x v="9"/>
    <x v="0"/>
    <n v="49500235"/>
    <x v="66"/>
    <d v="2021-12-03T00:00:00"/>
    <x v="0"/>
    <n v="7000135990"/>
    <n v="161"/>
    <x v="0"/>
    <x v="0"/>
    <n v="161"/>
    <n v="0"/>
    <n v="0"/>
    <x v="0"/>
    <x v="0"/>
    <s v="Vacumierung"/>
    <n v="5902"/>
  </r>
  <r>
    <x v="9"/>
    <x v="0"/>
    <n v="49500236"/>
    <x v="1264"/>
    <d v="2021-12-03T00:00:00"/>
    <x v="0"/>
    <n v="7000136001"/>
    <n v="0"/>
    <x v="0"/>
    <x v="0"/>
    <n v="0"/>
    <n v="0"/>
    <n v="0"/>
    <x v="0"/>
    <x v="0"/>
    <s v="Vacumierung"/>
    <n v="5902"/>
  </r>
  <r>
    <x v="9"/>
    <x v="0"/>
    <n v="50000262"/>
    <x v="1184"/>
    <d v="2021-12-03T00:00:00"/>
    <x v="0"/>
    <n v="7000135989"/>
    <n v="0"/>
    <x v="2"/>
    <x v="2"/>
    <n v="0"/>
    <n v="37.504899999999999"/>
    <n v="0"/>
    <x v="6"/>
    <x v="3"/>
    <s v="EVP L3 Torten / Blöcke"/>
    <n v="6120"/>
  </r>
  <r>
    <x v="9"/>
    <x v="0"/>
    <n v="50000301"/>
    <x v="70"/>
    <d v="2021-12-03T00:00:00"/>
    <x v="0"/>
    <n v="7000135925"/>
    <n v="596"/>
    <x v="2"/>
    <x v="2"/>
    <n v="745"/>
    <n v="7.7020999999999997"/>
    <n v="4590.4516000000003"/>
    <x v="3"/>
    <x v="1"/>
    <s v="Linie 9"/>
    <n v="5009"/>
  </r>
  <r>
    <x v="9"/>
    <x v="0"/>
    <n v="50000309"/>
    <x v="1265"/>
    <d v="2021-12-03T00:00:00"/>
    <x v="0"/>
    <n v="7000134106"/>
    <n v="16"/>
    <x v="2"/>
    <x v="2"/>
    <n v="20"/>
    <n v="6.9923000000000002"/>
    <n v="111.8768"/>
    <x v="3"/>
    <x v="1"/>
    <s v="Linie 9"/>
    <n v="5009"/>
  </r>
  <r>
    <x v="9"/>
    <x v="0"/>
    <n v="50000309"/>
    <x v="1265"/>
    <d v="2021-12-03T00:00:00"/>
    <x v="0"/>
    <n v="7000134107"/>
    <n v="296"/>
    <x v="2"/>
    <x v="2"/>
    <n v="370"/>
    <n v="6.9923000000000002"/>
    <n v="2069.7208000000001"/>
    <x v="3"/>
    <x v="1"/>
    <s v="Linie 9"/>
    <n v="5009"/>
  </r>
  <r>
    <x v="9"/>
    <x v="0"/>
    <n v="50900001"/>
    <x v="746"/>
    <d v="2021-12-03T00:00:00"/>
    <x v="0"/>
    <n v="7000135841"/>
    <n v="160"/>
    <x v="2"/>
    <x v="2"/>
    <n v="288"/>
    <n v="10.284000000000001"/>
    <n v="1645.44"/>
    <x v="6"/>
    <x v="3"/>
    <s v="EVP Jermi bei Weissenhorn"/>
    <n v="6200"/>
  </r>
  <r>
    <x v="9"/>
    <x v="0"/>
    <n v="50900001"/>
    <x v="746"/>
    <d v="2021-12-03T00:00:00"/>
    <x v="0"/>
    <n v="7000135842"/>
    <n v="0"/>
    <x v="2"/>
    <x v="2"/>
    <n v="0"/>
    <n v="10.284000000000001"/>
    <n v="0"/>
    <x v="6"/>
    <x v="3"/>
    <s v="EVP Jermi bei Weissenhorn"/>
    <n v="6200"/>
  </r>
  <r>
    <x v="9"/>
    <x v="0"/>
    <n v="50900001"/>
    <x v="746"/>
    <d v="2021-12-03T00:00:00"/>
    <x v="0"/>
    <n v="7000135843"/>
    <n v="0"/>
    <x v="2"/>
    <x v="2"/>
    <n v="0"/>
    <n v="10.284000000000001"/>
    <n v="0"/>
    <x v="6"/>
    <x v="3"/>
    <s v="EVP Jermi bei Weissenhorn"/>
    <n v="6200"/>
  </r>
  <r>
    <x v="9"/>
    <x v="0"/>
    <n v="57000248"/>
    <x v="560"/>
    <d v="2021-12-03T00:00:00"/>
    <x v="0"/>
    <n v="7000135114"/>
    <n v="231"/>
    <x v="2"/>
    <x v="0"/>
    <n v="1871.1"/>
    <n v="3.4363999999999999"/>
    <n v="6429.8480399999999"/>
    <x v="3"/>
    <x v="1"/>
    <s v="Wurstverpackung"/>
    <n v="5330"/>
  </r>
  <r>
    <x v="9"/>
    <x v="0"/>
    <n v="57000249"/>
    <x v="561"/>
    <d v="2021-12-03T00:00:00"/>
    <x v="0"/>
    <n v="7000135115"/>
    <n v="231"/>
    <x v="2"/>
    <x v="0"/>
    <n v="1871.1"/>
    <n v="3.4771000000000001"/>
    <n v="6506.0018099999998"/>
    <x v="3"/>
    <x v="1"/>
    <s v="Wurstverpackung"/>
    <n v="5330"/>
  </r>
  <r>
    <x v="9"/>
    <x v="0"/>
    <n v="57000496"/>
    <x v="564"/>
    <d v="2021-12-03T00:00:00"/>
    <x v="0"/>
    <n v="7000133954"/>
    <n v="0"/>
    <x v="2"/>
    <x v="2"/>
    <n v="0"/>
    <n v="10.2174"/>
    <n v="0"/>
    <x v="7"/>
    <x v="4"/>
    <s v="Subunternehmer"/>
    <n v="9999"/>
  </r>
  <r>
    <x v="9"/>
    <x v="0"/>
    <n v="57000599"/>
    <x v="365"/>
    <d v="2021-12-03T00:00:00"/>
    <x v="0"/>
    <n v="7000136003"/>
    <n v="92"/>
    <x v="2"/>
    <x v="4"/>
    <n v="1251.9359999999999"/>
    <n v="1.7218"/>
    <n v="158.40559999999999"/>
    <x v="3"/>
    <x v="1"/>
    <s v="Wurstverpackung"/>
    <n v="5330"/>
  </r>
  <r>
    <x v="9"/>
    <x v="0"/>
    <n v="57000676"/>
    <x v="1186"/>
    <d v="2021-12-03T00:00:00"/>
    <x v="0"/>
    <n v="7000135118"/>
    <n v="70"/>
    <x v="2"/>
    <x v="0"/>
    <n v="567"/>
    <n v="3.4504000000000001"/>
    <n v="1956.3768"/>
    <x v="3"/>
    <x v="1"/>
    <s v="Wurstverpackung"/>
    <n v="5330"/>
  </r>
  <r>
    <x v="9"/>
    <x v="0"/>
    <n v="57000722"/>
    <x v="565"/>
    <d v="2021-12-03T00:00:00"/>
    <x v="0"/>
    <n v="7000133962"/>
    <n v="0"/>
    <x v="2"/>
    <x v="2"/>
    <n v="0"/>
    <n v="10.680999999999999"/>
    <n v="0"/>
    <x v="7"/>
    <x v="4"/>
    <s v="Subunternehmer"/>
    <n v="9999"/>
  </r>
  <r>
    <x v="9"/>
    <x v="0"/>
    <n v="57000723"/>
    <x v="566"/>
    <d v="2021-12-03T00:00:00"/>
    <x v="0"/>
    <n v="7000133964"/>
    <n v="0"/>
    <x v="2"/>
    <x v="2"/>
    <n v="0"/>
    <n v="10.7807"/>
    <n v="0"/>
    <x v="7"/>
    <x v="4"/>
    <s v="Subunternehmer"/>
    <n v="9999"/>
  </r>
  <r>
    <x v="9"/>
    <x v="0"/>
    <n v="57000726"/>
    <x v="568"/>
    <d v="2021-12-03T00:00:00"/>
    <x v="0"/>
    <n v="7000133967"/>
    <n v="0"/>
    <x v="2"/>
    <x v="2"/>
    <n v="0"/>
    <n v="10.560499999999999"/>
    <n v="0"/>
    <x v="7"/>
    <x v="4"/>
    <s v="Subunternehmer"/>
    <n v="9999"/>
  </r>
  <r>
    <x v="9"/>
    <x v="0"/>
    <n v="57000730"/>
    <x v="506"/>
    <d v="2021-12-03T00:00:00"/>
    <x v="0"/>
    <n v="7000135436"/>
    <n v="384"/>
    <x v="2"/>
    <x v="0"/>
    <n v="4300.8"/>
    <n v="3.7008999999999999"/>
    <n v="15916.83072"/>
    <x v="3"/>
    <x v="1"/>
    <s v="Wurstverpackung"/>
    <n v="5330"/>
  </r>
  <r>
    <x v="9"/>
    <x v="0"/>
    <n v="58000098"/>
    <x v="698"/>
    <d v="2021-12-03T00:00:00"/>
    <x v="0"/>
    <n v="7000131754"/>
    <n v="286"/>
    <x v="2"/>
    <x v="2"/>
    <n v="471.9"/>
    <n v="6.6589"/>
    <n v="1904.4454000000001"/>
    <x v="5"/>
    <x v="2"/>
    <s v="Linie 31"/>
    <n v="5031"/>
  </r>
  <r>
    <x v="9"/>
    <x v="0"/>
    <n v="58000098"/>
    <x v="698"/>
    <d v="2021-12-03T00:00:00"/>
    <x v="0"/>
    <n v="7000136139"/>
    <n v="544"/>
    <x v="2"/>
    <x v="2"/>
    <n v="897.6"/>
    <n v="6.6589"/>
    <n v="3622.4416000000001"/>
    <x v="5"/>
    <x v="2"/>
    <s v="Linie 31"/>
    <n v="5031"/>
  </r>
  <r>
    <x v="9"/>
    <x v="0"/>
    <n v="58000137"/>
    <x v="569"/>
    <d v="2021-12-03T00:00:00"/>
    <x v="0"/>
    <n v="7000133947"/>
    <n v="768"/>
    <x v="2"/>
    <x v="2"/>
    <n v="2611.1999999999998"/>
    <n v="15.1854"/>
    <n v="11662.387199999999"/>
    <x v="7"/>
    <x v="4"/>
    <s v="Subunternehmer"/>
    <n v="9999"/>
  </r>
  <r>
    <x v="9"/>
    <x v="0"/>
    <n v="58000541"/>
    <x v="702"/>
    <d v="2021-12-03T00:00:00"/>
    <x v="0"/>
    <n v="7000132606"/>
    <n v="3011"/>
    <x v="2"/>
    <x v="2"/>
    <n v="6624.2"/>
    <n v="11.798400000000001"/>
    <n v="35524.982400000001"/>
    <x v="4"/>
    <x v="1"/>
    <s v="Linie 35"/>
    <n v="5035"/>
  </r>
  <r>
    <x v="9"/>
    <x v="0"/>
    <n v="58000541"/>
    <x v="702"/>
    <d v="2021-12-03T00:00:00"/>
    <x v="0"/>
    <n v="7000135891"/>
    <n v="1536"/>
    <x v="2"/>
    <x v="2"/>
    <n v="3379.2"/>
    <n v="11.798400000000001"/>
    <n v="18122.342400000001"/>
    <x v="4"/>
    <x v="1"/>
    <s v="Linie 2"/>
    <n v="5002"/>
  </r>
  <r>
    <x v="9"/>
    <x v="0"/>
    <n v="58000548"/>
    <x v="703"/>
    <d v="2021-12-03T00:00:00"/>
    <x v="0"/>
    <n v="7000135061"/>
    <n v="0"/>
    <x v="2"/>
    <x v="2"/>
    <n v="0"/>
    <n v="25.322299999999998"/>
    <n v="0"/>
    <x v="7"/>
    <x v="4"/>
    <s v="Subunternehmer"/>
    <n v="9999"/>
  </r>
  <r>
    <x v="9"/>
    <x v="0"/>
    <n v="58000555"/>
    <x v="858"/>
    <d v="2021-12-03T00:00:00"/>
    <x v="0"/>
    <n v="7000135019"/>
    <n v="0"/>
    <x v="2"/>
    <x v="2"/>
    <n v="0"/>
    <n v="34.540799999999997"/>
    <n v="0"/>
    <x v="5"/>
    <x v="2"/>
    <s v="Linie 31"/>
    <n v="5031"/>
  </r>
  <r>
    <x v="9"/>
    <x v="0"/>
    <n v="58000639"/>
    <x v="644"/>
    <d v="2021-12-03T00:00:00"/>
    <x v="0"/>
    <n v="7000135677"/>
    <n v="272"/>
    <x v="2"/>
    <x v="0"/>
    <n v="367.2"/>
    <n v="14.77"/>
    <n v="5423.5439999999999"/>
    <x v="8"/>
    <x v="5"/>
    <s v="Linie 23"/>
    <n v="5023"/>
  </r>
  <r>
    <x v="9"/>
    <x v="0"/>
    <n v="58000640"/>
    <x v="828"/>
    <d v="2021-12-03T00:00:00"/>
    <x v="0"/>
    <n v="7000135600"/>
    <n v="884"/>
    <x v="2"/>
    <x v="0"/>
    <n v="875.16"/>
    <n v="9.0279000000000007"/>
    <n v="7900.8569639999996"/>
    <x v="8"/>
    <x v="5"/>
    <s v="Linie 21"/>
    <n v="5021"/>
  </r>
  <r>
    <x v="9"/>
    <x v="0"/>
    <n v="58000651"/>
    <x v="392"/>
    <d v="2021-12-03T00:00:00"/>
    <x v="0"/>
    <n v="7000135724"/>
    <n v="374"/>
    <x v="2"/>
    <x v="0"/>
    <n v="370.26"/>
    <n v="7.4310999999999998"/>
    <n v="2751.4390859999999"/>
    <x v="8"/>
    <x v="5"/>
    <s v="Linie 21"/>
    <n v="5021"/>
  </r>
  <r>
    <x v="9"/>
    <x v="0"/>
    <n v="58000658"/>
    <x v="860"/>
    <d v="2021-12-03T00:00:00"/>
    <x v="0"/>
    <n v="7000135678"/>
    <n v="272"/>
    <x v="2"/>
    <x v="0"/>
    <n v="367.2"/>
    <n v="14.770899999999999"/>
    <n v="5423.8744800000004"/>
    <x v="8"/>
    <x v="5"/>
    <s v="Linie 23"/>
    <n v="5023"/>
  </r>
  <r>
    <x v="9"/>
    <x v="0"/>
    <n v="58000711"/>
    <x v="99"/>
    <d v="2021-12-03T00:00:00"/>
    <x v="0"/>
    <n v="7000135907"/>
    <n v="0"/>
    <x v="2"/>
    <x v="0"/>
    <n v="0"/>
    <n v="9.9692000000000007"/>
    <n v="0"/>
    <x v="8"/>
    <x v="5"/>
    <s v="Linie 29"/>
    <n v="5029"/>
  </r>
  <r>
    <x v="9"/>
    <x v="0"/>
    <n v="58000723"/>
    <x v="884"/>
    <d v="2021-12-03T00:00:00"/>
    <x v="0"/>
    <n v="7000135681"/>
    <n v="306"/>
    <x v="2"/>
    <x v="0"/>
    <n v="413.1"/>
    <n v="14.77"/>
    <n v="6101.4870000000001"/>
    <x v="8"/>
    <x v="5"/>
    <s v="Linie 23"/>
    <n v="5023"/>
  </r>
  <r>
    <x v="9"/>
    <x v="0"/>
    <n v="58000724"/>
    <x v="750"/>
    <d v="2021-12-03T00:00:00"/>
    <x v="0"/>
    <n v="7000135601"/>
    <n v="136"/>
    <x v="2"/>
    <x v="0"/>
    <n v="134.63999999999999"/>
    <n v="9.0269999999999992"/>
    <n v="1215.39528"/>
    <x v="8"/>
    <x v="5"/>
    <s v="Linie 21"/>
    <n v="5021"/>
  </r>
  <r>
    <x v="9"/>
    <x v="0"/>
    <n v="58000731"/>
    <x v="595"/>
    <d v="2021-12-03T00:00:00"/>
    <x v="0"/>
    <n v="7000135322"/>
    <n v="204"/>
    <x v="2"/>
    <x v="0"/>
    <n v="204"/>
    <n v="9.5741999999999994"/>
    <n v="1953.1368"/>
    <x v="8"/>
    <x v="5"/>
    <s v="Linie 22"/>
    <n v="5022"/>
  </r>
  <r>
    <x v="9"/>
    <x v="0"/>
    <n v="58000736"/>
    <x v="862"/>
    <d v="2021-12-03T00:00:00"/>
    <x v="0"/>
    <n v="7000135682"/>
    <n v="407"/>
    <x v="2"/>
    <x v="0"/>
    <n v="549.45000000000005"/>
    <n v="14.769399999999999"/>
    <n v="8115.0468300000002"/>
    <x v="8"/>
    <x v="5"/>
    <s v="Linie 23"/>
    <n v="5023"/>
  </r>
  <r>
    <x v="9"/>
    <x v="0"/>
    <n v="58000737"/>
    <x v="751"/>
    <d v="2021-12-03T00:00:00"/>
    <x v="0"/>
    <n v="7000135602"/>
    <n v="204"/>
    <x v="2"/>
    <x v="0"/>
    <n v="201.96"/>
    <n v="9.0268999999999995"/>
    <n v="1823.0727240000001"/>
    <x v="8"/>
    <x v="5"/>
    <s v="Linie 21"/>
    <n v="5021"/>
  </r>
  <r>
    <x v="9"/>
    <x v="0"/>
    <n v="58000738"/>
    <x v="101"/>
    <d v="2021-12-03T00:00:00"/>
    <x v="0"/>
    <n v="7000135908"/>
    <n v="0"/>
    <x v="2"/>
    <x v="0"/>
    <n v="0"/>
    <n v="9.9657"/>
    <n v="0"/>
    <x v="8"/>
    <x v="5"/>
    <s v="Linie 29"/>
    <n v="5029"/>
  </r>
  <r>
    <x v="9"/>
    <x v="0"/>
    <n v="58000772"/>
    <x v="406"/>
    <d v="2021-12-03T00:00:00"/>
    <x v="0"/>
    <n v="7000135725"/>
    <n v="306"/>
    <x v="2"/>
    <x v="0"/>
    <n v="302.94"/>
    <n v="7.4168000000000003"/>
    <n v="2246.8453920000002"/>
    <x v="8"/>
    <x v="5"/>
    <s v="Linie 21"/>
    <n v="5021"/>
  </r>
  <r>
    <x v="9"/>
    <x v="0"/>
    <n v="58000841"/>
    <x v="104"/>
    <d v="2021-12-03T00:00:00"/>
    <x v="0"/>
    <n v="7000135813"/>
    <n v="0"/>
    <x v="2"/>
    <x v="0"/>
    <n v="0"/>
    <n v="9.9200999999999997"/>
    <n v="0"/>
    <x v="8"/>
    <x v="5"/>
    <s v="Linie 29"/>
    <n v="5029"/>
  </r>
  <r>
    <x v="9"/>
    <x v="0"/>
    <n v="58000841"/>
    <x v="104"/>
    <d v="2021-12-03T00:00:00"/>
    <x v="0"/>
    <n v="7000135937"/>
    <n v="0"/>
    <x v="2"/>
    <x v="0"/>
    <n v="0"/>
    <n v="9.9200999999999997"/>
    <n v="0"/>
    <x v="8"/>
    <x v="5"/>
    <s v="Linie 29"/>
    <n v="5029"/>
  </r>
  <r>
    <x v="9"/>
    <x v="0"/>
    <n v="58000845"/>
    <x v="596"/>
    <d v="2021-12-03T00:00:00"/>
    <x v="0"/>
    <n v="7000135588"/>
    <n v="3910"/>
    <x v="2"/>
    <x v="0"/>
    <n v="3910"/>
    <n v="9.5287000000000006"/>
    <n v="37257.216999999997"/>
    <x v="8"/>
    <x v="5"/>
    <s v="Linie 22"/>
    <n v="5022"/>
  </r>
  <r>
    <x v="9"/>
    <x v="0"/>
    <n v="58000846"/>
    <x v="708"/>
    <d v="2021-12-03T00:00:00"/>
    <x v="0"/>
    <n v="7000135726"/>
    <n v="340"/>
    <x v="2"/>
    <x v="0"/>
    <n v="336.6"/>
    <n v="7.3773999999999997"/>
    <n v="2483.2328400000001"/>
    <x v="8"/>
    <x v="5"/>
    <s v="Linie 21"/>
    <n v="5021"/>
  </r>
  <r>
    <x v="9"/>
    <x v="0"/>
    <n v="58000849"/>
    <x v="517"/>
    <d v="2021-12-03T00:00:00"/>
    <x v="0"/>
    <n v="7000135810"/>
    <n v="425"/>
    <x v="2"/>
    <x v="0"/>
    <n v="425"/>
    <n v="11.0083"/>
    <n v="4678.5275000000001"/>
    <x v="8"/>
    <x v="5"/>
    <s v="Linie 20"/>
    <n v="5020"/>
  </r>
  <r>
    <x v="9"/>
    <x v="0"/>
    <n v="58000866"/>
    <x v="262"/>
    <d v="2021-12-03T00:00:00"/>
    <x v="0"/>
    <n v="7000135387"/>
    <n v="510"/>
    <x v="2"/>
    <x v="0"/>
    <n v="510"/>
    <n v="11.051"/>
    <n v="5636.01"/>
    <x v="8"/>
    <x v="5"/>
    <s v="Linie 20"/>
    <n v="5020"/>
  </r>
  <r>
    <x v="9"/>
    <x v="0"/>
    <n v="58000883"/>
    <x v="754"/>
    <d v="2021-12-03T00:00:00"/>
    <x v="0"/>
    <n v="7000135606"/>
    <n v="544"/>
    <x v="2"/>
    <x v="0"/>
    <n v="538.55999999999995"/>
    <n v="9.0268999999999995"/>
    <n v="4861.5272640000003"/>
    <x v="8"/>
    <x v="5"/>
    <s v="Linie 21"/>
    <n v="5021"/>
  </r>
  <r>
    <x v="9"/>
    <x v="0"/>
    <n v="58000884"/>
    <x v="795"/>
    <d v="2021-12-03T00:00:00"/>
    <x v="0"/>
    <n v="7000135684"/>
    <n v="135"/>
    <x v="2"/>
    <x v="0"/>
    <n v="182.25"/>
    <n v="14.769399999999999"/>
    <n v="2691.7231499999998"/>
    <x v="8"/>
    <x v="5"/>
    <s v="Linie 23"/>
    <n v="5023"/>
  </r>
  <r>
    <x v="9"/>
    <x v="0"/>
    <n v="58000887"/>
    <x v="411"/>
    <d v="2021-12-03T00:00:00"/>
    <x v="0"/>
    <n v="7000135390"/>
    <n v="408"/>
    <x v="2"/>
    <x v="0"/>
    <n v="408"/>
    <n v="11.048"/>
    <n v="4507.5839999999998"/>
    <x v="8"/>
    <x v="5"/>
    <s v="Linie 20"/>
    <n v="5020"/>
  </r>
  <r>
    <x v="9"/>
    <x v="0"/>
    <n v="58000890"/>
    <x v="598"/>
    <d v="2021-12-03T00:00:00"/>
    <x v="0"/>
    <n v="7000135607"/>
    <n v="1894"/>
    <x v="2"/>
    <x v="0"/>
    <n v="1875.06"/>
    <n v="9.0250000000000004"/>
    <n v="16922.416499999999"/>
    <x v="8"/>
    <x v="5"/>
    <s v="Linie 21"/>
    <n v="5021"/>
  </r>
  <r>
    <x v="9"/>
    <x v="0"/>
    <n v="58000891"/>
    <x v="864"/>
    <d v="2021-12-03T00:00:00"/>
    <x v="0"/>
    <n v="7000135685"/>
    <n v="1904"/>
    <x v="2"/>
    <x v="0"/>
    <n v="2570.4"/>
    <n v="14.770200000000001"/>
    <n v="37965.322079999998"/>
    <x v="8"/>
    <x v="5"/>
    <s v="Linie 23"/>
    <n v="5023"/>
  </r>
  <r>
    <x v="9"/>
    <x v="0"/>
    <n v="58000894"/>
    <x v="105"/>
    <d v="2021-12-03T00:00:00"/>
    <x v="0"/>
    <n v="7000135909"/>
    <n v="0"/>
    <x v="2"/>
    <x v="0"/>
    <n v="0"/>
    <n v="9.9649000000000001"/>
    <n v="0"/>
    <x v="8"/>
    <x v="5"/>
    <s v="Linie 29"/>
    <n v="5029"/>
  </r>
  <r>
    <x v="9"/>
    <x v="0"/>
    <n v="58000917"/>
    <x v="648"/>
    <d v="2021-12-03T00:00:00"/>
    <x v="0"/>
    <n v="7000128444"/>
    <n v="1216"/>
    <x v="2"/>
    <x v="2"/>
    <n v="7296"/>
    <n v="26.019500000000001"/>
    <n v="31639.712"/>
    <x v="5"/>
    <x v="2"/>
    <s v="Linie 31"/>
    <n v="5031"/>
  </r>
  <r>
    <x v="9"/>
    <x v="0"/>
    <n v="58000919"/>
    <x v="710"/>
    <d v="2021-12-03T00:00:00"/>
    <x v="0"/>
    <n v="7000135727"/>
    <n v="136"/>
    <x v="2"/>
    <x v="0"/>
    <n v="134.63999999999999"/>
    <n v="7.4314999999999998"/>
    <n v="1000.57716"/>
    <x v="8"/>
    <x v="5"/>
    <s v="Linie 21"/>
    <n v="5021"/>
  </r>
  <r>
    <x v="9"/>
    <x v="0"/>
    <n v="58000920"/>
    <x v="413"/>
    <d v="2021-12-03T00:00:00"/>
    <x v="0"/>
    <n v="7000135728"/>
    <n v="238"/>
    <x v="2"/>
    <x v="0"/>
    <n v="235.62"/>
    <n v="7.4305000000000003"/>
    <n v="1750.77441"/>
    <x v="8"/>
    <x v="5"/>
    <s v="Linie 21"/>
    <n v="5021"/>
  </r>
  <r>
    <x v="9"/>
    <x v="0"/>
    <n v="58000972"/>
    <x v="834"/>
    <d v="2021-12-03T00:00:00"/>
    <x v="0"/>
    <n v="7000135729"/>
    <n v="204"/>
    <x v="2"/>
    <x v="0"/>
    <n v="201.96"/>
    <n v="7.4520999999999997"/>
    <n v="1505.026116"/>
    <x v="8"/>
    <x v="5"/>
    <s v="Linie 21"/>
    <n v="5021"/>
  </r>
  <r>
    <x v="9"/>
    <x v="0"/>
    <n v="58000985"/>
    <x v="835"/>
    <d v="2021-12-03T00:00:00"/>
    <x v="0"/>
    <n v="7000135730"/>
    <n v="204"/>
    <x v="2"/>
    <x v="0"/>
    <n v="201.96"/>
    <n v="7.4245999999999999"/>
    <n v="1499.4722159999999"/>
    <x v="8"/>
    <x v="5"/>
    <s v="Linie 21"/>
    <n v="5021"/>
  </r>
  <r>
    <x v="9"/>
    <x v="0"/>
    <n v="58000998"/>
    <x v="713"/>
    <d v="2021-12-03T00:00:00"/>
    <x v="0"/>
    <n v="7000135731"/>
    <n v="272"/>
    <x v="2"/>
    <x v="0"/>
    <n v="269.27999999999997"/>
    <n v="7.4241000000000001"/>
    <n v="1999.161648"/>
    <x v="8"/>
    <x v="5"/>
    <s v="Linie 21"/>
    <n v="5021"/>
  </r>
  <r>
    <x v="9"/>
    <x v="0"/>
    <n v="58001004"/>
    <x v="521"/>
    <d v="2021-12-03T00:00:00"/>
    <x v="0"/>
    <n v="7000135403"/>
    <n v="1870"/>
    <x v="2"/>
    <x v="0"/>
    <n v="1795.2"/>
    <n v="8.9048999999999996"/>
    <n v="15986.07648"/>
    <x v="8"/>
    <x v="5"/>
    <s v="Linie 20"/>
    <n v="5020"/>
  </r>
  <r>
    <x v="9"/>
    <x v="0"/>
    <n v="58001013"/>
    <x v="422"/>
    <d v="2021-12-03T00:00:00"/>
    <x v="0"/>
    <n v="7000135732"/>
    <n v="170"/>
    <x v="2"/>
    <x v="0"/>
    <n v="168.3"/>
    <n v="7.4284999999999997"/>
    <n v="1250.2165500000001"/>
    <x v="8"/>
    <x v="5"/>
    <s v="Linie 21"/>
    <n v="5021"/>
  </r>
  <r>
    <x v="9"/>
    <x v="0"/>
    <n v="58001021"/>
    <x v="423"/>
    <d v="2021-12-03T00:00:00"/>
    <x v="0"/>
    <n v="7000135733"/>
    <n v="272"/>
    <x v="2"/>
    <x v="0"/>
    <n v="269.27999999999997"/>
    <n v="7.4256000000000002"/>
    <n v="1999.565568"/>
    <x v="8"/>
    <x v="5"/>
    <s v="Linie 21"/>
    <n v="5021"/>
  </r>
  <r>
    <x v="9"/>
    <x v="0"/>
    <n v="58001036"/>
    <x v="427"/>
    <d v="2021-12-03T00:00:00"/>
    <x v="0"/>
    <n v="7000135407"/>
    <n v="136"/>
    <x v="2"/>
    <x v="0"/>
    <n v="136"/>
    <n v="11.059100000000001"/>
    <n v="1504.0376000000001"/>
    <x v="8"/>
    <x v="5"/>
    <s v="Linie 20"/>
    <n v="5020"/>
  </r>
  <r>
    <x v="9"/>
    <x v="0"/>
    <n v="58001058"/>
    <x v="389"/>
    <d v="2021-12-03T00:00:00"/>
    <x v="0"/>
    <n v="7000130631"/>
    <n v="2031"/>
    <x v="2"/>
    <x v="2"/>
    <n v="19497.599999999999"/>
    <n v="43.663400000000003"/>
    <n v="88680.365399999995"/>
    <x v="5"/>
    <x v="2"/>
    <s v="Linie 31"/>
    <n v="5031"/>
  </r>
  <r>
    <x v="9"/>
    <x v="0"/>
    <n v="58001095"/>
    <x v="600"/>
    <d v="2021-12-03T00:00:00"/>
    <x v="0"/>
    <n v="7000135462"/>
    <n v="136"/>
    <x v="2"/>
    <x v="0"/>
    <n v="136"/>
    <n v="9.5731999999999999"/>
    <n v="1301.9552000000001"/>
    <x v="8"/>
    <x v="5"/>
    <s v="Linie 22"/>
    <n v="5022"/>
  </r>
  <r>
    <x v="9"/>
    <x v="0"/>
    <n v="58001108"/>
    <x v="718"/>
    <d v="2021-12-03T00:00:00"/>
    <x v="0"/>
    <n v="7000135734"/>
    <n v="272"/>
    <x v="2"/>
    <x v="0"/>
    <n v="269.27999999999997"/>
    <n v="7.4260999999999999"/>
    <n v="1999.700208"/>
    <x v="8"/>
    <x v="5"/>
    <s v="Linie 21"/>
    <n v="5021"/>
  </r>
  <r>
    <x v="9"/>
    <x v="0"/>
    <n v="58001124"/>
    <x v="439"/>
    <d v="2021-12-03T00:00:00"/>
    <x v="0"/>
    <n v="7000135921"/>
    <n v="945"/>
    <x v="2"/>
    <x v="2"/>
    <n v="9072"/>
    <n v="35.634399999999999"/>
    <n v="33674.508000000002"/>
    <x v="7"/>
    <x v="4"/>
    <s v="Subunternehmer"/>
    <n v="9999"/>
  </r>
  <r>
    <x v="9"/>
    <x v="0"/>
    <n v="58001125"/>
    <x v="440"/>
    <d v="2021-12-03T00:00:00"/>
    <x v="0"/>
    <n v="7000135005"/>
    <n v="504"/>
    <x v="2"/>
    <x v="2"/>
    <n v="4838.3999999999996"/>
    <n v="34.8187"/>
    <n v="17548.624800000001"/>
    <x v="7"/>
    <x v="4"/>
    <s v="Subunternehmer"/>
    <n v="9999"/>
  </r>
  <r>
    <x v="9"/>
    <x v="0"/>
    <n v="58001127"/>
    <x v="533"/>
    <d v="2021-12-03T00:00:00"/>
    <x v="0"/>
    <n v="7000135036"/>
    <n v="441"/>
    <x v="2"/>
    <x v="2"/>
    <n v="4233.6000000000004"/>
    <n v="34.659700000000001"/>
    <n v="15284.9277"/>
    <x v="7"/>
    <x v="4"/>
    <s v="Subunternehmer"/>
    <n v="9999"/>
  </r>
  <r>
    <x v="9"/>
    <x v="0"/>
    <n v="58001128"/>
    <x v="533"/>
    <d v="2021-12-03T00:00:00"/>
    <x v="0"/>
    <n v="7000135037"/>
    <n v="1323"/>
    <x v="2"/>
    <x v="2"/>
    <n v="12700.8"/>
    <n v="34.9621"/>
    <n v="46254.8583"/>
    <x v="7"/>
    <x v="4"/>
    <s v="Subunternehmer"/>
    <n v="9999"/>
  </r>
  <r>
    <x v="9"/>
    <x v="0"/>
    <n v="58001129"/>
    <x v="533"/>
    <d v="2021-12-03T00:00:00"/>
    <x v="0"/>
    <n v="7000135038"/>
    <n v="630"/>
    <x v="2"/>
    <x v="2"/>
    <n v="6048"/>
    <n v="34.810899999999997"/>
    <n v="21930.866999999998"/>
    <x v="7"/>
    <x v="4"/>
    <s v="Subunternehmer"/>
    <n v="9999"/>
  </r>
  <r>
    <x v="9"/>
    <x v="0"/>
    <n v="59500039"/>
    <x v="761"/>
    <d v="2021-12-03T00:00:00"/>
    <x v="0"/>
    <n v="7000135426"/>
    <n v="90"/>
    <x v="2"/>
    <x v="0"/>
    <n v="270"/>
    <n v="2.6749999999999998"/>
    <n v="722.25"/>
    <x v="3"/>
    <x v="1"/>
    <s v="Espera"/>
    <n v="5901"/>
  </r>
  <r>
    <x v="9"/>
    <x v="0"/>
    <n v="59500051"/>
    <x v="586"/>
    <d v="2021-12-03T00:00:00"/>
    <x v="0"/>
    <n v="7000135972"/>
    <n v="201"/>
    <x v="0"/>
    <x v="0"/>
    <n v="201"/>
    <n v="1.0463"/>
    <n v="210.30629999999999"/>
    <x v="0"/>
    <x v="0"/>
    <s v="Vacumierung"/>
    <n v="5902"/>
  </r>
  <r>
    <x v="9"/>
    <x v="0"/>
    <n v="59500052"/>
    <x v="587"/>
    <d v="2021-12-03T00:00:00"/>
    <x v="0"/>
    <n v="7000135973"/>
    <n v="195"/>
    <x v="0"/>
    <x v="0"/>
    <n v="195"/>
    <n v="1.0463"/>
    <n v="204.02850000000001"/>
    <x v="0"/>
    <x v="0"/>
    <s v="Vacumierung"/>
    <n v="5902"/>
  </r>
  <r>
    <x v="9"/>
    <x v="0"/>
    <m/>
    <x v="119"/>
    <d v="2021-12-03T00:00:00"/>
    <x v="0"/>
    <n v="7000135903"/>
    <n v="0"/>
    <x v="3"/>
    <x v="3"/>
    <n v="0"/>
    <n v="0"/>
    <n v="0"/>
    <x v="1"/>
    <x v="0"/>
    <s v="Füller unter M1"/>
    <n v="3010"/>
  </r>
  <r>
    <x v="9"/>
    <x v="0"/>
    <m/>
    <x v="120"/>
    <d v="2021-12-03T00:00:00"/>
    <x v="0"/>
    <n v="7000133637"/>
    <n v="0"/>
    <x v="3"/>
    <x v="3"/>
    <n v="0"/>
    <n v="0"/>
    <n v="0"/>
    <x v="0"/>
    <x v="0"/>
    <s v="Große Schneidemaschine Lachnit"/>
    <n v="1100"/>
  </r>
  <r>
    <x v="9"/>
    <x v="0"/>
    <m/>
    <x v="121"/>
    <d v="2021-12-03T00:00:00"/>
    <x v="0"/>
    <n v="7000132894"/>
    <n v="0"/>
    <x v="3"/>
    <x v="3"/>
    <n v="0"/>
    <n v="0"/>
    <n v="0"/>
    <x v="0"/>
    <x v="0"/>
    <s v="Kleine Schneidemaschine Käseteiler"/>
    <n v="1200"/>
  </r>
  <r>
    <x v="9"/>
    <x v="0"/>
    <m/>
    <x v="122"/>
    <d v="2021-12-03T00:00:00"/>
    <x v="0"/>
    <n v="7000135866"/>
    <n v="0"/>
    <x v="3"/>
    <x v="3"/>
    <n v="0"/>
    <n v="0"/>
    <n v="0"/>
    <x v="2"/>
    <x v="0"/>
    <s v="Thrun 1"/>
    <n v="2020"/>
  </r>
  <r>
    <x v="9"/>
    <x v="0"/>
    <m/>
    <x v="123"/>
    <d v="2021-12-03T00:00:00"/>
    <x v="0"/>
    <n v="7000135700"/>
    <n v="0"/>
    <x v="3"/>
    <x v="3"/>
    <n v="0"/>
    <n v="0"/>
    <n v="0"/>
    <x v="2"/>
    <x v="0"/>
    <s v="Thrun 2"/>
    <n v="2030"/>
  </r>
  <r>
    <x v="9"/>
    <x v="0"/>
    <m/>
    <x v="123"/>
    <d v="2021-12-03T00:00:00"/>
    <x v="0"/>
    <n v="7000135890"/>
    <n v="0"/>
    <x v="3"/>
    <x v="3"/>
    <n v="0"/>
    <n v="0"/>
    <n v="0"/>
    <x v="2"/>
    <x v="0"/>
    <s v="Thrun 2"/>
    <n v="2030"/>
  </r>
  <r>
    <x v="9"/>
    <x v="0"/>
    <m/>
    <x v="124"/>
    <d v="2021-12-03T00:00:00"/>
    <x v="0"/>
    <n v="7000135916"/>
    <n v="0"/>
    <x v="3"/>
    <x v="3"/>
    <n v="0"/>
    <n v="0"/>
    <n v="0"/>
    <x v="2"/>
    <x v="0"/>
    <s v="Mischer 1"/>
    <n v="2040"/>
  </r>
  <r>
    <x v="9"/>
    <x v="0"/>
    <m/>
    <x v="125"/>
    <d v="2021-12-03T00:00:00"/>
    <x v="0"/>
    <n v="7000135902"/>
    <n v="0"/>
    <x v="3"/>
    <x v="3"/>
    <n v="0"/>
    <n v="0"/>
    <n v="0"/>
    <x v="2"/>
    <x v="0"/>
    <s v="Mischer 2"/>
    <n v="2050"/>
  </r>
  <r>
    <x v="9"/>
    <x v="0"/>
    <m/>
    <x v="126"/>
    <d v="2021-12-03T00:00:00"/>
    <x v="0"/>
    <n v="7000135651"/>
    <n v="0"/>
    <x v="3"/>
    <x v="3"/>
    <n v="0"/>
    <n v="0"/>
    <n v="0"/>
    <x v="2"/>
    <x v="0"/>
    <s v="Stephan UMSK 130"/>
    <n v="2100"/>
  </r>
  <r>
    <x v="9"/>
    <x v="0"/>
    <m/>
    <x v="127"/>
    <d v="2021-12-03T00:00:00"/>
    <x v="0"/>
    <n v="7000135753"/>
    <n v="0"/>
    <x v="3"/>
    <x v="3"/>
    <n v="0"/>
    <n v="0"/>
    <n v="0"/>
    <x v="1"/>
    <x v="0"/>
    <s v="Füller unter M1"/>
    <n v="3010"/>
  </r>
  <r>
    <x v="9"/>
    <x v="0"/>
    <m/>
    <x v="128"/>
    <d v="2021-12-03T00:00:00"/>
    <x v="0"/>
    <n v="7000135898"/>
    <n v="0"/>
    <x v="3"/>
    <x v="3"/>
    <n v="0"/>
    <n v="0"/>
    <n v="0"/>
    <x v="1"/>
    <x v="0"/>
    <s v="Füller unter M2"/>
    <n v="3020"/>
  </r>
  <r>
    <x v="9"/>
    <x v="0"/>
    <m/>
    <x v="129"/>
    <d v="2021-12-03T00:00:00"/>
    <x v="0"/>
    <n v="7000135451"/>
    <n v="0"/>
    <x v="3"/>
    <x v="3"/>
    <n v="0"/>
    <n v="0"/>
    <n v="0"/>
    <x v="1"/>
    <x v="0"/>
    <s v="Füller unter Thrun 2"/>
    <n v="3030"/>
  </r>
  <r>
    <x v="9"/>
    <x v="0"/>
    <m/>
    <x v="129"/>
    <d v="2021-12-03T00:00:00"/>
    <x v="0"/>
    <n v="7000135888"/>
    <n v="0"/>
    <x v="3"/>
    <x v="3"/>
    <n v="0"/>
    <n v="0"/>
    <n v="0"/>
    <x v="1"/>
    <x v="0"/>
    <s v="Füller unter Thrun 2"/>
    <n v="3030"/>
  </r>
  <r>
    <x v="9"/>
    <x v="0"/>
    <m/>
    <x v="130"/>
    <d v="2021-12-03T00:00:00"/>
    <x v="0"/>
    <n v="7000135511"/>
    <n v="0"/>
    <x v="3"/>
    <x v="3"/>
    <n v="0"/>
    <n v="0"/>
    <n v="0"/>
    <x v="1"/>
    <x v="0"/>
    <s v="Füller unter UHT"/>
    <n v="3040"/>
  </r>
  <r>
    <x v="9"/>
    <x v="0"/>
    <m/>
    <x v="131"/>
    <d v="2021-12-03T00:00:00"/>
    <x v="0"/>
    <n v="7000135646"/>
    <n v="0"/>
    <x v="3"/>
    <x v="3"/>
    <n v="0"/>
    <n v="0"/>
    <n v="0"/>
    <x v="2"/>
    <x v="0"/>
    <s v="Füller unter UMSK 130"/>
    <n v="3100"/>
  </r>
  <r>
    <x v="9"/>
    <x v="0"/>
    <m/>
    <x v="132"/>
    <d v="2021-12-03T00:00:00"/>
    <x v="0"/>
    <n v="7000135475"/>
    <n v="0"/>
    <x v="3"/>
    <x v="3"/>
    <n v="0"/>
    <n v="0"/>
    <n v="0"/>
    <x v="8"/>
    <x v="5"/>
    <s v="Linie 20"/>
    <n v="5020"/>
  </r>
  <r>
    <x v="9"/>
    <x v="0"/>
    <m/>
    <x v="589"/>
    <d v="2021-12-03T00:00:00"/>
    <x v="0"/>
    <n v="7000135831"/>
    <n v="0"/>
    <x v="3"/>
    <x v="3"/>
    <n v="0"/>
    <n v="0"/>
    <n v="0"/>
    <x v="8"/>
    <x v="5"/>
    <s v="Linie 29"/>
    <n v="5029"/>
  </r>
  <r>
    <x v="9"/>
    <x v="0"/>
    <m/>
    <x v="136"/>
    <d v="2021-12-03T00:00:00"/>
    <x v="0"/>
    <n v="7000135917"/>
    <n v="0"/>
    <x v="3"/>
    <x v="3"/>
    <n v="0"/>
    <n v="0"/>
    <n v="0"/>
    <x v="2"/>
    <x v="0"/>
    <s v="Mischer 1"/>
    <n v="2040"/>
  </r>
  <r>
    <x v="9"/>
    <x v="0"/>
    <m/>
    <x v="453"/>
    <d v="2021-12-03T00:00:00"/>
    <x v="0"/>
    <n v="7000135722"/>
    <n v="0"/>
    <x v="3"/>
    <x v="3"/>
    <n v="0"/>
    <n v="0"/>
    <n v="0"/>
    <x v="8"/>
    <x v="5"/>
    <s v="Linie 21"/>
    <n v="5021"/>
  </r>
  <r>
    <x v="9"/>
    <x v="0"/>
    <m/>
    <x v="453"/>
    <d v="2021-12-03T00:00:00"/>
    <x v="0"/>
    <n v="7000135807"/>
    <n v="0"/>
    <x v="3"/>
    <x v="3"/>
    <n v="0"/>
    <n v="0"/>
    <n v="0"/>
    <x v="8"/>
    <x v="5"/>
    <s v="Linie 21"/>
    <n v="5021"/>
  </r>
  <r>
    <x v="9"/>
    <x v="0"/>
    <n v="31000153"/>
    <x v="304"/>
    <d v="2021-12-04T00:00:00"/>
    <x v="0"/>
    <n v="7000135874"/>
    <n v="0"/>
    <x v="1"/>
    <x v="1"/>
    <n v="0"/>
    <n v="27.662199999999999"/>
    <n v="0"/>
    <x v="1"/>
    <x v="0"/>
    <s v="Füller unter Thrun 2"/>
    <n v="3030"/>
  </r>
  <r>
    <x v="9"/>
    <x v="0"/>
    <n v="31000170"/>
    <x v="13"/>
    <d v="2021-12-04T00:00:00"/>
    <x v="0"/>
    <n v="7000135868"/>
    <n v="1291"/>
    <x v="1"/>
    <x v="1"/>
    <n v="2582"/>
    <n v="6.4092000000000002"/>
    <n v="8274.2772000000004"/>
    <x v="1"/>
    <x v="0"/>
    <s v="Füller unter UHT"/>
    <n v="3040"/>
  </r>
  <r>
    <x v="9"/>
    <x v="0"/>
    <n v="35000234"/>
    <x v="317"/>
    <d v="2021-12-04T00:00:00"/>
    <x v="0"/>
    <n v="7000135869"/>
    <n v="0"/>
    <x v="0"/>
    <x v="0"/>
    <n v="0"/>
    <n v="2.6415999999999999"/>
    <n v="0"/>
    <x v="2"/>
    <x v="0"/>
    <s v="Thrun 2"/>
    <n v="2030"/>
  </r>
  <r>
    <x v="9"/>
    <x v="0"/>
    <n v="35000234"/>
    <x v="317"/>
    <d v="2021-12-04T00:00:00"/>
    <x v="0"/>
    <n v="7000135869"/>
    <n v="0"/>
    <x v="0"/>
    <x v="0"/>
    <n v="0"/>
    <n v="2.6415999999999999"/>
    <n v="0"/>
    <x v="2"/>
    <x v="0"/>
    <s v="Wolf Th2"/>
    <n v="2090"/>
  </r>
  <r>
    <x v="9"/>
    <x v="0"/>
    <n v="35000267"/>
    <x v="28"/>
    <d v="2021-12-04T00:00:00"/>
    <x v="0"/>
    <n v="7000135876"/>
    <n v="2750"/>
    <x v="0"/>
    <x v="0"/>
    <n v="2750"/>
    <n v="2.8666999999999998"/>
    <n v="7883.4250000000002"/>
    <x v="2"/>
    <x v="0"/>
    <s v="Thrun 1"/>
    <n v="2020"/>
  </r>
  <r>
    <x v="9"/>
    <x v="0"/>
    <n v="35000267"/>
    <x v="28"/>
    <d v="2021-12-04T00:00:00"/>
    <x v="0"/>
    <n v="7000135876"/>
    <n v="2750"/>
    <x v="0"/>
    <x v="0"/>
    <n v="2750"/>
    <n v="2.8666999999999998"/>
    <n v="7883.4250000000002"/>
    <x v="2"/>
    <x v="0"/>
    <s v="Wolf Th1"/>
    <n v="2065"/>
  </r>
  <r>
    <x v="9"/>
    <x v="0"/>
    <n v="57000139"/>
    <x v="557"/>
    <d v="2021-12-04T00:00:00"/>
    <x v="0"/>
    <n v="7000135779"/>
    <n v="0"/>
    <x v="2"/>
    <x v="2"/>
    <n v="0"/>
    <n v="8.2372999999999994"/>
    <n v="0"/>
    <x v="3"/>
    <x v="1"/>
    <s v="Wurstverpackung"/>
    <n v="5330"/>
  </r>
  <r>
    <x v="9"/>
    <x v="0"/>
    <n v="57000141"/>
    <x v="362"/>
    <d v="2021-12-04T00:00:00"/>
    <x v="0"/>
    <n v="7000135780"/>
    <n v="0"/>
    <x v="2"/>
    <x v="2"/>
    <n v="0"/>
    <n v="7.6186999999999996"/>
    <n v="0"/>
    <x v="3"/>
    <x v="1"/>
    <s v="Wurstverpackung"/>
    <n v="5330"/>
  </r>
  <r>
    <x v="9"/>
    <x v="0"/>
    <m/>
    <x v="122"/>
    <d v="2021-12-04T00:00:00"/>
    <x v="0"/>
    <n v="7000135718"/>
    <n v="0"/>
    <x v="3"/>
    <x v="3"/>
    <n v="0"/>
    <n v="0"/>
    <n v="0"/>
    <x v="2"/>
    <x v="0"/>
    <s v="Thrun 1"/>
    <n v="2020"/>
  </r>
  <r>
    <x v="9"/>
    <x v="0"/>
    <m/>
    <x v="123"/>
    <d v="2021-12-04T00:00:00"/>
    <x v="0"/>
    <n v="7000135871"/>
    <n v="0"/>
    <x v="3"/>
    <x v="3"/>
    <n v="0"/>
    <n v="0"/>
    <n v="0"/>
    <x v="2"/>
    <x v="0"/>
    <s v="Thrun 2"/>
    <n v="2030"/>
  </r>
  <r>
    <x v="9"/>
    <x v="0"/>
    <m/>
    <x v="129"/>
    <d v="2021-12-04T00:00:00"/>
    <x v="0"/>
    <n v="7000135695"/>
    <n v="0"/>
    <x v="3"/>
    <x v="3"/>
    <n v="0"/>
    <n v="0"/>
    <n v="0"/>
    <x v="1"/>
    <x v="0"/>
    <s v="Füller unter Thrun 2"/>
    <n v="3030"/>
  </r>
  <r>
    <x v="9"/>
    <x v="0"/>
    <m/>
    <x v="130"/>
    <d v="2021-12-04T00:00:00"/>
    <x v="0"/>
    <n v="7000135867"/>
    <n v="0"/>
    <x v="3"/>
    <x v="3"/>
    <n v="0"/>
    <n v="0"/>
    <n v="0"/>
    <x v="1"/>
    <x v="0"/>
    <s v="Füller unter UHT"/>
    <n v="3040"/>
  </r>
  <r>
    <x v="9"/>
    <x v="0"/>
    <m/>
    <x v="951"/>
    <d v="2021-12-04T00:00:00"/>
    <x v="0"/>
    <n v="7000135129"/>
    <n v="0"/>
    <x v="3"/>
    <x v="3"/>
    <n v="0"/>
    <n v="0"/>
    <n v="0"/>
    <x v="4"/>
    <x v="1"/>
    <s v="Linie 2"/>
    <n v="5002"/>
  </r>
  <r>
    <x v="9"/>
    <x v="0"/>
    <m/>
    <x v="594"/>
    <d v="2021-12-04T00:00:00"/>
    <x v="0"/>
    <n v="7000136031"/>
    <n v="0"/>
    <x v="3"/>
    <x v="3"/>
    <n v="0"/>
    <n v="0"/>
    <n v="0"/>
    <x v="3"/>
    <x v="1"/>
    <s v="Wurstverpackung"/>
    <n v="5330"/>
  </r>
  <r>
    <x v="9"/>
    <x v="0"/>
    <n v="58000638"/>
    <x v="391"/>
    <d v="2021-12-05T00:00:00"/>
    <x v="0"/>
    <n v="7000135633"/>
    <n v="272"/>
    <x v="2"/>
    <x v="0"/>
    <n v="269.27999999999997"/>
    <n v="7.8662999999999998"/>
    <n v="2118.2372639999999"/>
    <x v="8"/>
    <x v="5"/>
    <s v="Linie 23"/>
    <n v="5023"/>
  </r>
  <r>
    <x v="9"/>
    <x v="0"/>
    <n v="58000697"/>
    <x v="861"/>
    <d v="2021-12-05T00:00:00"/>
    <x v="0"/>
    <n v="7000135679"/>
    <n v="272"/>
    <x v="2"/>
    <x v="0"/>
    <n v="367.2"/>
    <n v="14.7677"/>
    <n v="5422.6994400000003"/>
    <x v="8"/>
    <x v="5"/>
    <s v="Linie 23"/>
    <n v="5023"/>
  </r>
  <r>
    <x v="9"/>
    <x v="0"/>
    <n v="58000709"/>
    <x v="705"/>
    <d v="2021-12-05T00:00:00"/>
    <x v="0"/>
    <n v="7000135680"/>
    <n v="544"/>
    <x v="2"/>
    <x v="0"/>
    <n v="734.4"/>
    <n v="14.769"/>
    <n v="10846.3536"/>
    <x v="8"/>
    <x v="5"/>
    <s v="Linie 23"/>
    <n v="5023"/>
  </r>
  <r>
    <x v="9"/>
    <x v="0"/>
    <n v="58000735"/>
    <x v="829"/>
    <d v="2021-12-05T00:00:00"/>
    <x v="0"/>
    <n v="7000135634"/>
    <n v="136"/>
    <x v="2"/>
    <x v="0"/>
    <n v="134.63999999999999"/>
    <n v="7.8544999999999998"/>
    <n v="1057.52988"/>
    <x v="8"/>
    <x v="5"/>
    <s v="Linie 23"/>
    <n v="5023"/>
  </r>
  <r>
    <x v="9"/>
    <x v="0"/>
    <n v="58000747"/>
    <x v="863"/>
    <d v="2021-12-05T00:00:00"/>
    <x v="0"/>
    <n v="7000135683"/>
    <n v="408"/>
    <x v="2"/>
    <x v="0"/>
    <n v="550.79999999999995"/>
    <n v="14.77"/>
    <n v="8135.3159999999998"/>
    <x v="8"/>
    <x v="5"/>
    <s v="Linie 23"/>
    <n v="5023"/>
  </r>
  <r>
    <x v="9"/>
    <x v="0"/>
    <n v="58000748"/>
    <x v="402"/>
    <d v="2021-12-05T00:00:00"/>
    <x v="0"/>
    <n v="7000135603"/>
    <n v="204"/>
    <x v="2"/>
    <x v="0"/>
    <n v="201.96"/>
    <n v="9.0259999999999998"/>
    <n v="1822.89096"/>
    <x v="8"/>
    <x v="5"/>
    <s v="Linie 21"/>
    <n v="5021"/>
  </r>
  <r>
    <x v="9"/>
    <x v="0"/>
    <n v="58000762"/>
    <x v="405"/>
    <d v="2021-12-05T00:00:00"/>
    <x v="0"/>
    <n v="7000135604"/>
    <n v="204"/>
    <x v="2"/>
    <x v="0"/>
    <n v="201.96"/>
    <n v="9.0033999999999992"/>
    <n v="1818.3266639999999"/>
    <x v="8"/>
    <x v="5"/>
    <s v="Linie 21"/>
    <n v="5021"/>
  </r>
  <r>
    <x v="9"/>
    <x v="0"/>
    <n v="58000838"/>
    <x v="516"/>
    <d v="2021-12-05T00:00:00"/>
    <x v="0"/>
    <n v="7000135586"/>
    <n v="2465"/>
    <x v="2"/>
    <x v="0"/>
    <n v="2958"/>
    <n v="7.5944000000000003"/>
    <n v="22464.235199999999"/>
    <x v="8"/>
    <x v="5"/>
    <s v="Linie 22"/>
    <n v="5022"/>
  </r>
  <r>
    <x v="9"/>
    <x v="0"/>
    <n v="58000843"/>
    <x v="573"/>
    <d v="2021-12-05T00:00:00"/>
    <x v="0"/>
    <n v="7000135605"/>
    <n v="1615"/>
    <x v="2"/>
    <x v="0"/>
    <n v="1598.85"/>
    <n v="8.9641999999999999"/>
    <n v="14332.411169999999"/>
    <x v="8"/>
    <x v="5"/>
    <s v="Linie 21"/>
    <n v="5021"/>
  </r>
  <r>
    <x v="9"/>
    <x v="0"/>
    <n v="58000861"/>
    <x v="410"/>
    <d v="2021-12-05T00:00:00"/>
    <x v="0"/>
    <n v="7000135636"/>
    <n v="408"/>
    <x v="2"/>
    <x v="0"/>
    <n v="403.92"/>
    <n v="7.8525999999999998"/>
    <n v="3171.8221920000001"/>
    <x v="8"/>
    <x v="5"/>
    <s v="Linie 23"/>
    <n v="5023"/>
  </r>
  <r>
    <x v="9"/>
    <x v="0"/>
    <n v="58000899"/>
    <x v="755"/>
    <d v="2021-12-05T00:00:00"/>
    <x v="0"/>
    <n v="7000135637"/>
    <n v="1020"/>
    <x v="2"/>
    <x v="0"/>
    <n v="1009.8"/>
    <n v="7.8506"/>
    <n v="7927.5358800000004"/>
    <x v="8"/>
    <x v="5"/>
    <s v="Linie 23"/>
    <n v="5023"/>
  </r>
  <r>
    <x v="9"/>
    <x v="0"/>
    <n v="58000910"/>
    <x v="868"/>
    <d v="2021-12-05T00:00:00"/>
    <x v="0"/>
    <n v="7000135686"/>
    <n v="1224"/>
    <x v="2"/>
    <x v="0"/>
    <n v="1652.4"/>
    <n v="14.768700000000001"/>
    <n v="24403.799879999999"/>
    <x v="8"/>
    <x v="5"/>
    <s v="Linie 23"/>
    <n v="5023"/>
  </r>
  <r>
    <x v="9"/>
    <x v="0"/>
    <n v="58000950"/>
    <x v="796"/>
    <d v="2021-12-05T00:00:00"/>
    <x v="0"/>
    <n v="7000135687"/>
    <n v="272"/>
    <x v="2"/>
    <x v="0"/>
    <n v="367.2"/>
    <n v="14.768700000000001"/>
    <n v="5423.06664"/>
    <x v="8"/>
    <x v="5"/>
    <s v="Linie 23"/>
    <n v="5023"/>
  </r>
  <r>
    <x v="9"/>
    <x v="0"/>
    <n v="58000958"/>
    <x v="833"/>
    <d v="2021-12-05T00:00:00"/>
    <x v="0"/>
    <n v="7000135608"/>
    <n v="136"/>
    <x v="2"/>
    <x v="0"/>
    <n v="134.63999999999999"/>
    <n v="9.0239999999999991"/>
    <n v="1214.99136"/>
    <x v="8"/>
    <x v="5"/>
    <s v="Linie 21"/>
    <n v="5021"/>
  </r>
  <r>
    <x v="9"/>
    <x v="0"/>
    <n v="58001018"/>
    <x v="838"/>
    <d v="2021-12-05T00:00:00"/>
    <x v="0"/>
    <n v="7000135609"/>
    <n v="544"/>
    <x v="2"/>
    <x v="0"/>
    <n v="538.55999999999995"/>
    <n v="9.0239999999999991"/>
    <n v="4859.9654399999999"/>
    <x v="8"/>
    <x v="5"/>
    <s v="Linie 21"/>
    <n v="5021"/>
  </r>
  <r>
    <x v="9"/>
    <x v="0"/>
    <n v="58001022"/>
    <x v="523"/>
    <d v="2021-12-05T00:00:00"/>
    <x v="0"/>
    <n v="7000135801"/>
    <n v="2550"/>
    <x v="2"/>
    <x v="0"/>
    <n v="2524.5"/>
    <n v="7.9074"/>
    <n v="19962.231299999999"/>
    <x v="8"/>
    <x v="5"/>
    <s v="Linie 21"/>
    <n v="5021"/>
  </r>
  <r>
    <x v="9"/>
    <x v="0"/>
    <n v="58001069"/>
    <x v="874"/>
    <d v="2021-12-05T00:00:00"/>
    <x v="0"/>
    <n v="7000135688"/>
    <n v="408"/>
    <x v="2"/>
    <x v="0"/>
    <n v="550.79999999999995"/>
    <n v="14.7758"/>
    <n v="8138.5106400000004"/>
    <x v="8"/>
    <x v="5"/>
    <s v="Linie 23"/>
    <n v="5023"/>
  </r>
  <r>
    <x v="9"/>
    <x v="0"/>
    <n v="58001081"/>
    <x v="717"/>
    <d v="2021-12-05T00:00:00"/>
    <x v="0"/>
    <n v="7000135327"/>
    <n v="340"/>
    <x v="2"/>
    <x v="0"/>
    <n v="408"/>
    <n v="7.6298000000000004"/>
    <n v="3112.9584"/>
    <x v="8"/>
    <x v="5"/>
    <s v="Linie 22"/>
    <n v="5022"/>
  </r>
  <r>
    <x v="9"/>
    <x v="0"/>
    <n v="58001081"/>
    <x v="717"/>
    <d v="2021-12-05T00:00:00"/>
    <x v="0"/>
    <n v="7000135587"/>
    <n v="1632"/>
    <x v="2"/>
    <x v="0"/>
    <n v="1958.4"/>
    <n v="7.6298000000000004"/>
    <n v="14942.20032"/>
    <x v="8"/>
    <x v="5"/>
    <s v="Linie 22"/>
    <n v="5022"/>
  </r>
  <r>
    <x v="9"/>
    <x v="0"/>
    <n v="58001096"/>
    <x v="841"/>
    <d v="2021-12-05T00:00:00"/>
    <x v="0"/>
    <n v="7000135610"/>
    <n v="204"/>
    <x v="2"/>
    <x v="0"/>
    <n v="201.96"/>
    <n v="9.0226000000000006"/>
    <n v="1822.2042960000001"/>
    <x v="8"/>
    <x v="5"/>
    <s v="Linie 21"/>
    <n v="5021"/>
  </r>
  <r>
    <x v="9"/>
    <x v="0"/>
    <m/>
    <x v="134"/>
    <d v="2021-12-05T00:00:00"/>
    <x v="0"/>
    <n v="7000135472"/>
    <n v="0.01"/>
    <x v="1"/>
    <x v="1"/>
    <n v="0"/>
    <n v="0"/>
    <n v="0"/>
    <x v="8"/>
    <x v="5"/>
    <s v="Linie 22"/>
    <n v="5022"/>
  </r>
  <r>
    <x v="9"/>
    <x v="0"/>
    <m/>
    <x v="134"/>
    <d v="2021-12-05T00:00:00"/>
    <x v="0"/>
    <n v="7000135585"/>
    <n v="0.01"/>
    <x v="1"/>
    <x v="1"/>
    <n v="0"/>
    <n v="0"/>
    <n v="0"/>
    <x v="8"/>
    <x v="5"/>
    <s v="Linie 22"/>
    <n v="5022"/>
  </r>
  <r>
    <x v="9"/>
    <x v="0"/>
    <m/>
    <x v="135"/>
    <d v="2021-12-05T00:00:00"/>
    <x v="0"/>
    <n v="7000135599"/>
    <n v="0.01"/>
    <x v="1"/>
    <x v="1"/>
    <n v="0"/>
    <n v="0"/>
    <n v="0"/>
    <x v="8"/>
    <x v="5"/>
    <s v="Linie 23"/>
    <n v="5023"/>
  </r>
  <r>
    <x v="9"/>
    <x v="0"/>
    <m/>
    <x v="453"/>
    <d v="2021-12-05T00:00:00"/>
    <x v="0"/>
    <n v="7000135957"/>
    <n v="0"/>
    <x v="3"/>
    <x v="3"/>
    <n v="0"/>
    <n v="0"/>
    <n v="0"/>
    <x v="8"/>
    <x v="5"/>
    <s v="Linie 21"/>
    <n v="50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4">
  <r>
    <x v="0"/>
    <n v="28"/>
    <x v="0"/>
    <x v="0"/>
    <x v="0"/>
    <x v="0"/>
    <s v="VOS &gt; Einsatz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x v="0"/>
    <x v="0"/>
    <x v="1"/>
    <x v="0"/>
    <s v="keine Verarbeitung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x v="0"/>
    <x v="0"/>
    <x v="2"/>
    <x v="0"/>
    <s v="VOS &gt; Einsatz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x v="0"/>
    <x v="0"/>
    <x v="3"/>
    <x v="0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x v="0"/>
    <x v="1"/>
    <x v="4"/>
    <x v="1"/>
    <s v="blaues Klebeband im Produkt"/>
    <s v="Trennung vom Klebeband aus Produkt zu aufwendig"/>
    <n v="33"/>
    <s v="Produkte"/>
    <s v="BUs"/>
    <s v="Symptome"/>
    <n v="8.0682678667519738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x v="0"/>
    <x v="0"/>
    <x v="5"/>
    <x v="0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x v="0"/>
    <x v="0"/>
    <x v="6"/>
    <x v="0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x v="0"/>
    <x v="2"/>
    <x v="7"/>
    <x v="0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x v="0"/>
    <x v="3"/>
    <x v="8"/>
    <x v="0"/>
    <s v="VOS &gt; Einsatz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x v="0"/>
    <x v="3"/>
    <x v="9"/>
    <x v="0"/>
    <s v="gesammelt für möglichen Einsatz"/>
    <s v="&lt;300kg/Monat"/>
    <n v="33"/>
    <s v="Produkte"/>
    <s v="BUs"/>
    <s v="Symptome"/>
    <n v="8.91055800260703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x v="0"/>
    <x v="4"/>
    <x v="10"/>
    <x v="0"/>
    <s v="VOS &gt; Einsatz (vegan)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x v="0"/>
    <x v="4"/>
    <x v="11"/>
    <x v="2"/>
    <s v="VOS &gt; Einsatz (vegan)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x v="0"/>
    <x v="5"/>
    <x v="12"/>
    <x v="0"/>
    <s v="keinen Abnehmer/kein Schälpersonal"/>
    <s v="-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keinen Abnehmer/kein Schälpersonal"/>
    <m/>
    <s v="Div. Zipfel, Endstücke"/>
  </r>
  <r>
    <x v="4"/>
    <n v="90.6"/>
    <x v="0"/>
    <x v="1"/>
    <x v="13"/>
    <x v="3"/>
    <s v="Maschinenabfall"/>
    <s v="-"/>
    <n v="33"/>
    <s v="Produkte"/>
    <s v="BUs"/>
    <s v="Symptome"/>
    <s v="0"/>
    <s v="BU2"/>
    <s v="Scheiben/Staub"/>
    <n v="30"/>
    <s v="BU2"/>
    <s v="Scheiben/Staub"/>
    <n v="90.6"/>
    <n v="30"/>
    <d v="2021-08-19T00:00:00"/>
    <m/>
    <m/>
    <s v="Scheiben/Staub"/>
  </r>
  <r>
    <x v="1"/>
    <n v="55.6"/>
    <x v="0"/>
    <x v="6"/>
    <x v="14"/>
    <x v="3"/>
    <s v="Füllkopf tropft (vegan)"/>
    <s v="-"/>
    <n v="33"/>
    <s v="Produkte"/>
    <s v="BUs"/>
    <s v="Symptome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x v="0"/>
    <x v="6"/>
    <x v="14"/>
    <x v="3"/>
    <s v="Füllkopf tropft (vegan)"/>
    <s v="-"/>
    <n v="33"/>
    <s v="Produkte"/>
    <s v="BUs"/>
    <s v="Symptome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x v="0"/>
    <x v="6"/>
    <x v="14"/>
    <x v="1"/>
    <s v="zu wenig Menge für LKW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x v="0"/>
    <x v="7"/>
    <x v="15"/>
    <x v="4"/>
    <s v="zu wenig Menge für LKW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x v="0"/>
    <x v="7"/>
    <x v="16"/>
    <x v="4"/>
    <s v="Laborproben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x v="0"/>
    <x v="8"/>
    <x v="17"/>
    <x v="1"/>
    <s v="geschälte Rinde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x v="1"/>
    <x v="1"/>
    <x v="18"/>
    <x v="1"/>
    <s v="Schmutz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x v="1"/>
    <x v="2"/>
    <x v="19"/>
    <x v="0"/>
    <s v="Schimmel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x v="1"/>
    <x v="9"/>
    <x v="20"/>
    <x v="1"/>
    <s v="Retoure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x v="1"/>
    <x v="10"/>
    <x v="21"/>
    <x v="0"/>
    <s v="Schimmel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x v="1"/>
    <x v="5"/>
    <x v="12"/>
    <x v="0"/>
    <s v="keinen Abnehmer/kein Schälpersonal"/>
    <s v="-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keinen Abnehmer/kein Schälpersonal"/>
    <m/>
    <s v="Div. Zipfel, Endstücke"/>
  </r>
  <r>
    <x v="3"/>
    <n v="11.5"/>
    <x v="1"/>
    <x v="5"/>
    <x v="12"/>
    <x v="0"/>
    <s v="keinen Abnehmer/kein Schälpersonal"/>
    <s v="-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keinen Abnehmer/kein Schälpersonal"/>
    <m/>
    <s v="Div. Zipfel, Endstücke"/>
  </r>
  <r>
    <x v="3"/>
    <n v="97"/>
    <x v="1"/>
    <x v="5"/>
    <x v="12"/>
    <x v="0"/>
    <s v="keinen Abnehmer/kein Schälpersonal"/>
    <s v="-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keinen Abnehmer/kein Schälpersonal"/>
    <m/>
    <s v="Div. Zipfel, Endstücke"/>
  </r>
  <r>
    <x v="1"/>
    <n v="5"/>
    <x v="1"/>
    <x v="5"/>
    <x v="12"/>
    <x v="1"/>
    <s v="geschälte Rinde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x v="1"/>
    <x v="5"/>
    <x v="12"/>
    <x v="1"/>
    <s v="geschälte Rinde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x v="1"/>
    <x v="11"/>
    <x v="22"/>
    <x v="3"/>
    <s v="Maschinenabfall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x v="1"/>
    <x v="6"/>
    <x v="23"/>
    <x v="3"/>
    <s v="Maschinenabfall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x v="1"/>
    <x v="6"/>
    <x v="24"/>
    <x v="3"/>
    <s v="Maschinenabfall"/>
    <s v="-"/>
    <n v="33"/>
    <s v="Produkte"/>
    <s v="BUs"/>
    <s v="Symptome"/>
    <n v="0"/>
    <s v="BU4"/>
    <s v="Diverses"/>
    <n v="30"/>
    <s v="BU4"/>
    <s v="Diverses"/>
    <n v="1"/>
    <n v="30"/>
    <d v="2021-08-20T00:00:00"/>
    <m/>
    <m/>
    <s v="Diverses"/>
  </r>
  <r>
    <x v="1"/>
    <n v="143.5"/>
    <x v="1"/>
    <x v="6"/>
    <x v="14"/>
    <x v="3"/>
    <s v="Füllkopf tropft (vegan)"/>
    <s v="-"/>
    <n v="33"/>
    <s v="Produkte"/>
    <s v="BUs"/>
    <s v="Symptome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x v="1"/>
    <x v="6"/>
    <x v="14"/>
    <x v="3"/>
    <s v="Füllkopf tropft (vegan)"/>
    <s v="-"/>
    <n v="33"/>
    <s v="Produkte"/>
    <s v="BUs"/>
    <s v="Symptome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x v="1"/>
    <x v="6"/>
    <x v="25"/>
    <x v="0"/>
    <s v="Schimmel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x v="1"/>
    <x v="7"/>
    <x v="15"/>
    <x v="4"/>
    <s v="Sensorik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x v="1"/>
    <x v="7"/>
    <x v="26"/>
    <x v="4"/>
    <s v="Rückstellproben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x v="1"/>
    <x v="7"/>
    <x v="26"/>
    <x v="4"/>
    <s v="Rückstellproben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x v="1"/>
    <x v="7"/>
    <x v="26"/>
    <x v="4"/>
    <s v="Rückstellproben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x v="2"/>
    <x v="7"/>
    <x v="26"/>
    <x v="4"/>
    <s v="Rückstellproben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0"/>
    <n v="207.5"/>
    <x v="3"/>
    <x v="0"/>
    <x v="27"/>
    <x v="0"/>
    <s v="VOS &gt; Einsatz"/>
    <s v="-"/>
    <n v="34"/>
    <s v="Produkte"/>
    <s v="BUs"/>
    <s v="Symptome"/>
    <n v="103.75"/>
    <s v="Bu3"/>
    <n v="29500527"/>
    <n v="12"/>
    <s v="Bu3"/>
    <n v="29500527"/>
    <n v="207.5"/>
    <n v="12"/>
    <d v="2021-08-23T00:00:00"/>
    <s v="VOS &gt; Einsatz"/>
    <m/>
    <s v="VOS Räucher Chili Vorsc"/>
  </r>
  <r>
    <x v="0"/>
    <n v="177"/>
    <x v="3"/>
    <x v="0"/>
    <x v="28"/>
    <x v="0"/>
    <s v="VOS &gt; Einsatz"/>
    <s v="-"/>
    <n v="34"/>
    <s v="Produkte"/>
    <s v="BUs"/>
    <s v="Symptome"/>
    <n v="88.5"/>
    <s v="Bu3"/>
    <n v="29500528"/>
    <n v="12"/>
    <s v="Bu3"/>
    <n v="29500528"/>
    <n v="177"/>
    <n v="12"/>
    <d v="2021-08-23T00:00:00"/>
    <s v="VOS &gt; Einsatz"/>
    <m/>
    <s v="VOS Räucher Schinken Vo"/>
  </r>
  <r>
    <x v="0"/>
    <n v="50"/>
    <x v="3"/>
    <x v="1"/>
    <x v="29"/>
    <x v="0"/>
    <s v="Schimmel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x v="1"/>
    <n v="56"/>
    <x v="3"/>
    <x v="0"/>
    <x v="30"/>
    <x v="0"/>
    <s v="Schimmel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x v="3"/>
    <x v="1"/>
    <x v="31"/>
    <x v="3"/>
    <s v="gemischtes Produkt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x v="3"/>
    <x v="1"/>
    <x v="31"/>
    <x v="3"/>
    <s v="gemischtes Produkt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x v="0"/>
    <n v="90"/>
    <x v="3"/>
    <x v="0"/>
    <x v="32"/>
    <x v="0"/>
    <s v="VOS &gt; Einsatz"/>
    <s v="-"/>
    <n v="34"/>
    <s v="Produkte"/>
    <s v="BUs"/>
    <s v="Symptome"/>
    <n v="45"/>
    <s v="Bu3"/>
    <n v="29501022"/>
    <n v="12"/>
    <s v="Bu3"/>
    <n v="29501022"/>
    <n v="90"/>
    <n v="12"/>
    <d v="2021-08-23T00:00:00"/>
    <s v="VOS &gt; Einsatz"/>
    <m/>
    <s v="VOS RW NATUR AMM CO REZ"/>
  </r>
  <r>
    <x v="0"/>
    <n v="870"/>
    <x v="3"/>
    <x v="0"/>
    <x v="32"/>
    <x v="0"/>
    <s v="VOS &gt; Einsatz"/>
    <s v="-"/>
    <n v="34"/>
    <s v="Produkte"/>
    <s v="BUs"/>
    <s v="Symptome"/>
    <n v="435"/>
    <s v="Bu3"/>
    <n v="29501022"/>
    <n v="12"/>
    <s v="Bu3"/>
    <n v="29501022"/>
    <n v="870"/>
    <n v="12"/>
    <d v="2021-08-23T00:00:00"/>
    <s v="VOS &gt; Einsatz"/>
    <m/>
    <s v="VOS RW NATUR AMM CO REZ"/>
  </r>
  <r>
    <x v="0"/>
    <n v="60"/>
    <x v="3"/>
    <x v="1"/>
    <x v="18"/>
    <x v="1"/>
    <s v="Schmutz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x v="0"/>
    <n v="63"/>
    <x v="3"/>
    <x v="0"/>
    <x v="33"/>
    <x v="0"/>
    <s v="VOS &gt; Einsatz"/>
    <s v="-"/>
    <n v="34"/>
    <s v="Produkte"/>
    <s v="BUs"/>
    <s v="Symptome"/>
    <n v="31.5"/>
    <s v="Bu3"/>
    <n v="29501053"/>
    <n v="12"/>
    <s v="Bu3"/>
    <n v="29501053"/>
    <n v="63"/>
    <n v="12"/>
    <d v="2021-08-23T00:00:00"/>
    <s v="VOS &gt; Einsatz"/>
    <m/>
    <s v="VOS RW-ROT-CHEDD 8,1KG"/>
  </r>
  <r>
    <x v="0"/>
    <n v="63"/>
    <x v="3"/>
    <x v="0"/>
    <x v="34"/>
    <x v="0"/>
    <s v="Schimmel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x v="3"/>
    <x v="12"/>
    <x v="35"/>
    <x v="0"/>
    <s v="keinen Abnehmer/kein Schälpersonal"/>
    <s v="-"/>
    <n v="34"/>
    <s v="Produkte"/>
    <s v="BUs"/>
    <s v="Symptome"/>
    <n v="273"/>
    <s v="Verkauf"/>
    <n v="29501063"/>
    <n v="12"/>
    <s v="Verkauf"/>
    <n v="29501063"/>
    <n v="546"/>
    <n v="12"/>
    <d v="2021-08-23T00:00:00"/>
    <s v="keinen Abnehmer/kein Schälpersonal"/>
    <m/>
    <s v="VOS GRW-NATUR ZIPFEL 35"/>
  </r>
  <r>
    <x v="3"/>
    <n v="252"/>
    <x v="3"/>
    <x v="12"/>
    <x v="36"/>
    <x v="0"/>
    <s v="keinen Abnehmer/kein Schälpersonal"/>
    <s v="-"/>
    <n v="34"/>
    <s v="Produkte"/>
    <s v="BUs"/>
    <s v="Symptome"/>
    <n v="126"/>
    <s v="Verkauf"/>
    <n v="29501064"/>
    <n v="12"/>
    <s v="Verkauf"/>
    <n v="29501064"/>
    <n v="252"/>
    <n v="12"/>
    <d v="2021-08-23T00:00:00"/>
    <s v="keinen Abnehmer/kein Schälpersonal"/>
    <m/>
    <s v="VOS GRW-SCHI ZIPFEL 350"/>
  </r>
  <r>
    <x v="3"/>
    <n v="252"/>
    <x v="3"/>
    <x v="13"/>
    <x v="37"/>
    <x v="0"/>
    <s v="keinen Abnehmer/kein Schälpersonal"/>
    <s v="-"/>
    <n v="34"/>
    <s v="Produkte"/>
    <s v="BUs"/>
    <s v="Symptome"/>
    <n v="126"/>
    <s v="Verkauf"/>
    <n v="29501070"/>
    <n v="12"/>
    <s v="Verkauf"/>
    <n v="29501070"/>
    <n v="252"/>
    <n v="12"/>
    <d v="2021-08-23T00:00:00"/>
    <s v="keinen Abnehmer/kein Schälpersonal"/>
    <m/>
    <s v="VOS GRW-SCHI-NAT ENDSTÜ"/>
  </r>
  <r>
    <x v="3"/>
    <n v="177"/>
    <x v="3"/>
    <x v="12"/>
    <x v="38"/>
    <x v="0"/>
    <s v="keinen Abnehmer/kein Schälpersonal"/>
    <s v="-"/>
    <n v="34"/>
    <s v="Produkte"/>
    <s v="BUs"/>
    <s v="Symptome"/>
    <n v="88.5"/>
    <s v="Verkauf"/>
    <n v="29501086"/>
    <n v="12"/>
    <s v="Verkauf"/>
    <n v="29501086"/>
    <n v="177"/>
    <n v="12"/>
    <d v="2021-08-23T00:00:00"/>
    <s v="keinen Abnehmer/kein Schälpersonal"/>
    <m/>
    <s v="VOS VS-SCHI ZIPFEL"/>
  </r>
  <r>
    <x v="3"/>
    <n v="207.5"/>
    <x v="3"/>
    <x v="12"/>
    <x v="39"/>
    <x v="0"/>
    <s v="keinen Abnehmer/kein Schälpersonal"/>
    <s v="-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keinen Abnehmer/kein Schälpersonal"/>
    <m/>
    <s v="VOS VS-CHILI ZIPFEL"/>
  </r>
  <r>
    <x v="0"/>
    <n v="72.5"/>
    <x v="3"/>
    <x v="14"/>
    <x v="40"/>
    <x v="2"/>
    <s v="VOS &gt; Einsatz (vegan)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x v="3"/>
    <x v="8"/>
    <x v="41"/>
    <x v="0"/>
    <s v="Schimmel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x v="3"/>
    <x v="5"/>
    <x v="12"/>
    <x v="0"/>
    <s v="keinen Abnehmer/kein Schälpersonal"/>
    <s v="-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keinen Abnehmer/kein Schälpersonal"/>
    <m/>
    <s v="Div. Zipfel, Endstücke"/>
  </r>
  <r>
    <x v="2"/>
    <n v="2"/>
    <x v="3"/>
    <x v="6"/>
    <x v="24"/>
    <x v="3"/>
    <s v="gesammelt für möglichen Einsatz"/>
    <s v="-"/>
    <n v="34"/>
    <s v="Produkte"/>
    <s v="BUs"/>
    <s v="Symptome"/>
    <n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x v="3"/>
    <x v="6"/>
    <x v="14"/>
    <x v="3"/>
    <s v="Füllkopf tropft (vegan)"/>
    <s v="-"/>
    <n v="34"/>
    <s v="Produkte"/>
    <s v="BUs"/>
    <s v="Symptome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x v="3"/>
    <x v="6"/>
    <x v="14"/>
    <x v="3"/>
    <s v="Füllkopf tropft (vegan)"/>
    <s v="-"/>
    <n v="34"/>
    <s v="Produkte"/>
    <s v="BUs"/>
    <s v="Symptome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x v="3"/>
    <x v="6"/>
    <x v="25"/>
    <x v="3"/>
    <s v="Reinigung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x v="3"/>
    <x v="7"/>
    <x v="15"/>
    <x v="4"/>
    <s v="Sensorik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x v="3"/>
    <x v="7"/>
    <x v="16"/>
    <x v="4"/>
    <s v="Laborprobe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x v="3"/>
    <x v="15"/>
    <x v="42"/>
    <x v="1"/>
    <s v="geschälte Rinde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x v="3"/>
    <x v="7"/>
    <x v="26"/>
    <x v="4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x v="3"/>
    <x v="0"/>
    <x v="43"/>
    <x v="0"/>
    <s v="Rest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x v="4"/>
    <x v="0"/>
    <x v="32"/>
    <x v="1"/>
    <s v="Rückrufaktion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x v="4"/>
    <x v="0"/>
    <x v="5"/>
    <x v="0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x v="4"/>
    <x v="4"/>
    <x v="11"/>
    <x v="2"/>
    <s v="VOS &gt; Einsatz (vegan)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x v="4"/>
    <x v="10"/>
    <x v="21"/>
    <x v="0"/>
    <s v="Luftzieher/Folienriss durch Transport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x v="4"/>
    <x v="6"/>
    <x v="14"/>
    <x v="3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x v="4"/>
    <x v="7"/>
    <x v="16"/>
    <x v="4"/>
    <s v="Einwaage Labor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x v="4"/>
    <x v="7"/>
    <x v="26"/>
    <x v="4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x v="5"/>
    <x v="0"/>
    <x v="44"/>
    <x v="1"/>
    <s v="geschälte Rinde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x v="5"/>
    <x v="0"/>
    <x v="44"/>
    <x v="3"/>
    <s v="Maschinenabfall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x v="5"/>
    <x v="0"/>
    <x v="45"/>
    <x v="0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x v="5"/>
    <x v="0"/>
    <x v="46"/>
    <x v="1"/>
    <s v="geschälte Rinde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x v="5"/>
    <x v="16"/>
    <x v="47"/>
    <x v="3"/>
    <s v="Darm geplatzt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x v="5"/>
    <x v="4"/>
    <x v="11"/>
    <x v="2"/>
    <s v="Schmutz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x v="5"/>
    <x v="4"/>
    <x v="11"/>
    <x v="2"/>
    <s v="Schmutz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x v="5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x v="5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x v="5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x v="5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x v="5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x v="5"/>
    <x v="6"/>
    <x v="24"/>
    <x v="3"/>
    <s v="Maschinenabfall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x v="5"/>
    <x v="6"/>
    <x v="14"/>
    <x v="3"/>
    <s v="Darm geplatzt"/>
    <s v="-"/>
    <n v="34"/>
    <s v="Produkte"/>
    <s v="BUs"/>
    <s v="Symptome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x v="5"/>
    <x v="6"/>
    <x v="14"/>
    <x v="3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x v="5"/>
    <x v="6"/>
    <x v="25"/>
    <x v="3"/>
    <s v="Reinigung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x v="5"/>
    <x v="7"/>
    <x v="15"/>
    <x v="4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x v="5"/>
    <x v="7"/>
    <x v="15"/>
    <x v="4"/>
    <s v="Sensorik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x v="5"/>
    <x v="7"/>
    <x v="16"/>
    <x v="4"/>
    <s v="Laborprobe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x v="5"/>
    <x v="7"/>
    <x v="26"/>
    <x v="4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x v="5"/>
    <x v="6"/>
    <x v="23"/>
    <x v="3"/>
    <s v="Maschinenabfall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x v="5"/>
    <x v="6"/>
    <x v="23"/>
    <x v="3"/>
    <s v="Maschinenabfall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x v="5"/>
    <x v="8"/>
    <x v="48"/>
    <x v="0"/>
    <s v="VOS &gt; Einsatz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x v="5"/>
    <x v="5"/>
    <x v="49"/>
    <x v="0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x v="6"/>
    <x v="17"/>
    <x v="50"/>
    <x v="0"/>
    <s v="VOS &gt; Einsatz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x v="6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x v="6"/>
    <x v="6"/>
    <x v="51"/>
    <x v="3"/>
    <s v="Reinigung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x v="1"/>
    <n v="150"/>
    <x v="6"/>
    <x v="6"/>
    <x v="14"/>
    <x v="3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x v="6"/>
    <x v="6"/>
    <x v="14"/>
    <x v="3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x v="6"/>
    <x v="7"/>
    <x v="15"/>
    <x v="4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x v="6"/>
    <x v="7"/>
    <x v="16"/>
    <x v="4"/>
    <s v="Laborprobe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x v="6"/>
    <x v="8"/>
    <x v="52"/>
    <x v="0"/>
    <s v="Qualitätsfehler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x v="6"/>
    <x v="7"/>
    <x v="26"/>
    <x v="4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x v="6"/>
    <x v="8"/>
    <x v="48"/>
    <x v="0"/>
    <s v="VOS &gt; Einsatz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x v="7"/>
    <x v="0"/>
    <x v="53"/>
    <x v="0"/>
    <s v="Verformung"/>
    <s v="Verformung"/>
    <n v="34"/>
    <s v="Produkte"/>
    <s v="BUs"/>
    <s v="Symptome"/>
    <n v="2.84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x v="7"/>
    <x v="1"/>
    <x v="29"/>
    <x v="3"/>
    <s v="Maschinenabfall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x v="7"/>
    <x v="1"/>
    <x v="54"/>
    <x v="0"/>
    <s v="Rest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x v="7"/>
    <x v="0"/>
    <x v="55"/>
    <x v="0"/>
    <s v="Rest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x v="7"/>
    <x v="1"/>
    <x v="31"/>
    <x v="3"/>
    <s v="gemischtes Produkt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x v="7"/>
    <x v="2"/>
    <x v="56"/>
    <x v="0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x v="7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x v="7"/>
    <x v="5"/>
    <x v="12"/>
    <x v="0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x v="7"/>
    <x v="6"/>
    <x v="24"/>
    <x v="0"/>
    <s v="keine Verarbeitung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x v="7"/>
    <x v="1"/>
    <x v="13"/>
    <x v="3"/>
    <s v="Maschinenabfall"/>
    <s v="-"/>
    <n v="34"/>
    <s v="Produkte"/>
    <s v="BUs"/>
    <s v="Symptome"/>
    <s v="0"/>
    <s v="BU2"/>
    <s v="Scheiben/Staub"/>
    <n v="30"/>
    <s v="BU2"/>
    <s v="Scheiben/Staub"/>
    <n v="200"/>
    <n v="30"/>
    <d v="2021-08-27T00:00:00"/>
    <m/>
    <m/>
    <s v="Scheiben/Staub"/>
  </r>
  <r>
    <x v="5"/>
    <n v="10.4"/>
    <x v="7"/>
    <x v="7"/>
    <x v="16"/>
    <x v="4"/>
    <s v="Laborprobe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x v="7"/>
    <x v="7"/>
    <x v="16"/>
    <x v="4"/>
    <s v="Laborprobe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x v="8"/>
    <x v="1"/>
    <x v="31"/>
    <x v="3"/>
    <s v="gemischtes Produkt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x v="8"/>
    <x v="0"/>
    <x v="57"/>
    <x v="1"/>
    <s v="blaues Klebeband im Produkt"/>
    <s v="Trennung vom Klebeband aus Produkt zu aufwendig"/>
    <n v="35"/>
    <s v="Produkte"/>
    <s v="BUs"/>
    <s v="Symptome"/>
    <n v="0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x v="8"/>
    <x v="5"/>
    <x v="12"/>
    <x v="0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x v="8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101"/>
    <n v="30"/>
    <d v="2021-08-30T00:00:00"/>
    <m/>
    <m/>
    <s v="Scheiben/Staub"/>
  </r>
  <r>
    <x v="1"/>
    <n v="526.6"/>
    <x v="8"/>
    <x v="6"/>
    <x v="14"/>
    <x v="3"/>
    <s v="Darm geplatzt"/>
    <s v="-"/>
    <n v="35"/>
    <s v="Produkte"/>
    <s v="BUs"/>
    <s v="Symptome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x v="8"/>
    <x v="7"/>
    <x v="15"/>
    <x v="4"/>
    <s v="Sensorik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x v="8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x v="8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x v="8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x v="8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x v="8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x v="8"/>
    <x v="7"/>
    <x v="26"/>
    <x v="4"/>
    <s v="Laborprobe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x v="9"/>
    <x v="0"/>
    <x v="53"/>
    <x v="2"/>
    <s v="keinen Verwendungszweck"/>
    <s v="keinen Verwendungszweck"/>
    <n v="35"/>
    <s v="Produkte"/>
    <s v="BUs"/>
    <s v="Symptome"/>
    <n v="2.84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x v="9"/>
    <x v="0"/>
    <x v="58"/>
    <x v="0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x v="9"/>
    <x v="1"/>
    <x v="59"/>
    <x v="2"/>
    <s v="keinen Verwendungszweck"/>
    <s v="&lt;300kg/Monat"/>
    <n v="35"/>
    <s v="Produkte"/>
    <s v="BUs"/>
    <s v="Symptome"/>
    <n v="0"/>
    <s v="L21"/>
    <n v="29500885"/>
    <n v="61"/>
    <s v="L21"/>
    <n v="29500885"/>
    <n v="147"/>
    <n v="61"/>
    <d v="2021-08-31T00:00:00"/>
    <m/>
    <s v="&lt;300kg/Monat"/>
    <s v="ABS HEUBL"/>
  </r>
  <r>
    <x v="2"/>
    <n v="160"/>
    <x v="9"/>
    <x v="1"/>
    <x v="60"/>
    <x v="2"/>
    <s v="keinen Verwendungszweck"/>
    <s v="&lt;300kg/Monat"/>
    <n v="35"/>
    <s v="Produkte"/>
    <s v="BUs"/>
    <s v="Symptome"/>
    <n v="6.7194568295036419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x v="9"/>
    <x v="1"/>
    <x v="61"/>
    <x v="2"/>
    <s v="keinen Verwendungszweck"/>
    <s v="&lt;300kg/Monat"/>
    <n v="35"/>
    <s v="Produkte"/>
    <s v="BUs"/>
    <s v="Symptome"/>
    <n v="9.1663526661992432"/>
    <s v="L23"/>
    <n v="29500891"/>
    <n v="61"/>
    <s v="L23"/>
    <n v="29500891"/>
    <n v="22"/>
    <n v="61"/>
    <d v="2021-08-31T00:00:00"/>
    <m/>
    <s v="&lt;300kg/Monat"/>
    <s v="ABS PECO"/>
  </r>
  <r>
    <x v="2"/>
    <n v="6"/>
    <x v="9"/>
    <x v="1"/>
    <x v="62"/>
    <x v="2"/>
    <s v="keinen Verwendungszweck"/>
    <s v="&lt;20kg/Monat"/>
    <n v="35"/>
    <s v="Produkte"/>
    <s v="BUs"/>
    <s v="Symptome"/>
    <n v="11.073912126293463"/>
    <s v="L20"/>
    <n v="29500895"/>
    <n v="61"/>
    <s v="L20"/>
    <n v="29500895"/>
    <n v="6"/>
    <n v="61"/>
    <d v="2021-08-31T00:00:00"/>
    <m/>
    <s v="&lt;20kg/Monat"/>
    <s v="ABS BRIE"/>
  </r>
  <r>
    <x v="2"/>
    <n v="44"/>
    <x v="9"/>
    <x v="1"/>
    <x v="63"/>
    <x v="2"/>
    <s v="keinen Verwendungszweck"/>
    <s v="&lt;300kg/Monat"/>
    <n v="35"/>
    <s v="Produkte"/>
    <s v="BUs"/>
    <s v="Symptome"/>
    <n v="6.6"/>
    <s v="L23"/>
    <n v="29500900"/>
    <n v="61"/>
    <s v="L23"/>
    <n v="29500900"/>
    <n v="44"/>
    <n v="61"/>
    <d v="2021-08-31T00:00:00"/>
    <m/>
    <s v="&lt;300kg/Monat"/>
    <s v="ABS ROVIN"/>
  </r>
  <r>
    <x v="2"/>
    <n v="15"/>
    <x v="9"/>
    <x v="1"/>
    <x v="64"/>
    <x v="2"/>
    <s v="keinen Verwendungszweck"/>
    <s v="&lt;50kg/Monat"/>
    <n v="35"/>
    <s v="Produkte"/>
    <s v="BUs"/>
    <s v="Symptome"/>
    <n v="7.7475399924149615"/>
    <s v="L23"/>
    <n v="29500904"/>
    <n v="61"/>
    <s v="L23"/>
    <n v="29500904"/>
    <n v="15"/>
    <n v="61"/>
    <d v="2021-08-31T00:00:00"/>
    <m/>
    <s v="&lt;50kg/Monat"/>
    <s v="ABS TI-AD"/>
  </r>
  <r>
    <x v="2"/>
    <n v="45"/>
    <x v="9"/>
    <x v="1"/>
    <x v="65"/>
    <x v="2"/>
    <s v="keinen Verwendungszweck"/>
    <s v="&lt;300kg/Monat"/>
    <n v="35"/>
    <s v="Produkte"/>
    <s v="BUs"/>
    <s v="Symptome"/>
    <n v="7.6086145024926051"/>
    <s v="L21"/>
    <n v="29500906"/>
    <n v="61"/>
    <s v="L21"/>
    <n v="29500906"/>
    <n v="45"/>
    <n v="61"/>
    <d v="2021-08-31T00:00:00"/>
    <m/>
    <s v="&lt;300kg/Monat"/>
    <s v="ABS SCH-PAUL"/>
  </r>
  <r>
    <x v="2"/>
    <n v="3"/>
    <x v="9"/>
    <x v="1"/>
    <x v="66"/>
    <x v="2"/>
    <s v="keinen Verwendungszweck"/>
    <s v="&lt;20kg/Monat"/>
    <n v="35"/>
    <s v="Produkte"/>
    <s v="BUs"/>
    <s v="Symptome"/>
    <n v="12.260285714285715"/>
    <s v="L23"/>
    <n v="29500909"/>
    <n v="61"/>
    <s v="L23"/>
    <n v="29500909"/>
    <n v="3"/>
    <n v="61"/>
    <d v="2021-08-31T00:00:00"/>
    <m/>
    <s v="&lt;20kg/Monat"/>
    <s v="ABS APPEN"/>
  </r>
  <r>
    <x v="2"/>
    <n v="45"/>
    <x v="9"/>
    <x v="1"/>
    <x v="67"/>
    <x v="2"/>
    <s v="keinen Verwendungszweck"/>
    <s v="&lt;50kg/Monat"/>
    <n v="35"/>
    <s v="Produkte"/>
    <s v="BUs"/>
    <s v="Symptome"/>
    <n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x v="9"/>
    <x v="1"/>
    <x v="68"/>
    <x v="2"/>
    <s v="keinen Verwendungszweck"/>
    <s v="&lt;50kg/Monat"/>
    <n v="35"/>
    <s v="Produkte"/>
    <s v="BUs"/>
    <s v="Symptome"/>
    <n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x v="9"/>
    <x v="1"/>
    <x v="69"/>
    <x v="2"/>
    <s v="keinen Verwendungszweck"/>
    <s v="&lt;300kg/Monat"/>
    <n v="35"/>
    <s v="Produkte"/>
    <s v="BUs"/>
    <s v="Symptome"/>
    <n v="7.5058130571925785"/>
    <s v="L21"/>
    <n v="29501009"/>
    <n v="61"/>
    <s v="L21"/>
    <n v="29501009"/>
    <n v="41"/>
    <n v="61"/>
    <d v="2021-08-31T00:00:00"/>
    <m/>
    <s v="&lt;300kg/Monat"/>
    <s v="ABS Whisky-Nuts"/>
  </r>
  <r>
    <x v="2"/>
    <n v="7"/>
    <x v="9"/>
    <x v="1"/>
    <x v="70"/>
    <x v="2"/>
    <s v="keinen Verwendungszweck"/>
    <s v="&lt;20kg/Monat"/>
    <n v="35"/>
    <s v="Produkte"/>
    <s v="BUs"/>
    <s v="Symptome"/>
    <n v="7.4148209887633527"/>
    <s v="L23"/>
    <n v="29501013"/>
    <n v="61"/>
    <s v="L23"/>
    <n v="29501013"/>
    <n v="7"/>
    <n v="61"/>
    <d v="2021-08-31T00:00:00"/>
    <m/>
    <s v="&lt;20kg/Monat"/>
    <s v="ABS AT-ROTWEIN"/>
  </r>
  <r>
    <x v="2"/>
    <n v="175"/>
    <x v="9"/>
    <x v="0"/>
    <x v="57"/>
    <x v="2"/>
    <s v="keinen Verwendungszweck"/>
    <s v="keinen Verwendungszweck"/>
    <n v="35"/>
    <s v="Produkte"/>
    <s v="BUs"/>
    <s v="Symptome"/>
    <n v="0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x v="9"/>
    <x v="0"/>
    <x v="32"/>
    <x v="0"/>
    <s v="keinen Abnehmer/kein Schälpersonal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x v="9"/>
    <x v="1"/>
    <x v="4"/>
    <x v="2"/>
    <s v="keinen Verwendungszweck"/>
    <s v="&lt;300kg/Monat"/>
    <n v="35"/>
    <s v="Produkte"/>
    <s v="BUs"/>
    <s v="Symptome"/>
    <n v="8.0682678667519738"/>
    <s v="L22"/>
    <n v="29501028"/>
    <n v="61"/>
    <s v="L22"/>
    <n v="29501028"/>
    <n v="31"/>
    <n v="61"/>
    <d v="2021-08-31T00:00:00"/>
    <m/>
    <s v="&lt;300kg/Monat"/>
    <s v="ABS KELLERGEIST"/>
  </r>
  <r>
    <x v="2"/>
    <n v="64"/>
    <x v="9"/>
    <x v="1"/>
    <x v="71"/>
    <x v="2"/>
    <s v="keinen Verwendungszweck"/>
    <s v="&lt;300kg/Monat"/>
    <n v="35"/>
    <s v="Produkte"/>
    <s v="BUs"/>
    <s v="Symptome"/>
    <n v="7.281148389532067"/>
    <s v="L21"/>
    <n v="29501029"/>
    <n v="61"/>
    <s v="L21"/>
    <n v="29501029"/>
    <n v="64"/>
    <n v="61"/>
    <d v="2021-08-31T00:00:00"/>
    <m/>
    <s v="&lt;300kg/Monat"/>
    <s v="ABS BRUSCHETTA"/>
  </r>
  <r>
    <x v="2"/>
    <n v="53"/>
    <x v="9"/>
    <x v="1"/>
    <x v="72"/>
    <x v="2"/>
    <s v="keinen Verwendungszweck"/>
    <s v="&lt;100kg/Monat"/>
    <n v="35"/>
    <s v="Produkte"/>
    <s v="BUs"/>
    <s v="Symptome"/>
    <n v="7.2678522889458623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x v="9"/>
    <x v="1"/>
    <x v="73"/>
    <x v="2"/>
    <s v="keinen Verwendungszweck"/>
    <s v="&lt;1000kg/Monat"/>
    <n v="35"/>
    <s v="Produkte"/>
    <s v="BUs"/>
    <s v="Symptome"/>
    <n v="10.86892505231499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x v="9"/>
    <x v="1"/>
    <x v="74"/>
    <x v="2"/>
    <s v="keinen Verwendungszweck"/>
    <s v="&lt;100kg/Monat"/>
    <n v="35"/>
    <s v="Produkte"/>
    <s v="BUs"/>
    <s v="Symptome"/>
    <n v="0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x v="9"/>
    <x v="16"/>
    <x v="75"/>
    <x v="3"/>
    <s v="Darm geplatzt"/>
    <s v="Clip gerissen"/>
    <n v="35"/>
    <s v="Produkte"/>
    <s v="BUs"/>
    <s v="Symptome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x v="9"/>
    <x v="18"/>
    <x v="76"/>
    <x v="0"/>
    <s v="VOS &gt; Einsatz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x v="9"/>
    <x v="11"/>
    <x v="22"/>
    <x v="3"/>
    <s v="Maschinenabfall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x v="9"/>
    <x v="5"/>
    <x v="12"/>
    <x v="0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x v="9"/>
    <x v="5"/>
    <x v="12"/>
    <x v="0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x v="9"/>
    <x v="6"/>
    <x v="23"/>
    <x v="3"/>
    <s v="Maschinenabfall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x v="9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53"/>
    <n v="30"/>
    <d v="2021-08-31T00:00:00"/>
    <m/>
    <m/>
    <s v="Scheiben/Staub"/>
  </r>
  <r>
    <x v="1"/>
    <n v="23.2"/>
    <x v="9"/>
    <x v="6"/>
    <x v="14"/>
    <x v="3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x v="9"/>
    <x v="6"/>
    <x v="14"/>
    <x v="3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x v="9"/>
    <x v="7"/>
    <x v="16"/>
    <x v="4"/>
    <s v="Sensorik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x v="9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x v="9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x v="9"/>
    <x v="15"/>
    <x v="77"/>
    <x v="4"/>
    <s v="Muster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x v="9"/>
    <x v="15"/>
    <x v="77"/>
    <x v="4"/>
    <s v="Muster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x v="9"/>
    <x v="7"/>
    <x v="26"/>
    <x v="4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x v="9"/>
    <x v="6"/>
    <x v="23"/>
    <x v="3"/>
    <s v="Maschinenabfall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x v="9"/>
    <x v="15"/>
    <x v="78"/>
    <x v="1"/>
    <s v="geschälte Rinde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x v="10"/>
    <x v="10"/>
    <x v="79"/>
    <x v="0"/>
    <s v="Luftzieher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x v="10"/>
    <x v="0"/>
    <x v="80"/>
    <x v="0"/>
    <s v="keinen Abnehmer/kein Schälpersonal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x v="10"/>
    <x v="0"/>
    <x v="81"/>
    <x v="0"/>
    <s v="keinen Abnehmer/kein Schälpersonal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x v="10"/>
    <x v="13"/>
    <x v="82"/>
    <x v="0"/>
    <s v="keinen Abnehmer/kein Schälpersonal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x v="10"/>
    <x v="3"/>
    <x v="83"/>
    <x v="0"/>
    <s v="keine Verarbeitung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x v="10"/>
    <x v="3"/>
    <x v="83"/>
    <x v="0"/>
    <s v="keine Verarbeitung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x v="10"/>
    <x v="3"/>
    <x v="84"/>
    <x v="0"/>
    <s v="Rest"/>
    <s v="Abschnitte eingelagert, um Verwendung zu finden. Aber keine Verwendungsentscheidung gefunden"/>
    <n v="35"/>
    <s v="Produkte"/>
    <s v="BUs"/>
    <s v="Symptome"/>
    <n v="0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x v="10"/>
    <x v="10"/>
    <x v="21"/>
    <x v="0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x v="10"/>
    <x v="5"/>
    <x v="12"/>
    <x v="0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x v="10"/>
    <x v="6"/>
    <x v="24"/>
    <x v="3"/>
    <s v="Maschinenabfall"/>
    <s v="-"/>
    <n v="35"/>
    <s v="Produkte"/>
    <s v="BUs"/>
    <s v="Symptome"/>
    <n v="0"/>
    <s v="BU4"/>
    <s v="Diverses"/>
    <n v="30"/>
    <s v="BU4"/>
    <s v="Diverses"/>
    <n v="34.4"/>
    <n v="30"/>
    <d v="2021-09-01T00:00:00"/>
    <m/>
    <m/>
    <s v="Diverses"/>
  </r>
  <r>
    <x v="1"/>
    <n v="30.4"/>
    <x v="10"/>
    <x v="6"/>
    <x v="24"/>
    <x v="3"/>
    <s v="Maschinenabfall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x v="10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35.000000000000007"/>
    <n v="30"/>
    <d v="2021-09-01T00:00:00"/>
    <m/>
    <m/>
    <s v="Scheiben/Staub"/>
  </r>
  <r>
    <x v="4"/>
    <n v="36"/>
    <x v="10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36"/>
    <n v="30"/>
    <d v="2021-09-01T00:00:00"/>
    <m/>
    <m/>
    <s v="Scheiben/Staub"/>
  </r>
  <r>
    <x v="4"/>
    <n v="102"/>
    <x v="10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102"/>
    <n v="30"/>
    <d v="2021-09-01T00:00:00"/>
    <m/>
    <m/>
    <s v="Scheiben/Staub"/>
  </r>
  <r>
    <x v="1"/>
    <n v="23"/>
    <x v="10"/>
    <x v="6"/>
    <x v="14"/>
    <x v="3"/>
    <s v="Darm geplatzt"/>
    <s v="-"/>
    <n v="35"/>
    <s v="Produkte"/>
    <s v="BUs"/>
    <s v="Symptome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x v="10"/>
    <x v="6"/>
    <x v="14"/>
    <x v="3"/>
    <s v="Clip gerissen"/>
    <s v="-"/>
    <n v="35"/>
    <s v="Produkte"/>
    <s v="BUs"/>
    <s v="Symptome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x v="10"/>
    <x v="7"/>
    <x v="15"/>
    <x v="4"/>
    <s v="Sensorik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x v="10"/>
    <x v="7"/>
    <x v="16"/>
    <x v="4"/>
    <s v="Sensorik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x v="10"/>
    <x v="7"/>
    <x v="16"/>
    <x v="4"/>
    <s v="Einwaage Labor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x v="10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x v="10"/>
    <x v="7"/>
    <x v="26"/>
    <x v="4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x v="10"/>
    <x v="7"/>
    <x v="26"/>
    <x v="4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x v="10"/>
    <x v="8"/>
    <x v="85"/>
    <x v="1"/>
    <s v="geschälte Rinde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x v="11"/>
    <x v="1"/>
    <x v="86"/>
    <x v="0"/>
    <s v="Schimmel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x v="11"/>
    <x v="1"/>
    <x v="60"/>
    <x v="1"/>
    <s v="blaues Klebeband im Produkt"/>
    <s v="Trennung vom Klebeband aus Produkt zu aufwendig"/>
    <n v="35"/>
    <s v="Produkte"/>
    <s v="BUs"/>
    <s v="Symptome"/>
    <n v="6.7194568295036419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x v="11"/>
    <x v="1"/>
    <x v="63"/>
    <x v="1"/>
    <s v="blaues Klebeband im Produkt"/>
    <s v="Trennung vom Klebeband aus Produkt zu aufwendig"/>
    <n v="35"/>
    <s v="Produkte"/>
    <s v="BUs"/>
    <s v="Symptome"/>
    <n v="6.6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x v="11"/>
    <x v="0"/>
    <x v="87"/>
    <x v="0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x v="11"/>
    <x v="1"/>
    <x v="71"/>
    <x v="1"/>
    <s v="blaues Klebeband im Produkt"/>
    <s v="Trennung vom Klebeband aus Produkt zu aufwendig"/>
    <n v="35"/>
    <s v="Produkte"/>
    <s v="BUs"/>
    <s v="Symptome"/>
    <n v="7.281148389532067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x v="11"/>
    <x v="1"/>
    <x v="73"/>
    <x v="1"/>
    <s v="blaues Klebeband im Produkt"/>
    <s v="Trennung vom Klebeband aus Produkt zu aufwendig"/>
    <n v="35"/>
    <s v="Produkte"/>
    <s v="BUs"/>
    <s v="Symptome"/>
    <n v="10.868925052314992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x v="11"/>
    <x v="13"/>
    <x v="88"/>
    <x v="0"/>
    <s v="keinen Abnehmer/kein Schälpersonal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x v="11"/>
    <x v="12"/>
    <x v="89"/>
    <x v="0"/>
    <s v="keinen Abnehmer/kein Schälpersonal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x v="11"/>
    <x v="1"/>
    <x v="90"/>
    <x v="1"/>
    <s v="blaues Klebeband im Produkt"/>
    <s v="Trennung vom Klebeband aus Produkt zu aufwendig"/>
    <n v="35"/>
    <s v="Produkte"/>
    <s v="BUs"/>
    <s v="Symptome"/>
    <n v="9.6459416666666655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x v="11"/>
    <x v="16"/>
    <x v="91"/>
    <x v="3"/>
    <s v="Schlaufe gerissen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x v="11"/>
    <x v="19"/>
    <x v="92"/>
    <x v="0"/>
    <s v="Rest"/>
    <s v="Riss in Alufolie"/>
    <n v="35"/>
    <s v="Produkte"/>
    <s v="BUs"/>
    <s v="Symptome"/>
    <n v="36.280200000000001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x v="11"/>
    <x v="10"/>
    <x v="21"/>
    <x v="0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x v="11"/>
    <x v="10"/>
    <x v="21"/>
    <x v="0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x v="11"/>
    <x v="5"/>
    <x v="12"/>
    <x v="0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x v="11"/>
    <x v="11"/>
    <x v="22"/>
    <x v="3"/>
    <s v="Maschinenabfall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x v="11"/>
    <x v="6"/>
    <x v="24"/>
    <x v="3"/>
    <s v="Maschinenabfall"/>
    <s v="-"/>
    <n v="35"/>
    <s v="Produkte"/>
    <s v="BUs"/>
    <s v="Symptome"/>
    <n v="0"/>
    <s v="BU4"/>
    <s v="Diverses"/>
    <n v="30"/>
    <s v="BU4"/>
    <s v="Diverses"/>
    <n v="28"/>
    <n v="30"/>
    <d v="2021-09-02T00:00:00"/>
    <m/>
    <m/>
    <s v="Diverses"/>
  </r>
  <r>
    <x v="0"/>
    <n v="33.5"/>
    <x v="11"/>
    <x v="6"/>
    <x v="23"/>
    <x v="3"/>
    <s v="Maschinenabfall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x v="11"/>
    <x v="6"/>
    <x v="14"/>
    <x v="3"/>
    <s v="Clip gerissen"/>
    <s v="-"/>
    <n v="35"/>
    <s v="Produkte"/>
    <s v="BUs"/>
    <s v="Symptome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x v="11"/>
    <x v="6"/>
    <x v="14"/>
    <x v="3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x v="11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x v="11"/>
    <x v="8"/>
    <x v="93"/>
    <x v="1"/>
    <s v="geschälte Rinde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x v="11"/>
    <x v="8"/>
    <x v="85"/>
    <x v="1"/>
    <s v="geschälte Rinde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x v="12"/>
    <x v="20"/>
    <x v="94"/>
    <x v="0"/>
    <s v="Produkt ausgelistet, zu viel geschnitten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x v="12"/>
    <x v="1"/>
    <x v="95"/>
    <x v="0"/>
    <s v="keine Verarbeitung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x v="12"/>
    <x v="1"/>
    <x v="31"/>
    <x v="3"/>
    <s v="gemischtes Produkt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x v="12"/>
    <x v="1"/>
    <x v="18"/>
    <x v="1"/>
    <s v="Schmutz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x v="12"/>
    <x v="0"/>
    <x v="96"/>
    <x v="0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x v="12"/>
    <x v="12"/>
    <x v="89"/>
    <x v="0"/>
    <s v="keinen Abnehmer/kein Schälpersonal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x v="12"/>
    <x v="13"/>
    <x v="97"/>
    <x v="0"/>
    <s v="keinen Abnehmer/kein Schälpersonal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x v="12"/>
    <x v="12"/>
    <x v="98"/>
    <x v="0"/>
    <s v="keinen Abnehmer/kein Schälpersonal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x v="12"/>
    <x v="17"/>
    <x v="99"/>
    <x v="0"/>
    <s v="Qualitätsfehler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x v="12"/>
    <x v="17"/>
    <x v="100"/>
    <x v="3"/>
    <s v="Clip gerissen"/>
    <s v="-"/>
    <n v="35"/>
    <s v="Produkte"/>
    <s v="BUs"/>
    <s v="Symptome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x v="12"/>
    <x v="5"/>
    <x v="101"/>
    <x v="0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x v="12"/>
    <x v="10"/>
    <x v="21"/>
    <x v="0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x v="12"/>
    <x v="10"/>
    <x v="21"/>
    <x v="0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x v="12"/>
    <x v="6"/>
    <x v="24"/>
    <x v="3"/>
    <s v="Maschinenabfall"/>
    <s v="-"/>
    <n v="35"/>
    <s v="Produkte"/>
    <s v="BUs"/>
    <s v="Symptome"/>
    <n v="0"/>
    <s v="BU4"/>
    <s v="Diverses"/>
    <n v="30"/>
    <s v="BU4"/>
    <s v="Diverses"/>
    <n v="23"/>
    <n v="30"/>
    <d v="2021-09-03T00:00:00"/>
    <m/>
    <m/>
    <s v="Diverses"/>
  </r>
  <r>
    <x v="0"/>
    <n v="18"/>
    <x v="12"/>
    <x v="6"/>
    <x v="23"/>
    <x v="3"/>
    <s v="Maschinenabfall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x v="12"/>
    <x v="6"/>
    <x v="23"/>
    <x v="3"/>
    <s v="Maschinenabfall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x v="12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39"/>
    <n v="30"/>
    <d v="2021-09-03T00:00:00"/>
    <m/>
    <m/>
    <s v="Scheiben/Staub"/>
  </r>
  <r>
    <x v="4"/>
    <n v="65"/>
    <x v="12"/>
    <x v="1"/>
    <x v="13"/>
    <x v="3"/>
    <s v="Maschinenabfall"/>
    <s v="-"/>
    <n v="35"/>
    <s v="Produkte"/>
    <s v="BUs"/>
    <s v="Symptome"/>
    <s v="0"/>
    <s v="BU2"/>
    <s v="Scheiben/Staub"/>
    <n v="30"/>
    <s v="BU2"/>
    <s v="Scheiben/Staub"/>
    <n v="65"/>
    <n v="30"/>
    <d v="2021-09-03T00:00:00"/>
    <m/>
    <m/>
    <s v="Scheiben/Staub"/>
  </r>
  <r>
    <x v="1"/>
    <n v="326.8"/>
    <x v="12"/>
    <x v="6"/>
    <x v="14"/>
    <x v="3"/>
    <s v="Darm geplatzt"/>
    <s v="-"/>
    <n v="35"/>
    <s v="Produkte"/>
    <s v="BUs"/>
    <s v="Symptome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x v="12"/>
    <x v="7"/>
    <x v="15"/>
    <x v="4"/>
    <s v="Sensorik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x v="12"/>
    <x v="7"/>
    <x v="15"/>
    <x v="4"/>
    <s v="Sensorik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x v="12"/>
    <x v="7"/>
    <x v="15"/>
    <x v="4"/>
    <s v="Sensorik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x v="12"/>
    <x v="7"/>
    <x v="16"/>
    <x v="4"/>
    <s v="Sensorik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x v="12"/>
    <x v="7"/>
    <x v="16"/>
    <x v="4"/>
    <s v="Sensorik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x v="12"/>
    <x v="7"/>
    <x v="16"/>
    <x v="4"/>
    <s v="Einwaage Labor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x v="12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x v="12"/>
    <x v="7"/>
    <x v="16"/>
    <x v="4"/>
    <s v="Laborprobe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x v="12"/>
    <x v="0"/>
    <x v="102"/>
    <x v="0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x v="12"/>
    <x v="7"/>
    <x v="26"/>
    <x v="4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x v="12"/>
    <x v="8"/>
    <x v="48"/>
    <x v="0"/>
    <s v="VOS &gt; Einsatz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x v="12"/>
    <x v="8"/>
    <x v="48"/>
    <x v="0"/>
    <s v="VOS &gt; Einsatz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x v="12"/>
    <x v="6"/>
    <x v="23"/>
    <x v="3"/>
    <s v="Maschinenabfall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x v="12"/>
    <x v="19"/>
    <x v="103"/>
    <x v="1"/>
    <s v="Metall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x v="13"/>
    <x v="20"/>
    <x v="104"/>
    <x v="0"/>
    <s v="MHD abgelaufen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x v="2"/>
    <n v="5"/>
    <x v="13"/>
    <x v="0"/>
    <x v="53"/>
    <x v="2"/>
    <s v="keinen Verwendungszweck"/>
    <s v="keinen Verwendungszweck"/>
    <n v="36"/>
    <s v="Produkte"/>
    <s v="BUs"/>
    <s v="Symptome"/>
    <n v="2.84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x v="13"/>
    <x v="1"/>
    <x v="60"/>
    <x v="2"/>
    <s v="keinen Verwendungszweck"/>
    <s v="&lt;500kg/Monat"/>
    <n v="36"/>
    <s v="Produkte"/>
    <s v="BUs"/>
    <s v="Symptome"/>
    <n v="6.7194568295036419"/>
    <s v="L21"/>
    <n v="29500886"/>
    <n v="61"/>
    <s v="L21"/>
    <n v="29500886"/>
    <n v="8"/>
    <n v="61"/>
    <d v="2021-09-06T00:00:00"/>
    <m/>
    <s v="&lt;500kg/Monat"/>
    <s v="ABS MEDI-KRÄUK"/>
  </r>
  <r>
    <x v="2"/>
    <n v="4"/>
    <x v="13"/>
    <x v="1"/>
    <x v="61"/>
    <x v="2"/>
    <s v="keinen Verwendungszweck"/>
    <s v="&lt;300kg/Monat"/>
    <n v="36"/>
    <s v="Produkte"/>
    <s v="BUs"/>
    <s v="Symptome"/>
    <n v="9.1663526661992432"/>
    <s v="L23"/>
    <n v="29500891"/>
    <n v="61"/>
    <s v="L23"/>
    <n v="29500891"/>
    <n v="4"/>
    <n v="61"/>
    <d v="2021-09-06T00:00:00"/>
    <m/>
    <s v="&lt;300kg/Monat"/>
    <s v="ABS PECO"/>
  </r>
  <r>
    <x v="2"/>
    <n v="8"/>
    <x v="13"/>
    <x v="1"/>
    <x v="63"/>
    <x v="2"/>
    <s v="keinen Verwendungszweck"/>
    <s v="&lt;300kg/Monat"/>
    <n v="36"/>
    <s v="Produkte"/>
    <s v="BUs"/>
    <s v="Symptome"/>
    <n v="6.6"/>
    <s v="L23"/>
    <n v="29500900"/>
    <n v="61"/>
    <s v="L23"/>
    <n v="29500900"/>
    <n v="8"/>
    <n v="61"/>
    <d v="2021-09-06T00:00:00"/>
    <m/>
    <s v="&lt;300kg/Monat"/>
    <s v="ABS ROVIN"/>
  </r>
  <r>
    <x v="2"/>
    <n v="36"/>
    <x v="13"/>
    <x v="1"/>
    <x v="105"/>
    <x v="2"/>
    <s v="keinen Verwendungszweck"/>
    <s v="&lt;500kg/Monat"/>
    <n v="36"/>
    <s v="Produkte"/>
    <s v="BUs"/>
    <s v="Symptome"/>
    <n v="9.465138018395112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x v="13"/>
    <x v="1"/>
    <x v="105"/>
    <x v="2"/>
    <s v="keinen Verwendungszweck"/>
    <s v="&lt;500kg/Monat"/>
    <n v="36"/>
    <s v="Produkte"/>
    <s v="BUs"/>
    <s v="Symptome"/>
    <n v="9.4651380183951126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x v="13"/>
    <x v="1"/>
    <x v="106"/>
    <x v="2"/>
    <s v="keinen Verwendungszweck"/>
    <s v="&lt;100kg/Monat"/>
    <n v="36"/>
    <s v="Produkte"/>
    <s v="BUs"/>
    <s v="Symptome"/>
    <n v="7.9957903604299254"/>
    <s v="L20"/>
    <n v="29500913"/>
    <n v="61"/>
    <s v="L20"/>
    <n v="29500913"/>
    <n v="22"/>
    <n v="61"/>
    <d v="2021-09-06T00:00:00"/>
    <m/>
    <s v="&lt;100kg/Monat"/>
    <s v="ABS ZIEGENR"/>
  </r>
  <r>
    <x v="1"/>
    <n v="15"/>
    <x v="13"/>
    <x v="1"/>
    <x v="95"/>
    <x v="0"/>
    <s v="keine Verarbeitung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x v="13"/>
    <x v="1"/>
    <x v="31"/>
    <x v="3"/>
    <s v="gemischtes Produkt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x v="13"/>
    <x v="1"/>
    <x v="69"/>
    <x v="2"/>
    <s v="keinen Verwendungszweck"/>
    <s v="&lt;300kg/Monat"/>
    <n v="36"/>
    <s v="Produkte"/>
    <s v="BUs"/>
    <s v="Symptome"/>
    <n v="7.5058130571925785"/>
    <s v="L21"/>
    <n v="29501009"/>
    <n v="61"/>
    <s v="L21"/>
    <n v="29501009"/>
    <n v="46"/>
    <n v="61"/>
    <d v="2021-09-06T00:00:00"/>
    <m/>
    <s v="&lt;300kg/Monat"/>
    <s v="ABS Whisky-Nuts"/>
  </r>
  <r>
    <x v="2"/>
    <n v="4"/>
    <x v="13"/>
    <x v="1"/>
    <x v="70"/>
    <x v="2"/>
    <s v="keinen Verwendungszweck"/>
    <s v="&lt;20kg/Monat"/>
    <n v="36"/>
    <s v="Produkte"/>
    <s v="BUs"/>
    <s v="Symptome"/>
    <n v="7.4148209887633527"/>
    <s v="L23"/>
    <n v="29501013"/>
    <n v="61"/>
    <s v="L23"/>
    <n v="29501013"/>
    <n v="4"/>
    <n v="61"/>
    <d v="2021-09-06T00:00:00"/>
    <m/>
    <s v="&lt;20kg/Monat"/>
    <s v="ABS AT-ROTWEIN"/>
  </r>
  <r>
    <x v="2"/>
    <n v="3"/>
    <x v="13"/>
    <x v="1"/>
    <x v="72"/>
    <x v="2"/>
    <s v="keinen Verwendungszweck"/>
    <s v="&lt;100kg/Monat"/>
    <n v="36"/>
    <s v="Produkte"/>
    <s v="BUs"/>
    <s v="Symptome"/>
    <n v="7.2678522889458623"/>
    <s v="L21"/>
    <n v="29501030"/>
    <n v="61"/>
    <s v="L21"/>
    <n v="29501030"/>
    <n v="3"/>
    <n v="61"/>
    <d v="2021-09-06T00:00:00"/>
    <m/>
    <s v="&lt;100kg/Monat"/>
    <s v="ABS ORANG-PESTO"/>
  </r>
  <r>
    <x v="0"/>
    <n v="36"/>
    <x v="13"/>
    <x v="1"/>
    <x v="18"/>
    <x v="1"/>
    <s v="Schmutz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x v="13"/>
    <x v="1"/>
    <x v="107"/>
    <x v="2"/>
    <s v="keinen Verwendungszweck"/>
    <s v="&lt;20kg/Monat"/>
    <n v="36"/>
    <s v="Produkte"/>
    <s v="BUs"/>
    <s v="Symptome"/>
    <n v="0"/>
    <s v="L20"/>
    <n v="29501036"/>
    <n v="61"/>
    <s v="L20"/>
    <n v="29501036"/>
    <n v="3"/>
    <n v="61"/>
    <d v="2021-09-06T00:00:00"/>
    <m/>
    <s v="&lt;20kg/Monat"/>
    <s v="ABS SAINT ANDRÉ"/>
  </r>
  <r>
    <x v="2"/>
    <n v="40"/>
    <x v="13"/>
    <x v="1"/>
    <x v="74"/>
    <x v="2"/>
    <s v="keinen Verwendungszweck"/>
    <s v="&lt;100kg/Monat"/>
    <n v="36"/>
    <s v="Produkte"/>
    <s v="BUs"/>
    <s v="Symptome"/>
    <n v="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x v="13"/>
    <x v="1"/>
    <x v="90"/>
    <x v="2"/>
    <s v="keinen Verwendungszweck"/>
    <s v="&lt;50kg/Monat"/>
    <n v="36"/>
    <s v="Produkte"/>
    <s v="BUs"/>
    <s v="Symptome"/>
    <n v="9.6459416666666655"/>
    <s v="L29"/>
    <n v="29501101"/>
    <n v="61"/>
    <s v="L29"/>
    <n v="29501101"/>
    <n v="10"/>
    <n v="61"/>
    <d v="2021-09-06T00:00:00"/>
    <m/>
    <s v="&lt;50kg/Monat"/>
    <s v="ABS BRIE-PAP"/>
  </r>
  <r>
    <x v="1"/>
    <n v="27.5"/>
    <x v="13"/>
    <x v="17"/>
    <x v="108"/>
    <x v="3"/>
    <s v="Darm geplatzt"/>
    <s v="Clip gerissen"/>
    <n v="36"/>
    <s v="Produkte"/>
    <s v="BUs"/>
    <s v="Symptome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x v="13"/>
    <x v="17"/>
    <x v="108"/>
    <x v="3"/>
    <s v="Clip gerissen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x v="13"/>
    <x v="17"/>
    <x v="108"/>
    <x v="3"/>
    <s v="Clip gerissen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x v="13"/>
    <x v="17"/>
    <x v="108"/>
    <x v="3"/>
    <s v="Darm geplatzt"/>
    <s v="Clip gerissen"/>
    <n v="36"/>
    <s v="Produkte"/>
    <s v="BUs"/>
    <s v="Symptome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x v="13"/>
    <x v="17"/>
    <x v="109"/>
    <x v="3"/>
    <s v="Darm geplatzt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x v="13"/>
    <x v="17"/>
    <x v="110"/>
    <x v="3"/>
    <s v="Reinigung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x v="13"/>
    <x v="19"/>
    <x v="111"/>
    <x v="4"/>
    <s v="keine Verarbeitung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x v="13"/>
    <x v="5"/>
    <x v="12"/>
    <x v="0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x v="13"/>
    <x v="6"/>
    <x v="23"/>
    <x v="3"/>
    <s v="Maschinenabfall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x v="13"/>
    <x v="6"/>
    <x v="23"/>
    <x v="3"/>
    <s v="Maschinenabfall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x v="13"/>
    <x v="1"/>
    <x v="13"/>
    <x v="3"/>
    <s v="Maschinenabfall"/>
    <s v="-"/>
    <n v="36"/>
    <s v="Produkte"/>
    <s v="BUs"/>
    <s v="Symptome"/>
    <s v="0"/>
    <s v="BU2"/>
    <s v="Scheiben/Staub"/>
    <n v="30"/>
    <s v="BU2"/>
    <s v="Scheiben/Staub"/>
    <n v="29.5"/>
    <n v="30"/>
    <d v="2021-09-06T00:00:00"/>
    <m/>
    <m/>
    <s v="Scheiben/Staub"/>
  </r>
  <r>
    <x v="1"/>
    <n v="55"/>
    <x v="13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x v="13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x v="14"/>
    <x v="0"/>
    <x v="112"/>
    <x v="0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x v="14"/>
    <x v="1"/>
    <x v="60"/>
    <x v="2"/>
    <s v="keinen Verwendungszweck"/>
    <s v="&lt;500kg/Monat"/>
    <n v="36"/>
    <s v="Produkte"/>
    <s v="BUs"/>
    <s v="Symptome"/>
    <n v="6.7194568295036419"/>
    <s v="L21"/>
    <n v="29500886"/>
    <n v="61"/>
    <s v="L21"/>
    <n v="29500886"/>
    <n v="38"/>
    <n v="61"/>
    <d v="2021-09-07T00:00:00"/>
    <m/>
    <s v="&lt;500kg/Monat"/>
    <s v="ABS MEDI-KRÄUK"/>
  </r>
  <r>
    <x v="2"/>
    <n v="19"/>
    <x v="14"/>
    <x v="1"/>
    <x v="63"/>
    <x v="2"/>
    <s v="keinen Verwendungszweck"/>
    <s v="&lt;300kg/Monat"/>
    <n v="36"/>
    <s v="Produkte"/>
    <s v="BUs"/>
    <s v="Symptome"/>
    <n v="6.6"/>
    <s v="L23"/>
    <n v="29500900"/>
    <n v="61"/>
    <s v="L23"/>
    <n v="29500900"/>
    <n v="19"/>
    <n v="61"/>
    <d v="2021-09-07T00:00:00"/>
    <m/>
    <s v="&lt;300kg/Monat"/>
    <s v="ABS ROVIN"/>
  </r>
  <r>
    <x v="2"/>
    <n v="66"/>
    <x v="14"/>
    <x v="1"/>
    <x v="105"/>
    <x v="2"/>
    <s v="keinen Verwendungszweck"/>
    <s v="&lt;500kg/Monat"/>
    <n v="36"/>
    <s v="Produkte"/>
    <s v="BUs"/>
    <s v="Symptome"/>
    <n v="9.465138018395112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x v="14"/>
    <x v="1"/>
    <x v="113"/>
    <x v="2"/>
    <s v="keinen Verwendungszweck"/>
    <s v="&lt;300kg/Monat"/>
    <n v="36"/>
    <s v="Produkte"/>
    <s v="BUs"/>
    <s v="Symptome"/>
    <n v="0"/>
    <s v="L21"/>
    <n v="29500952"/>
    <n v="61"/>
    <s v="L21"/>
    <n v="29500952"/>
    <n v="7"/>
    <n v="61"/>
    <d v="2021-09-07T00:00:00"/>
    <m/>
    <s v="&lt;300kg/Monat"/>
    <s v="ABS GRÜN-PESTO"/>
  </r>
  <r>
    <x v="2"/>
    <n v="4.2"/>
    <x v="14"/>
    <x v="0"/>
    <x v="57"/>
    <x v="3"/>
    <s v="Maschinenabfall"/>
    <s v="nicht eindeutig"/>
    <n v="36"/>
    <s v="Produkte"/>
    <s v="BUs"/>
    <s v="Symptome"/>
    <n v="0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x v="14"/>
    <x v="1"/>
    <x v="71"/>
    <x v="2"/>
    <s v="keinen Verwendungszweck"/>
    <s v="&lt;300kg/Monat"/>
    <n v="36"/>
    <s v="Produkte"/>
    <s v="BUs"/>
    <s v="Symptome"/>
    <n v="7.281148389532067"/>
    <s v="L21"/>
    <n v="29501029"/>
    <n v="61"/>
    <s v="L21"/>
    <n v="29501029"/>
    <n v="32"/>
    <n v="61"/>
    <d v="2021-09-07T00:00:00"/>
    <m/>
    <s v="&lt;300kg/Monat"/>
    <s v="ABS BRUSCHETTA"/>
  </r>
  <r>
    <x v="2"/>
    <n v="5"/>
    <x v="14"/>
    <x v="1"/>
    <x v="72"/>
    <x v="2"/>
    <s v="keinen Verwendungszweck"/>
    <s v="&lt;100kg/Monat"/>
    <n v="36"/>
    <s v="Produkte"/>
    <s v="BUs"/>
    <s v="Symptome"/>
    <n v="7.2678522889458623"/>
    <s v="L21"/>
    <n v="29501030"/>
    <n v="61"/>
    <s v="L21"/>
    <n v="29501030"/>
    <n v="5"/>
    <n v="61"/>
    <d v="2021-09-07T00:00:00"/>
    <m/>
    <s v="&lt;100kg/Monat"/>
    <s v="ABS ORANG-PESTO"/>
  </r>
  <r>
    <x v="2"/>
    <n v="117"/>
    <x v="14"/>
    <x v="1"/>
    <x v="73"/>
    <x v="2"/>
    <s v="keinen Verwendungszweck"/>
    <s v="&lt;1000kg/Monat"/>
    <n v="36"/>
    <s v="Produkte"/>
    <s v="BUs"/>
    <s v="Symptome"/>
    <n v="10.86892505231499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x v="14"/>
    <x v="12"/>
    <x v="36"/>
    <x v="0"/>
    <s v="keinen Abnehmer/kein Schälpersonal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x v="14"/>
    <x v="13"/>
    <x v="114"/>
    <x v="0"/>
    <s v="keinen Abnehmer/kein Schälpersonal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x v="14"/>
    <x v="16"/>
    <x v="115"/>
    <x v="3"/>
    <s v="Reinigung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x v="14"/>
    <x v="17"/>
    <x v="116"/>
    <x v="3"/>
    <s v="Darm geplatzt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x v="14"/>
    <x v="17"/>
    <x v="100"/>
    <x v="3"/>
    <s v="Darm geplatzt"/>
    <s v="-"/>
    <n v="36"/>
    <s v="Produkte"/>
    <s v="BUs"/>
    <s v="Symptome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x v="14"/>
    <x v="21"/>
    <x v="117"/>
    <x v="0"/>
    <s v="keinen Abnehmer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x v="14"/>
    <x v="21"/>
    <x v="118"/>
    <x v="0"/>
    <s v="keinen Abnehmer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x v="14"/>
    <x v="5"/>
    <x v="12"/>
    <x v="0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x v="14"/>
    <x v="6"/>
    <x v="119"/>
    <x v="1"/>
    <s v="geschälte Rinde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x v="14"/>
    <x v="6"/>
    <x v="23"/>
    <x v="3"/>
    <s v="Maschinenabfall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x v="14"/>
    <x v="6"/>
    <x v="24"/>
    <x v="3"/>
    <s v="Reinigung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x v="14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x v="14"/>
    <x v="7"/>
    <x v="26"/>
    <x v="4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x v="15"/>
    <x v="1"/>
    <x v="13"/>
    <x v="3"/>
    <s v="Maschinenabfall"/>
    <s v="-"/>
    <n v="36"/>
    <s v="Produkte"/>
    <s v="BUs"/>
    <s v="Symptome"/>
    <s v="0"/>
    <s v="BU2"/>
    <s v="Scheiben/Staub"/>
    <n v="30"/>
    <s v="BU2"/>
    <s v="Scheiben/Staub"/>
    <n v="10"/>
    <n v="30"/>
    <d v="2021-09-08T00:00:00"/>
    <m/>
    <m/>
    <s v="Scheiben/Staub"/>
  </r>
  <r>
    <x v="1"/>
    <n v="120"/>
    <x v="15"/>
    <x v="15"/>
    <x v="120"/>
    <x v="3"/>
    <s v="Reinigung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x v="15"/>
    <x v="1"/>
    <x v="121"/>
    <x v="2"/>
    <s v="keinen Verwendungszweck"/>
    <s v="&lt;100kg/Monat"/>
    <n v="36"/>
    <s v="Produkte"/>
    <s v="BUs"/>
    <s v="Symptome"/>
    <n v="6.5857900165143262"/>
    <s v="L20"/>
    <n v="29500892"/>
    <n v="61"/>
    <s v="L20"/>
    <n v="29500892"/>
    <n v="66"/>
    <n v="61"/>
    <d v="2021-09-08T00:00:00"/>
    <m/>
    <s v="&lt;100kg/Monat"/>
    <s v="ABS BLU-FOU"/>
  </r>
  <r>
    <x v="2"/>
    <n v="4"/>
    <x v="15"/>
    <x v="1"/>
    <x v="106"/>
    <x v="2"/>
    <s v="keinen Verwendungszweck"/>
    <s v="&lt;100kg/Monat"/>
    <n v="36"/>
    <s v="Produkte"/>
    <s v="BUs"/>
    <s v="Symptome"/>
    <n v="7.9957903604299254"/>
    <s v="L20"/>
    <n v="29500913"/>
    <n v="61"/>
    <s v="L20"/>
    <n v="29500913"/>
    <n v="4"/>
    <n v="61"/>
    <d v="2021-09-08T00:00:00"/>
    <m/>
    <s v="&lt;100kg/Monat"/>
    <s v="ABS ZIEGENR"/>
  </r>
  <r>
    <x v="1"/>
    <n v="12"/>
    <x v="15"/>
    <x v="0"/>
    <x v="46"/>
    <x v="1"/>
    <s v="geschälte Rinde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x v="15"/>
    <x v="0"/>
    <x v="46"/>
    <x v="1"/>
    <s v="geschälte Rinde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x v="15"/>
    <x v="1"/>
    <x v="122"/>
    <x v="2"/>
    <s v="keinen Verwendungszweck"/>
    <s v="&lt;20kg/Monat"/>
    <n v="36"/>
    <s v="Produkte"/>
    <s v="BUs"/>
    <s v="Symptome"/>
    <n v="8.1175550752835619"/>
    <s v="L29"/>
    <n v="29500957"/>
    <n v="61"/>
    <s v="L29"/>
    <n v="29500957"/>
    <n v="2"/>
    <n v="61"/>
    <d v="2021-09-08T00:00:00"/>
    <m/>
    <s v="&lt;20kg/Monat"/>
    <s v="ABS Crémeux"/>
  </r>
  <r>
    <x v="0"/>
    <n v="17"/>
    <x v="15"/>
    <x v="1"/>
    <x v="123"/>
    <x v="3"/>
    <s v="Reste von Produktion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x v="15"/>
    <x v="0"/>
    <x v="32"/>
    <x v="0"/>
    <s v="keinen Abnehmer/kein Schälpersonal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x v="15"/>
    <x v="0"/>
    <x v="32"/>
    <x v="0"/>
    <s v="keinen Abnehmer/kein Schälpersonal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x v="15"/>
    <x v="1"/>
    <x v="124"/>
    <x v="2"/>
    <s v="keinen Verwendungszweck"/>
    <s v="&lt;300kg/Monat"/>
    <n v="36"/>
    <s v="Produkte"/>
    <s v="BUs"/>
    <s v="Symptome"/>
    <n v="8.9105580026070399"/>
    <s v="L20"/>
    <n v="29501023"/>
    <n v="61"/>
    <s v="L20"/>
    <n v="29501023"/>
    <n v="123"/>
    <n v="61"/>
    <d v="2021-09-08T00:00:00"/>
    <m/>
    <s v="&lt;300kg/Monat"/>
    <s v="ABS CAMBOZOLA"/>
  </r>
  <r>
    <x v="3"/>
    <n v="148"/>
    <x v="15"/>
    <x v="12"/>
    <x v="125"/>
    <x v="0"/>
    <s v="keinen Abnehmer/kein Schälpersonal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x v="15"/>
    <x v="2"/>
    <x v="126"/>
    <x v="0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x v="15"/>
    <x v="17"/>
    <x v="108"/>
    <x v="3"/>
    <s v="Darm geplatzt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x v="15"/>
    <x v="17"/>
    <x v="127"/>
    <x v="3"/>
    <s v="Darm geplatzt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x v="15"/>
    <x v="3"/>
    <x v="128"/>
    <x v="0"/>
    <s v="Rest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x v="15"/>
    <x v="3"/>
    <x v="83"/>
    <x v="0"/>
    <s v="keine Verarbeitung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x v="15"/>
    <x v="3"/>
    <x v="129"/>
    <x v="0"/>
    <s v="keinen Abnehmer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x v="15"/>
    <x v="5"/>
    <x v="12"/>
    <x v="0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x v="15"/>
    <x v="5"/>
    <x v="12"/>
    <x v="0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x v="15"/>
    <x v="5"/>
    <x v="12"/>
    <x v="0"/>
    <s v="keine Verarbeitung"/>
    <s v="VOS &gt; Einsatz"/>
    <n v="36"/>
    <s v="Produkte"/>
    <s v="BUs"/>
    <s v="Symptome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x v="15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x v="15"/>
    <x v="6"/>
    <x v="14"/>
    <x v="3"/>
    <s v="Clip gerissen"/>
    <s v="-"/>
    <n v="36"/>
    <s v="Produkte"/>
    <s v="BUs"/>
    <s v="Symptome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x v="15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x v="15"/>
    <x v="6"/>
    <x v="14"/>
    <x v="3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x v="15"/>
    <x v="6"/>
    <x v="14"/>
    <x v="3"/>
    <s v="Schlaufe gerissen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x v="15"/>
    <x v="7"/>
    <x v="16"/>
    <x v="4"/>
    <s v="Einwaage Labor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x v="15"/>
    <x v="7"/>
    <x v="16"/>
    <x v="4"/>
    <s v="Einwaage Labor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x v="15"/>
    <x v="7"/>
    <x v="16"/>
    <x v="4"/>
    <s v="Einwaage Labor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x v="15"/>
    <x v="7"/>
    <x v="16"/>
    <x v="4"/>
    <s v="Laborprobe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x v="15"/>
    <x v="7"/>
    <x v="16"/>
    <x v="4"/>
    <s v="Laborprobe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x v="15"/>
    <x v="0"/>
    <x v="130"/>
    <x v="3"/>
    <s v="Clip gerissen"/>
    <s v="-"/>
    <n v="36"/>
    <s v="Produkte"/>
    <s v="BUs"/>
    <s v="Symptome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x v="15"/>
    <x v="15"/>
    <x v="131"/>
    <x v="2"/>
    <s v="Wurstschlaufe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x v="15"/>
    <x v="8"/>
    <x v="132"/>
    <x v="3"/>
    <s v="Darm geplatzt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x v="16"/>
    <x v="0"/>
    <x v="133"/>
    <x v="0"/>
    <s v="VOS &gt; Einsatz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x v="16"/>
    <x v="1"/>
    <x v="86"/>
    <x v="0"/>
    <s v="Rest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x v="16"/>
    <x v="1"/>
    <x v="60"/>
    <x v="2"/>
    <s v="keinen Verwendungszweck"/>
    <s v="&lt;500kg/Monat"/>
    <n v="36"/>
    <s v="Produkte"/>
    <s v="BUs"/>
    <s v="Symptome"/>
    <n v="6.7194568295036419"/>
    <s v="L21"/>
    <n v="29500886"/>
    <n v="61"/>
    <s v="L21"/>
    <n v="29500886"/>
    <n v="30"/>
    <n v="61"/>
    <d v="2021-09-09T00:00:00"/>
    <m/>
    <s v="&lt;500kg/Monat"/>
    <s v="ABS MEDI-KRÄUK"/>
  </r>
  <r>
    <x v="2"/>
    <n v="11"/>
    <x v="16"/>
    <x v="1"/>
    <x v="61"/>
    <x v="2"/>
    <s v="keinen Verwendungszweck"/>
    <s v="&lt;300kg/Monat"/>
    <n v="36"/>
    <s v="Produkte"/>
    <s v="BUs"/>
    <s v="Symptome"/>
    <n v="9.1663526661992432"/>
    <s v="L23"/>
    <n v="29500891"/>
    <n v="61"/>
    <s v="L23"/>
    <n v="29500891"/>
    <n v="11"/>
    <n v="61"/>
    <d v="2021-09-09T00:00:00"/>
    <m/>
    <s v="&lt;300kg/Monat"/>
    <s v="ABS PECO"/>
  </r>
  <r>
    <x v="2"/>
    <n v="8"/>
    <x v="16"/>
    <x v="1"/>
    <x v="63"/>
    <x v="2"/>
    <s v="keinen Verwendungszweck"/>
    <s v="&lt;300kg/Monat"/>
    <n v="36"/>
    <s v="Produkte"/>
    <s v="BUs"/>
    <s v="Symptome"/>
    <n v="6.6"/>
    <s v="L23"/>
    <n v="29500900"/>
    <n v="61"/>
    <s v="L23"/>
    <n v="29500900"/>
    <n v="8"/>
    <n v="61"/>
    <d v="2021-09-09T00:00:00"/>
    <m/>
    <s v="&lt;300kg/Monat"/>
    <s v="ABS ROVIN"/>
  </r>
  <r>
    <x v="2"/>
    <n v="3"/>
    <x v="16"/>
    <x v="1"/>
    <x v="70"/>
    <x v="2"/>
    <s v="keinen Verwendungszweck"/>
    <s v="&lt;20kg/Monat"/>
    <n v="36"/>
    <s v="Produkte"/>
    <s v="BUs"/>
    <s v="Symptome"/>
    <n v="7.4148209887633527"/>
    <s v="L23"/>
    <n v="29501013"/>
    <n v="61"/>
    <s v="L23"/>
    <n v="29501013"/>
    <n v="3"/>
    <n v="61"/>
    <d v="2021-09-09T00:00:00"/>
    <m/>
    <s v="&lt;20kg/Monat"/>
    <s v="ABS AT-ROTWEIN"/>
  </r>
  <r>
    <x v="0"/>
    <n v="133"/>
    <x v="16"/>
    <x v="14"/>
    <x v="134"/>
    <x v="2"/>
    <s v="VOS &gt; Einsatz (vegan)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x v="16"/>
    <x v="5"/>
    <x v="135"/>
    <x v="0"/>
    <s v="keinen Abnehmer/kein Schälpersonal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x v="16"/>
    <x v="10"/>
    <x v="136"/>
    <x v="0"/>
    <s v="Luftzieher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x v="16"/>
    <x v="5"/>
    <x v="12"/>
    <x v="0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x v="16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x v="16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x v="16"/>
    <x v="7"/>
    <x v="15"/>
    <x v="4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x v="16"/>
    <x v="7"/>
    <x v="15"/>
    <x v="4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x v="16"/>
    <x v="7"/>
    <x v="15"/>
    <x v="4"/>
    <s v="Sensorik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x v="16"/>
    <x v="19"/>
    <x v="137"/>
    <x v="0"/>
    <s v="MHD abgelaufen in Logistik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x v="16"/>
    <x v="7"/>
    <x v="16"/>
    <x v="4"/>
    <s v="Laborprobe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x v="17"/>
    <x v="0"/>
    <x v="133"/>
    <x v="0"/>
    <s v="VOS &gt; Einsatz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x v="17"/>
    <x v="1"/>
    <x v="86"/>
    <x v="0"/>
    <s v="Rest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x v="17"/>
    <x v="1"/>
    <x v="105"/>
    <x v="2"/>
    <s v="keinen Verwendungszweck"/>
    <s v="&lt;500kg/Monat"/>
    <n v="36"/>
    <s v="Produkte"/>
    <s v="BUs"/>
    <s v="Symptome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x v="17"/>
    <x v="1"/>
    <x v="105"/>
    <x v="2"/>
    <s v="keinen Verwendungszweck"/>
    <s v="&lt;500kg/Monat"/>
    <n v="36"/>
    <s v="Produkte"/>
    <s v="BUs"/>
    <s v="Symptome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x v="17"/>
    <x v="0"/>
    <x v="46"/>
    <x v="1"/>
    <s v="geschälte Rinde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x v="17"/>
    <x v="1"/>
    <x v="69"/>
    <x v="2"/>
    <s v="keinen Verwendungszweck"/>
    <s v="&lt;300kg/Monat"/>
    <n v="36"/>
    <s v="Produkte"/>
    <s v="BUs"/>
    <s v="Symptome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2"/>
    <n v="7"/>
    <x v="17"/>
    <x v="1"/>
    <x v="69"/>
    <x v="2"/>
    <s v="keinen Verwendungszweck"/>
    <s v="&lt;300kg/Monat"/>
    <n v="36"/>
    <s v="Produkte"/>
    <s v="BUs"/>
    <s v="Symptome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x v="17"/>
    <x v="2"/>
    <x v="138"/>
    <x v="0"/>
    <s v="keine Verarbeitung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x v="17"/>
    <x v="3"/>
    <x v="139"/>
    <x v="1"/>
    <s v="Schmutz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x v="17"/>
    <x v="4"/>
    <x v="10"/>
    <x v="2"/>
    <s v="VOS &gt; Einsatz (vegan)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x v="17"/>
    <x v="4"/>
    <x v="11"/>
    <x v="2"/>
    <s v="VOS &gt; Einsatz (vegan)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x v="17"/>
    <x v="19"/>
    <x v="140"/>
    <x v="1"/>
    <s v="Retoure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x v="17"/>
    <x v="10"/>
    <x v="21"/>
    <x v="0"/>
    <s v="Luftzieher/Folienriss durch Transport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x v="17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x v="17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x v="17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x v="17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x v="17"/>
    <x v="6"/>
    <x v="14"/>
    <x v="3"/>
    <s v="Darm geplatzt"/>
    <s v="-"/>
    <n v="36"/>
    <s v="Produkte"/>
    <s v="BUs"/>
    <s v="Symptome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x v="17"/>
    <x v="6"/>
    <x v="14"/>
    <x v="3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x v="17"/>
    <x v="7"/>
    <x v="15"/>
    <x v="4"/>
    <s v="Sensorik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x v="17"/>
    <x v="7"/>
    <x v="16"/>
    <x v="4"/>
    <s v="Einwaage Labor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x v="17"/>
    <x v="7"/>
    <x v="16"/>
    <x v="4"/>
    <s v="Laborprobe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x v="17"/>
    <x v="7"/>
    <x v="26"/>
    <x v="4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x v="18"/>
    <x v="10"/>
    <x v="141"/>
    <x v="0"/>
    <s v="Rest"/>
    <s v="wurde nicht eingesetzt"/>
    <n v="37"/>
    <s v="Produkte"/>
    <s v="BUs"/>
    <s v="Symptome"/>
    <n v="6.72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x v="18"/>
    <x v="15"/>
    <x v="142"/>
    <x v="1"/>
    <s v="Metall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x v="18"/>
    <x v="0"/>
    <x v="27"/>
    <x v="0"/>
    <s v="keinen Abnehmer/kein Schälpersonal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x v="18"/>
    <x v="0"/>
    <x v="28"/>
    <x v="0"/>
    <s v="keinen Abnehmer/kein Schälpersonal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x v="18"/>
    <x v="0"/>
    <x v="143"/>
    <x v="1"/>
    <s v="Retoure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x v="18"/>
    <x v="0"/>
    <x v="46"/>
    <x v="1"/>
    <s v="geschälte Rinde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x v="18"/>
    <x v="0"/>
    <x v="46"/>
    <x v="1"/>
    <s v="geschälte Rinde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x v="18"/>
    <x v="0"/>
    <x v="46"/>
    <x v="1"/>
    <s v="geschälte Rinde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x v="18"/>
    <x v="0"/>
    <x v="144"/>
    <x v="0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x v="18"/>
    <x v="0"/>
    <x v="87"/>
    <x v="0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x v="18"/>
    <x v="1"/>
    <x v="31"/>
    <x v="3"/>
    <s v="gemischtes Produkt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x v="18"/>
    <x v="0"/>
    <x v="32"/>
    <x v="0"/>
    <s v="keinen Abnehmer/kein Schälpersonal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x v="18"/>
    <x v="1"/>
    <x v="18"/>
    <x v="1"/>
    <s v="Schmutz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x v="18"/>
    <x v="1"/>
    <x v="18"/>
    <x v="1"/>
    <s v="Schmutz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x v="18"/>
    <x v="0"/>
    <x v="5"/>
    <x v="0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x v="18"/>
    <x v="12"/>
    <x v="35"/>
    <x v="0"/>
    <s v="keinen Abnehmer/kein Schälpersonal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x v="18"/>
    <x v="12"/>
    <x v="35"/>
    <x v="0"/>
    <s v="keinen Abnehmer/kein Schälpersonal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x v="18"/>
    <x v="13"/>
    <x v="37"/>
    <x v="0"/>
    <s v="keinen Abnehmer/kein Schälpersonal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x v="18"/>
    <x v="12"/>
    <x v="98"/>
    <x v="0"/>
    <s v="keinen Abnehmer/kein Schälpersonal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x v="18"/>
    <x v="2"/>
    <x v="145"/>
    <x v="0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x v="18"/>
    <x v="14"/>
    <x v="134"/>
    <x v="2"/>
    <s v="VOS &gt; Einsatz (vegan)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x v="18"/>
    <x v="16"/>
    <x v="146"/>
    <x v="0"/>
    <s v="Qualitätsfehler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x v="18"/>
    <x v="17"/>
    <x v="147"/>
    <x v="3"/>
    <s v="Darm geplatzt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x v="18"/>
    <x v="15"/>
    <x v="148"/>
    <x v="0"/>
    <s v="Luftzieher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x v="18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x v="18"/>
    <x v="5"/>
    <x v="12"/>
    <x v="0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x v="18"/>
    <x v="5"/>
    <x v="12"/>
    <x v="0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x v="18"/>
    <x v="5"/>
    <x v="12"/>
    <x v="0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x v="18"/>
    <x v="6"/>
    <x v="24"/>
    <x v="3"/>
    <s v="Darm geplatzt"/>
    <s v="-"/>
    <n v="37"/>
    <s v="Produkte"/>
    <s v="BUs"/>
    <s v="Symptome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x v="18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x v="18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x v="18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x v="18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x v="18"/>
    <x v="7"/>
    <x v="15"/>
    <x v="4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x v="18"/>
    <x v="7"/>
    <x v="16"/>
    <x v="4"/>
    <s v="Einwaage Labor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x v="18"/>
    <x v="7"/>
    <x v="16"/>
    <x v="4"/>
    <s v="Einwaage Labor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x v="18"/>
    <x v="7"/>
    <x v="16"/>
    <x v="4"/>
    <s v="Einwaage Labor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x v="18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x v="18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x v="18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x v="18"/>
    <x v="7"/>
    <x v="26"/>
    <x v="4"/>
    <s v="Rückstellproben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x v="19"/>
    <x v="0"/>
    <x v="53"/>
    <x v="2"/>
    <s v="keinen Verwendungszweck"/>
    <s v="keinen Verwendungszweck"/>
    <n v="37"/>
    <s v="Produkte"/>
    <s v="BUs"/>
    <s v="Symptome"/>
    <n v="2.84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x v="19"/>
    <x v="0"/>
    <x v="53"/>
    <x v="2"/>
    <s v="keinen Verwendungszweck"/>
    <s v="keinen Verwendungszweck"/>
    <n v="37"/>
    <s v="Produkte"/>
    <s v="BUs"/>
    <s v="Symptome"/>
    <n v="2.84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x v="19"/>
    <x v="1"/>
    <x v="59"/>
    <x v="2"/>
    <s v="keinen Verwendungszweck"/>
    <s v="&lt;300kg/Monat"/>
    <n v="37"/>
    <s v="Produkte"/>
    <s v="BUs"/>
    <s v="Symptome"/>
    <n v="0"/>
    <s v="L21"/>
    <n v="29500885"/>
    <n v="61"/>
    <s v="L21"/>
    <n v="29500885"/>
    <n v="10"/>
    <n v="61"/>
    <d v="2021-09-14T00:00:00"/>
    <m/>
    <s v="&lt;300kg/Monat"/>
    <s v="ABS HEUBL"/>
  </r>
  <r>
    <x v="2"/>
    <n v="9"/>
    <x v="19"/>
    <x v="1"/>
    <x v="64"/>
    <x v="2"/>
    <s v="keinen Verwendungszweck"/>
    <s v="&lt;50kg/Monat"/>
    <n v="37"/>
    <s v="Produkte"/>
    <s v="BUs"/>
    <s v="Symptome"/>
    <n v="7.7475399924149615"/>
    <s v="L23"/>
    <n v="29500904"/>
    <n v="61"/>
    <s v="L23"/>
    <n v="29500904"/>
    <n v="9"/>
    <n v="61"/>
    <d v="2021-09-14T00:00:00"/>
    <m/>
    <s v="&lt;50kg/Monat"/>
    <s v="ABS TI-AD"/>
  </r>
  <r>
    <x v="2"/>
    <n v="7"/>
    <x v="19"/>
    <x v="1"/>
    <x v="106"/>
    <x v="2"/>
    <s v="keinen Verwendungszweck"/>
    <s v="&lt;100kg/Monat"/>
    <n v="37"/>
    <s v="Produkte"/>
    <s v="BUs"/>
    <s v="Symptome"/>
    <n v="7.9957903604299254"/>
    <s v="L20"/>
    <n v="29500913"/>
    <n v="61"/>
    <s v="L20"/>
    <n v="29500913"/>
    <n v="7"/>
    <n v="61"/>
    <d v="2021-09-14T00:00:00"/>
    <m/>
    <s v="&lt;100kg/Monat"/>
    <s v="ABS ZIEGENR"/>
  </r>
  <r>
    <x v="1"/>
    <n v="48"/>
    <x v="19"/>
    <x v="0"/>
    <x v="149"/>
    <x v="0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x v="19"/>
    <x v="1"/>
    <x v="113"/>
    <x v="2"/>
    <s v="keinen Verwendungszweck"/>
    <s v="&lt;300kg/Monat"/>
    <n v="37"/>
    <s v="Produkte"/>
    <s v="BUs"/>
    <s v="Symptome"/>
    <n v="0"/>
    <s v="L21"/>
    <n v="29500952"/>
    <n v="61"/>
    <s v="L21"/>
    <n v="29500952"/>
    <n v="12"/>
    <n v="61"/>
    <d v="2021-09-14T00:00:00"/>
    <m/>
    <s v="&lt;300kg/Monat"/>
    <s v="ABS GRÜN-PESTO"/>
  </r>
  <r>
    <x v="2"/>
    <n v="6"/>
    <x v="19"/>
    <x v="1"/>
    <x v="69"/>
    <x v="2"/>
    <s v="keinen Verwendungszweck"/>
    <s v="&lt;300kg/Monat"/>
    <n v="37"/>
    <s v="Produkte"/>
    <s v="BUs"/>
    <s v="Symptome"/>
    <n v="7.5058130571925785"/>
    <s v="L21"/>
    <n v="29501009"/>
    <n v="61"/>
    <s v="L21"/>
    <n v="29501009"/>
    <n v="6"/>
    <n v="61"/>
    <d v="2021-09-14T00:00:00"/>
    <m/>
    <s v="&lt;300kg/Monat"/>
    <s v="ABS Whisky-Nuts"/>
  </r>
  <r>
    <x v="2"/>
    <n v="20"/>
    <x v="19"/>
    <x v="0"/>
    <x v="57"/>
    <x v="2"/>
    <s v="keinen Verwendungszweck"/>
    <s v="keinen Verwendungszweck"/>
    <n v="37"/>
    <s v="Produkte"/>
    <s v="BUs"/>
    <s v="Symptome"/>
    <n v="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x v="19"/>
    <x v="0"/>
    <x v="3"/>
    <x v="0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x v="19"/>
    <x v="0"/>
    <x v="32"/>
    <x v="0"/>
    <s v="keinen Abnehmer/kein Schälpersonal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x v="19"/>
    <x v="1"/>
    <x v="71"/>
    <x v="2"/>
    <s v="keinen Verwendungszweck"/>
    <s v="&lt;300kg/Monat"/>
    <n v="37"/>
    <s v="Produkte"/>
    <s v="BUs"/>
    <s v="Symptome"/>
    <n v="7.281148389532067"/>
    <s v="L21"/>
    <n v="29501029"/>
    <n v="61"/>
    <s v="L21"/>
    <n v="29501029"/>
    <n v="14"/>
    <n v="61"/>
    <d v="2021-09-14T00:00:00"/>
    <m/>
    <s v="&lt;300kg/Monat"/>
    <s v="ABS BRUSCHETTA"/>
  </r>
  <r>
    <x v="2"/>
    <n v="8"/>
    <x v="19"/>
    <x v="1"/>
    <x v="72"/>
    <x v="2"/>
    <s v="keinen Verwendungszweck"/>
    <s v="&lt;100kg/Monat"/>
    <n v="37"/>
    <s v="Produkte"/>
    <s v="BUs"/>
    <s v="Symptome"/>
    <n v="7.2678522889458623"/>
    <s v="L21"/>
    <n v="29501030"/>
    <n v="61"/>
    <s v="L21"/>
    <n v="29501030"/>
    <n v="8"/>
    <n v="61"/>
    <d v="2021-09-14T00:00:00"/>
    <m/>
    <s v="&lt;100kg/Monat"/>
    <s v="ABS ORANG-PESTO"/>
  </r>
  <r>
    <x v="2"/>
    <n v="7"/>
    <x v="19"/>
    <x v="1"/>
    <x v="72"/>
    <x v="2"/>
    <s v="keinen Verwendungszweck"/>
    <s v="&lt;100kg/Monat"/>
    <n v="37"/>
    <s v="Produkte"/>
    <s v="BUs"/>
    <s v="Symptome"/>
    <n v="7.2678522889458623"/>
    <s v="L21"/>
    <n v="29501030"/>
    <n v="61"/>
    <s v="L21"/>
    <n v="29501030"/>
    <n v="7"/>
    <n v="61"/>
    <d v="2021-09-14T00:00:00"/>
    <m/>
    <s v="&lt;100kg/Monat"/>
    <s v="ABS ORANG-PESTO"/>
  </r>
  <r>
    <x v="2"/>
    <n v="6"/>
    <x v="19"/>
    <x v="1"/>
    <x v="72"/>
    <x v="2"/>
    <s v="keinen Verwendungszweck"/>
    <s v="&lt;100kg/Monat"/>
    <n v="37"/>
    <s v="Produkte"/>
    <s v="BUs"/>
    <s v="Symptome"/>
    <n v="7.2678522889458623"/>
    <s v="BU4"/>
    <n v="29501030"/>
    <n v="61"/>
    <s v="BU4"/>
    <n v="29501030"/>
    <n v="6"/>
    <n v="61"/>
    <d v="2021-09-14T00:00:00"/>
    <m/>
    <s v="&lt;100kg/Monat"/>
    <s v="ABS ORANG-PESTO"/>
  </r>
  <r>
    <x v="2"/>
    <n v="3"/>
    <x v="19"/>
    <x v="1"/>
    <x v="107"/>
    <x v="2"/>
    <s v="keinen Verwendungszweck"/>
    <s v="&lt;20kg/Monat"/>
    <n v="37"/>
    <s v="Produkte"/>
    <s v="BUs"/>
    <s v="Symptome"/>
    <n v="0"/>
    <s v="L20"/>
    <n v="29501036"/>
    <n v="61"/>
    <s v="L20"/>
    <n v="29501036"/>
    <n v="3"/>
    <n v="61"/>
    <d v="2021-09-14T00:00:00"/>
    <m/>
    <s v="&lt;20kg/Monat"/>
    <s v="ABS SAINT ANDRÉ"/>
  </r>
  <r>
    <x v="2"/>
    <n v="14"/>
    <x v="19"/>
    <x v="1"/>
    <x v="73"/>
    <x v="2"/>
    <s v="keinen Verwendungszweck"/>
    <s v="&lt;1000kg/Monat"/>
    <n v="37"/>
    <s v="Produkte"/>
    <s v="BUs"/>
    <s v="Symptome"/>
    <n v="10.868925052314992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x v="19"/>
    <x v="16"/>
    <x v="146"/>
    <x v="0"/>
    <s v="Qualitätsfehler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x v="19"/>
    <x v="18"/>
    <x v="150"/>
    <x v="0"/>
    <s v="VOS &gt; Einsatz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x v="19"/>
    <x v="18"/>
    <x v="151"/>
    <x v="0"/>
    <s v="VOS &gt; Einsatz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x v="19"/>
    <x v="5"/>
    <x v="152"/>
    <x v="0"/>
    <s v="keinen Abnehmer/kein Schälpersonal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x v="19"/>
    <x v="18"/>
    <x v="153"/>
    <x v="0"/>
    <s v="keinen Abnehmer/kein Schälpersonal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x v="19"/>
    <x v="18"/>
    <x v="154"/>
    <x v="0"/>
    <s v="VOS &gt; Einsatz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x v="19"/>
    <x v="7"/>
    <x v="16"/>
    <x v="4"/>
    <s v="Einwaage Labor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x v="20"/>
    <x v="10"/>
    <x v="155"/>
    <x v="0"/>
    <s v="keine Verarbeitung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x v="20"/>
    <x v="0"/>
    <x v="53"/>
    <x v="2"/>
    <s v="keinen Verwendungszweck"/>
    <s v="keinen Verwendungszweck"/>
    <n v="37"/>
    <s v="Produkte"/>
    <s v="BUs"/>
    <s v="Symptome"/>
    <n v="2.84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x v="20"/>
    <x v="0"/>
    <x v="133"/>
    <x v="0"/>
    <s v="VOS &gt; Einsatz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x v="20"/>
    <x v="0"/>
    <x v="156"/>
    <x v="2"/>
    <s v="keinen Verkauf, keinen Einsatz möglich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x v="20"/>
    <x v="1"/>
    <x v="157"/>
    <x v="1"/>
    <s v="Schmutz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x v="20"/>
    <x v="1"/>
    <x v="59"/>
    <x v="2"/>
    <s v="keinen Verwendungszweck"/>
    <s v="&lt;300kg/Monat"/>
    <n v="37"/>
    <s v="Produkte"/>
    <s v="BUs"/>
    <s v="Symptome"/>
    <n v="0"/>
    <s v="L21"/>
    <n v="29500885"/>
    <n v="61"/>
    <s v="L21"/>
    <n v="29500885"/>
    <n v="10"/>
    <n v="61"/>
    <d v="2021-09-15T00:00:00"/>
    <m/>
    <s v="&lt;300kg/Monat"/>
    <s v="ABS HEUBL"/>
  </r>
  <r>
    <x v="2"/>
    <n v="20"/>
    <x v="20"/>
    <x v="1"/>
    <x v="60"/>
    <x v="2"/>
    <s v="keinen Verwendungszweck"/>
    <s v="&lt;500kg/Monat"/>
    <n v="37"/>
    <s v="Produkte"/>
    <s v="BUs"/>
    <s v="Symptome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x v="20"/>
    <x v="1"/>
    <x v="60"/>
    <x v="2"/>
    <s v="keinen Verwendungszweck"/>
    <s v="&lt;500kg/Monat"/>
    <n v="37"/>
    <s v="Produkte"/>
    <s v="BUs"/>
    <s v="Symptome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x v="20"/>
    <x v="1"/>
    <x v="60"/>
    <x v="2"/>
    <s v="keinen Verwendungszweck"/>
    <s v="&lt;500kg/Monat"/>
    <n v="37"/>
    <s v="Produkte"/>
    <s v="BUs"/>
    <s v="Symptome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15"/>
    <x v="20"/>
    <x v="1"/>
    <x v="61"/>
    <x v="2"/>
    <s v="keinen Verwendungszweck"/>
    <s v="&lt;300kg/Monat"/>
    <n v="37"/>
    <s v="Produkte"/>
    <s v="BUs"/>
    <s v="Symptome"/>
    <n v="9.1663526661992432"/>
    <s v="L23"/>
    <n v="29500891"/>
    <n v="61"/>
    <s v="L23"/>
    <n v="29500891"/>
    <n v="15"/>
    <n v="61"/>
    <d v="2021-09-15T00:00:00"/>
    <m/>
    <s v="&lt;300kg/Monat"/>
    <s v="ABS PECO"/>
  </r>
  <r>
    <x v="2"/>
    <n v="15"/>
    <x v="20"/>
    <x v="1"/>
    <x v="61"/>
    <x v="2"/>
    <s v="keinen Verwendungszweck"/>
    <s v="&lt;300kg/Monat"/>
    <n v="37"/>
    <s v="Produkte"/>
    <s v="BUs"/>
    <s v="Symptome"/>
    <n v="9.1663526661992432"/>
    <s v="BU4"/>
    <n v="29500891"/>
    <n v="61"/>
    <s v="BU4"/>
    <n v="29500891"/>
    <n v="15"/>
    <n v="61"/>
    <d v="2021-09-15T00:00:00"/>
    <m/>
    <s v="&lt;300kg/Monat"/>
    <s v="ABS PECO"/>
  </r>
  <r>
    <x v="2"/>
    <n v="6"/>
    <x v="20"/>
    <x v="1"/>
    <x v="63"/>
    <x v="2"/>
    <s v="keinen Verwendungszweck"/>
    <s v="&lt;300kg/Monat"/>
    <n v="37"/>
    <s v="Produkte"/>
    <s v="BUs"/>
    <s v="Symptome"/>
    <n v="6.6"/>
    <s v="L23"/>
    <n v="29500900"/>
    <n v="61"/>
    <s v="L23"/>
    <n v="29500900"/>
    <n v="6"/>
    <n v="61"/>
    <d v="2021-09-15T00:00:00"/>
    <m/>
    <s v="&lt;300kg/Monat"/>
    <s v="ABS ROVIN"/>
  </r>
  <r>
    <x v="2"/>
    <n v="17"/>
    <x v="20"/>
    <x v="1"/>
    <x v="65"/>
    <x v="2"/>
    <s v="keinen Verwendungszweck"/>
    <s v="&lt;300kg/Monat"/>
    <n v="37"/>
    <s v="Produkte"/>
    <s v="BUs"/>
    <s v="Symptome"/>
    <n v="7.6086145024926051"/>
    <s v="L21"/>
    <n v="29500906"/>
    <n v="61"/>
    <s v="L21"/>
    <n v="29500906"/>
    <n v="17"/>
    <n v="61"/>
    <d v="2021-09-15T00:00:00"/>
    <m/>
    <s v="&lt;300kg/Monat"/>
    <s v="ABS SCH-PAUL"/>
  </r>
  <r>
    <x v="2"/>
    <n v="6"/>
    <x v="20"/>
    <x v="1"/>
    <x v="105"/>
    <x v="2"/>
    <s v="keinen Verwendungszweck"/>
    <s v="&lt;500kg/Monat"/>
    <n v="37"/>
    <s v="Produkte"/>
    <s v="BUs"/>
    <s v="Symptome"/>
    <n v="9.465138018395112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x v="20"/>
    <x v="1"/>
    <x v="113"/>
    <x v="2"/>
    <s v="keinen Verwendungszweck"/>
    <s v="&lt;300kg/Monat"/>
    <n v="37"/>
    <s v="Produkte"/>
    <s v="BUs"/>
    <s v="Symptome"/>
    <n v="0"/>
    <s v="BU4"/>
    <n v="29500952"/>
    <n v="61"/>
    <s v="BU4"/>
    <n v="29500952"/>
    <n v="22"/>
    <n v="61"/>
    <d v="2021-09-15T00:00:00"/>
    <m/>
    <s v="&lt;300kg/Monat"/>
    <s v="ABS GRÜN-PESTO"/>
  </r>
  <r>
    <x v="2"/>
    <n v="20"/>
    <x v="20"/>
    <x v="1"/>
    <x v="113"/>
    <x v="2"/>
    <s v="keinen Verwendungszweck"/>
    <s v="&lt;300kg/Monat"/>
    <n v="37"/>
    <s v="Produkte"/>
    <s v="BUs"/>
    <s v="Symptome"/>
    <n v="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x v="20"/>
    <x v="1"/>
    <x v="113"/>
    <x v="2"/>
    <s v="keinen Verwendungszweck"/>
    <s v="&lt;300kg/Monat"/>
    <n v="37"/>
    <s v="Produkte"/>
    <s v="BUs"/>
    <s v="Symptome"/>
    <n v="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x v="20"/>
    <x v="1"/>
    <x v="113"/>
    <x v="2"/>
    <s v="keinen Verwendungszweck"/>
    <s v="&lt;300kg/Monat"/>
    <n v="37"/>
    <s v="Produkte"/>
    <s v="BUs"/>
    <s v="Symptome"/>
    <n v="0"/>
    <s v="BU4"/>
    <n v="29500952"/>
    <n v="61"/>
    <s v="BU4"/>
    <n v="29500952"/>
    <n v="15"/>
    <n v="61"/>
    <d v="2021-09-15T00:00:00"/>
    <m/>
    <s v="&lt;300kg/Monat"/>
    <s v="ABS GRÜN-PESTO"/>
  </r>
  <r>
    <x v="2"/>
    <n v="3"/>
    <x v="20"/>
    <x v="1"/>
    <x v="122"/>
    <x v="2"/>
    <s v="keinen Verwendungszweck"/>
    <s v="&lt;20kg/Monat"/>
    <n v="37"/>
    <s v="Produkte"/>
    <s v="BUs"/>
    <s v="Symptome"/>
    <n v="8.1175550752835619"/>
    <s v="L29"/>
    <n v="29500957"/>
    <n v="61"/>
    <s v="L29"/>
    <n v="29500957"/>
    <n v="3"/>
    <n v="61"/>
    <d v="2021-09-15T00:00:00"/>
    <m/>
    <s v="&lt;20kg/Monat"/>
    <s v="ABS Crémeux"/>
  </r>
  <r>
    <x v="2"/>
    <n v="3"/>
    <x v="20"/>
    <x v="1"/>
    <x v="69"/>
    <x v="2"/>
    <s v="keinen Verwendungszweck"/>
    <s v="&lt;300kg/Monat"/>
    <n v="37"/>
    <s v="Produkte"/>
    <s v="BUs"/>
    <s v="Symptome"/>
    <n v="7.5058130571925785"/>
    <s v="L21"/>
    <n v="29501009"/>
    <n v="61"/>
    <s v="L21"/>
    <n v="29501009"/>
    <n v="3"/>
    <n v="61"/>
    <d v="2021-09-15T00:00:00"/>
    <m/>
    <s v="&lt;300kg/Monat"/>
    <s v="ABS Whisky-Nuts"/>
  </r>
  <r>
    <x v="2"/>
    <n v="7"/>
    <x v="20"/>
    <x v="0"/>
    <x v="57"/>
    <x v="2"/>
    <s v="keinen Verwendungszweck"/>
    <s v="keinen Verwendungszweck"/>
    <n v="37"/>
    <s v="Produkte"/>
    <s v="BUs"/>
    <s v="Symptome"/>
    <n v="0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x v="20"/>
    <x v="1"/>
    <x v="4"/>
    <x v="2"/>
    <s v="keinen Verwendungszweck"/>
    <s v="&lt;300kg/Monat"/>
    <n v="37"/>
    <s v="Produkte"/>
    <s v="BUs"/>
    <s v="Symptome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8"/>
    <x v="20"/>
    <x v="1"/>
    <x v="4"/>
    <x v="2"/>
    <s v="keinen Verwendungszweck"/>
    <s v="&lt;300kg/Monat"/>
    <n v="37"/>
    <s v="Produkte"/>
    <s v="BUs"/>
    <s v="Symptome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18"/>
    <x v="20"/>
    <x v="1"/>
    <x v="71"/>
    <x v="2"/>
    <s v="keinen Verwendungszweck"/>
    <s v="&lt;300kg/Monat"/>
    <n v="37"/>
    <s v="Produkte"/>
    <s v="BUs"/>
    <s v="Symptome"/>
    <n v="7.281148389532067"/>
    <s v="L21"/>
    <n v="29501029"/>
    <n v="61"/>
    <s v="L21"/>
    <n v="29501029"/>
    <n v="18"/>
    <n v="61"/>
    <d v="2021-09-15T00:00:00"/>
    <m/>
    <s v="&lt;300kg/Monat"/>
    <s v="ABS BRUSCHETTA"/>
  </r>
  <r>
    <x v="2"/>
    <n v="15"/>
    <x v="20"/>
    <x v="1"/>
    <x v="72"/>
    <x v="2"/>
    <s v="keinen Verwendungszweck"/>
    <s v="&lt;100kg/Monat"/>
    <n v="37"/>
    <s v="Produkte"/>
    <s v="BUs"/>
    <s v="Symptome"/>
    <n v="7.2678522889458623"/>
    <s v="L21"/>
    <n v="29501030"/>
    <n v="61"/>
    <s v="L21"/>
    <n v="29501030"/>
    <n v="15"/>
    <n v="61"/>
    <d v="2021-09-15T00:00:00"/>
    <m/>
    <s v="&lt;100kg/Monat"/>
    <s v="ABS ORANG-PESTO"/>
  </r>
  <r>
    <x v="2"/>
    <n v="22"/>
    <x v="20"/>
    <x v="1"/>
    <x v="73"/>
    <x v="2"/>
    <s v="keinen Verwendungszweck"/>
    <s v="&lt;1000kg/Monat"/>
    <n v="37"/>
    <s v="Produkte"/>
    <s v="BUs"/>
    <s v="Symptome"/>
    <n v="10.868925052314992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x v="20"/>
    <x v="1"/>
    <x v="158"/>
    <x v="2"/>
    <s v="keinen Verwendungszweck"/>
    <s v="&lt;20kg/Monat"/>
    <n v="37"/>
    <s v="Produkte"/>
    <s v="BUs"/>
    <s v="Symptome"/>
    <n v="8.5413985337376133"/>
    <s v="L20"/>
    <n v="29501040"/>
    <n v="61"/>
    <s v="L20"/>
    <n v="29501040"/>
    <n v="6"/>
    <n v="61"/>
    <d v="2021-09-15T00:00:00"/>
    <m/>
    <s v="&lt;20kg/Monat"/>
    <s v="ABS MUNSTER"/>
  </r>
  <r>
    <x v="3"/>
    <n v="195"/>
    <x v="20"/>
    <x v="12"/>
    <x v="35"/>
    <x v="0"/>
    <s v="keinen Abnehmer/kein Schälpersonal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x v="20"/>
    <x v="12"/>
    <x v="159"/>
    <x v="0"/>
    <s v="keinen Abnehmer/kein Schälpersonal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x v="20"/>
    <x v="13"/>
    <x v="160"/>
    <x v="0"/>
    <s v="keinen Abnehmer/kein Schälpersonal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x v="20"/>
    <x v="1"/>
    <x v="90"/>
    <x v="2"/>
    <s v="keinen Verwendungszweck"/>
    <s v="&lt;50kg/Monat"/>
    <n v="37"/>
    <s v="Produkte"/>
    <s v="BUs"/>
    <s v="Symptome"/>
    <n v="9.6459416666666655"/>
    <s v="L29"/>
    <n v="29501101"/>
    <n v="61"/>
    <s v="L29"/>
    <n v="29501101"/>
    <n v="6"/>
    <n v="61"/>
    <d v="2021-09-15T00:00:00"/>
    <m/>
    <s v="&lt;50kg/Monat"/>
    <s v="ABS BRIE-PAP"/>
  </r>
  <r>
    <x v="1"/>
    <n v="212"/>
    <x v="20"/>
    <x v="2"/>
    <x v="161"/>
    <x v="0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x v="20"/>
    <x v="2"/>
    <x v="19"/>
    <x v="0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x v="20"/>
    <x v="16"/>
    <x v="47"/>
    <x v="3"/>
    <s v="Schlaufe gerissen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x v="20"/>
    <x v="16"/>
    <x v="47"/>
    <x v="3"/>
    <s v="Reinigung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x v="20"/>
    <x v="15"/>
    <x v="162"/>
    <x v="3"/>
    <s v="Darm geplatzt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x v="20"/>
    <x v="17"/>
    <x v="163"/>
    <x v="3"/>
    <s v="Reinigung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x v="20"/>
    <x v="15"/>
    <x v="164"/>
    <x v="0"/>
    <s v="Qualitätsfehler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x v="20"/>
    <x v="17"/>
    <x v="100"/>
    <x v="3"/>
    <s v="runter gefallen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x v="20"/>
    <x v="17"/>
    <x v="100"/>
    <x v="3"/>
    <s v="Darm geplatzt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x v="20"/>
    <x v="3"/>
    <x v="165"/>
    <x v="0"/>
    <s v="keine Verarbeitung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x v="20"/>
    <x v="0"/>
    <x v="166"/>
    <x v="0"/>
    <s v="Luftzieher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x v="20"/>
    <x v="21"/>
    <x v="167"/>
    <x v="0"/>
    <s v="keinen Abnehmer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x v="20"/>
    <x v="21"/>
    <x v="167"/>
    <x v="0"/>
    <s v="keinen Abnehmer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x v="20"/>
    <x v="21"/>
    <x v="117"/>
    <x v="0"/>
    <s v="keinen Abnehmer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x v="20"/>
    <x v="21"/>
    <x v="118"/>
    <x v="0"/>
    <s v="keinen Abnehmer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x v="20"/>
    <x v="21"/>
    <x v="168"/>
    <x v="0"/>
    <s v="keinen Abnehmer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x v="20"/>
    <x v="21"/>
    <x v="169"/>
    <x v="0"/>
    <s v="keinen Abnehmer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x v="20"/>
    <x v="21"/>
    <x v="169"/>
    <x v="0"/>
    <s v="keinen Abnehmer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x v="20"/>
    <x v="21"/>
    <x v="170"/>
    <x v="0"/>
    <s v="keinen Abnehmer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x v="20"/>
    <x v="21"/>
    <x v="170"/>
    <x v="0"/>
    <s v="keinen Abnehmer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x v="20"/>
    <x v="21"/>
    <x v="171"/>
    <x v="0"/>
    <s v="keinen Abnehmer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x v="20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x v="20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x v="20"/>
    <x v="11"/>
    <x v="22"/>
    <x v="3"/>
    <s v="Maschinenabfall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x v="20"/>
    <x v="5"/>
    <x v="12"/>
    <x v="1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x v="20"/>
    <x v="5"/>
    <x v="12"/>
    <x v="1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x v="20"/>
    <x v="6"/>
    <x v="24"/>
    <x v="3"/>
    <s v="Darm geplatzt"/>
    <s v="-"/>
    <n v="37"/>
    <s v="Produkte"/>
    <s v="BUs"/>
    <s v="Symptome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x v="20"/>
    <x v="6"/>
    <x v="24"/>
    <x v="3"/>
    <s v="Maschinenabfall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x v="20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x v="20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x v="20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x v="20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x v="20"/>
    <x v="7"/>
    <x v="15"/>
    <x v="4"/>
    <s v="Sensorik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x v="20"/>
    <x v="7"/>
    <x v="15"/>
    <x v="4"/>
    <s v="Sensorik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x v="20"/>
    <x v="7"/>
    <x v="16"/>
    <x v="4"/>
    <s v="Sensorik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x v="20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x v="20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x v="20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x v="20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x v="20"/>
    <x v="7"/>
    <x v="16"/>
    <x v="4"/>
    <s v="Sensorik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x v="20"/>
    <x v="6"/>
    <x v="23"/>
    <x v="3"/>
    <s v="Maschinenabfall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x v="21"/>
    <x v="0"/>
    <x v="172"/>
    <x v="0"/>
    <s v="kein VOS in England, VS-Würste keine Produktion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x v="21"/>
    <x v="1"/>
    <x v="59"/>
    <x v="2"/>
    <s v="keinen Verwendungszweck"/>
    <s v="&lt;300kg/Monat"/>
    <n v="37"/>
    <s v="Produkte"/>
    <s v="BUs"/>
    <s v="Symptome"/>
    <n v="0"/>
    <s v="L21"/>
    <n v="29500885"/>
    <n v="61"/>
    <s v="L21"/>
    <n v="29500885"/>
    <n v="28"/>
    <n v="61"/>
    <d v="2021-09-16T00:00:00"/>
    <m/>
    <s v="&lt;300kg/Monat"/>
    <s v="ABS HEUBL"/>
  </r>
  <r>
    <x v="2"/>
    <n v="20"/>
    <x v="21"/>
    <x v="1"/>
    <x v="60"/>
    <x v="2"/>
    <s v="keinen Verwendungszweck"/>
    <s v="&lt;500kg/Monat"/>
    <n v="37"/>
    <s v="Produkte"/>
    <s v="BUs"/>
    <s v="Symptome"/>
    <n v="6.7194568295036419"/>
    <s v="L21"/>
    <n v="29500886"/>
    <n v="61"/>
    <s v="L21"/>
    <n v="29500886"/>
    <n v="20"/>
    <n v="61"/>
    <d v="2021-09-16T00:00:00"/>
    <m/>
    <s v="&lt;500kg/Monat"/>
    <s v="ABS MEDI-KRÄUK"/>
  </r>
  <r>
    <x v="2"/>
    <n v="25"/>
    <x v="21"/>
    <x v="1"/>
    <x v="65"/>
    <x v="2"/>
    <s v="keinen Verwendungszweck"/>
    <s v="&lt;300kg/Monat"/>
    <n v="37"/>
    <s v="Produkte"/>
    <s v="BUs"/>
    <s v="Symptome"/>
    <n v="7.6086145024926051"/>
    <s v="L21"/>
    <n v="29500906"/>
    <n v="61"/>
    <s v="L21"/>
    <n v="29500906"/>
    <n v="25"/>
    <n v="61"/>
    <d v="2021-09-16T00:00:00"/>
    <m/>
    <s v="&lt;300kg/Monat"/>
    <s v="ABS SCH-PAUL"/>
  </r>
  <r>
    <x v="2"/>
    <n v="19"/>
    <x v="21"/>
    <x v="1"/>
    <x v="65"/>
    <x v="2"/>
    <s v="keinen Verwendungszweck"/>
    <s v="&lt;300kg/Monat"/>
    <n v="37"/>
    <s v="Produkte"/>
    <s v="BUs"/>
    <s v="Symptome"/>
    <n v="7.6086145024926051"/>
    <s v="L21"/>
    <n v="29500906"/>
    <n v="61"/>
    <s v="L21"/>
    <n v="29500906"/>
    <n v="19"/>
    <n v="61"/>
    <d v="2021-09-16T00:00:00"/>
    <m/>
    <s v="&lt;300kg/Monat"/>
    <s v="ABS SCH-PAUL"/>
  </r>
  <r>
    <x v="2"/>
    <n v="41"/>
    <x v="21"/>
    <x v="1"/>
    <x v="105"/>
    <x v="2"/>
    <s v="keinen Verwendungszweck"/>
    <s v="&lt;500kg/Monat"/>
    <n v="37"/>
    <s v="Produkte"/>
    <s v="BUs"/>
    <s v="Symptome"/>
    <n v="9.4651380183951126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x v="21"/>
    <x v="1"/>
    <x v="106"/>
    <x v="2"/>
    <s v="keinen Verwendungszweck"/>
    <s v="&lt;100kg/Monat"/>
    <n v="37"/>
    <s v="Produkte"/>
    <s v="BUs"/>
    <s v="Symptome"/>
    <n v="7.9957903604299254"/>
    <s v="L20"/>
    <n v="29500913"/>
    <n v="61"/>
    <s v="L20"/>
    <n v="29500913"/>
    <n v="18"/>
    <n v="61"/>
    <d v="2021-09-16T00:00:00"/>
    <m/>
    <s v="&lt;100kg/Monat"/>
    <s v="ABS ZIEGENR"/>
  </r>
  <r>
    <x v="2"/>
    <n v="40"/>
    <x v="21"/>
    <x v="1"/>
    <x v="73"/>
    <x v="2"/>
    <s v="keinen Verwendungszweck"/>
    <s v="&lt;1000kg/Monat"/>
    <n v="37"/>
    <s v="Produkte"/>
    <s v="BUs"/>
    <s v="Symptome"/>
    <n v="10.868925052314992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x v="21"/>
    <x v="1"/>
    <x v="73"/>
    <x v="2"/>
    <s v="keinen Verwendungszweck"/>
    <s v="&lt;1000kg/Monat"/>
    <n v="37"/>
    <s v="Produkte"/>
    <s v="BUs"/>
    <s v="Symptome"/>
    <n v="10.868925052314992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x v="21"/>
    <x v="12"/>
    <x v="35"/>
    <x v="0"/>
    <s v="keinen Abnehmer/kein Schälpersonal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x v="21"/>
    <x v="17"/>
    <x v="108"/>
    <x v="3"/>
    <s v="runter gefallen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x v="21"/>
    <x v="17"/>
    <x v="147"/>
    <x v="3"/>
    <s v="Schlaufe gerissen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x v="21"/>
    <x v="6"/>
    <x v="23"/>
    <x v="3"/>
    <s v="Maschinenabfall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x v="21"/>
    <x v="6"/>
    <x v="24"/>
    <x v="0"/>
    <s v="keinen Abnehmer/kein Schälpersonal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x v="21"/>
    <x v="6"/>
    <x v="24"/>
    <x v="0"/>
    <s v="keine Verarbeitung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x v="21"/>
    <x v="6"/>
    <x v="14"/>
    <x v="3"/>
    <s v="Darm geplatzt"/>
    <s v="Clip gerissen"/>
    <n v="37"/>
    <s v="Produkte"/>
    <s v="BUs"/>
    <s v="Symptome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x v="21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x v="21"/>
    <x v="6"/>
    <x v="14"/>
    <x v="3"/>
    <s v="Darm geplatzt"/>
    <s v="-"/>
    <n v="37"/>
    <s v="Produkte"/>
    <s v="BUs"/>
    <s v="Symptome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x v="21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x v="21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x v="21"/>
    <x v="15"/>
    <x v="77"/>
    <x v="4"/>
    <s v="Muster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x v="22"/>
    <x v="1"/>
    <x v="86"/>
    <x v="0"/>
    <s v="Rest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x v="22"/>
    <x v="1"/>
    <x v="29"/>
    <x v="0"/>
    <s v="VOS &gt; Einsatz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x v="22"/>
    <x v="1"/>
    <x v="63"/>
    <x v="2"/>
    <s v="keinen Verwendungszweck"/>
    <s v="&lt;300kg/Monat"/>
    <n v="37"/>
    <s v="Produkte"/>
    <s v="BUs"/>
    <s v="Symptome"/>
    <n v="6.6"/>
    <s v="L23"/>
    <n v="29500900"/>
    <n v="61"/>
    <s v="L23"/>
    <n v="29500900"/>
    <n v="16"/>
    <n v="61"/>
    <d v="2021-09-17T00:00:00"/>
    <m/>
    <s v="&lt;300kg/Monat"/>
    <s v="ABS ROVIN"/>
  </r>
  <r>
    <x v="1"/>
    <n v="20"/>
    <x v="22"/>
    <x v="0"/>
    <x v="173"/>
    <x v="0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x v="22"/>
    <x v="1"/>
    <x v="31"/>
    <x v="3"/>
    <s v="gemischtes Produkt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x v="22"/>
    <x v="1"/>
    <x v="73"/>
    <x v="2"/>
    <s v="keinen Verwendungszweck"/>
    <s v="&lt;1000kg/Monat"/>
    <n v="37"/>
    <s v="Produkte"/>
    <s v="BUs"/>
    <s v="Symptome"/>
    <n v="10.868925052314992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x v="22"/>
    <x v="1"/>
    <x v="90"/>
    <x v="2"/>
    <s v="keinen Verwendungszweck"/>
    <s v="&lt;50kg/Monat"/>
    <n v="37"/>
    <s v="Produkte"/>
    <s v="BUs"/>
    <s v="Symptome"/>
    <n v="9.6459416666666655"/>
    <s v="L29"/>
    <n v="29501101"/>
    <n v="61"/>
    <s v="L29"/>
    <n v="29501101"/>
    <n v="2"/>
    <n v="61"/>
    <d v="2021-09-17T00:00:00"/>
    <m/>
    <s v="&lt;50kg/Monat"/>
    <s v="ABS BRIE-PAP"/>
  </r>
  <r>
    <x v="2"/>
    <n v="2"/>
    <x v="22"/>
    <x v="1"/>
    <x v="90"/>
    <x v="2"/>
    <s v="keinen Verwendungszweck"/>
    <s v="&lt;50kg/Monat"/>
    <n v="37"/>
    <s v="Produkte"/>
    <s v="BUs"/>
    <s v="Symptome"/>
    <n v="9.6459416666666655"/>
    <s v="BU4"/>
    <n v="29501101"/>
    <n v="61"/>
    <s v="BU4"/>
    <n v="29501101"/>
    <n v="2"/>
    <n v="61"/>
    <d v="2021-09-17T00:00:00"/>
    <m/>
    <s v="&lt;50kg/Monat"/>
    <s v="ABS BRIE-PAP"/>
  </r>
  <r>
    <x v="2"/>
    <n v="1"/>
    <x v="22"/>
    <x v="1"/>
    <x v="90"/>
    <x v="2"/>
    <s v="keinen Verwendungszweck"/>
    <s v="&lt;50kg/Monat"/>
    <n v="37"/>
    <s v="Produkte"/>
    <s v="BUs"/>
    <s v="Symptome"/>
    <n v="9.6459416666666655"/>
    <s v="BU4"/>
    <n v="29501101"/>
    <n v="61"/>
    <s v="BU4"/>
    <n v="29501101"/>
    <n v="1"/>
    <n v="61"/>
    <d v="2021-09-17T00:00:00"/>
    <m/>
    <s v="&lt;50kg/Monat"/>
    <s v="ABS BRIE-PAP"/>
  </r>
  <r>
    <x v="1"/>
    <n v="80"/>
    <x v="22"/>
    <x v="2"/>
    <x v="174"/>
    <x v="0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x v="22"/>
    <x v="2"/>
    <x v="174"/>
    <x v="1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x v="22"/>
    <x v="2"/>
    <x v="7"/>
    <x v="0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x v="22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x v="22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x v="22"/>
    <x v="10"/>
    <x v="21"/>
    <x v="0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x v="22"/>
    <x v="11"/>
    <x v="22"/>
    <x v="3"/>
    <s v="Maschinenabfall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x v="22"/>
    <x v="5"/>
    <x v="12"/>
    <x v="1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x v="22"/>
    <x v="1"/>
    <x v="13"/>
    <x v="3"/>
    <s v="Maschinenabfall"/>
    <s v="-"/>
    <n v="37"/>
    <s v="Produkte"/>
    <s v="BUs"/>
    <s v="Symptome"/>
    <s v="0"/>
    <s v="L31"/>
    <s v="Scheiben/Staub"/>
    <n v="30"/>
    <s v="L31"/>
    <s v="Scheiben/Staub"/>
    <n v="33"/>
    <n v="30"/>
    <d v="2021-09-17T00:00:00"/>
    <m/>
    <m/>
    <s v="Scheiben/Staub"/>
  </r>
  <r>
    <x v="0"/>
    <n v="1.4"/>
    <x v="22"/>
    <x v="6"/>
    <x v="23"/>
    <x v="3"/>
    <s v="Maschinenabfall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x v="22"/>
    <x v="6"/>
    <x v="23"/>
    <x v="3"/>
    <s v="Maschinenabfall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x v="22"/>
    <x v="6"/>
    <x v="24"/>
    <x v="3"/>
    <s v="Maschinenabfall"/>
    <s v="-"/>
    <n v="37"/>
    <s v="Produkte"/>
    <s v="BUs"/>
    <s v="Symptome"/>
    <n v="0"/>
    <s v="BU4"/>
    <s v="Diverses"/>
    <n v="30"/>
    <s v="BU4"/>
    <s v="Diverses"/>
    <n v="1"/>
    <n v="30"/>
    <d v="2021-09-17T00:00:00"/>
    <m/>
    <m/>
    <s v="Diverses"/>
  </r>
  <r>
    <x v="4"/>
    <n v="77"/>
    <x v="22"/>
    <x v="1"/>
    <x v="13"/>
    <x v="3"/>
    <s v="Maschinenabfall"/>
    <s v="-"/>
    <n v="37"/>
    <s v="Produkte"/>
    <s v="BUs"/>
    <s v="Symptome"/>
    <s v="0"/>
    <s v="BU2"/>
    <s v="Scheiben/Staub"/>
    <n v="30"/>
    <s v="BU2"/>
    <s v="Scheiben/Staub"/>
    <n v="77"/>
    <n v="30"/>
    <d v="2021-09-17T00:00:00"/>
    <m/>
    <m/>
    <s v="Scheiben/Staub"/>
  </r>
  <r>
    <x v="1"/>
    <n v="200"/>
    <x v="22"/>
    <x v="6"/>
    <x v="14"/>
    <x v="3"/>
    <s v="Clip gerissen"/>
    <s v="-"/>
    <n v="37"/>
    <s v="Produkte"/>
    <s v="BUs"/>
    <s v="Symptome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x v="22"/>
    <x v="6"/>
    <x v="14"/>
    <x v="3"/>
    <s v="Reinigung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x v="22"/>
    <x v="7"/>
    <x v="15"/>
    <x v="4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x v="22"/>
    <x v="7"/>
    <x v="15"/>
    <x v="4"/>
    <s v="Sensorik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x v="22"/>
    <x v="7"/>
    <x v="16"/>
    <x v="4"/>
    <s v="Sensorik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x v="22"/>
    <x v="7"/>
    <x v="16"/>
    <x v="4"/>
    <s v="Einwaage Labor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x v="22"/>
    <x v="7"/>
    <x v="16"/>
    <x v="4"/>
    <s v="Laborprobe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x v="22"/>
    <x v="7"/>
    <x v="16"/>
    <x v="4"/>
    <s v="Sensorik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x v="22"/>
    <x v="15"/>
    <x v="131"/>
    <x v="2"/>
    <s v="Wurstschlaufe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x v="23"/>
    <x v="1"/>
    <x v="61"/>
    <x v="2"/>
    <s v="keinen Verwendungszweck"/>
    <s v="&lt;300kg/Monat"/>
    <n v="38"/>
    <s v="Produkte"/>
    <s v="BUs"/>
    <s v="Symptome"/>
    <n v="9.1663526661992432"/>
    <s v="L23"/>
    <n v="29500891"/>
    <n v="61"/>
    <s v="L23"/>
    <n v="29500891"/>
    <n v="20"/>
    <n v="61"/>
    <d v="2021-09-20T00:00:00"/>
    <m/>
    <s v="&lt;300kg/Monat"/>
    <s v="ABS PECO"/>
  </r>
  <r>
    <x v="1"/>
    <n v="60"/>
    <x v="23"/>
    <x v="0"/>
    <x v="46"/>
    <x v="1"/>
    <s v="geschälte Rinde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x v="23"/>
    <x v="0"/>
    <x v="175"/>
    <x v="0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x v="23"/>
    <x v="1"/>
    <x v="31"/>
    <x v="3"/>
    <s v="gemischtes Produkt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x v="23"/>
    <x v="1"/>
    <x v="71"/>
    <x v="2"/>
    <s v="keinen Verwendungszweck"/>
    <s v="&lt;300kg/Monat"/>
    <n v="38"/>
    <s v="Produkte"/>
    <s v="BUs"/>
    <s v="Symptome"/>
    <n v="7.281148389532067"/>
    <s v="L21"/>
    <n v="29501029"/>
    <n v="61"/>
    <s v="L21"/>
    <n v="29501029"/>
    <n v="25"/>
    <n v="61"/>
    <d v="2021-09-20T00:00:00"/>
    <m/>
    <s v="&lt;300kg/Monat"/>
    <s v="ABS BRUSCHETTA"/>
  </r>
  <r>
    <x v="0"/>
    <n v="30"/>
    <x v="23"/>
    <x v="1"/>
    <x v="18"/>
    <x v="1"/>
    <s v="Schmutz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x v="23"/>
    <x v="1"/>
    <x v="73"/>
    <x v="2"/>
    <s v="keinen Verwendungszweck"/>
    <s v="&lt;1000kg/Monat"/>
    <n v="38"/>
    <s v="Produkte"/>
    <s v="BUs"/>
    <s v="Symptome"/>
    <n v="10.868925052314992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x v="23"/>
    <x v="12"/>
    <x v="35"/>
    <x v="0"/>
    <s v="keinen Abnehmer/kein Schälpersonal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x v="23"/>
    <x v="12"/>
    <x v="176"/>
    <x v="0"/>
    <s v="keinen Abnehmer/kein Schälpersonal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x v="23"/>
    <x v="17"/>
    <x v="127"/>
    <x v="1"/>
    <s v="Schmutz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x v="23"/>
    <x v="5"/>
    <x v="12"/>
    <x v="0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x v="23"/>
    <x v="6"/>
    <x v="24"/>
    <x v="3"/>
    <s v="Maschinenabfall"/>
    <s v="-"/>
    <n v="38"/>
    <s v="Produkte"/>
    <s v="BUs"/>
    <s v="Symptome"/>
    <n v="0"/>
    <s v="L21"/>
    <s v="Diverses"/>
    <n v="30"/>
    <s v="L21"/>
    <s v="Diverses"/>
    <n v="70"/>
    <n v="30"/>
    <d v="2021-09-20T00:00:00"/>
    <m/>
    <m/>
    <s v="Diverses"/>
  </r>
  <r>
    <x v="2"/>
    <n v="175"/>
    <x v="23"/>
    <x v="6"/>
    <x v="24"/>
    <x v="3"/>
    <s v="Maschinenabfall"/>
    <s v="-"/>
    <n v="38"/>
    <s v="Produkte"/>
    <s v="BUs"/>
    <s v="Symptome"/>
    <n v="0"/>
    <s v="L21"/>
    <s v="Diverses"/>
    <n v="30"/>
    <s v="L21"/>
    <s v="Diverses"/>
    <n v="175"/>
    <n v="30"/>
    <d v="2021-09-20T00:00:00"/>
    <m/>
    <m/>
    <s v="Diverses"/>
  </r>
  <r>
    <x v="0"/>
    <n v="12.1"/>
    <x v="23"/>
    <x v="6"/>
    <x v="23"/>
    <x v="3"/>
    <s v="Maschinenabfall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x v="23"/>
    <x v="6"/>
    <x v="24"/>
    <x v="1"/>
    <s v="Fremdkörper"/>
    <s v="Schmutz"/>
    <n v="38"/>
    <s v="Produkte"/>
    <s v="BUs"/>
    <s v="Symptome"/>
    <n v="0"/>
    <s v="L21"/>
    <s v="Diverses"/>
    <n v="42"/>
    <s v="L21"/>
    <s v="Diverses"/>
    <n v="24"/>
    <n v="42"/>
    <d v="2021-09-20T00:00:00"/>
    <s v="Fremdkörper"/>
    <s v="Schmutz"/>
    <s v="Diverses"/>
  </r>
  <r>
    <x v="0"/>
    <n v="20.5"/>
    <x v="23"/>
    <x v="1"/>
    <x v="18"/>
    <x v="1"/>
    <s v="Schmutz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x v="23"/>
    <x v="6"/>
    <x v="14"/>
    <x v="3"/>
    <s v="Clip gerissen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x v="23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x v="23"/>
    <x v="7"/>
    <x v="15"/>
    <x v="4"/>
    <s v="Sensorik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x v="23"/>
    <x v="7"/>
    <x v="16"/>
    <x v="4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x v="23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x v="23"/>
    <x v="15"/>
    <x v="131"/>
    <x v="2"/>
    <s v="Wurstschlaufe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x v="23"/>
    <x v="7"/>
    <x v="26"/>
    <x v="4"/>
    <s v="Rückstellproben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x v="24"/>
    <x v="0"/>
    <x v="53"/>
    <x v="2"/>
    <s v="keinen Verwendungszweck"/>
    <s v="keinen Verwendungszweck"/>
    <n v="38"/>
    <s v="Produkte"/>
    <s v="BUs"/>
    <s v="Symptome"/>
    <n v="2.84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x v="24"/>
    <x v="1"/>
    <x v="177"/>
    <x v="0"/>
    <s v="Luftzieher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x v="24"/>
    <x v="1"/>
    <x v="60"/>
    <x v="2"/>
    <s v="keinen Verwendungszweck"/>
    <s v="&lt;500kg/Monat"/>
    <n v="38"/>
    <s v="Produkte"/>
    <s v="BUs"/>
    <s v="Symptome"/>
    <n v="6.7194568295036419"/>
    <s v="L21"/>
    <n v="29500886"/>
    <n v="61"/>
    <s v="L21"/>
    <n v="29500886"/>
    <n v="18"/>
    <n v="61"/>
    <d v="2021-09-21T00:00:00"/>
    <m/>
    <s v="&lt;500kg/Monat"/>
    <s v="ABS MEDI-KRÄUK"/>
  </r>
  <r>
    <x v="2"/>
    <n v="7"/>
    <x v="24"/>
    <x v="1"/>
    <x v="61"/>
    <x v="2"/>
    <s v="keinen Verwendungszweck"/>
    <s v="&lt;300kg/Monat"/>
    <n v="38"/>
    <s v="Produkte"/>
    <s v="BUs"/>
    <s v="Symptome"/>
    <n v="9.1663526661992432"/>
    <s v="L23"/>
    <n v="29500891"/>
    <n v="61"/>
    <s v="L23"/>
    <n v="29500891"/>
    <n v="7"/>
    <n v="61"/>
    <d v="2021-09-21T00:00:00"/>
    <m/>
    <s v="&lt;300kg/Monat"/>
    <s v="ABS PECO"/>
  </r>
  <r>
    <x v="2"/>
    <n v="8"/>
    <x v="24"/>
    <x v="1"/>
    <x v="65"/>
    <x v="2"/>
    <s v="keinen Verwendungszweck"/>
    <s v="&lt;300kg/Monat"/>
    <n v="38"/>
    <s v="Produkte"/>
    <s v="BUs"/>
    <s v="Symptome"/>
    <n v="7.6086145024926051"/>
    <s v="L21"/>
    <n v="29500906"/>
    <n v="61"/>
    <s v="L21"/>
    <n v="29500906"/>
    <n v="8"/>
    <n v="61"/>
    <d v="2021-09-21T00:00:00"/>
    <m/>
    <s v="&lt;300kg/Monat"/>
    <s v="ABS SCH-PAUL"/>
  </r>
  <r>
    <x v="1"/>
    <n v="59"/>
    <x v="24"/>
    <x v="0"/>
    <x v="46"/>
    <x v="1"/>
    <s v="geschälte Rinde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x v="24"/>
    <x v="1"/>
    <x v="71"/>
    <x v="2"/>
    <s v="keinen Verwendungszweck"/>
    <s v="&lt;300kg/Monat"/>
    <n v="38"/>
    <s v="Produkte"/>
    <s v="BUs"/>
    <s v="Symptome"/>
    <n v="7.28114838953206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x v="24"/>
    <x v="12"/>
    <x v="178"/>
    <x v="0"/>
    <s v="keinen Abnehmer/kein Schälpersonal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x v="24"/>
    <x v="10"/>
    <x v="21"/>
    <x v="0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x v="24"/>
    <x v="6"/>
    <x v="23"/>
    <x v="3"/>
    <s v="Maschinenabfall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x v="24"/>
    <x v="6"/>
    <x v="23"/>
    <x v="3"/>
    <s v="Maschinenabfall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x v="24"/>
    <x v="6"/>
    <x v="24"/>
    <x v="5"/>
    <s v="Verpackung beschädigt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x v="24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x v="24"/>
    <x v="7"/>
    <x v="16"/>
    <x v="4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x v="24"/>
    <x v="7"/>
    <x v="16"/>
    <x v="4"/>
    <s v="Einwaage Labor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x v="24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x v="24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x v="25"/>
    <x v="1"/>
    <x v="61"/>
    <x v="2"/>
    <s v="keinen Verwendungszweck"/>
    <s v="&lt;300kg/Monat"/>
    <n v="38"/>
    <s v="Produkte"/>
    <s v="BUs"/>
    <s v="Symptome"/>
    <n v="9.1663526661992432"/>
    <s v="L23"/>
    <n v="29500891"/>
    <n v="61"/>
    <s v="L23"/>
    <n v="29500891"/>
    <n v="61"/>
    <n v="61"/>
    <d v="2021-09-22T00:00:00"/>
    <m/>
    <s v="&lt;300kg/Monat"/>
    <s v="ABS PECO"/>
  </r>
  <r>
    <x v="2"/>
    <n v="61"/>
    <x v="25"/>
    <x v="1"/>
    <x v="63"/>
    <x v="2"/>
    <s v="keinen Verwendungszweck"/>
    <s v="&lt;300kg/Monat"/>
    <n v="38"/>
    <s v="Produkte"/>
    <s v="BUs"/>
    <s v="Symptome"/>
    <n v="6.6"/>
    <s v="L23"/>
    <n v="29500900"/>
    <n v="61"/>
    <s v="L23"/>
    <n v="29500900"/>
    <n v="61"/>
    <n v="61"/>
    <d v="2021-09-22T00:00:00"/>
    <m/>
    <s v="&lt;300kg/Monat"/>
    <s v="ABS ROVIN"/>
  </r>
  <r>
    <x v="5"/>
    <n v="30"/>
    <x v="25"/>
    <x v="1"/>
    <x v="105"/>
    <x v="1"/>
    <s v="Retoure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x v="25"/>
    <x v="1"/>
    <x v="105"/>
    <x v="2"/>
    <s v="keinen Verwendungszweck"/>
    <s v="&lt;500kg/Monat"/>
    <n v="38"/>
    <s v="Produkte"/>
    <s v="BUs"/>
    <s v="Symptome"/>
    <n v="9.4651380183951126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x v="25"/>
    <x v="1"/>
    <x v="106"/>
    <x v="2"/>
    <s v="keinen Verwendungszweck"/>
    <s v="&lt;100kg/Monat"/>
    <n v="38"/>
    <s v="Produkte"/>
    <s v="BUs"/>
    <s v="Symptome"/>
    <n v="7.9957903604299254"/>
    <s v="L20"/>
    <n v="29500913"/>
    <n v="61"/>
    <s v="L20"/>
    <n v="29500913"/>
    <n v="6"/>
    <n v="61"/>
    <d v="2021-09-22T00:00:00"/>
    <m/>
    <s v="&lt;100kg/Monat"/>
    <s v="ABS ZIEGENR"/>
  </r>
  <r>
    <x v="1"/>
    <n v="19"/>
    <x v="25"/>
    <x v="0"/>
    <x v="46"/>
    <x v="1"/>
    <s v="geschälte Rinde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x v="25"/>
    <x v="0"/>
    <x v="46"/>
    <x v="1"/>
    <s v="geschälte Rinde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x v="25"/>
    <x v="1"/>
    <x v="73"/>
    <x v="2"/>
    <s v="keinen Verwendungszweck"/>
    <s v="&lt;1000kg/Monat"/>
    <n v="38"/>
    <s v="Produkte"/>
    <s v="BUs"/>
    <s v="Symptome"/>
    <n v="10.868925052314992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x v="25"/>
    <x v="1"/>
    <x v="73"/>
    <x v="2"/>
    <s v="keinen Verwendungszweck"/>
    <s v="&lt;1000kg/Monat"/>
    <n v="38"/>
    <s v="Produkte"/>
    <s v="BUs"/>
    <s v="Symptome"/>
    <n v="10.868925052314992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x v="25"/>
    <x v="14"/>
    <x v="40"/>
    <x v="2"/>
    <s v="VOS &gt; Einsatz (vegan)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x v="25"/>
    <x v="16"/>
    <x v="91"/>
    <x v="3"/>
    <s v="Darm geplatzt"/>
    <s v="Clip gerissen"/>
    <n v="38"/>
    <s v="Produkte"/>
    <s v="BUs"/>
    <s v="Symptome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x v="25"/>
    <x v="17"/>
    <x v="108"/>
    <x v="3"/>
    <s v="Darm geplatzt"/>
    <s v="Clip gerissen"/>
    <n v="38"/>
    <s v="Produkte"/>
    <s v="BUs"/>
    <s v="Symptome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x v="25"/>
    <x v="18"/>
    <x v="154"/>
    <x v="0"/>
    <s v="VOS &gt; Einsatz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x v="25"/>
    <x v="10"/>
    <x v="21"/>
    <x v="0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x v="25"/>
    <x v="6"/>
    <x v="23"/>
    <x v="3"/>
    <s v="Maschinenabfall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x v="25"/>
    <x v="6"/>
    <x v="23"/>
    <x v="3"/>
    <s v="Maschinenabfall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x v="25"/>
    <x v="6"/>
    <x v="23"/>
    <x v="3"/>
    <s v="Maschinenabfall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x v="25"/>
    <x v="6"/>
    <x v="24"/>
    <x v="6"/>
    <s v="Rohware zu weich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x v="25"/>
    <x v="1"/>
    <x v="13"/>
    <x v="3"/>
    <s v="Maschinenabfall"/>
    <s v="-"/>
    <n v="38"/>
    <s v="Produkte"/>
    <s v="BUs"/>
    <s v="Symptome"/>
    <s v="0"/>
    <s v="BU2"/>
    <s v="Scheiben/Staub"/>
    <n v="30"/>
    <s v="BU2"/>
    <s v="Scheiben/Staub"/>
    <n v="38.5"/>
    <n v="30"/>
    <d v="2021-09-22T00:00:00"/>
    <m/>
    <m/>
    <s v="Scheiben/Staub"/>
  </r>
  <r>
    <x v="4"/>
    <n v="33"/>
    <x v="25"/>
    <x v="1"/>
    <x v="13"/>
    <x v="3"/>
    <s v="Maschinenabfall"/>
    <s v="-"/>
    <n v="38"/>
    <s v="Produkte"/>
    <s v="BUs"/>
    <s v="Symptome"/>
    <s v="0"/>
    <s v="Bu2"/>
    <s v="Scheiben/Staub"/>
    <n v="30"/>
    <s v="Bu2"/>
    <s v="Scheiben/Staub"/>
    <n v="33"/>
    <n v="30"/>
    <d v="2021-09-22T00:00:00"/>
    <m/>
    <m/>
    <s v="Scheiben/Staub"/>
  </r>
  <r>
    <x v="1"/>
    <n v="82"/>
    <x v="25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x v="25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x v="25"/>
    <x v="6"/>
    <x v="25"/>
    <x v="1"/>
    <s v="Schmutz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x v="25"/>
    <x v="7"/>
    <x v="15"/>
    <x v="4"/>
    <s v="Sensorik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x v="25"/>
    <x v="6"/>
    <x v="24"/>
    <x v="0"/>
    <s v="gesammelt für möglichen Einsatz"/>
    <s v="-"/>
    <n v="38"/>
    <s v="Produkte"/>
    <s v="BUs"/>
    <s v="Symptome"/>
    <n v="0"/>
    <s v="BU4"/>
    <s v="Diverses"/>
    <n v="12"/>
    <s v="BU4"/>
    <s v="Diverses"/>
    <n v="23"/>
    <n v="12"/>
    <d v="2021-09-22T00:00:00"/>
    <s v="gesammelt für möglichen Einsatz"/>
    <m/>
    <s v="Diverses"/>
  </r>
  <r>
    <x v="0"/>
    <n v="345"/>
    <x v="25"/>
    <x v="0"/>
    <x v="102"/>
    <x v="3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x v="25"/>
    <x v="7"/>
    <x v="16"/>
    <x v="4"/>
    <s v="Sensorik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x v="25"/>
    <x v="15"/>
    <x v="179"/>
    <x v="0"/>
    <s v="Schimmel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x v="26"/>
    <x v="0"/>
    <x v="180"/>
    <x v="0"/>
    <s v="Schimmel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x v="26"/>
    <x v="0"/>
    <x v="156"/>
    <x v="2"/>
    <s v="keinen Verkauf, keinen Einsatz möglich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x v="26"/>
    <x v="1"/>
    <x v="60"/>
    <x v="2"/>
    <s v="keinen Verwendungszweck"/>
    <s v="-"/>
    <n v="38"/>
    <s v="Produkte"/>
    <s v="BUs"/>
    <s v="Symptome"/>
    <n v="6.7194568295036419"/>
    <s v="L21"/>
    <n v="29500886"/>
    <n v="61"/>
    <s v="L21"/>
    <n v="29500886"/>
    <n v="28"/>
    <n v="61"/>
    <d v="2021-09-23T00:00:00"/>
    <m/>
    <m/>
    <s v="ABS MEDI-KRÄUK"/>
  </r>
  <r>
    <x v="1"/>
    <n v="32"/>
    <x v="26"/>
    <x v="0"/>
    <x v="46"/>
    <x v="1"/>
    <s v="geschälte Rinde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x v="2"/>
    <n v="9"/>
    <x v="26"/>
    <x v="1"/>
    <x v="69"/>
    <x v="2"/>
    <s v="keinen Verwendungszweck"/>
    <s v="-"/>
    <n v="38"/>
    <s v="Produkte"/>
    <s v="BUs"/>
    <s v="Symptome"/>
    <n v="7.5058130571925785"/>
    <s v="L21"/>
    <n v="29501009"/>
    <n v="61"/>
    <s v="L21"/>
    <n v="29501009"/>
    <n v="9"/>
    <n v="61"/>
    <d v="2021-09-23T00:00:00"/>
    <m/>
    <m/>
    <s v="ABS Whisky-Nuts"/>
  </r>
  <r>
    <x v="2"/>
    <n v="36"/>
    <x v="26"/>
    <x v="1"/>
    <x v="71"/>
    <x v="2"/>
    <s v="keinen Verwendungszweck"/>
    <s v="-"/>
    <n v="38"/>
    <s v="Produkte"/>
    <s v="BUs"/>
    <s v="Symptome"/>
    <n v="7.281148389532067"/>
    <s v="L21"/>
    <n v="29501029"/>
    <n v="61"/>
    <s v="L21"/>
    <n v="29501029"/>
    <n v="36"/>
    <n v="61"/>
    <d v="2021-09-23T00:00:00"/>
    <m/>
    <m/>
    <s v="ABS BRUSCHETTA"/>
  </r>
  <r>
    <x v="3"/>
    <n v="239"/>
    <x v="26"/>
    <x v="12"/>
    <x v="181"/>
    <x v="0"/>
    <s v="keinen Abnehmer/kein Schälpersonal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s v="keinen Abnehmer/kein Schälpersonal"/>
    <m/>
    <s v="VOS RW-NATUR ZIPFEL 350"/>
  </r>
  <r>
    <x v="3"/>
    <n v="205"/>
    <x v="26"/>
    <x v="12"/>
    <x v="125"/>
    <x v="0"/>
    <s v="keinen Abnehmer/kein Schälpersonal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x v="26"/>
    <x v="13"/>
    <x v="82"/>
    <x v="0"/>
    <s v="keinen Abnehmer/kein Schälpersonal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x v="26"/>
    <x v="12"/>
    <x v="98"/>
    <x v="0"/>
    <s v="keinen Abnehmer/kein Schälpersonal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x v="26"/>
    <x v="16"/>
    <x v="91"/>
    <x v="3"/>
    <s v="Darm geplatzt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x v="26"/>
    <x v="3"/>
    <x v="182"/>
    <x v="0"/>
    <s v="Rest"/>
    <s v="-"/>
    <n v="38"/>
    <s v="Produkte"/>
    <s v="BUs"/>
    <s v="Symptome"/>
    <s v="0"/>
    <s v="Bu3"/>
    <n v="49500034"/>
    <n v="12"/>
    <s v="Bu3"/>
    <n v="49500034"/>
    <n v="82"/>
    <n v="12"/>
    <d v="2021-09-23T00:00:00"/>
    <s v="Rest"/>
    <m/>
    <s v="ABS GOU VAKU-OGT"/>
  </r>
  <r>
    <x v="3"/>
    <n v="284"/>
    <x v="26"/>
    <x v="18"/>
    <x v="183"/>
    <x v="0"/>
    <s v="keinen Abnehmer/kein Schälpersonal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x v="26"/>
    <x v="18"/>
    <x v="150"/>
    <x v="0"/>
    <s v="VOS &gt; Einsatz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x v="26"/>
    <x v="18"/>
    <x v="184"/>
    <x v="0"/>
    <s v="VOS &gt; Einsatz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x v="26"/>
    <x v="18"/>
    <x v="151"/>
    <x v="0"/>
    <s v="VOS &gt; Einsatz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x v="26"/>
    <x v="5"/>
    <x v="152"/>
    <x v="0"/>
    <s v="keinen Abnehmer/kein Schälpersonal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x v="26"/>
    <x v="5"/>
    <x v="185"/>
    <x v="0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x v="26"/>
    <x v="6"/>
    <x v="24"/>
    <x v="3"/>
    <s v="Maschinenabfall"/>
    <s v="-"/>
    <n v="38"/>
    <s v="Produkte"/>
    <s v="BUs"/>
    <s v="Symptome"/>
    <n v="0"/>
    <s v="BU4"/>
    <s v="Diverses"/>
    <n v="30"/>
    <s v="BU4"/>
    <s v="Diverses"/>
    <n v="46"/>
    <n v="30"/>
    <d v="2021-09-23T00:00:00"/>
    <m/>
    <m/>
    <s v="Diverses"/>
  </r>
  <r>
    <x v="1"/>
    <n v="40.4"/>
    <x v="26"/>
    <x v="6"/>
    <x v="14"/>
    <x v="3"/>
    <s v="runter gefallen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x v="26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x v="26"/>
    <x v="6"/>
    <x v="186"/>
    <x v="4"/>
    <s v="Muster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x v="26"/>
    <x v="7"/>
    <x v="15"/>
    <x v="4"/>
    <s v="Sensorik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x v="26"/>
    <x v="0"/>
    <x v="102"/>
    <x v="3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x v="26"/>
    <x v="0"/>
    <x v="102"/>
    <x v="3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x v="26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x v="26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x v="26"/>
    <x v="7"/>
    <x v="26"/>
    <x v="4"/>
    <s v="Rückstellproben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x v="27"/>
    <x v="0"/>
    <x v="172"/>
    <x v="0"/>
    <s v="kein VOS in England, VS-Würste keine Produktion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x v="27"/>
    <x v="1"/>
    <x v="187"/>
    <x v="0"/>
    <s v="keine Verarbeitung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x v="27"/>
    <x v="0"/>
    <x v="46"/>
    <x v="1"/>
    <s v="geschälte Rinde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x v="27"/>
    <x v="0"/>
    <x v="188"/>
    <x v="0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x v="27"/>
    <x v="16"/>
    <x v="91"/>
    <x v="3"/>
    <s v="Darm geplatzt"/>
    <s v="Clip gerissen"/>
    <n v="38"/>
    <s v="Produkte"/>
    <s v="BUs"/>
    <s v="Symptome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x v="27"/>
    <x v="17"/>
    <x v="108"/>
    <x v="3"/>
    <s v="Darm geplatzt"/>
    <s v="Clip gerissen"/>
    <n v="38"/>
    <s v="Produkte"/>
    <s v="BUs"/>
    <s v="Symptome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x v="27"/>
    <x v="19"/>
    <x v="140"/>
    <x v="1"/>
    <s v="Retoure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x v="27"/>
    <x v="10"/>
    <x v="21"/>
    <x v="0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x v="27"/>
    <x v="11"/>
    <x v="22"/>
    <x v="3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x v="27"/>
    <x v="11"/>
    <x v="22"/>
    <x v="3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x v="27"/>
    <x v="6"/>
    <x v="24"/>
    <x v="3"/>
    <s v="Maschinenabfall"/>
    <s v="-"/>
    <n v="38"/>
    <s v="Produkte"/>
    <s v="BUs"/>
    <s v="Symptome"/>
    <n v="0"/>
    <s v="BU4"/>
    <s v="Diverses"/>
    <n v="30"/>
    <s v="BU4"/>
    <s v="Diverses"/>
    <n v="63.5"/>
    <n v="30"/>
    <d v="2021-09-24T00:00:00"/>
    <m/>
    <m/>
    <s v="Diverses"/>
  </r>
  <r>
    <x v="4"/>
    <n v="74"/>
    <x v="27"/>
    <x v="1"/>
    <x v="13"/>
    <x v="3"/>
    <s v="Maschinenabfall"/>
    <s v="-"/>
    <n v="38"/>
    <s v="Produkte"/>
    <s v="BUs"/>
    <s v="Symptome"/>
    <s v="0"/>
    <s v="BU2"/>
    <s v="Scheiben/Staub"/>
    <n v="30"/>
    <s v="BU2"/>
    <s v="Scheiben/Staub"/>
    <n v="74"/>
    <n v="30"/>
    <d v="2021-09-24T00:00:00"/>
    <m/>
    <m/>
    <s v="Scheiben/Staub"/>
  </r>
  <r>
    <x v="1"/>
    <n v="89.5"/>
    <x v="27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x v="27"/>
    <x v="6"/>
    <x v="14"/>
    <x v="3"/>
    <s v="Darm geplatzt"/>
    <s v="-"/>
    <n v="38"/>
    <s v="Produkte"/>
    <s v="BUs"/>
    <s v="Symptome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x v="27"/>
    <x v="6"/>
    <x v="186"/>
    <x v="4"/>
    <s v="Muster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x v="27"/>
    <x v="7"/>
    <x v="15"/>
    <x v="4"/>
    <s v="Sensorik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x v="27"/>
    <x v="0"/>
    <x v="102"/>
    <x v="3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x v="27"/>
    <x v="0"/>
    <x v="102"/>
    <x v="3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x v="27"/>
    <x v="7"/>
    <x v="16"/>
    <x v="4"/>
    <s v="Laborprobe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x v="27"/>
    <x v="7"/>
    <x v="16"/>
    <x v="4"/>
    <s v="Sensorik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x v="27"/>
    <x v="7"/>
    <x v="16"/>
    <x v="4"/>
    <s v="Sensorik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x v="28"/>
    <x v="0"/>
    <x v="180"/>
    <x v="0"/>
    <s v="keine Verarbeitung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x v="28"/>
    <x v="0"/>
    <x v="46"/>
    <x v="1"/>
    <s v="geschälte Rinde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x v="28"/>
    <x v="0"/>
    <x v="149"/>
    <x v="0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x v="28"/>
    <x v="1"/>
    <x v="31"/>
    <x v="3"/>
    <s v="gemischtes Produkt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x v="28"/>
    <x v="0"/>
    <x v="33"/>
    <x v="0"/>
    <s v="keinen Abnehmer/kein Schälpersonal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x v="28"/>
    <x v="0"/>
    <x v="189"/>
    <x v="0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x v="28"/>
    <x v="0"/>
    <x v="6"/>
    <x v="0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x v="28"/>
    <x v="12"/>
    <x v="36"/>
    <x v="0"/>
    <s v="keinen Abnehmer/kein Schälpersonal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x v="28"/>
    <x v="12"/>
    <x v="36"/>
    <x v="0"/>
    <s v="keinen Abnehmer/kein Schälpersonal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x v="28"/>
    <x v="13"/>
    <x v="114"/>
    <x v="0"/>
    <s v="keinen Abnehmer/kein Schälpersonal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x v="28"/>
    <x v="13"/>
    <x v="37"/>
    <x v="0"/>
    <s v="keinen Abnehmer/kein Schälpersonal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x v="28"/>
    <x v="13"/>
    <x v="82"/>
    <x v="0"/>
    <s v="keinen Abnehmer/kein Schälpersonal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x v="28"/>
    <x v="2"/>
    <x v="174"/>
    <x v="0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x v="28"/>
    <x v="2"/>
    <x v="190"/>
    <x v="0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x v="28"/>
    <x v="2"/>
    <x v="56"/>
    <x v="0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x v="28"/>
    <x v="17"/>
    <x v="147"/>
    <x v="3"/>
    <s v="Darm geplatzt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x v="28"/>
    <x v="11"/>
    <x v="22"/>
    <x v="3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x v="28"/>
    <x v="6"/>
    <x v="23"/>
    <x v="3"/>
    <s v="Maschinenabfall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x v="28"/>
    <x v="1"/>
    <x v="13"/>
    <x v="3"/>
    <s v="Maschinenabfall"/>
    <s v="-"/>
    <n v="39"/>
    <s v="Produkte"/>
    <s v="BUs"/>
    <s v="Symptome"/>
    <s v="0"/>
    <s v="BU2"/>
    <s v="Scheiben/Staub"/>
    <n v="30"/>
    <s v="BU2"/>
    <s v="Scheiben/Staub"/>
    <n v="130"/>
    <n v="30"/>
    <d v="2021-09-27T00:00:00"/>
    <m/>
    <m/>
    <s v="Scheiben/Staub"/>
  </r>
  <r>
    <x v="2"/>
    <n v="110"/>
    <x v="28"/>
    <x v="6"/>
    <x v="24"/>
    <x v="3"/>
    <s v="Reinigung"/>
    <s v="-"/>
    <n v="39"/>
    <s v="Produkte"/>
    <s v="BUs"/>
    <s v="Symptome"/>
    <n v="0"/>
    <s v="BU4"/>
    <s v="Diverses"/>
    <n v="10"/>
    <s v="BU4"/>
    <s v="Diverses"/>
    <n v="110"/>
    <n v="10"/>
    <d v="2021-09-27T00:00:00"/>
    <m/>
    <m/>
    <s v="Diverses"/>
  </r>
  <r>
    <x v="0"/>
    <n v="90"/>
    <x v="28"/>
    <x v="6"/>
    <x v="23"/>
    <x v="3"/>
    <s v="Maschinenabfall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x v="28"/>
    <x v="6"/>
    <x v="14"/>
    <x v="3"/>
    <s v="Darm geplatzt"/>
    <s v="-"/>
    <n v="39"/>
    <s v="Produkte"/>
    <s v="BUs"/>
    <s v="Symptome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x v="28"/>
    <x v="0"/>
    <x v="102"/>
    <x v="3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x v="28"/>
    <x v="7"/>
    <x v="16"/>
    <x v="4"/>
    <s v="Sensorik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x v="28"/>
    <x v="8"/>
    <x v="191"/>
    <x v="3"/>
    <s v="Darm geplatzt"/>
    <s v="-"/>
    <n v="39"/>
    <s v="Produkte"/>
    <s v="BUs"/>
    <s v="Symptome"/>
    <s v="0"/>
    <s v="Abfüllung"/>
    <s v="Natur"/>
    <n v="34"/>
    <s v="Abfüllung"/>
    <s v="Natur"/>
    <n v="382"/>
    <n v="34"/>
    <d v="2021-09-27T00:00:00"/>
    <m/>
    <m/>
    <s v="Natur"/>
  </r>
  <r>
    <x v="0"/>
    <n v="80"/>
    <x v="28"/>
    <x v="15"/>
    <x v="131"/>
    <x v="2"/>
    <s v="Wurstschlaufe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x v="29"/>
    <x v="0"/>
    <x v="53"/>
    <x v="2"/>
    <s v="keinen Verwendungszweck"/>
    <s v="keinen Verwendungszweck"/>
    <n v="39"/>
    <s v="Produkte"/>
    <s v="BUs"/>
    <s v="Symptome"/>
    <n v="2.84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x v="29"/>
    <x v="0"/>
    <x v="53"/>
    <x v="2"/>
    <s v="keinen Verwendungszweck"/>
    <s v="keinen Verwendungszweck"/>
    <n v="39"/>
    <s v="Produkte"/>
    <s v="BUs"/>
    <s v="Symptome"/>
    <n v="2.84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x v="29"/>
    <x v="0"/>
    <x v="156"/>
    <x v="2"/>
    <s v="keinen Verkauf, keinen Einsatz möglich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x v="29"/>
    <x v="1"/>
    <x v="60"/>
    <x v="2"/>
    <s v="keinen Verwendungszweck"/>
    <s v="&lt;500kg/Monat"/>
    <n v="39"/>
    <s v="Produkte"/>
    <s v="BUs"/>
    <s v="Symptome"/>
    <n v="6.7194568295036419"/>
    <s v="L21"/>
    <n v="29500886"/>
    <n v="61"/>
    <s v="L21"/>
    <n v="29500886"/>
    <n v="15"/>
    <n v="61"/>
    <d v="2021-09-28T00:00:00"/>
    <m/>
    <s v="&lt;500kg/Monat"/>
    <s v="ABS MEDI-KRÄUK"/>
  </r>
  <r>
    <x v="2"/>
    <n v="11"/>
    <x v="29"/>
    <x v="1"/>
    <x v="61"/>
    <x v="2"/>
    <s v="keinen Verwendungszweck"/>
    <s v="&lt;300kg/Monat"/>
    <n v="39"/>
    <s v="Produkte"/>
    <s v="BUs"/>
    <s v="Symptome"/>
    <n v="9.1663526661992432"/>
    <s v="L23"/>
    <n v="29500891"/>
    <n v="61"/>
    <s v="L23"/>
    <n v="29500891"/>
    <n v="11"/>
    <n v="61"/>
    <d v="2021-09-28T00:00:00"/>
    <m/>
    <s v="&lt;300kg/Monat"/>
    <s v="ABS PECO"/>
  </r>
  <r>
    <x v="2"/>
    <n v="12"/>
    <x v="29"/>
    <x v="1"/>
    <x v="62"/>
    <x v="2"/>
    <s v="keinen Verwendungszweck"/>
    <s v="&lt;20kg/Monat"/>
    <n v="39"/>
    <s v="Produkte"/>
    <s v="BUs"/>
    <s v="Symptome"/>
    <n v="11.073912126293463"/>
    <s v="L20"/>
    <n v="29500895"/>
    <n v="61"/>
    <s v="L20"/>
    <n v="29500895"/>
    <n v="12"/>
    <n v="61"/>
    <d v="2021-09-28T00:00:00"/>
    <m/>
    <s v="&lt;20kg/Monat"/>
    <s v="ABS BRIE"/>
  </r>
  <r>
    <x v="2"/>
    <n v="8"/>
    <x v="29"/>
    <x v="1"/>
    <x v="63"/>
    <x v="2"/>
    <s v="keinen Verwendungszweck"/>
    <s v="&lt;300kg/Monat"/>
    <n v="39"/>
    <s v="Produkte"/>
    <s v="BUs"/>
    <s v="Symptome"/>
    <n v="6.6"/>
    <s v="L23"/>
    <n v="29500900"/>
    <n v="61"/>
    <s v="L23"/>
    <n v="29500900"/>
    <n v="8"/>
    <n v="61"/>
    <d v="2021-09-28T00:00:00"/>
    <m/>
    <s v="&lt;300kg/Monat"/>
    <s v="ABS ROVIN"/>
  </r>
  <r>
    <x v="2"/>
    <n v="3"/>
    <x v="29"/>
    <x v="1"/>
    <x v="63"/>
    <x v="2"/>
    <s v="keinen Verwendungszweck"/>
    <s v="&lt;300kg/Monat"/>
    <n v="39"/>
    <s v="Produkte"/>
    <s v="BUs"/>
    <s v="Symptome"/>
    <n v="6.6"/>
    <s v="L23"/>
    <n v="29500900"/>
    <n v="61"/>
    <s v="L23"/>
    <n v="29500900"/>
    <n v="3"/>
    <n v="61"/>
    <d v="2021-09-28T00:00:00"/>
    <m/>
    <s v="&lt;300kg/Monat"/>
    <s v="ABS ROVIN"/>
  </r>
  <r>
    <x v="2"/>
    <n v="8"/>
    <x v="29"/>
    <x v="1"/>
    <x v="65"/>
    <x v="2"/>
    <s v="keinen Verwendungszweck"/>
    <s v="&lt;300kg/Monat"/>
    <n v="39"/>
    <s v="Produkte"/>
    <s v="BUs"/>
    <s v="Symptome"/>
    <n v="7.6086145024926051"/>
    <s v="L21"/>
    <n v="29500906"/>
    <n v="61"/>
    <s v="L21"/>
    <n v="29500906"/>
    <n v="8"/>
    <n v="61"/>
    <d v="2021-09-28T00:00:00"/>
    <m/>
    <s v="&lt;300kg/Monat"/>
    <s v="ABS SCH-PAUL"/>
  </r>
  <r>
    <x v="2"/>
    <n v="10"/>
    <x v="29"/>
    <x v="1"/>
    <x v="105"/>
    <x v="2"/>
    <s v="keinen Verwendungszweck"/>
    <s v="&lt;500kg/Monat"/>
    <n v="39"/>
    <s v="Produkte"/>
    <s v="BUs"/>
    <s v="Symptome"/>
    <n v="9.4651380183951126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x v="29"/>
    <x v="0"/>
    <x v="46"/>
    <x v="1"/>
    <s v="geschälte Rinde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x v="29"/>
    <x v="1"/>
    <x v="113"/>
    <x v="2"/>
    <s v="keinen Verwendungszweck"/>
    <s v="&lt;300kg/Monat"/>
    <n v="39"/>
    <s v="Produkte"/>
    <s v="BUs"/>
    <s v="Symptome"/>
    <n v="0"/>
    <s v="L21"/>
    <n v="29500952"/>
    <n v="61"/>
    <s v="L21"/>
    <n v="29500952"/>
    <n v="13"/>
    <n v="61"/>
    <d v="2021-09-28T00:00:00"/>
    <m/>
    <s v="&lt;300kg/Monat"/>
    <s v="ABS GRÜN-PESTO"/>
  </r>
  <r>
    <x v="2"/>
    <n v="3"/>
    <x v="29"/>
    <x v="1"/>
    <x v="69"/>
    <x v="2"/>
    <s v="keinen Verwendungszweck"/>
    <s v="&lt;300kg/Monat"/>
    <n v="39"/>
    <s v="Produkte"/>
    <s v="BUs"/>
    <s v="Symptome"/>
    <n v="7.5058130571925785"/>
    <s v="L21"/>
    <n v="29501009"/>
    <n v="61"/>
    <s v="L21"/>
    <n v="29501009"/>
    <n v="3"/>
    <n v="61"/>
    <d v="2021-09-28T00:00:00"/>
    <m/>
    <s v="&lt;300kg/Monat"/>
    <s v="ABS Whisky-Nuts"/>
  </r>
  <r>
    <x v="2"/>
    <n v="3"/>
    <x v="29"/>
    <x v="1"/>
    <x v="70"/>
    <x v="2"/>
    <s v="keinen Verwendungszweck"/>
    <s v="&lt;20kg/Monat"/>
    <n v="39"/>
    <s v="Produkte"/>
    <s v="BUs"/>
    <s v="Symptome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3"/>
    <x v="29"/>
    <x v="1"/>
    <x v="70"/>
    <x v="2"/>
    <s v="keinen Verwendungszweck"/>
    <s v="&lt;20kg/Monat"/>
    <n v="39"/>
    <s v="Produkte"/>
    <s v="BUs"/>
    <s v="Symptome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57"/>
    <x v="29"/>
    <x v="1"/>
    <x v="124"/>
    <x v="2"/>
    <s v="keinen Verwendungszweck"/>
    <s v="&lt;300kg/Monat"/>
    <n v="39"/>
    <s v="Produkte"/>
    <s v="BUs"/>
    <s v="Symptome"/>
    <n v="8.9105580026070399"/>
    <s v="L20"/>
    <n v="29501023"/>
    <n v="61"/>
    <s v="L20"/>
    <n v="29501023"/>
    <n v="57"/>
    <n v="61"/>
    <d v="2021-09-28T00:00:00"/>
    <m/>
    <s v="&lt;300kg/Monat"/>
    <s v="ABS CAMBOZOLA"/>
  </r>
  <r>
    <x v="2"/>
    <n v="25"/>
    <x v="29"/>
    <x v="1"/>
    <x v="4"/>
    <x v="2"/>
    <s v="keinen Verwendungszweck"/>
    <s v="&lt;300kg/Monat"/>
    <n v="39"/>
    <s v="Produkte"/>
    <s v="BUs"/>
    <s v="Symptome"/>
    <n v="8.0682678667519738"/>
    <s v="L22"/>
    <n v="29501028"/>
    <n v="61"/>
    <s v="L22"/>
    <n v="29501028"/>
    <n v="25"/>
    <n v="61"/>
    <d v="2021-09-28T00:00:00"/>
    <m/>
    <s v="&lt;300kg/Monat"/>
    <s v="ABS KELLERGEIST"/>
  </r>
  <r>
    <x v="2"/>
    <n v="20"/>
    <x v="29"/>
    <x v="1"/>
    <x v="71"/>
    <x v="2"/>
    <s v="keinen Verwendungszweck"/>
    <s v="&lt;300kg/Monat"/>
    <n v="39"/>
    <s v="Produkte"/>
    <s v="BUs"/>
    <s v="Symptome"/>
    <n v="7.281148389532067"/>
    <s v="L21"/>
    <n v="29501029"/>
    <n v="61"/>
    <s v="L21"/>
    <n v="29501029"/>
    <n v="20"/>
    <n v="61"/>
    <d v="2021-09-28T00:00:00"/>
    <m/>
    <s v="&lt;300kg/Monat"/>
    <s v="ABS BRUSCHETTA"/>
  </r>
  <r>
    <x v="2"/>
    <n v="7"/>
    <x v="29"/>
    <x v="1"/>
    <x v="71"/>
    <x v="2"/>
    <s v="keinen Verwendungszweck"/>
    <s v="&lt;300kg/Monat"/>
    <n v="39"/>
    <s v="Produkte"/>
    <s v="BUs"/>
    <s v="Symptome"/>
    <n v="7.281148389532067"/>
    <s v="L21"/>
    <n v="29501029"/>
    <n v="61"/>
    <s v="L21"/>
    <n v="29501029"/>
    <n v="7"/>
    <n v="61"/>
    <d v="2021-09-28T00:00:00"/>
    <m/>
    <s v="&lt;300kg/Monat"/>
    <s v="ABS BRUSCHETTA"/>
  </r>
  <r>
    <x v="2"/>
    <n v="2"/>
    <x v="29"/>
    <x v="1"/>
    <x v="72"/>
    <x v="2"/>
    <s v="keinen Verwendungszweck"/>
    <s v="&lt;100kg/Monat"/>
    <n v="39"/>
    <s v="Produkte"/>
    <s v="BUs"/>
    <s v="Symptome"/>
    <n v="7.2678522889458623"/>
    <s v="L21"/>
    <n v="29501030"/>
    <n v="61"/>
    <s v="L21"/>
    <n v="29501030"/>
    <n v="2"/>
    <n v="61"/>
    <d v="2021-09-28T00:00:00"/>
    <m/>
    <s v="&lt;100kg/Monat"/>
    <s v="ABS ORANG-PESTO"/>
  </r>
  <r>
    <x v="2"/>
    <n v="54"/>
    <x v="29"/>
    <x v="1"/>
    <x v="73"/>
    <x v="2"/>
    <s v="keinen Verwendungszweck"/>
    <s v="&lt;1000kg/Monat"/>
    <n v="39"/>
    <s v="Produkte"/>
    <s v="BUs"/>
    <s v="Symptome"/>
    <n v="10.868925052314992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x v="29"/>
    <x v="1"/>
    <x v="73"/>
    <x v="2"/>
    <s v="keinen Verwendungszweck"/>
    <s v="&lt;1000kg/Monat"/>
    <n v="39"/>
    <s v="Produkte"/>
    <s v="BUs"/>
    <s v="Symptome"/>
    <n v="10.86892505231499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x v="29"/>
    <x v="13"/>
    <x v="37"/>
    <x v="0"/>
    <s v="keinen Abnehmer/kein Schälpersonal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x v="29"/>
    <x v="1"/>
    <x v="90"/>
    <x v="2"/>
    <s v="keinen Verwendungszweck"/>
    <s v="&lt;50kg/Monat"/>
    <n v="39"/>
    <s v="Produkte"/>
    <s v="BUs"/>
    <s v="Symptome"/>
    <n v="9.6459416666666655"/>
    <s v="L29"/>
    <n v="29501101"/>
    <n v="61"/>
    <s v="L29"/>
    <n v="29501101"/>
    <n v="7"/>
    <n v="61"/>
    <d v="2021-09-28T00:00:00"/>
    <m/>
    <s v="&lt;50kg/Monat"/>
    <s v="ABS BRIE-PAP"/>
  </r>
  <r>
    <x v="0"/>
    <n v="63"/>
    <x v="29"/>
    <x v="14"/>
    <x v="134"/>
    <x v="2"/>
    <s v="VOS &gt; Einsatz (vegan)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x v="29"/>
    <x v="16"/>
    <x v="192"/>
    <x v="3"/>
    <s v="Reinigung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x v="29"/>
    <x v="22"/>
    <x v="193"/>
    <x v="3"/>
    <s v="Füllkopf tropft (vegan)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x v="29"/>
    <x v="17"/>
    <x v="100"/>
    <x v="3"/>
    <s v="Darm geplatzt"/>
    <s v="Clip gerissen"/>
    <n v="39"/>
    <s v="Produkte"/>
    <s v="BUs"/>
    <s v="Symptome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x v="29"/>
    <x v="18"/>
    <x v="194"/>
    <x v="0"/>
    <s v="Rest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x v="29"/>
    <x v="10"/>
    <x v="21"/>
    <x v="0"/>
    <s v="Luftzieher/Folienriss durch Transport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x v="29"/>
    <x v="11"/>
    <x v="22"/>
    <x v="3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x v="29"/>
    <x v="6"/>
    <x v="119"/>
    <x v="1"/>
    <s v="geschälte Rinde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x v="29"/>
    <x v="6"/>
    <x v="24"/>
    <x v="3"/>
    <s v="Maschinenabfall"/>
    <s v="-"/>
    <n v="39"/>
    <s v="Produkte"/>
    <s v="BUs"/>
    <s v="Symptome"/>
    <n v="0"/>
    <s v="BU4"/>
    <s v="Diverses"/>
    <n v="30"/>
    <s v="BU4"/>
    <s v="Diverses"/>
    <n v="19"/>
    <n v="30"/>
    <d v="2021-09-28T00:00:00"/>
    <m/>
    <m/>
    <s v="Diverses"/>
  </r>
  <r>
    <x v="0"/>
    <n v="20"/>
    <x v="29"/>
    <x v="6"/>
    <x v="23"/>
    <x v="3"/>
    <s v="Maschinenabfall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x v="29"/>
    <x v="6"/>
    <x v="23"/>
    <x v="3"/>
    <s v="Maschinenabfall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x v="29"/>
    <x v="1"/>
    <x v="13"/>
    <x v="3"/>
    <s v="Maschinenabfall"/>
    <s v="-"/>
    <n v="39"/>
    <s v="Produkte"/>
    <s v="BUs"/>
    <s v="Symptome"/>
    <s v="0"/>
    <s v="BU2"/>
    <s v="Scheiben/Staub"/>
    <n v="30"/>
    <s v="BU2"/>
    <s v="Scheiben/Staub"/>
    <n v="69"/>
    <n v="30"/>
    <d v="2021-09-28T00:00:00"/>
    <m/>
    <m/>
    <s v="Scheiben/Staub"/>
  </r>
  <r>
    <x v="4"/>
    <n v="85.5"/>
    <x v="29"/>
    <x v="1"/>
    <x v="13"/>
    <x v="3"/>
    <s v="Maschinenabfall"/>
    <s v="-"/>
    <n v="39"/>
    <s v="Produkte"/>
    <s v="BUs"/>
    <s v="Symptome"/>
    <s v="0"/>
    <s v="BU2"/>
    <s v="Scheiben/Staub"/>
    <n v="30"/>
    <s v="BU2"/>
    <s v="Scheiben/Staub"/>
    <n v="85.5"/>
    <n v="30"/>
    <d v="2021-09-28T00:00:00"/>
    <m/>
    <m/>
    <s v="Scheiben/Staub"/>
  </r>
  <r>
    <x v="1"/>
    <n v="141.19999999999999"/>
    <x v="29"/>
    <x v="6"/>
    <x v="14"/>
    <x v="3"/>
    <s v="Darm geplatzt"/>
    <s v="-"/>
    <n v="39"/>
    <s v="Produkte"/>
    <s v="BUs"/>
    <s v="Symptome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x v="29"/>
    <x v="7"/>
    <x v="15"/>
    <x v="4"/>
    <s v="Sensorik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x v="29"/>
    <x v="7"/>
    <x v="15"/>
    <x v="4"/>
    <s v="Sensorik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x v="29"/>
    <x v="7"/>
    <x v="15"/>
    <x v="4"/>
    <s v="Sensorik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x v="29"/>
    <x v="0"/>
    <x v="102"/>
    <x v="3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x v="29"/>
    <x v="7"/>
    <x v="16"/>
    <x v="4"/>
    <s v="Sensorik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x v="29"/>
    <x v="7"/>
    <x v="16"/>
    <x v="4"/>
    <s v="Laborprobe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x v="29"/>
    <x v="7"/>
    <x v="16"/>
    <x v="4"/>
    <s v="Laborprobe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x v="30"/>
    <x v="0"/>
    <x v="195"/>
    <x v="0"/>
    <s v="VOS &gt; Einsatz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x v="30"/>
    <x v="0"/>
    <x v="180"/>
    <x v="0"/>
    <s v="keine Verarbeitung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x v="30"/>
    <x v="0"/>
    <x v="156"/>
    <x v="2"/>
    <s v="keinen Verkauf, keinen Einsatz möglich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x v="30"/>
    <x v="0"/>
    <x v="196"/>
    <x v="0"/>
    <s v="VOS &gt; Einsatz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x v="30"/>
    <x v="1"/>
    <x v="157"/>
    <x v="0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x v="30"/>
    <x v="1"/>
    <x v="157"/>
    <x v="0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x v="30"/>
    <x v="23"/>
    <x v="197"/>
    <x v="0"/>
    <s v="Schimmel"/>
    <s v="Schmutz"/>
    <n v="39"/>
    <s v="Produkte"/>
    <s v="BUs"/>
    <s v="Symptome"/>
    <s v="0"/>
    <s v="L31"/>
    <s v="Verpackte Scheiben"/>
    <n v="12"/>
    <s v="L31"/>
    <s v="Verpackte Scheiben"/>
    <n v="41.4"/>
    <n v="12"/>
    <d v="2021-09-29T00:00:00"/>
    <m/>
    <s v="Schmutz"/>
    <s v="Verpackte Scheiben"/>
  </r>
  <r>
    <x v="2"/>
    <n v="280"/>
    <x v="30"/>
    <x v="1"/>
    <x v="59"/>
    <x v="2"/>
    <s v="keinen Verwendungszweck"/>
    <s v="&lt;300kg/Monat"/>
    <n v="39"/>
    <s v="Produkte"/>
    <s v="BUs"/>
    <s v="Symptome"/>
    <n v="0"/>
    <s v="L21"/>
    <n v="29500885"/>
    <n v="61"/>
    <s v="L21"/>
    <n v="29500885"/>
    <n v="280"/>
    <n v="61"/>
    <d v="2021-09-29T00:00:00"/>
    <m/>
    <s v="&lt;300kg/Monat"/>
    <s v="ABS HEUBL"/>
  </r>
  <r>
    <x v="2"/>
    <n v="4"/>
    <x v="30"/>
    <x v="1"/>
    <x v="61"/>
    <x v="2"/>
    <s v="keinen Verwendungszweck"/>
    <s v="&lt;300kg/Monat"/>
    <n v="39"/>
    <s v="Produkte"/>
    <s v="BUs"/>
    <s v="Symptome"/>
    <n v="9.1663526661992432"/>
    <s v="L23"/>
    <n v="29500891"/>
    <n v="61"/>
    <s v="L23"/>
    <n v="29500891"/>
    <n v="4"/>
    <n v="61"/>
    <d v="2021-09-29T00:00:00"/>
    <m/>
    <s v="&lt;300kg/Monat"/>
    <s v="ABS PECO"/>
  </r>
  <r>
    <x v="2"/>
    <n v="50"/>
    <x v="30"/>
    <x v="1"/>
    <x v="105"/>
    <x v="2"/>
    <s v="keinen Verwendungszweck"/>
    <s v="&lt;500kg/Monat"/>
    <n v="39"/>
    <s v="Produkte"/>
    <s v="BUs"/>
    <s v="Symptome"/>
    <n v="9.4651380183951126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x v="30"/>
    <x v="1"/>
    <x v="106"/>
    <x v="2"/>
    <s v="keinen Verwendungszweck"/>
    <s v="&lt;100kg/Monat"/>
    <n v="39"/>
    <s v="Produkte"/>
    <s v="BUs"/>
    <s v="Symptome"/>
    <n v="7.9957903604299254"/>
    <s v="L20"/>
    <n v="29500913"/>
    <n v="61"/>
    <s v="L20"/>
    <n v="29500913"/>
    <n v="16"/>
    <n v="61"/>
    <d v="2021-09-29T00:00:00"/>
    <m/>
    <s v="&lt;100kg/Monat"/>
    <s v="ABS ZIEGENR"/>
  </r>
  <r>
    <x v="1"/>
    <n v="71"/>
    <x v="30"/>
    <x v="0"/>
    <x v="46"/>
    <x v="1"/>
    <s v="geschälte Rinde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x v="30"/>
    <x v="1"/>
    <x v="69"/>
    <x v="2"/>
    <s v="keinen Verwendungszweck"/>
    <s v="&lt;300kg/Monat"/>
    <n v="39"/>
    <s v="Produkte"/>
    <s v="BUs"/>
    <s v="Symptome"/>
    <n v="7.5058130571925785"/>
    <s v="L21"/>
    <n v="29501009"/>
    <n v="61"/>
    <s v="L21"/>
    <n v="29501009"/>
    <n v="7"/>
    <n v="61"/>
    <d v="2021-09-29T00:00:00"/>
    <m/>
    <s v="&lt;300kg/Monat"/>
    <s v="ABS Whisky-Nuts"/>
  </r>
  <r>
    <x v="2"/>
    <n v="17"/>
    <x v="30"/>
    <x v="1"/>
    <x v="4"/>
    <x v="2"/>
    <s v="keinen Verwendungszweck"/>
    <s v="&lt;300kg/Monat"/>
    <n v="39"/>
    <s v="Produkte"/>
    <s v="BUs"/>
    <s v="Symptome"/>
    <n v="8.0682678667519738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x v="30"/>
    <x v="0"/>
    <x v="34"/>
    <x v="0"/>
    <s v="VOS &gt; Einsatz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x v="30"/>
    <x v="22"/>
    <x v="198"/>
    <x v="3"/>
    <s v="Füllkopf tropft (vegan)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x v="30"/>
    <x v="22"/>
    <x v="198"/>
    <x v="3"/>
    <s v="Füllkopf tropft (vegan)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x v="30"/>
    <x v="22"/>
    <x v="198"/>
    <x v="3"/>
    <s v="Füllkopf tropft (vegan)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x v="30"/>
    <x v="22"/>
    <x v="198"/>
    <x v="3"/>
    <s v="Füllkopf tropft (vegan)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x v="30"/>
    <x v="17"/>
    <x v="108"/>
    <x v="3"/>
    <s v="Schlaufe gerissen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x v="30"/>
    <x v="3"/>
    <x v="8"/>
    <x v="0"/>
    <s v="Luftzieher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x v="30"/>
    <x v="6"/>
    <x v="24"/>
    <x v="3"/>
    <s v="Maschinenabfall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x v="30"/>
    <x v="6"/>
    <x v="24"/>
    <x v="0"/>
    <s v="VOS &gt; Einsatz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x v="30"/>
    <x v="6"/>
    <x v="14"/>
    <x v="3"/>
    <s v="Darm geplatzt"/>
    <s v="-"/>
    <n v="39"/>
    <s v="Produkte"/>
    <s v="BUs"/>
    <s v="Symptome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x v="30"/>
    <x v="6"/>
    <x v="25"/>
    <x v="3"/>
    <s v="Reinigung"/>
    <s v="-"/>
    <n v="39"/>
    <s v="Produkte"/>
    <s v="BUs"/>
    <s v="Symptome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x v="30"/>
    <x v="16"/>
    <x v="199"/>
    <x v="3"/>
    <s v="Darm geplatzt"/>
    <s v="-"/>
    <n v="39"/>
    <s v="Produkte"/>
    <s v="BUs"/>
    <s v="Symptome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x v="30"/>
    <x v="16"/>
    <x v="199"/>
    <x v="3"/>
    <s v="Schlaufe gerissen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x v="30"/>
    <x v="16"/>
    <x v="200"/>
    <x v="3"/>
    <s v="Clip gerissen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x v="30"/>
    <x v="0"/>
    <x v="102"/>
    <x v="3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x v="30"/>
    <x v="0"/>
    <x v="102"/>
    <x v="3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x v="30"/>
    <x v="7"/>
    <x v="16"/>
    <x v="4"/>
    <s v="Sensorik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x v="30"/>
    <x v="7"/>
    <x v="16"/>
    <x v="4"/>
    <s v="Laborprobe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x v="30"/>
    <x v="15"/>
    <x v="131"/>
    <x v="0"/>
    <s v="Wurstschlaufe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x v="31"/>
    <x v="0"/>
    <x v="180"/>
    <x v="0"/>
    <s v="keine Verarbeitung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x v="31"/>
    <x v="1"/>
    <x v="187"/>
    <x v="0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x v="31"/>
    <x v="1"/>
    <x v="187"/>
    <x v="0"/>
    <s v="keine Verarbeitung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x v="31"/>
    <x v="1"/>
    <x v="60"/>
    <x v="2"/>
    <s v="keinen Verwendungszweck"/>
    <s v="&lt;500kg/Monat"/>
    <n v="39"/>
    <s v="Produkte"/>
    <s v="BUs"/>
    <s v="Symptome"/>
    <n v="6.7194568295036419"/>
    <s v="L21"/>
    <n v="29500886"/>
    <n v="61"/>
    <s v="L21"/>
    <n v="29500886"/>
    <n v="16"/>
    <n v="61"/>
    <d v="2021-09-30T00:00:00"/>
    <m/>
    <s v="&lt;500kg/Monat"/>
    <s v="ABS MEDI-KRÄUK"/>
  </r>
  <r>
    <x v="1"/>
    <n v="44"/>
    <x v="31"/>
    <x v="0"/>
    <x v="46"/>
    <x v="1"/>
    <s v="geschälte Rinde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x v="31"/>
    <x v="0"/>
    <x v="46"/>
    <x v="1"/>
    <s v="geschälte Rinde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x v="31"/>
    <x v="0"/>
    <x v="201"/>
    <x v="0"/>
    <s v="keine Verarbeitung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x v="31"/>
    <x v="0"/>
    <x v="202"/>
    <x v="0"/>
    <s v="keine Verarbeitung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x v="31"/>
    <x v="0"/>
    <x v="144"/>
    <x v="0"/>
    <s v="keine Verarbeitung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x v="31"/>
    <x v="0"/>
    <x v="3"/>
    <x v="0"/>
    <s v="keine Verarbeitung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x v="31"/>
    <x v="1"/>
    <x v="71"/>
    <x v="2"/>
    <s v="keinen Verwendungszweck"/>
    <s v="&lt;300kg/Monat"/>
    <n v="39"/>
    <s v="Produkte"/>
    <s v="BUs"/>
    <s v="Symptome"/>
    <n v="7.281148389532067"/>
    <s v="L21"/>
    <n v="29501029"/>
    <n v="61"/>
    <s v="L21"/>
    <n v="29501029"/>
    <n v="9"/>
    <n v="61"/>
    <d v="2021-09-30T00:00:00"/>
    <m/>
    <s v="&lt;300kg/Monat"/>
    <s v="ABS BRUSCHETTA"/>
  </r>
  <r>
    <x v="1"/>
    <n v="195"/>
    <x v="31"/>
    <x v="2"/>
    <x v="203"/>
    <x v="0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x v="31"/>
    <x v="2"/>
    <x v="204"/>
    <x v="0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x v="31"/>
    <x v="2"/>
    <x v="204"/>
    <x v="0"/>
    <s v="Rest"/>
    <s v="-"/>
    <n v="39"/>
    <s v="Produkte"/>
    <s v="BUs"/>
    <s v="Symptome"/>
    <n v="36"/>
    <s v="Bu3"/>
    <n v="29600017"/>
    <n v="12"/>
    <s v="Bu3"/>
    <n v="29600017"/>
    <n v="72"/>
    <n v="12"/>
    <d v="2021-09-30T00:00:00"/>
    <s v="Rest"/>
    <m/>
    <s v="VS RW Schinken mit Rind"/>
  </r>
  <r>
    <x v="0"/>
    <n v="24"/>
    <x v="31"/>
    <x v="14"/>
    <x v="134"/>
    <x v="2"/>
    <s v="VOS &gt; Einsatz (vegan)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x v="31"/>
    <x v="3"/>
    <x v="182"/>
    <x v="0"/>
    <s v="Luftzieher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x v="31"/>
    <x v="10"/>
    <x v="205"/>
    <x v="0"/>
    <s v="Luftzieher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x v="31"/>
    <x v="10"/>
    <x v="205"/>
    <x v="0"/>
    <s v="Luftzieher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x v="31"/>
    <x v="11"/>
    <x v="22"/>
    <x v="3"/>
    <s v="Maschinenabfall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x v="31"/>
    <x v="5"/>
    <x v="12"/>
    <x v="0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x v="31"/>
    <x v="11"/>
    <x v="22"/>
    <x v="3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x v="31"/>
    <x v="1"/>
    <x v="13"/>
    <x v="3"/>
    <s v="Maschinenabfall"/>
    <s v="-"/>
    <n v="39"/>
    <s v="Produkte"/>
    <s v="BUs"/>
    <s v="Symptome"/>
    <s v="0"/>
    <s v="L2"/>
    <s v="Scheiben/Staub"/>
    <n v="30"/>
    <s v="L2"/>
    <s v="Scheiben/Staub"/>
    <n v="12"/>
    <n v="30"/>
    <d v="2021-09-30T00:00:00"/>
    <m/>
    <m/>
    <s v="Scheiben/Staub"/>
  </r>
  <r>
    <x v="2"/>
    <n v="24"/>
    <x v="31"/>
    <x v="6"/>
    <x v="24"/>
    <x v="3"/>
    <s v="Maschinenabfall"/>
    <s v="-"/>
    <n v="39"/>
    <s v="Produkte"/>
    <s v="BUs"/>
    <s v="Symptome"/>
    <n v="0"/>
    <s v="Bu4"/>
    <s v="Diverses"/>
    <n v="30"/>
    <s v="Bu4"/>
    <s v="Diverses"/>
    <n v="24"/>
    <n v="30"/>
    <d v="2021-09-30T00:00:00"/>
    <m/>
    <m/>
    <s v="Diverses"/>
  </r>
  <r>
    <x v="0"/>
    <n v="11"/>
    <x v="31"/>
    <x v="6"/>
    <x v="23"/>
    <x v="3"/>
    <s v="Maschinenabfall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x v="31"/>
    <x v="1"/>
    <x v="13"/>
    <x v="3"/>
    <s v="Maschinenabfall"/>
    <s v="-"/>
    <n v="39"/>
    <s v="Produkte"/>
    <s v="BUs"/>
    <s v="Symptome"/>
    <s v="0"/>
    <s v="Bu2"/>
    <s v="Scheiben/Staub"/>
    <n v="30"/>
    <s v="Bu2"/>
    <s v="Scheiben/Staub"/>
    <n v="78"/>
    <n v="30"/>
    <d v="2021-09-30T00:00:00"/>
    <m/>
    <m/>
    <s v="Scheiben/Staub"/>
  </r>
  <r>
    <x v="1"/>
    <n v="97.5"/>
    <x v="31"/>
    <x v="6"/>
    <x v="14"/>
    <x v="3"/>
    <s v="Darm geplatzt"/>
    <s v="-"/>
    <n v="39"/>
    <s v="Produkte"/>
    <s v="BUs"/>
    <s v="Symptome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x v="31"/>
    <x v="6"/>
    <x v="14"/>
    <x v="3"/>
    <s v="Darm geplatzt"/>
    <s v="-"/>
    <n v="39"/>
    <s v="Produkte"/>
    <s v="BUs"/>
    <s v="Symptome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x v="31"/>
    <x v="7"/>
    <x v="15"/>
    <x v="4"/>
    <s v="Sensorik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x v="31"/>
    <x v="16"/>
    <x v="200"/>
    <x v="3"/>
    <s v="Darm geplatzt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x v="31"/>
    <x v="7"/>
    <x v="16"/>
    <x v="4"/>
    <s v="Sensorik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x v="31"/>
    <x v="7"/>
    <x v="16"/>
    <x v="4"/>
    <s v="Laborprobe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x v="31"/>
    <x v="6"/>
    <x v="23"/>
    <x v="3"/>
    <s v="Maschinenabfall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x v="31"/>
    <x v="15"/>
    <x v="131"/>
    <x v="2"/>
    <s v="Wurstschlaufe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x v="31"/>
    <x v="8"/>
    <x v="206"/>
    <x v="0"/>
    <s v="Rest"/>
    <s v="-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m/>
    <s v="RS natur gourmet"/>
  </r>
  <r>
    <x v="0"/>
    <n v="50"/>
    <x v="31"/>
    <x v="1"/>
    <x v="207"/>
    <x v="3"/>
    <s v="Maschinenabfall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x v="1"/>
    <n v="10"/>
    <x v="32"/>
    <x v="16"/>
    <x v="208"/>
    <x v="3"/>
    <s v="Darm geplatzt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x v="32"/>
    <x v="16"/>
    <x v="209"/>
    <x v="3"/>
    <s v="Darm geplatzt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x v="32"/>
    <x v="7"/>
    <x v="16"/>
    <x v="4"/>
    <s v="Laborprobe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x v="32"/>
    <x v="7"/>
    <x v="26"/>
    <x v="4"/>
    <s v="Rückstellproben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x v="32"/>
    <x v="7"/>
    <x v="26"/>
    <x v="4"/>
    <s v="Rückstellproben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x v="32"/>
    <x v="15"/>
    <x v="210"/>
    <x v="4"/>
    <s v="Laborprobe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x v="33"/>
    <x v="0"/>
    <x v="44"/>
    <x v="0"/>
    <s v="keine Verarbeitung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x v="33"/>
    <x v="0"/>
    <x v="28"/>
    <x v="0"/>
    <s v="VOS &gt; Einsatz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x v="33"/>
    <x v="0"/>
    <x v="211"/>
    <x v="0"/>
    <s v="Schimmel"/>
    <s v="-"/>
    <n v="40"/>
    <s v="Produkte"/>
    <s v="BUs"/>
    <s v="Symptome"/>
    <n v="273.5"/>
    <s v="BU3"/>
    <n v="29500565"/>
    <n v="12"/>
    <s v="BU3"/>
    <n v="29500565"/>
    <n v="547"/>
    <n v="12"/>
    <d v="2021-10-04T00:00:00"/>
    <m/>
    <m/>
    <s v="VOS Räucher Vorschmelzr"/>
  </r>
  <r>
    <x v="2"/>
    <n v="2"/>
    <x v="33"/>
    <x v="1"/>
    <x v="212"/>
    <x v="2"/>
    <s v="keinen Verwendungszweck"/>
    <s v="-"/>
    <n v="40"/>
    <s v="Produkte"/>
    <s v="BUs"/>
    <s v="Symptome"/>
    <n v="8.9154964727939934"/>
    <s v="BU4"/>
    <n v="29500887"/>
    <n v="61"/>
    <s v="BU4"/>
    <n v="29500887"/>
    <n v="2"/>
    <n v="61"/>
    <d v="2021-10-04T00:00:00"/>
    <m/>
    <s v="-"/>
    <s v="ABS ZIEGE-GOU"/>
  </r>
  <r>
    <x v="2"/>
    <n v="15"/>
    <x v="33"/>
    <x v="1"/>
    <x v="121"/>
    <x v="2"/>
    <s v="keinen Verwendungszweck"/>
    <s v="-"/>
    <n v="40"/>
    <s v="Produkte"/>
    <s v="BUs"/>
    <s v="Symptome"/>
    <n v="6.5857900165143262"/>
    <s v="BU4"/>
    <n v="29500892"/>
    <n v="61"/>
    <s v="BU4"/>
    <n v="29500892"/>
    <n v="15"/>
    <n v="61"/>
    <d v="2021-10-04T00:00:00"/>
    <m/>
    <s v="-"/>
    <s v="ABS BLU-FOU"/>
  </r>
  <r>
    <x v="2"/>
    <n v="9"/>
    <x v="33"/>
    <x v="1"/>
    <x v="65"/>
    <x v="2"/>
    <s v="keinen Verwendungszweck"/>
    <s v="-"/>
    <n v="40"/>
    <s v="Produkte"/>
    <s v="BUs"/>
    <s v="Symptome"/>
    <n v="7.6086145024926051"/>
    <s v="BU4"/>
    <n v="29500906"/>
    <n v="61"/>
    <s v="BU4"/>
    <n v="29500906"/>
    <n v="9"/>
    <n v="61"/>
    <d v="2021-10-04T00:00:00"/>
    <m/>
    <s v="-"/>
    <s v="ABS SCH-PAUL"/>
  </r>
  <r>
    <x v="2"/>
    <n v="12"/>
    <x v="33"/>
    <x v="1"/>
    <x v="105"/>
    <x v="2"/>
    <s v="keinen Verwendungszweck"/>
    <s v="-"/>
    <n v="40"/>
    <s v="Produkte"/>
    <s v="BUs"/>
    <s v="Symptome"/>
    <n v="9.4651380183951126"/>
    <s v="BU4"/>
    <n v="29500910"/>
    <n v="61"/>
    <s v="BU4"/>
    <n v="29500910"/>
    <n v="12"/>
    <n v="61"/>
    <d v="2021-10-04T00:00:00"/>
    <m/>
    <s v="-"/>
    <s v="ABS Unser Blütenkäse"/>
  </r>
  <r>
    <x v="1"/>
    <n v="28"/>
    <x v="33"/>
    <x v="0"/>
    <x v="46"/>
    <x v="1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x v="33"/>
    <x v="0"/>
    <x v="46"/>
    <x v="1"/>
    <s v="geschälte Rinde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x v="33"/>
    <x v="0"/>
    <x v="149"/>
    <x v="0"/>
    <s v="keine Verarbeitung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x v="33"/>
    <x v="0"/>
    <x v="2"/>
    <x v="0"/>
    <s v="keine Verarbeitung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x v="33"/>
    <x v="0"/>
    <x v="188"/>
    <x v="0"/>
    <s v="keine Verarbeitung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x v="33"/>
    <x v="0"/>
    <x v="213"/>
    <x v="0"/>
    <s v="keine Verarbeitung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x v="33"/>
    <x v="1"/>
    <x v="31"/>
    <x v="3"/>
    <s v="gemischtes Produkt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x v="33"/>
    <x v="1"/>
    <x v="69"/>
    <x v="2"/>
    <s v="keinen Verwendungszweck"/>
    <s v="-"/>
    <n v="40"/>
    <s v="Produkte"/>
    <s v="BUs"/>
    <s v="Symptome"/>
    <n v="7.5058130571925785"/>
    <s v="BU4"/>
    <n v="29501009"/>
    <n v="61"/>
    <s v="BU4"/>
    <n v="29501009"/>
    <n v="13"/>
    <n v="61"/>
    <d v="2021-10-04T00:00:00"/>
    <m/>
    <s v="-"/>
    <s v="ABS Whisky-Nuts"/>
  </r>
  <r>
    <x v="2"/>
    <n v="6"/>
    <x v="33"/>
    <x v="0"/>
    <x v="57"/>
    <x v="2"/>
    <s v="keinen Verwendungszweck"/>
    <s v="-"/>
    <n v="40"/>
    <s v="Produkte"/>
    <s v="BUs"/>
    <s v="Symptome"/>
    <n v="0"/>
    <s v="BU4"/>
    <n v="29501020"/>
    <n v="61"/>
    <s v="BU4"/>
    <n v="29501020"/>
    <n v="6"/>
    <n v="61"/>
    <d v="2021-10-04T00:00:00"/>
    <m/>
    <s v="-"/>
    <s v="VOS WAL-THEKE"/>
  </r>
  <r>
    <x v="2"/>
    <n v="432"/>
    <x v="33"/>
    <x v="1"/>
    <x v="124"/>
    <x v="2"/>
    <s v="keinen Verwendungszweck"/>
    <s v="-"/>
    <n v="40"/>
    <s v="Produkte"/>
    <s v="BUs"/>
    <s v="Symptome"/>
    <n v="8.9105580026070399"/>
    <s v="BU4"/>
    <n v="29501023"/>
    <n v="61"/>
    <s v="BU4"/>
    <n v="29501023"/>
    <n v="432"/>
    <n v="61"/>
    <d v="2021-10-04T00:00:00"/>
    <m/>
    <s v="-"/>
    <s v="ABS CAMBOZOLA"/>
  </r>
  <r>
    <x v="2"/>
    <n v="6"/>
    <x v="33"/>
    <x v="1"/>
    <x v="4"/>
    <x v="2"/>
    <s v="keinen Verwendungszweck"/>
    <s v="-"/>
    <n v="40"/>
    <s v="Produkte"/>
    <s v="BUs"/>
    <s v="Symptome"/>
    <n v="8.0682678667519738"/>
    <s v="BU4"/>
    <n v="29501028"/>
    <n v="61"/>
    <s v="BU4"/>
    <n v="29501028"/>
    <n v="6"/>
    <n v="61"/>
    <d v="2021-10-04T00:00:00"/>
    <m/>
    <s v="-"/>
    <s v="ABS KELLERGEIST"/>
  </r>
  <r>
    <x v="0"/>
    <n v="29"/>
    <x v="33"/>
    <x v="1"/>
    <x v="18"/>
    <x v="1"/>
    <s v="Schmutz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x v="33"/>
    <x v="0"/>
    <x v="34"/>
    <x v="0"/>
    <s v="VOS &gt; Einsatz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x v="33"/>
    <x v="13"/>
    <x v="37"/>
    <x v="0"/>
    <s v="keinen Abnehmer/kein Schälpersonal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x v="33"/>
    <x v="18"/>
    <x v="153"/>
    <x v="0"/>
    <s v="VOS &gt; Einsatz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x v="33"/>
    <x v="18"/>
    <x v="152"/>
    <x v="0"/>
    <s v="VOS &gt; Einsatz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x v="33"/>
    <x v="19"/>
    <x v="214"/>
    <x v="0"/>
    <s v="keinen Abnehmer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x v="33"/>
    <x v="6"/>
    <x v="23"/>
    <x v="3"/>
    <s v="Maschinenabfall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x v="33"/>
    <x v="6"/>
    <x v="24"/>
    <x v="3"/>
    <s v="Darm geplatzt"/>
    <s v="-"/>
    <n v="40"/>
    <s v="Produkte"/>
    <s v="BUs"/>
    <s v="Symptome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x v="33"/>
    <x v="6"/>
    <x v="24"/>
    <x v="4"/>
    <s v="Sensorik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x v="33"/>
    <x v="6"/>
    <x v="24"/>
    <x v="3"/>
    <s v="Darm geplatzt"/>
    <s v="-"/>
    <n v="40"/>
    <s v="Produkte"/>
    <s v="BUs"/>
    <s v="Symptome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x v="33"/>
    <x v="1"/>
    <x v="13"/>
    <x v="3"/>
    <s v="Maschinenabfall"/>
    <s v="-"/>
    <n v="40"/>
    <s v="Produkte"/>
    <s v="BUs"/>
    <s v="Symptome"/>
    <s v="0"/>
    <s v="BU2"/>
    <s v="Scheiben/Staub"/>
    <n v="30"/>
    <s v="BU2"/>
    <s v="Scheiben/Staub"/>
    <n v="86"/>
    <n v="30"/>
    <d v="2021-10-04T00:00:00"/>
    <m/>
    <m/>
    <s v="Scheiben/Staub"/>
  </r>
  <r>
    <x v="0"/>
    <n v="65"/>
    <x v="33"/>
    <x v="6"/>
    <x v="24"/>
    <x v="0"/>
    <s v="VOS &gt; Einsatz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x v="33"/>
    <x v="6"/>
    <x v="24"/>
    <x v="4"/>
    <s v="Einwaage Labor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x v="33"/>
    <x v="7"/>
    <x v="16"/>
    <x v="4"/>
    <s v="Laborprobe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x v="33"/>
    <x v="15"/>
    <x v="131"/>
    <x v="2"/>
    <s v="Wurstschlaufe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x v="33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x v="33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x v="33"/>
    <x v="8"/>
    <x v="215"/>
    <x v="1"/>
    <s v="geschälte Rinde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x v="0"/>
    <n v="52"/>
    <x v="33"/>
    <x v="1"/>
    <x v="31"/>
    <x v="3"/>
    <s v="gemischtes Produkt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x v="33"/>
    <x v="6"/>
    <x v="23"/>
    <x v="3"/>
    <s v="Maschinenabfall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x v="33"/>
    <x v="8"/>
    <x v="48"/>
    <x v="0"/>
    <s v="VOS &gt; Einsatz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x v="33"/>
    <x v="1"/>
    <x v="207"/>
    <x v="3"/>
    <s v="Maschinenabfall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x v="34"/>
    <x v="0"/>
    <x v="172"/>
    <x v="3"/>
    <s v="Maschinenabfall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x v="34"/>
    <x v="1"/>
    <x v="61"/>
    <x v="2"/>
    <s v="keinen Verwendungszweck"/>
    <s v="-"/>
    <n v="40"/>
    <s v="Produkte"/>
    <s v="BUs"/>
    <s v="Symptome"/>
    <n v="9.1663526661992432"/>
    <s v="Bu4"/>
    <n v="29500891"/>
    <n v="61"/>
    <s v="Bu4"/>
    <n v="29500891"/>
    <n v="8"/>
    <n v="61"/>
    <d v="2021-10-05T00:00:00"/>
    <m/>
    <s v="-"/>
    <s v="ABS PECO"/>
  </r>
  <r>
    <x v="2"/>
    <n v="22"/>
    <x v="34"/>
    <x v="1"/>
    <x v="216"/>
    <x v="2"/>
    <s v="keinen Verwendungszweck"/>
    <s v="-"/>
    <n v="40"/>
    <s v="Produkte"/>
    <s v="BUs"/>
    <s v="Symptome"/>
    <n v="14.49175949220386"/>
    <s v="BU4"/>
    <n v="29500908"/>
    <n v="61"/>
    <s v="BU4"/>
    <n v="29500908"/>
    <n v="22"/>
    <n v="61"/>
    <d v="2021-10-05T00:00:00"/>
    <m/>
    <s v="-"/>
    <s v="ABS GRUY"/>
  </r>
  <r>
    <x v="1"/>
    <n v="49"/>
    <x v="34"/>
    <x v="0"/>
    <x v="46"/>
    <x v="1"/>
    <s v="geschälte Rinde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x v="34"/>
    <x v="0"/>
    <x v="46"/>
    <x v="1"/>
    <s v="geschälte Rinde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x v="34"/>
    <x v="0"/>
    <x v="202"/>
    <x v="0"/>
    <s v="keine Verarbeitung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x v="34"/>
    <x v="1"/>
    <x v="73"/>
    <x v="2"/>
    <s v="keinen Verwendungszweck"/>
    <s v="-"/>
    <n v="40"/>
    <s v="Produkte"/>
    <s v="BUs"/>
    <s v="Symptome"/>
    <n v="10.868925052314992"/>
    <s v="Bu4"/>
    <n v="29501039"/>
    <n v="61"/>
    <s v="Bu4"/>
    <n v="29501039"/>
    <n v="133"/>
    <n v="61"/>
    <d v="2021-10-05T00:00:00"/>
    <m/>
    <s v="-"/>
    <s v="ABS OLD-AMSTERDAM"/>
  </r>
  <r>
    <x v="1"/>
    <n v="24"/>
    <x v="34"/>
    <x v="12"/>
    <x v="176"/>
    <x v="0"/>
    <s v="keine Verarbeitung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x v="34"/>
    <x v="1"/>
    <x v="90"/>
    <x v="2"/>
    <s v="keinen Verwendungszweck"/>
    <s v="-"/>
    <n v="40"/>
    <s v="Produkte"/>
    <s v="BUs"/>
    <s v="Symptome"/>
    <n v="9.6459416666666655"/>
    <s v="Bu4"/>
    <n v="29501101"/>
    <n v="61"/>
    <s v="Bu4"/>
    <n v="29501101"/>
    <n v="55"/>
    <n v="61"/>
    <d v="2021-10-05T00:00:00"/>
    <m/>
    <s v="-"/>
    <s v="ABS BRIE-PAP"/>
  </r>
  <r>
    <x v="1"/>
    <n v="77.599999999999994"/>
    <x v="34"/>
    <x v="2"/>
    <x v="56"/>
    <x v="0"/>
    <s v="keine Verarbeitung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x v="34"/>
    <x v="2"/>
    <x v="7"/>
    <x v="0"/>
    <s v="keine Verarbeitung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x v="34"/>
    <x v="3"/>
    <x v="217"/>
    <x v="0"/>
    <s v="gesammelt für möglichen Einsatz"/>
    <s v="-"/>
    <n v="40"/>
    <s v="Produkte"/>
    <s v="BUs"/>
    <s v="Symptome"/>
    <n v="6.5857900165143262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x v="34"/>
    <x v="10"/>
    <x v="21"/>
    <x v="0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x v="34"/>
    <x v="19"/>
    <x v="218"/>
    <x v="1"/>
    <s v="Metall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x v="34"/>
    <x v="5"/>
    <x v="12"/>
    <x v="0"/>
    <s v="keine Verarbeitung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x v="34"/>
    <x v="11"/>
    <x v="22"/>
    <x v="3"/>
    <s v="Maschinenabfall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x v="34"/>
    <x v="6"/>
    <x v="23"/>
    <x v="3"/>
    <s v="Maschinenabfall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x v="34"/>
    <x v="6"/>
    <x v="23"/>
    <x v="3"/>
    <s v="Maschinenabfall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x v="34"/>
    <x v="6"/>
    <x v="23"/>
    <x v="3"/>
    <s v="Maschinenabfall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x v="34"/>
    <x v="6"/>
    <x v="24"/>
    <x v="3"/>
    <s v="Maschinenabfall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x v="34"/>
    <x v="6"/>
    <x v="24"/>
    <x v="4"/>
    <s v="Sensorik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x v="34"/>
    <x v="1"/>
    <x v="13"/>
    <x v="3"/>
    <s v="Maschinenabfall"/>
    <s v="-"/>
    <n v="40"/>
    <s v="Produkte"/>
    <s v="BUs"/>
    <s v="Symptome"/>
    <s v="0"/>
    <s v="BU2"/>
    <s v="Scheiben/Staub"/>
    <n v="30"/>
    <s v="BU2"/>
    <s v="Scheiben/Staub"/>
    <n v="86"/>
    <n v="30"/>
    <d v="2021-10-05T00:00:00"/>
    <m/>
    <m/>
    <s v="Scheiben/Staub"/>
  </r>
  <r>
    <x v="5"/>
    <n v="7.5"/>
    <x v="34"/>
    <x v="6"/>
    <x v="24"/>
    <x v="4"/>
    <s v="Sensorik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x v="34"/>
    <x v="1"/>
    <x v="13"/>
    <x v="3"/>
    <s v="Maschinenabfall"/>
    <s v="-"/>
    <n v="40"/>
    <s v="Produkte"/>
    <s v="BUs"/>
    <s v="Symptome"/>
    <s v="0"/>
    <s v="Bu2"/>
    <s v="Scheiben/Staub"/>
    <n v="30"/>
    <s v="Bu2"/>
    <s v="Scheiben/Staub"/>
    <n v="70"/>
    <n v="30"/>
    <d v="2021-10-05T00:00:00"/>
    <m/>
    <m/>
    <s v="Scheiben/Staub"/>
  </r>
  <r>
    <x v="1"/>
    <n v="90"/>
    <x v="34"/>
    <x v="6"/>
    <x v="24"/>
    <x v="3"/>
    <s v="Reinigung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x v="1"/>
    <n v="35.6"/>
    <x v="34"/>
    <x v="6"/>
    <x v="24"/>
    <x v="3"/>
    <s v="Reinigung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x v="5"/>
    <n v="15"/>
    <x v="34"/>
    <x v="6"/>
    <x v="24"/>
    <x v="4"/>
    <s v="Laborprobe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x v="34"/>
    <x v="6"/>
    <x v="24"/>
    <x v="4"/>
    <s v="Laborprobe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x v="34"/>
    <x v="6"/>
    <x v="24"/>
    <x v="4"/>
    <s v="Laborprobe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x v="34"/>
    <x v="16"/>
    <x v="219"/>
    <x v="3"/>
    <s v="Darm geplatzt"/>
    <s v="-"/>
    <n v="40"/>
    <s v="Produkte"/>
    <s v="BUs"/>
    <s v="Symptome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x v="34"/>
    <x v="16"/>
    <x v="220"/>
    <x v="3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x v="34"/>
    <x v="16"/>
    <x v="220"/>
    <x v="3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x v="34"/>
    <x v="16"/>
    <x v="220"/>
    <x v="3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x v="34"/>
    <x v="10"/>
    <x v="221"/>
    <x v="1"/>
    <s v="Retoure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x v="34"/>
    <x v="19"/>
    <x v="222"/>
    <x v="0"/>
    <s v="keinen Abnehmer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x v="34"/>
    <x v="24"/>
    <x v="223"/>
    <x v="3"/>
    <s v="Reinigung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x v="1"/>
    <n v="60"/>
    <x v="35"/>
    <x v="1"/>
    <x v="224"/>
    <x v="0"/>
    <s v="Luftzieher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x v="35"/>
    <x v="0"/>
    <x v="58"/>
    <x v="0"/>
    <s v="keine Verarbeitung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x v="35"/>
    <x v="1"/>
    <x v="60"/>
    <x v="2"/>
    <s v="keinen Verwendungszweck"/>
    <s v="-"/>
    <n v="40"/>
    <s v="Produkte"/>
    <s v="BUs"/>
    <s v="Symptome"/>
    <n v="6.7194568295036419"/>
    <s v="BU4"/>
    <n v="29500886"/>
    <n v="61"/>
    <s v="BU4"/>
    <n v="29500886"/>
    <n v="5"/>
    <n v="61"/>
    <d v="2021-10-06T00:00:00"/>
    <m/>
    <s v="-"/>
    <s v="ABS MEDI-KRÄUK"/>
  </r>
  <r>
    <x v="1"/>
    <n v="21"/>
    <x v="35"/>
    <x v="0"/>
    <x v="46"/>
    <x v="1"/>
    <s v="geschälte Rinde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x v="35"/>
    <x v="0"/>
    <x v="46"/>
    <x v="1"/>
    <s v="geschälte Rinde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x v="35"/>
    <x v="0"/>
    <x v="46"/>
    <x v="1"/>
    <s v="geschälte Rinde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x v="35"/>
    <x v="0"/>
    <x v="46"/>
    <x v="1"/>
    <s v="geschälte Rinde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x v="35"/>
    <x v="1"/>
    <x v="113"/>
    <x v="2"/>
    <s v="keinen Verwendungszweck"/>
    <s v="-"/>
    <n v="40"/>
    <s v="Produkte"/>
    <s v="BUs"/>
    <s v="Symptome"/>
    <n v="0"/>
    <s v="BU4"/>
    <n v="29500952"/>
    <n v="61"/>
    <s v="BU4"/>
    <n v="29500952"/>
    <n v="8"/>
    <n v="61"/>
    <d v="2021-10-06T00:00:00"/>
    <m/>
    <s v="-"/>
    <s v="ABS GRÜN-PESTO"/>
  </r>
  <r>
    <x v="1"/>
    <n v="16"/>
    <x v="35"/>
    <x v="1"/>
    <x v="225"/>
    <x v="0"/>
    <s v="keine Verarbeitung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x v="35"/>
    <x v="1"/>
    <x v="71"/>
    <x v="2"/>
    <s v="keinen Verwendungszweck"/>
    <s v="-"/>
    <n v="40"/>
    <s v="Produkte"/>
    <s v="BUs"/>
    <s v="Symptome"/>
    <n v="7.281148389532067"/>
    <s v="BU4"/>
    <n v="29501029"/>
    <n v="61"/>
    <s v="BU4"/>
    <n v="29501029"/>
    <n v="1"/>
    <n v="61"/>
    <d v="2021-10-06T00:00:00"/>
    <m/>
    <s v="-"/>
    <s v="ABS BRUSCHETTA"/>
  </r>
  <r>
    <x v="2"/>
    <n v="3"/>
    <x v="35"/>
    <x v="1"/>
    <x v="72"/>
    <x v="2"/>
    <s v="keinen Verwendungszweck"/>
    <s v="-"/>
    <n v="40"/>
    <s v="Produkte"/>
    <s v="BUs"/>
    <s v="Symptome"/>
    <n v="7.2678522889458623"/>
    <s v="BU4"/>
    <n v="29501030"/>
    <n v="61"/>
    <s v="BU4"/>
    <n v="29501030"/>
    <n v="3"/>
    <n v="61"/>
    <d v="2021-10-06T00:00:00"/>
    <m/>
    <s v="-"/>
    <s v="ABS ORANG-PESTO"/>
  </r>
  <r>
    <x v="2"/>
    <n v="7"/>
    <x v="35"/>
    <x v="1"/>
    <x v="107"/>
    <x v="2"/>
    <s v="keinen Verwendungszweck"/>
    <s v="-"/>
    <n v="40"/>
    <s v="Produkte"/>
    <s v="BUs"/>
    <s v="Symptome"/>
    <n v="0"/>
    <s v="BU4"/>
    <n v="29501036"/>
    <n v="61"/>
    <s v="BU4"/>
    <n v="29501036"/>
    <n v="7"/>
    <n v="61"/>
    <d v="2021-10-06T00:00:00"/>
    <m/>
    <s v="-"/>
    <s v="ABS SAINT ANDRÉ"/>
  </r>
  <r>
    <x v="2"/>
    <n v="17"/>
    <x v="35"/>
    <x v="1"/>
    <x v="73"/>
    <x v="2"/>
    <s v="keinen Verwendungszweck"/>
    <s v="-"/>
    <n v="40"/>
    <s v="Produkte"/>
    <s v="BUs"/>
    <s v="Symptome"/>
    <n v="10.868925052314992"/>
    <s v="BU4"/>
    <n v="29501039"/>
    <n v="61"/>
    <s v="BU4"/>
    <n v="29501039"/>
    <n v="17"/>
    <n v="61"/>
    <d v="2021-10-06T00:00:00"/>
    <m/>
    <s v="-"/>
    <s v="ABS OLD-AMSTERDAM"/>
  </r>
  <r>
    <x v="1"/>
    <n v="120"/>
    <x v="35"/>
    <x v="13"/>
    <x v="88"/>
    <x v="0"/>
    <s v="keine Verarbeitung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x v="35"/>
    <x v="1"/>
    <x v="90"/>
    <x v="2"/>
    <s v="keinen Verwendungszweck"/>
    <s v="-"/>
    <n v="40"/>
    <s v="Produkte"/>
    <s v="BUs"/>
    <s v="Symptome"/>
    <n v="9.6459416666666655"/>
    <s v="BU4"/>
    <n v="29501101"/>
    <n v="61"/>
    <s v="BU4"/>
    <n v="29501101"/>
    <n v="15"/>
    <n v="61"/>
    <d v="2021-10-06T00:00:00"/>
    <m/>
    <s v="-"/>
    <s v="ABS BRIE-PAP"/>
  </r>
  <r>
    <x v="1"/>
    <n v="130"/>
    <x v="35"/>
    <x v="18"/>
    <x v="226"/>
    <x v="0"/>
    <s v="keine Verarbeitung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x v="35"/>
    <x v="10"/>
    <x v="21"/>
    <x v="0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x v="35"/>
    <x v="6"/>
    <x v="24"/>
    <x v="3"/>
    <s v="Darm geplatzt"/>
    <s v="-"/>
    <n v="40"/>
    <s v="Produkte"/>
    <s v="BUs"/>
    <s v="Symptome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x v="35"/>
    <x v="6"/>
    <x v="23"/>
    <x v="3"/>
    <s v="Maschinenabfall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x v="35"/>
    <x v="6"/>
    <x v="24"/>
    <x v="3"/>
    <s v="Maschinenabfall"/>
    <s v="-"/>
    <n v="40"/>
    <s v="Produkte"/>
    <s v="BUs"/>
    <s v="Symptome"/>
    <n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x v="35"/>
    <x v="1"/>
    <x v="13"/>
    <x v="3"/>
    <s v="Maschinenabfall"/>
    <s v="-"/>
    <n v="40"/>
    <s v="Produkte"/>
    <s v="BUs"/>
    <s v="Symptome"/>
    <s v="0"/>
    <s v="BU2"/>
    <s v="Scheiben/Staub"/>
    <n v="30"/>
    <s v="BU2"/>
    <s v="Scheiben/Staub"/>
    <n v="69.900000000000006"/>
    <n v="30"/>
    <d v="2021-10-06T00:00:00"/>
    <m/>
    <m/>
    <s v="Scheiben/Staub"/>
  </r>
  <r>
    <x v="5"/>
    <n v="11"/>
    <x v="35"/>
    <x v="6"/>
    <x v="24"/>
    <x v="4"/>
    <s v="Sensorik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x v="35"/>
    <x v="6"/>
    <x v="24"/>
    <x v="3"/>
    <s v="Reinigung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x v="1"/>
    <n v="60"/>
    <x v="35"/>
    <x v="25"/>
    <x v="227"/>
    <x v="3"/>
    <s v="Darm geplatzt"/>
    <s v="-"/>
    <n v="40"/>
    <s v="Produkte"/>
    <s v="BUs"/>
    <s v="Symptome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x v="35"/>
    <x v="16"/>
    <x v="228"/>
    <x v="3"/>
    <s v="Darm geplatzt"/>
    <s v="-"/>
    <n v="40"/>
    <s v="Produkte"/>
    <s v="BUs"/>
    <s v="Symptome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x v="35"/>
    <x v="16"/>
    <x v="229"/>
    <x v="3"/>
    <s v="Darm geplatzt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x v="35"/>
    <x v="7"/>
    <x v="16"/>
    <x v="4"/>
    <s v="Laborprobe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x v="35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x v="35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x v="36"/>
    <x v="20"/>
    <x v="94"/>
    <x v="0"/>
    <s v="Produkt ausgelistet, zu viel geschnitten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x v="36"/>
    <x v="20"/>
    <x v="94"/>
    <x v="0"/>
    <s v="Produkt ausgelistet, zu viel geschnitten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x v="36"/>
    <x v="0"/>
    <x v="230"/>
    <x v="0"/>
    <s v="keine Verarbeitung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x v="36"/>
    <x v="0"/>
    <x v="196"/>
    <x v="0"/>
    <s v="keine Verarbeitung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x v="36"/>
    <x v="0"/>
    <x v="231"/>
    <x v="2"/>
    <s v="keinen Verwendungszweck"/>
    <s v="-"/>
    <n v="40"/>
    <s v="Produkte"/>
    <s v="BUs"/>
    <s v="Symptome"/>
    <n v="0"/>
    <s v="BU4"/>
    <n v="29501010"/>
    <n v="61"/>
    <s v="BU4"/>
    <n v="29501010"/>
    <n v="20"/>
    <n v="61"/>
    <d v="2021-10-07T00:00:00"/>
    <m/>
    <s v="-"/>
    <s v="VOS SKZ EMM in Wurstfor"/>
  </r>
  <r>
    <x v="2"/>
    <n v="10"/>
    <x v="36"/>
    <x v="1"/>
    <x v="70"/>
    <x v="2"/>
    <s v="keinen Verwendungszweck"/>
    <s v="-"/>
    <n v="40"/>
    <s v="Produkte"/>
    <s v="BUs"/>
    <s v="Symptome"/>
    <n v="7.4148209887633527"/>
    <s v="BU4"/>
    <n v="29501013"/>
    <n v="61"/>
    <s v="BU4"/>
    <n v="29501013"/>
    <n v="10"/>
    <n v="61"/>
    <d v="2021-10-07T00:00:00"/>
    <m/>
    <s v="-"/>
    <s v="ABS AT-ROTWEIN"/>
  </r>
  <r>
    <x v="3"/>
    <n v="70"/>
    <x v="36"/>
    <x v="12"/>
    <x v="232"/>
    <x v="0"/>
    <s v="keinen Abnehmer/kein Schälpersonal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x v="36"/>
    <x v="13"/>
    <x v="233"/>
    <x v="0"/>
    <s v="keinen Abnehmer/kein Schälpersonal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x v="36"/>
    <x v="6"/>
    <x v="234"/>
    <x v="0"/>
    <s v="zu viel produziert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x v="36"/>
    <x v="17"/>
    <x v="100"/>
    <x v="3"/>
    <s v="Darm geplatzt"/>
    <s v="Clip gerissen"/>
    <n v="40"/>
    <s v="Produkte"/>
    <s v="BUs"/>
    <s v="Symptome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x v="36"/>
    <x v="10"/>
    <x v="21"/>
    <x v="0"/>
    <s v="Luftzieher/Folienriss durch Transport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x v="36"/>
    <x v="11"/>
    <x v="22"/>
    <x v="3"/>
    <s v="Maschinenabfall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x v="36"/>
    <x v="6"/>
    <x v="24"/>
    <x v="3"/>
    <s v="Darm geplatzt"/>
    <s v="-"/>
    <n v="40"/>
    <s v="Produkte"/>
    <s v="BUs"/>
    <s v="Symptome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x v="36"/>
    <x v="6"/>
    <x v="24"/>
    <x v="3"/>
    <s v="Maschinenabfall"/>
    <s v="-"/>
    <n v="40"/>
    <s v="Produkte"/>
    <s v="BUs"/>
    <s v="Symptome"/>
    <n v="0"/>
    <s v="BU4"/>
    <s v="Diverses"/>
    <n v="30"/>
    <s v="BU4"/>
    <s v="Diverses"/>
    <n v="18"/>
    <n v="30"/>
    <d v="2021-10-07T00:00:00"/>
    <m/>
    <s v="-"/>
    <s v="Diverses"/>
  </r>
  <r>
    <x v="0"/>
    <n v="17"/>
    <x v="36"/>
    <x v="6"/>
    <x v="23"/>
    <x v="3"/>
    <s v="Maschinenabfall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x v="36"/>
    <x v="6"/>
    <x v="23"/>
    <x v="3"/>
    <s v="Maschinenabfall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x v="36"/>
    <x v="6"/>
    <x v="23"/>
    <x v="3"/>
    <s v="Maschinenabfall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x v="36"/>
    <x v="6"/>
    <x v="23"/>
    <x v="3"/>
    <s v="Maschinenabfall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x v="36"/>
    <x v="6"/>
    <x v="24"/>
    <x v="1"/>
    <s v="MHD abgelaufen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x v="36"/>
    <x v="10"/>
    <x v="21"/>
    <x v="0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7T00:00:00"/>
    <s v="Luftzieher/Folienriss durch Transport"/>
    <s v="-"/>
    <s v="Blöcke"/>
  </r>
  <r>
    <x v="1"/>
    <n v="153"/>
    <x v="36"/>
    <x v="6"/>
    <x v="24"/>
    <x v="3"/>
    <s v="Reinigung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x v="5"/>
    <n v="150"/>
    <x v="36"/>
    <x v="6"/>
    <x v="24"/>
    <x v="4"/>
    <s v="Laborprobe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x v="37"/>
    <x v="0"/>
    <x v="172"/>
    <x v="3"/>
    <s v="Maschinenabfall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x v="37"/>
    <x v="1"/>
    <x v="212"/>
    <x v="2"/>
    <s v="keinen Verwendungszweck"/>
    <s v="-"/>
    <n v="40"/>
    <s v="Produkte"/>
    <s v="BUs"/>
    <s v="Symptome"/>
    <n v="8.9154964727939934"/>
    <s v="BU4"/>
    <n v="29500887"/>
    <n v="61"/>
    <s v="BU4"/>
    <n v="29500887"/>
    <n v="26"/>
    <n v="61"/>
    <d v="2021-10-08T00:00:00"/>
    <m/>
    <s v="-"/>
    <s v="ABS ZIEGE-GOU"/>
  </r>
  <r>
    <x v="2"/>
    <n v="62.4"/>
    <x v="37"/>
    <x v="1"/>
    <x v="212"/>
    <x v="0"/>
    <s v="gesammelt für möglichen Einsatz"/>
    <s v="-"/>
    <n v="40"/>
    <s v="Produkte"/>
    <s v="BUs"/>
    <s v="Symptome"/>
    <n v="8.915496472793993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x v="37"/>
    <x v="0"/>
    <x v="46"/>
    <x v="1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x v="37"/>
    <x v="1"/>
    <x v="31"/>
    <x v="3"/>
    <s v="gemischtes Produkt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x v="37"/>
    <x v="1"/>
    <x v="18"/>
    <x v="1"/>
    <s v="Schmutz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x v="37"/>
    <x v="2"/>
    <x v="235"/>
    <x v="0"/>
    <s v="keine Verarbeitung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x v="37"/>
    <x v="6"/>
    <x v="23"/>
    <x v="3"/>
    <s v="Maschinenabfall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x v="37"/>
    <x v="6"/>
    <x v="23"/>
    <x v="3"/>
    <s v="Maschinenabfall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x v="37"/>
    <x v="6"/>
    <x v="24"/>
    <x v="1"/>
    <s v="Sensorik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x v="37"/>
    <x v="6"/>
    <x v="24"/>
    <x v="4"/>
    <s v="Sensorik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x v="5"/>
    <n v="3"/>
    <x v="37"/>
    <x v="6"/>
    <x v="24"/>
    <x v="4"/>
    <s v="Laborproben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x v="37"/>
    <x v="6"/>
    <x v="24"/>
    <x v="4"/>
    <s v="Einwaage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x v="37"/>
    <x v="6"/>
    <x v="24"/>
    <x v="4"/>
    <s v="Sensorik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x v="37"/>
    <x v="6"/>
    <x v="24"/>
    <x v="4"/>
    <s v="Einwaage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x v="5"/>
    <n v="1"/>
    <x v="37"/>
    <x v="7"/>
    <x v="16"/>
    <x v="4"/>
    <s v="Einwaage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x v="37"/>
    <x v="7"/>
    <x v="16"/>
    <x v="4"/>
    <s v="Sensorik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x v="37"/>
    <x v="15"/>
    <x v="42"/>
    <x v="1"/>
    <s v="geschälte Rinde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x v="37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x v="37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x v="37"/>
    <x v="7"/>
    <x v="26"/>
    <x v="4"/>
    <s v="Rückstellproben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x v="37"/>
    <x v="6"/>
    <x v="23"/>
    <x v="3"/>
    <s v="Maschinenabfall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x v="37"/>
    <x v="1"/>
    <x v="236"/>
    <x v="3"/>
    <s v="Maschinenabfall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x v="5"/>
    <n v="292"/>
    <x v="38"/>
    <x v="1"/>
    <x v="224"/>
    <x v="1"/>
    <s v="Retoure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x v="38"/>
    <x v="1"/>
    <x v="61"/>
    <x v="2"/>
    <s v="keinen Verwendungszweck"/>
    <s v="-"/>
    <n v="41"/>
    <s v="Produkte"/>
    <s v="BUs"/>
    <s v="Symptome"/>
    <n v="9.1663526661992432"/>
    <s v="BU4"/>
    <n v="29500891"/>
    <n v="61"/>
    <s v="BU4"/>
    <n v="29500891"/>
    <n v="9"/>
    <n v="61"/>
    <d v="2021-10-11T00:00:00"/>
    <m/>
    <m/>
    <s v="ABS PECO"/>
  </r>
  <r>
    <x v="2"/>
    <n v="102"/>
    <x v="38"/>
    <x v="1"/>
    <x v="237"/>
    <x v="0"/>
    <s v="gesammelt für möglichen Einsatz"/>
    <s v="-"/>
    <n v="41"/>
    <s v="Produkte"/>
    <s v="BUs"/>
    <s v="Symptome"/>
    <n v="9.946660172967233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x v="38"/>
    <x v="1"/>
    <x v="237"/>
    <x v="2"/>
    <s v="keinen Verwendungszweck"/>
    <s v="-"/>
    <n v="41"/>
    <s v="Produkte"/>
    <s v="BUs"/>
    <s v="Symptome"/>
    <n v="9.946660172967233"/>
    <s v="BU4"/>
    <n v="29500893"/>
    <n v="61"/>
    <s v="BU4"/>
    <n v="29500893"/>
    <n v="154"/>
    <n v="61"/>
    <d v="2021-10-11T00:00:00"/>
    <m/>
    <m/>
    <s v="ABS REBLOCH"/>
  </r>
  <r>
    <x v="2"/>
    <n v="452"/>
    <x v="38"/>
    <x v="1"/>
    <x v="238"/>
    <x v="0"/>
    <s v="gesammelt für möglichen Einsatz"/>
    <s v="-"/>
    <n v="41"/>
    <s v="Produkte"/>
    <s v="BUs"/>
    <s v="Symptome"/>
    <n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x v="38"/>
    <x v="1"/>
    <x v="64"/>
    <x v="2"/>
    <s v="keinen Verwendungszweck"/>
    <s v="-"/>
    <n v="41"/>
    <s v="Produkte"/>
    <s v="BUs"/>
    <s v="Symptome"/>
    <n v="7.7475399924149615"/>
    <s v="BU4"/>
    <n v="29500904"/>
    <n v="61"/>
    <s v="BU4"/>
    <n v="29500904"/>
    <n v="419"/>
    <n v="61"/>
    <d v="2021-10-11T00:00:00"/>
    <m/>
    <m/>
    <s v="ABS TI-AD"/>
  </r>
  <r>
    <x v="2"/>
    <n v="8"/>
    <x v="38"/>
    <x v="1"/>
    <x v="65"/>
    <x v="2"/>
    <s v="keinen Verwendungszweck"/>
    <s v="-"/>
    <n v="41"/>
    <s v="Produkte"/>
    <s v="BUs"/>
    <s v="Symptome"/>
    <n v="7.6086145024926051"/>
    <s v="BU4"/>
    <n v="29500906"/>
    <n v="61"/>
    <s v="BU4"/>
    <n v="29500906"/>
    <n v="8"/>
    <n v="61"/>
    <d v="2021-10-11T00:00:00"/>
    <m/>
    <m/>
    <s v="ABS SCH-PAUL"/>
  </r>
  <r>
    <x v="2"/>
    <n v="327"/>
    <x v="38"/>
    <x v="1"/>
    <x v="216"/>
    <x v="2"/>
    <s v="keinen Verwendungszweck"/>
    <s v="-"/>
    <n v="41"/>
    <s v="Produkte"/>
    <s v="BUs"/>
    <s v="Symptome"/>
    <n v="14.49175949220386"/>
    <s v="BU4"/>
    <n v="29500908"/>
    <n v="61"/>
    <s v="BU4"/>
    <n v="29500908"/>
    <n v="327"/>
    <n v="61"/>
    <d v="2021-10-11T00:00:00"/>
    <m/>
    <m/>
    <s v="ABS GRUY"/>
  </r>
  <r>
    <x v="2"/>
    <n v="24"/>
    <x v="38"/>
    <x v="1"/>
    <x v="105"/>
    <x v="2"/>
    <s v="keinen Verwendungszweck"/>
    <s v="-"/>
    <n v="41"/>
    <s v="Produkte"/>
    <s v="BUs"/>
    <s v="Symptome"/>
    <n v="9.4651380183951126"/>
    <s v="BU4"/>
    <n v="29500910"/>
    <n v="61"/>
    <s v="BU4"/>
    <n v="29500910"/>
    <n v="24"/>
    <n v="61"/>
    <d v="2021-10-11T00:00:00"/>
    <m/>
    <m/>
    <s v="ABS Unser Blütenkäse"/>
  </r>
  <r>
    <x v="1"/>
    <n v="53"/>
    <x v="38"/>
    <x v="0"/>
    <x v="46"/>
    <x v="1"/>
    <s v="geschälte Rinde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x v="1"/>
    <n v="6"/>
    <x v="38"/>
    <x v="0"/>
    <x v="46"/>
    <x v="1"/>
    <s v="geschälte Rinde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x v="2"/>
    <n v="55"/>
    <x v="38"/>
    <x v="1"/>
    <x v="73"/>
    <x v="2"/>
    <s v="keinen Verwendungszweck"/>
    <s v="-"/>
    <n v="41"/>
    <s v="Produkte"/>
    <s v="BUs"/>
    <s v="Symptome"/>
    <n v="10.868925052314992"/>
    <s v="BU4"/>
    <n v="29501039"/>
    <n v="61"/>
    <s v="BU4"/>
    <n v="29501039"/>
    <n v="55"/>
    <n v="61"/>
    <d v="2021-10-11T00:00:00"/>
    <m/>
    <m/>
    <s v="ABS OLD-AMSTERDAM"/>
  </r>
  <r>
    <x v="2"/>
    <n v="21"/>
    <x v="38"/>
    <x v="1"/>
    <x v="73"/>
    <x v="2"/>
    <s v="keinen Verwendungszweck"/>
    <s v="-"/>
    <n v="41"/>
    <s v="Produkte"/>
    <s v="BUs"/>
    <s v="Symptome"/>
    <n v="10.868925052314992"/>
    <s v="BU4"/>
    <n v="29501039"/>
    <n v="61"/>
    <s v="BU4"/>
    <n v="29501039"/>
    <n v="21"/>
    <n v="61"/>
    <d v="2021-10-11T00:00:00"/>
    <m/>
    <m/>
    <s v="ABS OLD-AMSTERDAM"/>
  </r>
  <r>
    <x v="2"/>
    <n v="424"/>
    <x v="38"/>
    <x v="1"/>
    <x v="239"/>
    <x v="0"/>
    <s v="gesammelt für möglichen Einsatz"/>
    <s v="-"/>
    <n v="41"/>
    <s v="Produkte"/>
    <s v="BUs"/>
    <s v="Symptome"/>
    <n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x v="38"/>
    <x v="13"/>
    <x v="37"/>
    <x v="0"/>
    <s v="keinen Abnehmer/kein Schälpersonal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x v="38"/>
    <x v="1"/>
    <x v="240"/>
    <x v="2"/>
    <s v="keinen Verwendungszweck"/>
    <s v="-"/>
    <n v="41"/>
    <s v="Produkte"/>
    <s v="BUs"/>
    <s v="Symptome"/>
    <n v="6.7003968641643503"/>
    <s v="BU4"/>
    <n v="29501099"/>
    <n v="61"/>
    <s v="BU4"/>
    <n v="29501099"/>
    <n v="45"/>
    <n v="61"/>
    <d v="2021-10-11T00:00:00"/>
    <m/>
    <m/>
    <s v="ABS Simmentaler"/>
  </r>
  <r>
    <x v="1"/>
    <n v="160"/>
    <x v="38"/>
    <x v="2"/>
    <x v="203"/>
    <x v="6"/>
    <s v="Produkt durchwässert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x v="38"/>
    <x v="14"/>
    <x v="40"/>
    <x v="2"/>
    <s v="VOS &gt; Einsatz (vegan)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x v="38"/>
    <x v="3"/>
    <x v="241"/>
    <x v="0"/>
    <s v="gesammelt für möglichen Einsatz"/>
    <s v="-"/>
    <n v="41"/>
    <s v="Produkte"/>
    <s v="BUs"/>
    <s v="Symptome"/>
    <n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x v="38"/>
    <x v="10"/>
    <x v="21"/>
    <x v="0"/>
    <s v="Luftzieher/Folienriss durch Transport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x v="38"/>
    <x v="10"/>
    <x v="21"/>
    <x v="0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1T00:00:00"/>
    <s v="Luftzieher/Folienriss durch Transport"/>
    <m/>
    <s v="Blöcke"/>
  </r>
  <r>
    <x v="1"/>
    <n v="136"/>
    <x v="38"/>
    <x v="6"/>
    <x v="24"/>
    <x v="4"/>
    <s v="keine Verarbeitung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x v="38"/>
    <x v="6"/>
    <x v="23"/>
    <x v="3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x v="38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30"/>
    <n v="30"/>
    <d v="2021-10-11T00:00:00"/>
    <m/>
    <m/>
    <s v="Diverses"/>
  </r>
  <r>
    <x v="4"/>
    <n v="65"/>
    <x v="38"/>
    <x v="1"/>
    <x v="13"/>
    <x v="3"/>
    <s v="Maschinenabfall"/>
    <s v="-"/>
    <n v="41"/>
    <s v="Produkte"/>
    <s v="BUs"/>
    <s v="Symptome"/>
    <s v="0"/>
    <s v="BU2"/>
    <s v="Scheiben/Staub"/>
    <n v="30"/>
    <s v="BU2"/>
    <s v="Scheiben/Staub"/>
    <n v="65"/>
    <n v="30"/>
    <d v="2021-10-11T00:00:00"/>
    <m/>
    <m/>
    <s v="Scheiben/Staub"/>
  </r>
  <r>
    <x v="1"/>
    <n v="357"/>
    <x v="38"/>
    <x v="6"/>
    <x v="24"/>
    <x v="3"/>
    <s v="Darm geplatzt"/>
    <s v="-"/>
    <n v="41"/>
    <s v="Produkte"/>
    <s v="BUs"/>
    <s v="Symptome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x v="38"/>
    <x v="6"/>
    <x v="24"/>
    <x v="3"/>
    <s v="Darm geplatzt"/>
    <s v="-"/>
    <n v="41"/>
    <s v="Produkte"/>
    <s v="BUs"/>
    <s v="Symptome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x v="38"/>
    <x v="6"/>
    <x v="24"/>
    <x v="5"/>
    <s v="kein SSC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x v="38"/>
    <x v="1"/>
    <x v="13"/>
    <x v="3"/>
    <s v="Maschinenabfall"/>
    <s v="-"/>
    <n v="41"/>
    <s v="Produkte"/>
    <s v="BUs"/>
    <s v="Symptome"/>
    <s v="0"/>
    <s v="BU2"/>
    <s v="Scheiben/Staub"/>
    <n v="30"/>
    <s v="BU2"/>
    <s v="Scheiben/Staub"/>
    <n v="98"/>
    <n v="30"/>
    <d v="2021-10-11T00:00:00"/>
    <m/>
    <m/>
    <s v="Scheiben/Staub"/>
  </r>
  <r>
    <x v="0"/>
    <n v="32"/>
    <x v="38"/>
    <x v="6"/>
    <x v="23"/>
    <x v="3"/>
    <s v="Maschinenabfall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x v="38"/>
    <x v="6"/>
    <x v="23"/>
    <x v="3"/>
    <s v="Maschinenabfall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x v="38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28"/>
    <n v="30"/>
    <d v="2021-10-11T00:00:00"/>
    <m/>
    <m/>
    <s v="Diverses"/>
  </r>
  <r>
    <x v="5"/>
    <n v="14"/>
    <x v="38"/>
    <x v="6"/>
    <x v="24"/>
    <x v="4"/>
    <s v="Sensorik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x v="38"/>
    <x v="6"/>
    <x v="24"/>
    <x v="3"/>
    <s v="Reinigung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x v="38"/>
    <x v="6"/>
    <x v="24"/>
    <x v="4"/>
    <s v="Laborproben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x v="5"/>
    <n v="18"/>
    <x v="38"/>
    <x v="6"/>
    <x v="24"/>
    <x v="4"/>
    <s v="Einwaage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x v="5"/>
    <n v="1.5"/>
    <x v="38"/>
    <x v="6"/>
    <x v="24"/>
    <x v="4"/>
    <s v="Sensorik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x v="38"/>
    <x v="16"/>
    <x v="242"/>
    <x v="3"/>
    <s v="runter gefallen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x v="38"/>
    <x v="16"/>
    <x v="199"/>
    <x v="3"/>
    <s v="Darm geplatzt"/>
    <s v="-"/>
    <n v="41"/>
    <s v="Produkte"/>
    <s v="BUs"/>
    <s v="Symptome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x v="38"/>
    <x v="25"/>
    <x v="227"/>
    <x v="3"/>
    <s v="Darm geplatzt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x v="39"/>
    <x v="0"/>
    <x v="243"/>
    <x v="0"/>
    <s v="keine Verarbeitung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x v="39"/>
    <x v="0"/>
    <x v="244"/>
    <x v="0"/>
    <s v="kein VOS in England, VS-Würste keine Produktion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x v="39"/>
    <x v="1"/>
    <x v="177"/>
    <x v="0"/>
    <s v="VOS &gt; Einsatz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x v="39"/>
    <x v="0"/>
    <x v="46"/>
    <x v="1"/>
    <s v="geschälte Rinde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x v="39"/>
    <x v="0"/>
    <x v="46"/>
    <x v="1"/>
    <s v="geschälte Rinde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x v="39"/>
    <x v="0"/>
    <x v="149"/>
    <x v="0"/>
    <s v="keine Verarbeitung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x v="39"/>
    <x v="0"/>
    <x v="201"/>
    <x v="0"/>
    <s v="keine Verarbeitung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x v="39"/>
    <x v="0"/>
    <x v="144"/>
    <x v="0"/>
    <s v="keine Verarbeitung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x v="39"/>
    <x v="0"/>
    <x v="87"/>
    <x v="0"/>
    <s v="keine Verarbeitung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x v="39"/>
    <x v="1"/>
    <x v="95"/>
    <x v="0"/>
    <s v="VOS &gt; Einsatz"/>
    <s v="-"/>
    <n v="41"/>
    <s v="Produkte"/>
    <s v="BUs"/>
    <s v="Symptome"/>
    <s v="0"/>
    <s v="BU3"/>
    <n v="29500967"/>
    <n v="12"/>
    <s v="BU3"/>
    <n v="29500967"/>
    <n v="20"/>
    <n v="12"/>
    <d v="2021-10-12T00:00:00"/>
    <s v="VOS &gt; Einsatz"/>
    <m/>
    <s v="ABS BERGK BERGLANDMILCH"/>
  </r>
  <r>
    <x v="3"/>
    <n v="30"/>
    <x v="39"/>
    <x v="13"/>
    <x v="82"/>
    <x v="0"/>
    <s v="keinen Abnehmer/kein Schälpersonal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x v="39"/>
    <x v="14"/>
    <x v="40"/>
    <x v="2"/>
    <s v="VOS &gt; Einsatz (vegan)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x v="39"/>
    <x v="14"/>
    <x v="134"/>
    <x v="2"/>
    <s v="VOS &gt; Einsatz (vegan)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x v="39"/>
    <x v="21"/>
    <x v="118"/>
    <x v="0"/>
    <s v="keinen Abnehmer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x v="39"/>
    <x v="4"/>
    <x v="10"/>
    <x v="0"/>
    <s v="VOS &gt; Einsatz (vegan)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x v="39"/>
    <x v="4"/>
    <x v="11"/>
    <x v="2"/>
    <s v="VOS &gt; Einsatz (vegan)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x v="39"/>
    <x v="19"/>
    <x v="214"/>
    <x v="0"/>
    <s v="Käufer abgesprungen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x v="39"/>
    <x v="6"/>
    <x v="24"/>
    <x v="3"/>
    <s v="Darm geplatzt"/>
    <s v="-"/>
    <n v="41"/>
    <s v="Produkte"/>
    <s v="BUs"/>
    <s v="Symptome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x v="39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20"/>
    <n v="30"/>
    <d v="2021-10-12T00:00:00"/>
    <m/>
    <m/>
    <s v="Diverses"/>
  </r>
  <r>
    <x v="0"/>
    <n v="26"/>
    <x v="39"/>
    <x v="6"/>
    <x v="23"/>
    <x v="3"/>
    <s v="Maschinenabfall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x v="39"/>
    <x v="7"/>
    <x v="16"/>
    <x v="4"/>
    <s v="Sensorik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x v="39"/>
    <x v="7"/>
    <x v="16"/>
    <x v="4"/>
    <s v="Laborproben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x v="39"/>
    <x v="11"/>
    <x v="22"/>
    <x v="0"/>
    <s v="VOS &gt; Einsatz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x v="40"/>
    <x v="10"/>
    <x v="245"/>
    <x v="3"/>
    <s v="Darm geplatzt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x v="40"/>
    <x v="0"/>
    <x v="246"/>
    <x v="0"/>
    <s v="VOS &gt; Einsatz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x v="40"/>
    <x v="0"/>
    <x v="46"/>
    <x v="1"/>
    <s v="geschälte Rinde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x v="1"/>
    <n v="8"/>
    <x v="40"/>
    <x v="0"/>
    <x v="46"/>
    <x v="1"/>
    <s v="geschälte Rinde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x v="1"/>
    <n v="25"/>
    <x v="40"/>
    <x v="17"/>
    <x v="247"/>
    <x v="1"/>
    <s v="Metall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x v="40"/>
    <x v="17"/>
    <x v="91"/>
    <x v="3"/>
    <s v="Darm geplatzt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x v="40"/>
    <x v="17"/>
    <x v="192"/>
    <x v="3"/>
    <s v="Darm geplatzt"/>
    <s v="-"/>
    <n v="41"/>
    <s v="Produkte"/>
    <s v="BUs"/>
    <s v="Symptome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x v="40"/>
    <x v="17"/>
    <x v="108"/>
    <x v="3"/>
    <s v="Darm geplatzt"/>
    <s v="-"/>
    <n v="41"/>
    <s v="Produkte"/>
    <s v="BUs"/>
    <s v="Symptome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x v="40"/>
    <x v="17"/>
    <x v="100"/>
    <x v="3"/>
    <s v="Darm geplatzt"/>
    <s v="-"/>
    <n v="41"/>
    <s v="Produkte"/>
    <s v="BUs"/>
    <s v="Symptome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x v="40"/>
    <x v="17"/>
    <x v="100"/>
    <x v="3"/>
    <s v="Darm geplatzt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x v="40"/>
    <x v="3"/>
    <x v="129"/>
    <x v="0"/>
    <s v="keinen Abnehmer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x v="40"/>
    <x v="3"/>
    <x v="129"/>
    <x v="0"/>
    <s v="keinen Abnehmer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x v="40"/>
    <x v="19"/>
    <x v="248"/>
    <x v="0"/>
    <s v="Käufer abgesprungen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x v="40"/>
    <x v="10"/>
    <x v="249"/>
    <x v="1"/>
    <s v="Reklamtion erhalten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x v="40"/>
    <x v="10"/>
    <x v="250"/>
    <x v="1"/>
    <s v="Reklamtion erhalten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x v="40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82"/>
    <n v="30"/>
    <d v="2021-10-13T00:00:00"/>
    <m/>
    <m/>
    <s v="Diverses"/>
  </r>
  <r>
    <x v="4"/>
    <n v="125"/>
    <x v="40"/>
    <x v="23"/>
    <x v="197"/>
    <x v="0"/>
    <s v="Schimmel"/>
    <s v="-"/>
    <n v="41"/>
    <s v="Produkte"/>
    <s v="BUs"/>
    <s v="Symptome"/>
    <s v="0"/>
    <s v="BU2"/>
    <s v="Verpackte Scheiben"/>
    <n v="12"/>
    <s v="BU2"/>
    <s v="Verpackte Scheiben"/>
    <n v="125"/>
    <n v="12"/>
    <d v="2021-10-13T00:00:00"/>
    <m/>
    <m/>
    <s v="Verpackte Scheiben"/>
  </r>
  <r>
    <x v="0"/>
    <n v="25"/>
    <x v="40"/>
    <x v="6"/>
    <x v="23"/>
    <x v="3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x v="40"/>
    <x v="6"/>
    <x v="24"/>
    <x v="4"/>
    <s v="Sensorik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x v="0"/>
    <n v="3"/>
    <x v="40"/>
    <x v="6"/>
    <x v="23"/>
    <x v="3"/>
    <s v="Maschinenabfall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x v="40"/>
    <x v="6"/>
    <x v="24"/>
    <x v="3"/>
    <s v="Reinigung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x v="40"/>
    <x v="6"/>
    <x v="24"/>
    <x v="4"/>
    <s v="Laborproben"/>
    <s v="-"/>
    <n v="41"/>
    <s v="Produkte"/>
    <s v="BUs"/>
    <s v="Symptome"/>
    <s v="0"/>
    <s v="Labor"/>
    <s v="Diverses"/>
    <n v="73"/>
    <s v="Labor"/>
    <s v="Diverses"/>
    <n v="2"/>
    <n v="73"/>
    <d v="2021-10-13T00:00:00"/>
    <m/>
    <m/>
    <s v="Diverses"/>
  </r>
  <r>
    <x v="5"/>
    <n v="1.5"/>
    <x v="40"/>
    <x v="6"/>
    <x v="24"/>
    <x v="4"/>
    <s v="Sensorik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x v="1"/>
    <n v="60"/>
    <x v="41"/>
    <x v="10"/>
    <x v="251"/>
    <x v="0"/>
    <s v="Luftzieher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x v="41"/>
    <x v="10"/>
    <x v="252"/>
    <x v="4"/>
    <s v="Laborproben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x v="0"/>
    <n v="40"/>
    <x v="41"/>
    <x v="0"/>
    <x v="44"/>
    <x v="0"/>
    <s v="kein VOS in England, VS-Würste keine Produktion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x v="41"/>
    <x v="0"/>
    <x v="44"/>
    <x v="0"/>
    <s v="kein VOS in England, VS-Würste keine Produktion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x v="41"/>
    <x v="0"/>
    <x v="156"/>
    <x v="2"/>
    <s v="keinen Verkauf, keinen Einsatz möglich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x v="41"/>
    <x v="0"/>
    <x v="253"/>
    <x v="0"/>
    <s v="keine Verarbeitung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x v="41"/>
    <x v="1"/>
    <x v="60"/>
    <x v="2"/>
    <s v="keinen Verwendungszweck"/>
    <s v="-"/>
    <n v="41"/>
    <s v="Produkte"/>
    <s v="BUs"/>
    <s v="Symptome"/>
    <n v="6.7194568295036419"/>
    <s v="Bu4"/>
    <n v="29500886"/>
    <n v="61"/>
    <s v="Bu4"/>
    <n v="29500886"/>
    <n v="3"/>
    <n v="61"/>
    <d v="2021-10-14T00:00:00"/>
    <m/>
    <m/>
    <s v="ABS MEDI-KRÄUK"/>
  </r>
  <r>
    <x v="2"/>
    <n v="79"/>
    <x v="41"/>
    <x v="1"/>
    <x v="61"/>
    <x v="2"/>
    <s v="keinen Verwendungszweck"/>
    <s v="-"/>
    <n v="41"/>
    <s v="Produkte"/>
    <s v="BUs"/>
    <s v="Symptome"/>
    <n v="9.1663526661992432"/>
    <s v="Bu4"/>
    <n v="29500891"/>
    <n v="61"/>
    <s v="Bu4"/>
    <n v="29500891"/>
    <n v="79"/>
    <n v="61"/>
    <d v="2021-10-14T00:00:00"/>
    <m/>
    <m/>
    <s v="ABS PECO"/>
  </r>
  <r>
    <x v="2"/>
    <n v="58"/>
    <x v="41"/>
    <x v="1"/>
    <x v="65"/>
    <x v="2"/>
    <s v="keinen Verwendungszweck"/>
    <s v="-"/>
    <n v="41"/>
    <s v="Produkte"/>
    <s v="BUs"/>
    <s v="Symptome"/>
    <n v="7.6086145024926051"/>
    <s v="BU4"/>
    <n v="29500906"/>
    <n v="61"/>
    <s v="BU4"/>
    <n v="29500906"/>
    <n v="58"/>
    <n v="61"/>
    <d v="2021-10-14T00:00:00"/>
    <m/>
    <m/>
    <s v="ABS SCH-PAUL"/>
  </r>
  <r>
    <x v="1"/>
    <n v="23"/>
    <x v="41"/>
    <x v="0"/>
    <x v="46"/>
    <x v="1"/>
    <s v="geschälte Rinde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x v="41"/>
    <x v="1"/>
    <x v="113"/>
    <x v="2"/>
    <s v="keinen Verwendungszweck"/>
    <s v="-"/>
    <n v="41"/>
    <s v="Produkte"/>
    <s v="BUs"/>
    <s v="Symptome"/>
    <n v="0"/>
    <s v="Bu4"/>
    <n v="29500952"/>
    <n v="61"/>
    <s v="Bu4"/>
    <n v="29500952"/>
    <n v="20"/>
    <n v="61"/>
    <d v="2021-10-14T00:00:00"/>
    <m/>
    <m/>
    <s v="ABS GRÜN-PESTO"/>
  </r>
  <r>
    <x v="2"/>
    <n v="18"/>
    <x v="41"/>
    <x v="1"/>
    <x v="113"/>
    <x v="2"/>
    <s v="keinen Verwendungszweck"/>
    <s v="-"/>
    <n v="41"/>
    <s v="Produkte"/>
    <s v="BUs"/>
    <s v="Symptome"/>
    <n v="0"/>
    <s v="Bu4"/>
    <n v="29500952"/>
    <n v="61"/>
    <s v="Bu4"/>
    <n v="29500952"/>
    <n v="18"/>
    <n v="61"/>
    <d v="2021-10-14T00:00:00"/>
    <m/>
    <m/>
    <s v="ABS GRÜN-PESTO"/>
  </r>
  <r>
    <x v="2"/>
    <n v="12"/>
    <x v="41"/>
    <x v="0"/>
    <x v="57"/>
    <x v="2"/>
    <s v="keinen Verwendungszweck"/>
    <s v="-"/>
    <n v="41"/>
    <s v="Produkte"/>
    <s v="BUs"/>
    <s v="Symptome"/>
    <n v="0"/>
    <s v="Bu4"/>
    <n v="29501020"/>
    <n v="61"/>
    <s v="Bu4"/>
    <n v="29501020"/>
    <n v="12"/>
    <n v="61"/>
    <d v="2021-10-14T00:00:00"/>
    <m/>
    <m/>
    <s v="VOS WAL-THEKE"/>
  </r>
  <r>
    <x v="1"/>
    <n v="25"/>
    <x v="41"/>
    <x v="0"/>
    <x v="3"/>
    <x v="0"/>
    <s v="keine Verarbeitung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x v="41"/>
    <x v="1"/>
    <x v="71"/>
    <x v="2"/>
    <s v="keinen Verwendungszweck"/>
    <s v="-"/>
    <n v="41"/>
    <s v="Produkte"/>
    <s v="BUs"/>
    <s v="Symptome"/>
    <n v="7.281148389532067"/>
    <s v="Bu4"/>
    <n v="29501029"/>
    <n v="61"/>
    <s v="Bu4"/>
    <n v="29501029"/>
    <n v="39"/>
    <n v="61"/>
    <d v="2021-10-14T00:00:00"/>
    <m/>
    <m/>
    <s v="ABS BRUSCHETTA"/>
  </r>
  <r>
    <x v="2"/>
    <n v="21"/>
    <x v="41"/>
    <x v="1"/>
    <x v="73"/>
    <x v="2"/>
    <s v="keinen Verwendungszweck"/>
    <s v="-"/>
    <n v="41"/>
    <s v="Produkte"/>
    <s v="BUs"/>
    <s v="Symptome"/>
    <n v="10.868925052314992"/>
    <s v="Bu4"/>
    <n v="29501039"/>
    <n v="61"/>
    <s v="Bu4"/>
    <n v="29501039"/>
    <n v="21"/>
    <n v="61"/>
    <d v="2021-10-14T00:00:00"/>
    <m/>
    <m/>
    <s v="ABS OLD-AMSTERDAM"/>
  </r>
  <r>
    <x v="3"/>
    <n v="60"/>
    <x v="41"/>
    <x v="12"/>
    <x v="178"/>
    <x v="0"/>
    <s v="keinen Abnehmer/kein Schälpersonal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x v="41"/>
    <x v="2"/>
    <x v="254"/>
    <x v="5"/>
    <s v="kein SSC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x v="41"/>
    <x v="2"/>
    <x v="7"/>
    <x v="0"/>
    <s v="keine Verarbeitung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x v="41"/>
    <x v="6"/>
    <x v="255"/>
    <x v="0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x v="41"/>
    <x v="6"/>
    <x v="23"/>
    <x v="3"/>
    <s v="Maschinenabfall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x v="41"/>
    <x v="15"/>
    <x v="256"/>
    <x v="4"/>
    <s v="Sensorik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x v="5"/>
    <n v="57"/>
    <x v="41"/>
    <x v="15"/>
    <x v="256"/>
    <x v="4"/>
    <s v="Einwaage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x v="5"/>
    <n v="2.2000000000000002"/>
    <x v="41"/>
    <x v="15"/>
    <x v="256"/>
    <x v="4"/>
    <s v="Sensorik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x v="2"/>
    <n v="15"/>
    <x v="41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15"/>
    <n v="30"/>
    <d v="2021-10-14T00:00:00"/>
    <m/>
    <m/>
    <s v="Diverses"/>
  </r>
  <r>
    <x v="0"/>
    <n v="35"/>
    <x v="41"/>
    <x v="6"/>
    <x v="23"/>
    <x v="3"/>
    <s v="Maschinenabfall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x v="41"/>
    <x v="6"/>
    <x v="24"/>
    <x v="3"/>
    <s v="Darm geplatzt"/>
    <s v="-"/>
    <n v="41"/>
    <s v="Produkte"/>
    <s v="BUs"/>
    <s v="Symptome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x v="41"/>
    <x v="6"/>
    <x v="24"/>
    <x v="3"/>
    <s v="Reinigung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x v="0"/>
    <n v="19"/>
    <x v="41"/>
    <x v="19"/>
    <x v="257"/>
    <x v="5"/>
    <s v="offene Verpackung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x v="41"/>
    <x v="7"/>
    <x v="26"/>
    <x v="4"/>
    <s v="Rückstellproben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x v="41"/>
    <x v="7"/>
    <x v="26"/>
    <x v="4"/>
    <s v="Rückstellproben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x v="41"/>
    <x v="19"/>
    <x v="258"/>
    <x v="0"/>
    <s v="Luftzieher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x v="41"/>
    <x v="0"/>
    <x v="259"/>
    <x v="0"/>
    <s v="MHD abgelaufen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x v="41"/>
    <x v="19"/>
    <x v="260"/>
    <x v="1"/>
    <s v="Schmutz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x v="42"/>
    <x v="10"/>
    <x v="261"/>
    <x v="0"/>
    <s v="Schimmel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x v="42"/>
    <x v="23"/>
    <x v="197"/>
    <x v="0"/>
    <s v="Schimmel"/>
    <s v="-"/>
    <n v="41"/>
    <s v="Produkte"/>
    <s v="BUs"/>
    <s v="Symptome"/>
    <s v="0"/>
    <s v="BU2"/>
    <s v="Verpackte Scheiben"/>
    <n v="12"/>
    <s v="BU2"/>
    <s v="Verpackte Scheiben"/>
    <n v="90"/>
    <n v="12"/>
    <d v="2021-10-15T00:00:00"/>
    <m/>
    <m/>
    <s v="Verpackte Scheiben"/>
  </r>
  <r>
    <x v="2"/>
    <n v="8"/>
    <x v="42"/>
    <x v="1"/>
    <x v="212"/>
    <x v="2"/>
    <s v="keinen Verwendungszweck"/>
    <s v="-"/>
    <n v="41"/>
    <s v="Produkte"/>
    <s v="BUs"/>
    <s v="Symptome"/>
    <n v="8.9154964727939934"/>
    <s v="Bu4"/>
    <n v="29500887"/>
    <n v="61"/>
    <s v="Bu4"/>
    <n v="29500887"/>
    <n v="8"/>
    <n v="61"/>
    <d v="2021-10-15T00:00:00"/>
    <m/>
    <m/>
    <s v="ABS ZIEGE-GOU"/>
  </r>
  <r>
    <x v="2"/>
    <n v="53"/>
    <x v="42"/>
    <x v="1"/>
    <x v="113"/>
    <x v="2"/>
    <s v="keinen Verwendungszweck"/>
    <s v="-"/>
    <n v="41"/>
    <s v="Produkte"/>
    <s v="BUs"/>
    <s v="Symptome"/>
    <n v="0"/>
    <s v="BU4"/>
    <n v="29500952"/>
    <n v="61"/>
    <s v="BU4"/>
    <n v="29500952"/>
    <n v="53"/>
    <n v="61"/>
    <d v="2021-10-15T00:00:00"/>
    <m/>
    <m/>
    <s v="ABS GRÜN-PESTO"/>
  </r>
  <r>
    <x v="2"/>
    <n v="1"/>
    <x v="42"/>
    <x v="1"/>
    <x v="107"/>
    <x v="2"/>
    <s v="keinen Verwendungszweck"/>
    <s v="-"/>
    <n v="41"/>
    <s v="Produkte"/>
    <s v="BUs"/>
    <s v="Symptome"/>
    <n v="0"/>
    <s v="BU4"/>
    <n v="29501036"/>
    <n v="61"/>
    <s v="BU4"/>
    <n v="29501036"/>
    <n v="1"/>
    <n v="61"/>
    <d v="2021-10-15T00:00:00"/>
    <m/>
    <m/>
    <s v="ABS SAINT ANDRÉ"/>
  </r>
  <r>
    <x v="2"/>
    <n v="112"/>
    <x v="42"/>
    <x v="1"/>
    <x v="73"/>
    <x v="2"/>
    <s v="keinen Verwendungszweck"/>
    <s v="-"/>
    <n v="41"/>
    <s v="Produkte"/>
    <s v="BUs"/>
    <s v="Symptome"/>
    <n v="10.868925052314992"/>
    <s v="BU4"/>
    <n v="29501039"/>
    <n v="61"/>
    <s v="BU4"/>
    <n v="29501039"/>
    <n v="112"/>
    <n v="61"/>
    <d v="2021-10-15T00:00:00"/>
    <m/>
    <m/>
    <s v="ABS OLD-AMSTERDAM"/>
  </r>
  <r>
    <x v="2"/>
    <n v="71"/>
    <x v="42"/>
    <x v="1"/>
    <x v="240"/>
    <x v="2"/>
    <s v="keinen Verwendungszweck"/>
    <s v="-"/>
    <n v="41"/>
    <s v="Produkte"/>
    <s v="BUs"/>
    <s v="Symptome"/>
    <n v="6.7003968641643503"/>
    <s v="BU4"/>
    <n v="29501099"/>
    <n v="61"/>
    <s v="BU4"/>
    <n v="29501099"/>
    <n v="71"/>
    <n v="61"/>
    <d v="2021-10-15T00:00:00"/>
    <m/>
    <m/>
    <s v="ABS Simmentaler"/>
  </r>
  <r>
    <x v="1"/>
    <n v="39"/>
    <x v="42"/>
    <x v="17"/>
    <x v="110"/>
    <x v="3"/>
    <s v="runter gefallen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x v="1"/>
    <n v="164"/>
    <x v="42"/>
    <x v="3"/>
    <x v="262"/>
    <x v="0"/>
    <s v="keine Verarbeitung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x v="42"/>
    <x v="4"/>
    <x v="11"/>
    <x v="2"/>
    <s v="VOS &gt; Einsatz (vegan)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x v="42"/>
    <x v="6"/>
    <x v="23"/>
    <x v="3"/>
    <s v="Maschinenabfall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x v="42"/>
    <x v="6"/>
    <x v="23"/>
    <x v="3"/>
    <s v="Maschinenabfall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x v="42"/>
    <x v="6"/>
    <x v="24"/>
    <x v="3"/>
    <s v="Maschinenabfall"/>
    <s v="-"/>
    <n v="41"/>
    <s v="Produkte"/>
    <s v="BUs"/>
    <s v="Symptome"/>
    <n v="0"/>
    <s v="BU4"/>
    <s v="Diverses"/>
    <n v="30"/>
    <s v="BU4"/>
    <s v="Diverses"/>
    <n v="35"/>
    <n v="30"/>
    <d v="2021-10-15T00:00:00"/>
    <m/>
    <m/>
    <s v="Diverses"/>
  </r>
  <r>
    <x v="0"/>
    <n v="8"/>
    <x v="42"/>
    <x v="6"/>
    <x v="23"/>
    <x v="3"/>
    <s v="Maschinenabfall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x v="42"/>
    <x v="1"/>
    <x v="13"/>
    <x v="3"/>
    <s v="Maschinenabfall"/>
    <s v="-"/>
    <n v="41"/>
    <s v="Produkte"/>
    <s v="BUs"/>
    <s v="Symptome"/>
    <s v="0"/>
    <s v="Bu2"/>
    <s v="Scheiben/Staub"/>
    <n v="30"/>
    <s v="Bu2"/>
    <s v="Scheiben/Staub"/>
    <n v="39"/>
    <n v="30"/>
    <d v="2021-10-15T00:00:00"/>
    <m/>
    <m/>
    <s v="Scheiben/Staub"/>
  </r>
  <r>
    <x v="5"/>
    <n v="8.5"/>
    <x v="42"/>
    <x v="15"/>
    <x v="256"/>
    <x v="4"/>
    <s v="Sensorik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x v="5"/>
    <n v="6.6"/>
    <x v="42"/>
    <x v="15"/>
    <x v="256"/>
    <x v="4"/>
    <s v="Sensorik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x v="4"/>
    <n v="15"/>
    <x v="42"/>
    <x v="10"/>
    <x v="21"/>
    <x v="0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x v="42"/>
    <x v="6"/>
    <x v="24"/>
    <x v="3"/>
    <s v="Darm geplatzt"/>
    <s v="-"/>
    <n v="41"/>
    <s v="Produkte"/>
    <s v="BUs"/>
    <s v="Symptome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x v="42"/>
    <x v="6"/>
    <x v="24"/>
    <x v="3"/>
    <s v="Reinigung"/>
    <s v="-"/>
    <n v="41"/>
    <s v="Produkte"/>
    <s v="BUs"/>
    <s v="Symptome"/>
    <s v="0"/>
    <s v="Schmelze"/>
    <s v="Diverses"/>
    <n v="10"/>
    <s v="Schmelze"/>
    <s v="Diverses"/>
    <n v="200"/>
    <n v="10"/>
    <d v="2021-10-15T00:00:00"/>
    <m/>
    <m/>
    <s v="Diverses"/>
  </r>
  <r>
    <x v="1"/>
    <n v="117"/>
    <x v="43"/>
    <x v="10"/>
    <x v="263"/>
    <x v="4"/>
    <s v="keine Verarbeitung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x v="43"/>
    <x v="0"/>
    <x v="44"/>
    <x v="0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x v="43"/>
    <x v="0"/>
    <x v="27"/>
    <x v="0"/>
    <s v="VOS &gt; Einsatz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x v="43"/>
    <x v="0"/>
    <x v="46"/>
    <x v="1"/>
    <s v="geschälte Rinde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x v="43"/>
    <x v="0"/>
    <x v="46"/>
    <x v="1"/>
    <s v="geschälte Rinde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x v="43"/>
    <x v="0"/>
    <x v="46"/>
    <x v="1"/>
    <s v="geschälte Rinde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x v="1"/>
    <n v="51"/>
    <x v="43"/>
    <x v="0"/>
    <x v="46"/>
    <x v="1"/>
    <s v="geschälte Rinde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x v="43"/>
    <x v="1"/>
    <x v="31"/>
    <x v="3"/>
    <s v="gemischtes Produkt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x v="43"/>
    <x v="1"/>
    <x v="18"/>
    <x v="1"/>
    <s v="Schmutz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x v="43"/>
    <x v="12"/>
    <x v="264"/>
    <x v="0"/>
    <s v="keinen Abnehmer/kein Schälpersonal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x v="43"/>
    <x v="12"/>
    <x v="178"/>
    <x v="0"/>
    <s v="keinen Abnehmer/kein Schälpersonal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s v="keinen Abnehmer/kein Schälpersonal"/>
    <m/>
    <s v="VOS RW-NATUR-NAT ZIPFEL"/>
  </r>
  <r>
    <x v="3"/>
    <n v="92"/>
    <x v="43"/>
    <x v="13"/>
    <x v="265"/>
    <x v="0"/>
    <s v="keinen Abnehmer/kein Schälpersonal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s v="keinen Abnehmer/kein Schälpersonal"/>
    <m/>
    <s v="VOS RW-NATUR ENDSTÜCK 3"/>
  </r>
  <r>
    <x v="3"/>
    <n v="25"/>
    <x v="43"/>
    <x v="13"/>
    <x v="266"/>
    <x v="0"/>
    <s v="keinen Abnehmer/kein Schälpersonal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keinen Abnehmer/kein Schälpersonal"/>
    <m/>
    <s v="VOS RW-NATUR-EXTRA ENDS"/>
  </r>
  <r>
    <x v="3"/>
    <n v="106"/>
    <x v="43"/>
    <x v="13"/>
    <x v="266"/>
    <x v="0"/>
    <s v="keinen Abnehmer/kein Schälpersonal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keinen Abnehmer/kein Schälpersonal"/>
    <m/>
    <s v="VOS RW-NATUR-EXTRA ENDS"/>
  </r>
  <r>
    <x v="3"/>
    <n v="346"/>
    <x v="43"/>
    <x v="13"/>
    <x v="267"/>
    <x v="0"/>
    <s v="keinen Abnehmer/kein Schälpersonal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x v="43"/>
    <x v="12"/>
    <x v="39"/>
    <x v="0"/>
    <s v="keinen Abnehmer/kein Schälpersonal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x v="43"/>
    <x v="13"/>
    <x v="268"/>
    <x v="0"/>
    <s v="keinen Abnehmer/kein Schälpersonal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x v="43"/>
    <x v="14"/>
    <x v="40"/>
    <x v="2"/>
    <s v="VOS &gt; Einsatz (vegan)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x v="43"/>
    <x v="18"/>
    <x v="153"/>
    <x v="0"/>
    <s v="VOS &gt; Einsatz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x v="43"/>
    <x v="18"/>
    <x v="153"/>
    <x v="0"/>
    <s v="VOS &gt; Einsatz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x v="43"/>
    <x v="18"/>
    <x v="152"/>
    <x v="0"/>
    <s v="VOS &gt; Einsatz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x v="43"/>
    <x v="21"/>
    <x v="269"/>
    <x v="0"/>
    <s v="keinen Abnehmer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x v="43"/>
    <x v="15"/>
    <x v="256"/>
    <x v="3"/>
    <s v="Darm geplatzt"/>
    <s v="-"/>
    <n v="42"/>
    <s v="Produkte"/>
    <s v="BUs"/>
    <s v="Symptome"/>
    <s v="0"/>
    <s v="Abfüllung"/>
    <s v="-"/>
    <n v="34"/>
    <s v="Abfüllung"/>
    <s v="-"/>
    <n v="54"/>
    <n v="34"/>
    <d v="2021-10-18T00:00:00"/>
    <m/>
    <m/>
    <s v="-"/>
  </r>
  <r>
    <x v="1"/>
    <n v="206"/>
    <x v="43"/>
    <x v="15"/>
    <x v="256"/>
    <x v="3"/>
    <s v="Darm geplatzt"/>
    <s v="-"/>
    <n v="42"/>
    <s v="Produkte"/>
    <s v="BUs"/>
    <s v="Symptome"/>
    <s v="0"/>
    <s v="Abfüllung"/>
    <s v="-"/>
    <n v="34"/>
    <s v="Abfüllung"/>
    <s v="-"/>
    <n v="206"/>
    <n v="34"/>
    <d v="2021-10-18T00:00:00"/>
    <m/>
    <m/>
    <s v="-"/>
  </r>
  <r>
    <x v="0"/>
    <n v="79"/>
    <x v="43"/>
    <x v="6"/>
    <x v="23"/>
    <x v="3"/>
    <s v="Maschinenabfall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x v="43"/>
    <x v="15"/>
    <x v="256"/>
    <x v="0"/>
    <s v="keine Verarbeitung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x v="43"/>
    <x v="1"/>
    <x v="31"/>
    <x v="3"/>
    <s v="gemischtes Produkt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x v="43"/>
    <x v="15"/>
    <x v="256"/>
    <x v="4"/>
    <s v="Sensorik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x v="5"/>
    <n v="14.5"/>
    <x v="43"/>
    <x v="15"/>
    <x v="256"/>
    <x v="4"/>
    <s v="Laborproben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x v="5"/>
    <n v="7.6"/>
    <x v="43"/>
    <x v="15"/>
    <x v="256"/>
    <x v="4"/>
    <s v="Sensorik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x v="5"/>
    <n v="63"/>
    <x v="43"/>
    <x v="10"/>
    <x v="270"/>
    <x v="2"/>
    <s v="Mäusebefall in Rohware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x v="43"/>
    <x v="19"/>
    <x v="218"/>
    <x v="1"/>
    <s v="Metall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x v="43"/>
    <x v="19"/>
    <x v="258"/>
    <x v="0"/>
    <s v="Luftzieher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x v="43"/>
    <x v="6"/>
    <x v="23"/>
    <x v="3"/>
    <s v="Maschinenabfall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x v="44"/>
    <x v="0"/>
    <x v="271"/>
    <x v="6"/>
    <s v="Produkt durchwässert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x v="44"/>
    <x v="0"/>
    <x v="53"/>
    <x v="0"/>
    <s v="gesammelt für möglichen Einsatz"/>
    <s v="-"/>
    <n v="42"/>
    <s v="Produkte"/>
    <s v="BUs"/>
    <s v="Symptome"/>
    <n v="2.84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x v="44"/>
    <x v="0"/>
    <x v="44"/>
    <x v="0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x v="44"/>
    <x v="1"/>
    <x v="54"/>
    <x v="5"/>
    <s v="blaues Klebeband im Produkt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x v="44"/>
    <x v="1"/>
    <x v="59"/>
    <x v="0"/>
    <s v="gesammelt für möglichen Einsatz"/>
    <s v="-"/>
    <n v="42"/>
    <s v="Produkte"/>
    <s v="BUs"/>
    <s v="Symptome"/>
    <n v="0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x v="44"/>
    <x v="1"/>
    <x v="60"/>
    <x v="0"/>
    <s v="gesammelt für möglichen Einsatz"/>
    <s v="-"/>
    <n v="42"/>
    <s v="Produkte"/>
    <s v="BUs"/>
    <s v="Symptome"/>
    <n v="6.7194568295036419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x v="44"/>
    <x v="1"/>
    <x v="61"/>
    <x v="0"/>
    <s v="gesammelt für möglichen Einsatz"/>
    <s v="-"/>
    <n v="42"/>
    <s v="Produkte"/>
    <s v="BUs"/>
    <s v="Symptome"/>
    <n v="9.1663526661992432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x v="44"/>
    <x v="1"/>
    <x v="121"/>
    <x v="0"/>
    <s v="gesammelt für möglichen Einsatz"/>
    <s v="-"/>
    <n v="42"/>
    <s v="Produkte"/>
    <s v="BUs"/>
    <s v="Symptome"/>
    <n v="6.5857900165143262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x v="44"/>
    <x v="1"/>
    <x v="121"/>
    <x v="2"/>
    <s v="keinen Verwendungszweck"/>
    <s v="-"/>
    <n v="42"/>
    <s v="Produkte"/>
    <s v="BUs"/>
    <s v="Symptome"/>
    <n v="6.5857900165143262"/>
    <s v="BU4"/>
    <n v="29500892"/>
    <n v="61"/>
    <s v="BU4"/>
    <n v="29500892"/>
    <n v="346"/>
    <n v="61"/>
    <d v="2021-10-19T00:00:00"/>
    <m/>
    <m/>
    <s v="ABS BLU-FOU"/>
  </r>
  <r>
    <x v="2"/>
    <n v="5"/>
    <x v="44"/>
    <x v="1"/>
    <x v="237"/>
    <x v="0"/>
    <s v="gesammelt für möglichen Einsatz"/>
    <s v="-"/>
    <n v="42"/>
    <s v="Produkte"/>
    <s v="BUs"/>
    <s v="Symptome"/>
    <n v="9.946660172967233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x v="44"/>
    <x v="1"/>
    <x v="237"/>
    <x v="2"/>
    <s v="keinen Verwendungszweck"/>
    <s v="-"/>
    <n v="42"/>
    <s v="Produkte"/>
    <s v="BUs"/>
    <s v="Symptome"/>
    <n v="9.946660172967233"/>
    <s v="BU4"/>
    <n v="29500893"/>
    <n v="61"/>
    <s v="BU4"/>
    <n v="29500893"/>
    <n v="29"/>
    <n v="61"/>
    <d v="2021-10-19T00:00:00"/>
    <m/>
    <m/>
    <s v="ABS REBLOCH"/>
  </r>
  <r>
    <x v="2"/>
    <n v="61"/>
    <x v="44"/>
    <x v="1"/>
    <x v="62"/>
    <x v="0"/>
    <s v="gesammelt für möglichen Einsatz"/>
    <s v="-"/>
    <n v="42"/>
    <s v="Produkte"/>
    <s v="BUs"/>
    <s v="Symptome"/>
    <n v="11.073912126293463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x v="44"/>
    <x v="1"/>
    <x v="62"/>
    <x v="2"/>
    <s v="keinen Verwendungszweck"/>
    <s v="-"/>
    <n v="42"/>
    <s v="Produkte"/>
    <s v="BUs"/>
    <s v="Symptome"/>
    <n v="11.073912126293463"/>
    <s v="BU4"/>
    <n v="29500895"/>
    <n v="61"/>
    <s v="BU4"/>
    <n v="29500895"/>
    <n v="22"/>
    <n v="61"/>
    <d v="2021-10-19T00:00:00"/>
    <m/>
    <m/>
    <s v="ABS BRIE"/>
  </r>
  <r>
    <x v="2"/>
    <n v="38"/>
    <x v="44"/>
    <x v="1"/>
    <x v="63"/>
    <x v="0"/>
    <s v="gesammelt für möglichen Einsatz"/>
    <s v="-"/>
    <n v="42"/>
    <s v="Produkte"/>
    <s v="BUs"/>
    <s v="Symptome"/>
    <n v="6.6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x v="44"/>
    <x v="1"/>
    <x v="63"/>
    <x v="2"/>
    <s v="keinen Verwendungszweck"/>
    <s v="-"/>
    <n v="42"/>
    <s v="Produkte"/>
    <s v="BUs"/>
    <s v="Symptome"/>
    <n v="6.6"/>
    <s v="BU4"/>
    <n v="29500900"/>
    <n v="61"/>
    <s v="BU4"/>
    <n v="29500900"/>
    <n v="3"/>
    <n v="61"/>
    <d v="2021-10-19T00:00:00"/>
    <m/>
    <m/>
    <s v="ABS ROVIN"/>
  </r>
  <r>
    <x v="2"/>
    <n v="447"/>
    <x v="44"/>
    <x v="1"/>
    <x v="64"/>
    <x v="2"/>
    <s v="keinen Verwendungszweck"/>
    <s v="-"/>
    <n v="42"/>
    <s v="Produkte"/>
    <s v="BUs"/>
    <s v="Symptome"/>
    <n v="7.7475399924149615"/>
    <s v="BU4"/>
    <n v="29500904"/>
    <n v="61"/>
    <s v="BU4"/>
    <n v="29500904"/>
    <n v="447"/>
    <n v="61"/>
    <d v="2021-10-19T00:00:00"/>
    <m/>
    <m/>
    <s v="ABS TI-AD"/>
  </r>
  <r>
    <x v="2"/>
    <n v="52"/>
    <x v="44"/>
    <x v="1"/>
    <x v="65"/>
    <x v="0"/>
    <s v="gesammelt für möglichen Einsatz"/>
    <s v="-"/>
    <n v="42"/>
    <s v="Produkte"/>
    <s v="BUs"/>
    <s v="Symptome"/>
    <n v="7.6086145024926051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x v="44"/>
    <x v="1"/>
    <x v="216"/>
    <x v="0"/>
    <s v="gesammelt für möglichen Einsatz"/>
    <s v="-"/>
    <n v="42"/>
    <s v="Produkte"/>
    <s v="BUs"/>
    <s v="Symptome"/>
    <n v="14.49175949220386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x v="44"/>
    <x v="1"/>
    <x v="216"/>
    <x v="2"/>
    <s v="keinen Verwendungszweck"/>
    <s v="-"/>
    <n v="42"/>
    <s v="Produkte"/>
    <s v="BUs"/>
    <s v="Symptome"/>
    <n v="14.49175949220386"/>
    <s v="BU4"/>
    <n v="29500908"/>
    <n v="61"/>
    <s v="BU4"/>
    <n v="29500908"/>
    <n v="177"/>
    <n v="61"/>
    <d v="2021-10-19T00:00:00"/>
    <m/>
    <m/>
    <s v="ABS GRUY"/>
  </r>
  <r>
    <x v="2"/>
    <n v="51"/>
    <x v="44"/>
    <x v="1"/>
    <x v="105"/>
    <x v="0"/>
    <s v="gesammelt für möglichen Einsatz"/>
    <s v="-"/>
    <n v="42"/>
    <s v="Produkte"/>
    <s v="BUs"/>
    <s v="Symptome"/>
    <n v="9.4651380183951126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x v="44"/>
    <x v="1"/>
    <x v="106"/>
    <x v="0"/>
    <s v="gesammelt für möglichen Einsatz"/>
    <s v="-"/>
    <n v="42"/>
    <s v="Produkte"/>
    <s v="BUs"/>
    <s v="Symptome"/>
    <n v="7.9957903604299254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x v="44"/>
    <x v="0"/>
    <x v="46"/>
    <x v="1"/>
    <s v="geschälte Rinde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x v="1"/>
    <n v="2"/>
    <x v="44"/>
    <x v="0"/>
    <x v="46"/>
    <x v="1"/>
    <s v="geschälte Rinde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x v="1"/>
    <n v="28"/>
    <x v="44"/>
    <x v="0"/>
    <x v="46"/>
    <x v="1"/>
    <s v="geschälte Rinde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x v="44"/>
    <x v="0"/>
    <x v="46"/>
    <x v="1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x v="44"/>
    <x v="0"/>
    <x v="46"/>
    <x v="1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x v="44"/>
    <x v="0"/>
    <x v="46"/>
    <x v="1"/>
    <s v="geschälte Rinde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x v="1"/>
    <n v="5"/>
    <x v="44"/>
    <x v="0"/>
    <x v="46"/>
    <x v="1"/>
    <s v="geschälte Rinde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x v="1"/>
    <n v="6"/>
    <x v="44"/>
    <x v="0"/>
    <x v="46"/>
    <x v="1"/>
    <s v="geschälte Rinde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x v="1"/>
    <n v="3"/>
    <x v="44"/>
    <x v="0"/>
    <x v="46"/>
    <x v="1"/>
    <s v="geschälte Rinde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x v="44"/>
    <x v="0"/>
    <x v="46"/>
    <x v="4"/>
    <s v="Sensorik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x v="44"/>
    <x v="1"/>
    <x v="122"/>
    <x v="0"/>
    <s v="gesammelt für möglichen Einsatz"/>
    <s v="-"/>
    <n v="42"/>
    <s v="Produkte"/>
    <s v="BUs"/>
    <s v="Symptome"/>
    <n v="8.1175550752835619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x v="44"/>
    <x v="1"/>
    <x v="122"/>
    <x v="2"/>
    <s v="keinen Verwendungszweck"/>
    <s v="-"/>
    <n v="42"/>
    <s v="Produkte"/>
    <s v="BUs"/>
    <s v="Symptome"/>
    <n v="8.1175550752835619"/>
    <s v="BU4"/>
    <n v="29500957"/>
    <n v="61"/>
    <s v="BU4"/>
    <n v="29500957"/>
    <n v="28"/>
    <n v="61"/>
    <d v="2021-10-19T00:00:00"/>
    <m/>
    <m/>
    <s v="ABS Crémeux"/>
  </r>
  <r>
    <x v="2"/>
    <n v="5"/>
    <x v="44"/>
    <x v="1"/>
    <x v="69"/>
    <x v="2"/>
    <s v="keinen Verwendungszweck"/>
    <s v="-"/>
    <n v="42"/>
    <s v="Produkte"/>
    <s v="BUs"/>
    <s v="Symptome"/>
    <n v="7.5058130571925785"/>
    <s v="BU4"/>
    <n v="29501009"/>
    <n v="61"/>
    <s v="BU4"/>
    <n v="29501009"/>
    <n v="5"/>
    <n v="61"/>
    <d v="2021-10-19T00:00:00"/>
    <m/>
    <m/>
    <s v="ABS Whisky-Nuts"/>
  </r>
  <r>
    <x v="2"/>
    <n v="7"/>
    <x v="44"/>
    <x v="1"/>
    <x v="70"/>
    <x v="2"/>
    <s v="keinen Verwendungszweck"/>
    <s v="-"/>
    <n v="42"/>
    <s v="Produkte"/>
    <s v="BUs"/>
    <s v="Symptome"/>
    <n v="7.4148209887633527"/>
    <s v="BU4"/>
    <n v="29501013"/>
    <n v="61"/>
    <s v="BU4"/>
    <n v="29501013"/>
    <n v="7"/>
    <n v="61"/>
    <d v="2021-10-19T00:00:00"/>
    <m/>
    <m/>
    <s v="ABS AT-ROTWEIN"/>
  </r>
  <r>
    <x v="0"/>
    <n v="101"/>
    <x v="44"/>
    <x v="1"/>
    <x v="123"/>
    <x v="3"/>
    <s v="Reste von Produktion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x v="44"/>
    <x v="1"/>
    <x v="124"/>
    <x v="2"/>
    <s v="keinen Verwendungszweck"/>
    <s v="-"/>
    <n v="42"/>
    <s v="Produkte"/>
    <s v="BUs"/>
    <s v="Symptome"/>
    <n v="8.9105580026070399"/>
    <s v="BU4"/>
    <n v="29501023"/>
    <n v="61"/>
    <s v="BU4"/>
    <n v="29501023"/>
    <n v="170"/>
    <n v="61"/>
    <d v="2021-10-19T00:00:00"/>
    <m/>
    <m/>
    <s v="ABS CAMBOZOLA"/>
  </r>
  <r>
    <x v="2"/>
    <n v="91"/>
    <x v="44"/>
    <x v="1"/>
    <x v="4"/>
    <x v="2"/>
    <s v="keinen Verwendungszweck"/>
    <s v="-"/>
    <n v="42"/>
    <s v="Produkte"/>
    <s v="BUs"/>
    <s v="Symptome"/>
    <n v="8.0682678667519738"/>
    <s v="BU4"/>
    <n v="29501028"/>
    <n v="61"/>
    <s v="BU4"/>
    <n v="29501028"/>
    <n v="91"/>
    <n v="61"/>
    <d v="2021-10-19T00:00:00"/>
    <m/>
    <m/>
    <s v="ABS KELLERGEIST"/>
  </r>
  <r>
    <x v="2"/>
    <n v="11"/>
    <x v="44"/>
    <x v="1"/>
    <x v="71"/>
    <x v="2"/>
    <s v="keinen Verwendungszweck"/>
    <s v="-"/>
    <n v="42"/>
    <s v="Produkte"/>
    <s v="BUs"/>
    <s v="Symptome"/>
    <n v="7.281148389532067"/>
    <s v="BU4"/>
    <n v="29501029"/>
    <n v="61"/>
    <s v="BU4"/>
    <n v="29501029"/>
    <n v="11"/>
    <n v="61"/>
    <d v="2021-10-19T00:00:00"/>
    <m/>
    <m/>
    <s v="ABS BRUSCHETTA"/>
  </r>
  <r>
    <x v="2"/>
    <n v="132"/>
    <x v="44"/>
    <x v="1"/>
    <x v="71"/>
    <x v="2"/>
    <s v="keinen Verwendungszweck"/>
    <s v="-"/>
    <n v="42"/>
    <s v="Produkte"/>
    <s v="BUs"/>
    <s v="Symptome"/>
    <n v="7.281148389532067"/>
    <s v="BU4"/>
    <n v="29501029"/>
    <n v="61"/>
    <s v="BU4"/>
    <n v="29501029"/>
    <n v="132"/>
    <n v="61"/>
    <d v="2021-10-19T00:00:00"/>
    <m/>
    <m/>
    <s v="ABS BRUSCHETTA"/>
  </r>
  <r>
    <x v="2"/>
    <n v="27"/>
    <x v="44"/>
    <x v="1"/>
    <x v="73"/>
    <x v="2"/>
    <s v="keinen Verwendungszweck"/>
    <s v="-"/>
    <n v="42"/>
    <s v="Produkte"/>
    <s v="BUs"/>
    <s v="Symptome"/>
    <n v="10.868925052314992"/>
    <s v="BU4"/>
    <n v="29501039"/>
    <n v="61"/>
    <s v="BU4"/>
    <n v="29501039"/>
    <n v="27"/>
    <n v="61"/>
    <d v="2021-10-19T00:00:00"/>
    <m/>
    <m/>
    <s v="ABS OLD-AMSTERDAM"/>
  </r>
  <r>
    <x v="2"/>
    <n v="20"/>
    <x v="44"/>
    <x v="1"/>
    <x v="158"/>
    <x v="2"/>
    <s v="keinen Verwendungszweck"/>
    <s v="-"/>
    <n v="42"/>
    <s v="Produkte"/>
    <s v="BUs"/>
    <s v="Symptome"/>
    <n v="8.5413985337376133"/>
    <s v="BU4"/>
    <n v="29501040"/>
    <n v="61"/>
    <s v="BU4"/>
    <n v="29501040"/>
    <n v="20"/>
    <n v="61"/>
    <d v="2021-10-19T00:00:00"/>
    <m/>
    <m/>
    <s v="ABS MUNSTER"/>
  </r>
  <r>
    <x v="3"/>
    <n v="56"/>
    <x v="44"/>
    <x v="12"/>
    <x v="35"/>
    <x v="0"/>
    <s v="keinen Abnehmer/kein Schälpersonal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x v="44"/>
    <x v="1"/>
    <x v="240"/>
    <x v="2"/>
    <s v="keinen Verwendungszweck"/>
    <s v="-"/>
    <n v="42"/>
    <s v="Produkte"/>
    <s v="BUs"/>
    <s v="Symptome"/>
    <n v="6.7003968641643503"/>
    <s v="BU4"/>
    <n v="29501099"/>
    <n v="61"/>
    <s v="BU4"/>
    <n v="29501099"/>
    <n v="30"/>
    <n v="61"/>
    <d v="2021-10-19T00:00:00"/>
    <m/>
    <m/>
    <s v="ABS Simmentaler"/>
  </r>
  <r>
    <x v="1"/>
    <n v="207"/>
    <x v="44"/>
    <x v="2"/>
    <x v="203"/>
    <x v="0"/>
    <s v="keine Verarbeitung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x v="44"/>
    <x v="2"/>
    <x v="272"/>
    <x v="0"/>
    <s v="keine Verarbeitung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x v="44"/>
    <x v="14"/>
    <x v="40"/>
    <x v="2"/>
    <s v="VOS &gt; Einsatz (vegan)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x v="44"/>
    <x v="14"/>
    <x v="40"/>
    <x v="1"/>
    <s v="Retoure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x v="44"/>
    <x v="14"/>
    <x v="134"/>
    <x v="2"/>
    <s v="VOS &gt; Einsatz (vegan)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x v="44"/>
    <x v="3"/>
    <x v="128"/>
    <x v="0"/>
    <s v="Luftzieher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x v="44"/>
    <x v="4"/>
    <x v="10"/>
    <x v="2"/>
    <s v="VOS &gt; Einsatz (vegan)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x v="44"/>
    <x v="19"/>
    <x v="273"/>
    <x v="0"/>
    <s v="keinen Abnehmer"/>
    <s v="hätte im Juni verkauft werden sollen"/>
    <n v="42"/>
    <s v="Produkte"/>
    <s v="BUs"/>
    <s v="Symptome"/>
    <n v="3952.65"/>
    <s v="Verkauf"/>
    <n v="59500021"/>
    <n v="12"/>
    <s v="Verkauf"/>
    <n v="59500021"/>
    <n v="1500"/>
    <n v="12"/>
    <d v="2021-10-19T00:00:00"/>
    <s v="keinen Abnehmer"/>
    <s v="hätte im Juni verkauft werden sollen"/>
    <s v="Räucher-Endstücke 3kg S"/>
  </r>
  <r>
    <x v="1"/>
    <n v="163"/>
    <x v="44"/>
    <x v="15"/>
    <x v="256"/>
    <x v="0"/>
    <s v="keine Verarbeitung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x v="1"/>
    <n v="346"/>
    <x v="44"/>
    <x v="15"/>
    <x v="256"/>
    <x v="0"/>
    <s v="keine Verarbeitung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x v="1"/>
    <n v="28"/>
    <x v="44"/>
    <x v="15"/>
    <x v="256"/>
    <x v="1"/>
    <s v="Metall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x v="4"/>
    <n v="20"/>
    <x v="44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20"/>
    <n v="30"/>
    <d v="2021-10-19T00:00:00"/>
    <m/>
    <m/>
    <s v="Scheiben/Staub"/>
  </r>
  <r>
    <x v="0"/>
    <n v="24"/>
    <x v="44"/>
    <x v="15"/>
    <x v="131"/>
    <x v="2"/>
    <s v="Wurstschlaufe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x v="44"/>
    <x v="15"/>
    <x v="256"/>
    <x v="1"/>
    <s v="geschälte Rinde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x v="1"/>
    <n v="42"/>
    <x v="44"/>
    <x v="15"/>
    <x v="256"/>
    <x v="1"/>
    <s v="Metall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x v="5"/>
    <n v="184"/>
    <x v="44"/>
    <x v="15"/>
    <x v="256"/>
    <x v="4"/>
    <s v="Muster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x v="5"/>
    <n v="4"/>
    <x v="44"/>
    <x v="15"/>
    <x v="256"/>
    <x v="4"/>
    <s v="Sensorik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x v="2"/>
    <n v="42"/>
    <x v="44"/>
    <x v="6"/>
    <x v="24"/>
    <x v="3"/>
    <s v="Maschinenabfall"/>
    <s v="-"/>
    <n v="42"/>
    <s v="Produkte"/>
    <s v="BUs"/>
    <s v="Symptome"/>
    <n v="0"/>
    <s v="BU4"/>
    <s v="Diverses"/>
    <n v="30"/>
    <s v="BU4"/>
    <s v="Diverses"/>
    <n v="42"/>
    <n v="30"/>
    <d v="2021-10-19T00:00:00"/>
    <m/>
    <m/>
    <s v="Diverses"/>
  </r>
  <r>
    <x v="0"/>
    <n v="39"/>
    <x v="44"/>
    <x v="6"/>
    <x v="23"/>
    <x v="3"/>
    <s v="Maschinenabfall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x v="44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117"/>
    <n v="30"/>
    <d v="2021-10-19T00:00:00"/>
    <m/>
    <m/>
    <s v="Scheiben/Staub"/>
  </r>
  <r>
    <x v="1"/>
    <n v="100"/>
    <x v="44"/>
    <x v="15"/>
    <x v="256"/>
    <x v="3"/>
    <s v="Reinigung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x v="5"/>
    <n v="21"/>
    <x v="44"/>
    <x v="8"/>
    <x v="274"/>
    <x v="1"/>
    <s v="Retoure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x v="44"/>
    <x v="15"/>
    <x v="42"/>
    <x v="3"/>
    <s v="Maschinenabfall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x v="5"/>
    <n v="10"/>
    <x v="44"/>
    <x v="7"/>
    <x v="26"/>
    <x v="4"/>
    <s v="Rückstellproben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x v="44"/>
    <x v="7"/>
    <x v="26"/>
    <x v="4"/>
    <s v="Rückstellproben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x v="44"/>
    <x v="7"/>
    <x v="26"/>
    <x v="4"/>
    <s v="Rückstellproben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x v="45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10"/>
    <n v="30"/>
    <d v="2021-10-20T00:00:00"/>
    <m/>
    <m/>
    <s v="Scheiben/Staub"/>
  </r>
  <r>
    <x v="4"/>
    <n v="15"/>
    <x v="45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15"/>
    <n v="30"/>
    <d v="2021-10-20T00:00:00"/>
    <m/>
    <m/>
    <s v="Scheiben/Staub"/>
  </r>
  <r>
    <x v="1"/>
    <n v="60"/>
    <x v="45"/>
    <x v="1"/>
    <x v="275"/>
    <x v="0"/>
    <s v="nicht eingesetzt"/>
    <s v="-"/>
    <n v="42"/>
    <s v="Produkte"/>
    <s v="BUs"/>
    <s v="Symptome"/>
    <s v="0"/>
    <s v="Schmelze"/>
    <s v="ABS 295"/>
    <n v="12"/>
    <s v="Schmelze"/>
    <s v="ABS 295"/>
    <n v="60"/>
    <n v="12"/>
    <d v="2021-10-20T00:00:00"/>
    <s v="nicht eingesetzt"/>
    <m/>
    <s v="ABS 295"/>
  </r>
  <r>
    <x v="1"/>
    <n v="102"/>
    <x v="45"/>
    <x v="1"/>
    <x v="157"/>
    <x v="0"/>
    <s v="keine Verarbeitung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x v="45"/>
    <x v="1"/>
    <x v="59"/>
    <x v="2"/>
    <s v="keinen Verwendungszweck"/>
    <s v="-"/>
    <n v="42"/>
    <s v="Produkte"/>
    <s v="BUs"/>
    <s v="Symptome"/>
    <n v="0"/>
    <s v="Bu4"/>
    <n v="29500885"/>
    <n v="61"/>
    <s v="Bu4"/>
    <n v="29500885"/>
    <n v="15"/>
    <n v="61"/>
    <d v="2021-10-20T00:00:00"/>
    <m/>
    <m/>
    <s v="ABS HEUBL"/>
  </r>
  <r>
    <x v="2"/>
    <n v="123"/>
    <x v="45"/>
    <x v="1"/>
    <x v="60"/>
    <x v="2"/>
    <s v="keinen Verwendungszweck"/>
    <s v="-"/>
    <n v="42"/>
    <s v="Produkte"/>
    <s v="BUs"/>
    <s v="Symptome"/>
    <n v="6.7194568295036419"/>
    <s v="BU4"/>
    <n v="29500886"/>
    <n v="61"/>
    <s v="BU4"/>
    <n v="29500886"/>
    <n v="123"/>
    <n v="61"/>
    <d v="2021-10-20T00:00:00"/>
    <m/>
    <m/>
    <s v="ABS MEDI-KRÄUK"/>
  </r>
  <r>
    <x v="2"/>
    <n v="24"/>
    <x v="45"/>
    <x v="1"/>
    <x v="105"/>
    <x v="2"/>
    <s v="keinen Verwendungszweck"/>
    <s v="-"/>
    <n v="42"/>
    <s v="Produkte"/>
    <s v="BUs"/>
    <s v="Symptome"/>
    <n v="9.4651380183951126"/>
    <s v="BU4"/>
    <n v="29500910"/>
    <n v="61"/>
    <s v="BU4"/>
    <n v="29500910"/>
    <n v="24"/>
    <n v="61"/>
    <d v="2021-10-20T00:00:00"/>
    <m/>
    <m/>
    <s v="ABS Unser Blütenkäse"/>
  </r>
  <r>
    <x v="1"/>
    <n v="21"/>
    <x v="45"/>
    <x v="0"/>
    <x v="46"/>
    <x v="1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x v="45"/>
    <x v="0"/>
    <x v="46"/>
    <x v="1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x v="45"/>
    <x v="1"/>
    <x v="31"/>
    <x v="3"/>
    <s v="gemischtes Produkt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x v="45"/>
    <x v="1"/>
    <x v="123"/>
    <x v="3"/>
    <s v="Reste von Produktion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x v="45"/>
    <x v="13"/>
    <x v="276"/>
    <x v="0"/>
    <s v="keinen Abnehmer/kein Schälpersonal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x v="45"/>
    <x v="14"/>
    <x v="40"/>
    <x v="2"/>
    <s v="VOS &gt; Einsatz (vegan)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x v="45"/>
    <x v="14"/>
    <x v="134"/>
    <x v="2"/>
    <s v="VOS &gt; Einsatz (vegan)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x v="45"/>
    <x v="6"/>
    <x v="277"/>
    <x v="6"/>
    <s v="zu fest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x v="45"/>
    <x v="17"/>
    <x v="50"/>
    <x v="1"/>
    <s v="Metall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x v="1"/>
    <n v="24.8"/>
    <x v="45"/>
    <x v="15"/>
    <x v="256"/>
    <x v="0"/>
    <s v="keine Verarbeitung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x v="1"/>
    <n v="123"/>
    <x v="45"/>
    <x v="15"/>
    <x v="256"/>
    <x v="0"/>
    <s v="keine Verarbeitung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x v="1"/>
    <n v="84"/>
    <x v="45"/>
    <x v="15"/>
    <x v="256"/>
    <x v="0"/>
    <s v="keine Verarbeitung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x v="1"/>
    <n v="90"/>
    <x v="45"/>
    <x v="6"/>
    <x v="23"/>
    <x v="3"/>
    <s v="Füllkopf tropft (vegan)"/>
    <s v="-"/>
    <n v="42"/>
    <s v="Produkte"/>
    <s v="BUs"/>
    <s v="Symptome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x v="45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52"/>
    <n v="30"/>
    <d v="2021-10-20T00:00:00"/>
    <m/>
    <m/>
    <s v="Scheiben/Staub"/>
  </r>
  <r>
    <x v="1"/>
    <n v="29"/>
    <x v="45"/>
    <x v="15"/>
    <x v="256"/>
    <x v="3"/>
    <s v="Darm geplatzt"/>
    <s v="-"/>
    <n v="42"/>
    <s v="Produkte"/>
    <s v="BUs"/>
    <s v="Symptome"/>
    <s v="0"/>
    <n v="3020"/>
    <s v="-"/>
    <n v="34"/>
    <n v="3020"/>
    <s v="-"/>
    <n v="29"/>
    <n v="34"/>
    <d v="2021-10-20T00:00:00"/>
    <m/>
    <m/>
    <s v="-"/>
  </r>
  <r>
    <x v="1"/>
    <n v="21.6"/>
    <x v="45"/>
    <x v="15"/>
    <x v="256"/>
    <x v="3"/>
    <s v="Darm geplatzt"/>
    <s v="-"/>
    <n v="42"/>
    <s v="Produkte"/>
    <s v="BUs"/>
    <s v="Symptome"/>
    <s v="0"/>
    <n v="3020"/>
    <s v="-"/>
    <n v="34"/>
    <n v="3020"/>
    <s v="-"/>
    <n v="21.6"/>
    <n v="34"/>
    <d v="2021-10-20T00:00:00"/>
    <m/>
    <m/>
    <s v="-"/>
  </r>
  <r>
    <x v="1"/>
    <n v="58"/>
    <x v="45"/>
    <x v="15"/>
    <x v="256"/>
    <x v="3"/>
    <s v="Darm geplatzt"/>
    <s v="-"/>
    <n v="42"/>
    <s v="Produkte"/>
    <s v="BUs"/>
    <s v="Symptome"/>
    <s v="0"/>
    <n v="3020"/>
    <s v="-"/>
    <n v="34"/>
    <n v="3020"/>
    <s v="-"/>
    <n v="58"/>
    <n v="34"/>
    <d v="2021-10-20T00:00:00"/>
    <m/>
    <m/>
    <s v="-"/>
  </r>
  <r>
    <x v="5"/>
    <n v="14.5"/>
    <x v="45"/>
    <x v="15"/>
    <x v="256"/>
    <x v="4"/>
    <s v="Sensorik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x v="0"/>
    <n v="2.2000000000000002"/>
    <x v="45"/>
    <x v="6"/>
    <x v="23"/>
    <x v="3"/>
    <s v="Maschinenabfall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x v="45"/>
    <x v="6"/>
    <x v="23"/>
    <x v="3"/>
    <s v="Maschinenabfall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x v="45"/>
    <x v="6"/>
    <x v="23"/>
    <x v="3"/>
    <s v="Maschinenabfall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x v="45"/>
    <x v="15"/>
    <x v="256"/>
    <x v="3"/>
    <s v="Reinigung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x v="1"/>
    <n v="50"/>
    <x v="45"/>
    <x v="15"/>
    <x v="256"/>
    <x v="3"/>
    <s v="Reinigung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x v="1"/>
    <n v="173"/>
    <x v="45"/>
    <x v="15"/>
    <x v="256"/>
    <x v="3"/>
    <s v="Reinigung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x v="5"/>
    <n v="4.0999999999999996"/>
    <x v="45"/>
    <x v="15"/>
    <x v="256"/>
    <x v="4"/>
    <s v="Sensorik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x v="4"/>
    <n v="75"/>
    <x v="45"/>
    <x v="10"/>
    <x v="21"/>
    <x v="0"/>
    <s v="Luftzieher/Folienriss durch Transport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x v="45"/>
    <x v="15"/>
    <x v="131"/>
    <x v="3"/>
    <s v="Wurstschlaufe"/>
    <s v="-"/>
    <n v="42"/>
    <s v="Produkte"/>
    <s v="BUs"/>
    <s v="Symptome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x v="46"/>
    <x v="15"/>
    <x v="256"/>
    <x v="4"/>
    <s v="Laborproben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x v="5"/>
    <n v="150"/>
    <x v="46"/>
    <x v="15"/>
    <x v="256"/>
    <x v="4"/>
    <s v="Laborproben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x v="5"/>
    <n v="2.5"/>
    <x v="46"/>
    <x v="15"/>
    <x v="256"/>
    <x v="4"/>
    <s v="Sensorik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x v="1"/>
    <n v="30"/>
    <x v="47"/>
    <x v="10"/>
    <x v="245"/>
    <x v="3"/>
    <s v="Darm geplatzt"/>
    <s v="-"/>
    <n v="42"/>
    <s v="Produkte"/>
    <s v="BUs"/>
    <s v="Symptome"/>
    <s v="0"/>
    <n v="3010"/>
    <n v="24000493"/>
    <n v="34"/>
    <n v="3010"/>
    <n v="24000493"/>
    <n v="30"/>
    <n v="34"/>
    <d v="2021-10-22T00:00:00"/>
    <m/>
    <m/>
    <s v="Konzentrat in Würsten 1"/>
  </r>
  <r>
    <x v="1"/>
    <n v="40"/>
    <x v="47"/>
    <x v="10"/>
    <x v="245"/>
    <x v="3"/>
    <s v="Darm geplatzt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x v="1"/>
    <n v="10"/>
    <x v="47"/>
    <x v="0"/>
    <x v="180"/>
    <x v="0"/>
    <s v="keine Verarbeitung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x v="47"/>
    <x v="0"/>
    <x v="253"/>
    <x v="0"/>
    <s v="keine Verarbeitung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x v="47"/>
    <x v="0"/>
    <x v="278"/>
    <x v="1"/>
    <s v="Schmutz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x v="47"/>
    <x v="0"/>
    <x v="149"/>
    <x v="0"/>
    <s v="keine Verarbeitung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x v="47"/>
    <x v="0"/>
    <x v="149"/>
    <x v="0"/>
    <s v="keine Verarbeitung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x v="47"/>
    <x v="0"/>
    <x v="2"/>
    <x v="0"/>
    <s v="keine Verarbeitung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x v="47"/>
    <x v="0"/>
    <x v="188"/>
    <x v="0"/>
    <s v="keine Verarbeitung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x v="47"/>
    <x v="0"/>
    <x v="87"/>
    <x v="0"/>
    <s v="keine Verarbeitung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x v="47"/>
    <x v="1"/>
    <x v="225"/>
    <x v="0"/>
    <s v="keine Verarbeitung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x v="47"/>
    <x v="1"/>
    <x v="31"/>
    <x v="3"/>
    <s v="gemischtes Produkt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x v="47"/>
    <x v="1"/>
    <x v="18"/>
    <x v="1"/>
    <s v="Schmutz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x v="47"/>
    <x v="12"/>
    <x v="181"/>
    <x v="0"/>
    <s v="keinen Abnehmer/kein Schälpersonal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x v="47"/>
    <x v="2"/>
    <x v="204"/>
    <x v="0"/>
    <s v="keine Verarbeitung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x v="47"/>
    <x v="2"/>
    <x v="7"/>
    <x v="0"/>
    <s v="keine Verarbeitung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x v="47"/>
    <x v="17"/>
    <x v="100"/>
    <x v="3"/>
    <s v="Darm geplatzt"/>
    <s v="-"/>
    <n v="42"/>
    <s v="Produkte"/>
    <s v="BUs"/>
    <s v="Symptome"/>
    <s v="0"/>
    <n v="3020"/>
    <n v="32000106"/>
    <n v="34"/>
    <n v="3020"/>
    <n v="32000106"/>
    <n v="29.5"/>
    <n v="34"/>
    <d v="2021-10-22T00:00:00"/>
    <m/>
    <m/>
    <s v="GRW SCHI-NAT 7,2GK NEUE"/>
  </r>
  <r>
    <x v="1"/>
    <n v="60"/>
    <x v="47"/>
    <x v="17"/>
    <x v="100"/>
    <x v="3"/>
    <s v="Darm geplatzt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x v="5"/>
    <n v="525"/>
    <x v="47"/>
    <x v="19"/>
    <x v="279"/>
    <x v="0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x v="47"/>
    <x v="19"/>
    <x v="279"/>
    <x v="0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4"/>
    <n v="27"/>
    <x v="47"/>
    <x v="1"/>
    <x v="13"/>
    <x v="3"/>
    <s v="Maschinenabfall"/>
    <s v="-"/>
    <n v="42"/>
    <s v="Produkte"/>
    <s v="BUs"/>
    <s v="Symptome"/>
    <s v="0"/>
    <s v="BU2"/>
    <s v="Scheiben/Staub"/>
    <n v="30"/>
    <s v="BU2"/>
    <s v="Scheiben/Staub"/>
    <n v="27"/>
    <n v="30"/>
    <d v="2021-10-22T00:00:00"/>
    <m/>
    <m/>
    <s v="Scheiben/Staub"/>
  </r>
  <r>
    <x v="2"/>
    <n v="29"/>
    <x v="47"/>
    <x v="6"/>
    <x v="24"/>
    <x v="3"/>
    <s v="Maschinenabfall"/>
    <s v="-"/>
    <n v="42"/>
    <s v="Produkte"/>
    <s v="BUs"/>
    <s v="Symptome"/>
    <n v="0"/>
    <s v="BU4"/>
    <s v="Diverses"/>
    <n v="30"/>
    <s v="BU4"/>
    <s v="Diverses"/>
    <n v="29"/>
    <n v="30"/>
    <d v="2021-10-22T00:00:00"/>
    <m/>
    <m/>
    <s v="Diverses"/>
  </r>
  <r>
    <x v="0"/>
    <n v="30"/>
    <x v="47"/>
    <x v="6"/>
    <x v="23"/>
    <x v="3"/>
    <s v="Maschinenabfall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x v="47"/>
    <x v="15"/>
    <x v="256"/>
    <x v="0"/>
    <s v="keine Verarbeitung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x v="47"/>
    <x v="15"/>
    <x v="256"/>
    <x v="4"/>
    <s v="Sensorik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x v="1"/>
    <n v="39"/>
    <x v="47"/>
    <x v="25"/>
    <x v="280"/>
    <x v="3"/>
    <s v="Darm geplatzt"/>
    <s v="-"/>
    <n v="42"/>
    <s v="Produkte"/>
    <s v="BUs"/>
    <s v="Symptome"/>
    <s v="0"/>
    <s v="Abfüllung"/>
    <s v="Gourmet"/>
    <n v="34"/>
    <s v="Abfüllung"/>
    <s v="Gourmet"/>
    <n v="39"/>
    <n v="34"/>
    <d v="2021-10-22T00:00:00"/>
    <m/>
    <m/>
    <s v="Gourmet"/>
  </r>
  <r>
    <x v="1"/>
    <n v="46"/>
    <x v="47"/>
    <x v="15"/>
    <x v="256"/>
    <x v="3"/>
    <s v="Darm geplatzt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x v="2"/>
    <n v="35"/>
    <x v="47"/>
    <x v="6"/>
    <x v="24"/>
    <x v="3"/>
    <s v="Maschinenabfall"/>
    <s v="-"/>
    <n v="42"/>
    <s v="Produkte"/>
    <s v="BUs"/>
    <s v="Symptome"/>
    <n v="0"/>
    <s v="Bu4"/>
    <s v="Diverses"/>
    <n v="30"/>
    <s v="Bu4"/>
    <s v="Diverses"/>
    <n v="35"/>
    <n v="30"/>
    <d v="2021-10-22T00:00:00"/>
    <m/>
    <m/>
    <s v="Diverses"/>
  </r>
  <r>
    <x v="5"/>
    <n v="170"/>
    <x v="47"/>
    <x v="15"/>
    <x v="256"/>
    <x v="4"/>
    <s v="Laborproben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x v="1"/>
    <n v="10.8"/>
    <x v="47"/>
    <x v="19"/>
    <x v="281"/>
    <x v="1"/>
    <s v="Metall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x v="4"/>
    <n v="105"/>
    <x v="47"/>
    <x v="10"/>
    <x v="21"/>
    <x v="0"/>
    <s v="Luftzieher/Folienriss durch Transport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x v="47"/>
    <x v="19"/>
    <x v="222"/>
    <x v="0"/>
    <s v="keinen Abnehmer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s v="keinen Abnehmer"/>
    <m/>
    <s v="Räu-End"/>
  </r>
  <r>
    <x v="5"/>
    <n v="53"/>
    <x v="47"/>
    <x v="7"/>
    <x v="26"/>
    <x v="4"/>
    <s v="Rückstellproben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x v="47"/>
    <x v="1"/>
    <x v="236"/>
    <x v="3"/>
    <s v="Maschinenabfall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x v="2"/>
    <n v="21"/>
    <x v="48"/>
    <x v="0"/>
    <x v="53"/>
    <x v="2"/>
    <s v="keinen Verwendungszweck"/>
    <s v="-"/>
    <n v="43"/>
    <s v="Produkte"/>
    <s v="BUs"/>
    <s v="Symptome"/>
    <n v="2.84"/>
    <s v="BU4"/>
    <n v="29500482"/>
    <n v="61"/>
    <s v="BU4"/>
    <n v="29500482"/>
    <n v="21"/>
    <n v="61"/>
    <d v="2021-10-25T00:00:00"/>
    <m/>
    <m/>
    <s v="VOS Schwarzer Pfeffer R"/>
  </r>
  <r>
    <x v="0"/>
    <n v="309"/>
    <x v="48"/>
    <x v="0"/>
    <x v="44"/>
    <x v="0"/>
    <s v="kein VOS in England, VS-Würste keine Produktion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x v="48"/>
    <x v="0"/>
    <x v="44"/>
    <x v="0"/>
    <s v="kein VOS in England, VS-Würste keine Produktion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x v="48"/>
    <x v="0"/>
    <x v="27"/>
    <x v="0"/>
    <s v="VOS &gt; Einsatz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x v="48"/>
    <x v="0"/>
    <x v="282"/>
    <x v="0"/>
    <s v="Rest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x v="48"/>
    <x v="0"/>
    <x v="244"/>
    <x v="0"/>
    <s v="kein VOS in England, VS-Würste keine Produktion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x v="48"/>
    <x v="1"/>
    <x v="60"/>
    <x v="2"/>
    <s v="keinen Verwendungszweck"/>
    <s v="-"/>
    <n v="43"/>
    <s v="Produkte"/>
    <s v="BUs"/>
    <s v="Symptome"/>
    <n v="6.7194568295036419"/>
    <s v="BU4"/>
    <n v="29500886"/>
    <n v="61"/>
    <s v="BU4"/>
    <n v="29500886"/>
    <n v="204"/>
    <n v="61"/>
    <d v="2021-10-25T00:00:00"/>
    <m/>
    <m/>
    <s v="ABS MEDI-KRÄUK"/>
  </r>
  <r>
    <x v="2"/>
    <n v="11"/>
    <x v="48"/>
    <x v="1"/>
    <x v="65"/>
    <x v="2"/>
    <s v="keinen Verwendungszweck"/>
    <s v="-"/>
    <n v="43"/>
    <s v="Produkte"/>
    <s v="BUs"/>
    <s v="Symptome"/>
    <n v="7.6086145024926051"/>
    <s v="BU4"/>
    <n v="29500906"/>
    <n v="61"/>
    <s v="BU4"/>
    <n v="29500906"/>
    <n v="11"/>
    <n v="61"/>
    <d v="2021-10-25T00:00:00"/>
    <m/>
    <m/>
    <s v="ABS SCH-PAUL"/>
  </r>
  <r>
    <x v="2"/>
    <n v="12"/>
    <x v="48"/>
    <x v="1"/>
    <x v="105"/>
    <x v="2"/>
    <s v="keinen Verwendungszweck"/>
    <s v="-"/>
    <n v="43"/>
    <s v="Produkte"/>
    <s v="BUs"/>
    <s v="Symptome"/>
    <n v="9.4651380183951126"/>
    <s v="BU4"/>
    <n v="29500910"/>
    <n v="61"/>
    <s v="BU4"/>
    <n v="29500910"/>
    <n v="12"/>
    <n v="61"/>
    <d v="2021-10-25T00:00:00"/>
    <m/>
    <m/>
    <s v="ABS Unser Blütenkäse"/>
  </r>
  <r>
    <x v="1"/>
    <n v="30"/>
    <x v="48"/>
    <x v="0"/>
    <x v="46"/>
    <x v="1"/>
    <s v="geschälte Rinde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x v="1"/>
    <n v="6"/>
    <x v="48"/>
    <x v="0"/>
    <x v="46"/>
    <x v="1"/>
    <s v="geschälte Rinde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x v="1"/>
    <n v="13"/>
    <x v="48"/>
    <x v="0"/>
    <x v="46"/>
    <x v="1"/>
    <s v="geschälte Rinde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x v="48"/>
    <x v="0"/>
    <x v="46"/>
    <x v="1"/>
    <s v="geschälte Rinde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x v="2"/>
    <n v="3"/>
    <x v="48"/>
    <x v="1"/>
    <x v="113"/>
    <x v="2"/>
    <s v="keinen Verwendungszweck"/>
    <s v="-"/>
    <n v="43"/>
    <s v="Produkte"/>
    <s v="BUs"/>
    <s v="Symptome"/>
    <n v="0"/>
    <s v="BU4"/>
    <n v="29500952"/>
    <n v="61"/>
    <s v="BU4"/>
    <n v="29500952"/>
    <n v="3"/>
    <n v="61"/>
    <d v="2021-10-25T00:00:00"/>
    <m/>
    <m/>
    <s v="ABS GRÜN-PESTO"/>
  </r>
  <r>
    <x v="0"/>
    <n v="11.2"/>
    <x v="48"/>
    <x v="1"/>
    <x v="283"/>
    <x v="0"/>
    <s v="Schimmel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x v="48"/>
    <x v="1"/>
    <x v="70"/>
    <x v="2"/>
    <s v="keinen Verwendungszweck"/>
    <s v="-"/>
    <n v="43"/>
    <s v="Produkte"/>
    <s v="BUs"/>
    <s v="Symptome"/>
    <n v="7.4148209887633527"/>
    <s v="BU4"/>
    <n v="29501013"/>
    <n v="61"/>
    <s v="BU4"/>
    <n v="29501013"/>
    <n v="20"/>
    <n v="61"/>
    <d v="2021-10-25T00:00:00"/>
    <m/>
    <m/>
    <s v="ABS AT-ROTWEIN"/>
  </r>
  <r>
    <x v="2"/>
    <n v="4"/>
    <x v="48"/>
    <x v="0"/>
    <x v="57"/>
    <x v="2"/>
    <s v="keinen Verwendungszweck"/>
    <s v="-"/>
    <n v="43"/>
    <s v="Produkte"/>
    <s v="BUs"/>
    <s v="Symptome"/>
    <n v="0"/>
    <s v="BU4"/>
    <n v="29501020"/>
    <n v="61"/>
    <s v="BU4"/>
    <n v="29501020"/>
    <n v="4"/>
    <n v="61"/>
    <d v="2021-10-25T00:00:00"/>
    <m/>
    <m/>
    <s v="VOS WAL-THEKE"/>
  </r>
  <r>
    <x v="2"/>
    <n v="16"/>
    <x v="48"/>
    <x v="0"/>
    <x v="57"/>
    <x v="2"/>
    <s v="keinen Verwendungszweck"/>
    <s v="-"/>
    <n v="43"/>
    <s v="Produkte"/>
    <s v="BUs"/>
    <s v="Symptome"/>
    <n v="0"/>
    <s v="BU4"/>
    <n v="29501020"/>
    <n v="61"/>
    <s v="BU4"/>
    <n v="29501020"/>
    <n v="16"/>
    <n v="61"/>
    <d v="2021-10-25T00:00:00"/>
    <m/>
    <m/>
    <s v="VOS WAL-THEKE"/>
  </r>
  <r>
    <x v="2"/>
    <n v="17"/>
    <x v="48"/>
    <x v="1"/>
    <x v="4"/>
    <x v="2"/>
    <s v="keinen Verwendungszweck"/>
    <s v="-"/>
    <n v="43"/>
    <s v="Produkte"/>
    <s v="BUs"/>
    <s v="Symptome"/>
    <n v="8.0682678667519738"/>
    <s v="BU4"/>
    <n v="29501028"/>
    <n v="61"/>
    <s v="BU4"/>
    <n v="29501028"/>
    <n v="17"/>
    <n v="61"/>
    <d v="2021-10-25T00:00:00"/>
    <m/>
    <m/>
    <s v="ABS KELLERGEIST"/>
  </r>
  <r>
    <x v="2"/>
    <n v="20"/>
    <x v="48"/>
    <x v="1"/>
    <x v="4"/>
    <x v="2"/>
    <s v="keinen Verwendungszweck"/>
    <s v="-"/>
    <n v="43"/>
    <s v="Produkte"/>
    <s v="BUs"/>
    <s v="Symptome"/>
    <n v="8.0682678667519738"/>
    <s v="BU4"/>
    <n v="29501028"/>
    <n v="61"/>
    <s v="BU4"/>
    <n v="29501028"/>
    <n v="20"/>
    <n v="61"/>
    <d v="2021-10-25T00:00:00"/>
    <m/>
    <m/>
    <s v="ABS KELLERGEIST"/>
  </r>
  <r>
    <x v="2"/>
    <n v="12"/>
    <x v="48"/>
    <x v="1"/>
    <x v="71"/>
    <x v="2"/>
    <s v="keinen Verwendungszweck"/>
    <s v="-"/>
    <n v="43"/>
    <s v="Produkte"/>
    <s v="BUs"/>
    <s v="Symptome"/>
    <n v="7.281148389532067"/>
    <s v="BU4"/>
    <n v="29501029"/>
    <n v="61"/>
    <s v="BU4"/>
    <n v="29501029"/>
    <n v="12"/>
    <n v="61"/>
    <d v="2021-10-25T00:00:00"/>
    <m/>
    <m/>
    <s v="ABS BRUSCHETTA"/>
  </r>
  <r>
    <x v="0"/>
    <n v="27"/>
    <x v="48"/>
    <x v="1"/>
    <x v="18"/>
    <x v="1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x v="48"/>
    <x v="1"/>
    <x v="18"/>
    <x v="1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x v="48"/>
    <x v="1"/>
    <x v="73"/>
    <x v="2"/>
    <s v="keinen Verwendungszweck"/>
    <s v="-"/>
    <n v="43"/>
    <s v="Produkte"/>
    <s v="BUs"/>
    <s v="Symptome"/>
    <n v="10.868925052314992"/>
    <s v="BU4"/>
    <n v="29501039"/>
    <n v="61"/>
    <s v="BU4"/>
    <n v="29501039"/>
    <n v="20"/>
    <n v="61"/>
    <d v="2021-10-25T00:00:00"/>
    <m/>
    <m/>
    <s v="ABS OLD-AMSTERDAM"/>
  </r>
  <r>
    <x v="2"/>
    <n v="17"/>
    <x v="48"/>
    <x v="1"/>
    <x v="73"/>
    <x v="2"/>
    <s v="keinen Verwendungszweck"/>
    <s v="-"/>
    <n v="43"/>
    <s v="Produkte"/>
    <s v="BUs"/>
    <s v="Symptome"/>
    <n v="10.868925052314992"/>
    <s v="BU4"/>
    <n v="29501039"/>
    <n v="61"/>
    <s v="BU4"/>
    <n v="29501039"/>
    <n v="17"/>
    <n v="61"/>
    <d v="2021-10-25T00:00:00"/>
    <m/>
    <m/>
    <s v="ABS OLD-AMSTERDAM"/>
  </r>
  <r>
    <x v="3"/>
    <n v="35"/>
    <x v="48"/>
    <x v="13"/>
    <x v="265"/>
    <x v="0"/>
    <s v="keinen Abnehmer/kein Schälpersonal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x v="48"/>
    <x v="13"/>
    <x v="114"/>
    <x v="0"/>
    <s v="keinen Abnehmer/kein Schälpersonal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x v="48"/>
    <x v="13"/>
    <x v="284"/>
    <x v="0"/>
    <s v="keinen Abnehmer/kein Schälpersonal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x v="48"/>
    <x v="2"/>
    <x v="203"/>
    <x v="0"/>
    <s v="keine Verarbeitung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x v="48"/>
    <x v="17"/>
    <x v="108"/>
    <x v="3"/>
    <s v="Schlaufe gerissen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x v="48"/>
    <x v="23"/>
    <x v="285"/>
    <x v="1"/>
    <s v="Metall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x v="0"/>
    <n v="188"/>
    <x v="48"/>
    <x v="18"/>
    <x v="154"/>
    <x v="0"/>
    <s v="VOS &gt; Einsatz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x v="48"/>
    <x v="4"/>
    <x v="10"/>
    <x v="1"/>
    <s v="Schmutz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x v="48"/>
    <x v="15"/>
    <x v="256"/>
    <x v="3"/>
    <s v="Darm geplatzt"/>
    <s v="-"/>
    <n v="43"/>
    <s v="Produkte"/>
    <s v="BUs"/>
    <s v="Symptome"/>
    <s v="0"/>
    <n v="3010"/>
    <s v="-"/>
    <n v="34"/>
    <n v="3010"/>
    <s v="-"/>
    <n v="23"/>
    <n v="34"/>
    <d v="2021-10-25T00:00:00"/>
    <m/>
    <m/>
    <s v="-"/>
  </r>
  <r>
    <x v="1"/>
    <n v="227"/>
    <x v="48"/>
    <x v="15"/>
    <x v="256"/>
    <x v="3"/>
    <s v="Darm geplatzt"/>
    <s v="-"/>
    <n v="43"/>
    <s v="Produkte"/>
    <s v="BUs"/>
    <s v="Symptome"/>
    <s v="0"/>
    <s v="Abfüllung"/>
    <s v="-"/>
    <n v="34"/>
    <s v="Abfüllung"/>
    <s v="-"/>
    <n v="227"/>
    <n v="34"/>
    <d v="2021-10-25T00:00:00"/>
    <m/>
    <m/>
    <s v="-"/>
  </r>
  <r>
    <x v="0"/>
    <n v="94.4"/>
    <x v="48"/>
    <x v="6"/>
    <x v="23"/>
    <x v="3"/>
    <s v="Maschinenabfall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x v="48"/>
    <x v="6"/>
    <x v="24"/>
    <x v="3"/>
    <s v="Maschinenabfall"/>
    <s v="-"/>
    <n v="43"/>
    <s v="Produkte"/>
    <s v="BUs"/>
    <s v="Symptome"/>
    <n v="0"/>
    <s v="Bu4"/>
    <s v="Diverses"/>
    <n v="30"/>
    <s v="Bu4"/>
    <s v="Diverses"/>
    <n v="15"/>
    <n v="30"/>
    <d v="2021-10-25T00:00:00"/>
    <m/>
    <m/>
    <s v="Diverses"/>
  </r>
  <r>
    <x v="0"/>
    <n v="44"/>
    <x v="48"/>
    <x v="6"/>
    <x v="23"/>
    <x v="3"/>
    <s v="Maschinenabfall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x v="48"/>
    <x v="1"/>
    <x v="13"/>
    <x v="3"/>
    <s v="Maschinenabfall"/>
    <s v="-"/>
    <n v="43"/>
    <s v="Produkte"/>
    <s v="BUs"/>
    <s v="Symptome"/>
    <s v="0"/>
    <s v="BU2"/>
    <s v="Scheiben/Staub"/>
    <n v="30"/>
    <s v="BU2"/>
    <s v="Scheiben/Staub"/>
    <n v="79"/>
    <n v="30"/>
    <d v="2021-10-25T00:00:00"/>
    <m/>
    <m/>
    <s v="Scheiben/Staub"/>
  </r>
  <r>
    <x v="0"/>
    <n v="26.2"/>
    <x v="48"/>
    <x v="6"/>
    <x v="23"/>
    <x v="3"/>
    <s v="Maschinenabfall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x v="48"/>
    <x v="15"/>
    <x v="256"/>
    <x v="3"/>
    <s v="Reinigung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x v="5"/>
    <n v="3.5"/>
    <x v="48"/>
    <x v="15"/>
    <x v="256"/>
    <x v="4"/>
    <s v="Sensorik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x v="5"/>
    <n v="20"/>
    <x v="48"/>
    <x v="15"/>
    <x v="256"/>
    <x v="4"/>
    <s v="Muster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x v="5"/>
    <n v="65.400000000000006"/>
    <x v="48"/>
    <x v="7"/>
    <x v="26"/>
    <x v="4"/>
    <s v="Rückstellproben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x v="48"/>
    <x v="6"/>
    <x v="23"/>
    <x v="3"/>
    <s v="Maschinenabfall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x v="49"/>
    <x v="0"/>
    <x v="55"/>
    <x v="0"/>
    <s v="keine Verarbeitung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x v="49"/>
    <x v="0"/>
    <x v="46"/>
    <x v="1"/>
    <s v="geschälte Rinde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x v="49"/>
    <x v="0"/>
    <x v="46"/>
    <x v="1"/>
    <s v="geschälte Rinde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x v="49"/>
    <x v="14"/>
    <x v="40"/>
    <x v="0"/>
    <s v="keine Verarbeitung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x v="49"/>
    <x v="14"/>
    <x v="134"/>
    <x v="2"/>
    <s v="VOS &gt; Einsatz (vegan)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x v="49"/>
    <x v="17"/>
    <x v="109"/>
    <x v="1"/>
    <s v="Metall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x v="1"/>
    <n v="20"/>
    <x v="49"/>
    <x v="17"/>
    <x v="116"/>
    <x v="3"/>
    <s v="Darm geplatzt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x v="3"/>
    <n v="121"/>
    <x v="49"/>
    <x v="3"/>
    <x v="129"/>
    <x v="0"/>
    <s v="keinen Abnehmer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x v="49"/>
    <x v="19"/>
    <x v="286"/>
    <x v="1"/>
    <s v="Schimmel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x v="49"/>
    <x v="6"/>
    <x v="23"/>
    <x v="3"/>
    <s v="Maschinenabfall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x v="49"/>
    <x v="6"/>
    <x v="24"/>
    <x v="3"/>
    <s v="Maschinenabfall"/>
    <s v="-"/>
    <n v="43"/>
    <s v="Produkte"/>
    <s v="BUs"/>
    <s v="Symptome"/>
    <n v="0"/>
    <s v="bu4"/>
    <s v="Diverses"/>
    <n v="30"/>
    <s v="bu4"/>
    <s v="Diverses"/>
    <n v="26"/>
    <n v="30"/>
    <d v="2021-10-26T00:00:00"/>
    <m/>
    <m/>
    <s v="Diverses"/>
  </r>
  <r>
    <x v="1"/>
    <n v="60"/>
    <x v="49"/>
    <x v="15"/>
    <x v="256"/>
    <x v="3"/>
    <s v="Clip gerissen"/>
    <s v="-"/>
    <n v="43"/>
    <s v="Produkte"/>
    <s v="BUs"/>
    <s v="Symptome"/>
    <s v="0"/>
    <s v="Abfüllung"/>
    <s v="-"/>
    <n v="31"/>
    <s v="Abfüllung"/>
    <s v="-"/>
    <n v="60"/>
    <n v="31"/>
    <d v="2021-10-26T00:00:00"/>
    <m/>
    <m/>
    <s v="-"/>
  </r>
  <r>
    <x v="5"/>
    <n v="14"/>
    <x v="49"/>
    <x v="15"/>
    <x v="256"/>
    <x v="4"/>
    <s v="Sensorik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x v="1"/>
    <n v="100"/>
    <x v="49"/>
    <x v="15"/>
    <x v="256"/>
    <x v="3"/>
    <s v="Reinigung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x v="1"/>
    <n v="130"/>
    <x v="49"/>
    <x v="15"/>
    <x v="256"/>
    <x v="3"/>
    <s v="Reinigung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x v="5"/>
    <n v="2"/>
    <x v="49"/>
    <x v="15"/>
    <x v="256"/>
    <x v="4"/>
    <s v="Sensorik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x v="1"/>
    <n v="90"/>
    <x v="49"/>
    <x v="19"/>
    <x v="281"/>
    <x v="1"/>
    <s v="Metall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x v="3"/>
    <n v="38"/>
    <x v="49"/>
    <x v="26"/>
    <x v="287"/>
    <x v="0"/>
    <s v="keinen Abnehmer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x v="50"/>
    <x v="1"/>
    <x v="60"/>
    <x v="2"/>
    <s v="keinen Verwendungszweck"/>
    <s v="-"/>
    <n v="43"/>
    <s v="Produkte"/>
    <s v="BUs"/>
    <s v="Symptome"/>
    <n v="6.7194568295036419"/>
    <s v="bu4"/>
    <n v="29500886"/>
    <n v="61"/>
    <s v="bu4"/>
    <n v="29500886"/>
    <n v="204"/>
    <n v="61"/>
    <d v="2021-10-27T00:00:00"/>
    <m/>
    <m/>
    <s v="ABS MEDI-KRÄUK"/>
  </r>
  <r>
    <x v="2"/>
    <n v="15"/>
    <x v="50"/>
    <x v="1"/>
    <x v="212"/>
    <x v="1"/>
    <s v="Wachs nicht entfernen"/>
    <s v="-"/>
    <n v="43"/>
    <s v="Produkte"/>
    <s v="BUs"/>
    <s v="Symptome"/>
    <n v="8.9154964727939934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x v="50"/>
    <x v="1"/>
    <x v="65"/>
    <x v="2"/>
    <s v="keinen Verwendungszweck"/>
    <s v="-"/>
    <n v="43"/>
    <s v="Produkte"/>
    <s v="BUs"/>
    <s v="Symptome"/>
    <n v="7.6086145024926051"/>
    <s v="bu4"/>
    <n v="29500906"/>
    <n v="61"/>
    <s v="bu4"/>
    <n v="29500906"/>
    <n v="11"/>
    <n v="61"/>
    <d v="2021-10-27T00:00:00"/>
    <m/>
    <m/>
    <s v="ABS SCH-PAUL"/>
  </r>
  <r>
    <x v="2"/>
    <n v="12"/>
    <x v="50"/>
    <x v="1"/>
    <x v="105"/>
    <x v="2"/>
    <s v="keinen Verwendungszweck"/>
    <s v="-"/>
    <n v="43"/>
    <s v="Produkte"/>
    <s v="BUs"/>
    <s v="Symptome"/>
    <n v="9.4651380183951126"/>
    <s v="bu4"/>
    <n v="29500910"/>
    <n v="61"/>
    <s v="bu4"/>
    <n v="29500910"/>
    <n v="12"/>
    <n v="61"/>
    <d v="2021-10-27T00:00:00"/>
    <m/>
    <m/>
    <s v="ABS Unser Blütenkäse"/>
  </r>
  <r>
    <x v="1"/>
    <n v="20"/>
    <x v="50"/>
    <x v="0"/>
    <x v="46"/>
    <x v="1"/>
    <s v="geschälte Rinde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x v="2"/>
    <n v="3"/>
    <x v="50"/>
    <x v="1"/>
    <x v="113"/>
    <x v="2"/>
    <s v="keinen Verwendungszweck"/>
    <s v="-"/>
    <n v="43"/>
    <s v="Produkte"/>
    <s v="BUs"/>
    <s v="Symptome"/>
    <n v="0"/>
    <s v="bu4"/>
    <n v="29500952"/>
    <n v="61"/>
    <s v="bu4"/>
    <n v="29500952"/>
    <n v="3"/>
    <n v="61"/>
    <d v="2021-10-27T00:00:00"/>
    <m/>
    <m/>
    <s v="ABS GRÜN-PESTO"/>
  </r>
  <r>
    <x v="2"/>
    <n v="20"/>
    <x v="50"/>
    <x v="1"/>
    <x v="70"/>
    <x v="2"/>
    <s v="keinen Verwendungszweck"/>
    <s v="-"/>
    <n v="43"/>
    <s v="Produkte"/>
    <s v="BUs"/>
    <s v="Symptome"/>
    <n v="7.4148209887633527"/>
    <s v="bu4"/>
    <n v="29501013"/>
    <n v="61"/>
    <s v="bu4"/>
    <n v="29501013"/>
    <n v="20"/>
    <n v="61"/>
    <d v="2021-10-27T00:00:00"/>
    <m/>
    <m/>
    <s v="ABS AT-ROTWEIN"/>
  </r>
  <r>
    <x v="2"/>
    <n v="4"/>
    <x v="50"/>
    <x v="0"/>
    <x v="57"/>
    <x v="2"/>
    <s v="keinen Verwendungszweck"/>
    <s v="-"/>
    <n v="43"/>
    <s v="Produkte"/>
    <s v="BUs"/>
    <s v="Symptome"/>
    <n v="0"/>
    <s v="bu4"/>
    <n v="29501020"/>
    <n v="61"/>
    <s v="bu4"/>
    <n v="29501020"/>
    <n v="4"/>
    <n v="61"/>
    <d v="2021-10-27T00:00:00"/>
    <m/>
    <m/>
    <s v="VOS WAL-THEKE"/>
  </r>
  <r>
    <x v="2"/>
    <n v="16"/>
    <x v="50"/>
    <x v="0"/>
    <x v="57"/>
    <x v="2"/>
    <s v="keinen Verwendungszweck"/>
    <s v="-"/>
    <n v="43"/>
    <s v="Produkte"/>
    <s v="BUs"/>
    <s v="Symptome"/>
    <n v="0"/>
    <s v="bu4"/>
    <n v="29501020"/>
    <n v="61"/>
    <s v="bu4"/>
    <n v="29501020"/>
    <n v="16"/>
    <n v="61"/>
    <d v="2021-10-27T00:00:00"/>
    <m/>
    <m/>
    <s v="VOS WAL-THEKE"/>
  </r>
  <r>
    <x v="2"/>
    <n v="17"/>
    <x v="50"/>
    <x v="1"/>
    <x v="4"/>
    <x v="2"/>
    <s v="keinen Verwendungszweck"/>
    <s v="-"/>
    <n v="43"/>
    <s v="Produkte"/>
    <s v="BUs"/>
    <s v="Symptome"/>
    <n v="8.0682678667519738"/>
    <s v="bu4"/>
    <n v="29501028"/>
    <n v="61"/>
    <s v="bu4"/>
    <n v="29501028"/>
    <n v="17"/>
    <n v="61"/>
    <d v="2021-10-27T00:00:00"/>
    <m/>
    <m/>
    <s v="ABS KELLERGEIST"/>
  </r>
  <r>
    <x v="2"/>
    <n v="20"/>
    <x v="50"/>
    <x v="1"/>
    <x v="4"/>
    <x v="2"/>
    <s v="keinen Verwendungszweck"/>
    <s v="-"/>
    <n v="43"/>
    <s v="Produkte"/>
    <s v="BUs"/>
    <s v="Symptome"/>
    <n v="8.0682678667519738"/>
    <s v="bu4"/>
    <n v="29501028"/>
    <n v="61"/>
    <s v="bu4"/>
    <n v="29501028"/>
    <n v="20"/>
    <n v="61"/>
    <d v="2021-10-27T00:00:00"/>
    <m/>
    <m/>
    <s v="ABS KELLERGEIST"/>
  </r>
  <r>
    <x v="2"/>
    <n v="12"/>
    <x v="50"/>
    <x v="1"/>
    <x v="71"/>
    <x v="2"/>
    <s v="keinen Verwendungszweck"/>
    <s v="-"/>
    <n v="43"/>
    <s v="Produkte"/>
    <s v="BUs"/>
    <s v="Symptome"/>
    <n v="7.281148389532067"/>
    <s v="bu4"/>
    <n v="29501029"/>
    <n v="61"/>
    <s v="bu4"/>
    <n v="29501029"/>
    <n v="12"/>
    <n v="61"/>
    <d v="2021-10-27T00:00:00"/>
    <m/>
    <m/>
    <s v="ABS BRUSCHETTA"/>
  </r>
  <r>
    <x v="0"/>
    <n v="512"/>
    <x v="50"/>
    <x v="14"/>
    <x v="40"/>
    <x v="2"/>
    <s v="VOS &gt; Einsatz (vegan)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x v="50"/>
    <x v="14"/>
    <x v="134"/>
    <x v="0"/>
    <s v="keine Verarbeitung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x v="50"/>
    <x v="17"/>
    <x v="108"/>
    <x v="3"/>
    <s v="Darm geplatzt"/>
    <s v="-"/>
    <n v="43"/>
    <s v="Produkte"/>
    <s v="BUs"/>
    <s v="Symptome"/>
    <s v="0"/>
    <n v="3020"/>
    <n v="32000049"/>
    <n v="34"/>
    <n v="3020"/>
    <n v="32000049"/>
    <n v="81.2"/>
    <n v="34"/>
    <d v="2021-10-27T00:00:00"/>
    <m/>
    <m/>
    <s v="GRW NATUR 7,2KG"/>
  </r>
  <r>
    <x v="1"/>
    <n v="81.2"/>
    <x v="50"/>
    <x v="17"/>
    <x v="108"/>
    <x v="3"/>
    <s v="Darm geplatzt"/>
    <s v="-"/>
    <n v="43"/>
    <s v="Produkte"/>
    <s v="BUs"/>
    <s v="Symptome"/>
    <s v="0"/>
    <n v="3020"/>
    <n v="32000049"/>
    <n v="34"/>
    <n v="3020"/>
    <n v="32000049"/>
    <n v="81.2"/>
    <n v="34"/>
    <d v="2021-10-27T00:00:00"/>
    <m/>
    <m/>
    <s v="GRW NATUR 7,2KG"/>
  </r>
  <r>
    <x v="1"/>
    <n v="20.3"/>
    <x v="50"/>
    <x v="17"/>
    <x v="288"/>
    <x v="1"/>
    <s v="Metall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x v="1"/>
    <n v="20.3"/>
    <x v="50"/>
    <x v="17"/>
    <x v="288"/>
    <x v="3"/>
    <s v="Reinigung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x v="2"/>
    <n v="297"/>
    <x v="50"/>
    <x v="3"/>
    <x v="9"/>
    <x v="2"/>
    <s v="keinen Verwendungszweck"/>
    <s v="-"/>
    <n v="43"/>
    <s v="Produkte"/>
    <s v="BUs"/>
    <s v="Symptome"/>
    <n v="8.9105580026070399"/>
    <s v="bu4"/>
    <n v="49500194"/>
    <n v="61"/>
    <s v="bu4"/>
    <n v="49500194"/>
    <n v="297"/>
    <n v="61"/>
    <d v="2021-10-27T00:00:00"/>
    <m/>
    <m/>
    <s v="ABS CAMBOZOLA-VAKU"/>
  </r>
  <r>
    <x v="2"/>
    <n v="15.4"/>
    <x v="50"/>
    <x v="6"/>
    <x v="24"/>
    <x v="3"/>
    <s v="Maschinenabfall"/>
    <s v="-"/>
    <n v="43"/>
    <s v="Produkte"/>
    <s v="BUs"/>
    <s v="Symptome"/>
    <n v="0"/>
    <s v="bu4"/>
    <s v="Diverses"/>
    <n v="30"/>
    <s v="bu4"/>
    <s v="Diverses"/>
    <n v="15.4"/>
    <n v="30"/>
    <d v="2021-10-27T00:00:00"/>
    <m/>
    <m/>
    <s v="Diverses"/>
  </r>
  <r>
    <x v="0"/>
    <n v="28.4"/>
    <x v="50"/>
    <x v="6"/>
    <x v="23"/>
    <x v="3"/>
    <s v="Maschinenabfall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x v="50"/>
    <x v="15"/>
    <x v="256"/>
    <x v="3"/>
    <s v="Reinigung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x v="5"/>
    <n v="90"/>
    <x v="50"/>
    <x v="15"/>
    <x v="256"/>
    <x v="4"/>
    <s v="Laborproben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x v="5"/>
    <n v="120"/>
    <x v="50"/>
    <x v="15"/>
    <x v="256"/>
    <x v="4"/>
    <s v="Laborproben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x v="5"/>
    <n v="47.6"/>
    <x v="50"/>
    <x v="15"/>
    <x v="256"/>
    <x v="4"/>
    <s v="Laborproben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x v="5"/>
    <n v="17.399999999999999"/>
    <x v="50"/>
    <x v="15"/>
    <x v="256"/>
    <x v="4"/>
    <s v="Sensorik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x v="5"/>
    <n v="110"/>
    <x v="50"/>
    <x v="15"/>
    <x v="256"/>
    <x v="4"/>
    <s v="Sensorik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x v="5"/>
    <n v="1.4"/>
    <x v="50"/>
    <x v="15"/>
    <x v="256"/>
    <x v="4"/>
    <s v="Sensorik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x v="1"/>
    <n v="80"/>
    <x v="50"/>
    <x v="6"/>
    <x v="289"/>
    <x v="0"/>
    <s v="Rest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x v="50"/>
    <x v="7"/>
    <x v="26"/>
    <x v="4"/>
    <s v="Rückstellproben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x v="50"/>
    <x v="15"/>
    <x v="148"/>
    <x v="5"/>
    <s v="Alufolie reißt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x v="51"/>
    <x v="0"/>
    <x v="271"/>
    <x v="0"/>
    <s v="MHD abgelaufen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x v="51"/>
    <x v="13"/>
    <x v="37"/>
    <x v="0"/>
    <s v="keinen Abnehmer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x v="51"/>
    <x v="13"/>
    <x v="266"/>
    <x v="0"/>
    <s v="keinen Abnehmer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x v="51"/>
    <x v="3"/>
    <x v="262"/>
    <x v="0"/>
    <s v="Schimmel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x v="51"/>
    <x v="3"/>
    <x v="241"/>
    <x v="0"/>
    <s v="gesammelt für möglichen Einsatz"/>
    <s v="-"/>
    <n v="43"/>
    <s v="Produkte"/>
    <s v="BUs"/>
    <s v="Symptome"/>
    <n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x v="51"/>
    <x v="1"/>
    <x v="13"/>
    <x v="3"/>
    <s v="Maschinenabfall"/>
    <s v="-"/>
    <n v="43"/>
    <s v="Produkte"/>
    <s v="BUs"/>
    <s v="Symptome"/>
    <s v="0"/>
    <s v="BU2"/>
    <s v="Scheiben/Staub"/>
    <n v="30"/>
    <s v="BU2"/>
    <s v="Scheiben/Staub"/>
    <n v="70"/>
    <n v="30"/>
    <d v="2021-10-28T00:00:00"/>
    <m/>
    <m/>
    <s v="Scheiben/Staub"/>
  </r>
  <r>
    <x v="1"/>
    <n v="37"/>
    <x v="51"/>
    <x v="15"/>
    <x v="256"/>
    <x v="3"/>
    <s v="Reinigung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x v="1"/>
    <n v="107.6"/>
    <x v="51"/>
    <x v="15"/>
    <x v="256"/>
    <x v="3"/>
    <s v="Reinigung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x v="0"/>
    <n v="110"/>
    <x v="51"/>
    <x v="6"/>
    <x v="51"/>
    <x v="3"/>
    <s v="Reinigung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x v="4"/>
    <n v="15"/>
    <x v="51"/>
    <x v="10"/>
    <x v="21"/>
    <x v="0"/>
    <s v="Luftzieher/Folienriss durch Transport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x v="51"/>
    <x v="7"/>
    <x v="26"/>
    <x v="4"/>
    <s v="Rückstellproben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x v="51"/>
    <x v="7"/>
    <x v="26"/>
    <x v="4"/>
    <s v="Rückstellproben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x v="51"/>
    <x v="1"/>
    <x v="236"/>
    <x v="3"/>
    <s v="Maschinenabfall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x v="3"/>
    <n v="306"/>
    <x v="51"/>
    <x v="27"/>
    <x v="290"/>
    <x v="0"/>
    <s v="keinen Abnehmer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x v="52"/>
    <x v="0"/>
    <x v="230"/>
    <x v="0"/>
    <s v="keine Verarbeitung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x v="52"/>
    <x v="1"/>
    <x v="59"/>
    <x v="2"/>
    <s v="keinen Verwendungszweck"/>
    <s v="-"/>
    <n v="43"/>
    <s v="Produkte"/>
    <s v="BUs"/>
    <s v="Symptome"/>
    <n v="0"/>
    <s v="BU4"/>
    <n v="29500885"/>
    <n v="61"/>
    <s v="BU4"/>
    <n v="29500885"/>
    <n v="18"/>
    <n v="61"/>
    <d v="2021-10-29T00:00:00"/>
    <m/>
    <m/>
    <s v="ABS HEUBL"/>
  </r>
  <r>
    <x v="2"/>
    <n v="20"/>
    <x v="52"/>
    <x v="1"/>
    <x v="60"/>
    <x v="2"/>
    <s v="keinen Verwendungszweck"/>
    <s v="-"/>
    <n v="43"/>
    <s v="Produkte"/>
    <s v="BUs"/>
    <s v="Symptome"/>
    <n v="6.7194568295036419"/>
    <s v="BU4"/>
    <n v="29500886"/>
    <n v="61"/>
    <s v="BU4"/>
    <n v="29500886"/>
    <n v="20"/>
    <n v="61"/>
    <d v="2021-10-29T00:00:00"/>
    <m/>
    <m/>
    <s v="ABS MEDI-KRÄUK"/>
  </r>
  <r>
    <x v="2"/>
    <n v="18"/>
    <x v="52"/>
    <x v="1"/>
    <x v="60"/>
    <x v="2"/>
    <s v="keinen Verwendungszweck"/>
    <s v="-"/>
    <n v="43"/>
    <s v="Produkte"/>
    <s v="BUs"/>
    <s v="Symptome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18"/>
    <x v="52"/>
    <x v="1"/>
    <x v="60"/>
    <x v="2"/>
    <s v="keinen Verwendungszweck"/>
    <s v="-"/>
    <n v="43"/>
    <s v="Produkte"/>
    <s v="BUs"/>
    <s v="Symptome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7"/>
    <x v="52"/>
    <x v="1"/>
    <x v="61"/>
    <x v="2"/>
    <s v="keinen Verwendungszweck"/>
    <s v="-"/>
    <n v="43"/>
    <s v="Produkte"/>
    <s v="BUs"/>
    <s v="Symptome"/>
    <n v="9.1663526661992432"/>
    <s v="BU4"/>
    <n v="29500891"/>
    <n v="61"/>
    <s v="BU4"/>
    <n v="29500891"/>
    <n v="7"/>
    <n v="61"/>
    <d v="2021-10-29T00:00:00"/>
    <m/>
    <m/>
    <s v="ABS PECO"/>
  </r>
  <r>
    <x v="2"/>
    <n v="25"/>
    <x v="52"/>
    <x v="1"/>
    <x v="65"/>
    <x v="2"/>
    <s v="keinen Verwendungszweck"/>
    <s v="-"/>
    <n v="43"/>
    <s v="Produkte"/>
    <s v="BUs"/>
    <s v="Symptome"/>
    <n v="7.6086145024926051"/>
    <s v="BU4"/>
    <n v="29500906"/>
    <n v="61"/>
    <s v="BU4"/>
    <n v="29500906"/>
    <n v="25"/>
    <n v="61"/>
    <d v="2021-10-29T00:00:00"/>
    <m/>
    <m/>
    <s v="ABS SCH-PAUL"/>
  </r>
  <r>
    <x v="2"/>
    <n v="11"/>
    <x v="52"/>
    <x v="1"/>
    <x v="106"/>
    <x v="2"/>
    <s v="keinen Verwendungszweck"/>
    <s v="-"/>
    <n v="43"/>
    <s v="Produkte"/>
    <s v="BUs"/>
    <s v="Symptome"/>
    <n v="7.9957903604299254"/>
    <s v="BU4"/>
    <n v="29500913"/>
    <n v="61"/>
    <s v="BU4"/>
    <n v="29500913"/>
    <n v="11"/>
    <n v="61"/>
    <d v="2021-10-29T00:00:00"/>
    <m/>
    <m/>
    <s v="ABS ZIEGENR"/>
  </r>
  <r>
    <x v="1"/>
    <n v="52"/>
    <x v="52"/>
    <x v="0"/>
    <x v="46"/>
    <x v="1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x v="52"/>
    <x v="0"/>
    <x v="46"/>
    <x v="1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x v="52"/>
    <x v="0"/>
    <x v="46"/>
    <x v="1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x v="52"/>
    <x v="1"/>
    <x v="31"/>
    <x v="3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x v="52"/>
    <x v="1"/>
    <x v="31"/>
    <x v="3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x v="52"/>
    <x v="1"/>
    <x v="71"/>
    <x v="2"/>
    <s v="keinen Verwendungszweck"/>
    <s v="-"/>
    <n v="43"/>
    <s v="Produkte"/>
    <s v="BUs"/>
    <s v="Symptome"/>
    <n v="7.281148389532067"/>
    <s v="BU4"/>
    <n v="29501029"/>
    <n v="61"/>
    <s v="BU4"/>
    <n v="29501029"/>
    <n v="20"/>
    <n v="61"/>
    <d v="2021-10-29T00:00:00"/>
    <m/>
    <m/>
    <s v="ABS BRUSCHETTA"/>
  </r>
  <r>
    <x v="0"/>
    <n v="38"/>
    <x v="52"/>
    <x v="1"/>
    <x v="18"/>
    <x v="1"/>
    <s v="Schmutz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x v="52"/>
    <x v="1"/>
    <x v="18"/>
    <x v="1"/>
    <s v="Schmutz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x v="52"/>
    <x v="14"/>
    <x v="134"/>
    <x v="2"/>
    <s v="VOS &gt; Einsatz (vegan)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x v="52"/>
    <x v="6"/>
    <x v="291"/>
    <x v="1"/>
    <s v="Metall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x v="1"/>
    <n v="20.399999999999999"/>
    <x v="52"/>
    <x v="22"/>
    <x v="193"/>
    <x v="3"/>
    <s v="Füllkopf tropft (vegan)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x v="1"/>
    <n v="61.3"/>
    <x v="52"/>
    <x v="17"/>
    <x v="100"/>
    <x v="3"/>
    <s v="Darm geplatzt"/>
    <s v="-"/>
    <n v="43"/>
    <s v="Produkte"/>
    <s v="BUs"/>
    <s v="Symptome"/>
    <s v="0"/>
    <n v="3020"/>
    <n v="32000106"/>
    <n v="34"/>
    <n v="3020"/>
    <n v="32000106"/>
    <n v="61.3"/>
    <n v="34"/>
    <d v="2021-10-29T00:00:00"/>
    <m/>
    <m/>
    <s v="GRW SCHI-NAT 7,2GK NEUE"/>
  </r>
  <r>
    <x v="0"/>
    <n v="556"/>
    <x v="52"/>
    <x v="4"/>
    <x v="11"/>
    <x v="2"/>
    <s v="VOS &gt; Einsatz (vegan)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x v="52"/>
    <x v="4"/>
    <x v="11"/>
    <x v="2"/>
    <s v="VOS &gt; Einsatz (vegan)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x v="52"/>
    <x v="15"/>
    <x v="256"/>
    <x v="4"/>
    <s v="Sensorik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x v="5"/>
    <n v="20"/>
    <x v="52"/>
    <x v="15"/>
    <x v="256"/>
    <x v="4"/>
    <s v="Muster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x v="1"/>
    <n v="81.8"/>
    <x v="52"/>
    <x v="15"/>
    <x v="256"/>
    <x v="3"/>
    <s v="Darm geplatzt"/>
    <s v="-"/>
    <n v="43"/>
    <s v="Produkte"/>
    <s v="BUs"/>
    <s v="Symptome"/>
    <s v="0"/>
    <s v="Abfüllung"/>
    <s v="-"/>
    <n v="34"/>
    <s v="Abfüllung"/>
    <s v="-"/>
    <n v="81.8"/>
    <n v="34"/>
    <d v="2021-10-29T00:00:00"/>
    <m/>
    <m/>
    <s v="-"/>
  </r>
  <r>
    <x v="0"/>
    <n v="51.2"/>
    <x v="52"/>
    <x v="6"/>
    <x v="23"/>
    <x v="3"/>
    <s v="Maschinenabfall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x v="52"/>
    <x v="15"/>
    <x v="256"/>
    <x v="4"/>
    <s v="Sensorik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x v="5"/>
    <n v="16"/>
    <x v="52"/>
    <x v="15"/>
    <x v="256"/>
    <x v="4"/>
    <s v="Sensorik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x v="5"/>
    <n v="66"/>
    <x v="52"/>
    <x v="15"/>
    <x v="256"/>
    <x v="4"/>
    <s v="Laborproben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x v="0"/>
    <n v="285"/>
    <x v="52"/>
    <x v="6"/>
    <x v="23"/>
    <x v="3"/>
    <s v="Maschinenabfall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x v="52"/>
    <x v="15"/>
    <x v="256"/>
    <x v="4"/>
    <s v="Sensorik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x v="0"/>
    <n v="22"/>
    <x v="52"/>
    <x v="6"/>
    <x v="23"/>
    <x v="3"/>
    <s v="Maschinenabfall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x v="52"/>
    <x v="6"/>
    <x v="23"/>
    <x v="3"/>
    <s v="Maschinenabfall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x v="52"/>
    <x v="1"/>
    <x v="236"/>
    <x v="3"/>
    <s v="Maschinenabfall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x v="1"/>
    <n v="30"/>
    <x v="53"/>
    <x v="6"/>
    <x v="23"/>
    <x v="3"/>
    <s v="Reinigung"/>
    <s v="-"/>
    <n v="43"/>
    <s v="Produkte"/>
    <s v="BUs"/>
    <s v="Symptome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x v="54"/>
    <x v="28"/>
    <x v="292"/>
    <x v="1"/>
    <s v="geschälte Rinde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x v="54"/>
    <x v="28"/>
    <x v="293"/>
    <x v="1"/>
    <s v="geschälte Rinde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x v="54"/>
    <x v="0"/>
    <x v="172"/>
    <x v="0"/>
    <s v="kein VOS in England, VS-Würste keine Produktion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x v="54"/>
    <x v="0"/>
    <x v="143"/>
    <x v="0"/>
    <s v="VOS &gt; Einsatz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x v="54"/>
    <x v="1"/>
    <x v="31"/>
    <x v="3"/>
    <s v="gemischtes Produkt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x v="54"/>
    <x v="1"/>
    <x v="18"/>
    <x v="1"/>
    <s v="Schmutz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x v="54"/>
    <x v="0"/>
    <x v="34"/>
    <x v="0"/>
    <s v="VOS &gt; Einsatz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x v="54"/>
    <x v="0"/>
    <x v="294"/>
    <x v="0"/>
    <s v="kein VOS in England, VS-Würste keine Produktion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x v="54"/>
    <x v="13"/>
    <x v="37"/>
    <x v="0"/>
    <s v="keinen Abnehmer/kein Schälpersonal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keinen Abnehmer/kein Schälpersonal"/>
    <m/>
    <s v="VOS GRW-SCHI-NAT ENDSTÜ"/>
  </r>
  <r>
    <x v="3"/>
    <n v="198"/>
    <x v="54"/>
    <x v="12"/>
    <x v="159"/>
    <x v="0"/>
    <s v="keinen Abnehmer/kein Schälpersonal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keinen Abnehmer/kein Schälpersonal"/>
    <m/>
    <s v="VOS GRW-KRÄU-ZIPFEL"/>
  </r>
  <r>
    <x v="1"/>
    <n v="20"/>
    <x v="54"/>
    <x v="22"/>
    <x v="198"/>
    <x v="3"/>
    <s v="Füllkopf tropft (vegan)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x v="1"/>
    <n v="20"/>
    <x v="54"/>
    <x v="17"/>
    <x v="295"/>
    <x v="3"/>
    <s v="Darm geplatzt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x v="54"/>
    <x v="15"/>
    <x v="256"/>
    <x v="0"/>
    <s v="keine Verarbeitung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x v="54"/>
    <x v="15"/>
    <x v="256"/>
    <x v="0"/>
    <s v="keine Verarbeitung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x v="54"/>
    <x v="15"/>
    <x v="256"/>
    <x v="3"/>
    <s v="Reinigung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x v="4"/>
    <n v="70"/>
    <x v="54"/>
    <x v="1"/>
    <x v="13"/>
    <x v="3"/>
    <s v="Maschinenabfall"/>
    <s v="-"/>
    <n v="44"/>
    <s v="Produkte"/>
    <s v="BUs"/>
    <s v="Symptome"/>
    <s v="0"/>
    <s v="BU2"/>
    <s v="Scheiben/Staub"/>
    <n v="30"/>
    <s v="BU2"/>
    <s v="Scheiben/Staub"/>
    <n v="70"/>
    <n v="30"/>
    <d v="2021-11-02T00:00:00"/>
    <m/>
    <m/>
    <s v="Scheiben/Staub"/>
  </r>
  <r>
    <x v="2"/>
    <n v="17"/>
    <x v="54"/>
    <x v="6"/>
    <x v="24"/>
    <x v="3"/>
    <s v="Maschinenabfall"/>
    <s v="-"/>
    <n v="44"/>
    <s v="Produkte"/>
    <s v="BUs"/>
    <s v="Symptome"/>
    <n v="0"/>
    <s v="BU4"/>
    <s v="Diverses"/>
    <n v="30"/>
    <s v="BU4"/>
    <s v="Diverses"/>
    <n v="17"/>
    <n v="30"/>
    <d v="2021-11-02T00:00:00"/>
    <m/>
    <m/>
    <s v="Diverses"/>
  </r>
  <r>
    <x v="1"/>
    <n v="20"/>
    <x v="54"/>
    <x v="15"/>
    <x v="256"/>
    <x v="3"/>
    <s v="Darm geplatzt"/>
    <s v="-"/>
    <n v="44"/>
    <s v="Produkte"/>
    <s v="BUs"/>
    <s v="Symptome"/>
    <s v="0"/>
    <n v="3020"/>
    <s v="-"/>
    <n v="34"/>
    <n v="3020"/>
    <s v="-"/>
    <n v="20"/>
    <n v="34"/>
    <d v="2021-11-02T00:00:00"/>
    <m/>
    <m/>
    <s v="-"/>
  </r>
  <r>
    <x v="1"/>
    <n v="20"/>
    <x v="54"/>
    <x v="15"/>
    <x v="256"/>
    <x v="1"/>
    <s v="Metall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x v="1"/>
    <n v="80"/>
    <x v="54"/>
    <x v="25"/>
    <x v="280"/>
    <x v="3"/>
    <s v="Darm geplatzt"/>
    <s v="-"/>
    <n v="44"/>
    <s v="Produkte"/>
    <s v="BUs"/>
    <s v="Symptome"/>
    <s v="0"/>
    <s v="Abfüllung"/>
    <s v="Gourmet"/>
    <n v="34"/>
    <s v="Abfüllung"/>
    <s v="Gourmet"/>
    <n v="80"/>
    <n v="34"/>
    <d v="2021-11-02T00:00:00"/>
    <m/>
    <m/>
    <s v="Gourmet"/>
  </r>
  <r>
    <x v="5"/>
    <n v="7.4"/>
    <x v="54"/>
    <x v="15"/>
    <x v="256"/>
    <x v="4"/>
    <s v="Sensorik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x v="0"/>
    <n v="18"/>
    <x v="54"/>
    <x v="6"/>
    <x v="23"/>
    <x v="3"/>
    <s v="Maschinenabfall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x v="54"/>
    <x v="15"/>
    <x v="256"/>
    <x v="4"/>
    <s v="Sensorik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x v="1"/>
    <n v="40"/>
    <x v="54"/>
    <x v="19"/>
    <x v="281"/>
    <x v="1"/>
    <s v="Metall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x v="1"/>
    <n v="40"/>
    <x v="55"/>
    <x v="10"/>
    <x v="245"/>
    <x v="3"/>
    <s v="Darm geplatzt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x v="55"/>
    <x v="0"/>
    <x v="53"/>
    <x v="2"/>
    <s v="keinen Verwendungszweck"/>
    <s v="-"/>
    <n v="44"/>
    <s v="Produkte"/>
    <s v="BUs"/>
    <s v="Symptome"/>
    <n v="2.84"/>
    <s v="BU4"/>
    <n v="29500482"/>
    <n v="61"/>
    <s v="BU4"/>
    <n v="29500482"/>
    <n v="3"/>
    <n v="61"/>
    <d v="2021-11-03T00:00:00"/>
    <m/>
    <m/>
    <s v="VOS Schwarzer Pfeffer R"/>
  </r>
  <r>
    <x v="2"/>
    <n v="25"/>
    <x v="55"/>
    <x v="0"/>
    <x v="53"/>
    <x v="2"/>
    <s v="keinen Verwendungszweck"/>
    <s v="-"/>
    <n v="44"/>
    <s v="Produkte"/>
    <s v="BUs"/>
    <s v="Symptome"/>
    <n v="2.84"/>
    <s v="BU4"/>
    <n v="29500482"/>
    <n v="61"/>
    <s v="BU4"/>
    <n v="29500482"/>
    <n v="25"/>
    <n v="61"/>
    <d v="2021-11-03T00:00:00"/>
    <m/>
    <m/>
    <s v="VOS Schwarzer Pfeffer R"/>
  </r>
  <r>
    <x v="2"/>
    <n v="20"/>
    <x v="55"/>
    <x v="0"/>
    <x v="53"/>
    <x v="2"/>
    <s v="keinen Verwendungszweck"/>
    <s v="-"/>
    <n v="44"/>
    <s v="Produkte"/>
    <s v="BUs"/>
    <s v="Symptome"/>
    <n v="2.84"/>
    <s v="BU4"/>
    <n v="29500482"/>
    <n v="61"/>
    <s v="BU4"/>
    <n v="29500482"/>
    <n v="20"/>
    <n v="61"/>
    <d v="2021-11-03T00:00:00"/>
    <m/>
    <m/>
    <s v="VOS Schwarzer Pfeffer R"/>
  </r>
  <r>
    <x v="0"/>
    <n v="9"/>
    <x v="55"/>
    <x v="0"/>
    <x v="44"/>
    <x v="3"/>
    <s v="Maschinenabfall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x v="55"/>
    <x v="0"/>
    <x v="230"/>
    <x v="3"/>
    <s v="Reinigung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x v="55"/>
    <x v="0"/>
    <x v="230"/>
    <x v="0"/>
    <s v="keine Verarbeitung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x v="55"/>
    <x v="0"/>
    <x v="296"/>
    <x v="3"/>
    <s v="Clip gerissen"/>
    <s v="-"/>
    <n v="44"/>
    <s v="Produkte"/>
    <s v="BUs"/>
    <s v="Symptome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x v="55"/>
    <x v="0"/>
    <x v="297"/>
    <x v="3"/>
    <s v="Darm geplatzt"/>
    <s v="-"/>
    <n v="44"/>
    <s v="Produkte"/>
    <s v="BUs"/>
    <s v="Symptome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x v="55"/>
    <x v="0"/>
    <x v="298"/>
    <x v="3"/>
    <s v="Darm geplatzt"/>
    <s v="-"/>
    <n v="44"/>
    <s v="Produkte"/>
    <s v="BUs"/>
    <s v="Symptome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x v="55"/>
    <x v="0"/>
    <x v="253"/>
    <x v="3"/>
    <s v="Clip gerissen"/>
    <s v="-"/>
    <n v="44"/>
    <s v="Produkte"/>
    <s v="BUs"/>
    <s v="Symptome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x v="55"/>
    <x v="0"/>
    <x v="45"/>
    <x v="3"/>
    <s v="Maschinenabfall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x v="0"/>
    <n v="21"/>
    <x v="55"/>
    <x v="0"/>
    <x v="45"/>
    <x v="0"/>
    <s v="VOS &gt; Einsatz"/>
    <s v="-"/>
    <n v="44"/>
    <s v="Produkte"/>
    <s v="BUs"/>
    <s v="Symptome"/>
    <n v="10.5"/>
    <s v="Bu3"/>
    <n v="29500861"/>
    <n v="12"/>
    <s v="Bu3"/>
    <n v="29500861"/>
    <n v="21"/>
    <n v="12"/>
    <d v="2021-11-03T00:00:00"/>
    <s v="VOS &gt; Einsatz"/>
    <m/>
    <s v="VOS RW-NUSS OGT"/>
  </r>
  <r>
    <x v="2"/>
    <n v="4"/>
    <x v="55"/>
    <x v="1"/>
    <x v="59"/>
    <x v="2"/>
    <s v="keinen Verwendungszweck"/>
    <s v="-"/>
    <n v="44"/>
    <s v="Produkte"/>
    <s v="BUs"/>
    <s v="Symptome"/>
    <n v="0"/>
    <s v="BU4"/>
    <n v="29500885"/>
    <n v="61"/>
    <s v="BU4"/>
    <n v="29500885"/>
    <n v="4"/>
    <n v="61"/>
    <d v="2021-11-03T00:00:00"/>
    <m/>
    <m/>
    <s v="ABS HEUBL"/>
  </r>
  <r>
    <x v="2"/>
    <n v="13"/>
    <x v="55"/>
    <x v="1"/>
    <x v="59"/>
    <x v="2"/>
    <s v="keinen Verwendungszweck"/>
    <s v="-"/>
    <n v="44"/>
    <s v="Produkte"/>
    <s v="BUs"/>
    <s v="Symptome"/>
    <n v="0"/>
    <s v="BU4"/>
    <n v="29500885"/>
    <n v="61"/>
    <s v="BU4"/>
    <n v="29500885"/>
    <n v="13"/>
    <n v="61"/>
    <d v="2021-11-03T00:00:00"/>
    <m/>
    <m/>
    <s v="ABS HEUBL"/>
  </r>
  <r>
    <x v="2"/>
    <n v="4"/>
    <x v="55"/>
    <x v="1"/>
    <x v="59"/>
    <x v="2"/>
    <s v="keinen Verwendungszweck"/>
    <s v="-"/>
    <n v="44"/>
    <s v="Produkte"/>
    <s v="BUs"/>
    <s v="Symptome"/>
    <n v="0"/>
    <s v="Bu4"/>
    <n v="29500885"/>
    <n v="61"/>
    <s v="Bu4"/>
    <n v="29500885"/>
    <n v="4"/>
    <n v="61"/>
    <d v="2021-11-03T00:00:00"/>
    <m/>
    <m/>
    <s v="ABS HEUBL"/>
  </r>
  <r>
    <x v="2"/>
    <n v="18"/>
    <x v="55"/>
    <x v="1"/>
    <x v="60"/>
    <x v="2"/>
    <s v="keinen Verwendungszweck"/>
    <s v="-"/>
    <n v="44"/>
    <s v="Produkte"/>
    <s v="BUs"/>
    <s v="Symptome"/>
    <n v="6.7194568295036419"/>
    <s v="BU4"/>
    <n v="29500886"/>
    <n v="61"/>
    <s v="BU4"/>
    <n v="29500886"/>
    <n v="18"/>
    <n v="61"/>
    <d v="2021-11-03T00:00:00"/>
    <m/>
    <m/>
    <s v="ABS MEDI-KRÄUK"/>
  </r>
  <r>
    <x v="2"/>
    <n v="12"/>
    <x v="55"/>
    <x v="1"/>
    <x v="60"/>
    <x v="2"/>
    <s v="keinen Verwendungszweck"/>
    <s v="-"/>
    <n v="44"/>
    <s v="Produkte"/>
    <s v="BUs"/>
    <s v="Symptome"/>
    <n v="6.7194568295036419"/>
    <s v="BU4"/>
    <n v="29500886"/>
    <n v="61"/>
    <s v="BU4"/>
    <n v="29500886"/>
    <n v="12"/>
    <n v="61"/>
    <d v="2021-11-03T00:00:00"/>
    <m/>
    <m/>
    <s v="ABS MEDI-KRÄUK"/>
  </r>
  <r>
    <x v="2"/>
    <n v="6"/>
    <x v="55"/>
    <x v="1"/>
    <x v="60"/>
    <x v="2"/>
    <s v="keinen Verwendungszweck"/>
    <s v="-"/>
    <n v="44"/>
    <s v="Produkte"/>
    <s v="BUs"/>
    <s v="Symptome"/>
    <n v="6.7194568295036419"/>
    <s v="Bu4"/>
    <n v="29500886"/>
    <n v="61"/>
    <s v="Bu4"/>
    <n v="29500886"/>
    <n v="6"/>
    <n v="61"/>
    <d v="2021-11-03T00:00:00"/>
    <m/>
    <m/>
    <s v="ABS MEDI-KRÄUK"/>
  </r>
  <r>
    <x v="2"/>
    <n v="26"/>
    <x v="55"/>
    <x v="1"/>
    <x v="60"/>
    <x v="2"/>
    <s v="keinen Verwendungszweck"/>
    <s v="-"/>
    <n v="44"/>
    <s v="Produkte"/>
    <s v="BUs"/>
    <s v="Symptome"/>
    <n v="6.7194568295036419"/>
    <s v="Bu4"/>
    <n v="29500886"/>
    <n v="61"/>
    <s v="Bu4"/>
    <n v="29500886"/>
    <n v="26"/>
    <n v="61"/>
    <d v="2021-11-03T00:00:00"/>
    <m/>
    <m/>
    <s v="ABS MEDI-KRÄUK"/>
  </r>
  <r>
    <x v="2"/>
    <n v="3"/>
    <x v="55"/>
    <x v="1"/>
    <x v="61"/>
    <x v="2"/>
    <s v="keinen Verwendungszweck"/>
    <s v="-"/>
    <n v="44"/>
    <s v="Produkte"/>
    <s v="BUs"/>
    <s v="Symptome"/>
    <n v="9.1663526661992432"/>
    <s v="Bu4"/>
    <n v="29500891"/>
    <n v="61"/>
    <s v="Bu4"/>
    <n v="29500891"/>
    <n v="3"/>
    <n v="61"/>
    <d v="2021-11-03T00:00:00"/>
    <m/>
    <m/>
    <s v="ABS PECO"/>
  </r>
  <r>
    <x v="2"/>
    <n v="13"/>
    <x v="55"/>
    <x v="1"/>
    <x v="64"/>
    <x v="2"/>
    <s v="keinen Verwendungszweck"/>
    <s v="-"/>
    <n v="44"/>
    <s v="Produkte"/>
    <s v="BUs"/>
    <s v="Symptome"/>
    <n v="7.7475399924149615"/>
    <s v="Bu4"/>
    <n v="29500904"/>
    <n v="61"/>
    <s v="Bu4"/>
    <n v="29500904"/>
    <n v="13"/>
    <n v="61"/>
    <d v="2021-11-03T00:00:00"/>
    <m/>
    <m/>
    <s v="ABS TI-AD"/>
  </r>
  <r>
    <x v="2"/>
    <n v="7"/>
    <x v="55"/>
    <x v="1"/>
    <x v="105"/>
    <x v="2"/>
    <s v="keinen Verwendungszweck"/>
    <s v="-"/>
    <n v="44"/>
    <s v="Produkte"/>
    <s v="BUs"/>
    <s v="Symptome"/>
    <n v="9.4651380183951126"/>
    <s v="Bu4"/>
    <n v="29500910"/>
    <n v="61"/>
    <s v="Bu4"/>
    <n v="29500910"/>
    <n v="7"/>
    <n v="61"/>
    <d v="2021-11-03T00:00:00"/>
    <m/>
    <m/>
    <s v="ABS Unser Blütenkäse"/>
  </r>
  <r>
    <x v="2"/>
    <n v="14"/>
    <x v="55"/>
    <x v="1"/>
    <x v="105"/>
    <x v="2"/>
    <s v="keinen Verwendungszweck"/>
    <s v="-"/>
    <n v="44"/>
    <s v="Produkte"/>
    <s v="BUs"/>
    <s v="Symptome"/>
    <n v="9.4651380183951126"/>
    <s v="Bu4"/>
    <n v="29500910"/>
    <n v="61"/>
    <s v="Bu4"/>
    <n v="29500910"/>
    <n v="14"/>
    <n v="61"/>
    <d v="2021-11-03T00:00:00"/>
    <m/>
    <m/>
    <s v="ABS Unser Blütenkäse"/>
  </r>
  <r>
    <x v="2"/>
    <n v="2"/>
    <x v="55"/>
    <x v="1"/>
    <x v="105"/>
    <x v="2"/>
    <s v="keinen Verwendungszweck"/>
    <s v="-"/>
    <n v="44"/>
    <s v="Produkte"/>
    <s v="BUs"/>
    <s v="Symptome"/>
    <n v="9.4651380183951126"/>
    <s v="Bu4"/>
    <n v="29500910"/>
    <n v="61"/>
    <s v="Bu4"/>
    <n v="29500910"/>
    <n v="2"/>
    <n v="61"/>
    <d v="2021-11-03T00:00:00"/>
    <m/>
    <m/>
    <s v="ABS Unser Blütenkäse"/>
  </r>
  <r>
    <x v="2"/>
    <n v="9"/>
    <x v="55"/>
    <x v="1"/>
    <x v="105"/>
    <x v="2"/>
    <s v="keinen Verwendungszweck"/>
    <s v="-"/>
    <n v="44"/>
    <s v="Produkte"/>
    <s v="BUs"/>
    <s v="Symptome"/>
    <n v="9.4651380183951126"/>
    <s v="Bu4"/>
    <n v="29500910"/>
    <n v="61"/>
    <s v="Bu4"/>
    <n v="29500910"/>
    <n v="9"/>
    <n v="61"/>
    <d v="2021-11-03T00:00:00"/>
    <m/>
    <m/>
    <s v="ABS Unser Blütenkäse"/>
  </r>
  <r>
    <x v="2"/>
    <n v="6"/>
    <x v="55"/>
    <x v="1"/>
    <x v="105"/>
    <x v="2"/>
    <s v="keinen Verwendungszweck"/>
    <s v="-"/>
    <n v="44"/>
    <s v="Produkte"/>
    <s v="BUs"/>
    <s v="Symptome"/>
    <n v="9.4651380183951126"/>
    <s v="Bu4"/>
    <n v="29500910"/>
    <n v="61"/>
    <s v="Bu4"/>
    <n v="29500910"/>
    <n v="6"/>
    <n v="61"/>
    <d v="2021-11-03T00:00:00"/>
    <m/>
    <m/>
    <s v="ABS Unser Blütenkäse"/>
  </r>
  <r>
    <x v="1"/>
    <n v="25"/>
    <x v="55"/>
    <x v="0"/>
    <x v="46"/>
    <x v="1"/>
    <s v="geschälte Rinde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x v="55"/>
    <x v="0"/>
    <x v="46"/>
    <x v="1"/>
    <s v="geschälte Rinde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x v="1"/>
    <n v="33"/>
    <x v="55"/>
    <x v="0"/>
    <x v="46"/>
    <x v="1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x v="55"/>
    <x v="0"/>
    <x v="46"/>
    <x v="1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x v="55"/>
    <x v="0"/>
    <x v="149"/>
    <x v="0"/>
    <s v="keine Verarbeitung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x v="55"/>
    <x v="0"/>
    <x v="149"/>
    <x v="0"/>
    <s v="keine Verarbeitung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x v="55"/>
    <x v="12"/>
    <x v="232"/>
    <x v="0"/>
    <s v="keinen Abnehmer/kein Schälpersonal"/>
    <s v="-"/>
    <n v="44"/>
    <s v="Produkte"/>
    <s v="BUs"/>
    <s v="Symptome"/>
    <n v="21"/>
    <s v="Verkauf"/>
    <n v="29501073"/>
    <n v="12"/>
    <s v="Verkauf"/>
    <n v="29501073"/>
    <n v="42"/>
    <n v="12"/>
    <d v="2021-11-03T00:00:00"/>
    <s v="keinen Abnehmer/kein Schälpersonal"/>
    <m/>
    <s v="VOS RW-NUSS-ZIPFEL"/>
  </r>
  <r>
    <x v="3"/>
    <n v="21"/>
    <x v="55"/>
    <x v="13"/>
    <x v="276"/>
    <x v="2"/>
    <s v="keinen Abnehmer/kein Schälpersonal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s v="keinen Abnehmer/kein Schälpersonal"/>
    <m/>
    <s v="VOS RW-NUSS-ENDSTÜCK"/>
  </r>
  <r>
    <x v="1"/>
    <n v="48.6"/>
    <x v="55"/>
    <x v="18"/>
    <x v="299"/>
    <x v="0"/>
    <s v="keine Verarbeitung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x v="55"/>
    <x v="18"/>
    <x v="299"/>
    <x v="0"/>
    <s v="keine Verarbeitung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x v="55"/>
    <x v="15"/>
    <x v="256"/>
    <x v="3"/>
    <s v="Reinigung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x v="1"/>
    <n v="65"/>
    <x v="55"/>
    <x v="15"/>
    <x v="256"/>
    <x v="6"/>
    <s v="Rohware zu weich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x v="1"/>
    <n v="65"/>
    <x v="55"/>
    <x v="15"/>
    <x v="256"/>
    <x v="3"/>
    <s v="Reinigung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x v="1"/>
    <n v="128"/>
    <x v="55"/>
    <x v="15"/>
    <x v="256"/>
    <x v="3"/>
    <s v="Darm geplatzt"/>
    <s v="-"/>
    <n v="44"/>
    <s v="Produkte"/>
    <s v="BUs"/>
    <s v="Symptome"/>
    <s v="0"/>
    <s v="Abfüllung"/>
    <s v="-"/>
    <n v="34"/>
    <s v="Abfüllung"/>
    <s v="-"/>
    <n v="128"/>
    <n v="34"/>
    <d v="2021-11-03T00:00:00"/>
    <m/>
    <m/>
    <s v="-"/>
  </r>
  <r>
    <x v="0"/>
    <n v="16"/>
    <x v="55"/>
    <x v="6"/>
    <x v="23"/>
    <x v="3"/>
    <s v="Maschinenabfall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x v="55"/>
    <x v="15"/>
    <x v="256"/>
    <x v="4"/>
    <s v="Laborproben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x v="5"/>
    <n v="9.8000000000000007"/>
    <x v="55"/>
    <x v="15"/>
    <x v="256"/>
    <x v="4"/>
    <s v="Sensorik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x v="0"/>
    <n v="28"/>
    <x v="55"/>
    <x v="6"/>
    <x v="23"/>
    <x v="3"/>
    <s v="Maschinenabfall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x v="55"/>
    <x v="15"/>
    <x v="131"/>
    <x v="2"/>
    <s v="Wurstschlaufe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x v="55"/>
    <x v="15"/>
    <x v="256"/>
    <x v="4"/>
    <s v="Sensorik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x v="5"/>
    <n v="33.5"/>
    <x v="55"/>
    <x v="15"/>
    <x v="256"/>
    <x v="4"/>
    <s v="Rückstellproben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x v="0"/>
    <n v="12"/>
    <x v="55"/>
    <x v="6"/>
    <x v="23"/>
    <x v="3"/>
    <s v="Maschinenabfall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x v="55"/>
    <x v="19"/>
    <x v="300"/>
    <x v="6"/>
    <s v="über/unterfüllt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x v="56"/>
    <x v="10"/>
    <x v="301"/>
    <x v="0"/>
    <s v="keine Verarbeitung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x v="56"/>
    <x v="1"/>
    <x v="31"/>
    <x v="3"/>
    <s v="gemischtes Produkt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x v="56"/>
    <x v="1"/>
    <x v="123"/>
    <x v="3"/>
    <s v="Reste von Produktion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x v="56"/>
    <x v="17"/>
    <x v="192"/>
    <x v="1"/>
    <s v="Metall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x v="1"/>
    <n v="66"/>
    <x v="56"/>
    <x v="17"/>
    <x v="109"/>
    <x v="3"/>
    <s v="runter gefallen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x v="1"/>
    <n v="22"/>
    <x v="56"/>
    <x v="15"/>
    <x v="256"/>
    <x v="3"/>
    <s v="Füllkopf tropft (vegan)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x v="1"/>
    <n v="132"/>
    <x v="56"/>
    <x v="15"/>
    <x v="256"/>
    <x v="3"/>
    <s v="Darm geplatzt"/>
    <s v="-"/>
    <n v="44"/>
    <s v="Produkte"/>
    <s v="BUs"/>
    <s v="Symptome"/>
    <s v="0"/>
    <s v="Abfüllung"/>
    <s v="-"/>
    <n v="34"/>
    <s v="Abfüllung"/>
    <s v="-"/>
    <n v="132"/>
    <n v="34"/>
    <d v="2021-11-04T00:00:00"/>
    <m/>
    <m/>
    <s v="-"/>
  </r>
  <r>
    <x v="1"/>
    <n v="67.2"/>
    <x v="56"/>
    <x v="15"/>
    <x v="256"/>
    <x v="3"/>
    <s v="Reinigung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x v="0"/>
    <n v="37.200000000000003"/>
    <x v="56"/>
    <x v="6"/>
    <x v="23"/>
    <x v="3"/>
    <s v="Maschinenabfall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x v="56"/>
    <x v="6"/>
    <x v="24"/>
    <x v="3"/>
    <s v="Maschinenabfall"/>
    <s v="-"/>
    <n v="44"/>
    <s v="Produkte"/>
    <s v="BUs"/>
    <s v="Symptome"/>
    <n v="0"/>
    <s v="BU4"/>
    <s v="Diverses"/>
    <n v="30"/>
    <s v="BU4"/>
    <s v="Diverses"/>
    <n v="44.2"/>
    <n v="30"/>
    <d v="2021-11-04T00:00:00"/>
    <m/>
    <m/>
    <s v="Diverses"/>
  </r>
  <r>
    <x v="5"/>
    <n v="14.2"/>
    <x v="56"/>
    <x v="15"/>
    <x v="256"/>
    <x v="4"/>
    <s v="Sensorik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x v="0"/>
    <n v="63"/>
    <x v="56"/>
    <x v="15"/>
    <x v="131"/>
    <x v="2"/>
    <s v="Wurstschlaufe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x v="56"/>
    <x v="15"/>
    <x v="256"/>
    <x v="4"/>
    <s v="Laborproben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x v="0"/>
    <n v="41"/>
    <x v="56"/>
    <x v="6"/>
    <x v="23"/>
    <x v="3"/>
    <s v="Maschinenabfall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x v="56"/>
    <x v="1"/>
    <x v="13"/>
    <x v="3"/>
    <s v="Maschinenabfall"/>
    <s v="-"/>
    <n v="44"/>
    <s v="Produkte"/>
    <s v="BUs"/>
    <s v="Symptome"/>
    <s v="0"/>
    <s v="BU2"/>
    <s v="Scheiben/Staub"/>
    <n v="30"/>
    <s v="BU2"/>
    <s v="Scheiben/Staub"/>
    <n v="37.799999999999997"/>
    <n v="30"/>
    <d v="2021-11-04T00:00:00"/>
    <m/>
    <m/>
    <s v="Scheiben/Staub"/>
  </r>
  <r>
    <x v="5"/>
    <n v="68.8"/>
    <x v="56"/>
    <x v="15"/>
    <x v="256"/>
    <x v="4"/>
    <s v="Rückstellproben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x v="5"/>
    <n v="2.6"/>
    <x v="56"/>
    <x v="15"/>
    <x v="256"/>
    <x v="4"/>
    <s v="Sensorik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x v="0"/>
    <n v="10"/>
    <x v="56"/>
    <x v="15"/>
    <x v="131"/>
    <x v="2"/>
    <s v="Wurstschlaufe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x v="57"/>
    <x v="10"/>
    <x v="302"/>
    <x v="3"/>
    <s v="runter gefallen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x v="57"/>
    <x v="1"/>
    <x v="303"/>
    <x v="0"/>
    <s v="keine Verarbeitung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 Verarbeitung"/>
    <m/>
    <s v="ABS Mozzarella 46%"/>
  </r>
  <r>
    <x v="0"/>
    <n v="14"/>
    <x v="57"/>
    <x v="1"/>
    <x v="31"/>
    <x v="3"/>
    <s v="gemischtes Produkt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x v="57"/>
    <x v="1"/>
    <x v="18"/>
    <x v="1"/>
    <s v="Schmutz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x v="57"/>
    <x v="22"/>
    <x v="193"/>
    <x v="3"/>
    <s v="Füllkopf tropft (vegan)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x v="1"/>
    <n v="40"/>
    <x v="57"/>
    <x v="17"/>
    <x v="75"/>
    <x v="3"/>
    <s v="Clip gerissen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x v="0"/>
    <n v="19"/>
    <x v="57"/>
    <x v="6"/>
    <x v="23"/>
    <x v="3"/>
    <s v="Maschinenabfall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x v="57"/>
    <x v="15"/>
    <x v="256"/>
    <x v="3"/>
    <s v="Reinigung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x v="1"/>
    <n v="228"/>
    <x v="57"/>
    <x v="15"/>
    <x v="256"/>
    <x v="3"/>
    <s v="Darm geplatzt"/>
    <s v="-"/>
    <n v="44"/>
    <s v="Produkte"/>
    <s v="BUs"/>
    <s v="Symptome"/>
    <s v="0"/>
    <s v="Abfüllung"/>
    <s v="-"/>
    <n v="34"/>
    <s v="Abfüllung"/>
    <s v="-"/>
    <n v="228"/>
    <n v="34"/>
    <d v="2021-11-05T00:00:00"/>
    <m/>
    <m/>
    <s v="-"/>
  </r>
  <r>
    <x v="0"/>
    <n v="25"/>
    <x v="57"/>
    <x v="6"/>
    <x v="23"/>
    <x v="3"/>
    <s v="Maschinenabfall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x v="58"/>
    <x v="0"/>
    <x v="53"/>
    <x v="2"/>
    <s v="keinen Verwendungszweck"/>
    <s v="-"/>
    <n v="45"/>
    <s v="Produkte"/>
    <s v="BUs"/>
    <s v="Symptome"/>
    <n v="2.84"/>
    <s v="BU4"/>
    <n v="29500482"/>
    <n v="61"/>
    <m/>
    <n v="29500482"/>
    <n v="2"/>
    <n v="61"/>
    <d v="2021-11-08T00:00:00"/>
    <m/>
    <m/>
    <s v="VOS Schwarzer Pfeffer R"/>
  </r>
  <r>
    <x v="0"/>
    <n v="45"/>
    <x v="58"/>
    <x v="0"/>
    <x v="44"/>
    <x v="0"/>
    <s v="kein VOS in England, VS-Würste keine Produktion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x v="58"/>
    <x v="0"/>
    <x v="44"/>
    <x v="0"/>
    <s v="kein VOS in England, VS-Würste keine Produktion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x v="58"/>
    <x v="0"/>
    <x v="44"/>
    <x v="0"/>
    <s v="kein VOS in England, VS-Würste keine Produktion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x v="58"/>
    <x v="0"/>
    <x v="44"/>
    <x v="0"/>
    <s v="kein VOS in England, VS-Würste keine Produktion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x v="58"/>
    <x v="0"/>
    <x v="44"/>
    <x v="0"/>
    <s v="kein VOS in England, VS-Würste keine Produktion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x v="58"/>
    <x v="0"/>
    <x v="44"/>
    <x v="0"/>
    <s v="kein VOS in England, VS-Würste keine Produktion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x v="58"/>
    <x v="0"/>
    <x v="44"/>
    <x v="0"/>
    <s v="kein VOS in England, VS-Würste keine Produktion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x v="58"/>
    <x v="0"/>
    <x v="44"/>
    <x v="0"/>
    <s v="kein VOS in England, VS-Würste keine Produktion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x v="58"/>
    <x v="0"/>
    <x v="44"/>
    <x v="0"/>
    <s v="kein VOS in England, VS-Würste keine Produktion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x v="58"/>
    <x v="0"/>
    <x v="44"/>
    <x v="0"/>
    <s v="kein VOS in England, VS-Würste keine Produktion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x v="58"/>
    <x v="0"/>
    <x v="195"/>
    <x v="0"/>
    <s v="VOS &gt; Einsatz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x v="58"/>
    <x v="0"/>
    <x v="195"/>
    <x v="0"/>
    <s v="VOS &gt; Einsatz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x v="58"/>
    <x v="0"/>
    <x v="195"/>
    <x v="0"/>
    <s v="VOS &gt; Einsatz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x v="58"/>
    <x v="0"/>
    <x v="195"/>
    <x v="0"/>
    <s v="VOS &gt; Einsatz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x v="58"/>
    <x v="0"/>
    <x v="244"/>
    <x v="0"/>
    <s v="kein VOS in England, VS-Würste keine Produktion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x v="58"/>
    <x v="0"/>
    <x v="244"/>
    <x v="0"/>
    <s v="kein VOS in England, VS-Würste keine Produktion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x v="58"/>
    <x v="0"/>
    <x v="244"/>
    <x v="0"/>
    <s v="kein VOS in England, VS-Würste keine Produktion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x v="58"/>
    <x v="0"/>
    <x v="244"/>
    <x v="0"/>
    <s v="kein VOS in England, VS-Würste keine Produktion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x v="58"/>
    <x v="0"/>
    <x v="172"/>
    <x v="0"/>
    <s v="kein VOS in England, VS-Würste keine Produktion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x v="58"/>
    <x v="0"/>
    <x v="172"/>
    <x v="0"/>
    <s v="kein VOS in England, VS-Würste keine Produktion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x v="58"/>
    <x v="0"/>
    <x v="172"/>
    <x v="0"/>
    <s v="kein VOS in England, VS-Würste keine Produktion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x v="58"/>
    <x v="0"/>
    <x v="172"/>
    <x v="0"/>
    <s v="kein VOS in England, VS-Würste keine Produktion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x v="58"/>
    <x v="0"/>
    <x v="172"/>
    <x v="0"/>
    <s v="kein VOS in England, VS-Würste keine Produktion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x v="58"/>
    <x v="0"/>
    <x v="172"/>
    <x v="0"/>
    <s v="kein VOS in England, VS-Würste keine Produktion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x v="58"/>
    <x v="0"/>
    <x v="172"/>
    <x v="0"/>
    <s v="kein VOS in England, VS-Würste keine Produktion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x v="58"/>
    <x v="0"/>
    <x v="172"/>
    <x v="0"/>
    <s v="kein VOS in England, VS-Würste keine Produktion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x v="58"/>
    <x v="0"/>
    <x v="172"/>
    <x v="0"/>
    <s v="kein VOS in England, VS-Würste keine Produktion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x v="58"/>
    <x v="0"/>
    <x v="304"/>
    <x v="0"/>
    <s v="VOS &gt; Einsatz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x v="58"/>
    <x v="1"/>
    <x v="60"/>
    <x v="2"/>
    <s v="keinen Verwendungszweck"/>
    <s v="-"/>
    <n v="45"/>
    <s v="Produkte"/>
    <s v="BUs"/>
    <s v="Symptome"/>
    <n v="6.7194568295036419"/>
    <s v="Bu4"/>
    <n v="29500886"/>
    <n v="61"/>
    <m/>
    <n v="29500886"/>
    <n v="5"/>
    <n v="61"/>
    <d v="2021-11-08T00:00:00"/>
    <m/>
    <m/>
    <s v="ABS MEDI-KRÄUK"/>
  </r>
  <r>
    <x v="2"/>
    <n v="4"/>
    <x v="58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4"/>
    <n v="61"/>
    <d v="2021-11-08T00:00:00"/>
    <m/>
    <m/>
    <s v="ABS TI-AD"/>
  </r>
  <r>
    <x v="2"/>
    <n v="12"/>
    <x v="58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12"/>
    <n v="61"/>
    <d v="2021-11-08T00:00:00"/>
    <m/>
    <m/>
    <s v="ABS TI-AD"/>
  </r>
  <r>
    <x v="2"/>
    <n v="17"/>
    <x v="58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17"/>
    <n v="61"/>
    <d v="2021-11-08T00:00:00"/>
    <m/>
    <m/>
    <s v="ABS TI-AD"/>
  </r>
  <r>
    <x v="2"/>
    <n v="9"/>
    <x v="58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9"/>
    <n v="61"/>
    <d v="2021-11-08T00:00:00"/>
    <m/>
    <m/>
    <s v="ABS TI-AD"/>
  </r>
  <r>
    <x v="2"/>
    <n v="20"/>
    <x v="58"/>
    <x v="1"/>
    <x v="65"/>
    <x v="2"/>
    <s v="keinen Verwendungszweck"/>
    <s v="-"/>
    <n v="45"/>
    <s v="Produkte"/>
    <s v="BUs"/>
    <s v="Symptome"/>
    <n v="7.6086145024926051"/>
    <s v="BU4"/>
    <n v="29500906"/>
    <n v="61"/>
    <m/>
    <n v="29500906"/>
    <n v="20"/>
    <n v="61"/>
    <d v="2021-11-08T00:00:00"/>
    <m/>
    <m/>
    <s v="ABS SCH-PAUL"/>
  </r>
  <r>
    <x v="2"/>
    <n v="13"/>
    <x v="58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13"/>
    <n v="61"/>
    <d v="2021-11-08T00:00:00"/>
    <m/>
    <m/>
    <s v="ABS GRUY"/>
  </r>
  <r>
    <x v="2"/>
    <n v="12"/>
    <x v="58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12"/>
    <n v="61"/>
    <d v="2021-11-08T00:00:00"/>
    <m/>
    <m/>
    <s v="ABS GRUY"/>
  </r>
  <r>
    <x v="2"/>
    <n v="8"/>
    <x v="58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8"/>
    <n v="61"/>
    <d v="2021-11-08T00:00:00"/>
    <m/>
    <m/>
    <s v="ABS GRUY"/>
  </r>
  <r>
    <x v="2"/>
    <n v="13"/>
    <x v="58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13"/>
    <n v="61"/>
    <d v="2021-11-08T00:00:00"/>
    <m/>
    <m/>
    <s v="ABS GRUY"/>
  </r>
  <r>
    <x v="2"/>
    <n v="15"/>
    <x v="58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15"/>
    <n v="61"/>
    <d v="2021-11-08T00:00:00"/>
    <m/>
    <m/>
    <s v="ABS GRUY"/>
  </r>
  <r>
    <x v="2"/>
    <n v="3"/>
    <x v="58"/>
    <x v="1"/>
    <x v="106"/>
    <x v="2"/>
    <s v="keinen Verwendungszweck"/>
    <s v="-"/>
    <n v="45"/>
    <s v="Produkte"/>
    <s v="BUs"/>
    <s v="Symptome"/>
    <n v="7.9957903604299254"/>
    <s v="BU4"/>
    <n v="29500913"/>
    <n v="61"/>
    <m/>
    <n v="29500913"/>
    <n v="3"/>
    <n v="61"/>
    <d v="2021-11-08T00:00:00"/>
    <m/>
    <m/>
    <s v="ABS ZIEGENR"/>
  </r>
  <r>
    <x v="0"/>
    <n v="20"/>
    <x v="58"/>
    <x v="0"/>
    <x v="305"/>
    <x v="0"/>
    <s v="VOS &gt; Einsatz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x v="58"/>
    <x v="1"/>
    <x v="70"/>
    <x v="2"/>
    <s v="keinen Verwendungszweck"/>
    <s v="-"/>
    <n v="45"/>
    <s v="Produkte"/>
    <s v="BUs"/>
    <s v="Symptome"/>
    <n v="7.4148209887633527"/>
    <s v="BU4"/>
    <n v="29501013"/>
    <n v="61"/>
    <m/>
    <n v="29501013"/>
    <n v="22"/>
    <n v="61"/>
    <d v="2021-11-08T00:00:00"/>
    <m/>
    <m/>
    <s v="ABS AT-ROTWEIN"/>
  </r>
  <r>
    <x v="2"/>
    <n v="18"/>
    <x v="58"/>
    <x v="0"/>
    <x v="57"/>
    <x v="2"/>
    <s v="keinen Verwendungszweck"/>
    <s v="-"/>
    <n v="45"/>
    <s v="Produkte"/>
    <s v="BUs"/>
    <s v="Symptome"/>
    <n v="0"/>
    <s v="BU4"/>
    <n v="29501020"/>
    <n v="61"/>
    <m/>
    <n v="29501020"/>
    <n v="18"/>
    <n v="61"/>
    <d v="2021-11-08T00:00:00"/>
    <m/>
    <m/>
    <s v="VOS WAL-THEKE"/>
  </r>
  <r>
    <x v="2"/>
    <n v="15"/>
    <x v="58"/>
    <x v="0"/>
    <x v="57"/>
    <x v="2"/>
    <s v="keinen Verwendungszweck"/>
    <s v="-"/>
    <n v="45"/>
    <s v="Produkte"/>
    <s v="BUs"/>
    <s v="Symptome"/>
    <n v="0"/>
    <s v="BU4"/>
    <n v="29501020"/>
    <n v="61"/>
    <m/>
    <n v="29501020"/>
    <n v="15"/>
    <n v="61"/>
    <d v="2021-11-08T00:00:00"/>
    <m/>
    <m/>
    <s v="VOS WAL-THEKE"/>
  </r>
  <r>
    <x v="2"/>
    <n v="9"/>
    <x v="58"/>
    <x v="1"/>
    <x v="4"/>
    <x v="2"/>
    <s v="keinen Verwendungszweck"/>
    <s v="-"/>
    <n v="45"/>
    <s v="Produkte"/>
    <s v="BUs"/>
    <s v="Symptome"/>
    <n v="8.0682678667519738"/>
    <s v="BU4"/>
    <n v="29501028"/>
    <n v="61"/>
    <m/>
    <n v="29501028"/>
    <n v="9"/>
    <n v="61"/>
    <d v="2021-11-08T00:00:00"/>
    <m/>
    <m/>
    <s v="ABS KELLERGEIST"/>
  </r>
  <r>
    <x v="2"/>
    <n v="10"/>
    <x v="58"/>
    <x v="1"/>
    <x v="71"/>
    <x v="2"/>
    <s v="keinen Verwendungszweck"/>
    <s v="-"/>
    <n v="45"/>
    <s v="Produkte"/>
    <s v="BUs"/>
    <s v="Symptome"/>
    <n v="7.281148389532067"/>
    <s v="BU4"/>
    <n v="29501029"/>
    <n v="61"/>
    <m/>
    <n v="29501029"/>
    <n v="10"/>
    <n v="61"/>
    <d v="2021-11-08T00:00:00"/>
    <m/>
    <m/>
    <s v="ABS BRUSCHETTA"/>
  </r>
  <r>
    <x v="2"/>
    <n v="21"/>
    <x v="58"/>
    <x v="1"/>
    <x v="73"/>
    <x v="2"/>
    <s v="keinen Verwendungszweck"/>
    <s v="-"/>
    <n v="45"/>
    <s v="Produkte"/>
    <s v="BUs"/>
    <s v="Symptome"/>
    <n v="10.868925052314992"/>
    <s v="BU4"/>
    <n v="29501039"/>
    <n v="61"/>
    <m/>
    <n v="29501039"/>
    <n v="21"/>
    <n v="61"/>
    <d v="2021-11-08T00:00:00"/>
    <m/>
    <m/>
    <s v="ABS OLD-AMSTERDAM"/>
  </r>
  <r>
    <x v="0"/>
    <n v="7"/>
    <x v="58"/>
    <x v="0"/>
    <x v="294"/>
    <x v="0"/>
    <s v="kein VOS in England, VS-Würste keine Produktion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x v="58"/>
    <x v="0"/>
    <x v="294"/>
    <x v="0"/>
    <s v="kein VOS in England, VS-Würste keine Produktion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x v="58"/>
    <x v="0"/>
    <x v="294"/>
    <x v="0"/>
    <s v="kein VOS in England, VS-Würste keine Produktion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x v="58"/>
    <x v="0"/>
    <x v="294"/>
    <x v="0"/>
    <s v="kein VOS in England, VS-Würste keine Produktion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x v="58"/>
    <x v="0"/>
    <x v="294"/>
    <x v="0"/>
    <s v="kein VOS in England, VS-Würste keine Produktion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x v="58"/>
    <x v="0"/>
    <x v="294"/>
    <x v="0"/>
    <s v="kein VOS in England, VS-Würste keine Produktion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x v="58"/>
    <x v="0"/>
    <x v="294"/>
    <x v="0"/>
    <s v="kein VOS in England, VS-Würste keine Produktion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x v="58"/>
    <x v="13"/>
    <x v="37"/>
    <x v="0"/>
    <s v="keinen Abnehmer/kein Schälpersonal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x v="58"/>
    <x v="13"/>
    <x v="37"/>
    <x v="0"/>
    <s v="keinen Abnehmer/kein Schälpersonal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x v="58"/>
    <x v="12"/>
    <x v="306"/>
    <x v="0"/>
    <s v="keinen Abnehmer/kein Schälpersonal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x v="58"/>
    <x v="12"/>
    <x v="306"/>
    <x v="0"/>
    <s v="keinen Abnehmer/kein Schälpersonal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x v="58"/>
    <x v="13"/>
    <x v="233"/>
    <x v="0"/>
    <s v="keinen Abnehmer/kein Schälpersonal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x v="58"/>
    <x v="13"/>
    <x v="233"/>
    <x v="0"/>
    <s v="keinen Abnehmer/kein Schälpersonal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x v="58"/>
    <x v="13"/>
    <x v="233"/>
    <x v="0"/>
    <s v="keinen Abnehmer/kein Schälpersonal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x v="58"/>
    <x v="13"/>
    <x v="233"/>
    <x v="0"/>
    <s v="keinen Abnehmer/kein Schälpersonal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x v="58"/>
    <x v="13"/>
    <x v="267"/>
    <x v="0"/>
    <s v="keinen Abnehmer/kein Schälpersonal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x v="58"/>
    <x v="13"/>
    <x v="267"/>
    <x v="0"/>
    <s v="keinen Abnehmer/kein Schälpersonal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x v="58"/>
    <x v="13"/>
    <x v="267"/>
    <x v="0"/>
    <s v="keinen Abnehmer/kein Schälpersonal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x v="58"/>
    <x v="1"/>
    <x v="240"/>
    <x v="2"/>
    <s v="keinen Verwendungszweck"/>
    <s v="-"/>
    <n v="45"/>
    <s v="Produkte"/>
    <s v="BUs"/>
    <s v="Symptome"/>
    <n v="6.7003968641643503"/>
    <s v="BU4"/>
    <n v="29501099"/>
    <n v="61"/>
    <m/>
    <n v="29501099"/>
    <n v="9"/>
    <n v="61"/>
    <d v="2021-11-08T00:00:00"/>
    <m/>
    <m/>
    <s v="ABS Simmentaler"/>
  </r>
  <r>
    <x v="2"/>
    <n v="16"/>
    <x v="58"/>
    <x v="1"/>
    <x v="90"/>
    <x v="2"/>
    <s v="keinen Verwendungszweck"/>
    <s v="-"/>
    <n v="45"/>
    <s v="Produkte"/>
    <s v="BUs"/>
    <s v="Symptome"/>
    <n v="9.6459416666666655"/>
    <s v="BU4"/>
    <n v="29501101"/>
    <n v="61"/>
    <m/>
    <n v="29501101"/>
    <n v="16"/>
    <n v="61"/>
    <d v="2021-11-08T00:00:00"/>
    <m/>
    <m/>
    <s v="ABS BRIE-PAP"/>
  </r>
  <r>
    <x v="2"/>
    <n v="5"/>
    <x v="58"/>
    <x v="1"/>
    <x v="307"/>
    <x v="0"/>
    <s v="keinen Verwendungszweck"/>
    <s v="-"/>
    <n v="45"/>
    <s v="Produkte"/>
    <s v="BUs"/>
    <s v="Symptome"/>
    <n v="7.4077239928583491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x v="58"/>
    <x v="1"/>
    <x v="307"/>
    <x v="0"/>
    <s v="keinen Verwendungszweck"/>
    <s v="-"/>
    <n v="45"/>
    <s v="Produkte"/>
    <s v="BUs"/>
    <s v="Symptome"/>
    <n v="7.4077239928583491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x v="58"/>
    <x v="1"/>
    <x v="308"/>
    <x v="0"/>
    <s v="keinen Verwendungszweck"/>
    <s v="-"/>
    <n v="45"/>
    <s v="Produkte"/>
    <s v="BUs"/>
    <s v="Symptome"/>
    <n v="10.983844995631154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x v="58"/>
    <x v="1"/>
    <x v="308"/>
    <x v="0"/>
    <s v="keinen Verwendungszweck"/>
    <s v="-"/>
    <n v="45"/>
    <s v="Produkte"/>
    <s v="BUs"/>
    <s v="Symptome"/>
    <n v="10.983844995631154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x v="58"/>
    <x v="1"/>
    <x v="308"/>
    <x v="0"/>
    <s v="keinen Verwendungszweck"/>
    <s v="-"/>
    <n v="45"/>
    <s v="Produkte"/>
    <s v="BUs"/>
    <s v="Symptome"/>
    <n v="10.983844995631154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x v="58"/>
    <x v="1"/>
    <x v="308"/>
    <x v="0"/>
    <s v="keinen Verwendungszweck"/>
    <s v="-"/>
    <n v="45"/>
    <s v="Produkte"/>
    <s v="BUs"/>
    <s v="Symptome"/>
    <n v="10.983844995631154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x v="58"/>
    <x v="14"/>
    <x v="134"/>
    <x v="2"/>
    <s v="VOS &gt; Einsatz (vegan)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x v="58"/>
    <x v="18"/>
    <x v="183"/>
    <x v="0"/>
    <s v="VOS &gt; Einsatz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x v="58"/>
    <x v="18"/>
    <x v="150"/>
    <x v="0"/>
    <s v="VOS &gt; Einsatz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x v="58"/>
    <x v="18"/>
    <x v="76"/>
    <x v="0"/>
    <s v="VOS &gt; Einsatz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x v="59"/>
    <x v="28"/>
    <x v="309"/>
    <x v="1"/>
    <s v="geschälte Rinde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x v="1"/>
    <n v="6"/>
    <x v="59"/>
    <x v="15"/>
    <x v="256"/>
    <x v="4"/>
    <s v="Sensorik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x v="0"/>
    <n v="21"/>
    <x v="59"/>
    <x v="0"/>
    <x v="45"/>
    <x v="0"/>
    <s v="VOS &gt; Einsatz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x v="59"/>
    <x v="1"/>
    <x v="59"/>
    <x v="2"/>
    <s v="keinen Verwendungszweck"/>
    <s v="-"/>
    <n v="45"/>
    <s v="Produkte"/>
    <s v="BUs"/>
    <s v="Symptome"/>
    <n v="0"/>
    <s v="BU4"/>
    <n v="29500885"/>
    <n v="61"/>
    <m/>
    <n v="29500885"/>
    <n v="18"/>
    <n v="61"/>
    <d v="2021-11-09T00:00:00"/>
    <m/>
    <m/>
    <s v="ABS HEUBL"/>
  </r>
  <r>
    <x v="2"/>
    <n v="13"/>
    <x v="59"/>
    <x v="1"/>
    <x v="59"/>
    <x v="2"/>
    <s v="keinen Verwendungszweck"/>
    <s v="-"/>
    <n v="45"/>
    <s v="Produkte"/>
    <s v="BUs"/>
    <s v="Symptome"/>
    <n v="0"/>
    <s v="BU4"/>
    <n v="29500885"/>
    <n v="61"/>
    <m/>
    <n v="29500885"/>
    <n v="13"/>
    <n v="61"/>
    <d v="2021-11-09T00:00:00"/>
    <m/>
    <m/>
    <s v="ABS HEUBL"/>
  </r>
  <r>
    <x v="2"/>
    <n v="20"/>
    <x v="59"/>
    <x v="1"/>
    <x v="60"/>
    <x v="2"/>
    <s v="keinen Verwendungszweck"/>
    <s v="-"/>
    <n v="45"/>
    <s v="Produkte"/>
    <s v="BUs"/>
    <s v="Symptome"/>
    <n v="6.7194568295036419"/>
    <s v="Bu4"/>
    <n v="29500886"/>
    <n v="61"/>
    <m/>
    <n v="29500886"/>
    <n v="20"/>
    <n v="61"/>
    <d v="2021-11-09T00:00:00"/>
    <m/>
    <m/>
    <s v="ABS MEDI-KRÄUK"/>
  </r>
  <r>
    <x v="2"/>
    <n v="14"/>
    <x v="59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14"/>
    <n v="61"/>
    <d v="2021-11-09T00:00:00"/>
    <m/>
    <m/>
    <s v="ABS TI-AD"/>
  </r>
  <r>
    <x v="2"/>
    <n v="14"/>
    <x v="59"/>
    <x v="1"/>
    <x v="105"/>
    <x v="2"/>
    <s v="keinen Verwendungszweck"/>
    <s v="-"/>
    <n v="45"/>
    <s v="Produkte"/>
    <s v="BUs"/>
    <s v="Symptome"/>
    <n v="9.4651380183951126"/>
    <s v="BU4"/>
    <n v="29500910"/>
    <n v="61"/>
    <m/>
    <n v="29500910"/>
    <n v="14"/>
    <n v="61"/>
    <d v="2021-11-09T00:00:00"/>
    <m/>
    <m/>
    <s v="ABS Unser Blütenkäse"/>
  </r>
  <r>
    <x v="2"/>
    <n v="6"/>
    <x v="59"/>
    <x v="1"/>
    <x v="105"/>
    <x v="2"/>
    <s v="keinen Verwendungszweck"/>
    <s v="-"/>
    <n v="45"/>
    <s v="Produkte"/>
    <s v="BUs"/>
    <s v="Symptome"/>
    <n v="9.4651380183951126"/>
    <s v="BU4"/>
    <n v="29500910"/>
    <n v="61"/>
    <m/>
    <n v="29500910"/>
    <n v="6"/>
    <n v="61"/>
    <d v="2021-11-09T00:00:00"/>
    <m/>
    <m/>
    <s v="ABS Unser Blütenkäse"/>
  </r>
  <r>
    <x v="1"/>
    <n v="76"/>
    <x v="59"/>
    <x v="0"/>
    <x v="46"/>
    <x v="1"/>
    <s v="geschälte Rinde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x v="59"/>
    <x v="0"/>
    <x v="46"/>
    <x v="1"/>
    <s v="geschälte Rinde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x v="59"/>
    <x v="1"/>
    <x v="71"/>
    <x v="2"/>
    <s v="keinen Verwendungszweck"/>
    <s v="-"/>
    <n v="45"/>
    <s v="Produkte"/>
    <s v="BUs"/>
    <s v="Symptome"/>
    <n v="7.281148389532067"/>
    <s v="BU4"/>
    <n v="29501029"/>
    <n v="61"/>
    <m/>
    <n v="29501029"/>
    <n v="20"/>
    <n v="61"/>
    <d v="2021-11-09T00:00:00"/>
    <m/>
    <m/>
    <s v="ABS BRUSCHETTA"/>
  </r>
  <r>
    <x v="2"/>
    <n v="22"/>
    <x v="59"/>
    <x v="1"/>
    <x v="73"/>
    <x v="2"/>
    <s v="keinen Verwendungszweck"/>
    <s v="-"/>
    <n v="45"/>
    <s v="Produkte"/>
    <s v="BUs"/>
    <s v="Symptome"/>
    <n v="10.868925052314992"/>
    <s v="BU4"/>
    <n v="29501039"/>
    <n v="61"/>
    <m/>
    <n v="29501039"/>
    <n v="22"/>
    <n v="61"/>
    <d v="2021-11-09T00:00:00"/>
    <m/>
    <m/>
    <s v="ABS OLD-AMSTERDAM"/>
  </r>
  <r>
    <x v="2"/>
    <n v="22"/>
    <x v="59"/>
    <x v="1"/>
    <x v="73"/>
    <x v="2"/>
    <s v="keinen Verwendungszweck"/>
    <s v="-"/>
    <n v="45"/>
    <s v="Produkte"/>
    <s v="BUs"/>
    <s v="Symptome"/>
    <n v="10.868925052314992"/>
    <s v="BU4"/>
    <n v="29501039"/>
    <n v="61"/>
    <m/>
    <n v="29501039"/>
    <n v="22"/>
    <n v="61"/>
    <d v="2021-11-09T00:00:00"/>
    <m/>
    <m/>
    <s v="ABS OLD-AMSTERDAM"/>
  </r>
  <r>
    <x v="3"/>
    <n v="42"/>
    <x v="59"/>
    <x v="12"/>
    <x v="232"/>
    <x v="0"/>
    <s v="keinen Abnehmer/kein Schälpersonal"/>
    <s v="-"/>
    <n v="45"/>
    <s v="Produkte"/>
    <s v="BUs"/>
    <s v="Symptome"/>
    <n v="21"/>
    <s v="Verkauf"/>
    <n v="29501073"/>
    <n v="12"/>
    <s v="Verkauf"/>
    <n v="29501073"/>
    <n v="42"/>
    <n v="12"/>
    <d v="2021-11-09T00:00:00"/>
    <s v="keinen Abnehmer/kein Schälpersonal"/>
    <m/>
    <s v="VOS RW-NUSS-ZIPFEL"/>
  </r>
  <r>
    <x v="3"/>
    <n v="21"/>
    <x v="59"/>
    <x v="13"/>
    <x v="276"/>
    <x v="0"/>
    <s v="keinen Abnehmer/kein Schälpersonal"/>
    <s v="-"/>
    <n v="45"/>
    <s v="Produkte"/>
    <s v="BUs"/>
    <s v="Symptome"/>
    <n v="10.5"/>
    <s v="Verkauf"/>
    <n v="29501076"/>
    <n v="12"/>
    <s v="Verkauf"/>
    <n v="29501076"/>
    <n v="21"/>
    <n v="12"/>
    <d v="2021-11-09T00:00:00"/>
    <s v="keinen Abnehmer/kein Schälpersonal"/>
    <m/>
    <s v="VOS RW-NUSS-ENDSTÜCK"/>
  </r>
  <r>
    <x v="3"/>
    <n v="88"/>
    <x v="59"/>
    <x v="12"/>
    <x v="306"/>
    <x v="0"/>
    <s v="keinen Abnehmer/kein Schälpersonal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x v="59"/>
    <x v="12"/>
    <x v="306"/>
    <x v="0"/>
    <s v="keinen Abnehmer/kein Schälpersonal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x v="59"/>
    <x v="2"/>
    <x v="204"/>
    <x v="0"/>
    <s v="VOS &gt; Einsatz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x v="59"/>
    <x v="2"/>
    <x v="310"/>
    <x v="0"/>
    <s v="VOS &gt; Einsatz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x v="59"/>
    <x v="2"/>
    <x v="272"/>
    <x v="0"/>
    <s v="VOS &gt; Einsatz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x v="59"/>
    <x v="14"/>
    <x v="40"/>
    <x v="2"/>
    <s v="VOS &gt; Einsatz (vegan)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x v="59"/>
    <x v="17"/>
    <x v="47"/>
    <x v="3"/>
    <s v="Darm geplatzt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x v="1"/>
    <n v="20"/>
    <x v="59"/>
    <x v="25"/>
    <x v="311"/>
    <x v="3"/>
    <s v="Darm geplatzt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x v="1"/>
    <n v="20"/>
    <x v="59"/>
    <x v="17"/>
    <x v="100"/>
    <x v="3"/>
    <s v="Clip gerissen"/>
    <s v="-"/>
    <n v="45"/>
    <s v="Produkte"/>
    <s v="BUs"/>
    <s v="Symptome"/>
    <s v="0"/>
    <n v="3020"/>
    <n v="32000106"/>
    <n v="31"/>
    <n v="3020"/>
    <n v="32000106"/>
    <n v="20"/>
    <n v="31"/>
    <d v="2021-11-09T00:00:00"/>
    <m/>
    <m/>
    <s v="GRW SCHI-NAT 7,2GK NEUE"/>
  </r>
  <r>
    <x v="1"/>
    <n v="20"/>
    <x v="59"/>
    <x v="17"/>
    <x v="100"/>
    <x v="3"/>
    <s v="Füllkopf tropft (vegan)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x v="1"/>
    <n v="20"/>
    <x v="59"/>
    <x v="29"/>
    <x v="312"/>
    <x v="3"/>
    <s v="Reinigung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x v="0"/>
    <n v="303"/>
    <x v="59"/>
    <x v="18"/>
    <x v="313"/>
    <x v="0"/>
    <s v="VOS &gt; Einsatz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x v="59"/>
    <x v="3"/>
    <x v="314"/>
    <x v="0"/>
    <s v="Schimmel"/>
    <s v="-"/>
    <n v="45"/>
    <s v="Produkte"/>
    <s v="BUs"/>
    <s v="Symptome"/>
    <n v="0"/>
    <s v="BU4"/>
    <n v="49500221"/>
    <n v="12"/>
    <s v="BU4"/>
    <n v="49500221"/>
    <n v="269"/>
    <n v="12"/>
    <d v="2021-11-09T00:00:00"/>
    <m/>
    <m/>
    <s v="ABS BERGFEUER-VAKU"/>
  </r>
  <r>
    <x v="5"/>
    <n v="162"/>
    <x v="59"/>
    <x v="15"/>
    <x v="256"/>
    <x v="4"/>
    <s v="Laborproben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x v="1"/>
    <n v="88"/>
    <x v="59"/>
    <x v="15"/>
    <x v="256"/>
    <x v="3"/>
    <s v="Reinigung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x v="0"/>
    <n v="35"/>
    <x v="59"/>
    <x v="6"/>
    <x v="23"/>
    <x v="3"/>
    <s v="Maschinenabfall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x v="59"/>
    <x v="6"/>
    <x v="24"/>
    <x v="3"/>
    <s v="Maschinenabfall"/>
    <s v="-"/>
    <n v="45"/>
    <s v="Produkte"/>
    <s v="BUs"/>
    <s v="Symptome"/>
    <n v="0"/>
    <s v="BU4"/>
    <s v="Diverses"/>
    <n v="30"/>
    <s v="BU4"/>
    <s v="Diverses"/>
    <n v="18"/>
    <n v="30"/>
    <d v="2021-11-09T00:00:00"/>
    <m/>
    <m/>
    <s v="Diverses"/>
  </r>
  <r>
    <x v="1"/>
    <n v="60"/>
    <x v="59"/>
    <x v="6"/>
    <x v="23"/>
    <x v="3"/>
    <s v="Clip gerissen"/>
    <s v="-"/>
    <n v="45"/>
    <s v="Produkte"/>
    <s v="BUs"/>
    <s v="Symptome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x v="59"/>
    <x v="19"/>
    <x v="315"/>
    <x v="0"/>
    <s v="MHD abgelaufen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x v="60"/>
    <x v="0"/>
    <x v="53"/>
    <x v="2"/>
    <s v="keinen Verwendungszweck"/>
    <s v="-"/>
    <n v="45"/>
    <s v="Produkte"/>
    <s v="BUs"/>
    <s v="Symptome"/>
    <n v="2.84"/>
    <s v="BU4"/>
    <n v="29500482"/>
    <n v="61"/>
    <m/>
    <n v="29500482"/>
    <n v="14"/>
    <n v="61"/>
    <d v="2021-11-10T00:00:00"/>
    <m/>
    <m/>
    <s v="VOS Schwarzer Pfeffer R"/>
  </r>
  <r>
    <x v="2"/>
    <n v="8"/>
    <x v="60"/>
    <x v="1"/>
    <x v="59"/>
    <x v="2"/>
    <s v="keinen Verwendungszweck"/>
    <s v="-"/>
    <n v="45"/>
    <s v="Produkte"/>
    <s v="BUs"/>
    <s v="Symptome"/>
    <n v="0"/>
    <s v="BU4"/>
    <n v="29500885"/>
    <n v="61"/>
    <m/>
    <n v="29500885"/>
    <n v="8"/>
    <n v="61"/>
    <d v="2021-11-10T00:00:00"/>
    <m/>
    <m/>
    <s v="ABS HEUBL"/>
  </r>
  <r>
    <x v="2"/>
    <n v="20"/>
    <x v="60"/>
    <x v="1"/>
    <x v="60"/>
    <x v="2"/>
    <s v="keinen Verwendungszweck"/>
    <s v="-"/>
    <n v="45"/>
    <s v="Produkte"/>
    <s v="BUs"/>
    <s v="Symptome"/>
    <n v="6.7194568295036419"/>
    <s v="Bu4"/>
    <n v="29500886"/>
    <n v="61"/>
    <m/>
    <n v="29500886"/>
    <n v="20"/>
    <n v="61"/>
    <d v="2021-11-10T00:00:00"/>
    <m/>
    <m/>
    <s v="ABS MEDI-KRÄUK"/>
  </r>
  <r>
    <x v="2"/>
    <n v="12"/>
    <x v="60"/>
    <x v="1"/>
    <x v="61"/>
    <x v="2"/>
    <s v="keinen Verwendungszweck"/>
    <s v="-"/>
    <n v="45"/>
    <s v="Produkte"/>
    <s v="BUs"/>
    <s v="Symptome"/>
    <n v="9.1663526661992432"/>
    <s v="BU4"/>
    <n v="29500891"/>
    <n v="61"/>
    <m/>
    <n v="29500891"/>
    <n v="12"/>
    <n v="61"/>
    <d v="2021-11-10T00:00:00"/>
    <m/>
    <m/>
    <s v="ABS PECO"/>
  </r>
  <r>
    <x v="2"/>
    <n v="5"/>
    <x v="60"/>
    <x v="1"/>
    <x v="237"/>
    <x v="2"/>
    <s v="keinen Verwendungszweck"/>
    <s v="-"/>
    <n v="45"/>
    <s v="Produkte"/>
    <s v="BUs"/>
    <s v="Symptome"/>
    <n v="9.946660172967233"/>
    <s v="BU4"/>
    <n v="29500893"/>
    <n v="61"/>
    <m/>
    <n v="29500893"/>
    <n v="5"/>
    <n v="61"/>
    <d v="2021-11-10T00:00:00"/>
    <m/>
    <m/>
    <s v="ABS REBLOCH"/>
  </r>
  <r>
    <x v="2"/>
    <n v="25"/>
    <x v="60"/>
    <x v="1"/>
    <x v="237"/>
    <x v="2"/>
    <s v="keinen Verwendungszweck"/>
    <s v="-"/>
    <n v="45"/>
    <s v="Produkte"/>
    <s v="BUs"/>
    <s v="Symptome"/>
    <n v="9.946660172967233"/>
    <s v="BU4"/>
    <n v="29500893"/>
    <n v="61"/>
    <m/>
    <n v="29500893"/>
    <n v="25"/>
    <n v="61"/>
    <d v="2021-11-10T00:00:00"/>
    <m/>
    <m/>
    <s v="ABS REBLOCH"/>
  </r>
  <r>
    <x v="2"/>
    <n v="13"/>
    <x v="60"/>
    <x v="1"/>
    <x v="64"/>
    <x v="2"/>
    <s v="keinen Verwendungszweck"/>
    <s v="-"/>
    <n v="45"/>
    <s v="Produkte"/>
    <s v="BUs"/>
    <s v="Symptome"/>
    <n v="7.7475399924149615"/>
    <s v="BU4"/>
    <n v="29500904"/>
    <n v="61"/>
    <m/>
    <n v="29500904"/>
    <n v="13"/>
    <n v="61"/>
    <d v="2021-11-10T00:00:00"/>
    <m/>
    <m/>
    <s v="ABS TI-AD"/>
  </r>
  <r>
    <x v="2"/>
    <n v="24"/>
    <x v="60"/>
    <x v="1"/>
    <x v="65"/>
    <x v="2"/>
    <s v="keinen Verwendungszweck"/>
    <s v="-"/>
    <n v="45"/>
    <s v="Produkte"/>
    <s v="BUs"/>
    <s v="Symptome"/>
    <n v="7.6086145024926051"/>
    <s v="BU4"/>
    <n v="29500906"/>
    <n v="61"/>
    <m/>
    <n v="29500906"/>
    <n v="24"/>
    <n v="61"/>
    <d v="2021-11-10T00:00:00"/>
    <m/>
    <m/>
    <s v="ABS SCH-PAUL"/>
  </r>
  <r>
    <x v="2"/>
    <n v="15"/>
    <x v="60"/>
    <x v="1"/>
    <x v="65"/>
    <x v="2"/>
    <s v="keinen Verwendungszweck"/>
    <s v="-"/>
    <n v="45"/>
    <s v="Produkte"/>
    <s v="BUs"/>
    <s v="Symptome"/>
    <n v="7.6086145024926051"/>
    <s v="BU4"/>
    <n v="29500906"/>
    <n v="61"/>
    <m/>
    <n v="29500906"/>
    <n v="15"/>
    <n v="61"/>
    <d v="2021-11-10T00:00:00"/>
    <m/>
    <m/>
    <s v="ABS SCH-PAUL"/>
  </r>
  <r>
    <x v="2"/>
    <n v="25"/>
    <x v="60"/>
    <x v="1"/>
    <x v="65"/>
    <x v="2"/>
    <s v="keinen Verwendungszweck"/>
    <s v="-"/>
    <n v="45"/>
    <s v="Produkte"/>
    <s v="BUs"/>
    <s v="Symptome"/>
    <n v="7.6086145024926051"/>
    <s v="BU4"/>
    <n v="29500906"/>
    <n v="61"/>
    <m/>
    <n v="29500906"/>
    <n v="25"/>
    <n v="61"/>
    <d v="2021-11-10T00:00:00"/>
    <m/>
    <m/>
    <s v="ABS SCH-PAUL"/>
  </r>
  <r>
    <x v="2"/>
    <n v="3"/>
    <x v="60"/>
    <x v="1"/>
    <x v="216"/>
    <x v="2"/>
    <s v="keinen Verwendungszweck"/>
    <s v="-"/>
    <n v="45"/>
    <s v="Produkte"/>
    <s v="BUs"/>
    <s v="Symptome"/>
    <n v="14.49175949220386"/>
    <s v="BU4"/>
    <n v="29500908"/>
    <n v="61"/>
    <m/>
    <n v="29500908"/>
    <n v="3"/>
    <n v="61"/>
    <d v="2021-11-10T00:00:00"/>
    <m/>
    <m/>
    <s v="ABS GRUY"/>
  </r>
  <r>
    <x v="2"/>
    <n v="9"/>
    <x v="60"/>
    <x v="1"/>
    <x v="105"/>
    <x v="2"/>
    <s v="keinen Verwendungszweck"/>
    <s v="-"/>
    <n v="45"/>
    <s v="Produkte"/>
    <s v="BUs"/>
    <s v="Symptome"/>
    <n v="9.4651380183951126"/>
    <s v="BU4"/>
    <n v="29500910"/>
    <n v="61"/>
    <m/>
    <n v="29500910"/>
    <n v="9"/>
    <n v="61"/>
    <d v="2021-11-10T00:00:00"/>
    <m/>
    <m/>
    <s v="ABS Unser Blütenkäse"/>
  </r>
  <r>
    <x v="1"/>
    <n v="76"/>
    <x v="60"/>
    <x v="0"/>
    <x v="46"/>
    <x v="1"/>
    <s v="geschälte Rinde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x v="1"/>
    <n v="29"/>
    <x v="60"/>
    <x v="0"/>
    <x v="46"/>
    <x v="1"/>
    <s v="geschälte Rinde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x v="60"/>
    <x v="1"/>
    <x v="113"/>
    <x v="2"/>
    <s v="keinen Verwendungszweck"/>
    <s v="-"/>
    <n v="45"/>
    <s v="Produkte"/>
    <s v="BUs"/>
    <s v="Symptome"/>
    <n v="0"/>
    <s v="Bu4"/>
    <n v="29500952"/>
    <n v="61"/>
    <m/>
    <n v="29500952"/>
    <n v="12"/>
    <n v="61"/>
    <d v="2021-11-10T00:00:00"/>
    <m/>
    <m/>
    <s v="ABS GRÜN-PESTO"/>
  </r>
  <r>
    <x v="2"/>
    <n v="8"/>
    <x v="60"/>
    <x v="1"/>
    <x v="69"/>
    <x v="2"/>
    <s v="keinen Verwendungszweck"/>
    <s v="-"/>
    <n v="45"/>
    <s v="Produkte"/>
    <s v="BUs"/>
    <s v="Symptome"/>
    <n v="7.5058130571925785"/>
    <s v="BU4"/>
    <n v="29501009"/>
    <n v="61"/>
    <m/>
    <n v="29501009"/>
    <n v="8"/>
    <n v="61"/>
    <d v="2021-11-10T00:00:00"/>
    <m/>
    <m/>
    <s v="ABS Whisky-Nuts"/>
  </r>
  <r>
    <x v="2"/>
    <n v="3"/>
    <x v="60"/>
    <x v="1"/>
    <x v="71"/>
    <x v="2"/>
    <s v="keinen Verwendungszweck"/>
    <s v="-"/>
    <n v="45"/>
    <s v="Produkte"/>
    <s v="BUs"/>
    <s v="Symptome"/>
    <n v="7.281148389532067"/>
    <s v="BU4"/>
    <n v="29501029"/>
    <n v="61"/>
    <m/>
    <n v="29501029"/>
    <n v="3"/>
    <n v="61"/>
    <d v="2021-11-10T00:00:00"/>
    <m/>
    <m/>
    <s v="ABS BRUSCHETTA"/>
  </r>
  <r>
    <x v="2"/>
    <n v="6"/>
    <x v="60"/>
    <x v="1"/>
    <x v="72"/>
    <x v="2"/>
    <s v="keinen Verwendungszweck"/>
    <s v="-"/>
    <n v="45"/>
    <s v="Produkte"/>
    <s v="BUs"/>
    <s v="Symptome"/>
    <n v="7.2678522889458623"/>
    <s v="BU4"/>
    <n v="29501030"/>
    <n v="61"/>
    <m/>
    <n v="29501030"/>
    <n v="6"/>
    <n v="61"/>
    <d v="2021-11-10T00:00:00"/>
    <m/>
    <m/>
    <s v="ABS ORANG-PESTO"/>
  </r>
  <r>
    <x v="3"/>
    <n v="23"/>
    <x v="60"/>
    <x v="13"/>
    <x v="37"/>
    <x v="0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x v="60"/>
    <x v="13"/>
    <x v="37"/>
    <x v="0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x v="60"/>
    <x v="2"/>
    <x v="316"/>
    <x v="0"/>
    <s v="VOS &gt; Einsatz"/>
    <s v="-"/>
    <n v="45"/>
    <s v="Produkte"/>
    <s v="BUs"/>
    <s v="Symptome"/>
    <s v="0"/>
    <s v="BU3"/>
    <n v="29600016"/>
    <n v="12"/>
    <s v="BU3"/>
    <n v="29600016"/>
    <n v="70"/>
    <n v="12"/>
    <d v="2021-11-10T00:00:00"/>
    <s v="VOS &gt; Einsatz"/>
    <m/>
    <s v="VS RW Schinken ohne Rin"/>
  </r>
  <r>
    <x v="5"/>
    <n v="15"/>
    <x v="60"/>
    <x v="15"/>
    <x v="256"/>
    <x v="4"/>
    <s v="Rückstellproben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x v="5"/>
    <n v="9"/>
    <x v="60"/>
    <x v="15"/>
    <x v="256"/>
    <x v="4"/>
    <s v="Sensorik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x v="5"/>
    <n v="1"/>
    <x v="60"/>
    <x v="15"/>
    <x v="256"/>
    <x v="4"/>
    <s v="Sensorik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x v="3"/>
    <n v="306"/>
    <x v="60"/>
    <x v="21"/>
    <x v="167"/>
    <x v="0"/>
    <s v="keinen Abnehmer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x v="60"/>
    <x v="22"/>
    <x v="193"/>
    <x v="3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x v="1"/>
    <n v="60"/>
    <x v="60"/>
    <x v="17"/>
    <x v="108"/>
    <x v="3"/>
    <s v="Darm geplatzt"/>
    <s v="-"/>
    <n v="45"/>
    <s v="Produkte"/>
    <s v="BUs"/>
    <s v="Symptome"/>
    <s v="0"/>
    <s v="HN848"/>
    <n v="32000049"/>
    <n v="34"/>
    <s v="HN848"/>
    <n v="32000049"/>
    <n v="60"/>
    <n v="34"/>
    <d v="2021-11-10T00:00:00"/>
    <m/>
    <m/>
    <s v="GRW NATUR 7,2KG"/>
  </r>
  <r>
    <x v="1"/>
    <n v="60"/>
    <x v="60"/>
    <x v="17"/>
    <x v="147"/>
    <x v="3"/>
    <s v="Darm geplatzt"/>
    <s v="-"/>
    <n v="45"/>
    <s v="Produkte"/>
    <s v="BUs"/>
    <s v="Symptome"/>
    <s v="0"/>
    <n v="3010"/>
    <n v="32000107"/>
    <n v="34"/>
    <n v="3010"/>
    <n v="32000107"/>
    <n v="60"/>
    <n v="34"/>
    <d v="2021-11-10T00:00:00"/>
    <m/>
    <m/>
    <s v="GRW CHILI-NAT 7,2GK NEU"/>
  </r>
  <r>
    <x v="1"/>
    <n v="100"/>
    <x v="60"/>
    <x v="15"/>
    <x v="256"/>
    <x v="3"/>
    <s v="Darm geplatzt"/>
    <s v="-"/>
    <n v="45"/>
    <s v="Produkte"/>
    <s v="BUs"/>
    <s v="Symptome"/>
    <s v="0"/>
    <s v="Abfüllung"/>
    <s v="-"/>
    <n v="34"/>
    <s v="Abfüllung"/>
    <s v="-"/>
    <n v="100"/>
    <n v="34"/>
    <d v="2021-11-10T00:00:00"/>
    <m/>
    <m/>
    <s v="-"/>
  </r>
  <r>
    <x v="1"/>
    <n v="26.4"/>
    <x v="60"/>
    <x v="15"/>
    <x v="256"/>
    <x v="6"/>
    <s v="über/unterfüllt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x v="0"/>
    <n v="144"/>
    <x v="60"/>
    <x v="6"/>
    <x v="23"/>
    <x v="3"/>
    <s v="Maschinenabfall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x v="60"/>
    <x v="15"/>
    <x v="131"/>
    <x v="2"/>
    <s v="Wurstschlaufe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x v="60"/>
    <x v="15"/>
    <x v="256"/>
    <x v="4"/>
    <s v="Rückstellproben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x v="5"/>
    <n v="61"/>
    <x v="60"/>
    <x v="15"/>
    <x v="256"/>
    <x v="4"/>
    <s v="Rückstellproben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x v="5"/>
    <n v="9.1999999999999993"/>
    <x v="60"/>
    <x v="15"/>
    <x v="256"/>
    <x v="4"/>
    <s v="Sensorik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x v="1"/>
    <n v="147"/>
    <x v="60"/>
    <x v="10"/>
    <x v="302"/>
    <x v="0"/>
    <s v="keine Verarbeitung"/>
    <s v="-"/>
    <n v="45"/>
    <s v="Produkte"/>
    <s v="BUs"/>
    <s v="Symptome"/>
    <s v="0"/>
    <s v="Schmelze"/>
    <n v="23000052"/>
    <n v="12"/>
    <s v="Schmelze"/>
    <n v="23000052"/>
    <n v="147"/>
    <n v="12"/>
    <d v="2021-11-10T00:00:00"/>
    <s v="keine Verarbeitung"/>
    <m/>
    <s v="Gorgonzola Dolce DOP"/>
  </r>
  <r>
    <x v="0"/>
    <n v="42"/>
    <x v="61"/>
    <x v="15"/>
    <x v="131"/>
    <x v="2"/>
    <s v="Wurstschlaufe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x v="61"/>
    <x v="15"/>
    <x v="256"/>
    <x v="4"/>
    <s v="Laborproben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x v="5"/>
    <n v="3"/>
    <x v="61"/>
    <x v="15"/>
    <x v="256"/>
    <x v="4"/>
    <s v="Sensorik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x v="1"/>
    <n v="147"/>
    <x v="61"/>
    <x v="0"/>
    <x v="46"/>
    <x v="1"/>
    <s v="geschälte Rinde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x v="61"/>
    <x v="15"/>
    <x v="131"/>
    <x v="2"/>
    <s v="Wurstschlaufe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x v="61"/>
    <x v="1"/>
    <x v="123"/>
    <x v="3"/>
    <s v="Reste von Produktion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x v="61"/>
    <x v="17"/>
    <x v="91"/>
    <x v="1"/>
    <s v="Schmutz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x v="61"/>
    <x v="22"/>
    <x v="198"/>
    <x v="3"/>
    <s v="Füllkopf tropft (vegan)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x v="1"/>
    <n v="60"/>
    <x v="61"/>
    <x v="6"/>
    <x v="23"/>
    <x v="3"/>
    <s v="Maschinenabfall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x v="61"/>
    <x v="17"/>
    <x v="91"/>
    <x v="3"/>
    <s v="Reinigung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x v="1"/>
    <n v="20"/>
    <x v="61"/>
    <x v="22"/>
    <x v="198"/>
    <x v="3"/>
    <s v="Füllkopf tropft (vegan)"/>
    <s v="-"/>
    <n v="45"/>
    <s v="Produkte"/>
    <s v="BUs"/>
    <s v="Symptome"/>
    <s v="0"/>
    <n v="3100"/>
    <n v="31900001"/>
    <n v="20"/>
    <n v="3100"/>
    <n v="31900001"/>
    <n v="20"/>
    <n v="20"/>
    <d v="2021-11-11T00:00:00"/>
    <m/>
    <m/>
    <s v="VEG-SCH MILD 7,2KG"/>
  </r>
  <r>
    <x v="1"/>
    <n v="31.2"/>
    <x v="61"/>
    <x v="15"/>
    <x v="256"/>
    <x v="3"/>
    <s v="Clip gerissen"/>
    <s v="-"/>
    <n v="45"/>
    <s v="Produkte"/>
    <s v="BUs"/>
    <s v="Symptome"/>
    <s v="0"/>
    <s v="Abfüllung"/>
    <s v="-"/>
    <n v="31"/>
    <s v="Abfüllung"/>
    <s v="-"/>
    <n v="31.2"/>
    <n v="31"/>
    <d v="2021-11-11T00:00:00"/>
    <m/>
    <m/>
    <s v="-"/>
  </r>
  <r>
    <x v="1"/>
    <n v="282"/>
    <x v="61"/>
    <x v="6"/>
    <x v="23"/>
    <x v="3"/>
    <s v="Reinigung"/>
    <s v="-"/>
    <n v="45"/>
    <s v="Produkte"/>
    <s v="BUs"/>
    <s v="Symptome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x v="61"/>
    <x v="1"/>
    <x v="158"/>
    <x v="2"/>
    <s v="keinen Verwendungszweck"/>
    <s v="-"/>
    <n v="45"/>
    <s v="Produkte"/>
    <s v="BUs"/>
    <s v="Symptome"/>
    <n v="8.5413985337376133"/>
    <s v="BU4"/>
    <n v="29501040"/>
    <n v="61"/>
    <s v="BU4"/>
    <n v="29501040"/>
    <n v="5"/>
    <n v="61"/>
    <d v="2021-11-11T00:00:00"/>
    <m/>
    <m/>
    <s v="ABS MUNSTER"/>
  </r>
  <r>
    <x v="2"/>
    <n v="8"/>
    <x v="61"/>
    <x v="1"/>
    <x v="106"/>
    <x v="2"/>
    <s v="keinen Verwendungszweck"/>
    <s v="-"/>
    <n v="45"/>
    <s v="Produkte"/>
    <s v="BUs"/>
    <s v="Symptome"/>
    <n v="7.9957903604299254"/>
    <s v="Bu4"/>
    <n v="29500913"/>
    <n v="61"/>
    <s v="Bu4"/>
    <n v="29500913"/>
    <n v="8"/>
    <n v="61"/>
    <d v="2021-11-11T00:00:00"/>
    <m/>
    <m/>
    <s v="ABS ZIEGENR"/>
  </r>
  <r>
    <x v="2"/>
    <n v="30"/>
    <x v="61"/>
    <x v="1"/>
    <x v="90"/>
    <x v="2"/>
    <s v="keinen Verwendungszweck"/>
    <s v="-"/>
    <n v="45"/>
    <s v="Produkte"/>
    <s v="BUs"/>
    <s v="Symptome"/>
    <n v="9.6459416666666655"/>
    <s v="Bu4"/>
    <n v="29501101"/>
    <n v="61"/>
    <s v="Bu4"/>
    <n v="29501101"/>
    <n v="30"/>
    <n v="61"/>
    <d v="2021-11-11T00:00:00"/>
    <m/>
    <m/>
    <s v="ABS BRIE-PAP"/>
  </r>
  <r>
    <x v="1"/>
    <n v="65"/>
    <x v="61"/>
    <x v="0"/>
    <x v="46"/>
    <x v="1"/>
    <s v="geschälte Rinde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x v="61"/>
    <x v="0"/>
    <x v="44"/>
    <x v="1"/>
    <s v="Schmutz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x v="61"/>
    <x v="15"/>
    <x v="256"/>
    <x v="4"/>
    <s v="Sensorik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x v="0"/>
    <n v="15"/>
    <x v="61"/>
    <x v="6"/>
    <x v="23"/>
    <x v="3"/>
    <s v="Maschinenabfall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x v="61"/>
    <x v="6"/>
    <x v="51"/>
    <x v="3"/>
    <s v="Reinigung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x v="5"/>
    <n v="2"/>
    <x v="61"/>
    <x v="15"/>
    <x v="256"/>
    <x v="4"/>
    <s v="Sensorik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x v="1"/>
    <n v="209"/>
    <x v="61"/>
    <x v="15"/>
    <x v="256"/>
    <x v="3"/>
    <s v="Darm geplatzt"/>
    <s v="-"/>
    <n v="45"/>
    <s v="Produkte"/>
    <s v="BUs"/>
    <s v="Symptome"/>
    <s v="0"/>
    <s v="Abfüllung"/>
    <s v="-"/>
    <n v="34"/>
    <s v="Abfüllung"/>
    <s v="-"/>
    <n v="209"/>
    <n v="34"/>
    <d v="2021-11-11T00:00:00"/>
    <m/>
    <m/>
    <s v="-"/>
  </r>
  <r>
    <x v="5"/>
    <n v="110"/>
    <x v="62"/>
    <x v="15"/>
    <x v="256"/>
    <x v="4"/>
    <s v="Laborproben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x v="5"/>
    <n v="15"/>
    <x v="62"/>
    <x v="15"/>
    <x v="256"/>
    <x v="4"/>
    <s v="Einwaage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x v="0"/>
    <n v="30"/>
    <x v="62"/>
    <x v="15"/>
    <x v="131"/>
    <x v="2"/>
    <s v="Wurstschlaufe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x v="62"/>
    <x v="10"/>
    <x v="317"/>
    <x v="6"/>
    <s v="Produkt durchwässert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x v="0"/>
    <n v="28"/>
    <x v="62"/>
    <x v="6"/>
    <x v="23"/>
    <x v="3"/>
    <s v="Maschinenabfall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x v="62"/>
    <x v="6"/>
    <x v="24"/>
    <x v="3"/>
    <s v="Maschinenabfall"/>
    <s v="-"/>
    <n v="45"/>
    <s v="Produkte"/>
    <s v="BUs"/>
    <s v="Symptome"/>
    <n v="0"/>
    <s v="BU4"/>
    <s v="Diverses"/>
    <n v="30"/>
    <s v="BU4"/>
    <s v="Diverses"/>
    <n v="55"/>
    <n v="30"/>
    <d v="2021-11-12T00:00:00"/>
    <m/>
    <m/>
    <s v="Diverses"/>
  </r>
  <r>
    <x v="0"/>
    <n v="161"/>
    <x v="62"/>
    <x v="1"/>
    <x v="31"/>
    <x v="3"/>
    <s v="gemischtes Produkt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x v="62"/>
    <x v="6"/>
    <x v="23"/>
    <x v="3"/>
    <s v="Maschinenabfall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x v="62"/>
    <x v="1"/>
    <x v="123"/>
    <x v="3"/>
    <s v="Reste von Produktion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x v="62"/>
    <x v="22"/>
    <x v="193"/>
    <x v="3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x v="1"/>
    <n v="20"/>
    <x v="62"/>
    <x v="20"/>
    <x v="318"/>
    <x v="3"/>
    <s v="Reinigung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x v="1"/>
    <n v="180"/>
    <x v="62"/>
    <x v="17"/>
    <x v="108"/>
    <x v="3"/>
    <s v="Darm geplatzt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x v="62"/>
    <x v="17"/>
    <x v="100"/>
    <x v="3"/>
    <s v="Darm geplatzt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x v="5"/>
    <n v="10"/>
    <x v="62"/>
    <x v="15"/>
    <x v="256"/>
    <x v="4"/>
    <s v="Laborproben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x v="0"/>
    <n v="75"/>
    <x v="62"/>
    <x v="14"/>
    <x v="134"/>
    <x v="2"/>
    <s v="VOS &gt; Einsatz (vegan)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x v="63"/>
    <x v="0"/>
    <x v="46"/>
    <x v="1"/>
    <s v="geschälte Rinde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x v="63"/>
    <x v="15"/>
    <x v="256"/>
    <x v="4"/>
    <s v="Sensorik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x v="5"/>
    <n v="202.4"/>
    <x v="63"/>
    <x v="15"/>
    <x v="256"/>
    <x v="4"/>
    <s v="Rückstellproben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x v="1"/>
    <n v="26"/>
    <x v="63"/>
    <x v="15"/>
    <x v="256"/>
    <x v="1"/>
    <s v="geschälte Rinde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x v="5"/>
    <n v="3"/>
    <x v="63"/>
    <x v="15"/>
    <x v="256"/>
    <x v="4"/>
    <s v="Sensorik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x v="0"/>
    <n v="29"/>
    <x v="63"/>
    <x v="1"/>
    <x v="18"/>
    <x v="1"/>
    <s v="Schmutz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x v="63"/>
    <x v="13"/>
    <x v="82"/>
    <x v="0"/>
    <s v="keinen Abnehmer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n Abnehmer"/>
    <m/>
    <s v="VOS GRW-CHILI-NAT ENDST"/>
  </r>
  <r>
    <x v="0"/>
    <n v="75"/>
    <x v="63"/>
    <x v="1"/>
    <x v="31"/>
    <x v="3"/>
    <s v="gemischtes Produkt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x v="63"/>
    <x v="1"/>
    <x v="13"/>
    <x v="3"/>
    <s v="Maschinenabfall"/>
    <s v="-"/>
    <n v="46"/>
    <s v="Produkte"/>
    <s v="BUs"/>
    <s v="Symptome"/>
    <s v="0"/>
    <s v="BU2"/>
    <s v="Scheiben/Staub"/>
    <n v="30"/>
    <s v="BU2"/>
    <s v="Scheiben/Staub"/>
    <n v="129"/>
    <n v="30"/>
    <d v="2021-11-15T00:00:00"/>
    <m/>
    <m/>
    <s v="Scheiben/Staub"/>
  </r>
  <r>
    <x v="0"/>
    <n v="41"/>
    <x v="63"/>
    <x v="1"/>
    <x v="236"/>
    <x v="3"/>
    <s v="Maschinenabfall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x v="1"/>
    <n v="149.4"/>
    <x v="63"/>
    <x v="15"/>
    <x v="256"/>
    <x v="3"/>
    <s v="Reinigung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x v="1"/>
    <n v="172"/>
    <x v="63"/>
    <x v="2"/>
    <x v="203"/>
    <x v="0"/>
    <s v="keine Verarbeitung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x v="63"/>
    <x v="15"/>
    <x v="256"/>
    <x v="0"/>
    <s v="VOS &gt; Einsatz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x v="0"/>
    <n v="18.2"/>
    <x v="63"/>
    <x v="6"/>
    <x v="23"/>
    <x v="3"/>
    <s v="Maschinenabfall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x v="63"/>
    <x v="1"/>
    <x v="13"/>
    <x v="3"/>
    <s v="Maschinenabfall"/>
    <s v="-"/>
    <n v="46"/>
    <s v="Produkte"/>
    <s v="BUs"/>
    <s v="Symptome"/>
    <s v="0"/>
    <s v="BU2"/>
    <s v="Scheiben/Staub"/>
    <n v="30"/>
    <s v="BU2"/>
    <s v="Scheiben/Staub"/>
    <n v="40"/>
    <n v="30"/>
    <d v="2021-11-15T00:00:00"/>
    <m/>
    <m/>
    <s v="Scheiben/Staub"/>
  </r>
  <r>
    <x v="2"/>
    <n v="15"/>
    <x v="63"/>
    <x v="6"/>
    <x v="24"/>
    <x v="3"/>
    <s v="Maschinenabfall"/>
    <s v="-"/>
    <n v="46"/>
    <s v="Produkte"/>
    <s v="BUs"/>
    <s v="Symptome"/>
    <n v="0"/>
    <s v="BU4"/>
    <s v="Diverses"/>
    <n v="30"/>
    <s v="BU4"/>
    <s v="Diverses"/>
    <n v="15"/>
    <n v="30"/>
    <d v="2021-11-15T00:00:00"/>
    <m/>
    <m/>
    <s v="Diverses"/>
  </r>
  <r>
    <x v="2"/>
    <n v="15"/>
    <x v="63"/>
    <x v="1"/>
    <x v="319"/>
    <x v="2"/>
    <s v="keinen Verwendungszweck"/>
    <s v="-"/>
    <n v="46"/>
    <s v="Produkte"/>
    <s v="BUs"/>
    <s v="Symptome"/>
    <n v="0"/>
    <s v="BU4"/>
    <s v="Ziegengouda"/>
    <n v="61"/>
    <s v="BU4"/>
    <s v="Ziegengouda"/>
    <n v="15"/>
    <n v="61"/>
    <d v="2021-11-15T00:00:00"/>
    <m/>
    <m/>
    <s v="Ziegengouda"/>
  </r>
  <r>
    <x v="0"/>
    <n v="30"/>
    <x v="63"/>
    <x v="6"/>
    <x v="23"/>
    <x v="3"/>
    <s v="Maschinenabfall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x v="63"/>
    <x v="15"/>
    <x v="256"/>
    <x v="3"/>
    <s v="Reinigung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x v="5"/>
    <n v="7"/>
    <x v="63"/>
    <x v="15"/>
    <x v="256"/>
    <x v="4"/>
    <s v="Einwaage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x v="0"/>
    <n v="326"/>
    <x v="63"/>
    <x v="0"/>
    <x v="143"/>
    <x v="0"/>
    <s v="VOS &gt; Einsatz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x v="63"/>
    <x v="0"/>
    <x v="320"/>
    <x v="0"/>
    <s v="VOS &gt; Einsatz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x v="63"/>
    <x v="18"/>
    <x v="321"/>
    <x v="0"/>
    <s v="VOS &gt; Einsatz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x v="63"/>
    <x v="1"/>
    <x v="71"/>
    <x v="2"/>
    <s v="keinen Verwendungszweck"/>
    <s v="-"/>
    <n v="46"/>
    <s v="Produkte"/>
    <s v="BUs"/>
    <s v="Symptome"/>
    <n v="7.281148389532067"/>
    <s v="BU4"/>
    <n v="29501029"/>
    <n v="61"/>
    <s v="BU4"/>
    <n v="29501029"/>
    <n v="19"/>
    <n v="61"/>
    <d v="2021-11-15T00:00:00"/>
    <m/>
    <m/>
    <s v="ABS BRUSCHETTA"/>
  </r>
  <r>
    <x v="2"/>
    <n v="20"/>
    <x v="63"/>
    <x v="1"/>
    <x v="59"/>
    <x v="5"/>
    <s v="offene Verpackung"/>
    <s v="-"/>
    <n v="46"/>
    <s v="Produkte"/>
    <s v="BUs"/>
    <s v="Symptome"/>
    <n v="0"/>
    <s v="BU4"/>
    <n v="29500885"/>
    <n v="82"/>
    <s v="BU4"/>
    <n v="29500885"/>
    <n v="20"/>
    <n v="82"/>
    <d v="2021-11-15T00:00:00"/>
    <m/>
    <m/>
    <s v="ABS HEUBL"/>
  </r>
  <r>
    <x v="2"/>
    <n v="20"/>
    <x v="63"/>
    <x v="1"/>
    <x v="59"/>
    <x v="5"/>
    <s v="offene Verpackung"/>
    <s v="-"/>
    <n v="46"/>
    <s v="Produkte"/>
    <s v="BUs"/>
    <s v="Symptome"/>
    <n v="0"/>
    <s v="BU4"/>
    <n v="29500885"/>
    <n v="82"/>
    <s v="BU4"/>
    <n v="29500885"/>
    <n v="20"/>
    <n v="82"/>
    <d v="2021-11-15T00:00:00"/>
    <m/>
    <m/>
    <s v="ABS HEUBL"/>
  </r>
  <r>
    <x v="2"/>
    <n v="20"/>
    <x v="63"/>
    <x v="1"/>
    <x v="60"/>
    <x v="2"/>
    <s v="keinen Verwendungszweck"/>
    <s v="-"/>
    <n v="46"/>
    <s v="Produkte"/>
    <s v="BUs"/>
    <s v="Symptome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20"/>
    <x v="63"/>
    <x v="1"/>
    <x v="60"/>
    <x v="2"/>
    <s v="keinen Verwendungszweck"/>
    <s v="-"/>
    <n v="46"/>
    <s v="Produkte"/>
    <s v="BUs"/>
    <s v="Symptome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18"/>
    <x v="63"/>
    <x v="1"/>
    <x v="69"/>
    <x v="2"/>
    <s v="keinen Verwendungszweck"/>
    <s v="-"/>
    <n v="46"/>
    <s v="Produkte"/>
    <s v="BUs"/>
    <s v="Symptome"/>
    <n v="7.5058130571925785"/>
    <s v="BU4"/>
    <n v="29501009"/>
    <n v="61"/>
    <s v="BU4"/>
    <n v="29501009"/>
    <n v="18"/>
    <n v="61"/>
    <d v="2021-11-15T00:00:00"/>
    <m/>
    <m/>
    <s v="ABS Whisky-Nuts"/>
  </r>
  <r>
    <x v="2"/>
    <n v="11"/>
    <x v="63"/>
    <x v="1"/>
    <x v="69"/>
    <x v="2"/>
    <s v="keinen Verwendungszweck"/>
    <s v="-"/>
    <n v="46"/>
    <s v="Produkte"/>
    <s v="BUs"/>
    <s v="Symptome"/>
    <n v="7.5058130571925785"/>
    <s v="BU4"/>
    <n v="29501009"/>
    <n v="61"/>
    <s v="BU4"/>
    <n v="29501009"/>
    <n v="11"/>
    <n v="61"/>
    <d v="2021-11-15T00:00:00"/>
    <m/>
    <m/>
    <s v="ABS Whisky-Nuts"/>
  </r>
  <r>
    <x v="2"/>
    <n v="20"/>
    <x v="63"/>
    <x v="1"/>
    <x v="71"/>
    <x v="2"/>
    <s v="keinen Verwendungszweck"/>
    <s v="-"/>
    <n v="46"/>
    <s v="Produkte"/>
    <s v="BUs"/>
    <s v="Symptome"/>
    <n v="7.281148389532067"/>
    <s v="BU4"/>
    <n v="29501029"/>
    <n v="61"/>
    <s v="BU4"/>
    <n v="29501029"/>
    <n v="20"/>
    <n v="61"/>
    <d v="2021-11-15T00:00:00"/>
    <m/>
    <m/>
    <s v="ABS BRUSCHETTA"/>
  </r>
  <r>
    <x v="2"/>
    <n v="5"/>
    <x v="63"/>
    <x v="1"/>
    <x v="307"/>
    <x v="2"/>
    <s v="keinen Verwendungszweck"/>
    <s v="-"/>
    <n v="46"/>
    <s v="Produkte"/>
    <s v="BUs"/>
    <s v="Symptome"/>
    <n v="7.4077239928583491"/>
    <s v="BU4"/>
    <n v="29501105"/>
    <n v="61"/>
    <s v="BU4"/>
    <n v="29501105"/>
    <n v="5"/>
    <n v="61"/>
    <d v="2021-11-15T00:00:00"/>
    <m/>
    <m/>
    <s v="ABS GRÜN-PFEFF"/>
  </r>
  <r>
    <x v="2"/>
    <n v="6"/>
    <x v="63"/>
    <x v="0"/>
    <x v="53"/>
    <x v="2"/>
    <s v="keinen Verwendungszweck"/>
    <s v="-"/>
    <n v="46"/>
    <s v="Produkte"/>
    <s v="BUs"/>
    <s v="Symptome"/>
    <n v="2.84"/>
    <s v="BU4"/>
    <n v="29500482"/>
    <n v="61"/>
    <s v="BU4"/>
    <n v="29500482"/>
    <n v="6"/>
    <n v="61"/>
    <d v="2021-11-15T00:00:00"/>
    <m/>
    <m/>
    <s v="VOS Schwarzer Pfeffer R"/>
  </r>
  <r>
    <x v="2"/>
    <n v="20"/>
    <x v="63"/>
    <x v="1"/>
    <x v="59"/>
    <x v="5"/>
    <s v="offene Verpackung"/>
    <s v="-"/>
    <n v="46"/>
    <s v="Produkte"/>
    <s v="BUs"/>
    <s v="Symptome"/>
    <n v="0"/>
    <s v="BU4"/>
    <n v="29500885"/>
    <n v="82"/>
    <s v="BU4"/>
    <n v="29500885"/>
    <n v="20"/>
    <n v="82"/>
    <d v="2021-11-15T00:00:00"/>
    <m/>
    <m/>
    <s v="ABS HEUBL"/>
  </r>
  <r>
    <x v="2"/>
    <n v="15"/>
    <x v="63"/>
    <x v="1"/>
    <x v="59"/>
    <x v="5"/>
    <s v="offene Verpackung"/>
    <s v="-"/>
    <n v="46"/>
    <s v="Produkte"/>
    <s v="BUs"/>
    <s v="Symptome"/>
    <n v="0"/>
    <s v="BU4"/>
    <n v="29500885"/>
    <n v="82"/>
    <s v="BU4"/>
    <n v="29500885"/>
    <n v="15"/>
    <n v="82"/>
    <d v="2021-11-15T00:00:00"/>
    <m/>
    <m/>
    <s v="ABS HEUBL"/>
  </r>
  <r>
    <x v="2"/>
    <n v="7"/>
    <x v="63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7"/>
    <n v="61"/>
    <d v="2021-11-15T00:00:00"/>
    <m/>
    <m/>
    <s v="ABS PECO"/>
  </r>
  <r>
    <x v="2"/>
    <n v="18"/>
    <x v="63"/>
    <x v="1"/>
    <x v="105"/>
    <x v="2"/>
    <s v="keinen Verwendungszweck"/>
    <s v="-"/>
    <n v="46"/>
    <s v="Produkte"/>
    <s v="BUs"/>
    <s v="Symptome"/>
    <n v="9.4651380183951126"/>
    <s v="BU4"/>
    <n v="29500910"/>
    <n v="61"/>
    <s v="BU4"/>
    <n v="29500910"/>
    <n v="18"/>
    <n v="61"/>
    <d v="2021-11-15T00:00:00"/>
    <m/>
    <m/>
    <s v="ABS Unser Blütenkäse"/>
  </r>
  <r>
    <x v="2"/>
    <n v="16"/>
    <x v="63"/>
    <x v="1"/>
    <x v="105"/>
    <x v="2"/>
    <s v="keinen Verwendungszweck"/>
    <s v="-"/>
    <n v="46"/>
    <s v="Produkte"/>
    <s v="BUs"/>
    <s v="Symptome"/>
    <n v="9.4651380183951126"/>
    <s v="BU4"/>
    <n v="29500910"/>
    <n v="61"/>
    <s v="BU4"/>
    <n v="29500910"/>
    <n v="16"/>
    <n v="61"/>
    <d v="2021-11-15T00:00:00"/>
    <m/>
    <m/>
    <s v="ABS Unser Blütenkäse"/>
  </r>
  <r>
    <x v="2"/>
    <n v="14"/>
    <x v="63"/>
    <x v="1"/>
    <x v="70"/>
    <x v="5"/>
    <s v="offene Verpackung"/>
    <s v="-"/>
    <n v="46"/>
    <s v="Produkte"/>
    <s v="BUs"/>
    <s v="Symptome"/>
    <n v="7.4148209887633527"/>
    <s v="BU4"/>
    <n v="29501013"/>
    <n v="82"/>
    <s v="BU4"/>
    <n v="29501013"/>
    <n v="14"/>
    <n v="82"/>
    <d v="2021-11-15T00:00:00"/>
    <m/>
    <m/>
    <s v="ABS AT-ROTWEIN"/>
  </r>
  <r>
    <x v="2"/>
    <n v="15"/>
    <x v="63"/>
    <x v="1"/>
    <x v="216"/>
    <x v="2"/>
    <s v="keinen Verwendungszweck"/>
    <s v="-"/>
    <n v="46"/>
    <s v="Produkte"/>
    <s v="BUs"/>
    <s v="Symptome"/>
    <n v="14.49175949220386"/>
    <s v="BU4"/>
    <n v="29500908"/>
    <n v="61"/>
    <s v="BU4"/>
    <n v="29500908"/>
    <n v="15"/>
    <n v="61"/>
    <d v="2021-11-15T00:00:00"/>
    <m/>
    <m/>
    <s v="ABS GRUY"/>
  </r>
  <r>
    <x v="2"/>
    <n v="8"/>
    <x v="63"/>
    <x v="1"/>
    <x v="216"/>
    <x v="2"/>
    <s v="keinen Verwendungszweck"/>
    <s v="-"/>
    <n v="46"/>
    <s v="Produkte"/>
    <s v="BUs"/>
    <s v="Symptome"/>
    <n v="14.49175949220386"/>
    <s v="BU4"/>
    <n v="29500908"/>
    <n v="61"/>
    <s v="BU4"/>
    <n v="29500908"/>
    <n v="8"/>
    <n v="61"/>
    <d v="2021-11-15T00:00:00"/>
    <m/>
    <m/>
    <s v="ABS GRUY"/>
  </r>
  <r>
    <x v="0"/>
    <n v="12"/>
    <x v="64"/>
    <x v="0"/>
    <x v="44"/>
    <x v="0"/>
    <s v="kein VOS in England, VS-Würste keine Produktion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x v="64"/>
    <x v="0"/>
    <x v="44"/>
    <x v="0"/>
    <s v="kein VOS in England, VS-Würste keine Produktion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x v="64"/>
    <x v="0"/>
    <x v="46"/>
    <x v="1"/>
    <s v="geschälte Rinde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x v="2"/>
    <n v="5"/>
    <x v="64"/>
    <x v="1"/>
    <x v="60"/>
    <x v="2"/>
    <s v="keinen Verwendungszweck"/>
    <s v="-"/>
    <n v="46"/>
    <s v="Produkte"/>
    <s v="BUs"/>
    <s v="Symptome"/>
    <n v="6.7194568295036419"/>
    <s v="BU4"/>
    <n v="29500886"/>
    <n v="61"/>
    <s v="BU4"/>
    <n v="29500886"/>
    <n v="5"/>
    <n v="61"/>
    <d v="2021-11-16T00:00:00"/>
    <m/>
    <m/>
    <s v="ABS MEDI-KRÄUK"/>
  </r>
  <r>
    <x v="2"/>
    <n v="4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4"/>
    <n v="61"/>
    <d v="2021-11-16T00:00:00"/>
    <m/>
    <m/>
    <s v="ABS PECO"/>
  </r>
  <r>
    <x v="2"/>
    <n v="7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7"/>
    <n v="61"/>
    <d v="2021-11-16T00:00:00"/>
    <m/>
    <m/>
    <s v="ABS PECO"/>
  </r>
  <r>
    <x v="2"/>
    <n v="10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10"/>
    <n v="61"/>
    <d v="2021-11-16T00:00:00"/>
    <m/>
    <m/>
    <s v="ABS PECO"/>
  </r>
  <r>
    <x v="2"/>
    <n v="2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2"/>
    <n v="61"/>
    <d v="2021-11-16T00:00:00"/>
    <m/>
    <m/>
    <s v="ABS PECO"/>
  </r>
  <r>
    <x v="2"/>
    <n v="6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6"/>
    <n v="61"/>
    <d v="2021-11-16T00:00:00"/>
    <m/>
    <m/>
    <s v="ABS PECO"/>
  </r>
  <r>
    <x v="2"/>
    <n v="5"/>
    <x v="64"/>
    <x v="1"/>
    <x v="61"/>
    <x v="2"/>
    <s v="keinen Verwendungszweck"/>
    <s v="-"/>
    <n v="46"/>
    <s v="Produkte"/>
    <s v="BUs"/>
    <s v="Symptome"/>
    <n v="9.1663526661992432"/>
    <s v="BU4"/>
    <n v="29500891"/>
    <n v="61"/>
    <s v="BU4"/>
    <n v="29500891"/>
    <n v="5"/>
    <n v="61"/>
    <d v="2021-11-16T00:00:00"/>
    <m/>
    <m/>
    <s v="ABS PECO"/>
  </r>
  <r>
    <x v="2"/>
    <n v="9"/>
    <x v="64"/>
    <x v="1"/>
    <x v="64"/>
    <x v="0"/>
    <s v="gesammelt für möglichen Einsatz"/>
    <s v="-"/>
    <n v="46"/>
    <s v="Produkte"/>
    <s v="BUs"/>
    <s v="Symptome"/>
    <n v="7.7475399924149615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x v="64"/>
    <x v="1"/>
    <x v="64"/>
    <x v="0"/>
    <s v="gesammelt für möglichen Einsatz"/>
    <s v="-"/>
    <n v="46"/>
    <s v="Produkte"/>
    <s v="BUs"/>
    <s v="Symptome"/>
    <n v="7.7475399924149615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x v="64"/>
    <x v="1"/>
    <x v="64"/>
    <x v="0"/>
    <s v="gesammelt für möglichen Einsatz"/>
    <s v="-"/>
    <n v="46"/>
    <s v="Produkte"/>
    <s v="BUs"/>
    <s v="Symptome"/>
    <n v="7.7475399924149615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x v="64"/>
    <x v="1"/>
    <x v="64"/>
    <x v="0"/>
    <s v="gesammelt für möglichen Einsatz"/>
    <s v="-"/>
    <n v="46"/>
    <s v="Produkte"/>
    <s v="BUs"/>
    <s v="Symptome"/>
    <n v="7.7475399924149615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x v="64"/>
    <x v="1"/>
    <x v="65"/>
    <x v="5"/>
    <s v="offene Verpackung"/>
    <s v="-"/>
    <n v="46"/>
    <s v="Produkte"/>
    <s v="BUs"/>
    <s v="Symptome"/>
    <n v="7.6086145024926051"/>
    <s v="BU4"/>
    <n v="29500906"/>
    <n v="82"/>
    <s v="BU4"/>
    <n v="29500906"/>
    <n v="20"/>
    <n v="82"/>
    <d v="2021-11-16T00:00:00"/>
    <m/>
    <m/>
    <s v="ABS SCH-PAUL"/>
  </r>
  <r>
    <x v="2"/>
    <n v="14"/>
    <x v="64"/>
    <x v="1"/>
    <x v="65"/>
    <x v="5"/>
    <s v="offene Verpackung"/>
    <s v="-"/>
    <n v="46"/>
    <s v="Produkte"/>
    <s v="BUs"/>
    <s v="Symptome"/>
    <n v="7.6086145024926051"/>
    <s v="BU4"/>
    <n v="29500906"/>
    <n v="82"/>
    <s v="BU4"/>
    <n v="29500906"/>
    <n v="14"/>
    <n v="82"/>
    <d v="2021-11-16T00:00:00"/>
    <m/>
    <m/>
    <s v="ABS SCH-PAUL"/>
  </r>
  <r>
    <x v="2"/>
    <n v="21"/>
    <x v="64"/>
    <x v="1"/>
    <x v="65"/>
    <x v="5"/>
    <s v="offene Verpackung"/>
    <s v="-"/>
    <n v="46"/>
    <s v="Produkte"/>
    <s v="BUs"/>
    <s v="Symptome"/>
    <n v="7.6086145024926051"/>
    <s v="BU4"/>
    <n v="29500906"/>
    <n v="82"/>
    <s v="BU4"/>
    <n v="29500906"/>
    <n v="21"/>
    <n v="82"/>
    <d v="2021-11-16T00:00:00"/>
    <m/>
    <m/>
    <s v="ABS SCH-PAUL"/>
  </r>
  <r>
    <x v="2"/>
    <n v="6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x v="64"/>
    <x v="1"/>
    <x v="216"/>
    <x v="0"/>
    <s v="gesammelt für möglichen Einsatz"/>
    <s v="-"/>
    <n v="46"/>
    <s v="Produkte"/>
    <s v="BUs"/>
    <s v="Symptome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x v="64"/>
    <x v="1"/>
    <x v="113"/>
    <x v="2"/>
    <s v="keinen Verwendungszweck"/>
    <s v="-"/>
    <n v="46"/>
    <s v="Produkte"/>
    <s v="BUs"/>
    <s v="Symptome"/>
    <n v="0"/>
    <s v="BU4"/>
    <n v="29500952"/>
    <n v="61"/>
    <s v="BU4"/>
    <n v="29500952"/>
    <n v="17"/>
    <n v="61"/>
    <d v="2021-11-16T00:00:00"/>
    <m/>
    <m/>
    <s v="ABS GRÜN-PESTO"/>
  </r>
  <r>
    <x v="2"/>
    <n v="10"/>
    <x v="64"/>
    <x v="1"/>
    <x v="113"/>
    <x v="2"/>
    <s v="keinen Verwendungszweck"/>
    <s v="-"/>
    <n v="46"/>
    <s v="Produkte"/>
    <s v="BUs"/>
    <s v="Symptome"/>
    <n v="0"/>
    <s v="BU4"/>
    <n v="29500952"/>
    <n v="61"/>
    <s v="BU4"/>
    <n v="29500952"/>
    <n v="10"/>
    <n v="61"/>
    <d v="2021-11-16T00:00:00"/>
    <m/>
    <m/>
    <s v="ABS GRÜN-PESTO"/>
  </r>
  <r>
    <x v="2"/>
    <n v="9"/>
    <x v="64"/>
    <x v="1"/>
    <x v="4"/>
    <x v="5"/>
    <s v="offene Verpackung"/>
    <s v="-"/>
    <n v="46"/>
    <s v="Produkte"/>
    <s v="BUs"/>
    <s v="Symptome"/>
    <n v="8.0682678667519738"/>
    <s v="BU4"/>
    <n v="29501028"/>
    <n v="82"/>
    <s v="BU4"/>
    <n v="29501028"/>
    <n v="9"/>
    <n v="82"/>
    <d v="2021-11-16T00:00:00"/>
    <m/>
    <m/>
    <s v="ABS KELLERGEIST"/>
  </r>
  <r>
    <x v="2"/>
    <n v="10"/>
    <x v="64"/>
    <x v="1"/>
    <x v="71"/>
    <x v="2"/>
    <s v="keinen Verwendungszweck"/>
    <s v="-"/>
    <n v="46"/>
    <s v="Produkte"/>
    <s v="BUs"/>
    <s v="Symptome"/>
    <n v="7.281148389532067"/>
    <s v="BU4"/>
    <n v="29501029"/>
    <n v="61"/>
    <s v="BU4"/>
    <n v="29501029"/>
    <n v="10"/>
    <n v="61"/>
    <d v="2021-11-16T00:00:00"/>
    <m/>
    <m/>
    <s v="ABS BRUSCHETTA"/>
  </r>
  <r>
    <x v="2"/>
    <n v="18"/>
    <x v="64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18"/>
    <n v="61"/>
    <d v="2021-11-16T00:00:00"/>
    <m/>
    <m/>
    <s v="ABS OLD-AMSTERDAM"/>
  </r>
  <r>
    <x v="2"/>
    <n v="23"/>
    <x v="64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23"/>
    <x v="64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10"/>
    <x v="64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10"/>
    <n v="61"/>
    <d v="2021-11-16T00:00:00"/>
    <m/>
    <m/>
    <s v="ABS OLD-AMSTERDAM"/>
  </r>
  <r>
    <x v="2"/>
    <n v="25"/>
    <x v="64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25"/>
    <n v="61"/>
    <d v="2021-11-16T00:00:00"/>
    <m/>
    <m/>
    <s v="ABS OLD-AMSTERDAM"/>
  </r>
  <r>
    <x v="2"/>
    <n v="5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x v="64"/>
    <x v="1"/>
    <x v="158"/>
    <x v="0"/>
    <s v="gesammelt für möglichen Einsatz"/>
    <s v="-"/>
    <n v="46"/>
    <s v="Produkte"/>
    <s v="BUs"/>
    <s v="Symptome"/>
    <n v="8.5413985337376133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x v="64"/>
    <x v="6"/>
    <x v="322"/>
    <x v="3"/>
    <s v="Reinigung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x v="1"/>
    <n v="20"/>
    <x v="64"/>
    <x v="17"/>
    <x v="50"/>
    <x v="3"/>
    <s v="Darm geplatzt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x v="1"/>
    <n v="20"/>
    <x v="64"/>
    <x v="6"/>
    <x v="322"/>
    <x v="1"/>
    <s v="Schmutz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x v="1"/>
    <n v="313"/>
    <x v="64"/>
    <x v="6"/>
    <x v="23"/>
    <x v="3"/>
    <s v="Füllkopf tropft (vegan)"/>
    <s v="-"/>
    <n v="46"/>
    <s v="Produkte"/>
    <s v="BUs"/>
    <s v="Symptome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x v="64"/>
    <x v="6"/>
    <x v="323"/>
    <x v="3"/>
    <s v="Schlaufe gerissen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x v="1"/>
    <n v="20"/>
    <x v="64"/>
    <x v="6"/>
    <x v="324"/>
    <x v="3"/>
    <s v="runter gefallen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x v="1"/>
    <n v="40"/>
    <x v="64"/>
    <x v="6"/>
    <x v="323"/>
    <x v="3"/>
    <s v="Schlaufe gerissen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x v="5"/>
    <n v="8.4"/>
    <x v="64"/>
    <x v="15"/>
    <x v="256"/>
    <x v="4"/>
    <s v="Sensorik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x v="5"/>
    <n v="2.4"/>
    <x v="64"/>
    <x v="15"/>
    <x v="256"/>
    <x v="4"/>
    <s v="Laborproben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x v="5"/>
    <n v="104.7"/>
    <x v="64"/>
    <x v="15"/>
    <x v="256"/>
    <x v="4"/>
    <s v="Sensorik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x v="1"/>
    <n v="112"/>
    <x v="64"/>
    <x v="2"/>
    <x v="203"/>
    <x v="0"/>
    <s v="keine Verarbeitung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x v="64"/>
    <x v="15"/>
    <x v="256"/>
    <x v="3"/>
    <s v="Reinigung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x v="0"/>
    <n v="181"/>
    <x v="64"/>
    <x v="14"/>
    <x v="40"/>
    <x v="2"/>
    <s v="VOS &gt; Einsatz (vegan)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x v="64"/>
    <x v="30"/>
    <x v="325"/>
    <x v="0"/>
    <s v="keine Verarbeitung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x v="65"/>
    <x v="1"/>
    <x v="60"/>
    <x v="2"/>
    <s v="keinen Verwendungszweck"/>
    <s v="-"/>
    <n v="46"/>
    <s v="Produkte"/>
    <s v="BUs"/>
    <s v="Symptome"/>
    <n v="6.7194568295036419"/>
    <s v="BU4"/>
    <n v="29500886"/>
    <n v="61"/>
    <s v="BU4"/>
    <n v="29500886"/>
    <n v="20"/>
    <n v="61"/>
    <d v="2021-11-19T00:00:00"/>
    <m/>
    <m/>
    <s v="ABS MEDI-KRÄUK"/>
  </r>
  <r>
    <x v="2"/>
    <n v="20"/>
    <x v="65"/>
    <x v="1"/>
    <x v="105"/>
    <x v="2"/>
    <s v="keinen Verwendungszweck"/>
    <s v="-"/>
    <n v="46"/>
    <s v="Produkte"/>
    <s v="BUs"/>
    <s v="Symptome"/>
    <n v="9.4651380183951126"/>
    <s v="BU4"/>
    <n v="29500910"/>
    <n v="61"/>
    <s v="BU4"/>
    <n v="29500910"/>
    <n v="20"/>
    <n v="61"/>
    <d v="2021-11-19T00:00:00"/>
    <m/>
    <m/>
    <s v="ABS Unser Blütenkäse"/>
  </r>
  <r>
    <x v="1"/>
    <n v="34"/>
    <x v="65"/>
    <x v="0"/>
    <x v="46"/>
    <x v="0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x v="65"/>
    <x v="0"/>
    <x v="46"/>
    <x v="0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x v="65"/>
    <x v="1"/>
    <x v="31"/>
    <x v="3"/>
    <s v="gemischtes Produkt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x v="65"/>
    <x v="1"/>
    <x v="31"/>
    <x v="3"/>
    <s v="gemischtes Produkt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x v="65"/>
    <x v="1"/>
    <x v="18"/>
    <x v="1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x v="65"/>
    <x v="1"/>
    <x v="18"/>
    <x v="1"/>
    <s v="Schmutz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x v="65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9"/>
    <n v="61"/>
    <d v="2021-11-19T00:00:00"/>
    <m/>
    <m/>
    <s v="ABS OLD-AMSTERDAM"/>
  </r>
  <r>
    <x v="2"/>
    <n v="14"/>
    <x v="65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14"/>
    <n v="61"/>
    <d v="2021-11-19T00:00:00"/>
    <m/>
    <m/>
    <s v="ABS OLD-AMSTERDAM"/>
  </r>
  <r>
    <x v="2"/>
    <n v="20"/>
    <x v="65"/>
    <x v="1"/>
    <x v="308"/>
    <x v="2"/>
    <s v="keinen Verwendungszweck"/>
    <s v="-"/>
    <n v="46"/>
    <s v="Produkte"/>
    <s v="BUs"/>
    <s v="Symptome"/>
    <n v="10.983844995631154"/>
    <s v="BU4"/>
    <n v="29501110"/>
    <n v="61"/>
    <s v="BU4"/>
    <n v="29501110"/>
    <n v="20"/>
    <n v="61"/>
    <d v="2021-11-19T00:00:00"/>
    <m/>
    <m/>
    <s v="ABS LE-ROSÉ"/>
  </r>
  <r>
    <x v="2"/>
    <n v="23"/>
    <x v="65"/>
    <x v="23"/>
    <x v="326"/>
    <x v="2"/>
    <s v="keinen Verwendungszweck"/>
    <s v="-"/>
    <n v="46"/>
    <s v="Produkte"/>
    <s v="BUs"/>
    <s v="Symptome"/>
    <n v="0"/>
    <s v="BU4"/>
    <n v="47001071"/>
    <n v="61"/>
    <s v="BU4"/>
    <n v="47001071"/>
    <n v="23"/>
    <n v="61"/>
    <d v="2021-11-19T00:00:00"/>
    <m/>
    <m/>
    <s v="SKST ORANG-PFEFF 80G"/>
  </r>
  <r>
    <x v="2"/>
    <n v="23"/>
    <x v="65"/>
    <x v="23"/>
    <x v="326"/>
    <x v="2"/>
    <s v="keinen Verwendungszweck"/>
    <s v="-"/>
    <n v="46"/>
    <s v="Produkte"/>
    <s v="BUs"/>
    <s v="Symptome"/>
    <n v="0"/>
    <s v="BU4"/>
    <n v="47001071"/>
    <n v="61"/>
    <s v="BU4"/>
    <n v="47001071"/>
    <n v="23"/>
    <n v="61"/>
    <d v="2021-11-19T00:00:00"/>
    <m/>
    <m/>
    <s v="SKST ORANG-PFEFF 80G"/>
  </r>
  <r>
    <x v="1"/>
    <n v="17"/>
    <x v="65"/>
    <x v="6"/>
    <x v="327"/>
    <x v="0"/>
    <s v="Schimmel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x v="1"/>
    <n v="288"/>
    <x v="65"/>
    <x v="15"/>
    <x v="256"/>
    <x v="3"/>
    <s v="Darm geplatzt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x v="1"/>
    <n v="113"/>
    <x v="65"/>
    <x v="15"/>
    <x v="256"/>
    <x v="3"/>
    <s v="Reinigung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x v="0"/>
    <n v="26.8"/>
    <x v="65"/>
    <x v="6"/>
    <x v="23"/>
    <x v="3"/>
    <s v="Maschinenabfall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x v="65"/>
    <x v="15"/>
    <x v="256"/>
    <x v="4"/>
    <s v="Laborproben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x v="5"/>
    <n v="640"/>
    <x v="65"/>
    <x v="10"/>
    <x v="328"/>
    <x v="0"/>
    <s v="gratis erhalten"/>
    <s v="-"/>
    <n v="46"/>
    <s v="Produkte"/>
    <s v="BUs"/>
    <s v="Symptome"/>
    <s v="0"/>
    <s v="Externe"/>
    <n v="57000633"/>
    <n v="11"/>
    <s v="Externe"/>
    <n v="57000633"/>
    <n v="640"/>
    <n v="11"/>
    <d v="2021-11-19T00:00:00"/>
    <s v="gratis erhalten"/>
    <m/>
    <s v="Cheddar Paste 10kg rot"/>
  </r>
  <r>
    <x v="0"/>
    <n v="35"/>
    <x v="65"/>
    <x v="6"/>
    <x v="23"/>
    <x v="3"/>
    <s v="Maschinenabfall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x v="65"/>
    <x v="6"/>
    <x v="24"/>
    <x v="3"/>
    <s v="Maschinenabfall"/>
    <s v="-"/>
    <n v="46"/>
    <s v="Produkte"/>
    <s v="BUs"/>
    <s v="Symptome"/>
    <n v="0"/>
    <s v="BU4"/>
    <s v="Diverses"/>
    <n v="30"/>
    <s v="BU4"/>
    <s v="Diverses"/>
    <n v="18"/>
    <n v="30"/>
    <d v="2021-11-19T00:00:00"/>
    <m/>
    <m/>
    <s v="Diverses"/>
  </r>
  <r>
    <x v="0"/>
    <n v="48"/>
    <x v="65"/>
    <x v="1"/>
    <x v="18"/>
    <x v="1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x v="64"/>
    <x v="15"/>
    <x v="256"/>
    <x v="4"/>
    <s v="Einwaage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x v="1"/>
    <n v="36"/>
    <x v="64"/>
    <x v="28"/>
    <x v="329"/>
    <x v="1"/>
    <s v="geschälte Rinde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x v="5"/>
    <n v="9"/>
    <x v="64"/>
    <x v="15"/>
    <x v="256"/>
    <x v="4"/>
    <s v="Sensorik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x v="1"/>
    <n v="9"/>
    <x v="64"/>
    <x v="0"/>
    <x v="46"/>
    <x v="1"/>
    <s v="geschälte Rinde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x v="1"/>
    <n v="35"/>
    <x v="64"/>
    <x v="19"/>
    <x v="330"/>
    <x v="0"/>
    <s v="Schimmel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x v="64"/>
    <x v="15"/>
    <x v="131"/>
    <x v="2"/>
    <s v="Wurstschlaufe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x v="64"/>
    <x v="15"/>
    <x v="256"/>
    <x v="4"/>
    <s v="Sensorik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x v="1"/>
    <n v="26"/>
    <x v="66"/>
    <x v="1"/>
    <x v="331"/>
    <x v="0"/>
    <s v="Schimmel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x v="66"/>
    <x v="0"/>
    <x v="188"/>
    <x v="0"/>
    <s v="Schimmel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x v="1"/>
    <n v="12"/>
    <x v="66"/>
    <x v="0"/>
    <x v="188"/>
    <x v="0"/>
    <s v="Schimmel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x v="0"/>
    <n v="22"/>
    <x v="66"/>
    <x v="6"/>
    <x v="23"/>
    <x v="3"/>
    <s v="Maschinenabfall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x v="66"/>
    <x v="0"/>
    <x v="57"/>
    <x v="2"/>
    <s v="keinen Verwendungszweck"/>
    <s v="-"/>
    <n v="46"/>
    <s v="Produkte"/>
    <s v="BUs"/>
    <s v="Symptome"/>
    <n v="0"/>
    <s v="BU4"/>
    <n v="29501020"/>
    <n v="61"/>
    <s v="BU4"/>
    <n v="29501020"/>
    <n v="77"/>
    <n v="61"/>
    <d v="2021-11-17T00:00:00"/>
    <m/>
    <m/>
    <s v="VOS WAL-THEKE"/>
  </r>
  <r>
    <x v="5"/>
    <n v="100"/>
    <x v="66"/>
    <x v="25"/>
    <x v="332"/>
    <x v="3"/>
    <s v="runter gefallen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x v="66"/>
    <x v="15"/>
    <x v="256"/>
    <x v="3"/>
    <s v="Darm geplatzt"/>
    <s v="-"/>
    <n v="46"/>
    <s v="Produkte"/>
    <s v="BUs"/>
    <s v="Symptome"/>
    <s v="0"/>
    <s v="Abfüllung"/>
    <s v="-"/>
    <n v="34"/>
    <s v="Abfüllung"/>
    <s v="-"/>
    <n v="217.5"/>
    <n v="34"/>
    <d v="2021-11-17T00:00:00"/>
    <m/>
    <m/>
    <s v="-"/>
  </r>
  <r>
    <x v="1"/>
    <n v="20"/>
    <x v="66"/>
    <x v="17"/>
    <x v="108"/>
    <x v="3"/>
    <s v="Reinigung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x v="1"/>
    <n v="20"/>
    <x v="66"/>
    <x v="6"/>
    <x v="333"/>
    <x v="1"/>
    <s v="Metall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x v="5"/>
    <n v="8"/>
    <x v="66"/>
    <x v="15"/>
    <x v="256"/>
    <x v="4"/>
    <s v="Rückstellproben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x v="5"/>
    <n v="8.4"/>
    <x v="66"/>
    <x v="15"/>
    <x v="256"/>
    <x v="4"/>
    <s v="Sensorik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x v="1"/>
    <n v="35"/>
    <x v="66"/>
    <x v="0"/>
    <x v="46"/>
    <x v="1"/>
    <s v="geschälte Rinde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x v="66"/>
    <x v="15"/>
    <x v="256"/>
    <x v="4"/>
    <s v="Einwaage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x v="5"/>
    <n v="3.8"/>
    <x v="66"/>
    <x v="15"/>
    <x v="256"/>
    <x v="4"/>
    <s v="Sensorik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x v="0"/>
    <n v="25"/>
    <x v="66"/>
    <x v="15"/>
    <x v="131"/>
    <x v="2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x v="66"/>
    <x v="6"/>
    <x v="23"/>
    <x v="3"/>
    <s v="Maschinenabfall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x v="67"/>
    <x v="6"/>
    <x v="23"/>
    <x v="3"/>
    <s v="Maschinenabfall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x v="67"/>
    <x v="15"/>
    <x v="256"/>
    <x v="3"/>
    <s v="Darm geplatzt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x v="1"/>
    <n v="344"/>
    <x v="67"/>
    <x v="15"/>
    <x v="256"/>
    <x v="3"/>
    <s v="Reinigung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x v="1"/>
    <n v="15"/>
    <x v="67"/>
    <x v="6"/>
    <x v="23"/>
    <x v="3"/>
    <s v="Füllkopf tropft (vegan)"/>
    <s v="-"/>
    <n v="46"/>
    <s v="Produkte"/>
    <s v="BUs"/>
    <s v="Symptome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x v="67"/>
    <x v="1"/>
    <x v="123"/>
    <x v="3"/>
    <s v="Reste von Produktion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x v="67"/>
    <x v="6"/>
    <x v="24"/>
    <x v="3"/>
    <s v="Maschinenabfall"/>
    <s v="-"/>
    <n v="46"/>
    <s v="Produkte"/>
    <s v="BUs"/>
    <s v="Symptome"/>
    <n v="0"/>
    <s v="BU4"/>
    <s v="Diverses"/>
    <n v="30"/>
    <s v="BU4"/>
    <s v="Diverses"/>
    <n v="50"/>
    <n v="30"/>
    <d v="2021-11-18T00:00:00"/>
    <m/>
    <m/>
    <s v="Diverses"/>
  </r>
  <r>
    <x v="4"/>
    <n v="28"/>
    <x v="67"/>
    <x v="1"/>
    <x v="13"/>
    <x v="3"/>
    <s v="Maschinenabfall"/>
    <s v="-"/>
    <n v="46"/>
    <s v="Produkte"/>
    <s v="BUs"/>
    <s v="Symptome"/>
    <s v="0"/>
    <s v="BU2"/>
    <s v="Scheiben/Staub"/>
    <n v="30"/>
    <s v="BU2"/>
    <s v="Scheiben/Staub"/>
    <n v="28"/>
    <n v="30"/>
    <d v="2021-11-18T00:00:00"/>
    <m/>
    <m/>
    <s v="Scheiben/Staub"/>
  </r>
  <r>
    <x v="4"/>
    <n v="51"/>
    <x v="67"/>
    <x v="1"/>
    <x v="13"/>
    <x v="3"/>
    <s v="Maschinenabfall"/>
    <s v="-"/>
    <n v="46"/>
    <s v="Produkte"/>
    <s v="BUs"/>
    <s v="Symptome"/>
    <s v="0"/>
    <s v="BU2"/>
    <s v="Scheiben/Staub"/>
    <n v="30"/>
    <s v="BU2"/>
    <s v="Scheiben/Staub"/>
    <n v="51"/>
    <n v="30"/>
    <d v="2021-11-18T00:00:00"/>
    <m/>
    <m/>
    <s v="Scheiben/Staub"/>
  </r>
  <r>
    <x v="1"/>
    <n v="20"/>
    <x v="67"/>
    <x v="0"/>
    <x v="334"/>
    <x v="6"/>
    <s v="Verformung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x v="2"/>
    <n v="66"/>
    <x v="67"/>
    <x v="1"/>
    <x v="59"/>
    <x v="5"/>
    <s v="offene Verpackung"/>
    <s v="-"/>
    <n v="46"/>
    <s v="Produkte"/>
    <s v="BUs"/>
    <s v="Symptome"/>
    <n v="0"/>
    <s v="BU4"/>
    <n v="29500885"/>
    <n v="82"/>
    <s v="BU4"/>
    <n v="29500885"/>
    <n v="66"/>
    <n v="82"/>
    <d v="2021-11-18T00:00:00"/>
    <m/>
    <m/>
    <s v="ABS HEUBL"/>
  </r>
  <r>
    <x v="2"/>
    <n v="139"/>
    <x v="67"/>
    <x v="1"/>
    <x v="105"/>
    <x v="2"/>
    <s v="keinen Verwendungszweck"/>
    <s v="-"/>
    <n v="46"/>
    <s v="Produkte"/>
    <s v="BUs"/>
    <s v="Symptome"/>
    <n v="9.4651380183951126"/>
    <s v="BU4"/>
    <n v="29500910"/>
    <n v="61"/>
    <s v="BU4"/>
    <n v="29500910"/>
    <n v="139"/>
    <n v="61"/>
    <d v="2021-11-18T00:00:00"/>
    <m/>
    <m/>
    <s v="ABS Unser Blütenkäse"/>
  </r>
  <r>
    <x v="2"/>
    <n v="20"/>
    <x v="67"/>
    <x v="1"/>
    <x v="73"/>
    <x v="2"/>
    <s v="keinen Verwendungszweck"/>
    <s v="-"/>
    <n v="46"/>
    <s v="Produkte"/>
    <s v="BUs"/>
    <s v="Symptome"/>
    <n v="10.868925052314992"/>
    <s v="BU4"/>
    <n v="29501039"/>
    <n v="61"/>
    <s v="BU4"/>
    <n v="29501039"/>
    <n v="20"/>
    <n v="61"/>
    <d v="2021-11-18T00:00:00"/>
    <m/>
    <m/>
    <s v="ABS OLD-AMSTERDAM"/>
  </r>
  <r>
    <x v="5"/>
    <n v="3"/>
    <x v="67"/>
    <x v="15"/>
    <x v="256"/>
    <x v="4"/>
    <s v="Muster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x v="1"/>
    <n v="34"/>
    <x v="67"/>
    <x v="0"/>
    <x v="46"/>
    <x v="1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x v="67"/>
    <x v="15"/>
    <x v="256"/>
    <x v="4"/>
    <s v="Sensorik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x v="0"/>
    <n v="25"/>
    <x v="67"/>
    <x v="15"/>
    <x v="131"/>
    <x v="2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x v="67"/>
    <x v="15"/>
    <x v="256"/>
    <x v="4"/>
    <s v="Sensorik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x v="1"/>
    <n v="34"/>
    <x v="65"/>
    <x v="0"/>
    <x v="46"/>
    <x v="1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x v="65"/>
    <x v="15"/>
    <x v="256"/>
    <x v="4"/>
    <s v="Einwaage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x v="5"/>
    <n v="0"/>
    <x v="65"/>
    <x v="10"/>
    <x v="328"/>
    <x v="0"/>
    <s v="gratis erhalten"/>
    <s v="-"/>
    <n v="46"/>
    <s v="Produkte"/>
    <s v="BUs"/>
    <s v="Symptome"/>
    <s v="0"/>
    <s v="Rest"/>
    <n v="57000633"/>
    <n v="11"/>
    <s v="Rest"/>
    <n v="57000633"/>
    <n v="0"/>
    <n v="11"/>
    <d v="2021-11-19T00:00:00"/>
    <s v="gratis erhalten"/>
    <m/>
    <s v="Cheddar Paste 10kg rot"/>
  </r>
  <r>
    <x v="0"/>
    <n v="32"/>
    <x v="68"/>
    <x v="0"/>
    <x v="244"/>
    <x v="0"/>
    <s v="VOS &gt; Einsatz"/>
    <s v="-"/>
    <n v="47"/>
    <s v="Produkte"/>
    <s v="BUs"/>
    <s v="Symptome"/>
    <n v="16"/>
    <s v="BU3"/>
    <n v="29500606"/>
    <n v="12"/>
    <s v="BU3"/>
    <n v="29500606"/>
    <n v="32"/>
    <n v="12"/>
    <d v="2021-11-22T00:00:00"/>
    <s v="VOS &gt; Einsatz"/>
    <m/>
    <s v="VOS Würste Jalapeno nat"/>
  </r>
  <r>
    <x v="0"/>
    <n v="13"/>
    <x v="68"/>
    <x v="0"/>
    <x v="244"/>
    <x v="0"/>
    <s v="VOS &gt; Einsatz"/>
    <s v="-"/>
    <n v="47"/>
    <s v="Produkte"/>
    <s v="BUs"/>
    <s v="Symptome"/>
    <n v="6.5"/>
    <s v="BU3"/>
    <n v="29500606"/>
    <n v="12"/>
    <s v="BU3"/>
    <n v="29500606"/>
    <n v="13"/>
    <n v="12"/>
    <d v="2021-11-22T00:00:00"/>
    <s v="VOS &gt; Einsatz"/>
    <m/>
    <s v="VOS Würste Jalapeno nat"/>
  </r>
  <r>
    <x v="0"/>
    <n v="26"/>
    <x v="68"/>
    <x v="0"/>
    <x v="196"/>
    <x v="0"/>
    <s v="VOS &gt; Einsatz"/>
    <s v="-"/>
    <n v="47"/>
    <s v="Produkte"/>
    <s v="BUs"/>
    <s v="Symptome"/>
    <n v="13"/>
    <s v="BU3"/>
    <n v="29500620"/>
    <n v="12"/>
    <s v="BU3"/>
    <n v="29500620"/>
    <n v="26"/>
    <n v="12"/>
    <d v="2021-11-22T00:00:00"/>
    <s v="VOS &gt; Einsatz"/>
    <m/>
    <s v="VOS GRW Gartenkräuter 4"/>
  </r>
  <r>
    <x v="2"/>
    <n v="20"/>
    <x v="68"/>
    <x v="1"/>
    <x v="60"/>
    <x v="2"/>
    <s v="keinen Verwendungszweck"/>
    <s v="-"/>
    <n v="47"/>
    <s v="Produkte"/>
    <s v="BUs"/>
    <s v="Symptome"/>
    <n v="6.7194568295036419"/>
    <s v="BU4"/>
    <n v="29500886"/>
    <n v="61"/>
    <s v="BU4"/>
    <n v="29500886"/>
    <n v="20"/>
    <n v="61"/>
    <d v="2021-11-22T00:00:00"/>
    <m/>
    <m/>
    <s v="ABS MEDI-KRÄUK"/>
  </r>
  <r>
    <x v="2"/>
    <n v="20"/>
    <x v="68"/>
    <x v="1"/>
    <x v="105"/>
    <x v="2"/>
    <s v="keinen Verwendungszweck"/>
    <s v="-"/>
    <n v="47"/>
    <s v="Produkte"/>
    <s v="BUs"/>
    <s v="Symptome"/>
    <n v="9.4651380183951126"/>
    <s v="BU4"/>
    <n v="29500910"/>
    <n v="61"/>
    <s v="BU4"/>
    <n v="29500910"/>
    <n v="20"/>
    <n v="61"/>
    <d v="2021-11-22T00:00:00"/>
    <m/>
    <m/>
    <s v="ABS Unser Blütenkäse"/>
  </r>
  <r>
    <x v="2"/>
    <n v="12"/>
    <x v="68"/>
    <x v="1"/>
    <x v="113"/>
    <x v="2"/>
    <s v="keinen Verwendungszweck"/>
    <s v="-"/>
    <n v="47"/>
    <s v="Produkte"/>
    <s v="BUs"/>
    <s v="Symptome"/>
    <n v="0"/>
    <s v="BU4"/>
    <n v="29500952"/>
    <n v="61"/>
    <s v="BU4"/>
    <n v="29500952"/>
    <n v="12"/>
    <n v="61"/>
    <d v="2021-11-22T00:00:00"/>
    <m/>
    <m/>
    <s v="ABS GRÜN-PESTO"/>
  </r>
  <r>
    <x v="2"/>
    <n v="7"/>
    <x v="68"/>
    <x v="1"/>
    <x v="122"/>
    <x v="2"/>
    <s v="keinen Verwendungszweck"/>
    <s v="-"/>
    <n v="47"/>
    <s v="Produkte"/>
    <s v="BUs"/>
    <s v="Symptome"/>
    <n v="8.1175550752835619"/>
    <s v="BU4"/>
    <n v="29500957"/>
    <n v="61"/>
    <s v="BU4"/>
    <n v="29500957"/>
    <n v="7"/>
    <n v="61"/>
    <d v="2021-11-22T00:00:00"/>
    <m/>
    <m/>
    <s v="ABS Crémeux"/>
  </r>
  <r>
    <x v="2"/>
    <n v="14"/>
    <x v="68"/>
    <x v="1"/>
    <x v="73"/>
    <x v="2"/>
    <s v="keinen Verwendungszweck"/>
    <s v="-"/>
    <n v="47"/>
    <s v="Produkte"/>
    <s v="BUs"/>
    <s v="Symptome"/>
    <n v="10.868925052314992"/>
    <s v="BU4"/>
    <n v="29501039"/>
    <n v="61"/>
    <s v="BU4"/>
    <n v="29501039"/>
    <n v="14"/>
    <n v="61"/>
    <d v="2021-11-22T00:00:00"/>
    <m/>
    <m/>
    <s v="ABS OLD-AMSTERDAM"/>
  </r>
  <r>
    <x v="2"/>
    <n v="9"/>
    <x v="68"/>
    <x v="1"/>
    <x v="73"/>
    <x v="2"/>
    <s v="keinen Verwendungszweck"/>
    <s v="-"/>
    <n v="47"/>
    <s v="Produkte"/>
    <s v="BUs"/>
    <s v="Symptome"/>
    <n v="10.868925052314992"/>
    <s v="BU4"/>
    <n v="29501039"/>
    <n v="61"/>
    <s v="BU4"/>
    <n v="29501039"/>
    <n v="9"/>
    <n v="61"/>
    <d v="2021-11-22T00:00:00"/>
    <m/>
    <m/>
    <s v="ABS OLD-AMSTERDAM"/>
  </r>
  <r>
    <x v="0"/>
    <n v="90"/>
    <x v="68"/>
    <x v="0"/>
    <x v="34"/>
    <x v="0"/>
    <s v="VOS &gt; Einsatz"/>
    <s v="-"/>
    <n v="47"/>
    <s v="Produkte"/>
    <s v="BUs"/>
    <s v="Symptome"/>
    <n v="45"/>
    <s v="BU3"/>
    <n v="29501055"/>
    <n v="12"/>
    <s v="BU3"/>
    <n v="29501055"/>
    <n v="90"/>
    <n v="12"/>
    <d v="2021-11-22T00:00:00"/>
    <s v="VOS &gt; Einsatz"/>
    <m/>
    <s v="VOS RW BUN-PF"/>
  </r>
  <r>
    <x v="3"/>
    <n v="40"/>
    <x v="68"/>
    <x v="12"/>
    <x v="159"/>
    <x v="0"/>
    <s v="keinen Abnehmer/kein Schälpersonal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s v="keinen Abnehmer/kein Schälpersonal"/>
    <m/>
    <s v="VOS GRW-KRÄU-ZIPFEL"/>
  </r>
  <r>
    <x v="0"/>
    <n v="39"/>
    <x v="68"/>
    <x v="13"/>
    <x v="160"/>
    <x v="0"/>
    <s v="keinen Abnehmer/kein Schälpersonal"/>
    <s v="-"/>
    <n v="47"/>
    <s v="Produkte"/>
    <s v="BUs"/>
    <s v="Symptome"/>
    <n v="19.5"/>
    <s v="BU3"/>
    <n v="29501077"/>
    <n v="12"/>
    <s v="BU3"/>
    <n v="29501077"/>
    <n v="39"/>
    <n v="12"/>
    <d v="2021-11-22T00:00:00"/>
    <s v="keinen Abnehmer/kein Schälpersonal"/>
    <m/>
    <s v="VOS GRW-KRÄU-ENDSTÜCK"/>
  </r>
  <r>
    <x v="0"/>
    <n v="22"/>
    <x v="68"/>
    <x v="13"/>
    <x v="160"/>
    <x v="0"/>
    <s v="keinen Abnehmer/kein Schälpersonal"/>
    <s v="-"/>
    <n v="47"/>
    <s v="Produkte"/>
    <s v="BUs"/>
    <s v="Symptome"/>
    <n v="11"/>
    <s v="BU3"/>
    <n v="29501077"/>
    <n v="12"/>
    <s v="BU3"/>
    <n v="29501077"/>
    <n v="22"/>
    <n v="12"/>
    <d v="2021-11-22T00:00:00"/>
    <s v="keinen Abnehmer/kein Schälpersonal"/>
    <m/>
    <s v="VOS GRW-KRÄU-ENDSTÜCK"/>
  </r>
  <r>
    <x v="0"/>
    <n v="26"/>
    <x v="68"/>
    <x v="13"/>
    <x v="160"/>
    <x v="0"/>
    <s v="keinen Abnehmer/kein Schälpersonal"/>
    <s v="-"/>
    <n v="47"/>
    <s v="Produkte"/>
    <s v="BUs"/>
    <s v="Symptome"/>
    <n v="13"/>
    <s v="BU3"/>
    <n v="29501077"/>
    <n v="12"/>
    <s v="BU3"/>
    <n v="29501077"/>
    <n v="26"/>
    <n v="12"/>
    <d v="2021-11-22T00:00:00"/>
    <s v="keinen Abnehmer/kein Schälpersonal"/>
    <m/>
    <s v="VOS GRW-KRÄU-ENDSTÜCK"/>
  </r>
  <r>
    <x v="0"/>
    <n v="23"/>
    <x v="68"/>
    <x v="13"/>
    <x v="160"/>
    <x v="0"/>
    <s v="keinen Abnehmer/kein Schälpersonal"/>
    <s v="-"/>
    <n v="47"/>
    <s v="Produkte"/>
    <s v="BUs"/>
    <s v="Symptome"/>
    <n v="11.5"/>
    <s v="BU3"/>
    <n v="29501077"/>
    <n v="12"/>
    <s v="BU3"/>
    <n v="29501077"/>
    <n v="23"/>
    <n v="12"/>
    <d v="2021-11-22T00:00:00"/>
    <s v="keinen Abnehmer/kein Schälpersonal"/>
    <m/>
    <s v="VOS GRW-KRÄU-ENDSTÜCK"/>
  </r>
  <r>
    <x v="3"/>
    <n v="46"/>
    <x v="68"/>
    <x v="12"/>
    <x v="306"/>
    <x v="0"/>
    <s v="keinen Abnehmer/kein Schälpersonal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s v="keinen Abnehmer/kein Schälpersonal"/>
    <m/>
    <s v="VOS RW-JALA-NAT ZIPFEL"/>
  </r>
  <r>
    <x v="3"/>
    <n v="54"/>
    <x v="68"/>
    <x v="12"/>
    <x v="306"/>
    <x v="0"/>
    <s v="keinen Abnehmer/kein Schälpersonal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s v="keinen Abnehmer/kein Schälpersonal"/>
    <m/>
    <s v="VOS RW-JALA-NAT ZIPFEL"/>
  </r>
  <r>
    <x v="3"/>
    <n v="18"/>
    <x v="68"/>
    <x v="13"/>
    <x v="233"/>
    <x v="0"/>
    <s v="keinen Abnehmer/kein Schälpersonal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s v="keinen Abnehmer/kein Schälpersonal"/>
    <m/>
    <s v="VOS RW-JALA-NAT ENDSTÜC"/>
  </r>
  <r>
    <x v="3"/>
    <n v="28"/>
    <x v="68"/>
    <x v="13"/>
    <x v="233"/>
    <x v="0"/>
    <s v="keinen Abnehmer/kein Schälpersonal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s v="keinen Abnehmer/kein Schälpersonal"/>
    <m/>
    <s v="VOS RW-JALA-NAT ENDSTÜC"/>
  </r>
  <r>
    <x v="3"/>
    <n v="24"/>
    <x v="68"/>
    <x v="13"/>
    <x v="233"/>
    <x v="0"/>
    <s v="keinen Abnehmer/kein Schälpersonal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s v="keinen Abnehmer/kein Schälpersonal"/>
    <m/>
    <s v="VOS RW-JALA-NAT ENDSTÜC"/>
  </r>
  <r>
    <x v="0"/>
    <n v="8"/>
    <x v="68"/>
    <x v="0"/>
    <x v="335"/>
    <x v="0"/>
    <s v="VOS &gt; Einsatz"/>
    <s v="-"/>
    <n v="47"/>
    <s v="Produkte"/>
    <s v="BUs"/>
    <s v="Symptome"/>
    <s v="0"/>
    <s v="BU3"/>
    <n v="29501118"/>
    <n v="12"/>
    <s v="BU3"/>
    <n v="29501118"/>
    <n v="8"/>
    <n v="12"/>
    <d v="2021-11-22T00:00:00"/>
    <s v="VOS &gt; Einsatz"/>
    <m/>
    <s v="VOS SKZ PFEFF"/>
  </r>
  <r>
    <x v="0"/>
    <n v="20"/>
    <x v="68"/>
    <x v="0"/>
    <x v="335"/>
    <x v="0"/>
    <s v="VOS &gt; Einsatz"/>
    <s v="-"/>
    <n v="47"/>
    <s v="Produkte"/>
    <s v="BUs"/>
    <s v="Symptome"/>
    <s v="0"/>
    <s v="BU3"/>
    <n v="29501118"/>
    <n v="12"/>
    <s v="BU3"/>
    <n v="29501118"/>
    <n v="20"/>
    <n v="12"/>
    <d v="2021-11-22T00:00:00"/>
    <s v="VOS &gt; Einsatz"/>
    <m/>
    <s v="VOS SKZ PFEFF"/>
  </r>
  <r>
    <x v="0"/>
    <n v="42"/>
    <x v="68"/>
    <x v="2"/>
    <x v="145"/>
    <x v="0"/>
    <s v="VOS &gt; Einsatz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s v="VOS &gt; Einsatz"/>
    <m/>
    <s v="VS GRS Natur OGT"/>
  </r>
  <r>
    <x v="2"/>
    <n v="26"/>
    <x v="68"/>
    <x v="23"/>
    <x v="326"/>
    <x v="2"/>
    <s v="keinen Verwendungszweck"/>
    <s v="-"/>
    <n v="47"/>
    <s v="Produkte"/>
    <s v="BUs"/>
    <s v="Symptome"/>
    <n v="0"/>
    <s v="BU4"/>
    <n v="47001071"/>
    <n v="61"/>
    <s v="BU4"/>
    <n v="47001071"/>
    <n v="26"/>
    <n v="61"/>
    <d v="2021-11-22T00:00:00"/>
    <m/>
    <m/>
    <s v="SKST ORANG-PFEFF 80G"/>
  </r>
  <r>
    <x v="2"/>
    <n v="8"/>
    <x v="68"/>
    <x v="23"/>
    <x v="326"/>
    <x v="2"/>
    <s v="keinen Verwendungszweck"/>
    <s v="-"/>
    <n v="47"/>
    <s v="Produkte"/>
    <s v="BUs"/>
    <s v="Symptome"/>
    <n v="0"/>
    <s v="BU4"/>
    <n v="47001071"/>
    <n v="61"/>
    <s v="BU4"/>
    <n v="47001071"/>
    <n v="8"/>
    <n v="61"/>
    <d v="2021-11-22T00:00:00"/>
    <m/>
    <m/>
    <s v="SKST ORANG-PFEFF 80G"/>
  </r>
  <r>
    <x v="0"/>
    <n v="190"/>
    <x v="68"/>
    <x v="18"/>
    <x v="76"/>
    <x v="0"/>
    <s v="VOS &gt; Einsatz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s v="VOS &gt; Einsatz"/>
    <m/>
    <s v="VOS GRW-CHILI-NAT-VAKU"/>
  </r>
  <r>
    <x v="4"/>
    <n v="94"/>
    <x v="68"/>
    <x v="23"/>
    <x v="197"/>
    <x v="0"/>
    <s v="Schimmel"/>
    <s v="-"/>
    <n v="47"/>
    <s v="Produkte"/>
    <s v="BUs"/>
    <s v="Symptome"/>
    <s v="0"/>
    <s v="BU2"/>
    <s v="Verpackte Scheiben"/>
    <n v="12"/>
    <s v="BU2"/>
    <s v="Verpackte Scheiben"/>
    <n v="94"/>
    <n v="12"/>
    <d v="2021-11-22T00:00:00"/>
    <m/>
    <m/>
    <s v="Verpackte Scheiben"/>
  </r>
  <r>
    <x v="4"/>
    <n v="22"/>
    <x v="68"/>
    <x v="23"/>
    <x v="197"/>
    <x v="0"/>
    <s v="Schimmel"/>
    <s v="-"/>
    <n v="47"/>
    <s v="Produkte"/>
    <s v="BUs"/>
    <s v="Symptome"/>
    <s v="0"/>
    <s v="BU2"/>
    <s v="Verpackte Scheiben"/>
    <n v="12"/>
    <s v="BU2"/>
    <s v="Verpackte Scheiben"/>
    <n v="22"/>
    <n v="12"/>
    <d v="2021-11-22T00:00:00"/>
    <m/>
    <m/>
    <s v="Verpackte Scheiben"/>
  </r>
  <r>
    <x v="5"/>
    <n v="6.8"/>
    <x v="65"/>
    <x v="15"/>
    <x v="256"/>
    <x v="4"/>
    <s v="Sensorik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x v="5"/>
    <n v="70.3"/>
    <x v="65"/>
    <x v="15"/>
    <x v="256"/>
    <x v="4"/>
    <s v="Rückstellproben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x v="5"/>
    <n v="14.4"/>
    <x v="65"/>
    <x v="15"/>
    <x v="256"/>
    <x v="4"/>
    <s v="Rückstellproben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x v="0"/>
    <n v="8"/>
    <x v="65"/>
    <x v="15"/>
    <x v="256"/>
    <x v="3"/>
    <s v="Maschinenabfall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x v="2"/>
    <n v="7"/>
    <x v="65"/>
    <x v="1"/>
    <x v="336"/>
    <x v="3"/>
    <s v="Maschinenabfall"/>
    <s v="-"/>
    <n v="46"/>
    <s v="Produkte"/>
    <s v="BUs"/>
    <s v="Symptome"/>
    <n v="0"/>
    <s v="BU4"/>
    <s v="Walnus"/>
    <n v="30"/>
    <s v="BU4"/>
    <s v="Walnus"/>
    <n v="7"/>
    <n v="30"/>
    <d v="2021-11-19T00:00:00"/>
    <m/>
    <m/>
    <s v="Walnus"/>
  </r>
  <r>
    <x v="1"/>
    <n v="20"/>
    <x v="65"/>
    <x v="0"/>
    <x v="46"/>
    <x v="1"/>
    <s v="geschälte Rinde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x v="65"/>
    <x v="15"/>
    <x v="256"/>
    <x v="4"/>
    <s v="Laborproben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x v="5"/>
    <n v="3.5"/>
    <x v="65"/>
    <x v="15"/>
    <x v="256"/>
    <x v="4"/>
    <s v="Sensorik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x v="1"/>
    <n v="160"/>
    <x v="68"/>
    <x v="15"/>
    <x v="256"/>
    <x v="0"/>
    <s v="Schimmel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x v="1"/>
    <n v="284"/>
    <x v="68"/>
    <x v="15"/>
    <x v="256"/>
    <x v="3"/>
    <s v="Darm geplatzt"/>
    <s v="-"/>
    <n v="47"/>
    <s v="Produkte"/>
    <s v="BUs"/>
    <s v="Symptome"/>
    <s v="0"/>
    <s v="Abfüllung"/>
    <s v="-"/>
    <n v="34"/>
    <s v="Abfüllung"/>
    <s v="-"/>
    <n v="284"/>
    <n v="34"/>
    <d v="2021-11-22T00:00:00"/>
    <m/>
    <m/>
    <s v="-"/>
  </r>
  <r>
    <x v="0"/>
    <n v="63"/>
    <x v="68"/>
    <x v="15"/>
    <x v="256"/>
    <x v="3"/>
    <s v="Maschinenabfall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x v="2"/>
    <n v="13"/>
    <x v="68"/>
    <x v="6"/>
    <x v="24"/>
    <x v="3"/>
    <s v="Maschinenabfall"/>
    <s v="-"/>
    <n v="47"/>
    <s v="Produkte"/>
    <s v="BUs"/>
    <s v="Symptome"/>
    <n v="0"/>
    <s v="BU4"/>
    <s v="Diverses"/>
    <n v="30"/>
    <s v="BU4"/>
    <s v="Diverses"/>
    <n v="13"/>
    <n v="30"/>
    <d v="2021-11-22T00:00:00"/>
    <m/>
    <m/>
    <s v="Diverses"/>
  </r>
  <r>
    <x v="0"/>
    <n v="45"/>
    <x v="68"/>
    <x v="15"/>
    <x v="256"/>
    <x v="3"/>
    <s v="Maschinenabfall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x v="4"/>
    <n v="55"/>
    <x v="68"/>
    <x v="1"/>
    <x v="13"/>
    <x v="3"/>
    <s v="Maschinenabfall"/>
    <s v="-"/>
    <n v="47"/>
    <s v="Produkte"/>
    <s v="BUs"/>
    <s v="Symptome"/>
    <s v="0"/>
    <s v="BU2"/>
    <s v="Scheiben/Staub"/>
    <n v="30"/>
    <s v="BU2"/>
    <s v="Scheiben/Staub"/>
    <n v="55"/>
    <n v="30"/>
    <d v="2021-11-22T00:00:00"/>
    <m/>
    <m/>
    <s v="Scheiben/Staub"/>
  </r>
  <r>
    <x v="1"/>
    <n v="307"/>
    <x v="68"/>
    <x v="15"/>
    <x v="256"/>
    <x v="3"/>
    <s v="Reinigung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x v="4"/>
    <n v="38"/>
    <x v="68"/>
    <x v="23"/>
    <x v="197"/>
    <x v="0"/>
    <s v="Schimmel"/>
    <s v="-"/>
    <n v="47"/>
    <s v="Produkte"/>
    <s v="BUs"/>
    <s v="Symptome"/>
    <s v="0"/>
    <s v="BU2"/>
    <s v="Verpackte Scheiben"/>
    <n v="12"/>
    <s v="BU2"/>
    <s v="Verpackte Scheiben"/>
    <n v="38"/>
    <n v="12"/>
    <d v="2021-11-22T00:00:00"/>
    <m/>
    <m/>
    <s v="Verpackte Scheiben"/>
  </r>
  <r>
    <x v="5"/>
    <n v="10.3"/>
    <x v="68"/>
    <x v="15"/>
    <x v="256"/>
    <x v="4"/>
    <s v="Sensorik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x v="0"/>
    <n v="60"/>
    <x v="68"/>
    <x v="15"/>
    <x v="256"/>
    <x v="2"/>
    <s v="keinen Verwendungszweck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x v="1"/>
    <n v="86"/>
    <x v="68"/>
    <x v="0"/>
    <x v="46"/>
    <x v="1"/>
    <s v="geschälte Rinde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x v="68"/>
    <x v="17"/>
    <x v="109"/>
    <x v="0"/>
    <s v="Schimmel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x v="0"/>
    <n v="70"/>
    <x v="68"/>
    <x v="12"/>
    <x v="176"/>
    <x v="0"/>
    <s v="keinen Abnehmer/kein Schälpersonal"/>
    <s v="-"/>
    <n v="47"/>
    <s v="Produkte"/>
    <s v="BUs"/>
    <s v="Symptome"/>
    <n v="35"/>
    <s v="BU3"/>
    <n v="29501078"/>
    <n v="12"/>
    <s v="BU3"/>
    <n v="29501078"/>
    <n v="70"/>
    <n v="12"/>
    <d v="2021-11-22T00:00:00"/>
    <s v="keinen Abnehmer/kein Schälpersonal"/>
    <m/>
    <s v="VOS GRW-CHILI-NAT ZIPFE"/>
  </r>
  <r>
    <x v="1"/>
    <n v="120"/>
    <x v="68"/>
    <x v="15"/>
    <x v="256"/>
    <x v="3"/>
    <s v="Reinigung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x v="0"/>
    <n v="80"/>
    <x v="68"/>
    <x v="15"/>
    <x v="256"/>
    <x v="3"/>
    <s v="Maschinenabfall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x v="0"/>
    <n v="284"/>
    <x v="69"/>
    <x v="0"/>
    <x v="244"/>
    <x v="0"/>
    <s v="VOS &gt; Einsatz"/>
    <s v="-"/>
    <n v="47"/>
    <s v="Produkte"/>
    <s v="BUs"/>
    <s v="Symptome"/>
    <n v="142"/>
    <s v="BU3"/>
    <n v="29500606"/>
    <n v="12"/>
    <s v="BU3"/>
    <n v="29500606"/>
    <n v="284"/>
    <n v="12"/>
    <d v="2021-11-23T00:00:00"/>
    <s v="VOS &gt; Einsatz"/>
    <m/>
    <s v="VOS Würste Jalapeno nat"/>
  </r>
  <r>
    <x v="0"/>
    <n v="618"/>
    <x v="69"/>
    <x v="18"/>
    <x v="153"/>
    <x v="0"/>
    <s v="VOS &gt; Einsatz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s v="VOS &gt; Einsatz"/>
    <m/>
    <s v="VOS GRW-NATUR-VAKU / Er"/>
  </r>
  <r>
    <x v="0"/>
    <n v="1305"/>
    <x v="69"/>
    <x v="18"/>
    <x v="153"/>
    <x v="0"/>
    <s v="VOS &gt; Einsatz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s v="VOS &gt; Einsatz"/>
    <m/>
    <s v="VOS GRW-NATUR-VAKU / Er"/>
  </r>
  <r>
    <x v="0"/>
    <n v="548"/>
    <x v="69"/>
    <x v="18"/>
    <x v="76"/>
    <x v="0"/>
    <s v="VOS &gt; Einsatz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s v="VOS &gt; Einsatz"/>
    <m/>
    <s v="VOS GRW-CHILI-NAT-VAKU"/>
  </r>
  <r>
    <x v="0"/>
    <n v="123"/>
    <x v="69"/>
    <x v="0"/>
    <x v="294"/>
    <x v="0"/>
    <s v="VOS &gt; Einsatz"/>
    <s v="-"/>
    <n v="47"/>
    <s v="Produkte"/>
    <s v="BUs"/>
    <s v="Symptome"/>
    <n v="61.5"/>
    <s v="BU3"/>
    <n v="29501058"/>
    <n v="12"/>
    <s v="BU3"/>
    <n v="29501058"/>
    <n v="123"/>
    <n v="12"/>
    <d v="2021-11-23T00:00:00"/>
    <s v="VOS &gt; Einsatz"/>
    <m/>
    <s v="VOS GRW SCHI-NATRIUMARM"/>
  </r>
  <r>
    <x v="1"/>
    <n v="329"/>
    <x v="69"/>
    <x v="2"/>
    <x v="337"/>
    <x v="0"/>
    <s v="Schimmel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x v="69"/>
    <x v="18"/>
    <x v="154"/>
    <x v="0"/>
    <s v="Schimmel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x v="69"/>
    <x v="0"/>
    <x v="46"/>
    <x v="1"/>
    <s v="geschälte Rinde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x v="69"/>
    <x v="13"/>
    <x v="37"/>
    <x v="0"/>
    <s v="keinen Abnehmer/kein Schälpersonal"/>
    <s v="-"/>
    <n v="47"/>
    <s v="Produkte"/>
    <s v="BUs"/>
    <s v="Symptome"/>
    <n v="74"/>
    <s v="BU3"/>
    <n v="29501070"/>
    <n v="12"/>
    <s v="BU3"/>
    <n v="29501070"/>
    <n v="148"/>
    <n v="12"/>
    <d v="2021-11-23T00:00:00"/>
    <s v="keinen Abnehmer/kein Schälpersonal"/>
    <m/>
    <s v="VOS GRW-SCHI-NAT ENDSTÜ"/>
  </r>
  <r>
    <x v="0"/>
    <n v="80"/>
    <x v="69"/>
    <x v="15"/>
    <x v="256"/>
    <x v="2"/>
    <s v="keinen Verwendungszweck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x v="5"/>
    <n v="1.2"/>
    <x v="69"/>
    <x v="15"/>
    <x v="256"/>
    <x v="4"/>
    <s v="Sensorik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x v="1"/>
    <n v="50"/>
    <x v="69"/>
    <x v="0"/>
    <x v="213"/>
    <x v="0"/>
    <s v="Schimmel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x v="1"/>
    <n v="70"/>
    <x v="69"/>
    <x v="14"/>
    <x v="40"/>
    <x v="0"/>
    <s v="Schimmel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x v="1"/>
    <n v="76"/>
    <x v="69"/>
    <x v="0"/>
    <x v="46"/>
    <x v="1"/>
    <s v="geschälte Rinde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x v="69"/>
    <x v="15"/>
    <x v="256"/>
    <x v="4"/>
    <s v="Sensorik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x v="0"/>
    <n v="38"/>
    <x v="69"/>
    <x v="15"/>
    <x v="256"/>
    <x v="2"/>
    <s v="keinen Verwendungszweck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x v="1"/>
    <n v="14"/>
    <x v="69"/>
    <x v="0"/>
    <x v="46"/>
    <x v="1"/>
    <s v="geschälte Rinde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x v="69"/>
    <x v="15"/>
    <x v="256"/>
    <x v="4"/>
    <s v="Laborproben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x v="5"/>
    <n v="5"/>
    <x v="69"/>
    <x v="15"/>
    <x v="256"/>
    <x v="4"/>
    <s v="Muster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x v="5"/>
    <n v="42"/>
    <x v="69"/>
    <x v="15"/>
    <x v="256"/>
    <x v="4"/>
    <s v="Laborproben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x v="0"/>
    <n v="96"/>
    <x v="69"/>
    <x v="18"/>
    <x v="194"/>
    <x v="0"/>
    <s v="VOS &gt; Einsatz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s v="VOS &gt; Einsatz"/>
    <m/>
    <s v="VOS RW-NUSS-VAKU"/>
  </r>
  <r>
    <x v="0"/>
    <n v="28"/>
    <x v="69"/>
    <x v="15"/>
    <x v="256"/>
    <x v="2"/>
    <s v="VOS &gt; Einsatz (vegan)"/>
    <s v="-"/>
    <n v="47"/>
    <s v="Produkte"/>
    <s v="BUs"/>
    <s v="Symptome"/>
    <s v="0"/>
    <s v="BU3"/>
    <s v="-"/>
    <n v="61"/>
    <s v="BU3"/>
    <s v="-"/>
    <n v="28"/>
    <n v="61"/>
    <d v="2021-11-23T00:00:00"/>
    <s v="VOS &gt; Einsatz (vegan)"/>
    <m/>
    <s v="-"/>
  </r>
  <r>
    <x v="2"/>
    <n v="20"/>
    <x v="69"/>
    <x v="6"/>
    <x v="24"/>
    <x v="3"/>
    <s v="Maschinenabfall"/>
    <s v="-"/>
    <n v="47"/>
    <s v="Produkte"/>
    <s v="BUs"/>
    <s v="Symptome"/>
    <n v="0"/>
    <s v="bu4"/>
    <s v="Diverses"/>
    <n v="30"/>
    <s v="bu4"/>
    <s v="Diverses"/>
    <n v="20"/>
    <n v="30"/>
    <d v="2021-11-23T00:00:00"/>
    <m/>
    <m/>
    <s v="Diverses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x v="56"/>
    <x v="25"/>
    <x v="332"/>
    <x v="3"/>
    <s v="Schlaufe gerissen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Clip gerissen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x v="56"/>
    <x v="25"/>
    <x v="332"/>
    <x v="3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x v="56"/>
    <x v="25"/>
    <x v="332"/>
    <x v="3"/>
    <s v="Darm geplatzt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x v="70"/>
    <x v="1"/>
    <x v="216"/>
    <x v="2"/>
    <s v="keinen Verwendungszweck"/>
    <s v="-"/>
    <n v="47"/>
    <s v="Produkte"/>
    <s v="BUs"/>
    <s v="Symptome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x v="70"/>
    <x v="1"/>
    <x v="216"/>
    <x v="2"/>
    <s v="keinen Verwendungszweck"/>
    <s v="-"/>
    <n v="47"/>
    <s v="Produkte"/>
    <s v="BUs"/>
    <s v="Symptome"/>
    <n v="14.49175949220386"/>
    <s v="BU4"/>
    <n v="29500908"/>
    <n v="61"/>
    <s v="BU4"/>
    <n v="29500908"/>
    <n v="12"/>
    <n v="61"/>
    <d v="2021-11-24T00:00:00"/>
    <m/>
    <m/>
    <s v="ABS GRUY"/>
  </r>
  <r>
    <x v="2"/>
    <n v="15"/>
    <x v="70"/>
    <x v="1"/>
    <x v="216"/>
    <x v="2"/>
    <s v="keinen Verwendungszweck"/>
    <s v="-"/>
    <n v="47"/>
    <s v="Produkte"/>
    <s v="BUs"/>
    <s v="Symptome"/>
    <n v="14.49175949220386"/>
    <s v="BU4"/>
    <n v="29500908"/>
    <n v="61"/>
    <s v="BU4"/>
    <n v="29500908"/>
    <n v="15"/>
    <n v="61"/>
    <d v="2021-11-24T00:00:00"/>
    <m/>
    <m/>
    <s v="ABS GRUY"/>
  </r>
  <r>
    <x v="2"/>
    <n v="15"/>
    <x v="70"/>
    <x v="1"/>
    <x v="216"/>
    <x v="2"/>
    <s v="keinen Verwendungszweck"/>
    <s v="-"/>
    <n v="47"/>
    <s v="Produkte"/>
    <s v="BUs"/>
    <s v="Symptome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x v="70"/>
    <x v="1"/>
    <x v="216"/>
    <x v="2"/>
    <s v="keinen Verwendungszweck"/>
    <s v="-"/>
    <n v="47"/>
    <s v="Produkte"/>
    <s v="BUs"/>
    <s v="Symptome"/>
    <n v="14.49175949220386"/>
    <s v="BU4"/>
    <n v="29500908"/>
    <n v="61"/>
    <s v="BU4"/>
    <n v="29500908"/>
    <n v="12"/>
    <n v="61"/>
    <d v="2021-11-24T00:00:00"/>
    <m/>
    <m/>
    <s v="ABS GRUY"/>
  </r>
  <r>
    <x v="2"/>
    <n v="5"/>
    <x v="70"/>
    <x v="1"/>
    <x v="113"/>
    <x v="2"/>
    <s v="keinen Verwendungszweck"/>
    <s v="-"/>
    <n v="47"/>
    <s v="Produkte"/>
    <s v="BUs"/>
    <s v="Symptome"/>
    <n v="0"/>
    <s v="BU4"/>
    <n v="29500952"/>
    <n v="61"/>
    <s v="BU4"/>
    <n v="29500952"/>
    <n v="5"/>
    <n v="61"/>
    <d v="2021-11-24T00:00:00"/>
    <m/>
    <m/>
    <s v="ABS GRÜN-PESTO"/>
  </r>
  <r>
    <x v="2"/>
    <n v="18"/>
    <x v="70"/>
    <x v="1"/>
    <x v="113"/>
    <x v="2"/>
    <s v="keinen Verwendungszweck"/>
    <s v="-"/>
    <n v="47"/>
    <s v="Produkte"/>
    <s v="BUs"/>
    <s v="Symptome"/>
    <n v="0"/>
    <s v="BU4"/>
    <n v="29500952"/>
    <n v="61"/>
    <s v="BU4"/>
    <n v="29500952"/>
    <n v="18"/>
    <n v="61"/>
    <d v="2021-11-24T00:00:00"/>
    <m/>
    <m/>
    <s v="ABS GRÜN-PESTO"/>
  </r>
  <r>
    <x v="2"/>
    <n v="15"/>
    <x v="70"/>
    <x v="1"/>
    <x v="69"/>
    <x v="2"/>
    <s v="keinen Verwendungszweck"/>
    <s v="-"/>
    <n v="47"/>
    <s v="Produkte"/>
    <s v="BUs"/>
    <s v="Symptome"/>
    <n v="7.5058130571925785"/>
    <s v="BU4"/>
    <n v="29501009"/>
    <n v="61"/>
    <s v="BU4"/>
    <n v="29501009"/>
    <n v="15"/>
    <n v="61"/>
    <d v="2021-11-24T00:00:00"/>
    <m/>
    <m/>
    <s v="ABS Whisky-Nuts"/>
  </r>
  <r>
    <x v="2"/>
    <n v="16"/>
    <x v="70"/>
    <x v="1"/>
    <x v="69"/>
    <x v="2"/>
    <s v="keinen Verwendungszweck"/>
    <s v="-"/>
    <n v="47"/>
    <s v="Produkte"/>
    <s v="BUs"/>
    <s v="Symptome"/>
    <n v="7.5058130571925785"/>
    <s v="BU4"/>
    <n v="29501009"/>
    <n v="61"/>
    <s v="BU4"/>
    <n v="29501009"/>
    <n v="16"/>
    <n v="61"/>
    <d v="2021-11-24T00:00:00"/>
    <m/>
    <m/>
    <s v="ABS Whisky-Nuts"/>
  </r>
  <r>
    <x v="2"/>
    <n v="20"/>
    <x v="70"/>
    <x v="1"/>
    <x v="73"/>
    <x v="2"/>
    <s v="keinen Verwendungszweck"/>
    <s v="-"/>
    <n v="47"/>
    <s v="Produkte"/>
    <s v="BUs"/>
    <s v="Symptome"/>
    <n v="10.868925052314992"/>
    <s v="BU4"/>
    <n v="29501039"/>
    <n v="61"/>
    <s v="BU4"/>
    <n v="29501039"/>
    <n v="20"/>
    <n v="61"/>
    <d v="2021-11-24T00:00:00"/>
    <m/>
    <m/>
    <s v="ABS OLD-AMSTERDAM"/>
  </r>
  <r>
    <x v="2"/>
    <n v="22"/>
    <x v="70"/>
    <x v="1"/>
    <x v="73"/>
    <x v="2"/>
    <s v="keinen Verwendungszweck"/>
    <s v="-"/>
    <n v="47"/>
    <s v="Produkte"/>
    <s v="BUs"/>
    <s v="Symptome"/>
    <n v="10.868925052314992"/>
    <s v="BU4"/>
    <n v="29501039"/>
    <n v="61"/>
    <s v="BU4"/>
    <n v="29501039"/>
    <n v="22"/>
    <n v="61"/>
    <d v="2021-11-24T00:00:00"/>
    <m/>
    <m/>
    <s v="ABS OLD-AMSTERDAM"/>
  </r>
  <r>
    <x v="2"/>
    <n v="171"/>
    <x v="70"/>
    <x v="1"/>
    <x v="70"/>
    <x v="5"/>
    <s v="offene Verpackung"/>
    <s v="-"/>
    <n v="47"/>
    <s v="Produkte"/>
    <s v="BUs"/>
    <s v="Symptome"/>
    <n v="7.4148209887633527"/>
    <s v="BU4"/>
    <n v="29501013"/>
    <n v="82"/>
    <s v="BU4"/>
    <n v="29501013"/>
    <n v="171"/>
    <n v="82"/>
    <d v="2021-11-24T00:00:00"/>
    <m/>
    <m/>
    <s v="ABS AT-ROTWEIN"/>
  </r>
  <r>
    <x v="2"/>
    <n v="11"/>
    <x v="70"/>
    <x v="1"/>
    <x v="240"/>
    <x v="1"/>
    <s v="Grund unbekannt"/>
    <s v="-"/>
    <n v="47"/>
    <s v="Produkte"/>
    <s v="BUs"/>
    <s v="Symptome"/>
    <n v="6.7003968641643503"/>
    <s v="BU4"/>
    <n v="29501099"/>
    <n v="90"/>
    <s v="BU4"/>
    <n v="29501099"/>
    <n v="11"/>
    <n v="90"/>
    <d v="2021-11-24T00:00:00"/>
    <m/>
    <m/>
    <s v="ABS Simmentaler"/>
  </r>
  <r>
    <x v="2"/>
    <n v="20"/>
    <x v="71"/>
    <x v="1"/>
    <x v="61"/>
    <x v="2"/>
    <s v="keinen Verwendungszweck"/>
    <s v="-"/>
    <n v="47"/>
    <s v="Produkte"/>
    <s v="BUs"/>
    <s v="Symptome"/>
    <n v="9.1663526661992432"/>
    <s v="BU4"/>
    <n v="29500891"/>
    <n v="61"/>
    <s v="BU4"/>
    <n v="29500891"/>
    <n v="20"/>
    <n v="61"/>
    <d v="2021-11-25T00:00:00"/>
    <m/>
    <m/>
    <s v="ABS PECO"/>
  </r>
  <r>
    <x v="2"/>
    <n v="15"/>
    <x v="71"/>
    <x v="1"/>
    <x v="105"/>
    <x v="2"/>
    <s v="keinen Verwendungszweck"/>
    <s v="-"/>
    <n v="47"/>
    <s v="Produkte"/>
    <s v="BUs"/>
    <s v="Symptome"/>
    <n v="9.4651380183951126"/>
    <s v="BU4"/>
    <n v="29500910"/>
    <n v="61"/>
    <s v="BU4"/>
    <n v="29500910"/>
    <n v="15"/>
    <n v="61"/>
    <d v="2021-11-25T00:00:00"/>
    <m/>
    <m/>
    <s v="ABS Unser Blütenkäse"/>
  </r>
  <r>
    <x v="2"/>
    <n v="6"/>
    <x v="71"/>
    <x v="1"/>
    <x v="105"/>
    <x v="2"/>
    <s v="keinen Verwendungszweck"/>
    <s v="-"/>
    <n v="47"/>
    <s v="Produkte"/>
    <s v="BUs"/>
    <s v="Symptome"/>
    <n v="9.4651380183951126"/>
    <s v="BU4"/>
    <n v="29500910"/>
    <n v="61"/>
    <s v="BU4"/>
    <n v="29500910"/>
    <n v="6"/>
    <n v="61"/>
    <d v="2021-11-25T00:00:00"/>
    <m/>
    <m/>
    <s v="ABS Unser Blütenkäse"/>
  </r>
  <r>
    <x v="2"/>
    <n v="10"/>
    <x v="71"/>
    <x v="1"/>
    <x v="72"/>
    <x v="2"/>
    <s v="keinen Verwendungszweck"/>
    <s v="-"/>
    <n v="47"/>
    <s v="Produkte"/>
    <s v="BUs"/>
    <s v="Symptome"/>
    <n v="7.2678522889458623"/>
    <s v="BU4"/>
    <n v="29501030"/>
    <n v="61"/>
    <s v="BU4"/>
    <n v="29501030"/>
    <n v="10"/>
    <n v="61"/>
    <d v="2021-11-25T00:00:00"/>
    <m/>
    <m/>
    <s v="ABS ORANG-PESTO"/>
  </r>
  <r>
    <x v="1"/>
    <n v="195"/>
    <x v="70"/>
    <x v="15"/>
    <x v="256"/>
    <x v="3"/>
    <s v="Reinigung"/>
    <s v="-"/>
    <n v="47"/>
    <s v="Produkte"/>
    <s v="BUs"/>
    <s v="Symptome"/>
    <s v="0"/>
    <s v="BU1"/>
    <s v="-"/>
    <n v="10"/>
    <s v="BU1"/>
    <s v="-"/>
    <n v="195"/>
    <n v="10"/>
    <d v="2021-11-24T00:00:00"/>
    <m/>
    <m/>
    <s v="-"/>
  </r>
  <r>
    <x v="0"/>
    <n v="12"/>
    <x v="70"/>
    <x v="15"/>
    <x v="256"/>
    <x v="3"/>
    <s v="Maschinenabfall"/>
    <s v="-"/>
    <n v="47"/>
    <s v="Produkte"/>
    <s v="BUs"/>
    <s v="Symptome"/>
    <s v="0"/>
    <s v="BU3"/>
    <s v="-"/>
    <n v="30"/>
    <s v="BU3"/>
    <s v="-"/>
    <n v="12"/>
    <n v="30"/>
    <d v="2021-11-24T00:00:00"/>
    <m/>
    <m/>
    <s v="-"/>
  </r>
  <r>
    <x v="0"/>
    <n v="30"/>
    <x v="70"/>
    <x v="15"/>
    <x v="256"/>
    <x v="3"/>
    <s v="Maschinenabfall"/>
    <s v="-"/>
    <n v="47"/>
    <s v="Produkte"/>
    <s v="BUs"/>
    <s v="Symptome"/>
    <s v="0"/>
    <s v="BU3"/>
    <s v="-"/>
    <n v="30"/>
    <s v="BU3"/>
    <s v="-"/>
    <n v="30"/>
    <n v="30"/>
    <d v="2021-11-24T00:00:00"/>
    <m/>
    <m/>
    <s v="-"/>
  </r>
  <r>
    <x v="1"/>
    <n v="48"/>
    <x v="70"/>
    <x v="15"/>
    <x v="256"/>
    <x v="3"/>
    <s v="Maschinenabfall"/>
    <s v="-"/>
    <n v="47"/>
    <s v="Produkte"/>
    <s v="BUs"/>
    <s v="Symptome"/>
    <s v="0"/>
    <s v="Schmelze"/>
    <s v="-"/>
    <n v="30"/>
    <s v="Schmelze"/>
    <s v="-"/>
    <n v="48"/>
    <n v="30"/>
    <d v="2021-11-24T00:00:00"/>
    <m/>
    <m/>
    <s v="-"/>
  </r>
  <r>
    <x v="5"/>
    <n v="1500"/>
    <x v="70"/>
    <x v="1"/>
    <x v="338"/>
    <x v="0"/>
    <s v="Schimmel"/>
    <s v="-"/>
    <n v="47"/>
    <s v="Produkte"/>
    <s v="BUs"/>
    <s v="Symptome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x v="70"/>
    <x v="0"/>
    <x v="172"/>
    <x v="0"/>
    <s v="VOS &gt; Einsatz"/>
    <s v="-"/>
    <n v="47"/>
    <s v="Produkte"/>
    <s v="BUs"/>
    <s v="Symptome"/>
    <n v="2.5"/>
    <s v="BU3"/>
    <n v="29500613"/>
    <n v="12"/>
    <s v="BU3"/>
    <n v="29500613"/>
    <n v="5"/>
    <n v="12"/>
    <d v="2021-11-24T00:00:00"/>
    <s v="VOS &gt; Einsatz"/>
    <m/>
    <s v="VOS Räucher extra natri"/>
  </r>
  <r>
    <x v="1"/>
    <n v="5"/>
    <x v="70"/>
    <x v="0"/>
    <x v="46"/>
    <x v="1"/>
    <s v="geschälte Rinde"/>
    <s v="-"/>
    <n v="47"/>
    <s v="Produkte"/>
    <s v="BUs"/>
    <s v="Symptome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x v="70"/>
    <x v="15"/>
    <x v="256"/>
    <x v="4"/>
    <s v="Sensorik"/>
    <s v="-"/>
    <n v="47"/>
    <s v="Produkte"/>
    <s v="BUs"/>
    <s v="Symptome"/>
    <s v="0"/>
    <s v="Labor"/>
    <s v="-"/>
    <n v="74"/>
    <s v="Labor"/>
    <s v="-"/>
    <n v="4.5"/>
    <n v="74"/>
    <d v="2021-11-24T00:00:00"/>
    <m/>
    <m/>
    <s v="-"/>
  </r>
  <r>
    <x v="5"/>
    <n v="78.2"/>
    <x v="70"/>
    <x v="15"/>
    <x v="256"/>
    <x v="4"/>
    <s v="Laborproben"/>
    <s v="-"/>
    <n v="47"/>
    <s v="Produkte"/>
    <s v="BUs"/>
    <s v="Symptome"/>
    <s v="0"/>
    <s v="Labor"/>
    <s v="-"/>
    <n v="73"/>
    <s v="Labor"/>
    <s v="-"/>
    <n v="78.2"/>
    <n v="73"/>
    <d v="2021-11-24T00:00:00"/>
    <m/>
    <m/>
    <s v="-"/>
  </r>
  <r>
    <x v="5"/>
    <n v="8"/>
    <x v="70"/>
    <x v="15"/>
    <x v="256"/>
    <x v="4"/>
    <s v="Sensorik"/>
    <s v="-"/>
    <n v="47"/>
    <s v="Produkte"/>
    <s v="BUs"/>
    <s v="Symptome"/>
    <s v="0"/>
    <s v="QM"/>
    <s v="-"/>
    <n v="74"/>
    <s v="QM"/>
    <s v="-"/>
    <n v="8"/>
    <n v="74"/>
    <d v="2021-11-24T00:00:00"/>
    <m/>
    <m/>
    <s v="-"/>
  </r>
  <r>
    <x v="1"/>
    <n v="108"/>
    <x v="70"/>
    <x v="0"/>
    <x v="46"/>
    <x v="1"/>
    <s v="geschälte Rinde"/>
    <s v="-"/>
    <n v="47"/>
    <s v="Produkte"/>
    <s v="BUs"/>
    <s v="Symptome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x v="70"/>
    <x v="15"/>
    <x v="256"/>
    <x v="4"/>
    <s v="Einwaage"/>
    <s v="-"/>
    <n v="47"/>
    <s v="Produkte"/>
    <s v="BUs"/>
    <s v="Symptome"/>
    <s v="0"/>
    <s v="Labor"/>
    <s v="-"/>
    <n v="71"/>
    <s v="Labor"/>
    <s v="-"/>
    <n v="15"/>
    <n v="71"/>
    <d v="2021-11-24T00:00:00"/>
    <m/>
    <m/>
    <s v="-"/>
  </r>
  <r>
    <x v="1"/>
    <n v="795"/>
    <x v="71"/>
    <x v="15"/>
    <x v="256"/>
    <x v="3"/>
    <s v="Darm geplatzt"/>
    <s v="-"/>
    <n v="47"/>
    <s v="Produkte"/>
    <s v="BUs"/>
    <s v="Symptome"/>
    <s v="0"/>
    <s v="Abfüllung"/>
    <s v="-"/>
    <n v="34"/>
    <s v="Abfüllung"/>
    <s v="-"/>
    <n v="795"/>
    <n v="34"/>
    <d v="2021-11-25T00:00:00"/>
    <m/>
    <m/>
    <s v="-"/>
  </r>
  <r>
    <x v="0"/>
    <n v="10"/>
    <x v="71"/>
    <x v="0"/>
    <x v="339"/>
    <x v="3"/>
    <s v="Maschinenabfall"/>
    <s v="-"/>
    <n v="47"/>
    <s v="Produkte"/>
    <s v="BUs"/>
    <s v="Symptome"/>
    <s v="0"/>
    <s v="BU3"/>
    <s v="Zipfel"/>
    <n v="30"/>
    <s v="BU3"/>
    <s v="Zipfel"/>
    <n v="10"/>
    <n v="30"/>
    <d v="2021-11-25T00:00:00"/>
    <m/>
    <m/>
    <s v="Zipfel"/>
  </r>
  <r>
    <x v="1"/>
    <n v="77"/>
    <x v="71"/>
    <x v="30"/>
    <x v="325"/>
    <x v="0"/>
    <s v="Schimmel"/>
    <s v="-"/>
    <n v="47"/>
    <s v="Produkte"/>
    <s v="BUs"/>
    <s v="Symptome"/>
    <s v="0"/>
    <s v="BU1"/>
    <s v="Vorschmelz"/>
    <n v="12"/>
    <s v="BU1"/>
    <s v="Vorschmelz"/>
    <n v="77"/>
    <n v="12"/>
    <d v="2021-11-25T00:00:00"/>
    <m/>
    <m/>
    <s v="Vorschmelz"/>
  </r>
  <r>
    <x v="2"/>
    <n v="30"/>
    <x v="71"/>
    <x v="6"/>
    <x v="24"/>
    <x v="3"/>
    <s v="Maschinenabfall"/>
    <s v="-"/>
    <n v="47"/>
    <s v="Produkte"/>
    <s v="BUs"/>
    <s v="Symptome"/>
    <n v="0"/>
    <s v="BU4"/>
    <s v="Diverses"/>
    <n v="30"/>
    <s v="BU4"/>
    <s v="Diverses"/>
    <n v="30"/>
    <n v="30"/>
    <d v="2021-11-25T00:00:00"/>
    <m/>
    <m/>
    <s v="Diverses"/>
  </r>
  <r>
    <x v="1"/>
    <n v="171"/>
    <x v="71"/>
    <x v="24"/>
    <x v="223"/>
    <x v="3"/>
    <s v="Füllkopf tropft (vegan)"/>
    <s v="-"/>
    <n v="47"/>
    <s v="Produkte"/>
    <s v="BUs"/>
    <s v="Symptome"/>
    <s v="0"/>
    <s v="Abfüllung"/>
    <s v="vegan"/>
    <n v="20"/>
    <s v="Abfüllung"/>
    <s v="vegan"/>
    <n v="171"/>
    <n v="20"/>
    <d v="2021-11-25T00:00:00"/>
    <m/>
    <m/>
    <s v="vegan"/>
  </r>
  <r>
    <x v="0"/>
    <n v="21"/>
    <x v="71"/>
    <x v="8"/>
    <x v="191"/>
    <x v="3"/>
    <s v="Maschinenabfall"/>
    <s v="-"/>
    <n v="47"/>
    <s v="Produkte"/>
    <s v="BUs"/>
    <s v="Symptome"/>
    <s v="0"/>
    <s v="L1"/>
    <s v="Natur"/>
    <n v="30"/>
    <s v="L1"/>
    <s v="Natur"/>
    <n v="21"/>
    <n v="30"/>
    <d v="2021-11-25T00:00:00"/>
    <m/>
    <m/>
    <s v="Natur"/>
  </r>
  <r>
    <x v="1"/>
    <n v="56"/>
    <x v="71"/>
    <x v="0"/>
    <x v="46"/>
    <x v="1"/>
    <s v="geschälte Rinde"/>
    <s v="-"/>
    <n v="47"/>
    <s v="Produkte"/>
    <s v="BUs"/>
    <s v="Symptome"/>
    <n v="0.56000000000000005"/>
    <s v="BU1"/>
    <n v="29500917"/>
    <n v="60"/>
    <s v="BU1"/>
    <n v="29500917"/>
    <n v="56"/>
    <n v="60"/>
    <d v="2021-11-25T00:00:00"/>
    <m/>
    <m/>
    <s v="VOS-ABS ENTSORGUNG"/>
  </r>
  <r>
    <x v="5"/>
    <n v="10"/>
    <x v="71"/>
    <x v="15"/>
    <x v="256"/>
    <x v="4"/>
    <s v="Sensorik"/>
    <s v="-"/>
    <n v="47"/>
    <s v="Produkte"/>
    <s v="BUs"/>
    <s v="Symptome"/>
    <s v="0"/>
    <s v="QM"/>
    <s v="-"/>
    <n v="74"/>
    <s v="QM"/>
    <s v="-"/>
    <n v="10"/>
    <n v="74"/>
    <d v="2021-11-25T00:00:00"/>
    <m/>
    <m/>
    <s v="-"/>
  </r>
  <r>
    <x v="1"/>
    <n v="20"/>
    <x v="71"/>
    <x v="0"/>
    <x v="46"/>
    <x v="1"/>
    <s v="geschälte Rinde"/>
    <s v="-"/>
    <n v="47"/>
    <s v="Produkte"/>
    <s v="BUs"/>
    <s v="Symptome"/>
    <n v="0.2"/>
    <s v="BU1"/>
    <n v="29500917"/>
    <n v="60"/>
    <s v="BU1"/>
    <n v="29500917"/>
    <n v="20"/>
    <n v="60"/>
    <d v="2021-11-25T00:00:00"/>
    <m/>
    <m/>
    <s v="VOS-ABS ENTSORGUNG"/>
  </r>
  <r>
    <x v="5"/>
    <n v="3.6"/>
    <x v="71"/>
    <x v="15"/>
    <x v="256"/>
    <x v="4"/>
    <s v="Sensorik"/>
    <s v="-"/>
    <n v="47"/>
    <s v="Produkte"/>
    <s v="BUs"/>
    <s v="Symptome"/>
    <s v="0"/>
    <s v="Labor"/>
    <s v="-"/>
    <n v="74"/>
    <s v="Labor"/>
    <s v="-"/>
    <n v="3.6"/>
    <n v="74"/>
    <d v="2021-11-25T00:00:00"/>
    <m/>
    <m/>
    <s v="-"/>
  </r>
  <r>
    <x v="1"/>
    <n v="21"/>
    <x v="71"/>
    <x v="0"/>
    <x v="46"/>
    <x v="1"/>
    <s v="geschälte Rinde"/>
    <s v="-"/>
    <n v="47"/>
    <s v="Produkte"/>
    <s v="BUs"/>
    <s v="Symptome"/>
    <n v="0.21"/>
    <s v="BU1"/>
    <n v="29500917"/>
    <n v="60"/>
    <s v="BU1"/>
    <n v="29500917"/>
    <n v="21"/>
    <n v="60"/>
    <d v="2021-11-25T00:00:00"/>
    <m/>
    <m/>
    <s v="VOS-ABS ENTSORGUNG"/>
  </r>
  <r>
    <x v="0"/>
    <n v="115"/>
    <x v="71"/>
    <x v="15"/>
    <x v="256"/>
    <x v="2"/>
    <s v="keinen Verwendungszweck"/>
    <s v="-"/>
    <n v="47"/>
    <s v="Produkte"/>
    <s v="BUs"/>
    <s v="Symptome"/>
    <s v="0"/>
    <s v="WVP"/>
    <s v="-"/>
    <n v="61"/>
    <s v="WVP"/>
    <s v="-"/>
    <n v="115"/>
    <n v="61"/>
    <d v="2021-11-25T00:00:00"/>
    <m/>
    <m/>
    <s v="-"/>
  </r>
  <r>
    <x v="1"/>
    <n v="15"/>
    <x v="71"/>
    <x v="0"/>
    <x v="46"/>
    <x v="1"/>
    <s v="geschälte Rinde"/>
    <s v="-"/>
    <n v="47"/>
    <s v="Produkte"/>
    <s v="BUs"/>
    <s v="Symptome"/>
    <n v="0.15"/>
    <s v="BU1"/>
    <n v="29500917"/>
    <n v="60"/>
    <s v="BU1"/>
    <n v="29500917"/>
    <n v="15"/>
    <n v="60"/>
    <d v="2021-11-25T00:00:00"/>
    <m/>
    <m/>
    <s v="VOS-ABS ENTSORGUNG"/>
  </r>
  <r>
    <x v="5"/>
    <n v="85"/>
    <x v="71"/>
    <x v="15"/>
    <x v="256"/>
    <x v="4"/>
    <s v="Rückstellproben"/>
    <s v="-"/>
    <n v="47"/>
    <s v="Produkte"/>
    <s v="BUs"/>
    <s v="Symptome"/>
    <s v="0"/>
    <s v="Labor"/>
    <s v="-"/>
    <n v="70"/>
    <s v="Labor"/>
    <s v="-"/>
    <n v="85"/>
    <n v="70"/>
    <d v="2021-11-25T00:00:00"/>
    <m/>
    <m/>
    <s v="-"/>
  </r>
  <r>
    <x v="5"/>
    <n v="70"/>
    <x v="71"/>
    <x v="15"/>
    <x v="256"/>
    <x v="4"/>
    <s v="Rückstellproben"/>
    <s v="-"/>
    <n v="47"/>
    <s v="Produkte"/>
    <s v="BUs"/>
    <s v="Symptome"/>
    <s v="0"/>
    <s v="Labor"/>
    <s v="-"/>
    <n v="70"/>
    <s v="Labor"/>
    <s v="-"/>
    <n v="70"/>
    <n v="70"/>
    <d v="2021-11-25T00:00:00"/>
    <m/>
    <m/>
    <s v="-"/>
  </r>
  <r>
    <x v="0"/>
    <n v="100"/>
    <x v="72"/>
    <x v="1"/>
    <x v="31"/>
    <x v="2"/>
    <s v="VOS &gt; Einsatz (vegan)"/>
    <s v="-"/>
    <n v="47"/>
    <s v="Produkte"/>
    <s v="BUs"/>
    <s v="Symptome"/>
    <n v="100"/>
    <s v="BU3"/>
    <n v="29501003"/>
    <n v="61"/>
    <s v="BU3"/>
    <n v="29501003"/>
    <n v="100"/>
    <n v="61"/>
    <d v="2021-11-26T00:00:00"/>
    <s v="VOS &gt; Einsatz (vegan)"/>
    <m/>
    <s v="ABS CHED-PF-KRÄUK gemis"/>
  </r>
  <r>
    <x v="0"/>
    <n v="18"/>
    <x v="72"/>
    <x v="15"/>
    <x v="256"/>
    <x v="3"/>
    <s v="Maschinenabfall"/>
    <s v="-"/>
    <n v="47"/>
    <s v="Produkte"/>
    <s v="BUs"/>
    <s v="Symptome"/>
    <s v="0"/>
    <s v="BU3"/>
    <s v="-"/>
    <n v="30"/>
    <s v="BU3"/>
    <s v="-"/>
    <n v="18"/>
    <n v="30"/>
    <d v="2021-11-26T00:00:00"/>
    <m/>
    <m/>
    <s v="-"/>
  </r>
  <r>
    <x v="1"/>
    <n v="120"/>
    <x v="72"/>
    <x v="15"/>
    <x v="256"/>
    <x v="3"/>
    <s v="Maschinenabfall"/>
    <s v="-"/>
    <n v="47"/>
    <s v="Produkte"/>
    <s v="BUs"/>
    <s v="Symptome"/>
    <s v="0"/>
    <s v="BU1"/>
    <s v="-"/>
    <n v="30"/>
    <s v="BU1"/>
    <s v="-"/>
    <n v="120"/>
    <n v="30"/>
    <d v="2021-11-26T00:00:00"/>
    <m/>
    <m/>
    <s v="-"/>
  </r>
  <r>
    <x v="1"/>
    <n v="90"/>
    <x v="72"/>
    <x v="15"/>
    <x v="256"/>
    <x v="3"/>
    <s v="Clip gerissen"/>
    <s v="-"/>
    <n v="47"/>
    <s v="Produkte"/>
    <s v="BUs"/>
    <s v="Symptome"/>
    <s v="0"/>
    <s v="BU1"/>
    <s v="-"/>
    <n v="31"/>
    <s v="BU1"/>
    <s v="-"/>
    <n v="90"/>
    <n v="31"/>
    <d v="2021-11-26T00:00:00"/>
    <m/>
    <m/>
    <s v="-"/>
  </r>
  <r>
    <x v="4"/>
    <n v="0"/>
    <x v="72"/>
    <x v="1"/>
    <x v="13"/>
    <x v="3"/>
    <s v="Maschinenabfall"/>
    <s v="-"/>
    <n v="47"/>
    <s v="Produkte"/>
    <s v="BUs"/>
    <s v="Symptome"/>
    <s v="0"/>
    <s v="BU2"/>
    <s v="Scheiben/Staub"/>
    <n v="30"/>
    <s v="BU2"/>
    <s v="Scheiben/Staub"/>
    <n v="0"/>
    <n v="30"/>
    <d v="2021-11-26T00:00:00"/>
    <m/>
    <m/>
    <s v="Scheiben/Staub"/>
  </r>
  <r>
    <x v="4"/>
    <n v="36"/>
    <x v="72"/>
    <x v="1"/>
    <x v="13"/>
    <x v="3"/>
    <s v="Maschinenabfall"/>
    <s v="-"/>
    <n v="47"/>
    <s v="Produkte"/>
    <s v="BUs"/>
    <s v="Symptome"/>
    <s v="0"/>
    <s v="BU2"/>
    <s v="Scheiben/Staub"/>
    <n v="30"/>
    <s v="BU2"/>
    <s v="Scheiben/Staub"/>
    <n v="36"/>
    <n v="30"/>
    <d v="2021-11-26T00:00:00"/>
    <m/>
    <m/>
    <s v="Scheiben/Staub"/>
  </r>
  <r>
    <x v="0"/>
    <n v="18"/>
    <x v="72"/>
    <x v="15"/>
    <x v="256"/>
    <x v="3"/>
    <s v="Käsestaub"/>
    <s v="-"/>
    <n v="47"/>
    <s v="Produkte"/>
    <s v="BUs"/>
    <s v="Symptome"/>
    <s v="0"/>
    <s v="BU3"/>
    <s v="-"/>
    <n v="35"/>
    <s v="BU3"/>
    <s v="-"/>
    <n v="18"/>
    <n v="35"/>
    <d v="2021-11-26T00:00:00"/>
    <m/>
    <m/>
    <s v="-"/>
  </r>
  <r>
    <x v="0"/>
    <n v="20"/>
    <x v="72"/>
    <x v="15"/>
    <x v="256"/>
    <x v="3"/>
    <s v="Käsestaub"/>
    <s v="-"/>
    <n v="47"/>
    <s v="Produkte"/>
    <s v="BUs"/>
    <s v="Symptome"/>
    <s v="0"/>
    <s v="BU3"/>
    <s v="-"/>
    <n v="35"/>
    <s v="BU3"/>
    <s v="-"/>
    <n v="20"/>
    <n v="35"/>
    <d v="2021-11-26T00:00:00"/>
    <m/>
    <m/>
    <s v="-"/>
  </r>
  <r>
    <x v="0"/>
    <n v="26"/>
    <x v="72"/>
    <x v="1"/>
    <x v="18"/>
    <x v="1"/>
    <s v="Schmutz"/>
    <s v="-"/>
    <n v="47"/>
    <s v="Produkte"/>
    <s v="BUs"/>
    <s v="Symptome"/>
    <n v="26"/>
    <s v="BU3"/>
    <n v="29501032"/>
    <n v="42"/>
    <s v="BU3"/>
    <n v="29501032"/>
    <n v="26"/>
    <n v="42"/>
    <d v="2021-11-26T00:00:00"/>
    <m/>
    <m/>
    <s v="ABS CHED-ROT MIT ß-CARO"/>
  </r>
  <r>
    <x v="1"/>
    <n v="161"/>
    <x v="72"/>
    <x v="15"/>
    <x v="256"/>
    <x v="3"/>
    <s v="Reinigung"/>
    <s v="-"/>
    <n v="47"/>
    <s v="Produkte"/>
    <s v="BUs"/>
    <s v="Symptome"/>
    <s v="0"/>
    <s v="BU1"/>
    <s v="-"/>
    <n v="10"/>
    <s v="BU1"/>
    <s v="-"/>
    <n v="161"/>
    <n v="10"/>
    <d v="2021-11-26T00:00:00"/>
    <m/>
    <m/>
    <s v="-"/>
  </r>
  <r>
    <x v="1"/>
    <n v="13"/>
    <x v="72"/>
    <x v="0"/>
    <x v="46"/>
    <x v="1"/>
    <s v="geschälte Rinde"/>
    <s v="-"/>
    <n v="47"/>
    <s v="Produkte"/>
    <s v="BUs"/>
    <s v="Symptome"/>
    <n v="0.13"/>
    <s v="BU1"/>
    <n v="29500917"/>
    <n v="60"/>
    <s v="BU1"/>
    <n v="29500917"/>
    <n v="13"/>
    <n v="60"/>
    <d v="2021-11-26T00:00:00"/>
    <m/>
    <m/>
    <s v="VOS-ABS ENTSORGUNG"/>
  </r>
  <r>
    <x v="5"/>
    <n v="5"/>
    <x v="72"/>
    <x v="15"/>
    <x v="256"/>
    <x v="4"/>
    <s v="Sensorik"/>
    <s v="-"/>
    <n v="47"/>
    <s v="Produkte"/>
    <s v="BUs"/>
    <s v="Symptome"/>
    <s v="0"/>
    <s v="Labor"/>
    <s v="-"/>
    <n v="74"/>
    <s v="Labor"/>
    <s v="-"/>
    <n v="5"/>
    <n v="74"/>
    <d v="2021-11-26T00:00:00"/>
    <m/>
    <m/>
    <s v="-"/>
  </r>
  <r>
    <x v="5"/>
    <n v="12.6"/>
    <x v="72"/>
    <x v="15"/>
    <x v="256"/>
    <x v="4"/>
    <s v="Sensorik"/>
    <s v="-"/>
    <n v="47"/>
    <s v="Produkte"/>
    <s v="BUs"/>
    <s v="Symptome"/>
    <s v="0"/>
    <s v="QM"/>
    <s v="-"/>
    <n v="74"/>
    <s v="QM"/>
    <s v="-"/>
    <n v="12.6"/>
    <n v="74"/>
    <d v="2021-11-26T00:00:00"/>
    <m/>
    <m/>
    <s v="-"/>
  </r>
  <r>
    <x v="0"/>
    <n v="190"/>
    <x v="72"/>
    <x v="15"/>
    <x v="256"/>
    <x v="2"/>
    <s v="keinen Verwendungszweck"/>
    <s v="-"/>
    <n v="47"/>
    <s v="Produkte"/>
    <s v="BUs"/>
    <s v="Symptome"/>
    <s v="0"/>
    <s v="WVP"/>
    <s v="-"/>
    <n v="61"/>
    <s v="WVP"/>
    <s v="-"/>
    <n v="190"/>
    <n v="61"/>
    <d v="2021-11-26T00:00:00"/>
    <m/>
    <m/>
    <s v="-"/>
  </r>
  <r>
    <x v="0"/>
    <n v="90"/>
    <x v="73"/>
    <x v="15"/>
    <x v="256"/>
    <x v="2"/>
    <s v="keinen Verwendungszweck"/>
    <s v="-"/>
    <n v="48"/>
    <s v="Produkte"/>
    <s v="BUs"/>
    <s v="Symptome"/>
    <s v="0"/>
    <s v="WVP"/>
    <s v="-"/>
    <n v="61"/>
    <s v="WVP"/>
    <s v="-"/>
    <n v="90"/>
    <n v="61"/>
    <d v="2021-11-29T00:00:00"/>
    <m/>
    <m/>
    <s v="-"/>
  </r>
  <r>
    <x v="0"/>
    <n v="6"/>
    <x v="73"/>
    <x v="15"/>
    <x v="256"/>
    <x v="5"/>
    <s v="offene Verpackung"/>
    <s v="-"/>
    <n v="48"/>
    <s v="Produkte"/>
    <s v="BUs"/>
    <s v="Symptome"/>
    <s v="0"/>
    <s v="L1"/>
    <s v="-"/>
    <n v="82"/>
    <s v="L1"/>
    <s v="-"/>
    <n v="6"/>
    <n v="82"/>
    <d v="2021-11-29T00:00:00"/>
    <m/>
    <m/>
    <s v="-"/>
  </r>
  <r>
    <x v="1"/>
    <n v="50"/>
    <x v="73"/>
    <x v="0"/>
    <x v="46"/>
    <x v="1"/>
    <s v="geschälte Rinde"/>
    <s v="-"/>
    <n v="48"/>
    <s v="Produkte"/>
    <s v="BUs"/>
    <s v="Symptome"/>
    <n v="0.5"/>
    <s v="BU1"/>
    <n v="29500917"/>
    <n v="60"/>
    <s v="BU1"/>
    <n v="29500917"/>
    <n v="50"/>
    <n v="60"/>
    <d v="2021-11-29T00:00:00"/>
    <m/>
    <m/>
    <s v="VOS-ABS ENTSORGUNG"/>
  </r>
  <r>
    <x v="5"/>
    <n v="75"/>
    <x v="73"/>
    <x v="15"/>
    <x v="256"/>
    <x v="4"/>
    <s v="Einwaage"/>
    <s v="-"/>
    <n v="48"/>
    <s v="Produkte"/>
    <s v="BUs"/>
    <s v="Symptome"/>
    <s v="0"/>
    <s v="Labor"/>
    <s v="-"/>
    <n v="71"/>
    <s v="Labor"/>
    <s v="-"/>
    <n v="75"/>
    <n v="71"/>
    <d v="2021-11-29T00:00:00"/>
    <m/>
    <m/>
    <s v="-"/>
  </r>
  <r>
    <x v="5"/>
    <n v="130"/>
    <x v="73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130"/>
    <n v="70"/>
    <d v="2021-11-29T00:00:00"/>
    <m/>
    <m/>
    <s v="-"/>
  </r>
  <r>
    <x v="0"/>
    <n v="128"/>
    <x v="73"/>
    <x v="17"/>
    <x v="147"/>
    <x v="6"/>
    <s v="falsche Rezeptur"/>
    <s v="-"/>
    <n v="48"/>
    <s v="Produkte"/>
    <s v="BUs"/>
    <s v="Symptome"/>
    <s v="0"/>
    <s v="L11"/>
    <n v="32000107"/>
    <n v="51"/>
    <s v="L11"/>
    <n v="32000107"/>
    <n v="128"/>
    <n v="51"/>
    <d v="2021-11-29T00:00:00"/>
    <m/>
    <m/>
    <s v="GRW CHILI-NAT 7,2GK NEU"/>
  </r>
  <r>
    <x v="5"/>
    <n v="87"/>
    <x v="73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87"/>
    <n v="70"/>
    <d v="2021-11-29T00:00:00"/>
    <m/>
    <m/>
    <s v="-"/>
  </r>
  <r>
    <x v="5"/>
    <n v="80"/>
    <x v="73"/>
    <x v="0"/>
    <x v="271"/>
    <x v="6"/>
    <s v="Produkt durchwässert"/>
    <s v="-"/>
    <n v="48"/>
    <s v="Produkte"/>
    <s v="BUs"/>
    <s v="Symptome"/>
    <n v="40"/>
    <s v="Externe"/>
    <n v="29500477"/>
    <n v="43"/>
    <s v="Externe"/>
    <n v="29500477"/>
    <n v="80"/>
    <n v="43"/>
    <d v="2021-11-29T00:00:00"/>
    <m/>
    <m/>
    <s v="VOS Bergkäse 10kg Beute"/>
  </r>
  <r>
    <x v="0"/>
    <n v="192"/>
    <x v="73"/>
    <x v="13"/>
    <x v="340"/>
    <x v="0"/>
    <s v="keinen Abnehmer/kein Schälpersonal"/>
    <s v="-"/>
    <n v="48"/>
    <s v="Produkte"/>
    <s v="BUs"/>
    <s v="Symptome"/>
    <s v="0"/>
    <s v="BU3"/>
    <n v="29501088"/>
    <n v="12"/>
    <s v="BU3"/>
    <n v="29501088"/>
    <n v="192"/>
    <n v="12"/>
    <d v="2021-11-29T00:00:00"/>
    <s v="keinen Abnehmer/kein Schälpersonal"/>
    <m/>
    <s v="VOS VS-SCHI ENDSTÜCK"/>
  </r>
  <r>
    <x v="5"/>
    <n v="104"/>
    <x v="73"/>
    <x v="15"/>
    <x v="256"/>
    <x v="4"/>
    <s v="Laborproben"/>
    <s v="-"/>
    <n v="48"/>
    <s v="Produkte"/>
    <s v="BUs"/>
    <s v="Symptome"/>
    <s v="0"/>
    <s v="Labor"/>
    <s v="-"/>
    <n v="73"/>
    <s v="Labor"/>
    <s v="-"/>
    <n v="104"/>
    <n v="73"/>
    <d v="2021-11-29T00:00:00"/>
    <m/>
    <m/>
    <s v="-"/>
  </r>
  <r>
    <x v="1"/>
    <n v="140"/>
    <x v="73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140"/>
    <n v="10"/>
    <d v="2021-11-29T00:00:00"/>
    <m/>
    <m/>
    <s v="-"/>
  </r>
  <r>
    <x v="0"/>
    <n v="81.400000000000006"/>
    <x v="73"/>
    <x v="15"/>
    <x v="256"/>
    <x v="3"/>
    <s v="Maschinenabfall"/>
    <s v="-"/>
    <n v="48"/>
    <s v="Produkte"/>
    <s v="BUs"/>
    <s v="Symptome"/>
    <s v="0"/>
    <s v="BU3"/>
    <s v="-"/>
    <n v="30"/>
    <s v="BU3"/>
    <s v="-"/>
    <n v="81.400000000000006"/>
    <n v="30"/>
    <d v="2021-11-29T00:00:00"/>
    <m/>
    <m/>
    <s v="-"/>
  </r>
  <r>
    <x v="1"/>
    <n v="20"/>
    <x v="73"/>
    <x v="15"/>
    <x v="256"/>
    <x v="1"/>
    <s v="Metall"/>
    <s v="-"/>
    <n v="48"/>
    <s v="Produkte"/>
    <s v="BUs"/>
    <s v="Symptome"/>
    <s v="0"/>
    <s v="Abfüllung"/>
    <s v="-"/>
    <n v="40"/>
    <s v="Abfüllung"/>
    <s v="-"/>
    <n v="20"/>
    <n v="40"/>
    <d v="2021-11-29T00:00:00"/>
    <m/>
    <m/>
    <s v="-"/>
  </r>
  <r>
    <x v="1"/>
    <n v="20"/>
    <x v="73"/>
    <x v="15"/>
    <x v="256"/>
    <x v="1"/>
    <s v="Kunststoff"/>
    <s v="-"/>
    <n v="48"/>
    <s v="Produkte"/>
    <s v="BUs"/>
    <s v="Symptome"/>
    <s v="0"/>
    <s v="Abfüllung"/>
    <s v="-"/>
    <n v="41"/>
    <s v="Abfüllung"/>
    <s v="-"/>
    <n v="20"/>
    <n v="41"/>
    <d v="2021-11-29T00:00:00"/>
    <m/>
    <m/>
    <s v="-"/>
  </r>
  <r>
    <x v="1"/>
    <n v="40"/>
    <x v="73"/>
    <x v="15"/>
    <x v="256"/>
    <x v="3"/>
    <s v="Maschinenabfall"/>
    <s v="-"/>
    <n v="48"/>
    <s v="Produkte"/>
    <s v="BUs"/>
    <s v="Symptome"/>
    <s v="0"/>
    <s v="Abfüllung"/>
    <s v="-"/>
    <n v="30"/>
    <s v="Abfüllung"/>
    <s v="-"/>
    <n v="40"/>
    <n v="30"/>
    <d v="2021-11-29T00:00:00"/>
    <m/>
    <m/>
    <s v="-"/>
  </r>
  <r>
    <x v="1"/>
    <n v="40"/>
    <x v="73"/>
    <x v="15"/>
    <x v="256"/>
    <x v="3"/>
    <s v="Maschinenabfall"/>
    <s v="-"/>
    <n v="48"/>
    <s v="Produkte"/>
    <s v="BUs"/>
    <s v="Symptome"/>
    <s v="0"/>
    <s v="Abfüllung"/>
    <s v="-"/>
    <n v="30"/>
    <s v="Abfüllung"/>
    <s v="-"/>
    <n v="40"/>
    <n v="30"/>
    <d v="2021-11-29T00:00:00"/>
    <m/>
    <m/>
    <s v="-"/>
  </r>
  <r>
    <x v="1"/>
    <n v="210"/>
    <x v="73"/>
    <x v="16"/>
    <x v="341"/>
    <x v="3"/>
    <s v="Darm geplatzt"/>
    <s v="-"/>
    <n v="48"/>
    <s v="Produkte"/>
    <s v="BUs"/>
    <s v="Symptome"/>
    <s v="0"/>
    <s v="Abfüllung"/>
    <s v="Gorumet"/>
    <n v="34"/>
    <s v="Abfüllung"/>
    <s v="Gorumet"/>
    <n v="210"/>
    <n v="34"/>
    <d v="2021-11-29T00:00:00"/>
    <m/>
    <m/>
    <s v="Gorumet"/>
  </r>
  <r>
    <x v="0"/>
    <n v="68"/>
    <x v="73"/>
    <x v="1"/>
    <x v="31"/>
    <x v="3"/>
    <s v="gemischtes Produkt"/>
    <s v="-"/>
    <n v="48"/>
    <s v="Produkte"/>
    <s v="BUs"/>
    <s v="Symptome"/>
    <n v="68"/>
    <s v="BU3"/>
    <n v="29501003"/>
    <n v="81"/>
    <s v="BU3"/>
    <n v="29501003"/>
    <n v="68"/>
    <n v="81"/>
    <d v="2021-11-29T00:00:00"/>
    <m/>
    <m/>
    <s v="ABS CHED-PF-KRÄUK gemis"/>
  </r>
  <r>
    <x v="1"/>
    <n v="12"/>
    <x v="73"/>
    <x v="15"/>
    <x v="256"/>
    <x v="3"/>
    <s v="Maschinenabfall"/>
    <s v="-"/>
    <n v="48"/>
    <s v="Produkte"/>
    <s v="BUs"/>
    <s v="Symptome"/>
    <s v="0"/>
    <s v="Abfüllung"/>
    <s v="-"/>
    <n v="30"/>
    <s v="Abfüllung"/>
    <s v="-"/>
    <n v="12"/>
    <n v="30"/>
    <d v="2021-11-29T00:00:00"/>
    <m/>
    <m/>
    <s v="-"/>
  </r>
  <r>
    <x v="0"/>
    <n v="35"/>
    <x v="73"/>
    <x v="15"/>
    <x v="256"/>
    <x v="3"/>
    <s v="Maschinenabfall"/>
    <s v="-"/>
    <n v="48"/>
    <s v="Produkte"/>
    <s v="BUs"/>
    <s v="Symptome"/>
    <s v="0"/>
    <s v="BU3"/>
    <s v="-"/>
    <n v="30"/>
    <s v="BU3"/>
    <s v="-"/>
    <n v="35"/>
    <n v="30"/>
    <d v="2021-11-29T00:00:00"/>
    <m/>
    <m/>
    <s v="-"/>
  </r>
  <r>
    <x v="2"/>
    <n v="35"/>
    <x v="73"/>
    <x v="6"/>
    <x v="24"/>
    <x v="3"/>
    <s v="Maschinenabfall"/>
    <s v="-"/>
    <n v="48"/>
    <s v="Produkte"/>
    <s v="BUs"/>
    <s v="Symptome"/>
    <n v="0"/>
    <s v="BU4"/>
    <s v="Diverses"/>
    <n v="30"/>
    <s v="BU4"/>
    <s v="Diverses"/>
    <n v="35"/>
    <n v="30"/>
    <d v="2021-11-29T00:00:00"/>
    <m/>
    <m/>
    <s v="Diverses"/>
  </r>
  <r>
    <x v="2"/>
    <n v="20"/>
    <x v="72"/>
    <x v="1"/>
    <x v="61"/>
    <x v="2"/>
    <s v="keinen Verwendungszweck"/>
    <s v="-"/>
    <n v="47"/>
    <s v="Produkte"/>
    <s v="BUs"/>
    <s v="Symptome"/>
    <n v="9.1663526661992432"/>
    <s v="BU4"/>
    <n v="29500891"/>
    <n v="61"/>
    <s v="BU4"/>
    <n v="29500891"/>
    <n v="20"/>
    <n v="61"/>
    <d v="2021-11-26T00:00:00"/>
    <m/>
    <m/>
    <s v="ABS PECO"/>
  </r>
  <r>
    <x v="2"/>
    <n v="15"/>
    <x v="72"/>
    <x v="1"/>
    <x v="65"/>
    <x v="5"/>
    <s v="offene Verpackung"/>
    <s v="-"/>
    <n v="47"/>
    <s v="Produkte"/>
    <s v="BUs"/>
    <s v="Symptome"/>
    <n v="7.6086145024926051"/>
    <s v="BU4"/>
    <n v="29500906"/>
    <n v="82"/>
    <s v="BU4"/>
    <n v="29500906"/>
    <n v="15"/>
    <n v="82"/>
    <d v="2021-11-26T00:00:00"/>
    <m/>
    <m/>
    <s v="ABS SCH-PAUL"/>
  </r>
  <r>
    <x v="2"/>
    <n v="12"/>
    <x v="72"/>
    <x v="1"/>
    <x v="65"/>
    <x v="5"/>
    <s v="offene Verpackung"/>
    <s v="-"/>
    <n v="47"/>
    <s v="Produkte"/>
    <s v="BUs"/>
    <s v="Symptome"/>
    <n v="7.6086145024926051"/>
    <s v="BU4"/>
    <n v="29500906"/>
    <n v="82"/>
    <s v="BU4"/>
    <n v="29500906"/>
    <n v="12"/>
    <n v="82"/>
    <d v="2021-11-26T00:00:00"/>
    <m/>
    <m/>
    <s v="ABS SCH-PAUL"/>
  </r>
  <r>
    <x v="2"/>
    <n v="15"/>
    <x v="72"/>
    <x v="1"/>
    <x v="65"/>
    <x v="5"/>
    <s v="offene Verpackung"/>
    <s v="-"/>
    <n v="47"/>
    <s v="Produkte"/>
    <s v="BUs"/>
    <s v="Symptome"/>
    <n v="7.6086145024926051"/>
    <s v="BU4"/>
    <n v="29500906"/>
    <n v="82"/>
    <s v="BU4"/>
    <n v="29500906"/>
    <n v="15"/>
    <n v="82"/>
    <d v="2021-11-26T00:00:00"/>
    <m/>
    <m/>
    <s v="ABS SCH-PAUL"/>
  </r>
  <r>
    <x v="2"/>
    <n v="23"/>
    <x v="72"/>
    <x v="1"/>
    <x v="65"/>
    <x v="5"/>
    <s v="offene Verpackung"/>
    <s v="-"/>
    <n v="47"/>
    <s v="Produkte"/>
    <s v="BUs"/>
    <s v="Symptome"/>
    <n v="7.6086145024926051"/>
    <s v="BU4"/>
    <n v="29500906"/>
    <n v="82"/>
    <s v="BU4"/>
    <n v="29500906"/>
    <n v="23"/>
    <n v="82"/>
    <d v="2021-11-26T00:00:00"/>
    <m/>
    <m/>
    <s v="ABS SCH-PAUL"/>
  </r>
  <r>
    <x v="2"/>
    <n v="6"/>
    <x v="72"/>
    <x v="1"/>
    <x v="105"/>
    <x v="2"/>
    <s v="keinen Verwendungszweck"/>
    <s v="-"/>
    <n v="47"/>
    <s v="Produkte"/>
    <s v="BUs"/>
    <s v="Symptome"/>
    <n v="9.4651380183951126"/>
    <s v="BU4"/>
    <n v="29500910"/>
    <n v="61"/>
    <s v="BU4"/>
    <n v="29500910"/>
    <n v="6"/>
    <n v="61"/>
    <d v="2021-11-26T00:00:00"/>
    <m/>
    <m/>
    <s v="ABS Unser Blütenkäse"/>
  </r>
  <r>
    <x v="2"/>
    <n v="5"/>
    <x v="72"/>
    <x v="1"/>
    <x v="113"/>
    <x v="2"/>
    <s v="keinen Verwendungszweck"/>
    <s v="-"/>
    <n v="47"/>
    <s v="Produkte"/>
    <s v="BUs"/>
    <s v="Symptome"/>
    <n v="0"/>
    <s v="BU4"/>
    <n v="29500952"/>
    <n v="61"/>
    <s v="BU4"/>
    <n v="29500952"/>
    <n v="5"/>
    <n v="61"/>
    <d v="2021-11-26T00:00:00"/>
    <m/>
    <m/>
    <s v="ABS GRÜN-PESTO"/>
  </r>
  <r>
    <x v="2"/>
    <n v="18"/>
    <x v="72"/>
    <x v="1"/>
    <x v="113"/>
    <x v="2"/>
    <s v="keinen Verwendungszweck"/>
    <s v="-"/>
    <n v="47"/>
    <s v="Produkte"/>
    <s v="BUs"/>
    <s v="Symptome"/>
    <n v="0"/>
    <s v="BU4"/>
    <n v="29500952"/>
    <n v="61"/>
    <s v="BU4"/>
    <n v="29500952"/>
    <n v="18"/>
    <n v="61"/>
    <d v="2021-11-26T00:00:00"/>
    <m/>
    <m/>
    <s v="ABS GRÜN-PESTO"/>
  </r>
  <r>
    <x v="2"/>
    <n v="10"/>
    <x v="72"/>
    <x v="1"/>
    <x v="72"/>
    <x v="2"/>
    <s v="keinen Verwendungszweck"/>
    <s v="-"/>
    <n v="47"/>
    <s v="Produkte"/>
    <s v="BUs"/>
    <s v="Symptome"/>
    <n v="7.2678522889458623"/>
    <s v="BU4"/>
    <n v="29501030"/>
    <n v="61"/>
    <s v="BU4"/>
    <n v="29501030"/>
    <n v="10"/>
    <n v="61"/>
    <d v="2021-11-26T00:00:00"/>
    <m/>
    <m/>
    <s v="ABS ORANG-PESTO"/>
  </r>
  <r>
    <x v="2"/>
    <n v="20"/>
    <x v="72"/>
    <x v="1"/>
    <x v="307"/>
    <x v="2"/>
    <s v="keinen Verwendungszweck"/>
    <s v="-"/>
    <n v="47"/>
    <s v="Produkte"/>
    <s v="BUs"/>
    <s v="Symptome"/>
    <n v="7.4077239928583491"/>
    <s v="BU4"/>
    <n v="29501105"/>
    <n v="61"/>
    <s v="BU4"/>
    <n v="29501105"/>
    <n v="20"/>
    <n v="61"/>
    <d v="2021-11-26T00:00:00"/>
    <m/>
    <m/>
    <s v="ABS GRÜN-PFEFF"/>
  </r>
  <r>
    <x v="2"/>
    <n v="18"/>
    <x v="72"/>
    <x v="1"/>
    <x v="308"/>
    <x v="2"/>
    <s v="keinen Verwendungszweck"/>
    <s v="-"/>
    <n v="47"/>
    <s v="Produkte"/>
    <s v="BUs"/>
    <s v="Symptome"/>
    <n v="10.983844995631154"/>
    <s v="BU4"/>
    <n v="29501110"/>
    <n v="61"/>
    <s v="BU4"/>
    <n v="29501110"/>
    <n v="18"/>
    <n v="61"/>
    <d v="2021-11-26T00:00:00"/>
    <m/>
    <m/>
    <s v="ABS LE-ROSÉ"/>
  </r>
  <r>
    <x v="1"/>
    <n v="217"/>
    <x v="74"/>
    <x v="2"/>
    <x v="203"/>
    <x v="0"/>
    <s v="keine Verarbeitung"/>
    <s v="-"/>
    <n v="48"/>
    <s v="Produkte"/>
    <s v="BUs"/>
    <s v="Symptome"/>
    <n v="437.81919999999997"/>
    <s v="Schmelze"/>
    <n v="29600004"/>
    <n v="12"/>
    <s v="Schmelze"/>
    <n v="29600004"/>
    <n v="217"/>
    <n v="12"/>
    <d v="2021-11-30T00:00:00"/>
    <s v="keine Verarbeitung"/>
    <m/>
    <s v="ABS 45-48% Konventionel"/>
  </r>
  <r>
    <x v="5"/>
    <n v="10.4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10.4"/>
    <n v="74"/>
    <d v="2021-12-01T00:00:00"/>
    <m/>
    <m/>
    <s v="-"/>
  </r>
  <r>
    <x v="1"/>
    <n v="29"/>
    <x v="75"/>
    <x v="0"/>
    <x v="46"/>
    <x v="1"/>
    <s v="geschälte Rinde"/>
    <s v="-"/>
    <n v="48"/>
    <s v="Produkte"/>
    <s v="BUs"/>
    <s v="Symptome"/>
    <n v="0.28999999999999998"/>
    <s v="BU1"/>
    <n v="29500917"/>
    <n v="60"/>
    <s v="BU1"/>
    <n v="29500917"/>
    <n v="29"/>
    <n v="60"/>
    <d v="2021-12-01T00:00:00"/>
    <m/>
    <m/>
    <s v="VOS-ABS ENTSORGUNG"/>
  </r>
  <r>
    <x v="1"/>
    <n v="48"/>
    <x v="75"/>
    <x v="0"/>
    <x v="46"/>
    <x v="1"/>
    <s v="geschälte Rinde"/>
    <s v="-"/>
    <n v="48"/>
    <s v="Produkte"/>
    <s v="BUs"/>
    <s v="Symptome"/>
    <n v="0.48"/>
    <s v="BU1"/>
    <n v="29500917"/>
    <n v="60"/>
    <s v="BU1"/>
    <n v="29500917"/>
    <n v="48"/>
    <n v="60"/>
    <d v="2021-12-01T00:00:00"/>
    <m/>
    <m/>
    <s v="VOS-ABS ENTSORGUNG"/>
  </r>
  <r>
    <x v="5"/>
    <n v="6.2"/>
    <x v="75"/>
    <x v="15"/>
    <x v="256"/>
    <x v="4"/>
    <s v="Sensorik"/>
    <s v="-"/>
    <n v="48"/>
    <s v="Produkte"/>
    <s v="BUs"/>
    <s v="Symptome"/>
    <s v="0"/>
    <s v="Labor"/>
    <s v="-"/>
    <n v="74"/>
    <s v="Labor"/>
    <s v="-"/>
    <n v="6.2"/>
    <n v="74"/>
    <d v="2021-12-01T00:00:00"/>
    <m/>
    <m/>
    <s v="-"/>
  </r>
  <r>
    <x v="5"/>
    <n v="32"/>
    <x v="75"/>
    <x v="15"/>
    <x v="256"/>
    <x v="4"/>
    <s v="Laborproben"/>
    <s v="-"/>
    <n v="48"/>
    <s v="Produkte"/>
    <s v="BUs"/>
    <s v="Symptome"/>
    <s v="0"/>
    <s v="Labor"/>
    <s v="-"/>
    <n v="73"/>
    <s v="Labor"/>
    <s v="-"/>
    <n v="32"/>
    <n v="73"/>
    <d v="2021-12-01T00:00:00"/>
    <m/>
    <m/>
    <s v="-"/>
  </r>
  <r>
    <x v="0"/>
    <n v="60"/>
    <x v="75"/>
    <x v="15"/>
    <x v="256"/>
    <x v="2"/>
    <s v="keinen Verwendungszweck"/>
    <s v="-"/>
    <n v="48"/>
    <s v="Produkte"/>
    <s v="BUs"/>
    <s v="Symptome"/>
    <s v="0"/>
    <s v="WVP"/>
    <s v="-"/>
    <n v="61"/>
    <s v="WVP"/>
    <s v="-"/>
    <n v="60"/>
    <n v="61"/>
    <d v="2021-12-01T00:00:00"/>
    <m/>
    <m/>
    <s v="-"/>
  </r>
  <r>
    <x v="1"/>
    <n v="705"/>
    <x v="75"/>
    <x v="25"/>
    <x v="280"/>
    <x v="3"/>
    <s v="Darm geplatzt"/>
    <s v="-"/>
    <n v="48"/>
    <s v="Produkte"/>
    <s v="BUs"/>
    <s v="Symptome"/>
    <s v="0"/>
    <s v="Abfüllung"/>
    <s v="Gourmet"/>
    <n v="34"/>
    <s v="Abfüllung"/>
    <s v="Gourmet"/>
    <n v="705"/>
    <n v="34"/>
    <d v="2021-12-01T00:00:00"/>
    <m/>
    <m/>
    <s v="Gourmet"/>
  </r>
  <r>
    <x v="0"/>
    <n v="65"/>
    <x v="75"/>
    <x v="0"/>
    <x v="195"/>
    <x v="3"/>
    <s v="gemischtes Produkt"/>
    <s v="-"/>
    <n v="48"/>
    <s v="Produkte"/>
    <s v="BUs"/>
    <s v="Symptome"/>
    <n v="32.5"/>
    <s v="BU3"/>
    <n v="29500529"/>
    <n v="81"/>
    <s v="BU3"/>
    <n v="29500529"/>
    <n v="65"/>
    <n v="81"/>
    <d v="2021-12-01T00:00:00"/>
    <m/>
    <m/>
    <s v="VOS Adler Schinkenräuch"/>
  </r>
  <r>
    <x v="1"/>
    <n v="72"/>
    <x v="75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72"/>
    <n v="10"/>
    <d v="2021-12-01T00:00:00"/>
    <m/>
    <m/>
    <s v="-"/>
  </r>
  <r>
    <x v="0"/>
    <n v="264"/>
    <x v="75"/>
    <x v="12"/>
    <x v="342"/>
    <x v="0"/>
    <s v="keinen Abnehmer/kein Schälpersonal"/>
    <s v="-"/>
    <n v="48"/>
    <s v="Produkte"/>
    <s v="BUs"/>
    <s v="Symptome"/>
    <s v="0"/>
    <s v="BU3"/>
    <n v="29501091"/>
    <n v="12"/>
    <s v="BU3"/>
    <n v="29501091"/>
    <n v="264"/>
    <n v="12"/>
    <d v="2021-12-01T00:00:00"/>
    <s v="keinen Abnehmer/kein Schälpersonal"/>
    <m/>
    <s v="VOS RW-GOU-O-SORB ZIPFE"/>
  </r>
  <r>
    <x v="4"/>
    <n v="91"/>
    <x v="75"/>
    <x v="1"/>
    <x v="13"/>
    <x v="3"/>
    <s v="Maschinenabfall"/>
    <s v="-"/>
    <n v="48"/>
    <s v="Produkte"/>
    <s v="BUs"/>
    <s v="Symptome"/>
    <s v="0"/>
    <s v="BU2"/>
    <s v="Scheiben/Staub"/>
    <n v="30"/>
    <s v="BU2"/>
    <s v="Scheiben/Staub"/>
    <n v="91"/>
    <n v="30"/>
    <d v="2021-12-01T00:00:00"/>
    <m/>
    <m/>
    <s v="Scheiben/Staub"/>
  </r>
  <r>
    <x v="0"/>
    <n v="170"/>
    <x v="75"/>
    <x v="4"/>
    <x v="10"/>
    <x v="2"/>
    <s v="VOS &gt; Einsatz (vegan)"/>
    <s v="-"/>
    <n v="48"/>
    <s v="Produkte"/>
    <s v="BUs"/>
    <s v="Symptome"/>
    <n v="87.38"/>
    <s v="BU3"/>
    <n v="49900001"/>
    <n v="61"/>
    <s v="BU3"/>
    <n v="49900001"/>
    <n v="170"/>
    <n v="61"/>
    <d v="2021-12-01T00:00:00"/>
    <s v="VOS &gt; Einsatz (vegan)"/>
    <m/>
    <s v="VOS VEG-SCH-MILD-VAKU"/>
  </r>
  <r>
    <x v="0"/>
    <n v="228"/>
    <x v="75"/>
    <x v="14"/>
    <x v="134"/>
    <x v="2"/>
    <s v="VOS &gt; Einsatz (vegan)"/>
    <s v="-"/>
    <n v="48"/>
    <s v="Produkte"/>
    <s v="BUs"/>
    <s v="Symptome"/>
    <n v="114"/>
    <s v="BU3"/>
    <n v="29900003"/>
    <n v="61"/>
    <s v="BU3"/>
    <n v="29900003"/>
    <n v="228"/>
    <n v="61"/>
    <d v="2021-12-01T00:00:00"/>
    <s v="VOS &gt; Einsatz (vegan)"/>
    <m/>
    <s v="VOS VEG-SCH WÜRZIG"/>
  </r>
  <r>
    <x v="0"/>
    <n v="213"/>
    <x v="75"/>
    <x v="14"/>
    <x v="40"/>
    <x v="2"/>
    <s v="VOS &gt; Einsatz (vegan)"/>
    <s v="-"/>
    <n v="48"/>
    <s v="Produkte"/>
    <s v="BUs"/>
    <s v="Symptome"/>
    <n v="106.5"/>
    <s v="BU3"/>
    <n v="29900002"/>
    <n v="61"/>
    <s v="BU3"/>
    <n v="29900002"/>
    <n v="213"/>
    <n v="61"/>
    <d v="2021-12-01T00:00:00"/>
    <s v="VOS &gt; Einsatz (vegan)"/>
    <m/>
    <s v="VOS VEG-SCH MILD"/>
  </r>
  <r>
    <x v="1"/>
    <n v="45"/>
    <x v="75"/>
    <x v="18"/>
    <x v="343"/>
    <x v="0"/>
    <s v="Schimmel"/>
    <s v="-"/>
    <n v="48"/>
    <s v="Produkte"/>
    <s v="BUs"/>
    <s v="Symptome"/>
    <s v="0"/>
    <s v="BU1"/>
    <n v="49500148"/>
    <n v="12"/>
    <s v="BU1"/>
    <n v="49500148"/>
    <n v="45"/>
    <n v="12"/>
    <d v="2021-12-01T00:00:00"/>
    <m/>
    <m/>
    <s v="VOS SKZ GOU-VAKU"/>
  </r>
  <r>
    <x v="1"/>
    <n v="394"/>
    <x v="75"/>
    <x v="18"/>
    <x v="313"/>
    <x v="0"/>
    <s v="Schimmel"/>
    <s v="-"/>
    <n v="48"/>
    <s v="Produkte"/>
    <s v="BUs"/>
    <s v="Symptome"/>
    <s v="0"/>
    <s v="BU1"/>
    <n v="49500149"/>
    <n v="12"/>
    <s v="BU1"/>
    <n v="49500149"/>
    <n v="394"/>
    <n v="12"/>
    <d v="2021-12-01T00:00:00"/>
    <m/>
    <m/>
    <s v="VOS SKZ EMM-VAKU"/>
  </r>
  <r>
    <x v="5"/>
    <n v="3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3"/>
    <n v="74"/>
    <d v="2021-12-01T00:00:00"/>
    <m/>
    <m/>
    <s v="-"/>
  </r>
  <r>
    <x v="0"/>
    <n v="20"/>
    <x v="75"/>
    <x v="19"/>
    <x v="222"/>
    <x v="0"/>
    <s v="keinen Abnehmer"/>
    <s v="-"/>
    <n v="48"/>
    <s v="Produkte"/>
    <s v="BUs"/>
    <s v="Symptome"/>
    <s v="0"/>
    <s v="BU3"/>
    <s v="Räu-End"/>
    <n v="12"/>
    <s v="BU3"/>
    <s v="Räu-End"/>
    <n v="20"/>
    <n v="12"/>
    <d v="2021-12-01T00:00:00"/>
    <s v="keinen Abnehmer"/>
    <m/>
    <s v="Räu-End"/>
  </r>
  <r>
    <x v="1"/>
    <n v="51"/>
    <x v="75"/>
    <x v="0"/>
    <x v="46"/>
    <x v="1"/>
    <s v="geschälte Rinde"/>
    <s v="-"/>
    <n v="48"/>
    <s v="Produkte"/>
    <s v="BUs"/>
    <s v="Symptome"/>
    <n v="0.51"/>
    <s v="BU1"/>
    <n v="29500917"/>
    <n v="60"/>
    <s v="BU1"/>
    <n v="29500917"/>
    <n v="51"/>
    <n v="60"/>
    <d v="2021-12-01T00:00:00"/>
    <m/>
    <m/>
    <s v="VOS-ABS ENTSORGUNG"/>
  </r>
  <r>
    <x v="1"/>
    <n v="21"/>
    <x v="75"/>
    <x v="0"/>
    <x v="46"/>
    <x v="1"/>
    <s v="geschälte Rinde"/>
    <s v="-"/>
    <n v="48"/>
    <s v="Produkte"/>
    <s v="BUs"/>
    <s v="Symptome"/>
    <n v="0.21"/>
    <s v="BU1"/>
    <n v="29500917"/>
    <n v="60"/>
    <s v="BU1"/>
    <n v="29500917"/>
    <n v="21"/>
    <n v="60"/>
    <d v="2021-12-01T00:00:00"/>
    <m/>
    <m/>
    <s v="VOS-ABS ENTSORGUNG"/>
  </r>
  <r>
    <x v="5"/>
    <n v="7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7"/>
    <n v="74"/>
    <d v="2021-12-01T00:00:00"/>
    <m/>
    <m/>
    <s v="-"/>
  </r>
  <r>
    <x v="5"/>
    <n v="1.7"/>
    <x v="75"/>
    <x v="15"/>
    <x v="256"/>
    <x v="4"/>
    <s v="Sensorik"/>
    <s v="-"/>
    <n v="48"/>
    <s v="Produkte"/>
    <s v="BUs"/>
    <s v="Symptome"/>
    <s v="0"/>
    <s v="Labor"/>
    <s v="-"/>
    <n v="74"/>
    <s v="Labor"/>
    <s v="-"/>
    <n v="1.7"/>
    <n v="74"/>
    <d v="2021-12-01T00:00:00"/>
    <m/>
    <m/>
    <s v="-"/>
  </r>
  <r>
    <x v="1"/>
    <n v="56"/>
    <x v="75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56"/>
    <n v="10"/>
    <d v="2021-12-01T00:00:00"/>
    <m/>
    <m/>
    <s v="-"/>
  </r>
  <r>
    <x v="2"/>
    <n v="11"/>
    <x v="75"/>
    <x v="1"/>
    <x v="59"/>
    <x v="5"/>
    <s v="offene Verpackung"/>
    <s v="-"/>
    <n v="48"/>
    <s v="Produkte"/>
    <s v="BUs"/>
    <s v="Symptome"/>
    <n v="0"/>
    <s v="BU4"/>
    <n v="29500885"/>
    <n v="82"/>
    <s v="BU4"/>
    <n v="29500885"/>
    <n v="11"/>
    <n v="82"/>
    <d v="2021-12-01T00:00:00"/>
    <m/>
    <m/>
    <s v="ABS HEUBL"/>
  </r>
  <r>
    <x v="2"/>
    <n v="26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6"/>
    <n v="61"/>
    <d v="2021-12-01T00:00:00"/>
    <m/>
    <m/>
    <s v="ABS MEDI-KRÄUK"/>
  </r>
  <r>
    <x v="2"/>
    <n v="22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2"/>
    <n v="61"/>
    <d v="2021-12-01T00:00:00"/>
    <m/>
    <m/>
    <s v="ABS MEDI-KRÄUK"/>
  </r>
  <r>
    <x v="2"/>
    <n v="18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18"/>
    <n v="61"/>
    <d v="2021-12-01T00:00:00"/>
    <m/>
    <m/>
    <s v="ABS MEDI-KRÄUK"/>
  </r>
  <r>
    <x v="2"/>
    <n v="20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x v="75"/>
    <x v="1"/>
    <x v="60"/>
    <x v="2"/>
    <s v="keinen Verwendungszweck"/>
    <s v="-"/>
    <n v="48"/>
    <s v="Produkte"/>
    <s v="BUs"/>
    <s v="Symptome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11"/>
    <x v="75"/>
    <x v="1"/>
    <x v="61"/>
    <x v="2"/>
    <s v="keinen Verwendungszweck"/>
    <s v="-"/>
    <n v="48"/>
    <s v="Produkte"/>
    <s v="BUs"/>
    <s v="Symptome"/>
    <n v="9.1663526661992432"/>
    <s v="BU4"/>
    <n v="29500891"/>
    <n v="61"/>
    <s v="BU4"/>
    <n v="29500891"/>
    <n v="11"/>
    <n v="61"/>
    <d v="2021-12-01T00:00:00"/>
    <m/>
    <m/>
    <s v="ABS PECO"/>
  </r>
  <r>
    <x v="2"/>
    <n v="7"/>
    <x v="75"/>
    <x v="1"/>
    <x v="61"/>
    <x v="2"/>
    <s v="keinen Verwendungszweck"/>
    <s v="-"/>
    <n v="48"/>
    <s v="Produkte"/>
    <s v="BUs"/>
    <s v="Symptome"/>
    <n v="9.1663526661992432"/>
    <s v="BU4"/>
    <n v="29500891"/>
    <n v="61"/>
    <s v="BU4"/>
    <n v="29500891"/>
    <n v="7"/>
    <n v="61"/>
    <d v="2021-12-01T00:00:00"/>
    <m/>
    <m/>
    <s v="ABS PECO"/>
  </r>
  <r>
    <x v="2"/>
    <n v="14"/>
    <x v="75"/>
    <x v="1"/>
    <x v="61"/>
    <x v="2"/>
    <s v="keinen Verwendungszweck"/>
    <s v="-"/>
    <n v="48"/>
    <s v="Produkte"/>
    <s v="BUs"/>
    <s v="Symptome"/>
    <n v="9.1663526661992432"/>
    <s v="BU4"/>
    <n v="29500891"/>
    <n v="61"/>
    <s v="BU4"/>
    <n v="29500891"/>
    <n v="14"/>
    <n v="61"/>
    <d v="2021-12-01T00:00:00"/>
    <m/>
    <m/>
    <s v="ABS PECO"/>
  </r>
  <r>
    <x v="2"/>
    <n v="3"/>
    <x v="75"/>
    <x v="1"/>
    <x v="216"/>
    <x v="2"/>
    <s v="keinen Verwendungszweck"/>
    <s v="-"/>
    <n v="48"/>
    <s v="Produkte"/>
    <s v="BUs"/>
    <s v="Symptome"/>
    <n v="14.49175949220386"/>
    <s v="BU4"/>
    <n v="29500908"/>
    <n v="61"/>
    <s v="BU4"/>
    <n v="29500908"/>
    <n v="3"/>
    <n v="61"/>
    <d v="2021-12-01T00:00:00"/>
    <m/>
    <m/>
    <s v="ABS GRUY"/>
  </r>
  <r>
    <x v="2"/>
    <n v="17"/>
    <x v="75"/>
    <x v="1"/>
    <x v="216"/>
    <x v="2"/>
    <s v="keinen Verwendungszweck"/>
    <s v="-"/>
    <n v="48"/>
    <s v="Produkte"/>
    <s v="BUs"/>
    <s v="Symptome"/>
    <n v="14.49175949220386"/>
    <s v="BU4"/>
    <n v="29500908"/>
    <n v="61"/>
    <s v="BU4"/>
    <n v="29500908"/>
    <n v="17"/>
    <n v="61"/>
    <d v="2021-12-01T00:00:00"/>
    <m/>
    <m/>
    <s v="ABS GRUY"/>
  </r>
  <r>
    <x v="2"/>
    <n v="10"/>
    <x v="75"/>
    <x v="1"/>
    <x v="216"/>
    <x v="2"/>
    <s v="keinen Verwendungszweck"/>
    <s v="-"/>
    <n v="48"/>
    <s v="Produkte"/>
    <s v="BUs"/>
    <s v="Symptome"/>
    <n v="14.49175949220386"/>
    <s v="BU4"/>
    <n v="29500908"/>
    <n v="61"/>
    <s v="BU4"/>
    <n v="29500908"/>
    <n v="10"/>
    <n v="61"/>
    <d v="2021-12-01T00:00:00"/>
    <m/>
    <m/>
    <s v="ABS GRUY"/>
  </r>
  <r>
    <x v="2"/>
    <n v="13"/>
    <x v="75"/>
    <x v="1"/>
    <x v="216"/>
    <x v="2"/>
    <s v="keinen Verwendungszweck"/>
    <s v="-"/>
    <n v="48"/>
    <s v="Produkte"/>
    <s v="BUs"/>
    <s v="Symptome"/>
    <n v="14.49175949220386"/>
    <s v="BU4"/>
    <n v="29500908"/>
    <n v="61"/>
    <s v="BU4"/>
    <n v="29500908"/>
    <n v="13"/>
    <n v="61"/>
    <d v="2021-12-01T00:00:00"/>
    <m/>
    <m/>
    <s v="ABS GRUY"/>
  </r>
  <r>
    <x v="2"/>
    <n v="15"/>
    <x v="75"/>
    <x v="1"/>
    <x v="105"/>
    <x v="2"/>
    <s v="keinen Verwendungszweck"/>
    <s v="-"/>
    <n v="48"/>
    <s v="Produkte"/>
    <s v="BUs"/>
    <s v="Symptome"/>
    <n v="9.4651380183951126"/>
    <s v="BU4"/>
    <n v="29500910"/>
    <n v="61"/>
    <s v="BU4"/>
    <n v="29500910"/>
    <n v="15"/>
    <n v="61"/>
    <d v="2021-12-01T00:00:00"/>
    <m/>
    <m/>
    <s v="ABS Unser Blütenkäse"/>
  </r>
  <r>
    <x v="2"/>
    <n v="15"/>
    <x v="75"/>
    <x v="1"/>
    <x v="122"/>
    <x v="2"/>
    <s v="keinen Verwendungszweck"/>
    <s v="-"/>
    <n v="48"/>
    <s v="Produkte"/>
    <s v="BUs"/>
    <s v="Symptome"/>
    <n v="8.1175550752835619"/>
    <s v="BU4"/>
    <n v="29500957"/>
    <n v="61"/>
    <s v="BU4"/>
    <n v="29500957"/>
    <n v="15"/>
    <n v="61"/>
    <d v="2021-12-01T00:00:00"/>
    <m/>
    <m/>
    <s v="ABS Crémeux"/>
  </r>
  <r>
    <x v="2"/>
    <n v="12"/>
    <x v="75"/>
    <x v="1"/>
    <x v="4"/>
    <x v="2"/>
    <s v="keinen Verwendungszweck"/>
    <s v="-"/>
    <n v="48"/>
    <s v="Produkte"/>
    <s v="BUs"/>
    <s v="Symptome"/>
    <n v="8.0682678667519738"/>
    <s v="BU4"/>
    <n v="29501028"/>
    <n v="61"/>
    <s v="BU4"/>
    <n v="29501028"/>
    <n v="12"/>
    <n v="61"/>
    <d v="2021-12-01T00:00:00"/>
    <m/>
    <m/>
    <s v="ABS KELLERGEIST"/>
  </r>
  <r>
    <x v="2"/>
    <n v="18"/>
    <x v="75"/>
    <x v="1"/>
    <x v="71"/>
    <x v="2"/>
    <s v="keinen Verwendungszweck"/>
    <s v="-"/>
    <n v="48"/>
    <s v="Produkte"/>
    <s v="BUs"/>
    <s v="Symptome"/>
    <n v="7.281148389532067"/>
    <s v="BU4"/>
    <n v="29501029"/>
    <n v="61"/>
    <s v="BU4"/>
    <n v="29501029"/>
    <n v="18"/>
    <n v="61"/>
    <d v="2021-12-01T00:00:00"/>
    <m/>
    <m/>
    <s v="ABS BRUSCHETTA"/>
  </r>
  <r>
    <x v="2"/>
    <n v="20"/>
    <x v="75"/>
    <x v="1"/>
    <x v="71"/>
    <x v="2"/>
    <s v="keinen Verwendungszweck"/>
    <s v="-"/>
    <n v="48"/>
    <s v="Produkte"/>
    <s v="BUs"/>
    <s v="Symptome"/>
    <n v="7.281148389532067"/>
    <s v="BU4"/>
    <n v="29501029"/>
    <n v="61"/>
    <s v="BU4"/>
    <n v="29501029"/>
    <n v="20"/>
    <n v="61"/>
    <d v="2021-12-01T00:00:00"/>
    <m/>
    <m/>
    <s v="ABS BRUSCHETTA"/>
  </r>
  <r>
    <x v="2"/>
    <n v="11"/>
    <x v="75"/>
    <x v="1"/>
    <x v="72"/>
    <x v="2"/>
    <s v="keinen Verwendungszweck"/>
    <s v="-"/>
    <n v="48"/>
    <s v="Produkte"/>
    <s v="BUs"/>
    <s v="Symptome"/>
    <n v="7.2678522889458623"/>
    <s v="BU4"/>
    <n v="29501030"/>
    <n v="61"/>
    <s v="BU4"/>
    <n v="29501030"/>
    <n v="11"/>
    <n v="61"/>
    <d v="2021-12-01T00:00:00"/>
    <m/>
    <m/>
    <s v="ABS ORANG-PESTO"/>
  </r>
  <r>
    <x v="2"/>
    <n v="18"/>
    <x v="75"/>
    <x v="1"/>
    <x v="73"/>
    <x v="2"/>
    <s v="keinen Verwendungszweck"/>
    <s v="-"/>
    <n v="48"/>
    <s v="Produkte"/>
    <s v="BUs"/>
    <s v="Symptome"/>
    <n v="10.868925052314992"/>
    <s v="BU4"/>
    <n v="29501039"/>
    <n v="61"/>
    <s v="BU4"/>
    <n v="29501039"/>
    <n v="18"/>
    <n v="61"/>
    <d v="2021-12-01T00:00:00"/>
    <m/>
    <m/>
    <s v="ABS OLD-AMSTERDAM"/>
  </r>
  <r>
    <x v="2"/>
    <n v="20"/>
    <x v="75"/>
    <x v="1"/>
    <x v="73"/>
    <x v="2"/>
    <s v="keinen Verwendungszweck"/>
    <s v="-"/>
    <n v="48"/>
    <s v="Produkte"/>
    <s v="BUs"/>
    <s v="Symptome"/>
    <n v="10.868925052314992"/>
    <s v="BU4"/>
    <n v="29501039"/>
    <n v="61"/>
    <s v="BU4"/>
    <n v="29501039"/>
    <n v="20"/>
    <n v="61"/>
    <d v="2021-12-01T00:00:00"/>
    <m/>
    <m/>
    <s v="ABS OLD-AMSTERDAM"/>
  </r>
  <r>
    <x v="2"/>
    <n v="13"/>
    <x v="75"/>
    <x v="1"/>
    <x v="158"/>
    <x v="2"/>
    <s v="keinen Verwendungszweck"/>
    <s v="-"/>
    <n v="48"/>
    <s v="Produkte"/>
    <s v="BUs"/>
    <s v="Symptome"/>
    <n v="8.5413985337376133"/>
    <s v="BU4"/>
    <n v="29501040"/>
    <n v="61"/>
    <s v="BU4"/>
    <n v="29501040"/>
    <n v="13"/>
    <n v="61"/>
    <d v="2021-12-01T00:00:00"/>
    <m/>
    <m/>
    <s v="ABS MUNSTER"/>
  </r>
  <r>
    <x v="2"/>
    <n v="80.319999999999993"/>
    <x v="75"/>
    <x v="1"/>
    <x v="71"/>
    <x v="2"/>
    <s v="keinen Verwendungszweck"/>
    <s v="-"/>
    <n v="48"/>
    <s v="Produkte"/>
    <s v="BUs"/>
    <s v="Symptome"/>
    <n v="7.281148389532067"/>
    <s v="BU4"/>
    <n v="29501029"/>
    <n v="61"/>
    <s v="BU4"/>
    <n v="29501029"/>
    <n v="80.319999999999993"/>
    <n v="61"/>
    <d v="2021-12-01T00:00:00"/>
    <m/>
    <m/>
    <s v="ABS BRUSCHETTA"/>
  </r>
  <r>
    <x v="5"/>
    <n v="4.2"/>
    <x v="75"/>
    <x v="15"/>
    <x v="256"/>
    <x v="4"/>
    <s v="Sensorik"/>
    <s v="-"/>
    <n v="48"/>
    <s v="Produkte"/>
    <s v="BUs"/>
    <s v="Symptome"/>
    <s v="0"/>
    <s v="Labor"/>
    <s v="-"/>
    <n v="74"/>
    <s v="Labor"/>
    <s v="-"/>
    <n v="4.2"/>
    <n v="74"/>
    <d v="2021-12-01T00:00:00"/>
    <m/>
    <m/>
    <s v="-"/>
  </r>
  <r>
    <x v="1"/>
    <n v="25"/>
    <x v="75"/>
    <x v="0"/>
    <x v="172"/>
    <x v="1"/>
    <s v="geschälte Rinde"/>
    <s v="-"/>
    <n v="48"/>
    <s v="Produkte"/>
    <s v="BUs"/>
    <s v="Symptome"/>
    <n v="12.5"/>
    <s v="RWV"/>
    <n v="29500613"/>
    <n v="60"/>
    <s v="RWV"/>
    <n v="29500613"/>
    <n v="25"/>
    <n v="60"/>
    <d v="2021-12-01T00:00:00"/>
    <m/>
    <m/>
    <s v="VOS Räucher extra natri"/>
  </r>
  <r>
    <x v="1"/>
    <n v="80"/>
    <x v="75"/>
    <x v="12"/>
    <x v="38"/>
    <x v="0"/>
    <s v="Schimmel"/>
    <s v="-"/>
    <n v="48"/>
    <s v="Produkte"/>
    <s v="BUs"/>
    <s v="Symptome"/>
    <n v="40"/>
    <s v="RWV"/>
    <n v="29501086"/>
    <n v="12"/>
    <s v="RWV"/>
    <n v="29501086"/>
    <n v="80"/>
    <n v="12"/>
    <d v="2021-12-01T00:00:00"/>
    <m/>
    <m/>
    <s v="VOS VS-SCHI ZIPFEL"/>
  </r>
  <r>
    <x v="2"/>
    <n v="186"/>
    <x v="75"/>
    <x v="1"/>
    <x v="212"/>
    <x v="5"/>
    <s v="offene Verpackung"/>
    <s v="-"/>
    <n v="48"/>
    <s v="Produkte"/>
    <s v="BUs"/>
    <s v="Symptome"/>
    <n v="8.9154964727939934"/>
    <s v="BU4"/>
    <n v="29500887"/>
    <n v="82"/>
    <s v="BU4"/>
    <n v="29500887"/>
    <n v="186"/>
    <n v="82"/>
    <d v="2021-12-01T00:00:00"/>
    <m/>
    <m/>
    <s v="ABS ZIEGE-GOU"/>
  </r>
  <r>
    <x v="1"/>
    <n v="110"/>
    <x v="75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110"/>
    <n v="10"/>
    <d v="2021-12-01T00:00:00"/>
    <m/>
    <m/>
    <s v="-"/>
  </r>
  <r>
    <x v="1"/>
    <n v="271"/>
    <x v="75"/>
    <x v="15"/>
    <x v="256"/>
    <x v="3"/>
    <s v="Reinigung"/>
    <s v="-"/>
    <n v="48"/>
    <s v="Produkte"/>
    <s v="BUs"/>
    <s v="Symptome"/>
    <s v="0"/>
    <s v="BU1"/>
    <s v="-"/>
    <n v="10"/>
    <s v="BU1"/>
    <s v="-"/>
    <n v="271"/>
    <n v="10"/>
    <d v="2021-12-01T00:00:00"/>
    <m/>
    <m/>
    <s v="-"/>
  </r>
  <r>
    <x v="0"/>
    <n v="60"/>
    <x v="75"/>
    <x v="15"/>
    <x v="256"/>
    <x v="3"/>
    <s v="Maschinenabfall"/>
    <s v="-"/>
    <n v="48"/>
    <s v="Produkte"/>
    <s v="BUs"/>
    <s v="Symptome"/>
    <s v="0"/>
    <s v="BU3"/>
    <s v="-"/>
    <n v="30"/>
    <s v="BU3"/>
    <s v="-"/>
    <n v="60"/>
    <n v="30"/>
    <d v="2021-12-01T00:00:00"/>
    <m/>
    <m/>
    <s v="-"/>
  </r>
  <r>
    <x v="0"/>
    <n v="289"/>
    <x v="75"/>
    <x v="18"/>
    <x v="153"/>
    <x v="0"/>
    <s v="Schimmel"/>
    <s v="-"/>
    <n v="48"/>
    <s v="Produkte"/>
    <s v="BUs"/>
    <s v="Symptome"/>
    <n v="148.54599999999999"/>
    <s v="BU3"/>
    <n v="49500143"/>
    <n v="12"/>
    <s v="BU3"/>
    <n v="49500143"/>
    <n v="289"/>
    <n v="12"/>
    <d v="2021-12-01T00:00:00"/>
    <m/>
    <m/>
    <s v="VOS GRW-NATUR-VAKU / Er"/>
  </r>
  <r>
    <x v="0"/>
    <n v="603"/>
    <x v="75"/>
    <x v="18"/>
    <x v="150"/>
    <x v="0"/>
    <s v="Schimmel"/>
    <s v="-"/>
    <n v="48"/>
    <s v="Produkte"/>
    <s v="BUs"/>
    <s v="Symptome"/>
    <n v="309.94200000000001"/>
    <s v="BU3"/>
    <n v="49500089"/>
    <n v="12"/>
    <s v="BU3"/>
    <n v="49500089"/>
    <n v="603"/>
    <n v="12"/>
    <d v="2021-12-01T00:00:00"/>
    <m/>
    <m/>
    <s v="VOS RW-NATUR-NAT-VAKU"/>
  </r>
  <r>
    <x v="0"/>
    <n v="321"/>
    <x v="75"/>
    <x v="18"/>
    <x v="153"/>
    <x v="0"/>
    <s v="Schimmel"/>
    <s v="-"/>
    <n v="48"/>
    <s v="Produkte"/>
    <s v="BUs"/>
    <s v="Symptome"/>
    <n v="164.994"/>
    <s v="BU3"/>
    <n v="49500143"/>
    <n v="12"/>
    <s v="BU3"/>
    <n v="49500143"/>
    <n v="321"/>
    <n v="12"/>
    <d v="2021-12-01T00:00:00"/>
    <m/>
    <m/>
    <s v="VOS GRW-NATUR-VAKU / Er"/>
  </r>
  <r>
    <x v="0"/>
    <n v="187"/>
    <x v="75"/>
    <x v="12"/>
    <x v="306"/>
    <x v="0"/>
    <s v="Schimmel"/>
    <s v="-"/>
    <n v="48"/>
    <s v="Produkte"/>
    <s v="BUs"/>
    <s v="Symptome"/>
    <n v="93.5"/>
    <s v="BU3"/>
    <n v="29501080"/>
    <n v="12"/>
    <s v="BU3"/>
    <n v="29501080"/>
    <n v="187"/>
    <n v="12"/>
    <d v="2021-12-01T00:00:00"/>
    <m/>
    <m/>
    <s v="VOS RW-JALA-NAT ZIPFEL"/>
  </r>
  <r>
    <x v="4"/>
    <n v="0"/>
    <x v="75"/>
    <x v="1"/>
    <x v="13"/>
    <x v="3"/>
    <s v="Maschinenabfall"/>
    <s v="-"/>
    <n v="48"/>
    <s v="Produkte"/>
    <s v="BUs"/>
    <s v="Symptome"/>
    <s v="0"/>
    <s v="BU2"/>
    <s v="Scheiben/Staub"/>
    <n v="30"/>
    <s v="BU2"/>
    <s v="Scheiben/Staub"/>
    <n v="0"/>
    <n v="30"/>
    <d v="2021-12-01T00:00:00"/>
    <m/>
    <m/>
    <s v="Scheiben/Staub"/>
  </r>
  <r>
    <x v="5"/>
    <n v="10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10"/>
    <n v="74"/>
    <d v="2021-12-01T00:00:00"/>
    <m/>
    <m/>
    <s v="-"/>
  </r>
  <r>
    <x v="1"/>
    <n v="34"/>
    <x v="75"/>
    <x v="10"/>
    <x v="344"/>
    <x v="0"/>
    <s v="Schimmel"/>
    <s v="-"/>
    <n v="48"/>
    <s v="Produkte"/>
    <s v="BUs"/>
    <s v="Symptome"/>
    <s v="0"/>
    <s v="BU1"/>
    <n v="23000037"/>
    <n v="12"/>
    <s v="BU1"/>
    <n v="23000037"/>
    <n v="34"/>
    <n v="12"/>
    <d v="2021-12-01T00:00:00"/>
    <m/>
    <m/>
    <s v="Camembert B-Ware"/>
  </r>
  <r>
    <x v="0"/>
    <n v="277"/>
    <x v="75"/>
    <x v="18"/>
    <x v="150"/>
    <x v="0"/>
    <s v="Schimmel"/>
    <s v="-"/>
    <n v="48"/>
    <s v="Produkte"/>
    <s v="BUs"/>
    <s v="Symptome"/>
    <n v="142.37800000000001"/>
    <s v="BU3"/>
    <n v="49500089"/>
    <n v="12"/>
    <s v="BU3"/>
    <n v="49500089"/>
    <n v="277"/>
    <n v="12"/>
    <d v="2021-12-01T00:00:00"/>
    <m/>
    <m/>
    <s v="VOS RW-NATUR-NAT-VAKU"/>
  </r>
  <r>
    <x v="2"/>
    <n v="292"/>
    <x v="75"/>
    <x v="3"/>
    <x v="9"/>
    <x v="0"/>
    <s v="Schimmel"/>
    <s v="-"/>
    <n v="48"/>
    <s v="Produkte"/>
    <s v="BUs"/>
    <s v="Symptome"/>
    <n v="8.9105580026070399"/>
    <s v="BU4"/>
    <n v="49500194"/>
    <n v="12"/>
    <s v="BU4"/>
    <n v="49500194"/>
    <n v="292"/>
    <n v="12"/>
    <d v="2021-12-01T00:00:00"/>
    <m/>
    <m/>
    <s v="ABS CAMBOZOLA-VAKU"/>
  </r>
  <r>
    <x v="2"/>
    <n v="318"/>
    <x v="75"/>
    <x v="3"/>
    <x v="217"/>
    <x v="0"/>
    <s v="Schimmel"/>
    <s v="-"/>
    <n v="48"/>
    <s v="Produkte"/>
    <s v="BUs"/>
    <s v="Symptome"/>
    <n v="6.5857900165143262"/>
    <s v="BU4"/>
    <n v="49500196"/>
    <n v="12"/>
    <s v="BU4"/>
    <n v="49500196"/>
    <n v="318"/>
    <n v="12"/>
    <d v="2021-12-01T00:00:00"/>
    <m/>
    <m/>
    <s v="ABS BLU-FOU-VAKU"/>
  </r>
  <r>
    <x v="1"/>
    <n v="33"/>
    <x v="75"/>
    <x v="0"/>
    <x v="46"/>
    <x v="1"/>
    <s v="geschälte Rinde"/>
    <s v="-"/>
    <n v="48"/>
    <s v="Produkte"/>
    <s v="BUs"/>
    <s v="Symptome"/>
    <n v="0.33"/>
    <s v="BU1"/>
    <n v="29500917"/>
    <n v="60"/>
    <s v="BU1"/>
    <n v="29500917"/>
    <n v="33"/>
    <n v="60"/>
    <d v="2021-12-01T00:00:00"/>
    <m/>
    <m/>
    <s v="VOS-ABS ENTSORGUNG"/>
  </r>
  <r>
    <x v="5"/>
    <n v="112.5"/>
    <x v="75"/>
    <x v="15"/>
    <x v="256"/>
    <x v="4"/>
    <s v="Laborproben"/>
    <s v="-"/>
    <n v="48"/>
    <s v="Produkte"/>
    <s v="BUs"/>
    <s v="Symptome"/>
    <s v="0"/>
    <s v="Labor"/>
    <s v="-"/>
    <n v="73"/>
    <s v="Labor"/>
    <s v="-"/>
    <n v="112.5"/>
    <n v="73"/>
    <d v="2021-12-01T00:00:00"/>
    <m/>
    <m/>
    <s v="-"/>
  </r>
  <r>
    <x v="4"/>
    <n v="51.5"/>
    <x v="75"/>
    <x v="1"/>
    <x v="13"/>
    <x v="3"/>
    <s v="Maschinenabfall"/>
    <s v="-"/>
    <n v="48"/>
    <s v="Produkte"/>
    <s v="BUs"/>
    <s v="Symptome"/>
    <s v="0"/>
    <s v="BU2"/>
    <s v="Scheiben/Staub"/>
    <n v="30"/>
    <s v="BU2"/>
    <s v="Scheiben/Staub"/>
    <n v="51.5"/>
    <n v="30"/>
    <d v="2021-12-01T00:00:00"/>
    <m/>
    <m/>
    <s v="Scheiben/Staub"/>
  </r>
  <r>
    <x v="1"/>
    <n v="16"/>
    <x v="75"/>
    <x v="19"/>
    <x v="345"/>
    <x v="6"/>
    <s v="über/unterfüllt"/>
    <s v="-"/>
    <n v="48"/>
    <s v="Produkte"/>
    <s v="BUs"/>
    <s v="Symptome"/>
    <s v="0"/>
    <s v="Strudelline"/>
    <s v="Strudel"/>
    <n v="50"/>
    <s v="Strudelline"/>
    <s v="Strudel"/>
    <n v="16"/>
    <n v="50"/>
    <d v="2021-12-01T00:00:00"/>
    <m/>
    <m/>
    <s v="Strudel"/>
  </r>
  <r>
    <x v="1"/>
    <n v="250"/>
    <x v="75"/>
    <x v="15"/>
    <x v="256"/>
    <x v="3"/>
    <s v="Darm geplatzt"/>
    <s v="-"/>
    <n v="48"/>
    <s v="Produkte"/>
    <s v="BUs"/>
    <s v="Symptome"/>
    <s v="0"/>
    <s v="Abfüllung"/>
    <s v="-"/>
    <n v="34"/>
    <s v="Abfüllung"/>
    <s v="-"/>
    <n v="250"/>
    <n v="34"/>
    <d v="2021-12-01T00:00:00"/>
    <m/>
    <m/>
    <s v="-"/>
  </r>
  <r>
    <x v="1"/>
    <n v="50"/>
    <x v="75"/>
    <x v="24"/>
    <x v="223"/>
    <x v="3"/>
    <s v="Füllkopf tropft (vegan)"/>
    <s v="-"/>
    <n v="48"/>
    <s v="Produkte"/>
    <s v="BUs"/>
    <s v="Symptome"/>
    <s v="0"/>
    <s v="Abfüllung"/>
    <s v="vegan"/>
    <n v="20"/>
    <s v="Abfüllung"/>
    <s v="vegan"/>
    <n v="50"/>
    <n v="20"/>
    <d v="2021-12-01T00:00:00"/>
    <m/>
    <m/>
    <s v="vegan"/>
  </r>
  <r>
    <x v="2"/>
    <n v="40"/>
    <x v="75"/>
    <x v="1"/>
    <x v="319"/>
    <x v="2"/>
    <s v="keinen Verwendungszweck"/>
    <s v="-"/>
    <n v="48"/>
    <s v="Produkte"/>
    <s v="BUs"/>
    <s v="Symptome"/>
    <n v="0"/>
    <s v="BU4"/>
    <s v="Ziegengouda"/>
    <n v="61"/>
    <s v="BU4"/>
    <s v="Ziegengouda"/>
    <n v="40"/>
    <n v="61"/>
    <d v="2021-12-01T00:00:00"/>
    <m/>
    <m/>
    <s v="Ziegengouda"/>
  </r>
  <r>
    <x v="2"/>
    <n v="0"/>
    <x v="75"/>
    <x v="6"/>
    <x v="24"/>
    <x v="3"/>
    <s v="Maschinenabfall"/>
    <s v="-"/>
    <n v="48"/>
    <s v="Produkte"/>
    <s v="BUs"/>
    <s v="Symptome"/>
    <n v="0"/>
    <s v="BU4"/>
    <s v="Diverses"/>
    <n v="30"/>
    <s v="BU4"/>
    <s v="Diverses"/>
    <n v="0"/>
    <n v="30"/>
    <d v="2021-12-01T00:00:00"/>
    <m/>
    <m/>
    <s v="Diverses"/>
  </r>
  <r>
    <x v="1"/>
    <n v="12"/>
    <x v="75"/>
    <x v="31"/>
    <x v="346"/>
    <x v="0"/>
    <s v="Schimmel"/>
    <s v="-"/>
    <n v="48"/>
    <s v="Produkte"/>
    <s v="BUs"/>
    <s v="Symptome"/>
    <s v="0"/>
    <s v="Schmelze"/>
    <n v="29000001"/>
    <n v="12"/>
    <s v="Schmelze"/>
    <n v="29000001"/>
    <n v="12"/>
    <n v="12"/>
    <d v="2021-12-01T00:00:00"/>
    <m/>
    <m/>
    <n v="29000001"/>
  </r>
  <r>
    <x v="2"/>
    <n v="6"/>
    <x v="75"/>
    <x v="1"/>
    <x v="336"/>
    <x v="3"/>
    <s v="Maschinenabfall"/>
    <s v="-"/>
    <n v="48"/>
    <s v="Produkte"/>
    <s v="BUs"/>
    <s v="Symptome"/>
    <n v="0"/>
    <s v="BU4"/>
    <s v="Walnus"/>
    <n v="30"/>
    <s v="BU4"/>
    <s v="Walnus"/>
    <n v="6"/>
    <n v="30"/>
    <d v="2021-12-01T00:00:00"/>
    <m/>
    <m/>
    <s v="Walnus"/>
  </r>
  <r>
    <x v="5"/>
    <n v="80.5"/>
    <x v="75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80.5"/>
    <n v="70"/>
    <d v="2021-12-01T00:00:00"/>
    <m/>
    <m/>
    <s v="-"/>
  </r>
  <r>
    <x v="5"/>
    <n v="9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9"/>
    <n v="74"/>
    <d v="2021-12-01T00:00:00"/>
    <m/>
    <m/>
    <s v="-"/>
  </r>
  <r>
    <x v="1"/>
    <n v="74"/>
    <x v="75"/>
    <x v="0"/>
    <x v="46"/>
    <x v="1"/>
    <s v="geschälte Rinde"/>
    <s v="-"/>
    <n v="48"/>
    <s v="Produkte"/>
    <s v="BUs"/>
    <s v="Symptome"/>
    <n v="0.74"/>
    <s v="BU1"/>
    <n v="29500917"/>
    <n v="60"/>
    <s v="BU1"/>
    <n v="29500917"/>
    <n v="74"/>
    <n v="60"/>
    <d v="2021-12-01T00:00:00"/>
    <m/>
    <m/>
    <s v="VOS-ABS ENTSORGUNG"/>
  </r>
  <r>
    <x v="5"/>
    <n v="3"/>
    <x v="75"/>
    <x v="15"/>
    <x v="256"/>
    <x v="4"/>
    <s v="Sensorik"/>
    <s v="-"/>
    <n v="48"/>
    <s v="Produkte"/>
    <s v="BUs"/>
    <s v="Symptome"/>
    <s v="0"/>
    <s v="QM"/>
    <s v="-"/>
    <n v="74"/>
    <s v="QM"/>
    <s v="-"/>
    <n v="3"/>
    <n v="74"/>
    <d v="2021-12-01T00:00:00"/>
    <m/>
    <m/>
    <s v="-"/>
  </r>
  <r>
    <x v="5"/>
    <n v="3.4"/>
    <x v="75"/>
    <x v="15"/>
    <x v="256"/>
    <x v="4"/>
    <s v="Sensorik"/>
    <s v="-"/>
    <n v="48"/>
    <s v="Produkte"/>
    <s v="BUs"/>
    <s v="Symptome"/>
    <s v="0"/>
    <s v="Labor"/>
    <s v="-"/>
    <n v="74"/>
    <s v="Labor"/>
    <s v="-"/>
    <n v="3.4"/>
    <n v="74"/>
    <d v="2021-12-01T00:00:00"/>
    <m/>
    <m/>
    <s v="-"/>
  </r>
  <r>
    <x v="1"/>
    <n v="100"/>
    <x v="76"/>
    <x v="15"/>
    <x v="256"/>
    <x v="3"/>
    <s v="Darm geplatzt"/>
    <s v="-"/>
    <n v="48"/>
    <s v="Produkte"/>
    <s v="BUs"/>
    <s v="Symptome"/>
    <s v="0"/>
    <s v="Abfüllung"/>
    <s v="-"/>
    <n v="34"/>
    <s v="Abfüllung"/>
    <s v="-"/>
    <n v="100"/>
    <n v="34"/>
    <d v="2021-12-02T00:00:00"/>
    <m/>
    <m/>
    <s v="-"/>
  </r>
  <r>
    <x v="1"/>
    <n v="42"/>
    <x v="76"/>
    <x v="15"/>
    <x v="256"/>
    <x v="3"/>
    <s v="Füllkopf tropft (vegan)"/>
    <s v="-"/>
    <n v="48"/>
    <s v="Produkte"/>
    <s v="BUs"/>
    <s v="Symptome"/>
    <s v="0"/>
    <s v="Abfüllung"/>
    <s v="-"/>
    <n v="20"/>
    <s v="Abfüllung"/>
    <s v="-"/>
    <n v="42"/>
    <n v="20"/>
    <d v="2021-12-02T00:00:00"/>
    <m/>
    <m/>
    <s v="-"/>
  </r>
  <r>
    <x v="1"/>
    <n v="51"/>
    <x v="76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51"/>
    <n v="10"/>
    <d v="2021-12-02T00:00:00"/>
    <m/>
    <m/>
    <s v="-"/>
  </r>
  <r>
    <x v="5"/>
    <n v="253"/>
    <x v="76"/>
    <x v="32"/>
    <x v="347"/>
    <x v="4"/>
    <s v="Muster"/>
    <s v="-"/>
    <n v="48"/>
    <s v="Produkte"/>
    <s v="BUs"/>
    <s v="Symptome"/>
    <s v="0"/>
    <s v="Muster"/>
    <s v="Holland Muster BU4"/>
    <n v="72"/>
    <s v="Muster"/>
    <s v="Holland Muster BU4"/>
    <n v="253"/>
    <n v="72"/>
    <d v="2021-12-02T00:00:00"/>
    <m/>
    <m/>
    <s v="Holland Muster BU4"/>
  </r>
  <r>
    <x v="0"/>
    <n v="70"/>
    <x v="76"/>
    <x v="15"/>
    <x v="256"/>
    <x v="3"/>
    <s v="Maschinenabfall"/>
    <s v="-"/>
    <n v="48"/>
    <s v="Produkte"/>
    <s v="BUs"/>
    <s v="Symptome"/>
    <s v="0"/>
    <s v="BU3"/>
    <s v="-"/>
    <n v="30"/>
    <s v="BU3"/>
    <s v="-"/>
    <n v="70"/>
    <n v="30"/>
    <d v="2021-12-02T00:00:00"/>
    <m/>
    <m/>
    <s v="-"/>
  </r>
  <r>
    <x v="2"/>
    <n v="47.4"/>
    <x v="76"/>
    <x v="1"/>
    <x v="64"/>
    <x v="3"/>
    <s v="Maschinenabfall"/>
    <s v="-"/>
    <n v="48"/>
    <s v="Produkte"/>
    <s v="BUs"/>
    <s v="Symptome"/>
    <n v="7.7475399924149615"/>
    <s v="BU4"/>
    <n v="29500904"/>
    <n v="30"/>
    <s v="BU4"/>
    <n v="29500904"/>
    <n v="47.4"/>
    <n v="30"/>
    <d v="2021-12-02T00:00:00"/>
    <m/>
    <m/>
    <s v="ABS TI-AD"/>
  </r>
  <r>
    <x v="0"/>
    <n v="30"/>
    <x v="76"/>
    <x v="1"/>
    <x v="123"/>
    <x v="3"/>
    <s v="Maschinenabfall"/>
    <s v="-"/>
    <n v="48"/>
    <s v="Produkte"/>
    <s v="BUs"/>
    <s v="Symptome"/>
    <n v="3.0000000000000001E-3"/>
    <s v="Bu3"/>
    <n v="29501017"/>
    <n v="30"/>
    <s v="Bu3"/>
    <n v="29501017"/>
    <n v="30"/>
    <n v="30"/>
    <d v="2021-12-02T00:00:00"/>
    <m/>
    <m/>
    <s v="ABS Pfeffer-Bruch"/>
  </r>
  <r>
    <x v="5"/>
    <n v="73"/>
    <x v="76"/>
    <x v="15"/>
    <x v="256"/>
    <x v="1"/>
    <s v="Retoure"/>
    <s v="-"/>
    <n v="48"/>
    <s v="Produkte"/>
    <s v="BUs"/>
    <s v="Symptome"/>
    <s v="0"/>
    <s v="Rest"/>
    <s v="-"/>
    <n v="22"/>
    <s v="Rest"/>
    <s v="-"/>
    <n v="73"/>
    <n v="22"/>
    <d v="2021-12-02T00:00:00"/>
    <m/>
    <m/>
    <s v="-"/>
  </r>
  <r>
    <x v="5"/>
    <n v="128"/>
    <x v="76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128"/>
    <n v="70"/>
    <d v="2021-12-02T00:00:00"/>
    <m/>
    <m/>
    <s v="-"/>
  </r>
  <r>
    <x v="5"/>
    <n v="68.2"/>
    <x v="76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68.2"/>
    <n v="70"/>
    <d v="2021-12-02T00:00:00"/>
    <m/>
    <m/>
    <s v="-"/>
  </r>
  <r>
    <x v="5"/>
    <n v="4.5"/>
    <x v="76"/>
    <x v="15"/>
    <x v="256"/>
    <x v="4"/>
    <s v="Sensorik"/>
    <s v="-"/>
    <n v="48"/>
    <s v="Produkte"/>
    <s v="BUs"/>
    <s v="Symptome"/>
    <s v="0"/>
    <s v="QM"/>
    <s v="-"/>
    <n v="74"/>
    <s v="QM"/>
    <s v="-"/>
    <n v="4.5"/>
    <n v="74"/>
    <d v="2021-12-02T00:00:00"/>
    <m/>
    <m/>
    <s v="-"/>
  </r>
  <r>
    <x v="5"/>
    <n v="40"/>
    <x v="76"/>
    <x v="15"/>
    <x v="256"/>
    <x v="4"/>
    <s v="Einwaage"/>
    <s v="-"/>
    <n v="48"/>
    <s v="Produkte"/>
    <s v="BUs"/>
    <s v="Symptome"/>
    <s v="0"/>
    <s v="Labor"/>
    <s v="-"/>
    <n v="71"/>
    <s v="Labor"/>
    <s v="-"/>
    <n v="40"/>
    <n v="71"/>
    <d v="2021-12-02T00:00:00"/>
    <m/>
    <m/>
    <s v="-"/>
  </r>
  <r>
    <x v="5"/>
    <n v="67.2"/>
    <x v="76"/>
    <x v="15"/>
    <x v="256"/>
    <x v="4"/>
    <s v="Rückstellproben"/>
    <s v="-"/>
    <n v="48"/>
    <s v="Produkte"/>
    <s v="BUs"/>
    <s v="Symptome"/>
    <s v="0"/>
    <s v="Labor"/>
    <s v="-"/>
    <n v="70"/>
    <s v="Labor"/>
    <s v="-"/>
    <n v="67.2"/>
    <n v="70"/>
    <d v="2021-12-02T00:00:00"/>
    <m/>
    <m/>
    <s v="-"/>
  </r>
  <r>
    <x v="1"/>
    <n v="83"/>
    <x v="76"/>
    <x v="0"/>
    <x v="46"/>
    <x v="1"/>
    <s v="geschälte Rinde"/>
    <s v="-"/>
    <n v="48"/>
    <s v="Produkte"/>
    <s v="BUs"/>
    <s v="Symptome"/>
    <n v="0.83000000000000007"/>
    <s v="BU1"/>
    <n v="29500917"/>
    <n v="60"/>
    <s v="BU1"/>
    <n v="29500917"/>
    <n v="83"/>
    <n v="60"/>
    <d v="2021-12-02T00:00:00"/>
    <m/>
    <m/>
    <s v="VOS-ABS ENTSORGUNG"/>
  </r>
  <r>
    <x v="5"/>
    <n v="30"/>
    <x v="76"/>
    <x v="15"/>
    <x v="256"/>
    <x v="4"/>
    <s v="Muster"/>
    <s v="-"/>
    <n v="48"/>
    <s v="Produkte"/>
    <s v="BUs"/>
    <s v="Symptome"/>
    <s v="0"/>
    <s v="QM"/>
    <s v="-"/>
    <n v="72"/>
    <s v="QM"/>
    <s v="-"/>
    <n v="30"/>
    <n v="72"/>
    <d v="2021-12-02T00:00:00"/>
    <m/>
    <m/>
    <s v="-"/>
  </r>
  <r>
    <x v="5"/>
    <n v="3.4"/>
    <x v="76"/>
    <x v="15"/>
    <x v="256"/>
    <x v="4"/>
    <s v="Sensorik"/>
    <s v="-"/>
    <n v="48"/>
    <s v="Produkte"/>
    <s v="BUs"/>
    <s v="Symptome"/>
    <s v="0"/>
    <s v="Labor"/>
    <s v="-"/>
    <n v="74"/>
    <s v="Labor"/>
    <s v="-"/>
    <n v="3.4"/>
    <n v="74"/>
    <d v="2021-12-02T00:00:00"/>
    <m/>
    <m/>
    <s v="-"/>
  </r>
  <r>
    <x v="1"/>
    <n v="1044"/>
    <x v="77"/>
    <x v="15"/>
    <x v="256"/>
    <x v="7"/>
    <s v="abgepumpt"/>
    <s v="-"/>
    <n v="48"/>
    <s v="Produkte"/>
    <s v="BUs"/>
    <s v="Symptome"/>
    <s v="0"/>
    <s v="Abfüllung"/>
    <s v="-"/>
    <n v="125"/>
    <s v="Abfüllung"/>
    <s v="-"/>
    <n v="1044"/>
    <n v="125"/>
    <d v="2021-12-03T00:00:00"/>
    <m/>
    <m/>
    <s v="-"/>
  </r>
  <r>
    <x v="1"/>
    <n v="392"/>
    <x v="77"/>
    <x v="15"/>
    <x v="256"/>
    <x v="3"/>
    <s v="Reinigung"/>
    <s v="-"/>
    <n v="48"/>
    <s v="Produkte"/>
    <s v="BUs"/>
    <s v="Symptome"/>
    <s v="0"/>
    <s v="Schmelze"/>
    <s v="-"/>
    <n v="10"/>
    <s v="Schmelze"/>
    <s v="-"/>
    <n v="392"/>
    <n v="10"/>
    <d v="2021-12-03T00:00:00"/>
    <m/>
    <m/>
    <s v="-"/>
  </r>
  <r>
    <x v="0"/>
    <n v="19"/>
    <x v="77"/>
    <x v="15"/>
    <x v="256"/>
    <x v="3"/>
    <s v="Maschinenabfall"/>
    <s v="-"/>
    <n v="48"/>
    <s v="Produkte"/>
    <s v="BUs"/>
    <s v="Symptome"/>
    <s v="0"/>
    <s v="BU3"/>
    <s v="-"/>
    <n v="30"/>
    <s v="BU3"/>
    <s v="-"/>
    <n v="19"/>
    <n v="30"/>
    <d v="2021-12-03T00:00:00"/>
    <m/>
    <m/>
    <s v="-"/>
  </r>
  <r>
    <x v="0"/>
    <n v="34"/>
    <x v="77"/>
    <x v="15"/>
    <x v="256"/>
    <x v="3"/>
    <s v="Maschinenabfall"/>
    <s v="-"/>
    <n v="48"/>
    <s v="Produkte"/>
    <s v="BUs"/>
    <s v="Symptome"/>
    <s v="0"/>
    <s v="BU3"/>
    <s v="-"/>
    <n v="30"/>
    <s v="BU3"/>
    <s v="-"/>
    <n v="34"/>
    <n v="30"/>
    <d v="2021-12-03T00:00:00"/>
    <m/>
    <m/>
    <s v="-"/>
  </r>
  <r>
    <x v="0"/>
    <n v="15"/>
    <x v="77"/>
    <x v="15"/>
    <x v="256"/>
    <x v="3"/>
    <s v="Maschinenabfall"/>
    <s v="-"/>
    <n v="48"/>
    <s v="Produkte"/>
    <s v="BUs"/>
    <s v="Symptome"/>
    <s v="0"/>
    <s v="BU3"/>
    <s v="-"/>
    <n v="30"/>
    <s v="BU3"/>
    <s v="-"/>
    <n v="15"/>
    <n v="30"/>
    <d v="2021-12-03T00:00:00"/>
    <m/>
    <m/>
    <s v="-"/>
  </r>
  <r>
    <x v="2"/>
    <n v="35"/>
    <x v="77"/>
    <x v="6"/>
    <x v="24"/>
    <x v="3"/>
    <s v="Maschinenabfall"/>
    <s v="-"/>
    <n v="48"/>
    <s v="Produkte"/>
    <s v="BUs"/>
    <s v="Symptome"/>
    <n v="0"/>
    <s v="BU4"/>
    <s v="Diverses"/>
    <n v="30"/>
    <s v="BU4"/>
    <s v="Diverses"/>
    <n v="35"/>
    <n v="30"/>
    <d v="2021-12-03T00:00:00"/>
    <m/>
    <m/>
    <s v="Diverses"/>
  </r>
  <r>
    <x v="1"/>
    <n v="45.8"/>
    <x v="77"/>
    <x v="15"/>
    <x v="256"/>
    <x v="0"/>
    <s v="MHD abgelaufen"/>
    <s v="-"/>
    <n v="48"/>
    <s v="Produkte"/>
    <s v="BUs"/>
    <s v="Symptome"/>
    <s v="0"/>
    <s v="BU1"/>
    <s v="-"/>
    <n v="11"/>
    <s v="BU1"/>
    <s v="-"/>
    <n v="45.8"/>
    <n v="11"/>
    <d v="2021-12-03T00:00:00"/>
    <m/>
    <m/>
    <s v="-"/>
  </r>
  <r>
    <x v="5"/>
    <n v="13"/>
    <x v="78"/>
    <x v="0"/>
    <x v="53"/>
    <x v="2"/>
    <s v="keinen Verwendungszweck"/>
    <s v="-"/>
    <n v="49"/>
    <s v="Produkte"/>
    <s v="BUs"/>
    <s v="Symptome"/>
    <n v="6.5"/>
    <s v="Labor"/>
    <n v="29500482"/>
    <n v="61"/>
    <s v="Labor"/>
    <n v="29500482"/>
    <n v="13"/>
    <n v="61"/>
    <d v="2021-12-06T00:00:00"/>
    <m/>
    <m/>
    <s v="VOS Schwarzer Pfeffer R"/>
  </r>
  <r>
    <x v="2"/>
    <n v="12"/>
    <x v="78"/>
    <x v="1"/>
    <x v="212"/>
    <x v="5"/>
    <s v="offene Verpackung"/>
    <s v="-"/>
    <n v="49"/>
    <s v="Produkte"/>
    <s v="BUs"/>
    <s v="Symptome"/>
    <n v="8.9154964727939934"/>
    <s v="BU4"/>
    <n v="29500887"/>
    <n v="82"/>
    <s v="BU4"/>
    <n v="29500887"/>
    <n v="12"/>
    <n v="82"/>
    <d v="2021-12-06T00:00:00"/>
    <m/>
    <m/>
    <s v="ABS ZIEGE-GOU"/>
  </r>
  <r>
    <x v="2"/>
    <n v="15"/>
    <x v="78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5"/>
    <n v="82"/>
    <d v="2021-12-06T00:00:00"/>
    <m/>
    <m/>
    <s v="ABS SCH-PAUL"/>
  </r>
  <r>
    <x v="2"/>
    <n v="17"/>
    <x v="78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7"/>
    <n v="82"/>
    <d v="2021-12-06T00:00:00"/>
    <m/>
    <m/>
    <s v="ABS SCH-PAUL"/>
  </r>
  <r>
    <x v="2"/>
    <n v="20"/>
    <x v="78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20"/>
    <n v="61"/>
    <d v="2021-12-06T00:00:00"/>
    <m/>
    <m/>
    <s v="ABS GRUY"/>
  </r>
  <r>
    <x v="2"/>
    <n v="13"/>
    <x v="78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3"/>
    <n v="61"/>
    <d v="2021-12-06T00:00:00"/>
    <m/>
    <m/>
    <s v="ABS GRUY"/>
  </r>
  <r>
    <x v="2"/>
    <n v="12"/>
    <x v="78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2"/>
    <n v="61"/>
    <d v="2021-12-06T00:00:00"/>
    <m/>
    <m/>
    <s v="ABS GRUY"/>
  </r>
  <r>
    <x v="2"/>
    <n v="20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9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20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x v="79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4"/>
    <x v="79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4"/>
    <n v="82"/>
    <d v="2021-12-07T00:00:00"/>
    <m/>
    <m/>
    <s v="ABS SCH-PAUL"/>
  </r>
  <r>
    <x v="2"/>
    <n v="10"/>
    <x v="79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0"/>
    <n v="82"/>
    <d v="2021-12-07T00:00:00"/>
    <m/>
    <m/>
    <s v="ABS SCH-PAUL"/>
  </r>
  <r>
    <x v="2"/>
    <n v="10"/>
    <x v="79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0"/>
    <n v="82"/>
    <d v="2021-12-07T00:00:00"/>
    <m/>
    <m/>
    <s v="ABS SCH-PAUL"/>
  </r>
  <r>
    <x v="2"/>
    <n v="14"/>
    <x v="79"/>
    <x v="1"/>
    <x v="65"/>
    <x v="5"/>
    <s v="offene Verpackung"/>
    <s v="-"/>
    <n v="49"/>
    <s v="Produkte"/>
    <s v="BUs"/>
    <s v="Symptome"/>
    <n v="7.6086145024926051"/>
    <s v="BU4"/>
    <n v="29500906"/>
    <n v="82"/>
    <s v="BU4"/>
    <n v="29500906"/>
    <n v="14"/>
    <n v="82"/>
    <d v="2021-12-07T00:00:00"/>
    <m/>
    <m/>
    <s v="ABS SCH-PAUL"/>
  </r>
  <r>
    <x v="2"/>
    <n v="12"/>
    <x v="79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2"/>
    <n v="61"/>
    <d v="2021-12-07T00:00:00"/>
    <m/>
    <m/>
    <s v="ABS GRUY"/>
  </r>
  <r>
    <x v="2"/>
    <n v="10"/>
    <x v="79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0"/>
    <n v="61"/>
    <d v="2021-12-07T00:00:00"/>
    <m/>
    <m/>
    <s v="ABS GRUY"/>
  </r>
  <r>
    <x v="2"/>
    <n v="15"/>
    <x v="79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5"/>
    <n v="61"/>
    <d v="2021-12-07T00:00:00"/>
    <m/>
    <m/>
    <s v="ABS GRUY"/>
  </r>
  <r>
    <x v="2"/>
    <n v="11"/>
    <x v="79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1"/>
    <n v="61"/>
    <d v="2021-12-07T00:00:00"/>
    <m/>
    <m/>
    <s v="ABS GRUY"/>
  </r>
  <r>
    <x v="2"/>
    <n v="12"/>
    <x v="79"/>
    <x v="1"/>
    <x v="216"/>
    <x v="2"/>
    <s v="keinen Verwendungszweck"/>
    <s v="-"/>
    <n v="49"/>
    <s v="Produkte"/>
    <s v="BUs"/>
    <s v="Symptome"/>
    <n v="14.49175949220386"/>
    <s v="BU4"/>
    <n v="29500908"/>
    <n v="61"/>
    <s v="BU4"/>
    <n v="29500908"/>
    <n v="12"/>
    <n v="61"/>
    <d v="2021-12-07T00:00:00"/>
    <m/>
    <m/>
    <s v="ABS GRUY"/>
  </r>
  <r>
    <x v="2"/>
    <n v="14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20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5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5"/>
    <n v="61"/>
    <d v="2021-12-07T00:00:00"/>
    <m/>
    <m/>
    <s v="ABS Unser Blütenkäse"/>
  </r>
  <r>
    <x v="2"/>
    <n v="24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24"/>
    <n v="61"/>
    <d v="2021-12-07T00:00:00"/>
    <m/>
    <m/>
    <s v="ABS Unser Blütenkäse"/>
  </r>
  <r>
    <x v="2"/>
    <n v="20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8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8"/>
    <n v="61"/>
    <d v="2021-12-07T00:00:00"/>
    <m/>
    <m/>
    <s v="ABS Unser Blütenkäse"/>
  </r>
  <r>
    <x v="2"/>
    <n v="16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6"/>
    <n v="61"/>
    <d v="2021-12-07T00:00:00"/>
    <m/>
    <m/>
    <s v="ABS Unser Blütenkäse"/>
  </r>
  <r>
    <x v="2"/>
    <n v="20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3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3"/>
    <n v="61"/>
    <d v="2021-12-07T00:00:00"/>
    <m/>
    <m/>
    <s v="ABS Unser Blütenkäse"/>
  </r>
  <r>
    <x v="2"/>
    <n v="14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4"/>
    <x v="79"/>
    <x v="1"/>
    <x v="105"/>
    <x v="2"/>
    <s v="keinen Verwendungszweck"/>
    <s v="-"/>
    <n v="49"/>
    <s v="Produkte"/>
    <s v="BUs"/>
    <s v="Symptome"/>
    <n v="9.4651380183951126"/>
    <s v="BU4"/>
    <n v="29500910"/>
    <n v="61"/>
    <s v="BU4"/>
    <n v="29500910"/>
    <n v="4"/>
    <n v="61"/>
    <d v="2021-12-07T00:00:00"/>
    <m/>
    <m/>
    <s v="ABS Unser Blütenkäse"/>
  </r>
  <r>
    <x v="2"/>
    <n v="11"/>
    <x v="79"/>
    <x v="1"/>
    <x v="113"/>
    <x v="2"/>
    <s v="keinen Verwendungszweck"/>
    <s v="-"/>
    <n v="49"/>
    <s v="Produkte"/>
    <s v="BUs"/>
    <s v="Symptome"/>
    <n v="0"/>
    <s v="BU4"/>
    <n v="29500952"/>
    <n v="61"/>
    <s v="BU4"/>
    <n v="29500952"/>
    <n v="11"/>
    <n v="61"/>
    <d v="2021-12-07T00:00:00"/>
    <m/>
    <m/>
    <s v="ABS GRÜN-PESTO"/>
  </r>
  <r>
    <x v="2"/>
    <n v="9"/>
    <x v="79"/>
    <x v="1"/>
    <x v="124"/>
    <x v="2"/>
    <s v="keinen Verwendungszweck"/>
    <s v="-"/>
    <n v="49"/>
    <s v="Produkte"/>
    <s v="BUs"/>
    <s v="Symptome"/>
    <n v="8.9105580026070399"/>
    <s v="BU4"/>
    <n v="29501023"/>
    <n v="61"/>
    <s v="BU4"/>
    <n v="29501023"/>
    <n v="9"/>
    <n v="61"/>
    <d v="2021-12-07T00:00:00"/>
    <m/>
    <m/>
    <s v="ABS CAMBOZOLA"/>
  </r>
  <r>
    <x v="2"/>
    <n v="12"/>
    <x v="79"/>
    <x v="1"/>
    <x v="124"/>
    <x v="2"/>
    <s v="keinen Verwendungszweck"/>
    <s v="-"/>
    <n v="49"/>
    <s v="Produkte"/>
    <s v="BUs"/>
    <s v="Symptome"/>
    <n v="8.9105580026070399"/>
    <s v="BU4"/>
    <n v="29501023"/>
    <n v="61"/>
    <s v="BU4"/>
    <n v="29501023"/>
    <n v="12"/>
    <n v="61"/>
    <d v="2021-12-07T00:00:00"/>
    <m/>
    <m/>
    <s v="ABS CAMBOZOLA"/>
  </r>
  <r>
    <x v="2"/>
    <n v="13"/>
    <x v="79"/>
    <x v="1"/>
    <x v="4"/>
    <x v="5"/>
    <s v="offene Verpackung"/>
    <s v="-"/>
    <n v="49"/>
    <s v="Produkte"/>
    <s v="BUs"/>
    <s v="Symptome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3"/>
    <x v="79"/>
    <x v="1"/>
    <x v="4"/>
    <x v="5"/>
    <s v="offene Verpackung"/>
    <s v="-"/>
    <n v="49"/>
    <s v="Produkte"/>
    <s v="BUs"/>
    <s v="Symptome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0"/>
    <x v="79"/>
    <x v="1"/>
    <x v="71"/>
    <x v="2"/>
    <s v="keinen Verwendungszweck"/>
    <s v="-"/>
    <n v="49"/>
    <s v="Produkte"/>
    <s v="BUs"/>
    <s v="Symptome"/>
    <n v="7.281148389532067"/>
    <s v="BU4"/>
    <n v="29501029"/>
    <n v="61"/>
    <s v="BU4"/>
    <n v="29501029"/>
    <n v="10"/>
    <n v="61"/>
    <d v="2021-12-07T00:00:00"/>
    <m/>
    <m/>
    <s v="ABS BRUSCHETTA"/>
  </r>
  <r>
    <x v="2"/>
    <n v="13"/>
    <x v="79"/>
    <x v="3"/>
    <x v="129"/>
    <x v="2"/>
    <s v="keinen Verwendungszweck"/>
    <s v="-"/>
    <n v="49"/>
    <s v="Produkte"/>
    <s v="BUs"/>
    <s v="Symptome"/>
    <n v="0"/>
    <s v="BU4"/>
    <n v="49500166"/>
    <n v="61"/>
    <s v="BU4"/>
    <n v="49500166"/>
    <n v="13"/>
    <n v="61"/>
    <d v="2021-12-07T00:00:00"/>
    <m/>
    <m/>
    <s v="ABS BUN-PF 50% L33 vaku"/>
  </r>
  <r>
    <x v="2"/>
    <n v="303"/>
    <x v="79"/>
    <x v="3"/>
    <x v="9"/>
    <x v="2"/>
    <s v="keinen Verwendungszweck"/>
    <s v="-"/>
    <n v="49"/>
    <s v="Produkte"/>
    <s v="BUs"/>
    <s v="Symptome"/>
    <n v="8.9105580026070399"/>
    <s v="BU4"/>
    <n v="49500194"/>
    <n v="61"/>
    <s v="BU4"/>
    <n v="49500194"/>
    <n v="303"/>
    <n v="61"/>
    <d v="2021-12-07T00:00:00"/>
    <m/>
    <m/>
    <s v="ABS CAMBOZOLA-VAKU"/>
  </r>
  <r>
    <x v="2"/>
    <n v="318"/>
    <x v="79"/>
    <x v="3"/>
    <x v="217"/>
    <x v="2"/>
    <s v="keinen Verwendungszweck"/>
    <s v="-"/>
    <n v="49"/>
    <s v="Produkte"/>
    <s v="BUs"/>
    <s v="Symptome"/>
    <n v="6.5857900165143262"/>
    <s v="BU4"/>
    <n v="49500196"/>
    <n v="61"/>
    <s v="BU4"/>
    <n v="49500196"/>
    <n v="318"/>
    <n v="61"/>
    <d v="2021-12-07T00:00:00"/>
    <m/>
    <m/>
    <s v="ABS BLU-FOU-VAKU"/>
  </r>
  <r>
    <x v="5"/>
    <n v="9"/>
    <x v="77"/>
    <x v="15"/>
    <x v="256"/>
    <x v="3"/>
    <s v="runter gefallen"/>
    <s v="-"/>
    <n v="48"/>
    <s v="Produkte"/>
    <s v="BUs"/>
    <s v="Symptome"/>
    <s v="0"/>
    <s v="Logistik"/>
    <s v="-"/>
    <n v="32"/>
    <s v="Logistik"/>
    <s v="-"/>
    <n v="9"/>
    <n v="32"/>
    <d v="2021-12-03T00:00:00"/>
    <m/>
    <m/>
    <s v="-"/>
  </r>
  <r>
    <x v="0"/>
    <n v="115"/>
    <x v="77"/>
    <x v="33"/>
    <x v="348"/>
    <x v="2"/>
    <s v="keinen Verwendungszweck"/>
    <s v="-"/>
    <n v="48"/>
    <s v="Produkte"/>
    <s v="BUs"/>
    <s v="Symptome"/>
    <s v="0"/>
    <s v="BU3"/>
    <n v="295010003"/>
    <n v="61"/>
    <s v="BU3"/>
    <n v="295010003"/>
    <n v="115"/>
    <n v="61"/>
    <d v="2021-12-03T00:00:00"/>
    <m/>
    <m/>
    <n v="295010003"/>
  </r>
  <r>
    <x v="0"/>
    <n v="88"/>
    <x v="77"/>
    <x v="0"/>
    <x v="349"/>
    <x v="2"/>
    <s v="keinen Verwendungszweck"/>
    <s v="-"/>
    <n v="48"/>
    <s v="Produkte"/>
    <s v="BUs"/>
    <s v="Symptome"/>
    <s v="0"/>
    <s v="BU3"/>
    <n v="29501113"/>
    <n v="61"/>
    <s v="BU3"/>
    <n v="29501113"/>
    <n v="88"/>
    <n v="61"/>
    <d v="2021-12-03T00:00:00"/>
    <m/>
    <m/>
    <s v="VOS FK MEL-MANG"/>
  </r>
  <r>
    <x v="1"/>
    <n v="57"/>
    <x v="77"/>
    <x v="0"/>
    <x v="46"/>
    <x v="1"/>
    <s v="geschälte Rinde"/>
    <s v="-"/>
    <n v="48"/>
    <s v="Produkte"/>
    <s v="BUs"/>
    <s v="Symptome"/>
    <n v="0.57000000000000006"/>
    <s v="RWV"/>
    <n v="29500917"/>
    <n v="60"/>
    <s v="RWV"/>
    <n v="29500917"/>
    <n v="57"/>
    <n v="60"/>
    <d v="2021-12-03T00:00:00"/>
    <m/>
    <m/>
    <s v="VOS-ABS ENTSORGUNG"/>
  </r>
  <r>
    <x v="5"/>
    <n v="25.2"/>
    <x v="77"/>
    <x v="15"/>
    <x v="256"/>
    <x v="4"/>
    <s v="Einwaage"/>
    <s v="-"/>
    <n v="48"/>
    <s v="Produkte"/>
    <s v="BUs"/>
    <s v="Symptome"/>
    <s v="0"/>
    <s v="Labor"/>
    <s v="-"/>
    <n v="71"/>
    <s v="Labor"/>
    <s v="-"/>
    <n v="25.2"/>
    <n v="71"/>
    <d v="2021-12-03T00:00:00"/>
    <m/>
    <m/>
    <s v="-"/>
  </r>
  <r>
    <x v="5"/>
    <n v="17"/>
    <x v="77"/>
    <x v="15"/>
    <x v="256"/>
    <x v="4"/>
    <s v="Sensorik"/>
    <s v="-"/>
    <n v="48"/>
    <s v="Produkte"/>
    <s v="BUs"/>
    <s v="Symptome"/>
    <s v="0"/>
    <s v="QM"/>
    <s v="-"/>
    <n v="74"/>
    <s v="QM"/>
    <s v="-"/>
    <n v="17"/>
    <n v="74"/>
    <d v="2021-12-03T00:00:00"/>
    <m/>
    <m/>
    <s v="-"/>
  </r>
  <r>
    <x v="0"/>
    <n v="45"/>
    <x v="77"/>
    <x v="15"/>
    <x v="256"/>
    <x v="2"/>
    <s v="keinen Verwendungszweck"/>
    <s v="-"/>
    <n v="48"/>
    <s v="Produkte"/>
    <s v="BUs"/>
    <s v="Symptome"/>
    <s v="0"/>
    <s v="WVP"/>
    <s v="-"/>
    <n v="61"/>
    <s v="WVP"/>
    <s v="-"/>
    <n v="45"/>
    <n v="61"/>
    <d v="2021-12-03T00:00:00"/>
    <m/>
    <m/>
    <s v="-"/>
  </r>
  <r>
    <x v="1"/>
    <n v="14"/>
    <x v="77"/>
    <x v="0"/>
    <x v="46"/>
    <x v="1"/>
    <s v="geschälte Rinde"/>
    <s v="-"/>
    <n v="48"/>
    <s v="Produkte"/>
    <s v="BUs"/>
    <s v="Symptome"/>
    <n v="0.14000000000000001"/>
    <s v="BU1"/>
    <n v="29500917"/>
    <n v="60"/>
    <s v="BU1"/>
    <n v="29500917"/>
    <n v="14"/>
    <n v="60"/>
    <d v="2021-12-03T00:00:00"/>
    <m/>
    <m/>
    <s v="VOS-ABS ENTSORGUNG"/>
  </r>
  <r>
    <x v="1"/>
    <n v="24"/>
    <x v="77"/>
    <x v="0"/>
    <x v="46"/>
    <x v="1"/>
    <s v="geschälte Rinde"/>
    <s v="-"/>
    <n v="48"/>
    <s v="Produkte"/>
    <s v="BUs"/>
    <s v="Symptome"/>
    <n v="0.24"/>
    <s v="BU1"/>
    <n v="29500917"/>
    <n v="60"/>
    <s v="BU1"/>
    <n v="29500917"/>
    <n v="24"/>
    <n v="60"/>
    <d v="2021-12-03T00:00:00"/>
    <m/>
    <m/>
    <s v="VOS-ABS ENTSORGUNG"/>
  </r>
  <r>
    <x v="5"/>
    <n v="30.1"/>
    <x v="77"/>
    <x v="15"/>
    <x v="256"/>
    <x v="4"/>
    <s v="Laborproben"/>
    <s v="-"/>
    <n v="48"/>
    <s v="Produkte"/>
    <s v="BUs"/>
    <s v="Symptome"/>
    <s v="0"/>
    <s v="Labor"/>
    <s v="-"/>
    <n v="73"/>
    <s v="Labor"/>
    <s v="-"/>
    <n v="30.1"/>
    <n v="73"/>
    <d v="2021-12-03T00:00:00"/>
    <m/>
    <m/>
    <s v="-"/>
  </r>
  <r>
    <x v="2"/>
    <n v="12"/>
    <x v="80"/>
    <x v="0"/>
    <x v="53"/>
    <x v="2"/>
    <s v="keinen Verwendungszweck"/>
    <s v="-"/>
    <n v="49"/>
    <s v="Produkte"/>
    <s v="BUs"/>
    <s v="Symptome"/>
    <n v="2.84"/>
    <s v="BU4"/>
    <n v="29500482"/>
    <n v="61"/>
    <s v="BU4"/>
    <n v="29500482"/>
    <n v="12"/>
    <n v="61"/>
    <d v="2021-12-08T00:00:00"/>
    <m/>
    <m/>
    <s v="VOS Schwarzer Pfeffer R"/>
  </r>
  <r>
    <x v="2"/>
    <n v="16"/>
    <x v="80"/>
    <x v="1"/>
    <x v="60"/>
    <x v="2"/>
    <s v="keinen Verwendungszweck"/>
    <s v="-"/>
    <n v="49"/>
    <s v="Produkte"/>
    <s v="BUs"/>
    <s v="Symptome"/>
    <n v="6.7194568295036419"/>
    <s v="BU4"/>
    <n v="29500886"/>
    <n v="61"/>
    <s v="BU4"/>
    <n v="29500886"/>
    <n v="16"/>
    <n v="61"/>
    <d v="2021-12-08T00:00:00"/>
    <m/>
    <m/>
    <s v="ABS MEDI-KRÄUK"/>
  </r>
  <r>
    <x v="2"/>
    <n v="18"/>
    <x v="80"/>
    <x v="1"/>
    <x v="61"/>
    <x v="2"/>
    <s v="keinen Verwendungszweck"/>
    <s v="-"/>
    <n v="49"/>
    <s v="Produkte"/>
    <s v="BUs"/>
    <s v="Symptome"/>
    <n v="9.1663526661992432"/>
    <s v="BU4"/>
    <n v="29500891"/>
    <n v="61"/>
    <s v="BU4"/>
    <n v="29500891"/>
    <n v="18"/>
    <n v="61"/>
    <d v="2021-12-08T00:00:00"/>
    <m/>
    <m/>
    <s v="ABS PECO"/>
  </r>
  <r>
    <x v="2"/>
    <n v="17"/>
    <x v="80"/>
    <x v="1"/>
    <x v="61"/>
    <x v="2"/>
    <s v="keinen Verwendungszweck"/>
    <s v="-"/>
    <n v="49"/>
    <s v="Produkte"/>
    <s v="BUs"/>
    <s v="Symptome"/>
    <n v="9.1663526661992432"/>
    <s v="BU4"/>
    <n v="29500891"/>
    <n v="61"/>
    <s v="BU4"/>
    <n v="29500891"/>
    <n v="17"/>
    <n v="61"/>
    <d v="2021-12-08T00:00:00"/>
    <m/>
    <m/>
    <s v="ABS PECO"/>
  </r>
  <r>
    <x v="2"/>
    <n v="14"/>
    <x v="80"/>
    <x v="1"/>
    <x v="61"/>
    <x v="2"/>
    <s v="keinen Verwendungszweck"/>
    <s v="-"/>
    <n v="49"/>
    <s v="Produkte"/>
    <s v="BUs"/>
    <s v="Symptome"/>
    <n v="9.1663526661992432"/>
    <s v="BU4"/>
    <n v="29500891"/>
    <n v="61"/>
    <s v="BU4"/>
    <n v="29500891"/>
    <n v="14"/>
    <n v="61"/>
    <d v="2021-12-08T00:00:00"/>
    <m/>
    <m/>
    <s v="ABS PECO"/>
  </r>
  <r>
    <x v="2"/>
    <n v="20"/>
    <x v="80"/>
    <x v="1"/>
    <x v="69"/>
    <x v="2"/>
    <s v="keinen Verwendungszweck"/>
    <s v="-"/>
    <n v="49"/>
    <s v="Produkte"/>
    <s v="BUs"/>
    <s v="Symptome"/>
    <n v="7.5058130571925785"/>
    <s v="BU4"/>
    <n v="29501009"/>
    <n v="61"/>
    <s v="BU4"/>
    <n v="29501009"/>
    <n v="20"/>
    <n v="61"/>
    <d v="2021-12-08T00:00:00"/>
    <m/>
    <m/>
    <s v="ABS Whisky-Nuts"/>
  </r>
  <r>
    <x v="2"/>
    <n v="5"/>
    <x v="80"/>
    <x v="1"/>
    <x v="70"/>
    <x v="2"/>
    <s v="keinen Verwendungszweck"/>
    <s v="-"/>
    <n v="49"/>
    <s v="Produkte"/>
    <s v="BUs"/>
    <s v="Symptome"/>
    <n v="7.4148209887633527"/>
    <s v="BU4"/>
    <n v="29501013"/>
    <n v="61"/>
    <s v="BU4"/>
    <n v="29501013"/>
    <n v="5"/>
    <n v="61"/>
    <d v="2021-12-08T00:00:00"/>
    <m/>
    <m/>
    <s v="ABS AT-ROTWEIN"/>
  </r>
  <r>
    <x v="2"/>
    <n v="20"/>
    <x v="80"/>
    <x v="1"/>
    <x v="73"/>
    <x v="2"/>
    <s v="keinen Verwendungszweck"/>
    <s v="-"/>
    <n v="49"/>
    <s v="Produkte"/>
    <s v="BUs"/>
    <s v="Symptome"/>
    <n v="10.868925052314992"/>
    <s v="BU4"/>
    <n v="29501039"/>
    <n v="61"/>
    <s v="BU4"/>
    <n v="29501039"/>
    <n v="20"/>
    <n v="61"/>
    <d v="2021-12-08T00:00:00"/>
    <m/>
    <m/>
    <s v="ABS OLD-AMSTERDAM"/>
  </r>
  <r>
    <x v="2"/>
    <n v="20"/>
    <x v="80"/>
    <x v="1"/>
    <x v="73"/>
    <x v="2"/>
    <s v="keinen Verwendungszweck"/>
    <s v="-"/>
    <n v="49"/>
    <s v="Produkte"/>
    <s v="BUs"/>
    <s v="Symptome"/>
    <n v="10.868925052314992"/>
    <s v="BU4"/>
    <n v="29501039"/>
    <n v="61"/>
    <s v="BU4"/>
    <n v="29501039"/>
    <n v="20"/>
    <n v="61"/>
    <d v="2021-12-08T00:00:00"/>
    <m/>
    <m/>
    <s v="ABS OLD-AMSTERDAM"/>
  </r>
  <r>
    <x v="0"/>
    <n v="25"/>
    <x v="79"/>
    <x v="15"/>
    <x v="256"/>
    <x v="3"/>
    <s v="Maschinenabfall"/>
    <s v="-"/>
    <n v="49"/>
    <s v="Produkte"/>
    <s v="BUs"/>
    <s v="Symptome"/>
    <s v="0"/>
    <s v="BU3"/>
    <s v="-"/>
    <n v="30"/>
    <s v="BU3"/>
    <s v="-"/>
    <n v="25"/>
    <n v="30"/>
    <d v="2021-12-07T00:00:00"/>
    <m/>
    <m/>
    <s v="-"/>
  </r>
  <r>
    <x v="0"/>
    <n v="321"/>
    <x v="79"/>
    <x v="14"/>
    <x v="134"/>
    <x v="2"/>
    <s v="keinen Verwendungszweck"/>
    <s v="-"/>
    <n v="49"/>
    <s v="Produkte"/>
    <s v="BUs"/>
    <s v="Symptome"/>
    <n v="160.5"/>
    <s v="BU3"/>
    <n v="29900003"/>
    <n v="61"/>
    <s v="BU3"/>
    <n v="29900003"/>
    <n v="321"/>
    <n v="61"/>
    <d v="2021-12-07T00:00:00"/>
    <m/>
    <m/>
    <s v="VOS VEG-SCH WÜRZIG"/>
  </r>
  <r>
    <x v="0"/>
    <n v="114"/>
    <x v="79"/>
    <x v="14"/>
    <x v="40"/>
    <x v="2"/>
    <s v="keinen Verwendungszweck"/>
    <s v="-"/>
    <n v="49"/>
    <s v="Produkte"/>
    <s v="BUs"/>
    <s v="Symptome"/>
    <n v="57"/>
    <s v="BU3"/>
    <n v="29900002"/>
    <n v="61"/>
    <s v="BU3"/>
    <n v="29900002"/>
    <n v="114"/>
    <n v="61"/>
    <d v="2021-12-07T00:00:00"/>
    <m/>
    <m/>
    <s v="VOS VEG-SCH MILD"/>
  </r>
  <r>
    <x v="1"/>
    <n v="40"/>
    <x v="79"/>
    <x v="17"/>
    <x v="100"/>
    <x v="1"/>
    <s v="Metall"/>
    <s v="-"/>
    <n v="49"/>
    <s v="Produkte"/>
    <s v="BUs"/>
    <s v="Symptome"/>
    <s v="0"/>
    <s v="Abfüllung"/>
    <n v="32000106"/>
    <n v="40"/>
    <s v="Abfüllung"/>
    <n v="32000106"/>
    <n v="40"/>
    <n v="40"/>
    <d v="2021-12-07T00:00:00"/>
    <m/>
    <m/>
    <s v="GRW SCHI-NAT 7,2GK NEUE"/>
  </r>
  <r>
    <x v="1"/>
    <n v="20"/>
    <x v="79"/>
    <x v="17"/>
    <x v="147"/>
    <x v="3"/>
    <s v="Darm geplatzt"/>
    <s v="-"/>
    <n v="49"/>
    <s v="Produkte"/>
    <s v="BUs"/>
    <s v="Symptome"/>
    <s v="0"/>
    <s v="Abfüllung"/>
    <n v="32000107"/>
    <n v="34"/>
    <s v="Abfüllung"/>
    <n v="32000107"/>
    <n v="20"/>
    <n v="34"/>
    <d v="2021-12-07T00:00:00"/>
    <m/>
    <m/>
    <s v="GRW CHILI-NAT 7,2GK NEU"/>
  </r>
  <r>
    <x v="1"/>
    <n v="20"/>
    <x v="79"/>
    <x v="17"/>
    <x v="100"/>
    <x v="1"/>
    <s v="Schmutz"/>
    <s v="-"/>
    <n v="49"/>
    <s v="Produkte"/>
    <s v="BUs"/>
    <s v="Symptome"/>
    <s v="0"/>
    <s v="Abfüllung"/>
    <n v="32000106"/>
    <n v="42"/>
    <s v="Abfüllung"/>
    <n v="32000106"/>
    <n v="20"/>
    <n v="42"/>
    <d v="2021-12-07T00:00:00"/>
    <m/>
    <m/>
    <s v="GRW SCHI-NAT 7,2GK NEUE"/>
  </r>
  <r>
    <x v="1"/>
    <n v="274"/>
    <x v="79"/>
    <x v="15"/>
    <x v="256"/>
    <x v="3"/>
    <s v="Darm geplatzt"/>
    <s v="-"/>
    <n v="49"/>
    <s v="Produkte"/>
    <s v="BUs"/>
    <s v="Symptome"/>
    <s v="0"/>
    <s v="Abfüllung"/>
    <s v="-"/>
    <n v="34"/>
    <s v="Abfüllung"/>
    <s v="-"/>
    <n v="274"/>
    <n v="34"/>
    <d v="2021-12-07T00:00:00"/>
    <m/>
    <m/>
    <s v="-"/>
  </r>
  <r>
    <x v="1"/>
    <n v="150"/>
    <x v="79"/>
    <x v="24"/>
    <x v="223"/>
    <x v="3"/>
    <s v="Füllkopf tropft (vegan)"/>
    <s v="-"/>
    <n v="49"/>
    <s v="Produkte"/>
    <s v="BUs"/>
    <s v="Symptome"/>
    <s v="0"/>
    <s v="Abfüllung"/>
    <s v="vegan"/>
    <n v="20"/>
    <s v="Abfüllung"/>
    <s v="vegan"/>
    <n v="150"/>
    <n v="20"/>
    <d v="2021-12-07T00:00:00"/>
    <m/>
    <m/>
    <s v="vegan"/>
  </r>
  <r>
    <x v="5"/>
    <n v="8"/>
    <x v="79"/>
    <x v="15"/>
    <x v="256"/>
    <x v="4"/>
    <s v="Rückstellproben"/>
    <s v="-"/>
    <n v="49"/>
    <s v="Produkte"/>
    <s v="BUs"/>
    <s v="Symptome"/>
    <s v="0"/>
    <s v="Labor"/>
    <s v="-"/>
    <n v="70"/>
    <s v="Labor"/>
    <s v="-"/>
    <n v="8"/>
    <n v="70"/>
    <d v="2021-12-07T00:00:00"/>
    <m/>
    <m/>
    <s v="-"/>
  </r>
  <r>
    <x v="0"/>
    <n v="52"/>
    <x v="79"/>
    <x v="15"/>
    <x v="256"/>
    <x v="2"/>
    <s v="keinen Verwendungszweck"/>
    <s v="-"/>
    <n v="49"/>
    <s v="Produkte"/>
    <s v="BUs"/>
    <s v="Symptome"/>
    <s v="0"/>
    <s v="WVP"/>
    <s v="-"/>
    <n v="61"/>
    <s v="WVP"/>
    <s v="-"/>
    <n v="52"/>
    <n v="61"/>
    <d v="2021-12-07T00:00:00"/>
    <m/>
    <m/>
    <s v="-"/>
  </r>
  <r>
    <x v="5"/>
    <n v="10.5"/>
    <x v="79"/>
    <x v="15"/>
    <x v="256"/>
    <x v="4"/>
    <s v="Sensorik"/>
    <s v="-"/>
    <n v="49"/>
    <s v="Produkte"/>
    <s v="BUs"/>
    <s v="Symptome"/>
    <s v="0"/>
    <s v="QM"/>
    <s v="-"/>
    <n v="74"/>
    <s v="QM"/>
    <s v="-"/>
    <n v="10.5"/>
    <n v="74"/>
    <d v="2021-12-07T00:00:00"/>
    <m/>
    <m/>
    <s v="-"/>
  </r>
  <r>
    <x v="0"/>
    <n v="15"/>
    <x v="79"/>
    <x v="15"/>
    <x v="256"/>
    <x v="3"/>
    <s v="Maschinenabfall"/>
    <s v="-"/>
    <n v="49"/>
    <s v="Produkte"/>
    <s v="BUs"/>
    <s v="Symptome"/>
    <s v="0"/>
    <s v="L1"/>
    <s v="-"/>
    <n v="30"/>
    <s v="L1"/>
    <s v="-"/>
    <n v="15"/>
    <n v="30"/>
    <d v="2021-12-07T00:00:00"/>
    <m/>
    <m/>
    <s v="-"/>
  </r>
  <r>
    <x v="1"/>
    <n v="15"/>
    <x v="79"/>
    <x v="0"/>
    <x v="46"/>
    <x v="1"/>
    <s v="geschälte Rinde"/>
    <s v="-"/>
    <n v="49"/>
    <s v="Produkte"/>
    <s v="BUs"/>
    <s v="Symptome"/>
    <n v="0.15"/>
    <s v="BU1"/>
    <n v="29500917"/>
    <n v="60"/>
    <s v="BU1"/>
    <n v="29500917"/>
    <n v="15"/>
    <n v="60"/>
    <d v="2021-12-07T00:00:00"/>
    <m/>
    <m/>
    <s v="VOS-ABS ENTSORGUNG"/>
  </r>
  <r>
    <x v="5"/>
    <n v="101.3"/>
    <x v="79"/>
    <x v="15"/>
    <x v="256"/>
    <x v="4"/>
    <s v="Einwaage"/>
    <s v="-"/>
    <n v="49"/>
    <s v="Produkte"/>
    <s v="BUs"/>
    <s v="Symptome"/>
    <s v="0"/>
    <s v="Labor"/>
    <s v="-"/>
    <n v="71"/>
    <s v="Labor"/>
    <s v="-"/>
    <n v="101.3"/>
    <n v="71"/>
    <d v="2021-12-07T00:00:00"/>
    <m/>
    <m/>
    <s v="-"/>
  </r>
  <r>
    <x v="5"/>
    <n v="4.4000000000000004"/>
    <x v="79"/>
    <x v="15"/>
    <x v="256"/>
    <x v="4"/>
    <s v="Sensorik"/>
    <s v="-"/>
    <n v="49"/>
    <s v="Produkte"/>
    <s v="BUs"/>
    <s v="Symptome"/>
    <s v="0"/>
    <s v="Labor"/>
    <s v="-"/>
    <n v="74"/>
    <s v="Labor"/>
    <s v="-"/>
    <n v="4.4000000000000004"/>
    <n v="74"/>
    <d v="2021-12-07T00:00:00"/>
    <m/>
    <m/>
    <s v="-"/>
  </r>
  <r>
    <x v="1"/>
    <n v="140"/>
    <x v="80"/>
    <x v="15"/>
    <x v="256"/>
    <x v="3"/>
    <s v="Reinigung"/>
    <s v="-"/>
    <n v="49"/>
    <s v="Produkte"/>
    <s v="BUs"/>
    <s v="Symptome"/>
    <s v="0"/>
    <s v="BU1"/>
    <s v="-"/>
    <n v="10"/>
    <s v="BU1"/>
    <s v="-"/>
    <n v="140"/>
    <n v="10"/>
    <d v="2021-12-08T00:00:00"/>
    <m/>
    <m/>
    <s v="-"/>
  </r>
  <r>
    <x v="4"/>
    <n v="250"/>
    <x v="80"/>
    <x v="1"/>
    <x v="13"/>
    <x v="3"/>
    <s v="Maschinenabfall"/>
    <s v="-"/>
    <n v="49"/>
    <s v="Produkte"/>
    <s v="BUs"/>
    <s v="Symptome"/>
    <s v="0"/>
    <s v="BU2"/>
    <s v="Scheiben/Staub"/>
    <n v="30"/>
    <s v="BU2"/>
    <s v="Scheiben/Staub"/>
    <n v="250"/>
    <n v="30"/>
    <d v="2021-12-08T00:00:00"/>
    <m/>
    <m/>
    <s v="Scheiben/Staub"/>
  </r>
  <r>
    <x v="0"/>
    <n v="107"/>
    <x v="80"/>
    <x v="6"/>
    <x v="350"/>
    <x v="6"/>
    <s v="über/unterfüllt"/>
    <s v="-"/>
    <n v="49"/>
    <s v="Produkte"/>
    <s v="BUs"/>
    <s v="Symptome"/>
    <s v="0"/>
    <s v="BU3"/>
    <s v="FK-Röllchen"/>
    <n v="50"/>
    <s v="BU3"/>
    <s v="FK-Röllchen"/>
    <n v="107"/>
    <n v="50"/>
    <d v="2021-12-08T00:00:00"/>
    <m/>
    <m/>
    <s v="FK-Röllchen"/>
  </r>
  <r>
    <x v="1"/>
    <n v="4"/>
    <x v="80"/>
    <x v="0"/>
    <x v="46"/>
    <x v="1"/>
    <s v="geschälte Rinde"/>
    <s v="-"/>
    <n v="49"/>
    <s v="Produkte"/>
    <s v="BUs"/>
    <s v="Symptome"/>
    <n v="0.04"/>
    <s v="BU1"/>
    <n v="29500917"/>
    <n v="60"/>
    <s v="BU1"/>
    <n v="29500917"/>
    <n v="4"/>
    <n v="60"/>
    <d v="2021-12-08T00:00:00"/>
    <m/>
    <m/>
    <s v="VOS-ABS ENTSORGUNG"/>
  </r>
  <r>
    <x v="1"/>
    <n v="171"/>
    <x v="80"/>
    <x v="15"/>
    <x v="256"/>
    <x v="3"/>
    <s v="Reinigung"/>
    <s v="-"/>
    <n v="49"/>
    <s v="Produkte"/>
    <s v="BUs"/>
    <s v="Symptome"/>
    <s v="0"/>
    <s v="Schmelze"/>
    <s v="-"/>
    <n v="10"/>
    <s v="Schmelze"/>
    <s v="-"/>
    <n v="171"/>
    <n v="10"/>
    <d v="2021-12-08T00:00:00"/>
    <m/>
    <m/>
    <s v="-"/>
  </r>
  <r>
    <x v="2"/>
    <n v="20"/>
    <x v="80"/>
    <x v="6"/>
    <x v="24"/>
    <x v="3"/>
    <s v="Maschinenabfall"/>
    <s v="-"/>
    <n v="49"/>
    <s v="Produkte"/>
    <s v="BUs"/>
    <s v="Symptome"/>
    <n v="0"/>
    <s v="BU4"/>
    <s v="Diverses"/>
    <n v="30"/>
    <s v="BU4"/>
    <s v="Diverses"/>
    <n v="20"/>
    <n v="30"/>
    <d v="2021-12-08T00:00:00"/>
    <m/>
    <m/>
    <s v="Diverses"/>
  </r>
  <r>
    <x v="0"/>
    <n v="234"/>
    <x v="80"/>
    <x v="14"/>
    <x v="40"/>
    <x v="2"/>
    <s v="keinen Verwendungszweck"/>
    <s v="-"/>
    <n v="49"/>
    <s v="Produkte"/>
    <s v="BUs"/>
    <s v="Symptome"/>
    <n v="117"/>
    <s v="BU3"/>
    <n v="29900002"/>
    <n v="61"/>
    <s v="BU3"/>
    <n v="29900002"/>
    <n v="234"/>
    <n v="61"/>
    <d v="2021-12-08T00:00:00"/>
    <m/>
    <m/>
    <s v="VOS VEG-SCH MILD"/>
  </r>
  <r>
    <x v="1"/>
    <n v="232"/>
    <x v="80"/>
    <x v="15"/>
    <x v="256"/>
    <x v="3"/>
    <s v="Maschinenabfall"/>
    <s v="-"/>
    <n v="49"/>
    <s v="Produkte"/>
    <s v="BUs"/>
    <s v="Symptome"/>
    <s v="0"/>
    <s v="Abfüllung"/>
    <s v="-"/>
    <n v="30"/>
    <s v="Abfüllung"/>
    <s v="-"/>
    <n v="232"/>
    <n v="30"/>
    <d v="2021-12-08T00:00:00"/>
    <m/>
    <m/>
    <s v="-"/>
  </r>
  <r>
    <x v="1"/>
    <n v="15"/>
    <x v="80"/>
    <x v="0"/>
    <x v="202"/>
    <x v="0"/>
    <s v="Schimmel"/>
    <s v="-"/>
    <n v="49"/>
    <s v="Produkte"/>
    <s v="BUs"/>
    <s v="Symptome"/>
    <n v="7.5"/>
    <s v="Bu1"/>
    <n v="29500947"/>
    <n v="12"/>
    <s v="Bu1"/>
    <n v="29500947"/>
    <n v="15"/>
    <n v="12"/>
    <d v="2021-12-08T00:00:00"/>
    <m/>
    <m/>
    <s v="VOS URW-NATUR-EXTRA"/>
  </r>
  <r>
    <x v="1"/>
    <n v="44.6"/>
    <x v="80"/>
    <x v="18"/>
    <x v="166"/>
    <x v="0"/>
    <s v="Schimmel"/>
    <s v="-"/>
    <n v="49"/>
    <s v="Produkte"/>
    <s v="BUs"/>
    <s v="Symptome"/>
    <n v="22.924400000000002"/>
    <s v="Schmelze"/>
    <n v="49500159"/>
    <n v="12"/>
    <s v="Schmelze"/>
    <n v="49500159"/>
    <n v="44.6"/>
    <n v="12"/>
    <d v="2021-12-08T00:00:00"/>
    <m/>
    <m/>
    <s v="VOS WAL-KONZ-vakuumiert"/>
  </r>
  <r>
    <x v="0"/>
    <n v="9"/>
    <x v="80"/>
    <x v="15"/>
    <x v="256"/>
    <x v="3"/>
    <s v="Maschinenabfall"/>
    <s v="-"/>
    <n v="49"/>
    <s v="Produkte"/>
    <s v="BUs"/>
    <s v="Symptome"/>
    <s v="0"/>
    <s v="L1"/>
    <s v="-"/>
    <n v="30"/>
    <s v="L1"/>
    <s v="-"/>
    <n v="9"/>
    <n v="30"/>
    <d v="2021-12-08T00:00:00"/>
    <m/>
    <m/>
    <s v="-"/>
  </r>
  <r>
    <x v="1"/>
    <n v="1280"/>
    <x v="80"/>
    <x v="17"/>
    <x v="110"/>
    <x v="1"/>
    <s v="Metall"/>
    <s v="-"/>
    <n v="49"/>
    <s v="Produkte"/>
    <s v="BUs"/>
    <s v="Symptome"/>
    <s v="0"/>
    <s v="Abfüllung"/>
    <n v="32000068"/>
    <n v="40"/>
    <s v="Abfüllung"/>
    <n v="32000068"/>
    <n v="1280"/>
    <n v="40"/>
    <d v="2021-12-08T00:00:00"/>
    <m/>
    <m/>
    <s v="RW SCHI 10,0KG AN"/>
  </r>
  <r>
    <x v="1"/>
    <n v="29"/>
    <x v="80"/>
    <x v="0"/>
    <x v="46"/>
    <x v="1"/>
    <s v="geschälte Rinde"/>
    <s v="-"/>
    <n v="49"/>
    <s v="Produkte"/>
    <s v="BUs"/>
    <s v="Symptome"/>
    <n v="0.28999999999999998"/>
    <s v="BU1"/>
    <n v="29500917"/>
    <n v="60"/>
    <s v="BU1"/>
    <n v="29500917"/>
    <n v="29"/>
    <n v="60"/>
    <d v="2021-12-08T00:00:00"/>
    <m/>
    <m/>
    <s v="VOS-ABS ENTSORGUNG"/>
  </r>
  <r>
    <x v="5"/>
    <n v="5"/>
    <x v="80"/>
    <x v="15"/>
    <x v="256"/>
    <x v="4"/>
    <s v="Sensorik"/>
    <s v="-"/>
    <n v="49"/>
    <s v="Produkte"/>
    <s v="BUs"/>
    <s v="Symptome"/>
    <s v="0"/>
    <s v="QM"/>
    <s v="-"/>
    <n v="74"/>
    <s v="QM"/>
    <s v="-"/>
    <n v="5"/>
    <n v="74"/>
    <d v="2021-12-08T00:00:00"/>
    <m/>
    <m/>
    <s v="-"/>
  </r>
  <r>
    <x v="4"/>
    <n v="90"/>
    <x v="80"/>
    <x v="10"/>
    <x v="21"/>
    <x v="0"/>
    <s v="Luftzieher/Folienriss durch Transport"/>
    <s v="-"/>
    <n v="49"/>
    <s v="Produkte"/>
    <s v="BUs"/>
    <s v="Symptome"/>
    <s v="0"/>
    <s v="BU2"/>
    <s v="Blöcke"/>
    <n v="12"/>
    <s v="BU2"/>
    <s v="Blöcke"/>
    <n v="90"/>
    <n v="12"/>
    <d v="2021-12-08T00:00:00"/>
    <s v="Luftzieher/Folienriss durch Transport"/>
    <m/>
    <s v="Blöcke"/>
  </r>
  <r>
    <x v="4"/>
    <n v="28"/>
    <x v="80"/>
    <x v="1"/>
    <x v="13"/>
    <x v="3"/>
    <s v="Maschinenabfall"/>
    <s v="-"/>
    <n v="49"/>
    <s v="Produkte"/>
    <s v="BUs"/>
    <s v="Symptome"/>
    <s v="0"/>
    <s v="BU2"/>
    <s v="Scheiben/Staub"/>
    <n v="30"/>
    <s v="BU2"/>
    <s v="Scheiben/Staub"/>
    <n v="28"/>
    <n v="30"/>
    <d v="2021-12-08T00:00:00"/>
    <m/>
    <m/>
    <s v="Scheiben/Staub"/>
  </r>
  <r>
    <x v="1"/>
    <n v="20"/>
    <x v="80"/>
    <x v="0"/>
    <x v="202"/>
    <x v="0"/>
    <s v="Schimmel"/>
    <s v="-"/>
    <n v="49"/>
    <s v="Produkte"/>
    <s v="BUs"/>
    <s v="Symptome"/>
    <n v="10"/>
    <s v="BU1"/>
    <n v="29500947"/>
    <n v="12"/>
    <s v="BU1"/>
    <n v="29500947"/>
    <n v="20"/>
    <n v="12"/>
    <d v="2021-12-08T00:00:00"/>
    <m/>
    <m/>
    <s v="VOS URW-NATUR-EXTRA"/>
  </r>
  <r>
    <x v="0"/>
    <n v="20"/>
    <x v="80"/>
    <x v="14"/>
    <x v="40"/>
    <x v="0"/>
    <s v="Schimmel"/>
    <s v="-"/>
    <n v="49"/>
    <s v="Produkte"/>
    <s v="BUs"/>
    <s v="Symptome"/>
    <n v="10"/>
    <s v="BU3"/>
    <n v="29900002"/>
    <n v="12"/>
    <s v="BU3"/>
    <n v="29900002"/>
    <n v="20"/>
    <n v="12"/>
    <d v="2021-12-08T00:00:00"/>
    <m/>
    <m/>
    <s v="VOS VEG-SCH MILD"/>
  </r>
  <r>
    <x v="1"/>
    <n v="37"/>
    <x v="80"/>
    <x v="0"/>
    <x v="46"/>
    <x v="1"/>
    <s v="geschälte Rinde"/>
    <s v="-"/>
    <n v="49"/>
    <s v="Produkte"/>
    <s v="BUs"/>
    <s v="Symptome"/>
    <n v="0.37"/>
    <s v="BU1"/>
    <n v="29500917"/>
    <n v="60"/>
    <s v="BU1"/>
    <n v="29500917"/>
    <n v="37"/>
    <n v="60"/>
    <d v="2021-12-08T00:00:00"/>
    <m/>
    <m/>
    <s v="VOS-ABS ENTSORGUNG"/>
  </r>
  <r>
    <x v="5"/>
    <n v="113.6"/>
    <x v="80"/>
    <x v="15"/>
    <x v="256"/>
    <x v="4"/>
    <s v="Laborproben"/>
    <s v="-"/>
    <n v="49"/>
    <s v="Produkte"/>
    <s v="BUs"/>
    <s v="Symptome"/>
    <s v="0"/>
    <s v="Labor"/>
    <s v="-"/>
    <n v="73"/>
    <s v="Labor"/>
    <s v="-"/>
    <n v="113.6"/>
    <n v="73"/>
    <d v="2021-12-08T00:00:00"/>
    <m/>
    <m/>
    <s v="-"/>
  </r>
  <r>
    <x v="4"/>
    <n v="120"/>
    <x v="81"/>
    <x v="10"/>
    <x v="21"/>
    <x v="0"/>
    <s v="Luftzieher/Folienriss durch Transport"/>
    <s v="-"/>
    <n v="49"/>
    <s v="Produkte"/>
    <s v="BUs"/>
    <s v="Symptome"/>
    <s v="0"/>
    <s v="BU2"/>
    <s v="Blöcke"/>
    <n v="12"/>
    <s v="BU2"/>
    <s v="Blöcke"/>
    <n v="120"/>
    <n v="12"/>
    <d v="2021-12-09T00:00:00"/>
    <s v="Luftzieher/Folienriss durch Transport"/>
    <m/>
    <s v="Blöcke"/>
  </r>
  <r>
    <x v="0"/>
    <n v="170"/>
    <x v="81"/>
    <x v="15"/>
    <x v="256"/>
    <x v="3"/>
    <s v="Maschinenabfall"/>
    <s v="-"/>
    <n v="49"/>
    <s v="Produkte"/>
    <s v="BUs"/>
    <s v="Symptome"/>
    <s v="0"/>
    <s v="BU3"/>
    <s v="-"/>
    <n v="30"/>
    <s v="BU3"/>
    <s v="-"/>
    <n v="170"/>
    <n v="30"/>
    <d v="2021-12-09T00:00:00"/>
    <m/>
    <m/>
    <s v="-"/>
  </r>
  <r>
    <x v="1"/>
    <n v="165"/>
    <x v="81"/>
    <x v="15"/>
    <x v="256"/>
    <x v="3"/>
    <s v="Reinigung"/>
    <s v="-"/>
    <n v="49"/>
    <s v="Produkte"/>
    <s v="BUs"/>
    <s v="Symptome"/>
    <s v="0"/>
    <s v="BU1"/>
    <s v="-"/>
    <n v="10"/>
    <s v="BU1"/>
    <s v="-"/>
    <n v="165"/>
    <n v="10"/>
    <d v="2021-12-09T00:00:00"/>
    <m/>
    <m/>
    <s v="-"/>
  </r>
  <r>
    <x v="1"/>
    <n v="28"/>
    <x v="81"/>
    <x v="1"/>
    <x v="123"/>
    <x v="3"/>
    <s v="Maschinenabfall"/>
    <s v="-"/>
    <n v="49"/>
    <s v="Produkte"/>
    <s v="BUs"/>
    <s v="Symptome"/>
    <n v="2.8E-3"/>
    <s v="Abfüllung"/>
    <n v="29501017"/>
    <n v="30"/>
    <s v="Abfüllung"/>
    <n v="29501017"/>
    <n v="28"/>
    <n v="30"/>
    <d v="2021-12-09T00:00:00"/>
    <m/>
    <m/>
    <s v="ABS Pfeffer-Bruch"/>
  </r>
  <r>
    <x v="1"/>
    <n v="64.400000000000006"/>
    <x v="81"/>
    <x v="15"/>
    <x v="256"/>
    <x v="3"/>
    <s v="Reinigung"/>
    <s v="-"/>
    <n v="49"/>
    <s v="Produkte"/>
    <s v="BUs"/>
    <s v="Symptome"/>
    <s v="0"/>
    <s v="Schmelze"/>
    <s v="-"/>
    <n v="10"/>
    <s v="Schmelze"/>
    <s v="-"/>
    <n v="64.400000000000006"/>
    <n v="10"/>
    <d v="2021-12-09T00:00:00"/>
    <m/>
    <m/>
    <s v="-"/>
  </r>
  <r>
    <x v="2"/>
    <n v="18"/>
    <x v="81"/>
    <x v="6"/>
    <x v="24"/>
    <x v="3"/>
    <s v="Maschinenabfall"/>
    <s v="-"/>
    <n v="49"/>
    <s v="Produkte"/>
    <s v="BUs"/>
    <s v="Symptome"/>
    <n v="0"/>
    <s v="BU4"/>
    <s v="Diverses"/>
    <n v="30"/>
    <s v="BU4"/>
    <s v="Diverses"/>
    <n v="18"/>
    <n v="30"/>
    <d v="2021-12-09T00:00:00"/>
    <m/>
    <m/>
    <s v="Diverses"/>
  </r>
  <r>
    <x v="1"/>
    <n v="135"/>
    <x v="81"/>
    <x v="10"/>
    <x v="351"/>
    <x v="3"/>
    <s v="Maschinenabfall"/>
    <s v="-"/>
    <n v="49"/>
    <s v="Produkte"/>
    <s v="BUs"/>
    <s v="Symptome"/>
    <s v="0"/>
    <s v="Schmelze"/>
    <s v="Fett"/>
    <n v="30"/>
    <s v="Schmelze"/>
    <s v="Fett"/>
    <n v="135"/>
    <n v="30"/>
    <d v="2021-12-09T00:00:00"/>
    <m/>
    <m/>
    <s v="Fett"/>
  </r>
  <r>
    <x v="5"/>
    <n v="11.2"/>
    <x v="81"/>
    <x v="15"/>
    <x v="256"/>
    <x v="4"/>
    <s v="Sensorik"/>
    <s v="-"/>
    <n v="49"/>
    <s v="Produkte"/>
    <s v="BUs"/>
    <s v="Symptome"/>
    <s v="0"/>
    <s v="QM"/>
    <s v="-"/>
    <n v="74"/>
    <s v="QM"/>
    <s v="-"/>
    <n v="11.2"/>
    <n v="74"/>
    <d v="2021-12-09T00:00:00"/>
    <m/>
    <m/>
    <s v="-"/>
  </r>
  <r>
    <x v="0"/>
    <n v="38"/>
    <x v="81"/>
    <x v="15"/>
    <x v="256"/>
    <x v="2"/>
    <s v="keinen Verwendungszweck"/>
    <s v="-"/>
    <n v="49"/>
    <s v="Produkte"/>
    <s v="BUs"/>
    <s v="Symptome"/>
    <s v="0"/>
    <s v="WVP"/>
    <s v="-"/>
    <n v="61"/>
    <s v="WVP"/>
    <s v="-"/>
    <n v="38"/>
    <n v="61"/>
    <d v="2021-12-09T00:00:00"/>
    <m/>
    <m/>
    <s v="-"/>
  </r>
  <r>
    <x v="1"/>
    <n v="66"/>
    <x v="81"/>
    <x v="0"/>
    <x v="46"/>
    <x v="1"/>
    <s v="geschälte Rinde"/>
    <s v="-"/>
    <n v="49"/>
    <s v="Produkte"/>
    <s v="BUs"/>
    <s v="Symptome"/>
    <n v="0.66"/>
    <s v="BU1"/>
    <n v="29500917"/>
    <n v="60"/>
    <s v="BU1"/>
    <n v="29500917"/>
    <n v="66"/>
    <n v="60"/>
    <d v="2021-12-09T00:00:00"/>
    <m/>
    <m/>
    <s v="VOS-ABS ENTSORGUNG"/>
  </r>
  <r>
    <x v="0"/>
    <n v="256"/>
    <x v="81"/>
    <x v="13"/>
    <x v="37"/>
    <x v="0"/>
    <s v="Schimmel"/>
    <s v="-"/>
    <n v="49"/>
    <s v="Produkte"/>
    <s v="BUs"/>
    <s v="Symptome"/>
    <n v="128"/>
    <s v="BU3"/>
    <n v="29501070"/>
    <n v="12"/>
    <s v="BU3"/>
    <n v="29501070"/>
    <n v="256"/>
    <n v="12"/>
    <d v="2021-12-09T00:00:00"/>
    <m/>
    <m/>
    <s v="VOS GRW-SCHI-NAT ENDSTÜ"/>
  </r>
  <r>
    <x v="0"/>
    <n v="165"/>
    <x v="81"/>
    <x v="0"/>
    <x v="196"/>
    <x v="0"/>
    <s v="Schimmel"/>
    <s v="-"/>
    <n v="49"/>
    <s v="Produkte"/>
    <s v="BUs"/>
    <s v="Symptome"/>
    <n v="82.5"/>
    <s v="BU3"/>
    <n v="29500620"/>
    <n v="12"/>
    <s v="BU3"/>
    <n v="29500620"/>
    <n v="165"/>
    <n v="12"/>
    <d v="2021-12-09T00:00:00"/>
    <m/>
    <m/>
    <s v="VOS GRW Gartenkräuter 4"/>
  </r>
  <r>
    <x v="5"/>
    <n v="229"/>
    <x v="81"/>
    <x v="15"/>
    <x v="256"/>
    <x v="4"/>
    <s v="Rückstellproben"/>
    <s v="-"/>
    <n v="49"/>
    <s v="Produkte"/>
    <s v="BUs"/>
    <s v="Symptome"/>
    <s v="0"/>
    <s v="QM"/>
    <s v="-"/>
    <n v="70"/>
    <s v="QM"/>
    <s v="-"/>
    <n v="229"/>
    <n v="70"/>
    <d v="2021-12-09T00:00:00"/>
    <m/>
    <m/>
    <s v="-"/>
  </r>
  <r>
    <x v="1"/>
    <n v="139"/>
    <x v="81"/>
    <x v="15"/>
    <x v="256"/>
    <x v="3"/>
    <s v="Reinigung"/>
    <s v="-"/>
    <n v="49"/>
    <s v="Produkte"/>
    <s v="BUs"/>
    <s v="Symptome"/>
    <s v="0"/>
    <s v="Schmelze"/>
    <s v="-"/>
    <n v="10"/>
    <s v="Schmelze"/>
    <s v="-"/>
    <n v="139"/>
    <n v="10"/>
    <d v="2021-12-09T00:00:00"/>
    <m/>
    <m/>
    <s v="-"/>
  </r>
  <r>
    <x v="0"/>
    <n v="40"/>
    <x v="82"/>
    <x v="15"/>
    <x v="256"/>
    <x v="2"/>
    <s v="keinen Verwendungszweck"/>
    <s v="-"/>
    <n v="49"/>
    <s v="Produkte"/>
    <s v="BUs"/>
    <s v="Symptome"/>
    <s v="0"/>
    <s v="WVP"/>
    <s v="-"/>
    <n v="61"/>
    <s v="WVP"/>
    <s v="-"/>
    <n v="40"/>
    <n v="61"/>
    <d v="2021-12-10T00:00:00"/>
    <m/>
    <m/>
    <s v="-"/>
  </r>
  <r>
    <x v="5"/>
    <n v="5.4"/>
    <x v="82"/>
    <x v="15"/>
    <x v="256"/>
    <x v="4"/>
    <s v="Sensorik"/>
    <s v="-"/>
    <n v="49"/>
    <s v="Produkte"/>
    <s v="BUs"/>
    <s v="Symptome"/>
    <s v="0"/>
    <s v="Labor"/>
    <s v="-"/>
    <n v="74"/>
    <s v="Labor"/>
    <s v="-"/>
    <n v="5.4"/>
    <n v="74"/>
    <d v="2021-12-10T00:00:00"/>
    <m/>
    <m/>
    <s v="-"/>
  </r>
  <r>
    <x v="5"/>
    <n v="16"/>
    <x v="82"/>
    <x v="15"/>
    <x v="256"/>
    <x v="4"/>
    <s v="Sensorik"/>
    <s v="-"/>
    <n v="49"/>
    <s v="Produkte"/>
    <s v="BUs"/>
    <s v="Symptome"/>
    <s v="0"/>
    <s v="QM"/>
    <s v="-"/>
    <n v="74"/>
    <s v="QM"/>
    <s v="-"/>
    <n v="16"/>
    <n v="74"/>
    <d v="2021-12-10T00:00:00"/>
    <m/>
    <m/>
    <s v="-"/>
  </r>
  <r>
    <x v="0"/>
    <n v="11"/>
    <x v="82"/>
    <x v="15"/>
    <x v="256"/>
    <x v="3"/>
    <s v="Maschinenabfall"/>
    <s v="-"/>
    <n v="49"/>
    <s v="Produkte"/>
    <s v="BUs"/>
    <s v="Symptome"/>
    <s v="0"/>
    <s v="L16"/>
    <s v="-"/>
    <n v="30"/>
    <s v="L16"/>
    <s v="-"/>
    <n v="11"/>
    <n v="30"/>
    <d v="2021-12-10T00:00:00"/>
    <m/>
    <m/>
    <s v="-"/>
  </r>
  <r>
    <x v="1"/>
    <n v="13"/>
    <x v="82"/>
    <x v="0"/>
    <x v="46"/>
    <x v="1"/>
    <s v="geschälte Rinde"/>
    <s v="-"/>
    <n v="49"/>
    <s v="Produkte"/>
    <s v="BUs"/>
    <s v="Symptome"/>
    <n v="0.13"/>
    <s v="BU1"/>
    <n v="29500917"/>
    <n v="60"/>
    <s v="BU1"/>
    <n v="29500917"/>
    <n v="13"/>
    <n v="60"/>
    <d v="2021-12-10T00:00:00"/>
    <m/>
    <m/>
    <s v="VOS-ABS ENTSORGUNG"/>
  </r>
  <r>
    <x v="1"/>
    <n v="245"/>
    <x v="82"/>
    <x v="15"/>
    <x v="256"/>
    <x v="3"/>
    <s v="Reinigung"/>
    <s v="-"/>
    <n v="49"/>
    <s v="Produkte"/>
    <s v="BUs"/>
    <s v="Symptome"/>
    <s v="0"/>
    <s v="Abfüllung"/>
    <s v="-"/>
    <n v="10"/>
    <s v="Abfüllung"/>
    <s v="-"/>
    <n v="245"/>
    <n v="10"/>
    <d v="2021-12-10T00:00:00"/>
    <m/>
    <m/>
    <s v="-"/>
  </r>
  <r>
    <x v="1"/>
    <n v="75"/>
    <x v="82"/>
    <x v="34"/>
    <x v="352"/>
    <x v="0"/>
    <s v="Schimmel"/>
    <s v="-"/>
    <n v="49"/>
    <s v="Produkte"/>
    <s v="BUs"/>
    <s v="Symptome"/>
    <n v="37.5"/>
    <s v="RWV"/>
    <n v="29600008"/>
    <n v="12"/>
    <s v="RWV"/>
    <n v="29600008"/>
    <n v="75"/>
    <n v="12"/>
    <d v="2021-12-10T00:00:00"/>
    <m/>
    <m/>
    <s v="ABS GroßLoKä Geräuchert"/>
  </r>
  <r>
    <x v="1"/>
    <n v="80"/>
    <x v="82"/>
    <x v="15"/>
    <x v="256"/>
    <x v="3"/>
    <s v="Reinigung"/>
    <s v="-"/>
    <n v="49"/>
    <s v="Produkte"/>
    <s v="BUs"/>
    <s v="Symptome"/>
    <s v="0"/>
    <s v="Schmelze"/>
    <s v="-"/>
    <n v="10"/>
    <s v="Schmelze"/>
    <s v="-"/>
    <n v="80"/>
    <n v="10"/>
    <d v="2021-12-10T00:00:00"/>
    <m/>
    <m/>
    <s v="-"/>
  </r>
  <r>
    <x v="1"/>
    <n v="276"/>
    <x v="82"/>
    <x v="34"/>
    <x v="352"/>
    <x v="0"/>
    <s v="Schimmel"/>
    <s v="-"/>
    <n v="49"/>
    <s v="Produkte"/>
    <s v="BUs"/>
    <s v="Symptome"/>
    <n v="138"/>
    <s v="RWV"/>
    <n v="29600008"/>
    <n v="12"/>
    <s v="RWV"/>
    <n v="29600008"/>
    <n v="276"/>
    <n v="12"/>
    <d v="2021-12-10T00:00:00"/>
    <m/>
    <m/>
    <s v="ABS GroßLoKä Geräuchert"/>
  </r>
  <r>
    <x v="0"/>
    <n v="113"/>
    <x v="82"/>
    <x v="1"/>
    <x v="31"/>
    <x v="2"/>
    <s v="keinen Verwendungszweck"/>
    <s v="-"/>
    <n v="49"/>
    <s v="Produkte"/>
    <s v="BUs"/>
    <s v="Symptome"/>
    <n v="113"/>
    <s v="BU3"/>
    <n v="29501003"/>
    <n v="61"/>
    <s v="BU3"/>
    <n v="29501003"/>
    <n v="113"/>
    <n v="61"/>
    <d v="2021-12-10T00:00:00"/>
    <m/>
    <m/>
    <s v="ABS CHED-PF-KRÄUK gemis"/>
  </r>
  <r>
    <x v="0"/>
    <n v="130"/>
    <x v="82"/>
    <x v="15"/>
    <x v="256"/>
    <x v="3"/>
    <s v="Reinigung"/>
    <s v="-"/>
    <n v="49"/>
    <s v="Produkte"/>
    <s v="BUs"/>
    <s v="Symptome"/>
    <s v="0"/>
    <s v="BU3"/>
    <s v="-"/>
    <n v="10"/>
    <s v="BU3"/>
    <s v="-"/>
    <n v="130"/>
    <n v="10"/>
    <d v="2021-12-10T00:00:00"/>
    <m/>
    <m/>
    <s v="-"/>
  </r>
  <r>
    <x v="5"/>
    <n v="4"/>
    <x v="83"/>
    <x v="15"/>
    <x v="256"/>
    <x v="4"/>
    <s v="Sensorik"/>
    <s v="-"/>
    <n v="49"/>
    <s v="Produkte"/>
    <s v="BUs"/>
    <s v="Symptome"/>
    <s v="0"/>
    <s v="Labor"/>
    <s v="-"/>
    <n v="74"/>
    <s v="Labor"/>
    <s v="-"/>
    <n v="4"/>
    <n v="74"/>
    <d v="2021-12-11T00:00:00"/>
    <m/>
    <m/>
    <s v="-"/>
  </r>
  <r>
    <x v="0"/>
    <n v="160"/>
    <x v="83"/>
    <x v="15"/>
    <x v="256"/>
    <x v="2"/>
    <s v="keinen Verwendungszweck"/>
    <s v="-"/>
    <n v="49"/>
    <s v="Produkte"/>
    <s v="BUs"/>
    <s v="Symptome"/>
    <s v="0"/>
    <s v="WVP"/>
    <s v="-"/>
    <n v="61"/>
    <s v="WVP"/>
    <s v="-"/>
    <n v="160"/>
    <n v="61"/>
    <d v="2021-12-11T00:00:00"/>
    <m/>
    <m/>
    <s v="-"/>
  </r>
  <r>
    <x v="5"/>
    <n v="80"/>
    <x v="84"/>
    <x v="15"/>
    <x v="256"/>
    <x v="4"/>
    <s v="Laborproben"/>
    <s v="-"/>
    <n v="50"/>
    <s v="Produkte"/>
    <s v="BUs"/>
    <s v="Symptome"/>
    <s v="0"/>
    <s v="Labor"/>
    <s v="-"/>
    <n v="73"/>
    <s v="Labor"/>
    <s v="-"/>
    <n v="80"/>
    <n v="73"/>
    <d v="2021-12-13T00:00:00"/>
    <m/>
    <m/>
    <s v="-"/>
  </r>
  <r>
    <x v="0"/>
    <n v="238"/>
    <x v="84"/>
    <x v="13"/>
    <x v="82"/>
    <x v="0"/>
    <s v="Schimmel"/>
    <s v="-"/>
    <n v="50"/>
    <s v="Produkte"/>
    <s v="BUs"/>
    <s v="Symptome"/>
    <n v="119"/>
    <s v="BU3"/>
    <n v="29501079"/>
    <n v="12"/>
    <s v="BU3"/>
    <n v="29501079"/>
    <n v="238"/>
    <n v="12"/>
    <d v="2021-12-13T00:00:00"/>
    <m/>
    <m/>
    <s v="VOS GRW-CHILI-NAT ENDST"/>
  </r>
  <r>
    <x v="0"/>
    <n v="276"/>
    <x v="84"/>
    <x v="13"/>
    <x v="37"/>
    <x v="0"/>
    <s v="Schimmel"/>
    <s v="-"/>
    <n v="50"/>
    <s v="Produkte"/>
    <s v="BUs"/>
    <s v="Symptome"/>
    <n v="138"/>
    <s v="BU3"/>
    <n v="29501070"/>
    <n v="12"/>
    <s v="BU3"/>
    <n v="29501070"/>
    <n v="276"/>
    <n v="12"/>
    <d v="2021-12-13T00:00:00"/>
    <m/>
    <m/>
    <s v="VOS GRW-SCHI-NAT ENDSTÜ"/>
  </r>
  <r>
    <x v="2"/>
    <n v="5"/>
    <x v="84"/>
    <x v="1"/>
    <x v="62"/>
    <x v="2"/>
    <s v="keinen Verwendungszweck"/>
    <s v="-"/>
    <n v="50"/>
    <s v="Produkte"/>
    <s v="BUs"/>
    <s v="Symptome"/>
    <n v="11.073912126293463"/>
    <s v="BU4"/>
    <n v="29500895"/>
    <n v="61"/>
    <s v="BU4"/>
    <n v="29500895"/>
    <n v="5"/>
    <n v="61"/>
    <d v="2021-12-13T00:00:00"/>
    <m/>
    <m/>
    <s v="ABS BRIE"/>
  </r>
  <r>
    <x v="2"/>
    <n v="17"/>
    <x v="84"/>
    <x v="1"/>
    <x v="65"/>
    <x v="5"/>
    <s v="offene Verpackung"/>
    <s v="-"/>
    <n v="50"/>
    <s v="Produkte"/>
    <s v="BUs"/>
    <s v="Symptome"/>
    <n v="7.6086145024926051"/>
    <s v="BU4"/>
    <n v="29500906"/>
    <n v="82"/>
    <s v="BU4"/>
    <n v="29500906"/>
    <n v="17"/>
    <n v="82"/>
    <d v="2021-12-13T00:00:00"/>
    <m/>
    <m/>
    <s v="ABS SCH-PAUL"/>
  </r>
  <r>
    <x v="2"/>
    <n v="10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10"/>
    <n v="61"/>
    <d v="2021-12-13T00:00:00"/>
    <m/>
    <m/>
    <s v="ABS GRUY"/>
  </r>
  <r>
    <x v="2"/>
    <n v="9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9"/>
    <n v="61"/>
    <d v="2021-12-13T00:00:00"/>
    <m/>
    <m/>
    <s v="ABS GRUY"/>
  </r>
  <r>
    <x v="2"/>
    <n v="15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15"/>
    <n v="61"/>
    <d v="2021-12-13T00:00:00"/>
    <m/>
    <m/>
    <s v="ABS GRUY"/>
  </r>
  <r>
    <x v="2"/>
    <n v="9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9"/>
    <n v="61"/>
    <d v="2021-12-13T00:00:00"/>
    <m/>
    <m/>
    <s v="ABS GRUY"/>
  </r>
  <r>
    <x v="2"/>
    <n v="16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16"/>
    <n v="61"/>
    <d v="2021-12-13T00:00:00"/>
    <m/>
    <m/>
    <s v="ABS GRUY"/>
  </r>
  <r>
    <x v="2"/>
    <n v="13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13"/>
    <n v="61"/>
    <d v="2021-12-13T00:00:00"/>
    <m/>
    <m/>
    <s v="ABS GRUY"/>
  </r>
  <r>
    <x v="2"/>
    <n v="14"/>
    <x v="84"/>
    <x v="1"/>
    <x v="216"/>
    <x v="2"/>
    <s v="keinen Verwendungszweck"/>
    <s v="-"/>
    <n v="50"/>
    <s v="Produkte"/>
    <s v="BUs"/>
    <s v="Symptome"/>
    <n v="14.49175949220386"/>
    <s v="BU4"/>
    <n v="29500908"/>
    <n v="61"/>
    <s v="BU4"/>
    <n v="29500908"/>
    <n v="14"/>
    <n v="61"/>
    <d v="2021-12-13T00:00:00"/>
    <m/>
    <m/>
    <s v="ABS GRU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7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6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24">
        <item m="1" x="113"/>
        <item m="1" x="70"/>
        <item m="1" x="106"/>
        <item x="22"/>
        <item m="1" x="115"/>
        <item m="1" x="114"/>
        <item x="41"/>
        <item x="7"/>
        <item x="16"/>
        <item x="10"/>
        <item x="60"/>
        <item m="1" x="73"/>
        <item m="1" x="69"/>
        <item m="1" x="108"/>
        <item m="1" x="103"/>
        <item x="34"/>
        <item m="1" x="91"/>
        <item x="26"/>
        <item x="18"/>
        <item x="21"/>
        <item m="1" x="76"/>
        <item x="6"/>
        <item m="1" x="97"/>
        <item x="33"/>
        <item x="27"/>
        <item m="1" x="89"/>
        <item m="1" x="80"/>
        <item x="17"/>
        <item x="19"/>
        <item m="1" x="118"/>
        <item x="13"/>
        <item m="1" x="117"/>
        <item x="43"/>
        <item x="20"/>
        <item x="15"/>
        <item x="12"/>
        <item m="1" x="122"/>
        <item x="11"/>
        <item x="14"/>
        <item m="1" x="101"/>
        <item m="1" x="92"/>
        <item m="1" x="82"/>
        <item x="25"/>
        <item x="42"/>
        <item m="1" x="94"/>
        <item m="1" x="88"/>
        <item m="1" x="72"/>
        <item x="2"/>
        <item m="1" x="65"/>
        <item m="1" x="87"/>
        <item x="1"/>
        <item m="1" x="112"/>
        <item m="1" x="99"/>
        <item m="1" x="119"/>
        <item m="1" x="93"/>
        <item m="1" x="110"/>
        <item m="1" x="85"/>
        <item m="1" x="66"/>
        <item m="1" x="83"/>
        <item x="32"/>
        <item m="1" x="111"/>
        <item m="1" x="68"/>
        <item m="1" x="75"/>
        <item m="1" x="79"/>
        <item x="28"/>
        <item x="29"/>
        <item m="1" x="95"/>
        <item x="9"/>
        <item m="1" x="77"/>
        <item x="45"/>
        <item x="3"/>
        <item m="1" x="78"/>
        <item x="46"/>
        <item x="0"/>
        <item x="5"/>
        <item m="1" x="90"/>
        <item x="47"/>
        <item x="23"/>
        <item m="1" x="74"/>
        <item x="38"/>
        <item m="1" x="116"/>
        <item m="1" x="86"/>
        <item x="37"/>
        <item x="30"/>
        <item m="1" x="104"/>
        <item m="1" x="71"/>
        <item x="8"/>
        <item m="1" x="121"/>
        <item m="1" x="107"/>
        <item m="1" x="81"/>
        <item x="49"/>
        <item x="51"/>
        <item x="50"/>
        <item m="1" x="120"/>
        <item x="52"/>
        <item m="1" x="84"/>
        <item x="55"/>
        <item x="54"/>
        <item m="1" x="98"/>
        <item x="48"/>
        <item x="56"/>
        <item x="57"/>
        <item x="58"/>
        <item m="1" x="102"/>
        <item m="1" x="96"/>
        <item x="53"/>
        <item m="1" x="67"/>
        <item m="1" x="105"/>
        <item x="4"/>
        <item x="24"/>
        <item x="31"/>
        <item x="35"/>
        <item x="36"/>
        <item x="40"/>
        <item m="1" x="109"/>
        <item x="44"/>
        <item m="1" x="100"/>
        <item x="61"/>
        <item x="62"/>
        <item x="63"/>
        <item x="39"/>
        <item x="59"/>
        <item x="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5">
    <i>
      <x v="74"/>
    </i>
    <i>
      <x v="73"/>
    </i>
    <i>
      <x v="50"/>
    </i>
    <i>
      <x v="35"/>
    </i>
    <i>
      <x v="15"/>
    </i>
    <i>
      <x v="113"/>
    </i>
    <i>
      <x v="70"/>
    </i>
    <i>
      <x v="109"/>
    </i>
    <i>
      <x v="99"/>
    </i>
    <i>
      <x v="19"/>
    </i>
    <i>
      <x v="64"/>
    </i>
    <i>
      <x v="28"/>
    </i>
    <i>
      <x v="96"/>
    </i>
    <i>
      <x v="110"/>
    </i>
    <i>
      <x v="23"/>
    </i>
    <i>
      <x v="121"/>
    </i>
    <i>
      <x v="92"/>
    </i>
    <i>
      <x v="82"/>
    </i>
    <i>
      <x v="108"/>
    </i>
    <i>
      <x v="115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7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9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24">
        <item m="1" x="113"/>
        <item m="1" x="70"/>
        <item m="1" x="106"/>
        <item x="22"/>
        <item m="1" x="115"/>
        <item m="1" x="114"/>
        <item x="41"/>
        <item x="7"/>
        <item x="16"/>
        <item x="10"/>
        <item x="60"/>
        <item m="1" x="73"/>
        <item m="1" x="69"/>
        <item m="1" x="108"/>
        <item m="1" x="103"/>
        <item x="34"/>
        <item m="1" x="91"/>
        <item x="26"/>
        <item x="18"/>
        <item x="21"/>
        <item m="1" x="76"/>
        <item x="6"/>
        <item m="1" x="97"/>
        <item x="33"/>
        <item x="27"/>
        <item m="1" x="89"/>
        <item m="1" x="80"/>
        <item x="17"/>
        <item x="19"/>
        <item m="1" x="118"/>
        <item x="13"/>
        <item m="1" x="117"/>
        <item x="43"/>
        <item x="20"/>
        <item x="15"/>
        <item x="12"/>
        <item m="1" x="122"/>
        <item x="11"/>
        <item x="14"/>
        <item m="1" x="101"/>
        <item m="1" x="92"/>
        <item m="1" x="82"/>
        <item x="25"/>
        <item x="42"/>
        <item m="1" x="94"/>
        <item m="1" x="88"/>
        <item m="1" x="72"/>
        <item x="2"/>
        <item m="1" x="65"/>
        <item m="1" x="87"/>
        <item x="1"/>
        <item m="1" x="112"/>
        <item m="1" x="99"/>
        <item m="1" x="119"/>
        <item m="1" x="93"/>
        <item m="1" x="110"/>
        <item m="1" x="85"/>
        <item m="1" x="66"/>
        <item m="1" x="83"/>
        <item x="32"/>
        <item m="1" x="111"/>
        <item m="1" x="68"/>
        <item m="1" x="75"/>
        <item m="1" x="79"/>
        <item x="28"/>
        <item x="29"/>
        <item m="1" x="95"/>
        <item x="9"/>
        <item m="1" x="77"/>
        <item x="45"/>
        <item x="3"/>
        <item m="1" x="78"/>
        <item x="46"/>
        <item x="0"/>
        <item x="5"/>
        <item m="1" x="90"/>
        <item x="47"/>
        <item x="23"/>
        <item m="1" x="74"/>
        <item x="38"/>
        <item m="1" x="116"/>
        <item m="1" x="86"/>
        <item x="37"/>
        <item x="30"/>
        <item m="1" x="104"/>
        <item m="1" x="71"/>
        <item x="8"/>
        <item m="1" x="121"/>
        <item m="1" x="107"/>
        <item m="1" x="81"/>
        <item x="49"/>
        <item x="51"/>
        <item x="50"/>
        <item m="1" x="120"/>
        <item x="52"/>
        <item m="1" x="84"/>
        <item x="55"/>
        <item x="54"/>
        <item m="1" x="98"/>
        <item x="48"/>
        <item x="56"/>
        <item x="57"/>
        <item x="58"/>
        <item m="1" x="102"/>
        <item m="1" x="96"/>
        <item x="53"/>
        <item m="1" x="67"/>
        <item m="1" x="105"/>
        <item x="4"/>
        <item x="24"/>
        <item x="31"/>
        <item x="35"/>
        <item x="36"/>
        <item x="40"/>
        <item m="1" x="109"/>
        <item x="44"/>
        <item m="1" x="100"/>
        <item x="61"/>
        <item x="62"/>
        <item x="63"/>
        <item x="39"/>
        <item x="59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9">
    <i>
      <x v="7"/>
    </i>
    <i>
      <x v="1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7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</pivotField>
    <pivotField axis="axisPage" multipleItemSelectionAllowed="1" showAll="0">
      <items count="124">
        <item m="1" x="113"/>
        <item m="1" x="70"/>
        <item m="1" x="106"/>
        <item x="22"/>
        <item m="1" x="115"/>
        <item m="1" x="114"/>
        <item x="41"/>
        <item x="7"/>
        <item x="16"/>
        <item x="10"/>
        <item x="60"/>
        <item m="1" x="73"/>
        <item m="1" x="69"/>
        <item m="1" x="108"/>
        <item m="1" x="103"/>
        <item x="34"/>
        <item m="1" x="91"/>
        <item x="26"/>
        <item x="18"/>
        <item x="21"/>
        <item m="1" x="76"/>
        <item x="6"/>
        <item m="1" x="97"/>
        <item x="33"/>
        <item x="27"/>
        <item m="1" x="89"/>
        <item m="1" x="80"/>
        <item x="17"/>
        <item x="19"/>
        <item m="1" x="118"/>
        <item x="13"/>
        <item m="1" x="117"/>
        <item x="43"/>
        <item x="20"/>
        <item x="15"/>
        <item x="12"/>
        <item m="1" x="122"/>
        <item x="11"/>
        <item x="14"/>
        <item m="1" x="101"/>
        <item m="1" x="92"/>
        <item m="1" x="82"/>
        <item x="25"/>
        <item x="42"/>
        <item m="1" x="94"/>
        <item m="1" x="88"/>
        <item m="1" x="72"/>
        <item x="2"/>
        <item m="1" x="65"/>
        <item m="1" x="87"/>
        <item x="1"/>
        <item m="1" x="112"/>
        <item m="1" x="99"/>
        <item m="1" x="119"/>
        <item m="1" x="93"/>
        <item m="1" x="110"/>
        <item m="1" x="85"/>
        <item m="1" x="66"/>
        <item m="1" x="83"/>
        <item x="32"/>
        <item m="1" x="111"/>
        <item m="1" x="68"/>
        <item m="1" x="75"/>
        <item m="1" x="79"/>
        <item x="28"/>
        <item x="29"/>
        <item m="1" x="95"/>
        <item x="9"/>
        <item m="1" x="77"/>
        <item x="45"/>
        <item x="3"/>
        <item m="1" x="78"/>
        <item x="46"/>
        <item x="0"/>
        <item x="5"/>
        <item m="1" x="90"/>
        <item x="47"/>
        <item x="23"/>
        <item m="1" x="74"/>
        <item x="38"/>
        <item m="1" x="116"/>
        <item m="1" x="86"/>
        <item x="37"/>
        <item x="30"/>
        <item m="1" x="104"/>
        <item m="1" x="71"/>
        <item x="8"/>
        <item m="1" x="121"/>
        <item m="1" x="107"/>
        <item m="1" x="81"/>
        <item x="49"/>
        <item x="51"/>
        <item x="50"/>
        <item m="1" x="120"/>
        <item x="52"/>
        <item m="1" x="84"/>
        <item x="55"/>
        <item x="54"/>
        <item m="1" x="98"/>
        <item x="48"/>
        <item x="56"/>
        <item x="57"/>
        <item x="58"/>
        <item m="1" x="102"/>
        <item m="1" x="96"/>
        <item x="53"/>
        <item m="1" x="67"/>
        <item m="1" x="105"/>
        <item x="4"/>
        <item x="24"/>
        <item x="31"/>
        <item x="35"/>
        <item x="36"/>
        <item x="40"/>
        <item m="1" x="109"/>
        <item x="44"/>
        <item m="1" x="100"/>
        <item x="61"/>
        <item x="62"/>
        <item x="63"/>
        <item x="39"/>
        <item x="59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32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4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62">
        <item m="1" x="360"/>
        <item x="336"/>
        <item x="293"/>
        <item x="335"/>
        <item x="324"/>
        <item x="258"/>
        <item x="250"/>
        <item x="174"/>
        <item x="126"/>
        <item x="138"/>
        <item x="205"/>
        <item x="237"/>
        <item x="264"/>
        <item x="66"/>
        <item x="70"/>
        <item x="240"/>
        <item x="139"/>
        <item x="316"/>
        <item x="95"/>
        <item x="285"/>
        <item x="86"/>
        <item x="68"/>
        <item x="121"/>
        <item x="219"/>
        <item x="62"/>
        <item x="90"/>
        <item x="71"/>
        <item x="129"/>
        <item x="227"/>
        <item x="157"/>
        <item x="124"/>
        <item x="9"/>
        <item x="29"/>
        <item x="31"/>
        <item x="18"/>
        <item x="74"/>
        <item x="122"/>
        <item x="67"/>
        <item x="183"/>
        <item x="188"/>
        <item x="54"/>
        <item x="83"/>
        <item x="241"/>
        <item x="113"/>
        <item x="309"/>
        <item x="218"/>
        <item x="177"/>
        <item x="226"/>
        <item x="8"/>
        <item x="59"/>
        <item x="243"/>
        <item x="4"/>
        <item x="310"/>
        <item x="60"/>
        <item x="305"/>
        <item x="158"/>
        <item x="73"/>
        <item x="72"/>
        <item x="61"/>
        <item x="84"/>
        <item x="123"/>
        <item x="128"/>
        <item x="239"/>
        <item x="63"/>
        <item x="107"/>
        <item x="65"/>
        <item x="242"/>
        <item x="64"/>
        <item x="165"/>
        <item x="105"/>
        <item x="69"/>
        <item x="214"/>
        <item x="106"/>
        <item x="332"/>
        <item x="216"/>
        <item x="20"/>
        <item x="281"/>
        <item x="283"/>
        <item x="317"/>
        <item x="333"/>
        <item x="263"/>
        <item x="140"/>
        <item x="236"/>
        <item x="257"/>
        <item x="21"/>
        <item x="272"/>
        <item x="136"/>
        <item x="251"/>
        <item x="253"/>
        <item x="252"/>
        <item x="207"/>
        <item x="330"/>
        <item x="79"/>
        <item x="220"/>
        <item x="287"/>
        <item x="289"/>
        <item x="12"/>
        <item x="119"/>
        <item x="24"/>
        <item x="192"/>
        <item x="14"/>
        <item x="25"/>
        <item x="187"/>
        <item x="15"/>
        <item x="179"/>
        <item x="288"/>
        <item x="244"/>
        <item x="210"/>
        <item x="221"/>
        <item x="201"/>
        <item x="222"/>
        <item x="229"/>
        <item x="230"/>
        <item x="231"/>
        <item x="211"/>
        <item x="202"/>
        <item x="334"/>
        <item x="102"/>
        <item x="304"/>
        <item x="320"/>
        <item x="41"/>
        <item x="147"/>
        <item x="290"/>
        <item x="108"/>
        <item x="100"/>
        <item x="291"/>
        <item x="137"/>
        <item x="247"/>
        <item x="16"/>
        <item x="141"/>
        <item x="223"/>
        <item x="77"/>
        <item x="193"/>
        <item x="329"/>
        <item x="319"/>
        <item x="142"/>
        <item x="93"/>
        <item x="17"/>
        <item x="52"/>
        <item x="276"/>
        <item x="259"/>
        <item x="130"/>
        <item x="275"/>
        <item x="224"/>
        <item x="169"/>
        <item x="171"/>
        <item x="117"/>
        <item x="271"/>
        <item x="118"/>
        <item x="170"/>
        <item x="168"/>
        <item x="167"/>
        <item x="131"/>
        <item x="111"/>
        <item x="94"/>
        <item x="104"/>
        <item x="42"/>
        <item x="325"/>
        <item x="208"/>
        <item x="26"/>
        <item x="217"/>
        <item x="314"/>
        <item x="99"/>
        <item x="101"/>
        <item x="116"/>
        <item x="295"/>
        <item x="297"/>
        <item x="127"/>
        <item x="85"/>
        <item x="78"/>
        <item x="48"/>
        <item x="109"/>
        <item x="294"/>
        <item x="331"/>
        <item x="311"/>
        <item x="50"/>
        <item x="313"/>
        <item x="110"/>
        <item x="163"/>
        <item x="132"/>
        <item x="49"/>
        <item x="180"/>
        <item x="148"/>
        <item x="103"/>
        <item x="328"/>
        <item x="164"/>
        <item x="120"/>
        <item x="212"/>
        <item x="326"/>
        <item x="162"/>
        <item x="279"/>
        <item x="302"/>
        <item x="92"/>
        <item x="225"/>
        <item x="200"/>
        <item x="195"/>
        <item x="260"/>
        <item x="43"/>
        <item x="327"/>
        <item x="22"/>
        <item x="135"/>
        <item x="197"/>
        <item x="261"/>
        <item x="273"/>
        <item x="298"/>
        <item x="156"/>
        <item x="322"/>
        <item x="198"/>
        <item x="143"/>
        <item x="296"/>
        <item x="82"/>
        <item x="176"/>
        <item x="76"/>
        <item x="160"/>
        <item x="184"/>
        <item x="159"/>
        <item x="114"/>
        <item x="35"/>
        <item x="153"/>
        <item x="36"/>
        <item x="37"/>
        <item x="154"/>
        <item x="186"/>
        <item x="284"/>
        <item x="232"/>
        <item x="112"/>
        <item x="27"/>
        <item x="172"/>
        <item x="80"/>
        <item x="44"/>
        <item x="248"/>
        <item x="28"/>
        <item x="213"/>
        <item x="34"/>
        <item x="32"/>
        <item x="323"/>
        <item x="58"/>
        <item x="97"/>
        <item x="89"/>
        <item x="235"/>
        <item x="308"/>
        <item x="151"/>
        <item x="267"/>
        <item x="306"/>
        <item x="182"/>
        <item x="268"/>
        <item x="98"/>
        <item x="152"/>
        <item x="286"/>
        <item x="178"/>
        <item x="150"/>
        <item x="228"/>
        <item x="45"/>
        <item x="278"/>
        <item x="196"/>
        <item x="234"/>
        <item x="33"/>
        <item x="88"/>
        <item x="125"/>
        <item x="269"/>
        <item x="185"/>
        <item x="1"/>
        <item x="53"/>
        <item x="81"/>
        <item x="55"/>
        <item x="255"/>
        <item x="300"/>
        <item x="233"/>
        <item x="299"/>
        <item x="315"/>
        <item x="245"/>
        <item x="301"/>
        <item x="280"/>
        <item x="181"/>
        <item x="149"/>
        <item x="96"/>
        <item x="6"/>
        <item x="190"/>
        <item x="3"/>
        <item x="307"/>
        <item x="2"/>
        <item x="215"/>
        <item x="173"/>
        <item x="204"/>
        <item x="203"/>
        <item x="175"/>
        <item x="189"/>
        <item x="5"/>
        <item x="30"/>
        <item x="87"/>
        <item x="144"/>
        <item x="40"/>
        <item x="134"/>
        <item x="10"/>
        <item x="11"/>
        <item x="270"/>
        <item x="39"/>
        <item x="266"/>
        <item x="38"/>
        <item x="166"/>
        <item x="133"/>
        <item x="0"/>
        <item x="57"/>
        <item x="246"/>
        <item x="46"/>
        <item x="7"/>
        <item x="312"/>
        <item x="19"/>
        <item x="145"/>
        <item x="161"/>
        <item x="191"/>
        <item x="206"/>
        <item x="318"/>
        <item x="56"/>
        <item x="256"/>
        <item x="274"/>
        <item x="265"/>
        <item x="303"/>
        <item x="262"/>
        <item x="209"/>
        <item x="238"/>
        <item x="146"/>
        <item x="47"/>
        <item x="249"/>
        <item x="194"/>
        <item x="115"/>
        <item x="75"/>
        <item x="91"/>
        <item x="321"/>
        <item x="254"/>
        <item x="292"/>
        <item x="155"/>
        <item x="358"/>
        <item x="23"/>
        <item x="51"/>
        <item x="337"/>
        <item x="338"/>
        <item x="339"/>
        <item m="1" x="359"/>
        <item x="340"/>
        <item x="341"/>
        <item x="342"/>
        <item x="343"/>
        <item x="282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13"/>
        <item x="199"/>
        <item x="2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75">
        <item m="1" x="66"/>
        <item x="57"/>
        <item m="1" x="73"/>
        <item x="2"/>
        <item x="29"/>
        <item x="23"/>
        <item x="45"/>
        <item x="22"/>
        <item x="41"/>
        <item x="7"/>
        <item x="16"/>
        <item x="3"/>
        <item x="10"/>
        <item x="48"/>
        <item x="47"/>
        <item x="40"/>
        <item m="1" x="67"/>
        <item x="1"/>
        <item m="1" x="69"/>
        <item x="34"/>
        <item x="5"/>
        <item m="1" x="72"/>
        <item x="38"/>
        <item x="26"/>
        <item x="18"/>
        <item x="9"/>
        <item x="28"/>
        <item x="21"/>
        <item x="6"/>
        <item x="52"/>
        <item x="32"/>
        <item x="33"/>
        <item x="37"/>
        <item x="27"/>
        <item x="53"/>
        <item x="51"/>
        <item x="31"/>
        <item x="46"/>
        <item x="24"/>
        <item x="17"/>
        <item m="1" x="68"/>
        <item x="49"/>
        <item x="19"/>
        <item x="13"/>
        <item x="43"/>
        <item x="20"/>
        <item x="15"/>
        <item x="12"/>
        <item x="30"/>
        <item x="11"/>
        <item x="14"/>
        <item x="58"/>
        <item x="25"/>
        <item x="42"/>
        <item x="0"/>
        <item x="4"/>
        <item x="56"/>
        <item x="36"/>
        <item x="54"/>
        <item x="55"/>
        <item x="50"/>
        <item x="8"/>
        <item x="65"/>
        <item m="1" x="71"/>
        <item x="35"/>
        <item x="44"/>
        <item x="60"/>
        <item m="1" x="70"/>
        <item x="61"/>
        <item x="62"/>
        <item x="63"/>
        <item x="39"/>
        <item x="59"/>
        <item x="64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45">
    <i>
      <x v="3"/>
    </i>
    <i r="1">
      <x v="40"/>
    </i>
    <i>
      <x v="10"/>
    </i>
    <i r="1">
      <x v="33"/>
    </i>
    <i r="1">
      <x v="117"/>
    </i>
    <i r="1">
      <x v="201"/>
    </i>
    <i>
      <x v="15"/>
    </i>
    <i r="1">
      <x v="229"/>
    </i>
    <i r="1">
      <x v="227"/>
    </i>
    <i r="1">
      <x v="303"/>
    </i>
    <i r="1">
      <x v="209"/>
    </i>
    <i>
      <x v="19"/>
    </i>
    <i r="1">
      <x v="143"/>
    </i>
    <i>
      <x v="20"/>
    </i>
    <i r="1">
      <x v="344"/>
    </i>
    <i r="1">
      <x v="341"/>
    </i>
    <i r="1">
      <x v="220"/>
    </i>
    <i r="1">
      <x v="213"/>
    </i>
    <i r="1">
      <x v="211"/>
    </i>
    <i>
      <x v="22"/>
    </i>
    <i r="1">
      <x v="205"/>
    </i>
    <i>
      <x v="23"/>
    </i>
    <i r="1">
      <x v="5"/>
    </i>
    <i r="1">
      <x v="291"/>
    </i>
    <i r="1">
      <x v="292"/>
    </i>
    <i r="1">
      <x v="353"/>
    </i>
    <i r="1">
      <x v="33"/>
    </i>
    <i r="1">
      <x v="354"/>
    </i>
    <i>
      <x v="28"/>
    </i>
    <i r="1">
      <x v="333"/>
    </i>
    <i r="1">
      <x v="5"/>
    </i>
    <i r="1">
      <x v="199"/>
    </i>
    <i r="1">
      <x v="320"/>
    </i>
    <i r="1">
      <x v="319"/>
    </i>
    <i r="1">
      <x v="227"/>
    </i>
    <i r="1">
      <x v="60"/>
    </i>
    <i r="1">
      <x v="32"/>
    </i>
    <i r="1">
      <x v="252"/>
    </i>
    <i r="1">
      <x v="132"/>
    </i>
    <i r="1">
      <x v="229"/>
    </i>
    <i r="1">
      <x v="340"/>
    </i>
    <i>
      <x v="31"/>
    </i>
    <i r="1">
      <x v="155"/>
    </i>
    <i>
      <x v="35"/>
    </i>
    <i r="1">
      <x v="140"/>
    </i>
    <i r="1">
      <x v="5"/>
    </i>
    <i>
      <x v="36"/>
    </i>
    <i r="1">
      <x v="154"/>
    </i>
    <i>
      <x v="39"/>
    </i>
    <i r="1">
      <x v="334"/>
    </i>
    <i r="1">
      <x v="5"/>
    </i>
    <i>
      <x v="42"/>
    </i>
    <i r="1">
      <x v="197"/>
    </i>
    <i r="1">
      <x v="158"/>
    </i>
    <i r="1">
      <x v="20"/>
    </i>
    <i r="1">
      <x v="254"/>
    </i>
    <i r="1">
      <x v="38"/>
    </i>
    <i r="1">
      <x v="61"/>
    </i>
    <i r="1">
      <x v="311"/>
    </i>
    <i r="1">
      <x v="252"/>
    </i>
    <i r="1">
      <x v="40"/>
    </i>
    <i>
      <x v="47"/>
    </i>
    <i r="1">
      <x v="250"/>
    </i>
    <i r="1">
      <x v="218"/>
    </i>
    <i r="1">
      <x v="232"/>
    </i>
    <i r="1">
      <x v="220"/>
    </i>
    <i r="1">
      <x v="210"/>
    </i>
    <i r="1">
      <x v="240"/>
    </i>
    <i r="1">
      <x v="207"/>
    </i>
    <i r="1">
      <x v="117"/>
    </i>
    <i r="1">
      <x v="20"/>
    </i>
    <i r="1">
      <x v="233"/>
    </i>
    <i r="1">
      <x v="32"/>
    </i>
    <i r="1">
      <x v="291"/>
    </i>
    <i r="1">
      <x v="171"/>
    </i>
    <i r="1">
      <x v="19"/>
    </i>
    <i>
      <x v="49"/>
    </i>
    <i r="1">
      <x v="34"/>
    </i>
    <i r="1">
      <x v="294"/>
    </i>
    <i>
      <x v="51"/>
    </i>
    <i r="1">
      <x v="355"/>
    </i>
    <i>
      <x v="54"/>
    </i>
    <i r="1">
      <x v="218"/>
    </i>
    <i r="1">
      <x v="247"/>
    </i>
    <i r="1">
      <x v="212"/>
    </i>
    <i r="1">
      <x v="233"/>
    </i>
    <i r="1">
      <x v="234"/>
    </i>
    <i r="1">
      <x v="208"/>
    </i>
    <i r="1">
      <x v="241"/>
    </i>
    <i r="1">
      <x v="170"/>
    </i>
    <i r="1">
      <x v="250"/>
    </i>
    <i r="1">
      <x v="221"/>
    </i>
    <i r="1">
      <x v="226"/>
    </i>
    <i r="1">
      <x v="201"/>
    </i>
    <i r="1">
      <x v="231"/>
    </i>
    <i r="1">
      <x v="199"/>
    </i>
    <i r="1">
      <x v="206"/>
    </i>
    <i r="1">
      <x v="303"/>
    </i>
    <i r="1">
      <x v="5"/>
    </i>
    <i r="1">
      <x v="48"/>
    </i>
    <i r="1">
      <x v="269"/>
    </i>
    <i r="1">
      <x v="300"/>
    </i>
    <i r="1">
      <x v="214"/>
    </i>
    <i r="1">
      <x v="207"/>
    </i>
    <i r="1">
      <x v="243"/>
    </i>
    <i r="1">
      <x v="260"/>
    </i>
    <i r="1">
      <x v="306"/>
    </i>
    <i r="1">
      <x v="280"/>
    </i>
    <i r="1">
      <x v="175"/>
    </i>
    <i r="1">
      <x v="311"/>
    </i>
    <i r="1">
      <x v="209"/>
    </i>
    <i r="1">
      <x v="254"/>
    </i>
    <i r="1">
      <x v="235"/>
    </i>
    <i r="1">
      <x v="98"/>
    </i>
    <i r="1">
      <x v="312"/>
    </i>
    <i r="1">
      <x v="256"/>
    </i>
    <i r="1">
      <x v="315"/>
    </i>
    <i r="1">
      <x v="308"/>
    </i>
    <i r="1">
      <x v="252"/>
    </i>
    <i r="1">
      <x v="46"/>
    </i>
    <i r="1">
      <x v="335"/>
    </i>
    <i r="1">
      <x v="301"/>
    </i>
    <i r="1">
      <x v="18"/>
    </i>
    <i r="1">
      <x v="279"/>
    </i>
    <i r="1">
      <x v="230"/>
    </i>
    <i r="1">
      <x v="32"/>
    </i>
    <i r="1">
      <x v="227"/>
    </i>
    <i>
      <x v="55"/>
    </i>
    <i r="1">
      <x v="294"/>
    </i>
    <i r="1">
      <x v="291"/>
    </i>
    <i r="1">
      <x v="292"/>
    </i>
    <i r="1">
      <x v="293"/>
    </i>
    <i r="1">
      <x v="33"/>
    </i>
    <i r="1">
      <x v="5"/>
    </i>
    <i>
      <x v="57"/>
    </i>
    <i r="1">
      <x v="152"/>
    </i>
    <i>
      <x v="64"/>
    </i>
    <i r="1">
      <x v="60"/>
    </i>
    <i>
      <x v="65"/>
    </i>
    <i r="1">
      <x v="82"/>
    </i>
    <i>
      <x v="68"/>
    </i>
    <i r="1">
      <x v="5"/>
    </i>
    <i>
      <x v="69"/>
    </i>
    <i r="1">
      <x v="121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107">
      <pivotArea collapsedLevelsAreSubtotals="1" fieldPosition="0">
        <references count="1">
          <reference field="6" count="1">
            <x v="0"/>
          </reference>
        </references>
      </pivotArea>
    </format>
    <format dxfId="106">
      <pivotArea collapsedLevelsAreSubtotals="1" fieldPosition="0">
        <references count="2">
          <reference field="4" count="5">
            <x v="5"/>
            <x v="18"/>
            <x v="19"/>
            <x v="20"/>
            <x v="60"/>
          </reference>
          <reference field="6" count="1" selected="0">
            <x v="0"/>
          </reference>
        </references>
      </pivotArea>
    </format>
    <format dxfId="105">
      <pivotArea collapsedLevelsAreSubtotals="1" fieldPosition="0">
        <references count="1">
          <reference field="6" count="1">
            <x v="3"/>
          </reference>
        </references>
      </pivotArea>
    </format>
    <format dxfId="104">
      <pivotArea collapsedLevelsAreSubtotals="1" fieldPosition="0">
        <references count="2">
          <reference field="4" count="1">
            <x v="40"/>
          </reference>
          <reference field="6" count="1" selected="0">
            <x v="3"/>
          </reference>
        </references>
      </pivotArea>
    </format>
    <format dxfId="103">
      <pivotArea collapsedLevelsAreSubtotals="1" fieldPosition="0">
        <references count="1">
          <reference field="6" count="1">
            <x v="10"/>
          </reference>
        </references>
      </pivotArea>
    </format>
    <format dxfId="102">
      <pivotArea collapsedLevelsAreSubtotals="1" fieldPosition="0">
        <references count="2">
          <reference field="4" count="2">
            <x v="33"/>
            <x v="117"/>
          </reference>
          <reference field="6" count="1" selected="0">
            <x v="10"/>
          </reference>
        </references>
      </pivotArea>
    </format>
    <format dxfId="101">
      <pivotArea collapsedLevelsAreSubtotals="1" fieldPosition="0">
        <references count="1">
          <reference field="6" count="1">
            <x v="15"/>
          </reference>
        </references>
      </pivotArea>
    </format>
    <format dxfId="100">
      <pivotArea collapsedLevelsAreSubtotals="1" fieldPosition="0">
        <references count="2">
          <reference field="4" count="4">
            <x v="209"/>
            <x v="227"/>
            <x v="229"/>
            <x v="303"/>
          </reference>
          <reference field="6" count="1" selected="0">
            <x v="15"/>
          </reference>
        </references>
      </pivotArea>
    </format>
    <format dxfId="99">
      <pivotArea collapsedLevelsAreSubtotals="1" fieldPosition="0">
        <references count="1">
          <reference field="6" count="1">
            <x v="18"/>
          </reference>
        </references>
      </pivotArea>
    </format>
    <format dxfId="98">
      <pivotArea collapsedLevelsAreSubtotals="1" fieldPosition="0">
        <references count="2">
          <reference field="4" count="1">
            <x v="82"/>
          </reference>
          <reference field="6" count="1" selected="0">
            <x v="18"/>
          </reference>
        </references>
      </pivotArea>
    </format>
    <format dxfId="97">
      <pivotArea collapsedLevelsAreSubtotals="1" fieldPosition="0">
        <references count="1">
          <reference field="6" count="1">
            <x v="22"/>
          </reference>
        </references>
      </pivotArea>
    </format>
    <format dxfId="96">
      <pivotArea collapsedLevelsAreSubtotals="1" fieldPosition="0">
        <references count="2">
          <reference field="4" count="1">
            <x v="205"/>
          </reference>
          <reference field="6" count="1" selected="0">
            <x v="22"/>
          </reference>
        </references>
      </pivotArea>
    </format>
    <format dxfId="95">
      <pivotArea collapsedLevelsAreSubtotals="1" fieldPosition="0">
        <references count="1">
          <reference field="6" count="1">
            <x v="28"/>
          </reference>
        </references>
      </pivotArea>
    </format>
    <format dxfId="94">
      <pivotArea collapsedLevelsAreSubtotals="1" fieldPosition="0">
        <references count="2">
          <reference field="4" count="11">
            <x v="5"/>
            <x v="32"/>
            <x v="96"/>
            <x v="227"/>
            <x v="229"/>
            <x v="242"/>
            <x v="249"/>
            <x v="252"/>
            <x v="319"/>
            <x v="320"/>
            <x v="333"/>
          </reference>
          <reference field="6" count="1" selected="0">
            <x v="28"/>
          </reference>
        </references>
      </pivotArea>
    </format>
    <format dxfId="93">
      <pivotArea collapsedLevelsAreSubtotals="1" fieldPosition="0">
        <references count="1">
          <reference field="6" count="1">
            <x v="31"/>
          </reference>
        </references>
      </pivotArea>
    </format>
    <format dxfId="92">
      <pivotArea collapsedLevelsAreSubtotals="1" fieldPosition="0">
        <references count="2">
          <reference field="4" count="1">
            <x v="155"/>
          </reference>
          <reference field="6" count="1" selected="0">
            <x v="31"/>
          </reference>
        </references>
      </pivotArea>
    </format>
    <format dxfId="91">
      <pivotArea collapsedLevelsAreSubtotals="1" fieldPosition="0">
        <references count="1">
          <reference field="6" count="1">
            <x v="35"/>
          </reference>
        </references>
      </pivotArea>
    </format>
    <format dxfId="90">
      <pivotArea collapsedLevelsAreSubtotals="1" fieldPosition="0">
        <references count="2">
          <reference field="4" count="1">
            <x v="140"/>
          </reference>
          <reference field="6" count="1" selected="0">
            <x v="35"/>
          </reference>
        </references>
      </pivotArea>
    </format>
    <format dxfId="89">
      <pivotArea collapsedLevelsAreSubtotals="1" fieldPosition="0">
        <references count="1">
          <reference field="6" count="1">
            <x v="36"/>
          </reference>
        </references>
      </pivotArea>
    </format>
    <format dxfId="88">
      <pivotArea collapsedLevelsAreSubtotals="1" fieldPosition="0">
        <references count="2">
          <reference field="4" count="1">
            <x v="154"/>
          </reference>
          <reference field="6" count="1" selected="0">
            <x v="36"/>
          </reference>
        </references>
      </pivotArea>
    </format>
    <format dxfId="87">
      <pivotArea collapsedLevelsAreSubtotals="1" fieldPosition="0">
        <references count="1">
          <reference field="6" count="1">
            <x v="39"/>
          </reference>
        </references>
      </pivotArea>
    </format>
    <format dxfId="86">
      <pivotArea collapsedLevelsAreSubtotals="1" fieldPosition="0">
        <references count="2">
          <reference field="4" count="2">
            <x v="5"/>
            <x v="333"/>
          </reference>
          <reference field="6" count="1" selected="0">
            <x v="39"/>
          </reference>
        </references>
      </pivotArea>
    </format>
    <format dxfId="85">
      <pivotArea collapsedLevelsAreSubtotals="1" fieldPosition="0">
        <references count="1">
          <reference field="6" count="1">
            <x v="42"/>
          </reference>
        </references>
      </pivotArea>
    </format>
    <format dxfId="84">
      <pivotArea collapsedLevelsAreSubtotals="1" fieldPosition="0">
        <references count="2">
          <reference field="4" count="12">
            <x v="20"/>
            <x v="38"/>
            <x v="40"/>
            <x v="59"/>
            <x v="61"/>
            <x v="152"/>
            <x v="158"/>
            <x v="197"/>
            <x v="232"/>
            <x v="252"/>
            <x v="254"/>
            <x v="311"/>
          </reference>
          <reference field="6" count="1" selected="0">
            <x v="42"/>
          </reference>
        </references>
      </pivotArea>
    </format>
    <format dxfId="83">
      <pivotArea collapsedLevelsAreSubtotals="1" fieldPosition="0">
        <references count="1">
          <reference field="6" count="1">
            <x v="47"/>
          </reference>
        </references>
      </pivotArea>
    </format>
    <format dxfId="82">
      <pivotArea collapsedLevelsAreSubtotals="1" fieldPosition="0">
        <references count="2">
          <reference field="4" count="4">
            <x v="32"/>
            <x v="233"/>
            <x v="252"/>
            <x v="312"/>
          </reference>
          <reference field="6" count="1" selected="0">
            <x v="47"/>
          </reference>
        </references>
      </pivotArea>
    </format>
    <format dxfId="81">
      <pivotArea collapsedLevelsAreSubtotals="1" fieldPosition="0">
        <references count="1">
          <reference field="6" count="1">
            <x v="49"/>
          </reference>
        </references>
      </pivotArea>
    </format>
    <format dxfId="80">
      <pivotArea collapsedLevelsAreSubtotals="1" fieldPosition="0">
        <references count="2">
          <reference field="4" count="2">
            <x v="34"/>
            <x v="294"/>
          </reference>
          <reference field="6" count="1" selected="0">
            <x v="49"/>
          </reference>
        </references>
      </pivotArea>
    </format>
    <format dxfId="79">
      <pivotArea collapsedLevelsAreSubtotals="1" fieldPosition="0">
        <references count="1">
          <reference field="6" count="1">
            <x v="52"/>
          </reference>
        </references>
      </pivotArea>
    </format>
    <format dxfId="78">
      <pivotArea collapsedLevelsAreSubtotals="1" fieldPosition="0">
        <references count="2">
          <reference field="4" count="1">
            <x v="293"/>
          </reference>
          <reference field="6" count="1" selected="0">
            <x v="52"/>
          </reference>
        </references>
      </pivotArea>
    </format>
    <format dxfId="77">
      <pivotArea collapsedLevelsAreSubtotals="1" fieldPosition="0">
        <references count="1">
          <reference field="6" count="1">
            <x v="54"/>
          </reference>
        </references>
      </pivotArea>
    </format>
    <format dxfId="76">
      <pivotArea collapsedLevelsAreSubtotals="1" fieldPosition="0">
        <references count="2">
          <reference field="4" count="35">
            <x v="5"/>
            <x v="32"/>
            <x v="46"/>
            <x v="48"/>
            <x v="98"/>
            <x v="170"/>
            <x v="175"/>
            <x v="199"/>
            <x v="201"/>
            <x v="206"/>
            <x v="207"/>
            <x v="208"/>
            <x v="212"/>
            <x v="214"/>
            <x v="218"/>
            <x v="221"/>
            <x v="226"/>
            <x v="230"/>
            <x v="231"/>
            <x v="233"/>
            <x v="235"/>
            <x v="241"/>
            <x v="243"/>
            <x v="247"/>
            <x v="250"/>
            <x v="252"/>
            <x v="260"/>
            <x v="269"/>
            <x v="279"/>
            <x v="280"/>
            <x v="300"/>
            <x v="301"/>
            <x v="306"/>
            <x v="311"/>
            <x v="315"/>
          </reference>
          <reference field="6" count="1" selected="0">
            <x v="54"/>
          </reference>
        </references>
      </pivotArea>
    </format>
    <format dxfId="75">
      <pivotArea collapsedLevelsAreSubtotals="1" fieldPosition="0">
        <references count="1">
          <reference field="6" count="1">
            <x v="55"/>
          </reference>
        </references>
      </pivotArea>
    </format>
    <format dxfId="74">
      <pivotArea collapsedLevelsAreSubtotals="1" fieldPosition="0">
        <references count="2">
          <reference field="4" count="4">
            <x v="291"/>
            <x v="292"/>
            <x v="293"/>
            <x v="294"/>
          </reference>
          <reference field="6" count="1" selected="0">
            <x v="55"/>
          </reference>
        </references>
      </pivotArea>
    </format>
    <format dxfId="73">
      <pivotArea collapsedLevelsAreSubtotals="1" fieldPosition="0">
        <references count="1">
          <reference field="6" count="1">
            <x v="57"/>
          </reference>
        </references>
      </pivotArea>
    </format>
    <format dxfId="72">
      <pivotArea collapsedLevelsAreSubtotals="1" fieldPosition="0">
        <references count="2">
          <reference field="4" count="1">
            <x v="152"/>
          </reference>
          <reference field="6" count="1" selected="0">
            <x v="57"/>
          </reference>
        </references>
      </pivotArea>
    </format>
    <format dxfId="71">
      <pivotArea collapsedLevelsAreSubtotals="1" fieldPosition="0">
        <references count="1">
          <reference field="6" count="1">
            <x v="63"/>
          </reference>
        </references>
      </pivotArea>
    </format>
    <format dxfId="70">
      <pivotArea collapsedLevelsAreSubtotals="1" fieldPosition="0">
        <references count="2">
          <reference field="4" count="1">
            <x v="205"/>
          </reference>
          <reference field="6" count="1" selected="0">
            <x v="63"/>
          </reference>
        </references>
      </pivotArea>
    </format>
    <format dxfId="6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39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7" firstHeaderRow="1" firstDataRow="1" firstDataCol="1" rowPageCount="1" colPageCount="1"/>
  <pivotFields count="25">
    <pivotField showAll="0"/>
    <pivotField dataField="1" numFmtId="164" showAll="0"/>
    <pivotField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axis="axisRow" showAll="0" sortType="descending">
      <items count="358">
        <item h="1" m="1" x="353"/>
        <item h="1" m="1" x="354"/>
        <item h="1" x="334"/>
        <item h="1" x="291"/>
        <item h="1" x="333"/>
        <item h="1" x="322"/>
        <item h="1" x="256"/>
        <item h="1" x="248"/>
        <item h="1" x="174"/>
        <item h="1" x="126"/>
        <item h="1" x="138"/>
        <item h="1" x="203"/>
        <item h="1" x="235"/>
        <item x="262"/>
        <item h="1" x="66"/>
        <item x="70"/>
        <item h="1" x="238"/>
        <item h="1" x="139"/>
        <item x="314"/>
        <item h="1" x="95"/>
        <item h="1" x="283"/>
        <item h="1" x="86"/>
        <item h="1" x="68"/>
        <item x="121"/>
        <item x="217"/>
        <item x="62"/>
        <item x="90"/>
        <item h="1" x="71"/>
        <item h="1" x="129"/>
        <item h="1" x="225"/>
        <item h="1" x="157"/>
        <item x="124"/>
        <item x="9"/>
        <item h="1" x="29"/>
        <item h="1" x="31"/>
        <item x="18"/>
        <item h="1" x="74"/>
        <item x="122"/>
        <item h="1" x="67"/>
        <item h="1" x="182"/>
        <item h="1" x="187"/>
        <item h="1" x="54"/>
        <item h="1" x="83"/>
        <item h="1" x="239"/>
        <item h="1" x="113"/>
        <item h="1" x="307"/>
        <item h="1" x="216"/>
        <item h="1" x="177"/>
        <item h="1" x="224"/>
        <item h="1" x="8"/>
        <item x="59"/>
        <item h="1" x="241"/>
        <item x="4"/>
        <item h="1" x="308"/>
        <item h="1" x="60"/>
        <item h="1" x="303"/>
        <item h="1" x="158"/>
        <item h="1" x="73"/>
        <item h="1" x="72"/>
        <item h="1" x="61"/>
        <item x="84"/>
        <item h="1" x="123"/>
        <item h="1" x="128"/>
        <item x="237"/>
        <item h="1" x="63"/>
        <item h="1" x="107"/>
        <item x="65"/>
        <item x="240"/>
        <item x="64"/>
        <item h="1" x="165"/>
        <item h="1" x="105"/>
        <item h="1" x="69"/>
        <item x="212"/>
        <item x="106"/>
        <item h="1" x="330"/>
        <item h="1" x="214"/>
        <item h="1" x="20"/>
        <item h="1" x="279"/>
        <item h="1" x="281"/>
        <item h="1" x="315"/>
        <item h="1" x="331"/>
        <item h="1" x="261"/>
        <item h="1" x="140"/>
        <item h="1" x="234"/>
        <item h="1" x="255"/>
        <item h="1" x="21"/>
        <item x="270"/>
        <item h="1" x="136"/>
        <item h="1" x="249"/>
        <item h="1" x="251"/>
        <item h="1" x="250"/>
        <item h="1" x="205"/>
        <item h="1" x="328"/>
        <item h="1" x="79"/>
        <item h="1" x="218"/>
        <item h="1" x="285"/>
        <item h="1" x="287"/>
        <item h="1" x="12"/>
        <item h="1" x="119"/>
        <item h="1" x="24"/>
        <item h="1" x="14"/>
        <item h="1" x="25"/>
        <item h="1" x="186"/>
        <item h="1" x="15"/>
        <item h="1" x="286"/>
        <item h="1" x="242"/>
        <item h="1" x="208"/>
        <item h="1" x="219"/>
        <item h="1" x="199"/>
        <item h="1" x="220"/>
        <item h="1" x="227"/>
        <item h="1" x="228"/>
        <item h="1" x="229"/>
        <item h="1" x="209"/>
        <item h="1" x="200"/>
        <item h="1" x="332"/>
        <item x="102"/>
        <item h="1" x="302"/>
        <item h="1" x="341"/>
        <item h="1" x="318"/>
        <item h="1" x="41"/>
        <item h="1" x="147"/>
        <item h="1" x="288"/>
        <item h="1" x="108"/>
        <item h="1" x="100"/>
        <item h="1" x="289"/>
        <item h="1" x="137"/>
        <item h="1" x="245"/>
        <item h="1" x="16"/>
        <item h="1" x="23"/>
        <item h="1" x="141"/>
        <item h="1" x="221"/>
        <item h="1" x="77"/>
        <item h="1" x="191"/>
        <item h="1" x="327"/>
        <item h="1" x="317"/>
        <item h="1" x="142"/>
        <item h="1" x="93"/>
        <item h="1" x="17"/>
        <item h="1" x="52"/>
        <item h="1" x="274"/>
        <item h="1" x="257"/>
        <item h="1" x="130"/>
        <item h="1" x="273"/>
        <item h="1" x="338"/>
        <item h="1" x="222"/>
        <item h="1" x="169"/>
        <item h="1" x="171"/>
        <item h="1" x="117"/>
        <item h="1" x="269"/>
        <item h="1" x="118"/>
        <item h="1" x="170"/>
        <item h="1" x="168"/>
        <item h="1" x="167"/>
        <item h="1" x="51"/>
        <item h="1" x="131"/>
        <item h="1" x="111"/>
        <item h="1" x="94"/>
        <item h="1" x="104"/>
        <item h="1" x="42"/>
        <item h="1" x="323"/>
        <item h="1" x="206"/>
        <item h="1" x="26"/>
        <item h="1" x="215"/>
        <item h="1" x="312"/>
        <item h="1" x="99"/>
        <item h="1" x="101"/>
        <item h="1" x="116"/>
        <item h="1" x="293"/>
        <item h="1" x="295"/>
        <item h="1" x="127"/>
        <item h="1" x="85"/>
        <item h="1" x="78"/>
        <item h="1" x="48"/>
        <item h="1" x="109"/>
        <item h="1" x="292"/>
        <item h="1" x="329"/>
        <item h="1" x="309"/>
        <item h="1" x="50"/>
        <item h="1" x="311"/>
        <item h="1" x="110"/>
        <item h="1" x="163"/>
        <item h="1" x="132"/>
        <item h="1" x="49"/>
        <item h="1" x="179"/>
        <item h="1" x="148"/>
        <item h="1" x="103"/>
        <item h="1" x="326"/>
        <item h="1" x="164"/>
        <item h="1" x="120"/>
        <item h="1" x="210"/>
        <item h="1" x="324"/>
        <item h="1" x="162"/>
        <item h="1" x="277"/>
        <item h="1" x="300"/>
        <item h="1" x="92"/>
        <item h="1" x="223"/>
        <item h="1" x="198"/>
        <item h="1" x="193"/>
        <item h="1" x="258"/>
        <item h="1" x="43"/>
        <item h="1" x="325"/>
        <item h="1" x="22"/>
        <item h="1" x="135"/>
        <item h="1" x="195"/>
        <item h="1" x="259"/>
        <item h="1" x="271"/>
        <item h="1" x="296"/>
        <item h="1" x="156"/>
        <item h="1" x="320"/>
        <item h="1" x="196"/>
        <item h="1" x="143"/>
        <item h="1" x="294"/>
        <item h="1" x="82"/>
        <item h="1" x="176"/>
        <item h="1" x="76"/>
        <item h="1" x="160"/>
        <item h="1" x="183"/>
        <item h="1" x="159"/>
        <item h="1" x="114"/>
        <item h="1" x="35"/>
        <item h="1" x="153"/>
        <item h="1" x="36"/>
        <item h="1" x="37"/>
        <item h="1" x="154"/>
        <item h="1" x="185"/>
        <item h="1" x="282"/>
        <item h="1" x="230"/>
        <item h="1" x="112"/>
        <item h="1" x="27"/>
        <item h="1" x="172"/>
        <item h="1" x="80"/>
        <item h="1" x="44"/>
        <item h="1" x="246"/>
        <item h="1" x="28"/>
        <item h="1" x="211"/>
        <item h="1" x="34"/>
        <item h="1" x="32"/>
        <item h="1" x="321"/>
        <item h="1" x="58"/>
        <item h="1" x="97"/>
        <item h="1" x="89"/>
        <item h="1" x="233"/>
        <item h="1" x="306"/>
        <item h="1" x="151"/>
        <item h="1" x="265"/>
        <item h="1" x="304"/>
        <item h="1" x="181"/>
        <item h="1" x="266"/>
        <item h="1" x="98"/>
        <item h="1" x="152"/>
        <item h="1" x="284"/>
        <item h="1" x="178"/>
        <item h="1" x="150"/>
        <item h="1" x="226"/>
        <item h="1" x="45"/>
        <item h="1" x="276"/>
        <item h="1" x="194"/>
        <item h="1" x="232"/>
        <item h="1" x="33"/>
        <item h="1" x="88"/>
        <item h="1" x="125"/>
        <item h="1" x="267"/>
        <item h="1" x="184"/>
        <item h="1" x="1"/>
        <item h="1" x="53"/>
        <item h="1" x="81"/>
        <item h="1" x="55"/>
        <item h="1" x="253"/>
        <item h="1" x="298"/>
        <item h="1" x="231"/>
        <item h="1" x="297"/>
        <item h="1" x="313"/>
        <item h="1" x="243"/>
        <item h="1" x="299"/>
        <item h="1" x="278"/>
        <item h="1" x="180"/>
        <item h="1" x="335"/>
        <item h="1" x="149"/>
        <item h="1" x="96"/>
        <item h="1" x="6"/>
        <item h="1" x="189"/>
        <item h="1" x="3"/>
        <item h="1" x="305"/>
        <item h="1" x="2"/>
        <item h="1" x="213"/>
        <item h="1" x="173"/>
        <item h="1" x="202"/>
        <item h="1" x="201"/>
        <item h="1" x="175"/>
        <item h="1" x="188"/>
        <item h="1" x="5"/>
        <item h="1" x="30"/>
        <item h="1" x="87"/>
        <item h="1" x="144"/>
        <item h="1" x="40"/>
        <item h="1" x="134"/>
        <item h="1" x="10"/>
        <item h="1" x="11"/>
        <item h="1" x="268"/>
        <item h="1" x="39"/>
        <item h="1" x="264"/>
        <item h="1" x="340"/>
        <item h="1" x="38"/>
        <item h="1" x="166"/>
        <item h="1" x="133"/>
        <item h="1" x="0"/>
        <item x="57"/>
        <item h="1" x="244"/>
        <item h="1" x="46"/>
        <item h="1" x="7"/>
        <item h="1" x="310"/>
        <item h="1" x="19"/>
        <item h="1" x="145"/>
        <item h="1" x="161"/>
        <item h="1" x="190"/>
        <item h="1" x="337"/>
        <item h="1" x="204"/>
        <item h="1" x="316"/>
        <item h="1" x="56"/>
        <item h="1" x="254"/>
        <item h="1" x="272"/>
        <item h="1" x="336"/>
        <item h="1" x="263"/>
        <item h="1" x="301"/>
        <item h="1" x="260"/>
        <item h="1" x="207"/>
        <item h="1" x="236"/>
        <item h="1" x="146"/>
        <item h="1" x="47"/>
        <item h="1" x="247"/>
        <item h="1" x="192"/>
        <item h="1" x="115"/>
        <item h="1" x="75"/>
        <item h="1" x="91"/>
        <item h="1" x="319"/>
        <item h="1" x="252"/>
        <item h="1" x="339"/>
        <item h="1" x="290"/>
        <item h="1" x="155"/>
        <item h="1" x="280"/>
        <item h="1" x="342"/>
        <item h="1" x="343"/>
        <item h="1" m="1" x="356"/>
        <item h="1" m="1" x="355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13"/>
        <item h="1" x="197"/>
        <item h="1" x="2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sd="0" x="10"/>
        <item sd="0" x="11"/>
        <item h="1" sd="0" x="12"/>
        <item h="1" sd="0" x="13"/>
        <item t="default"/>
      </items>
    </pivotField>
  </pivotFields>
  <rowFields count="1">
    <field x="4"/>
  </rowFields>
  <rowItems count="24">
    <i>
      <x v="116"/>
    </i>
    <i>
      <x v="68"/>
    </i>
    <i>
      <x v="35"/>
    </i>
    <i>
      <x v="31"/>
    </i>
    <i>
      <x v="23"/>
    </i>
    <i>
      <x v="50"/>
    </i>
    <i>
      <x v="66"/>
    </i>
    <i>
      <x v="24"/>
    </i>
    <i>
      <x v="63"/>
    </i>
    <i>
      <x v="32"/>
    </i>
    <i>
      <x v="15"/>
    </i>
    <i>
      <x v="18"/>
    </i>
    <i>
      <x v="13"/>
    </i>
    <i>
      <x v="52"/>
    </i>
    <i>
      <x v="307"/>
    </i>
    <i>
      <x v="67"/>
    </i>
    <i>
      <x v="26"/>
    </i>
    <i>
      <x v="73"/>
    </i>
    <i>
      <x v="72"/>
    </i>
    <i>
      <x v="60"/>
    </i>
    <i>
      <x v="25"/>
    </i>
    <i>
      <x v="86"/>
    </i>
    <i>
      <x v="37"/>
    </i>
    <i t="grand">
      <x/>
    </i>
  </rowItems>
  <colItems count="1">
    <i/>
  </colItems>
  <pageFields count="1">
    <pageField fld="24" hier="-1"/>
  </pageFields>
  <dataFields count="1">
    <dataField name="Summe von Menge" fld="1" baseField="14" baseItem="0" numFmtId="170"/>
  </dataFields>
  <formats count="8">
    <format dxfId="42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  <format dxfId="44">
      <pivotArea type="all" dataOnly="0" outline="0" fieldPosition="0"/>
    </format>
    <format dxfId="45">
      <pivotArea outline="0" collapsedLevelsAreSubtotals="1" fieldPosition="0"/>
    </format>
    <format dxfId="46">
      <pivotArea field="4" type="button" dataOnly="0" labelOnly="1" outline="0" axis="axisRow" fieldPosition="0"/>
    </format>
    <format dxfId="47">
      <pivotArea dataOnly="0" labelOnly="1" fieldPosition="0">
        <references count="1">
          <reference field="4" count="0"/>
        </references>
      </pivotArea>
    </format>
    <format dxfId="48">
      <pivotArea dataOnly="0" labelOnly="1" grandRow="1" outline="0" fieldPosition="0"/>
    </format>
    <format dxfId="4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5BC1C-6CF5-48EE-88E8-F687187768B6}" name="PivotTable4" cacheId="33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A3:C5" firstHeaderRow="0" firstDataRow="1" firstDataCol="1" rowPageCount="1" colPageCount="1"/>
  <pivotFields count="17">
    <pivotField showAll="0"/>
    <pivotField showAll="0"/>
    <pivotField showAll="0"/>
    <pivotField axis="axisRow" showAll="0">
      <items count="1267">
        <item h="1" x="502"/>
        <item h="1" x="1018"/>
        <item h="1" x="523"/>
        <item h="1" x="522"/>
        <item h="1" x="534"/>
        <item h="1" x="929"/>
        <item h="1" x="269"/>
        <item h="1" x="870"/>
        <item h="1" x="869"/>
        <item h="1" x="272"/>
        <item h="1" x="270"/>
        <item h="1" x="882"/>
        <item h="1" x="865"/>
        <item h="1" x="258"/>
        <item h="1" x="867"/>
        <item h="1" x="921"/>
        <item h="1" x="871"/>
        <item h="1" x="268"/>
        <item h="1" x="251"/>
        <item h="1" x="283"/>
        <item h="1" x="285"/>
        <item h="1" x="240"/>
        <item h="1" x="883"/>
        <item h="1" x="521"/>
        <item h="1" x="579"/>
        <item h="1" x="581"/>
        <item h="1" x="582"/>
        <item h="1" x="599"/>
        <item h="1" x="282"/>
        <item h="1" x="428"/>
        <item h="1" x="930"/>
        <item h="1" x="281"/>
        <item h="1" x="655"/>
        <item h="1" x="436"/>
        <item h="1" x="435"/>
        <item h="1" x="714"/>
        <item h="1" x="535"/>
        <item h="1" x="425"/>
        <item h="1" x="426"/>
        <item h="1" x="524"/>
        <item h="1" x="528"/>
        <item h="1" x="430"/>
        <item h="1" x="531"/>
        <item h="1" x="429"/>
        <item h="1" x="525"/>
        <item h="1" x="530"/>
        <item h="1" x="715"/>
        <item h="1" x="719"/>
        <item h="1" x="840"/>
        <item h="1" x="758"/>
        <item h="1" x="111"/>
        <item h="1" x="1135"/>
        <item h="1" x="113"/>
        <item h="1" x="797"/>
        <item h="1" x="112"/>
        <item h="1" x="432"/>
        <item h="1" x="654"/>
        <item h="1" x="759"/>
        <item h="1" x="409"/>
        <item h="1" x="441"/>
        <item h="1" x="446"/>
        <item h="1" x="1146"/>
        <item h="1" x="447"/>
        <item h="1" x="1168"/>
        <item h="1" x="448"/>
        <item h="1" x="1128"/>
        <item h="1" x="445"/>
        <item h="1" x="1062"/>
        <item h="1" x="1079"/>
        <item h="1" x="255"/>
        <item h="1" x="117"/>
        <item h="1" x="720"/>
        <item h="1" x="1141"/>
        <item h="1" x="656"/>
        <item h="1" x="1147"/>
        <item h="1" x="1169"/>
        <item h="1" x="1171"/>
        <item h="1" x="284"/>
        <item h="1" x="1212"/>
        <item h="1" x="1170"/>
        <item h="1" x="271"/>
        <item h="1" x="230"/>
        <item h="1" x="706"/>
        <item h="1" x="118"/>
        <item h="1" x="724"/>
        <item h="1" x="289"/>
        <item h="1" x="244"/>
        <item h="1" x="536"/>
        <item h="1" x="257"/>
        <item h="1" x="236"/>
        <item h="1" x="233"/>
        <item h="1" x="253"/>
        <item h="1" x="726"/>
        <item h="1" x="793"/>
        <item h="1" x="274"/>
        <item h="1" x="286"/>
        <item h="1" x="242"/>
        <item h="1" x="238"/>
        <item h="1" x="279"/>
        <item h="1" x="1154"/>
        <item h="1" x="572"/>
        <item h="1" x="920"/>
        <item h="1" x="596"/>
        <item h="1" x="1174"/>
        <item h="1" x="595"/>
        <item h="1" x="601"/>
        <item h="1" x="600"/>
        <item h="1" x="573"/>
        <item h="1" x="405"/>
        <item h="1" x="419"/>
        <item h="1" x="828"/>
        <item h="1" x="750"/>
        <item h="1" x="598"/>
        <item h="1" x="245"/>
        <item h="1" x="838"/>
        <item h="1" x="402"/>
        <item h="1" x="754"/>
        <item h="1" x="751"/>
        <item h="1" x="833"/>
        <item h="1" x="287"/>
        <item h="1" x="243"/>
        <item h="1" x="239"/>
        <item h="1" x="841"/>
        <item h="1" x="515"/>
        <item h="1" x="513"/>
        <item h="1" x="529"/>
        <item h="1" x="644"/>
        <item h="1" x="884"/>
        <item h="1" x="864"/>
        <item h="1" x="705"/>
        <item h="1" x="510"/>
        <item h="1" x="860"/>
        <item h="1" x="863"/>
        <item h="1" x="795"/>
        <item h="1" x="874"/>
        <item h="1" x="868"/>
        <item h="1" x="862"/>
        <item h="1" x="796"/>
        <item h="1" x="532"/>
        <item h="1" x="861"/>
        <item h="1" x="511"/>
        <item h="1" x="526"/>
        <item h="1" x="256"/>
        <item h="1" x="836"/>
        <item h="1" x="947"/>
        <item h="1" x="231"/>
        <item h="1" x="249"/>
        <item h="1" x="266"/>
        <item h="1" x="246"/>
        <item h="1" x="234"/>
        <item h="1" x="254"/>
        <item h="1" x="277"/>
        <item h="1" x="261"/>
        <item h="1" x="259"/>
        <item h="1" x="252"/>
        <item h="1" x="275"/>
        <item h="1" x="288"/>
        <item h="1" x="241"/>
        <item h="1" x="837"/>
        <item h="1" x="102"/>
        <item h="1" x="403"/>
        <item h="1" x="418"/>
        <item h="1" x="278"/>
        <item h="1" x="414"/>
        <item h="1" x="229"/>
        <item h="1" x="247"/>
        <item h="1" x="267"/>
        <item h="1" x="398"/>
        <item h="1" x="407"/>
        <item h="1" x="235"/>
        <item h="1" x="280"/>
        <item h="1" x="424"/>
        <item h="1" x="265"/>
        <item h="1" x="276"/>
        <item h="1" x="260"/>
        <item h="1" x="646"/>
        <item h="1" x="250"/>
        <item h="1" x="273"/>
        <item h="1" x="438"/>
        <item h="1" x="395"/>
        <item h="1" x="237"/>
        <item h="1" x="420"/>
        <item h="1" x="104"/>
        <item h="1" x="760"/>
        <item h="1" x="105"/>
        <item h="1" x="99"/>
        <item h="1" x="101"/>
        <item h="1" x="517"/>
        <item h="1" x="794"/>
        <item h="1" x="427"/>
        <item h="1" x="248"/>
        <item h="1" x="412"/>
        <item h="1" x="399"/>
        <item h="1" x="232"/>
        <item h="1" x="411"/>
        <item h="1" x="262"/>
        <item h="1" x="434"/>
        <item h="1" x="1070"/>
        <item h="1" x="396"/>
        <item h="1" x="421"/>
        <item h="1" x="83"/>
        <item h="1" x="369"/>
        <item h="1" x="376"/>
        <item h="1" x="375"/>
        <item h="1" x="373"/>
        <item h="1" x="215"/>
        <item h="1" x="219"/>
        <item h="1" x="370"/>
        <item h="1" x="216"/>
        <item h="1" x="368"/>
        <item h="1" x="638"/>
        <item h="1" x="87"/>
        <item h="1" x="220"/>
        <item h="1" x="372"/>
        <item h="1" x="381"/>
        <item h="1" x="367"/>
        <item h="1" x="218"/>
        <item h="1" x="377"/>
        <item h="1" x="859"/>
        <item h="1" x="872"/>
        <item h="1" x="963"/>
        <item h="1" x="645"/>
        <item h="1" x="653"/>
        <item h="1" x="962"/>
        <item h="1" x="652"/>
        <item h="1" x="575"/>
        <item h="1" x="106"/>
        <item h="1" x="578"/>
        <item h="1" x="116"/>
        <item h="1" x="1023"/>
        <item h="1" x="107"/>
        <item h="1" x="108"/>
        <item h="1" x="115"/>
        <item h="1" x="109"/>
        <item h="1" x="100"/>
        <item h="1" x="577"/>
        <item h="1" x="583"/>
        <item h="1" x="110"/>
        <item h="1" x="753"/>
        <item h="1" x="757"/>
        <item h="1" x="940"/>
        <item h="1" x="756"/>
        <item h="1" x="752"/>
        <item h="1" x="873"/>
        <item h="1" x="84"/>
        <item h="1" x="371"/>
        <item h="1" x="380"/>
        <item h="1" x="366"/>
        <item h="1" x="89"/>
        <item h="1" x="1029"/>
        <item h="1" x="93"/>
        <item h="1" x="374"/>
        <item h="1" x="382"/>
        <item h="1" x="378"/>
        <item h="1" x="790"/>
        <item h="1" x="103"/>
        <item h="1" x="404"/>
        <item h="1" x="650"/>
        <item h="1" x="415"/>
        <item h="1" x="391"/>
        <item h="1" x="401"/>
        <item h="1" x="755"/>
        <item h="1" x="400"/>
        <item h="1" x="393"/>
        <item h="1" x="410"/>
        <item h="1" x="830"/>
        <item h="1" x="829"/>
        <item h="1" x="416"/>
        <item h="1" x="442"/>
        <item h="1" x="397"/>
        <item h="1" x="394"/>
        <item h="1" x="657"/>
        <item h="1" x="708"/>
        <item h="1" x="406"/>
        <item h="1" x="835"/>
        <item h="1" x="834"/>
        <item h="1" x="444"/>
        <item h="1" x="392"/>
        <item h="1" x="710"/>
        <item h="1" x="422"/>
        <item h="1" x="839"/>
        <item h="1" x="423"/>
        <item h="1" x="718"/>
        <item h="1" x="413"/>
        <item h="1" x="431"/>
        <item h="1" x="443"/>
        <item h="1" x="433"/>
        <item h="1" x="437"/>
        <item h="1" x="713"/>
        <item h="1" x="516"/>
        <item h="1" x="707"/>
        <item h="1" x="717"/>
        <item h="1" x="512"/>
        <item h="1" x="519"/>
        <item h="1" x="948"/>
        <item h="1" x="527"/>
        <item h="1" x="597"/>
        <item h="1" x="580"/>
        <item h="1" x="642"/>
        <item h="1" x="225"/>
        <item h="1" x="1145"/>
        <item h="1" x="917"/>
        <item h="1" x="79"/>
        <item h="1" x="907"/>
        <item h="1" x="949"/>
        <item h="1" x="798"/>
        <item h="1" x="918"/>
        <item h="1" x="364"/>
        <item h="1" x="761"/>
        <item h="1" x="711"/>
        <item h="1" x="570"/>
        <item h="1" x="1119"/>
        <item h="1" x="747"/>
        <item h="1" x="909"/>
        <item h="1" x="748"/>
        <item h="1" x="1055"/>
        <item h="1" x="826"/>
        <item h="1" x="1008"/>
        <item h="1" x="1046"/>
        <item h="1" x="97"/>
        <item h="1" x="647"/>
        <item h="1" x="648"/>
        <item h="1" x="643"/>
        <item h="1" x="789"/>
        <item h="1" x="69"/>
        <item h="1" x="384"/>
        <item h="1" x="857"/>
        <item h="1" x="461"/>
        <item h="1" x="604"/>
        <item h="1" x="156"/>
        <item h="1" x="302"/>
        <item h="1" x="150"/>
        <item h="1" x="351"/>
        <item h="1" x="1229"/>
        <item h="1" x="353"/>
        <item h="1" x="350"/>
        <item h="1" x="1195"/>
        <item h="1" x="895"/>
        <item h="1" x="355"/>
        <item h="1" x="1097"/>
        <item h="1" x="349"/>
        <item h="1" x="484"/>
        <item h="1" x="490"/>
        <item h="1" x="683"/>
        <item h="1" x="1144"/>
        <item h="1" x="61"/>
        <item h="1" x="1134"/>
        <item h="1" x="1043"/>
        <item h="1" x="489"/>
        <item h="1" x="1116"/>
        <item h="1" x="554"/>
        <item h="1" x="744"/>
        <item h="1" x="1133"/>
        <item h="1" x="1042"/>
        <item h="1" x="1126"/>
        <item h="1" x="721"/>
        <item h="1" x="1157"/>
        <item h="1" x="745"/>
        <item h="1" x="998"/>
        <item h="1" x="631"/>
        <item h="1" x="1073"/>
        <item h="1" x="1148"/>
        <item h="1" x="153"/>
        <item h="1" x="152"/>
        <item h="1" x="462"/>
        <item h="1" x="151"/>
        <item h="1" x="199"/>
        <item h="1" x="852"/>
        <item h="1" x="200"/>
        <item h="1" x="630"/>
        <item h="1" x="64"/>
        <item h="1" x="346"/>
        <item h="1" x="345"/>
        <item h="1" x="625"/>
        <item h="1" x="626"/>
        <item h="1" x="343"/>
        <item h="1" x="896"/>
        <item h="1" x="344"/>
        <item h="1" x="493"/>
        <item h="1" x="62"/>
        <item h="1" x="494"/>
        <item h="1" x="356"/>
        <item h="1" x="1143"/>
        <item h="1" x="354"/>
        <item h="1" x="491"/>
        <item h="1" x="63"/>
        <item h="1" x="967"/>
        <item h="1" x="977"/>
        <item h="1" x="588"/>
        <item h="1" x="1010"/>
        <item h="1" x="978"/>
        <item h="1" x="1048"/>
        <item h="1" x="722"/>
        <item h="1" x="762"/>
        <item h="1" x="586"/>
        <item h="1" x="587"/>
        <item h="1" x="1001"/>
        <item h="1" x="788"/>
        <item h="1" x="1162"/>
        <item h="1" x="831"/>
        <item h="1" x="832"/>
        <item h="1" x="825"/>
        <item h="1" x="866"/>
        <item h="1" x="533"/>
        <item h="1" x="224"/>
        <item h="1" x="439"/>
        <item h="1" x="1112"/>
        <item h="1" x="440"/>
        <item h="1" x="358"/>
        <item h="1" x="499"/>
        <item h="1" x="214"/>
        <item h="1" x="1011"/>
        <item h="1" x="931"/>
        <item h="1" x="119"/>
        <item h="1" x="950"/>
        <item h="1" x="932"/>
        <item h="1" x="1012"/>
        <item h="1" x="763"/>
        <item h="1" x="941"/>
        <item h="1" x="876"/>
        <item h="1" x="1084"/>
        <item h="1" x="975"/>
        <item h="1" x="449"/>
        <item h="1" x="905"/>
        <item h="1" x="800"/>
        <item h="1" x="1037"/>
        <item h="1" x="1036"/>
        <item h="1" x="660"/>
        <item h="1" x="799"/>
        <item h="1" x="1034"/>
        <item h="1" x="1035"/>
        <item h="1" x="659"/>
        <item h="1" x="782"/>
        <item h="1" x="1031"/>
        <item h="1" x="1030"/>
        <item h="1" x="661"/>
        <item h="1" x="1033"/>
        <item h="1" x="1032"/>
        <item h="1" x="703"/>
        <item h="1" x="658"/>
        <item h="1" x="1069"/>
        <item h="1" x="223"/>
        <item h="1" x="1106"/>
        <item h="1" x="987"/>
        <item h="1" x="1244"/>
        <item h="1" x="221"/>
        <item h="1" x="1059"/>
        <item h="1" x="1178"/>
        <item h="1" x="972"/>
        <item h="1" x="973"/>
        <item h="1" x="1061"/>
        <item h="1" x="222"/>
        <item h="1" x="1175"/>
        <item h="1" x="911"/>
        <item h="1" x="912"/>
        <item h="1" x="300"/>
        <item h="1" x="1002"/>
        <item h="1" x="195"/>
        <item h="1" x="550"/>
        <item h="1" x="45"/>
        <item h="1" x="365"/>
        <item h="1" x="213"/>
        <item h="1" x="979"/>
        <item h="1" x="926"/>
        <item h="1" x="1098"/>
        <item h="1" x="1139"/>
        <item h="1" x="1196"/>
        <item h="1" x="1198"/>
        <item h="1" x="1068"/>
        <item h="1" x="1111"/>
        <item h="1" x="325"/>
        <item h="1" x="985"/>
        <item h="1" x="1149"/>
        <item h="1" x="326"/>
        <item h="1" x="331"/>
        <item h="1" x="619"/>
        <item h="1" x="1150"/>
        <item h="1" x="617"/>
        <item h="1" x="618"/>
        <item h="1" x="324"/>
        <item h="1" x="938"/>
        <item h="1" x="327"/>
        <item h="1" x="1159"/>
        <item h="1" x="937"/>
        <item h="1" x="1152"/>
        <item h="1" x="1130"/>
        <item h="1" x="209"/>
        <item h="1" x="80"/>
        <item h="1" x="211"/>
        <item h="1" x="508"/>
        <item h="1" x="386"/>
        <item h="1" x="228"/>
        <item h="1" x="1131"/>
        <item h="1" x="1109"/>
        <item h="1" x="1122"/>
        <item h="1" x="1132"/>
        <item h="1" x="1096"/>
        <item h="1" x="71"/>
        <item h="1" x="620"/>
        <item h="1" x="694"/>
        <item h="1" x="27"/>
        <item h="1" x="363"/>
        <item h="1" x="1054"/>
        <item h="1" x="697"/>
        <item h="1" x="359"/>
        <item h="1" x="776"/>
        <item h="1" x="174"/>
        <item h="1" x="176"/>
        <item h="1" x="175"/>
        <item h="1" x="177"/>
        <item h="1" x="959"/>
        <item h="1" x="960"/>
        <item h="1" x="958"/>
        <item h="1" x="1232"/>
        <item h="1" x="1233"/>
        <item h="1" x="1231"/>
        <item h="1" x="1155"/>
        <item h="1" x="887"/>
        <item h="1" x="709"/>
        <item h="1" x="67"/>
        <item h="1" x="1113"/>
        <item h="1" x="1160"/>
        <item h="1" x="1184"/>
        <item h="1" x="969"/>
        <item h="1" x="357"/>
        <item h="1" x="1049"/>
        <item h="1" x="981"/>
        <item h="1" x="1016"/>
        <item h="1" x="966"/>
        <item h="1" x="1040"/>
        <item h="1" x="1041"/>
        <item h="1" x="1250"/>
        <item h="1" x="818"/>
        <item h="1" x="497"/>
        <item h="1" x="562"/>
        <item h="1" x="1200"/>
        <item h="1" x="700"/>
        <item h="1" x="1115"/>
        <item h="1" x="540"/>
        <item h="1" x="509"/>
        <item h="1" x="78"/>
        <item h="1" x="206"/>
        <item h="1" x="478"/>
        <item h="1" x="811"/>
        <item h="1" x="335"/>
        <item h="1" x="333"/>
        <item h="1" x="187"/>
        <item h="1" x="336"/>
        <item h="1" x="185"/>
        <item h="1" x="813"/>
        <item h="1" x="815"/>
        <item h="1" x="479"/>
        <item h="1" x="680"/>
        <item h="1" x="477"/>
        <item h="1" x="337"/>
        <item h="1" x="615"/>
        <item h="1" x="182"/>
        <item h="1" x="847"/>
        <item h="1" x="323"/>
        <item h="1" x="330"/>
        <item h="1" x="37"/>
        <item h="1" x="178"/>
        <item h="1" x="848"/>
        <item h="1" x="38"/>
        <item h="1" x="614"/>
        <item h="1" x="322"/>
        <item h="1" x="805"/>
        <item h="1" x="616"/>
        <item h="1" x="188"/>
        <item h="1" x="810"/>
        <item h="1" x="334"/>
        <item h="1" x="332"/>
        <item h="1" x="186"/>
        <item h="1" x="41"/>
        <item h="1" x="476"/>
        <item h="1" x="184"/>
        <item h="1" x="812"/>
        <item h="1" x="814"/>
        <item h="1" x="772"/>
        <item h="1" x="24"/>
        <item h="1" x="310"/>
        <item h="1" x="16"/>
        <item h="1" x="677"/>
        <item h="1" x="23"/>
        <item h="1" x="81"/>
        <item h="1" x="82"/>
        <item h="1" x="143"/>
        <item h="1" x="95"/>
        <item h="1" x="385"/>
        <item h="1" x="90"/>
        <item h="1" x="1074"/>
        <item h="1" x="5"/>
        <item h="1" x="6"/>
        <item h="1" x="501"/>
        <item h="1" x="785"/>
        <item h="1" x="1039"/>
        <item h="1" x="1082"/>
        <item h="1" x="890"/>
        <item h="1" x="817"/>
        <item h="1" x="734"/>
        <item h="1" x="390"/>
        <item h="1" x="192"/>
        <item h="1" x="194"/>
        <item h="1" x="191"/>
        <item h="1" x="193"/>
        <item h="1" x="480"/>
        <item h="1" x="44"/>
        <item h="1" x="961"/>
        <item h="1" x="822"/>
        <item h="1" x="498"/>
        <item h="1" x="702"/>
        <item h="1" x="388"/>
        <item h="1" x="504"/>
        <item h="1" x="500"/>
        <item h="1" x="505"/>
        <item h="1" x="1136"/>
        <item h="1" x="1214"/>
        <item h="1" x="149"/>
        <item h="1" x="1248"/>
        <item h="1" x="821"/>
        <item h="1" x="1228"/>
        <item h="1" x="197"/>
        <item h="1" x="1242"/>
        <item h="1" x="1222"/>
        <item h="1" x="1247"/>
        <item h="1" x="198"/>
        <item h="1" x="1221"/>
        <item h="1" x="1243"/>
        <item h="1" x="1223"/>
        <item h="1" x="743"/>
        <item h="1" x="1161"/>
        <item h="1" x="387"/>
        <item h="1" x="712"/>
        <item h="1" x="263"/>
        <item h="1" x="503"/>
        <item h="1" x="1022"/>
        <item h="1" x="1185"/>
        <item h="1" x="1007"/>
        <item h="1" x="928"/>
        <item h="1" x="944"/>
        <item h="1" x="904"/>
        <item h="1" x="379"/>
        <item h="1" x="98"/>
        <item h="1" x="518"/>
        <item h="1" x="92"/>
        <item h="1" x="916"/>
        <item h="1" x="1006"/>
        <item h="1" x="945"/>
        <item h="1" x="855"/>
        <item h="1" x="1047"/>
        <item h="1" x="360"/>
        <item h="1" x="823"/>
        <item h="1" x="906"/>
        <item h="1" x="68"/>
        <item h="1" x="389"/>
        <item h="1" x="574"/>
        <item h="1" x="990"/>
        <item h="1" x="564"/>
        <item h="1" x="566"/>
        <item h="1" x="568"/>
        <item h="1" x="567"/>
        <item h="1" x="639"/>
        <item h="1" x="565"/>
        <item h="1" x="704"/>
        <item h="1" x="408"/>
        <item h="1" x="514"/>
        <item h="1" x="264"/>
        <item h="1" x="1067"/>
        <item h="1" x="986"/>
        <item h="1" x="212"/>
        <item h="1" x="858"/>
        <item h="1" x="971"/>
        <item h="1" x="927"/>
        <item h="1" x="207"/>
        <item h="1" x="85"/>
        <item h="1" x="946"/>
        <item h="1" x="791"/>
        <item h="1" x="792"/>
        <item h="1" x="569"/>
        <item h="1" x="701"/>
        <item h="1" x="94"/>
        <item h="1" x="1024"/>
        <item h="1" x="974"/>
        <item h="1" x="165"/>
        <item h="1" x="1123"/>
        <item h="1" x="770"/>
        <item h="1" x="888"/>
        <item h="1" x="919"/>
        <item h="1" x="982"/>
        <item h="1" x="994"/>
        <item h="1" x="481"/>
        <item h="1" x="819"/>
        <item h="1" x="851"/>
        <item h="1" x="46"/>
        <item h="1" x="820"/>
        <item h="1" x="342"/>
        <item h="1" x="641"/>
        <item h="1" x="96"/>
        <item h="1" x="114"/>
        <item h="1" x="741"/>
        <item h="1" x="742"/>
        <item h="1" x="623"/>
        <item h="1" x="739"/>
        <item h="1" x="47"/>
        <item h="1" x="780"/>
        <item h="1" x="943"/>
        <item h="1" x="735"/>
        <item h="1" x="189"/>
        <item h="1" x="1142"/>
        <item h="1" x="779"/>
        <item h="1" x="736"/>
        <item h="1" x="740"/>
        <item h="1" x="1102"/>
        <item h="1" x="196"/>
        <item h="1" x="942"/>
        <item h="1" x="551"/>
        <item h="1" x="552"/>
        <item h="1" x="553"/>
        <item h="1" x="622"/>
        <item h="1" x="624"/>
        <item h="1" x="827"/>
        <item h="1" x="48"/>
        <item h="1" x="738"/>
        <item h="1" x="737"/>
        <item h="1" x="621"/>
        <item h="1" x="781"/>
        <item h="1" x="1218"/>
        <item h="1" x="1210"/>
        <item h="1" x="1249"/>
        <item h="1" x="1209"/>
        <item h="1" x="1219"/>
        <item h="1" x="1217"/>
        <item h="1" x="1220"/>
        <item h="1" x="1211"/>
        <item h="1" x="1058"/>
        <item h="1" x="1020"/>
        <item h="1" x="984"/>
        <item h="1" x="1026"/>
        <item h="1" x="686"/>
        <item h="1" x="1093"/>
        <item h="1" x="1205"/>
        <item h="1" x="1252"/>
        <item h="1" x="584"/>
        <item h="1" x="1253"/>
        <item h="1" x="328"/>
        <item h="1" x="2"/>
        <item h="1" x="1164"/>
        <item h="1" x="1163"/>
        <item h="1" x="1181"/>
        <item h="1" x="1153"/>
        <item h="1" x="1051"/>
        <item h="1" x="1201"/>
        <item h="1" x="1099"/>
        <item h="1" x="1107"/>
        <item h="1" x="1053"/>
        <item h="1" x="1052"/>
        <item h="1" x="1140"/>
        <item h="1" x="1167"/>
        <item h="1" x="1045"/>
        <item h="1" x="1180"/>
        <item h="1" x="649"/>
        <item h="1" x="417"/>
        <item h="1" x="520"/>
        <item h="1" x="558"/>
        <item h="1" x="557"/>
        <item h="1" x="362"/>
        <item h="1" x="559"/>
        <item h="1" x="901"/>
        <item h="1" x="640"/>
        <item h="1" x="1000"/>
        <item h="1" x="1179"/>
        <item h="1" x="634"/>
        <item h="1" x="210"/>
        <item h="1" x="636"/>
        <item h="1" x="635"/>
        <item h="1" x="1044"/>
        <item h="1" x="592"/>
        <item h="1" x="1114"/>
        <item h="1" x="632"/>
        <item h="1" x="1013"/>
        <item h="1" x="561"/>
        <item h="1" x="976"/>
        <item h="1" x="1027"/>
        <item h="1" x="1138"/>
        <item h="1" x="77"/>
        <item h="1" x="880"/>
        <item h="1" x="939"/>
        <item h="1" x="556"/>
        <item h="1" x="1186"/>
        <item h="1" x="691"/>
        <item h="1" x="560"/>
        <item h="1" x="637"/>
        <item h="1" x="1014"/>
        <item h="1" x="903"/>
        <item h="1" x="86"/>
        <item h="1" x="321"/>
        <item h="1" x="989"/>
        <item h="1" x="687"/>
        <item h="1" x="563"/>
        <item h="1" x="1015"/>
        <item h="1" x="506"/>
        <item h="1" x="1245"/>
        <item h="1" x="856"/>
        <item h="1" x="988"/>
        <item h="1" x="692"/>
        <item h="1" x="160"/>
        <item h="1" x="59"/>
        <item h="1" x="55"/>
        <item h="1" x="56"/>
        <item h="1" x="58"/>
        <item h="1" x="53"/>
        <item h="1" x="60"/>
        <item h="1" x="57"/>
        <item h="1" x="54"/>
        <item h="1" x="1003"/>
        <item h="1" x="610"/>
        <item h="1" x="999"/>
        <item h="1" x="131"/>
        <item h="1" x="124"/>
        <item h="1" x="125"/>
        <item h="1" x="127"/>
        <item h="1" x="128"/>
        <item h="1" x="120"/>
        <item h="1" x="121"/>
        <item h="1" x="122"/>
        <item h="1" x="123"/>
        <item h="1" x="126"/>
        <item h="1" x="129"/>
        <item h="1" x="130"/>
        <item h="1" x="450"/>
        <item h="1" x="290"/>
        <item h="1" x="951"/>
        <item h="1" x="1071"/>
        <item h="1" x="132"/>
        <item h="1" x="133"/>
        <item h="1" x="134"/>
        <item h="1" x="135"/>
        <item h="1" x="589"/>
        <item h="1" x="801"/>
        <item h="1" x="723"/>
        <item h="1" x="725"/>
        <item h="1" x="291"/>
        <item h="1" x="594"/>
        <item h="1" x="1194"/>
        <item h="1" x="774"/>
        <item h="1" x="914"/>
        <item h="1" x="1176"/>
        <item h="1" x="892"/>
        <item h="1" x="1191"/>
        <item h="1" x="1199"/>
        <item h="1" x="312"/>
        <item h="1" x="936"/>
        <item h="1" x="935"/>
        <item h="1" x="1158"/>
        <item h="1" x="983"/>
        <item h="1" x="314"/>
        <item h="1" x="612"/>
        <item h="1" x="613"/>
        <item h="1" x="315"/>
        <item h="1" x="316"/>
        <item h="1" x="1129"/>
        <item h="1" x="1236"/>
        <item h="1" x="1237"/>
        <item h="1" x="1075"/>
        <item h="1" x="1227"/>
        <item h="1" x="1156"/>
        <item h="1" x="317"/>
        <item h="1" x="915"/>
        <item h="1" x="1165"/>
        <item h="1" x="313"/>
        <item h="1" x="29"/>
        <item h="1" x="33"/>
        <item h="1" x="32"/>
        <item h="1" x="1125"/>
        <item h="1" x="1215"/>
        <item h="1" x="996"/>
        <item h="1" x="166"/>
        <item h="1" x="1004"/>
        <item h="1" x="995"/>
        <item h="1" x="1241"/>
        <item h="1" x="311"/>
        <item h="1" x="167"/>
        <item h="1" x="25"/>
        <item h="1" x="1019"/>
        <item h="1" x="30"/>
        <item h="1" x="965"/>
        <item h="1" x="471"/>
        <item h="1" x="544"/>
        <item h="1" x="31"/>
        <item h="1" x="172"/>
        <item h="1" x="171"/>
        <item h="1" x="26"/>
        <item h="1" x="472"/>
        <item h="1" x="168"/>
        <item h="1" x="28"/>
        <item h="1" x="1234"/>
        <item h="1" x="1078"/>
        <item h="1" x="543"/>
        <item h="1" x="318"/>
        <item h="1" x="1089"/>
        <item h="1" x="319"/>
        <item h="1" x="1235"/>
        <item h="1" x="320"/>
        <item h="1" x="924"/>
        <item h="1" x="473"/>
        <item h="1" x="1208"/>
        <item h="1" x="1121"/>
        <item h="1" x="1088"/>
        <item h="1" x="957"/>
        <item h="1" x="731"/>
        <item h="1" x="611"/>
        <item h="1" x="1173"/>
        <item h="1" x="173"/>
        <item h="1" x="34"/>
        <item h="1" x="169"/>
        <item h="1" x="679"/>
        <item h="1" x="170"/>
        <item h="1" x="542"/>
        <item h="1" x="923"/>
        <item h="1" x="775"/>
        <item h="1" x="139"/>
        <item h="1" x="877"/>
        <item h="1" x="766"/>
        <item h="1" x="0"/>
        <item h="1" x="727"/>
        <item h="1" x="728"/>
        <item h="1" x="803"/>
        <item h="1" x="842"/>
        <item h="1" x="802"/>
        <item h="1" x="878"/>
        <item h="1" x="140"/>
        <item h="1" x="301"/>
        <item h="1" x="299"/>
        <item h="1" x="457"/>
        <item h="1" x="298"/>
        <item h="1" x="768"/>
        <item h="1" x="141"/>
        <item h="1" x="886"/>
        <item h="1" x="885"/>
        <item h="1" x="1246"/>
        <item h="1" x="669"/>
        <item h="1" x="671"/>
        <item h="1" x="297"/>
        <item h="1" x="295"/>
        <item h="1" x="296"/>
        <item h="1" x="148"/>
        <item h="1" x="138"/>
        <item h="1" x="674"/>
        <item h="1" x="20"/>
        <item h="1" x="846"/>
        <item h="1" x="1188"/>
        <item h="1" x="10"/>
        <item h="1" x="602"/>
        <item h="1" x="767"/>
        <item h="1" x="11"/>
        <item h="1" x="538"/>
        <item h="1" x="208"/>
        <item h="1" x="899"/>
        <item h="1" x="898"/>
        <item h="1" x="1204"/>
        <item h="1" x="181"/>
        <item h="1" x="809"/>
        <item h="1" x="341"/>
        <item h="1" x="807"/>
        <item h="1" x="339"/>
        <item h="1" x="850"/>
        <item h="1" x="894"/>
        <item h="1" x="36"/>
        <item h="1" x="35"/>
        <item h="1" x="808"/>
        <item h="1" x="849"/>
        <item h="1" x="179"/>
        <item h="1" x="340"/>
        <item h="1" x="806"/>
        <item h="1" x="329"/>
        <item h="1" x="338"/>
        <item h="1" x="474"/>
        <item h="1" x="40"/>
        <item h="1" x="682"/>
        <item h="1" x="549"/>
        <item h="1" x="681"/>
        <item h="1" x="547"/>
        <item h="1" x="180"/>
        <item h="1" x="778"/>
        <item h="1" x="548"/>
        <item h="1" x="777"/>
        <item h="1" x="183"/>
        <item h="1" x="546"/>
        <item h="1" x="816"/>
        <item h="1" x="545"/>
        <item h="1" x="893"/>
        <item h="1" x="1021"/>
        <item h="1" x="1081"/>
        <item h="1" x="732"/>
        <item h="1" x="733"/>
        <item h="1" x="1240"/>
        <item h="1" x="773"/>
        <item h="1" x="964"/>
        <item h="1" x="19"/>
        <item h="1" x="891"/>
        <item h="1" x="1108"/>
        <item h="1" x="609"/>
        <item h="1" x="470"/>
        <item h="1" x="678"/>
        <item h="1" x="17"/>
        <item h="1" x="18"/>
        <item h="1" x="1060"/>
        <item h="1" x="1017"/>
        <item h="1" x="1207"/>
        <item h="1" x="1025"/>
        <item h="1" x="1085"/>
        <item h="1" x="1094"/>
        <item h="1" x="9"/>
        <item h="1" x="146"/>
        <item h="1" x="933"/>
        <item h="1" x="845"/>
        <item h="1" x="729"/>
        <item h="1" x="145"/>
        <item h="1" x="164"/>
        <item h="1" x="771"/>
        <item h="1" x="163"/>
        <item h="1" x="8"/>
        <item h="1" x="1182"/>
        <item h="1" x="162"/>
        <item h="1" x="675"/>
        <item h="1" x="913"/>
        <item h="1" x="676"/>
        <item h="1" x="144"/>
        <item h="1" x="7"/>
        <item h="1" x="460"/>
        <item h="1" x="4"/>
        <item h="1" x="1028"/>
        <item h="1" x="1050"/>
        <item h="1" x="633"/>
        <item h="1" x="900"/>
        <item h="1" x="970"/>
        <item h="1" x="1151"/>
        <item h="1" x="902"/>
        <item h="1" x="690"/>
        <item h="1" x="689"/>
        <item h="1" x="1254"/>
        <item h="1" x="1202"/>
        <item h="1" x="749"/>
        <item h="1" x="897"/>
        <item h="1" x="1127"/>
        <item h="1" x="91"/>
        <item h="1" x="1118"/>
        <item h="1" x="1251"/>
        <item h="1" x="147"/>
        <item h="1" x="651"/>
        <item h="1" x="1216"/>
        <item h="1" x="843"/>
        <item h="1" x="539"/>
        <item h="1" x="22"/>
        <item h="1" x="21"/>
        <item h="1" x="307"/>
        <item h="1" x="1190"/>
        <item h="1" x="1086"/>
        <item h="1" x="1087"/>
        <item h="1" x="1197"/>
        <item h="1" x="306"/>
        <item h="1" x="12"/>
        <item h="1" x="304"/>
        <item h="1" x="730"/>
        <item h="1" x="910"/>
        <item h="1" x="1077"/>
        <item h="1" x="305"/>
        <item h="1" x="1124"/>
        <item h="1" x="925"/>
        <item h="1" x="467"/>
        <item h="1" x="1206"/>
        <item h="1" x="1120"/>
        <item h="1" x="922"/>
        <item h="1" x="1238"/>
        <item h="1" x="1239"/>
        <item h="1" x="955"/>
        <item h="1" x="451"/>
        <item h="1" x="875"/>
        <item h="1" x="136"/>
        <item h="1" x="952"/>
        <item h="1" x="1083"/>
        <item h="1" x="452"/>
        <item h="1" x="1203"/>
        <item h="1" x="190"/>
        <item h="1" x="699"/>
        <item h="1" x="3"/>
        <item h="1" x="992"/>
        <item h="1" x="993"/>
        <item h="1" x="13"/>
        <item h="1" x="158"/>
        <item h="1" x="39"/>
        <item h="1" x="688"/>
        <item h="1" x="1192"/>
        <item h="1" x="72"/>
        <item h="1" x="824"/>
        <item h="1" x="1225"/>
        <item h="1" x="1224"/>
        <item h="1" x="74"/>
        <item h="1" x="1230"/>
        <item h="1" x="1193"/>
        <item h="1" x="361"/>
        <item h="1" x="881"/>
        <item h="1" x="1038"/>
        <item h="1" x="786"/>
        <item h="1" x="787"/>
        <item h="1" x="1166"/>
        <item h="1" x="997"/>
        <item h="1" x="475"/>
        <item h="1" x="571"/>
        <item h="1" x="693"/>
        <item h="1" x="696"/>
        <item h="1" x="695"/>
        <item h="1" x="226"/>
        <item h="1" x="716"/>
        <item h="1" x="227"/>
        <item h="1" x="1009"/>
        <item h="1" x="698"/>
        <item h="1" x="453"/>
        <item h="1" x="764"/>
        <item h="1" x="137"/>
        <item h="1" x="1056"/>
        <item h="1" x="455"/>
        <item h="1" x="1072"/>
        <item h="1" x="590"/>
        <item h="1" x="456"/>
        <item h="1" x="591"/>
        <item h="1" x="1080"/>
        <item h="1" x="88"/>
        <item h="1" x="42"/>
        <item h="1" x="159"/>
        <item h="1" x="14"/>
        <item h="1" x="43"/>
        <item h="1" x="507"/>
        <item h="1" x="746"/>
        <item h="1" x="603"/>
        <item h="1" x="1213"/>
        <item h="1" x="670"/>
        <item h="1" x="458"/>
        <item h="1" x="459"/>
        <item h="1" x="1189"/>
        <item h="1" x="991"/>
        <item h="1" x="292"/>
        <item h="1" x="662"/>
        <item h="1" x="454"/>
        <item h="1" x="956"/>
        <item h="1" x="1076"/>
        <item h="1" x="352"/>
        <item h="1" x="1090"/>
        <item h="1" x="487"/>
        <item h="1" x="205"/>
        <item h="1" x="854"/>
        <item h="1" x="685"/>
        <item h="1" x="629"/>
        <item h="1" x="628"/>
        <item h="1" x="1117"/>
        <item h="1" x="347"/>
        <item h="1" x="51"/>
        <item h="1" x="1091"/>
        <item h="1" x="1103"/>
        <item h="1" x="50"/>
        <item h="1" x="486"/>
        <item h="1" x="1183"/>
        <item h="1" x="1177"/>
        <item h="1" x="853"/>
        <item h="1" x="488"/>
        <item h="1" x="485"/>
        <item h="1" x="684"/>
        <item h="1" x="201"/>
        <item h="1" x="49"/>
        <item h="1" x="52"/>
        <item h="1" x="348"/>
        <item h="1" x="1092"/>
        <item h="1" x="1105"/>
        <item h="1" x="1104"/>
        <item h="1" x="1137"/>
        <item h="1" x="627"/>
        <item h="1" x="1110"/>
        <item h="1" x="784"/>
        <item h="1" x="496"/>
        <item h="1" x="204"/>
        <item h="1" x="203"/>
        <item x="783"/>
        <item h="1" x="606"/>
        <item h="1" x="607"/>
        <item h="1" x="672"/>
        <item h="1" x="303"/>
        <item h="1" x="466"/>
        <item h="1" x="605"/>
        <item h="1" x="879"/>
        <item h="1" x="934"/>
        <item h="1" x="463"/>
        <item h="1" x="804"/>
        <item h="1" x="465"/>
        <item h="1" x="889"/>
        <item h="1" x="464"/>
        <item h="1" x="154"/>
        <item h="1" x="155"/>
        <item h="1" x="157"/>
        <item h="1" x="1101"/>
        <item h="1" x="1005"/>
        <item h="1" x="980"/>
        <item h="1" x="673"/>
        <item h="1" x="1"/>
        <item h="1" x="537"/>
        <item h="1" x="142"/>
        <item h="1" x="76"/>
        <item h="1" x="1226"/>
        <item h="1" x="1063"/>
        <item h="1" x="953"/>
        <item h="1" x="663"/>
        <item h="1" x="664"/>
        <item h="1" x="665"/>
        <item h="1" x="666"/>
        <item h="1" x="667"/>
        <item h="1" x="668"/>
        <item h="1" x="954"/>
        <item h="1" x="1187"/>
        <item h="1" x="968"/>
        <item h="1" x="541"/>
        <item h="1" x="769"/>
        <item h="1" x="15"/>
        <item h="1" x="469"/>
        <item h="1" x="844"/>
        <item h="1" x="308"/>
        <item h="1" x="309"/>
        <item h="1" x="1172"/>
        <item h="1" x="468"/>
        <item h="1" x="608"/>
        <item h="1" x="161"/>
        <item h="1" x="1064"/>
        <item h="1" x="1065"/>
        <item h="1" x="1066"/>
        <item h="1" x="1057"/>
        <item h="1" x="1095"/>
        <item h="1" x="1100"/>
        <item h="1" x="765"/>
        <item h="1" x="294"/>
        <item h="1" x="908"/>
        <item h="1" x="293"/>
        <item h="1" x="1255"/>
        <item h="1" x="1256"/>
        <item h="1" x="1257"/>
        <item h="1" x="1258"/>
        <item h="1" x="1259"/>
        <item h="1" x="70"/>
        <item h="1" x="1260"/>
        <item h="1" x="1261"/>
        <item h="1" x="65"/>
        <item h="1" x="1262"/>
        <item h="1" x="383"/>
        <item h="1" x="1263"/>
        <item h="1" x="66"/>
        <item h="1" x="1264"/>
        <item h="1" x="1265"/>
        <item h="1" x="73"/>
        <item h="1" x="75"/>
        <item h="1" x="202"/>
        <item h="1" x="217"/>
        <item h="1" x="482"/>
        <item h="1" x="483"/>
        <item h="1" x="492"/>
        <item h="1" x="495"/>
        <item h="1" x="555"/>
        <item h="1" x="576"/>
        <item h="1" x="585"/>
        <item h="1" x="59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7">
        <item x="0"/>
        <item x="2"/>
        <item x="1"/>
        <item x="5"/>
        <item x="3"/>
        <item x="4"/>
        <item t="default"/>
      </items>
    </pivotField>
    <pivotField showAll="0"/>
    <pivotField showAll="0"/>
  </pivotFields>
  <rowFields count="1">
    <field x="3"/>
  </rowFields>
  <rowItems count="2">
    <i>
      <x v="1181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me von Wert produzierte Menge" fld="12" baseField="0" baseItem="0"/>
    <dataField name="Summe von Produzierte Menge KG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EB449-8473-4B04-9F6C-1D89CF4ED8DA}" name="PivotTable1" cacheId="39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9" firstHeaderRow="1" firstDataRow="1" firstDataCol="1" rowPageCount="1" colPageCount="1"/>
  <pivotFields count="25">
    <pivotField showAll="0"/>
    <pivotField dataField="1" numFmtId="164" showAll="0"/>
    <pivotField axis="axisRow"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>
      <items count="36">
        <item h="1" x="5"/>
        <item x="6"/>
        <item x="19"/>
        <item x="16"/>
        <item x="22"/>
        <item x="7"/>
        <item x="17"/>
        <item x="15"/>
        <item x="20"/>
        <item x="10"/>
        <item x="8"/>
        <item x="2"/>
        <item x="24"/>
        <item x="30"/>
        <item x="9"/>
        <item x="27"/>
        <item h="1" x="14"/>
        <item h="1" x="21"/>
        <item h="1" x="28"/>
        <item h="1" x="34"/>
        <item h="1" x="0"/>
        <item h="1" x="1"/>
        <item h="1" x="3"/>
        <item h="1" x="4"/>
        <item h="1" x="11"/>
        <item h="1" x="12"/>
        <item h="1" x="13"/>
        <item h="1" x="18"/>
        <item h="1" x="23"/>
        <item h="1" x="25"/>
        <item h="1" x="26"/>
        <item h="1" x="29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24"/>
    <field x="2"/>
  </rowFields>
  <rowItems count="6"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3" hier="-1"/>
  </pageField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F65E8-6013-44CD-944A-EF81ED551964}" name="PivotTable1" cacheId="39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>
  <location ref="A4:B59" firstHeaderRow="1" firstDataRow="1" firstDataCol="1" rowPageCount="2" colPageCount="1"/>
  <pivotFields count="25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Row" showAll="0" sortType="descending">
      <items count="36">
        <item x="34"/>
        <item x="5"/>
        <item x="6"/>
        <item x="19"/>
        <item x="16"/>
        <item x="22"/>
        <item x="28"/>
        <item x="14"/>
        <item x="7"/>
        <item x="17"/>
        <item x="15"/>
        <item x="20"/>
        <item x="10"/>
        <item x="8"/>
        <item x="2"/>
        <item x="21"/>
        <item x="24"/>
        <item x="30"/>
        <item x="9"/>
        <item x="27"/>
        <item x="0"/>
        <item x="1"/>
        <item x="3"/>
        <item x="4"/>
        <item x="11"/>
        <item x="12"/>
        <item x="13"/>
        <item x="18"/>
        <item x="23"/>
        <item x="25"/>
        <item x="26"/>
        <item x="29"/>
        <item x="31"/>
        <item x="32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58">
        <item m="1" x="353"/>
        <item m="1" x="354"/>
        <item x="346"/>
        <item x="334"/>
        <item m="1" x="356"/>
        <item x="291"/>
        <item x="333"/>
        <item x="322"/>
        <item m="1" x="355"/>
        <item x="348"/>
        <item x="256"/>
        <item x="248"/>
        <item x="275"/>
        <item x="174"/>
        <item x="126"/>
        <item x="138"/>
        <item x="203"/>
        <item x="235"/>
        <item x="262"/>
        <item x="66"/>
        <item x="70"/>
        <item x="238"/>
        <item x="139"/>
        <item x="314"/>
        <item x="95"/>
        <item x="283"/>
        <item x="86"/>
        <item x="68"/>
        <item x="121"/>
        <item x="217"/>
        <item x="62"/>
        <item x="90"/>
        <item x="71"/>
        <item x="129"/>
        <item x="225"/>
        <item x="157"/>
        <item x="124"/>
        <item x="9"/>
        <item x="29"/>
        <item x="31"/>
        <item x="18"/>
        <item x="74"/>
        <item x="122"/>
        <item x="67"/>
        <item x="182"/>
        <item x="187"/>
        <item x="54"/>
        <item x="83"/>
        <item x="239"/>
        <item x="352"/>
        <item x="113"/>
        <item x="307"/>
        <item x="216"/>
        <item x="177"/>
        <item x="224"/>
        <item x="8"/>
        <item x="59"/>
        <item x="241"/>
        <item x="4"/>
        <item x="308"/>
        <item x="60"/>
        <item x="303"/>
        <item x="158"/>
        <item x="73"/>
        <item x="72"/>
        <item x="61"/>
        <item x="84"/>
        <item x="123"/>
        <item x="128"/>
        <item x="237"/>
        <item x="63"/>
        <item x="107"/>
        <item x="65"/>
        <item x="240"/>
        <item x="64"/>
        <item x="165"/>
        <item x="105"/>
        <item x="69"/>
        <item x="212"/>
        <item x="106"/>
        <item x="330"/>
        <item x="214"/>
        <item x="20"/>
        <item x="279"/>
        <item x="281"/>
        <item x="315"/>
        <item x="331"/>
        <item x="261"/>
        <item x="140"/>
        <item x="234"/>
        <item x="255"/>
        <item x="21"/>
        <item x="270"/>
        <item x="344"/>
        <item x="136"/>
        <item x="249"/>
        <item x="251"/>
        <item x="250"/>
        <item x="205"/>
        <item x="328"/>
        <item x="79"/>
        <item x="218"/>
        <item x="285"/>
        <item x="287"/>
        <item x="12"/>
        <item x="119"/>
        <item x="24"/>
        <item x="14"/>
        <item x="25"/>
        <item x="186"/>
        <item x="15"/>
        <item x="286"/>
        <item x="351"/>
        <item x="350"/>
        <item x="242"/>
        <item x="208"/>
        <item x="219"/>
        <item x="199"/>
        <item x="220"/>
        <item x="227"/>
        <item x="228"/>
        <item x="229"/>
        <item x="209"/>
        <item x="200"/>
        <item x="332"/>
        <item x="102"/>
        <item x="302"/>
        <item x="341"/>
        <item x="318"/>
        <item x="41"/>
        <item x="280"/>
        <item x="147"/>
        <item x="288"/>
        <item x="108"/>
        <item x="100"/>
        <item x="347"/>
        <item x="289"/>
        <item x="137"/>
        <item x="245"/>
        <item x="16"/>
        <item x="23"/>
        <item x="141"/>
        <item x="221"/>
        <item x="77"/>
        <item x="191"/>
        <item x="327"/>
        <item x="317"/>
        <item x="142"/>
        <item x="93"/>
        <item x="17"/>
        <item x="52"/>
        <item x="274"/>
        <item x="257"/>
        <item x="130"/>
        <item x="273"/>
        <item x="338"/>
        <item x="222"/>
        <item x="169"/>
        <item x="171"/>
        <item x="117"/>
        <item x="269"/>
        <item x="118"/>
        <item x="170"/>
        <item x="168"/>
        <item x="167"/>
        <item x="51"/>
        <item x="131"/>
        <item x="111"/>
        <item x="94"/>
        <item x="104"/>
        <item x="42"/>
        <item x="323"/>
        <item x="206"/>
        <item x="26"/>
        <item x="215"/>
        <item x="312"/>
        <item x="99"/>
        <item x="101"/>
        <item x="116"/>
        <item x="293"/>
        <item x="295"/>
        <item x="127"/>
        <item x="85"/>
        <item x="78"/>
        <item x="48"/>
        <item x="109"/>
        <item x="292"/>
        <item x="329"/>
        <item x="309"/>
        <item x="50"/>
        <item x="311"/>
        <item x="110"/>
        <item x="163"/>
        <item x="132"/>
        <item x="49"/>
        <item x="13"/>
        <item x="179"/>
        <item x="148"/>
        <item x="103"/>
        <item x="326"/>
        <item x="164"/>
        <item x="120"/>
        <item x="210"/>
        <item x="324"/>
        <item x="162"/>
        <item x="277"/>
        <item x="300"/>
        <item x="345"/>
        <item x="92"/>
        <item x="223"/>
        <item x="198"/>
        <item x="193"/>
        <item x="197"/>
        <item x="258"/>
        <item x="43"/>
        <item x="325"/>
        <item x="22"/>
        <item x="135"/>
        <item x="195"/>
        <item x="259"/>
        <item x="271"/>
        <item x="296"/>
        <item x="349"/>
        <item x="156"/>
        <item x="320"/>
        <item x="196"/>
        <item x="143"/>
        <item x="294"/>
        <item x="82"/>
        <item x="176"/>
        <item x="76"/>
        <item x="160"/>
        <item x="183"/>
        <item x="159"/>
        <item x="114"/>
        <item x="35"/>
        <item x="153"/>
        <item x="36"/>
        <item x="37"/>
        <item x="154"/>
        <item x="185"/>
        <item x="282"/>
        <item x="230"/>
        <item x="112"/>
        <item x="27"/>
        <item x="172"/>
        <item x="80"/>
        <item x="44"/>
        <item x="246"/>
        <item x="28"/>
        <item x="211"/>
        <item x="34"/>
        <item x="32"/>
        <item x="321"/>
        <item x="58"/>
        <item x="97"/>
        <item x="89"/>
        <item x="342"/>
        <item x="233"/>
        <item x="306"/>
        <item x="151"/>
        <item x="265"/>
        <item x="304"/>
        <item x="181"/>
        <item x="266"/>
        <item x="98"/>
        <item x="152"/>
        <item x="284"/>
        <item x="178"/>
        <item x="150"/>
        <item x="226"/>
        <item x="45"/>
        <item x="276"/>
        <item x="194"/>
        <item x="232"/>
        <item x="33"/>
        <item x="88"/>
        <item x="125"/>
        <item x="267"/>
        <item x="184"/>
        <item x="1"/>
        <item x="53"/>
        <item x="81"/>
        <item x="55"/>
        <item x="253"/>
        <item x="298"/>
        <item x="231"/>
        <item x="297"/>
        <item x="313"/>
        <item x="243"/>
        <item x="343"/>
        <item x="299"/>
        <item x="278"/>
        <item x="180"/>
        <item x="335"/>
        <item x="149"/>
        <item x="96"/>
        <item x="6"/>
        <item x="189"/>
        <item x="3"/>
        <item x="305"/>
        <item x="2"/>
        <item x="213"/>
        <item x="173"/>
        <item x="202"/>
        <item x="201"/>
        <item x="175"/>
        <item x="188"/>
        <item x="5"/>
        <item x="30"/>
        <item x="87"/>
        <item x="144"/>
        <item x="40"/>
        <item x="134"/>
        <item x="10"/>
        <item x="11"/>
        <item x="268"/>
        <item x="39"/>
        <item x="264"/>
        <item x="340"/>
        <item x="38"/>
        <item x="166"/>
        <item x="133"/>
        <item x="0"/>
        <item x="57"/>
        <item x="244"/>
        <item x="46"/>
        <item x="7"/>
        <item x="310"/>
        <item x="19"/>
        <item x="145"/>
        <item x="161"/>
        <item x="190"/>
        <item x="337"/>
        <item x="204"/>
        <item x="316"/>
        <item x="56"/>
        <item x="254"/>
        <item x="272"/>
        <item x="336"/>
        <item x="263"/>
        <item x="301"/>
        <item x="260"/>
        <item x="207"/>
        <item x="236"/>
        <item x="146"/>
        <item x="47"/>
        <item x="247"/>
        <item x="192"/>
        <item x="115"/>
        <item x="75"/>
        <item x="91"/>
        <item x="319"/>
        <item x="252"/>
        <item x="339"/>
        <item x="290"/>
        <item x="1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 defaultSubtotal="0"/>
  </pivotFields>
  <rowFields count="2">
    <field x="3"/>
    <field x="4"/>
  </rowFields>
  <rowItems count="55">
    <i>
      <x v="21"/>
    </i>
    <i r="1">
      <x v="19"/>
    </i>
    <i r="1">
      <x v="20"/>
    </i>
    <i r="1">
      <x v="21"/>
    </i>
    <i r="1">
      <x v="27"/>
    </i>
    <i r="1">
      <x v="28"/>
    </i>
    <i r="1">
      <x v="30"/>
    </i>
    <i r="1">
      <x v="31"/>
    </i>
    <i r="1">
      <x v="32"/>
    </i>
    <i r="1">
      <x v="36"/>
    </i>
    <i r="1">
      <x v="41"/>
    </i>
    <i r="1">
      <x v="42"/>
    </i>
    <i r="1">
      <x v="43"/>
    </i>
    <i r="1">
      <x v="48"/>
    </i>
    <i r="1">
      <x v="50"/>
    </i>
    <i r="1">
      <x v="51"/>
    </i>
    <i r="1">
      <x v="52"/>
    </i>
    <i r="1">
      <x v="56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339"/>
    </i>
    <i r="1">
      <x v="352"/>
    </i>
    <i>
      <x v="22"/>
    </i>
    <i r="1">
      <x v="23"/>
    </i>
    <i r="1">
      <x v="29"/>
    </i>
    <i r="1">
      <x v="33"/>
    </i>
    <i r="1">
      <x v="37"/>
    </i>
    <i r="1">
      <x v="57"/>
    </i>
    <i r="1">
      <x v="66"/>
    </i>
    <i>
      <x v="2"/>
    </i>
    <i r="1">
      <x v="106"/>
    </i>
    <i>
      <x v="20"/>
    </i>
    <i r="1">
      <x v="281"/>
    </i>
    <i r="1">
      <x v="286"/>
    </i>
    <i r="1">
      <x v="324"/>
    </i>
    <i>
      <x v="28"/>
    </i>
    <i r="1">
      <x v="199"/>
    </i>
    <i>
      <x v="12"/>
    </i>
    <i r="1">
      <x v="141"/>
    </i>
    <i t="grand">
      <x/>
    </i>
  </rowItems>
  <colItems count="1">
    <i/>
  </colItems>
  <pageFields count="2">
    <pageField fld="2" hier="-1"/>
    <pageField fld="0" item="3" hier="-1"/>
  </pageFields>
  <dataFields count="1">
    <dataField name="Summe von Menge" fld="1" baseField="3" baseItem="2" numFmtId="171"/>
  </dataFields>
  <chartFormats count="2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A5055-F565-4403-867F-A9E19E157BAC}" name="PivotTable1" cacheId="39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B11" firstHeaderRow="1" firstDataRow="1" firstDataCol="1" rowPageCount="2" colPageCount="1"/>
  <pivotFields count="25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Row" showAll="0">
      <items count="36">
        <item x="34"/>
        <item x="5"/>
        <item x="6"/>
        <item x="19"/>
        <item x="16"/>
        <item x="22"/>
        <item x="28"/>
        <item x="14"/>
        <item x="7"/>
        <item x="17"/>
        <item x="15"/>
        <item x="20"/>
        <item x="10"/>
        <item x="8"/>
        <item x="2"/>
        <item x="21"/>
        <item x="24"/>
        <item x="30"/>
        <item x="9"/>
        <item x="27"/>
        <item x="0"/>
        <item x="1"/>
        <item x="3"/>
        <item x="4"/>
        <item x="11"/>
        <item x="12"/>
        <item x="13"/>
        <item x="18"/>
        <item x="23"/>
        <item x="25"/>
        <item x="26"/>
        <item x="29"/>
        <item x="31"/>
        <item x="32"/>
        <item x="33"/>
        <item t="default"/>
      </items>
    </pivotField>
    <pivotField showAll="0"/>
    <pivotField axis="axisRow" showAll="0">
      <items count="9">
        <item x="7"/>
        <item x="2"/>
        <item x="3"/>
        <item x="6"/>
        <item x="4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 defaultSubtotal="0"/>
  </pivotFields>
  <rowFields count="2">
    <field x="3"/>
    <field x="5"/>
  </rowFields>
  <rowItems count="7">
    <i>
      <x v="12"/>
    </i>
    <i r="1">
      <x v="6"/>
    </i>
    <i>
      <x v="21"/>
    </i>
    <i r="1">
      <x v="2"/>
    </i>
    <i>
      <x v="28"/>
    </i>
    <i r="1">
      <x v="6"/>
    </i>
    <i t="grand">
      <x/>
    </i>
  </rowItems>
  <colItems count="1">
    <i/>
  </colItems>
  <pageFields count="2">
    <pageField fld="2" hier="-1"/>
    <pageField fld="0" item="1" hier="-1"/>
  </pageFields>
  <dataFields count="1">
    <dataField name="Summe von Menge" fld="1" baseField="0" baseItem="0"/>
  </dataFields>
  <chartFormats count="1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33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41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8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3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33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13">
        <item m="1" x="66"/>
        <item m="1" x="94"/>
        <item m="1" x="69"/>
        <item x="2"/>
        <item m="1" x="99"/>
        <item x="29"/>
        <item x="45"/>
        <item x="22"/>
        <item m="1" x="87"/>
        <item x="41"/>
        <item x="7"/>
        <item x="16"/>
        <item x="3"/>
        <item x="10"/>
        <item x="60"/>
        <item m="1" x="101"/>
        <item x="1"/>
        <item m="1" x="83"/>
        <item m="1" x="90"/>
        <item x="34"/>
        <item m="1" x="104"/>
        <item m="1" x="108"/>
        <item x="26"/>
        <item x="18"/>
        <item x="9"/>
        <item x="28"/>
        <item x="21"/>
        <item m="1" x="74"/>
        <item x="6"/>
        <item m="1" x="81"/>
        <item m="1" x="92"/>
        <item x="32"/>
        <item x="33"/>
        <item x="27"/>
        <item m="1" x="76"/>
        <item m="1" x="79"/>
        <item m="1" x="68"/>
        <item m="1" x="73"/>
        <item m="1" x="85"/>
        <item m="1" x="77"/>
        <item x="17"/>
        <item x="19"/>
        <item m="1" x="107"/>
        <item x="13"/>
        <item m="1" x="106"/>
        <item x="43"/>
        <item x="15"/>
        <item x="12"/>
        <item m="1" x="111"/>
        <item x="11"/>
        <item x="14"/>
        <item m="1" x="95"/>
        <item x="25"/>
        <item x="42"/>
        <item m="1" x="88"/>
        <item m="1" x="84"/>
        <item m="1" x="71"/>
        <item m="1" x="103"/>
        <item m="1" x="75"/>
        <item x="46"/>
        <item x="0"/>
        <item x="5"/>
        <item m="1" x="86"/>
        <item x="47"/>
        <item x="23"/>
        <item m="1" x="72"/>
        <item x="38"/>
        <item m="1" x="105"/>
        <item m="1" x="82"/>
        <item x="37"/>
        <item x="30"/>
        <item m="1" x="97"/>
        <item m="1" x="70"/>
        <item x="8"/>
        <item m="1" x="110"/>
        <item m="1" x="100"/>
        <item m="1" x="78"/>
        <item x="49"/>
        <item x="51"/>
        <item x="50"/>
        <item m="1" x="109"/>
        <item x="52"/>
        <item m="1" x="80"/>
        <item x="55"/>
        <item x="54"/>
        <item m="1" x="93"/>
        <item x="56"/>
        <item x="48"/>
        <item x="57"/>
        <item x="58"/>
        <item m="1" x="96"/>
        <item m="1" x="91"/>
        <item x="53"/>
        <item m="1" x="67"/>
        <item m="1" x="98"/>
        <item x="4"/>
        <item x="20"/>
        <item x="24"/>
        <item x="36"/>
        <item m="1" x="89"/>
        <item x="63"/>
        <item x="31"/>
        <item x="35"/>
        <item x="40"/>
        <item m="1" x="102"/>
        <item x="44"/>
        <item m="1" x="65"/>
        <item x="61"/>
        <item x="62"/>
        <item x="59"/>
        <item x="39"/>
        <item x="64"/>
        <item t="default"/>
      </items>
    </pivotField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8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2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5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30" xr16:uid="{62747280-7F3E-4F29-A03B-4A8C185D66A7}" autoFormatId="16" applyNumberFormats="0" applyBorderFormats="0" applyFontFormats="0" applyPatternFormats="0" applyAlignmentFormats="0" applyWidthHeightFormats="0">
  <queryTableRefresh nextId="5">
    <queryTableFields count="3">
      <queryTableField id="1" name="BU" tableColumnId="1"/>
      <queryTableField id="2" name="KW" tableColumnId="2"/>
      <queryTableField id="4" name="Menge Maschinenabfal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31" xr16:uid="{91689070-C5DE-4D92-8E4E-D40314369370}" autoFormatId="16" applyNumberFormats="0" applyBorderFormats="0" applyFontFormats="0" applyPatternFormats="0" applyAlignmentFormats="0" applyWidthHeightFormats="0">
  <queryTableRefresh nextId="9">
    <queryTableFields count="8">
      <queryTableField id="1" name="BU" tableColumnId="1"/>
      <queryTableField id="2" name="KW" tableColumnId="2"/>
      <queryTableField id="3" name="Gesamtmenge Lebensmittelabfall" tableColumnId="3"/>
      <queryTableField id="4" name="Menge Maschinenabfall" tableColumnId="4"/>
      <queryTableField id="5" name="Produzierte Menge in KG" tableColumnId="5"/>
      <queryTableField id="6" name="Wert produzierte Menge" tableColumnId="6"/>
      <queryTableField id="7" name="Gesamtlebensmittelabfallquote" tableColumnId="7"/>
      <queryTableField id="8" name="Maschinenabfallquote" tableColumnId="8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018023-3C74-41AA-B462-A27AC633FA4B}" name="Tabelle5" displayName="Tabelle5" ref="A1:B372" totalsRowShown="0">
  <autoFilter ref="A1:B372" xr:uid="{FB018023-3C74-41AA-B462-A27AC633FA4B}"/>
  <tableColumns count="2">
    <tableColumn id="1" xr3:uid="{E0CEFB6D-578E-4DBB-87DF-562DEB910A8D}" name="Artikelnr."/>
    <tableColumn id="2" xr3:uid="{DDAD8876-F507-4CA5-A2DE-8568D973FFD7}" name="Produktgrup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335" totalsRowShown="0" headerRowDxfId="41" tableBorderDxfId="40">
  <autoFilter ref="A1:X2335" xr:uid="{95CE7156-11CE-46DB-BE63-12BB86FD53CC}"/>
  <tableColumns count="24">
    <tableColumn id="9" xr3:uid="{F59082AE-CD40-4CC2-A6F4-9D5BE6B841F1}" name="BU" dataDxfId="39">
      <calculatedColumnFormula>VLOOKUP(N2,'Linien - BU'!A:B,2,FALSE)</calculatedColumnFormula>
    </tableColumn>
    <tableColumn id="10" xr3:uid="{EFD87729-AD8C-4974-9C92-B4D6997FCFCD}" name="Menge" dataDxfId="38">
      <calculatedColumnFormula>S2</calculatedColumnFormula>
    </tableColumn>
    <tableColumn id="11" xr3:uid="{7FE4EE3F-7EB2-4FAD-895D-95068A68BF18}" name="Datum" dataDxfId="37">
      <calculatedColumnFormula>Abfalldokumentation!$U2</calculatedColumnFormula>
    </tableColumn>
    <tableColumn id="12" xr3:uid="{D0ADB9E7-B0EE-4254-9465-6FF0AFB08559}" name="Produktgruppe" dataDxfId="36">
      <calculatedColumnFormula>IFERROR(VLOOKUP(Tabelle3[[#This Row],[Artikelnr.]],Produktgruppe!A:B,2,0),Tabelle3[[#This Row],[Produktname]])</calculatedColumnFormula>
    </tableColumn>
    <tableColumn id="13" xr3:uid="{C3BA28D1-07F9-493C-80DB-193863835652}" name="Produktname" dataDxfId="35">
      <calculatedColumnFormula>IFERROR(VLOOKUP(Abfalldokumentation!$O2,Artikel!A:C,3,FALSE),Abfalldokumentation!$O2)</calculatedColumnFormula>
    </tableColumn>
    <tableColumn id="14" xr3:uid="{7F8CF2FD-D60B-4920-B426-F68A24BD78D2}" name="Symptom" dataDxfId="34">
      <calculatedColumnFormula>VLOOKUP(T2,'Liste Gründe'!A:D,2,FALSE)</calculatedColumnFormula>
    </tableColumn>
    <tableColumn id="15" xr3:uid="{C50D0EB2-7243-491A-802A-A497EB451CB3}" name="Grund" dataDxfId="33">
      <calculatedColumnFormula>IF(ISBLANK(V2),VLOOKUP(Abfalldokumentation!$P2,'Liste Gründe'!A:D,3,FALSE),V2)</calculatedColumnFormula>
    </tableColumn>
    <tableColumn id="16" xr3:uid="{A15048F8-51DA-46B4-9FAF-A963686488A8}" name="genauer Grund" dataDxfId="32">
      <calculatedColumnFormula>IF(ISBLANK(Abfalldokumentation!$W2),"-",Abfalldokumentation!$W2)</calculatedColumnFormula>
    </tableColumn>
    <tableColumn id="17" xr3:uid="{5F59F35B-61BB-4900-827A-2F7292839105}" name="KW" dataDxfId="31">
      <calculatedColumnFormula>_xlfn.ISOWEEKNUM(C2)</calculatedColumnFormula>
    </tableColumn>
    <tableColumn id="18" xr3:uid="{6A7942E8-33E2-4BD7-BACB-8C585A24306F}" name="filter_c" dataDxfId="30">
      <calculatedColumnFormula>"Produkte"</calculatedColumnFormula>
    </tableColumn>
    <tableColumn id="19" xr3:uid="{FE3B34F2-3EC2-4B22-9318-1C1ADD5242EE}" name="filter_b" dataDxfId="29">
      <calculatedColumnFormula>"BUs"</calculatedColumnFormula>
    </tableColumn>
    <tableColumn id="20" xr3:uid="{28F99A5E-A494-4007-8FE3-0C6F85DD5BE9}" name="filter_a" dataDxfId="28">
      <calculatedColumnFormula>"Symptome"</calculatedColumnFormula>
    </tableColumn>
    <tableColumn id="21" xr3:uid="{93EF5FCD-84DC-423D-9282-0548A476FFC5}" name="Kosten" dataDxfId="27">
      <calculatedColumnFormula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IFERROR(VLOOKUP(Abfalldokumentation!$O2,Kennzahlen!U:X,3,FALSE)*Abfalldokumentation!$B2,"0")))),0)</calculatedColumnFormula>
    </tableColumn>
    <tableColumn id="22" xr3:uid="{1167D358-CB87-4057-84EE-AD15F84CD5D0}" name="Anfallort" dataDxfId="26">
      <calculatedColumnFormula>IF(ISBLANK(Q2),VLOOKUP(Abfalldokumentation!$O2,'Linien - BU'!R:S,2,FALSE),Q2)</calculatedColumnFormula>
    </tableColumn>
    <tableColumn id="23" xr3:uid="{8E43F901-F353-4968-AA6B-EC3F745EA9BA}" name="Artikelnr." dataDxfId="25">
      <calculatedColumnFormula>R2</calculatedColumnFormula>
    </tableColumn>
    <tableColumn id="24" xr3:uid="{DF31C6A2-73C8-4AA9-B691-8A8E598B5AB3}" name="Grund Ziffer3" dataDxfId="24">
      <calculatedColumnFormula>T2</calculatedColumnFormula>
    </tableColumn>
    <tableColumn id="1" xr3:uid="{CC91EC1B-AF5B-453C-9157-084011DD4146}" name="Entstehungsort/Linie" dataDxfId="23"/>
    <tableColumn id="2" xr3:uid="{7DCBB6F6-7E63-4CE4-A99B-33E984406591}" name="Artikelnr. (wenn vorhanden)" dataDxfId="22"/>
    <tableColumn id="3" xr3:uid="{2201A81A-A0B9-4E22-947F-7FCC2A6EFDFE}" name="Menge [kg]" dataDxfId="21"/>
    <tableColumn id="4" xr3:uid="{9E6B173F-4B66-4EA0-AA34-656762305BDF}" name="Grund Ziffer" dataDxfId="20"/>
    <tableColumn id="5" xr3:uid="{A1312335-07A6-48BD-887B-BB5C285898EC}" name="Datum [Tag]" dataDxfId="19"/>
    <tableColumn id="6" xr3:uid="{6EA142C2-5CA8-43B5-952C-B96A8B59D191}" name="Grund eintragen" dataDxfId="18"/>
    <tableColumn id="7" xr3:uid="{BD55F2FD-DC81-4C04-B16F-BBF8E67F336A}" name="noch genauer" dataDxfId="17"/>
    <tableColumn id="8" xr3:uid="{C0AB6684-CBE0-4027-9D32-DA839A98A93B}" name="Produktname2" dataDxfId="16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7" totalsRowShown="0" headerRowDxfId="68" dataDxfId="67">
  <autoFilter ref="A2:D47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66"/>
    <tableColumn id="3" xr3:uid="{D0B1C33F-0966-452B-A5E0-99D3D15E7F0B}" name="Symptom" dataDxfId="65"/>
    <tableColumn id="4" xr3:uid="{CA1F46F1-5550-4B0F-A183-4F39B3537537}" name="Grund" dataDxfId="64"/>
    <tableColumn id="5" xr3:uid="{F68E496C-DC9B-4CA1-9882-5A98C7B8FE33}" name="genauer Grund" dataDxfId="63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P1:S69" tableType="queryTable" totalsRowShown="0">
  <autoFilter ref="P1:S69" xr:uid="{0E95541C-E455-42FC-81CC-CE33C0D5FA26}"/>
  <sortState xmlns:xlrd2="http://schemas.microsoft.com/office/spreadsheetml/2017/richdata2" ref="P2:S69">
    <sortCondition ref="P1:P69"/>
  </sortState>
  <tableColumns count="4">
    <tableColumn id="1" xr3:uid="{96CDDC69-602E-46EC-A0B9-7DA455640BE9}" uniqueName="1" name="BU" queryTableFieldId="1" dataDxfId="52"/>
    <tableColumn id="2" xr3:uid="{F2478E1F-CDEE-4E12-A675-ADCC19A4319F}" uniqueName="2" name="KW" queryTableFieldId="2"/>
    <tableColumn id="5" xr3:uid="{C3E317FD-1A27-4085-8A49-EA37168D9072}" uniqueName="5" name="Produzierte Menge in KG" queryTableFieldId="5" dataDxfId="51"/>
    <tableColumn id="4" xr3:uid="{CE7EEC71-E884-494B-8259-BC4531E0AAAC}" uniqueName="4" name="Wert produzierte Menge" queryTableFieldId="4" dataDxfId="50" dataCellStyle="Währung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U1:W291" tableType="queryTable" totalsRowShown="0">
  <autoFilter ref="U1:W291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53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FC38C2-4E95-4901-A7F3-B59E4F2DF8C4}" name="Tabelle3__3" displayName="Tabelle3__3" ref="Z1:AB64" tableType="queryTable" totalsRowShown="0">
  <autoFilter ref="Z1:AB64" xr:uid="{A7FC38C2-4E95-4901-A7F3-B59E4F2DF8C4}"/>
  <tableColumns count="3">
    <tableColumn id="1" xr3:uid="{B53B6851-CA16-4D9E-BCD8-449B4DA32F14}" uniqueName="1" name="BU" queryTableFieldId="1" dataDxfId="54"/>
    <tableColumn id="2" xr3:uid="{A7DA29FD-C0B5-49F3-A381-9AA9EFFB027C}" uniqueName="2" name="KW" queryTableFieldId="2"/>
    <tableColumn id="4" xr3:uid="{EDF5E3F8-65D9-47C6-BFAE-6B2C3BF6AC52}" uniqueName="4" name="Menge Maschinenabfall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349FDE4-FA5C-4C89-B49E-52C201955A3F}" name="Tabelle3_2" displayName="Tabelle3_2" ref="A1:H69" tableType="queryTable" totalsRowShown="0">
  <autoFilter ref="A1:H69" xr:uid="{E349FDE4-FA5C-4C89-B49E-52C201955A3F}"/>
  <tableColumns count="8">
    <tableColumn id="1" xr3:uid="{FA434BB4-43E5-425E-81E0-3F2DBC6E0784}" uniqueName="1" name="BU" queryTableFieldId="1" dataDxfId="55"/>
    <tableColumn id="2" xr3:uid="{FC70B78E-503A-4DFF-8B4B-03B11B579BFF}" uniqueName="2" name="KW" queryTableFieldId="2"/>
    <tableColumn id="3" xr3:uid="{82AD0145-2127-41A5-A3BD-5CE62A2564D6}" uniqueName="3" name="Gesamtmenge Lebensmittelabfall" queryTableFieldId="3"/>
    <tableColumn id="4" xr3:uid="{B1529716-9B66-4151-9419-237D4929A9AB}" uniqueName="4" name="Menge Maschinenabfall" queryTableFieldId="4"/>
    <tableColumn id="5" xr3:uid="{30109A6D-1212-4C70-AC44-DC5908886010}" uniqueName="5" name="Produzierte Menge in KG" queryTableFieldId="5"/>
    <tableColumn id="6" xr3:uid="{0897F0C8-BDE0-43F0-9664-AA24BEDD0C85}" uniqueName="6" name="Wert produzierte Menge" queryTableFieldId="6"/>
    <tableColumn id="7" xr3:uid="{DACD9B54-3FF9-4E1A-9E24-A30E4C2FD756}" uniqueName="7" name="Gesamtlebensmittelabfallquote" queryTableFieldId="7"/>
    <tableColumn id="8" xr3:uid="{B9BC2628-F8CB-42A4-9A7D-8A54F90AD80A}" uniqueName="8" name="Maschinenabfallquote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62">
  <autoFilter ref="A1:F1854" xr:uid="{5E4A4D77-1F8A-4B01-B58E-7E8389E30A42}"/>
  <tableColumns count="6">
    <tableColumn id="2" xr3:uid="{BD7D0528-3CF0-4D22-83E1-F14C6B76F5EB}" name="Startzeit" dataDxfId="61"/>
    <tableColumn id="5" xr3:uid="{E5FF3288-98FF-4030-9A91-F1F43A3E5B77}" name="Name" dataDxfId="60"/>
    <tableColumn id="6" xr3:uid="{060104FB-10BF-4D47-8285-3609B69EC829}" name="Artikelnummer (falls vorhandne)" dataDxfId="59"/>
    <tableColumn id="7" xr3:uid="{FB814265-6172-490A-93BC-67D4CA3AFCBA}" name="Welche BU?" dataDxfId="58"/>
    <tableColumn id="8" xr3:uid="{EF19DFF3-0806-4289-A173-1A6B12F9CC04}" name="Menge [kg]" dataDxfId="57"/>
    <tableColumn id="9" xr3:uid="{7FF3E5EA-F0E2-48F2-8157-80FCC56B915F}" name="Grund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6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56679.700000000004</v>
      </c>
    </row>
    <row r="8" spans="1:2" x14ac:dyDescent="0.25">
      <c r="A8" s="2" t="s">
        <v>7</v>
      </c>
      <c r="B8" s="3">
        <v>5395.1</v>
      </c>
    </row>
    <row r="9" spans="1:2" x14ac:dyDescent="0.25">
      <c r="A9" s="2" t="s">
        <v>8</v>
      </c>
      <c r="B9" s="3">
        <v>56558.275999999983</v>
      </c>
    </row>
    <row r="10" spans="1:2" x14ac:dyDescent="0.25">
      <c r="A10" s="2" t="s">
        <v>9</v>
      </c>
      <c r="B10" s="3">
        <v>20551.22</v>
      </c>
    </row>
    <row r="11" spans="1:2" x14ac:dyDescent="0.25">
      <c r="A11" s="2" t="s">
        <v>10</v>
      </c>
      <c r="B11" s="3">
        <v>25227.680000000018</v>
      </c>
    </row>
    <row r="12" spans="1:2" x14ac:dyDescent="0.25">
      <c r="A12" s="2" t="s">
        <v>11</v>
      </c>
      <c r="B12" s="3">
        <v>38216.5</v>
      </c>
    </row>
    <row r="13" spans="1:2" x14ac:dyDescent="0.25">
      <c r="A13" s="2" t="s">
        <v>12</v>
      </c>
      <c r="B13" s="3">
        <v>202628.476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1012.8</v>
      </c>
    </row>
    <row r="32" spans="1:2" x14ac:dyDescent="0.25">
      <c r="A32" s="2" t="s">
        <v>16641</v>
      </c>
      <c r="B32" s="3">
        <v>1044</v>
      </c>
    </row>
    <row r="33" spans="1:2" x14ac:dyDescent="0.25">
      <c r="A33" s="2" t="s">
        <v>15</v>
      </c>
      <c r="B33" s="3">
        <v>2128.9</v>
      </c>
    </row>
    <row r="34" spans="1:2" x14ac:dyDescent="0.25">
      <c r="A34" s="2" t="s">
        <v>16</v>
      </c>
      <c r="B34" s="3">
        <v>12120.800000000005</v>
      </c>
    </row>
    <row r="35" spans="1:2" x14ac:dyDescent="0.25">
      <c r="A35" s="2" t="s">
        <v>10</v>
      </c>
      <c r="B35" s="3">
        <v>15995.079999999998</v>
      </c>
    </row>
    <row r="36" spans="1:2" x14ac:dyDescent="0.25">
      <c r="A36" s="2" t="s">
        <v>17</v>
      </c>
      <c r="B36" s="3">
        <v>28244.22</v>
      </c>
    </row>
    <row r="37" spans="1:2" x14ac:dyDescent="0.25">
      <c r="A37" s="2" t="s">
        <v>18</v>
      </c>
      <c r="B37" s="3">
        <v>45993.900000000009</v>
      </c>
    </row>
    <row r="38" spans="1:2" x14ac:dyDescent="0.25">
      <c r="A38" s="2" t="s">
        <v>19</v>
      </c>
      <c r="B38" s="3">
        <v>96088.776000000013</v>
      </c>
    </row>
    <row r="39" spans="1:2" x14ac:dyDescent="0.25">
      <c r="A39" s="2" t="s">
        <v>12</v>
      </c>
      <c r="B39" s="3">
        <v>202628.47600000002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32301.58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0.30950649220466703</v>
      </c>
    </row>
    <row r="53" spans="1:2" x14ac:dyDescent="0.25">
      <c r="A53" s="2" t="s">
        <v>21</v>
      </c>
      <c r="B53" s="4">
        <v>0.17468893557349507</v>
      </c>
    </row>
    <row r="54" spans="1:2" x14ac:dyDescent="0.25">
      <c r="A54" s="2" t="s">
        <v>22</v>
      </c>
      <c r="B54" s="4">
        <v>0.11251886484639993</v>
      </c>
    </row>
    <row r="55" spans="1:2" x14ac:dyDescent="0.25">
      <c r="A55" s="2" t="s">
        <v>19</v>
      </c>
      <c r="B55" s="4">
        <v>9.8457909381632666E-2</v>
      </c>
    </row>
    <row r="56" spans="1:2" x14ac:dyDescent="0.25">
      <c r="A56" s="2" t="s">
        <v>24</v>
      </c>
      <c r="B56" s="4">
        <v>7.6475112972611906E-2</v>
      </c>
    </row>
    <row r="57" spans="1:2" x14ac:dyDescent="0.25">
      <c r="A57" s="2" t="s">
        <v>25</v>
      </c>
      <c r="B57" s="4">
        <v>4.2377478093799423E-2</v>
      </c>
    </row>
    <row r="58" spans="1:2" x14ac:dyDescent="0.25">
      <c r="A58" s="2" t="s">
        <v>23</v>
      </c>
      <c r="B58" s="4">
        <v>3.3405566535679464E-2</v>
      </c>
    </row>
    <row r="59" spans="1:2" x14ac:dyDescent="0.25">
      <c r="A59" s="2" t="s">
        <v>26</v>
      </c>
      <c r="B59" s="4">
        <v>2.954143156116381E-2</v>
      </c>
    </row>
    <row r="60" spans="1:2" x14ac:dyDescent="0.25">
      <c r="A60" s="2" t="s">
        <v>28</v>
      </c>
      <c r="B60" s="4">
        <v>1.9887858702664709E-2</v>
      </c>
    </row>
    <row r="61" spans="1:2" x14ac:dyDescent="0.25">
      <c r="A61" s="2" t="s">
        <v>30</v>
      </c>
      <c r="B61" s="4">
        <v>1.7992736217183159E-2</v>
      </c>
    </row>
    <row r="62" spans="1:2" x14ac:dyDescent="0.25">
      <c r="A62" s="2" t="s">
        <v>29</v>
      </c>
      <c r="B62" s="4">
        <v>1.6249556555908255E-2</v>
      </c>
    </row>
    <row r="63" spans="1:2" x14ac:dyDescent="0.25">
      <c r="A63" s="2" t="s">
        <v>10</v>
      </c>
      <c r="B63" s="4">
        <v>1.5120704628394889E-2</v>
      </c>
    </row>
    <row r="64" spans="1:2" x14ac:dyDescent="0.25">
      <c r="A64" s="2" t="s">
        <v>33</v>
      </c>
      <c r="B64" s="4">
        <v>1.0927394891574016E-2</v>
      </c>
    </row>
    <row r="65" spans="1:2" x14ac:dyDescent="0.25">
      <c r="A65" s="2" t="s">
        <v>31</v>
      </c>
      <c r="B65" s="4">
        <v>9.4766531316831416E-3</v>
      </c>
    </row>
    <row r="66" spans="1:2" x14ac:dyDescent="0.25">
      <c r="A66" s="2" t="s">
        <v>27</v>
      </c>
      <c r="B66" s="4">
        <v>7.3661048611962741E-3</v>
      </c>
    </row>
    <row r="67" spans="1:2" x14ac:dyDescent="0.25">
      <c r="A67" s="2" t="s">
        <v>16638</v>
      </c>
      <c r="B67" s="4">
        <v>6.6605073624832097E-3</v>
      </c>
    </row>
    <row r="68" spans="1:2" x14ac:dyDescent="0.25">
      <c r="A68" s="2" t="s">
        <v>32</v>
      </c>
      <c r="B68" s="4">
        <v>5.6198030870952083E-3</v>
      </c>
    </row>
    <row r="69" spans="1:2" x14ac:dyDescent="0.25">
      <c r="A69" s="2" t="s">
        <v>34</v>
      </c>
      <c r="B69" s="4">
        <v>4.6831692392460067E-3</v>
      </c>
    </row>
    <row r="70" spans="1:2" x14ac:dyDescent="0.25">
      <c r="A70" s="2" t="s">
        <v>35</v>
      </c>
      <c r="B70" s="4">
        <v>3.1012987406562444E-3</v>
      </c>
    </row>
    <row r="71" spans="1:2" x14ac:dyDescent="0.25">
      <c r="A71" s="2" t="s">
        <v>36</v>
      </c>
      <c r="B71" s="4">
        <v>2.5497254747006036E-3</v>
      </c>
    </row>
    <row r="72" spans="1:2" x14ac:dyDescent="0.25">
      <c r="A72" s="2" t="s">
        <v>37</v>
      </c>
      <c r="B72" s="4">
        <v>1.8732676956984026E-3</v>
      </c>
    </row>
    <row r="73" spans="1:2" x14ac:dyDescent="0.25">
      <c r="A73" s="2" t="s">
        <v>17</v>
      </c>
      <c r="B73" s="4">
        <v>6.8686482175608096E-4</v>
      </c>
    </row>
    <row r="74" spans="1:2" x14ac:dyDescent="0.25">
      <c r="A74" s="2" t="s">
        <v>38</v>
      </c>
      <c r="B74" s="4">
        <v>6.2442256523280091E-4</v>
      </c>
    </row>
    <row r="75" spans="1:2" x14ac:dyDescent="0.25">
      <c r="A75" s="2" t="s">
        <v>39</v>
      </c>
      <c r="B75" s="4">
        <v>2.081408550776003E-4</v>
      </c>
    </row>
    <row r="76" spans="1:2" x14ac:dyDescent="0.25">
      <c r="A76" s="2" t="s">
        <v>12</v>
      </c>
      <c r="B76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4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40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41</v>
      </c>
      <c r="B5" s="3">
        <v>616</v>
      </c>
    </row>
    <row r="6" spans="1:2" x14ac:dyDescent="0.25">
      <c r="A6" s="7" t="s">
        <v>42</v>
      </c>
      <c r="B6" s="3">
        <v>616</v>
      </c>
    </row>
    <row r="7" spans="1:2" x14ac:dyDescent="0.25">
      <c r="A7" s="2" t="s">
        <v>43</v>
      </c>
      <c r="B7" s="3">
        <v>4864.6000000000004</v>
      </c>
    </row>
    <row r="8" spans="1:2" x14ac:dyDescent="0.25">
      <c r="A8" s="7" t="s">
        <v>44</v>
      </c>
      <c r="B8" s="3">
        <v>3136</v>
      </c>
    </row>
    <row r="9" spans="1:2" x14ac:dyDescent="0.25">
      <c r="A9" s="7" t="s">
        <v>45</v>
      </c>
      <c r="B9" s="3">
        <v>1663.6</v>
      </c>
    </row>
    <row r="10" spans="1:2" x14ac:dyDescent="0.25">
      <c r="A10" s="7" t="s">
        <v>94</v>
      </c>
      <c r="B10" s="3">
        <v>65</v>
      </c>
    </row>
    <row r="11" spans="1:2" x14ac:dyDescent="0.25">
      <c r="A11" s="2" t="s">
        <v>25</v>
      </c>
      <c r="B11" s="3">
        <v>4072</v>
      </c>
    </row>
    <row r="12" spans="1:2" x14ac:dyDescent="0.25">
      <c r="A12" s="7" t="s">
        <v>46</v>
      </c>
      <c r="B12" s="3">
        <v>1738</v>
      </c>
    </row>
    <row r="13" spans="1:2" x14ac:dyDescent="0.25">
      <c r="A13" s="7" t="s">
        <v>47</v>
      </c>
      <c r="B13" s="3">
        <v>877</v>
      </c>
    </row>
    <row r="14" spans="1:2" x14ac:dyDescent="0.25">
      <c r="A14" s="7" t="s">
        <v>48</v>
      </c>
      <c r="B14" s="3">
        <v>795</v>
      </c>
    </row>
    <row r="15" spans="1:2" x14ac:dyDescent="0.25">
      <c r="A15" s="7" t="s">
        <v>49</v>
      </c>
      <c r="B15" s="3">
        <v>662</v>
      </c>
    </row>
    <row r="16" spans="1:2" x14ac:dyDescent="0.25">
      <c r="A16" s="2" t="s">
        <v>24</v>
      </c>
      <c r="B16" s="3">
        <v>20</v>
      </c>
    </row>
    <row r="17" spans="1:2" x14ac:dyDescent="0.25">
      <c r="A17" s="7" t="s">
        <v>288</v>
      </c>
      <c r="B17" s="3">
        <v>20</v>
      </c>
    </row>
    <row r="18" spans="1:2" x14ac:dyDescent="0.25">
      <c r="A18" s="2" t="s">
        <v>20</v>
      </c>
      <c r="B18" s="3">
        <v>784</v>
      </c>
    </row>
    <row r="19" spans="1:2" x14ac:dyDescent="0.25">
      <c r="A19" s="7" t="s">
        <v>3966</v>
      </c>
      <c r="B19" s="3">
        <v>264</v>
      </c>
    </row>
    <row r="20" spans="1:2" x14ac:dyDescent="0.25">
      <c r="A20" s="7" t="s">
        <v>3964</v>
      </c>
      <c r="B20" s="3">
        <v>192</v>
      </c>
    </row>
    <row r="21" spans="1:2" x14ac:dyDescent="0.25">
      <c r="A21" s="7" t="s">
        <v>75</v>
      </c>
      <c r="B21" s="3">
        <v>148</v>
      </c>
    </row>
    <row r="22" spans="1:2" x14ac:dyDescent="0.25">
      <c r="A22" s="7" t="s">
        <v>76</v>
      </c>
      <c r="B22" s="3">
        <v>110</v>
      </c>
    </row>
    <row r="23" spans="1:2" x14ac:dyDescent="0.25">
      <c r="A23" s="7" t="s">
        <v>78</v>
      </c>
      <c r="B23" s="3">
        <v>70</v>
      </c>
    </row>
    <row r="24" spans="1:2" x14ac:dyDescent="0.25">
      <c r="A24" s="2" t="s">
        <v>50</v>
      </c>
      <c r="B24" s="3">
        <v>1225.4000000000001</v>
      </c>
    </row>
    <row r="25" spans="1:2" x14ac:dyDescent="0.25">
      <c r="A25" s="7" t="s">
        <v>51</v>
      </c>
      <c r="B25" s="3">
        <v>1225.4000000000001</v>
      </c>
    </row>
    <row r="26" spans="1:2" x14ac:dyDescent="0.25">
      <c r="A26" s="2" t="s">
        <v>17</v>
      </c>
      <c r="B26" s="3">
        <v>1953</v>
      </c>
    </row>
    <row r="27" spans="1:2" x14ac:dyDescent="0.25">
      <c r="A27" s="7" t="s">
        <v>52</v>
      </c>
      <c r="B27" s="3">
        <v>968</v>
      </c>
    </row>
    <row r="28" spans="1:2" x14ac:dyDescent="0.25">
      <c r="A28" s="7" t="s">
        <v>114</v>
      </c>
      <c r="B28" s="3">
        <v>348</v>
      </c>
    </row>
    <row r="29" spans="1:2" x14ac:dyDescent="0.25">
      <c r="A29" s="7" t="s">
        <v>115</v>
      </c>
      <c r="B29" s="3">
        <v>321</v>
      </c>
    </row>
    <row r="30" spans="1:2" x14ac:dyDescent="0.25">
      <c r="A30" s="7">
        <v>295010003</v>
      </c>
      <c r="B30" s="3">
        <v>115</v>
      </c>
    </row>
    <row r="31" spans="1:2" x14ac:dyDescent="0.25">
      <c r="A31" s="7" t="s">
        <v>44</v>
      </c>
      <c r="B31" s="3">
        <v>113</v>
      </c>
    </row>
    <row r="32" spans="1:2" x14ac:dyDescent="0.25">
      <c r="A32" s="7" t="s">
        <v>3985</v>
      </c>
      <c r="B32" s="3">
        <v>88</v>
      </c>
    </row>
    <row r="33" spans="1:2" x14ac:dyDescent="0.25">
      <c r="A33" s="2" t="s">
        <v>53</v>
      </c>
      <c r="B33" s="3">
        <v>5815.1</v>
      </c>
    </row>
    <row r="34" spans="1:2" x14ac:dyDescent="0.25">
      <c r="A34" s="7" t="s">
        <v>53</v>
      </c>
      <c r="B34" s="3">
        <v>3973.6</v>
      </c>
    </row>
    <row r="35" spans="1:2" x14ac:dyDescent="0.25">
      <c r="A35" s="7" t="s">
        <v>52</v>
      </c>
      <c r="B35" s="3">
        <v>800.4</v>
      </c>
    </row>
    <row r="36" spans="1:2" x14ac:dyDescent="0.25">
      <c r="A36" s="7" t="s">
        <v>54</v>
      </c>
      <c r="B36" s="3">
        <v>676.6</v>
      </c>
    </row>
    <row r="37" spans="1:2" x14ac:dyDescent="0.25">
      <c r="A37" s="7" t="s">
        <v>55</v>
      </c>
      <c r="B37" s="3">
        <v>119.3</v>
      </c>
    </row>
    <row r="38" spans="1:2" x14ac:dyDescent="0.25">
      <c r="A38" s="7" t="s">
        <v>56</v>
      </c>
      <c r="B38" s="3">
        <v>72</v>
      </c>
    </row>
    <row r="39" spans="1:2" x14ac:dyDescent="0.25">
      <c r="A39" s="7" t="s">
        <v>47</v>
      </c>
      <c r="B39" s="3">
        <v>51</v>
      </c>
    </row>
    <row r="40" spans="1:2" x14ac:dyDescent="0.25">
      <c r="A40" s="7" t="s">
        <v>119</v>
      </c>
      <c r="B40" s="3">
        <v>30</v>
      </c>
    </row>
    <row r="41" spans="1:2" x14ac:dyDescent="0.25">
      <c r="A41" s="7" t="s">
        <v>57</v>
      </c>
      <c r="B41" s="3">
        <v>30</v>
      </c>
    </row>
    <row r="42" spans="1:2" x14ac:dyDescent="0.25">
      <c r="A42" s="7" t="s">
        <v>58</v>
      </c>
      <c r="B42" s="3">
        <v>21</v>
      </c>
    </row>
    <row r="43" spans="1:2" x14ac:dyDescent="0.25">
      <c r="A43" s="7" t="s">
        <v>272</v>
      </c>
      <c r="B43" s="3">
        <v>21</v>
      </c>
    </row>
    <row r="44" spans="1:2" x14ac:dyDescent="0.25">
      <c r="A44" s="7" t="s">
        <v>46</v>
      </c>
      <c r="B44" s="3">
        <v>10.199999999999999</v>
      </c>
    </row>
    <row r="45" spans="1:2" x14ac:dyDescent="0.25">
      <c r="A45" s="7" t="s">
        <v>467</v>
      </c>
      <c r="B45" s="3">
        <v>10</v>
      </c>
    </row>
    <row r="46" spans="1:2" x14ac:dyDescent="0.25">
      <c r="A46" s="2" t="s">
        <v>27</v>
      </c>
      <c r="B46" s="3">
        <v>446</v>
      </c>
    </row>
    <row r="47" spans="1:2" x14ac:dyDescent="0.25">
      <c r="A47" s="7" t="s">
        <v>59</v>
      </c>
      <c r="B47" s="3">
        <v>446</v>
      </c>
    </row>
    <row r="48" spans="1:2" x14ac:dyDescent="0.25">
      <c r="A48" s="2" t="s">
        <v>60</v>
      </c>
      <c r="B48" s="3">
        <v>25</v>
      </c>
    </row>
    <row r="49" spans="1:2" x14ac:dyDescent="0.25">
      <c r="A49" s="7" t="s">
        <v>61</v>
      </c>
      <c r="B49" s="3">
        <v>19</v>
      </c>
    </row>
    <row r="50" spans="1:2" x14ac:dyDescent="0.25">
      <c r="A50" s="7" t="s">
        <v>52</v>
      </c>
      <c r="B50" s="3">
        <v>6</v>
      </c>
    </row>
    <row r="51" spans="1:2" x14ac:dyDescent="0.25">
      <c r="A51" s="2" t="s">
        <v>31</v>
      </c>
      <c r="B51" s="3">
        <v>910.6</v>
      </c>
    </row>
    <row r="52" spans="1:2" x14ac:dyDescent="0.25">
      <c r="A52" s="7" t="s">
        <v>62</v>
      </c>
      <c r="B52" s="3">
        <v>910.6</v>
      </c>
    </row>
    <row r="53" spans="1:2" x14ac:dyDescent="0.25">
      <c r="A53" s="2" t="s">
        <v>63</v>
      </c>
      <c r="B53" s="3">
        <v>1160</v>
      </c>
    </row>
    <row r="54" spans="1:2" x14ac:dyDescent="0.25">
      <c r="A54" s="7" t="s">
        <v>63</v>
      </c>
      <c r="B54" s="3">
        <v>1030</v>
      </c>
    </row>
    <row r="55" spans="1:2" x14ac:dyDescent="0.25">
      <c r="A55" s="7" t="s">
        <v>52</v>
      </c>
      <c r="B55" s="3">
        <v>130</v>
      </c>
    </row>
    <row r="56" spans="1:2" x14ac:dyDescent="0.25">
      <c r="A56" s="2" t="s">
        <v>10</v>
      </c>
      <c r="B56" s="3">
        <v>1133.1300000000001</v>
      </c>
    </row>
    <row r="57" spans="1:2" x14ac:dyDescent="0.25">
      <c r="A57" s="7" t="s">
        <v>65</v>
      </c>
      <c r="B57" s="3">
        <v>306</v>
      </c>
    </row>
    <row r="58" spans="1:2" x14ac:dyDescent="0.25">
      <c r="A58" s="7" t="s">
        <v>66</v>
      </c>
      <c r="B58" s="3">
        <v>275</v>
      </c>
    </row>
    <row r="59" spans="1:2" x14ac:dyDescent="0.25">
      <c r="A59" s="7" t="s">
        <v>67</v>
      </c>
      <c r="B59" s="3">
        <v>152.13</v>
      </c>
    </row>
    <row r="60" spans="1:2" x14ac:dyDescent="0.25">
      <c r="A60" s="7" t="s">
        <v>68</v>
      </c>
      <c r="B60" s="3">
        <v>134</v>
      </c>
    </row>
    <row r="61" spans="1:2" x14ac:dyDescent="0.25">
      <c r="A61" s="7" t="s">
        <v>69</v>
      </c>
      <c r="B61" s="3">
        <v>82</v>
      </c>
    </row>
    <row r="62" spans="1:2" x14ac:dyDescent="0.25">
      <c r="A62" s="7" t="s">
        <v>70</v>
      </c>
      <c r="B62" s="3">
        <v>72</v>
      </c>
    </row>
    <row r="63" spans="1:2" x14ac:dyDescent="0.25">
      <c r="A63" s="7" t="s">
        <v>71</v>
      </c>
      <c r="B63" s="3">
        <v>72</v>
      </c>
    </row>
    <row r="64" spans="1:2" x14ac:dyDescent="0.25">
      <c r="A64" s="7" t="s">
        <v>58</v>
      </c>
      <c r="B64" s="3">
        <v>30</v>
      </c>
    </row>
    <row r="65" spans="1:2" x14ac:dyDescent="0.25">
      <c r="A65" s="7" t="s">
        <v>42</v>
      </c>
      <c r="B65" s="3">
        <v>10</v>
      </c>
    </row>
    <row r="66" spans="1:2" x14ac:dyDescent="0.25">
      <c r="A66" s="2" t="s">
        <v>19</v>
      </c>
      <c r="B66" s="3">
        <v>3459.2</v>
      </c>
    </row>
    <row r="67" spans="1:2" x14ac:dyDescent="0.25">
      <c r="A67" s="7" t="s">
        <v>92</v>
      </c>
      <c r="B67" s="3">
        <v>880</v>
      </c>
    </row>
    <row r="68" spans="1:2" x14ac:dyDescent="0.25">
      <c r="A68" s="7" t="s">
        <v>72</v>
      </c>
      <c r="B68" s="3">
        <v>610</v>
      </c>
    </row>
    <row r="69" spans="1:2" x14ac:dyDescent="0.25">
      <c r="A69" s="7" t="s">
        <v>64</v>
      </c>
      <c r="B69" s="3">
        <v>547</v>
      </c>
    </row>
    <row r="70" spans="1:2" x14ac:dyDescent="0.25">
      <c r="A70" s="7" t="s">
        <v>75</v>
      </c>
      <c r="B70" s="3">
        <v>532</v>
      </c>
    </row>
    <row r="71" spans="1:2" x14ac:dyDescent="0.25">
      <c r="A71" s="7" t="s">
        <v>438</v>
      </c>
      <c r="B71" s="3">
        <v>238</v>
      </c>
    </row>
    <row r="72" spans="1:2" x14ac:dyDescent="0.25">
      <c r="A72" s="7" t="s">
        <v>684</v>
      </c>
      <c r="B72" s="3">
        <v>187</v>
      </c>
    </row>
    <row r="73" spans="1:2" x14ac:dyDescent="0.25">
      <c r="A73" s="7" t="s">
        <v>81</v>
      </c>
      <c r="B73" s="3">
        <v>165</v>
      </c>
    </row>
    <row r="74" spans="1:2" x14ac:dyDescent="0.25">
      <c r="A74" s="7" t="s">
        <v>45</v>
      </c>
      <c r="B74" s="3">
        <v>78</v>
      </c>
    </row>
    <row r="75" spans="1:2" x14ac:dyDescent="0.25">
      <c r="A75" s="7" t="s">
        <v>67</v>
      </c>
      <c r="B75" s="3">
        <v>65</v>
      </c>
    </row>
    <row r="76" spans="1:2" x14ac:dyDescent="0.25">
      <c r="A76" s="7" t="s">
        <v>74</v>
      </c>
      <c r="B76" s="3">
        <v>63</v>
      </c>
    </row>
    <row r="77" spans="1:2" x14ac:dyDescent="0.25">
      <c r="A77" s="7" t="s">
        <v>57</v>
      </c>
      <c r="B77" s="3">
        <v>50</v>
      </c>
    </row>
    <row r="78" spans="1:2" x14ac:dyDescent="0.25">
      <c r="A78" s="7" t="s">
        <v>114</v>
      </c>
      <c r="B78" s="3">
        <v>20</v>
      </c>
    </row>
    <row r="79" spans="1:2" x14ac:dyDescent="0.25">
      <c r="A79" s="7" t="s">
        <v>83</v>
      </c>
      <c r="B79" s="3">
        <v>13</v>
      </c>
    </row>
    <row r="80" spans="1:2" x14ac:dyDescent="0.25">
      <c r="A80" s="7" t="s">
        <v>84</v>
      </c>
      <c r="B80" s="3">
        <v>11.2</v>
      </c>
    </row>
    <row r="81" spans="1:2" x14ac:dyDescent="0.25">
      <c r="A81" s="2" t="s">
        <v>85</v>
      </c>
      <c r="B81" s="3">
        <v>1359.5</v>
      </c>
    </row>
    <row r="82" spans="1:2" x14ac:dyDescent="0.25">
      <c r="A82" s="7" t="s">
        <v>86</v>
      </c>
      <c r="B82" s="3">
        <v>898.5</v>
      </c>
    </row>
    <row r="83" spans="1:2" x14ac:dyDescent="0.25">
      <c r="A83" s="7" t="s">
        <v>87</v>
      </c>
      <c r="B83" s="3">
        <v>461</v>
      </c>
    </row>
    <row r="84" spans="1:2" x14ac:dyDescent="0.25">
      <c r="A84" s="2" t="s">
        <v>523</v>
      </c>
      <c r="B84" s="3">
        <v>107</v>
      </c>
    </row>
    <row r="85" spans="1:2" x14ac:dyDescent="0.25">
      <c r="A85" s="7" t="s">
        <v>16645</v>
      </c>
      <c r="B85" s="3">
        <v>107</v>
      </c>
    </row>
    <row r="86" spans="1:2" x14ac:dyDescent="0.25">
      <c r="A86" s="2" t="s">
        <v>21</v>
      </c>
      <c r="B86" s="3">
        <v>16785.646000000001</v>
      </c>
    </row>
    <row r="87" spans="1:2" x14ac:dyDescent="0.25">
      <c r="A87" s="7" t="s">
        <v>72</v>
      </c>
      <c r="B87" s="3">
        <v>2803</v>
      </c>
    </row>
    <row r="88" spans="1:2" x14ac:dyDescent="0.25">
      <c r="A88" s="7" t="s">
        <v>88</v>
      </c>
      <c r="B88" s="3">
        <v>1523</v>
      </c>
    </row>
    <row r="89" spans="1:2" x14ac:dyDescent="0.25">
      <c r="A89" s="7" t="s">
        <v>73</v>
      </c>
      <c r="B89" s="3">
        <v>1088</v>
      </c>
    </row>
    <row r="90" spans="1:2" x14ac:dyDescent="0.25">
      <c r="A90" s="7" t="s">
        <v>74</v>
      </c>
      <c r="B90" s="3">
        <v>963</v>
      </c>
    </row>
    <row r="91" spans="1:2" x14ac:dyDescent="0.25">
      <c r="A91" s="7" t="s">
        <v>427</v>
      </c>
      <c r="B91" s="3">
        <v>960</v>
      </c>
    </row>
    <row r="92" spans="1:2" x14ac:dyDescent="0.25">
      <c r="A92" s="7" t="s">
        <v>89</v>
      </c>
      <c r="B92" s="3">
        <v>779</v>
      </c>
    </row>
    <row r="93" spans="1:2" x14ac:dyDescent="0.25">
      <c r="A93" s="7" t="s">
        <v>90</v>
      </c>
      <c r="B93" s="3">
        <v>747</v>
      </c>
    </row>
    <row r="94" spans="1:2" x14ac:dyDescent="0.25">
      <c r="A94" s="7" t="s">
        <v>91</v>
      </c>
      <c r="B94" s="3">
        <v>737</v>
      </c>
    </row>
    <row r="95" spans="1:2" x14ac:dyDescent="0.25">
      <c r="A95" s="7" t="s">
        <v>92</v>
      </c>
      <c r="B95" s="3">
        <v>703</v>
      </c>
    </row>
    <row r="96" spans="1:2" x14ac:dyDescent="0.25">
      <c r="A96" s="7" t="s">
        <v>93</v>
      </c>
      <c r="B96" s="3">
        <v>548.5</v>
      </c>
    </row>
    <row r="97" spans="1:2" x14ac:dyDescent="0.25">
      <c r="A97" s="7" t="s">
        <v>101</v>
      </c>
      <c r="B97" s="3">
        <v>473.5</v>
      </c>
    </row>
    <row r="98" spans="1:2" x14ac:dyDescent="0.25">
      <c r="A98" s="7" t="s">
        <v>94</v>
      </c>
      <c r="B98" s="3">
        <v>449</v>
      </c>
    </row>
    <row r="99" spans="1:2" x14ac:dyDescent="0.25">
      <c r="A99" s="7" t="s">
        <v>104</v>
      </c>
      <c r="B99" s="3">
        <v>355</v>
      </c>
    </row>
    <row r="100" spans="1:2" x14ac:dyDescent="0.25">
      <c r="A100" s="7" t="s">
        <v>54</v>
      </c>
      <c r="B100" s="3">
        <v>333</v>
      </c>
    </row>
    <row r="101" spans="1:2" x14ac:dyDescent="0.25">
      <c r="A101" s="7" t="s">
        <v>95</v>
      </c>
      <c r="B101" s="3">
        <v>332</v>
      </c>
    </row>
    <row r="102" spans="1:2" x14ac:dyDescent="0.25">
      <c r="A102" s="7" t="s">
        <v>48</v>
      </c>
      <c r="B102" s="3">
        <v>329</v>
      </c>
    </row>
    <row r="103" spans="1:2" x14ac:dyDescent="0.25">
      <c r="A103" s="7" t="s">
        <v>52</v>
      </c>
      <c r="B103" s="3">
        <v>309</v>
      </c>
    </row>
    <row r="104" spans="1:2" x14ac:dyDescent="0.25">
      <c r="A104" s="7" t="s">
        <v>96</v>
      </c>
      <c r="B104" s="3">
        <v>305</v>
      </c>
    </row>
    <row r="105" spans="1:2" x14ac:dyDescent="0.25">
      <c r="A105" s="7" t="s">
        <v>97</v>
      </c>
      <c r="B105" s="3">
        <v>303</v>
      </c>
    </row>
    <row r="106" spans="1:2" x14ac:dyDescent="0.25">
      <c r="A106" s="7" t="s">
        <v>98</v>
      </c>
      <c r="B106" s="3">
        <v>289.60000000000002</v>
      </c>
    </row>
    <row r="107" spans="1:2" x14ac:dyDescent="0.25">
      <c r="A107" s="7" t="s">
        <v>99</v>
      </c>
      <c r="B107" s="3">
        <v>270</v>
      </c>
    </row>
    <row r="108" spans="1:2" x14ac:dyDescent="0.25">
      <c r="A108" s="7" t="s">
        <v>81</v>
      </c>
      <c r="B108" s="3">
        <v>268</v>
      </c>
    </row>
    <row r="109" spans="1:2" x14ac:dyDescent="0.25">
      <c r="A109" s="7" t="s">
        <v>100</v>
      </c>
      <c r="B109" s="3">
        <v>267</v>
      </c>
    </row>
    <row r="110" spans="1:2" x14ac:dyDescent="0.25">
      <c r="A110" s="7" t="s">
        <v>102</v>
      </c>
      <c r="B110" s="3">
        <v>213</v>
      </c>
    </row>
    <row r="111" spans="1:2" x14ac:dyDescent="0.25">
      <c r="A111" s="7" t="s">
        <v>103</v>
      </c>
      <c r="B111" s="3">
        <v>202</v>
      </c>
    </row>
    <row r="112" spans="1:2" x14ac:dyDescent="0.25">
      <c r="A112" s="7" t="s">
        <v>105</v>
      </c>
      <c r="B112" s="3">
        <v>153.4</v>
      </c>
    </row>
    <row r="113" spans="1:2" x14ac:dyDescent="0.25">
      <c r="A113" s="7" t="s">
        <v>106</v>
      </c>
      <c r="B113" s="3">
        <v>142</v>
      </c>
    </row>
    <row r="114" spans="1:2" x14ac:dyDescent="0.25">
      <c r="A114" s="7" t="s">
        <v>71</v>
      </c>
      <c r="B114" s="3">
        <v>137.71700000000001</v>
      </c>
    </row>
    <row r="115" spans="1:2" x14ac:dyDescent="0.25">
      <c r="A115" s="7" t="s">
        <v>49</v>
      </c>
      <c r="B115" s="3">
        <v>123</v>
      </c>
    </row>
    <row r="116" spans="1:2" x14ac:dyDescent="0.25">
      <c r="A116" s="7" t="s">
        <v>68</v>
      </c>
      <c r="B116" s="3">
        <v>96</v>
      </c>
    </row>
    <row r="117" spans="1:2" x14ac:dyDescent="0.25">
      <c r="A117" s="7" t="s">
        <v>107</v>
      </c>
      <c r="B117" s="3">
        <v>76</v>
      </c>
    </row>
    <row r="118" spans="1:2" x14ac:dyDescent="0.25">
      <c r="A118" s="7" t="s">
        <v>108</v>
      </c>
      <c r="B118" s="3">
        <v>74</v>
      </c>
    </row>
    <row r="119" spans="1:2" x14ac:dyDescent="0.25">
      <c r="A119" s="7" t="s">
        <v>77</v>
      </c>
      <c r="B119" s="3">
        <v>70</v>
      </c>
    </row>
    <row r="120" spans="1:2" x14ac:dyDescent="0.25">
      <c r="A120" s="7" t="s">
        <v>428</v>
      </c>
      <c r="B120" s="3">
        <v>63</v>
      </c>
    </row>
    <row r="121" spans="1:2" x14ac:dyDescent="0.25">
      <c r="A121" s="7" t="s">
        <v>109</v>
      </c>
      <c r="B121" s="3">
        <v>52.929000000000002</v>
      </c>
    </row>
    <row r="122" spans="1:2" x14ac:dyDescent="0.25">
      <c r="A122" s="7" t="s">
        <v>79</v>
      </c>
      <c r="B122" s="3">
        <v>42</v>
      </c>
    </row>
    <row r="123" spans="1:2" x14ac:dyDescent="0.25">
      <c r="A123" s="7" t="s">
        <v>58</v>
      </c>
      <c r="B123" s="3">
        <v>42</v>
      </c>
    </row>
    <row r="124" spans="1:2" x14ac:dyDescent="0.25">
      <c r="A124" s="7" t="s">
        <v>110</v>
      </c>
      <c r="B124" s="3">
        <v>30</v>
      </c>
    </row>
    <row r="125" spans="1:2" x14ac:dyDescent="0.25">
      <c r="A125" s="7" t="s">
        <v>80</v>
      </c>
      <c r="B125" s="3">
        <v>28</v>
      </c>
    </row>
    <row r="126" spans="1:2" x14ac:dyDescent="0.25">
      <c r="A126" s="7" t="s">
        <v>111</v>
      </c>
      <c r="B126" s="3">
        <v>28</v>
      </c>
    </row>
    <row r="127" spans="1:2" x14ac:dyDescent="0.25">
      <c r="A127" s="7" t="s">
        <v>82</v>
      </c>
      <c r="B127" s="3">
        <v>20</v>
      </c>
    </row>
    <row r="128" spans="1:2" x14ac:dyDescent="0.25">
      <c r="A128" s="7" t="s">
        <v>112</v>
      </c>
      <c r="B128" s="3">
        <v>20</v>
      </c>
    </row>
    <row r="129" spans="1:2" x14ac:dyDescent="0.25">
      <c r="A129" s="7" t="s">
        <v>113</v>
      </c>
      <c r="B129" s="3">
        <v>20</v>
      </c>
    </row>
    <row r="130" spans="1:2" x14ac:dyDescent="0.25">
      <c r="A130" s="7" t="s">
        <v>57</v>
      </c>
      <c r="B130" s="3">
        <v>13</v>
      </c>
    </row>
    <row r="131" spans="1:2" x14ac:dyDescent="0.25">
      <c r="A131" s="7" t="s">
        <v>47</v>
      </c>
      <c r="B131" s="3">
        <v>5</v>
      </c>
    </row>
    <row r="132" spans="1:2" x14ac:dyDescent="0.25">
      <c r="A132" s="2" t="s">
        <v>35</v>
      </c>
      <c r="B132" s="3">
        <v>10548.5</v>
      </c>
    </row>
    <row r="133" spans="1:2" x14ac:dyDescent="0.25">
      <c r="A133" s="7" t="s">
        <v>87</v>
      </c>
      <c r="B133" s="3">
        <v>4300</v>
      </c>
    </row>
    <row r="134" spans="1:2" x14ac:dyDescent="0.25">
      <c r="A134" s="7" t="s">
        <v>114</v>
      </c>
      <c r="B134" s="3">
        <v>2648.5</v>
      </c>
    </row>
    <row r="135" spans="1:2" x14ac:dyDescent="0.25">
      <c r="A135" s="7" t="s">
        <v>115</v>
      </c>
      <c r="B135" s="3">
        <v>2298</v>
      </c>
    </row>
    <row r="136" spans="1:2" x14ac:dyDescent="0.25">
      <c r="A136" s="7" t="s">
        <v>116</v>
      </c>
      <c r="B136" s="3">
        <v>1174</v>
      </c>
    </row>
    <row r="137" spans="1:2" x14ac:dyDescent="0.25">
      <c r="A137" s="7" t="s">
        <v>44</v>
      </c>
      <c r="B137" s="3">
        <v>100</v>
      </c>
    </row>
    <row r="138" spans="1:2" x14ac:dyDescent="0.25">
      <c r="A138" s="7" t="s">
        <v>52</v>
      </c>
      <c r="B138" s="3">
        <v>28</v>
      </c>
    </row>
    <row r="139" spans="1:2" x14ac:dyDescent="0.25">
      <c r="A139" s="2" t="s">
        <v>39</v>
      </c>
      <c r="B139" s="3">
        <v>618.6</v>
      </c>
    </row>
    <row r="140" spans="1:2" x14ac:dyDescent="0.25">
      <c r="A140" s="7" t="s">
        <v>117</v>
      </c>
      <c r="B140" s="3">
        <v>618.6</v>
      </c>
    </row>
    <row r="141" spans="1:2" x14ac:dyDescent="0.25">
      <c r="A141" s="2" t="s">
        <v>118</v>
      </c>
      <c r="B141" s="3">
        <v>244</v>
      </c>
    </row>
    <row r="142" spans="1:2" x14ac:dyDescent="0.25">
      <c r="A142" s="7" t="s">
        <v>119</v>
      </c>
      <c r="B142" s="3">
        <v>244</v>
      </c>
    </row>
    <row r="143" spans="1:2" x14ac:dyDescent="0.25">
      <c r="A143" s="2" t="s">
        <v>36</v>
      </c>
      <c r="B143" s="3">
        <v>245</v>
      </c>
    </row>
    <row r="144" spans="1:2" x14ac:dyDescent="0.25">
      <c r="A144" s="7" t="s">
        <v>120</v>
      </c>
      <c r="B144" s="3">
        <v>245</v>
      </c>
    </row>
    <row r="145" spans="1:2" x14ac:dyDescent="0.25">
      <c r="A145" s="2" t="s">
        <v>522</v>
      </c>
      <c r="B145" s="3">
        <v>38</v>
      </c>
    </row>
    <row r="146" spans="1:2" x14ac:dyDescent="0.25">
      <c r="A146" s="7" t="s">
        <v>52</v>
      </c>
      <c r="B146" s="3">
        <v>38</v>
      </c>
    </row>
    <row r="147" spans="1:2" x14ac:dyDescent="0.25">
      <c r="A147" s="2" t="s">
        <v>524</v>
      </c>
      <c r="B147" s="3">
        <v>128</v>
      </c>
    </row>
    <row r="148" spans="1:2" x14ac:dyDescent="0.25">
      <c r="A148" s="7" t="s">
        <v>419</v>
      </c>
      <c r="B148" s="3">
        <v>128</v>
      </c>
    </row>
    <row r="149" spans="1:2" x14ac:dyDescent="0.25">
      <c r="A149" s="2" t="s">
        <v>12</v>
      </c>
      <c r="B149" s="3">
        <v>56558.275999999991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1:J233"/>
  <sheetViews>
    <sheetView zoomScale="115" zoomScaleNormal="115" workbookViewId="0">
      <selection activeCell="D6" sqref="D6"/>
    </sheetView>
  </sheetViews>
  <sheetFormatPr baseColWidth="10" defaultColWidth="11.42578125" defaultRowHeight="15" x14ac:dyDescent="0.25"/>
  <cols>
    <col min="1" max="1" width="25.140625" style="138" bestFit="1" customWidth="1"/>
    <col min="2" max="2" width="21.5703125" style="138" bestFit="1" customWidth="1"/>
    <col min="3" max="3" width="18.140625" style="138" bestFit="1" customWidth="1"/>
    <col min="4" max="4" width="17.85546875" style="138" customWidth="1"/>
    <col min="5" max="5" width="19.85546875" style="138" customWidth="1"/>
    <col min="6" max="6" width="30.5703125" style="138" customWidth="1"/>
    <col min="7" max="16384" width="11.42578125" style="138"/>
  </cols>
  <sheetData>
    <row r="1" spans="1:10" x14ac:dyDescent="0.25">
      <c r="A1" s="101" t="s">
        <v>40</v>
      </c>
      <c r="B1" s="2" t="s">
        <v>16630</v>
      </c>
    </row>
    <row r="3" spans="1:10" x14ac:dyDescent="0.25">
      <c r="A3" s="101" t="s">
        <v>4</v>
      </c>
      <c r="B3" s="2" t="s">
        <v>5</v>
      </c>
      <c r="D3" s="145" t="s">
        <v>16628</v>
      </c>
      <c r="E3" s="145" t="s">
        <v>16629</v>
      </c>
      <c r="F3" s="145" t="s">
        <v>122</v>
      </c>
    </row>
    <row r="4" spans="1:10" x14ac:dyDescent="0.25">
      <c r="A4" s="2" t="s">
        <v>45</v>
      </c>
      <c r="B4" s="102">
        <v>1741.6</v>
      </c>
      <c r="D4" s="143">
        <v>0.72</v>
      </c>
      <c r="E4" s="141">
        <f>D4*B4</f>
        <v>1253.952</v>
      </c>
      <c r="F4" s="140" t="s">
        <v>123</v>
      </c>
    </row>
    <row r="5" spans="1:10" x14ac:dyDescent="0.25">
      <c r="A5" s="2" t="s">
        <v>124</v>
      </c>
      <c r="B5" s="102">
        <v>999</v>
      </c>
      <c r="D5" s="143">
        <v>0.5</v>
      </c>
      <c r="E5" s="141">
        <f t="shared" ref="E5:E10" si="0">D5*B5</f>
        <v>499.5</v>
      </c>
      <c r="F5" s="140" t="s">
        <v>16631</v>
      </c>
    </row>
    <row r="6" spans="1:10" x14ac:dyDescent="0.25">
      <c r="A6" s="2" t="s">
        <v>86</v>
      </c>
      <c r="B6" s="102">
        <v>810.5</v>
      </c>
      <c r="D6" s="143">
        <v>0.5</v>
      </c>
      <c r="E6" s="141">
        <f t="shared" si="0"/>
        <v>405.25</v>
      </c>
      <c r="F6" s="140" t="s">
        <v>16631</v>
      </c>
    </row>
    <row r="7" spans="1:10" x14ac:dyDescent="0.25">
      <c r="A7" s="2" t="s">
        <v>125</v>
      </c>
      <c r="B7" s="102">
        <v>782</v>
      </c>
      <c r="D7" s="143">
        <v>0.5</v>
      </c>
      <c r="E7" s="141">
        <f t="shared" si="0"/>
        <v>391</v>
      </c>
      <c r="F7" s="140" t="s">
        <v>16631</v>
      </c>
      <c r="J7" s="144"/>
    </row>
    <row r="8" spans="1:10" x14ac:dyDescent="0.25">
      <c r="A8" s="2" t="s">
        <v>126</v>
      </c>
      <c r="B8" s="102">
        <v>636</v>
      </c>
      <c r="D8" s="143">
        <v>0.5</v>
      </c>
      <c r="E8" s="141">
        <f t="shared" si="0"/>
        <v>318</v>
      </c>
      <c r="F8" s="140" t="s">
        <v>16631</v>
      </c>
      <c r="J8" s="144"/>
    </row>
    <row r="9" spans="1:10" x14ac:dyDescent="0.25">
      <c r="A9" s="2" t="s">
        <v>127</v>
      </c>
      <c r="B9" s="102">
        <v>581</v>
      </c>
      <c r="D9" s="144">
        <v>2</v>
      </c>
      <c r="E9" s="141">
        <f t="shared" si="0"/>
        <v>1162</v>
      </c>
      <c r="F9" s="140" t="s">
        <v>11</v>
      </c>
      <c r="J9" s="144"/>
    </row>
    <row r="10" spans="1:10" x14ac:dyDescent="0.25">
      <c r="A10" s="2" t="s">
        <v>128</v>
      </c>
      <c r="B10" s="102">
        <v>455</v>
      </c>
      <c r="D10" s="143">
        <v>0.5</v>
      </c>
      <c r="E10" s="141">
        <f t="shared" si="0"/>
        <v>227.5</v>
      </c>
      <c r="F10" s="140" t="s">
        <v>16631</v>
      </c>
      <c r="J10" s="144"/>
    </row>
    <row r="11" spans="1:10" x14ac:dyDescent="0.25">
      <c r="A11" s="2" t="s">
        <v>131</v>
      </c>
      <c r="B11" s="102">
        <v>325</v>
      </c>
      <c r="D11" s="143">
        <v>0.5</v>
      </c>
      <c r="E11" s="141">
        <f>D11*B11</f>
        <v>162.5</v>
      </c>
      <c r="F11" s="140" t="s">
        <v>16631</v>
      </c>
      <c r="J11" s="144"/>
    </row>
    <row r="12" spans="1:10" x14ac:dyDescent="0.25">
      <c r="A12" s="2" t="s">
        <v>132</v>
      </c>
      <c r="B12" s="102">
        <v>320</v>
      </c>
      <c r="D12" s="143">
        <v>0.5</v>
      </c>
      <c r="E12" s="141">
        <f>D12*B12</f>
        <v>160</v>
      </c>
      <c r="F12" s="140" t="s">
        <v>16631</v>
      </c>
      <c r="J12" s="144"/>
    </row>
    <row r="13" spans="1:10" x14ac:dyDescent="0.25">
      <c r="A13" s="2" t="s">
        <v>130</v>
      </c>
      <c r="B13" s="102">
        <v>297</v>
      </c>
      <c r="D13" s="143">
        <v>0.5</v>
      </c>
      <c r="E13" s="141">
        <f>D13*B13</f>
        <v>148.5</v>
      </c>
      <c r="F13" s="140" t="s">
        <v>16631</v>
      </c>
      <c r="J13" s="144"/>
    </row>
    <row r="14" spans="1:10" x14ac:dyDescent="0.25">
      <c r="A14" s="2" t="s">
        <v>134</v>
      </c>
      <c r="B14" s="102">
        <v>277</v>
      </c>
      <c r="D14" s="144">
        <v>2</v>
      </c>
      <c r="E14" s="141">
        <f>D14*B14</f>
        <v>554</v>
      </c>
      <c r="F14" s="140" t="s">
        <v>11</v>
      </c>
      <c r="J14" s="144"/>
    </row>
    <row r="15" spans="1:10" x14ac:dyDescent="0.25">
      <c r="A15" s="2" t="s">
        <v>135</v>
      </c>
      <c r="B15" s="102">
        <v>269</v>
      </c>
      <c r="D15" s="143">
        <v>0.5</v>
      </c>
      <c r="E15" s="141">
        <f>D15*B15</f>
        <v>134.5</v>
      </c>
      <c r="F15" s="140" t="s">
        <v>16631</v>
      </c>
      <c r="J15" s="144"/>
    </row>
    <row r="16" spans="1:10" x14ac:dyDescent="0.25">
      <c r="A16" s="2" t="s">
        <v>136</v>
      </c>
      <c r="B16" s="102">
        <v>255</v>
      </c>
      <c r="D16" s="143">
        <v>0.5</v>
      </c>
      <c r="E16" s="141">
        <f t="shared" ref="E16:E26" si="1">D16*B17</f>
        <v>123.5</v>
      </c>
      <c r="F16" s="140" t="s">
        <v>16631</v>
      </c>
      <c r="J16" s="144"/>
    </row>
    <row r="17" spans="1:10" x14ac:dyDescent="0.25">
      <c r="A17" s="2" t="s">
        <v>133</v>
      </c>
      <c r="B17" s="102">
        <v>247</v>
      </c>
      <c r="D17" s="143">
        <v>0.5</v>
      </c>
      <c r="E17" s="141">
        <f t="shared" si="1"/>
        <v>99.6</v>
      </c>
      <c r="F17" s="140" t="s">
        <v>16631</v>
      </c>
      <c r="J17" s="144"/>
    </row>
    <row r="18" spans="1:10" x14ac:dyDescent="0.25">
      <c r="A18" s="2" t="s">
        <v>129</v>
      </c>
      <c r="B18" s="102">
        <v>199.2</v>
      </c>
      <c r="D18" s="143">
        <v>0.5</v>
      </c>
      <c r="E18" s="141">
        <f t="shared" si="1"/>
        <v>83</v>
      </c>
      <c r="F18" s="140" t="s">
        <v>16631</v>
      </c>
      <c r="J18" s="144"/>
    </row>
    <row r="19" spans="1:10" x14ac:dyDescent="0.25">
      <c r="A19" s="2" t="s">
        <v>137</v>
      </c>
      <c r="B19" s="102">
        <v>166</v>
      </c>
      <c r="D19" s="143">
        <v>0.5</v>
      </c>
      <c r="E19" s="141">
        <f t="shared" si="1"/>
        <v>77</v>
      </c>
      <c r="F19" s="140" t="s">
        <v>16631</v>
      </c>
      <c r="J19" s="144"/>
    </row>
    <row r="20" spans="1:10" x14ac:dyDescent="0.25">
      <c r="A20" s="2" t="s">
        <v>138</v>
      </c>
      <c r="B20" s="102">
        <v>154</v>
      </c>
      <c r="D20" s="143">
        <v>0.5</v>
      </c>
      <c r="E20" s="141">
        <f t="shared" si="1"/>
        <v>61.5</v>
      </c>
      <c r="F20" s="140" t="s">
        <v>16631</v>
      </c>
      <c r="J20" s="144"/>
    </row>
    <row r="21" spans="1:10" x14ac:dyDescent="0.25">
      <c r="A21" s="2" t="s">
        <v>140</v>
      </c>
      <c r="B21" s="102">
        <v>123</v>
      </c>
      <c r="D21" s="143">
        <v>0.5</v>
      </c>
      <c r="E21" s="141">
        <f t="shared" si="1"/>
        <v>56.7</v>
      </c>
      <c r="F21" s="140" t="s">
        <v>16631</v>
      </c>
      <c r="J21" s="144"/>
    </row>
    <row r="22" spans="1:10" x14ac:dyDescent="0.25">
      <c r="A22" s="2" t="s">
        <v>141</v>
      </c>
      <c r="B22" s="102">
        <v>113.4</v>
      </c>
      <c r="D22" s="143">
        <v>0.5</v>
      </c>
      <c r="E22" s="141">
        <f t="shared" si="1"/>
        <v>50.5</v>
      </c>
      <c r="F22" s="140" t="s">
        <v>16631</v>
      </c>
      <c r="J22" s="144"/>
    </row>
    <row r="23" spans="1:10" x14ac:dyDescent="0.25">
      <c r="A23" s="2" t="s">
        <v>143</v>
      </c>
      <c r="B23" s="102">
        <v>101</v>
      </c>
      <c r="D23" s="143">
        <v>0.5</v>
      </c>
      <c r="E23" s="141">
        <f t="shared" si="1"/>
        <v>47.5</v>
      </c>
      <c r="F23" s="140" t="s">
        <v>16631</v>
      </c>
      <c r="J23" s="144"/>
    </row>
    <row r="24" spans="1:10" x14ac:dyDescent="0.25">
      <c r="A24" s="2" t="s">
        <v>142</v>
      </c>
      <c r="B24" s="102">
        <v>95</v>
      </c>
      <c r="D24" s="143">
        <v>0.5</v>
      </c>
      <c r="E24" s="141">
        <f t="shared" si="1"/>
        <v>31.5</v>
      </c>
      <c r="F24" s="140" t="s">
        <v>16631</v>
      </c>
      <c r="J24" s="144"/>
    </row>
    <row r="25" spans="1:10" x14ac:dyDescent="0.25">
      <c r="A25" s="2" t="s">
        <v>144</v>
      </c>
      <c r="B25" s="102">
        <v>63</v>
      </c>
      <c r="D25" s="143">
        <v>0.5</v>
      </c>
      <c r="E25" s="141">
        <f t="shared" si="1"/>
        <v>28.5</v>
      </c>
      <c r="F25" s="140" t="s">
        <v>16631</v>
      </c>
      <c r="J25" s="144"/>
    </row>
    <row r="26" spans="1:10" x14ac:dyDescent="0.25">
      <c r="A26" s="2" t="s">
        <v>145</v>
      </c>
      <c r="B26" s="102">
        <v>57</v>
      </c>
      <c r="D26" s="143">
        <v>0.5</v>
      </c>
      <c r="E26" s="141">
        <f t="shared" si="1"/>
        <v>4533.3500000000004</v>
      </c>
      <c r="F26" s="140" t="s">
        <v>16631</v>
      </c>
      <c r="J26" s="144"/>
    </row>
    <row r="27" spans="1:10" x14ac:dyDescent="0.25">
      <c r="A27" s="2" t="s">
        <v>12</v>
      </c>
      <c r="B27" s="102">
        <v>9066.7000000000007</v>
      </c>
      <c r="D27" s="140"/>
      <c r="E27" s="142">
        <f>SUM(E4:E26)</f>
        <v>10609.352000000001</v>
      </c>
      <c r="F27" s="140"/>
    </row>
    <row r="28" spans="1:10" x14ac:dyDescent="0.25">
      <c r="A28"/>
      <c r="B28"/>
    </row>
    <row r="29" spans="1:10" x14ac:dyDescent="0.25">
      <c r="A29" s="139"/>
      <c r="B29" s="139"/>
    </row>
    <row r="30" spans="1:10" x14ac:dyDescent="0.25">
      <c r="A30" s="139"/>
      <c r="B30" s="139"/>
    </row>
    <row r="31" spans="1:10" x14ac:dyDescent="0.25">
      <c r="A31" s="139"/>
      <c r="B31" s="139"/>
    </row>
    <row r="32" spans="1:10" x14ac:dyDescent="0.25">
      <c r="A32" s="139"/>
      <c r="B32" s="139"/>
    </row>
    <row r="33" spans="1:2" x14ac:dyDescent="0.25">
      <c r="A33" s="139"/>
      <c r="B33" s="139"/>
    </row>
    <row r="34" spans="1:2" x14ac:dyDescent="0.25">
      <c r="A34" s="139"/>
      <c r="B34" s="139"/>
    </row>
    <row r="35" spans="1:2" x14ac:dyDescent="0.25">
      <c r="A35" s="139"/>
      <c r="B35" s="139"/>
    </row>
    <row r="36" spans="1:2" x14ac:dyDescent="0.25">
      <c r="A36" s="139"/>
      <c r="B36" s="139"/>
    </row>
    <row r="37" spans="1:2" x14ac:dyDescent="0.25">
      <c r="A37" s="139"/>
      <c r="B37" s="139"/>
    </row>
    <row r="38" spans="1:2" x14ac:dyDescent="0.25">
      <c r="A38" s="139"/>
      <c r="B38" s="139"/>
    </row>
    <row r="39" spans="1:2" x14ac:dyDescent="0.25">
      <c r="A39" s="139"/>
      <c r="B39" s="139"/>
    </row>
    <row r="40" spans="1:2" x14ac:dyDescent="0.25">
      <c r="A40" s="139"/>
      <c r="B40" s="139"/>
    </row>
    <row r="41" spans="1:2" x14ac:dyDescent="0.25">
      <c r="A41" s="139"/>
      <c r="B41" s="139"/>
    </row>
    <row r="42" spans="1:2" x14ac:dyDescent="0.25">
      <c r="A42" s="139"/>
      <c r="B42" s="139"/>
    </row>
    <row r="43" spans="1:2" x14ac:dyDescent="0.25">
      <c r="A43" s="139"/>
      <c r="B43" s="139"/>
    </row>
    <row r="44" spans="1:2" x14ac:dyDescent="0.25">
      <c r="A44" s="139"/>
      <c r="B44" s="139"/>
    </row>
    <row r="45" spans="1:2" x14ac:dyDescent="0.25">
      <c r="A45" s="139"/>
      <c r="B45" s="139"/>
    </row>
    <row r="46" spans="1:2" x14ac:dyDescent="0.25">
      <c r="A46" s="139"/>
      <c r="B46" s="139"/>
    </row>
    <row r="47" spans="1:2" x14ac:dyDescent="0.25">
      <c r="A47" s="139"/>
      <c r="B47" s="139"/>
    </row>
    <row r="48" spans="1:2" x14ac:dyDescent="0.25">
      <c r="A48" s="139"/>
      <c r="B48" s="139"/>
    </row>
    <row r="49" spans="1:2" x14ac:dyDescent="0.25">
      <c r="A49" s="139"/>
      <c r="B49" s="139"/>
    </row>
    <row r="50" spans="1:2" x14ac:dyDescent="0.25">
      <c r="A50" s="139"/>
      <c r="B50" s="139"/>
    </row>
    <row r="51" spans="1:2" x14ac:dyDescent="0.25">
      <c r="A51" s="139"/>
      <c r="B51" s="139"/>
    </row>
    <row r="52" spans="1:2" x14ac:dyDescent="0.25">
      <c r="A52" s="139"/>
      <c r="B52" s="139"/>
    </row>
    <row r="53" spans="1:2" x14ac:dyDescent="0.25">
      <c r="A53" s="139"/>
      <c r="B53" s="139"/>
    </row>
    <row r="54" spans="1:2" x14ac:dyDescent="0.25">
      <c r="A54" s="139"/>
      <c r="B54" s="139"/>
    </row>
    <row r="55" spans="1:2" x14ac:dyDescent="0.25">
      <c r="A55" s="139"/>
      <c r="B55" s="139"/>
    </row>
    <row r="56" spans="1:2" x14ac:dyDescent="0.25">
      <c r="A56" s="139"/>
      <c r="B56" s="139"/>
    </row>
    <row r="57" spans="1:2" x14ac:dyDescent="0.25">
      <c r="A57" s="139"/>
      <c r="B57" s="139"/>
    </row>
    <row r="58" spans="1:2" x14ac:dyDescent="0.25">
      <c r="A58" s="139"/>
      <c r="B58" s="139"/>
    </row>
    <row r="59" spans="1:2" x14ac:dyDescent="0.25">
      <c r="A59" s="139"/>
      <c r="B59" s="139"/>
    </row>
    <row r="60" spans="1:2" x14ac:dyDescent="0.25">
      <c r="A60" s="139"/>
      <c r="B60" s="139"/>
    </row>
    <row r="61" spans="1:2" x14ac:dyDescent="0.25">
      <c r="A61" s="139"/>
      <c r="B61" s="139"/>
    </row>
    <row r="62" spans="1:2" x14ac:dyDescent="0.25">
      <c r="A62" s="139"/>
      <c r="B62" s="139"/>
    </row>
    <row r="63" spans="1:2" x14ac:dyDescent="0.25">
      <c r="A63" s="139"/>
      <c r="B63" s="139"/>
    </row>
    <row r="64" spans="1:2" x14ac:dyDescent="0.25">
      <c r="A64" s="139"/>
      <c r="B64" s="139"/>
    </row>
    <row r="65" spans="1:2" x14ac:dyDescent="0.25">
      <c r="A65" s="139"/>
      <c r="B65" s="139"/>
    </row>
    <row r="66" spans="1:2" x14ac:dyDescent="0.25">
      <c r="A66" s="139"/>
      <c r="B66" s="139"/>
    </row>
    <row r="67" spans="1:2" x14ac:dyDescent="0.25">
      <c r="A67" s="139"/>
      <c r="B67" s="139"/>
    </row>
    <row r="68" spans="1:2" x14ac:dyDescent="0.25">
      <c r="A68" s="139"/>
      <c r="B68" s="139"/>
    </row>
    <row r="69" spans="1:2" x14ac:dyDescent="0.25">
      <c r="A69" s="139"/>
      <c r="B69" s="139"/>
    </row>
    <row r="70" spans="1:2" x14ac:dyDescent="0.25">
      <c r="A70" s="139"/>
      <c r="B70" s="139"/>
    </row>
    <row r="71" spans="1:2" x14ac:dyDescent="0.25">
      <c r="A71" s="139"/>
      <c r="B71" s="139"/>
    </row>
    <row r="72" spans="1:2" x14ac:dyDescent="0.25">
      <c r="A72" s="139"/>
      <c r="B72" s="139"/>
    </row>
    <row r="73" spans="1:2" x14ac:dyDescent="0.25">
      <c r="A73" s="139"/>
      <c r="B73" s="139"/>
    </row>
    <row r="74" spans="1:2" x14ac:dyDescent="0.25">
      <c r="A74" s="139"/>
      <c r="B74" s="139"/>
    </row>
    <row r="75" spans="1:2" x14ac:dyDescent="0.25">
      <c r="A75" s="139"/>
      <c r="B75" s="139"/>
    </row>
    <row r="76" spans="1:2" x14ac:dyDescent="0.25">
      <c r="A76" s="139"/>
      <c r="B76" s="139"/>
    </row>
    <row r="77" spans="1:2" x14ac:dyDescent="0.25">
      <c r="A77" s="139"/>
      <c r="B77" s="139"/>
    </row>
    <row r="78" spans="1:2" x14ac:dyDescent="0.25">
      <c r="A78" s="139"/>
      <c r="B78" s="139"/>
    </row>
    <row r="79" spans="1:2" x14ac:dyDescent="0.25">
      <c r="A79" s="139"/>
      <c r="B79" s="139"/>
    </row>
    <row r="80" spans="1:2" x14ac:dyDescent="0.25">
      <c r="A80" s="139"/>
      <c r="B80" s="139"/>
    </row>
    <row r="81" spans="1:2" x14ac:dyDescent="0.25">
      <c r="A81" s="139"/>
      <c r="B81" s="139"/>
    </row>
    <row r="82" spans="1:2" x14ac:dyDescent="0.25">
      <c r="A82" s="139"/>
      <c r="B82" s="139"/>
    </row>
    <row r="83" spans="1:2" x14ac:dyDescent="0.25">
      <c r="A83" s="139"/>
      <c r="B83" s="139"/>
    </row>
    <row r="84" spans="1:2" x14ac:dyDescent="0.25">
      <c r="A84" s="139"/>
      <c r="B84" s="139"/>
    </row>
    <row r="85" spans="1:2" x14ac:dyDescent="0.25">
      <c r="A85" s="139"/>
      <c r="B85" s="139"/>
    </row>
    <row r="86" spans="1:2" x14ac:dyDescent="0.25">
      <c r="A86" s="139"/>
      <c r="B86" s="139"/>
    </row>
    <row r="87" spans="1:2" x14ac:dyDescent="0.25">
      <c r="A87" s="139"/>
      <c r="B87" s="139"/>
    </row>
    <row r="88" spans="1:2" x14ac:dyDescent="0.25">
      <c r="A88" s="139"/>
      <c r="B88" s="139"/>
    </row>
    <row r="89" spans="1:2" x14ac:dyDescent="0.25">
      <c r="A89" s="139"/>
      <c r="B89" s="139"/>
    </row>
    <row r="90" spans="1:2" x14ac:dyDescent="0.25">
      <c r="A90" s="139"/>
      <c r="B90" s="139"/>
    </row>
    <row r="91" spans="1:2" x14ac:dyDescent="0.25">
      <c r="A91" s="139"/>
      <c r="B91" s="139"/>
    </row>
    <row r="92" spans="1:2" x14ac:dyDescent="0.25">
      <c r="A92" s="139"/>
      <c r="B92" s="139"/>
    </row>
    <row r="93" spans="1:2" x14ac:dyDescent="0.25">
      <c r="A93" s="139"/>
      <c r="B93" s="139"/>
    </row>
    <row r="94" spans="1:2" x14ac:dyDescent="0.25">
      <c r="A94" s="139"/>
      <c r="B94" s="139"/>
    </row>
    <row r="95" spans="1:2" x14ac:dyDescent="0.25">
      <c r="A95" s="139"/>
      <c r="B95" s="139"/>
    </row>
    <row r="96" spans="1:2" x14ac:dyDescent="0.25">
      <c r="A96" s="139"/>
      <c r="B96" s="139"/>
    </row>
    <row r="97" spans="1:2" x14ac:dyDescent="0.25">
      <c r="A97" s="139"/>
      <c r="B97" s="139"/>
    </row>
    <row r="98" spans="1:2" x14ac:dyDescent="0.25">
      <c r="A98" s="139"/>
      <c r="B98" s="139"/>
    </row>
    <row r="99" spans="1:2" x14ac:dyDescent="0.25">
      <c r="A99" s="139"/>
      <c r="B99" s="139"/>
    </row>
    <row r="100" spans="1:2" x14ac:dyDescent="0.25">
      <c r="A100" s="139"/>
      <c r="B100" s="139"/>
    </row>
    <row r="101" spans="1:2" x14ac:dyDescent="0.25">
      <c r="A101" s="139"/>
      <c r="B101" s="139"/>
    </row>
    <row r="102" spans="1:2" x14ac:dyDescent="0.25">
      <c r="A102" s="139"/>
      <c r="B102" s="139"/>
    </row>
    <row r="103" spans="1:2" x14ac:dyDescent="0.25">
      <c r="A103" s="139"/>
      <c r="B103" s="139"/>
    </row>
    <row r="104" spans="1:2" x14ac:dyDescent="0.25">
      <c r="A104" s="139"/>
      <c r="B104" s="139"/>
    </row>
    <row r="105" spans="1:2" x14ac:dyDescent="0.25">
      <c r="A105" s="139"/>
      <c r="B105" s="139"/>
    </row>
    <row r="106" spans="1:2" x14ac:dyDescent="0.25">
      <c r="A106" s="139"/>
      <c r="B106" s="139"/>
    </row>
    <row r="107" spans="1:2" x14ac:dyDescent="0.25">
      <c r="A107" s="139"/>
      <c r="B107" s="139"/>
    </row>
    <row r="108" spans="1:2" x14ac:dyDescent="0.25">
      <c r="A108" s="139"/>
      <c r="B108" s="139"/>
    </row>
    <row r="109" spans="1:2" x14ac:dyDescent="0.25">
      <c r="A109" s="139"/>
      <c r="B109" s="139"/>
    </row>
    <row r="110" spans="1:2" x14ac:dyDescent="0.25">
      <c r="A110" s="139"/>
      <c r="B110" s="139"/>
    </row>
    <row r="111" spans="1:2" x14ac:dyDescent="0.25">
      <c r="A111" s="139"/>
      <c r="B111" s="139"/>
    </row>
    <row r="112" spans="1:2" x14ac:dyDescent="0.25">
      <c r="A112" s="139"/>
      <c r="B112" s="139"/>
    </row>
    <row r="113" spans="1:2" x14ac:dyDescent="0.25">
      <c r="A113" s="139"/>
      <c r="B113" s="139"/>
    </row>
    <row r="114" spans="1:2" x14ac:dyDescent="0.25">
      <c r="A114" s="139"/>
      <c r="B114" s="139"/>
    </row>
    <row r="115" spans="1:2" x14ac:dyDescent="0.25">
      <c r="A115" s="139"/>
      <c r="B115" s="139"/>
    </row>
    <row r="116" spans="1:2" x14ac:dyDescent="0.25">
      <c r="A116" s="139"/>
      <c r="B116" s="139"/>
    </row>
    <row r="117" spans="1:2" x14ac:dyDescent="0.25">
      <c r="A117" s="139"/>
      <c r="B117" s="139"/>
    </row>
    <row r="118" spans="1:2" x14ac:dyDescent="0.25">
      <c r="A118" s="139"/>
      <c r="B118" s="139"/>
    </row>
    <row r="119" spans="1:2" x14ac:dyDescent="0.25">
      <c r="A119" s="139"/>
      <c r="B119" s="139"/>
    </row>
    <row r="120" spans="1:2" x14ac:dyDescent="0.25">
      <c r="A120" s="139"/>
      <c r="B120" s="139"/>
    </row>
    <row r="121" spans="1:2" x14ac:dyDescent="0.25">
      <c r="A121" s="139"/>
      <c r="B121" s="139"/>
    </row>
    <row r="122" spans="1:2" x14ac:dyDescent="0.25">
      <c r="A122" s="139"/>
      <c r="B122" s="139"/>
    </row>
    <row r="123" spans="1:2" x14ac:dyDescent="0.25">
      <c r="A123" s="139"/>
      <c r="B123" s="139"/>
    </row>
    <row r="124" spans="1:2" x14ac:dyDescent="0.25">
      <c r="A124" s="139"/>
      <c r="B124" s="139"/>
    </row>
    <row r="125" spans="1:2" x14ac:dyDescent="0.25">
      <c r="A125" s="139"/>
      <c r="B125" s="139"/>
    </row>
    <row r="126" spans="1:2" x14ac:dyDescent="0.25">
      <c r="A126" s="139"/>
      <c r="B126" s="139"/>
    </row>
    <row r="127" spans="1:2" x14ac:dyDescent="0.25">
      <c r="A127" s="139"/>
      <c r="B127" s="139"/>
    </row>
    <row r="128" spans="1:2" x14ac:dyDescent="0.25">
      <c r="A128" s="139"/>
      <c r="B128" s="139"/>
    </row>
    <row r="129" spans="1:2" x14ac:dyDescent="0.25">
      <c r="A129" s="139"/>
      <c r="B129" s="139"/>
    </row>
    <row r="130" spans="1:2" x14ac:dyDescent="0.25">
      <c r="A130" s="139"/>
      <c r="B130" s="139"/>
    </row>
    <row r="131" spans="1:2" x14ac:dyDescent="0.25">
      <c r="A131" s="139"/>
      <c r="B131" s="139"/>
    </row>
    <row r="132" spans="1:2" x14ac:dyDescent="0.25">
      <c r="A132" s="139"/>
      <c r="B132" s="139"/>
    </row>
    <row r="133" spans="1:2" x14ac:dyDescent="0.25">
      <c r="A133" s="139"/>
      <c r="B133" s="139"/>
    </row>
    <row r="134" spans="1:2" x14ac:dyDescent="0.25">
      <c r="A134" s="139"/>
      <c r="B134" s="139"/>
    </row>
    <row r="135" spans="1:2" x14ac:dyDescent="0.25">
      <c r="A135" s="139"/>
      <c r="B135" s="139"/>
    </row>
    <row r="136" spans="1:2" x14ac:dyDescent="0.25">
      <c r="A136" s="139"/>
      <c r="B136" s="139"/>
    </row>
    <row r="137" spans="1:2" x14ac:dyDescent="0.25">
      <c r="A137" s="139"/>
      <c r="B137" s="139"/>
    </row>
    <row r="138" spans="1:2" x14ac:dyDescent="0.25">
      <c r="A138" s="139"/>
      <c r="B138" s="139"/>
    </row>
    <row r="139" spans="1:2" x14ac:dyDescent="0.25">
      <c r="A139" s="139"/>
      <c r="B139" s="139"/>
    </row>
    <row r="140" spans="1:2" x14ac:dyDescent="0.25">
      <c r="A140" s="139"/>
      <c r="B140" s="139"/>
    </row>
    <row r="141" spans="1:2" x14ac:dyDescent="0.25">
      <c r="A141" s="139"/>
      <c r="B141" s="139"/>
    </row>
    <row r="142" spans="1:2" x14ac:dyDescent="0.25">
      <c r="A142" s="139"/>
      <c r="B142" s="139"/>
    </row>
    <row r="143" spans="1:2" x14ac:dyDescent="0.25">
      <c r="A143" s="139"/>
      <c r="B143" s="139"/>
    </row>
    <row r="144" spans="1:2" x14ac:dyDescent="0.25">
      <c r="A144" s="139"/>
      <c r="B144" s="139"/>
    </row>
    <row r="145" spans="1:2" x14ac:dyDescent="0.25">
      <c r="A145" s="139"/>
      <c r="B145" s="139"/>
    </row>
    <row r="146" spans="1:2" x14ac:dyDescent="0.25">
      <c r="A146" s="139"/>
      <c r="B146" s="139"/>
    </row>
    <row r="147" spans="1:2" x14ac:dyDescent="0.25">
      <c r="A147" s="139"/>
      <c r="B147" s="139"/>
    </row>
    <row r="148" spans="1:2" x14ac:dyDescent="0.25">
      <c r="A148" s="139"/>
      <c r="B148" s="139"/>
    </row>
    <row r="149" spans="1:2" x14ac:dyDescent="0.25">
      <c r="A149" s="139"/>
      <c r="B149" s="139"/>
    </row>
    <row r="150" spans="1:2" x14ac:dyDescent="0.25">
      <c r="A150" s="139"/>
      <c r="B150" s="139"/>
    </row>
    <row r="151" spans="1:2" x14ac:dyDescent="0.25">
      <c r="A151" s="139"/>
      <c r="B151" s="139"/>
    </row>
    <row r="152" spans="1:2" x14ac:dyDescent="0.25">
      <c r="A152" s="139"/>
      <c r="B152" s="139"/>
    </row>
    <row r="153" spans="1:2" x14ac:dyDescent="0.25">
      <c r="A153" s="139"/>
      <c r="B153" s="139"/>
    </row>
    <row r="154" spans="1:2" x14ac:dyDescent="0.25">
      <c r="A154" s="139"/>
      <c r="B154" s="139"/>
    </row>
    <row r="155" spans="1:2" x14ac:dyDescent="0.25">
      <c r="A155" s="139"/>
      <c r="B155" s="139"/>
    </row>
    <row r="156" spans="1:2" x14ac:dyDescent="0.25">
      <c r="A156" s="139"/>
      <c r="B156" s="139"/>
    </row>
    <row r="157" spans="1:2" x14ac:dyDescent="0.25">
      <c r="A157" s="139"/>
      <c r="B157" s="139"/>
    </row>
    <row r="158" spans="1:2" x14ac:dyDescent="0.25">
      <c r="A158" s="139"/>
      <c r="B158" s="139"/>
    </row>
    <row r="159" spans="1:2" x14ac:dyDescent="0.25">
      <c r="A159" s="139"/>
      <c r="B159" s="139"/>
    </row>
    <row r="160" spans="1:2" x14ac:dyDescent="0.25">
      <c r="A160" s="139"/>
      <c r="B160" s="139"/>
    </row>
    <row r="161" spans="1:2" x14ac:dyDescent="0.25">
      <c r="A161" s="139"/>
      <c r="B161" s="139"/>
    </row>
    <row r="162" spans="1:2" x14ac:dyDescent="0.25">
      <c r="A162" s="139"/>
      <c r="B162" s="139"/>
    </row>
    <row r="163" spans="1:2" x14ac:dyDescent="0.25">
      <c r="A163" s="139"/>
      <c r="B163" s="139"/>
    </row>
    <row r="164" spans="1:2" x14ac:dyDescent="0.25">
      <c r="A164" s="139"/>
      <c r="B164" s="139"/>
    </row>
    <row r="165" spans="1:2" x14ac:dyDescent="0.25">
      <c r="A165" s="139"/>
      <c r="B165" s="139"/>
    </row>
    <row r="166" spans="1:2" x14ac:dyDescent="0.25">
      <c r="A166" s="139"/>
      <c r="B166" s="139"/>
    </row>
    <row r="167" spans="1:2" x14ac:dyDescent="0.25">
      <c r="A167" s="139"/>
      <c r="B167" s="139"/>
    </row>
    <row r="168" spans="1:2" x14ac:dyDescent="0.25">
      <c r="A168" s="139"/>
      <c r="B168" s="139"/>
    </row>
    <row r="169" spans="1:2" x14ac:dyDescent="0.25">
      <c r="A169" s="139"/>
      <c r="B169" s="139"/>
    </row>
    <row r="170" spans="1:2" x14ac:dyDescent="0.25">
      <c r="A170" s="139"/>
      <c r="B170" s="139"/>
    </row>
    <row r="171" spans="1:2" x14ac:dyDescent="0.25">
      <c r="A171" s="139"/>
      <c r="B171" s="139"/>
    </row>
    <row r="172" spans="1:2" x14ac:dyDescent="0.25">
      <c r="A172" s="139"/>
      <c r="B172" s="139"/>
    </row>
    <row r="173" spans="1:2" x14ac:dyDescent="0.25">
      <c r="A173" s="139"/>
      <c r="B173" s="139"/>
    </row>
    <row r="174" spans="1:2" x14ac:dyDescent="0.25">
      <c r="A174" s="139"/>
      <c r="B174" s="139"/>
    </row>
    <row r="175" spans="1:2" x14ac:dyDescent="0.25">
      <c r="A175" s="139"/>
      <c r="B175" s="139"/>
    </row>
    <row r="176" spans="1:2" x14ac:dyDescent="0.25">
      <c r="A176" s="139"/>
      <c r="B176" s="139"/>
    </row>
    <row r="177" spans="1:2" x14ac:dyDescent="0.25">
      <c r="A177" s="139"/>
      <c r="B177" s="139"/>
    </row>
    <row r="178" spans="1:2" x14ac:dyDescent="0.25">
      <c r="A178" s="139"/>
      <c r="B178" s="139"/>
    </row>
    <row r="179" spans="1:2" x14ac:dyDescent="0.25">
      <c r="A179" s="139"/>
      <c r="B179" s="139"/>
    </row>
    <row r="180" spans="1:2" x14ac:dyDescent="0.25">
      <c r="A180" s="139"/>
      <c r="B180" s="139"/>
    </row>
    <row r="181" spans="1:2" x14ac:dyDescent="0.25">
      <c r="A181" s="139"/>
      <c r="B181" s="139"/>
    </row>
    <row r="182" spans="1:2" x14ac:dyDescent="0.25">
      <c r="A182" s="139"/>
      <c r="B182" s="139"/>
    </row>
    <row r="183" spans="1:2" x14ac:dyDescent="0.25">
      <c r="A183" s="139"/>
      <c r="B183" s="139"/>
    </row>
    <row r="184" spans="1:2" x14ac:dyDescent="0.25">
      <c r="A184" s="139"/>
      <c r="B184" s="139"/>
    </row>
    <row r="185" spans="1:2" x14ac:dyDescent="0.25">
      <c r="A185" s="139"/>
      <c r="B185" s="139"/>
    </row>
    <row r="186" spans="1:2" x14ac:dyDescent="0.25">
      <c r="A186" s="139"/>
      <c r="B186" s="139"/>
    </row>
    <row r="187" spans="1:2" x14ac:dyDescent="0.25">
      <c r="A187" s="139"/>
      <c r="B187" s="139"/>
    </row>
    <row r="188" spans="1:2" x14ac:dyDescent="0.25">
      <c r="A188" s="139"/>
      <c r="B188" s="139"/>
    </row>
    <row r="189" spans="1:2" x14ac:dyDescent="0.25">
      <c r="A189" s="139"/>
      <c r="B189" s="139"/>
    </row>
    <row r="190" spans="1:2" x14ac:dyDescent="0.25">
      <c r="A190" s="139"/>
      <c r="B190" s="139"/>
    </row>
    <row r="191" spans="1:2" x14ac:dyDescent="0.25">
      <c r="A191" s="139"/>
      <c r="B191" s="139"/>
    </row>
    <row r="192" spans="1:2" x14ac:dyDescent="0.25">
      <c r="A192" s="139"/>
      <c r="B192" s="139"/>
    </row>
    <row r="193" spans="1:2" x14ac:dyDescent="0.25">
      <c r="A193" s="139"/>
      <c r="B193" s="139"/>
    </row>
    <row r="194" spans="1:2" x14ac:dyDescent="0.25">
      <c r="A194" s="139"/>
      <c r="B194" s="139"/>
    </row>
    <row r="195" spans="1:2" x14ac:dyDescent="0.25">
      <c r="A195" s="139"/>
      <c r="B195" s="139"/>
    </row>
    <row r="196" spans="1:2" x14ac:dyDescent="0.25">
      <c r="A196" s="139"/>
      <c r="B196" s="139"/>
    </row>
    <row r="197" spans="1:2" x14ac:dyDescent="0.25">
      <c r="A197" s="139"/>
      <c r="B197" s="139"/>
    </row>
    <row r="198" spans="1:2" x14ac:dyDescent="0.25">
      <c r="A198" s="139"/>
      <c r="B198" s="139"/>
    </row>
    <row r="199" spans="1:2" x14ac:dyDescent="0.25">
      <c r="A199" s="139"/>
      <c r="B199" s="139"/>
    </row>
    <row r="200" spans="1:2" x14ac:dyDescent="0.25">
      <c r="A200" s="139"/>
      <c r="B200" s="139"/>
    </row>
    <row r="201" spans="1:2" x14ac:dyDescent="0.25">
      <c r="A201" s="139"/>
      <c r="B201" s="139"/>
    </row>
    <row r="202" spans="1:2" x14ac:dyDescent="0.25">
      <c r="A202" s="139"/>
      <c r="B202" s="139"/>
    </row>
    <row r="203" spans="1:2" x14ac:dyDescent="0.25">
      <c r="A203" s="139"/>
      <c r="B203" s="139"/>
    </row>
    <row r="204" spans="1:2" x14ac:dyDescent="0.25">
      <c r="A204" s="139"/>
      <c r="B204" s="139"/>
    </row>
    <row r="205" spans="1:2" x14ac:dyDescent="0.25">
      <c r="A205" s="139"/>
      <c r="B205" s="139"/>
    </row>
    <row r="206" spans="1:2" x14ac:dyDescent="0.25">
      <c r="A206" s="139"/>
      <c r="B206" s="139"/>
    </row>
    <row r="207" spans="1:2" x14ac:dyDescent="0.25">
      <c r="A207" s="139"/>
      <c r="B207" s="139"/>
    </row>
    <row r="208" spans="1:2" x14ac:dyDescent="0.25">
      <c r="A208" s="139"/>
      <c r="B208" s="139"/>
    </row>
    <row r="209" spans="1:2" x14ac:dyDescent="0.25">
      <c r="A209" s="139"/>
      <c r="B209" s="139"/>
    </row>
    <row r="210" spans="1:2" x14ac:dyDescent="0.25">
      <c r="A210" s="139"/>
      <c r="B210" s="139"/>
    </row>
    <row r="211" spans="1:2" x14ac:dyDescent="0.25">
      <c r="A211" s="139"/>
      <c r="B211" s="139"/>
    </row>
    <row r="212" spans="1:2" x14ac:dyDescent="0.25">
      <c r="A212" s="139"/>
      <c r="B212" s="139"/>
    </row>
    <row r="213" spans="1:2" x14ac:dyDescent="0.25">
      <c r="A213" s="139"/>
      <c r="B213" s="139"/>
    </row>
    <row r="214" spans="1:2" x14ac:dyDescent="0.25">
      <c r="A214" s="139"/>
      <c r="B214" s="139"/>
    </row>
    <row r="215" spans="1:2" x14ac:dyDescent="0.25">
      <c r="A215" s="139"/>
      <c r="B215" s="139"/>
    </row>
    <row r="216" spans="1:2" x14ac:dyDescent="0.25">
      <c r="A216" s="139"/>
      <c r="B216" s="139"/>
    </row>
    <row r="217" spans="1:2" x14ac:dyDescent="0.25">
      <c r="A217" s="139"/>
      <c r="B217" s="139"/>
    </row>
    <row r="218" spans="1:2" x14ac:dyDescent="0.25">
      <c r="A218" s="139"/>
      <c r="B218" s="139"/>
    </row>
    <row r="219" spans="1:2" x14ac:dyDescent="0.25">
      <c r="A219" s="139"/>
      <c r="B219" s="139"/>
    </row>
    <row r="220" spans="1:2" x14ac:dyDescent="0.25">
      <c r="A220" s="139"/>
      <c r="B220" s="139"/>
    </row>
    <row r="221" spans="1:2" x14ac:dyDescent="0.25">
      <c r="A221" s="139"/>
      <c r="B221" s="139"/>
    </row>
    <row r="222" spans="1:2" x14ac:dyDescent="0.25">
      <c r="A222" s="139"/>
      <c r="B222" s="139"/>
    </row>
    <row r="223" spans="1:2" x14ac:dyDescent="0.25">
      <c r="A223" s="139"/>
      <c r="B223" s="139"/>
    </row>
    <row r="224" spans="1:2" x14ac:dyDescent="0.25">
      <c r="A224" s="139"/>
      <c r="B224" s="139"/>
    </row>
    <row r="225" spans="1:2" x14ac:dyDescent="0.25">
      <c r="A225" s="139"/>
      <c r="B225" s="139"/>
    </row>
    <row r="226" spans="1:2" x14ac:dyDescent="0.25">
      <c r="A226" s="139"/>
      <c r="B226" s="139"/>
    </row>
    <row r="227" spans="1:2" x14ac:dyDescent="0.25">
      <c r="A227" s="139"/>
      <c r="B227" s="139"/>
    </row>
    <row r="228" spans="1:2" x14ac:dyDescent="0.25">
      <c r="A228" s="139"/>
      <c r="B228" s="139"/>
    </row>
    <row r="229" spans="1:2" x14ac:dyDescent="0.25">
      <c r="A229" s="139"/>
      <c r="B229" s="139"/>
    </row>
    <row r="230" spans="1:2" x14ac:dyDescent="0.25">
      <c r="A230" s="139"/>
      <c r="B230" s="139"/>
    </row>
    <row r="231" spans="1:2" x14ac:dyDescent="0.25">
      <c r="A231" s="139"/>
      <c r="B231" s="139"/>
    </row>
    <row r="232" spans="1:2" x14ac:dyDescent="0.25">
      <c r="A232" s="139"/>
      <c r="B232" s="139"/>
    </row>
    <row r="233" spans="1:2" x14ac:dyDescent="0.25">
      <c r="A233" s="139"/>
      <c r="B233" s="139"/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EC9A-0088-4858-865D-25D8C0883ABE}">
  <dimension ref="A1:K80"/>
  <sheetViews>
    <sheetView topLeftCell="B1" workbookViewId="0">
      <selection activeCell="A4" sqref="A4"/>
    </sheetView>
  </sheetViews>
  <sheetFormatPr baseColWidth="10" defaultRowHeight="15" x14ac:dyDescent="0.25"/>
  <cols>
    <col min="1" max="1" width="22.42578125" bestFit="1" customWidth="1"/>
    <col min="2" max="2" width="34.5703125" bestFit="1" customWidth="1"/>
    <col min="3" max="3" width="32.5703125" bestFit="1" customWidth="1"/>
    <col min="4" max="5" width="32.5703125" customWidth="1"/>
    <col min="8" max="8" width="18.42578125" bestFit="1" customWidth="1"/>
    <col min="9" max="9" width="17" style="13" customWidth="1"/>
    <col min="10" max="10" width="15.5703125" customWidth="1"/>
  </cols>
  <sheetData>
    <row r="1" spans="1:11" x14ac:dyDescent="0.25">
      <c r="A1" s="1" t="s">
        <v>13</v>
      </c>
      <c r="B1" t="s">
        <v>1</v>
      </c>
    </row>
    <row r="3" spans="1:11" x14ac:dyDescent="0.25">
      <c r="A3" s="1" t="s">
        <v>4</v>
      </c>
      <c r="B3" t="s">
        <v>805</v>
      </c>
      <c r="C3" t="s">
        <v>804</v>
      </c>
    </row>
    <row r="4" spans="1:11" ht="21" x14ac:dyDescent="0.25">
      <c r="A4" s="2" t="s">
        <v>7636</v>
      </c>
      <c r="B4" s="115">
        <v>144.94800000000001</v>
      </c>
      <c r="C4" s="115">
        <v>282</v>
      </c>
      <c r="D4" s="115"/>
      <c r="E4" s="115">
        <f>B4/C4</f>
        <v>0.51400000000000001</v>
      </c>
      <c r="H4" t="str">
        <f>INDEX([1]Alles!$A:$A,MATCH(I4,[1]Alles!$B:$B,0))</f>
        <v>ABS BLU-FOU-VAKU</v>
      </c>
      <c r="I4" s="132">
        <v>49500196</v>
      </c>
      <c r="J4" s="133">
        <v>6.5857900165143262</v>
      </c>
    </row>
    <row r="5" spans="1:11" ht="21" x14ac:dyDescent="0.25">
      <c r="A5" s="2" t="s">
        <v>12</v>
      </c>
      <c r="B5" s="115">
        <v>144.94800000000001</v>
      </c>
      <c r="C5" s="115">
        <v>282</v>
      </c>
      <c r="D5" s="115"/>
      <c r="E5" s="115">
        <f t="shared" ref="E5:E40" si="0">B5/C5</f>
        <v>0.51400000000000001</v>
      </c>
      <c r="H5" t="str">
        <f>INDEX([1]Alles!$A:$A,MATCH(I5,[1]Alles!$B:$B,0))</f>
        <v>ABS 40-60% WSCH</v>
      </c>
      <c r="I5" s="132">
        <v>29600029</v>
      </c>
      <c r="J5" s="134">
        <v>11.073912126293463</v>
      </c>
    </row>
    <row r="6" spans="1:11" ht="21" x14ac:dyDescent="0.25">
      <c r="D6" s="115"/>
      <c r="E6" s="115" t="e">
        <f t="shared" si="0"/>
        <v>#DIV/0!</v>
      </c>
      <c r="H6" t="str">
        <f>INDEX([1]Alles!$A:$A,MATCH(I6,[1]Alles!$B:$B,0))</f>
        <v>ABS BRUSCETTA-VAKU</v>
      </c>
      <c r="I6" s="132">
        <v>49500203</v>
      </c>
      <c r="J6" s="133">
        <v>7.281148389532067</v>
      </c>
      <c r="K6" s="13"/>
    </row>
    <row r="7" spans="1:11" ht="21" x14ac:dyDescent="0.25">
      <c r="D7" s="115"/>
      <c r="E7" s="115" t="e">
        <f t="shared" si="0"/>
        <v>#DIV/0!</v>
      </c>
      <c r="H7" t="str">
        <f>INDEX([1]Alles!$A:$A,MATCH(I7,[1]Alles!$B:$B,0))</f>
        <v>ABS CAMBOZOLA-VAKU</v>
      </c>
      <c r="I7" s="132">
        <v>49500194</v>
      </c>
      <c r="J7" s="134">
        <v>8.9105580026070399</v>
      </c>
      <c r="K7" s="13"/>
    </row>
    <row r="8" spans="1:11" ht="21" x14ac:dyDescent="0.25">
      <c r="D8" s="115"/>
      <c r="E8" s="115" t="e">
        <f t="shared" si="0"/>
        <v>#DIV/0!</v>
      </c>
      <c r="H8" t="str">
        <f>INDEX([1]Alles!$A:$A,MATCH(I8,[1]Alles!$B:$B,0))</f>
        <v>ABS CRX-VAKU</v>
      </c>
      <c r="I8" s="132">
        <v>49500195</v>
      </c>
      <c r="J8" s="133">
        <v>8.1175550752835619</v>
      </c>
      <c r="K8" s="13"/>
    </row>
    <row r="9" spans="1:11" ht="21" x14ac:dyDescent="0.25">
      <c r="D9" s="115"/>
      <c r="E9" s="115" t="e">
        <f t="shared" si="0"/>
        <v>#DIV/0!</v>
      </c>
      <c r="H9" t="str">
        <f>INDEX([1]Alles!$A:$A,MATCH(I9,[1]Alles!$B:$B,0))</f>
        <v>ABS ZIEGE-GOU-VAKU</v>
      </c>
      <c r="I9" s="132">
        <v>49500222</v>
      </c>
      <c r="J9" s="133">
        <v>8.9154964727939934</v>
      </c>
      <c r="K9" s="13"/>
    </row>
    <row r="10" spans="1:11" ht="21" x14ac:dyDescent="0.25">
      <c r="D10" s="115"/>
      <c r="E10" s="115" t="e">
        <f t="shared" si="0"/>
        <v>#DIV/0!</v>
      </c>
      <c r="H10" t="e">
        <f>INDEX([1]Alles!$A:$A,MATCH(I10,[1]Alles!$B:$B,0))</f>
        <v>#N/A</v>
      </c>
      <c r="I10" s="132">
        <v>49500156</v>
      </c>
      <c r="J10" s="133">
        <v>14.49175949220386</v>
      </c>
      <c r="K10" s="13"/>
    </row>
    <row r="11" spans="1:11" ht="21" x14ac:dyDescent="0.25">
      <c r="D11" s="115"/>
      <c r="E11" s="115" t="e">
        <f t="shared" si="0"/>
        <v>#DIV/0!</v>
      </c>
      <c r="H11" t="str">
        <f>INDEX([1]Alles!$A:$A,MATCH(I11,[1]Alles!$B:$B,0))</f>
        <v>ABS HEUBL-VAKU</v>
      </c>
      <c r="I11" s="132">
        <v>49500227</v>
      </c>
      <c r="J11" s="134">
        <v>7.7968606272055254</v>
      </c>
      <c r="K11" s="13"/>
    </row>
    <row r="12" spans="1:11" ht="21" x14ac:dyDescent="0.25">
      <c r="D12" s="115"/>
      <c r="E12" s="115" t="e">
        <f t="shared" si="0"/>
        <v>#DIV/0!</v>
      </c>
      <c r="H12" t="str">
        <f>INDEX([1]Alles!$A:$A,MATCH(I12,[1]Alles!$B:$B,0))</f>
        <v>ABS KELLERGEIST-VAKU</v>
      </c>
      <c r="I12" s="132">
        <v>49500232</v>
      </c>
      <c r="J12" s="133">
        <v>8.0682678667519738</v>
      </c>
      <c r="K12" s="13"/>
    </row>
    <row r="13" spans="1:11" ht="21" x14ac:dyDescent="0.25">
      <c r="D13" s="115"/>
      <c r="E13" s="115" t="e">
        <f t="shared" si="0"/>
        <v>#DIV/0!</v>
      </c>
      <c r="H13" t="str">
        <f>INDEX([1]Alles!$A:$A,MATCH(I13,[1]Alles!$B:$B,0))</f>
        <v>ABS MEDI-KRÄUK-VAKU</v>
      </c>
      <c r="I13" s="132">
        <v>49500197</v>
      </c>
      <c r="J13" s="133">
        <v>6.7194568295036419</v>
      </c>
      <c r="K13" s="13"/>
    </row>
    <row r="14" spans="1:11" ht="21" x14ac:dyDescent="0.25">
      <c r="D14" s="115"/>
      <c r="E14" s="115" t="e">
        <f t="shared" si="0"/>
        <v>#DIV/0!</v>
      </c>
      <c r="H14" t="str">
        <f>INDEX([1]Alles!$A:$A,MATCH(I14,[1]Alles!$B:$B,0))</f>
        <v>Munster</v>
      </c>
      <c r="I14" s="132">
        <v>23000601</v>
      </c>
      <c r="J14" s="134">
        <v>8.5413985337376133</v>
      </c>
      <c r="K14" s="13"/>
    </row>
    <row r="15" spans="1:11" ht="21" x14ac:dyDescent="0.25">
      <c r="D15" s="115"/>
      <c r="E15" s="115" t="e">
        <f t="shared" si="0"/>
        <v>#DIV/0!</v>
      </c>
      <c r="H15" t="str">
        <f>INDEX([1]Alles!$A:$A,MATCH(I15,[1]Alles!$B:$B,0))</f>
        <v>ABS ORANGE-PESTO-VAKU</v>
      </c>
      <c r="I15" s="132">
        <v>49500198</v>
      </c>
      <c r="J15" s="134">
        <v>7.2678522889458623</v>
      </c>
      <c r="K15" s="13"/>
    </row>
    <row r="16" spans="1:11" x14ac:dyDescent="0.25">
      <c r="D16" s="115"/>
      <c r="E16" s="115" t="e">
        <f t="shared" si="0"/>
        <v>#DIV/0!</v>
      </c>
      <c r="H16" t="e">
        <f>INDEX([1]Alles!$A:$A,MATCH(I16,[1]Alles!$B:$B,0))</f>
        <v>#N/A</v>
      </c>
      <c r="I16">
        <v>49500083</v>
      </c>
      <c r="J16" s="133">
        <v>9.6459416666666655</v>
      </c>
      <c r="K16" s="13"/>
    </row>
    <row r="17" spans="4:11" ht="21" x14ac:dyDescent="0.25">
      <c r="D17" s="115"/>
      <c r="E17" s="115" t="e">
        <f t="shared" si="0"/>
        <v>#DIV/0!</v>
      </c>
      <c r="H17" t="str">
        <f>INDEX([1]Alles!$A:$A,MATCH(I17,[1]Alles!$B:$B,0))</f>
        <v>ABS REBLOCHON-VAKU</v>
      </c>
      <c r="I17" s="132">
        <v>49500228</v>
      </c>
      <c r="J17" s="133">
        <v>9.946660172967233</v>
      </c>
      <c r="K17" s="13"/>
    </row>
    <row r="18" spans="4:11" ht="21" x14ac:dyDescent="0.25">
      <c r="D18" s="115"/>
      <c r="E18" s="115" t="e">
        <f t="shared" si="0"/>
        <v>#DIV/0!</v>
      </c>
      <c r="H18" t="str">
        <f>INDEX([1]Alles!$A:$A,MATCH(I18,[1]Alles!$B:$B,0))</f>
        <v>ABS AT-ROTWEIN-VAKU</v>
      </c>
      <c r="I18" s="132">
        <v>49500226</v>
      </c>
      <c r="J18" s="134">
        <v>7.4148209887633527</v>
      </c>
      <c r="K18" s="13"/>
    </row>
    <row r="19" spans="4:11" ht="21" x14ac:dyDescent="0.25">
      <c r="D19" s="115"/>
      <c r="E19" s="115" t="e">
        <f t="shared" si="0"/>
        <v>#DIV/0!</v>
      </c>
      <c r="H19" t="str">
        <f>INDEX([1]Alles!$A:$A,MATCH(I19,[1]Alles!$B:$B,0))</f>
        <v>ABS SCH-PAUL-VAKU</v>
      </c>
      <c r="I19" s="132">
        <v>49500229</v>
      </c>
      <c r="J19" s="133">
        <v>7.6086145024926051</v>
      </c>
      <c r="K19" s="13"/>
    </row>
    <row r="20" spans="4:11" ht="21" x14ac:dyDescent="0.25">
      <c r="D20" s="115"/>
      <c r="E20" s="115" t="e">
        <f t="shared" si="0"/>
        <v>#DIV/0!</v>
      </c>
      <c r="H20" t="str">
        <f>INDEX([1]Alles!$A:$A,MATCH(I20,[1]Alles!$B:$B,0))</f>
        <v>ABS SIMMEN-VAKU</v>
      </c>
      <c r="I20" s="132">
        <v>49500233</v>
      </c>
      <c r="J20" s="134">
        <v>6.7003968641643503</v>
      </c>
      <c r="K20" s="13"/>
    </row>
    <row r="21" spans="4:11" ht="21" x14ac:dyDescent="0.25">
      <c r="D21" s="115"/>
      <c r="E21" s="115"/>
      <c r="H21" t="str">
        <f>INDEX([1]Alles!$A:$A,MATCH(I21,[1]Alles!$B:$B,0))</f>
        <v>ABS TI-AD-VAKU</v>
      </c>
      <c r="I21" s="132">
        <v>49500230</v>
      </c>
      <c r="J21" s="133">
        <v>7.7475399924149615</v>
      </c>
      <c r="K21" s="13"/>
    </row>
    <row r="22" spans="4:11" ht="21" x14ac:dyDescent="0.25">
      <c r="D22" s="115"/>
      <c r="E22" s="115" t="e">
        <f t="shared" si="0"/>
        <v>#DIV/0!</v>
      </c>
      <c r="H22" t="str">
        <f>INDEX([1]Alles!$A:$A,MATCH(I22,[1]Alles!$B:$B,0))</f>
        <v>ABS WHISKY-NUTS-VAKU</v>
      </c>
      <c r="I22" s="132">
        <v>49500200</v>
      </c>
      <c r="J22" s="133">
        <v>7.5058130571925785</v>
      </c>
      <c r="K22" s="13"/>
    </row>
    <row r="23" spans="4:11" ht="21" x14ac:dyDescent="0.25">
      <c r="D23" s="115"/>
      <c r="E23" s="115" t="e">
        <f t="shared" si="0"/>
        <v>#DIV/0!</v>
      </c>
      <c r="H23" t="str">
        <f>INDEX([1]Alles!$A:$A,MATCH(I23,[1]Alles!$B:$B,0))</f>
        <v>ABS ZIEGE-GOU-VAKU</v>
      </c>
      <c r="I23" s="132">
        <v>49500222</v>
      </c>
      <c r="J23" s="134">
        <v>8.9345688538290791</v>
      </c>
      <c r="K23" s="13"/>
    </row>
    <row r="24" spans="4:11" ht="21" x14ac:dyDescent="0.25">
      <c r="D24" s="115"/>
      <c r="E24" s="115" t="e">
        <f t="shared" si="0"/>
        <v>#DIV/0!</v>
      </c>
      <c r="H24" t="str">
        <f>INDEX([1]Alles!$A:$A,MATCH(I24,[1]Alles!$B:$B,0))</f>
        <v>ABS ZIEGENROLLE-VAKU</v>
      </c>
      <c r="I24" s="132">
        <v>49500231</v>
      </c>
      <c r="J24" s="133">
        <v>7.9957903604299254</v>
      </c>
      <c r="K24" s="13"/>
    </row>
    <row r="25" spans="4:11" ht="21" x14ac:dyDescent="0.25">
      <c r="D25" s="115"/>
      <c r="E25" s="115" t="e">
        <f t="shared" si="0"/>
        <v>#DIV/0!</v>
      </c>
      <c r="H25" t="str">
        <f>INDEX([1]Alles!$A:$A,MATCH(I25,[1]Alles!$B:$B,0))</f>
        <v>ABS APPEN</v>
      </c>
      <c r="I25" s="132">
        <v>29500909</v>
      </c>
      <c r="J25" s="130">
        <v>12.260285714285715</v>
      </c>
      <c r="K25" s="13"/>
    </row>
    <row r="26" spans="4:11" ht="21" x14ac:dyDescent="0.25">
      <c r="D26" s="115"/>
      <c r="E26" s="115" t="e">
        <f t="shared" si="0"/>
        <v>#DIV/0!</v>
      </c>
      <c r="H26" t="str">
        <f>INDEX([1]Alles!$A:$A,MATCH(I26,[1]Alles!$B:$B,0))</f>
        <v>ABS BLU-FOU</v>
      </c>
      <c r="I26" s="132">
        <v>29500892</v>
      </c>
      <c r="J26" s="131">
        <v>6.5857900165143262</v>
      </c>
      <c r="K26" s="13"/>
    </row>
    <row r="27" spans="4:11" ht="21" x14ac:dyDescent="0.25">
      <c r="D27" s="115"/>
      <c r="E27" s="115" t="e">
        <f t="shared" si="0"/>
        <v>#DIV/0!</v>
      </c>
      <c r="H27" t="str">
        <f>INDEX([1]Alles!$A:$A,MATCH(I27,[1]Alles!$B:$B,0))</f>
        <v>ABS BRIE</v>
      </c>
      <c r="I27" s="132">
        <v>29500895</v>
      </c>
      <c r="J27" s="130">
        <v>11.073912126293463</v>
      </c>
      <c r="K27" s="13"/>
    </row>
    <row r="28" spans="4:11" ht="21" x14ac:dyDescent="0.25">
      <c r="D28" s="115"/>
      <c r="E28" s="115" t="e">
        <f t="shared" si="0"/>
        <v>#DIV/0!</v>
      </c>
      <c r="H28" t="str">
        <f>INDEX([1]Alles!$A:$A,MATCH(I28,[1]Alles!$B:$B,0))</f>
        <v>ABS BRUSCHETTA</v>
      </c>
      <c r="I28" s="132">
        <v>29501029</v>
      </c>
      <c r="J28" s="131">
        <v>7.281148389532067</v>
      </c>
      <c r="K28" s="13"/>
    </row>
    <row r="29" spans="4:11" ht="21" x14ac:dyDescent="0.25">
      <c r="D29" s="115"/>
      <c r="E29" s="115" t="e">
        <f t="shared" si="0"/>
        <v>#DIV/0!</v>
      </c>
      <c r="H29" t="str">
        <f>INDEX([1]Alles!$A:$A,MATCH(I29,[1]Alles!$B:$B,0))</f>
        <v>ABS CAMBOZOLA</v>
      </c>
      <c r="I29" s="132">
        <v>29501023</v>
      </c>
      <c r="J29" s="130">
        <v>8.9105580026070399</v>
      </c>
      <c r="K29" s="13"/>
    </row>
    <row r="30" spans="4:11" ht="21" x14ac:dyDescent="0.25">
      <c r="D30" s="115"/>
      <c r="E30" s="115" t="e">
        <f t="shared" si="0"/>
        <v>#DIV/0!</v>
      </c>
      <c r="H30" t="str">
        <f>INDEX([1]Alles!$A:$A,MATCH(I30,[1]Alles!$B:$B,0))</f>
        <v>ABS CRX</v>
      </c>
      <c r="I30" s="132">
        <v>29500957</v>
      </c>
      <c r="J30" s="131">
        <v>8.1175550752835619</v>
      </c>
      <c r="K30" s="13"/>
    </row>
    <row r="31" spans="4:11" ht="21" x14ac:dyDescent="0.25">
      <c r="D31" s="115"/>
      <c r="E31" s="115" t="e">
        <f t="shared" si="0"/>
        <v>#DIV/0!</v>
      </c>
      <c r="H31" t="str">
        <f>INDEX([1]Alles!$A:$A,MATCH(I31,[1]Alles!$B:$B,0))</f>
        <v>ABS ZIEGE-GOU</v>
      </c>
      <c r="I31" s="132">
        <v>29500887</v>
      </c>
      <c r="J31" s="131">
        <v>8.9154964727939934</v>
      </c>
      <c r="K31" s="13"/>
    </row>
    <row r="32" spans="4:11" ht="21" x14ac:dyDescent="0.25">
      <c r="D32" s="115"/>
      <c r="E32" s="115" t="e">
        <f t="shared" si="0"/>
        <v>#DIV/0!</v>
      </c>
      <c r="H32" t="str">
        <f>INDEX([1]Alles!$A:$A,MATCH(I32,[1]Alles!$B:$B,0))</f>
        <v>ABS GRÜN-PFEFF</v>
      </c>
      <c r="I32" s="132">
        <v>29501105</v>
      </c>
      <c r="J32" s="130">
        <v>7.4077239928583491</v>
      </c>
      <c r="K32" s="13"/>
    </row>
    <row r="33" spans="4:11" ht="21" x14ac:dyDescent="0.25">
      <c r="D33" s="115"/>
      <c r="E33" s="115" t="e">
        <f t="shared" si="0"/>
        <v>#DIV/0!</v>
      </c>
      <c r="H33" t="str">
        <f>INDEX([1]Alles!$A:$A,MATCH(I33,[1]Alles!$B:$B,0))</f>
        <v>ABS GRUY</v>
      </c>
      <c r="I33" s="132">
        <v>29500908</v>
      </c>
      <c r="J33" s="131">
        <v>14.49175949220386</v>
      </c>
      <c r="K33" s="13"/>
    </row>
    <row r="34" spans="4:11" ht="21" x14ac:dyDescent="0.25">
      <c r="D34" s="115"/>
      <c r="E34" s="115" t="e">
        <f t="shared" si="0"/>
        <v>#DIV/0!</v>
      </c>
      <c r="H34" t="e">
        <f>INDEX([1]Alles!$A:$A,MATCH(I34,[1]Alles!$B:$B,0))</f>
        <v>#N/A</v>
      </c>
      <c r="I34" s="132">
        <v>29500878</v>
      </c>
      <c r="J34" s="130">
        <v>7.7968606272055254</v>
      </c>
      <c r="K34" s="13"/>
    </row>
    <row r="35" spans="4:11" ht="21" x14ac:dyDescent="0.25">
      <c r="D35" s="115"/>
      <c r="E35" s="115" t="e">
        <f t="shared" si="0"/>
        <v>#DIV/0!</v>
      </c>
      <c r="H35" t="str">
        <f>INDEX([1]Alles!$A:$A,MATCH(I35,[1]Alles!$B:$B,0))</f>
        <v>ABS KELLERGEIST</v>
      </c>
      <c r="I35" s="132">
        <v>29501028</v>
      </c>
      <c r="J35" s="131">
        <v>8.0682678667519738</v>
      </c>
      <c r="K35" s="13"/>
    </row>
    <row r="36" spans="4:11" ht="21" x14ac:dyDescent="0.25">
      <c r="D36" s="115"/>
      <c r="E36" s="115" t="e">
        <f t="shared" si="0"/>
        <v>#DIV/0!</v>
      </c>
      <c r="H36" t="str">
        <f>INDEX([1]Alles!$A:$A,MATCH(I36,[1]Alles!$B:$B,0))</f>
        <v>ABS LE-ROSÉ</v>
      </c>
      <c r="I36" s="132">
        <v>29501110</v>
      </c>
      <c r="J36" s="130">
        <v>10.983844995631154</v>
      </c>
      <c r="K36" s="13"/>
    </row>
    <row r="37" spans="4:11" ht="21" x14ac:dyDescent="0.25">
      <c r="D37" s="115"/>
      <c r="E37" s="115" t="e">
        <f t="shared" si="0"/>
        <v>#DIV/0!</v>
      </c>
      <c r="H37" t="str">
        <f>INDEX([1]Alles!$A:$A,MATCH(I37,[1]Alles!$B:$B,0))</f>
        <v>ABS MEDI-KRÄUK</v>
      </c>
      <c r="I37" s="132">
        <v>29500886</v>
      </c>
      <c r="J37" s="131">
        <v>6.7194568295036419</v>
      </c>
      <c r="K37" s="13"/>
    </row>
    <row r="38" spans="4:11" ht="21" x14ac:dyDescent="0.25">
      <c r="D38" s="115"/>
      <c r="E38" s="115" t="e">
        <f t="shared" si="0"/>
        <v>#DIV/0!</v>
      </c>
      <c r="H38" t="str">
        <f>INDEX([1]Alles!$A:$A,MATCH(I38,[1]Alles!$B:$B,0))</f>
        <v>ABS MUNSTER</v>
      </c>
      <c r="I38" s="132">
        <v>29501040</v>
      </c>
      <c r="J38" s="130">
        <v>8.5413985337376133</v>
      </c>
      <c r="K38" s="13"/>
    </row>
    <row r="39" spans="4:11" ht="21" x14ac:dyDescent="0.25">
      <c r="D39" s="115"/>
      <c r="E39" s="115" t="e">
        <f t="shared" si="0"/>
        <v>#DIV/0!</v>
      </c>
      <c r="H39" t="str">
        <f>INDEX([1]Alles!$A:$A,MATCH(I39,[1]Alles!$B:$B,0))</f>
        <v>ABS OLD-AMSTERDAM</v>
      </c>
      <c r="I39" s="132">
        <v>29501039</v>
      </c>
      <c r="J39" s="131">
        <v>10.868925052314992</v>
      </c>
      <c r="K39" s="13"/>
    </row>
    <row r="40" spans="4:11" ht="21" x14ac:dyDescent="0.25">
      <c r="D40" s="115"/>
      <c r="E40" s="115" t="e">
        <f t="shared" si="0"/>
        <v>#DIV/0!</v>
      </c>
      <c r="H40" t="str">
        <f>INDEX([1]Alles!$A:$A,MATCH(I40,[1]Alles!$B:$B,0))</f>
        <v>ABS ORANG-PESTO</v>
      </c>
      <c r="I40" s="132">
        <v>29501030</v>
      </c>
      <c r="J40" s="130">
        <v>7.2678522889458623</v>
      </c>
      <c r="K40" s="129"/>
    </row>
    <row r="41" spans="4:11" ht="21" x14ac:dyDescent="0.25">
      <c r="D41" s="115"/>
      <c r="E41" s="115"/>
      <c r="H41" t="str">
        <f>INDEX([1]Alles!$A:$A,MATCH(I41,[1]Alles!$B:$B,0))</f>
        <v>ABS PAP-CHILI-BRIE</v>
      </c>
      <c r="I41" s="132">
        <v>29501101</v>
      </c>
      <c r="J41" s="131">
        <v>9.6459416666666655</v>
      </c>
    </row>
    <row r="42" spans="4:11" ht="21" x14ac:dyDescent="0.25">
      <c r="E42" s="115"/>
      <c r="H42" t="str">
        <f>INDEX([1]Alles!$A:$A,MATCH(I42,[1]Alles!$B:$B,0))</f>
        <v>ABS PECO</v>
      </c>
      <c r="I42" s="132">
        <v>29500891</v>
      </c>
      <c r="J42" s="130">
        <v>9.1663526661992432</v>
      </c>
    </row>
    <row r="43" spans="4:11" ht="21" x14ac:dyDescent="0.25">
      <c r="E43" s="115"/>
      <c r="H43" t="str">
        <f>INDEX([1]Alles!$A:$A,MATCH(I43,[1]Alles!$B:$B,0))</f>
        <v>ABS REBLOCH</v>
      </c>
      <c r="I43" s="132">
        <v>29500893</v>
      </c>
      <c r="J43" s="131">
        <v>9.946660172967233</v>
      </c>
    </row>
    <row r="44" spans="4:11" ht="21" x14ac:dyDescent="0.25">
      <c r="E44" s="115"/>
      <c r="H44" t="str">
        <f>INDEX([1]Alles!$A:$A,MATCH(I44,[1]Alles!$B:$B,0))</f>
        <v>ABS AT-ROTWEIN</v>
      </c>
      <c r="I44" s="132">
        <v>29501013</v>
      </c>
      <c r="J44" s="130">
        <v>7.4148209887633527</v>
      </c>
    </row>
    <row r="45" spans="4:11" ht="21" x14ac:dyDescent="0.25">
      <c r="E45" s="115"/>
      <c r="H45" t="str">
        <f>INDEX([1]Alles!$A:$A,MATCH(I45,[1]Alles!$B:$B,0))</f>
        <v>ABS SCH-PAUL</v>
      </c>
      <c r="I45" s="132">
        <v>29500906</v>
      </c>
      <c r="J45" s="131">
        <v>7.6086145024926051</v>
      </c>
    </row>
    <row r="46" spans="4:11" ht="21" x14ac:dyDescent="0.25">
      <c r="E46" s="115"/>
      <c r="H46" t="str">
        <f>INDEX([1]Alles!$A:$A,MATCH(I46,[1]Alles!$B:$B,0))</f>
        <v>ABS SIMMENTALER</v>
      </c>
      <c r="I46" s="132">
        <v>29501099</v>
      </c>
      <c r="J46" s="130">
        <v>6.7003968641643503</v>
      </c>
    </row>
    <row r="47" spans="4:11" ht="21" x14ac:dyDescent="0.25">
      <c r="E47" s="115"/>
      <c r="H47" t="str">
        <f>INDEX([1]Alles!$A:$A,MATCH(I47,[1]Alles!$B:$B,0))</f>
        <v>ABS TI-AD</v>
      </c>
      <c r="I47" s="132">
        <v>29500904</v>
      </c>
      <c r="J47" s="131">
        <v>7.7475399924149615</v>
      </c>
    </row>
    <row r="48" spans="4:11" ht="21" x14ac:dyDescent="0.25">
      <c r="E48" s="115"/>
      <c r="H48" t="str">
        <f>INDEX([1]Alles!$A:$A,MATCH(I48,[1]Alles!$B:$B,0))</f>
        <v>ABS BLÜT</v>
      </c>
      <c r="I48" s="132">
        <v>29500910</v>
      </c>
      <c r="J48" s="130">
        <v>9.4651380183951126</v>
      </c>
    </row>
    <row r="49" spans="5:10" ht="21" x14ac:dyDescent="0.25">
      <c r="E49" s="115"/>
      <c r="H49" t="str">
        <f>INDEX([1]Alles!$A:$A,MATCH(I49,[1]Alles!$B:$B,0))</f>
        <v>ABS WHISKY-N</v>
      </c>
      <c r="I49" s="132">
        <v>29501009</v>
      </c>
      <c r="J49" s="131">
        <v>7.5058130571925785</v>
      </c>
    </row>
    <row r="50" spans="5:10" ht="21" x14ac:dyDescent="0.25">
      <c r="E50" s="115"/>
      <c r="H50" t="str">
        <f>INDEX([1]Alles!$A:$A,MATCH(I50,[1]Alles!$B:$B,0))</f>
        <v>ABS ZIEGE-GOU</v>
      </c>
      <c r="I50" s="132">
        <v>29500887</v>
      </c>
      <c r="J50" s="130">
        <v>8.9345688538290791</v>
      </c>
    </row>
    <row r="51" spans="5:10" ht="21" x14ac:dyDescent="0.25">
      <c r="E51" s="115"/>
      <c r="H51" t="str">
        <f>INDEX([1]Alles!$A:$A,MATCH(I51,[1]Alles!$B:$B,0))</f>
        <v>ABS ZIEGENR</v>
      </c>
      <c r="I51" s="132">
        <v>29500913</v>
      </c>
      <c r="J51" s="131">
        <v>7.9957903604299254</v>
      </c>
    </row>
    <row r="52" spans="5:10" x14ac:dyDescent="0.25">
      <c r="E52" s="115"/>
      <c r="H52" t="str">
        <f>INDEX([1]Alles!$A:$A,MATCH(I52,[1]Alles!$B:$B,0))</f>
        <v>ABS ROVIN</v>
      </c>
      <c r="I52">
        <v>29500900</v>
      </c>
      <c r="J52" s="135">
        <v>6.6</v>
      </c>
    </row>
    <row r="53" spans="5:10" x14ac:dyDescent="0.25">
      <c r="E53" s="115"/>
      <c r="H53" t="str">
        <f>INDEX([1]Alles!$A:$A,MATCH(I53,[1]Alles!$B:$B,0))</f>
        <v>ABS MEDI-KRÄUK</v>
      </c>
      <c r="I53">
        <v>29500886</v>
      </c>
      <c r="J53" s="136">
        <v>6.72</v>
      </c>
    </row>
    <row r="54" spans="5:10" x14ac:dyDescent="0.25">
      <c r="E54" s="115"/>
      <c r="H54" t="str">
        <f>INDEX([1]Alles!$A:$A,MATCH(I54,[1]Alles!$B:$B,0))</f>
        <v>ABS MEDI-KRÄUK-VAKU</v>
      </c>
      <c r="I54">
        <v>49500197</v>
      </c>
      <c r="J54" s="136">
        <v>6.72</v>
      </c>
    </row>
    <row r="55" spans="5:10" x14ac:dyDescent="0.25">
      <c r="E55" s="115"/>
      <c r="H55" t="str">
        <f>INDEX([1]Alles!$A:$A,MATCH(I55,[1]Alles!$B:$B,0))</f>
        <v>Med-Kräu-Käse 50FIT 4-5K</v>
      </c>
      <c r="I55" s="137">
        <v>23000532</v>
      </c>
      <c r="J55" s="136">
        <v>6.72</v>
      </c>
    </row>
    <row r="56" spans="5:10" x14ac:dyDescent="0.25">
      <c r="E56" s="115"/>
      <c r="H56" t="str">
        <f>INDEX([1]Alles!$A:$A,MATCH(I56,[1]Alles!$B:$B,0))</f>
        <v>VOS SCHW-PF-ROUL-TORT</v>
      </c>
      <c r="I56" s="137">
        <v>29500482</v>
      </c>
      <c r="J56" s="136">
        <v>2.84</v>
      </c>
    </row>
    <row r="57" spans="5:10" x14ac:dyDescent="0.25">
      <c r="E57" s="115"/>
    </row>
    <row r="58" spans="5:10" x14ac:dyDescent="0.25">
      <c r="E58" s="115"/>
    </row>
    <row r="59" spans="5:10" x14ac:dyDescent="0.25">
      <c r="E59" s="115"/>
    </row>
    <row r="60" spans="5:10" x14ac:dyDescent="0.25">
      <c r="E60" s="115"/>
    </row>
    <row r="61" spans="5:10" x14ac:dyDescent="0.25">
      <c r="E61" s="115"/>
    </row>
    <row r="62" spans="5:10" x14ac:dyDescent="0.25">
      <c r="E62" s="115"/>
    </row>
    <row r="63" spans="5:10" x14ac:dyDescent="0.25">
      <c r="E63" s="115"/>
    </row>
    <row r="64" spans="5:10" x14ac:dyDescent="0.25">
      <c r="E64" s="115"/>
    </row>
    <row r="65" spans="5:5" x14ac:dyDescent="0.25">
      <c r="E65" s="115"/>
    </row>
    <row r="66" spans="5:5" x14ac:dyDescent="0.25">
      <c r="E66" s="115"/>
    </row>
    <row r="67" spans="5:5" x14ac:dyDescent="0.25">
      <c r="E67" s="115"/>
    </row>
    <row r="68" spans="5:5" x14ac:dyDescent="0.25">
      <c r="E68" s="115"/>
    </row>
    <row r="69" spans="5:5" x14ac:dyDescent="0.25">
      <c r="E69" s="115"/>
    </row>
    <row r="70" spans="5:5" x14ac:dyDescent="0.25">
      <c r="E70" s="115"/>
    </row>
    <row r="71" spans="5:5" x14ac:dyDescent="0.25">
      <c r="E71" s="115"/>
    </row>
    <row r="72" spans="5:5" x14ac:dyDescent="0.25">
      <c r="E72" s="115"/>
    </row>
    <row r="73" spans="5:5" x14ac:dyDescent="0.25">
      <c r="E73" s="115"/>
    </row>
    <row r="74" spans="5:5" x14ac:dyDescent="0.25">
      <c r="E74" s="115"/>
    </row>
    <row r="75" spans="5:5" x14ac:dyDescent="0.25">
      <c r="E75" s="115"/>
    </row>
    <row r="76" spans="5:5" x14ac:dyDescent="0.25">
      <c r="E76" s="115"/>
    </row>
    <row r="77" spans="5:5" x14ac:dyDescent="0.25">
      <c r="E77" s="115"/>
    </row>
    <row r="78" spans="5:5" x14ac:dyDescent="0.25">
      <c r="E78" s="115"/>
    </row>
    <row r="79" spans="5:5" x14ac:dyDescent="0.25">
      <c r="E79" s="115"/>
    </row>
    <row r="80" spans="5:5" x14ac:dyDescent="0.25">
      <c r="E80" s="115"/>
    </row>
  </sheetData>
  <phoneticPr fontId="19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5D50C-0762-439C-B5ED-39948AFD6347}">
  <dimension ref="A1:B9"/>
  <sheetViews>
    <sheetView workbookViewId="0">
      <selection activeCell="A15" sqref="A15"/>
    </sheetView>
  </sheetViews>
  <sheetFormatPr baseColWidth="10" defaultRowHeight="15" x14ac:dyDescent="0.25"/>
  <cols>
    <col min="1" max="1" width="22.42578125" bestFit="1" customWidth="1"/>
    <col min="2" max="2" width="21.5703125" bestFit="1" customWidth="1"/>
  </cols>
  <sheetData>
    <row r="1" spans="1:2" x14ac:dyDescent="0.25">
      <c r="A1" s="1" t="s">
        <v>147</v>
      </c>
      <c r="B1" t="s">
        <v>16630</v>
      </c>
    </row>
    <row r="3" spans="1:2" x14ac:dyDescent="0.25">
      <c r="A3" s="1" t="s">
        <v>4</v>
      </c>
      <c r="B3" t="s">
        <v>5</v>
      </c>
    </row>
    <row r="4" spans="1:2" x14ac:dyDescent="0.25">
      <c r="A4" s="2" t="s">
        <v>16632</v>
      </c>
      <c r="B4" s="115">
        <v>11147.699999999999</v>
      </c>
    </row>
    <row r="5" spans="1:2" x14ac:dyDescent="0.25">
      <c r="A5" s="2" t="s">
        <v>16633</v>
      </c>
      <c r="B5" s="115">
        <v>23230.399999999994</v>
      </c>
    </row>
    <row r="6" spans="1:2" x14ac:dyDescent="0.25">
      <c r="A6" s="2" t="s">
        <v>16634</v>
      </c>
      <c r="B6" s="115">
        <v>25332.18</v>
      </c>
    </row>
    <row r="7" spans="1:2" x14ac:dyDescent="0.25">
      <c r="A7" s="2" t="s">
        <v>16635</v>
      </c>
      <c r="B7" s="115">
        <v>16085.946000000004</v>
      </c>
    </row>
    <row r="8" spans="1:2" x14ac:dyDescent="0.25">
      <c r="A8" s="2" t="s">
        <v>16637</v>
      </c>
      <c r="B8" s="115">
        <v>8419.1</v>
      </c>
    </row>
    <row r="9" spans="1:2" x14ac:dyDescent="0.25">
      <c r="A9" s="2" t="s">
        <v>12</v>
      </c>
      <c r="B9" s="115">
        <v>84215.326000000001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E498C-5DF9-4668-9743-5F34FCA31E14}">
  <dimension ref="A1:B372"/>
  <sheetViews>
    <sheetView workbookViewId="0"/>
  </sheetViews>
  <sheetFormatPr baseColWidth="10" defaultRowHeight="15" x14ac:dyDescent="0.25"/>
  <cols>
    <col min="1" max="1" width="11.5703125" customWidth="1"/>
    <col min="2" max="2" width="41" customWidth="1"/>
  </cols>
  <sheetData>
    <row r="1" spans="1:2" x14ac:dyDescent="0.25">
      <c r="A1" t="s">
        <v>155</v>
      </c>
      <c r="B1" t="s">
        <v>147</v>
      </c>
    </row>
    <row r="2" spans="1:2" x14ac:dyDescent="0.25">
      <c r="A2">
        <v>29500481</v>
      </c>
      <c r="B2" t="s">
        <v>16657</v>
      </c>
    </row>
    <row r="3" spans="1:2" x14ac:dyDescent="0.25">
      <c r="A3">
        <v>29500514</v>
      </c>
      <c r="B3" t="s">
        <v>16657</v>
      </c>
    </row>
    <row r="4" spans="1:2" x14ac:dyDescent="0.25">
      <c r="A4">
        <v>29500939</v>
      </c>
      <c r="B4" t="s">
        <v>16657</v>
      </c>
    </row>
    <row r="5" spans="1:2" x14ac:dyDescent="0.25">
      <c r="A5">
        <v>29501021</v>
      </c>
      <c r="B5" t="s">
        <v>16657</v>
      </c>
    </row>
    <row r="6" spans="1:2" x14ac:dyDescent="0.25">
      <c r="A6">
        <v>29501028</v>
      </c>
      <c r="B6" t="s">
        <v>16658</v>
      </c>
    </row>
    <row r="7" spans="1:2" x14ac:dyDescent="0.25">
      <c r="A7">
        <v>29501052</v>
      </c>
      <c r="B7" t="s">
        <v>16657</v>
      </c>
    </row>
    <row r="8" spans="1:2" x14ac:dyDescent="0.25">
      <c r="A8">
        <v>29501057</v>
      </c>
      <c r="B8" t="s">
        <v>16657</v>
      </c>
    </row>
    <row r="9" spans="1:2" x14ac:dyDescent="0.25">
      <c r="A9">
        <v>29600027</v>
      </c>
      <c r="B9" t="s">
        <v>345</v>
      </c>
    </row>
    <row r="10" spans="1:2" x14ac:dyDescent="0.25">
      <c r="A10">
        <v>49500052</v>
      </c>
      <c r="B10" t="s">
        <v>16659</v>
      </c>
    </row>
    <row r="11" spans="1:2" x14ac:dyDescent="0.25">
      <c r="A11">
        <v>49500194</v>
      </c>
      <c r="B11" t="s">
        <v>16659</v>
      </c>
    </row>
    <row r="12" spans="1:2" x14ac:dyDescent="0.25">
      <c r="A12">
        <v>49900001</v>
      </c>
      <c r="B12" t="s">
        <v>16660</v>
      </c>
    </row>
    <row r="13" spans="1:2" x14ac:dyDescent="0.25">
      <c r="A13">
        <v>49900002</v>
      </c>
      <c r="B13" t="s">
        <v>16660</v>
      </c>
    </row>
    <row r="14" spans="1:2" x14ac:dyDescent="0.25">
      <c r="A14" t="s">
        <v>177</v>
      </c>
      <c r="B14" t="s">
        <v>16643</v>
      </c>
    </row>
    <row r="15" spans="1:2" x14ac:dyDescent="0.25">
      <c r="A15" t="s">
        <v>108</v>
      </c>
      <c r="B15" t="s">
        <v>108</v>
      </c>
    </row>
    <row r="16" spans="1:2" x14ac:dyDescent="0.25">
      <c r="A16" t="s">
        <v>179</v>
      </c>
      <c r="B16" t="s">
        <v>108</v>
      </c>
    </row>
    <row r="17" spans="1:2" x14ac:dyDescent="0.25">
      <c r="A17" t="s">
        <v>183</v>
      </c>
      <c r="B17" t="s">
        <v>16</v>
      </c>
    </row>
    <row r="18" spans="1:2" x14ac:dyDescent="0.25">
      <c r="A18" t="s">
        <v>186</v>
      </c>
      <c r="B18" t="s">
        <v>16</v>
      </c>
    </row>
    <row r="19" spans="1:2" x14ac:dyDescent="0.25">
      <c r="A19" t="s">
        <v>189</v>
      </c>
      <c r="B19" t="s">
        <v>282</v>
      </c>
    </row>
    <row r="20" spans="1:2" x14ac:dyDescent="0.25">
      <c r="A20">
        <v>29501032</v>
      </c>
      <c r="B20" t="s">
        <v>16658</v>
      </c>
    </row>
    <row r="21" spans="1:2" x14ac:dyDescent="0.25">
      <c r="A21">
        <v>29600013</v>
      </c>
      <c r="B21" t="s">
        <v>345</v>
      </c>
    </row>
    <row r="22" spans="1:2" x14ac:dyDescent="0.25">
      <c r="A22">
        <v>50000011</v>
      </c>
      <c r="B22" t="s">
        <v>471</v>
      </c>
    </row>
    <row r="23" spans="1:2" x14ac:dyDescent="0.25">
      <c r="A23" t="s">
        <v>194</v>
      </c>
      <c r="B23" t="s">
        <v>344</v>
      </c>
    </row>
    <row r="25" spans="1:2" x14ac:dyDescent="0.25">
      <c r="A25" t="s">
        <v>16664</v>
      </c>
      <c r="B25" t="s">
        <v>16657</v>
      </c>
    </row>
    <row r="26" spans="1:2" x14ac:dyDescent="0.25">
      <c r="A26" t="s">
        <v>53</v>
      </c>
      <c r="B26" t="s">
        <v>108</v>
      </c>
    </row>
    <row r="27" spans="1:2" x14ac:dyDescent="0.25">
      <c r="A27" t="s">
        <v>197</v>
      </c>
      <c r="B27" t="s">
        <v>108</v>
      </c>
    </row>
    <row r="28" spans="1:2" x14ac:dyDescent="0.25">
      <c r="A28" t="s">
        <v>198</v>
      </c>
      <c r="B28" t="s">
        <v>16</v>
      </c>
    </row>
    <row r="29" spans="1:2" x14ac:dyDescent="0.25">
      <c r="A29">
        <v>29500527</v>
      </c>
      <c r="B29" t="s">
        <v>16657</v>
      </c>
    </row>
    <row r="30" spans="1:2" x14ac:dyDescent="0.25">
      <c r="A30">
        <v>29500528</v>
      </c>
      <c r="B30" t="s">
        <v>16657</v>
      </c>
    </row>
    <row r="31" spans="1:2" x14ac:dyDescent="0.25">
      <c r="A31">
        <v>29500776</v>
      </c>
      <c r="B31" t="s">
        <v>16658</v>
      </c>
    </row>
    <row r="32" spans="1:2" x14ac:dyDescent="0.25">
      <c r="A32">
        <v>29500950</v>
      </c>
      <c r="B32" t="s">
        <v>16657</v>
      </c>
    </row>
    <row r="33" spans="1:2" x14ac:dyDescent="0.25">
      <c r="A33">
        <v>29501003</v>
      </c>
      <c r="B33" t="s">
        <v>16658</v>
      </c>
    </row>
    <row r="34" spans="1:2" x14ac:dyDescent="0.25">
      <c r="A34">
        <v>29501022</v>
      </c>
      <c r="B34" t="s">
        <v>16657</v>
      </c>
    </row>
    <row r="35" spans="1:2" x14ac:dyDescent="0.25">
      <c r="A35">
        <v>29501053</v>
      </c>
      <c r="B35" t="s">
        <v>16657</v>
      </c>
    </row>
    <row r="36" spans="1:2" x14ac:dyDescent="0.25">
      <c r="A36">
        <v>29501055</v>
      </c>
      <c r="B36" t="s">
        <v>16657</v>
      </c>
    </row>
    <row r="37" spans="1:2" x14ac:dyDescent="0.25">
      <c r="A37">
        <v>29501063</v>
      </c>
      <c r="B37" t="s">
        <v>16661</v>
      </c>
    </row>
    <row r="38" spans="1:2" x14ac:dyDescent="0.25">
      <c r="A38">
        <v>29501064</v>
      </c>
      <c r="B38" t="s">
        <v>16661</v>
      </c>
    </row>
    <row r="39" spans="1:2" x14ac:dyDescent="0.25">
      <c r="A39">
        <v>29501070</v>
      </c>
      <c r="B39" t="s">
        <v>16662</v>
      </c>
    </row>
    <row r="40" spans="1:2" x14ac:dyDescent="0.25">
      <c r="A40">
        <v>29501086</v>
      </c>
      <c r="B40" t="s">
        <v>16661</v>
      </c>
    </row>
    <row r="41" spans="1:2" x14ac:dyDescent="0.25">
      <c r="A41">
        <v>29501087</v>
      </c>
      <c r="B41" t="s">
        <v>16661</v>
      </c>
    </row>
    <row r="42" spans="1:2" x14ac:dyDescent="0.25">
      <c r="A42">
        <v>29900002</v>
      </c>
      <c r="B42" t="s">
        <v>16648</v>
      </c>
    </row>
    <row r="43" spans="1:2" x14ac:dyDescent="0.25">
      <c r="A43">
        <v>31000108</v>
      </c>
      <c r="B43" t="s">
        <v>282</v>
      </c>
    </row>
    <row r="44" spans="1:2" x14ac:dyDescent="0.25">
      <c r="A44" t="s">
        <v>200</v>
      </c>
      <c r="B44" t="s">
        <v>10</v>
      </c>
    </row>
    <row r="45" spans="1:2" x14ac:dyDescent="0.25">
      <c r="A45" t="s">
        <v>65</v>
      </c>
      <c r="B45" t="s">
        <v>16657</v>
      </c>
    </row>
    <row r="46" spans="1:2" x14ac:dyDescent="0.25">
      <c r="A46">
        <v>29500498</v>
      </c>
      <c r="B46" t="s">
        <v>16657</v>
      </c>
    </row>
    <row r="47" spans="1:2" x14ac:dyDescent="0.25">
      <c r="A47">
        <v>29500861</v>
      </c>
      <c r="B47" t="s">
        <v>16657</v>
      </c>
    </row>
    <row r="48" spans="1:2" x14ac:dyDescent="0.25">
      <c r="A48">
        <v>29500917</v>
      </c>
      <c r="B48" t="s">
        <v>16657</v>
      </c>
    </row>
    <row r="49" spans="1:2" x14ac:dyDescent="0.25">
      <c r="A49">
        <v>31000084</v>
      </c>
      <c r="B49" t="s">
        <v>338</v>
      </c>
    </row>
    <row r="50" spans="1:2" x14ac:dyDescent="0.25">
      <c r="A50" t="s">
        <v>91</v>
      </c>
      <c r="B50" t="s">
        <v>282</v>
      </c>
    </row>
    <row r="51" spans="1:2" x14ac:dyDescent="0.25">
      <c r="A51" t="s">
        <v>210</v>
      </c>
      <c r="B51" t="s">
        <v>16643</v>
      </c>
    </row>
    <row r="52" spans="1:2" x14ac:dyDescent="0.25">
      <c r="A52">
        <v>32000070</v>
      </c>
      <c r="B52" t="s">
        <v>346</v>
      </c>
    </row>
    <row r="53" spans="1:2" x14ac:dyDescent="0.25">
      <c r="A53" t="s">
        <v>63</v>
      </c>
      <c r="B53" t="s">
        <v>108</v>
      </c>
    </row>
    <row r="54" spans="1:2" x14ac:dyDescent="0.25">
      <c r="A54" t="s">
        <v>211</v>
      </c>
      <c r="B54" t="s">
        <v>282</v>
      </c>
    </row>
    <row r="55" spans="1:2" x14ac:dyDescent="0.25">
      <c r="A55">
        <v>29500482</v>
      </c>
      <c r="B55" t="s">
        <v>16657</v>
      </c>
    </row>
    <row r="56" spans="1:2" x14ac:dyDescent="0.25">
      <c r="A56">
        <v>29500821</v>
      </c>
      <c r="B56" t="s">
        <v>16658</v>
      </c>
    </row>
    <row r="57" spans="1:2" x14ac:dyDescent="0.25">
      <c r="A57">
        <v>29500879</v>
      </c>
      <c r="B57" t="s">
        <v>16657</v>
      </c>
    </row>
    <row r="58" spans="1:2" x14ac:dyDescent="0.25">
      <c r="A58">
        <v>29600025</v>
      </c>
      <c r="B58" t="s">
        <v>345</v>
      </c>
    </row>
    <row r="59" spans="1:2" x14ac:dyDescent="0.25">
      <c r="A59">
        <v>29501020</v>
      </c>
      <c r="B59" t="s">
        <v>16657</v>
      </c>
    </row>
    <row r="60" spans="1:2" x14ac:dyDescent="0.25">
      <c r="A60">
        <v>29500860</v>
      </c>
      <c r="B60" t="s">
        <v>16657</v>
      </c>
    </row>
    <row r="61" spans="1:2" x14ac:dyDescent="0.25">
      <c r="A61">
        <v>29500885</v>
      </c>
      <c r="B61" t="s">
        <v>16658</v>
      </c>
    </row>
    <row r="62" spans="1:2" x14ac:dyDescent="0.25">
      <c r="A62">
        <v>29500886</v>
      </c>
      <c r="B62" t="s">
        <v>16658</v>
      </c>
    </row>
    <row r="63" spans="1:2" x14ac:dyDescent="0.25">
      <c r="A63">
        <v>29500891</v>
      </c>
      <c r="B63" t="s">
        <v>16658</v>
      </c>
    </row>
    <row r="64" spans="1:2" x14ac:dyDescent="0.25">
      <c r="A64">
        <v>29500895</v>
      </c>
      <c r="B64" t="s">
        <v>16658</v>
      </c>
    </row>
    <row r="65" spans="1:2" x14ac:dyDescent="0.25">
      <c r="A65">
        <v>29500900</v>
      </c>
      <c r="B65" t="s">
        <v>16658</v>
      </c>
    </row>
    <row r="66" spans="1:2" x14ac:dyDescent="0.25">
      <c r="A66">
        <v>29500904</v>
      </c>
      <c r="B66" t="s">
        <v>16658</v>
      </c>
    </row>
    <row r="67" spans="1:2" x14ac:dyDescent="0.25">
      <c r="A67">
        <v>29500906</v>
      </c>
      <c r="B67" t="s">
        <v>16658</v>
      </c>
    </row>
    <row r="68" spans="1:2" x14ac:dyDescent="0.25">
      <c r="A68">
        <v>29500909</v>
      </c>
      <c r="B68" t="s">
        <v>16658</v>
      </c>
    </row>
    <row r="69" spans="1:2" x14ac:dyDescent="0.25">
      <c r="A69">
        <v>29500925</v>
      </c>
      <c r="B69" t="s">
        <v>16658</v>
      </c>
    </row>
    <row r="70" spans="1:2" x14ac:dyDescent="0.25">
      <c r="A70">
        <v>29500966</v>
      </c>
      <c r="B70" t="s">
        <v>16658</v>
      </c>
    </row>
    <row r="71" spans="1:2" x14ac:dyDescent="0.25">
      <c r="A71">
        <v>29501009</v>
      </c>
      <c r="B71" t="s">
        <v>16658</v>
      </c>
    </row>
    <row r="72" spans="1:2" x14ac:dyDescent="0.25">
      <c r="A72">
        <v>29501013</v>
      </c>
      <c r="B72" t="s">
        <v>16658</v>
      </c>
    </row>
    <row r="73" spans="1:2" x14ac:dyDescent="0.25">
      <c r="A73">
        <v>29501029</v>
      </c>
      <c r="B73" t="s">
        <v>16658</v>
      </c>
    </row>
    <row r="74" spans="1:2" x14ac:dyDescent="0.25">
      <c r="A74">
        <v>29501030</v>
      </c>
      <c r="B74" t="s">
        <v>16658</v>
      </c>
    </row>
    <row r="75" spans="1:2" x14ac:dyDescent="0.25">
      <c r="A75">
        <v>29501039</v>
      </c>
      <c r="B75" t="s">
        <v>16658</v>
      </c>
    </row>
    <row r="76" spans="1:2" x14ac:dyDescent="0.25">
      <c r="A76">
        <v>29501041</v>
      </c>
      <c r="B76" t="s">
        <v>16658</v>
      </c>
    </row>
    <row r="77" spans="1:2" x14ac:dyDescent="0.25">
      <c r="A77">
        <v>31000076</v>
      </c>
      <c r="B77" t="s">
        <v>338</v>
      </c>
    </row>
    <row r="78" spans="1:2" x14ac:dyDescent="0.25">
      <c r="A78">
        <v>49500205</v>
      </c>
      <c r="B78" t="s">
        <v>16663</v>
      </c>
    </row>
    <row r="79" spans="1:2" x14ac:dyDescent="0.25">
      <c r="A79" t="s">
        <v>224</v>
      </c>
      <c r="B79" t="s">
        <v>10</v>
      </c>
    </row>
    <row r="80" spans="1:2" x14ac:dyDescent="0.25">
      <c r="A80" t="s">
        <v>225</v>
      </c>
      <c r="B80" t="s">
        <v>10</v>
      </c>
    </row>
    <row r="81" spans="1:2" x14ac:dyDescent="0.25">
      <c r="A81">
        <v>23000512</v>
      </c>
      <c r="B81" t="s">
        <v>344</v>
      </c>
    </row>
    <row r="82" spans="1:2" x14ac:dyDescent="0.25">
      <c r="A82">
        <v>29500489</v>
      </c>
      <c r="B82" t="s">
        <v>16657</v>
      </c>
    </row>
    <row r="83" spans="1:2" x14ac:dyDescent="0.25">
      <c r="A83">
        <v>29500963</v>
      </c>
      <c r="B83" t="s">
        <v>16657</v>
      </c>
    </row>
    <row r="84" spans="1:2" x14ac:dyDescent="0.25">
      <c r="A84">
        <v>29501079</v>
      </c>
      <c r="B84" t="s">
        <v>16662</v>
      </c>
    </row>
    <row r="85" spans="1:2" x14ac:dyDescent="0.25">
      <c r="A85">
        <v>49500056</v>
      </c>
      <c r="B85" t="s">
        <v>16659</v>
      </c>
    </row>
    <row r="86" spans="1:2" x14ac:dyDescent="0.25">
      <c r="A86">
        <v>49500174</v>
      </c>
      <c r="B86" t="s">
        <v>16659</v>
      </c>
    </row>
    <row r="87" spans="1:2" x14ac:dyDescent="0.25">
      <c r="A87" t="s">
        <v>227</v>
      </c>
      <c r="B87" t="s">
        <v>282</v>
      </c>
    </row>
    <row r="88" spans="1:2" x14ac:dyDescent="0.25">
      <c r="A88">
        <v>29500754</v>
      </c>
      <c r="B88" t="s">
        <v>16658</v>
      </c>
    </row>
    <row r="89" spans="1:2" x14ac:dyDescent="0.25">
      <c r="A89">
        <v>29500949</v>
      </c>
      <c r="B89" t="s">
        <v>16657</v>
      </c>
    </row>
    <row r="90" spans="1:2" x14ac:dyDescent="0.25">
      <c r="A90">
        <v>29501067</v>
      </c>
      <c r="B90" t="s">
        <v>16662</v>
      </c>
    </row>
    <row r="91" spans="1:2" x14ac:dyDescent="0.25">
      <c r="A91">
        <v>29501072</v>
      </c>
      <c r="B91" t="s">
        <v>16661</v>
      </c>
    </row>
    <row r="92" spans="1:2" x14ac:dyDescent="0.25">
      <c r="A92">
        <v>29501101</v>
      </c>
      <c r="B92" t="s">
        <v>16658</v>
      </c>
    </row>
    <row r="93" spans="1:2" x14ac:dyDescent="0.25">
      <c r="A93">
        <v>31000083</v>
      </c>
      <c r="B93" t="s">
        <v>338</v>
      </c>
    </row>
    <row r="94" spans="1:2" x14ac:dyDescent="0.25">
      <c r="A94">
        <v>31000169</v>
      </c>
      <c r="B94" t="s">
        <v>377</v>
      </c>
    </row>
    <row r="95" spans="1:2" x14ac:dyDescent="0.25">
      <c r="A95" t="s">
        <v>231</v>
      </c>
      <c r="B95" t="s">
        <v>282</v>
      </c>
    </row>
    <row r="96" spans="1:2" x14ac:dyDescent="0.25">
      <c r="A96">
        <v>23500062</v>
      </c>
      <c r="B96" t="s">
        <v>401</v>
      </c>
    </row>
    <row r="97" spans="1:2" x14ac:dyDescent="0.25">
      <c r="A97">
        <v>29500967</v>
      </c>
      <c r="B97" t="s">
        <v>16658</v>
      </c>
    </row>
    <row r="98" spans="1:2" x14ac:dyDescent="0.25">
      <c r="A98">
        <v>29501056</v>
      </c>
      <c r="B98" t="s">
        <v>16657</v>
      </c>
    </row>
    <row r="99" spans="1:2" x14ac:dyDescent="0.25">
      <c r="A99">
        <v>29501075</v>
      </c>
      <c r="B99" t="s">
        <v>16662</v>
      </c>
    </row>
    <row r="100" spans="1:2" x14ac:dyDescent="0.25">
      <c r="A100">
        <v>29501082</v>
      </c>
      <c r="B100" t="s">
        <v>16661</v>
      </c>
    </row>
    <row r="101" spans="1:2" x14ac:dyDescent="0.25">
      <c r="A101">
        <v>32000059</v>
      </c>
      <c r="B101" t="s">
        <v>346</v>
      </c>
    </row>
    <row r="102" spans="1:2" x14ac:dyDescent="0.25">
      <c r="A102">
        <v>32000106</v>
      </c>
      <c r="B102" t="s">
        <v>346</v>
      </c>
    </row>
    <row r="103" spans="1:2" x14ac:dyDescent="0.25">
      <c r="A103">
        <v>32100108</v>
      </c>
      <c r="B103" t="s">
        <v>16643</v>
      </c>
    </row>
    <row r="104" spans="1:2" x14ac:dyDescent="0.25">
      <c r="A104" t="s">
        <v>45</v>
      </c>
      <c r="B104" t="s">
        <v>16657</v>
      </c>
    </row>
    <row r="105" spans="1:2" x14ac:dyDescent="0.25">
      <c r="A105" t="s">
        <v>235</v>
      </c>
      <c r="B105" t="s">
        <v>377</v>
      </c>
    </row>
    <row r="106" spans="1:2" x14ac:dyDescent="0.25">
      <c r="A106">
        <v>23500273</v>
      </c>
      <c r="B106" t="s">
        <v>401</v>
      </c>
    </row>
    <row r="107" spans="1:2" x14ac:dyDescent="0.25">
      <c r="A107">
        <v>29500910</v>
      </c>
      <c r="B107" t="s">
        <v>16658</v>
      </c>
    </row>
    <row r="108" spans="1:2" x14ac:dyDescent="0.25">
      <c r="A108">
        <v>29500913</v>
      </c>
      <c r="B108" t="s">
        <v>16658</v>
      </c>
    </row>
    <row r="109" spans="1:2" x14ac:dyDescent="0.25">
      <c r="A109">
        <v>29501036</v>
      </c>
      <c r="B109" t="s">
        <v>16658</v>
      </c>
    </row>
    <row r="110" spans="1:2" x14ac:dyDescent="0.25">
      <c r="A110">
        <v>32000049</v>
      </c>
      <c r="B110" t="s">
        <v>346</v>
      </c>
    </row>
    <row r="111" spans="1:2" x14ac:dyDescent="0.25">
      <c r="A111">
        <v>32000067</v>
      </c>
      <c r="B111" t="s">
        <v>346</v>
      </c>
    </row>
    <row r="112" spans="1:2" x14ac:dyDescent="0.25">
      <c r="A112">
        <v>32000068</v>
      </c>
      <c r="B112" t="s">
        <v>346</v>
      </c>
    </row>
    <row r="113" spans="1:2" x14ac:dyDescent="0.25">
      <c r="A113">
        <v>35000343</v>
      </c>
      <c r="B113" t="s">
        <v>377</v>
      </c>
    </row>
    <row r="114" spans="1:2" x14ac:dyDescent="0.25">
      <c r="A114">
        <v>29500480</v>
      </c>
      <c r="B114" t="s">
        <v>16657</v>
      </c>
    </row>
    <row r="115" spans="1:2" x14ac:dyDescent="0.25">
      <c r="A115">
        <v>29500952</v>
      </c>
      <c r="B115" t="s">
        <v>16658</v>
      </c>
    </row>
    <row r="116" spans="1:2" x14ac:dyDescent="0.25">
      <c r="A116">
        <v>29501069</v>
      </c>
      <c r="B116" t="s">
        <v>16662</v>
      </c>
    </row>
    <row r="117" spans="1:2" x14ac:dyDescent="0.25">
      <c r="A117">
        <v>31000097</v>
      </c>
      <c r="B117" t="s">
        <v>338</v>
      </c>
    </row>
    <row r="118" spans="1:2" x14ac:dyDescent="0.25">
      <c r="A118">
        <v>32000069</v>
      </c>
      <c r="B118" t="s">
        <v>346</v>
      </c>
    </row>
    <row r="119" spans="1:2" x14ac:dyDescent="0.25">
      <c r="A119">
        <v>49500188</v>
      </c>
      <c r="B119" t="s">
        <v>16649</v>
      </c>
    </row>
    <row r="120" spans="1:2" x14ac:dyDescent="0.25">
      <c r="A120">
        <v>49500213</v>
      </c>
      <c r="B120" t="s">
        <v>16649</v>
      </c>
    </row>
    <row r="121" spans="1:2" x14ac:dyDescent="0.25">
      <c r="A121" t="s">
        <v>238</v>
      </c>
      <c r="B121" t="s">
        <v>108</v>
      </c>
    </row>
    <row r="122" spans="1:2" x14ac:dyDescent="0.25">
      <c r="A122">
        <v>23000103</v>
      </c>
      <c r="B122" t="s">
        <v>344</v>
      </c>
    </row>
    <row r="123" spans="1:2" x14ac:dyDescent="0.25">
      <c r="A123">
        <v>23500428</v>
      </c>
      <c r="B123" t="s">
        <v>10</v>
      </c>
    </row>
    <row r="124" spans="1:2" x14ac:dyDescent="0.25">
      <c r="A124">
        <v>29500892</v>
      </c>
      <c r="B124" t="s">
        <v>16658</v>
      </c>
    </row>
    <row r="125" spans="1:2" x14ac:dyDescent="0.25">
      <c r="A125">
        <v>29500957</v>
      </c>
      <c r="B125" t="s">
        <v>16658</v>
      </c>
    </row>
    <row r="126" spans="1:2" x14ac:dyDescent="0.25">
      <c r="A126">
        <v>29501017</v>
      </c>
      <c r="B126" t="s">
        <v>16658</v>
      </c>
    </row>
    <row r="127" spans="1:2" x14ac:dyDescent="0.25">
      <c r="A127">
        <v>29501023</v>
      </c>
      <c r="B127" t="s">
        <v>16658</v>
      </c>
    </row>
    <row r="128" spans="1:2" x14ac:dyDescent="0.25">
      <c r="A128">
        <v>29501061</v>
      </c>
      <c r="B128" t="s">
        <v>16661</v>
      </c>
    </row>
    <row r="129" spans="1:2" x14ac:dyDescent="0.25">
      <c r="A129">
        <v>29600001</v>
      </c>
      <c r="B129" t="s">
        <v>345</v>
      </c>
    </row>
    <row r="130" spans="1:2" x14ac:dyDescent="0.25">
      <c r="A130">
        <v>32000066</v>
      </c>
      <c r="B130" t="s">
        <v>346</v>
      </c>
    </row>
    <row r="131" spans="1:2" x14ac:dyDescent="0.25">
      <c r="A131">
        <v>49500055</v>
      </c>
      <c r="B131" t="s">
        <v>16659</v>
      </c>
    </row>
    <row r="132" spans="1:2" x14ac:dyDescent="0.25">
      <c r="A132">
        <v>49500166</v>
      </c>
      <c r="B132" t="s">
        <v>16659</v>
      </c>
    </row>
    <row r="133" spans="1:2" x14ac:dyDescent="0.25">
      <c r="A133" t="s">
        <v>177</v>
      </c>
      <c r="B133" t="s">
        <v>177</v>
      </c>
    </row>
    <row r="134" spans="1:2" x14ac:dyDescent="0.25">
      <c r="A134" t="s">
        <v>241</v>
      </c>
      <c r="B134" t="s">
        <v>16657</v>
      </c>
    </row>
    <row r="135" spans="1:2" x14ac:dyDescent="0.25">
      <c r="A135" t="s">
        <v>117</v>
      </c>
      <c r="B135" t="s">
        <v>10</v>
      </c>
    </row>
    <row r="136" spans="1:2" x14ac:dyDescent="0.25">
      <c r="A136" t="s">
        <v>242</v>
      </c>
      <c r="B136" t="s">
        <v>282</v>
      </c>
    </row>
    <row r="137" spans="1:2" x14ac:dyDescent="0.25">
      <c r="A137">
        <v>29500593</v>
      </c>
      <c r="B137" t="s">
        <v>16657</v>
      </c>
    </row>
    <row r="138" spans="1:2" x14ac:dyDescent="0.25">
      <c r="A138">
        <v>29900003</v>
      </c>
      <c r="B138" t="s">
        <v>16648</v>
      </c>
    </row>
    <row r="139" spans="1:2" x14ac:dyDescent="0.25">
      <c r="A139">
        <v>31000094</v>
      </c>
      <c r="B139" t="s">
        <v>16643</v>
      </c>
    </row>
    <row r="140" spans="1:2" x14ac:dyDescent="0.25">
      <c r="A140" t="s">
        <v>244</v>
      </c>
      <c r="B140" t="s">
        <v>344</v>
      </c>
    </row>
    <row r="141" spans="1:2" x14ac:dyDescent="0.25">
      <c r="A141" t="s">
        <v>246</v>
      </c>
      <c r="B141" t="s">
        <v>377</v>
      </c>
    </row>
    <row r="142" spans="1:2" x14ac:dyDescent="0.25">
      <c r="A142">
        <v>29600029</v>
      </c>
      <c r="B142" t="s">
        <v>345</v>
      </c>
    </row>
    <row r="143" spans="1:2" x14ac:dyDescent="0.25">
      <c r="A143">
        <v>49500173</v>
      </c>
      <c r="B143" t="s">
        <v>16659</v>
      </c>
    </row>
    <row r="144" spans="1:2" x14ac:dyDescent="0.25">
      <c r="A144">
        <v>57000277</v>
      </c>
      <c r="B144" t="s">
        <v>377</v>
      </c>
    </row>
    <row r="145" spans="1:2" x14ac:dyDescent="0.25">
      <c r="A145">
        <v>23000532</v>
      </c>
      <c r="B145" t="s">
        <v>344</v>
      </c>
    </row>
    <row r="146" spans="1:2" x14ac:dyDescent="0.25">
      <c r="A146">
        <v>23500290</v>
      </c>
      <c r="B146" t="s">
        <v>10</v>
      </c>
    </row>
    <row r="147" spans="1:2" x14ac:dyDescent="0.25">
      <c r="A147">
        <v>29500622</v>
      </c>
      <c r="B147" t="s">
        <v>16657</v>
      </c>
    </row>
    <row r="148" spans="1:2" x14ac:dyDescent="0.25">
      <c r="A148">
        <v>29500948</v>
      </c>
      <c r="B148" t="s">
        <v>16657</v>
      </c>
    </row>
    <row r="149" spans="1:2" x14ac:dyDescent="0.25">
      <c r="A149">
        <v>29600009</v>
      </c>
      <c r="B149" t="s">
        <v>345</v>
      </c>
    </row>
    <row r="150" spans="1:2" x14ac:dyDescent="0.25">
      <c r="A150">
        <v>31000098</v>
      </c>
      <c r="B150" t="s">
        <v>338</v>
      </c>
    </row>
    <row r="151" spans="1:2" x14ac:dyDescent="0.25">
      <c r="A151">
        <v>32000107</v>
      </c>
      <c r="B151" t="s">
        <v>346</v>
      </c>
    </row>
    <row r="152" spans="1:2" x14ac:dyDescent="0.25">
      <c r="A152">
        <v>47000175</v>
      </c>
      <c r="B152" t="s">
        <v>10</v>
      </c>
    </row>
    <row r="153" spans="1:2" x14ac:dyDescent="0.25">
      <c r="A153">
        <v>29500918</v>
      </c>
      <c r="B153" t="s">
        <v>16657</v>
      </c>
    </row>
    <row r="154" spans="1:2" x14ac:dyDescent="0.25">
      <c r="A154">
        <v>49500089</v>
      </c>
      <c r="B154" t="s">
        <v>16663</v>
      </c>
    </row>
    <row r="155" spans="1:2" x14ac:dyDescent="0.25">
      <c r="A155">
        <v>49500091</v>
      </c>
      <c r="B155" t="s">
        <v>16663</v>
      </c>
    </row>
    <row r="156" spans="1:2" x14ac:dyDescent="0.25">
      <c r="A156">
        <v>49500092</v>
      </c>
      <c r="B156" t="s">
        <v>16643</v>
      </c>
    </row>
    <row r="157" spans="1:2" x14ac:dyDescent="0.25">
      <c r="A157">
        <v>49500143</v>
      </c>
      <c r="B157" t="s">
        <v>16663</v>
      </c>
    </row>
    <row r="158" spans="1:2" x14ac:dyDescent="0.25">
      <c r="A158">
        <v>49500204</v>
      </c>
      <c r="B158" t="s">
        <v>16663</v>
      </c>
    </row>
    <row r="159" spans="1:2" x14ac:dyDescent="0.25">
      <c r="A159">
        <v>23500351</v>
      </c>
      <c r="B159" t="s">
        <v>344</v>
      </c>
    </row>
    <row r="160" spans="1:2" x14ac:dyDescent="0.25">
      <c r="A160">
        <v>29500594</v>
      </c>
      <c r="B160" t="s">
        <v>16657</v>
      </c>
    </row>
    <row r="161" spans="1:2" x14ac:dyDescent="0.25">
      <c r="A161">
        <v>29500823</v>
      </c>
      <c r="B161" t="s">
        <v>16658</v>
      </c>
    </row>
    <row r="162" spans="1:2" x14ac:dyDescent="0.25">
      <c r="A162">
        <v>29501040</v>
      </c>
      <c r="B162" t="s">
        <v>16658</v>
      </c>
    </row>
    <row r="163" spans="1:2" x14ac:dyDescent="0.25">
      <c r="A163">
        <v>29501074</v>
      </c>
      <c r="B163" t="s">
        <v>16661</v>
      </c>
    </row>
    <row r="164" spans="1:2" x14ac:dyDescent="0.25">
      <c r="A164">
        <v>29501077</v>
      </c>
      <c r="B164" t="s">
        <v>16662</v>
      </c>
    </row>
    <row r="165" spans="1:2" x14ac:dyDescent="0.25">
      <c r="A165">
        <v>29600011</v>
      </c>
      <c r="B165" t="s">
        <v>345</v>
      </c>
    </row>
    <row r="166" spans="1:2" x14ac:dyDescent="0.25">
      <c r="A166">
        <v>31000207</v>
      </c>
      <c r="B166" t="s">
        <v>10</v>
      </c>
    </row>
    <row r="167" spans="1:2" x14ac:dyDescent="0.25">
      <c r="A167">
        <v>32000065</v>
      </c>
      <c r="B167" t="s">
        <v>346</v>
      </c>
    </row>
    <row r="168" spans="1:2" x14ac:dyDescent="0.25">
      <c r="A168">
        <v>32000074</v>
      </c>
      <c r="B168" t="s">
        <v>10</v>
      </c>
    </row>
    <row r="169" spans="1:2" x14ac:dyDescent="0.25">
      <c r="A169">
        <v>49500039</v>
      </c>
      <c r="B169" t="s">
        <v>16659</v>
      </c>
    </row>
    <row r="170" spans="1:2" x14ac:dyDescent="0.25">
      <c r="A170">
        <v>49500154</v>
      </c>
      <c r="B170" t="s">
        <v>16657</v>
      </c>
    </row>
    <row r="171" spans="1:2" x14ac:dyDescent="0.25">
      <c r="A171">
        <v>49500185</v>
      </c>
      <c r="B171" t="s">
        <v>16649</v>
      </c>
    </row>
    <row r="172" spans="1:2" x14ac:dyDescent="0.25">
      <c r="A172">
        <v>49500214</v>
      </c>
      <c r="B172" t="s">
        <v>16649</v>
      </c>
    </row>
    <row r="173" spans="1:2" x14ac:dyDescent="0.25">
      <c r="A173">
        <v>49500215</v>
      </c>
      <c r="B173" t="s">
        <v>16649</v>
      </c>
    </row>
    <row r="174" spans="1:2" x14ac:dyDescent="0.25">
      <c r="A174">
        <v>49500216</v>
      </c>
      <c r="B174" t="s">
        <v>16649</v>
      </c>
    </row>
    <row r="175" spans="1:2" x14ac:dyDescent="0.25">
      <c r="A175">
        <v>49500218</v>
      </c>
      <c r="B175" t="s">
        <v>16649</v>
      </c>
    </row>
    <row r="176" spans="1:2" x14ac:dyDescent="0.25">
      <c r="A176">
        <v>29500613</v>
      </c>
      <c r="B176" t="s">
        <v>16657</v>
      </c>
    </row>
    <row r="177" spans="1:2" x14ac:dyDescent="0.25">
      <c r="A177" t="s">
        <v>108</v>
      </c>
      <c r="B177" t="s">
        <v>16643</v>
      </c>
    </row>
    <row r="178" spans="1:2" x14ac:dyDescent="0.25">
      <c r="A178">
        <v>29500929</v>
      </c>
      <c r="B178" t="s">
        <v>16657</v>
      </c>
    </row>
    <row r="179" spans="1:2" x14ac:dyDescent="0.25">
      <c r="A179">
        <v>29600002</v>
      </c>
      <c r="B179" t="s">
        <v>345</v>
      </c>
    </row>
    <row r="180" spans="1:2" x14ac:dyDescent="0.25">
      <c r="A180">
        <v>29500930</v>
      </c>
      <c r="B180" t="s">
        <v>16657</v>
      </c>
    </row>
    <row r="181" spans="1:2" x14ac:dyDescent="0.25">
      <c r="A181">
        <v>29501078</v>
      </c>
      <c r="B181" t="s">
        <v>16661</v>
      </c>
    </row>
    <row r="182" spans="1:2" x14ac:dyDescent="0.25">
      <c r="A182">
        <v>29500734</v>
      </c>
      <c r="B182" t="s">
        <v>16658</v>
      </c>
    </row>
    <row r="183" spans="1:2" x14ac:dyDescent="0.25">
      <c r="A183">
        <v>29501065</v>
      </c>
      <c r="B183" t="s">
        <v>16661</v>
      </c>
    </row>
    <row r="184" spans="1:2" x14ac:dyDescent="0.25">
      <c r="A184" t="s">
        <v>267</v>
      </c>
      <c r="B184" t="s">
        <v>108</v>
      </c>
    </row>
    <row r="185" spans="1:2" x14ac:dyDescent="0.25">
      <c r="A185" t="s">
        <v>269</v>
      </c>
      <c r="B185" t="s">
        <v>10</v>
      </c>
    </row>
    <row r="186" spans="1:2" x14ac:dyDescent="0.25">
      <c r="A186">
        <v>29500539</v>
      </c>
      <c r="B186" t="s">
        <v>16657</v>
      </c>
    </row>
    <row r="187" spans="1:2" x14ac:dyDescent="0.25">
      <c r="A187">
        <v>29501060</v>
      </c>
      <c r="B187" t="s">
        <v>16661</v>
      </c>
    </row>
    <row r="188" spans="1:2" x14ac:dyDescent="0.25">
      <c r="A188">
        <v>49500034</v>
      </c>
      <c r="B188" t="s">
        <v>16659</v>
      </c>
    </row>
    <row r="189" spans="1:2" x14ac:dyDescent="0.25">
      <c r="A189">
        <v>49500084</v>
      </c>
      <c r="B189" t="s">
        <v>16663</v>
      </c>
    </row>
    <row r="190" spans="1:2" x14ac:dyDescent="0.25">
      <c r="A190">
        <v>49500090</v>
      </c>
      <c r="B190" t="s">
        <v>16663</v>
      </c>
    </row>
    <row r="191" spans="1:2" x14ac:dyDescent="0.25">
      <c r="A191">
        <v>49500144</v>
      </c>
      <c r="B191" t="s">
        <v>16643</v>
      </c>
    </row>
    <row r="192" spans="1:2" x14ac:dyDescent="0.25">
      <c r="A192" t="s">
        <v>270</v>
      </c>
      <c r="B192" t="s">
        <v>108</v>
      </c>
    </row>
    <row r="193" spans="1:2" x14ac:dyDescent="0.25">
      <c r="A193">
        <v>29500816</v>
      </c>
      <c r="B193" t="s">
        <v>16658</v>
      </c>
    </row>
    <row r="194" spans="1:2" x14ac:dyDescent="0.25">
      <c r="A194">
        <v>29500945</v>
      </c>
      <c r="B194" t="s">
        <v>16657</v>
      </c>
    </row>
    <row r="195" spans="1:2" x14ac:dyDescent="0.25">
      <c r="A195">
        <v>29501054</v>
      </c>
      <c r="B195" t="s">
        <v>16657</v>
      </c>
    </row>
    <row r="196" spans="1:2" x14ac:dyDescent="0.25">
      <c r="A196">
        <v>29600023</v>
      </c>
      <c r="B196" t="s">
        <v>345</v>
      </c>
    </row>
    <row r="197" spans="1:2" x14ac:dyDescent="0.25">
      <c r="A197" t="s">
        <v>271</v>
      </c>
      <c r="B197" t="s">
        <v>108</v>
      </c>
    </row>
    <row r="198" spans="1:2" x14ac:dyDescent="0.25">
      <c r="A198" t="s">
        <v>272</v>
      </c>
      <c r="B198" t="s">
        <v>282</v>
      </c>
    </row>
    <row r="199" spans="1:2" x14ac:dyDescent="0.25">
      <c r="A199">
        <v>31000092</v>
      </c>
      <c r="B199" t="s">
        <v>338</v>
      </c>
    </row>
    <row r="200" spans="1:2" x14ac:dyDescent="0.25">
      <c r="A200">
        <v>31900002</v>
      </c>
      <c r="B200" t="s">
        <v>16644</v>
      </c>
    </row>
    <row r="201" spans="1:2" x14ac:dyDescent="0.25">
      <c r="A201">
        <v>49500088</v>
      </c>
      <c r="B201" t="s">
        <v>16663</v>
      </c>
    </row>
    <row r="202" spans="1:2" x14ac:dyDescent="0.25">
      <c r="A202">
        <v>29500529</v>
      </c>
      <c r="B202" t="s">
        <v>16657</v>
      </c>
    </row>
    <row r="203" spans="1:2" x14ac:dyDescent="0.25">
      <c r="A203">
        <v>29500620</v>
      </c>
      <c r="B203" t="s">
        <v>16657</v>
      </c>
    </row>
    <row r="204" spans="1:2" x14ac:dyDescent="0.25">
      <c r="A204">
        <v>31900001</v>
      </c>
      <c r="B204" t="s">
        <v>16644</v>
      </c>
    </row>
    <row r="205" spans="1:2" x14ac:dyDescent="0.25">
      <c r="A205" t="s">
        <v>273</v>
      </c>
      <c r="B205" t="s">
        <v>338</v>
      </c>
    </row>
    <row r="206" spans="1:2" x14ac:dyDescent="0.25">
      <c r="A206" t="s">
        <v>274</v>
      </c>
      <c r="B206" t="s">
        <v>338</v>
      </c>
    </row>
    <row r="207" spans="1:2" x14ac:dyDescent="0.25">
      <c r="A207">
        <v>29500943</v>
      </c>
      <c r="B207" t="s">
        <v>16657</v>
      </c>
    </row>
    <row r="208" spans="1:2" x14ac:dyDescent="0.25">
      <c r="A208">
        <v>29500947</v>
      </c>
      <c r="B208" t="s">
        <v>16657</v>
      </c>
    </row>
    <row r="209" spans="1:2" x14ac:dyDescent="0.25">
      <c r="A209">
        <v>29600004</v>
      </c>
      <c r="B209" t="s">
        <v>345</v>
      </c>
    </row>
    <row r="210" spans="1:2" x14ac:dyDescent="0.25">
      <c r="A210">
        <v>29600017</v>
      </c>
      <c r="B210" t="s">
        <v>345</v>
      </c>
    </row>
    <row r="211" spans="1:2" x14ac:dyDescent="0.25">
      <c r="A211" t="s">
        <v>277</v>
      </c>
      <c r="B211" t="s">
        <v>344</v>
      </c>
    </row>
    <row r="212" spans="1:2" x14ac:dyDescent="0.25">
      <c r="A212" t="s">
        <v>66</v>
      </c>
      <c r="B212" t="s">
        <v>282</v>
      </c>
    </row>
    <row r="213" spans="1:2" x14ac:dyDescent="0.25">
      <c r="A213" t="s">
        <v>56</v>
      </c>
      <c r="B213" t="s">
        <v>16658</v>
      </c>
    </row>
    <row r="214" spans="1:2" x14ac:dyDescent="0.25">
      <c r="A214" t="s">
        <v>279</v>
      </c>
      <c r="B214" t="s">
        <v>338</v>
      </c>
    </row>
    <row r="215" spans="1:2" x14ac:dyDescent="0.25">
      <c r="A215" t="s">
        <v>280</v>
      </c>
      <c r="B215" t="s">
        <v>338</v>
      </c>
    </row>
    <row r="216" spans="1:2" x14ac:dyDescent="0.25">
      <c r="A216" t="s">
        <v>281</v>
      </c>
      <c r="B216" t="s">
        <v>10</v>
      </c>
    </row>
    <row r="217" spans="1:2" x14ac:dyDescent="0.25">
      <c r="A217">
        <v>29500565</v>
      </c>
      <c r="B217" t="s">
        <v>16657</v>
      </c>
    </row>
    <row r="218" spans="1:2" x14ac:dyDescent="0.25">
      <c r="A218">
        <v>29500887</v>
      </c>
      <c r="B218" t="s">
        <v>16658</v>
      </c>
    </row>
    <row r="219" spans="1:2" x14ac:dyDescent="0.25">
      <c r="A219">
        <v>29500946</v>
      </c>
      <c r="B219" t="s">
        <v>16657</v>
      </c>
    </row>
    <row r="220" spans="1:2" x14ac:dyDescent="0.25">
      <c r="A220">
        <v>49500147</v>
      </c>
      <c r="B220" t="s">
        <v>16663</v>
      </c>
    </row>
    <row r="221" spans="1:2" x14ac:dyDescent="0.25">
      <c r="A221">
        <v>59500051</v>
      </c>
      <c r="B221" t="s">
        <v>377</v>
      </c>
    </row>
    <row r="222" spans="1:2" x14ac:dyDescent="0.25">
      <c r="A222" t="s">
        <v>282</v>
      </c>
      <c r="B222" t="s">
        <v>282</v>
      </c>
    </row>
    <row r="223" spans="1:2" x14ac:dyDescent="0.25">
      <c r="A223">
        <v>29500908</v>
      </c>
      <c r="B223" t="s">
        <v>16658</v>
      </c>
    </row>
    <row r="224" spans="1:2" x14ac:dyDescent="0.25">
      <c r="A224">
        <v>49500196</v>
      </c>
      <c r="B224" t="s">
        <v>16659</v>
      </c>
    </row>
    <row r="225" spans="1:2" x14ac:dyDescent="0.25">
      <c r="A225" t="s">
        <v>284</v>
      </c>
      <c r="B225" t="s">
        <v>377</v>
      </c>
    </row>
    <row r="226" spans="1:2" x14ac:dyDescent="0.25">
      <c r="A226" t="s">
        <v>285</v>
      </c>
      <c r="B226" t="s">
        <v>338</v>
      </c>
    </row>
    <row r="227" spans="1:2" x14ac:dyDescent="0.25">
      <c r="A227" t="s">
        <v>286</v>
      </c>
      <c r="B227" t="s">
        <v>338</v>
      </c>
    </row>
    <row r="228" spans="1:2" x14ac:dyDescent="0.25">
      <c r="A228" t="s">
        <v>287</v>
      </c>
      <c r="B228" t="s">
        <v>344</v>
      </c>
    </row>
    <row r="229" spans="1:2" x14ac:dyDescent="0.25">
      <c r="A229" t="s">
        <v>288</v>
      </c>
      <c r="B229" t="s">
        <v>377</v>
      </c>
    </row>
    <row r="230" spans="1:2" x14ac:dyDescent="0.25">
      <c r="A230" t="s">
        <v>289</v>
      </c>
      <c r="B230" t="s">
        <v>289</v>
      </c>
    </row>
    <row r="231" spans="1:2" x14ac:dyDescent="0.25">
      <c r="A231">
        <v>29500719</v>
      </c>
      <c r="B231" t="s">
        <v>16658</v>
      </c>
    </row>
    <row r="232" spans="1:2" x14ac:dyDescent="0.25">
      <c r="A232">
        <v>29501002</v>
      </c>
      <c r="B232" t="s">
        <v>16658</v>
      </c>
    </row>
    <row r="233" spans="1:2" x14ac:dyDescent="0.25">
      <c r="A233">
        <v>49500171</v>
      </c>
      <c r="B233" t="s">
        <v>16663</v>
      </c>
    </row>
    <row r="234" spans="1:2" x14ac:dyDescent="0.25">
      <c r="A234" t="s">
        <v>290</v>
      </c>
      <c r="B234" t="s">
        <v>302</v>
      </c>
    </row>
    <row r="235" spans="1:2" x14ac:dyDescent="0.25">
      <c r="A235" t="s">
        <v>291</v>
      </c>
      <c r="B235" t="s">
        <v>338</v>
      </c>
    </row>
    <row r="236" spans="1:2" x14ac:dyDescent="0.25">
      <c r="A236" t="s">
        <v>292</v>
      </c>
      <c r="B236" t="s">
        <v>338</v>
      </c>
    </row>
    <row r="237" spans="1:2" x14ac:dyDescent="0.25">
      <c r="A237">
        <v>29500531</v>
      </c>
      <c r="B237" t="s">
        <v>16657</v>
      </c>
    </row>
    <row r="238" spans="1:2" x14ac:dyDescent="0.25">
      <c r="A238">
        <v>29501010</v>
      </c>
      <c r="B238" t="s">
        <v>16657</v>
      </c>
    </row>
    <row r="239" spans="1:2" x14ac:dyDescent="0.25">
      <c r="A239">
        <v>29501073</v>
      </c>
      <c r="B239" t="s">
        <v>16661</v>
      </c>
    </row>
    <row r="240" spans="1:2" x14ac:dyDescent="0.25">
      <c r="A240">
        <v>29501081</v>
      </c>
      <c r="B240" t="s">
        <v>16662</v>
      </c>
    </row>
    <row r="241" spans="1:2" x14ac:dyDescent="0.25">
      <c r="A241">
        <v>31000217</v>
      </c>
      <c r="B241" t="s">
        <v>108</v>
      </c>
    </row>
    <row r="242" spans="1:2" x14ac:dyDescent="0.25">
      <c r="A242">
        <v>29600003</v>
      </c>
      <c r="B242" t="s">
        <v>345</v>
      </c>
    </row>
    <row r="243" spans="1:2" x14ac:dyDescent="0.25">
      <c r="A243" t="s">
        <v>55</v>
      </c>
      <c r="B243" t="s">
        <v>16658</v>
      </c>
    </row>
    <row r="244" spans="1:2" x14ac:dyDescent="0.25">
      <c r="A244">
        <v>29500893</v>
      </c>
      <c r="B244" t="s">
        <v>16658</v>
      </c>
    </row>
    <row r="245" spans="1:2" x14ac:dyDescent="0.25">
      <c r="A245">
        <v>29500894</v>
      </c>
      <c r="B245" t="s">
        <v>16658</v>
      </c>
    </row>
    <row r="246" spans="1:2" x14ac:dyDescent="0.25">
      <c r="A246">
        <v>29501049</v>
      </c>
      <c r="B246" t="s">
        <v>16658</v>
      </c>
    </row>
    <row r="247" spans="1:2" x14ac:dyDescent="0.25">
      <c r="A247">
        <v>29501099</v>
      </c>
      <c r="B247" t="s">
        <v>16658</v>
      </c>
    </row>
    <row r="248" spans="1:2" x14ac:dyDescent="0.25">
      <c r="A248">
        <v>49500192</v>
      </c>
      <c r="B248" t="s">
        <v>16659</v>
      </c>
    </row>
    <row r="249" spans="1:2" x14ac:dyDescent="0.25">
      <c r="A249" t="s">
        <v>302</v>
      </c>
      <c r="B249" t="s">
        <v>338</v>
      </c>
    </row>
    <row r="250" spans="1:2" x14ac:dyDescent="0.25">
      <c r="A250">
        <v>29500598</v>
      </c>
      <c r="B250" t="s">
        <v>16657</v>
      </c>
    </row>
    <row r="251" spans="1:2" x14ac:dyDescent="0.25">
      <c r="A251">
        <v>29500606</v>
      </c>
      <c r="B251" t="s">
        <v>16657</v>
      </c>
    </row>
    <row r="252" spans="1:2" x14ac:dyDescent="0.25">
      <c r="A252">
        <v>24000493</v>
      </c>
      <c r="B252" t="s">
        <v>344</v>
      </c>
    </row>
    <row r="253" spans="1:2" x14ac:dyDescent="0.25">
      <c r="A253">
        <v>29500490</v>
      </c>
      <c r="B253" t="s">
        <v>16657</v>
      </c>
    </row>
    <row r="254" spans="1:2" x14ac:dyDescent="0.25">
      <c r="A254">
        <v>32000022</v>
      </c>
      <c r="B254" t="s">
        <v>346</v>
      </c>
    </row>
    <row r="255" spans="1:2" x14ac:dyDescent="0.25">
      <c r="A255">
        <v>32000027</v>
      </c>
      <c r="B255" t="s">
        <v>346</v>
      </c>
    </row>
    <row r="256" spans="1:2" x14ac:dyDescent="0.25">
      <c r="A256">
        <v>32000036</v>
      </c>
      <c r="B256" t="s">
        <v>346</v>
      </c>
    </row>
    <row r="257" spans="1:2" x14ac:dyDescent="0.25">
      <c r="A257">
        <v>58000902</v>
      </c>
      <c r="B257" t="s">
        <v>377</v>
      </c>
    </row>
    <row r="258" spans="1:2" x14ac:dyDescent="0.25">
      <c r="A258" t="s">
        <v>309</v>
      </c>
      <c r="B258" t="s">
        <v>344</v>
      </c>
    </row>
    <row r="259" spans="1:2" x14ac:dyDescent="0.25">
      <c r="A259" t="s">
        <v>310</v>
      </c>
      <c r="B259" t="s">
        <v>344</v>
      </c>
    </row>
    <row r="260" spans="1:2" x14ac:dyDescent="0.25">
      <c r="A260">
        <v>23000020</v>
      </c>
      <c r="B260" t="s">
        <v>344</v>
      </c>
    </row>
    <row r="261" spans="1:2" x14ac:dyDescent="0.25">
      <c r="A261">
        <v>23000584</v>
      </c>
      <c r="B261" t="s">
        <v>344</v>
      </c>
    </row>
    <row r="262" spans="1:2" x14ac:dyDescent="0.25">
      <c r="A262">
        <v>29500605</v>
      </c>
      <c r="B262" t="s">
        <v>16657</v>
      </c>
    </row>
    <row r="263" spans="1:2" x14ac:dyDescent="0.25">
      <c r="A263">
        <v>29600026</v>
      </c>
      <c r="B263" t="s">
        <v>345</v>
      </c>
    </row>
    <row r="264" spans="1:2" x14ac:dyDescent="0.25">
      <c r="A264">
        <v>31000234</v>
      </c>
      <c r="B264" t="s">
        <v>108</v>
      </c>
    </row>
    <row r="265" spans="1:2" x14ac:dyDescent="0.25">
      <c r="A265" t="s">
        <v>52</v>
      </c>
      <c r="B265" t="s">
        <v>10</v>
      </c>
    </row>
    <row r="266" spans="1:2" x14ac:dyDescent="0.25">
      <c r="A266" t="s">
        <v>61</v>
      </c>
      <c r="B266" t="s">
        <v>377</v>
      </c>
    </row>
    <row r="267" spans="1:2" x14ac:dyDescent="0.25">
      <c r="A267" t="s">
        <v>312</v>
      </c>
      <c r="B267" t="s">
        <v>377</v>
      </c>
    </row>
    <row r="268" spans="1:2" x14ac:dyDescent="0.25">
      <c r="A268" t="s">
        <v>315</v>
      </c>
      <c r="B268" t="s">
        <v>16657</v>
      </c>
    </row>
    <row r="269" spans="1:2" x14ac:dyDescent="0.25">
      <c r="A269" t="s">
        <v>316</v>
      </c>
      <c r="B269" t="s">
        <v>377</v>
      </c>
    </row>
    <row r="270" spans="1:2" x14ac:dyDescent="0.25">
      <c r="A270">
        <v>23000206</v>
      </c>
      <c r="B270" t="s">
        <v>344</v>
      </c>
    </row>
    <row r="271" spans="1:2" x14ac:dyDescent="0.25">
      <c r="A271">
        <v>29500817</v>
      </c>
      <c r="B271" t="s">
        <v>16658</v>
      </c>
    </row>
    <row r="272" spans="1:2" x14ac:dyDescent="0.25">
      <c r="A272">
        <v>49500190</v>
      </c>
      <c r="B272" t="s">
        <v>16659</v>
      </c>
    </row>
    <row r="273" spans="1:2" x14ac:dyDescent="0.25">
      <c r="A273">
        <v>23500285</v>
      </c>
      <c r="B273" t="s">
        <v>344</v>
      </c>
    </row>
    <row r="274" spans="1:2" x14ac:dyDescent="0.25">
      <c r="A274">
        <v>29501062</v>
      </c>
      <c r="B274" t="s">
        <v>16661</v>
      </c>
    </row>
    <row r="275" spans="1:2" x14ac:dyDescent="0.25">
      <c r="A275">
        <v>29501066</v>
      </c>
      <c r="B275" t="s">
        <v>16662</v>
      </c>
    </row>
    <row r="276" spans="1:2" x14ac:dyDescent="0.25">
      <c r="A276">
        <v>29501083</v>
      </c>
      <c r="B276" t="s">
        <v>16662</v>
      </c>
    </row>
    <row r="277" spans="1:2" x14ac:dyDescent="0.25">
      <c r="A277">
        <v>29501085</v>
      </c>
      <c r="B277" t="s">
        <v>16662</v>
      </c>
    </row>
    <row r="278" spans="1:2" x14ac:dyDescent="0.25">
      <c r="A278">
        <v>29501089</v>
      </c>
      <c r="B278" t="s">
        <v>16662</v>
      </c>
    </row>
    <row r="279" spans="1:2" x14ac:dyDescent="0.25">
      <c r="A279">
        <v>49500189</v>
      </c>
      <c r="B279" t="s">
        <v>16649</v>
      </c>
    </row>
    <row r="280" spans="1:2" x14ac:dyDescent="0.25">
      <c r="A280" t="s">
        <v>144</v>
      </c>
      <c r="B280" t="s">
        <v>344</v>
      </c>
    </row>
    <row r="281" spans="1:2" x14ac:dyDescent="0.25">
      <c r="A281">
        <v>29500477</v>
      </c>
      <c r="B281" t="s">
        <v>16657</v>
      </c>
    </row>
    <row r="282" spans="1:2" x14ac:dyDescent="0.25">
      <c r="A282">
        <v>29600030</v>
      </c>
      <c r="B282" t="s">
        <v>345</v>
      </c>
    </row>
    <row r="283" spans="1:2" x14ac:dyDescent="0.25">
      <c r="A283">
        <v>59500021</v>
      </c>
      <c r="B283" t="s">
        <v>377</v>
      </c>
    </row>
    <row r="284" spans="1:2" x14ac:dyDescent="0.25">
      <c r="A284" t="s">
        <v>319</v>
      </c>
      <c r="B284" t="s">
        <v>282</v>
      </c>
    </row>
    <row r="285" spans="1:2" x14ac:dyDescent="0.25">
      <c r="A285">
        <v>23000188</v>
      </c>
      <c r="B285" t="s">
        <v>344</v>
      </c>
    </row>
    <row r="286" spans="1:2" x14ac:dyDescent="0.25">
      <c r="A286">
        <v>23000198</v>
      </c>
      <c r="B286" t="s">
        <v>344</v>
      </c>
    </row>
    <row r="287" spans="1:2" x14ac:dyDescent="0.25">
      <c r="A287">
        <v>29501076</v>
      </c>
      <c r="B287" t="s">
        <v>16662</v>
      </c>
    </row>
    <row r="288" spans="1:2" x14ac:dyDescent="0.25">
      <c r="A288">
        <v>31000161</v>
      </c>
      <c r="B288" t="s">
        <v>108</v>
      </c>
    </row>
    <row r="289" spans="1:2" x14ac:dyDescent="0.25">
      <c r="A289">
        <v>29500616</v>
      </c>
      <c r="B289" t="s">
        <v>16657</v>
      </c>
    </row>
    <row r="290" spans="1:2" x14ac:dyDescent="0.25">
      <c r="A290">
        <v>50000275</v>
      </c>
      <c r="B290" t="s">
        <v>377</v>
      </c>
    </row>
    <row r="291" spans="1:2" x14ac:dyDescent="0.25">
      <c r="A291" t="s">
        <v>16636</v>
      </c>
      <c r="B291" t="s">
        <v>302</v>
      </c>
    </row>
    <row r="292" spans="1:2" x14ac:dyDescent="0.25">
      <c r="A292" t="s">
        <v>321</v>
      </c>
      <c r="B292" t="s">
        <v>377</v>
      </c>
    </row>
    <row r="293" spans="1:2" x14ac:dyDescent="0.25">
      <c r="A293">
        <v>29500532</v>
      </c>
      <c r="B293" t="s">
        <v>16657</v>
      </c>
    </row>
    <row r="294" spans="1:2" x14ac:dyDescent="0.25">
      <c r="A294">
        <v>29501000</v>
      </c>
      <c r="B294" t="s">
        <v>16658</v>
      </c>
    </row>
    <row r="295" spans="1:2" x14ac:dyDescent="0.25">
      <c r="A295">
        <v>29501071</v>
      </c>
      <c r="B295" t="s">
        <v>16662</v>
      </c>
    </row>
    <row r="296" spans="1:2" x14ac:dyDescent="0.25">
      <c r="A296">
        <v>47000260</v>
      </c>
      <c r="B296" t="s">
        <v>16665</v>
      </c>
    </row>
    <row r="297" spans="1:2" x14ac:dyDescent="0.25">
      <c r="A297">
        <v>59000034</v>
      </c>
      <c r="B297" t="s">
        <v>377</v>
      </c>
    </row>
    <row r="298" spans="1:2" x14ac:dyDescent="0.25">
      <c r="A298" t="s">
        <v>324</v>
      </c>
      <c r="B298" t="s">
        <v>177</v>
      </c>
    </row>
    <row r="299" spans="1:2" x14ac:dyDescent="0.25">
      <c r="A299">
        <v>32000061</v>
      </c>
      <c r="B299" t="s">
        <v>346</v>
      </c>
    </row>
    <row r="300" spans="1:2" x14ac:dyDescent="0.25">
      <c r="A300" t="s">
        <v>326</v>
      </c>
      <c r="B300" t="s">
        <v>108</v>
      </c>
    </row>
    <row r="301" spans="1:2" x14ac:dyDescent="0.25">
      <c r="A301" t="s">
        <v>327</v>
      </c>
      <c r="B301" t="s">
        <v>10</v>
      </c>
    </row>
    <row r="302" spans="1:2" x14ac:dyDescent="0.25">
      <c r="A302" t="s">
        <v>329</v>
      </c>
      <c r="B302" t="s">
        <v>442</v>
      </c>
    </row>
    <row r="303" spans="1:2" x14ac:dyDescent="0.25">
      <c r="A303">
        <v>31000022</v>
      </c>
      <c r="B303" t="s">
        <v>108</v>
      </c>
    </row>
    <row r="304" spans="1:2" x14ac:dyDescent="0.25">
      <c r="A304">
        <v>23500368</v>
      </c>
      <c r="B304" t="s">
        <v>16650</v>
      </c>
    </row>
    <row r="305" spans="1:2" x14ac:dyDescent="0.25">
      <c r="A305">
        <v>23500374</v>
      </c>
      <c r="B305" t="s">
        <v>16650</v>
      </c>
    </row>
    <row r="306" spans="1:2" x14ac:dyDescent="0.25">
      <c r="A306">
        <v>29501058</v>
      </c>
      <c r="B306" t="s">
        <v>16657</v>
      </c>
    </row>
    <row r="307" spans="1:2" x14ac:dyDescent="0.25">
      <c r="A307">
        <v>32000053</v>
      </c>
      <c r="B307" t="s">
        <v>346</v>
      </c>
    </row>
    <row r="308" spans="1:2" x14ac:dyDescent="0.25">
      <c r="A308">
        <v>29500548</v>
      </c>
      <c r="B308" t="s">
        <v>16657</v>
      </c>
    </row>
    <row r="309" spans="1:2" x14ac:dyDescent="0.25">
      <c r="A309">
        <v>29500599</v>
      </c>
      <c r="B309" t="s">
        <v>16657</v>
      </c>
    </row>
    <row r="310" spans="1:2" x14ac:dyDescent="0.25">
      <c r="A310">
        <v>29500602</v>
      </c>
      <c r="B310" t="s">
        <v>16657</v>
      </c>
    </row>
    <row r="311" spans="1:2" x14ac:dyDescent="0.25">
      <c r="A311">
        <v>49500102</v>
      </c>
      <c r="B311" t="s">
        <v>16663</v>
      </c>
    </row>
    <row r="312" spans="1:2" x14ac:dyDescent="0.25">
      <c r="A312" t="s">
        <v>331</v>
      </c>
      <c r="B312" t="s">
        <v>377</v>
      </c>
    </row>
    <row r="313" spans="1:2" x14ac:dyDescent="0.25">
      <c r="A313">
        <v>23500286</v>
      </c>
      <c r="B313" t="s">
        <v>344</v>
      </c>
    </row>
    <row r="314" spans="1:2" x14ac:dyDescent="0.25">
      <c r="A314">
        <v>23000052</v>
      </c>
      <c r="B314" t="s">
        <v>344</v>
      </c>
    </row>
    <row r="315" spans="1:2" x14ac:dyDescent="0.25">
      <c r="A315">
        <v>29500730</v>
      </c>
      <c r="B315" t="s">
        <v>16658</v>
      </c>
    </row>
    <row r="316" spans="1:2" x14ac:dyDescent="0.25">
      <c r="A316">
        <v>32000020</v>
      </c>
      <c r="B316" t="s">
        <v>346</v>
      </c>
    </row>
    <row r="317" spans="1:2" x14ac:dyDescent="0.25">
      <c r="A317">
        <v>29500858</v>
      </c>
      <c r="B317" t="s">
        <v>16657</v>
      </c>
    </row>
    <row r="318" spans="1:2" x14ac:dyDescent="0.25">
      <c r="A318">
        <v>29500942</v>
      </c>
      <c r="B318" t="s">
        <v>16657</v>
      </c>
    </row>
    <row r="319" spans="1:2" x14ac:dyDescent="0.25">
      <c r="A319">
        <v>29501080</v>
      </c>
      <c r="B319" t="s">
        <v>16661</v>
      </c>
    </row>
    <row r="320" spans="1:2" x14ac:dyDescent="0.25">
      <c r="A320">
        <v>29501105</v>
      </c>
      <c r="B320" t="s">
        <v>16658</v>
      </c>
    </row>
    <row r="321" spans="1:2" x14ac:dyDescent="0.25">
      <c r="A321">
        <v>29501110</v>
      </c>
      <c r="B321" t="s">
        <v>16658</v>
      </c>
    </row>
    <row r="322" spans="1:2" x14ac:dyDescent="0.25">
      <c r="A322">
        <v>23500369</v>
      </c>
      <c r="B322" t="s">
        <v>16650</v>
      </c>
    </row>
    <row r="323" spans="1:2" x14ac:dyDescent="0.25">
      <c r="A323">
        <v>29600020</v>
      </c>
      <c r="B323" t="s">
        <v>345</v>
      </c>
    </row>
    <row r="324" spans="1:2" x14ac:dyDescent="0.25">
      <c r="A324">
        <v>29600028</v>
      </c>
      <c r="B324" t="s">
        <v>345</v>
      </c>
    </row>
    <row r="325" spans="1:2" x14ac:dyDescent="0.25">
      <c r="A325">
        <v>32000028</v>
      </c>
      <c r="B325" t="s">
        <v>346</v>
      </c>
    </row>
    <row r="326" spans="1:2" x14ac:dyDescent="0.25">
      <c r="A326">
        <v>32000056</v>
      </c>
      <c r="B326" t="s">
        <v>302</v>
      </c>
    </row>
    <row r="327" spans="1:2" x14ac:dyDescent="0.25">
      <c r="A327">
        <v>47000988</v>
      </c>
      <c r="B327" t="s">
        <v>16666</v>
      </c>
    </row>
    <row r="328" spans="1:2" x14ac:dyDescent="0.25">
      <c r="A328">
        <v>49500149</v>
      </c>
      <c r="B328" t="s">
        <v>16663</v>
      </c>
    </row>
    <row r="329" spans="1:2" x14ac:dyDescent="0.25">
      <c r="A329">
        <v>49500221</v>
      </c>
      <c r="B329" t="s">
        <v>16659</v>
      </c>
    </row>
    <row r="330" spans="1:2" x14ac:dyDescent="0.25">
      <c r="A330" t="s">
        <v>332</v>
      </c>
      <c r="B330" t="s">
        <v>377</v>
      </c>
    </row>
    <row r="331" spans="1:2" x14ac:dyDescent="0.25">
      <c r="A331">
        <v>29600016</v>
      </c>
      <c r="B331" t="s">
        <v>345</v>
      </c>
    </row>
    <row r="332" spans="1:2" x14ac:dyDescent="0.25">
      <c r="A332" t="s">
        <v>333</v>
      </c>
      <c r="B332" t="s">
        <v>344</v>
      </c>
    </row>
    <row r="333" spans="1:2" x14ac:dyDescent="0.25">
      <c r="A333">
        <v>32000002</v>
      </c>
      <c r="B333" t="s">
        <v>401</v>
      </c>
    </row>
    <row r="334" spans="1:2" x14ac:dyDescent="0.25">
      <c r="A334" t="s">
        <v>335</v>
      </c>
      <c r="B334" t="s">
        <v>16658</v>
      </c>
    </row>
    <row r="335" spans="1:2" x14ac:dyDescent="0.25">
      <c r="A335">
        <v>29501059</v>
      </c>
      <c r="B335" t="s">
        <v>16657</v>
      </c>
    </row>
    <row r="336" spans="1:2" x14ac:dyDescent="0.25">
      <c r="A336">
        <v>49500103</v>
      </c>
      <c r="B336" t="s">
        <v>16663</v>
      </c>
    </row>
    <row r="337" spans="1:2" x14ac:dyDescent="0.25">
      <c r="A337">
        <v>32000236</v>
      </c>
      <c r="B337" t="s">
        <v>108</v>
      </c>
    </row>
    <row r="338" spans="1:2" x14ac:dyDescent="0.25">
      <c r="A338">
        <v>31000142</v>
      </c>
      <c r="B338" t="s">
        <v>108</v>
      </c>
    </row>
    <row r="339" spans="1:2" x14ac:dyDescent="0.25">
      <c r="A339">
        <v>31000162</v>
      </c>
      <c r="B339" t="s">
        <v>108</v>
      </c>
    </row>
    <row r="340" spans="1:2" x14ac:dyDescent="0.25">
      <c r="A340" t="s">
        <v>16657</v>
      </c>
      <c r="B340" t="s">
        <v>16657</v>
      </c>
    </row>
    <row r="341" spans="1:2" x14ac:dyDescent="0.25">
      <c r="A341">
        <v>47001071</v>
      </c>
      <c r="B341" t="s">
        <v>16665</v>
      </c>
    </row>
    <row r="342" spans="1:2" x14ac:dyDescent="0.25">
      <c r="A342">
        <v>48001200</v>
      </c>
      <c r="B342" t="s">
        <v>108</v>
      </c>
    </row>
    <row r="343" spans="1:2" x14ac:dyDescent="0.25">
      <c r="A343">
        <v>57000633</v>
      </c>
      <c r="B343" t="s">
        <v>344</v>
      </c>
    </row>
    <row r="344" spans="1:2" x14ac:dyDescent="0.25">
      <c r="A344">
        <v>23500367</v>
      </c>
      <c r="B344" t="s">
        <v>16650</v>
      </c>
    </row>
    <row r="345" spans="1:2" x14ac:dyDescent="0.25">
      <c r="A345">
        <v>59500029</v>
      </c>
      <c r="B345" t="s">
        <v>377</v>
      </c>
    </row>
    <row r="346" spans="1:2" x14ac:dyDescent="0.25">
      <c r="A346" t="s">
        <v>337</v>
      </c>
      <c r="B346" t="s">
        <v>16658</v>
      </c>
    </row>
    <row r="347" spans="1:2" x14ac:dyDescent="0.25">
      <c r="A347" t="s">
        <v>338</v>
      </c>
      <c r="B347" t="s">
        <v>302</v>
      </c>
    </row>
    <row r="348" spans="1:2" x14ac:dyDescent="0.25">
      <c r="A348">
        <v>31000243</v>
      </c>
      <c r="B348" t="s">
        <v>108</v>
      </c>
    </row>
    <row r="349" spans="1:2" x14ac:dyDescent="0.25">
      <c r="A349">
        <v>29500003</v>
      </c>
      <c r="B349" t="s">
        <v>16657</v>
      </c>
    </row>
    <row r="350" spans="1:2" x14ac:dyDescent="0.25">
      <c r="A350">
        <v>29501118</v>
      </c>
      <c r="B350" t="s">
        <v>16657</v>
      </c>
    </row>
    <row r="351" spans="1:2" x14ac:dyDescent="0.25">
      <c r="A351" t="s">
        <v>339</v>
      </c>
      <c r="B351" t="s">
        <v>16658</v>
      </c>
    </row>
    <row r="352" spans="1:2" x14ac:dyDescent="0.25">
      <c r="A352" t="s">
        <v>340</v>
      </c>
      <c r="B352" t="s">
        <v>16658</v>
      </c>
    </row>
    <row r="353" spans="1:2" x14ac:dyDescent="0.25">
      <c r="A353">
        <v>29600024</v>
      </c>
      <c r="B353" t="s">
        <v>345</v>
      </c>
    </row>
    <row r="354" spans="1:2" x14ac:dyDescent="0.25">
      <c r="A354" t="s">
        <v>16625</v>
      </c>
      <c r="B354" t="s">
        <v>16658</v>
      </c>
    </row>
    <row r="355" spans="1:2" x14ac:dyDescent="0.25">
      <c r="A355" t="s">
        <v>467</v>
      </c>
      <c r="B355" t="s">
        <v>16657</v>
      </c>
    </row>
    <row r="356" spans="1:2" x14ac:dyDescent="0.25">
      <c r="A356">
        <v>29501088</v>
      </c>
      <c r="B356" t="s">
        <v>16662</v>
      </c>
    </row>
    <row r="357" spans="1:2" x14ac:dyDescent="0.25">
      <c r="A357" t="s">
        <v>16627</v>
      </c>
      <c r="B357" t="s">
        <v>338</v>
      </c>
    </row>
    <row r="358" spans="1:2" x14ac:dyDescent="0.25">
      <c r="A358">
        <v>29501091</v>
      </c>
      <c r="B358" t="s">
        <v>16661</v>
      </c>
    </row>
    <row r="359" spans="1:2" x14ac:dyDescent="0.25">
      <c r="A359">
        <v>49500148</v>
      </c>
      <c r="B359" t="s">
        <v>16663</v>
      </c>
    </row>
    <row r="360" spans="1:2" x14ac:dyDescent="0.25">
      <c r="A360">
        <v>23000037</v>
      </c>
      <c r="B360" t="s">
        <v>344</v>
      </c>
    </row>
    <row r="361" spans="1:2" x14ac:dyDescent="0.25">
      <c r="A361" t="s">
        <v>16639</v>
      </c>
      <c r="B361" t="s">
        <v>377</v>
      </c>
    </row>
    <row r="362" spans="1:2" x14ac:dyDescent="0.25">
      <c r="A362" t="s">
        <v>16640</v>
      </c>
      <c r="B362" t="s">
        <v>224</v>
      </c>
    </row>
    <row r="363" spans="1:2" x14ac:dyDescent="0.25">
      <c r="A363" t="s">
        <v>576</v>
      </c>
      <c r="B363" t="s">
        <v>16658</v>
      </c>
    </row>
    <row r="364" spans="1:2" x14ac:dyDescent="0.25">
      <c r="A364">
        <v>29501113</v>
      </c>
      <c r="B364" t="s">
        <v>16657</v>
      </c>
    </row>
    <row r="365" spans="1:2" x14ac:dyDescent="0.25">
      <c r="A365" t="s">
        <v>16646</v>
      </c>
      <c r="B365" t="s">
        <v>343</v>
      </c>
    </row>
    <row r="366" spans="1:2" x14ac:dyDescent="0.25">
      <c r="A366" t="s">
        <v>16645</v>
      </c>
      <c r="B366" t="s">
        <v>108</v>
      </c>
    </row>
    <row r="367" spans="1:2" x14ac:dyDescent="0.25">
      <c r="A367">
        <v>49500159</v>
      </c>
      <c r="B367" t="s">
        <v>16663</v>
      </c>
    </row>
    <row r="368" spans="1:2" x14ac:dyDescent="0.25">
      <c r="A368" t="s">
        <v>16647</v>
      </c>
      <c r="B368" t="s">
        <v>344</v>
      </c>
    </row>
    <row r="369" spans="1:2" x14ac:dyDescent="0.25">
      <c r="A369" t="s">
        <v>16655</v>
      </c>
      <c r="B369" t="s">
        <v>16658</v>
      </c>
    </row>
    <row r="370" spans="1:2" x14ac:dyDescent="0.25">
      <c r="A370" t="s">
        <v>16656</v>
      </c>
      <c r="B370" t="s">
        <v>16665</v>
      </c>
    </row>
    <row r="371" spans="1:2" x14ac:dyDescent="0.25">
      <c r="A371">
        <v>29501126</v>
      </c>
      <c r="B371" t="s">
        <v>16658</v>
      </c>
    </row>
    <row r="372" spans="1:2" x14ac:dyDescent="0.25">
      <c r="A372">
        <v>49500231</v>
      </c>
      <c r="B372" t="s">
        <v>16659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61048-9118-467E-909B-CAB02FB3B207}">
  <dimension ref="A1:B59"/>
  <sheetViews>
    <sheetView tabSelected="1" workbookViewId="0">
      <selection activeCell="B5" sqref="B5:B59"/>
    </sheetView>
  </sheetViews>
  <sheetFormatPr baseColWidth="10" defaultRowHeight="15" x14ac:dyDescent="0.25"/>
  <cols>
    <col min="1" max="1" width="27.5703125" bestFit="1" customWidth="1"/>
    <col min="2" max="2" width="18.28515625" bestFit="1" customWidth="1"/>
    <col min="3" max="3" width="22.28515625" bestFit="1" customWidth="1"/>
    <col min="4" max="5" width="8" bestFit="1" customWidth="1"/>
    <col min="6" max="6" width="9" bestFit="1" customWidth="1"/>
    <col min="7" max="11" width="8" bestFit="1" customWidth="1"/>
    <col min="12" max="12" width="9" bestFit="1" customWidth="1"/>
    <col min="13" max="13" width="7" bestFit="1" customWidth="1"/>
    <col min="14" max="14" width="9" bestFit="1" customWidth="1"/>
    <col min="15" max="15" width="7" bestFit="1" customWidth="1"/>
    <col min="16" max="17" width="8" bestFit="1" customWidth="1"/>
    <col min="18" max="18" width="15.5703125" bestFit="1" customWidth="1"/>
    <col min="19" max="19" width="25.7109375" bestFit="1" customWidth="1"/>
    <col min="20" max="20" width="21.28515625" bestFit="1" customWidth="1"/>
    <col min="21" max="21" width="26.85546875" bestFit="1" customWidth="1"/>
    <col min="22" max="22" width="23.5703125" bestFit="1" customWidth="1"/>
    <col min="23" max="23" width="23" bestFit="1" customWidth="1"/>
    <col min="24" max="24" width="21.42578125" bestFit="1" customWidth="1"/>
    <col min="25" max="25" width="12.85546875" bestFit="1" customWidth="1"/>
    <col min="26" max="26" width="18.85546875" bestFit="1" customWidth="1"/>
    <col min="27" max="27" width="8.7109375" bestFit="1" customWidth="1"/>
    <col min="28" max="28" width="13" bestFit="1" customWidth="1"/>
    <col min="29" max="29" width="16.42578125" bestFit="1" customWidth="1"/>
    <col min="30" max="30" width="23.85546875" bestFit="1" customWidth="1"/>
    <col min="31" max="31" width="21.85546875" bestFit="1" customWidth="1"/>
    <col min="32" max="32" width="23" bestFit="1" customWidth="1"/>
    <col min="33" max="33" width="16.42578125" bestFit="1" customWidth="1"/>
    <col min="34" max="34" width="22.42578125" bestFit="1" customWidth="1"/>
    <col min="35" max="35" width="15.28515625" bestFit="1" customWidth="1"/>
    <col min="36" max="37" width="25.28515625" bestFit="1" customWidth="1"/>
    <col min="38" max="38" width="18.85546875" bestFit="1" customWidth="1"/>
    <col min="39" max="39" width="12.85546875" bestFit="1" customWidth="1"/>
    <col min="40" max="40" width="20" bestFit="1" customWidth="1"/>
    <col min="41" max="41" width="15.140625" bestFit="1" customWidth="1"/>
    <col min="42" max="42" width="19.42578125" bestFit="1" customWidth="1"/>
    <col min="43" max="43" width="19.140625" bestFit="1" customWidth="1"/>
    <col min="44" max="44" width="23.28515625" bestFit="1" customWidth="1"/>
    <col min="45" max="45" width="18.28515625" bestFit="1" customWidth="1"/>
    <col min="46" max="46" width="15.7109375" bestFit="1" customWidth="1"/>
    <col min="47" max="47" width="16.7109375" bestFit="1" customWidth="1"/>
    <col min="48" max="48" width="16.28515625" bestFit="1" customWidth="1"/>
    <col min="49" max="49" width="10" bestFit="1" customWidth="1"/>
    <col min="50" max="51" width="20.7109375" bestFit="1" customWidth="1"/>
    <col min="52" max="52" width="19" bestFit="1" customWidth="1"/>
    <col min="53" max="53" width="10.5703125" bestFit="1" customWidth="1"/>
    <col min="54" max="54" width="20.5703125" bestFit="1" customWidth="1"/>
    <col min="55" max="55" width="15.85546875" bestFit="1" customWidth="1"/>
    <col min="56" max="56" width="12" bestFit="1" customWidth="1"/>
    <col min="57" max="57" width="16.5703125" bestFit="1" customWidth="1"/>
    <col min="58" max="58" width="18.7109375" bestFit="1" customWidth="1"/>
    <col min="59" max="59" width="13.7109375" bestFit="1" customWidth="1"/>
    <col min="60" max="60" width="21" bestFit="1" customWidth="1"/>
    <col min="61" max="61" width="18" bestFit="1" customWidth="1"/>
    <col min="62" max="62" width="9.5703125" bestFit="1" customWidth="1"/>
    <col min="63" max="63" width="19.42578125" bestFit="1" customWidth="1"/>
    <col min="64" max="64" width="17" bestFit="1" customWidth="1"/>
    <col min="65" max="65" width="15.7109375" bestFit="1" customWidth="1"/>
    <col min="66" max="66" width="12.85546875" bestFit="1" customWidth="1"/>
    <col min="67" max="67" width="10.7109375" bestFit="1" customWidth="1"/>
    <col min="68" max="68" width="16.85546875" bestFit="1" customWidth="1"/>
    <col min="69" max="69" width="13.7109375" bestFit="1" customWidth="1"/>
    <col min="70" max="70" width="16.42578125" bestFit="1" customWidth="1"/>
    <col min="71" max="71" width="9.7109375" bestFit="1" customWidth="1"/>
    <col min="72" max="72" width="23" bestFit="1" customWidth="1"/>
    <col min="73" max="73" width="20.5703125" bestFit="1" customWidth="1"/>
    <col min="74" max="74" width="16.42578125" bestFit="1" customWidth="1"/>
    <col min="75" max="75" width="14.85546875" bestFit="1" customWidth="1"/>
    <col min="76" max="76" width="12.42578125" bestFit="1" customWidth="1"/>
    <col min="77" max="77" width="10.5703125" bestFit="1" customWidth="1"/>
    <col min="78" max="78" width="23.7109375" bestFit="1" customWidth="1"/>
    <col min="79" max="80" width="22.85546875" bestFit="1" customWidth="1"/>
    <col min="81" max="81" width="23.7109375" bestFit="1" customWidth="1"/>
    <col min="82" max="82" width="7.140625" bestFit="1" customWidth="1"/>
    <col min="83" max="83" width="18.5703125" bestFit="1" customWidth="1"/>
    <col min="84" max="84" width="9.85546875" bestFit="1" customWidth="1"/>
    <col min="85" max="85" width="20.85546875" bestFit="1" customWidth="1"/>
    <col min="86" max="86" width="22.28515625" bestFit="1" customWidth="1"/>
    <col min="87" max="87" width="24" bestFit="1" customWidth="1"/>
    <col min="88" max="88" width="23.85546875" bestFit="1" customWidth="1"/>
    <col min="89" max="89" width="7" bestFit="1" customWidth="1"/>
    <col min="90" max="90" width="4.5703125" bestFit="1" customWidth="1"/>
    <col min="91" max="91" width="20.5703125" bestFit="1" customWidth="1"/>
    <col min="92" max="92" width="24.85546875" bestFit="1" customWidth="1"/>
    <col min="93" max="93" width="17.5703125" bestFit="1" customWidth="1"/>
    <col min="94" max="94" width="21.5703125" bestFit="1" customWidth="1"/>
    <col min="95" max="95" width="18.7109375" bestFit="1" customWidth="1"/>
    <col min="96" max="96" width="16.7109375" bestFit="1" customWidth="1"/>
    <col min="97" max="97" width="21.42578125" bestFit="1" customWidth="1"/>
    <col min="98" max="98" width="22.28515625" bestFit="1" customWidth="1"/>
    <col min="99" max="99" width="15.5703125" bestFit="1" customWidth="1"/>
    <col min="100" max="100" width="24" bestFit="1" customWidth="1"/>
    <col min="101" max="101" width="11.85546875" bestFit="1" customWidth="1"/>
    <col min="102" max="102" width="20.140625" bestFit="1" customWidth="1"/>
    <col min="103" max="103" width="13.28515625" bestFit="1" customWidth="1"/>
    <col min="104" max="104" width="8.5703125" bestFit="1" customWidth="1"/>
    <col min="105" max="105" width="9" bestFit="1" customWidth="1"/>
    <col min="106" max="106" width="21.42578125" bestFit="1" customWidth="1"/>
    <col min="107" max="107" width="21" bestFit="1" customWidth="1"/>
    <col min="108" max="108" width="15.42578125" bestFit="1" customWidth="1"/>
    <col min="109" max="109" width="12.28515625" bestFit="1" customWidth="1"/>
    <col min="110" max="110" width="22" bestFit="1" customWidth="1"/>
    <col min="111" max="111" width="21.7109375" bestFit="1" customWidth="1"/>
    <col min="112" max="112" width="23.140625" bestFit="1" customWidth="1"/>
    <col min="113" max="113" width="12" bestFit="1" customWidth="1"/>
    <col min="114" max="114" width="16.140625" bestFit="1" customWidth="1"/>
    <col min="115" max="115" width="27.140625" bestFit="1" customWidth="1"/>
    <col min="116" max="116" width="24.7109375" bestFit="1" customWidth="1"/>
    <col min="117" max="117" width="27.140625" bestFit="1" customWidth="1"/>
    <col min="118" max="118" width="28.5703125" bestFit="1" customWidth="1"/>
    <col min="119" max="119" width="29.28515625" bestFit="1" customWidth="1"/>
    <col min="120" max="120" width="20.140625" bestFit="1" customWidth="1"/>
    <col min="121" max="121" width="19.7109375" bestFit="1" customWidth="1"/>
    <col min="122" max="122" width="20.5703125" bestFit="1" customWidth="1"/>
    <col min="123" max="123" width="13.140625" bestFit="1" customWidth="1"/>
    <col min="124" max="124" width="23.7109375" bestFit="1" customWidth="1"/>
    <col min="125" max="125" width="21" bestFit="1" customWidth="1"/>
    <col min="126" max="126" width="9" bestFit="1" customWidth="1"/>
    <col min="127" max="127" width="24.42578125" bestFit="1" customWidth="1"/>
    <col min="128" max="128" width="23.5703125" bestFit="1" customWidth="1"/>
    <col min="129" max="129" width="9" bestFit="1" customWidth="1"/>
    <col min="130" max="130" width="25" bestFit="1" customWidth="1"/>
    <col min="131" max="131" width="17.7109375" bestFit="1" customWidth="1"/>
    <col min="132" max="132" width="18" bestFit="1" customWidth="1"/>
    <col min="133" max="133" width="25.5703125" bestFit="1" customWidth="1"/>
    <col min="134" max="134" width="10.42578125" bestFit="1" customWidth="1"/>
    <col min="135" max="135" width="10" bestFit="1" customWidth="1"/>
    <col min="136" max="136" width="22.7109375" bestFit="1" customWidth="1"/>
    <col min="137" max="137" width="12.28515625" bestFit="1" customWidth="1"/>
    <col min="138" max="138" width="15.7109375" bestFit="1" customWidth="1"/>
    <col min="139" max="139" width="23.140625" bestFit="1" customWidth="1"/>
    <col min="140" max="140" width="10.7109375" bestFit="1" customWidth="1"/>
    <col min="141" max="141" width="7.42578125" bestFit="1" customWidth="1"/>
    <col min="142" max="142" width="6" bestFit="1" customWidth="1"/>
    <col min="143" max="143" width="15.42578125" bestFit="1" customWidth="1"/>
    <col min="144" max="144" width="6.42578125" bestFit="1" customWidth="1"/>
    <col min="145" max="145" width="25.7109375" bestFit="1" customWidth="1"/>
    <col min="146" max="146" width="14.7109375" bestFit="1" customWidth="1"/>
    <col min="147" max="147" width="19.140625" bestFit="1" customWidth="1"/>
    <col min="148" max="148" width="21.28515625" bestFit="1" customWidth="1"/>
    <col min="149" max="149" width="15.7109375" bestFit="1" customWidth="1"/>
    <col min="150" max="150" width="27" bestFit="1" customWidth="1"/>
    <col min="151" max="151" width="10.85546875" bestFit="1" customWidth="1"/>
    <col min="152" max="152" width="23" bestFit="1" customWidth="1"/>
    <col min="153" max="153" width="29.7109375" bestFit="1" customWidth="1"/>
    <col min="154" max="154" width="8.28515625" bestFit="1" customWidth="1"/>
    <col min="155" max="157" width="26.7109375" bestFit="1" customWidth="1"/>
    <col min="158" max="158" width="27" bestFit="1" customWidth="1"/>
    <col min="159" max="160" width="24.5703125" bestFit="1" customWidth="1"/>
    <col min="161" max="161" width="25.5703125" bestFit="1" customWidth="1"/>
    <col min="162" max="162" width="25.42578125" bestFit="1" customWidth="1"/>
    <col min="163" max="163" width="9.85546875" bestFit="1" customWidth="1"/>
    <col min="164" max="164" width="11.5703125" bestFit="1" customWidth="1"/>
    <col min="165" max="165" width="23.42578125" bestFit="1" customWidth="1"/>
    <col min="166" max="166" width="21.85546875" bestFit="1" customWidth="1"/>
    <col min="167" max="167" width="10.42578125" bestFit="1" customWidth="1"/>
    <col min="168" max="168" width="6.140625" bestFit="1" customWidth="1"/>
    <col min="169" max="169" width="20.5703125" bestFit="1" customWidth="1"/>
    <col min="170" max="170" width="16.42578125" bestFit="1" customWidth="1"/>
    <col min="171" max="171" width="15.42578125" bestFit="1" customWidth="1"/>
    <col min="172" max="172" width="4.140625" bestFit="1" customWidth="1"/>
    <col min="173" max="173" width="18.28515625" bestFit="1" customWidth="1"/>
    <col min="174" max="174" width="16.140625" bestFit="1" customWidth="1"/>
    <col min="175" max="175" width="25.42578125" bestFit="1" customWidth="1"/>
    <col min="176" max="176" width="18.85546875" bestFit="1" customWidth="1"/>
    <col min="177" max="177" width="21.85546875" bestFit="1" customWidth="1"/>
    <col min="178" max="178" width="25" bestFit="1" customWidth="1"/>
    <col min="179" max="179" width="24" bestFit="1" customWidth="1"/>
    <col min="180" max="180" width="11.85546875" bestFit="1" customWidth="1"/>
    <col min="181" max="181" width="21" bestFit="1" customWidth="1"/>
    <col min="182" max="182" width="9.5703125" bestFit="1" customWidth="1"/>
    <col min="183" max="183" width="20.7109375" bestFit="1" customWidth="1"/>
    <col min="184" max="184" width="24" bestFit="1" customWidth="1"/>
    <col min="185" max="185" width="23.85546875" bestFit="1" customWidth="1"/>
    <col min="186" max="186" width="24" bestFit="1" customWidth="1"/>
    <col min="187" max="188" width="19.28515625" bestFit="1" customWidth="1"/>
    <col min="189" max="189" width="18.42578125" bestFit="1" customWidth="1"/>
    <col min="190" max="190" width="24.5703125" bestFit="1" customWidth="1"/>
    <col min="191" max="191" width="13" bestFit="1" customWidth="1"/>
    <col min="192" max="192" width="22.28515625" bestFit="1" customWidth="1"/>
    <col min="193" max="193" width="15.42578125" bestFit="1" customWidth="1"/>
    <col min="194" max="194" width="23.28515625" bestFit="1" customWidth="1"/>
    <col min="195" max="195" width="14" bestFit="1" customWidth="1"/>
    <col min="196" max="196" width="22.28515625" bestFit="1" customWidth="1"/>
    <col min="197" max="197" width="9.140625" bestFit="1" customWidth="1"/>
    <col min="198" max="198" width="8" bestFit="1" customWidth="1"/>
    <col min="199" max="199" width="20.28515625" bestFit="1" customWidth="1"/>
    <col min="200" max="200" width="17.140625" bestFit="1" customWidth="1"/>
    <col min="201" max="201" width="22.7109375" bestFit="1" customWidth="1"/>
    <col min="202" max="202" width="11.7109375" bestFit="1" customWidth="1"/>
    <col min="203" max="203" width="11.5703125" bestFit="1" customWidth="1"/>
    <col min="204" max="204" width="19.140625" bestFit="1" customWidth="1"/>
    <col min="205" max="205" width="23" bestFit="1" customWidth="1"/>
    <col min="206" max="206" width="6.28515625" bestFit="1" customWidth="1"/>
    <col min="207" max="207" width="19.5703125" bestFit="1" customWidth="1"/>
    <col min="208" max="208" width="23.140625" bestFit="1" customWidth="1"/>
    <col min="209" max="209" width="23.28515625" bestFit="1" customWidth="1"/>
    <col min="210" max="210" width="14.7109375" bestFit="1" customWidth="1"/>
    <col min="211" max="211" width="11.28515625" bestFit="1" customWidth="1"/>
    <col min="212" max="212" width="19.42578125" bestFit="1" customWidth="1"/>
    <col min="213" max="213" width="23.140625" bestFit="1" customWidth="1"/>
    <col min="214" max="214" width="23.5703125" bestFit="1" customWidth="1"/>
    <col min="215" max="215" width="13.140625" bestFit="1" customWidth="1"/>
    <col min="216" max="216" width="23.5703125" bestFit="1" customWidth="1"/>
    <col min="217" max="217" width="23.28515625" bestFit="1" customWidth="1"/>
    <col min="218" max="218" width="18.28515625" bestFit="1" customWidth="1"/>
    <col min="219" max="219" width="26.85546875" bestFit="1" customWidth="1"/>
    <col min="220" max="220" width="24.42578125" bestFit="1" customWidth="1"/>
    <col min="221" max="221" width="23.7109375" bestFit="1" customWidth="1"/>
    <col min="222" max="222" width="28.28515625" bestFit="1" customWidth="1"/>
    <col min="223" max="223" width="25.7109375" bestFit="1" customWidth="1"/>
    <col min="224" max="224" width="24.7109375" bestFit="1" customWidth="1"/>
    <col min="225" max="225" width="25.42578125" bestFit="1" customWidth="1"/>
    <col min="226" max="226" width="25.85546875" bestFit="1" customWidth="1"/>
    <col min="227" max="227" width="21.5703125" bestFit="1" customWidth="1"/>
    <col min="228" max="228" width="22" bestFit="1" customWidth="1"/>
    <col min="229" max="229" width="27" bestFit="1" customWidth="1"/>
    <col min="230" max="230" width="25.42578125" bestFit="1" customWidth="1"/>
    <col min="231" max="231" width="26.42578125" bestFit="1" customWidth="1"/>
    <col min="232" max="232" width="24.140625" bestFit="1" customWidth="1"/>
    <col min="233" max="233" width="26.85546875" bestFit="1" customWidth="1"/>
    <col min="234" max="234" width="25" bestFit="1" customWidth="1"/>
    <col min="235" max="235" width="25.42578125" bestFit="1" customWidth="1"/>
    <col min="236" max="236" width="23.140625" bestFit="1" customWidth="1"/>
    <col min="237" max="237" width="24.28515625" bestFit="1" customWidth="1"/>
    <col min="238" max="238" width="21.5703125" bestFit="1" customWidth="1"/>
    <col min="239" max="239" width="22.28515625" bestFit="1" customWidth="1"/>
    <col min="240" max="240" width="22.140625" bestFit="1" customWidth="1"/>
    <col min="241" max="241" width="17.85546875" bestFit="1" customWidth="1"/>
    <col min="242" max="242" width="22.85546875" bestFit="1" customWidth="1"/>
    <col min="243" max="243" width="20.85546875" bestFit="1" customWidth="1"/>
    <col min="244" max="244" width="23.85546875" bestFit="1" customWidth="1"/>
    <col min="245" max="245" width="24" bestFit="1" customWidth="1"/>
    <col min="246" max="246" width="15.5703125" bestFit="1" customWidth="1"/>
    <col min="247" max="247" width="27.42578125" bestFit="1" customWidth="1"/>
    <col min="248" max="248" width="27.140625" bestFit="1" customWidth="1"/>
    <col min="249" max="249" width="17.85546875" bestFit="1" customWidth="1"/>
    <col min="250" max="250" width="23.85546875" bestFit="1" customWidth="1"/>
    <col min="251" max="251" width="19.85546875" bestFit="1" customWidth="1"/>
    <col min="252" max="252" width="26.42578125" bestFit="1" customWidth="1"/>
    <col min="253" max="253" width="26.7109375" bestFit="1" customWidth="1"/>
    <col min="254" max="254" width="23.85546875" bestFit="1" customWidth="1"/>
    <col min="255" max="255" width="22.42578125" bestFit="1" customWidth="1"/>
    <col min="256" max="256" width="27" bestFit="1" customWidth="1"/>
    <col min="257" max="257" width="19.7109375" bestFit="1" customWidth="1"/>
    <col min="258" max="258" width="25" bestFit="1" customWidth="1"/>
    <col min="259" max="259" width="27.140625" bestFit="1" customWidth="1"/>
    <col min="260" max="260" width="26" bestFit="1" customWidth="1"/>
    <col min="261" max="261" width="27.85546875" bestFit="1" customWidth="1"/>
    <col min="262" max="262" width="27.7109375" bestFit="1" customWidth="1"/>
    <col min="263" max="263" width="26" bestFit="1" customWidth="1"/>
    <col min="264" max="264" width="25.85546875" bestFit="1" customWidth="1"/>
    <col min="265" max="265" width="27.5703125" bestFit="1" customWidth="1"/>
    <col min="266" max="266" width="18.28515625" bestFit="1" customWidth="1"/>
    <col min="267" max="267" width="24.28515625" bestFit="1" customWidth="1"/>
    <col min="268" max="268" width="19.85546875" bestFit="1" customWidth="1"/>
    <col min="269" max="269" width="20.28515625" bestFit="1" customWidth="1"/>
    <col min="270" max="270" width="25.140625" bestFit="1" customWidth="1"/>
    <col min="271" max="271" width="25.5703125" bestFit="1" customWidth="1"/>
    <col min="272" max="272" width="23.7109375" bestFit="1" customWidth="1"/>
    <col min="273" max="273" width="26.5703125" bestFit="1" customWidth="1"/>
    <col min="274" max="274" width="23.5703125" bestFit="1" customWidth="1"/>
    <col min="275" max="275" width="24.28515625" bestFit="1" customWidth="1"/>
    <col min="276" max="276" width="22.7109375" bestFit="1" customWidth="1"/>
    <col min="277" max="277" width="24.42578125" bestFit="1" customWidth="1"/>
    <col min="278" max="278" width="20.85546875" bestFit="1" customWidth="1"/>
    <col min="279" max="279" width="24.85546875" bestFit="1" customWidth="1"/>
    <col min="280" max="280" width="25" bestFit="1" customWidth="1"/>
    <col min="281" max="281" width="24.28515625" bestFit="1" customWidth="1"/>
    <col min="282" max="282" width="25" bestFit="1" customWidth="1"/>
    <col min="283" max="283" width="19.42578125" bestFit="1" customWidth="1"/>
    <col min="284" max="284" width="25.85546875" bestFit="1" customWidth="1"/>
    <col min="285" max="285" width="19" bestFit="1" customWidth="1"/>
    <col min="286" max="286" width="22.7109375" bestFit="1" customWidth="1"/>
    <col min="287" max="287" width="18.5703125" bestFit="1" customWidth="1"/>
    <col min="288" max="288" width="22.7109375" bestFit="1" customWidth="1"/>
    <col min="289" max="289" width="13.85546875" bestFit="1" customWidth="1"/>
    <col min="290" max="290" width="13.28515625" bestFit="1" customWidth="1"/>
    <col min="291" max="291" width="27.85546875" bestFit="1" customWidth="1"/>
    <col min="292" max="292" width="27.140625" bestFit="1" customWidth="1"/>
    <col min="293" max="293" width="17.140625" bestFit="1" customWidth="1"/>
    <col min="294" max="294" width="27.85546875" bestFit="1" customWidth="1"/>
    <col min="295" max="295" width="19.5703125" bestFit="1" customWidth="1"/>
    <col min="296" max="296" width="24.28515625" bestFit="1" customWidth="1"/>
    <col min="297" max="297" width="19.140625" bestFit="1" customWidth="1"/>
    <col min="298" max="298" width="16.85546875" bestFit="1" customWidth="1"/>
    <col min="299" max="299" width="23.28515625" bestFit="1" customWidth="1"/>
    <col min="300" max="300" width="20" bestFit="1" customWidth="1"/>
    <col min="301" max="301" width="14.42578125" bestFit="1" customWidth="1"/>
    <col min="302" max="302" width="19" bestFit="1" customWidth="1"/>
    <col min="303" max="303" width="26.5703125" bestFit="1" customWidth="1"/>
    <col min="304" max="304" width="18" bestFit="1" customWidth="1"/>
    <col min="305" max="305" width="17.5703125" bestFit="1" customWidth="1"/>
    <col min="306" max="306" width="26.85546875" bestFit="1" customWidth="1"/>
    <col min="307" max="307" width="18.140625" bestFit="1" customWidth="1"/>
    <col min="308" max="308" width="21.28515625" bestFit="1" customWidth="1"/>
    <col min="309" max="309" width="24.42578125" bestFit="1" customWidth="1"/>
    <col min="310" max="310" width="27.5703125" bestFit="1" customWidth="1"/>
    <col min="311" max="311" width="22.7109375" bestFit="1" customWidth="1"/>
    <col min="312" max="312" width="18.7109375" bestFit="1" customWidth="1"/>
    <col min="313" max="313" width="20.5703125" bestFit="1" customWidth="1"/>
    <col min="314" max="314" width="22.28515625" bestFit="1" customWidth="1"/>
    <col min="315" max="315" width="18.28515625" bestFit="1" customWidth="1"/>
    <col min="316" max="316" width="26.140625" bestFit="1" customWidth="1"/>
    <col min="317" max="317" width="19.140625" bestFit="1" customWidth="1"/>
    <col min="318" max="318" width="21" bestFit="1" customWidth="1"/>
    <col min="319" max="319" width="15.42578125" bestFit="1" customWidth="1"/>
    <col min="320" max="320" width="23.5703125" bestFit="1" customWidth="1"/>
    <col min="321" max="321" width="22.28515625" bestFit="1" customWidth="1"/>
    <col min="322" max="322" width="15.42578125" bestFit="1" customWidth="1"/>
    <col min="323" max="323" width="16.85546875" bestFit="1" customWidth="1"/>
    <col min="324" max="324" width="20.85546875" bestFit="1" customWidth="1"/>
    <col min="325" max="325" width="17.140625" bestFit="1" customWidth="1"/>
    <col min="326" max="326" width="22.7109375" bestFit="1" customWidth="1"/>
    <col min="327" max="327" width="16.5703125" bestFit="1" customWidth="1"/>
    <col min="328" max="328" width="17.85546875" bestFit="1" customWidth="1"/>
    <col min="329" max="329" width="23.42578125" bestFit="1" customWidth="1"/>
    <col min="330" max="330" width="23.85546875" bestFit="1" customWidth="1"/>
    <col min="331" max="331" width="19.5703125" bestFit="1" customWidth="1"/>
    <col min="332" max="332" width="20.85546875" bestFit="1" customWidth="1"/>
    <col min="333" max="333" width="22.42578125" bestFit="1" customWidth="1"/>
    <col min="334" max="334" width="7.7109375" bestFit="1" customWidth="1"/>
    <col min="335" max="336" width="25.5703125" bestFit="1" customWidth="1"/>
    <col min="337" max="337" width="14.140625" bestFit="1" customWidth="1"/>
    <col min="338" max="338" width="13.85546875" bestFit="1" customWidth="1"/>
    <col min="339" max="339" width="7.28515625" bestFit="1" customWidth="1"/>
    <col min="340" max="340" width="23.140625" bestFit="1" customWidth="1"/>
    <col min="341" max="341" width="23.42578125" bestFit="1" customWidth="1"/>
    <col min="342" max="342" width="23.28515625" bestFit="1" customWidth="1"/>
    <col min="343" max="343" width="23.42578125" bestFit="1" customWidth="1"/>
    <col min="344" max="344" width="22.140625" bestFit="1" customWidth="1"/>
    <col min="345" max="345" width="23.85546875" bestFit="1" customWidth="1"/>
    <col min="346" max="346" width="23.42578125" bestFit="1" customWidth="1"/>
    <col min="347" max="347" width="12.42578125" bestFit="1" customWidth="1"/>
    <col min="348" max="348" width="20.140625" bestFit="1" customWidth="1"/>
    <col min="349" max="349" width="6.140625" bestFit="1" customWidth="1"/>
    <col min="350" max="350" width="16.28515625" bestFit="1" customWidth="1"/>
    <col min="351" max="351" width="17.5703125" bestFit="1" customWidth="1"/>
    <col min="352" max="352" width="15.5703125" bestFit="1" customWidth="1"/>
  </cols>
  <sheetData>
    <row r="1" spans="1:2" x14ac:dyDescent="0.25">
      <c r="A1" s="1" t="s">
        <v>3</v>
      </c>
      <c r="B1" t="s">
        <v>1</v>
      </c>
    </row>
    <row r="2" spans="1:2" x14ac:dyDescent="0.25">
      <c r="A2" s="1" t="s">
        <v>13</v>
      </c>
      <c r="B2" t="s">
        <v>9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16658</v>
      </c>
      <c r="B5" s="152">
        <v>14823.119999999999</v>
      </c>
    </row>
    <row r="6" spans="1:2" x14ac:dyDescent="0.25">
      <c r="A6" s="7" t="s">
        <v>349</v>
      </c>
      <c r="B6" s="152">
        <v>3</v>
      </c>
    </row>
    <row r="7" spans="1:2" x14ac:dyDescent="0.25">
      <c r="A7" s="7" t="s">
        <v>134</v>
      </c>
      <c r="B7" s="152">
        <v>289</v>
      </c>
    </row>
    <row r="8" spans="1:2" x14ac:dyDescent="0.25">
      <c r="A8" s="7" t="s">
        <v>487</v>
      </c>
      <c r="B8" s="152">
        <v>452</v>
      </c>
    </row>
    <row r="9" spans="1:2" x14ac:dyDescent="0.25">
      <c r="A9" s="7" t="s">
        <v>350</v>
      </c>
      <c r="B9" s="152">
        <v>24</v>
      </c>
    </row>
    <row r="10" spans="1:2" x14ac:dyDescent="0.25">
      <c r="A10" s="7" t="s">
        <v>126</v>
      </c>
      <c r="B10" s="152">
        <v>636</v>
      </c>
    </row>
    <row r="11" spans="1:2" x14ac:dyDescent="0.25">
      <c r="A11" s="7" t="s">
        <v>142</v>
      </c>
      <c r="B11" s="152">
        <v>106</v>
      </c>
    </row>
    <row r="12" spans="1:2" x14ac:dyDescent="0.25">
      <c r="A12" s="7" t="s">
        <v>138</v>
      </c>
      <c r="B12" s="152">
        <v>154</v>
      </c>
    </row>
    <row r="13" spans="1:2" x14ac:dyDescent="0.25">
      <c r="A13" s="7" t="s">
        <v>351</v>
      </c>
      <c r="B13" s="152">
        <v>701.31999999999994</v>
      </c>
    </row>
    <row r="14" spans="1:2" x14ac:dyDescent="0.25">
      <c r="A14" s="7" t="s">
        <v>125</v>
      </c>
      <c r="B14" s="152">
        <v>803</v>
      </c>
    </row>
    <row r="15" spans="1:2" x14ac:dyDescent="0.25">
      <c r="A15" s="7" t="s">
        <v>352</v>
      </c>
      <c r="B15" s="152">
        <v>234</v>
      </c>
    </row>
    <row r="16" spans="1:2" x14ac:dyDescent="0.25">
      <c r="A16" s="7" t="s">
        <v>145</v>
      </c>
      <c r="B16" s="152">
        <v>72</v>
      </c>
    </row>
    <row r="17" spans="1:2" x14ac:dyDescent="0.25">
      <c r="A17" s="7" t="s">
        <v>353</v>
      </c>
      <c r="B17" s="152">
        <v>45</v>
      </c>
    </row>
    <row r="18" spans="1:2" x14ac:dyDescent="0.25">
      <c r="A18" s="7" t="s">
        <v>489</v>
      </c>
      <c r="B18" s="152">
        <v>424</v>
      </c>
    </row>
    <row r="19" spans="1:2" x14ac:dyDescent="0.25">
      <c r="A19" s="7" t="s">
        <v>363</v>
      </c>
      <c r="B19" s="152">
        <v>322</v>
      </c>
    </row>
    <row r="20" spans="1:2" x14ac:dyDescent="0.25">
      <c r="A20" s="7" t="s">
        <v>739</v>
      </c>
      <c r="B20" s="152">
        <v>34</v>
      </c>
    </row>
    <row r="21" spans="1:2" x14ac:dyDescent="0.25">
      <c r="A21" s="7" t="s">
        <v>482</v>
      </c>
      <c r="B21" s="152">
        <v>1148</v>
      </c>
    </row>
    <row r="22" spans="1:2" x14ac:dyDescent="0.25">
      <c r="A22" s="7" t="s">
        <v>127</v>
      </c>
      <c r="B22" s="152">
        <v>739</v>
      </c>
    </row>
    <row r="23" spans="1:2" x14ac:dyDescent="0.25">
      <c r="A23" s="7" t="s">
        <v>133</v>
      </c>
      <c r="B23" s="152">
        <v>334</v>
      </c>
    </row>
    <row r="24" spans="1:2" x14ac:dyDescent="0.25">
      <c r="A24" s="7" t="s">
        <v>3982</v>
      </c>
      <c r="B24" s="152">
        <v>95</v>
      </c>
    </row>
    <row r="25" spans="1:2" x14ac:dyDescent="0.25">
      <c r="A25" s="7" t="s">
        <v>354</v>
      </c>
      <c r="B25" s="152">
        <v>1572</v>
      </c>
    </row>
    <row r="26" spans="1:2" x14ac:dyDescent="0.25">
      <c r="A26" s="7" t="s">
        <v>370</v>
      </c>
      <c r="B26" s="152">
        <v>86</v>
      </c>
    </row>
    <row r="27" spans="1:2" x14ac:dyDescent="0.25">
      <c r="A27" s="7" t="s">
        <v>355</v>
      </c>
      <c r="B27" s="152">
        <v>1884</v>
      </c>
    </row>
    <row r="28" spans="1:2" x14ac:dyDescent="0.25">
      <c r="A28" s="7" t="s">
        <v>356</v>
      </c>
      <c r="B28" s="152">
        <v>139</v>
      </c>
    </row>
    <row r="29" spans="1:2" x14ac:dyDescent="0.25">
      <c r="A29" s="7" t="s">
        <v>357</v>
      </c>
      <c r="B29" s="152">
        <v>474</v>
      </c>
    </row>
    <row r="30" spans="1:2" x14ac:dyDescent="0.25">
      <c r="A30" s="7" t="s">
        <v>132</v>
      </c>
      <c r="B30" s="152">
        <v>320</v>
      </c>
    </row>
    <row r="31" spans="1:2" x14ac:dyDescent="0.25">
      <c r="A31" s="7" t="s">
        <v>358</v>
      </c>
      <c r="B31" s="152">
        <v>236</v>
      </c>
    </row>
    <row r="32" spans="1:2" x14ac:dyDescent="0.25">
      <c r="A32" s="7" t="s">
        <v>361</v>
      </c>
      <c r="B32" s="152">
        <v>14</v>
      </c>
    </row>
    <row r="33" spans="1:2" x14ac:dyDescent="0.25">
      <c r="A33" s="7" t="s">
        <v>128</v>
      </c>
      <c r="B33" s="152">
        <v>597</v>
      </c>
    </row>
    <row r="34" spans="1:2" x14ac:dyDescent="0.25">
      <c r="A34" s="7" t="s">
        <v>137</v>
      </c>
      <c r="B34" s="152">
        <v>166</v>
      </c>
    </row>
    <row r="35" spans="1:2" x14ac:dyDescent="0.25">
      <c r="A35" s="7" t="s">
        <v>124</v>
      </c>
      <c r="B35" s="152">
        <v>1061.4000000000001</v>
      </c>
    </row>
    <row r="36" spans="1:2" x14ac:dyDescent="0.25">
      <c r="A36" s="7" t="s">
        <v>362</v>
      </c>
      <c r="B36" s="152">
        <v>921</v>
      </c>
    </row>
    <row r="37" spans="1:2" x14ac:dyDescent="0.25">
      <c r="A37" s="7" t="s">
        <v>359</v>
      </c>
      <c r="B37" s="152">
        <v>235</v>
      </c>
    </row>
    <row r="38" spans="1:2" x14ac:dyDescent="0.25">
      <c r="A38" s="7" t="s">
        <v>141</v>
      </c>
      <c r="B38" s="152">
        <v>311.39999999999998</v>
      </c>
    </row>
    <row r="39" spans="1:2" x14ac:dyDescent="0.25">
      <c r="A39" s="7" t="s">
        <v>140</v>
      </c>
      <c r="B39" s="152">
        <v>123</v>
      </c>
    </row>
    <row r="40" spans="1:2" x14ac:dyDescent="0.25">
      <c r="A40" s="7" t="s">
        <v>339</v>
      </c>
      <c r="B40" s="152">
        <v>13</v>
      </c>
    </row>
    <row r="41" spans="1:2" x14ac:dyDescent="0.25">
      <c r="A41" s="7" t="s">
        <v>335</v>
      </c>
      <c r="B41" s="152">
        <v>55</v>
      </c>
    </row>
    <row r="42" spans="1:2" x14ac:dyDescent="0.25">
      <c r="A42" s="2" t="s">
        <v>16659</v>
      </c>
      <c r="B42" s="152">
        <v>3205.5</v>
      </c>
    </row>
    <row r="43" spans="1:2" x14ac:dyDescent="0.25">
      <c r="A43" s="7" t="s">
        <v>135</v>
      </c>
      <c r="B43" s="152">
        <v>269</v>
      </c>
    </row>
    <row r="44" spans="1:2" x14ac:dyDescent="0.25">
      <c r="A44" s="7" t="s">
        <v>131</v>
      </c>
      <c r="B44" s="152">
        <v>961</v>
      </c>
    </row>
    <row r="45" spans="1:2" x14ac:dyDescent="0.25">
      <c r="A45" s="7" t="s">
        <v>365</v>
      </c>
      <c r="B45" s="152">
        <v>13</v>
      </c>
    </row>
    <row r="46" spans="1:2" x14ac:dyDescent="0.25">
      <c r="A46" s="7" t="s">
        <v>130</v>
      </c>
      <c r="B46" s="152">
        <v>973.5</v>
      </c>
    </row>
    <row r="47" spans="1:2" x14ac:dyDescent="0.25">
      <c r="A47" s="7" t="s">
        <v>488</v>
      </c>
      <c r="B47" s="152">
        <v>888</v>
      </c>
    </row>
    <row r="48" spans="1:2" x14ac:dyDescent="0.25">
      <c r="A48" s="7" t="s">
        <v>143</v>
      </c>
      <c r="B48" s="152">
        <v>101</v>
      </c>
    </row>
    <row r="49" spans="1:2" x14ac:dyDescent="0.25">
      <c r="A49" s="2" t="s">
        <v>108</v>
      </c>
      <c r="B49" s="152">
        <v>1441.9</v>
      </c>
    </row>
    <row r="50" spans="1:2" x14ac:dyDescent="0.25">
      <c r="A50" s="7" t="s">
        <v>108</v>
      </c>
      <c r="B50" s="152">
        <v>1441.9</v>
      </c>
    </row>
    <row r="51" spans="1:2" x14ac:dyDescent="0.25">
      <c r="A51" s="2" t="s">
        <v>16657</v>
      </c>
      <c r="B51" s="152">
        <v>854.7</v>
      </c>
    </row>
    <row r="52" spans="1:2" x14ac:dyDescent="0.25">
      <c r="A52" s="7" t="s">
        <v>435</v>
      </c>
      <c r="B52" s="152">
        <v>425</v>
      </c>
    </row>
    <row r="53" spans="1:2" x14ac:dyDescent="0.25">
      <c r="A53" s="7" t="s">
        <v>484</v>
      </c>
      <c r="B53" s="152">
        <v>20</v>
      </c>
    </row>
    <row r="54" spans="1:2" x14ac:dyDescent="0.25">
      <c r="A54" s="7" t="s">
        <v>129</v>
      </c>
      <c r="B54" s="152">
        <v>409.7</v>
      </c>
    </row>
    <row r="55" spans="1:2" x14ac:dyDescent="0.25">
      <c r="A55" s="2" t="s">
        <v>16665</v>
      </c>
      <c r="B55" s="152">
        <v>80</v>
      </c>
    </row>
    <row r="56" spans="1:2" x14ac:dyDescent="0.25">
      <c r="A56" s="7" t="s">
        <v>5895</v>
      </c>
      <c r="B56" s="152">
        <v>80</v>
      </c>
    </row>
    <row r="57" spans="1:2" x14ac:dyDescent="0.25">
      <c r="A57" s="2" t="s">
        <v>344</v>
      </c>
      <c r="B57" s="152">
        <v>19</v>
      </c>
    </row>
    <row r="58" spans="1:2" x14ac:dyDescent="0.25">
      <c r="A58" s="7" t="s">
        <v>392</v>
      </c>
      <c r="B58" s="152">
        <v>19</v>
      </c>
    </row>
    <row r="59" spans="1:2" x14ac:dyDescent="0.25">
      <c r="A59" s="2" t="s">
        <v>12</v>
      </c>
      <c r="B59" s="152">
        <v>20424.22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699B-3CE8-4990-B202-96475569BC31}">
  <dimension ref="A1:B11"/>
  <sheetViews>
    <sheetView workbookViewId="0">
      <selection activeCell="B17" sqref="B17"/>
    </sheetView>
  </sheetViews>
  <sheetFormatPr baseColWidth="10" defaultRowHeight="15" x14ac:dyDescent="0.25"/>
  <cols>
    <col min="1" max="1" width="22.42578125" bestFit="1" customWidth="1"/>
    <col min="2" max="2" width="18.28515625" bestFit="1" customWidth="1"/>
    <col min="3" max="3" width="22.28515625" bestFit="1" customWidth="1"/>
    <col min="4" max="5" width="8" bestFit="1" customWidth="1"/>
    <col min="6" max="6" width="9" bestFit="1" customWidth="1"/>
    <col min="7" max="11" width="8" bestFit="1" customWidth="1"/>
    <col min="12" max="12" width="9" bestFit="1" customWidth="1"/>
    <col min="13" max="13" width="7" bestFit="1" customWidth="1"/>
    <col min="14" max="14" width="9" bestFit="1" customWidth="1"/>
    <col min="15" max="15" width="7" bestFit="1" customWidth="1"/>
    <col min="16" max="17" width="8" bestFit="1" customWidth="1"/>
    <col min="18" max="18" width="15.5703125" bestFit="1" customWidth="1"/>
    <col min="19" max="19" width="25.7109375" bestFit="1" customWidth="1"/>
    <col min="20" max="20" width="21.28515625" bestFit="1" customWidth="1"/>
    <col min="21" max="21" width="26.85546875" bestFit="1" customWidth="1"/>
    <col min="22" max="22" width="23.5703125" bestFit="1" customWidth="1"/>
    <col min="23" max="23" width="23" bestFit="1" customWidth="1"/>
    <col min="24" max="24" width="21.42578125" bestFit="1" customWidth="1"/>
    <col min="25" max="25" width="12.85546875" bestFit="1" customWidth="1"/>
    <col min="26" max="26" width="18.85546875" bestFit="1" customWidth="1"/>
    <col min="27" max="27" width="8.7109375" bestFit="1" customWidth="1"/>
    <col min="28" max="28" width="13" bestFit="1" customWidth="1"/>
    <col min="29" max="29" width="16.42578125" bestFit="1" customWidth="1"/>
    <col min="30" max="30" width="23.85546875" bestFit="1" customWidth="1"/>
    <col min="31" max="31" width="21.85546875" bestFit="1" customWidth="1"/>
    <col min="32" max="32" width="23" bestFit="1" customWidth="1"/>
    <col min="33" max="33" width="16.42578125" bestFit="1" customWidth="1"/>
    <col min="34" max="34" width="22.42578125" bestFit="1" customWidth="1"/>
    <col min="35" max="35" width="15.28515625" bestFit="1" customWidth="1"/>
    <col min="36" max="37" width="25.28515625" bestFit="1" customWidth="1"/>
    <col min="38" max="38" width="18.85546875" bestFit="1" customWidth="1"/>
    <col min="39" max="39" width="12.85546875" bestFit="1" customWidth="1"/>
    <col min="40" max="40" width="20" bestFit="1" customWidth="1"/>
    <col min="41" max="41" width="15.140625" bestFit="1" customWidth="1"/>
    <col min="42" max="42" width="19.42578125" bestFit="1" customWidth="1"/>
    <col min="43" max="43" width="19.140625" bestFit="1" customWidth="1"/>
    <col min="44" max="44" width="23.28515625" bestFit="1" customWidth="1"/>
    <col min="45" max="45" width="18.28515625" bestFit="1" customWidth="1"/>
    <col min="46" max="46" width="15.7109375" bestFit="1" customWidth="1"/>
    <col min="47" max="47" width="16.7109375" bestFit="1" customWidth="1"/>
    <col min="48" max="48" width="16.28515625" bestFit="1" customWidth="1"/>
    <col min="49" max="49" width="10" bestFit="1" customWidth="1"/>
    <col min="50" max="51" width="20.7109375" bestFit="1" customWidth="1"/>
    <col min="52" max="52" width="19" bestFit="1" customWidth="1"/>
    <col min="53" max="53" width="10.5703125" bestFit="1" customWidth="1"/>
    <col min="54" max="54" width="20.5703125" bestFit="1" customWidth="1"/>
    <col min="55" max="55" width="15.85546875" bestFit="1" customWidth="1"/>
    <col min="56" max="56" width="12" bestFit="1" customWidth="1"/>
    <col min="57" max="57" width="16.5703125" bestFit="1" customWidth="1"/>
    <col min="58" max="58" width="18.7109375" bestFit="1" customWidth="1"/>
    <col min="59" max="59" width="13.7109375" bestFit="1" customWidth="1"/>
    <col min="60" max="60" width="21" bestFit="1" customWidth="1"/>
    <col min="61" max="61" width="18" bestFit="1" customWidth="1"/>
    <col min="62" max="62" width="9.5703125" bestFit="1" customWidth="1"/>
    <col min="63" max="63" width="19.42578125" bestFit="1" customWidth="1"/>
    <col min="64" max="64" width="17" bestFit="1" customWidth="1"/>
    <col min="65" max="65" width="15.7109375" bestFit="1" customWidth="1"/>
    <col min="66" max="66" width="12.85546875" bestFit="1" customWidth="1"/>
    <col min="67" max="67" width="10.7109375" bestFit="1" customWidth="1"/>
    <col min="68" max="68" width="16.85546875" bestFit="1" customWidth="1"/>
    <col min="69" max="69" width="13.7109375" bestFit="1" customWidth="1"/>
    <col min="70" max="70" width="16.42578125" bestFit="1" customWidth="1"/>
    <col min="71" max="71" width="9.7109375" bestFit="1" customWidth="1"/>
    <col min="72" max="72" width="23" bestFit="1" customWidth="1"/>
    <col min="73" max="73" width="20.5703125" bestFit="1" customWidth="1"/>
    <col min="74" max="74" width="16.42578125" bestFit="1" customWidth="1"/>
    <col min="75" max="75" width="14.85546875" bestFit="1" customWidth="1"/>
    <col min="76" max="76" width="12.42578125" bestFit="1" customWidth="1"/>
    <col min="77" max="77" width="10.5703125" bestFit="1" customWidth="1"/>
    <col min="78" max="78" width="23.7109375" bestFit="1" customWidth="1"/>
    <col min="79" max="80" width="22.85546875" bestFit="1" customWidth="1"/>
    <col min="81" max="81" width="23.7109375" bestFit="1" customWidth="1"/>
    <col min="82" max="82" width="7.140625" bestFit="1" customWidth="1"/>
    <col min="83" max="83" width="18.5703125" bestFit="1" customWidth="1"/>
    <col min="84" max="84" width="9.85546875" bestFit="1" customWidth="1"/>
    <col min="85" max="85" width="20.85546875" bestFit="1" customWidth="1"/>
    <col min="86" max="86" width="22.28515625" bestFit="1" customWidth="1"/>
    <col min="87" max="87" width="24" bestFit="1" customWidth="1"/>
    <col min="88" max="88" width="23.85546875" bestFit="1" customWidth="1"/>
    <col min="89" max="89" width="7" bestFit="1" customWidth="1"/>
    <col min="90" max="90" width="4.5703125" bestFit="1" customWidth="1"/>
    <col min="91" max="91" width="20.5703125" bestFit="1" customWidth="1"/>
    <col min="92" max="92" width="24.85546875" bestFit="1" customWidth="1"/>
    <col min="93" max="93" width="17.5703125" bestFit="1" customWidth="1"/>
    <col min="94" max="94" width="21.5703125" bestFit="1" customWidth="1"/>
    <col min="95" max="95" width="18.7109375" bestFit="1" customWidth="1"/>
    <col min="96" max="96" width="16.7109375" bestFit="1" customWidth="1"/>
    <col min="97" max="97" width="21.42578125" bestFit="1" customWidth="1"/>
    <col min="98" max="98" width="22.28515625" bestFit="1" customWidth="1"/>
    <col min="99" max="99" width="15.5703125" bestFit="1" customWidth="1"/>
    <col min="100" max="100" width="24" bestFit="1" customWidth="1"/>
    <col min="101" max="101" width="11.85546875" bestFit="1" customWidth="1"/>
    <col min="102" max="102" width="20.140625" bestFit="1" customWidth="1"/>
    <col min="103" max="103" width="13.28515625" bestFit="1" customWidth="1"/>
    <col min="104" max="104" width="8.5703125" bestFit="1" customWidth="1"/>
    <col min="105" max="105" width="9" bestFit="1" customWidth="1"/>
    <col min="106" max="106" width="21.42578125" bestFit="1" customWidth="1"/>
    <col min="107" max="107" width="21" bestFit="1" customWidth="1"/>
    <col min="108" max="108" width="15.42578125" bestFit="1" customWidth="1"/>
    <col min="109" max="109" width="12.28515625" bestFit="1" customWidth="1"/>
    <col min="110" max="110" width="22" bestFit="1" customWidth="1"/>
    <col min="111" max="111" width="21.7109375" bestFit="1" customWidth="1"/>
    <col min="112" max="112" width="23.140625" bestFit="1" customWidth="1"/>
    <col min="113" max="113" width="12" bestFit="1" customWidth="1"/>
    <col min="114" max="114" width="16.140625" bestFit="1" customWidth="1"/>
    <col min="115" max="115" width="27.140625" bestFit="1" customWidth="1"/>
    <col min="116" max="116" width="24.7109375" bestFit="1" customWidth="1"/>
    <col min="117" max="117" width="27.140625" bestFit="1" customWidth="1"/>
    <col min="118" max="118" width="28.5703125" bestFit="1" customWidth="1"/>
    <col min="119" max="119" width="29.28515625" bestFit="1" customWidth="1"/>
    <col min="120" max="120" width="20.140625" bestFit="1" customWidth="1"/>
    <col min="121" max="121" width="19.7109375" bestFit="1" customWidth="1"/>
    <col min="122" max="122" width="20.5703125" bestFit="1" customWidth="1"/>
    <col min="123" max="123" width="13.140625" bestFit="1" customWidth="1"/>
    <col min="124" max="124" width="23.7109375" bestFit="1" customWidth="1"/>
    <col min="125" max="125" width="21" bestFit="1" customWidth="1"/>
    <col min="126" max="126" width="9" bestFit="1" customWidth="1"/>
    <col min="127" max="127" width="24.42578125" bestFit="1" customWidth="1"/>
    <col min="128" max="128" width="23.5703125" bestFit="1" customWidth="1"/>
    <col min="129" max="129" width="9" bestFit="1" customWidth="1"/>
    <col min="130" max="130" width="25" bestFit="1" customWidth="1"/>
    <col min="131" max="131" width="17.7109375" bestFit="1" customWidth="1"/>
    <col min="132" max="132" width="18" bestFit="1" customWidth="1"/>
    <col min="133" max="133" width="25.5703125" bestFit="1" customWidth="1"/>
    <col min="134" max="134" width="10.42578125" bestFit="1" customWidth="1"/>
    <col min="135" max="135" width="10" bestFit="1" customWidth="1"/>
    <col min="136" max="136" width="22.7109375" bestFit="1" customWidth="1"/>
    <col min="137" max="137" width="12.28515625" bestFit="1" customWidth="1"/>
    <col min="138" max="138" width="15.7109375" bestFit="1" customWidth="1"/>
    <col min="139" max="139" width="23.140625" bestFit="1" customWidth="1"/>
    <col min="140" max="140" width="10.7109375" bestFit="1" customWidth="1"/>
    <col min="141" max="141" width="7.42578125" bestFit="1" customWidth="1"/>
    <col min="142" max="142" width="6" bestFit="1" customWidth="1"/>
    <col min="143" max="143" width="15.42578125" bestFit="1" customWidth="1"/>
    <col min="144" max="144" width="6.42578125" bestFit="1" customWidth="1"/>
    <col min="145" max="145" width="25.7109375" bestFit="1" customWidth="1"/>
    <col min="146" max="146" width="14.7109375" bestFit="1" customWidth="1"/>
    <col min="147" max="147" width="19.140625" bestFit="1" customWidth="1"/>
    <col min="148" max="148" width="21.28515625" bestFit="1" customWidth="1"/>
    <col min="149" max="149" width="15.7109375" bestFit="1" customWidth="1"/>
    <col min="150" max="150" width="27" bestFit="1" customWidth="1"/>
    <col min="151" max="151" width="10.85546875" bestFit="1" customWidth="1"/>
    <col min="152" max="152" width="23" bestFit="1" customWidth="1"/>
    <col min="153" max="153" width="29.7109375" bestFit="1" customWidth="1"/>
    <col min="154" max="154" width="8.28515625" bestFit="1" customWidth="1"/>
    <col min="155" max="157" width="26.7109375" bestFit="1" customWidth="1"/>
    <col min="158" max="158" width="27" bestFit="1" customWidth="1"/>
    <col min="159" max="160" width="24.5703125" bestFit="1" customWidth="1"/>
    <col min="161" max="161" width="25.5703125" bestFit="1" customWidth="1"/>
    <col min="162" max="162" width="25.42578125" bestFit="1" customWidth="1"/>
    <col min="163" max="163" width="9.85546875" bestFit="1" customWidth="1"/>
    <col min="164" max="164" width="11.5703125" bestFit="1" customWidth="1"/>
    <col min="165" max="165" width="23.42578125" bestFit="1" customWidth="1"/>
    <col min="166" max="166" width="21.85546875" bestFit="1" customWidth="1"/>
    <col min="167" max="167" width="10.42578125" bestFit="1" customWidth="1"/>
    <col min="168" max="168" width="6.140625" bestFit="1" customWidth="1"/>
    <col min="169" max="169" width="20.5703125" bestFit="1" customWidth="1"/>
    <col min="170" max="170" width="16.42578125" bestFit="1" customWidth="1"/>
    <col min="171" max="171" width="15.42578125" bestFit="1" customWidth="1"/>
    <col min="172" max="172" width="4.140625" bestFit="1" customWidth="1"/>
    <col min="173" max="173" width="18.28515625" bestFit="1" customWidth="1"/>
    <col min="174" max="174" width="16.140625" bestFit="1" customWidth="1"/>
    <col min="175" max="175" width="25.42578125" bestFit="1" customWidth="1"/>
    <col min="176" max="176" width="18.85546875" bestFit="1" customWidth="1"/>
    <col min="177" max="177" width="21.85546875" bestFit="1" customWidth="1"/>
    <col min="178" max="178" width="25" bestFit="1" customWidth="1"/>
    <col min="179" max="179" width="24" bestFit="1" customWidth="1"/>
    <col min="180" max="180" width="11.85546875" bestFit="1" customWidth="1"/>
    <col min="181" max="181" width="21" bestFit="1" customWidth="1"/>
    <col min="182" max="182" width="9.5703125" bestFit="1" customWidth="1"/>
    <col min="183" max="183" width="20.7109375" bestFit="1" customWidth="1"/>
    <col min="184" max="184" width="24" bestFit="1" customWidth="1"/>
    <col min="185" max="185" width="23.85546875" bestFit="1" customWidth="1"/>
    <col min="186" max="186" width="24" bestFit="1" customWidth="1"/>
    <col min="187" max="188" width="19.28515625" bestFit="1" customWidth="1"/>
    <col min="189" max="189" width="18.42578125" bestFit="1" customWidth="1"/>
    <col min="190" max="190" width="24.5703125" bestFit="1" customWidth="1"/>
    <col min="191" max="191" width="13" bestFit="1" customWidth="1"/>
    <col min="192" max="192" width="22.28515625" bestFit="1" customWidth="1"/>
    <col min="193" max="193" width="15.42578125" bestFit="1" customWidth="1"/>
    <col min="194" max="194" width="23.28515625" bestFit="1" customWidth="1"/>
    <col min="195" max="195" width="14" bestFit="1" customWidth="1"/>
    <col min="196" max="196" width="22.28515625" bestFit="1" customWidth="1"/>
    <col min="197" max="197" width="9.140625" bestFit="1" customWidth="1"/>
    <col min="198" max="198" width="8" bestFit="1" customWidth="1"/>
    <col min="199" max="199" width="20.28515625" bestFit="1" customWidth="1"/>
    <col min="200" max="200" width="17.140625" bestFit="1" customWidth="1"/>
    <col min="201" max="201" width="22.7109375" bestFit="1" customWidth="1"/>
    <col min="202" max="202" width="11.7109375" bestFit="1" customWidth="1"/>
    <col min="203" max="203" width="11.5703125" bestFit="1" customWidth="1"/>
    <col min="204" max="204" width="19.140625" bestFit="1" customWidth="1"/>
    <col min="205" max="205" width="23" bestFit="1" customWidth="1"/>
    <col min="206" max="206" width="6.28515625" bestFit="1" customWidth="1"/>
    <col min="207" max="207" width="19.5703125" bestFit="1" customWidth="1"/>
    <col min="208" max="208" width="23.140625" bestFit="1" customWidth="1"/>
    <col min="209" max="209" width="23.28515625" bestFit="1" customWidth="1"/>
    <col min="210" max="210" width="14.7109375" bestFit="1" customWidth="1"/>
    <col min="211" max="211" width="11.28515625" bestFit="1" customWidth="1"/>
    <col min="212" max="212" width="19.42578125" bestFit="1" customWidth="1"/>
    <col min="213" max="213" width="23.140625" bestFit="1" customWidth="1"/>
    <col min="214" max="214" width="23.5703125" bestFit="1" customWidth="1"/>
    <col min="215" max="215" width="13.140625" bestFit="1" customWidth="1"/>
    <col min="216" max="216" width="23.5703125" bestFit="1" customWidth="1"/>
    <col min="217" max="217" width="23.28515625" bestFit="1" customWidth="1"/>
    <col min="218" max="218" width="18.28515625" bestFit="1" customWidth="1"/>
    <col min="219" max="219" width="26.85546875" bestFit="1" customWidth="1"/>
    <col min="220" max="220" width="24.42578125" bestFit="1" customWidth="1"/>
    <col min="221" max="221" width="23.7109375" bestFit="1" customWidth="1"/>
    <col min="222" max="222" width="28.28515625" bestFit="1" customWidth="1"/>
    <col min="223" max="223" width="25.7109375" bestFit="1" customWidth="1"/>
    <col min="224" max="224" width="24.7109375" bestFit="1" customWidth="1"/>
    <col min="225" max="225" width="25.42578125" bestFit="1" customWidth="1"/>
    <col min="226" max="226" width="25.85546875" bestFit="1" customWidth="1"/>
    <col min="227" max="227" width="21.5703125" bestFit="1" customWidth="1"/>
    <col min="228" max="228" width="22" bestFit="1" customWidth="1"/>
    <col min="229" max="229" width="27" bestFit="1" customWidth="1"/>
    <col min="230" max="230" width="25.42578125" bestFit="1" customWidth="1"/>
    <col min="231" max="231" width="26.42578125" bestFit="1" customWidth="1"/>
    <col min="232" max="232" width="24.140625" bestFit="1" customWidth="1"/>
    <col min="233" max="233" width="26.85546875" bestFit="1" customWidth="1"/>
    <col min="234" max="234" width="25" bestFit="1" customWidth="1"/>
    <col min="235" max="235" width="25.42578125" bestFit="1" customWidth="1"/>
    <col min="236" max="236" width="23.140625" bestFit="1" customWidth="1"/>
    <col min="237" max="237" width="24.28515625" bestFit="1" customWidth="1"/>
    <col min="238" max="238" width="21.5703125" bestFit="1" customWidth="1"/>
    <col min="239" max="239" width="22.28515625" bestFit="1" customWidth="1"/>
    <col min="240" max="240" width="22.140625" bestFit="1" customWidth="1"/>
    <col min="241" max="241" width="17.85546875" bestFit="1" customWidth="1"/>
    <col min="242" max="242" width="22.85546875" bestFit="1" customWidth="1"/>
    <col min="243" max="243" width="20.85546875" bestFit="1" customWidth="1"/>
    <col min="244" max="244" width="23.85546875" bestFit="1" customWidth="1"/>
    <col min="245" max="245" width="24" bestFit="1" customWidth="1"/>
    <col min="246" max="246" width="15.5703125" bestFit="1" customWidth="1"/>
    <col min="247" max="247" width="27.42578125" bestFit="1" customWidth="1"/>
    <col min="248" max="248" width="27.140625" bestFit="1" customWidth="1"/>
    <col min="249" max="249" width="17.85546875" bestFit="1" customWidth="1"/>
    <col min="250" max="250" width="23.85546875" bestFit="1" customWidth="1"/>
    <col min="251" max="251" width="19.85546875" bestFit="1" customWidth="1"/>
    <col min="252" max="252" width="26.42578125" bestFit="1" customWidth="1"/>
    <col min="253" max="253" width="26.7109375" bestFit="1" customWidth="1"/>
    <col min="254" max="254" width="23.85546875" bestFit="1" customWidth="1"/>
    <col min="255" max="255" width="22.42578125" bestFit="1" customWidth="1"/>
    <col min="256" max="256" width="27" bestFit="1" customWidth="1"/>
    <col min="257" max="257" width="19.7109375" bestFit="1" customWidth="1"/>
    <col min="258" max="258" width="25" bestFit="1" customWidth="1"/>
    <col min="259" max="259" width="27.140625" bestFit="1" customWidth="1"/>
    <col min="260" max="260" width="26" bestFit="1" customWidth="1"/>
    <col min="261" max="261" width="27.85546875" bestFit="1" customWidth="1"/>
    <col min="262" max="262" width="27.7109375" bestFit="1" customWidth="1"/>
    <col min="263" max="263" width="26" bestFit="1" customWidth="1"/>
    <col min="264" max="264" width="25.85546875" bestFit="1" customWidth="1"/>
    <col min="265" max="265" width="27.5703125" bestFit="1" customWidth="1"/>
    <col min="266" max="266" width="18.28515625" bestFit="1" customWidth="1"/>
    <col min="267" max="267" width="24.28515625" bestFit="1" customWidth="1"/>
    <col min="268" max="268" width="19.85546875" bestFit="1" customWidth="1"/>
    <col min="269" max="269" width="20.28515625" bestFit="1" customWidth="1"/>
    <col min="270" max="270" width="25.140625" bestFit="1" customWidth="1"/>
    <col min="271" max="271" width="25.5703125" bestFit="1" customWidth="1"/>
    <col min="272" max="272" width="23.7109375" bestFit="1" customWidth="1"/>
    <col min="273" max="273" width="26.5703125" bestFit="1" customWidth="1"/>
    <col min="274" max="274" width="23.5703125" bestFit="1" customWidth="1"/>
    <col min="275" max="275" width="24.28515625" bestFit="1" customWidth="1"/>
    <col min="276" max="276" width="22.7109375" bestFit="1" customWidth="1"/>
    <col min="277" max="277" width="24.42578125" bestFit="1" customWidth="1"/>
    <col min="278" max="278" width="20.85546875" bestFit="1" customWidth="1"/>
    <col min="279" max="279" width="24.85546875" bestFit="1" customWidth="1"/>
    <col min="280" max="280" width="25" bestFit="1" customWidth="1"/>
    <col min="281" max="281" width="24.28515625" bestFit="1" customWidth="1"/>
    <col min="282" max="282" width="25" bestFit="1" customWidth="1"/>
    <col min="283" max="283" width="19.42578125" bestFit="1" customWidth="1"/>
    <col min="284" max="284" width="25.85546875" bestFit="1" customWidth="1"/>
    <col min="285" max="285" width="19" bestFit="1" customWidth="1"/>
    <col min="286" max="286" width="22.7109375" bestFit="1" customWidth="1"/>
    <col min="287" max="287" width="18.5703125" bestFit="1" customWidth="1"/>
    <col min="288" max="288" width="22.7109375" bestFit="1" customWidth="1"/>
    <col min="289" max="289" width="13.85546875" bestFit="1" customWidth="1"/>
    <col min="290" max="290" width="13.28515625" bestFit="1" customWidth="1"/>
    <col min="291" max="291" width="27.85546875" bestFit="1" customWidth="1"/>
    <col min="292" max="292" width="27.140625" bestFit="1" customWidth="1"/>
    <col min="293" max="293" width="17.140625" bestFit="1" customWidth="1"/>
    <col min="294" max="294" width="27.85546875" bestFit="1" customWidth="1"/>
    <col min="295" max="295" width="19.5703125" bestFit="1" customWidth="1"/>
    <col min="296" max="296" width="24.28515625" bestFit="1" customWidth="1"/>
    <col min="297" max="297" width="19.140625" bestFit="1" customWidth="1"/>
    <col min="298" max="298" width="16.85546875" bestFit="1" customWidth="1"/>
    <col min="299" max="299" width="23.28515625" bestFit="1" customWidth="1"/>
    <col min="300" max="300" width="20" bestFit="1" customWidth="1"/>
    <col min="301" max="301" width="14.42578125" bestFit="1" customWidth="1"/>
    <col min="302" max="302" width="19" bestFit="1" customWidth="1"/>
    <col min="303" max="303" width="26.5703125" bestFit="1" customWidth="1"/>
    <col min="304" max="304" width="18" bestFit="1" customWidth="1"/>
    <col min="305" max="305" width="17.5703125" bestFit="1" customWidth="1"/>
    <col min="306" max="306" width="26.85546875" bestFit="1" customWidth="1"/>
    <col min="307" max="307" width="18.140625" bestFit="1" customWidth="1"/>
    <col min="308" max="308" width="21.28515625" bestFit="1" customWidth="1"/>
    <col min="309" max="309" width="24.42578125" bestFit="1" customWidth="1"/>
    <col min="310" max="310" width="27.5703125" bestFit="1" customWidth="1"/>
    <col min="311" max="311" width="22.7109375" bestFit="1" customWidth="1"/>
    <col min="312" max="312" width="18.7109375" bestFit="1" customWidth="1"/>
    <col min="313" max="313" width="20.5703125" bestFit="1" customWidth="1"/>
    <col min="314" max="314" width="22.28515625" bestFit="1" customWidth="1"/>
    <col min="315" max="315" width="18.28515625" bestFit="1" customWidth="1"/>
    <col min="316" max="316" width="26.140625" bestFit="1" customWidth="1"/>
    <col min="317" max="317" width="19.140625" bestFit="1" customWidth="1"/>
    <col min="318" max="318" width="21" bestFit="1" customWidth="1"/>
    <col min="319" max="319" width="15.42578125" bestFit="1" customWidth="1"/>
    <col min="320" max="320" width="23.5703125" bestFit="1" customWidth="1"/>
    <col min="321" max="321" width="22.28515625" bestFit="1" customWidth="1"/>
    <col min="322" max="322" width="15.42578125" bestFit="1" customWidth="1"/>
    <col min="323" max="323" width="16.85546875" bestFit="1" customWidth="1"/>
    <col min="324" max="324" width="20.85546875" bestFit="1" customWidth="1"/>
    <col min="325" max="325" width="17.140625" bestFit="1" customWidth="1"/>
    <col min="326" max="326" width="22.7109375" bestFit="1" customWidth="1"/>
    <col min="327" max="327" width="16.5703125" bestFit="1" customWidth="1"/>
    <col min="328" max="328" width="17.85546875" bestFit="1" customWidth="1"/>
    <col min="329" max="329" width="23.42578125" bestFit="1" customWidth="1"/>
    <col min="330" max="330" width="23.85546875" bestFit="1" customWidth="1"/>
    <col min="331" max="331" width="19.5703125" bestFit="1" customWidth="1"/>
    <col min="332" max="332" width="20.85546875" bestFit="1" customWidth="1"/>
    <col min="333" max="333" width="22.42578125" bestFit="1" customWidth="1"/>
    <col min="334" max="334" width="7.7109375" bestFit="1" customWidth="1"/>
    <col min="335" max="336" width="25.5703125" bestFit="1" customWidth="1"/>
    <col min="337" max="337" width="14.140625" bestFit="1" customWidth="1"/>
    <col min="338" max="338" width="13.85546875" bestFit="1" customWidth="1"/>
    <col min="339" max="339" width="7.28515625" bestFit="1" customWidth="1"/>
    <col min="340" max="340" width="23.140625" bestFit="1" customWidth="1"/>
    <col min="341" max="341" width="23.42578125" bestFit="1" customWidth="1"/>
    <col min="342" max="342" width="23.28515625" bestFit="1" customWidth="1"/>
    <col min="343" max="343" width="23.42578125" bestFit="1" customWidth="1"/>
    <col min="344" max="344" width="22.140625" bestFit="1" customWidth="1"/>
    <col min="345" max="345" width="23.85546875" bestFit="1" customWidth="1"/>
    <col min="346" max="346" width="23.42578125" bestFit="1" customWidth="1"/>
    <col min="347" max="347" width="12.42578125" bestFit="1" customWidth="1"/>
    <col min="348" max="348" width="20.140625" bestFit="1" customWidth="1"/>
    <col min="349" max="349" width="6.140625" bestFit="1" customWidth="1"/>
    <col min="350" max="350" width="16.28515625" bestFit="1" customWidth="1"/>
    <col min="351" max="351" width="17.5703125" bestFit="1" customWidth="1"/>
    <col min="352" max="352" width="15.5703125" bestFit="1" customWidth="1"/>
  </cols>
  <sheetData>
    <row r="1" spans="1:2" x14ac:dyDescent="0.25">
      <c r="A1" s="1" t="s">
        <v>3</v>
      </c>
      <c r="B1" t="s">
        <v>1</v>
      </c>
    </row>
    <row r="2" spans="1:2" x14ac:dyDescent="0.25">
      <c r="A2" s="1" t="s">
        <v>13</v>
      </c>
      <c r="B2" t="s">
        <v>7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344</v>
      </c>
      <c r="B5" s="115">
        <v>1822.4</v>
      </c>
    </row>
    <row r="6" spans="1:2" x14ac:dyDescent="0.25">
      <c r="A6" s="7" t="s">
        <v>19</v>
      </c>
      <c r="B6" s="115">
        <v>1822.4</v>
      </c>
    </row>
    <row r="7" spans="1:2" x14ac:dyDescent="0.25">
      <c r="A7" s="2" t="s">
        <v>16658</v>
      </c>
      <c r="B7" s="115">
        <v>3162.3</v>
      </c>
    </row>
    <row r="8" spans="1:2" x14ac:dyDescent="0.25">
      <c r="A8" s="7" t="s">
        <v>18</v>
      </c>
      <c r="B8" s="115">
        <v>3162.3</v>
      </c>
    </row>
    <row r="9" spans="1:2" x14ac:dyDescent="0.25">
      <c r="A9" s="2" t="s">
        <v>16665</v>
      </c>
      <c r="B9" s="115">
        <v>410.4</v>
      </c>
    </row>
    <row r="10" spans="1:2" x14ac:dyDescent="0.25">
      <c r="A10" s="7" t="s">
        <v>19</v>
      </c>
      <c r="B10" s="115">
        <v>410.4</v>
      </c>
    </row>
    <row r="11" spans="1:2" x14ac:dyDescent="0.25">
      <c r="A11" s="2" t="s">
        <v>12</v>
      </c>
      <c r="B11" s="115">
        <v>5395.1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335"/>
  <sheetViews>
    <sheetView topLeftCell="I1" zoomScale="85" zoomScaleNormal="85" workbookViewId="0">
      <selection activeCell="I2144" sqref="A2144:XFD2144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3" t="s">
        <v>13</v>
      </c>
      <c r="B1" s="64" t="s">
        <v>146</v>
      </c>
      <c r="C1" s="63" t="s">
        <v>3</v>
      </c>
      <c r="D1" s="64" t="s">
        <v>147</v>
      </c>
      <c r="E1" s="63" t="s">
        <v>148</v>
      </c>
      <c r="F1" s="65" t="s">
        <v>0</v>
      </c>
      <c r="G1" s="63" t="s">
        <v>2</v>
      </c>
      <c r="H1" s="65" t="s">
        <v>149</v>
      </c>
      <c r="I1" s="63" t="s">
        <v>150</v>
      </c>
      <c r="J1" s="66" t="s">
        <v>151</v>
      </c>
      <c r="K1" s="66" t="s">
        <v>152</v>
      </c>
      <c r="L1" s="66" t="s">
        <v>153</v>
      </c>
      <c r="M1" s="66" t="s">
        <v>121</v>
      </c>
      <c r="N1" s="66" t="s">
        <v>154</v>
      </c>
      <c r="O1" s="66" t="s">
        <v>155</v>
      </c>
      <c r="P1" s="66" t="s">
        <v>156</v>
      </c>
      <c r="Q1" s="25" t="s">
        <v>157</v>
      </c>
      <c r="R1" s="25" t="s">
        <v>158</v>
      </c>
      <c r="S1" s="25" t="s">
        <v>159</v>
      </c>
      <c r="T1" s="25" t="s">
        <v>160</v>
      </c>
      <c r="U1" s="25" t="s">
        <v>161</v>
      </c>
      <c r="V1" s="36" t="s">
        <v>162</v>
      </c>
      <c r="W1" s="36" t="s">
        <v>163</v>
      </c>
      <c r="X1" s="37" t="s">
        <v>164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7" t="str">
        <f>VLOOKUP(N2,'Linien - BU'!A:B,2,FALSE)</f>
        <v>BU3</v>
      </c>
      <c r="B2" s="68">
        <f t="shared" ref="B2:B65" si="0">S2</f>
        <v>28</v>
      </c>
      <c r="C2" s="69">
        <f>Abfalldokumentation!$U2</f>
        <v>44427</v>
      </c>
      <c r="D2" s="68" t="str">
        <f>IFERROR(VLOOKUP(Tabelle3[[#This Row],[Artikelnr.]],Produktgruppe!A:B,2,0),Tabelle3[[#This Row],[Produktname]])</f>
        <v>VOS 295</v>
      </c>
      <c r="E2" s="70" t="str">
        <f>IFERROR(VLOOKUP(Abfalldokumentation!$O2,Artikel!A:C,3,FALSE),Abfalldokumentation!$O2)</f>
        <v>VOS Walnuss Roulette</v>
      </c>
      <c r="F2" s="70" t="str">
        <f>VLOOKUP(T2,'Liste Gründe'!A:D,2,FALSE)</f>
        <v>Schimmel</v>
      </c>
      <c r="G2" s="69" t="str">
        <f>IF(ISBLANK(V2),VLOOKUP(Abfalldokumentation!$P2,'Liste Gründe'!A:D,3,FALSE),V2)</f>
        <v>VOS &gt; Einsatz</v>
      </c>
      <c r="H2" s="70" t="str">
        <f>IF(ISBLANK(Abfalldokumentation!$W2),"-",Abfalldokumentation!$W2)</f>
        <v>-</v>
      </c>
      <c r="I2" s="70">
        <f t="shared" ref="I2:I65" si="1">_xlfn.ISOWEEKNUM(C2)</f>
        <v>33</v>
      </c>
      <c r="J2" s="70" t="str">
        <f t="shared" ref="J2:J65" si="2">"Produkte"</f>
        <v>Produkte</v>
      </c>
      <c r="K2" s="70" t="str">
        <f t="shared" ref="K2:K65" si="3">"BUs"</f>
        <v>BUs</v>
      </c>
      <c r="L2" s="70" t="str">
        <f t="shared" ref="L2:L65" si="4">"Symptome"</f>
        <v>Symptome</v>
      </c>
      <c r="M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IFERROR(VLOOKUP(Abfalldokumentation!$O2,Kennzahlen!U:X,3,FALSE)*Abfalldokumentation!$B2,"0")))),0)</f>
        <v>0</v>
      </c>
      <c r="N2" s="70" t="str">
        <f>IF(ISBLANK(Q2),VLOOKUP(Abfalldokumentation!$O2,'Linien - BU'!R:S,2,FALSE),Q2)</f>
        <v>L4</v>
      </c>
      <c r="O2" s="71">
        <f t="shared" ref="O2:O65" si="5">R2</f>
        <v>29500481</v>
      </c>
      <c r="P2" s="71">
        <f t="shared" ref="P2:P65" si="6">T2</f>
        <v>12</v>
      </c>
      <c r="Q2" s="38" t="s">
        <v>165</v>
      </c>
      <c r="R2" s="39">
        <v>29500481</v>
      </c>
      <c r="S2" s="39">
        <v>28</v>
      </c>
      <c r="T2" s="39">
        <v>12</v>
      </c>
      <c r="U2" s="40">
        <v>44427</v>
      </c>
      <c r="V2" s="41" t="s">
        <v>21</v>
      </c>
      <c r="W2" s="42"/>
      <c r="X2" s="43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2" t="str">
        <f>VLOOKUP(N3,'Linien - BU'!A:B,2,FALSE)</f>
        <v>BU1</v>
      </c>
      <c r="B3" s="73">
        <f t="shared" si="0"/>
        <v>15</v>
      </c>
      <c r="C3" s="74">
        <f>Abfalldokumentation!$U3</f>
        <v>44427</v>
      </c>
      <c r="D3" s="68" t="str">
        <f>IFERROR(VLOOKUP(Tabelle3[[#This Row],[Artikelnr.]],Produktgruppe!A:B,2,0),Tabelle3[[#This Row],[Produktname]])</f>
        <v>VOS 295</v>
      </c>
      <c r="E3" s="75" t="str">
        <f>IFERROR(VLOOKUP(Abfalldokumentation!$O3,Artikel!A:C,3,FALSE),Abfalldokumentation!$O3)</f>
        <v>VOS Schmelzkäsezub. Pon</v>
      </c>
      <c r="F3" s="75" t="str">
        <f>VLOOKUP(T3,'Liste Gründe'!A:D,2,FALSE)</f>
        <v>Schimmel</v>
      </c>
      <c r="G3" s="74" t="str">
        <f>IF(ISBLANK(V3),VLOOKUP(Abfalldokumentation!$P3,'Liste Gründe'!A:D,3,FALSE),V3)</f>
        <v>keine Verarbeitung</v>
      </c>
      <c r="H3" s="75" t="str">
        <f>IF(ISBLANK(Abfalldokumentation!$W3),"-",Abfalldokumentation!$W3)</f>
        <v>stehen geblieben / übersehen</v>
      </c>
      <c r="I3" s="75">
        <f t="shared" si="1"/>
        <v>33</v>
      </c>
      <c r="J3" s="75" t="str">
        <f t="shared" si="2"/>
        <v>Produkte</v>
      </c>
      <c r="K3" s="75" t="str">
        <f t="shared" si="3"/>
        <v>BUs</v>
      </c>
      <c r="L3" s="75" t="str">
        <f t="shared" si="4"/>
        <v>Symptome</v>
      </c>
      <c r="M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IFERROR(VLOOKUP(Abfalldokumentation!$O3,Kennzahlen!U:X,3,FALSE)*Abfalldokumentation!$B3,"0")))),0)</f>
        <v>7.5</v>
      </c>
      <c r="N3" s="75" t="str">
        <f>IF(ISBLANK(Q3),VLOOKUP(Abfalldokumentation!$O3,'Linien - BU'!R:S,2,FALSE),Q3)</f>
        <v>Abfüllung</v>
      </c>
      <c r="O3" s="76">
        <f t="shared" si="5"/>
        <v>29500514</v>
      </c>
      <c r="P3" s="76">
        <f t="shared" si="6"/>
        <v>12</v>
      </c>
      <c r="Q3" s="44" t="s">
        <v>166</v>
      </c>
      <c r="R3" s="45">
        <v>29500514</v>
      </c>
      <c r="S3" s="45">
        <v>15</v>
      </c>
      <c r="T3" s="45">
        <v>12</v>
      </c>
      <c r="U3" s="46">
        <v>44427</v>
      </c>
      <c r="V3" s="47" t="s">
        <v>22</v>
      </c>
      <c r="W3" s="48" t="s">
        <v>167</v>
      </c>
      <c r="X3" s="49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7" t="str">
        <f>VLOOKUP(N4,'Linien - BU'!A:B,2,FALSE)</f>
        <v>BU3</v>
      </c>
      <c r="B4" s="78">
        <f t="shared" si="0"/>
        <v>153.4</v>
      </c>
      <c r="C4" s="79">
        <f>Abfalldokumentation!$U4</f>
        <v>44427</v>
      </c>
      <c r="D4" s="68" t="str">
        <f>IFERROR(VLOOKUP(Tabelle3[[#This Row],[Artikelnr.]],Produktgruppe!A:B,2,0),Tabelle3[[#This Row],[Produktname]])</f>
        <v>VOS 295</v>
      </c>
      <c r="E4" s="80" t="str">
        <f>IFERROR(VLOOKUP(Abfalldokumentation!$O4,Artikel!A:C,3,FALSE),Abfalldokumentation!$O4)</f>
        <v>VOS URW-GRS-KRÄU OGT</v>
      </c>
      <c r="F4" s="80" t="str">
        <f>VLOOKUP(T4,'Liste Gründe'!A:D,2,FALSE)</f>
        <v>Schimmel</v>
      </c>
      <c r="G4" s="79" t="str">
        <f>IF(ISBLANK(V4),VLOOKUP(Abfalldokumentation!$P4,'Liste Gründe'!A:D,3,FALSE),V4)</f>
        <v>VOS &gt; Einsatz</v>
      </c>
      <c r="H4" s="80" t="str">
        <f>IF(ISBLANK(Abfalldokumentation!$W4),"-",Abfalldokumentation!$W4)</f>
        <v>Produktion unregelmäßig</v>
      </c>
      <c r="I4" s="80">
        <f t="shared" si="1"/>
        <v>33</v>
      </c>
      <c r="J4" s="80" t="str">
        <f t="shared" si="2"/>
        <v>Produkte</v>
      </c>
      <c r="K4" s="80" t="str">
        <f t="shared" si="3"/>
        <v>BUs</v>
      </c>
      <c r="L4" s="80" t="str">
        <f t="shared" si="4"/>
        <v>Symptome</v>
      </c>
      <c r="M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IFERROR(VLOOKUP(Abfalldokumentation!$O4,Kennzahlen!U:X,3,FALSE)*Abfalldokumentation!$B4,"0")))),0)</f>
        <v>76.7</v>
      </c>
      <c r="N4" s="80" t="str">
        <f>IF(ISBLANK(Q4),VLOOKUP(Abfalldokumentation!$O4,'Linien - BU'!R:S,2,FALSE),Q4)</f>
        <v>L34</v>
      </c>
      <c r="O4" s="76">
        <f t="shared" si="5"/>
        <v>29500939</v>
      </c>
      <c r="P4" s="76">
        <f t="shared" si="6"/>
        <v>12</v>
      </c>
      <c r="Q4" s="38" t="s">
        <v>168</v>
      </c>
      <c r="R4" s="39">
        <v>29500939</v>
      </c>
      <c r="S4" s="39">
        <v>153.4</v>
      </c>
      <c r="T4" s="39">
        <v>12</v>
      </c>
      <c r="U4" s="40">
        <v>44427</v>
      </c>
      <c r="V4" s="41" t="s">
        <v>21</v>
      </c>
      <c r="W4" s="42" t="s">
        <v>169</v>
      </c>
      <c r="X4" s="43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2" t="str">
        <f>VLOOKUP(N5,'Linien - BU'!A:B,2,FALSE)</f>
        <v>BU1</v>
      </c>
      <c r="B5" s="73">
        <f t="shared" si="0"/>
        <v>19.399999999999999</v>
      </c>
      <c r="C5" s="74">
        <f>Abfalldokumentation!$U5</f>
        <v>44427</v>
      </c>
      <c r="D5" s="68" t="str">
        <f>IFERROR(VLOOKUP(Tabelle3[[#This Row],[Artikelnr.]],Produktgruppe!A:B,2,0),Tabelle3[[#This Row],[Produktname]])</f>
        <v>VOS 295</v>
      </c>
      <c r="E5" s="75" t="str">
        <f>IFERROR(VLOOKUP(Abfalldokumentation!$O5,Artikel!A:C,3,FALSE),Abfalldokumentation!$O5)</f>
        <v>VOS URW NATUR AMM CO RE</v>
      </c>
      <c r="F5" s="75" t="str">
        <f>VLOOKUP(T5,'Liste Gründe'!A:D,2,FALSE)</f>
        <v>Schimmel</v>
      </c>
      <c r="G5" s="74" t="str">
        <f>IF(ISBLANK(V5),VLOOKUP(Abfalldokumentation!$P5,'Liste Gründe'!A:D,3,FALSE),V5)</f>
        <v>keine Verarbeitung</v>
      </c>
      <c r="H5" s="75" t="str">
        <f>IF(ISBLANK(Abfalldokumentation!$W5),"-",Abfalldokumentation!$W5)</f>
        <v>Aufgrund Konsistenz nicht genommen. Zu wenig VOS verarbeitet. Vom Warmen ins Kalte -&gt; Schimmel</v>
      </c>
      <c r="I5" s="75">
        <f t="shared" si="1"/>
        <v>33</v>
      </c>
      <c r="J5" s="75" t="str">
        <f t="shared" si="2"/>
        <v>Produkte</v>
      </c>
      <c r="K5" s="75" t="str">
        <f t="shared" si="3"/>
        <v>BUs</v>
      </c>
      <c r="L5" s="75" t="str">
        <f t="shared" si="4"/>
        <v>Symptome</v>
      </c>
      <c r="M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IFERROR(VLOOKUP(Abfalldokumentation!$O5,Kennzahlen!U:X,3,FALSE)*Abfalldokumentation!$B5,"0")))),0)</f>
        <v>9.6999999999999993</v>
      </c>
      <c r="N5" s="75" t="str">
        <f>IF(ISBLANK(Q5),VLOOKUP(Abfalldokumentation!$O5,'Linien - BU'!R:S,2,FALSE),Q5)</f>
        <v>Schmelze</v>
      </c>
      <c r="O5" s="76">
        <f t="shared" si="5"/>
        <v>29501021</v>
      </c>
      <c r="P5" s="76">
        <f t="shared" si="6"/>
        <v>12</v>
      </c>
      <c r="Q5" s="44" t="s">
        <v>170</v>
      </c>
      <c r="R5" s="45">
        <v>29501021</v>
      </c>
      <c r="S5" s="45">
        <v>19.399999999999999</v>
      </c>
      <c r="T5" s="45">
        <v>12</v>
      </c>
      <c r="U5" s="46">
        <v>44427</v>
      </c>
      <c r="V5" s="47" t="s">
        <v>22</v>
      </c>
      <c r="W5" s="48" t="s">
        <v>171</v>
      </c>
      <c r="X5" s="49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7" t="str">
        <f>VLOOKUP(N6,'Linien - BU'!A:B,2,FALSE)</f>
        <v>BU4</v>
      </c>
      <c r="B6" s="78">
        <f t="shared" si="0"/>
        <v>18</v>
      </c>
      <c r="C6" s="79">
        <f>Abfalldokumentation!$U6</f>
        <v>44427</v>
      </c>
      <c r="D6" s="68" t="str">
        <f>IFERROR(VLOOKUP(Tabelle3[[#This Row],[Artikelnr.]],Produktgruppe!A:B,2,0),Tabelle3[[#This Row],[Produktname]])</f>
        <v>ABS 295</v>
      </c>
      <c r="E6" s="80" t="str">
        <f>IFERROR(VLOOKUP(Abfalldokumentation!$O6,Artikel!A:C,3,FALSE),Abfalldokumentation!$O6)</f>
        <v>ABS KELLERGEIST</v>
      </c>
      <c r="F6" s="80" t="str">
        <f>VLOOKUP(T6,'Liste Gründe'!A:D,2,FALSE)</f>
        <v>Rest</v>
      </c>
      <c r="G6" s="79" t="str">
        <f>IF(ISBLANK(V6),VLOOKUP(Abfalldokumentation!$P6,'Liste Gründe'!A:D,3,FALSE),V6)</f>
        <v>blaues Klebeband im Produkt</v>
      </c>
      <c r="H6" s="80" t="str">
        <f>IF(ISBLANK(Abfalldokumentation!$W6),"-",Abfalldokumentation!$W6)</f>
        <v>Trennung vom Klebeband aus Produkt zu aufwendig</v>
      </c>
      <c r="I6" s="80">
        <f t="shared" si="1"/>
        <v>33</v>
      </c>
      <c r="J6" s="80" t="str">
        <f t="shared" si="2"/>
        <v>Produkte</v>
      </c>
      <c r="K6" s="80" t="str">
        <f t="shared" si="3"/>
        <v>BUs</v>
      </c>
      <c r="L6" s="80" t="str">
        <f t="shared" si="4"/>
        <v>Symptome</v>
      </c>
      <c r="M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IFERROR(VLOOKUP(Abfalldokumentation!$O6,Kennzahlen!U:X,3,FALSE)*Abfalldokumentation!$B6,"0")))),0)</f>
        <v>8.0682678667519738</v>
      </c>
      <c r="N6" s="80" t="str">
        <f>IF(ISBLANK(Q6),VLOOKUP(Abfalldokumentation!$O6,'Linien - BU'!R:S,2,FALSE),Q6)</f>
        <v>L22</v>
      </c>
      <c r="O6" s="76">
        <f t="shared" si="5"/>
        <v>29501028</v>
      </c>
      <c r="P6" s="76">
        <f t="shared" si="6"/>
        <v>22</v>
      </c>
      <c r="Q6" s="38" t="s">
        <v>172</v>
      </c>
      <c r="R6" s="39">
        <v>29501028</v>
      </c>
      <c r="S6" s="39">
        <v>18</v>
      </c>
      <c r="T6" s="39">
        <v>22</v>
      </c>
      <c r="U6" s="40">
        <v>44427</v>
      </c>
      <c r="V6" s="41" t="s">
        <v>41</v>
      </c>
      <c r="W6" s="42" t="s">
        <v>173</v>
      </c>
      <c r="X6" s="43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2" t="str">
        <f>VLOOKUP(N7,'Linien - BU'!A:B,2,FALSE)</f>
        <v>BU1</v>
      </c>
      <c r="B7" s="73">
        <f t="shared" si="0"/>
        <v>21.2</v>
      </c>
      <c r="C7" s="74">
        <f>Abfalldokumentation!$U7</f>
        <v>44427</v>
      </c>
      <c r="D7" s="68" t="str">
        <f>IFERROR(VLOOKUP(Tabelle3[[#This Row],[Artikelnr.]],Produktgruppe!A:B,2,0),Tabelle3[[#This Row],[Produktname]])</f>
        <v>VOS 295</v>
      </c>
      <c r="E7" s="75" t="str">
        <f>IFERROR(VLOOKUP(Abfalldokumentation!$O7,Artikel!A:C,3,FALSE),Abfalldokumentation!$O7)</f>
        <v>VOS URW-SPASTUP-3500034</v>
      </c>
      <c r="F7" s="75" t="str">
        <f>VLOOKUP(T7,'Liste Gründe'!A:D,2,FALSE)</f>
        <v>Schimmel</v>
      </c>
      <c r="G7" s="74" t="str">
        <f>IF(ISBLANK(V7),VLOOKUP(Abfalldokumentation!$P7,'Liste Gründe'!A:D,3,FALSE),V7)</f>
        <v>keine Verarbeitung</v>
      </c>
      <c r="H7" s="75" t="str">
        <f>IF(ISBLANK(Abfalldokumentation!$W7),"-",Abfalldokumentation!$W7)</f>
        <v>Aufgrund Konsistenz nicht genommen. Zu wenig VOS verarbeitet. Vom Warmen ins Kalte -&gt; Schimmel</v>
      </c>
      <c r="I7" s="75">
        <f t="shared" si="1"/>
        <v>33</v>
      </c>
      <c r="J7" s="75" t="str">
        <f t="shared" si="2"/>
        <v>Produkte</v>
      </c>
      <c r="K7" s="75" t="str">
        <f t="shared" si="3"/>
        <v>BUs</v>
      </c>
      <c r="L7" s="75" t="str">
        <f t="shared" si="4"/>
        <v>Symptome</v>
      </c>
      <c r="M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IFERROR(VLOOKUP(Abfalldokumentation!$O7,Kennzahlen!U:X,3,FALSE)*Abfalldokumentation!$B7,"0")))),0)</f>
        <v>10.6</v>
      </c>
      <c r="N7" s="75" t="str">
        <f>IF(ISBLANK(Q7),VLOOKUP(Abfalldokumentation!$O7,'Linien - BU'!R:S,2,FALSE),Q7)</f>
        <v>Schmelze</v>
      </c>
      <c r="O7" s="76">
        <f t="shared" si="5"/>
        <v>29501052</v>
      </c>
      <c r="P7" s="76">
        <f t="shared" si="6"/>
        <v>12</v>
      </c>
      <c r="Q7" s="44" t="s">
        <v>170</v>
      </c>
      <c r="R7" s="45">
        <v>29501052</v>
      </c>
      <c r="S7" s="45">
        <v>21.2</v>
      </c>
      <c r="T7" s="45">
        <v>12</v>
      </c>
      <c r="U7" s="46">
        <v>44427</v>
      </c>
      <c r="V7" s="47" t="s">
        <v>22</v>
      </c>
      <c r="W7" s="48" t="s">
        <v>171</v>
      </c>
      <c r="X7" s="49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7" t="str">
        <f>VLOOKUP(N8,'Linien - BU'!A:B,2,FALSE)</f>
        <v>BU1</v>
      </c>
      <c r="B8" s="78">
        <f t="shared" si="0"/>
        <v>37.200000000000003</v>
      </c>
      <c r="C8" s="79">
        <f>Abfalldokumentation!$U8</f>
        <v>44427</v>
      </c>
      <c r="D8" s="68" t="str">
        <f>IFERROR(VLOOKUP(Tabelle3[[#This Row],[Artikelnr.]],Produktgruppe!A:B,2,0),Tabelle3[[#This Row],[Produktname]])</f>
        <v>VOS 295</v>
      </c>
      <c r="E8" s="80" t="str">
        <f>IFERROR(VLOOKUP(Abfalldokumentation!$O8,Artikel!A:C,3,FALSE),Abfalldokumentation!$O8)</f>
        <v>VOS URGW CHILI-NATRIUMA</v>
      </c>
      <c r="F8" s="80" t="str">
        <f>VLOOKUP(T8,'Liste Gründe'!A:D,2,FALSE)</f>
        <v>Schimmel</v>
      </c>
      <c r="G8" s="79" t="str">
        <f>IF(ISBLANK(V8),VLOOKUP(Abfalldokumentation!$P8,'Liste Gründe'!A:D,3,FALSE),V8)</f>
        <v>keine Verarbeitung</v>
      </c>
      <c r="H8" s="80" t="str">
        <f>IF(ISBLANK(Abfalldokumentation!$W8),"-",Abfalldokumentation!$W8)</f>
        <v>Aufgrund Konsistenz nicht genommen. Zu wenig VOS verarbeitet. Vom Warmen ins Kalte -&gt; Schimmel</v>
      </c>
      <c r="I8" s="80">
        <f t="shared" si="1"/>
        <v>33</v>
      </c>
      <c r="J8" s="80" t="str">
        <f t="shared" si="2"/>
        <v>Produkte</v>
      </c>
      <c r="K8" s="80" t="str">
        <f t="shared" si="3"/>
        <v>BUs</v>
      </c>
      <c r="L8" s="80" t="str">
        <f t="shared" si="4"/>
        <v>Symptome</v>
      </c>
      <c r="M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IFERROR(VLOOKUP(Abfalldokumentation!$O8,Kennzahlen!U:X,3,FALSE)*Abfalldokumentation!$B8,"0")))),0)</f>
        <v>18.600000000000001</v>
      </c>
      <c r="N8" s="80" t="str">
        <f>IF(ISBLANK(Q8),VLOOKUP(Abfalldokumentation!$O8,'Linien - BU'!R:S,2,FALSE),Q8)</f>
        <v>Schmelze</v>
      </c>
      <c r="O8" s="76">
        <f t="shared" si="5"/>
        <v>29501057</v>
      </c>
      <c r="P8" s="76">
        <f t="shared" si="6"/>
        <v>12</v>
      </c>
      <c r="Q8" s="38" t="s">
        <v>170</v>
      </c>
      <c r="R8" s="39">
        <v>29501057</v>
      </c>
      <c r="S8" s="39">
        <v>37.200000000000003</v>
      </c>
      <c r="T8" s="39">
        <v>12</v>
      </c>
      <c r="U8" s="40">
        <v>44427</v>
      </c>
      <c r="V8" s="41" t="s">
        <v>22</v>
      </c>
      <c r="W8" s="42" t="s">
        <v>171</v>
      </c>
      <c r="X8" s="43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2" t="str">
        <f>VLOOKUP(N9,'Linien - BU'!A:B,2,FALSE)</f>
        <v>BU1</v>
      </c>
      <c r="B9" s="73">
        <f t="shared" si="0"/>
        <v>35.4</v>
      </c>
      <c r="C9" s="74">
        <f>Abfalldokumentation!$U9</f>
        <v>44427</v>
      </c>
      <c r="D9" s="68" t="str">
        <f>IFERROR(VLOOKUP(Tabelle3[[#This Row],[Artikelnr.]],Produktgruppe!A:B,2,0),Tabelle3[[#This Row],[Produktname]])</f>
        <v>Sammelnr.</v>
      </c>
      <c r="E9" s="75" t="str">
        <f>IFERROR(VLOOKUP(Abfalldokumentation!$O9,Artikel!A:C,3,FALSE),Abfalldokumentation!$O9)</f>
        <v>VS Chili geschält</v>
      </c>
      <c r="F9" s="75" t="str">
        <f>VLOOKUP(T9,'Liste Gründe'!A:D,2,FALSE)</f>
        <v>Schimmel</v>
      </c>
      <c r="G9" s="74" t="str">
        <f>IF(ISBLANK(V9),VLOOKUP(Abfalldokumentation!$P9,'Liste Gründe'!A:D,3,FALSE),V9)</f>
        <v>keine Verarbeitung</v>
      </c>
      <c r="H9" s="75" t="str">
        <f>IF(ISBLANK(Abfalldokumentation!$W9),"-",Abfalldokumentation!$W9)</f>
        <v>Aufgrund Konsistenz nicht genommen. Zu wenig VOS verarbeitet. Vom Warmen ins Kalte -&gt; Schimmel</v>
      </c>
      <c r="I9" s="75">
        <f t="shared" si="1"/>
        <v>33</v>
      </c>
      <c r="J9" s="75" t="str">
        <f t="shared" si="2"/>
        <v>Produkte</v>
      </c>
      <c r="K9" s="75" t="str">
        <f t="shared" si="3"/>
        <v>BUs</v>
      </c>
      <c r="L9" s="75" t="str">
        <f t="shared" si="4"/>
        <v>Symptome</v>
      </c>
      <c r="M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IFERROR(VLOOKUP(Abfalldokumentation!$O9,Kennzahlen!U:X,3,FALSE)*Abfalldokumentation!$B9,"0")))),0)</f>
        <v>32.996340000000004</v>
      </c>
      <c r="N9" s="75" t="str">
        <f>IF(ISBLANK(Q9),VLOOKUP(Abfalldokumentation!$O9,'Linien - BU'!R:S,2,FALSE),Q9)</f>
        <v>Schmelze</v>
      </c>
      <c r="O9" s="76">
        <f t="shared" si="5"/>
        <v>29600027</v>
      </c>
      <c r="P9" s="76">
        <f t="shared" si="6"/>
        <v>12</v>
      </c>
      <c r="Q9" s="44" t="s">
        <v>170</v>
      </c>
      <c r="R9" s="45">
        <v>29600027</v>
      </c>
      <c r="S9" s="45">
        <v>35.4</v>
      </c>
      <c r="T9" s="45">
        <v>12</v>
      </c>
      <c r="U9" s="46">
        <v>44427</v>
      </c>
      <c r="V9" s="47" t="s">
        <v>22</v>
      </c>
      <c r="W9" s="48" t="s">
        <v>171</v>
      </c>
      <c r="X9" s="49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7" t="str">
        <f>VLOOKUP(N10,'Linien - BU'!A:B,2,FALSE)</f>
        <v>BU3</v>
      </c>
      <c r="B10" s="78">
        <f t="shared" si="0"/>
        <v>305</v>
      </c>
      <c r="C10" s="79">
        <f>Abfalldokumentation!$U10</f>
        <v>44427</v>
      </c>
      <c r="D10" s="68" t="str">
        <f>IFERROR(VLOOKUP(Tabelle3[[#This Row],[Artikelnr.]],Produktgruppe!A:B,2,0),Tabelle3[[#This Row],[Produktname]])</f>
        <v>ABS 495</v>
      </c>
      <c r="E10" s="80" t="str">
        <f>IFERROR(VLOOKUP(Abfalldokumentation!$O10,Artikel!A:C,3,FALSE),Abfalldokumentation!$O10)</f>
        <v>ABS HAV-DILL-VAKU</v>
      </c>
      <c r="F10" s="80" t="str">
        <f>VLOOKUP(T10,'Liste Gründe'!A:D,2,FALSE)</f>
        <v>Schimmel</v>
      </c>
      <c r="G10" s="79" t="str">
        <f>IF(ISBLANK(V10),VLOOKUP(Abfalldokumentation!$P10,'Liste Gründe'!A:D,3,FALSE),V10)</f>
        <v>VOS &gt; Einsatz</v>
      </c>
      <c r="H10" s="80" t="str">
        <f>IF(ISBLANK(Abfalldokumentation!$W10),"-",Abfalldokumentation!$W10)</f>
        <v>Produktion unregelmäßig</v>
      </c>
      <c r="I10" s="80">
        <f t="shared" si="1"/>
        <v>33</v>
      </c>
      <c r="J10" s="80" t="str">
        <f t="shared" si="2"/>
        <v>Produkte</v>
      </c>
      <c r="K10" s="80" t="str">
        <f t="shared" si="3"/>
        <v>BUs</v>
      </c>
      <c r="L10" s="80" t="str">
        <f t="shared" si="4"/>
        <v>Symptome</v>
      </c>
      <c r="M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IFERROR(VLOOKUP(Abfalldokumentation!$O10,Kennzahlen!U:X,3,FALSE)*Abfalldokumentation!$B10,"0")))),0)</f>
        <v>309.27</v>
      </c>
      <c r="N10" s="80" t="str">
        <f>IF(ISBLANK(Q10),VLOOKUP(Abfalldokumentation!$O10,'Linien - BU'!R:S,2,FALSE),Q10)</f>
        <v>L1</v>
      </c>
      <c r="O10" s="76">
        <f t="shared" si="5"/>
        <v>49500052</v>
      </c>
      <c r="P10" s="76">
        <f t="shared" si="6"/>
        <v>12</v>
      </c>
      <c r="Q10" s="38" t="s">
        <v>174</v>
      </c>
      <c r="R10" s="39">
        <v>49500052</v>
      </c>
      <c r="S10" s="39">
        <v>305</v>
      </c>
      <c r="T10" s="39">
        <v>12</v>
      </c>
      <c r="U10" s="40">
        <v>44427</v>
      </c>
      <c r="V10" s="41" t="s">
        <v>21</v>
      </c>
      <c r="W10" s="42" t="s">
        <v>169</v>
      </c>
      <c r="X10" s="43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2" t="str">
        <f>VLOOKUP(N11,'Linien - BU'!A:B,2,FALSE)</f>
        <v>BU4</v>
      </c>
      <c r="B11" s="73">
        <f t="shared" si="0"/>
        <v>81.5</v>
      </c>
      <c r="C11" s="74">
        <f>Abfalldokumentation!$U11</f>
        <v>44427</v>
      </c>
      <c r="D11" s="68" t="str">
        <f>IFERROR(VLOOKUP(Tabelle3[[#This Row],[Artikelnr.]],Produktgruppe!A:B,2,0),Tabelle3[[#This Row],[Produktname]])</f>
        <v>ABS 495</v>
      </c>
      <c r="E11" s="75" t="str">
        <f>IFERROR(VLOOKUP(Abfalldokumentation!$O11,Artikel!A:C,3,FALSE),Abfalldokumentation!$O11)</f>
        <v>ABS CAMBOZOLA-VAKU</v>
      </c>
      <c r="F11" s="75" t="str">
        <f>VLOOKUP(T11,'Liste Gründe'!A:D,2,FALSE)</f>
        <v>Schimmel</v>
      </c>
      <c r="G11" s="74" t="str">
        <f>IF(ISBLANK(V11),VLOOKUP(Abfalldokumentation!$P11,'Liste Gründe'!A:D,3,FALSE),V11)</f>
        <v>gesammelt für möglichen Einsatz</v>
      </c>
      <c r="H11" s="75" t="str">
        <f>IF(ISBLANK(Abfalldokumentation!$W11),"-",Abfalldokumentation!$W11)</f>
        <v>&lt;300kg/Monat</v>
      </c>
      <c r="I11" s="75">
        <f t="shared" si="1"/>
        <v>33</v>
      </c>
      <c r="J11" s="75" t="str">
        <f t="shared" si="2"/>
        <v>Produkte</v>
      </c>
      <c r="K11" s="75" t="str">
        <f t="shared" si="3"/>
        <v>BUs</v>
      </c>
      <c r="L11" s="75" t="str">
        <f t="shared" si="4"/>
        <v>Symptome</v>
      </c>
      <c r="M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IFERROR(VLOOKUP(Abfalldokumentation!$O11,Kennzahlen!U:X,3,FALSE)*Abfalldokumentation!$B11,"0")))),0)</f>
        <v>8.9105580026070399</v>
      </c>
      <c r="N11" s="75" t="str">
        <f>IF(ISBLANK(Q11),VLOOKUP(Abfalldokumentation!$O11,'Linien - BU'!R:S,2,FALSE),Q11)</f>
        <v>L20</v>
      </c>
      <c r="O11" s="76">
        <f t="shared" si="5"/>
        <v>49500194</v>
      </c>
      <c r="P11" s="76">
        <f t="shared" si="6"/>
        <v>12</v>
      </c>
      <c r="Q11" s="44" t="s">
        <v>175</v>
      </c>
      <c r="R11" s="45">
        <v>49500194</v>
      </c>
      <c r="S11" s="45">
        <v>81.5</v>
      </c>
      <c r="T11" s="45">
        <v>12</v>
      </c>
      <c r="U11" s="46">
        <v>44427</v>
      </c>
      <c r="V11" s="98" t="s">
        <v>23</v>
      </c>
      <c r="W11" s="48" t="s">
        <v>176</v>
      </c>
      <c r="X11" s="49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7" t="str">
        <f>VLOOKUP(N12,'Linien - BU'!A:B,2,FALSE)</f>
        <v>BU3</v>
      </c>
      <c r="B12" s="78">
        <f t="shared" si="0"/>
        <v>45</v>
      </c>
      <c r="C12" s="79">
        <f>Abfalldokumentation!$U12</f>
        <v>44427</v>
      </c>
      <c r="D12" s="68" t="str">
        <f>IFERROR(VLOOKUP(Tabelle3[[#This Row],[Artikelnr.]],Produktgruppe!A:B,2,0),Tabelle3[[#This Row],[Produktname]])</f>
        <v>Vegan 495</v>
      </c>
      <c r="E12" s="80" t="str">
        <f>IFERROR(VLOOKUP(Abfalldokumentation!$O12,Artikel!A:C,3,FALSE),Abfalldokumentation!$O12)</f>
        <v>VOS VEG-SCH-MILD-VAKU</v>
      </c>
      <c r="F12" s="80" t="str">
        <f>VLOOKUP(T12,'Liste Gründe'!A:D,2,FALSE)</f>
        <v>Schimmel</v>
      </c>
      <c r="G12" s="79" t="str">
        <f>IF(ISBLANK(V12),VLOOKUP(Abfalldokumentation!$P12,'Liste Gründe'!A:D,3,FALSE),V12)</f>
        <v>VOS &gt; Einsatz (vegan)</v>
      </c>
      <c r="H12" s="80" t="str">
        <f>IF(ISBLANK(Abfalldokumentation!$W12),"-",Abfalldokumentation!$W12)</f>
        <v>-</v>
      </c>
      <c r="I12" s="80">
        <f t="shared" si="1"/>
        <v>33</v>
      </c>
      <c r="J12" s="80" t="str">
        <f t="shared" si="2"/>
        <v>Produkte</v>
      </c>
      <c r="K12" s="80" t="str">
        <f t="shared" si="3"/>
        <v>BUs</v>
      </c>
      <c r="L12" s="80" t="str">
        <f t="shared" si="4"/>
        <v>Symptome</v>
      </c>
      <c r="M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IFERROR(VLOOKUP(Abfalldokumentation!$O12,Kennzahlen!U:X,3,FALSE)*Abfalldokumentation!$B12,"0")))),0)</f>
        <v>23.13</v>
      </c>
      <c r="N12" s="80" t="str">
        <f>IF(ISBLANK(Q12),VLOOKUP(Abfalldokumentation!$O12,'Linien - BU'!R:S,2,FALSE),Q12)</f>
        <v>L1</v>
      </c>
      <c r="O12" s="76">
        <f t="shared" si="5"/>
        <v>49900001</v>
      </c>
      <c r="P12" s="76">
        <f t="shared" si="6"/>
        <v>12</v>
      </c>
      <c r="Q12" s="38" t="s">
        <v>174</v>
      </c>
      <c r="R12" s="39">
        <v>49900001</v>
      </c>
      <c r="S12" s="39">
        <v>45</v>
      </c>
      <c r="T12" s="39">
        <v>12</v>
      </c>
      <c r="U12" s="40">
        <v>44427</v>
      </c>
      <c r="V12" s="31" t="s">
        <v>35</v>
      </c>
      <c r="W12" s="42"/>
      <c r="X12" s="43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2" t="str">
        <f>VLOOKUP(N13,'Linien - BU'!A:B,2,FALSE)</f>
        <v>BU3</v>
      </c>
      <c r="B13" s="73">
        <f t="shared" si="0"/>
        <v>150</v>
      </c>
      <c r="C13" s="74">
        <f>Abfalldokumentation!$U13</f>
        <v>44427</v>
      </c>
      <c r="D13" s="68" t="str">
        <f>IFERROR(VLOOKUP(Tabelle3[[#This Row],[Artikelnr.]],Produktgruppe!A:B,2,0),Tabelle3[[#This Row],[Produktname]])</f>
        <v>Vegan 495</v>
      </c>
      <c r="E13" s="75" t="str">
        <f>IFERROR(VLOOKUP(Abfalldokumentation!$O13,Artikel!A:C,3,FALSE),Abfalldokumentation!$O13)</f>
        <v>VOS VEG-SCH-WÜRZIG-VAKU</v>
      </c>
      <c r="F13" s="75" t="str">
        <f>VLOOKUP(T13,'Liste Gründe'!A:D,2,FALSE)</f>
        <v>keinen Verwendungszweck</v>
      </c>
      <c r="G13" s="74" t="str">
        <f>IF(ISBLANK(V13),VLOOKUP(Abfalldokumentation!$P13,'Liste Gründe'!A:D,3,FALSE),V13)</f>
        <v>VOS &gt; Einsatz (vegan)</v>
      </c>
      <c r="H13" s="75" t="str">
        <f>IF(ISBLANK(Abfalldokumentation!$W13),"-",Abfalldokumentation!$W13)</f>
        <v>-</v>
      </c>
      <c r="I13" s="75">
        <f t="shared" si="1"/>
        <v>33</v>
      </c>
      <c r="J13" s="75" t="str">
        <f t="shared" si="2"/>
        <v>Produkte</v>
      </c>
      <c r="K13" s="75" t="str">
        <f t="shared" si="3"/>
        <v>BUs</v>
      </c>
      <c r="L13" s="75" t="str">
        <f t="shared" si="4"/>
        <v>Symptome</v>
      </c>
      <c r="M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IFERROR(VLOOKUP(Abfalldokumentation!$O13,Kennzahlen!U:X,3,FALSE)*Abfalldokumentation!$B13,"0")))),0)</f>
        <v>77.100000000000009</v>
      </c>
      <c r="N13" s="75" t="str">
        <f>IF(ISBLANK(Q13),VLOOKUP(Abfalldokumentation!$O13,'Linien - BU'!R:S,2,FALSE),Q13)</f>
        <v>L1</v>
      </c>
      <c r="O13" s="76">
        <f t="shared" si="5"/>
        <v>49900002</v>
      </c>
      <c r="P13" s="76">
        <f t="shared" si="6"/>
        <v>61</v>
      </c>
      <c r="Q13" s="44" t="s">
        <v>174</v>
      </c>
      <c r="R13" s="45">
        <v>49900002</v>
      </c>
      <c r="S13" s="45">
        <v>150</v>
      </c>
      <c r="T13" s="39">
        <v>61</v>
      </c>
      <c r="U13" s="46">
        <v>44427</v>
      </c>
      <c r="V13" s="41" t="s">
        <v>35</v>
      </c>
      <c r="W13" s="48"/>
      <c r="X13" s="49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7" t="str">
        <f>VLOOKUP(N14,'Linien - BU'!A:B,2,FALSE)</f>
        <v>Verkauf</v>
      </c>
      <c r="B14" s="78">
        <f t="shared" si="0"/>
        <v>15.2</v>
      </c>
      <c r="C14" s="79">
        <f>Abfalldokumentation!$U14</f>
        <v>44427</v>
      </c>
      <c r="D14" s="68" t="str">
        <f>IFERROR(VLOOKUP(Tabelle3[[#This Row],[Artikelnr.]],Produktgruppe!A:B,2,0),Tabelle3[[#This Row],[Produktname]])</f>
        <v>Div. Zipfel, ES ohne Verwendung</v>
      </c>
      <c r="E14" s="80" t="str">
        <f>IFERROR(VLOOKUP(Abfalldokumentation!$O14,Artikel!A:C,3,FALSE),Abfalldokumentation!$O14)</f>
        <v>Div. Zipfel, Endstücke</v>
      </c>
      <c r="F14" s="80" t="str">
        <f>VLOOKUP(T14,'Liste Gründe'!A:D,2,FALSE)</f>
        <v>Schimmel</v>
      </c>
      <c r="G14" s="79" t="str">
        <f>IF(ISBLANK(V14),VLOOKUP(Abfalldokumentation!$P14,'Liste Gründe'!A:D,3,FALSE),V14)</f>
        <v>keinen Abnehmer/kein Schälpersonal</v>
      </c>
      <c r="H14" s="80" t="str">
        <f>IF(ISBLANK(Abfalldokumentation!$W14),"-",Abfalldokumentation!$W14)</f>
        <v>-</v>
      </c>
      <c r="I14" s="80">
        <f t="shared" si="1"/>
        <v>33</v>
      </c>
      <c r="J14" s="80" t="str">
        <f t="shared" si="2"/>
        <v>Produkte</v>
      </c>
      <c r="K14" s="80" t="str">
        <f t="shared" si="3"/>
        <v>BUs</v>
      </c>
      <c r="L14" s="80" t="str">
        <f t="shared" si="4"/>
        <v>Symptome</v>
      </c>
      <c r="M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IFERROR(VLOOKUP(Abfalldokumentation!$O14,Kennzahlen!U:X,3,FALSE)*Abfalldokumentation!$B14,"0")))),0)</f>
        <v>0</v>
      </c>
      <c r="N14" s="80" t="str">
        <f>IF(ISBLANK(Q14),VLOOKUP(Abfalldokumentation!$O14,'Linien - BU'!R:S,2,FALSE),Q14)</f>
        <v>Verkauf</v>
      </c>
      <c r="O14" s="76" t="str">
        <f t="shared" si="5"/>
        <v>Div. Zipfel, Endstücke</v>
      </c>
      <c r="P14" s="76">
        <f t="shared" si="6"/>
        <v>12</v>
      </c>
      <c r="Q14" s="38" t="s">
        <v>11</v>
      </c>
      <c r="R14" s="39" t="s">
        <v>177</v>
      </c>
      <c r="S14" s="39">
        <v>15.2</v>
      </c>
      <c r="T14" s="39">
        <v>12</v>
      </c>
      <c r="U14" s="40">
        <v>44427</v>
      </c>
      <c r="V14" s="42" t="s">
        <v>20</v>
      </c>
      <c r="W14" s="42"/>
      <c r="X14" s="43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2" t="str">
        <f>VLOOKUP(N15,'Linien - BU'!A:B,2,FALSE)</f>
        <v>BU2</v>
      </c>
      <c r="B15" s="73">
        <f t="shared" si="0"/>
        <v>90.6</v>
      </c>
      <c r="C15" s="74">
        <f>Abfalldokumentation!$U15</f>
        <v>44427</v>
      </c>
      <c r="D15" s="68" t="str">
        <f>IFERROR(VLOOKUP(Tabelle3[[#This Row],[Artikelnr.]],Produktgruppe!A:B,2,0),Tabelle3[[#This Row],[Produktname]])</f>
        <v>ABS 295</v>
      </c>
      <c r="E15" s="75" t="str">
        <f>IFERROR(VLOOKUP(Abfalldokumentation!$O15,Artikel!A:C,3,FALSE),Abfalldokumentation!$O15)</f>
        <v>Scheiben/Staub</v>
      </c>
      <c r="F15" s="75" t="str">
        <f>VLOOKUP(T15,'Liste Gründe'!A:D,2,FALSE)</f>
        <v>Linienbezogen</v>
      </c>
      <c r="G15" s="74" t="str">
        <f>IF(ISBLANK(V15),VLOOKUP(Abfalldokumentation!$P15,'Liste Gründe'!A:D,3,FALSE),V15)</f>
        <v>Maschinenabfall</v>
      </c>
      <c r="H15" s="75" t="str">
        <f>IF(ISBLANK(Abfalldokumentation!$W15),"-",Abfalldokumentation!$W15)</f>
        <v>-</v>
      </c>
      <c r="I15" s="75">
        <f t="shared" si="1"/>
        <v>33</v>
      </c>
      <c r="J15" s="75" t="str">
        <f t="shared" si="2"/>
        <v>Produkte</v>
      </c>
      <c r="K15" s="75" t="str">
        <f t="shared" si="3"/>
        <v>BUs</v>
      </c>
      <c r="L15" s="75" t="str">
        <f t="shared" si="4"/>
        <v>Symptome</v>
      </c>
      <c r="M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IFERROR(VLOOKUP(Abfalldokumentation!$O15,Kennzahlen!U:X,3,FALSE)*Abfalldokumentation!$B15,"0")))),0)</f>
        <v>0</v>
      </c>
      <c r="N15" s="75" t="str">
        <f>IF(ISBLANK(Q15),VLOOKUP(Abfalldokumentation!$O15,'Linien - BU'!R:S,2,FALSE),Q15)</f>
        <v>BU2</v>
      </c>
      <c r="O15" s="76" t="str">
        <f t="shared" si="5"/>
        <v>Scheiben/Staub</v>
      </c>
      <c r="P15" s="76">
        <f t="shared" si="6"/>
        <v>30</v>
      </c>
      <c r="Q15" s="44" t="s">
        <v>7</v>
      </c>
      <c r="R15" s="39" t="s">
        <v>16655</v>
      </c>
      <c r="S15" s="45">
        <v>90.6</v>
      </c>
      <c r="T15" s="45">
        <v>30</v>
      </c>
      <c r="U15" s="46">
        <v>44427</v>
      </c>
      <c r="V15" s="98"/>
      <c r="W15" s="48"/>
      <c r="X15" s="49" t="str">
        <f>IFERROR(VLOOKUP(Abfalldokumentation!$R15,Artikel!A:C,3,FALSE),Abfalldokumentation!$R15)</f>
        <v>Scheiben/Staub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7" t="str">
        <f>VLOOKUP(N16,'Linien - BU'!A:B,2,FALSE)</f>
        <v>BU1</v>
      </c>
      <c r="B16" s="78">
        <f t="shared" si="0"/>
        <v>55.6</v>
      </c>
      <c r="C16" s="79">
        <f>Abfalldokumentation!$U16</f>
        <v>44427</v>
      </c>
      <c r="D16" s="68" t="str">
        <f>IFERROR(VLOOKUP(Tabelle3[[#This Row],[Artikelnr.]],Produktgruppe!A:B,2,0),Tabelle3[[#This Row],[Produktname]])</f>
        <v>Diverses</v>
      </c>
      <c r="E16" s="80" t="str">
        <f>IFERROR(VLOOKUP(Abfalldokumentation!$O16,Artikel!A:C,3,FALSE),Abfalldokumentation!$O16)</f>
        <v>Diverses aus Abfüllung</v>
      </c>
      <c r="F16" s="80" t="str">
        <f>VLOOKUP(T16,'Liste Gründe'!A:D,2,FALSE)</f>
        <v>Linienbezogen</v>
      </c>
      <c r="G16" s="79" t="str">
        <f>IF(ISBLANK(V16),VLOOKUP(Abfalldokumentation!$P16,'Liste Gründe'!A:D,3,FALSE),V16)</f>
        <v>Füllkopf tropft (vegan)</v>
      </c>
      <c r="H16" s="80" t="str">
        <f>IF(ISBLANK(Abfalldokumentation!$W16),"-",Abfalldokumentation!$W16)</f>
        <v>-</v>
      </c>
      <c r="I16" s="80">
        <f t="shared" si="1"/>
        <v>33</v>
      </c>
      <c r="J16" s="80" t="str">
        <f t="shared" si="2"/>
        <v>Produkte</v>
      </c>
      <c r="K16" s="80" t="str">
        <f t="shared" si="3"/>
        <v>BUs</v>
      </c>
      <c r="L16" s="80" t="str">
        <f t="shared" si="4"/>
        <v>Symptome</v>
      </c>
      <c r="M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IFERROR(VLOOKUP(Abfalldokumentation!$O16,Kennzahlen!U:X,3,FALSE)*Abfalldokumentation!$B16,"0")))),0)</f>
        <v>0</v>
      </c>
      <c r="N16" s="80" t="str">
        <f>IF(ISBLANK(Q16),VLOOKUP(Abfalldokumentation!$O16,'Linien - BU'!R:S,2,FALSE),Q16)</f>
        <v>Abfüllung</v>
      </c>
      <c r="O16" s="76" t="str">
        <f t="shared" si="5"/>
        <v>Diverses aus Abfüllung</v>
      </c>
      <c r="P16" s="76">
        <f t="shared" si="6"/>
        <v>20</v>
      </c>
      <c r="Q16" s="38" t="s">
        <v>166</v>
      </c>
      <c r="R16" s="39" t="s">
        <v>179</v>
      </c>
      <c r="S16" s="39">
        <v>55.6</v>
      </c>
      <c r="T16" s="39">
        <v>20</v>
      </c>
      <c r="U16" s="40">
        <v>44427</v>
      </c>
      <c r="V16" s="31"/>
      <c r="W16" s="42"/>
      <c r="X16" s="43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2" t="str">
        <f>VLOOKUP(N17,'Linien - BU'!A:B,2,FALSE)</f>
        <v>BU1</v>
      </c>
      <c r="B17" s="73">
        <f t="shared" si="0"/>
        <v>91.2</v>
      </c>
      <c r="C17" s="74">
        <f>Abfalldokumentation!$U17</f>
        <v>44427</v>
      </c>
      <c r="D17" s="68" t="str">
        <f>IFERROR(VLOOKUP(Tabelle3[[#This Row],[Artikelnr.]],Produktgruppe!A:B,2,0),Tabelle3[[#This Row],[Produktname]])</f>
        <v>Diverses</v>
      </c>
      <c r="E17" s="75" t="str">
        <f>IFERROR(VLOOKUP(Abfalldokumentation!$O17,Artikel!A:C,3,FALSE),Abfalldokumentation!$O17)</f>
        <v>Diverses aus Abfüllung</v>
      </c>
      <c r="F17" s="75" t="str">
        <f>VLOOKUP(T17,'Liste Gründe'!A:D,2,FALSE)</f>
        <v>Linienbezogen</v>
      </c>
      <c r="G17" s="74" t="str">
        <f>IF(ISBLANK(V17),VLOOKUP(Abfalldokumentation!$P17,'Liste Gründe'!A:D,3,FALSE),V17)</f>
        <v>Füllkopf tropft (vegan)</v>
      </c>
      <c r="H17" s="75" t="str">
        <f>IF(ISBLANK(Abfalldokumentation!$W17),"-",Abfalldokumentation!$W17)</f>
        <v>-</v>
      </c>
      <c r="I17" s="75">
        <f t="shared" si="1"/>
        <v>33</v>
      </c>
      <c r="J17" s="75" t="str">
        <f t="shared" si="2"/>
        <v>Produkte</v>
      </c>
      <c r="K17" s="75" t="str">
        <f t="shared" si="3"/>
        <v>BUs</v>
      </c>
      <c r="L17" s="75" t="str">
        <f t="shared" si="4"/>
        <v>Symptome</v>
      </c>
      <c r="M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IFERROR(VLOOKUP(Abfalldokumentation!$O17,Kennzahlen!U:X,3,FALSE)*Abfalldokumentation!$B17,"0")))),0)</f>
        <v>0</v>
      </c>
      <c r="N17" s="75" t="str">
        <f>IF(ISBLANK(Q17),VLOOKUP(Abfalldokumentation!$O17,'Linien - BU'!R:S,2,FALSE),Q17)</f>
        <v>Abfüllung</v>
      </c>
      <c r="O17" s="76" t="str">
        <f t="shared" si="5"/>
        <v>Diverses aus Abfüllung</v>
      </c>
      <c r="P17" s="76">
        <f t="shared" si="6"/>
        <v>20</v>
      </c>
      <c r="Q17" s="44" t="s">
        <v>166</v>
      </c>
      <c r="R17" s="45" t="s">
        <v>179</v>
      </c>
      <c r="S17" s="45">
        <v>91.2</v>
      </c>
      <c r="T17" s="45">
        <v>20</v>
      </c>
      <c r="U17" s="46">
        <v>44427</v>
      </c>
      <c r="V17" s="98"/>
      <c r="W17" s="48"/>
      <c r="X17" s="49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7" t="str">
        <f>VLOOKUP(N18,'Linien - BU'!A:B,2,FALSE)</f>
        <v>BU1</v>
      </c>
      <c r="B18" s="78">
        <f t="shared" si="0"/>
        <v>8</v>
      </c>
      <c r="C18" s="79">
        <f>Abfalldokumentation!$U18</f>
        <v>44427</v>
      </c>
      <c r="D18" s="68" t="str">
        <f>IFERROR(VLOOKUP(Tabelle3[[#This Row],[Artikelnr.]],Produktgruppe!A:B,2,0),Tabelle3[[#This Row],[Produktname]])</f>
        <v>Diverses</v>
      </c>
      <c r="E18" s="80" t="str">
        <f>IFERROR(VLOOKUP(Abfalldokumentation!$O18,Artikel!A:C,3,FALSE),Abfalldokumentation!$O18)</f>
        <v>Diverses aus Abfüllung</v>
      </c>
      <c r="F18" s="80" t="str">
        <f>VLOOKUP(T18,'Liste Gründe'!A:D,2,FALSE)</f>
        <v>Rest</v>
      </c>
      <c r="G18" s="79" t="str">
        <f>IF(ISBLANK(V18),VLOOKUP(Abfalldokumentation!$P18,'Liste Gründe'!A:D,3,FALSE),V18)</f>
        <v>zu wenig Menge für LKW</v>
      </c>
      <c r="H18" s="80" t="str">
        <f>IF(ISBLANK(Abfalldokumentation!$W18),"-",Abfalldokumentation!$W18)</f>
        <v>Metall</v>
      </c>
      <c r="I18" s="80">
        <f t="shared" si="1"/>
        <v>33</v>
      </c>
      <c r="J18" s="80" t="str">
        <f t="shared" si="2"/>
        <v>Produkte</v>
      </c>
      <c r="K18" s="80" t="str">
        <f t="shared" si="3"/>
        <v>BUs</v>
      </c>
      <c r="L18" s="80" t="str">
        <f t="shared" si="4"/>
        <v>Symptome</v>
      </c>
      <c r="M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IFERROR(VLOOKUP(Abfalldokumentation!$O18,Kennzahlen!U:X,3,FALSE)*Abfalldokumentation!$B18,"0")))),0)</f>
        <v>0</v>
      </c>
      <c r="N18" s="80" t="str">
        <f>IF(ISBLANK(Q18),VLOOKUP(Abfalldokumentation!$O18,'Linien - BU'!R:S,2,FALSE),Q18)</f>
        <v>Abfüllung</v>
      </c>
      <c r="O18" s="76" t="str">
        <f t="shared" si="5"/>
        <v>Diverses aus Abfüllung</v>
      </c>
      <c r="P18" s="76">
        <f t="shared" si="6"/>
        <v>40</v>
      </c>
      <c r="Q18" s="38" t="s">
        <v>166</v>
      </c>
      <c r="R18" s="39" t="s">
        <v>179</v>
      </c>
      <c r="S18" s="39">
        <v>8</v>
      </c>
      <c r="T18" s="39">
        <v>40</v>
      </c>
      <c r="U18" s="40">
        <v>44427</v>
      </c>
      <c r="V18" s="31" t="s">
        <v>180</v>
      </c>
      <c r="W18" s="42" t="s">
        <v>181</v>
      </c>
      <c r="X18" s="43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2" t="str">
        <f>VLOOKUP(N19,'Linien - BU'!A:B,2,FALSE)</f>
        <v>Rest</v>
      </c>
      <c r="B19" s="73">
        <f t="shared" si="0"/>
        <v>15</v>
      </c>
      <c r="C19" s="74">
        <f>Abfalldokumentation!$U19</f>
        <v>44427</v>
      </c>
      <c r="D19" s="68" t="str">
        <f>IFERROR(VLOOKUP(Tabelle3[[#This Row],[Artikelnr.]],Produktgruppe!A:B,2,0),Tabelle3[[#This Row],[Produktname]])</f>
        <v>Qualitätssicherung</v>
      </c>
      <c r="E19" s="75" t="str">
        <f>IFERROR(VLOOKUP(Abfalldokumentation!$O19,Artikel!A:C,3,FALSE),Abfalldokumentation!$O19)</f>
        <v>Diverses QM</v>
      </c>
      <c r="F19" s="75" t="str">
        <f>VLOOKUP(T19,'Liste Gründe'!A:D,2,FALSE)</f>
        <v>Qualitätssicherung</v>
      </c>
      <c r="G19" s="74" t="str">
        <f>IF(ISBLANK(V19),VLOOKUP(Abfalldokumentation!$P19,'Liste Gründe'!A:D,3,FALSE),V19)</f>
        <v>zu wenig Menge für LKW</v>
      </c>
      <c r="H19" s="75" t="str">
        <f>IF(ISBLANK(Abfalldokumentation!$W19),"-",Abfalldokumentation!$W19)</f>
        <v>Sensorik</v>
      </c>
      <c r="I19" s="75">
        <f t="shared" si="1"/>
        <v>33</v>
      </c>
      <c r="J19" s="75" t="str">
        <f t="shared" si="2"/>
        <v>Produkte</v>
      </c>
      <c r="K19" s="75" t="str">
        <f t="shared" si="3"/>
        <v>BUs</v>
      </c>
      <c r="L19" s="75" t="str">
        <f t="shared" si="4"/>
        <v>Symptome</v>
      </c>
      <c r="M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IFERROR(VLOOKUP(Abfalldokumentation!$O19,Kennzahlen!U:X,3,FALSE)*Abfalldokumentation!$B19,"0")))),0)</f>
        <v>0</v>
      </c>
      <c r="N19" s="75" t="str">
        <f>IF(ISBLANK(Q19),VLOOKUP(Abfalldokumentation!$O19,'Linien - BU'!R:S,2,FALSE),Q19)</f>
        <v>QM</v>
      </c>
      <c r="O19" s="76" t="str">
        <f t="shared" si="5"/>
        <v>Diverses QM</v>
      </c>
      <c r="P19" s="76">
        <f t="shared" si="6"/>
        <v>74</v>
      </c>
      <c r="Q19" s="44" t="s">
        <v>182</v>
      </c>
      <c r="R19" s="45" t="s">
        <v>183</v>
      </c>
      <c r="S19" s="45">
        <v>15</v>
      </c>
      <c r="T19" s="45">
        <v>74</v>
      </c>
      <c r="U19" s="46">
        <v>44427</v>
      </c>
      <c r="V19" s="98" t="s">
        <v>180</v>
      </c>
      <c r="W19" s="48" t="s">
        <v>184</v>
      </c>
      <c r="X19" s="49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7" t="str">
        <f>VLOOKUP(N20,'Linien - BU'!A:B,2,FALSE)</f>
        <v>Rest</v>
      </c>
      <c r="B20" s="78">
        <f t="shared" si="0"/>
        <v>51</v>
      </c>
      <c r="C20" s="79">
        <f>Abfalldokumentation!$U20</f>
        <v>44427</v>
      </c>
      <c r="D20" s="68" t="str">
        <f>IFERROR(VLOOKUP(Tabelle3[[#This Row],[Artikelnr.]],Produktgruppe!A:B,2,0),Tabelle3[[#This Row],[Produktname]])</f>
        <v>Qualitätssicherung</v>
      </c>
      <c r="E20" s="80" t="str">
        <f>IFERROR(VLOOKUP(Abfalldokumentation!$O20,Artikel!A:C,3,FALSE),Abfalldokumentation!$O20)</f>
        <v>Laborproben</v>
      </c>
      <c r="F20" s="80" t="str">
        <f>VLOOKUP(T20,'Liste Gründe'!A:D,2,FALSE)</f>
        <v>Qualitätssicherung</v>
      </c>
      <c r="G20" s="79" t="str">
        <f>IF(ISBLANK(V20),VLOOKUP(Abfalldokumentation!$P20,'Liste Gründe'!A:D,3,FALSE),V20)</f>
        <v>Laborproben</v>
      </c>
      <c r="H20" s="80" t="str">
        <f>IF(ISBLANK(Abfalldokumentation!$W20),"-",Abfalldokumentation!$W20)</f>
        <v>Laborprobe</v>
      </c>
      <c r="I20" s="80">
        <f t="shared" si="1"/>
        <v>33</v>
      </c>
      <c r="J20" s="80" t="str">
        <f t="shared" si="2"/>
        <v>Produkte</v>
      </c>
      <c r="K20" s="80" t="str">
        <f t="shared" si="3"/>
        <v>BUs</v>
      </c>
      <c r="L20" s="80" t="str">
        <f t="shared" si="4"/>
        <v>Symptome</v>
      </c>
      <c r="M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IFERROR(VLOOKUP(Abfalldokumentation!$O20,Kennzahlen!U:X,3,FALSE)*Abfalldokumentation!$B20,"0")))),0)</f>
        <v>0</v>
      </c>
      <c r="N20" s="80" t="str">
        <f>IF(ISBLANK(Q20),VLOOKUP(Abfalldokumentation!$O20,'Linien - BU'!R:S,2,FALSE),Q20)</f>
        <v>Labor</v>
      </c>
      <c r="O20" s="76" t="str">
        <f t="shared" si="5"/>
        <v>Laborproben</v>
      </c>
      <c r="P20" s="76">
        <f t="shared" si="6"/>
        <v>73</v>
      </c>
      <c r="Q20" s="38" t="s">
        <v>185</v>
      </c>
      <c r="R20" s="39" t="s">
        <v>186</v>
      </c>
      <c r="S20" s="39">
        <v>51</v>
      </c>
      <c r="T20" s="50">
        <v>73</v>
      </c>
      <c r="U20" s="40">
        <v>44427</v>
      </c>
      <c r="V20" s="61"/>
      <c r="W20" s="42" t="s">
        <v>187</v>
      </c>
      <c r="X20" s="43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2" t="str">
        <f>VLOOKUP(N21,'Linien - BU'!A:B,2,FALSE)</f>
        <v>BU1</v>
      </c>
      <c r="B21" s="73">
        <f t="shared" si="0"/>
        <v>54</v>
      </c>
      <c r="C21" s="74">
        <f>Abfalldokumentation!$U21</f>
        <v>44427</v>
      </c>
      <c r="D21" s="68" t="str">
        <f>IFERROR(VLOOKUP(Tabelle3[[#This Row],[Artikelnr.]],Produktgruppe!A:B,2,0),Tabelle3[[#This Row],[Produktname]])</f>
        <v>RW</v>
      </c>
      <c r="E21" s="75" t="str">
        <f>IFERROR(VLOOKUP(Abfalldokumentation!$O21,Artikel!A:C,3,FALSE),Abfalldokumentation!$O21)</f>
        <v>Räucher Ammerland</v>
      </c>
      <c r="F21" s="75" t="str">
        <f>VLOOKUP(T21,'Liste Gründe'!A:D,2,FALSE)</f>
        <v>Rest</v>
      </c>
      <c r="G21" s="74" t="str">
        <f>IF(ISBLANK(V21),VLOOKUP(Abfalldokumentation!$P21,'Liste Gründe'!A:D,3,FALSE),V21)</f>
        <v>geschälte Rinde</v>
      </c>
      <c r="H21" s="75" t="str">
        <f>IF(ISBLANK(Abfalldokumentation!$W21),"-",Abfalldokumentation!$W21)</f>
        <v>keine Verwendung möglich</v>
      </c>
      <c r="I21" s="75">
        <f t="shared" si="1"/>
        <v>33</v>
      </c>
      <c r="J21" s="75" t="str">
        <f t="shared" si="2"/>
        <v>Produkte</v>
      </c>
      <c r="K21" s="75" t="str">
        <f t="shared" si="3"/>
        <v>BUs</v>
      </c>
      <c r="L21" s="75" t="str">
        <f t="shared" si="4"/>
        <v>Symptome</v>
      </c>
      <c r="M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IFERROR(VLOOKUP(Abfalldokumentation!$O21,Kennzahlen!U:X,3,FALSE)*Abfalldokumentation!$B21,"0")))),0)</f>
        <v>0</v>
      </c>
      <c r="N21" s="75" t="str">
        <f>IF(ISBLANK(Q21),VLOOKUP(Abfalldokumentation!$O21,'Linien - BU'!R:S,2,FALSE),Q21)</f>
        <v>RWV</v>
      </c>
      <c r="O21" s="76" t="str">
        <f t="shared" si="5"/>
        <v>Räucher Ammerland</v>
      </c>
      <c r="P21" s="76">
        <f t="shared" si="6"/>
        <v>60</v>
      </c>
      <c r="Q21" s="44" t="s">
        <v>188</v>
      </c>
      <c r="R21" s="45" t="s">
        <v>189</v>
      </c>
      <c r="S21" s="45">
        <v>54</v>
      </c>
      <c r="T21" s="45">
        <v>60</v>
      </c>
      <c r="U21" s="46">
        <v>44427</v>
      </c>
      <c r="V21" s="61"/>
      <c r="W21" s="48" t="s">
        <v>190</v>
      </c>
      <c r="X21" s="49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7" t="str">
        <f>VLOOKUP(N22,'Linien - BU'!A:B,2,FALSE)</f>
        <v>BU3</v>
      </c>
      <c r="B22" s="78">
        <f t="shared" si="0"/>
        <v>28</v>
      </c>
      <c r="C22" s="79">
        <f>Abfalldokumentation!$U22</f>
        <v>44428</v>
      </c>
      <c r="D22" s="68" t="str">
        <f>IFERROR(VLOOKUP(Tabelle3[[#This Row],[Artikelnr.]],Produktgruppe!A:B,2,0),Tabelle3[[#This Row],[Produktname]])</f>
        <v>ABS 295</v>
      </c>
      <c r="E22" s="80" t="str">
        <f>IFERROR(VLOOKUP(Abfalldokumentation!$O22,Artikel!A:C,3,FALSE),Abfalldokumentation!$O22)</f>
        <v>ABS CHED-ROT MIT ß-CARO</v>
      </c>
      <c r="F22" s="80" t="str">
        <f>VLOOKUP(T22,'Liste Gründe'!A:D,2,FALSE)</f>
        <v>Rest</v>
      </c>
      <c r="G22" s="79" t="str">
        <f>IF(ISBLANK(V22),VLOOKUP(Abfalldokumentation!$P22,'Liste Gründe'!A:D,3,FALSE),V22)</f>
        <v>Schmutz</v>
      </c>
      <c r="H22" s="80" t="str">
        <f>IF(ISBLANK(Abfalldokumentation!$W22),"-",Abfalldokumentation!$W22)</f>
        <v>-</v>
      </c>
      <c r="I22" s="80">
        <f t="shared" si="1"/>
        <v>33</v>
      </c>
      <c r="J22" s="80" t="str">
        <f t="shared" si="2"/>
        <v>Produkte</v>
      </c>
      <c r="K22" s="80" t="str">
        <f t="shared" si="3"/>
        <v>BUs</v>
      </c>
      <c r="L22" s="80" t="str">
        <f t="shared" si="4"/>
        <v>Symptome</v>
      </c>
      <c r="M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IFERROR(VLOOKUP(Abfalldokumentation!$O22,Kennzahlen!U:X,3,FALSE)*Abfalldokumentation!$B22,"0")))),0)</f>
        <v>28</v>
      </c>
      <c r="N22" s="80" t="str">
        <f>IF(ISBLANK(Q22),VLOOKUP(Abfalldokumentation!$O22,'Linien - BU'!R:S,2,FALSE),Q22)</f>
        <v>L33</v>
      </c>
      <c r="O22" s="76">
        <f t="shared" si="5"/>
        <v>29501032</v>
      </c>
      <c r="P22" s="76">
        <f t="shared" si="6"/>
        <v>42</v>
      </c>
      <c r="Q22" s="38" t="s">
        <v>191</v>
      </c>
      <c r="R22" s="39">
        <v>29501032</v>
      </c>
      <c r="S22" s="39">
        <v>28</v>
      </c>
      <c r="T22" s="39">
        <v>42</v>
      </c>
      <c r="U22" s="40">
        <v>44428</v>
      </c>
      <c r="V22" s="39"/>
      <c r="W22" s="39"/>
      <c r="X22" s="43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2" t="str">
        <f>VLOOKUP(N23,'Linien - BU'!A:B,2,FALSE)</f>
        <v>BU1</v>
      </c>
      <c r="B23" s="73">
        <f t="shared" si="0"/>
        <v>184</v>
      </c>
      <c r="C23" s="74">
        <f>Abfalldokumentation!$U23</f>
        <v>44428</v>
      </c>
      <c r="D23" s="68" t="str">
        <f>IFERROR(VLOOKUP(Tabelle3[[#This Row],[Artikelnr.]],Produktgruppe!A:B,2,0),Tabelle3[[#This Row],[Produktname]])</f>
        <v>Sammelnr.</v>
      </c>
      <c r="E23" s="75" t="str">
        <f>IFERROR(VLOOKUP(Abfalldokumentation!$O23,Artikel!A:C,3,FALSE),Abfalldokumentation!$O23)</f>
        <v>VS GRS Chili mit Rinde</v>
      </c>
      <c r="F23" s="75" t="str">
        <f>VLOOKUP(T23,'Liste Gründe'!A:D,2,FALSE)</f>
        <v>Schimmel</v>
      </c>
      <c r="G23" s="74" t="str">
        <f>IF(ISBLANK(V23),VLOOKUP(Abfalldokumentation!$P23,'Liste Gründe'!A:D,3,FALSE),V23)</f>
        <v>Schimmel</v>
      </c>
      <c r="H23" s="75" t="str">
        <f>IF(ISBLANK(Abfalldokumentation!$W23),"-",Abfalldokumentation!$W23)</f>
        <v>Aufgrund Konsistenz nicht genommen. Zu wenig VOS verarbeitet. Vom Warmen ins Kalte -&gt; Schimmel</v>
      </c>
      <c r="I23" s="75">
        <f t="shared" si="1"/>
        <v>33</v>
      </c>
      <c r="J23" s="75" t="str">
        <f t="shared" si="2"/>
        <v>Produkte</v>
      </c>
      <c r="K23" s="75" t="str">
        <f t="shared" si="3"/>
        <v>BUs</v>
      </c>
      <c r="L23" s="75" t="str">
        <f t="shared" si="4"/>
        <v>Symptome</v>
      </c>
      <c r="M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IFERROR(VLOOKUP(Abfalldokumentation!$O23,Kennzahlen!U:X,3,FALSE)*Abfalldokumentation!$B23,"0")))),0)</f>
        <v>1048.7816</v>
      </c>
      <c r="N23" s="75" t="str">
        <f>IF(ISBLANK(Q23),VLOOKUP(Abfalldokumentation!$O23,'Linien - BU'!R:S,2,FALSE),Q23)</f>
        <v>Schmelze</v>
      </c>
      <c r="O23" s="76">
        <f t="shared" si="5"/>
        <v>29600013</v>
      </c>
      <c r="P23" s="76">
        <f t="shared" si="6"/>
        <v>12</v>
      </c>
      <c r="Q23" s="44" t="s">
        <v>170</v>
      </c>
      <c r="R23" s="45">
        <v>29600013</v>
      </c>
      <c r="S23" s="45">
        <v>184</v>
      </c>
      <c r="T23" s="45">
        <v>12</v>
      </c>
      <c r="U23" s="46">
        <v>44428</v>
      </c>
      <c r="V23" s="61"/>
      <c r="W23" s="48" t="s">
        <v>171</v>
      </c>
      <c r="X23" s="49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7" t="str">
        <f>VLOOKUP(N24,'Linien - BU'!A:B,2,FALSE)</f>
        <v>Rest</v>
      </c>
      <c r="B24" s="78">
        <f t="shared" si="0"/>
        <v>1780</v>
      </c>
      <c r="C24" s="79">
        <f>Abfalldokumentation!$U24</f>
        <v>44428</v>
      </c>
      <c r="D24" s="68" t="str">
        <f>IFERROR(VLOOKUP(Tabelle3[[#This Row],[Artikelnr.]],Produktgruppe!A:B,2,0),Tabelle3[[#This Row],[Produktname]])</f>
        <v>Weisenhorn Ware</v>
      </c>
      <c r="E24" s="80" t="str">
        <f>IFERROR(VLOOKUP(Abfalldokumentation!$O24,Artikel!A:C,3,FALSE),Abfalldokumentation!$O24)</f>
        <v>AM FK-Röllchen England</v>
      </c>
      <c r="F24" s="80" t="str">
        <f>VLOOKUP(T24,'Liste Gründe'!A:D,2,FALSE)</f>
        <v>Rest</v>
      </c>
      <c r="G24" s="79" t="str">
        <f>IF(ISBLANK(V24),VLOOKUP(Abfalldokumentation!$P24,'Liste Gründe'!A:D,3,FALSE),V24)</f>
        <v>Retoure</v>
      </c>
      <c r="H24" s="80" t="str">
        <f>IF(ISBLANK(Abfalldokumentation!$W24),"-",Abfalldokumentation!$W24)</f>
        <v>Freigabe QM über Produktion Weisenhorn(Ethylinoxid)</v>
      </c>
      <c r="I24" s="80">
        <f t="shared" si="1"/>
        <v>33</v>
      </c>
      <c r="J24" s="80" t="str">
        <f t="shared" si="2"/>
        <v>Produkte</v>
      </c>
      <c r="K24" s="80" t="str">
        <f t="shared" si="3"/>
        <v>BUs</v>
      </c>
      <c r="L24" s="80" t="str">
        <f t="shared" si="4"/>
        <v>Symptome</v>
      </c>
      <c r="M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IFERROR(VLOOKUP(Abfalldokumentation!$O24,Kennzahlen!U:X,3,FALSE)*Abfalldokumentation!$B24,"0")))),0)</f>
        <v>0</v>
      </c>
      <c r="N24" s="80" t="str">
        <f>IF(ISBLANK(Q24),VLOOKUP(Abfalldokumentation!$O24,'Linien - BU'!R:S,2,FALSE),Q24)</f>
        <v>Weisenhorn</v>
      </c>
      <c r="O24" s="76">
        <f t="shared" si="5"/>
        <v>50000011</v>
      </c>
      <c r="P24" s="76">
        <f t="shared" si="6"/>
        <v>22</v>
      </c>
      <c r="Q24" s="38" t="s">
        <v>192</v>
      </c>
      <c r="R24" s="39">
        <v>50000011</v>
      </c>
      <c r="S24" s="39">
        <v>1780</v>
      </c>
      <c r="T24" s="39">
        <v>22</v>
      </c>
      <c r="U24" s="40">
        <v>44428</v>
      </c>
      <c r="V24" s="61"/>
      <c r="W24" s="42" t="s">
        <v>193</v>
      </c>
      <c r="X24" s="43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2" t="str">
        <f>VLOOKUP(N25,'Linien - BU'!A:B,2,FALSE)</f>
        <v>BU2</v>
      </c>
      <c r="B25" s="73">
        <f t="shared" si="0"/>
        <v>93.5</v>
      </c>
      <c r="C25" s="74">
        <f>Abfalldokumentation!$U25</f>
        <v>44428</v>
      </c>
      <c r="D25" s="68" t="str">
        <f>IFERROR(VLOOKUP(Tabelle3[[#This Row],[Artikelnr.]],Produktgruppe!A:B,2,0),Tabelle3[[#This Row],[Produktname]])</f>
        <v>Rohware</v>
      </c>
      <c r="E25" s="75" t="str">
        <f>IFERROR(VLOOKUP(Abfalldokumentation!$O25,Artikel!A:C,3,FALSE),Abfalldokumentation!$O25)</f>
        <v>Blöcke</v>
      </c>
      <c r="F25" s="75" t="str">
        <f>VLOOKUP(T25,'Liste Gründe'!A:D,2,FALSE)</f>
        <v>Schimmel</v>
      </c>
      <c r="G25" s="74" t="str">
        <f>IF(ISBLANK(V25),VLOOKUP(Abfalldokumentation!$P25,'Liste Gründe'!A:D,3,FALSE),V25)</f>
        <v>Schimmel</v>
      </c>
      <c r="H25" s="75" t="str">
        <f>IF(ISBLANK(Abfalldokumentation!$W25),"-",Abfalldokumentation!$W25)</f>
        <v>Luftzieher/Folienriss durch Transport</v>
      </c>
      <c r="I25" s="75">
        <f t="shared" si="1"/>
        <v>33</v>
      </c>
      <c r="J25" s="75" t="str">
        <f t="shared" si="2"/>
        <v>Produkte</v>
      </c>
      <c r="K25" s="75" t="str">
        <f t="shared" si="3"/>
        <v>BUs</v>
      </c>
      <c r="L25" s="75" t="str">
        <f t="shared" si="4"/>
        <v>Symptome</v>
      </c>
      <c r="M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IFERROR(VLOOKUP(Abfalldokumentation!$O25,Kennzahlen!U:X,3,FALSE)*Abfalldokumentation!$B25,"0")))),0)</f>
        <v>0</v>
      </c>
      <c r="N25" s="75" t="str">
        <f>IF(ISBLANK(Q25),VLOOKUP(Abfalldokumentation!$O25,'Linien - BU'!R:S,2,FALSE),Q25)</f>
        <v>BU2</v>
      </c>
      <c r="O25" s="76" t="str">
        <f t="shared" si="5"/>
        <v>Blöcke</v>
      </c>
      <c r="P25" s="76">
        <f t="shared" si="6"/>
        <v>12</v>
      </c>
      <c r="Q25" s="44" t="s">
        <v>7</v>
      </c>
      <c r="R25" s="45" t="s">
        <v>194</v>
      </c>
      <c r="S25" s="45">
        <v>93.5</v>
      </c>
      <c r="T25" s="45">
        <v>12</v>
      </c>
      <c r="U25" s="46">
        <v>44428</v>
      </c>
      <c r="V25" s="61"/>
      <c r="W25" s="48" t="s">
        <v>30</v>
      </c>
      <c r="X25" s="49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7" t="str">
        <f>VLOOKUP(N26,'Linien - BU'!A:B,2,FALSE)</f>
        <v>Verkauf</v>
      </c>
      <c r="B26" s="78">
        <f t="shared" si="0"/>
        <v>101</v>
      </c>
      <c r="C26" s="79">
        <f>Abfalldokumentation!$U26</f>
        <v>44428</v>
      </c>
      <c r="D26" s="68" t="str">
        <f>IFERROR(VLOOKUP(Tabelle3[[#This Row],[Artikelnr.]],Produktgruppe!A:B,2,0),Tabelle3[[#This Row],[Produktname]])</f>
        <v>Div. Zipfel, ES ohne Verwendung</v>
      </c>
      <c r="E26" s="80" t="str">
        <f>IFERROR(VLOOKUP(Abfalldokumentation!$O26,Artikel!A:C,3,FALSE),Abfalldokumentation!$O26)</f>
        <v>Div. Zipfel, Endstücke</v>
      </c>
      <c r="F26" s="80" t="str">
        <f>VLOOKUP(T26,'Liste Gründe'!A:D,2,FALSE)</f>
        <v>Schimmel</v>
      </c>
      <c r="G26" s="79" t="str">
        <f>IF(ISBLANK(V26),VLOOKUP(Abfalldokumentation!$P26,'Liste Gründe'!A:D,3,FALSE),V26)</f>
        <v>keinen Abnehmer/kein Schälpersonal</v>
      </c>
      <c r="H26" s="80" t="str">
        <f>IF(ISBLANK(Abfalldokumentation!$W26),"-",Abfalldokumentation!$W26)</f>
        <v>-</v>
      </c>
      <c r="I26" s="80">
        <f t="shared" si="1"/>
        <v>33</v>
      </c>
      <c r="J26" s="80" t="str">
        <f t="shared" si="2"/>
        <v>Produkte</v>
      </c>
      <c r="K26" s="80" t="str">
        <f t="shared" si="3"/>
        <v>BUs</v>
      </c>
      <c r="L26" s="80" t="str">
        <f t="shared" si="4"/>
        <v>Symptome</v>
      </c>
      <c r="M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IFERROR(VLOOKUP(Abfalldokumentation!$O26,Kennzahlen!U:X,3,FALSE)*Abfalldokumentation!$B26,"0")))),0)</f>
        <v>0</v>
      </c>
      <c r="N26" s="80" t="str">
        <f>IF(ISBLANK(Q26),VLOOKUP(Abfalldokumentation!$O26,'Linien - BU'!R:S,2,FALSE),Q26)</f>
        <v>Verkauf</v>
      </c>
      <c r="O26" s="76" t="str">
        <f t="shared" si="5"/>
        <v>Div. Zipfel, Endstücke</v>
      </c>
      <c r="P26" s="76">
        <f t="shared" si="6"/>
        <v>12</v>
      </c>
      <c r="Q26" s="38" t="s">
        <v>11</v>
      </c>
      <c r="R26" s="39" t="s">
        <v>177</v>
      </c>
      <c r="S26" s="39">
        <v>101</v>
      </c>
      <c r="T26" s="39">
        <v>12</v>
      </c>
      <c r="U26" s="40">
        <v>44428</v>
      </c>
      <c r="V26" s="42" t="s">
        <v>20</v>
      </c>
      <c r="W26" s="42"/>
      <c r="X26" s="43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2" t="str">
        <f>VLOOKUP(N27,'Linien - BU'!A:B,2,FALSE)</f>
        <v>Verkauf</v>
      </c>
      <c r="B27" s="73">
        <f t="shared" si="0"/>
        <v>11.5</v>
      </c>
      <c r="C27" s="74">
        <f>Abfalldokumentation!$U27</f>
        <v>44428</v>
      </c>
      <c r="D27" s="68" t="str">
        <f>IFERROR(VLOOKUP(Tabelle3[[#This Row],[Artikelnr.]],Produktgruppe!A:B,2,0),Tabelle3[[#This Row],[Produktname]])</f>
        <v>Div. Zipfel, ES ohne Verwendung</v>
      </c>
      <c r="E27" s="75" t="str">
        <f>IFERROR(VLOOKUP(Abfalldokumentation!$O27,Artikel!A:C,3,FALSE),Abfalldokumentation!$O27)</f>
        <v>Div. Zipfel, Endstücke</v>
      </c>
      <c r="F27" s="75" t="str">
        <f>VLOOKUP(T27,'Liste Gründe'!A:D,2,FALSE)</f>
        <v>Schimmel</v>
      </c>
      <c r="G27" s="74" t="str">
        <f>IF(ISBLANK(V27),VLOOKUP(Abfalldokumentation!$P27,'Liste Gründe'!A:D,3,FALSE),V27)</f>
        <v>keinen Abnehmer/kein Schälpersonal</v>
      </c>
      <c r="H27" s="75" t="str">
        <f>IF(ISBLANK(Abfalldokumentation!$W27),"-",Abfalldokumentation!$W27)</f>
        <v>-</v>
      </c>
      <c r="I27" s="75">
        <f t="shared" si="1"/>
        <v>33</v>
      </c>
      <c r="J27" s="75" t="str">
        <f t="shared" si="2"/>
        <v>Produkte</v>
      </c>
      <c r="K27" s="75" t="str">
        <f t="shared" si="3"/>
        <v>BUs</v>
      </c>
      <c r="L27" s="75" t="str">
        <f t="shared" si="4"/>
        <v>Symptome</v>
      </c>
      <c r="M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IFERROR(VLOOKUP(Abfalldokumentation!$O27,Kennzahlen!U:X,3,FALSE)*Abfalldokumentation!$B27,"0")))),0)</f>
        <v>0</v>
      </c>
      <c r="N27" s="75" t="str">
        <f>IF(ISBLANK(Q27),VLOOKUP(Abfalldokumentation!$O27,'Linien - BU'!R:S,2,FALSE),Q27)</f>
        <v>Verkauf</v>
      </c>
      <c r="O27" s="76" t="str">
        <f t="shared" si="5"/>
        <v>Div. Zipfel, Endstücke</v>
      </c>
      <c r="P27" s="76">
        <f t="shared" si="6"/>
        <v>12</v>
      </c>
      <c r="Q27" s="44" t="s">
        <v>11</v>
      </c>
      <c r="R27" s="45" t="s">
        <v>177</v>
      </c>
      <c r="S27" s="45">
        <v>11.5</v>
      </c>
      <c r="T27" s="45">
        <v>12</v>
      </c>
      <c r="U27" s="46">
        <v>44428</v>
      </c>
      <c r="V27" s="42" t="s">
        <v>20</v>
      </c>
      <c r="W27" s="48"/>
      <c r="X27" s="49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7" t="str">
        <f>VLOOKUP(N28,'Linien - BU'!A:B,2,FALSE)</f>
        <v>Verkauf</v>
      </c>
      <c r="B28" s="78">
        <f t="shared" si="0"/>
        <v>97</v>
      </c>
      <c r="C28" s="79">
        <f>Abfalldokumentation!$U28</f>
        <v>44428</v>
      </c>
      <c r="D28" s="68" t="str">
        <f>IFERROR(VLOOKUP(Tabelle3[[#This Row],[Artikelnr.]],Produktgruppe!A:B,2,0),Tabelle3[[#This Row],[Produktname]])</f>
        <v>Div. Zipfel, ES ohne Verwendung</v>
      </c>
      <c r="E28" s="80" t="str">
        <f>IFERROR(VLOOKUP(Abfalldokumentation!$O28,Artikel!A:C,3,FALSE),Abfalldokumentation!$O28)</f>
        <v>Div. Zipfel, Endstücke</v>
      </c>
      <c r="F28" s="80" t="str">
        <f>VLOOKUP(T28,'Liste Gründe'!A:D,2,FALSE)</f>
        <v>Schimmel</v>
      </c>
      <c r="G28" s="79" t="str">
        <f>IF(ISBLANK(V28),VLOOKUP(Abfalldokumentation!$P28,'Liste Gründe'!A:D,3,FALSE),V28)</f>
        <v>keinen Abnehmer/kein Schälpersonal</v>
      </c>
      <c r="H28" s="80" t="str">
        <f>IF(ISBLANK(Abfalldokumentation!$W28),"-",Abfalldokumentation!$W28)</f>
        <v>-</v>
      </c>
      <c r="I28" s="80">
        <f t="shared" si="1"/>
        <v>33</v>
      </c>
      <c r="J28" s="80" t="str">
        <f t="shared" si="2"/>
        <v>Produkte</v>
      </c>
      <c r="K28" s="80" t="str">
        <f t="shared" si="3"/>
        <v>BUs</v>
      </c>
      <c r="L28" s="80" t="str">
        <f t="shared" si="4"/>
        <v>Symptome</v>
      </c>
      <c r="M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IFERROR(VLOOKUP(Abfalldokumentation!$O28,Kennzahlen!U:X,3,FALSE)*Abfalldokumentation!$B28,"0")))),0)</f>
        <v>0</v>
      </c>
      <c r="N28" s="80" t="str">
        <f>IF(ISBLANK(Q28),VLOOKUP(Abfalldokumentation!$O28,'Linien - BU'!R:S,2,FALSE),Q28)</f>
        <v>Verkauf</v>
      </c>
      <c r="O28" s="76" t="str">
        <f t="shared" si="5"/>
        <v>Div. Zipfel, Endstücke</v>
      </c>
      <c r="P28" s="76">
        <f t="shared" si="6"/>
        <v>12</v>
      </c>
      <c r="Q28" s="38" t="s">
        <v>11</v>
      </c>
      <c r="R28" s="39" t="s">
        <v>177</v>
      </c>
      <c r="S28" s="39">
        <v>97</v>
      </c>
      <c r="T28" s="39">
        <v>12</v>
      </c>
      <c r="U28" s="40">
        <v>44428</v>
      </c>
      <c r="V28" s="42" t="s">
        <v>20</v>
      </c>
      <c r="W28" s="42"/>
      <c r="X28" s="43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2" t="str">
        <f>VLOOKUP(N29,'Linien - BU'!A:B,2,FALSE)</f>
        <v>BU1</v>
      </c>
      <c r="B29" s="73">
        <f t="shared" si="0"/>
        <v>5</v>
      </c>
      <c r="C29" s="74">
        <f>Abfalldokumentation!$U29</f>
        <v>44428</v>
      </c>
      <c r="D29" s="68" t="str">
        <f>IFERROR(VLOOKUP(Tabelle3[[#This Row],[Artikelnr.]],Produktgruppe!A:B,2,0),Tabelle3[[#This Row],[Produktname]])</f>
        <v>Div. Zipfel, ES ohne Verwendung</v>
      </c>
      <c r="E29" s="75" t="str">
        <f>IFERROR(VLOOKUP(Abfalldokumentation!$O29,Artikel!A:C,3,FALSE),Abfalldokumentation!$O29)</f>
        <v>Div. Zipfel, Endstücke</v>
      </c>
      <c r="F29" s="75" t="str">
        <f>VLOOKUP(T29,'Liste Gründe'!A:D,2,FALSE)</f>
        <v>Rest</v>
      </c>
      <c r="G29" s="74" t="str">
        <f>IF(ISBLANK(V29),VLOOKUP(Abfalldokumentation!$P29,'Liste Gründe'!A:D,3,FALSE),V29)</f>
        <v>geschälte Rinde</v>
      </c>
      <c r="H29" s="75" t="str">
        <f>IF(ISBLANK(Abfalldokumentation!$W29),"-",Abfalldokumentation!$W29)</f>
        <v>keine Verwendung möglich</v>
      </c>
      <c r="I29" s="75">
        <f t="shared" si="1"/>
        <v>33</v>
      </c>
      <c r="J29" s="75" t="str">
        <f t="shared" si="2"/>
        <v>Produkte</v>
      </c>
      <c r="K29" s="75" t="str">
        <f t="shared" si="3"/>
        <v>BUs</v>
      </c>
      <c r="L29" s="75" t="str">
        <f t="shared" si="4"/>
        <v>Symptome</v>
      </c>
      <c r="M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IFERROR(VLOOKUP(Abfalldokumentation!$O29,Kennzahlen!U:X,3,FALSE)*Abfalldokumentation!$B29,"0")))),0)</f>
        <v>0</v>
      </c>
      <c r="N29" s="75" t="str">
        <f>IF(ISBLANK(Q29),VLOOKUP(Abfalldokumentation!$O29,'Linien - BU'!R:S,2,FALSE),Q29)</f>
        <v>RWV</v>
      </c>
      <c r="O29" s="76" t="str">
        <f t="shared" si="5"/>
        <v>Div. Zipfel, Endstücke</v>
      </c>
      <c r="P29" s="76">
        <f t="shared" si="6"/>
        <v>60</v>
      </c>
      <c r="Q29" s="44" t="s">
        <v>188</v>
      </c>
      <c r="R29" s="45" t="s">
        <v>177</v>
      </c>
      <c r="S29" s="45">
        <v>5</v>
      </c>
      <c r="T29" s="45">
        <v>60</v>
      </c>
      <c r="U29" s="46">
        <v>44428</v>
      </c>
      <c r="V29" s="61"/>
      <c r="W29" s="48" t="s">
        <v>190</v>
      </c>
      <c r="X29" s="49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7" t="str">
        <f>VLOOKUP(N30,'Linien - BU'!A:B,2,FALSE)</f>
        <v>BU1</v>
      </c>
      <c r="B30" s="78">
        <f t="shared" si="0"/>
        <v>20</v>
      </c>
      <c r="C30" s="79">
        <f>Abfalldokumentation!$U30</f>
        <v>44428</v>
      </c>
      <c r="D30" s="68" t="str">
        <f>IFERROR(VLOOKUP(Tabelle3[[#This Row],[Artikelnr.]],Produktgruppe!A:B,2,0),Tabelle3[[#This Row],[Produktname]])</f>
        <v>Div. Zipfel, ES ohne Verwendung</v>
      </c>
      <c r="E30" s="80" t="str">
        <f>IFERROR(VLOOKUP(Abfalldokumentation!$O30,Artikel!A:C,3,FALSE),Abfalldokumentation!$O30)</f>
        <v>Div. Zipfel, Endstücke</v>
      </c>
      <c r="F30" s="80" t="str">
        <f>VLOOKUP(T30,'Liste Gründe'!A:D,2,FALSE)</f>
        <v>Rest</v>
      </c>
      <c r="G30" s="79" t="str">
        <f>IF(ISBLANK(V30),VLOOKUP(Abfalldokumentation!$P30,'Liste Gründe'!A:D,3,FALSE),V30)</f>
        <v>geschälte Rinde</v>
      </c>
      <c r="H30" s="80" t="str">
        <f>IF(ISBLANK(Abfalldokumentation!$W30),"-",Abfalldokumentation!$W30)</f>
        <v>keine Verwendung möglich</v>
      </c>
      <c r="I30" s="80">
        <f t="shared" si="1"/>
        <v>33</v>
      </c>
      <c r="J30" s="80" t="str">
        <f t="shared" si="2"/>
        <v>Produkte</v>
      </c>
      <c r="K30" s="80" t="str">
        <f t="shared" si="3"/>
        <v>BUs</v>
      </c>
      <c r="L30" s="80" t="str">
        <f t="shared" si="4"/>
        <v>Symptome</v>
      </c>
      <c r="M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IFERROR(VLOOKUP(Abfalldokumentation!$O30,Kennzahlen!U:X,3,FALSE)*Abfalldokumentation!$B30,"0")))),0)</f>
        <v>0</v>
      </c>
      <c r="N30" s="80" t="str">
        <f>IF(ISBLANK(Q30),VLOOKUP(Abfalldokumentation!$O30,'Linien - BU'!R:S,2,FALSE),Q30)</f>
        <v>RWV</v>
      </c>
      <c r="O30" s="76" t="str">
        <f t="shared" si="5"/>
        <v>Div. Zipfel, Endstücke</v>
      </c>
      <c r="P30" s="76">
        <f t="shared" si="6"/>
        <v>60</v>
      </c>
      <c r="Q30" s="38" t="s">
        <v>188</v>
      </c>
      <c r="R30" s="39" t="s">
        <v>177</v>
      </c>
      <c r="S30" s="39">
        <v>20</v>
      </c>
      <c r="T30" s="45">
        <v>60</v>
      </c>
      <c r="U30" s="40">
        <v>44428</v>
      </c>
      <c r="V30" s="61"/>
      <c r="W30" s="42" t="s">
        <v>190</v>
      </c>
      <c r="X30" s="43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2" t="str">
        <f>VLOOKUP(N31,'Linien - BU'!A:B,2,FALSE)</f>
        <v>BU3</v>
      </c>
      <c r="B31" s="73">
        <f t="shared" si="0"/>
        <v>25</v>
      </c>
      <c r="C31" s="74">
        <f>Abfalldokumentation!$U31</f>
        <v>44428</v>
      </c>
      <c r="D31" s="68" t="str">
        <f>IFERROR(VLOOKUP(Tabelle3[[#This Row],[Artikelnr.]],Produktgruppe!A:B,2,0),Tabelle3[[#This Row],[Produktname]])</f>
        <v>Vorschmelz Diverses</v>
      </c>
      <c r="E31" s="75" t="str">
        <f>IFERROR(VLOOKUP(Abfalldokumentation!$O31,Artikel!A:C,3,FALSE),Abfalldokumentation!$O31)</f>
        <v>Vorschmelz Diverses</v>
      </c>
      <c r="F31" s="75" t="str">
        <f>VLOOKUP(T31,'Liste Gründe'!A:D,2,FALSE)</f>
        <v>Linienbezogen</v>
      </c>
      <c r="G31" s="74" t="str">
        <f>IF(ISBLANK(V31),VLOOKUP(Abfalldokumentation!$P31,'Liste Gründe'!A:D,3,FALSE),V31)</f>
        <v>Maschinenabfall</v>
      </c>
      <c r="H31" s="75" t="str">
        <f>IF(ISBLANK(Abfalldokumentation!$W31),"-",Abfalldokumentation!$W31)</f>
        <v>-</v>
      </c>
      <c r="I31" s="75">
        <f t="shared" si="1"/>
        <v>33</v>
      </c>
      <c r="J31" s="75" t="str">
        <f t="shared" si="2"/>
        <v>Produkte</v>
      </c>
      <c r="K31" s="75" t="str">
        <f t="shared" si="3"/>
        <v>BUs</v>
      </c>
      <c r="L31" s="75" t="str">
        <f t="shared" si="4"/>
        <v>Symptome</v>
      </c>
      <c r="M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IFERROR(VLOOKUP(Abfalldokumentation!$O31,Kennzahlen!U:X,3,FALSE)*Abfalldokumentation!$B31,"0")))),0)</f>
        <v>0</v>
      </c>
      <c r="N31" s="75" t="str">
        <f>IF(ISBLANK(Q31),VLOOKUP(Abfalldokumentation!$O31,'Linien - BU'!R:S,2,FALSE),Q31)</f>
        <v>WVP</v>
      </c>
      <c r="O31" s="76" t="str">
        <f t="shared" si="5"/>
        <v>Vorschmelz Diverses</v>
      </c>
      <c r="P31" s="76">
        <f t="shared" si="6"/>
        <v>30</v>
      </c>
      <c r="Q31" s="44" t="s">
        <v>195</v>
      </c>
      <c r="R31" s="45" t="s">
        <v>54</v>
      </c>
      <c r="S31" s="45">
        <v>25</v>
      </c>
      <c r="T31" s="45">
        <v>30</v>
      </c>
      <c r="U31" s="46">
        <v>44428</v>
      </c>
      <c r="V31" s="98"/>
      <c r="W31" s="45"/>
      <c r="X31" s="49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7" t="str">
        <f>VLOOKUP(N32,'Linien - BU'!A:B,2,FALSE)</f>
        <v>BU3</v>
      </c>
      <c r="B32" s="78">
        <f t="shared" si="0"/>
        <v>75</v>
      </c>
      <c r="C32" s="79">
        <f>Abfalldokumentation!$U32</f>
        <v>44428</v>
      </c>
      <c r="D32" s="68" t="str">
        <f>IFERROR(VLOOKUP(Tabelle3[[#This Row],[Artikelnr.]],Produktgruppe!A:B,2,0),Tabelle3[[#This Row],[Produktname]])</f>
        <v>Diverses</v>
      </c>
      <c r="E32" s="80" t="str">
        <f>IFERROR(VLOOKUP(Abfalldokumentation!$O32,Artikel!A:C,3,FALSE),Abfalldokumentation!$O32)</f>
        <v>Maschinenabfall</v>
      </c>
      <c r="F32" s="80" t="str">
        <f>VLOOKUP(T32,'Liste Gründe'!A:D,2,FALSE)</f>
        <v>Linienbezogen</v>
      </c>
      <c r="G32" s="79" t="str">
        <f>IF(ISBLANK(V32),VLOOKUP(Abfalldokumentation!$P32,'Liste Gründe'!A:D,3,FALSE),V32)</f>
        <v>Maschinenabfall</v>
      </c>
      <c r="H32" s="80" t="str">
        <f>IF(ISBLANK(Abfalldokumentation!$W32),"-",Abfalldokumentation!$W32)</f>
        <v>-</v>
      </c>
      <c r="I32" s="80">
        <f t="shared" si="1"/>
        <v>33</v>
      </c>
      <c r="J32" s="80" t="str">
        <f t="shared" si="2"/>
        <v>Produkte</v>
      </c>
      <c r="K32" s="80" t="str">
        <f t="shared" si="3"/>
        <v>BUs</v>
      </c>
      <c r="L32" s="80" t="str">
        <f t="shared" si="4"/>
        <v>Symptome</v>
      </c>
      <c r="M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IFERROR(VLOOKUP(Abfalldokumentation!$O32,Kennzahlen!U:X,3,FALSE)*Abfalldokumentation!$B32,"0")))),0)</f>
        <v>0</v>
      </c>
      <c r="N32" s="80" t="str">
        <f>IF(ISBLANK(Q32),VLOOKUP(Abfalldokumentation!$O32,'Linien - BU'!R:S,2,FALSE),Q32)</f>
        <v>Bu3</v>
      </c>
      <c r="O32" s="76" t="str">
        <f t="shared" si="5"/>
        <v>Maschinenabfall</v>
      </c>
      <c r="P32" s="76">
        <f t="shared" si="6"/>
        <v>30</v>
      </c>
      <c r="Q32" s="38" t="s">
        <v>196</v>
      </c>
      <c r="R32" s="39" t="s">
        <v>53</v>
      </c>
      <c r="S32" s="39">
        <v>75</v>
      </c>
      <c r="T32" s="39">
        <v>30</v>
      </c>
      <c r="U32" s="40">
        <v>44428</v>
      </c>
      <c r="V32" s="61"/>
      <c r="W32" s="42"/>
      <c r="X32" s="43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2" t="str">
        <f>VLOOKUP(N33,'Linien - BU'!A:B,2,FALSE)</f>
        <v>BU4</v>
      </c>
      <c r="B33" s="73">
        <f t="shared" si="0"/>
        <v>1</v>
      </c>
      <c r="C33" s="74">
        <f>Abfalldokumentation!$U33</f>
        <v>44428</v>
      </c>
      <c r="D33" s="68" t="str">
        <f>IFERROR(VLOOKUP(Tabelle3[[#This Row],[Artikelnr.]],Produktgruppe!A:B,2,0),Tabelle3[[#This Row],[Produktname]])</f>
        <v>Diverses</v>
      </c>
      <c r="E33" s="75" t="str">
        <f>IFERROR(VLOOKUP(Abfalldokumentation!$O33,Artikel!A:C,3,FALSE),Abfalldokumentation!$O33)</f>
        <v>Diverses</v>
      </c>
      <c r="F33" s="75" t="str">
        <f>VLOOKUP(T33,'Liste Gründe'!A:D,2,FALSE)</f>
        <v>Linienbezogen</v>
      </c>
      <c r="G33" s="74" t="str">
        <f>IF(ISBLANK(V33),VLOOKUP(Abfalldokumentation!$P33,'Liste Gründe'!A:D,3,FALSE),V33)</f>
        <v>Maschinenabfall</v>
      </c>
      <c r="H33" s="75" t="str">
        <f>IF(ISBLANK(Abfalldokumentation!$W33),"-",Abfalldokumentation!$W33)</f>
        <v>-</v>
      </c>
      <c r="I33" s="75">
        <f t="shared" si="1"/>
        <v>33</v>
      </c>
      <c r="J33" s="75" t="str">
        <f t="shared" si="2"/>
        <v>Produkte</v>
      </c>
      <c r="K33" s="75" t="str">
        <f t="shared" si="3"/>
        <v>BUs</v>
      </c>
      <c r="L33" s="75" t="str">
        <f t="shared" si="4"/>
        <v>Symptome</v>
      </c>
      <c r="M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IFERROR(VLOOKUP(Abfalldokumentation!$O33,Kennzahlen!U:X,3,FALSE)*Abfalldokumentation!$B33,"0")))),0)</f>
        <v>0</v>
      </c>
      <c r="N33" s="75" t="str">
        <f>IF(ISBLANK(Q33),VLOOKUP(Abfalldokumentation!$O33,'Linien - BU'!R:S,2,FALSE),Q33)</f>
        <v>BU4</v>
      </c>
      <c r="O33" s="76" t="str">
        <f t="shared" si="5"/>
        <v>Diverses</v>
      </c>
      <c r="P33" s="76">
        <f t="shared" si="6"/>
        <v>30</v>
      </c>
      <c r="Q33" s="44" t="s">
        <v>9</v>
      </c>
      <c r="R33" s="45" t="s">
        <v>108</v>
      </c>
      <c r="S33" s="45">
        <v>1</v>
      </c>
      <c r="T33" s="45">
        <v>30</v>
      </c>
      <c r="U33" s="46">
        <v>44428</v>
      </c>
      <c r="V33" s="98"/>
      <c r="W33" s="48"/>
      <c r="X33" s="49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7" t="str">
        <f>VLOOKUP(N34,'Linien - BU'!A:B,2,FALSE)</f>
        <v>BU1</v>
      </c>
      <c r="B34" s="78">
        <f t="shared" si="0"/>
        <v>143.5</v>
      </c>
      <c r="C34" s="79">
        <f>Abfalldokumentation!$U34</f>
        <v>44428</v>
      </c>
      <c r="D34" s="68" t="str">
        <f>IFERROR(VLOOKUP(Tabelle3[[#This Row],[Artikelnr.]],Produktgruppe!A:B,2,0),Tabelle3[[#This Row],[Produktname]])</f>
        <v>Diverses</v>
      </c>
      <c r="E34" s="80" t="str">
        <f>IFERROR(VLOOKUP(Abfalldokumentation!$O34,Artikel!A:C,3,FALSE),Abfalldokumentation!$O34)</f>
        <v>Diverses aus Abfüllung</v>
      </c>
      <c r="F34" s="80" t="str">
        <f>VLOOKUP(T34,'Liste Gründe'!A:D,2,FALSE)</f>
        <v>Linienbezogen</v>
      </c>
      <c r="G34" s="79" t="str">
        <f>IF(ISBLANK(V34),VLOOKUP(Abfalldokumentation!$P34,'Liste Gründe'!A:D,3,FALSE),V34)</f>
        <v>Füllkopf tropft (vegan)</v>
      </c>
      <c r="H34" s="80" t="str">
        <f>IF(ISBLANK(Abfalldokumentation!$W34),"-",Abfalldokumentation!$W34)</f>
        <v>-</v>
      </c>
      <c r="I34" s="80">
        <f t="shared" si="1"/>
        <v>33</v>
      </c>
      <c r="J34" s="80" t="str">
        <f t="shared" si="2"/>
        <v>Produkte</v>
      </c>
      <c r="K34" s="80" t="str">
        <f t="shared" si="3"/>
        <v>BUs</v>
      </c>
      <c r="L34" s="80" t="str">
        <f t="shared" si="4"/>
        <v>Symptome</v>
      </c>
      <c r="M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IFERROR(VLOOKUP(Abfalldokumentation!$O34,Kennzahlen!U:X,3,FALSE)*Abfalldokumentation!$B34,"0")))),0)</f>
        <v>0</v>
      </c>
      <c r="N34" s="80" t="str">
        <f>IF(ISBLANK(Q34),VLOOKUP(Abfalldokumentation!$O34,'Linien - BU'!R:S,2,FALSE),Q34)</f>
        <v>Abfüllung</v>
      </c>
      <c r="O34" s="76" t="str">
        <f t="shared" si="5"/>
        <v>Diverses aus Abfüllung</v>
      </c>
      <c r="P34" s="76">
        <f t="shared" si="6"/>
        <v>20</v>
      </c>
      <c r="Q34" s="38" t="s">
        <v>166</v>
      </c>
      <c r="R34" s="39" t="s">
        <v>179</v>
      </c>
      <c r="S34" s="39">
        <v>143.5</v>
      </c>
      <c r="T34" s="39">
        <v>20</v>
      </c>
      <c r="U34" s="40">
        <v>44428</v>
      </c>
      <c r="V34" s="61"/>
      <c r="W34" s="42"/>
      <c r="X34" s="43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2" t="str">
        <f>VLOOKUP(N35,'Linien - BU'!A:B,2,FALSE)</f>
        <v>BU1</v>
      </c>
      <c r="B35" s="73">
        <f t="shared" si="0"/>
        <v>242.5</v>
      </c>
      <c r="C35" s="74">
        <f>Abfalldokumentation!$U35</f>
        <v>44428</v>
      </c>
      <c r="D35" s="68" t="str">
        <f>IFERROR(VLOOKUP(Tabelle3[[#This Row],[Artikelnr.]],Produktgruppe!A:B,2,0),Tabelle3[[#This Row],[Produktname]])</f>
        <v>Diverses</v>
      </c>
      <c r="E35" s="75" t="str">
        <f>IFERROR(VLOOKUP(Abfalldokumentation!$O35,Artikel!A:C,3,FALSE),Abfalldokumentation!$O35)</f>
        <v>Diverses aus Abfüllung</v>
      </c>
      <c r="F35" s="75" t="str">
        <f>VLOOKUP(T35,'Liste Gründe'!A:D,2,FALSE)</f>
        <v>Linienbezogen</v>
      </c>
      <c r="G35" s="74" t="str">
        <f>IF(ISBLANK(V35),VLOOKUP(Abfalldokumentation!$P35,'Liste Gründe'!A:D,3,FALSE),V35)</f>
        <v>Füllkopf tropft (vegan)</v>
      </c>
      <c r="H35" s="75" t="str">
        <f>IF(ISBLANK(Abfalldokumentation!$W35),"-",Abfalldokumentation!$W35)</f>
        <v>-</v>
      </c>
      <c r="I35" s="75">
        <f t="shared" si="1"/>
        <v>33</v>
      </c>
      <c r="J35" s="75" t="str">
        <f t="shared" si="2"/>
        <v>Produkte</v>
      </c>
      <c r="K35" s="75" t="str">
        <f t="shared" si="3"/>
        <v>BUs</v>
      </c>
      <c r="L35" s="75" t="str">
        <f t="shared" si="4"/>
        <v>Symptome</v>
      </c>
      <c r="M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IFERROR(VLOOKUP(Abfalldokumentation!$O35,Kennzahlen!U:X,3,FALSE)*Abfalldokumentation!$B35,"0")))),0)</f>
        <v>0</v>
      </c>
      <c r="N35" s="75" t="str">
        <f>IF(ISBLANK(Q35),VLOOKUP(Abfalldokumentation!$O35,'Linien - BU'!R:S,2,FALSE),Q35)</f>
        <v>Abfüllung</v>
      </c>
      <c r="O35" s="76" t="str">
        <f t="shared" si="5"/>
        <v>Diverses aus Abfüllung</v>
      </c>
      <c r="P35" s="76">
        <f t="shared" si="6"/>
        <v>20</v>
      </c>
      <c r="Q35" s="44" t="s">
        <v>166</v>
      </c>
      <c r="R35" s="45" t="s">
        <v>179</v>
      </c>
      <c r="S35" s="45">
        <v>242.5</v>
      </c>
      <c r="T35" s="45">
        <v>20</v>
      </c>
      <c r="U35" s="46">
        <v>44428</v>
      </c>
      <c r="V35" s="61"/>
      <c r="W35" s="48"/>
      <c r="X35" s="49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7" t="str">
        <f>VLOOKUP(N36,'Linien - BU'!A:B,2,FALSE)</f>
        <v>BU1</v>
      </c>
      <c r="B36" s="78">
        <f t="shared" si="0"/>
        <v>183</v>
      </c>
      <c r="C36" s="79">
        <f>Abfalldokumentation!$U36</f>
        <v>44428</v>
      </c>
      <c r="D36" s="68" t="str">
        <f>IFERROR(VLOOKUP(Tabelle3[[#This Row],[Artikelnr.]],Produktgruppe!A:B,2,0),Tabelle3[[#This Row],[Produktname]])</f>
        <v>Diverses</v>
      </c>
      <c r="E36" s="80" t="str">
        <f>IFERROR(VLOOKUP(Abfalldokumentation!$O36,Artikel!A:C,3,FALSE),Abfalldokumentation!$O36)</f>
        <v>Diverses aus Schmelze</v>
      </c>
      <c r="F36" s="80" t="str">
        <f>VLOOKUP(T36,'Liste Gründe'!A:D,2,FALSE)</f>
        <v>Schimmel</v>
      </c>
      <c r="G36" s="79" t="str">
        <f>IF(ISBLANK(V36),VLOOKUP(Abfalldokumentation!$P36,'Liste Gründe'!A:D,3,FALSE),V36)</f>
        <v>Schimmel</v>
      </c>
      <c r="H36" s="80" t="str">
        <f>IF(ISBLANK(Abfalldokumentation!$W36),"-",Abfalldokumentation!$W36)</f>
        <v>Aufgrund Konsistenz nicht genommen. Zu wenig VOS verarbeitet. Vom Warmen ins Kalte -&gt; Schimmel</v>
      </c>
      <c r="I36" s="80">
        <f t="shared" si="1"/>
        <v>33</v>
      </c>
      <c r="J36" s="80" t="str">
        <f t="shared" si="2"/>
        <v>Produkte</v>
      </c>
      <c r="K36" s="80" t="str">
        <f t="shared" si="3"/>
        <v>BUs</v>
      </c>
      <c r="L36" s="80" t="str">
        <f t="shared" si="4"/>
        <v>Symptome</v>
      </c>
      <c r="M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IFERROR(VLOOKUP(Abfalldokumentation!$O36,Kennzahlen!U:X,3,FALSE)*Abfalldokumentation!$B36,"0")))),0)</f>
        <v>0</v>
      </c>
      <c r="N36" s="80" t="str">
        <f>IF(ISBLANK(Q36),VLOOKUP(Abfalldokumentation!$O36,'Linien - BU'!R:S,2,FALSE),Q36)</f>
        <v>Schmelze</v>
      </c>
      <c r="O36" s="76" t="str">
        <f t="shared" si="5"/>
        <v>Diverses aus Schmelze</v>
      </c>
      <c r="P36" s="76">
        <f t="shared" si="6"/>
        <v>12</v>
      </c>
      <c r="Q36" s="38" t="s">
        <v>170</v>
      </c>
      <c r="R36" s="39" t="s">
        <v>197</v>
      </c>
      <c r="S36" s="39">
        <v>183</v>
      </c>
      <c r="T36" s="39">
        <v>12</v>
      </c>
      <c r="U36" s="40">
        <v>44428</v>
      </c>
      <c r="V36" s="61"/>
      <c r="W36" s="42" t="s">
        <v>171</v>
      </c>
      <c r="X36" s="43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2" t="str">
        <f>VLOOKUP(N37,'Linien - BU'!A:B,2,FALSE)</f>
        <v>Rest</v>
      </c>
      <c r="B37" s="73">
        <f t="shared" si="0"/>
        <v>10</v>
      </c>
      <c r="C37" s="74">
        <f>Abfalldokumentation!$U37</f>
        <v>44428</v>
      </c>
      <c r="D37" s="68" t="str">
        <f>IFERROR(VLOOKUP(Tabelle3[[#This Row],[Artikelnr.]],Produktgruppe!A:B,2,0),Tabelle3[[#This Row],[Produktname]])</f>
        <v>Qualitätssicherung</v>
      </c>
      <c r="E37" s="75" t="str">
        <f>IFERROR(VLOOKUP(Abfalldokumentation!$O37,Artikel!A:C,3,FALSE),Abfalldokumentation!$O37)</f>
        <v>Diverses QM</v>
      </c>
      <c r="F37" s="75" t="str">
        <f>VLOOKUP(T37,'Liste Gründe'!A:D,2,FALSE)</f>
        <v>Qualitätssicherung</v>
      </c>
      <c r="G37" s="74" t="str">
        <f>IF(ISBLANK(V37),VLOOKUP(Abfalldokumentation!$P37,'Liste Gründe'!A:D,3,FALSE),V37)</f>
        <v>Sensorik</v>
      </c>
      <c r="H37" s="75" t="str">
        <f>IF(ISBLANK(Abfalldokumentation!$W37),"-",Abfalldokumentation!$W37)</f>
        <v>Sensorik</v>
      </c>
      <c r="I37" s="75">
        <f t="shared" si="1"/>
        <v>33</v>
      </c>
      <c r="J37" s="75" t="str">
        <f t="shared" si="2"/>
        <v>Produkte</v>
      </c>
      <c r="K37" s="75" t="str">
        <f t="shared" si="3"/>
        <v>BUs</v>
      </c>
      <c r="L37" s="75" t="str">
        <f t="shared" si="4"/>
        <v>Symptome</v>
      </c>
      <c r="M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IFERROR(VLOOKUP(Abfalldokumentation!$O37,Kennzahlen!U:X,3,FALSE)*Abfalldokumentation!$B37,"0")))),0)</f>
        <v>0</v>
      </c>
      <c r="N37" s="75" t="str">
        <f>IF(ISBLANK(Q37),VLOOKUP(Abfalldokumentation!$O37,'Linien - BU'!R:S,2,FALSE),Q37)</f>
        <v>QM</v>
      </c>
      <c r="O37" s="76" t="str">
        <f t="shared" si="5"/>
        <v>Diverses QM</v>
      </c>
      <c r="P37" s="76">
        <f t="shared" si="6"/>
        <v>74</v>
      </c>
      <c r="Q37" s="44" t="s">
        <v>182</v>
      </c>
      <c r="R37" s="45" t="s">
        <v>183</v>
      </c>
      <c r="S37" s="45">
        <v>10</v>
      </c>
      <c r="T37" s="45">
        <v>74</v>
      </c>
      <c r="U37" s="46">
        <v>44428</v>
      </c>
      <c r="V37" s="61"/>
      <c r="W37" s="48" t="s">
        <v>184</v>
      </c>
      <c r="X37" s="49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7" t="str">
        <f>VLOOKUP(N38,'Linien - BU'!A:B,2,FALSE)</f>
        <v>Rest</v>
      </c>
      <c r="B38" s="78">
        <f t="shared" si="0"/>
        <v>129.4</v>
      </c>
      <c r="C38" s="79">
        <f>Abfalldokumentation!$U38</f>
        <v>44428</v>
      </c>
      <c r="D38" s="68" t="str">
        <f>IFERROR(VLOOKUP(Tabelle3[[#This Row],[Artikelnr.]],Produktgruppe!A:B,2,0),Tabelle3[[#This Row],[Produktname]])</f>
        <v>Qualitätssicherung</v>
      </c>
      <c r="E38" s="80" t="str">
        <f>IFERROR(VLOOKUP(Abfalldokumentation!$O38,Artikel!A:C,3,FALSE),Abfalldokumentation!$O38)</f>
        <v>Rückstellproben</v>
      </c>
      <c r="F38" s="80" t="str">
        <f>VLOOKUP(T38,'Liste Gründe'!A:D,2,FALSE)</f>
        <v>Qualitätssicherung</v>
      </c>
      <c r="G38" s="79" t="str">
        <f>IF(ISBLANK(V38),VLOOKUP(Abfalldokumentation!$P38,'Liste Gründe'!A:D,3,FALSE),V38)</f>
        <v>Rückstellproben</v>
      </c>
      <c r="H38" s="80" t="str">
        <f>IF(ISBLANK(Abfalldokumentation!$W38),"-",Abfalldokumentation!$W38)</f>
        <v>Rückstellproben</v>
      </c>
      <c r="I38" s="80">
        <f t="shared" si="1"/>
        <v>33</v>
      </c>
      <c r="J38" s="80" t="str">
        <f t="shared" si="2"/>
        <v>Produkte</v>
      </c>
      <c r="K38" s="80" t="str">
        <f t="shared" si="3"/>
        <v>BUs</v>
      </c>
      <c r="L38" s="80" t="str">
        <f t="shared" si="4"/>
        <v>Symptome</v>
      </c>
      <c r="M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IFERROR(VLOOKUP(Abfalldokumentation!$O38,Kennzahlen!U:X,3,FALSE)*Abfalldokumentation!$B38,"0")))),0)</f>
        <v>0</v>
      </c>
      <c r="N38" s="80" t="str">
        <f>IF(ISBLANK(Q38),VLOOKUP(Abfalldokumentation!$O38,'Linien - BU'!R:S,2,FALSE),Q38)</f>
        <v>Labor</v>
      </c>
      <c r="O38" s="76" t="str">
        <f t="shared" si="5"/>
        <v>Rückstellproben</v>
      </c>
      <c r="P38" s="76">
        <f t="shared" si="6"/>
        <v>70</v>
      </c>
      <c r="Q38" s="38" t="s">
        <v>185</v>
      </c>
      <c r="R38" s="41" t="s">
        <v>198</v>
      </c>
      <c r="S38" s="39">
        <v>129.4</v>
      </c>
      <c r="T38" s="39">
        <v>70</v>
      </c>
      <c r="U38" s="40">
        <v>44428</v>
      </c>
      <c r="V38" s="61"/>
      <c r="W38" s="42" t="s">
        <v>198</v>
      </c>
      <c r="X38" s="43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2" t="str">
        <f>VLOOKUP(N39,'Linien - BU'!A:B,2,FALSE)</f>
        <v>Rest</v>
      </c>
      <c r="B39" s="73">
        <f t="shared" si="0"/>
        <v>150</v>
      </c>
      <c r="C39" s="74">
        <f>Abfalldokumentation!$U39</f>
        <v>44428</v>
      </c>
      <c r="D39" s="68" t="str">
        <f>IFERROR(VLOOKUP(Tabelle3[[#This Row],[Artikelnr.]],Produktgruppe!A:B,2,0),Tabelle3[[#This Row],[Produktname]])</f>
        <v>Qualitätssicherung</v>
      </c>
      <c r="E39" s="75" t="str">
        <f>IFERROR(VLOOKUP(Abfalldokumentation!$O39,Artikel!A:C,3,FALSE),Abfalldokumentation!$O39)</f>
        <v>Rückstellproben</v>
      </c>
      <c r="F39" s="75" t="str">
        <f>VLOOKUP(T39,'Liste Gründe'!A:D,2,FALSE)</f>
        <v>Qualitätssicherung</v>
      </c>
      <c r="G39" s="74" t="str">
        <f>IF(ISBLANK(V39),VLOOKUP(Abfalldokumentation!$P39,'Liste Gründe'!A:D,3,FALSE),V39)</f>
        <v>Rückstellproben</v>
      </c>
      <c r="H39" s="75" t="str">
        <f>IF(ISBLANK(Abfalldokumentation!$W39),"-",Abfalldokumentation!$W39)</f>
        <v>Rückstellproben</v>
      </c>
      <c r="I39" s="75">
        <f t="shared" si="1"/>
        <v>33</v>
      </c>
      <c r="J39" s="75" t="str">
        <f t="shared" si="2"/>
        <v>Produkte</v>
      </c>
      <c r="K39" s="75" t="str">
        <f t="shared" si="3"/>
        <v>BUs</v>
      </c>
      <c r="L39" s="75" t="str">
        <f t="shared" si="4"/>
        <v>Symptome</v>
      </c>
      <c r="M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IFERROR(VLOOKUP(Abfalldokumentation!$O39,Kennzahlen!U:X,3,FALSE)*Abfalldokumentation!$B39,"0")))),0)</f>
        <v>0</v>
      </c>
      <c r="N39" s="75" t="str">
        <f>IF(ISBLANK(Q39),VLOOKUP(Abfalldokumentation!$O39,'Linien - BU'!R:S,2,FALSE),Q39)</f>
        <v>Labor</v>
      </c>
      <c r="O39" s="76" t="str">
        <f t="shared" si="5"/>
        <v>Rückstellproben</v>
      </c>
      <c r="P39" s="76">
        <f t="shared" si="6"/>
        <v>70</v>
      </c>
      <c r="Q39" s="44" t="s">
        <v>185</v>
      </c>
      <c r="R39" s="47" t="s">
        <v>198</v>
      </c>
      <c r="S39" s="45">
        <v>150</v>
      </c>
      <c r="T39" s="45">
        <v>70</v>
      </c>
      <c r="U39" s="46">
        <v>44428</v>
      </c>
      <c r="V39" s="61"/>
      <c r="W39" s="48" t="s">
        <v>198</v>
      </c>
      <c r="X39" s="49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7" t="str">
        <f>VLOOKUP(N40,'Linien - BU'!A:B,2,FALSE)</f>
        <v>Rest</v>
      </c>
      <c r="B40" s="78">
        <f t="shared" si="0"/>
        <v>86.6</v>
      </c>
      <c r="C40" s="79">
        <f>Abfalldokumentation!$U40</f>
        <v>44428</v>
      </c>
      <c r="D40" s="68" t="str">
        <f>IFERROR(VLOOKUP(Tabelle3[[#This Row],[Artikelnr.]],Produktgruppe!A:B,2,0),Tabelle3[[#This Row],[Produktname]])</f>
        <v>Qualitätssicherung</v>
      </c>
      <c r="E40" s="80" t="str">
        <f>IFERROR(VLOOKUP(Abfalldokumentation!$O40,Artikel!A:C,3,FALSE),Abfalldokumentation!$O40)</f>
        <v>Rückstellproben</v>
      </c>
      <c r="F40" s="80" t="str">
        <f>VLOOKUP(T40,'Liste Gründe'!A:D,2,FALSE)</f>
        <v>Qualitätssicherung</v>
      </c>
      <c r="G40" s="79" t="str">
        <f>IF(ISBLANK(V40),VLOOKUP(Abfalldokumentation!$P40,'Liste Gründe'!A:D,3,FALSE),V40)</f>
        <v>Rückstellproben</v>
      </c>
      <c r="H40" s="80" t="str">
        <f>IF(ISBLANK(Abfalldokumentation!$W40),"-",Abfalldokumentation!$W40)</f>
        <v>Rückstellproben</v>
      </c>
      <c r="I40" s="80">
        <f t="shared" si="1"/>
        <v>33</v>
      </c>
      <c r="J40" s="80" t="str">
        <f t="shared" si="2"/>
        <v>Produkte</v>
      </c>
      <c r="K40" s="80" t="str">
        <f t="shared" si="3"/>
        <v>BUs</v>
      </c>
      <c r="L40" s="80" t="str">
        <f t="shared" si="4"/>
        <v>Symptome</v>
      </c>
      <c r="M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IFERROR(VLOOKUP(Abfalldokumentation!$O40,Kennzahlen!U:X,3,FALSE)*Abfalldokumentation!$B40,"0")))),0)</f>
        <v>0</v>
      </c>
      <c r="N40" s="80" t="str">
        <f>IF(ISBLANK(Q40),VLOOKUP(Abfalldokumentation!$O40,'Linien - BU'!R:S,2,FALSE),Q40)</f>
        <v>Labor</v>
      </c>
      <c r="O40" s="76" t="str">
        <f t="shared" si="5"/>
        <v>Rückstellproben</v>
      </c>
      <c r="P40" s="76">
        <f t="shared" si="6"/>
        <v>70</v>
      </c>
      <c r="Q40" s="38" t="s">
        <v>185</v>
      </c>
      <c r="R40" s="41" t="s">
        <v>198</v>
      </c>
      <c r="S40" s="39">
        <v>86.6</v>
      </c>
      <c r="T40" s="39">
        <v>70</v>
      </c>
      <c r="U40" s="40">
        <v>44428</v>
      </c>
      <c r="V40" s="61"/>
      <c r="W40" s="42" t="s">
        <v>198</v>
      </c>
      <c r="X40" s="43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2" t="str">
        <f>VLOOKUP(N41,'Linien - BU'!A:B,2,FALSE)</f>
        <v>Rest</v>
      </c>
      <c r="B41" s="73">
        <f t="shared" si="0"/>
        <v>4.5999999999999996</v>
      </c>
      <c r="C41" s="74">
        <f>Abfalldokumentation!$U41</f>
        <v>44429</v>
      </c>
      <c r="D41" s="68" t="str">
        <f>IFERROR(VLOOKUP(Tabelle3[[#This Row],[Artikelnr.]],Produktgruppe!A:B,2,0),Tabelle3[[#This Row],[Produktname]])</f>
        <v>Qualitätssicherung</v>
      </c>
      <c r="E41" s="75" t="str">
        <f>IFERROR(VLOOKUP(Abfalldokumentation!$O41,Artikel!A:C,3,FALSE),Abfalldokumentation!$O41)</f>
        <v>Rückstellproben</v>
      </c>
      <c r="F41" s="75" t="str">
        <f>VLOOKUP(T41,'Liste Gründe'!A:D,2,FALSE)</f>
        <v>Qualitätssicherung</v>
      </c>
      <c r="G41" s="74" t="str">
        <f>IF(ISBLANK(V41),VLOOKUP(Abfalldokumentation!$P41,'Liste Gründe'!A:D,3,FALSE),V41)</f>
        <v>Rückstellproben</v>
      </c>
      <c r="H41" s="75" t="str">
        <f>IF(ISBLANK(Abfalldokumentation!$W41),"-",Abfalldokumentation!$W41)</f>
        <v>Rückstellproben</v>
      </c>
      <c r="I41" s="75">
        <f t="shared" si="1"/>
        <v>33</v>
      </c>
      <c r="J41" s="75" t="str">
        <f t="shared" si="2"/>
        <v>Produkte</v>
      </c>
      <c r="K41" s="75" t="str">
        <f t="shared" si="3"/>
        <v>BUs</v>
      </c>
      <c r="L41" s="75" t="str">
        <f t="shared" si="4"/>
        <v>Symptome</v>
      </c>
      <c r="M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IFERROR(VLOOKUP(Abfalldokumentation!$O41,Kennzahlen!U:X,3,FALSE)*Abfalldokumentation!$B41,"0")))),0)</f>
        <v>0</v>
      </c>
      <c r="N41" s="75" t="str">
        <f>IF(ISBLANK(Q41),VLOOKUP(Abfalldokumentation!$O41,'Linien - BU'!R:S,2,FALSE),Q41)</f>
        <v>Labor</v>
      </c>
      <c r="O41" s="76" t="str">
        <f t="shared" si="5"/>
        <v>Rückstellproben</v>
      </c>
      <c r="P41" s="76">
        <f t="shared" si="6"/>
        <v>70</v>
      </c>
      <c r="Q41" s="44" t="s">
        <v>185</v>
      </c>
      <c r="R41" s="47" t="s">
        <v>198</v>
      </c>
      <c r="S41" s="45">
        <v>4.5999999999999996</v>
      </c>
      <c r="T41" s="45">
        <v>70</v>
      </c>
      <c r="U41" s="46">
        <v>44429</v>
      </c>
      <c r="V41" s="61"/>
      <c r="W41" s="48" t="s">
        <v>198</v>
      </c>
      <c r="X41" s="49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7" t="str">
        <f>VLOOKUP(N42,'Linien - BU'!A:B,2,FALSE)</f>
        <v>BU3</v>
      </c>
      <c r="B42" s="78">
        <f t="shared" si="0"/>
        <v>207.5</v>
      </c>
      <c r="C42" s="79">
        <f>Abfalldokumentation!$U42</f>
        <v>44431</v>
      </c>
      <c r="D42" s="68" t="str">
        <f>IFERROR(VLOOKUP(Tabelle3[[#This Row],[Artikelnr.]],Produktgruppe!A:B,2,0),Tabelle3[[#This Row],[Produktname]])</f>
        <v>VOS 295</v>
      </c>
      <c r="E42" s="80" t="str">
        <f>IFERROR(VLOOKUP(Abfalldokumentation!$O42,Artikel!A:C,3,FALSE),Abfalldokumentation!$O42)</f>
        <v>VOS Räucher Chili Vorsc</v>
      </c>
      <c r="F42" s="80" t="str">
        <f>VLOOKUP(T42,'Liste Gründe'!A:D,2,FALSE)</f>
        <v>Schimmel</v>
      </c>
      <c r="G42" s="79" t="str">
        <f>IF(ISBLANK(V42),VLOOKUP(Abfalldokumentation!$P42,'Liste Gründe'!A:D,3,FALSE),V42)</f>
        <v>VOS &gt; Einsatz</v>
      </c>
      <c r="H42" s="80" t="str">
        <f>IF(ISBLANK(Abfalldokumentation!$W42),"-",Abfalldokumentation!$W42)</f>
        <v>-</v>
      </c>
      <c r="I42" s="80">
        <f t="shared" si="1"/>
        <v>34</v>
      </c>
      <c r="J42" s="80" t="str">
        <f t="shared" si="2"/>
        <v>Produkte</v>
      </c>
      <c r="K42" s="80" t="str">
        <f t="shared" si="3"/>
        <v>BUs</v>
      </c>
      <c r="L42" s="80" t="str">
        <f t="shared" si="4"/>
        <v>Symptome</v>
      </c>
      <c r="M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IFERROR(VLOOKUP(Abfalldokumentation!$O42,Kennzahlen!U:X,3,FALSE)*Abfalldokumentation!$B42,"0")))),0)</f>
        <v>103.75</v>
      </c>
      <c r="N42" s="80" t="str">
        <f>IF(ISBLANK(Q42),VLOOKUP(Abfalldokumentation!$O42,'Linien - BU'!R:S,2,FALSE),Q42)</f>
        <v>BU3</v>
      </c>
      <c r="O42" s="76">
        <f t="shared" si="5"/>
        <v>29500527</v>
      </c>
      <c r="P42" s="76">
        <f t="shared" si="6"/>
        <v>12</v>
      </c>
      <c r="Q42" s="38" t="s">
        <v>8</v>
      </c>
      <c r="R42" s="39">
        <v>29500527</v>
      </c>
      <c r="S42" s="39">
        <v>207.5</v>
      </c>
      <c r="T42" s="39">
        <v>12</v>
      </c>
      <c r="U42" s="40">
        <v>44431</v>
      </c>
      <c r="V42" s="42" t="s">
        <v>21</v>
      </c>
      <c r="W42" s="42"/>
      <c r="X42" s="43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2" t="str">
        <f>VLOOKUP(N43,'Linien - BU'!A:B,2,FALSE)</f>
        <v>BU3</v>
      </c>
      <c r="B43" s="73">
        <f t="shared" si="0"/>
        <v>177</v>
      </c>
      <c r="C43" s="74">
        <f>Abfalldokumentation!$U43</f>
        <v>44431</v>
      </c>
      <c r="D43" s="68" t="str">
        <f>IFERROR(VLOOKUP(Tabelle3[[#This Row],[Artikelnr.]],Produktgruppe!A:B,2,0),Tabelle3[[#This Row],[Produktname]])</f>
        <v>VOS 295</v>
      </c>
      <c r="E43" s="75" t="str">
        <f>IFERROR(VLOOKUP(Abfalldokumentation!$O43,Artikel!A:C,3,FALSE),Abfalldokumentation!$O43)</f>
        <v>VOS Räucher Schinken Vo</v>
      </c>
      <c r="F43" s="75" t="str">
        <f>VLOOKUP(T43,'Liste Gründe'!A:D,2,FALSE)</f>
        <v>Schimmel</v>
      </c>
      <c r="G43" s="74" t="str">
        <f>IF(ISBLANK(V43),VLOOKUP(Abfalldokumentation!$P43,'Liste Gründe'!A:D,3,FALSE),V43)</f>
        <v>VOS &gt; Einsatz</v>
      </c>
      <c r="H43" s="75" t="str">
        <f>IF(ISBLANK(Abfalldokumentation!$W43),"-",Abfalldokumentation!$W43)</f>
        <v>-</v>
      </c>
      <c r="I43" s="75">
        <f t="shared" si="1"/>
        <v>34</v>
      </c>
      <c r="J43" s="75" t="str">
        <f t="shared" si="2"/>
        <v>Produkte</v>
      </c>
      <c r="K43" s="75" t="str">
        <f t="shared" si="3"/>
        <v>BUs</v>
      </c>
      <c r="L43" s="75" t="str">
        <f t="shared" si="4"/>
        <v>Symptome</v>
      </c>
      <c r="M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IFERROR(VLOOKUP(Abfalldokumentation!$O43,Kennzahlen!U:X,3,FALSE)*Abfalldokumentation!$B43,"0")))),0)</f>
        <v>88.5</v>
      </c>
      <c r="N43" s="75" t="str">
        <f>IF(ISBLANK(Q43),VLOOKUP(Abfalldokumentation!$O43,'Linien - BU'!R:S,2,FALSE),Q43)</f>
        <v>BU3</v>
      </c>
      <c r="O43" s="76">
        <f t="shared" si="5"/>
        <v>29500528</v>
      </c>
      <c r="P43" s="76">
        <f t="shared" si="6"/>
        <v>12</v>
      </c>
      <c r="Q43" s="38" t="s">
        <v>8</v>
      </c>
      <c r="R43" s="45">
        <v>29500528</v>
      </c>
      <c r="S43" s="45">
        <v>177</v>
      </c>
      <c r="T43" s="45">
        <v>12</v>
      </c>
      <c r="U43" s="46">
        <v>44431</v>
      </c>
      <c r="V43" s="42" t="s">
        <v>21</v>
      </c>
      <c r="W43" s="48"/>
      <c r="X43" s="49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7" t="str">
        <f>VLOOKUP(N44,'Linien - BU'!A:B,2,FALSE)</f>
        <v>BU3</v>
      </c>
      <c r="B44" s="78">
        <f t="shared" si="0"/>
        <v>50</v>
      </c>
      <c r="C44" s="79">
        <f>Abfalldokumentation!$U44</f>
        <v>44431</v>
      </c>
      <c r="D44" s="68" t="str">
        <f>IFERROR(VLOOKUP(Tabelle3[[#This Row],[Artikelnr.]],Produktgruppe!A:B,2,0),Tabelle3[[#This Row],[Produktname]])</f>
        <v>ABS 295</v>
      </c>
      <c r="E44" s="80" t="str">
        <f>IFERROR(VLOOKUP(Abfalldokumentation!$O44,Artikel!A:C,3,FALSE),Abfalldokumentation!$O44)</f>
        <v>ABS Cheddar rot</v>
      </c>
      <c r="F44" s="80" t="str">
        <f>VLOOKUP(T44,'Liste Gründe'!A:D,2,FALSE)</f>
        <v>Schimmel</v>
      </c>
      <c r="G44" s="79" t="str">
        <f>IF(ISBLANK(V44),VLOOKUP(Abfalldokumentation!$P44,'Liste Gründe'!A:D,3,FALSE),V44)</f>
        <v>Schimmel</v>
      </c>
      <c r="H44" s="80" t="str">
        <f>IF(ISBLANK(Abfalldokumentation!$W44),"-",Abfalldokumentation!$W44)</f>
        <v>-</v>
      </c>
      <c r="I44" s="80">
        <f t="shared" si="1"/>
        <v>34</v>
      </c>
      <c r="J44" s="80" t="str">
        <f t="shared" si="2"/>
        <v>Produkte</v>
      </c>
      <c r="K44" s="80" t="str">
        <f t="shared" si="3"/>
        <v>BUs</v>
      </c>
      <c r="L44" s="80" t="str">
        <f t="shared" si="4"/>
        <v>Symptome</v>
      </c>
      <c r="M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IFERROR(VLOOKUP(Abfalldokumentation!$O44,Kennzahlen!U:X,3,FALSE)*Abfalldokumentation!$B44,"0")))),0)</f>
        <v>0</v>
      </c>
      <c r="N44" s="80" t="str">
        <f>IF(ISBLANK(Q44),VLOOKUP(Abfalldokumentation!$O44,'Linien - BU'!R:S,2,FALSE),Q44)</f>
        <v>L1</v>
      </c>
      <c r="O44" s="76">
        <f t="shared" si="5"/>
        <v>29500776</v>
      </c>
      <c r="P44" s="76">
        <f t="shared" si="6"/>
        <v>12</v>
      </c>
      <c r="Q44" s="38" t="s">
        <v>174</v>
      </c>
      <c r="R44" s="39">
        <v>29500776</v>
      </c>
      <c r="S44" s="39">
        <v>50</v>
      </c>
      <c r="T44" s="39">
        <v>12</v>
      </c>
      <c r="U44" s="40">
        <v>44431</v>
      </c>
      <c r="V44" s="61"/>
      <c r="W44" s="39"/>
      <c r="X44" s="43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2" t="str">
        <f>VLOOKUP(N45,'Linien - BU'!A:B,2,FALSE)</f>
        <v>BU1</v>
      </c>
      <c r="B45" s="73">
        <f t="shared" si="0"/>
        <v>56</v>
      </c>
      <c r="C45" s="74">
        <f>Abfalldokumentation!$U45</f>
        <v>44431</v>
      </c>
      <c r="D45" s="68" t="str">
        <f>IFERROR(VLOOKUP(Tabelle3[[#This Row],[Artikelnr.]],Produktgruppe!A:B,2,0),Tabelle3[[#This Row],[Produktname]])</f>
        <v>VOS 295</v>
      </c>
      <c r="E45" s="75" t="str">
        <f>IFERROR(VLOOKUP(Abfalldokumentation!$O45,Artikel!A:C,3,FALSE),Abfalldokumentation!$O45)</f>
        <v>VOS URW-VS-CHILI</v>
      </c>
      <c r="F45" s="75" t="str">
        <f>VLOOKUP(T45,'Liste Gründe'!A:D,2,FALSE)</f>
        <v>Schimmel</v>
      </c>
      <c r="G45" s="74" t="str">
        <f>IF(ISBLANK(V45),VLOOKUP(Abfalldokumentation!$P45,'Liste Gründe'!A:D,3,FALSE),V45)</f>
        <v>Schimmel</v>
      </c>
      <c r="H45" s="75" t="str">
        <f>IF(ISBLANK(Abfalldokumentation!$W45),"-",Abfalldokumentation!$W45)</f>
        <v>Aufgrund Konsistenz nicht genommen. Zu wenig VOS verarbeitet. Vom Warmen ins Kalte -&gt; Schimmel</v>
      </c>
      <c r="I45" s="75">
        <f t="shared" si="1"/>
        <v>34</v>
      </c>
      <c r="J45" s="75" t="str">
        <f t="shared" si="2"/>
        <v>Produkte</v>
      </c>
      <c r="K45" s="75" t="str">
        <f t="shared" si="3"/>
        <v>BUs</v>
      </c>
      <c r="L45" s="75" t="str">
        <f t="shared" si="4"/>
        <v>Symptome</v>
      </c>
      <c r="M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IFERROR(VLOOKUP(Abfalldokumentation!$O45,Kennzahlen!U:X,3,FALSE)*Abfalldokumentation!$B45,"0")))),0)</f>
        <v>28</v>
      </c>
      <c r="N45" s="75" t="str">
        <f>IF(ISBLANK(Q45),VLOOKUP(Abfalldokumentation!$O45,'Linien - BU'!R:S,2,FALSE),Q45)</f>
        <v>Schmelze</v>
      </c>
      <c r="O45" s="76">
        <f t="shared" si="5"/>
        <v>29500950</v>
      </c>
      <c r="P45" s="76">
        <f t="shared" si="6"/>
        <v>12</v>
      </c>
      <c r="Q45" s="44" t="s">
        <v>170</v>
      </c>
      <c r="R45" s="45">
        <v>29500950</v>
      </c>
      <c r="S45" s="45">
        <v>56</v>
      </c>
      <c r="T45" s="45">
        <v>12</v>
      </c>
      <c r="U45" s="46">
        <v>44431</v>
      </c>
      <c r="V45" s="61"/>
      <c r="W45" s="48" t="s">
        <v>171</v>
      </c>
      <c r="X45" s="49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7" t="str">
        <f>VLOOKUP(N46,'Linien - BU'!A:B,2,FALSE)</f>
        <v>BU3</v>
      </c>
      <c r="B46" s="78">
        <f t="shared" si="0"/>
        <v>241</v>
      </c>
      <c r="C46" s="79">
        <f>Abfalldokumentation!$U46</f>
        <v>44431</v>
      </c>
      <c r="D46" s="68" t="str">
        <f>IFERROR(VLOOKUP(Tabelle3[[#This Row],[Artikelnr.]],Produktgruppe!A:B,2,0),Tabelle3[[#This Row],[Produktname]])</f>
        <v>ABS 295</v>
      </c>
      <c r="E46" s="80" t="str">
        <f>IFERROR(VLOOKUP(Abfalldokumentation!$O46,Artikel!A:C,3,FALSE),Abfalldokumentation!$O46)</f>
        <v>ABS CHED-PF-KRÄUK gemis</v>
      </c>
      <c r="F46" s="80" t="str">
        <f>VLOOKUP(T46,'Liste Gründe'!A:D,2,FALSE)</f>
        <v>Linienbezogen</v>
      </c>
      <c r="G46" s="79" t="str">
        <f>IF(ISBLANK(V46),VLOOKUP(Abfalldokumentation!$P46,'Liste Gründe'!A:D,3,FALSE),V46)</f>
        <v>gemischtes Produkt</v>
      </c>
      <c r="H46" s="80" t="str">
        <f>IF(ISBLANK(Abfalldokumentation!$W46),"-",Abfalldokumentation!$W46)</f>
        <v>-</v>
      </c>
      <c r="I46" s="80">
        <f t="shared" si="1"/>
        <v>34</v>
      </c>
      <c r="J46" s="80" t="str">
        <f t="shared" si="2"/>
        <v>Produkte</v>
      </c>
      <c r="K46" s="80" t="str">
        <f t="shared" si="3"/>
        <v>BUs</v>
      </c>
      <c r="L46" s="80" t="str">
        <f t="shared" si="4"/>
        <v>Symptome</v>
      </c>
      <c r="M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IFERROR(VLOOKUP(Abfalldokumentation!$O46,Kennzahlen!U:X,3,FALSE)*Abfalldokumentation!$B46,"0")))),0)</f>
        <v>241</v>
      </c>
      <c r="N46" s="80" t="str">
        <f>IF(ISBLANK(Q46),VLOOKUP(Abfalldokumentation!$O46,'Linien - BU'!R:S,2,FALSE),Q46)</f>
        <v>L33</v>
      </c>
      <c r="O46" s="76">
        <f t="shared" si="5"/>
        <v>29501003</v>
      </c>
      <c r="P46" s="76">
        <f t="shared" si="6"/>
        <v>81</v>
      </c>
      <c r="Q46" s="38" t="s">
        <v>191</v>
      </c>
      <c r="R46" s="39">
        <v>29501003</v>
      </c>
      <c r="S46" s="39">
        <v>241</v>
      </c>
      <c r="T46" s="39">
        <v>81</v>
      </c>
      <c r="U46" s="40">
        <v>44431</v>
      </c>
      <c r="V46" s="61"/>
      <c r="W46" s="42"/>
      <c r="X46" s="43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2" t="str">
        <f>VLOOKUP(N47,'Linien - BU'!A:B,2,FALSE)</f>
        <v>BU3</v>
      </c>
      <c r="B47" s="73">
        <f t="shared" si="0"/>
        <v>17</v>
      </c>
      <c r="C47" s="74">
        <f>Abfalldokumentation!$U47</f>
        <v>44431</v>
      </c>
      <c r="D47" s="68" t="str">
        <f>IFERROR(VLOOKUP(Tabelle3[[#This Row],[Artikelnr.]],Produktgruppe!A:B,2,0),Tabelle3[[#This Row],[Produktname]])</f>
        <v>ABS 295</v>
      </c>
      <c r="E47" s="75" t="str">
        <f>IFERROR(VLOOKUP(Abfalldokumentation!$O47,Artikel!A:C,3,FALSE),Abfalldokumentation!$O47)</f>
        <v>ABS CHED-PF-KRÄUK gemis</v>
      </c>
      <c r="F47" s="75" t="str">
        <f>VLOOKUP(T47,'Liste Gründe'!A:D,2,FALSE)</f>
        <v>Linienbezogen</v>
      </c>
      <c r="G47" s="74" t="str">
        <f>IF(ISBLANK(V47),VLOOKUP(Abfalldokumentation!$P47,'Liste Gründe'!A:D,3,FALSE),V47)</f>
        <v>gemischtes Produkt</v>
      </c>
      <c r="H47" s="75" t="str">
        <f>IF(ISBLANK(Abfalldokumentation!$W47),"-",Abfalldokumentation!$W47)</f>
        <v>-</v>
      </c>
      <c r="I47" s="75">
        <f t="shared" si="1"/>
        <v>34</v>
      </c>
      <c r="J47" s="75" t="str">
        <f t="shared" si="2"/>
        <v>Produkte</v>
      </c>
      <c r="K47" s="75" t="str">
        <f t="shared" si="3"/>
        <v>BUs</v>
      </c>
      <c r="L47" s="75" t="str">
        <f t="shared" si="4"/>
        <v>Symptome</v>
      </c>
      <c r="M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IFERROR(VLOOKUP(Abfalldokumentation!$O47,Kennzahlen!U:X,3,FALSE)*Abfalldokumentation!$B47,"0")))),0)</f>
        <v>17</v>
      </c>
      <c r="N47" s="75" t="str">
        <f>IF(ISBLANK(Q47),VLOOKUP(Abfalldokumentation!$O47,'Linien - BU'!R:S,2,FALSE),Q47)</f>
        <v>L33</v>
      </c>
      <c r="O47" s="76">
        <f t="shared" si="5"/>
        <v>29501003</v>
      </c>
      <c r="P47" s="76">
        <f t="shared" si="6"/>
        <v>81</v>
      </c>
      <c r="Q47" s="44" t="s">
        <v>191</v>
      </c>
      <c r="R47" s="45">
        <v>29501003</v>
      </c>
      <c r="S47" s="45">
        <v>17</v>
      </c>
      <c r="T47" s="45">
        <v>81</v>
      </c>
      <c r="U47" s="46">
        <v>44431</v>
      </c>
      <c r="V47" s="61"/>
      <c r="W47" s="45"/>
      <c r="X47" s="49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7" t="str">
        <f>VLOOKUP(N48,'Linien - BU'!A:B,2,FALSE)</f>
        <v>BU3</v>
      </c>
      <c r="B48" s="78">
        <f t="shared" si="0"/>
        <v>90</v>
      </c>
      <c r="C48" s="79">
        <f>Abfalldokumentation!$U48</f>
        <v>44431</v>
      </c>
      <c r="D48" s="68" t="str">
        <f>IFERROR(VLOOKUP(Tabelle3[[#This Row],[Artikelnr.]],Produktgruppe!A:B,2,0),Tabelle3[[#This Row],[Produktname]])</f>
        <v>VOS 295</v>
      </c>
      <c r="E48" s="80" t="str">
        <f>IFERROR(VLOOKUP(Abfalldokumentation!$O48,Artikel!A:C,3,FALSE),Abfalldokumentation!$O48)</f>
        <v>VOS RW NATUR AMM CO REZ</v>
      </c>
      <c r="F48" s="80" t="str">
        <f>VLOOKUP(T48,'Liste Gründe'!A:D,2,FALSE)</f>
        <v>Schimmel</v>
      </c>
      <c r="G48" s="79" t="str">
        <f>IF(ISBLANK(V48),VLOOKUP(Abfalldokumentation!$P48,'Liste Gründe'!A:D,3,FALSE),V48)</f>
        <v>VOS &gt; Einsatz</v>
      </c>
      <c r="H48" s="80" t="str">
        <f>IF(ISBLANK(Abfalldokumentation!$W48),"-",Abfalldokumentation!$W48)</f>
        <v>-</v>
      </c>
      <c r="I48" s="80">
        <f t="shared" si="1"/>
        <v>34</v>
      </c>
      <c r="J48" s="80" t="str">
        <f t="shared" si="2"/>
        <v>Produkte</v>
      </c>
      <c r="K48" s="80" t="str">
        <f t="shared" si="3"/>
        <v>BUs</v>
      </c>
      <c r="L48" s="80" t="str">
        <f t="shared" si="4"/>
        <v>Symptome</v>
      </c>
      <c r="M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IFERROR(VLOOKUP(Abfalldokumentation!$O48,Kennzahlen!U:X,3,FALSE)*Abfalldokumentation!$B48,"0")))),0)</f>
        <v>45</v>
      </c>
      <c r="N48" s="80" t="str">
        <f>IF(ISBLANK(Q48),VLOOKUP(Abfalldokumentation!$O48,'Linien - BU'!R:S,2,FALSE),Q48)</f>
        <v>BU3</v>
      </c>
      <c r="O48" s="76">
        <f t="shared" si="5"/>
        <v>29501022</v>
      </c>
      <c r="P48" s="76">
        <f t="shared" si="6"/>
        <v>12</v>
      </c>
      <c r="Q48" s="38" t="s">
        <v>8</v>
      </c>
      <c r="R48" s="39">
        <v>29501022</v>
      </c>
      <c r="S48" s="39">
        <v>90</v>
      </c>
      <c r="T48" s="39">
        <v>12</v>
      </c>
      <c r="U48" s="40">
        <v>44431</v>
      </c>
      <c r="V48" s="42" t="s">
        <v>21</v>
      </c>
      <c r="W48" s="42"/>
      <c r="X48" s="43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2" t="str">
        <f>VLOOKUP(N49,'Linien - BU'!A:B,2,FALSE)</f>
        <v>BU3</v>
      </c>
      <c r="B49" s="73">
        <f t="shared" si="0"/>
        <v>870</v>
      </c>
      <c r="C49" s="74">
        <f>Abfalldokumentation!$U49</f>
        <v>44431</v>
      </c>
      <c r="D49" s="68" t="str">
        <f>IFERROR(VLOOKUP(Tabelle3[[#This Row],[Artikelnr.]],Produktgruppe!A:B,2,0),Tabelle3[[#This Row],[Produktname]])</f>
        <v>VOS 295</v>
      </c>
      <c r="E49" s="75" t="str">
        <f>IFERROR(VLOOKUP(Abfalldokumentation!$O49,Artikel!A:C,3,FALSE),Abfalldokumentation!$O49)</f>
        <v>VOS RW NATUR AMM CO REZ</v>
      </c>
      <c r="F49" s="75" t="str">
        <f>VLOOKUP(T49,'Liste Gründe'!A:D,2,FALSE)</f>
        <v>Schimmel</v>
      </c>
      <c r="G49" s="74" t="str">
        <f>IF(ISBLANK(V49),VLOOKUP(Abfalldokumentation!$P49,'Liste Gründe'!A:D,3,FALSE),V49)</f>
        <v>VOS &gt; Einsatz</v>
      </c>
      <c r="H49" s="75" t="str">
        <f>IF(ISBLANK(Abfalldokumentation!$W49),"-",Abfalldokumentation!$W49)</f>
        <v>-</v>
      </c>
      <c r="I49" s="75">
        <f t="shared" si="1"/>
        <v>34</v>
      </c>
      <c r="J49" s="75" t="str">
        <f t="shared" si="2"/>
        <v>Produkte</v>
      </c>
      <c r="K49" s="75" t="str">
        <f t="shared" si="3"/>
        <v>BUs</v>
      </c>
      <c r="L49" s="75" t="str">
        <f t="shared" si="4"/>
        <v>Symptome</v>
      </c>
      <c r="M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IFERROR(VLOOKUP(Abfalldokumentation!$O49,Kennzahlen!U:X,3,FALSE)*Abfalldokumentation!$B49,"0")))),0)</f>
        <v>435</v>
      </c>
      <c r="N49" s="75" t="str">
        <f>IF(ISBLANK(Q49),VLOOKUP(Abfalldokumentation!$O49,'Linien - BU'!R:S,2,FALSE),Q49)</f>
        <v>BU3</v>
      </c>
      <c r="O49" s="76">
        <f t="shared" si="5"/>
        <v>29501022</v>
      </c>
      <c r="P49" s="76">
        <f t="shared" si="6"/>
        <v>12</v>
      </c>
      <c r="Q49" s="38" t="s">
        <v>8</v>
      </c>
      <c r="R49" s="45">
        <v>29501022</v>
      </c>
      <c r="S49" s="45">
        <v>870</v>
      </c>
      <c r="T49" s="45">
        <v>12</v>
      </c>
      <c r="U49" s="46">
        <v>44431</v>
      </c>
      <c r="V49" s="42" t="s">
        <v>21</v>
      </c>
      <c r="W49" s="48"/>
      <c r="X49" s="49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7" t="str">
        <f>VLOOKUP(N50,'Linien - BU'!A:B,2,FALSE)</f>
        <v>BU3</v>
      </c>
      <c r="B50" s="78">
        <f t="shared" si="0"/>
        <v>60</v>
      </c>
      <c r="C50" s="79">
        <f>Abfalldokumentation!$U50</f>
        <v>44431</v>
      </c>
      <c r="D50" s="68" t="str">
        <f>IFERROR(VLOOKUP(Tabelle3[[#This Row],[Artikelnr.]],Produktgruppe!A:B,2,0),Tabelle3[[#This Row],[Produktname]])</f>
        <v>ABS 295</v>
      </c>
      <c r="E50" s="80" t="str">
        <f>IFERROR(VLOOKUP(Abfalldokumentation!$O50,Artikel!A:C,3,FALSE),Abfalldokumentation!$O50)</f>
        <v>ABS CHED-ROT MIT ß-CARO</v>
      </c>
      <c r="F50" s="80" t="str">
        <f>VLOOKUP(T50,'Liste Gründe'!A:D,2,FALSE)</f>
        <v>Rest</v>
      </c>
      <c r="G50" s="79" t="str">
        <f>IF(ISBLANK(V50),VLOOKUP(Abfalldokumentation!$P50,'Liste Gründe'!A:D,3,FALSE),V50)</f>
        <v>Schmutz</v>
      </c>
      <c r="H50" s="80" t="str">
        <f>IF(ISBLANK(Abfalldokumentation!$W50),"-",Abfalldokumentation!$W50)</f>
        <v>-</v>
      </c>
      <c r="I50" s="80">
        <f t="shared" si="1"/>
        <v>34</v>
      </c>
      <c r="J50" s="80" t="str">
        <f t="shared" si="2"/>
        <v>Produkte</v>
      </c>
      <c r="K50" s="80" t="str">
        <f t="shared" si="3"/>
        <v>BUs</v>
      </c>
      <c r="L50" s="80" t="str">
        <f t="shared" si="4"/>
        <v>Symptome</v>
      </c>
      <c r="M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IFERROR(VLOOKUP(Abfalldokumentation!$O50,Kennzahlen!U:X,3,FALSE)*Abfalldokumentation!$B50,"0")))),0)</f>
        <v>60</v>
      </c>
      <c r="N50" s="80" t="str">
        <f>IF(ISBLANK(Q50),VLOOKUP(Abfalldokumentation!$O50,'Linien - BU'!R:S,2,FALSE),Q50)</f>
        <v>L33</v>
      </c>
      <c r="O50" s="76">
        <f t="shared" si="5"/>
        <v>29501032</v>
      </c>
      <c r="P50" s="76">
        <f t="shared" si="6"/>
        <v>42</v>
      </c>
      <c r="Q50" s="38" t="s">
        <v>191</v>
      </c>
      <c r="R50" s="39">
        <v>29501032</v>
      </c>
      <c r="S50" s="39">
        <v>60</v>
      </c>
      <c r="T50" s="39">
        <v>42</v>
      </c>
      <c r="U50" s="40">
        <v>44431</v>
      </c>
      <c r="V50" s="61"/>
      <c r="W50" s="39"/>
      <c r="X50" s="43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2" t="str">
        <f>VLOOKUP(N51,'Linien - BU'!A:B,2,FALSE)</f>
        <v>BU3</v>
      </c>
      <c r="B51" s="73">
        <f t="shared" si="0"/>
        <v>63</v>
      </c>
      <c r="C51" s="74">
        <f>Abfalldokumentation!$U51</f>
        <v>44431</v>
      </c>
      <c r="D51" s="68" t="str">
        <f>IFERROR(VLOOKUP(Tabelle3[[#This Row],[Artikelnr.]],Produktgruppe!A:B,2,0),Tabelle3[[#This Row],[Produktname]])</f>
        <v>VOS 295</v>
      </c>
      <c r="E51" s="75" t="str">
        <f>IFERROR(VLOOKUP(Abfalldokumentation!$O51,Artikel!A:C,3,FALSE),Abfalldokumentation!$O51)</f>
        <v>VOS RW-ROT-CHEDD 8,1KG</v>
      </c>
      <c r="F51" s="75" t="str">
        <f>VLOOKUP(T51,'Liste Gründe'!A:D,2,FALSE)</f>
        <v>Schimmel</v>
      </c>
      <c r="G51" s="74" t="str">
        <f>IF(ISBLANK(V51),VLOOKUP(Abfalldokumentation!$P51,'Liste Gründe'!A:D,3,FALSE),V51)</f>
        <v>VOS &gt; Einsatz</v>
      </c>
      <c r="H51" s="75" t="str">
        <f>IF(ISBLANK(Abfalldokumentation!$W51),"-",Abfalldokumentation!$W51)</f>
        <v>-</v>
      </c>
      <c r="I51" s="75">
        <f t="shared" si="1"/>
        <v>34</v>
      </c>
      <c r="J51" s="75" t="str">
        <f t="shared" si="2"/>
        <v>Produkte</v>
      </c>
      <c r="K51" s="75" t="str">
        <f t="shared" si="3"/>
        <v>BUs</v>
      </c>
      <c r="L51" s="75" t="str">
        <f t="shared" si="4"/>
        <v>Symptome</v>
      </c>
      <c r="M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IFERROR(VLOOKUP(Abfalldokumentation!$O51,Kennzahlen!U:X,3,FALSE)*Abfalldokumentation!$B51,"0")))),0)</f>
        <v>31.5</v>
      </c>
      <c r="N51" s="75" t="str">
        <f>IF(ISBLANK(Q51),VLOOKUP(Abfalldokumentation!$O51,'Linien - BU'!R:S,2,FALSE),Q51)</f>
        <v>BU3</v>
      </c>
      <c r="O51" s="76">
        <f t="shared" si="5"/>
        <v>29501053</v>
      </c>
      <c r="P51" s="76">
        <f t="shared" si="6"/>
        <v>12</v>
      </c>
      <c r="Q51" s="38" t="s">
        <v>8</v>
      </c>
      <c r="R51" s="45">
        <v>29501053</v>
      </c>
      <c r="S51" s="45">
        <v>63</v>
      </c>
      <c r="T51" s="45">
        <v>12</v>
      </c>
      <c r="U51" s="46">
        <v>44431</v>
      </c>
      <c r="V51" s="42" t="s">
        <v>21</v>
      </c>
      <c r="W51" s="48"/>
      <c r="X51" s="49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7" t="str">
        <f>VLOOKUP(N52,'Linien - BU'!A:B,2,FALSE)</f>
        <v>BU3</v>
      </c>
      <c r="B52" s="78">
        <f t="shared" si="0"/>
        <v>63</v>
      </c>
      <c r="C52" s="79">
        <f>Abfalldokumentation!$U52</f>
        <v>44431</v>
      </c>
      <c r="D52" s="68" t="str">
        <f>IFERROR(VLOOKUP(Tabelle3[[#This Row],[Artikelnr.]],Produktgruppe!A:B,2,0),Tabelle3[[#This Row],[Produktname]])</f>
        <v>VOS 295</v>
      </c>
      <c r="E52" s="80" t="str">
        <f>IFERROR(VLOOKUP(Abfalldokumentation!$O52,Artikel!A:C,3,FALSE),Abfalldokumentation!$O52)</f>
        <v>VOS RW BUN-PF</v>
      </c>
      <c r="F52" s="80" t="str">
        <f>VLOOKUP(T52,'Liste Gründe'!A:D,2,FALSE)</f>
        <v>Schimmel</v>
      </c>
      <c r="G52" s="79" t="str">
        <f>IF(ISBLANK(V52),VLOOKUP(Abfalldokumentation!$P52,'Liste Gründe'!A:D,3,FALSE),V52)</f>
        <v>Schimmel</v>
      </c>
      <c r="H52" s="80" t="str">
        <f>IF(ISBLANK(Abfalldokumentation!$W52),"-",Abfalldokumentation!$W52)</f>
        <v>-</v>
      </c>
      <c r="I52" s="80">
        <f t="shared" si="1"/>
        <v>34</v>
      </c>
      <c r="J52" s="80" t="str">
        <f t="shared" si="2"/>
        <v>Produkte</v>
      </c>
      <c r="K52" s="80" t="str">
        <f t="shared" si="3"/>
        <v>BUs</v>
      </c>
      <c r="L52" s="80" t="str">
        <f t="shared" si="4"/>
        <v>Symptome</v>
      </c>
      <c r="M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IFERROR(VLOOKUP(Abfalldokumentation!$O52,Kennzahlen!U:X,3,FALSE)*Abfalldokumentation!$B52,"0")))),0)</f>
        <v>31.5</v>
      </c>
      <c r="N52" s="80" t="str">
        <f>IF(ISBLANK(Q52),VLOOKUP(Abfalldokumentation!$O52,'Linien - BU'!R:S,2,FALSE),Q52)</f>
        <v>L16</v>
      </c>
      <c r="O52" s="76">
        <f t="shared" si="5"/>
        <v>29501055</v>
      </c>
      <c r="P52" s="76">
        <f t="shared" si="6"/>
        <v>12</v>
      </c>
      <c r="Q52" s="38" t="s">
        <v>199</v>
      </c>
      <c r="R52" s="39">
        <v>29501055</v>
      </c>
      <c r="S52" s="39">
        <v>63</v>
      </c>
      <c r="T52" s="39">
        <v>12</v>
      </c>
      <c r="U52" s="40">
        <v>44431</v>
      </c>
      <c r="V52" s="61"/>
      <c r="W52" s="42" t="s">
        <v>52</v>
      </c>
      <c r="X52" s="43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2" t="str">
        <f>VLOOKUP(N53,'Linien - BU'!A:B,2,FALSE)</f>
        <v>Verkauf</v>
      </c>
      <c r="B53" s="73">
        <f t="shared" si="0"/>
        <v>546</v>
      </c>
      <c r="C53" s="74">
        <f>Abfalldokumentation!$U53</f>
        <v>44431</v>
      </c>
      <c r="D53" s="68" t="str">
        <f>IFERROR(VLOOKUP(Tabelle3[[#This Row],[Artikelnr.]],Produktgruppe!A:B,2,0),Tabelle3[[#This Row],[Produktname]])</f>
        <v>Zipfel 295</v>
      </c>
      <c r="E53" s="75" t="str">
        <f>IFERROR(VLOOKUP(Abfalldokumentation!$O53,Artikel!A:C,3,FALSE),Abfalldokumentation!$O53)</f>
        <v>VOS GRW-NATUR ZIPFEL 35</v>
      </c>
      <c r="F53" s="75" t="str">
        <f>VLOOKUP(T53,'Liste Gründe'!A:D,2,FALSE)</f>
        <v>Schimmel</v>
      </c>
      <c r="G53" s="74" t="str">
        <f>IF(ISBLANK(V53),VLOOKUP(Abfalldokumentation!$P53,'Liste Gründe'!A:D,3,FALSE),V53)</f>
        <v>keinen Abnehmer/kein Schälpersonal</v>
      </c>
      <c r="H53" s="75" t="str">
        <f>IF(ISBLANK(Abfalldokumentation!$W53),"-",Abfalldokumentation!$W53)</f>
        <v>-</v>
      </c>
      <c r="I53" s="75">
        <f t="shared" si="1"/>
        <v>34</v>
      </c>
      <c r="J53" s="75" t="str">
        <f t="shared" si="2"/>
        <v>Produkte</v>
      </c>
      <c r="K53" s="75" t="str">
        <f t="shared" si="3"/>
        <v>BUs</v>
      </c>
      <c r="L53" s="75" t="str">
        <f t="shared" si="4"/>
        <v>Symptome</v>
      </c>
      <c r="M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IFERROR(VLOOKUP(Abfalldokumentation!$O53,Kennzahlen!U:X,3,FALSE)*Abfalldokumentation!$B53,"0")))),0)</f>
        <v>273</v>
      </c>
      <c r="N53" s="75" t="str">
        <f>IF(ISBLANK(Q53),VLOOKUP(Abfalldokumentation!$O53,'Linien - BU'!R:S,2,FALSE),Q53)</f>
        <v>Verkauf</v>
      </c>
      <c r="O53" s="76">
        <f t="shared" si="5"/>
        <v>29501063</v>
      </c>
      <c r="P53" s="76">
        <f t="shared" si="6"/>
        <v>12</v>
      </c>
      <c r="Q53" s="44" t="s">
        <v>11</v>
      </c>
      <c r="R53" s="45">
        <v>29501063</v>
      </c>
      <c r="S53" s="45">
        <v>546</v>
      </c>
      <c r="T53" s="45">
        <v>12</v>
      </c>
      <c r="U53" s="46">
        <v>44431</v>
      </c>
      <c r="V53" s="42" t="s">
        <v>20</v>
      </c>
      <c r="W53" s="48"/>
      <c r="X53" s="49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7" t="str">
        <f>VLOOKUP(N54,'Linien - BU'!A:B,2,FALSE)</f>
        <v>Verkauf</v>
      </c>
      <c r="B54" s="78">
        <f t="shared" si="0"/>
        <v>252</v>
      </c>
      <c r="C54" s="79">
        <f>Abfalldokumentation!$U54</f>
        <v>44431</v>
      </c>
      <c r="D54" s="68" t="str">
        <f>IFERROR(VLOOKUP(Tabelle3[[#This Row],[Artikelnr.]],Produktgruppe!A:B,2,0),Tabelle3[[#This Row],[Produktname]])</f>
        <v>Zipfel 295</v>
      </c>
      <c r="E54" s="80" t="str">
        <f>IFERROR(VLOOKUP(Abfalldokumentation!$O54,Artikel!A:C,3,FALSE),Abfalldokumentation!$O54)</f>
        <v>VOS GRW-SCHI ZIPFEL 350</v>
      </c>
      <c r="F54" s="80" t="str">
        <f>VLOOKUP(T54,'Liste Gründe'!A:D,2,FALSE)</f>
        <v>Schimmel</v>
      </c>
      <c r="G54" s="79" t="str">
        <f>IF(ISBLANK(V54),VLOOKUP(Abfalldokumentation!$P54,'Liste Gründe'!A:D,3,FALSE),V54)</f>
        <v>keinen Abnehmer/kein Schälpersonal</v>
      </c>
      <c r="H54" s="80" t="str">
        <f>IF(ISBLANK(Abfalldokumentation!$W54),"-",Abfalldokumentation!$W54)</f>
        <v>-</v>
      </c>
      <c r="I54" s="80">
        <f t="shared" si="1"/>
        <v>34</v>
      </c>
      <c r="J54" s="80" t="str">
        <f t="shared" si="2"/>
        <v>Produkte</v>
      </c>
      <c r="K54" s="80" t="str">
        <f t="shared" si="3"/>
        <v>BUs</v>
      </c>
      <c r="L54" s="80" t="str">
        <f t="shared" si="4"/>
        <v>Symptome</v>
      </c>
      <c r="M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IFERROR(VLOOKUP(Abfalldokumentation!$O54,Kennzahlen!U:X,3,FALSE)*Abfalldokumentation!$B54,"0")))),0)</f>
        <v>126</v>
      </c>
      <c r="N54" s="80" t="str">
        <f>IF(ISBLANK(Q54),VLOOKUP(Abfalldokumentation!$O54,'Linien - BU'!R:S,2,FALSE),Q54)</f>
        <v>Verkauf</v>
      </c>
      <c r="O54" s="76">
        <f t="shared" si="5"/>
        <v>29501064</v>
      </c>
      <c r="P54" s="76">
        <f t="shared" si="6"/>
        <v>12</v>
      </c>
      <c r="Q54" s="38" t="s">
        <v>11</v>
      </c>
      <c r="R54" s="39">
        <v>29501064</v>
      </c>
      <c r="S54" s="39">
        <v>252</v>
      </c>
      <c r="T54" s="39">
        <v>12</v>
      </c>
      <c r="U54" s="40">
        <v>44431</v>
      </c>
      <c r="V54" s="42" t="s">
        <v>20</v>
      </c>
      <c r="W54" s="42"/>
      <c r="X54" s="43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2" t="str">
        <f>VLOOKUP(N55,'Linien - BU'!A:B,2,FALSE)</f>
        <v>Verkauf</v>
      </c>
      <c r="B55" s="73">
        <f t="shared" si="0"/>
        <v>252</v>
      </c>
      <c r="C55" s="74">
        <f>Abfalldokumentation!$U55</f>
        <v>44431</v>
      </c>
      <c r="D55" s="68" t="str">
        <f>IFERROR(VLOOKUP(Tabelle3[[#This Row],[Artikelnr.]],Produktgruppe!A:B,2,0),Tabelle3[[#This Row],[Produktname]])</f>
        <v>Endstücke 295</v>
      </c>
      <c r="E55" s="75" t="str">
        <f>IFERROR(VLOOKUP(Abfalldokumentation!$O55,Artikel!A:C,3,FALSE),Abfalldokumentation!$O55)</f>
        <v>VOS GRW-SCHI-NAT ENDSTÜ</v>
      </c>
      <c r="F55" s="75" t="str">
        <f>VLOOKUP(T55,'Liste Gründe'!A:D,2,FALSE)</f>
        <v>Schimmel</v>
      </c>
      <c r="G55" s="74" t="str">
        <f>IF(ISBLANK(V55),VLOOKUP(Abfalldokumentation!$P55,'Liste Gründe'!A:D,3,FALSE),V55)</f>
        <v>keinen Abnehmer/kein Schälpersonal</v>
      </c>
      <c r="H55" s="75" t="str">
        <f>IF(ISBLANK(Abfalldokumentation!$W55),"-",Abfalldokumentation!$W55)</f>
        <v>-</v>
      </c>
      <c r="I55" s="75">
        <f t="shared" si="1"/>
        <v>34</v>
      </c>
      <c r="J55" s="75" t="str">
        <f t="shared" si="2"/>
        <v>Produkte</v>
      </c>
      <c r="K55" s="75" t="str">
        <f t="shared" si="3"/>
        <v>BUs</v>
      </c>
      <c r="L55" s="75" t="str">
        <f t="shared" si="4"/>
        <v>Symptome</v>
      </c>
      <c r="M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IFERROR(VLOOKUP(Abfalldokumentation!$O55,Kennzahlen!U:X,3,FALSE)*Abfalldokumentation!$B55,"0")))),0)</f>
        <v>126</v>
      </c>
      <c r="N55" s="75" t="str">
        <f>IF(ISBLANK(Q55),VLOOKUP(Abfalldokumentation!$O55,'Linien - BU'!R:S,2,FALSE),Q55)</f>
        <v>Verkauf</v>
      </c>
      <c r="O55" s="76">
        <f t="shared" si="5"/>
        <v>29501070</v>
      </c>
      <c r="P55" s="76">
        <f t="shared" si="6"/>
        <v>12</v>
      </c>
      <c r="Q55" s="44" t="s">
        <v>11</v>
      </c>
      <c r="R55" s="45">
        <v>29501070</v>
      </c>
      <c r="S55" s="45">
        <v>252</v>
      </c>
      <c r="T55" s="45">
        <v>12</v>
      </c>
      <c r="U55" s="46">
        <v>44431</v>
      </c>
      <c r="V55" s="42" t="s">
        <v>20</v>
      </c>
      <c r="W55" s="48"/>
      <c r="X55" s="49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7" t="str">
        <f>VLOOKUP(N56,'Linien - BU'!A:B,2,FALSE)</f>
        <v>Verkauf</v>
      </c>
      <c r="B56" s="78">
        <f t="shared" si="0"/>
        <v>177</v>
      </c>
      <c r="C56" s="79">
        <f>Abfalldokumentation!$U56</f>
        <v>44431</v>
      </c>
      <c r="D56" s="68" t="str">
        <f>IFERROR(VLOOKUP(Tabelle3[[#This Row],[Artikelnr.]],Produktgruppe!A:B,2,0),Tabelle3[[#This Row],[Produktname]])</f>
        <v>Zipfel 295</v>
      </c>
      <c r="E56" s="80" t="str">
        <f>IFERROR(VLOOKUP(Abfalldokumentation!$O56,Artikel!A:C,3,FALSE),Abfalldokumentation!$O56)</f>
        <v>VOS VS-SCHI ZIPFEL</v>
      </c>
      <c r="F56" s="80" t="str">
        <f>VLOOKUP(T56,'Liste Gründe'!A:D,2,FALSE)</f>
        <v>Schimmel</v>
      </c>
      <c r="G56" s="79" t="str">
        <f>IF(ISBLANK(V56),VLOOKUP(Abfalldokumentation!$P56,'Liste Gründe'!A:D,3,FALSE),V56)</f>
        <v>keinen Abnehmer/kein Schälpersonal</v>
      </c>
      <c r="H56" s="80" t="str">
        <f>IF(ISBLANK(Abfalldokumentation!$W56),"-",Abfalldokumentation!$W56)</f>
        <v>-</v>
      </c>
      <c r="I56" s="80">
        <f t="shared" si="1"/>
        <v>34</v>
      </c>
      <c r="J56" s="80" t="str">
        <f t="shared" si="2"/>
        <v>Produkte</v>
      </c>
      <c r="K56" s="80" t="str">
        <f t="shared" si="3"/>
        <v>BUs</v>
      </c>
      <c r="L56" s="80" t="str">
        <f t="shared" si="4"/>
        <v>Symptome</v>
      </c>
      <c r="M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IFERROR(VLOOKUP(Abfalldokumentation!$O56,Kennzahlen!U:X,3,FALSE)*Abfalldokumentation!$B56,"0")))),0)</f>
        <v>88.5</v>
      </c>
      <c r="N56" s="80" t="str">
        <f>IF(ISBLANK(Q56),VLOOKUP(Abfalldokumentation!$O56,'Linien - BU'!R:S,2,FALSE),Q56)</f>
        <v>Verkauf</v>
      </c>
      <c r="O56" s="76">
        <f t="shared" si="5"/>
        <v>29501086</v>
      </c>
      <c r="P56" s="76">
        <f t="shared" si="6"/>
        <v>12</v>
      </c>
      <c r="Q56" s="38" t="s">
        <v>11</v>
      </c>
      <c r="R56" s="39">
        <v>29501086</v>
      </c>
      <c r="S56" s="39">
        <v>177</v>
      </c>
      <c r="T56" s="39">
        <v>12</v>
      </c>
      <c r="U56" s="40">
        <v>44431</v>
      </c>
      <c r="V56" s="42" t="s">
        <v>20</v>
      </c>
      <c r="W56" s="42"/>
      <c r="X56" s="43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2" t="str">
        <f>VLOOKUP(N57,'Linien - BU'!A:B,2,FALSE)</f>
        <v>Verkauf</v>
      </c>
      <c r="B57" s="73">
        <f t="shared" si="0"/>
        <v>207.5</v>
      </c>
      <c r="C57" s="74">
        <f>Abfalldokumentation!$U57</f>
        <v>44431</v>
      </c>
      <c r="D57" s="68" t="str">
        <f>IFERROR(VLOOKUP(Tabelle3[[#This Row],[Artikelnr.]],Produktgruppe!A:B,2,0),Tabelle3[[#This Row],[Produktname]])</f>
        <v>Zipfel 295</v>
      </c>
      <c r="E57" s="75" t="str">
        <f>IFERROR(VLOOKUP(Abfalldokumentation!$O57,Artikel!A:C,3,FALSE),Abfalldokumentation!$O57)</f>
        <v>VOS VS-CHILI ZIPFEL</v>
      </c>
      <c r="F57" s="75" t="str">
        <f>VLOOKUP(T57,'Liste Gründe'!A:D,2,FALSE)</f>
        <v>Schimmel</v>
      </c>
      <c r="G57" s="74" t="str">
        <f>IF(ISBLANK(V57),VLOOKUP(Abfalldokumentation!$P57,'Liste Gründe'!A:D,3,FALSE),V57)</f>
        <v>keinen Abnehmer/kein Schälpersonal</v>
      </c>
      <c r="H57" s="75" t="str">
        <f>IF(ISBLANK(Abfalldokumentation!$W57),"-",Abfalldokumentation!$W57)</f>
        <v>-</v>
      </c>
      <c r="I57" s="75">
        <f t="shared" si="1"/>
        <v>34</v>
      </c>
      <c r="J57" s="75" t="str">
        <f t="shared" si="2"/>
        <v>Produkte</v>
      </c>
      <c r="K57" s="75" t="str">
        <f t="shared" si="3"/>
        <v>BUs</v>
      </c>
      <c r="L57" s="75" t="str">
        <f t="shared" si="4"/>
        <v>Symptome</v>
      </c>
      <c r="M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IFERROR(VLOOKUP(Abfalldokumentation!$O57,Kennzahlen!U:X,3,FALSE)*Abfalldokumentation!$B57,"0")))),0)</f>
        <v>103.75</v>
      </c>
      <c r="N57" s="75" t="str">
        <f>IF(ISBLANK(Q57),VLOOKUP(Abfalldokumentation!$O57,'Linien - BU'!R:S,2,FALSE),Q57)</f>
        <v>Verkauf</v>
      </c>
      <c r="O57" s="76">
        <f t="shared" si="5"/>
        <v>29501087</v>
      </c>
      <c r="P57" s="76">
        <f t="shared" si="6"/>
        <v>12</v>
      </c>
      <c r="Q57" s="44" t="s">
        <v>11</v>
      </c>
      <c r="R57" s="45">
        <v>29501087</v>
      </c>
      <c r="S57" s="45">
        <v>207.5</v>
      </c>
      <c r="T57" s="45">
        <v>12</v>
      </c>
      <c r="U57" s="46">
        <v>44431</v>
      </c>
      <c r="V57" s="42" t="s">
        <v>20</v>
      </c>
      <c r="W57" s="48"/>
      <c r="X57" s="49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7" t="str">
        <f>VLOOKUP(N58,'Linien - BU'!A:B,2,FALSE)</f>
        <v>BU3</v>
      </c>
      <c r="B58" s="78">
        <f t="shared" si="0"/>
        <v>72.5</v>
      </c>
      <c r="C58" s="79">
        <f>Abfalldokumentation!$U58</f>
        <v>44431</v>
      </c>
      <c r="D58" s="68" t="str">
        <f>IFERROR(VLOOKUP(Tabelle3[[#This Row],[Artikelnr.]],Produktgruppe!A:B,2,0),Tabelle3[[#This Row],[Produktname]])</f>
        <v>Offen vegan</v>
      </c>
      <c r="E58" s="80" t="str">
        <f>IFERROR(VLOOKUP(Abfalldokumentation!$O58,Artikel!A:C,3,FALSE),Abfalldokumentation!$O58)</f>
        <v>VOS VEG-SCH MILD</v>
      </c>
      <c r="F58" s="80" t="str">
        <f>VLOOKUP(T58,'Liste Gründe'!A:D,2,FALSE)</f>
        <v>keinen Verwendungszweck</v>
      </c>
      <c r="G58" s="79" t="str">
        <f>IF(ISBLANK(V58),VLOOKUP(Abfalldokumentation!$P58,'Liste Gründe'!A:D,3,FALSE),V58)</f>
        <v>VOS &gt; Einsatz (vegan)</v>
      </c>
      <c r="H58" s="80" t="str">
        <f>IF(ISBLANK(Abfalldokumentation!$W58),"-",Abfalldokumentation!$W58)</f>
        <v>-</v>
      </c>
      <c r="I58" s="80">
        <f t="shared" si="1"/>
        <v>34</v>
      </c>
      <c r="J58" s="80" t="str">
        <f t="shared" si="2"/>
        <v>Produkte</v>
      </c>
      <c r="K58" s="80" t="str">
        <f t="shared" si="3"/>
        <v>BUs</v>
      </c>
      <c r="L58" s="80" t="str">
        <f t="shared" si="4"/>
        <v>Symptome</v>
      </c>
      <c r="M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IFERROR(VLOOKUP(Abfalldokumentation!$O58,Kennzahlen!U:X,3,FALSE)*Abfalldokumentation!$B58,"0")))),0)</f>
        <v>36.25</v>
      </c>
      <c r="N58" s="80" t="str">
        <f>IF(ISBLANK(Q58),VLOOKUP(Abfalldokumentation!$O58,'Linien - BU'!R:S,2,FALSE),Q58)</f>
        <v>L1</v>
      </c>
      <c r="O58" s="76">
        <f t="shared" si="5"/>
        <v>29900002</v>
      </c>
      <c r="P58" s="76">
        <f t="shared" si="6"/>
        <v>61</v>
      </c>
      <c r="Q58" s="38" t="s">
        <v>174</v>
      </c>
      <c r="R58" s="39">
        <v>29900002</v>
      </c>
      <c r="S58" s="39">
        <v>72.5</v>
      </c>
      <c r="T58" s="45">
        <v>61</v>
      </c>
      <c r="U58" s="40">
        <v>44431</v>
      </c>
      <c r="V58" s="41" t="s">
        <v>35</v>
      </c>
      <c r="W58" s="42"/>
      <c r="X58" s="43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2" t="str">
        <f>VLOOKUP(N59,'Linien - BU'!A:B,2,FALSE)</f>
        <v>BU1</v>
      </c>
      <c r="B59" s="73">
        <f t="shared" si="0"/>
        <v>306</v>
      </c>
      <c r="C59" s="74">
        <f>Abfalldokumentation!$U59</f>
        <v>44431</v>
      </c>
      <c r="D59" s="68" t="str">
        <f>IFERROR(VLOOKUP(Tabelle3[[#This Row],[Artikelnr.]],Produktgruppe!A:B,2,0),Tabelle3[[#This Row],[Produktname]])</f>
        <v>RW</v>
      </c>
      <c r="E59" s="75" t="str">
        <f>IFERROR(VLOOKUP(Abfalldokumentation!$O59,Artikel!A:C,3,FALSE),Abfalldokumentation!$O59)</f>
        <v>Gouda RW mit Staubkäse</v>
      </c>
      <c r="F59" s="75" t="str">
        <f>VLOOKUP(T59,'Liste Gründe'!A:D,2,FALSE)</f>
        <v>Schimmel</v>
      </c>
      <c r="G59" s="74" t="str">
        <f>IF(ISBLANK(V59),VLOOKUP(Abfalldokumentation!$P59,'Liste Gründe'!A:D,3,FALSE),V59)</f>
        <v>Schimmel</v>
      </c>
      <c r="H59" s="75" t="str">
        <f>IF(ISBLANK(Abfalldokumentation!$W59),"-",Abfalldokumentation!$W59)</f>
        <v>MHD abgelaufen</v>
      </c>
      <c r="I59" s="75">
        <f t="shared" si="1"/>
        <v>34</v>
      </c>
      <c r="J59" s="75" t="str">
        <f t="shared" si="2"/>
        <v>Produkte</v>
      </c>
      <c r="K59" s="75" t="str">
        <f t="shared" si="3"/>
        <v>BUs</v>
      </c>
      <c r="L59" s="75" t="str">
        <f t="shared" si="4"/>
        <v>Symptome</v>
      </c>
      <c r="M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IFERROR(VLOOKUP(Abfalldokumentation!$O59,Kennzahlen!U:X,3,FALSE)*Abfalldokumentation!$B59,"0")))),0)</f>
        <v>0</v>
      </c>
      <c r="N59" s="75" t="str">
        <f>IF(ISBLANK(Q59),VLOOKUP(Abfalldokumentation!$O59,'Linien - BU'!R:S,2,FALSE),Q59)</f>
        <v>Schmelze</v>
      </c>
      <c r="O59" s="76">
        <f t="shared" si="5"/>
        <v>31000108</v>
      </c>
      <c r="P59" s="76">
        <f t="shared" si="6"/>
        <v>12</v>
      </c>
      <c r="Q59" s="44" t="s">
        <v>170</v>
      </c>
      <c r="R59" s="45">
        <v>31000108</v>
      </c>
      <c r="S59" s="45">
        <v>306</v>
      </c>
      <c r="T59" s="45">
        <v>12</v>
      </c>
      <c r="U59" s="46">
        <v>44431</v>
      </c>
      <c r="V59" s="61"/>
      <c r="W59" s="48" t="s">
        <v>27</v>
      </c>
      <c r="X59" s="49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7" t="str">
        <f>VLOOKUP(N60,'Linien - BU'!A:B,2,FALSE)</f>
        <v>Verkauf</v>
      </c>
      <c r="B60" s="78">
        <f t="shared" si="0"/>
        <v>45</v>
      </c>
      <c r="C60" s="79">
        <f>Abfalldokumentation!$U60</f>
        <v>44431</v>
      </c>
      <c r="D60" s="68" t="str">
        <f>IFERROR(VLOOKUP(Tabelle3[[#This Row],[Artikelnr.]],Produktgruppe!A:B,2,0),Tabelle3[[#This Row],[Produktname]])</f>
        <v>Div. Zipfel, ES ohne Verwendung</v>
      </c>
      <c r="E60" s="80" t="str">
        <f>IFERROR(VLOOKUP(Abfalldokumentation!$O60,Artikel!A:C,3,FALSE),Abfalldokumentation!$O60)</f>
        <v>Div. Zipfel, Endstücke</v>
      </c>
      <c r="F60" s="80" t="str">
        <f>VLOOKUP(T60,'Liste Gründe'!A:D,2,FALSE)</f>
        <v>Schimmel</v>
      </c>
      <c r="G60" s="79" t="str">
        <f>IF(ISBLANK(V60),VLOOKUP(Abfalldokumentation!$P60,'Liste Gründe'!A:D,3,FALSE),V60)</f>
        <v>keinen Abnehmer/kein Schälpersonal</v>
      </c>
      <c r="H60" s="80" t="str">
        <f>IF(ISBLANK(Abfalldokumentation!$W60),"-",Abfalldokumentation!$W60)</f>
        <v>-</v>
      </c>
      <c r="I60" s="80">
        <f t="shared" si="1"/>
        <v>34</v>
      </c>
      <c r="J60" s="80" t="str">
        <f t="shared" si="2"/>
        <v>Produkte</v>
      </c>
      <c r="K60" s="80" t="str">
        <f t="shared" si="3"/>
        <v>BUs</v>
      </c>
      <c r="L60" s="80" t="str">
        <f t="shared" si="4"/>
        <v>Symptome</v>
      </c>
      <c r="M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IFERROR(VLOOKUP(Abfalldokumentation!$O60,Kennzahlen!U:X,3,FALSE)*Abfalldokumentation!$B60,"0")))),0)</f>
        <v>0</v>
      </c>
      <c r="N60" s="80" t="str">
        <f>IF(ISBLANK(Q60),VLOOKUP(Abfalldokumentation!$O60,'Linien - BU'!R:S,2,FALSE),Q60)</f>
        <v>Verkauf</v>
      </c>
      <c r="O60" s="76" t="str">
        <f t="shared" si="5"/>
        <v>Div. Zipfel, Endstücke</v>
      </c>
      <c r="P60" s="76">
        <f t="shared" si="6"/>
        <v>12</v>
      </c>
      <c r="Q60" s="38" t="s">
        <v>11</v>
      </c>
      <c r="R60" s="39" t="s">
        <v>177</v>
      </c>
      <c r="S60" s="39">
        <v>45</v>
      </c>
      <c r="T60" s="39">
        <v>12</v>
      </c>
      <c r="U60" s="40">
        <v>44431</v>
      </c>
      <c r="V60" s="42" t="s">
        <v>20</v>
      </c>
      <c r="W60" s="42"/>
      <c r="X60" s="43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2" t="str">
        <f>VLOOKUP(N61,'Linien - BU'!A:B,2,FALSE)</f>
        <v>BU4</v>
      </c>
      <c r="B61" s="73">
        <f t="shared" si="0"/>
        <v>2</v>
      </c>
      <c r="C61" s="74">
        <f>Abfalldokumentation!$U61</f>
        <v>44431</v>
      </c>
      <c r="D61" s="68" t="str">
        <f>IFERROR(VLOOKUP(Tabelle3[[#This Row],[Artikelnr.]],Produktgruppe!A:B,2,0),Tabelle3[[#This Row],[Produktname]])</f>
        <v>Diverses</v>
      </c>
      <c r="E61" s="75" t="str">
        <f>IFERROR(VLOOKUP(Abfalldokumentation!$O61,Artikel!A:C,3,FALSE),Abfalldokumentation!$O61)</f>
        <v>Diverses</v>
      </c>
      <c r="F61" s="75" t="str">
        <f>VLOOKUP(T61,'Liste Gründe'!A:D,2,FALSE)</f>
        <v>Linienbezogen</v>
      </c>
      <c r="G61" s="74" t="str">
        <f>IF(ISBLANK(V61),VLOOKUP(Abfalldokumentation!$P61,'Liste Gründe'!A:D,3,FALSE),V61)</f>
        <v>gesammelt für möglichen Einsatz</v>
      </c>
      <c r="H61" s="75" t="str">
        <f>IF(ISBLANK(Abfalldokumentation!$W61),"-",Abfalldokumentation!$W61)</f>
        <v>-</v>
      </c>
      <c r="I61" s="75">
        <f t="shared" si="1"/>
        <v>34</v>
      </c>
      <c r="J61" s="75" t="str">
        <f t="shared" si="2"/>
        <v>Produkte</v>
      </c>
      <c r="K61" s="75" t="str">
        <f t="shared" si="3"/>
        <v>BUs</v>
      </c>
      <c r="L61" s="75" t="str">
        <f t="shared" si="4"/>
        <v>Symptome</v>
      </c>
      <c r="M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IFERROR(VLOOKUP(Abfalldokumentation!$O61,Kennzahlen!U:X,3,FALSE)*Abfalldokumentation!$B61,"0")))),0)</f>
        <v>0</v>
      </c>
      <c r="N61" s="75" t="str">
        <f>IF(ISBLANK(Q61),VLOOKUP(Abfalldokumentation!$O61,'Linien - BU'!R:S,2,FALSE),Q61)</f>
        <v>BU4</v>
      </c>
      <c r="O61" s="76" t="str">
        <f t="shared" si="5"/>
        <v>Diverses</v>
      </c>
      <c r="P61" s="76">
        <f t="shared" si="6"/>
        <v>30</v>
      </c>
      <c r="Q61" s="44" t="s">
        <v>9</v>
      </c>
      <c r="R61" s="45" t="s">
        <v>108</v>
      </c>
      <c r="S61" s="45">
        <v>2</v>
      </c>
      <c r="T61" s="45">
        <v>30</v>
      </c>
      <c r="U61" s="46">
        <v>44431</v>
      </c>
      <c r="V61" s="61" t="s">
        <v>23</v>
      </c>
      <c r="W61" s="48"/>
      <c r="X61" s="49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7" t="str">
        <f>VLOOKUP(N62,'Linien - BU'!A:B,2,FALSE)</f>
        <v>BU1</v>
      </c>
      <c r="B62" s="78">
        <f t="shared" si="0"/>
        <v>280</v>
      </c>
      <c r="C62" s="79">
        <f>Abfalldokumentation!$U62</f>
        <v>44431</v>
      </c>
      <c r="D62" s="68" t="str">
        <f>IFERROR(VLOOKUP(Tabelle3[[#This Row],[Artikelnr.]],Produktgruppe!A:B,2,0),Tabelle3[[#This Row],[Produktname]])</f>
        <v>Diverses</v>
      </c>
      <c r="E62" s="80" t="str">
        <f>IFERROR(VLOOKUP(Abfalldokumentation!$O62,Artikel!A:C,3,FALSE),Abfalldokumentation!$O62)</f>
        <v>Diverses aus Abfüllung</v>
      </c>
      <c r="F62" s="80" t="str">
        <f>VLOOKUP(T62,'Liste Gründe'!A:D,2,FALSE)</f>
        <v>Linienbezogen</v>
      </c>
      <c r="G62" s="79" t="str">
        <f>IF(ISBLANK(V62),VLOOKUP(Abfalldokumentation!$P62,'Liste Gründe'!A:D,3,FALSE),V62)</f>
        <v>Füllkopf tropft (vegan)</v>
      </c>
      <c r="H62" s="80" t="str">
        <f>IF(ISBLANK(Abfalldokumentation!$W62),"-",Abfalldokumentation!$W62)</f>
        <v>-</v>
      </c>
      <c r="I62" s="80">
        <f t="shared" si="1"/>
        <v>34</v>
      </c>
      <c r="J62" s="80" t="str">
        <f t="shared" si="2"/>
        <v>Produkte</v>
      </c>
      <c r="K62" s="80" t="str">
        <f t="shared" si="3"/>
        <v>BUs</v>
      </c>
      <c r="L62" s="80" t="str">
        <f t="shared" si="4"/>
        <v>Symptome</v>
      </c>
      <c r="M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IFERROR(VLOOKUP(Abfalldokumentation!$O62,Kennzahlen!U:X,3,FALSE)*Abfalldokumentation!$B62,"0")))),0)</f>
        <v>0</v>
      </c>
      <c r="N62" s="80" t="str">
        <f>IF(ISBLANK(Q62),VLOOKUP(Abfalldokumentation!$O62,'Linien - BU'!R:S,2,FALSE),Q62)</f>
        <v>Abfüllung</v>
      </c>
      <c r="O62" s="76" t="str">
        <f t="shared" si="5"/>
        <v>Diverses aus Abfüllung</v>
      </c>
      <c r="P62" s="76">
        <f t="shared" si="6"/>
        <v>20</v>
      </c>
      <c r="Q62" s="38" t="s">
        <v>166</v>
      </c>
      <c r="R62" s="39" t="s">
        <v>179</v>
      </c>
      <c r="S62" s="39">
        <v>280</v>
      </c>
      <c r="T62" s="39">
        <v>20</v>
      </c>
      <c r="U62" s="40">
        <v>44431</v>
      </c>
      <c r="V62" s="61"/>
      <c r="W62" s="42"/>
      <c r="X62" s="43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2" t="str">
        <f>VLOOKUP(N63,'Linien - BU'!A:B,2,FALSE)</f>
        <v>BU1</v>
      </c>
      <c r="B63" s="73">
        <f t="shared" si="0"/>
        <v>279.5</v>
      </c>
      <c r="C63" s="74">
        <f>Abfalldokumentation!$U63</f>
        <v>44431</v>
      </c>
      <c r="D63" s="68" t="str">
        <f>IFERROR(VLOOKUP(Tabelle3[[#This Row],[Artikelnr.]],Produktgruppe!A:B,2,0),Tabelle3[[#This Row],[Produktname]])</f>
        <v>Diverses</v>
      </c>
      <c r="E63" s="75" t="str">
        <f>IFERROR(VLOOKUP(Abfalldokumentation!$O63,Artikel!A:C,3,FALSE),Abfalldokumentation!$O63)</f>
        <v>Diverses aus Abfüllung</v>
      </c>
      <c r="F63" s="75" t="str">
        <f>VLOOKUP(T63,'Liste Gründe'!A:D,2,FALSE)</f>
        <v>Linienbezogen</v>
      </c>
      <c r="G63" s="74" t="str">
        <f>IF(ISBLANK(V63),VLOOKUP(Abfalldokumentation!$P63,'Liste Gründe'!A:D,3,FALSE),V63)</f>
        <v>Füllkopf tropft (vegan)</v>
      </c>
      <c r="H63" s="75" t="str">
        <f>IF(ISBLANK(Abfalldokumentation!$W63),"-",Abfalldokumentation!$W63)</f>
        <v>-</v>
      </c>
      <c r="I63" s="75">
        <f t="shared" si="1"/>
        <v>34</v>
      </c>
      <c r="J63" s="75" t="str">
        <f t="shared" si="2"/>
        <v>Produkte</v>
      </c>
      <c r="K63" s="75" t="str">
        <f t="shared" si="3"/>
        <v>BUs</v>
      </c>
      <c r="L63" s="75" t="str">
        <f t="shared" si="4"/>
        <v>Symptome</v>
      </c>
      <c r="M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IFERROR(VLOOKUP(Abfalldokumentation!$O63,Kennzahlen!U:X,3,FALSE)*Abfalldokumentation!$B63,"0")))),0)</f>
        <v>0</v>
      </c>
      <c r="N63" s="75" t="str">
        <f>IF(ISBLANK(Q63),VLOOKUP(Abfalldokumentation!$O63,'Linien - BU'!R:S,2,FALSE),Q63)</f>
        <v>Abfüllung</v>
      </c>
      <c r="O63" s="76" t="str">
        <f t="shared" si="5"/>
        <v>Diverses aus Abfüllung</v>
      </c>
      <c r="P63" s="76">
        <f t="shared" si="6"/>
        <v>20</v>
      </c>
      <c r="Q63" s="44" t="s">
        <v>166</v>
      </c>
      <c r="R63" s="45" t="s">
        <v>179</v>
      </c>
      <c r="S63" s="45">
        <v>279.5</v>
      </c>
      <c r="T63" s="45">
        <v>20</v>
      </c>
      <c r="U63" s="46">
        <v>44431</v>
      </c>
      <c r="V63" s="61"/>
      <c r="W63" s="48"/>
      <c r="X63" s="49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7" t="str">
        <f>VLOOKUP(N64,'Linien - BU'!A:B,2,FALSE)</f>
        <v>BU1</v>
      </c>
      <c r="B64" s="78">
        <f t="shared" si="0"/>
        <v>229</v>
      </c>
      <c r="C64" s="79">
        <f>Abfalldokumentation!$U64</f>
        <v>44431</v>
      </c>
      <c r="D64" s="68" t="str">
        <f>IFERROR(VLOOKUP(Tabelle3[[#This Row],[Artikelnr.]],Produktgruppe!A:B,2,0),Tabelle3[[#This Row],[Produktname]])</f>
        <v>Diverses</v>
      </c>
      <c r="E64" s="80" t="str">
        <f>IFERROR(VLOOKUP(Abfalldokumentation!$O64,Artikel!A:C,3,FALSE),Abfalldokumentation!$O64)</f>
        <v>Diverses aus Schmelze</v>
      </c>
      <c r="F64" s="80" t="str">
        <f>VLOOKUP(T64,'Liste Gründe'!A:D,2,FALSE)</f>
        <v>Linienbezogen</v>
      </c>
      <c r="G64" s="79" t="str">
        <f>IF(ISBLANK(V64),VLOOKUP(Abfalldokumentation!$P64,'Liste Gründe'!A:D,3,FALSE),V64)</f>
        <v>Reinigung</v>
      </c>
      <c r="H64" s="80" t="str">
        <f>IF(ISBLANK(Abfalldokumentation!$W64),"-",Abfalldokumentation!$W64)</f>
        <v>-</v>
      </c>
      <c r="I64" s="80">
        <f t="shared" si="1"/>
        <v>34</v>
      </c>
      <c r="J64" s="80" t="str">
        <f t="shared" si="2"/>
        <v>Produkte</v>
      </c>
      <c r="K64" s="80" t="str">
        <f t="shared" si="3"/>
        <v>BUs</v>
      </c>
      <c r="L64" s="80" t="str">
        <f t="shared" si="4"/>
        <v>Symptome</v>
      </c>
      <c r="M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IFERROR(VLOOKUP(Abfalldokumentation!$O64,Kennzahlen!U:X,3,FALSE)*Abfalldokumentation!$B64,"0")))),0)</f>
        <v>0</v>
      </c>
      <c r="N64" s="80" t="str">
        <f>IF(ISBLANK(Q64),VLOOKUP(Abfalldokumentation!$O64,'Linien - BU'!R:S,2,FALSE),Q64)</f>
        <v>Schmelze</v>
      </c>
      <c r="O64" s="76" t="str">
        <f t="shared" si="5"/>
        <v>Diverses aus Schmelze</v>
      </c>
      <c r="P64" s="76">
        <f t="shared" si="6"/>
        <v>10</v>
      </c>
      <c r="Q64" s="38" t="s">
        <v>170</v>
      </c>
      <c r="R64" s="39" t="s">
        <v>197</v>
      </c>
      <c r="S64" s="39">
        <v>229</v>
      </c>
      <c r="T64" s="39">
        <v>10</v>
      </c>
      <c r="U64" s="40">
        <v>44431</v>
      </c>
      <c r="V64" s="61"/>
      <c r="W64" s="42"/>
      <c r="X64" s="43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2" t="str">
        <f>VLOOKUP(N65,'Linien - BU'!A:B,2,FALSE)</f>
        <v>Rest</v>
      </c>
      <c r="B65" s="73">
        <f t="shared" si="0"/>
        <v>18</v>
      </c>
      <c r="C65" s="74">
        <f>Abfalldokumentation!$U65</f>
        <v>44431</v>
      </c>
      <c r="D65" s="68" t="str">
        <f>IFERROR(VLOOKUP(Tabelle3[[#This Row],[Artikelnr.]],Produktgruppe!A:B,2,0),Tabelle3[[#This Row],[Produktname]])</f>
        <v>Qualitätssicherung</v>
      </c>
      <c r="E65" s="75" t="str">
        <f>IFERROR(VLOOKUP(Abfalldokumentation!$O65,Artikel!A:C,3,FALSE),Abfalldokumentation!$O65)</f>
        <v>Diverses QM</v>
      </c>
      <c r="F65" s="75" t="str">
        <f>VLOOKUP(T65,'Liste Gründe'!A:D,2,FALSE)</f>
        <v>Qualitätssicherung</v>
      </c>
      <c r="G65" s="74" t="str">
        <f>IF(ISBLANK(V65),VLOOKUP(Abfalldokumentation!$P65,'Liste Gründe'!A:D,3,FALSE),V65)</f>
        <v>Sensorik</v>
      </c>
      <c r="H65" s="75" t="str">
        <f>IF(ISBLANK(Abfalldokumentation!$W65),"-",Abfalldokumentation!$W65)</f>
        <v>Sensorik</v>
      </c>
      <c r="I65" s="75">
        <f t="shared" si="1"/>
        <v>34</v>
      </c>
      <c r="J65" s="75" t="str">
        <f t="shared" si="2"/>
        <v>Produkte</v>
      </c>
      <c r="K65" s="75" t="str">
        <f t="shared" si="3"/>
        <v>BUs</v>
      </c>
      <c r="L65" s="75" t="str">
        <f t="shared" si="4"/>
        <v>Symptome</v>
      </c>
      <c r="M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IFERROR(VLOOKUP(Abfalldokumentation!$O65,Kennzahlen!U:X,3,FALSE)*Abfalldokumentation!$B65,"0")))),0)</f>
        <v>0</v>
      </c>
      <c r="N65" s="75" t="str">
        <f>IF(ISBLANK(Q65),VLOOKUP(Abfalldokumentation!$O65,'Linien - BU'!R:S,2,FALSE),Q65)</f>
        <v>QM</v>
      </c>
      <c r="O65" s="76" t="str">
        <f t="shared" si="5"/>
        <v>Diverses QM</v>
      </c>
      <c r="P65" s="76">
        <f t="shared" si="6"/>
        <v>74</v>
      </c>
      <c r="Q65" s="44" t="s">
        <v>182</v>
      </c>
      <c r="R65" s="45" t="s">
        <v>183</v>
      </c>
      <c r="S65" s="45">
        <v>18</v>
      </c>
      <c r="T65" s="45">
        <v>74</v>
      </c>
      <c r="U65" s="46">
        <v>44431</v>
      </c>
      <c r="V65" s="47" t="s">
        <v>184</v>
      </c>
      <c r="W65" s="48" t="s">
        <v>184</v>
      </c>
      <c r="X65" s="49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7" t="str">
        <f>VLOOKUP(N66,'Linien - BU'!A:B,2,FALSE)</f>
        <v>Rest</v>
      </c>
      <c r="B66" s="78">
        <f t="shared" ref="B66:B129" si="7">S66</f>
        <v>175</v>
      </c>
      <c r="C66" s="79">
        <f>Abfalldokumentation!$U66</f>
        <v>44431</v>
      </c>
      <c r="D66" s="68" t="str">
        <f>IFERROR(VLOOKUP(Tabelle3[[#This Row],[Artikelnr.]],Produktgruppe!A:B,2,0),Tabelle3[[#This Row],[Produktname]])</f>
        <v>Qualitätssicherung</v>
      </c>
      <c r="E66" s="80" t="str">
        <f>IFERROR(VLOOKUP(Abfalldokumentation!$O66,Artikel!A:C,3,FALSE),Abfalldokumentation!$O66)</f>
        <v>Laborproben</v>
      </c>
      <c r="F66" s="80" t="str">
        <f>VLOOKUP(T66,'Liste Gründe'!A:D,2,FALSE)</f>
        <v>Qualitätssicherung</v>
      </c>
      <c r="G66" s="79" t="str">
        <f>IF(ISBLANK(V66),VLOOKUP(Abfalldokumentation!$P66,'Liste Gründe'!A:D,3,FALSE),V66)</f>
        <v>Laborprobe</v>
      </c>
      <c r="H66" s="80" t="str">
        <f>IF(ISBLANK(Abfalldokumentation!$W66),"-",Abfalldokumentation!$W66)</f>
        <v>Laborprobe</v>
      </c>
      <c r="I66" s="80">
        <f t="shared" ref="I66:I129" si="8">_xlfn.ISOWEEKNUM(C66)</f>
        <v>34</v>
      </c>
      <c r="J66" s="80" t="str">
        <f t="shared" ref="J66:J129" si="9">"Produkte"</f>
        <v>Produkte</v>
      </c>
      <c r="K66" s="80" t="str">
        <f t="shared" ref="K66:K129" si="10">"BUs"</f>
        <v>BUs</v>
      </c>
      <c r="L66" s="80" t="str">
        <f t="shared" ref="L66:L129" si="11">"Symptome"</f>
        <v>Symptome</v>
      </c>
      <c r="M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IFERROR(VLOOKUP(Abfalldokumentation!$O66,Kennzahlen!U:X,3,FALSE)*Abfalldokumentation!$B66,"0")))),0)</f>
        <v>0</v>
      </c>
      <c r="N66" s="80" t="str">
        <f>IF(ISBLANK(Q66),VLOOKUP(Abfalldokumentation!$O66,'Linien - BU'!R:S,2,FALSE),Q66)</f>
        <v>Labor</v>
      </c>
      <c r="O66" s="76" t="str">
        <f t="shared" ref="O66:O129" si="12">R66</f>
        <v>Laborproben</v>
      </c>
      <c r="P66" s="76">
        <f t="shared" ref="P66:P129" si="13">T66</f>
        <v>73</v>
      </c>
      <c r="Q66" s="38" t="s">
        <v>185</v>
      </c>
      <c r="R66" s="39" t="s">
        <v>186</v>
      </c>
      <c r="S66" s="39">
        <v>175</v>
      </c>
      <c r="T66" s="50">
        <v>73</v>
      </c>
      <c r="U66" s="40">
        <v>44431</v>
      </c>
      <c r="V66" s="41" t="s">
        <v>187</v>
      </c>
      <c r="W66" s="42" t="s">
        <v>187</v>
      </c>
      <c r="X66" s="43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2" t="str">
        <f>VLOOKUP(N67,'Linien - BU'!A:B,2,FALSE)</f>
        <v>BU1</v>
      </c>
      <c r="B67" s="73">
        <f t="shared" si="7"/>
        <v>44.7</v>
      </c>
      <c r="C67" s="74">
        <f>Abfalldokumentation!$U67</f>
        <v>44431</v>
      </c>
      <c r="D67" s="68" t="str">
        <f>IFERROR(VLOOKUP(Tabelle3[[#This Row],[Artikelnr.]],Produktgruppe!A:B,2,0),Tabelle3[[#This Row],[Produktname]])</f>
        <v>Rest</v>
      </c>
      <c r="E67" s="75" t="str">
        <f>IFERROR(VLOOKUP(Abfalldokumentation!$O67,Artikel!A:C,3,FALSE),Abfalldokumentation!$O67)</f>
        <v>Rinde</v>
      </c>
      <c r="F67" s="75" t="str">
        <f>VLOOKUP(T67,'Liste Gründe'!A:D,2,FALSE)</f>
        <v>Rest</v>
      </c>
      <c r="G67" s="74" t="str">
        <f>IF(ISBLANK(V67),VLOOKUP(Abfalldokumentation!$P67,'Liste Gründe'!A:D,3,FALSE),V67)</f>
        <v>geschälte Rinde</v>
      </c>
      <c r="H67" s="75" t="str">
        <f>IF(ISBLANK(Abfalldokumentation!$W67),"-",Abfalldokumentation!$W67)</f>
        <v>keine Verwendung möglich</v>
      </c>
      <c r="I67" s="75">
        <f t="shared" si="8"/>
        <v>34</v>
      </c>
      <c r="J67" s="75" t="str">
        <f t="shared" si="9"/>
        <v>Produkte</v>
      </c>
      <c r="K67" s="75" t="str">
        <f t="shared" si="10"/>
        <v>BUs</v>
      </c>
      <c r="L67" s="75" t="str">
        <f t="shared" si="11"/>
        <v>Symptome</v>
      </c>
      <c r="M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IFERROR(VLOOKUP(Abfalldokumentation!$O67,Kennzahlen!U:X,3,FALSE)*Abfalldokumentation!$B67,"0")))),0)</f>
        <v>0</v>
      </c>
      <c r="N67" s="75" t="str">
        <f>IF(ISBLANK(Q67),VLOOKUP(Abfalldokumentation!$O67,'Linien - BU'!R:S,2,FALSE),Q67)</f>
        <v>RWV</v>
      </c>
      <c r="O67" s="76" t="str">
        <f t="shared" si="12"/>
        <v>Rinde</v>
      </c>
      <c r="P67" s="76">
        <f t="shared" si="13"/>
        <v>60</v>
      </c>
      <c r="Q67" s="44" t="s">
        <v>188</v>
      </c>
      <c r="R67" s="45" t="s">
        <v>200</v>
      </c>
      <c r="S67" s="45">
        <v>44.7</v>
      </c>
      <c r="T67" s="45">
        <v>60</v>
      </c>
      <c r="U67" s="46">
        <v>44431</v>
      </c>
      <c r="V67" s="47" t="s">
        <v>201</v>
      </c>
      <c r="W67" s="48" t="s">
        <v>190</v>
      </c>
      <c r="X67" s="49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7" t="str">
        <f>VLOOKUP(N68,'Linien - BU'!A:B,2,FALSE)</f>
        <v>Rest</v>
      </c>
      <c r="B68" s="78">
        <f t="shared" si="7"/>
        <v>10</v>
      </c>
      <c r="C68" s="79">
        <f>Abfalldokumentation!$U68</f>
        <v>44431</v>
      </c>
      <c r="D68" s="68" t="str">
        <f>IFERROR(VLOOKUP(Tabelle3[[#This Row],[Artikelnr.]],Produktgruppe!A:B,2,0),Tabelle3[[#This Row],[Produktname]])</f>
        <v>Qualitätssicherung</v>
      </c>
      <c r="E68" s="80" t="str">
        <f>IFERROR(VLOOKUP(Abfalldokumentation!$O68,Artikel!A:C,3,FALSE),Abfalldokumentation!$O68)</f>
        <v>Rückstellproben</v>
      </c>
      <c r="F68" s="80" t="str">
        <f>VLOOKUP(T68,'Liste Gründe'!A:D,2,FALSE)</f>
        <v>Qualitätssicherung</v>
      </c>
      <c r="G68" s="79" t="str">
        <f>IF(ISBLANK(V68),VLOOKUP(Abfalldokumentation!$P68,'Liste Gründe'!A:D,3,FALSE),V68)</f>
        <v>Rückstellproben</v>
      </c>
      <c r="H68" s="80" t="str">
        <f>IF(ISBLANK(Abfalldokumentation!$W68),"-",Abfalldokumentation!$W68)</f>
        <v>Rückstellproben</v>
      </c>
      <c r="I68" s="80">
        <f t="shared" si="8"/>
        <v>34</v>
      </c>
      <c r="J68" s="80" t="str">
        <f t="shared" si="9"/>
        <v>Produkte</v>
      </c>
      <c r="K68" s="80" t="str">
        <f t="shared" si="10"/>
        <v>BUs</v>
      </c>
      <c r="L68" s="80" t="str">
        <f t="shared" si="11"/>
        <v>Symptome</v>
      </c>
      <c r="M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IFERROR(VLOOKUP(Abfalldokumentation!$O68,Kennzahlen!U:X,3,FALSE)*Abfalldokumentation!$B68,"0")))),0)</f>
        <v>0</v>
      </c>
      <c r="N68" s="80" t="str">
        <f>IF(ISBLANK(Q68),VLOOKUP(Abfalldokumentation!$O68,'Linien - BU'!R:S,2,FALSE),Q68)</f>
        <v>Labor</v>
      </c>
      <c r="O68" s="76" t="str">
        <f t="shared" si="12"/>
        <v>Rückstellproben</v>
      </c>
      <c r="P68" s="76">
        <f t="shared" si="13"/>
        <v>70</v>
      </c>
      <c r="Q68" s="38" t="s">
        <v>185</v>
      </c>
      <c r="R68" s="41" t="s">
        <v>198</v>
      </c>
      <c r="S68" s="39">
        <v>10</v>
      </c>
      <c r="T68" s="39">
        <v>70</v>
      </c>
      <c r="U68" s="40">
        <v>44431</v>
      </c>
      <c r="V68" s="41" t="s">
        <v>198</v>
      </c>
      <c r="W68" s="42" t="s">
        <v>198</v>
      </c>
      <c r="X68" s="43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2" t="str">
        <f>VLOOKUP(N69,'Linien - BU'!A:B,2,FALSE)</f>
        <v>BU3</v>
      </c>
      <c r="B69" s="73">
        <f t="shared" si="7"/>
        <v>306</v>
      </c>
      <c r="C69" s="74">
        <f>Abfalldokumentation!$U69</f>
        <v>44431</v>
      </c>
      <c r="D69" s="68" t="str">
        <f>IFERROR(VLOOKUP(Tabelle3[[#This Row],[Artikelnr.]],Produktgruppe!A:B,2,0),Tabelle3[[#This Row],[Produktname]])</f>
        <v>VOS 295</v>
      </c>
      <c r="E69" s="75" t="str">
        <f>IFERROR(VLOOKUP(Abfalldokumentation!$O69,Artikel!A:C,3,FALSE),Abfalldokumentation!$O69)</f>
        <v>VOR RW staubk</v>
      </c>
      <c r="F69" s="75" t="str">
        <f>VLOOKUP(T69,'Liste Gründe'!A:D,2,FALSE)</f>
        <v>Schimmel</v>
      </c>
      <c r="G69" s="74" t="str">
        <f>IF(ISBLANK(V69),VLOOKUP(Abfalldokumentation!$P69,'Liste Gründe'!A:D,3,FALSE),V69)</f>
        <v>Rest</v>
      </c>
      <c r="H69" s="75" t="str">
        <f>IF(ISBLANK(Abfalldokumentation!$W69),"-",Abfalldokumentation!$W69)</f>
        <v>nur bestimmter Einsatz möglich</v>
      </c>
      <c r="I69" s="75">
        <f t="shared" si="8"/>
        <v>34</v>
      </c>
      <c r="J69" s="75" t="str">
        <f t="shared" si="9"/>
        <v>Produkte</v>
      </c>
      <c r="K69" s="75" t="str">
        <f t="shared" si="10"/>
        <v>BUs</v>
      </c>
      <c r="L69" s="75" t="str">
        <f t="shared" si="11"/>
        <v>Symptome</v>
      </c>
      <c r="M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IFERROR(VLOOKUP(Abfalldokumentation!$O69,Kennzahlen!U:X,3,FALSE)*Abfalldokumentation!$B69,"0")))),0)</f>
        <v>0</v>
      </c>
      <c r="N69" s="75" t="str">
        <f>IF(ISBLANK(Q69),VLOOKUP(Abfalldokumentation!$O69,'Linien - BU'!R:S,2,FALSE),Q69)</f>
        <v>WVP</v>
      </c>
      <c r="O69" s="76" t="str">
        <f t="shared" si="12"/>
        <v>VOR RW staubk</v>
      </c>
      <c r="P69" s="76">
        <f t="shared" si="13"/>
        <v>12</v>
      </c>
      <c r="Q69" s="44" t="s">
        <v>195</v>
      </c>
      <c r="R69" s="45" t="s">
        <v>65</v>
      </c>
      <c r="S69" s="45">
        <v>306</v>
      </c>
      <c r="T69" s="45">
        <v>12</v>
      </c>
      <c r="U69" s="46">
        <v>44431</v>
      </c>
      <c r="V69" s="47" t="s">
        <v>10</v>
      </c>
      <c r="W69" s="48" t="s">
        <v>202</v>
      </c>
      <c r="X69" s="49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7" t="str">
        <f>VLOOKUP(N70,'Linien - BU'!A:B,2,FALSE)</f>
        <v>Rest</v>
      </c>
      <c r="B70" s="78">
        <f t="shared" si="7"/>
        <v>547</v>
      </c>
      <c r="C70" s="79">
        <f>Abfalldokumentation!$U70</f>
        <v>44432</v>
      </c>
      <c r="D70" s="68" t="str">
        <f>IFERROR(VLOOKUP(Tabelle3[[#This Row],[Artikelnr.]],Produktgruppe!A:B,2,0),Tabelle3[[#This Row],[Produktname]])</f>
        <v>VOS 295</v>
      </c>
      <c r="E70" s="80" t="str">
        <f>IFERROR(VLOOKUP(Abfalldokumentation!$O70,Artikel!A:C,3,FALSE),Abfalldokumentation!$O70)</f>
        <v>VOS RW NATUR AMM CO REZ</v>
      </c>
      <c r="F70" s="80" t="str">
        <f>VLOOKUP(T70,'Liste Gründe'!A:D,2,FALSE)</f>
        <v>Rest</v>
      </c>
      <c r="G70" s="79" t="str">
        <f>IF(ISBLANK(V70),VLOOKUP(Abfalldokumentation!$P70,'Liste Gründe'!A:D,3,FALSE),V70)</f>
        <v>Rückrufaktion</v>
      </c>
      <c r="H70" s="80" t="str">
        <f>IF(ISBLANK(Abfalldokumentation!$W70),"-",Abfalldokumentation!$W70)</f>
        <v>-</v>
      </c>
      <c r="I70" s="80">
        <f t="shared" si="8"/>
        <v>34</v>
      </c>
      <c r="J70" s="80" t="str">
        <f t="shared" si="9"/>
        <v>Produkte</v>
      </c>
      <c r="K70" s="80" t="str">
        <f t="shared" si="10"/>
        <v>BUs</v>
      </c>
      <c r="L70" s="80" t="str">
        <f t="shared" si="11"/>
        <v>Symptome</v>
      </c>
      <c r="M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IFERROR(VLOOKUP(Abfalldokumentation!$O70,Kennzahlen!U:X,3,FALSE)*Abfalldokumentation!$B70,"0")))),0)</f>
        <v>273.5</v>
      </c>
      <c r="N70" s="80" t="str">
        <f>IF(ISBLANK(Q70),VLOOKUP(Abfalldokumentation!$O70,'Linien - BU'!R:S,2,FALSE),Q70)</f>
        <v>Rest</v>
      </c>
      <c r="O70" s="76">
        <f t="shared" si="12"/>
        <v>29501022</v>
      </c>
      <c r="P70" s="76">
        <f t="shared" si="13"/>
        <v>22</v>
      </c>
      <c r="Q70" s="38" t="s">
        <v>10</v>
      </c>
      <c r="R70" s="39">
        <v>29501022</v>
      </c>
      <c r="S70" s="39">
        <v>547</v>
      </c>
      <c r="T70" s="39">
        <v>22</v>
      </c>
      <c r="U70" s="40">
        <v>44432</v>
      </c>
      <c r="V70" s="42" t="s">
        <v>203</v>
      </c>
      <c r="W70" s="42"/>
      <c r="X70" s="43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2" t="str">
        <f>VLOOKUP(N71,'Linien - BU'!A:B,2,FALSE)</f>
        <v>BU1</v>
      </c>
      <c r="B71" s="73">
        <f t="shared" si="7"/>
        <v>143</v>
      </c>
      <c r="C71" s="74">
        <f>Abfalldokumentation!$U71</f>
        <v>44432</v>
      </c>
      <c r="D71" s="68" t="str">
        <f>IFERROR(VLOOKUP(Tabelle3[[#This Row],[Artikelnr.]],Produktgruppe!A:B,2,0),Tabelle3[[#This Row],[Produktname]])</f>
        <v>VOS 295</v>
      </c>
      <c r="E71" s="75" t="str">
        <f>IFERROR(VLOOKUP(Abfalldokumentation!$O71,Artikel!A:C,3,FALSE),Abfalldokumentation!$O71)</f>
        <v>VOS URW-SPASTUP-3500034</v>
      </c>
      <c r="F71" s="75" t="str">
        <f>VLOOKUP(T71,'Liste Gründe'!A:D,2,FALSE)</f>
        <v>Schimmel</v>
      </c>
      <c r="G71" s="74" t="str">
        <f>IF(ISBLANK(V71),VLOOKUP(Abfalldokumentation!$P71,'Liste Gründe'!A:D,3,FALSE),V71)</f>
        <v>keine Verarbeitung</v>
      </c>
      <c r="H71" s="75" t="str">
        <f>IF(ISBLANK(Abfalldokumentation!$W71),"-",Abfalldokumentation!$W71)</f>
        <v>Aufgrund Konsistenz nicht genommen. Zu wenig VOS verarbeitet. Vom Warmen ins Kalte -&gt; Schimmel</v>
      </c>
      <c r="I71" s="75">
        <f t="shared" si="8"/>
        <v>34</v>
      </c>
      <c r="J71" s="75" t="str">
        <f t="shared" si="9"/>
        <v>Produkte</v>
      </c>
      <c r="K71" s="75" t="str">
        <f t="shared" si="10"/>
        <v>BUs</v>
      </c>
      <c r="L71" s="75" t="str">
        <f t="shared" si="11"/>
        <v>Symptome</v>
      </c>
      <c r="M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IFERROR(VLOOKUP(Abfalldokumentation!$O71,Kennzahlen!U:X,3,FALSE)*Abfalldokumentation!$B71,"0")))),0)</f>
        <v>71.5</v>
      </c>
      <c r="N71" s="75" t="str">
        <f>IF(ISBLANK(Q71),VLOOKUP(Abfalldokumentation!$O71,'Linien - BU'!R:S,2,FALSE),Q71)</f>
        <v>Schmelze</v>
      </c>
      <c r="O71" s="76">
        <f t="shared" si="12"/>
        <v>29501052</v>
      </c>
      <c r="P71" s="76">
        <f t="shared" si="13"/>
        <v>12</v>
      </c>
      <c r="Q71" s="44" t="s">
        <v>170</v>
      </c>
      <c r="R71" s="45">
        <v>29501052</v>
      </c>
      <c r="S71" s="45">
        <v>143</v>
      </c>
      <c r="T71" s="45">
        <v>12</v>
      </c>
      <c r="U71" s="46">
        <v>44432</v>
      </c>
      <c r="V71" s="47" t="s">
        <v>22</v>
      </c>
      <c r="W71" s="48" t="s">
        <v>171</v>
      </c>
      <c r="X71" s="49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7" t="str">
        <f>VLOOKUP(N72,'Linien - BU'!A:B,2,FALSE)</f>
        <v>BU3</v>
      </c>
      <c r="B72" s="78">
        <f t="shared" si="7"/>
        <v>290</v>
      </c>
      <c r="C72" s="79">
        <f>Abfalldokumentation!$U72</f>
        <v>44432</v>
      </c>
      <c r="D72" s="68" t="str">
        <f>IFERROR(VLOOKUP(Tabelle3[[#This Row],[Artikelnr.]],Produktgruppe!A:B,2,0),Tabelle3[[#This Row],[Produktname]])</f>
        <v>Vegan 495</v>
      </c>
      <c r="E72" s="80" t="str">
        <f>IFERROR(VLOOKUP(Abfalldokumentation!$O72,Artikel!A:C,3,FALSE),Abfalldokumentation!$O72)</f>
        <v>VOS VEG-SCH-WÜRZIG-VAKU</v>
      </c>
      <c r="F72" s="80" t="str">
        <f>VLOOKUP(T72,'Liste Gründe'!A:D,2,FALSE)</f>
        <v>keinen Verwendungszweck</v>
      </c>
      <c r="G72" s="79" t="str">
        <f>IF(ISBLANK(V72),VLOOKUP(Abfalldokumentation!$P72,'Liste Gründe'!A:D,3,FALSE),V72)</f>
        <v>VOS &gt; Einsatz (vegan)</v>
      </c>
      <c r="H72" s="80" t="str">
        <f>IF(ISBLANK(Abfalldokumentation!$W72),"-",Abfalldokumentation!$W72)</f>
        <v>-</v>
      </c>
      <c r="I72" s="80">
        <f t="shared" si="8"/>
        <v>34</v>
      </c>
      <c r="J72" s="80" t="str">
        <f t="shared" si="9"/>
        <v>Produkte</v>
      </c>
      <c r="K72" s="80" t="str">
        <f t="shared" si="10"/>
        <v>BUs</v>
      </c>
      <c r="L72" s="80" t="str">
        <f t="shared" si="11"/>
        <v>Symptome</v>
      </c>
      <c r="M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IFERROR(VLOOKUP(Abfalldokumentation!$O72,Kennzahlen!U:X,3,FALSE)*Abfalldokumentation!$B72,"0")))),0)</f>
        <v>149.06</v>
      </c>
      <c r="N72" s="80" t="str">
        <f>IF(ISBLANK(Q72),VLOOKUP(Abfalldokumentation!$O72,'Linien - BU'!R:S,2,FALSE),Q72)</f>
        <v>L1</v>
      </c>
      <c r="O72" s="76">
        <f t="shared" si="12"/>
        <v>49900002</v>
      </c>
      <c r="P72" s="76">
        <f t="shared" si="13"/>
        <v>61</v>
      </c>
      <c r="Q72" s="38" t="s">
        <v>174</v>
      </c>
      <c r="R72" s="39">
        <v>49900002</v>
      </c>
      <c r="S72" s="39">
        <v>290</v>
      </c>
      <c r="T72" s="39">
        <v>61</v>
      </c>
      <c r="U72" s="40">
        <v>44432</v>
      </c>
      <c r="V72" s="41" t="s">
        <v>35</v>
      </c>
      <c r="W72" s="42"/>
      <c r="X72" s="43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2" t="str">
        <f>VLOOKUP(N73,'Linien - BU'!A:B,2,FALSE)</f>
        <v>BU2</v>
      </c>
      <c r="B73" s="73">
        <f t="shared" si="7"/>
        <v>188</v>
      </c>
      <c r="C73" s="74">
        <f>Abfalldokumentation!$U73</f>
        <v>44432</v>
      </c>
      <c r="D73" s="68" t="str">
        <f>IFERROR(VLOOKUP(Tabelle3[[#This Row],[Artikelnr.]],Produktgruppe!A:B,2,0),Tabelle3[[#This Row],[Produktname]])</f>
        <v>Rohware</v>
      </c>
      <c r="E73" s="75" t="str">
        <f>IFERROR(VLOOKUP(Abfalldokumentation!$O73,Artikel!A:C,3,FALSE),Abfalldokumentation!$O73)</f>
        <v>Blöcke</v>
      </c>
      <c r="F73" s="75" t="str">
        <f>VLOOKUP(T73,'Liste Gründe'!A:D,2,FALSE)</f>
        <v>Schimmel</v>
      </c>
      <c r="G73" s="74" t="str">
        <f>IF(ISBLANK(V73),VLOOKUP(Abfalldokumentation!$P73,'Liste Gründe'!A:D,3,FALSE),V73)</f>
        <v>Luftzieher/Folienriss durch Transport</v>
      </c>
      <c r="H73" s="75" t="str">
        <f>IF(ISBLANK(Abfalldokumentation!$W73),"-",Abfalldokumentation!$W73)</f>
        <v>Luftzieher/Folienriss durch Transport</v>
      </c>
      <c r="I73" s="75">
        <f t="shared" si="8"/>
        <v>34</v>
      </c>
      <c r="J73" s="75" t="str">
        <f t="shared" si="9"/>
        <v>Produkte</v>
      </c>
      <c r="K73" s="75" t="str">
        <f t="shared" si="10"/>
        <v>BUs</v>
      </c>
      <c r="L73" s="75" t="str">
        <f t="shared" si="11"/>
        <v>Symptome</v>
      </c>
      <c r="M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IFERROR(VLOOKUP(Abfalldokumentation!$O73,Kennzahlen!U:X,3,FALSE)*Abfalldokumentation!$B73,"0")))),0)</f>
        <v>0</v>
      </c>
      <c r="N73" s="75" t="str">
        <f>IF(ISBLANK(Q73),VLOOKUP(Abfalldokumentation!$O73,'Linien - BU'!R:S,2,FALSE),Q73)</f>
        <v>BU2</v>
      </c>
      <c r="O73" s="76" t="str">
        <f t="shared" si="12"/>
        <v>Blöcke</v>
      </c>
      <c r="P73" s="76">
        <f t="shared" si="13"/>
        <v>12</v>
      </c>
      <c r="Q73" s="44" t="s">
        <v>7</v>
      </c>
      <c r="R73" s="45" t="s">
        <v>194</v>
      </c>
      <c r="S73" s="45">
        <v>188</v>
      </c>
      <c r="T73" s="45">
        <v>12</v>
      </c>
      <c r="U73" s="46">
        <v>44432</v>
      </c>
      <c r="V73" s="47" t="s">
        <v>30</v>
      </c>
      <c r="W73" s="48" t="s">
        <v>30</v>
      </c>
      <c r="X73" s="49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7" t="str">
        <f>VLOOKUP(N74,'Linien - BU'!A:B,2,FALSE)</f>
        <v>BU1</v>
      </c>
      <c r="B74" s="78">
        <f t="shared" si="7"/>
        <v>203</v>
      </c>
      <c r="C74" s="79">
        <f>Abfalldokumentation!$U74</f>
        <v>44432</v>
      </c>
      <c r="D74" s="68" t="str">
        <f>IFERROR(VLOOKUP(Tabelle3[[#This Row],[Artikelnr.]],Produktgruppe!A:B,2,0),Tabelle3[[#This Row],[Produktname]])</f>
        <v>Diverses</v>
      </c>
      <c r="E74" s="80" t="str">
        <f>IFERROR(VLOOKUP(Abfalldokumentation!$O74,Artikel!A:C,3,FALSE),Abfalldokumentation!$O74)</f>
        <v>Diverses aus Abfüllung</v>
      </c>
      <c r="F74" s="80" t="str">
        <f>VLOOKUP(T74,'Liste Gründe'!A:D,2,FALSE)</f>
        <v>Linienbezogen</v>
      </c>
      <c r="G74" s="79" t="str">
        <f>IF(ISBLANK(V74),VLOOKUP(Abfalldokumentation!$P74,'Liste Gründe'!A:D,3,FALSE),V74)</f>
        <v>Reinigung</v>
      </c>
      <c r="H74" s="80" t="str">
        <f>IF(ISBLANK(Abfalldokumentation!$W74),"-",Abfalldokumentation!$W74)</f>
        <v>-</v>
      </c>
      <c r="I74" s="80">
        <f t="shared" si="8"/>
        <v>34</v>
      </c>
      <c r="J74" s="80" t="str">
        <f t="shared" si="9"/>
        <v>Produkte</v>
      </c>
      <c r="K74" s="80" t="str">
        <f t="shared" si="10"/>
        <v>BUs</v>
      </c>
      <c r="L74" s="80" t="str">
        <f t="shared" si="11"/>
        <v>Symptome</v>
      </c>
      <c r="M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IFERROR(VLOOKUP(Abfalldokumentation!$O74,Kennzahlen!U:X,3,FALSE)*Abfalldokumentation!$B74,"0")))),0)</f>
        <v>0</v>
      </c>
      <c r="N74" s="80" t="str">
        <f>IF(ISBLANK(Q74),VLOOKUP(Abfalldokumentation!$O74,'Linien - BU'!R:S,2,FALSE),Q74)</f>
        <v>Abfüllung</v>
      </c>
      <c r="O74" s="76" t="str">
        <f t="shared" si="12"/>
        <v>Diverses aus Abfüllung</v>
      </c>
      <c r="P74" s="76">
        <f t="shared" si="13"/>
        <v>10</v>
      </c>
      <c r="Q74" s="38" t="s">
        <v>166</v>
      </c>
      <c r="R74" s="39" t="s">
        <v>179</v>
      </c>
      <c r="S74" s="39">
        <v>203</v>
      </c>
      <c r="T74" s="39">
        <v>10</v>
      </c>
      <c r="U74" s="40">
        <v>44432</v>
      </c>
      <c r="V74" s="41"/>
      <c r="W74" s="42"/>
      <c r="X74" s="43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2" t="str">
        <f>VLOOKUP(N75,'Linien - BU'!A:B,2,FALSE)</f>
        <v>Rest</v>
      </c>
      <c r="B75" s="73">
        <f t="shared" si="7"/>
        <v>75</v>
      </c>
      <c r="C75" s="74">
        <f>Abfalldokumentation!$U75</f>
        <v>44432</v>
      </c>
      <c r="D75" s="68" t="str">
        <f>IFERROR(VLOOKUP(Tabelle3[[#This Row],[Artikelnr.]],Produktgruppe!A:B,2,0),Tabelle3[[#This Row],[Produktname]])</f>
        <v>Qualitätssicherung</v>
      </c>
      <c r="E75" s="75" t="str">
        <f>IFERROR(VLOOKUP(Abfalldokumentation!$O75,Artikel!A:C,3,FALSE),Abfalldokumentation!$O75)</f>
        <v>Laborproben</v>
      </c>
      <c r="F75" s="75" t="str">
        <f>VLOOKUP(T75,'Liste Gründe'!A:D,2,FALSE)</f>
        <v>Qualitätssicherung</v>
      </c>
      <c r="G75" s="74" t="str">
        <f>IF(ISBLANK(V75),VLOOKUP(Abfalldokumentation!$P75,'Liste Gründe'!A:D,3,FALSE),V75)</f>
        <v>Einwaage Labor</v>
      </c>
      <c r="H75" s="75" t="str">
        <f>IF(ISBLANK(Abfalldokumentation!$W75),"-",Abfalldokumentation!$W75)</f>
        <v>Einwaage Labor</v>
      </c>
      <c r="I75" s="75">
        <f t="shared" si="8"/>
        <v>34</v>
      </c>
      <c r="J75" s="75" t="str">
        <f t="shared" si="9"/>
        <v>Produkte</v>
      </c>
      <c r="K75" s="75" t="str">
        <f t="shared" si="10"/>
        <v>BUs</v>
      </c>
      <c r="L75" s="75" t="str">
        <f t="shared" si="11"/>
        <v>Symptome</v>
      </c>
      <c r="M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IFERROR(VLOOKUP(Abfalldokumentation!$O75,Kennzahlen!U:X,3,FALSE)*Abfalldokumentation!$B75,"0")))),0)</f>
        <v>0</v>
      </c>
      <c r="N75" s="75" t="str">
        <f>IF(ISBLANK(Q75),VLOOKUP(Abfalldokumentation!$O75,'Linien - BU'!R:S,2,FALSE),Q75)</f>
        <v>Labor</v>
      </c>
      <c r="O75" s="76" t="str">
        <f t="shared" si="12"/>
        <v>Laborproben</v>
      </c>
      <c r="P75" s="76">
        <f t="shared" si="13"/>
        <v>71</v>
      </c>
      <c r="Q75" s="44" t="s">
        <v>185</v>
      </c>
      <c r="R75" s="45" t="s">
        <v>186</v>
      </c>
      <c r="S75" s="45">
        <v>75</v>
      </c>
      <c r="T75" s="45">
        <v>71</v>
      </c>
      <c r="U75" s="46">
        <v>44432</v>
      </c>
      <c r="V75" s="47" t="s">
        <v>204</v>
      </c>
      <c r="W75" s="48" t="s">
        <v>204</v>
      </c>
      <c r="X75" s="49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7" t="str">
        <f>VLOOKUP(N76,'Linien - BU'!A:B,2,FALSE)</f>
        <v>Rest</v>
      </c>
      <c r="B76" s="78">
        <f t="shared" si="7"/>
        <v>54</v>
      </c>
      <c r="C76" s="79">
        <f>Abfalldokumentation!$U76</f>
        <v>44432</v>
      </c>
      <c r="D76" s="68" t="str">
        <f>IFERROR(VLOOKUP(Tabelle3[[#This Row],[Artikelnr.]],Produktgruppe!A:B,2,0),Tabelle3[[#This Row],[Produktname]])</f>
        <v>Qualitätssicherung</v>
      </c>
      <c r="E76" s="80" t="str">
        <f>IFERROR(VLOOKUP(Abfalldokumentation!$O76,Artikel!A:C,3,FALSE),Abfalldokumentation!$O76)</f>
        <v>Rückstellproben</v>
      </c>
      <c r="F76" s="80" t="str">
        <f>VLOOKUP(T76,'Liste Gründe'!A:D,2,FALSE)</f>
        <v>Qualitätssicherung</v>
      </c>
      <c r="G76" s="79" t="str">
        <f>IF(ISBLANK(V76),VLOOKUP(Abfalldokumentation!$P76,'Liste Gründe'!A:D,3,FALSE),V76)</f>
        <v>Rückstellproben</v>
      </c>
      <c r="H76" s="80" t="str">
        <f>IF(ISBLANK(Abfalldokumentation!$W76),"-",Abfalldokumentation!$W76)</f>
        <v>Rückstellproben</v>
      </c>
      <c r="I76" s="80">
        <f t="shared" si="8"/>
        <v>34</v>
      </c>
      <c r="J76" s="80" t="str">
        <f t="shared" si="9"/>
        <v>Produkte</v>
      </c>
      <c r="K76" s="80" t="str">
        <f t="shared" si="10"/>
        <v>BUs</v>
      </c>
      <c r="L76" s="80" t="str">
        <f t="shared" si="11"/>
        <v>Symptome</v>
      </c>
      <c r="M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IFERROR(VLOOKUP(Abfalldokumentation!$O76,Kennzahlen!U:X,3,FALSE)*Abfalldokumentation!$B76,"0")))),0)</f>
        <v>0</v>
      </c>
      <c r="N76" s="80" t="str">
        <f>IF(ISBLANK(Q76),VLOOKUP(Abfalldokumentation!$O76,'Linien - BU'!R:S,2,FALSE),Q76)</f>
        <v>Labor</v>
      </c>
      <c r="O76" s="76" t="str">
        <f t="shared" si="12"/>
        <v>Rückstellproben</v>
      </c>
      <c r="P76" s="76">
        <f t="shared" si="13"/>
        <v>70</v>
      </c>
      <c r="Q76" s="38" t="s">
        <v>185</v>
      </c>
      <c r="R76" s="41" t="s">
        <v>198</v>
      </c>
      <c r="S76" s="39">
        <v>54</v>
      </c>
      <c r="T76" s="39">
        <v>70</v>
      </c>
      <c r="U76" s="40">
        <v>44432</v>
      </c>
      <c r="V76" s="41" t="s">
        <v>198</v>
      </c>
      <c r="W76" s="42" t="s">
        <v>198</v>
      </c>
      <c r="X76" s="43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2" t="str">
        <f>VLOOKUP(N77,'Linien - BU'!A:B,2,FALSE)</f>
        <v>BU1</v>
      </c>
      <c r="B77" s="73">
        <f t="shared" si="7"/>
        <v>46</v>
      </c>
      <c r="C77" s="74">
        <f>Abfalldokumentation!$U77</f>
        <v>44433</v>
      </c>
      <c r="D77" s="68" t="str">
        <f>IFERROR(VLOOKUP(Tabelle3[[#This Row],[Artikelnr.]],Produktgruppe!A:B,2,0),Tabelle3[[#This Row],[Produktname]])</f>
        <v>VOS 295</v>
      </c>
      <c r="E77" s="75" t="str">
        <f>IFERROR(VLOOKUP(Abfalldokumentation!$O77,Artikel!A:C,3,FALSE),Abfalldokumentation!$O77)</f>
        <v>VOS Räucher Natur Natri</v>
      </c>
      <c r="F77" s="75" t="str">
        <f>VLOOKUP(T77,'Liste Gründe'!A:D,2,FALSE)</f>
        <v>Rest</v>
      </c>
      <c r="G77" s="74" t="str">
        <f>IF(ISBLANK(V77),VLOOKUP(Abfalldokumentation!$P77,'Liste Gründe'!A:D,3,FALSE),V77)</f>
        <v>geschälte Rinde</v>
      </c>
      <c r="H77" s="75" t="str">
        <f>IF(ISBLANK(Abfalldokumentation!$W77),"-",Abfalldokumentation!$W77)</f>
        <v>keine Verwendung möglich</v>
      </c>
      <c r="I77" s="75">
        <f t="shared" si="8"/>
        <v>34</v>
      </c>
      <c r="J77" s="75" t="str">
        <f t="shared" si="9"/>
        <v>Produkte</v>
      </c>
      <c r="K77" s="75" t="str">
        <f t="shared" si="10"/>
        <v>BUs</v>
      </c>
      <c r="L77" s="75" t="str">
        <f t="shared" si="11"/>
        <v>Symptome</v>
      </c>
      <c r="M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IFERROR(VLOOKUP(Abfalldokumentation!$O77,Kennzahlen!U:X,3,FALSE)*Abfalldokumentation!$B77,"0")))),0)</f>
        <v>23</v>
      </c>
      <c r="N77" s="75" t="str">
        <f>IF(ISBLANK(Q77),VLOOKUP(Abfalldokumentation!$O77,'Linien - BU'!R:S,2,FALSE),Q77)</f>
        <v>RWV</v>
      </c>
      <c r="O77" s="76">
        <f t="shared" si="12"/>
        <v>29500498</v>
      </c>
      <c r="P77" s="76">
        <f t="shared" si="13"/>
        <v>60</v>
      </c>
      <c r="Q77" s="44" t="s">
        <v>188</v>
      </c>
      <c r="R77" s="45">
        <v>29500498</v>
      </c>
      <c r="S77" s="45">
        <v>46</v>
      </c>
      <c r="T77" s="45">
        <v>60</v>
      </c>
      <c r="U77" s="46">
        <v>44433</v>
      </c>
      <c r="V77" s="47" t="s">
        <v>201</v>
      </c>
      <c r="W77" s="48" t="s">
        <v>190</v>
      </c>
      <c r="X77" s="49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7" t="str">
        <f>VLOOKUP(N78,'Linien - BU'!A:B,2,FALSE)</f>
        <v>BU3</v>
      </c>
      <c r="B78" s="78">
        <f t="shared" si="7"/>
        <v>1.2</v>
      </c>
      <c r="C78" s="79">
        <f>Abfalldokumentation!$U78</f>
        <v>44433</v>
      </c>
      <c r="D78" s="68" t="str">
        <f>IFERROR(VLOOKUP(Tabelle3[[#This Row],[Artikelnr.]],Produktgruppe!A:B,2,0),Tabelle3[[#This Row],[Produktname]])</f>
        <v>VOS 295</v>
      </c>
      <c r="E78" s="80" t="str">
        <f>IFERROR(VLOOKUP(Abfalldokumentation!$O78,Artikel!A:C,3,FALSE),Abfalldokumentation!$O78)</f>
        <v>VOS Räucher Natur Natri</v>
      </c>
      <c r="F78" s="80" t="str">
        <f>VLOOKUP(T78,'Liste Gründe'!A:D,2,FALSE)</f>
        <v>Linienbezogen</v>
      </c>
      <c r="G78" s="79" t="str">
        <f>IF(ISBLANK(V78),VLOOKUP(Abfalldokumentation!$P78,'Liste Gründe'!A:D,3,FALSE),V78)</f>
        <v>Maschinenabfall</v>
      </c>
      <c r="H78" s="80" t="str">
        <f>IF(ISBLANK(Abfalldokumentation!$W78),"-",Abfalldokumentation!$W78)</f>
        <v>nicht eindeutig</v>
      </c>
      <c r="I78" s="80">
        <f t="shared" si="8"/>
        <v>34</v>
      </c>
      <c r="J78" s="80" t="str">
        <f t="shared" si="9"/>
        <v>Produkte</v>
      </c>
      <c r="K78" s="80" t="str">
        <f t="shared" si="10"/>
        <v>BUs</v>
      </c>
      <c r="L78" s="80" t="str">
        <f t="shared" si="11"/>
        <v>Symptome</v>
      </c>
      <c r="M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IFERROR(VLOOKUP(Abfalldokumentation!$O78,Kennzahlen!U:X,3,FALSE)*Abfalldokumentation!$B78,"0")))),0)</f>
        <v>0.6</v>
      </c>
      <c r="N78" s="80" t="str">
        <f>IF(ISBLANK(Q78),VLOOKUP(Abfalldokumentation!$O78,'Linien - BU'!R:S,2,FALSE),Q78)</f>
        <v>WVP</v>
      </c>
      <c r="O78" s="76">
        <f t="shared" si="12"/>
        <v>29500498</v>
      </c>
      <c r="P78" s="76">
        <f t="shared" si="13"/>
        <v>30</v>
      </c>
      <c r="Q78" s="38" t="s">
        <v>195</v>
      </c>
      <c r="R78" s="39">
        <v>29500498</v>
      </c>
      <c r="S78" s="39">
        <v>1.2</v>
      </c>
      <c r="T78" s="39">
        <v>30</v>
      </c>
      <c r="U78" s="40">
        <v>44433</v>
      </c>
      <c r="V78" s="41" t="s">
        <v>53</v>
      </c>
      <c r="W78" s="42" t="s">
        <v>205</v>
      </c>
      <c r="X78" s="43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2" t="str">
        <f>VLOOKUP(N79,'Linien - BU'!A:B,2,FALSE)</f>
        <v>BU3</v>
      </c>
      <c r="B79" s="73">
        <f t="shared" si="7"/>
        <v>30</v>
      </c>
      <c r="C79" s="74">
        <f>Abfalldokumentation!$U79</f>
        <v>44433</v>
      </c>
      <c r="D79" s="68" t="str">
        <f>IFERROR(VLOOKUP(Tabelle3[[#This Row],[Artikelnr.]],Produktgruppe!A:B,2,0),Tabelle3[[#This Row],[Produktname]])</f>
        <v>VOS 295</v>
      </c>
      <c r="E79" s="75" t="str">
        <f>IFERROR(VLOOKUP(Abfalldokumentation!$O79,Artikel!A:C,3,FALSE),Abfalldokumentation!$O79)</f>
        <v>VOS RW-NUSS OGT</v>
      </c>
      <c r="F79" s="75" t="str">
        <f>VLOOKUP(T79,'Liste Gründe'!A:D,2,FALSE)</f>
        <v>Schimmel</v>
      </c>
      <c r="G79" s="74" t="str">
        <f>IF(ISBLANK(V79),VLOOKUP(Abfalldokumentation!$P79,'Liste Gründe'!A:D,3,FALSE),V79)</f>
        <v>Rest</v>
      </c>
      <c r="H79" s="75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5">
        <f t="shared" si="8"/>
        <v>34</v>
      </c>
      <c r="J79" s="75" t="str">
        <f t="shared" si="9"/>
        <v>Produkte</v>
      </c>
      <c r="K79" s="75" t="str">
        <f t="shared" si="10"/>
        <v>BUs</v>
      </c>
      <c r="L79" s="75" t="str">
        <f t="shared" si="11"/>
        <v>Symptome</v>
      </c>
      <c r="M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IFERROR(VLOOKUP(Abfalldokumentation!$O79,Kennzahlen!U:X,3,FALSE)*Abfalldokumentation!$B79,"0")))),0)</f>
        <v>15</v>
      </c>
      <c r="N79" s="75" t="str">
        <f>IF(ISBLANK(Q79),VLOOKUP(Abfalldokumentation!$O79,'Linien - BU'!R:S,2,FALSE),Q79)</f>
        <v>L16</v>
      </c>
      <c r="O79" s="76">
        <f t="shared" si="12"/>
        <v>29500861</v>
      </c>
      <c r="P79" s="76">
        <f t="shared" si="13"/>
        <v>12</v>
      </c>
      <c r="Q79" s="44" t="s">
        <v>199</v>
      </c>
      <c r="R79" s="45">
        <v>29500861</v>
      </c>
      <c r="S79" s="45">
        <v>30</v>
      </c>
      <c r="T79" s="45">
        <v>12</v>
      </c>
      <c r="U79" s="46">
        <v>44433</v>
      </c>
      <c r="V79" s="47" t="s">
        <v>10</v>
      </c>
      <c r="W79" s="48" t="s">
        <v>206</v>
      </c>
      <c r="X79" s="49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7" t="str">
        <f>VLOOKUP(N80,'Linien - BU'!A:B,2,FALSE)</f>
        <v>BU1</v>
      </c>
      <c r="B80" s="78">
        <f t="shared" si="7"/>
        <v>44</v>
      </c>
      <c r="C80" s="79">
        <f>Abfalldokumentation!$U80</f>
        <v>44433</v>
      </c>
      <c r="D80" s="68" t="str">
        <f>IFERROR(VLOOKUP(Tabelle3[[#This Row],[Artikelnr.]],Produktgruppe!A:B,2,0),Tabelle3[[#This Row],[Produktname]])</f>
        <v>VOS 295</v>
      </c>
      <c r="E80" s="80" t="str">
        <f>IFERROR(VLOOKUP(Abfalldokumentation!$O80,Artikel!A:C,3,FALSE),Abfalldokumentation!$O80)</f>
        <v>VOS-ABS ENTSORGUNG</v>
      </c>
      <c r="F80" s="80" t="str">
        <f>VLOOKUP(T80,'Liste Gründe'!A:D,2,FALSE)</f>
        <v>Rest</v>
      </c>
      <c r="G80" s="79" t="str">
        <f>IF(ISBLANK(V80),VLOOKUP(Abfalldokumentation!$P80,'Liste Gründe'!A:D,3,FALSE),V80)</f>
        <v>geschälte Rinde</v>
      </c>
      <c r="H80" s="80" t="str">
        <f>IF(ISBLANK(Abfalldokumentation!$W80),"-",Abfalldokumentation!$W80)</f>
        <v>keine Verwendung möglich</v>
      </c>
      <c r="I80" s="80">
        <f t="shared" si="8"/>
        <v>34</v>
      </c>
      <c r="J80" s="80" t="str">
        <f t="shared" si="9"/>
        <v>Produkte</v>
      </c>
      <c r="K80" s="80" t="str">
        <f t="shared" si="10"/>
        <v>BUs</v>
      </c>
      <c r="L80" s="80" t="str">
        <f t="shared" si="11"/>
        <v>Symptome</v>
      </c>
      <c r="M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IFERROR(VLOOKUP(Abfalldokumentation!$O80,Kennzahlen!U:X,3,FALSE)*Abfalldokumentation!$B80,"0")))),0)</f>
        <v>0.44</v>
      </c>
      <c r="N80" s="80" t="str">
        <f>IF(ISBLANK(Q80),VLOOKUP(Abfalldokumentation!$O80,'Linien - BU'!R:S,2,FALSE),Q80)</f>
        <v>RWV</v>
      </c>
      <c r="O80" s="76">
        <f t="shared" si="12"/>
        <v>29500917</v>
      </c>
      <c r="P80" s="76">
        <f t="shared" si="13"/>
        <v>60</v>
      </c>
      <c r="Q80" s="38" t="s">
        <v>188</v>
      </c>
      <c r="R80" s="39">
        <v>29500917</v>
      </c>
      <c r="S80" s="39">
        <v>44</v>
      </c>
      <c r="T80" s="45">
        <v>60</v>
      </c>
      <c r="U80" s="40">
        <v>44433</v>
      </c>
      <c r="V80" s="41" t="s">
        <v>201</v>
      </c>
      <c r="W80" s="42" t="s">
        <v>190</v>
      </c>
      <c r="X80" s="43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2" t="str">
        <f>VLOOKUP(N81,'Linien - BU'!A:B,2,FALSE)</f>
        <v>BU1</v>
      </c>
      <c r="B81" s="73">
        <f t="shared" si="7"/>
        <v>131.6</v>
      </c>
      <c r="C81" s="74">
        <f>Abfalldokumentation!$U81</f>
        <v>44433</v>
      </c>
      <c r="D81" s="68" t="str">
        <f>IFERROR(VLOOKUP(Tabelle3[[#This Row],[Artikelnr.]],Produktgruppe!A:B,2,0),Tabelle3[[#This Row],[Produktname]])</f>
        <v>ganze Würste</v>
      </c>
      <c r="E81" s="75" t="str">
        <f>IFERROR(VLOOKUP(Abfalldokumentation!$O81,Artikel!A:C,3,FALSE),Abfalldokumentation!$O81)</f>
        <v>Würste 6700g Räucher na</v>
      </c>
      <c r="F81" s="75" t="str">
        <f>VLOOKUP(T81,'Liste Gründe'!A:D,2,FALSE)</f>
        <v>Linienbezogen</v>
      </c>
      <c r="G81" s="74" t="str">
        <f>IF(ISBLANK(V81),VLOOKUP(Abfalldokumentation!$P81,'Liste Gründe'!A:D,3,FALSE),V81)</f>
        <v>Darm geplatzt</v>
      </c>
      <c r="H81" s="75" t="str">
        <f>IF(ISBLANK(Abfalldokumentation!$W81),"-",Abfalldokumentation!$W81)</f>
        <v>Darm geplatzt</v>
      </c>
      <c r="I81" s="75">
        <f t="shared" si="8"/>
        <v>34</v>
      </c>
      <c r="J81" s="75" t="str">
        <f t="shared" si="9"/>
        <v>Produkte</v>
      </c>
      <c r="K81" s="75" t="str">
        <f t="shared" si="10"/>
        <v>BUs</v>
      </c>
      <c r="L81" s="75" t="str">
        <f t="shared" si="11"/>
        <v>Symptome</v>
      </c>
      <c r="M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IFERROR(VLOOKUP(Abfalldokumentation!$O81,Kennzahlen!U:X,3,FALSE)*Abfalldokumentation!$B81,"0")))),0)</f>
        <v>0</v>
      </c>
      <c r="N81" s="75" t="str">
        <f>IF(ISBLANK(Q81),VLOOKUP(Abfalldokumentation!$O81,'Linien - BU'!R:S,2,FALSE),Q81)</f>
        <v>Abfüllung</v>
      </c>
      <c r="O81" s="76">
        <f t="shared" si="12"/>
        <v>31000084</v>
      </c>
      <c r="P81" s="76">
        <f t="shared" si="13"/>
        <v>34</v>
      </c>
      <c r="Q81" s="44" t="s">
        <v>166</v>
      </c>
      <c r="R81" s="45">
        <v>31000084</v>
      </c>
      <c r="S81" s="45">
        <v>131.6</v>
      </c>
      <c r="T81" s="45">
        <v>34</v>
      </c>
      <c r="U81" s="46">
        <v>44433</v>
      </c>
      <c r="V81" s="47"/>
      <c r="W81" s="48" t="s">
        <v>207</v>
      </c>
      <c r="X81" s="49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7" t="str">
        <f>VLOOKUP(N82,'Linien - BU'!A:B,2,FALSE)</f>
        <v>BU3</v>
      </c>
      <c r="B82" s="78">
        <f t="shared" si="7"/>
        <v>450</v>
      </c>
      <c r="C82" s="79">
        <f>Abfalldokumentation!$U82</f>
        <v>44433</v>
      </c>
      <c r="D82" s="68" t="str">
        <f>IFERROR(VLOOKUP(Tabelle3[[#This Row],[Artikelnr.]],Produktgruppe!A:B,2,0),Tabelle3[[#This Row],[Produktname]])</f>
        <v>Vegan 495</v>
      </c>
      <c r="E82" s="80" t="str">
        <f>IFERROR(VLOOKUP(Abfalldokumentation!$O82,Artikel!A:C,3,FALSE),Abfalldokumentation!$O82)</f>
        <v>VOS VEG-SCH-WÜRZIG-VAKU</v>
      </c>
      <c r="F82" s="80" t="str">
        <f>VLOOKUP(T82,'Liste Gründe'!A:D,2,FALSE)</f>
        <v>keinen Verwendungszweck</v>
      </c>
      <c r="G82" s="79" t="str">
        <f>IF(ISBLANK(V82),VLOOKUP(Abfalldokumentation!$P82,'Liste Gründe'!A:D,3,FALSE),V82)</f>
        <v>Schmutz</v>
      </c>
      <c r="H82" s="80" t="str">
        <f>IF(ISBLANK(Abfalldokumentation!$W82),"-",Abfalldokumentation!$W82)</f>
        <v>Schmutz</v>
      </c>
      <c r="I82" s="80">
        <f t="shared" si="8"/>
        <v>34</v>
      </c>
      <c r="J82" s="80" t="str">
        <f t="shared" si="9"/>
        <v>Produkte</v>
      </c>
      <c r="K82" s="80" t="str">
        <f t="shared" si="10"/>
        <v>BUs</v>
      </c>
      <c r="L82" s="80" t="str">
        <f t="shared" si="11"/>
        <v>Symptome</v>
      </c>
      <c r="M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IFERROR(VLOOKUP(Abfalldokumentation!$O82,Kennzahlen!U:X,3,FALSE)*Abfalldokumentation!$B82,"0")))),0)</f>
        <v>231.3</v>
      </c>
      <c r="N82" s="80" t="str">
        <f>IF(ISBLANK(Q82),VLOOKUP(Abfalldokumentation!$O82,'Linien - BU'!R:S,2,FALSE),Q82)</f>
        <v>L1</v>
      </c>
      <c r="O82" s="76">
        <f t="shared" si="12"/>
        <v>49900002</v>
      </c>
      <c r="P82" s="76">
        <f t="shared" si="13"/>
        <v>61</v>
      </c>
      <c r="Q82" s="38" t="s">
        <v>174</v>
      </c>
      <c r="R82" s="39">
        <v>49900002</v>
      </c>
      <c r="S82" s="39">
        <v>450</v>
      </c>
      <c r="T82" s="39">
        <v>61</v>
      </c>
      <c r="U82" s="40">
        <v>44433</v>
      </c>
      <c r="V82" s="42" t="s">
        <v>85</v>
      </c>
      <c r="W82" s="42" t="s">
        <v>85</v>
      </c>
      <c r="X82" s="43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2" t="str">
        <f>VLOOKUP(N83,'Linien - BU'!A:B,2,FALSE)</f>
        <v>BU3</v>
      </c>
      <c r="B83" s="73">
        <f t="shared" si="7"/>
        <v>11</v>
      </c>
      <c r="C83" s="74">
        <f>Abfalldokumentation!$U83</f>
        <v>44433</v>
      </c>
      <c r="D83" s="68" t="str">
        <f>IFERROR(VLOOKUP(Tabelle3[[#This Row],[Artikelnr.]],Produktgruppe!A:B,2,0),Tabelle3[[#This Row],[Produktname]])</f>
        <v>Vegan 495</v>
      </c>
      <c r="E83" s="75" t="str">
        <f>IFERROR(VLOOKUP(Abfalldokumentation!$O83,Artikel!A:C,3,FALSE),Abfalldokumentation!$O83)</f>
        <v>VOS VEG-SCH-WÜRZIG-VAKU</v>
      </c>
      <c r="F83" s="75" t="str">
        <f>VLOOKUP(T83,'Liste Gründe'!A:D,2,FALSE)</f>
        <v>keinen Verwendungszweck</v>
      </c>
      <c r="G83" s="74" t="str">
        <f>IF(ISBLANK(V83),VLOOKUP(Abfalldokumentation!$P83,'Liste Gründe'!A:D,3,FALSE),V83)</f>
        <v>Schmutz</v>
      </c>
      <c r="H83" s="75" t="str">
        <f>IF(ISBLANK(Abfalldokumentation!$W83),"-",Abfalldokumentation!$W83)</f>
        <v>Schmutz</v>
      </c>
      <c r="I83" s="75">
        <f t="shared" si="8"/>
        <v>34</v>
      </c>
      <c r="J83" s="75" t="str">
        <f t="shared" si="9"/>
        <v>Produkte</v>
      </c>
      <c r="K83" s="75" t="str">
        <f t="shared" si="10"/>
        <v>BUs</v>
      </c>
      <c r="L83" s="75" t="str">
        <f t="shared" si="11"/>
        <v>Symptome</v>
      </c>
      <c r="M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IFERROR(VLOOKUP(Abfalldokumentation!$O83,Kennzahlen!U:X,3,FALSE)*Abfalldokumentation!$B83,"0")))),0)</f>
        <v>5.6539999999999999</v>
      </c>
      <c r="N83" s="75" t="str">
        <f>IF(ISBLANK(Q83),VLOOKUP(Abfalldokumentation!$O83,'Linien - BU'!R:S,2,FALSE),Q83)</f>
        <v>L1</v>
      </c>
      <c r="O83" s="76">
        <f t="shared" si="12"/>
        <v>49900002</v>
      </c>
      <c r="P83" s="76">
        <f t="shared" si="13"/>
        <v>61</v>
      </c>
      <c r="Q83" s="44" t="s">
        <v>174</v>
      </c>
      <c r="R83" s="45">
        <v>49900002</v>
      </c>
      <c r="S83" s="45">
        <v>11</v>
      </c>
      <c r="T83" s="39">
        <v>61</v>
      </c>
      <c r="U83" s="46">
        <v>44433</v>
      </c>
      <c r="V83" s="45" t="s">
        <v>85</v>
      </c>
      <c r="W83" s="45" t="s">
        <v>85</v>
      </c>
      <c r="X83" s="49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7" t="str">
        <f>VLOOKUP(N84,'Linien - BU'!A:B,2,FALSE)</f>
        <v>Verkauf</v>
      </c>
      <c r="B84" s="78">
        <f t="shared" si="7"/>
        <v>220</v>
      </c>
      <c r="C84" s="79">
        <f>Abfalldokumentation!$U84</f>
        <v>44433</v>
      </c>
      <c r="D84" s="68" t="str">
        <f>IFERROR(VLOOKUP(Tabelle3[[#This Row],[Artikelnr.]],Produktgruppe!A:B,2,0),Tabelle3[[#This Row],[Produktname]])</f>
        <v>Div. Zipfel, ES ohne Verwendung</v>
      </c>
      <c r="E84" s="80" t="str">
        <f>IFERROR(VLOOKUP(Abfalldokumentation!$O84,Artikel!A:C,3,FALSE),Abfalldokumentation!$O84)</f>
        <v>Div. Zipfel, Endstücke</v>
      </c>
      <c r="F84" s="80" t="str">
        <f>VLOOKUP(T84,'Liste Gründe'!A:D,2,FALSE)</f>
        <v>Schimmel</v>
      </c>
      <c r="G84" s="79" t="str">
        <f>IF(ISBLANK(V84),VLOOKUP(Abfalldokumentation!$P84,'Liste Gründe'!A:D,3,FALSE),V84)</f>
        <v>keinen Abnehmer/kein Schälpersonal</v>
      </c>
      <c r="H84" s="80" t="str">
        <f>IF(ISBLANK(Abfalldokumentation!$W84),"-",Abfalldokumentation!$W84)</f>
        <v>keinen Abnehmer/Schälen</v>
      </c>
      <c r="I84" s="80">
        <f t="shared" si="8"/>
        <v>34</v>
      </c>
      <c r="J84" s="80" t="str">
        <f t="shared" si="9"/>
        <v>Produkte</v>
      </c>
      <c r="K84" s="80" t="str">
        <f t="shared" si="10"/>
        <v>BUs</v>
      </c>
      <c r="L84" s="80" t="str">
        <f t="shared" si="11"/>
        <v>Symptome</v>
      </c>
      <c r="M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IFERROR(VLOOKUP(Abfalldokumentation!$O84,Kennzahlen!U:X,3,FALSE)*Abfalldokumentation!$B84,"0")))),0)</f>
        <v>0</v>
      </c>
      <c r="N84" s="80" t="str">
        <f>IF(ISBLANK(Q84),VLOOKUP(Abfalldokumentation!$O84,'Linien - BU'!R:S,2,FALSE),Q84)</f>
        <v>Verkauf</v>
      </c>
      <c r="O84" s="76" t="str">
        <f t="shared" si="12"/>
        <v>Div. Zipfel, Endstücke</v>
      </c>
      <c r="P84" s="76">
        <f t="shared" si="13"/>
        <v>12</v>
      </c>
      <c r="Q84" s="38" t="s">
        <v>11</v>
      </c>
      <c r="R84" s="39" t="s">
        <v>177</v>
      </c>
      <c r="S84" s="39">
        <v>220</v>
      </c>
      <c r="T84" s="39">
        <v>12</v>
      </c>
      <c r="U84" s="40">
        <v>44433</v>
      </c>
      <c r="V84" s="41" t="s">
        <v>20</v>
      </c>
      <c r="W84" s="42" t="s">
        <v>178</v>
      </c>
      <c r="X84" s="43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2" t="str">
        <f>VLOOKUP(N85,'Linien - BU'!A:B,2,FALSE)</f>
        <v>Verkauf</v>
      </c>
      <c r="B85" s="73">
        <f t="shared" si="7"/>
        <v>30</v>
      </c>
      <c r="C85" s="74">
        <f>Abfalldokumentation!$U85</f>
        <v>44433</v>
      </c>
      <c r="D85" s="68" t="str">
        <f>IFERROR(VLOOKUP(Tabelle3[[#This Row],[Artikelnr.]],Produktgruppe!A:B,2,0),Tabelle3[[#This Row],[Produktname]])</f>
        <v>Div. Zipfel, ES ohne Verwendung</v>
      </c>
      <c r="E85" s="75" t="str">
        <f>IFERROR(VLOOKUP(Abfalldokumentation!$O85,Artikel!A:C,3,FALSE),Abfalldokumentation!$O85)</f>
        <v>Div. Zipfel, Endstücke</v>
      </c>
      <c r="F85" s="75" t="str">
        <f>VLOOKUP(T85,'Liste Gründe'!A:D,2,FALSE)</f>
        <v>Schimmel</v>
      </c>
      <c r="G85" s="74" t="str">
        <f>IF(ISBLANK(V85),VLOOKUP(Abfalldokumentation!$P85,'Liste Gründe'!A:D,3,FALSE),V85)</f>
        <v>keinen Abnehmer/kein Schälpersonal</v>
      </c>
      <c r="H85" s="75" t="str">
        <f>IF(ISBLANK(Abfalldokumentation!$W85),"-",Abfalldokumentation!$W85)</f>
        <v>keinen Abnehmer/Schälen</v>
      </c>
      <c r="I85" s="75">
        <f t="shared" si="8"/>
        <v>34</v>
      </c>
      <c r="J85" s="75" t="str">
        <f t="shared" si="9"/>
        <v>Produkte</v>
      </c>
      <c r="K85" s="75" t="str">
        <f t="shared" si="10"/>
        <v>BUs</v>
      </c>
      <c r="L85" s="75" t="str">
        <f t="shared" si="11"/>
        <v>Symptome</v>
      </c>
      <c r="M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IFERROR(VLOOKUP(Abfalldokumentation!$O85,Kennzahlen!U:X,3,FALSE)*Abfalldokumentation!$B85,"0")))),0)</f>
        <v>0</v>
      </c>
      <c r="N85" s="75" t="str">
        <f>IF(ISBLANK(Q85),VLOOKUP(Abfalldokumentation!$O85,'Linien - BU'!R:S,2,FALSE),Q85)</f>
        <v>Verkauf</v>
      </c>
      <c r="O85" s="76" t="str">
        <f t="shared" si="12"/>
        <v>Div. Zipfel, Endstücke</v>
      </c>
      <c r="P85" s="76">
        <f t="shared" si="13"/>
        <v>12</v>
      </c>
      <c r="Q85" s="44" t="s">
        <v>11</v>
      </c>
      <c r="R85" s="45" t="s">
        <v>177</v>
      </c>
      <c r="S85" s="45">
        <v>30</v>
      </c>
      <c r="T85" s="45">
        <v>12</v>
      </c>
      <c r="U85" s="46">
        <v>44433</v>
      </c>
      <c r="V85" s="47" t="s">
        <v>20</v>
      </c>
      <c r="W85" s="48" t="s">
        <v>178</v>
      </c>
      <c r="X85" s="49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7" t="str">
        <f>VLOOKUP(N86,'Linien - BU'!A:B,2,FALSE)</f>
        <v>Verkauf</v>
      </c>
      <c r="B86" s="78">
        <f t="shared" si="7"/>
        <v>85.2</v>
      </c>
      <c r="C86" s="79">
        <f>Abfalldokumentation!$U86</f>
        <v>44433</v>
      </c>
      <c r="D86" s="68" t="str">
        <f>IFERROR(VLOOKUP(Tabelle3[[#This Row],[Artikelnr.]],Produktgruppe!A:B,2,0),Tabelle3[[#This Row],[Produktname]])</f>
        <v>Div. Zipfel, ES ohne Verwendung</v>
      </c>
      <c r="E86" s="80" t="str">
        <f>IFERROR(VLOOKUP(Abfalldokumentation!$O86,Artikel!A:C,3,FALSE),Abfalldokumentation!$O86)</f>
        <v>Div. Zipfel, Endstücke</v>
      </c>
      <c r="F86" s="80" t="str">
        <f>VLOOKUP(T86,'Liste Gründe'!A:D,2,FALSE)</f>
        <v>Schimmel</v>
      </c>
      <c r="G86" s="79" t="str">
        <f>IF(ISBLANK(V86),VLOOKUP(Abfalldokumentation!$P86,'Liste Gründe'!A:D,3,FALSE),V86)</f>
        <v>keinen Abnehmer/kein Schälpersonal</v>
      </c>
      <c r="H86" s="80" t="str">
        <f>IF(ISBLANK(Abfalldokumentation!$W86),"-",Abfalldokumentation!$W86)</f>
        <v>keinen Abnehmer/Schälen</v>
      </c>
      <c r="I86" s="80">
        <f t="shared" si="8"/>
        <v>34</v>
      </c>
      <c r="J86" s="80" t="str">
        <f t="shared" si="9"/>
        <v>Produkte</v>
      </c>
      <c r="K86" s="80" t="str">
        <f t="shared" si="10"/>
        <v>BUs</v>
      </c>
      <c r="L86" s="80" t="str">
        <f t="shared" si="11"/>
        <v>Symptome</v>
      </c>
      <c r="M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IFERROR(VLOOKUP(Abfalldokumentation!$O86,Kennzahlen!U:X,3,FALSE)*Abfalldokumentation!$B86,"0")))),0)</f>
        <v>0</v>
      </c>
      <c r="N86" s="80" t="str">
        <f>IF(ISBLANK(Q86),VLOOKUP(Abfalldokumentation!$O86,'Linien - BU'!R:S,2,FALSE),Q86)</f>
        <v>Verkauf</v>
      </c>
      <c r="O86" s="76" t="str">
        <f t="shared" si="12"/>
        <v>Div. Zipfel, Endstücke</v>
      </c>
      <c r="P86" s="76">
        <f t="shared" si="13"/>
        <v>12</v>
      </c>
      <c r="Q86" s="38" t="s">
        <v>11</v>
      </c>
      <c r="R86" s="39" t="s">
        <v>177</v>
      </c>
      <c r="S86" s="39">
        <v>85.2</v>
      </c>
      <c r="T86" s="39">
        <v>12</v>
      </c>
      <c r="U86" s="40">
        <v>44433</v>
      </c>
      <c r="V86" s="41" t="s">
        <v>20</v>
      </c>
      <c r="W86" s="42" t="s">
        <v>178</v>
      </c>
      <c r="X86" s="43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2" t="str">
        <f>VLOOKUP(N87,'Linien - BU'!A:B,2,FALSE)</f>
        <v>Verkauf</v>
      </c>
      <c r="B87" s="73">
        <f t="shared" si="7"/>
        <v>140</v>
      </c>
      <c r="C87" s="74">
        <f>Abfalldokumentation!$U87</f>
        <v>44433</v>
      </c>
      <c r="D87" s="68" t="str">
        <f>IFERROR(VLOOKUP(Tabelle3[[#This Row],[Artikelnr.]],Produktgruppe!A:B,2,0),Tabelle3[[#This Row],[Produktname]])</f>
        <v>Div. Zipfel, ES ohne Verwendung</v>
      </c>
      <c r="E87" s="75" t="str">
        <f>IFERROR(VLOOKUP(Abfalldokumentation!$O87,Artikel!A:C,3,FALSE),Abfalldokumentation!$O87)</f>
        <v>Div. Zipfel, Endstücke</v>
      </c>
      <c r="F87" s="75" t="str">
        <f>VLOOKUP(T87,'Liste Gründe'!A:D,2,FALSE)</f>
        <v>Schimmel</v>
      </c>
      <c r="G87" s="74" t="str">
        <f>IF(ISBLANK(V87),VLOOKUP(Abfalldokumentation!$P87,'Liste Gründe'!A:D,3,FALSE),V87)</f>
        <v>keinen Abnehmer/kein Schälpersonal</v>
      </c>
      <c r="H87" s="75" t="str">
        <f>IF(ISBLANK(Abfalldokumentation!$W87),"-",Abfalldokumentation!$W87)</f>
        <v>keinen Abnehmer/Schälen</v>
      </c>
      <c r="I87" s="75">
        <f t="shared" si="8"/>
        <v>34</v>
      </c>
      <c r="J87" s="75" t="str">
        <f t="shared" si="9"/>
        <v>Produkte</v>
      </c>
      <c r="K87" s="75" t="str">
        <f t="shared" si="10"/>
        <v>BUs</v>
      </c>
      <c r="L87" s="75" t="str">
        <f t="shared" si="11"/>
        <v>Symptome</v>
      </c>
      <c r="M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IFERROR(VLOOKUP(Abfalldokumentation!$O87,Kennzahlen!U:X,3,FALSE)*Abfalldokumentation!$B87,"0")))),0)</f>
        <v>0</v>
      </c>
      <c r="N87" s="75" t="str">
        <f>IF(ISBLANK(Q87),VLOOKUP(Abfalldokumentation!$O87,'Linien - BU'!R:S,2,FALSE),Q87)</f>
        <v>Verkauf</v>
      </c>
      <c r="O87" s="76" t="str">
        <f t="shared" si="12"/>
        <v>Div. Zipfel, Endstücke</v>
      </c>
      <c r="P87" s="76">
        <f t="shared" si="13"/>
        <v>12</v>
      </c>
      <c r="Q87" s="44" t="s">
        <v>11</v>
      </c>
      <c r="R87" s="45" t="s">
        <v>177</v>
      </c>
      <c r="S87" s="45">
        <v>140</v>
      </c>
      <c r="T87" s="45">
        <v>12</v>
      </c>
      <c r="U87" s="46">
        <v>44433</v>
      </c>
      <c r="V87" s="47" t="s">
        <v>20</v>
      </c>
      <c r="W87" s="48" t="s">
        <v>178</v>
      </c>
      <c r="X87" s="49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7" t="str">
        <f>VLOOKUP(N88,'Linien - BU'!A:B,2,FALSE)</f>
        <v>Verkauf</v>
      </c>
      <c r="B88" s="78">
        <f t="shared" si="7"/>
        <v>250</v>
      </c>
      <c r="C88" s="79">
        <f>Abfalldokumentation!$U88</f>
        <v>44433</v>
      </c>
      <c r="D88" s="68" t="str">
        <f>IFERROR(VLOOKUP(Tabelle3[[#This Row],[Artikelnr.]],Produktgruppe!A:B,2,0),Tabelle3[[#This Row],[Produktname]])</f>
        <v>Div. Zipfel, ES ohne Verwendung</v>
      </c>
      <c r="E88" s="80" t="str">
        <f>IFERROR(VLOOKUP(Abfalldokumentation!$O88,Artikel!A:C,3,FALSE),Abfalldokumentation!$O88)</f>
        <v>Div. Zipfel, Endstücke</v>
      </c>
      <c r="F88" s="80" t="str">
        <f>VLOOKUP(T88,'Liste Gründe'!A:D,2,FALSE)</f>
        <v>Schimmel</v>
      </c>
      <c r="G88" s="79" t="str">
        <f>IF(ISBLANK(V88),VLOOKUP(Abfalldokumentation!$P88,'Liste Gründe'!A:D,3,FALSE),V88)</f>
        <v>keinen Abnehmer/kein Schälpersonal</v>
      </c>
      <c r="H88" s="80" t="str">
        <f>IF(ISBLANK(Abfalldokumentation!$W88),"-",Abfalldokumentation!$W88)</f>
        <v>keinen Abnehmer/Schälen</v>
      </c>
      <c r="I88" s="80">
        <f t="shared" si="8"/>
        <v>34</v>
      </c>
      <c r="J88" s="80" t="str">
        <f t="shared" si="9"/>
        <v>Produkte</v>
      </c>
      <c r="K88" s="80" t="str">
        <f t="shared" si="10"/>
        <v>BUs</v>
      </c>
      <c r="L88" s="80" t="str">
        <f t="shared" si="11"/>
        <v>Symptome</v>
      </c>
      <c r="M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IFERROR(VLOOKUP(Abfalldokumentation!$O88,Kennzahlen!U:X,3,FALSE)*Abfalldokumentation!$B88,"0")))),0)</f>
        <v>0</v>
      </c>
      <c r="N88" s="80" t="str">
        <f>IF(ISBLANK(Q88),VLOOKUP(Abfalldokumentation!$O88,'Linien - BU'!R:S,2,FALSE),Q88)</f>
        <v>Verkauf</v>
      </c>
      <c r="O88" s="76" t="str">
        <f t="shared" si="12"/>
        <v>Div. Zipfel, Endstücke</v>
      </c>
      <c r="P88" s="76">
        <f t="shared" si="13"/>
        <v>12</v>
      </c>
      <c r="Q88" s="38" t="s">
        <v>11</v>
      </c>
      <c r="R88" s="39" t="s">
        <v>177</v>
      </c>
      <c r="S88" s="39">
        <v>250</v>
      </c>
      <c r="T88" s="39">
        <v>12</v>
      </c>
      <c r="U88" s="40">
        <v>44433</v>
      </c>
      <c r="V88" s="41" t="s">
        <v>20</v>
      </c>
      <c r="W88" s="42" t="s">
        <v>178</v>
      </c>
      <c r="X88" s="43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2" t="str">
        <f>VLOOKUP(N89,'Linien - BU'!A:B,2,FALSE)</f>
        <v>BU1</v>
      </c>
      <c r="B89" s="73">
        <f t="shared" si="7"/>
        <v>30</v>
      </c>
      <c r="C89" s="74">
        <f>Abfalldokumentation!$U89</f>
        <v>44433</v>
      </c>
      <c r="D89" s="68" t="str">
        <f>IFERROR(VLOOKUP(Tabelle3[[#This Row],[Artikelnr.]],Produktgruppe!A:B,2,0),Tabelle3[[#This Row],[Produktname]])</f>
        <v>Diverses</v>
      </c>
      <c r="E89" s="75" t="str">
        <f>IFERROR(VLOOKUP(Abfalldokumentation!$O89,Artikel!A:C,3,FALSE),Abfalldokumentation!$O89)</f>
        <v>Diverses</v>
      </c>
      <c r="F89" s="75" t="str">
        <f>VLOOKUP(T89,'Liste Gründe'!A:D,2,FALSE)</f>
        <v>Linienbezogen</v>
      </c>
      <c r="G89" s="74" t="str">
        <f>IF(ISBLANK(V89),VLOOKUP(Abfalldokumentation!$P89,'Liste Gründe'!A:D,3,FALSE),V89)</f>
        <v>Maschinenabfall</v>
      </c>
      <c r="H89" s="75" t="str">
        <f>IF(ISBLANK(Abfalldokumentation!$W89),"-",Abfalldokumentation!$W89)</f>
        <v>-</v>
      </c>
      <c r="I89" s="75">
        <f t="shared" si="8"/>
        <v>34</v>
      </c>
      <c r="J89" s="75" t="str">
        <f t="shared" si="9"/>
        <v>Produkte</v>
      </c>
      <c r="K89" s="75" t="str">
        <f t="shared" si="10"/>
        <v>BUs</v>
      </c>
      <c r="L89" s="75" t="str">
        <f t="shared" si="11"/>
        <v>Symptome</v>
      </c>
      <c r="M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IFERROR(VLOOKUP(Abfalldokumentation!$O89,Kennzahlen!U:X,3,FALSE)*Abfalldokumentation!$B89,"0")))),0)</f>
        <v>0</v>
      </c>
      <c r="N89" s="75" t="str">
        <f>IF(ISBLANK(Q89),VLOOKUP(Abfalldokumentation!$O89,'Linien - BU'!R:S,2,FALSE),Q89)</f>
        <v>Strudelline</v>
      </c>
      <c r="O89" s="76" t="str">
        <f t="shared" si="12"/>
        <v>Diverses</v>
      </c>
      <c r="P89" s="76">
        <f t="shared" si="13"/>
        <v>30</v>
      </c>
      <c r="Q89" s="44" t="s">
        <v>208</v>
      </c>
      <c r="R89" s="45" t="s">
        <v>108</v>
      </c>
      <c r="S89" s="45">
        <v>30</v>
      </c>
      <c r="T89" s="45">
        <v>30</v>
      </c>
      <c r="U89" s="46">
        <v>44433</v>
      </c>
      <c r="V89" s="47"/>
      <c r="W89" s="48" t="s">
        <v>52</v>
      </c>
      <c r="X89" s="49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7" t="str">
        <f>VLOOKUP(N90,'Linien - BU'!A:B,2,FALSE)</f>
        <v>BU1</v>
      </c>
      <c r="B90" s="78">
        <f t="shared" si="7"/>
        <v>320</v>
      </c>
      <c r="C90" s="79">
        <f>Abfalldokumentation!$U90</f>
        <v>44433</v>
      </c>
      <c r="D90" s="68" t="str">
        <f>IFERROR(VLOOKUP(Tabelle3[[#This Row],[Artikelnr.]],Produktgruppe!A:B,2,0),Tabelle3[[#This Row],[Produktname]])</f>
        <v>Diverses</v>
      </c>
      <c r="E90" s="80" t="str">
        <f>IFERROR(VLOOKUP(Abfalldokumentation!$O90,Artikel!A:C,3,FALSE),Abfalldokumentation!$O90)</f>
        <v>Diverses aus Abfüllung</v>
      </c>
      <c r="F90" s="80" t="str">
        <f>VLOOKUP(T90,'Liste Gründe'!A:D,2,FALSE)</f>
        <v>Linienbezogen</v>
      </c>
      <c r="G90" s="79" t="str">
        <f>IF(ISBLANK(V90),VLOOKUP(Abfalldokumentation!$P90,'Liste Gründe'!A:D,3,FALSE),V90)</f>
        <v>Darm geplatzt</v>
      </c>
      <c r="H90" s="80" t="str">
        <f>IF(ISBLANK(Abfalldokumentation!$W90),"-",Abfalldokumentation!$W90)</f>
        <v>-</v>
      </c>
      <c r="I90" s="80">
        <f t="shared" si="8"/>
        <v>34</v>
      </c>
      <c r="J90" s="80" t="str">
        <f t="shared" si="9"/>
        <v>Produkte</v>
      </c>
      <c r="K90" s="80" t="str">
        <f t="shared" si="10"/>
        <v>BUs</v>
      </c>
      <c r="L90" s="80" t="str">
        <f t="shared" si="11"/>
        <v>Symptome</v>
      </c>
      <c r="M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IFERROR(VLOOKUP(Abfalldokumentation!$O90,Kennzahlen!U:X,3,FALSE)*Abfalldokumentation!$B90,"0")))),0)</f>
        <v>0</v>
      </c>
      <c r="N90" s="80" t="str">
        <f>IF(ISBLANK(Q90),VLOOKUP(Abfalldokumentation!$O90,'Linien - BU'!R:S,2,FALSE),Q90)</f>
        <v>Abfüllung</v>
      </c>
      <c r="O90" s="76" t="str">
        <f t="shared" si="12"/>
        <v>Diverses aus Abfüllung</v>
      </c>
      <c r="P90" s="76">
        <f t="shared" si="13"/>
        <v>34</v>
      </c>
      <c r="Q90" s="38" t="s">
        <v>166</v>
      </c>
      <c r="R90" s="39" t="s">
        <v>179</v>
      </c>
      <c r="S90" s="39">
        <v>320</v>
      </c>
      <c r="T90" s="39">
        <v>34</v>
      </c>
      <c r="U90" s="40">
        <v>44433</v>
      </c>
      <c r="V90" s="41"/>
      <c r="W90" s="42"/>
      <c r="X90" s="43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2" t="str">
        <f>VLOOKUP(N91,'Linien - BU'!A:B,2,FALSE)</f>
        <v>BU1</v>
      </c>
      <c r="B91" s="73">
        <f t="shared" si="7"/>
        <v>146.4</v>
      </c>
      <c r="C91" s="74">
        <f>Abfalldokumentation!$U91</f>
        <v>44433</v>
      </c>
      <c r="D91" s="68" t="str">
        <f>IFERROR(VLOOKUP(Tabelle3[[#This Row],[Artikelnr.]],Produktgruppe!A:B,2,0),Tabelle3[[#This Row],[Produktname]])</f>
        <v>Diverses</v>
      </c>
      <c r="E91" s="75" t="str">
        <f>IFERROR(VLOOKUP(Abfalldokumentation!$O91,Artikel!A:C,3,FALSE),Abfalldokumentation!$O91)</f>
        <v>Diverses aus Abfüllung</v>
      </c>
      <c r="F91" s="75" t="str">
        <f>VLOOKUP(T91,'Liste Gründe'!A:D,2,FALSE)</f>
        <v>Linienbezogen</v>
      </c>
      <c r="G91" s="74" t="str">
        <f>IF(ISBLANK(V91),VLOOKUP(Abfalldokumentation!$P91,'Liste Gründe'!A:D,3,FALSE),V91)</f>
        <v>Reinigung</v>
      </c>
      <c r="H91" s="75" t="str">
        <f>IF(ISBLANK(Abfalldokumentation!$W91),"-",Abfalldokumentation!$W91)</f>
        <v>-</v>
      </c>
      <c r="I91" s="75">
        <f t="shared" si="8"/>
        <v>34</v>
      </c>
      <c r="J91" s="75" t="str">
        <f t="shared" si="9"/>
        <v>Produkte</v>
      </c>
      <c r="K91" s="75" t="str">
        <f t="shared" si="10"/>
        <v>BUs</v>
      </c>
      <c r="L91" s="75" t="str">
        <f t="shared" si="11"/>
        <v>Symptome</v>
      </c>
      <c r="M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IFERROR(VLOOKUP(Abfalldokumentation!$O91,Kennzahlen!U:X,3,FALSE)*Abfalldokumentation!$B91,"0")))),0)</f>
        <v>0</v>
      </c>
      <c r="N91" s="75" t="str">
        <f>IF(ISBLANK(Q91),VLOOKUP(Abfalldokumentation!$O91,'Linien - BU'!R:S,2,FALSE),Q91)</f>
        <v>Abfüllung</v>
      </c>
      <c r="O91" s="76" t="str">
        <f t="shared" si="12"/>
        <v>Diverses aus Abfüllung</v>
      </c>
      <c r="P91" s="76">
        <f t="shared" si="13"/>
        <v>10</v>
      </c>
      <c r="Q91" s="44" t="s">
        <v>166</v>
      </c>
      <c r="R91" s="45" t="s">
        <v>179</v>
      </c>
      <c r="S91" s="45">
        <v>146.4</v>
      </c>
      <c r="T91" s="45">
        <v>10</v>
      </c>
      <c r="U91" s="46">
        <v>44433</v>
      </c>
      <c r="V91" s="47"/>
      <c r="W91" s="48"/>
      <c r="X91" s="49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7" t="str">
        <f>VLOOKUP(N92,'Linien - BU'!A:B,2,FALSE)</f>
        <v>BU1</v>
      </c>
      <c r="B92" s="78">
        <f t="shared" si="7"/>
        <v>10</v>
      </c>
      <c r="C92" s="79">
        <f>Abfalldokumentation!$U92</f>
        <v>44433</v>
      </c>
      <c r="D92" s="68" t="str">
        <f>IFERROR(VLOOKUP(Tabelle3[[#This Row],[Artikelnr.]],Produktgruppe!A:B,2,0),Tabelle3[[#This Row],[Produktname]])</f>
        <v>Diverses</v>
      </c>
      <c r="E92" s="80" t="str">
        <f>IFERROR(VLOOKUP(Abfalldokumentation!$O92,Artikel!A:C,3,FALSE),Abfalldokumentation!$O92)</f>
        <v>Diverses aus Schmelze</v>
      </c>
      <c r="F92" s="80" t="str">
        <f>VLOOKUP(T92,'Liste Gründe'!A:D,2,FALSE)</f>
        <v>Linienbezogen</v>
      </c>
      <c r="G92" s="79" t="str">
        <f>IF(ISBLANK(V92),VLOOKUP(Abfalldokumentation!$P92,'Liste Gründe'!A:D,3,FALSE),V92)</f>
        <v>Reinigung</v>
      </c>
      <c r="H92" s="80" t="str">
        <f>IF(ISBLANK(Abfalldokumentation!$W92),"-",Abfalldokumentation!$W92)</f>
        <v>-</v>
      </c>
      <c r="I92" s="80">
        <f t="shared" si="8"/>
        <v>34</v>
      </c>
      <c r="J92" s="80" t="str">
        <f t="shared" si="9"/>
        <v>Produkte</v>
      </c>
      <c r="K92" s="80" t="str">
        <f t="shared" si="10"/>
        <v>BUs</v>
      </c>
      <c r="L92" s="80" t="str">
        <f t="shared" si="11"/>
        <v>Symptome</v>
      </c>
      <c r="M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IFERROR(VLOOKUP(Abfalldokumentation!$O92,Kennzahlen!U:X,3,FALSE)*Abfalldokumentation!$B92,"0")))),0)</f>
        <v>0</v>
      </c>
      <c r="N92" s="80" t="str">
        <f>IF(ISBLANK(Q92),VLOOKUP(Abfalldokumentation!$O92,'Linien - BU'!R:S,2,FALSE),Q92)</f>
        <v>Schmelze</v>
      </c>
      <c r="O92" s="76" t="str">
        <f t="shared" si="12"/>
        <v>Diverses aus Schmelze</v>
      </c>
      <c r="P92" s="76">
        <f t="shared" si="13"/>
        <v>10</v>
      </c>
      <c r="Q92" s="38" t="s">
        <v>170</v>
      </c>
      <c r="R92" s="39" t="s">
        <v>197</v>
      </c>
      <c r="S92" s="39">
        <v>10</v>
      </c>
      <c r="T92" s="39">
        <v>10</v>
      </c>
      <c r="U92" s="40">
        <v>44433</v>
      </c>
      <c r="V92" s="41"/>
      <c r="W92" s="42"/>
      <c r="X92" s="43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2" t="str">
        <f>VLOOKUP(N93,'Linien - BU'!A:B,2,FALSE)</f>
        <v>Rest</v>
      </c>
      <c r="B93" s="73">
        <f t="shared" si="7"/>
        <v>10</v>
      </c>
      <c r="C93" s="74">
        <f>Abfalldokumentation!$U93</f>
        <v>44433</v>
      </c>
      <c r="D93" s="68" t="str">
        <f>IFERROR(VLOOKUP(Tabelle3[[#This Row],[Artikelnr.]],Produktgruppe!A:B,2,0),Tabelle3[[#This Row],[Produktname]])</f>
        <v>Qualitätssicherung</v>
      </c>
      <c r="E93" s="75" t="str">
        <f>IFERROR(VLOOKUP(Abfalldokumentation!$O93,Artikel!A:C,3,FALSE),Abfalldokumentation!$O93)</f>
        <v>Diverses QM</v>
      </c>
      <c r="F93" s="75" t="str">
        <f>VLOOKUP(T93,'Liste Gründe'!A:D,2,FALSE)</f>
        <v>Qualitätssicherung</v>
      </c>
      <c r="G93" s="74" t="str">
        <f>IF(ISBLANK(V93),VLOOKUP(Abfalldokumentation!$P93,'Liste Gründe'!A:D,3,FALSE),V93)</f>
        <v>Sensorik</v>
      </c>
      <c r="H93" s="75" t="str">
        <f>IF(ISBLANK(Abfalldokumentation!$W93),"-",Abfalldokumentation!$W93)</f>
        <v>Sensorik</v>
      </c>
      <c r="I93" s="75">
        <f t="shared" si="8"/>
        <v>34</v>
      </c>
      <c r="J93" s="75" t="str">
        <f t="shared" si="9"/>
        <v>Produkte</v>
      </c>
      <c r="K93" s="75" t="str">
        <f t="shared" si="10"/>
        <v>BUs</v>
      </c>
      <c r="L93" s="75" t="str">
        <f t="shared" si="11"/>
        <v>Symptome</v>
      </c>
      <c r="M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IFERROR(VLOOKUP(Abfalldokumentation!$O93,Kennzahlen!U:X,3,FALSE)*Abfalldokumentation!$B93,"0")))),0)</f>
        <v>0</v>
      </c>
      <c r="N93" s="75" t="str">
        <f>IF(ISBLANK(Q93),VLOOKUP(Abfalldokumentation!$O93,'Linien - BU'!R:S,2,FALSE),Q93)</f>
        <v>QM</v>
      </c>
      <c r="O93" s="76" t="str">
        <f t="shared" si="12"/>
        <v>Diverses QM</v>
      </c>
      <c r="P93" s="76">
        <f t="shared" si="13"/>
        <v>74</v>
      </c>
      <c r="Q93" s="44" t="s">
        <v>182</v>
      </c>
      <c r="R93" s="45" t="s">
        <v>183</v>
      </c>
      <c r="S93" s="45">
        <v>10</v>
      </c>
      <c r="T93" s="45">
        <v>74</v>
      </c>
      <c r="U93" s="46">
        <v>44433</v>
      </c>
      <c r="V93" s="47" t="s">
        <v>184</v>
      </c>
      <c r="W93" s="48" t="s">
        <v>184</v>
      </c>
      <c r="X93" s="49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7" t="str">
        <f>VLOOKUP(N94,'Linien - BU'!A:B,2,FALSE)</f>
        <v>Rest</v>
      </c>
      <c r="B94" s="78">
        <f t="shared" si="7"/>
        <v>15</v>
      </c>
      <c r="C94" s="79">
        <f>Abfalldokumentation!$U94</f>
        <v>44433</v>
      </c>
      <c r="D94" s="68" t="str">
        <f>IFERROR(VLOOKUP(Tabelle3[[#This Row],[Artikelnr.]],Produktgruppe!A:B,2,0),Tabelle3[[#This Row],[Produktname]])</f>
        <v>Qualitätssicherung</v>
      </c>
      <c r="E94" s="80" t="str">
        <f>IFERROR(VLOOKUP(Abfalldokumentation!$O94,Artikel!A:C,3,FALSE),Abfalldokumentation!$O94)</f>
        <v>Diverses QM</v>
      </c>
      <c r="F94" s="80" t="str">
        <f>VLOOKUP(T94,'Liste Gründe'!A:D,2,FALSE)</f>
        <v>Qualitätssicherung</v>
      </c>
      <c r="G94" s="79" t="str">
        <f>IF(ISBLANK(V94),VLOOKUP(Abfalldokumentation!$P94,'Liste Gründe'!A:D,3,FALSE),V94)</f>
        <v>Sensorik</v>
      </c>
      <c r="H94" s="80" t="str">
        <f>IF(ISBLANK(Abfalldokumentation!$W94),"-",Abfalldokumentation!$W94)</f>
        <v>Sensorik</v>
      </c>
      <c r="I94" s="80">
        <f t="shared" si="8"/>
        <v>34</v>
      </c>
      <c r="J94" s="80" t="str">
        <f t="shared" si="9"/>
        <v>Produkte</v>
      </c>
      <c r="K94" s="80" t="str">
        <f t="shared" si="10"/>
        <v>BUs</v>
      </c>
      <c r="L94" s="80" t="str">
        <f t="shared" si="11"/>
        <v>Symptome</v>
      </c>
      <c r="M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IFERROR(VLOOKUP(Abfalldokumentation!$O94,Kennzahlen!U:X,3,FALSE)*Abfalldokumentation!$B94,"0")))),0)</f>
        <v>0</v>
      </c>
      <c r="N94" s="80" t="str">
        <f>IF(ISBLANK(Q94),VLOOKUP(Abfalldokumentation!$O94,'Linien - BU'!R:S,2,FALSE),Q94)</f>
        <v>QM</v>
      </c>
      <c r="O94" s="76" t="str">
        <f t="shared" si="12"/>
        <v>Diverses QM</v>
      </c>
      <c r="P94" s="76">
        <f t="shared" si="13"/>
        <v>74</v>
      </c>
      <c r="Q94" s="38" t="s">
        <v>182</v>
      </c>
      <c r="R94" s="39" t="s">
        <v>183</v>
      </c>
      <c r="S94" s="39">
        <v>15</v>
      </c>
      <c r="T94" s="39">
        <v>74</v>
      </c>
      <c r="U94" s="40">
        <v>44433</v>
      </c>
      <c r="V94" s="41" t="s">
        <v>184</v>
      </c>
      <c r="W94" s="42" t="s">
        <v>184</v>
      </c>
      <c r="X94" s="43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2" t="str">
        <f>VLOOKUP(N95,'Linien - BU'!A:B,2,FALSE)</f>
        <v>Rest</v>
      </c>
      <c r="B95" s="73">
        <f t="shared" si="7"/>
        <v>75</v>
      </c>
      <c r="C95" s="74">
        <f>Abfalldokumentation!$U95</f>
        <v>44433</v>
      </c>
      <c r="D95" s="68" t="str">
        <f>IFERROR(VLOOKUP(Tabelle3[[#This Row],[Artikelnr.]],Produktgruppe!A:B,2,0),Tabelle3[[#This Row],[Produktname]])</f>
        <v>Qualitätssicherung</v>
      </c>
      <c r="E95" s="75" t="str">
        <f>IFERROR(VLOOKUP(Abfalldokumentation!$O95,Artikel!A:C,3,FALSE),Abfalldokumentation!$O95)</f>
        <v>Laborproben</v>
      </c>
      <c r="F95" s="75" t="str">
        <f>VLOOKUP(T95,'Liste Gründe'!A:D,2,FALSE)</f>
        <v>Qualitätssicherung</v>
      </c>
      <c r="G95" s="74" t="str">
        <f>IF(ISBLANK(V95),VLOOKUP(Abfalldokumentation!$P95,'Liste Gründe'!A:D,3,FALSE),V95)</f>
        <v>Laborprobe</v>
      </c>
      <c r="H95" s="75" t="str">
        <f>IF(ISBLANK(Abfalldokumentation!$W95),"-",Abfalldokumentation!$W95)</f>
        <v>Laborprobe</v>
      </c>
      <c r="I95" s="75">
        <f t="shared" si="8"/>
        <v>34</v>
      </c>
      <c r="J95" s="75" t="str">
        <f t="shared" si="9"/>
        <v>Produkte</v>
      </c>
      <c r="K95" s="75" t="str">
        <f t="shared" si="10"/>
        <v>BUs</v>
      </c>
      <c r="L95" s="75" t="str">
        <f t="shared" si="11"/>
        <v>Symptome</v>
      </c>
      <c r="M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IFERROR(VLOOKUP(Abfalldokumentation!$O95,Kennzahlen!U:X,3,FALSE)*Abfalldokumentation!$B95,"0")))),0)</f>
        <v>0</v>
      </c>
      <c r="N95" s="75" t="str">
        <f>IF(ISBLANK(Q95),VLOOKUP(Abfalldokumentation!$O95,'Linien - BU'!R:S,2,FALSE),Q95)</f>
        <v>Labor</v>
      </c>
      <c r="O95" s="76" t="str">
        <f t="shared" si="12"/>
        <v>Laborproben</v>
      </c>
      <c r="P95" s="76">
        <f t="shared" si="13"/>
        <v>73</v>
      </c>
      <c r="Q95" s="44" t="s">
        <v>185</v>
      </c>
      <c r="R95" s="45" t="s">
        <v>186</v>
      </c>
      <c r="S95" s="45">
        <v>75</v>
      </c>
      <c r="T95" s="51">
        <v>73</v>
      </c>
      <c r="U95" s="46">
        <v>44433</v>
      </c>
      <c r="V95" s="47" t="s">
        <v>187</v>
      </c>
      <c r="W95" s="48" t="s">
        <v>187</v>
      </c>
      <c r="X95" s="49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7" t="str">
        <f>VLOOKUP(N96,'Linien - BU'!A:B,2,FALSE)</f>
        <v>Rest</v>
      </c>
      <c r="B96" s="78">
        <f t="shared" si="7"/>
        <v>40.4</v>
      </c>
      <c r="C96" s="79">
        <f>Abfalldokumentation!$U96</f>
        <v>44433</v>
      </c>
      <c r="D96" s="68" t="str">
        <f>IFERROR(VLOOKUP(Tabelle3[[#This Row],[Artikelnr.]],Produktgruppe!A:B,2,0),Tabelle3[[#This Row],[Produktname]])</f>
        <v>Qualitätssicherung</v>
      </c>
      <c r="E96" s="80" t="str">
        <f>IFERROR(VLOOKUP(Abfalldokumentation!$O96,Artikel!A:C,3,FALSE),Abfalldokumentation!$O96)</f>
        <v>Rückstellproben</v>
      </c>
      <c r="F96" s="80" t="str">
        <f>VLOOKUP(T96,'Liste Gründe'!A:D,2,FALSE)</f>
        <v>Qualitätssicherung</v>
      </c>
      <c r="G96" s="79" t="str">
        <f>IF(ISBLANK(V96),VLOOKUP(Abfalldokumentation!$P96,'Liste Gründe'!A:D,3,FALSE),V96)</f>
        <v>Rückstellproben</v>
      </c>
      <c r="H96" s="80" t="str">
        <f>IF(ISBLANK(Abfalldokumentation!$W96),"-",Abfalldokumentation!$W96)</f>
        <v>Rückstellproben</v>
      </c>
      <c r="I96" s="80">
        <f t="shared" si="8"/>
        <v>34</v>
      </c>
      <c r="J96" s="80" t="str">
        <f t="shared" si="9"/>
        <v>Produkte</v>
      </c>
      <c r="K96" s="80" t="str">
        <f t="shared" si="10"/>
        <v>BUs</v>
      </c>
      <c r="L96" s="80" t="str">
        <f t="shared" si="11"/>
        <v>Symptome</v>
      </c>
      <c r="M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IFERROR(VLOOKUP(Abfalldokumentation!$O96,Kennzahlen!U:X,3,FALSE)*Abfalldokumentation!$B96,"0")))),0)</f>
        <v>0</v>
      </c>
      <c r="N96" s="80" t="str">
        <f>IF(ISBLANK(Q96),VLOOKUP(Abfalldokumentation!$O96,'Linien - BU'!R:S,2,FALSE),Q96)</f>
        <v>Labor</v>
      </c>
      <c r="O96" s="76" t="str">
        <f t="shared" si="12"/>
        <v>Rückstellproben</v>
      </c>
      <c r="P96" s="76">
        <f t="shared" si="13"/>
        <v>70</v>
      </c>
      <c r="Q96" s="38" t="s">
        <v>185</v>
      </c>
      <c r="R96" s="41" t="s">
        <v>198</v>
      </c>
      <c r="S96" s="39">
        <v>40.4</v>
      </c>
      <c r="T96" s="39">
        <v>70</v>
      </c>
      <c r="U96" s="40">
        <v>44433</v>
      </c>
      <c r="V96" s="41" t="s">
        <v>198</v>
      </c>
      <c r="W96" s="42" t="s">
        <v>198</v>
      </c>
      <c r="X96" s="43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2" t="str">
        <f>VLOOKUP(N97,'Linien - BU'!A:B,2,FALSE)</f>
        <v>BU3</v>
      </c>
      <c r="B97" s="73">
        <f t="shared" si="7"/>
        <v>18</v>
      </c>
      <c r="C97" s="74">
        <f>Abfalldokumentation!$U97</f>
        <v>44433</v>
      </c>
      <c r="D97" s="68" t="str">
        <f>IFERROR(VLOOKUP(Tabelle3[[#This Row],[Artikelnr.]],Produktgruppe!A:B,2,0),Tabelle3[[#This Row],[Produktname]])</f>
        <v>Diverses</v>
      </c>
      <c r="E97" s="75" t="str">
        <f>IFERROR(VLOOKUP(Abfalldokumentation!$O97,Artikel!A:C,3,FALSE),Abfalldokumentation!$O97)</f>
        <v>Maschinenabfall</v>
      </c>
      <c r="F97" s="75" t="str">
        <f>VLOOKUP(T97,'Liste Gründe'!A:D,2,FALSE)</f>
        <v>Linienbezogen</v>
      </c>
      <c r="G97" s="74" t="str">
        <f>IF(ISBLANK(V97),VLOOKUP(Abfalldokumentation!$P97,'Liste Gründe'!A:D,3,FALSE),V97)</f>
        <v>Maschinenabfall</v>
      </c>
      <c r="H97" s="75" t="str">
        <f>IF(ISBLANK(Abfalldokumentation!$W97),"-",Abfalldokumentation!$W97)</f>
        <v>-</v>
      </c>
      <c r="I97" s="75">
        <f t="shared" si="8"/>
        <v>34</v>
      </c>
      <c r="J97" s="75" t="str">
        <f t="shared" si="9"/>
        <v>Produkte</v>
      </c>
      <c r="K97" s="75" t="str">
        <f t="shared" si="10"/>
        <v>BUs</v>
      </c>
      <c r="L97" s="75" t="str">
        <f t="shared" si="11"/>
        <v>Symptome</v>
      </c>
      <c r="M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IFERROR(VLOOKUP(Abfalldokumentation!$O97,Kennzahlen!U:X,3,FALSE)*Abfalldokumentation!$B97,"0")))),0)</f>
        <v>0</v>
      </c>
      <c r="N97" s="75" t="str">
        <f>IF(ISBLANK(Q97),VLOOKUP(Abfalldokumentation!$O97,'Linien - BU'!R:S,2,FALSE),Q97)</f>
        <v>WVP</v>
      </c>
      <c r="O97" s="76" t="str">
        <f t="shared" si="12"/>
        <v>Maschinenabfall</v>
      </c>
      <c r="P97" s="76">
        <f t="shared" si="13"/>
        <v>30</v>
      </c>
      <c r="Q97" s="44" t="s">
        <v>195</v>
      </c>
      <c r="R97" s="45" t="s">
        <v>53</v>
      </c>
      <c r="S97" s="45">
        <v>18</v>
      </c>
      <c r="T97" s="45">
        <v>30</v>
      </c>
      <c r="U97" s="46">
        <v>44433</v>
      </c>
      <c r="V97" s="47"/>
      <c r="W97" s="48"/>
      <c r="X97" s="49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7" t="str">
        <f>VLOOKUP(N98,'Linien - BU'!A:B,2,FALSE)</f>
        <v>BU3</v>
      </c>
      <c r="B98" s="78">
        <f t="shared" si="7"/>
        <v>248</v>
      </c>
      <c r="C98" s="79">
        <f>Abfalldokumentation!$U98</f>
        <v>44433</v>
      </c>
      <c r="D98" s="68" t="str">
        <f>IFERROR(VLOOKUP(Tabelle3[[#This Row],[Artikelnr.]],Produktgruppe!A:B,2,0),Tabelle3[[#This Row],[Produktname]])</f>
        <v>Diverses</v>
      </c>
      <c r="E98" s="80" t="str">
        <f>IFERROR(VLOOKUP(Abfalldokumentation!$O98,Artikel!A:C,3,FALSE),Abfalldokumentation!$O98)</f>
        <v>Maschinenabfall</v>
      </c>
      <c r="F98" s="80" t="str">
        <f>VLOOKUP(T98,'Liste Gründe'!A:D,2,FALSE)</f>
        <v>Linienbezogen</v>
      </c>
      <c r="G98" s="79" t="str">
        <f>IF(ISBLANK(V98),VLOOKUP(Abfalldokumentation!$P98,'Liste Gründe'!A:D,3,FALSE),V98)</f>
        <v>Maschinenabfall</v>
      </c>
      <c r="H98" s="80" t="str">
        <f>IF(ISBLANK(Abfalldokumentation!$W98),"-",Abfalldokumentation!$W98)</f>
        <v>-</v>
      </c>
      <c r="I98" s="80">
        <f t="shared" si="8"/>
        <v>34</v>
      </c>
      <c r="J98" s="80" t="str">
        <f t="shared" si="9"/>
        <v>Produkte</v>
      </c>
      <c r="K98" s="80" t="str">
        <f t="shared" si="10"/>
        <v>BUs</v>
      </c>
      <c r="L98" s="80" t="str">
        <f t="shared" si="11"/>
        <v>Symptome</v>
      </c>
      <c r="M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IFERROR(VLOOKUP(Abfalldokumentation!$O98,Kennzahlen!U:X,3,FALSE)*Abfalldokumentation!$B98,"0")))),0)</f>
        <v>0</v>
      </c>
      <c r="N98" s="80" t="str">
        <f>IF(ISBLANK(Q98),VLOOKUP(Abfalldokumentation!$O98,'Linien - BU'!R:S,2,FALSE),Q98)</f>
        <v>L9</v>
      </c>
      <c r="O98" s="76" t="str">
        <f t="shared" si="12"/>
        <v>Maschinenabfall</v>
      </c>
      <c r="P98" s="76">
        <f t="shared" si="13"/>
        <v>30</v>
      </c>
      <c r="Q98" s="38" t="s">
        <v>209</v>
      </c>
      <c r="R98" s="45" t="s">
        <v>53</v>
      </c>
      <c r="S98" s="39">
        <v>248</v>
      </c>
      <c r="T98" s="39">
        <v>30</v>
      </c>
      <c r="U98" s="40">
        <v>44433</v>
      </c>
      <c r="V98" s="41"/>
      <c r="W98" s="42"/>
      <c r="X98" s="43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2" t="str">
        <f>VLOOKUP(N99,'Linien - BU'!A:B,2,FALSE)</f>
        <v>BU3</v>
      </c>
      <c r="B99" s="73">
        <f t="shared" si="7"/>
        <v>270</v>
      </c>
      <c r="C99" s="74">
        <f>Abfalldokumentation!$U99</f>
        <v>44433</v>
      </c>
      <c r="D99" s="68" t="str">
        <f>IFERROR(VLOOKUP(Tabelle3[[#This Row],[Artikelnr.]],Produktgruppe!A:B,2,0),Tabelle3[[#This Row],[Produktname]])</f>
        <v>RW</v>
      </c>
      <c r="E99" s="75" t="str">
        <f>IFERROR(VLOOKUP(Abfalldokumentation!$O99,Artikel!A:C,3,FALSE),Abfalldokumentation!$O99)</f>
        <v>RW Natur</v>
      </c>
      <c r="F99" s="75" t="str">
        <f>VLOOKUP(T99,'Liste Gründe'!A:D,2,FALSE)</f>
        <v>Schimmel</v>
      </c>
      <c r="G99" s="74" t="str">
        <f>IF(ISBLANK(V99),VLOOKUP(Abfalldokumentation!$P99,'Liste Gründe'!A:D,3,FALSE),V99)</f>
        <v>VOS &gt; Einsatz</v>
      </c>
      <c r="H99" s="75" t="str">
        <f>IF(ISBLANK(Abfalldokumentation!$W99),"-",Abfalldokumentation!$W99)</f>
        <v>VOS &gt; Einsatz</v>
      </c>
      <c r="I99" s="75">
        <f t="shared" si="8"/>
        <v>34</v>
      </c>
      <c r="J99" s="75" t="str">
        <f t="shared" si="9"/>
        <v>Produkte</v>
      </c>
      <c r="K99" s="75" t="str">
        <f t="shared" si="10"/>
        <v>BUs</v>
      </c>
      <c r="L99" s="75" t="str">
        <f t="shared" si="11"/>
        <v>Symptome</v>
      </c>
      <c r="M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IFERROR(VLOOKUP(Abfalldokumentation!$O99,Kennzahlen!U:X,3,FALSE)*Abfalldokumentation!$B99,"0")))),0)</f>
        <v>0</v>
      </c>
      <c r="N99" s="75" t="str">
        <f>IF(ISBLANK(Q99),VLOOKUP(Abfalldokumentation!$O99,'Linien - BU'!R:S,2,FALSE),Q99)</f>
        <v>L9</v>
      </c>
      <c r="O99" s="76" t="str">
        <f t="shared" si="12"/>
        <v>RW Natur</v>
      </c>
      <c r="P99" s="76">
        <f t="shared" si="13"/>
        <v>12</v>
      </c>
      <c r="Q99" s="44" t="s">
        <v>209</v>
      </c>
      <c r="R99" s="45" t="s">
        <v>91</v>
      </c>
      <c r="S99" s="45">
        <v>270</v>
      </c>
      <c r="T99" s="45">
        <v>12</v>
      </c>
      <c r="U99" s="46">
        <v>44433</v>
      </c>
      <c r="V99" s="47" t="s">
        <v>21</v>
      </c>
      <c r="W99" s="48" t="s">
        <v>21</v>
      </c>
      <c r="X99" s="49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7" t="str">
        <f>VLOOKUP(N100,'Linien - BU'!A:B,2,FALSE)</f>
        <v>Verkauf</v>
      </c>
      <c r="B100" s="78">
        <f t="shared" si="7"/>
        <v>12</v>
      </c>
      <c r="C100" s="79">
        <f>Abfalldokumentation!$U100</f>
        <v>44433</v>
      </c>
      <c r="D100" s="68" t="str">
        <f>IFERROR(VLOOKUP(Tabelle3[[#This Row],[Artikelnr.]],Produktgruppe!A:B,2,0),Tabelle3[[#This Row],[Produktname]])</f>
        <v>Div. Zipfel, ES ohne Verwendung</v>
      </c>
      <c r="E100" s="80" t="str">
        <f>IFERROR(VLOOKUP(Abfalldokumentation!$O100,Artikel!A:C,3,FALSE),Abfalldokumentation!$O100)</f>
        <v>RW Schinken Endstücke</v>
      </c>
      <c r="F100" s="80" t="str">
        <f>VLOOKUP(T100,'Liste Gründe'!A:D,2,FALSE)</f>
        <v>Schimmel</v>
      </c>
      <c r="G100" s="79" t="str">
        <f>IF(ISBLANK(V100),VLOOKUP(Abfalldokumentation!$P100,'Liste Gründe'!A:D,3,FALSE),V100)</f>
        <v>keinen Abnehmer/kein Schälpersonal</v>
      </c>
      <c r="H100" s="80" t="str">
        <f>IF(ISBLANK(Abfalldokumentation!$W100),"-",Abfalldokumentation!$W100)</f>
        <v>keinen Abnehmer/Schälen</v>
      </c>
      <c r="I100" s="80">
        <f t="shared" si="8"/>
        <v>34</v>
      </c>
      <c r="J100" s="80" t="str">
        <f t="shared" si="9"/>
        <v>Produkte</v>
      </c>
      <c r="K100" s="80" t="str">
        <f t="shared" si="10"/>
        <v>BUs</v>
      </c>
      <c r="L100" s="80" t="str">
        <f t="shared" si="11"/>
        <v>Symptome</v>
      </c>
      <c r="M1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IFERROR(VLOOKUP(Abfalldokumentation!$O100,Kennzahlen!U:X,3,FALSE)*Abfalldokumentation!$B100,"0")))),0)</f>
        <v>0</v>
      </c>
      <c r="N100" s="80" t="str">
        <f>IF(ISBLANK(Q100),VLOOKUP(Abfalldokumentation!$O100,'Linien - BU'!R:S,2,FALSE),Q100)</f>
        <v>Verkauf</v>
      </c>
      <c r="O100" s="76" t="str">
        <f t="shared" si="12"/>
        <v>RW Schinken Endstücke</v>
      </c>
      <c r="P100" s="76">
        <f t="shared" si="13"/>
        <v>12</v>
      </c>
      <c r="Q100" s="38" t="s">
        <v>11</v>
      </c>
      <c r="R100" s="39" t="s">
        <v>210</v>
      </c>
      <c r="S100" s="39">
        <v>12</v>
      </c>
      <c r="T100" s="39">
        <v>12</v>
      </c>
      <c r="U100" s="40">
        <v>44433</v>
      </c>
      <c r="V100" s="41" t="s">
        <v>20</v>
      </c>
      <c r="W100" s="42" t="s">
        <v>178</v>
      </c>
      <c r="X100" s="43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2" t="str">
        <f>VLOOKUP(N101,'Linien - BU'!A:B,2,FALSE)</f>
        <v>BU3</v>
      </c>
      <c r="B101" s="73">
        <f t="shared" si="7"/>
        <v>142</v>
      </c>
      <c r="C101" s="74">
        <f>Abfalldokumentation!$U101</f>
        <v>44434</v>
      </c>
      <c r="D101" s="68" t="str">
        <f>IFERROR(VLOOKUP(Tabelle3[[#This Row],[Artikelnr.]],Produktgruppe!A:B,2,0),Tabelle3[[#This Row],[Produktname]])</f>
        <v>Räucherwürste</v>
      </c>
      <c r="E101" s="75" t="str">
        <f>IFERROR(VLOOKUP(Abfalldokumentation!$O101,Artikel!A:C,3,FALSE),Abfalldokumentation!$O101)</f>
        <v>RW NUSS 10,0KG AN</v>
      </c>
      <c r="F101" s="75" t="str">
        <f>VLOOKUP(T101,'Liste Gründe'!A:D,2,FALSE)</f>
        <v>Schimmel</v>
      </c>
      <c r="G101" s="74" t="str">
        <f>IF(ISBLANK(V101),VLOOKUP(Abfalldokumentation!$P101,'Liste Gründe'!A:D,3,FALSE),V101)</f>
        <v>VOS &gt; Einsatz</v>
      </c>
      <c r="H101" s="75" t="str">
        <f>IF(ISBLANK(Abfalldokumentation!$W101),"-",Abfalldokumentation!$W101)</f>
        <v>-</v>
      </c>
      <c r="I101" s="75">
        <f t="shared" si="8"/>
        <v>34</v>
      </c>
      <c r="J101" s="75" t="str">
        <f t="shared" si="9"/>
        <v>Produkte</v>
      </c>
      <c r="K101" s="75" t="str">
        <f t="shared" si="10"/>
        <v>BUs</v>
      </c>
      <c r="L101" s="75" t="str">
        <f t="shared" si="11"/>
        <v>Symptome</v>
      </c>
      <c r="M1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IFERROR(VLOOKUP(Abfalldokumentation!$O101,Kennzahlen!U:X,3,FALSE)*Abfalldokumentation!$B101,"0")))),0)</f>
        <v>0</v>
      </c>
      <c r="N101" s="75" t="str">
        <f>IF(ISBLANK(Q101),VLOOKUP(Abfalldokumentation!$O101,'Linien - BU'!R:S,2,FALSE),Q101)</f>
        <v>Bu3</v>
      </c>
      <c r="O101" s="76">
        <f t="shared" si="12"/>
        <v>32000070</v>
      </c>
      <c r="P101" s="76">
        <f t="shared" si="13"/>
        <v>12</v>
      </c>
      <c r="Q101" s="44" t="s">
        <v>196</v>
      </c>
      <c r="R101" s="45">
        <v>32000070</v>
      </c>
      <c r="S101" s="45">
        <v>142</v>
      </c>
      <c r="T101" s="45">
        <v>12</v>
      </c>
      <c r="U101" s="46">
        <v>44434</v>
      </c>
      <c r="V101" s="47" t="s">
        <v>21</v>
      </c>
      <c r="W101" s="48" t="s">
        <v>52</v>
      </c>
      <c r="X101" s="49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7" t="str">
        <f>VLOOKUP(N102,'Linien - BU'!A:B,2,FALSE)</f>
        <v>Verkauf</v>
      </c>
      <c r="B102" s="78">
        <f t="shared" si="7"/>
        <v>1260</v>
      </c>
      <c r="C102" s="79">
        <f>Abfalldokumentation!$U102</f>
        <v>44434</v>
      </c>
      <c r="D102" s="68" t="str">
        <f>IFERROR(VLOOKUP(Tabelle3[[#This Row],[Artikelnr.]],Produktgruppe!A:B,2,0),Tabelle3[[#This Row],[Produktname]])</f>
        <v>Div. Zipfel, ES ohne Verwendung</v>
      </c>
      <c r="E102" s="80" t="str">
        <f>IFERROR(VLOOKUP(Abfalldokumentation!$O102,Artikel!A:C,3,FALSE),Abfalldokumentation!$O102)</f>
        <v>Div. Zipfel, Endstücke</v>
      </c>
      <c r="F102" s="80" t="str">
        <f>VLOOKUP(T102,'Liste Gründe'!A:D,2,FALSE)</f>
        <v>Schimmel</v>
      </c>
      <c r="G102" s="79" t="str">
        <f>IF(ISBLANK(V102),VLOOKUP(Abfalldokumentation!$P102,'Liste Gründe'!A:D,3,FALSE),V102)</f>
        <v>keinen Abnehmer/kein Schälpersonal</v>
      </c>
      <c r="H102" s="80" t="str">
        <f>IF(ISBLANK(Abfalldokumentation!$W102),"-",Abfalldokumentation!$W102)</f>
        <v>keinen Abnehmer/Schälen</v>
      </c>
      <c r="I102" s="80">
        <f t="shared" si="8"/>
        <v>34</v>
      </c>
      <c r="J102" s="80" t="str">
        <f t="shared" si="9"/>
        <v>Produkte</v>
      </c>
      <c r="K102" s="80" t="str">
        <f t="shared" si="10"/>
        <v>BUs</v>
      </c>
      <c r="L102" s="80" t="str">
        <f t="shared" si="11"/>
        <v>Symptome</v>
      </c>
      <c r="M1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IFERROR(VLOOKUP(Abfalldokumentation!$O102,Kennzahlen!U:X,3,FALSE)*Abfalldokumentation!$B102,"0")))),0)</f>
        <v>0</v>
      </c>
      <c r="N102" s="80" t="str">
        <f>IF(ISBLANK(Q102),VLOOKUP(Abfalldokumentation!$O102,'Linien - BU'!R:S,2,FALSE),Q102)</f>
        <v>Verkauf</v>
      </c>
      <c r="O102" s="76" t="str">
        <f t="shared" si="12"/>
        <v>Div. Zipfel, Endstücke</v>
      </c>
      <c r="P102" s="76">
        <f t="shared" si="13"/>
        <v>12</v>
      </c>
      <c r="Q102" s="38" t="s">
        <v>11</v>
      </c>
      <c r="R102" s="39" t="s">
        <v>177</v>
      </c>
      <c r="S102" s="39">
        <v>1260</v>
      </c>
      <c r="T102" s="39">
        <v>12</v>
      </c>
      <c r="U102" s="40">
        <v>44434</v>
      </c>
      <c r="V102" s="41" t="s">
        <v>20</v>
      </c>
      <c r="W102" s="42" t="s">
        <v>178</v>
      </c>
      <c r="X102" s="43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2" t="str">
        <f>VLOOKUP(N103,'Linien - BU'!A:B,2,FALSE)</f>
        <v>BU3</v>
      </c>
      <c r="B103" s="73">
        <f t="shared" si="7"/>
        <v>900</v>
      </c>
      <c r="C103" s="74">
        <f>Abfalldokumentation!$U103</f>
        <v>44434</v>
      </c>
      <c r="D103" s="68" t="str">
        <f>IFERROR(VLOOKUP(Tabelle3[[#This Row],[Artikelnr.]],Produktgruppe!A:B,2,0),Tabelle3[[#This Row],[Produktname]])</f>
        <v>Diverses</v>
      </c>
      <c r="E103" s="75" t="str">
        <f>IFERROR(VLOOKUP(Abfalldokumentation!$O103,Artikel!A:C,3,FALSE),Abfalldokumentation!$O103)</f>
        <v>Reinigung</v>
      </c>
      <c r="F103" s="75" t="str">
        <f>VLOOKUP(T103,'Liste Gründe'!A:D,2,FALSE)</f>
        <v>Linienbezogen</v>
      </c>
      <c r="G103" s="74" t="str">
        <f>IF(ISBLANK(V103),VLOOKUP(Abfalldokumentation!$P103,'Liste Gründe'!A:D,3,FALSE),V103)</f>
        <v>Reinigung</v>
      </c>
      <c r="H103" s="75" t="str">
        <f>IF(ISBLANK(Abfalldokumentation!$W103),"-",Abfalldokumentation!$W103)</f>
        <v>-</v>
      </c>
      <c r="I103" s="75">
        <f t="shared" si="8"/>
        <v>34</v>
      </c>
      <c r="J103" s="75" t="str">
        <f t="shared" si="9"/>
        <v>Produkte</v>
      </c>
      <c r="K103" s="75" t="str">
        <f t="shared" si="10"/>
        <v>BUs</v>
      </c>
      <c r="L103" s="75" t="str">
        <f t="shared" si="11"/>
        <v>Symptome</v>
      </c>
      <c r="M1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IFERROR(VLOOKUP(Abfalldokumentation!$O103,Kennzahlen!U:X,3,FALSE)*Abfalldokumentation!$B103,"0")))),0)</f>
        <v>0</v>
      </c>
      <c r="N103" s="75" t="str">
        <f>IF(ISBLANK(Q103),VLOOKUP(Abfalldokumentation!$O103,'Linien - BU'!R:S,2,FALSE),Q103)</f>
        <v>Bu3</v>
      </c>
      <c r="O103" s="76" t="str">
        <f t="shared" si="12"/>
        <v>Reinigung</v>
      </c>
      <c r="P103" s="76">
        <f t="shared" si="13"/>
        <v>10</v>
      </c>
      <c r="Q103" s="44" t="s">
        <v>196</v>
      </c>
      <c r="R103" s="39" t="s">
        <v>63</v>
      </c>
      <c r="S103" s="45">
        <v>900</v>
      </c>
      <c r="T103" s="45">
        <v>10</v>
      </c>
      <c r="U103" s="46">
        <v>44434</v>
      </c>
      <c r="V103" s="47"/>
      <c r="W103" s="48"/>
      <c r="X103" s="49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7" t="str">
        <f>VLOOKUP(N104,'Linien - BU'!A:B,2,FALSE)</f>
        <v>BU1</v>
      </c>
      <c r="B104" s="78">
        <f t="shared" si="7"/>
        <v>150</v>
      </c>
      <c r="C104" s="79">
        <f>Abfalldokumentation!$U104</f>
        <v>44434</v>
      </c>
      <c r="D104" s="68" t="str">
        <f>IFERROR(VLOOKUP(Tabelle3[[#This Row],[Artikelnr.]],Produktgruppe!A:B,2,0),Tabelle3[[#This Row],[Produktname]])</f>
        <v>Diverses</v>
      </c>
      <c r="E104" s="80" t="str">
        <f>IFERROR(VLOOKUP(Abfalldokumentation!$O104,Artikel!A:C,3,FALSE),Abfalldokumentation!$O104)</f>
        <v>Diverses aus Abfüllung</v>
      </c>
      <c r="F104" s="80" t="str">
        <f>VLOOKUP(T104,'Liste Gründe'!A:D,2,FALSE)</f>
        <v>Linienbezogen</v>
      </c>
      <c r="G104" s="79" t="str">
        <f>IF(ISBLANK(V104),VLOOKUP(Abfalldokumentation!$P104,'Liste Gründe'!A:D,3,FALSE),V104)</f>
        <v>Reinigung</v>
      </c>
      <c r="H104" s="80" t="str">
        <f>IF(ISBLANK(Abfalldokumentation!$W104),"-",Abfalldokumentation!$W104)</f>
        <v>-</v>
      </c>
      <c r="I104" s="80">
        <f t="shared" si="8"/>
        <v>34</v>
      </c>
      <c r="J104" s="80" t="str">
        <f t="shared" si="9"/>
        <v>Produkte</v>
      </c>
      <c r="K104" s="80" t="str">
        <f t="shared" si="10"/>
        <v>BUs</v>
      </c>
      <c r="L104" s="80" t="str">
        <f t="shared" si="11"/>
        <v>Symptome</v>
      </c>
      <c r="M1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IFERROR(VLOOKUP(Abfalldokumentation!$O104,Kennzahlen!U:X,3,FALSE)*Abfalldokumentation!$B104,"0")))),0)</f>
        <v>0</v>
      </c>
      <c r="N104" s="80" t="str">
        <f>IF(ISBLANK(Q104),VLOOKUP(Abfalldokumentation!$O104,'Linien - BU'!R:S,2,FALSE),Q104)</f>
        <v>Abfüllung</v>
      </c>
      <c r="O104" s="76" t="str">
        <f t="shared" si="12"/>
        <v>Diverses aus Abfüllung</v>
      </c>
      <c r="P104" s="76">
        <f t="shared" si="13"/>
        <v>10</v>
      </c>
      <c r="Q104" s="38" t="s">
        <v>166</v>
      </c>
      <c r="R104" s="39" t="s">
        <v>179</v>
      </c>
      <c r="S104" s="39">
        <v>150</v>
      </c>
      <c r="T104" s="39">
        <v>10</v>
      </c>
      <c r="U104" s="40">
        <v>44434</v>
      </c>
      <c r="V104" s="41"/>
      <c r="W104" s="42"/>
      <c r="X104" s="43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2" t="str">
        <f>VLOOKUP(N105,'Linien - BU'!A:B,2,FALSE)</f>
        <v>BU1</v>
      </c>
      <c r="B105" s="73">
        <f t="shared" si="7"/>
        <v>390</v>
      </c>
      <c r="C105" s="74">
        <f>Abfalldokumentation!$U105</f>
        <v>44434</v>
      </c>
      <c r="D105" s="68" t="str">
        <f>IFERROR(VLOOKUP(Tabelle3[[#This Row],[Artikelnr.]],Produktgruppe!A:B,2,0),Tabelle3[[#This Row],[Produktname]])</f>
        <v>Diverses</v>
      </c>
      <c r="E105" s="75" t="str">
        <f>IFERROR(VLOOKUP(Abfalldokumentation!$O105,Artikel!A:C,3,FALSE),Abfalldokumentation!$O105)</f>
        <v>Diverses aus Abfüllung</v>
      </c>
      <c r="F105" s="75" t="str">
        <f>VLOOKUP(T105,'Liste Gründe'!A:D,2,FALSE)</f>
        <v>Linienbezogen</v>
      </c>
      <c r="G105" s="74" t="str">
        <f>IF(ISBLANK(V105),VLOOKUP(Abfalldokumentation!$P105,'Liste Gründe'!A:D,3,FALSE),V105)</f>
        <v>Reinigung</v>
      </c>
      <c r="H105" s="75" t="str">
        <f>IF(ISBLANK(Abfalldokumentation!$W105),"-",Abfalldokumentation!$W105)</f>
        <v>-</v>
      </c>
      <c r="I105" s="75">
        <f t="shared" si="8"/>
        <v>34</v>
      </c>
      <c r="J105" s="75" t="str">
        <f t="shared" si="9"/>
        <v>Produkte</v>
      </c>
      <c r="K105" s="75" t="str">
        <f t="shared" si="10"/>
        <v>BUs</v>
      </c>
      <c r="L105" s="75" t="str">
        <f t="shared" si="11"/>
        <v>Symptome</v>
      </c>
      <c r="M1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IFERROR(VLOOKUP(Abfalldokumentation!$O105,Kennzahlen!U:X,3,FALSE)*Abfalldokumentation!$B105,"0")))),0)</f>
        <v>0</v>
      </c>
      <c r="N105" s="75" t="str">
        <f>IF(ISBLANK(Q105),VLOOKUP(Abfalldokumentation!$O105,'Linien - BU'!R:S,2,FALSE),Q105)</f>
        <v>Abfüllung</v>
      </c>
      <c r="O105" s="76" t="str">
        <f t="shared" si="12"/>
        <v>Diverses aus Abfüllung</v>
      </c>
      <c r="P105" s="76">
        <f t="shared" si="13"/>
        <v>10</v>
      </c>
      <c r="Q105" s="44" t="s">
        <v>166</v>
      </c>
      <c r="R105" s="45" t="s">
        <v>179</v>
      </c>
      <c r="S105" s="45">
        <v>390</v>
      </c>
      <c r="T105" s="45">
        <v>10</v>
      </c>
      <c r="U105" s="46">
        <v>44434</v>
      </c>
      <c r="V105" s="47"/>
      <c r="W105" s="48"/>
      <c r="X105" s="49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7" t="str">
        <f>VLOOKUP(N106,'Linien - BU'!A:B,2,FALSE)</f>
        <v>Rest</v>
      </c>
      <c r="B106" s="78">
        <f t="shared" si="7"/>
        <v>10</v>
      </c>
      <c r="C106" s="79">
        <f>Abfalldokumentation!$U106</f>
        <v>44434</v>
      </c>
      <c r="D106" s="68" t="str">
        <f>IFERROR(VLOOKUP(Tabelle3[[#This Row],[Artikelnr.]],Produktgruppe!A:B,2,0),Tabelle3[[#This Row],[Produktname]])</f>
        <v>Qualitätssicherung</v>
      </c>
      <c r="E106" s="80" t="str">
        <f>IFERROR(VLOOKUP(Abfalldokumentation!$O106,Artikel!A:C,3,FALSE),Abfalldokumentation!$O106)</f>
        <v>Diverses QM</v>
      </c>
      <c r="F106" s="80" t="str">
        <f>VLOOKUP(T106,'Liste Gründe'!A:D,2,FALSE)</f>
        <v>Qualitätssicherung</v>
      </c>
      <c r="G106" s="79" t="str">
        <f>IF(ISBLANK(V106),VLOOKUP(Abfalldokumentation!$P106,'Liste Gründe'!A:D,3,FALSE),V106)</f>
        <v>Sensorik</v>
      </c>
      <c r="H106" s="80" t="str">
        <f>IF(ISBLANK(Abfalldokumentation!$W106),"-",Abfalldokumentation!$W106)</f>
        <v>Sensorik</v>
      </c>
      <c r="I106" s="80">
        <f t="shared" si="8"/>
        <v>34</v>
      </c>
      <c r="J106" s="80" t="str">
        <f t="shared" si="9"/>
        <v>Produkte</v>
      </c>
      <c r="K106" s="80" t="str">
        <f t="shared" si="10"/>
        <v>BUs</v>
      </c>
      <c r="L106" s="80" t="str">
        <f t="shared" si="11"/>
        <v>Symptome</v>
      </c>
      <c r="M1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IFERROR(VLOOKUP(Abfalldokumentation!$O106,Kennzahlen!U:X,3,FALSE)*Abfalldokumentation!$B106,"0")))),0)</f>
        <v>0</v>
      </c>
      <c r="N106" s="80" t="str">
        <f>IF(ISBLANK(Q106),VLOOKUP(Abfalldokumentation!$O106,'Linien - BU'!R:S,2,FALSE),Q106)</f>
        <v>QM</v>
      </c>
      <c r="O106" s="76" t="str">
        <f t="shared" si="12"/>
        <v>Diverses QM</v>
      </c>
      <c r="P106" s="76">
        <f t="shared" si="13"/>
        <v>74</v>
      </c>
      <c r="Q106" s="38" t="s">
        <v>182</v>
      </c>
      <c r="R106" s="39" t="s">
        <v>183</v>
      </c>
      <c r="S106" s="39">
        <v>10</v>
      </c>
      <c r="T106" s="39">
        <v>74</v>
      </c>
      <c r="U106" s="40">
        <v>44434</v>
      </c>
      <c r="V106" s="41" t="s">
        <v>184</v>
      </c>
      <c r="W106" s="42" t="s">
        <v>184</v>
      </c>
      <c r="X106" s="43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2" t="str">
        <f>VLOOKUP(N107,'Linien - BU'!A:B,2,FALSE)</f>
        <v>Rest</v>
      </c>
      <c r="B107" s="73">
        <f t="shared" si="7"/>
        <v>51</v>
      </c>
      <c r="C107" s="74">
        <f>Abfalldokumentation!$U107</f>
        <v>44434</v>
      </c>
      <c r="D107" s="68" t="str">
        <f>IFERROR(VLOOKUP(Tabelle3[[#This Row],[Artikelnr.]],Produktgruppe!A:B,2,0),Tabelle3[[#This Row],[Produktname]])</f>
        <v>Qualitätssicherung</v>
      </c>
      <c r="E107" s="75" t="str">
        <f>IFERROR(VLOOKUP(Abfalldokumentation!$O107,Artikel!A:C,3,FALSE),Abfalldokumentation!$O107)</f>
        <v>Laborproben</v>
      </c>
      <c r="F107" s="75" t="str">
        <f>VLOOKUP(T107,'Liste Gründe'!A:D,2,FALSE)</f>
        <v>Qualitätssicherung</v>
      </c>
      <c r="G107" s="74" t="str">
        <f>IF(ISBLANK(V107),VLOOKUP(Abfalldokumentation!$P107,'Liste Gründe'!A:D,3,FALSE),V107)</f>
        <v>Laborprobe</v>
      </c>
      <c r="H107" s="75" t="str">
        <f>IF(ISBLANK(Abfalldokumentation!$W107),"-",Abfalldokumentation!$W107)</f>
        <v>Laborprobe</v>
      </c>
      <c r="I107" s="75">
        <f t="shared" si="8"/>
        <v>34</v>
      </c>
      <c r="J107" s="75" t="str">
        <f t="shared" si="9"/>
        <v>Produkte</v>
      </c>
      <c r="K107" s="75" t="str">
        <f t="shared" si="10"/>
        <v>BUs</v>
      </c>
      <c r="L107" s="75" t="str">
        <f t="shared" si="11"/>
        <v>Symptome</v>
      </c>
      <c r="M1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IFERROR(VLOOKUP(Abfalldokumentation!$O107,Kennzahlen!U:X,3,FALSE)*Abfalldokumentation!$B107,"0")))),0)</f>
        <v>0</v>
      </c>
      <c r="N107" s="75" t="str">
        <f>IF(ISBLANK(Q107),VLOOKUP(Abfalldokumentation!$O107,'Linien - BU'!R:S,2,FALSE),Q107)</f>
        <v>Labor</v>
      </c>
      <c r="O107" s="76" t="str">
        <f t="shared" si="12"/>
        <v>Laborproben</v>
      </c>
      <c r="P107" s="76">
        <f t="shared" si="13"/>
        <v>73</v>
      </c>
      <c r="Q107" s="44" t="s">
        <v>185</v>
      </c>
      <c r="R107" s="45" t="s">
        <v>186</v>
      </c>
      <c r="S107" s="45">
        <v>51</v>
      </c>
      <c r="T107" s="51">
        <v>73</v>
      </c>
      <c r="U107" s="46">
        <v>44434</v>
      </c>
      <c r="V107" s="47" t="s">
        <v>187</v>
      </c>
      <c r="W107" s="48" t="s">
        <v>187</v>
      </c>
      <c r="X107" s="49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7" t="str">
        <f>VLOOKUP(N108,'Linien - BU'!A:B,2,FALSE)</f>
        <v>BU1</v>
      </c>
      <c r="B108" s="78">
        <f t="shared" si="7"/>
        <v>1401</v>
      </c>
      <c r="C108" s="79">
        <f>Abfalldokumentation!$U108</f>
        <v>44434</v>
      </c>
      <c r="D108" s="68" t="str">
        <f>IFERROR(VLOOKUP(Tabelle3[[#This Row],[Artikelnr.]],Produktgruppe!A:B,2,0),Tabelle3[[#This Row],[Produktname]])</f>
        <v>RW</v>
      </c>
      <c r="E108" s="80" t="str">
        <f>IFERROR(VLOOKUP(Abfalldokumentation!$O108,Artikel!A:C,3,FALSE),Abfalldokumentation!$O108)</f>
        <v>Räucher Blauschimmel</v>
      </c>
      <c r="F108" s="80" t="str">
        <f>VLOOKUP(T108,'Liste Gründe'!A:D,2,FALSE)</f>
        <v>Schimmel</v>
      </c>
      <c r="G108" s="79" t="str">
        <f>IF(ISBLANK(V108),VLOOKUP(Abfalldokumentation!$P108,'Liste Gründe'!A:D,3,FALSE),V108)</f>
        <v>Qualitätsfehler</v>
      </c>
      <c r="H108" s="80" t="str">
        <f>IF(ISBLANK(Abfalldokumentation!$W108),"-",Abfalldokumentation!$W108)</f>
        <v>ausgefettet</v>
      </c>
      <c r="I108" s="80">
        <f t="shared" si="8"/>
        <v>34</v>
      </c>
      <c r="J108" s="80" t="str">
        <f t="shared" si="9"/>
        <v>Produkte</v>
      </c>
      <c r="K108" s="80" t="str">
        <f t="shared" si="10"/>
        <v>BUs</v>
      </c>
      <c r="L108" s="80" t="str">
        <f t="shared" si="11"/>
        <v>Symptome</v>
      </c>
      <c r="M1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IFERROR(VLOOKUP(Abfalldokumentation!$O108,Kennzahlen!U:X,3,FALSE)*Abfalldokumentation!$B108,"0")))),0)</f>
        <v>0</v>
      </c>
      <c r="N108" s="80" t="str">
        <f>IF(ISBLANK(Q108),VLOOKUP(Abfalldokumentation!$O108,'Linien - BU'!R:S,2,FALSE),Q108)</f>
        <v>Abfüllung</v>
      </c>
      <c r="O108" s="76" t="str">
        <f t="shared" si="12"/>
        <v>Räucher Blauschimmel</v>
      </c>
      <c r="P108" s="76">
        <f t="shared" si="13"/>
        <v>120</v>
      </c>
      <c r="Q108" s="38" t="s">
        <v>166</v>
      </c>
      <c r="R108" s="39" t="s">
        <v>211</v>
      </c>
      <c r="S108" s="39">
        <v>1401</v>
      </c>
      <c r="T108" s="39">
        <v>120</v>
      </c>
      <c r="U108" s="40">
        <v>44434</v>
      </c>
      <c r="V108" s="41" t="s">
        <v>26</v>
      </c>
      <c r="W108" s="42" t="s">
        <v>212</v>
      </c>
      <c r="X108" s="43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2" t="str">
        <f>VLOOKUP(N109,'Linien - BU'!A:B,2,FALSE)</f>
        <v>Rest</v>
      </c>
      <c r="B109" s="73">
        <f t="shared" si="7"/>
        <v>28.8</v>
      </c>
      <c r="C109" s="74">
        <f>Abfalldokumentation!$U109</f>
        <v>44434</v>
      </c>
      <c r="D109" s="68" t="str">
        <f>IFERROR(VLOOKUP(Tabelle3[[#This Row],[Artikelnr.]],Produktgruppe!A:B,2,0),Tabelle3[[#This Row],[Produktname]])</f>
        <v>Qualitätssicherung</v>
      </c>
      <c r="E109" s="75" t="str">
        <f>IFERROR(VLOOKUP(Abfalldokumentation!$O109,Artikel!A:C,3,FALSE),Abfalldokumentation!$O109)</f>
        <v>Rückstellproben</v>
      </c>
      <c r="F109" s="75" t="str">
        <f>VLOOKUP(T109,'Liste Gründe'!A:D,2,FALSE)</f>
        <v>Qualitätssicherung</v>
      </c>
      <c r="G109" s="74" t="str">
        <f>IF(ISBLANK(V109),VLOOKUP(Abfalldokumentation!$P109,'Liste Gründe'!A:D,3,FALSE),V109)</f>
        <v>Rückstellproben</v>
      </c>
      <c r="H109" s="75" t="str">
        <f>IF(ISBLANK(Abfalldokumentation!$W109),"-",Abfalldokumentation!$W109)</f>
        <v>Rückstellproben</v>
      </c>
      <c r="I109" s="75">
        <f t="shared" si="8"/>
        <v>34</v>
      </c>
      <c r="J109" s="75" t="str">
        <f t="shared" si="9"/>
        <v>Produkte</v>
      </c>
      <c r="K109" s="75" t="str">
        <f t="shared" si="10"/>
        <v>BUs</v>
      </c>
      <c r="L109" s="75" t="str">
        <f t="shared" si="11"/>
        <v>Symptome</v>
      </c>
      <c r="M1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IFERROR(VLOOKUP(Abfalldokumentation!$O109,Kennzahlen!U:X,3,FALSE)*Abfalldokumentation!$B109,"0")))),0)</f>
        <v>0</v>
      </c>
      <c r="N109" s="75" t="str">
        <f>IF(ISBLANK(Q109),VLOOKUP(Abfalldokumentation!$O109,'Linien - BU'!R:S,2,FALSE),Q109)</f>
        <v>Labor</v>
      </c>
      <c r="O109" s="76" t="str">
        <f t="shared" si="12"/>
        <v>Rückstellproben</v>
      </c>
      <c r="P109" s="76">
        <f t="shared" si="13"/>
        <v>70</v>
      </c>
      <c r="Q109" s="44" t="s">
        <v>185</v>
      </c>
      <c r="R109" s="47" t="s">
        <v>198</v>
      </c>
      <c r="S109" s="45">
        <v>28.8</v>
      </c>
      <c r="T109" s="45">
        <v>70</v>
      </c>
      <c r="U109" s="46">
        <v>44434</v>
      </c>
      <c r="V109" s="47" t="s">
        <v>198</v>
      </c>
      <c r="W109" s="48" t="s">
        <v>198</v>
      </c>
      <c r="X109" s="49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7" t="str">
        <f>VLOOKUP(N110,'Linien - BU'!A:B,2,FALSE)</f>
        <v>BU3</v>
      </c>
      <c r="B110" s="78">
        <f t="shared" si="7"/>
        <v>42</v>
      </c>
      <c r="C110" s="79">
        <f>Abfalldokumentation!$U110</f>
        <v>44434</v>
      </c>
      <c r="D110" s="68" t="str">
        <f>IFERROR(VLOOKUP(Tabelle3[[#This Row],[Artikelnr.]],Produktgruppe!A:B,2,0),Tabelle3[[#This Row],[Produktname]])</f>
        <v>RW</v>
      </c>
      <c r="E110" s="80" t="str">
        <f>IFERROR(VLOOKUP(Abfalldokumentation!$O110,Artikel!A:C,3,FALSE),Abfalldokumentation!$O110)</f>
        <v>RW Natur</v>
      </c>
      <c r="F110" s="80" t="str">
        <f>VLOOKUP(T110,'Liste Gründe'!A:D,2,FALSE)</f>
        <v>Schimmel</v>
      </c>
      <c r="G110" s="79" t="str">
        <f>IF(ISBLANK(V110),VLOOKUP(Abfalldokumentation!$P110,'Liste Gründe'!A:D,3,FALSE),V110)</f>
        <v>VOS &gt; Einsatz</v>
      </c>
      <c r="H110" s="80" t="str">
        <f>IF(ISBLANK(Abfalldokumentation!$W110),"-",Abfalldokumentation!$W110)</f>
        <v>VOS &gt; Einsatz</v>
      </c>
      <c r="I110" s="80">
        <f t="shared" si="8"/>
        <v>34</v>
      </c>
      <c r="J110" s="80" t="str">
        <f t="shared" si="9"/>
        <v>Produkte</v>
      </c>
      <c r="K110" s="80" t="str">
        <f t="shared" si="10"/>
        <v>BUs</v>
      </c>
      <c r="L110" s="80" t="str">
        <f t="shared" si="11"/>
        <v>Symptome</v>
      </c>
      <c r="M1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IFERROR(VLOOKUP(Abfalldokumentation!$O110,Kennzahlen!U:X,3,FALSE)*Abfalldokumentation!$B110,"0")))),0)</f>
        <v>0</v>
      </c>
      <c r="N110" s="80" t="str">
        <f>IF(ISBLANK(Q110),VLOOKUP(Abfalldokumentation!$O110,'Linien - BU'!R:S,2,FALSE),Q110)</f>
        <v>L9</v>
      </c>
      <c r="O110" s="76" t="str">
        <f t="shared" si="12"/>
        <v>RW Natur</v>
      </c>
      <c r="P110" s="76">
        <f t="shared" si="13"/>
        <v>12</v>
      </c>
      <c r="Q110" s="38" t="s">
        <v>209</v>
      </c>
      <c r="R110" s="39" t="s">
        <v>91</v>
      </c>
      <c r="S110" s="39">
        <v>42</v>
      </c>
      <c r="T110" s="39">
        <v>12</v>
      </c>
      <c r="U110" s="40">
        <v>44434</v>
      </c>
      <c r="V110" s="41" t="s">
        <v>21</v>
      </c>
      <c r="W110" s="42" t="s">
        <v>21</v>
      </c>
      <c r="X110" s="43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2" t="str">
        <f>VLOOKUP(N111,'Linien - BU'!A:B,2,FALSE)</f>
        <v>BU4</v>
      </c>
      <c r="B111" s="73">
        <f t="shared" si="7"/>
        <v>180</v>
      </c>
      <c r="C111" s="74">
        <f>Abfalldokumentation!$U111</f>
        <v>44435</v>
      </c>
      <c r="D111" s="68" t="str">
        <f>IFERROR(VLOOKUP(Tabelle3[[#This Row],[Artikelnr.]],Produktgruppe!A:B,2,0),Tabelle3[[#This Row],[Produktname]])</f>
        <v>VOS 295</v>
      </c>
      <c r="E111" s="75" t="str">
        <f>IFERROR(VLOOKUP(Abfalldokumentation!$O111,Artikel!A:C,3,FALSE),Abfalldokumentation!$O111)</f>
        <v>VOS Schwarzer Pfeffer R</v>
      </c>
      <c r="F111" s="75" t="str">
        <f>VLOOKUP(T111,'Liste Gründe'!A:D,2,FALSE)</f>
        <v>Schimmel</v>
      </c>
      <c r="G111" s="74" t="str">
        <f>IF(ISBLANK(V111),VLOOKUP(Abfalldokumentation!$P111,'Liste Gründe'!A:D,3,FALSE),V111)</f>
        <v>Verformung</v>
      </c>
      <c r="H111" s="75" t="str">
        <f>IF(ISBLANK(Abfalldokumentation!$W111),"-",Abfalldokumentation!$W111)</f>
        <v>Verformung</v>
      </c>
      <c r="I111" s="75">
        <f t="shared" si="8"/>
        <v>34</v>
      </c>
      <c r="J111" s="75" t="str">
        <f t="shared" si="9"/>
        <v>Produkte</v>
      </c>
      <c r="K111" s="75" t="str">
        <f t="shared" si="10"/>
        <v>BUs</v>
      </c>
      <c r="L111" s="75" t="str">
        <f t="shared" si="11"/>
        <v>Symptome</v>
      </c>
      <c r="M1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IFERROR(VLOOKUP(Abfalldokumentation!$O111,Kennzahlen!U:X,3,FALSE)*Abfalldokumentation!$B111,"0")))),0)</f>
        <v>2.84</v>
      </c>
      <c r="N111" s="75" t="str">
        <f>IF(ISBLANK(Q111),VLOOKUP(Abfalldokumentation!$O111,'Linien - BU'!R:S,2,FALSE),Q111)</f>
        <v>L22</v>
      </c>
      <c r="O111" s="76">
        <f t="shared" si="12"/>
        <v>29500482</v>
      </c>
      <c r="P111" s="76">
        <f t="shared" si="13"/>
        <v>120</v>
      </c>
      <c r="Q111" s="44" t="s">
        <v>172</v>
      </c>
      <c r="R111" s="45">
        <v>29500482</v>
      </c>
      <c r="S111" s="45">
        <v>180</v>
      </c>
      <c r="T111" s="45">
        <v>120</v>
      </c>
      <c r="U111" s="46">
        <v>44435</v>
      </c>
      <c r="V111" s="47" t="s">
        <v>37</v>
      </c>
      <c r="W111" s="48" t="s">
        <v>37</v>
      </c>
      <c r="X111" s="49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7" t="str">
        <f>VLOOKUP(N112,'Linien - BU'!A:B,2,FALSE)</f>
        <v>BU3</v>
      </c>
      <c r="B112" s="78">
        <f t="shared" si="7"/>
        <v>30</v>
      </c>
      <c r="C112" s="79">
        <f>Abfalldokumentation!$U112</f>
        <v>44435</v>
      </c>
      <c r="D112" s="68" t="str">
        <f>IFERROR(VLOOKUP(Tabelle3[[#This Row],[Artikelnr.]],Produktgruppe!A:B,2,0),Tabelle3[[#This Row],[Produktname]])</f>
        <v>ABS 295</v>
      </c>
      <c r="E112" s="80" t="str">
        <f>IFERROR(VLOOKUP(Abfalldokumentation!$O112,Artikel!A:C,3,FALSE),Abfalldokumentation!$O112)</f>
        <v>ABS Cheddar rot</v>
      </c>
      <c r="F112" s="80" t="str">
        <f>VLOOKUP(T112,'Liste Gründe'!A:D,2,FALSE)</f>
        <v>Linienbezogen</v>
      </c>
      <c r="G112" s="79" t="str">
        <f>IF(ISBLANK(V112),VLOOKUP(Abfalldokumentation!$P112,'Liste Gründe'!A:D,3,FALSE),V112)</f>
        <v>Maschinenabfall</v>
      </c>
      <c r="H112" s="80" t="str">
        <f>IF(ISBLANK(Abfalldokumentation!$W112),"-",Abfalldokumentation!$W112)</f>
        <v>nicht eindeutig</v>
      </c>
      <c r="I112" s="80">
        <f t="shared" si="8"/>
        <v>34</v>
      </c>
      <c r="J112" s="80" t="str">
        <f t="shared" si="9"/>
        <v>Produkte</v>
      </c>
      <c r="K112" s="80" t="str">
        <f t="shared" si="10"/>
        <v>BUs</v>
      </c>
      <c r="L112" s="80" t="str">
        <f t="shared" si="11"/>
        <v>Symptome</v>
      </c>
      <c r="M1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IFERROR(VLOOKUP(Abfalldokumentation!$O112,Kennzahlen!U:X,3,FALSE)*Abfalldokumentation!$B112,"0")))),0)</f>
        <v>0</v>
      </c>
      <c r="N112" s="80" t="str">
        <f>IF(ISBLANK(Q112),VLOOKUP(Abfalldokumentation!$O112,'Linien - BU'!R:S,2,FALSE),Q112)</f>
        <v>L1</v>
      </c>
      <c r="O112" s="76">
        <f t="shared" si="12"/>
        <v>29500776</v>
      </c>
      <c r="P112" s="76">
        <f t="shared" si="13"/>
        <v>30</v>
      </c>
      <c r="Q112" s="38" t="s">
        <v>174</v>
      </c>
      <c r="R112" s="39">
        <v>29500776</v>
      </c>
      <c r="S112" s="39">
        <v>30</v>
      </c>
      <c r="T112" s="39">
        <v>30</v>
      </c>
      <c r="U112" s="40">
        <v>44435</v>
      </c>
      <c r="V112" s="41" t="s">
        <v>53</v>
      </c>
      <c r="W112" s="42" t="s">
        <v>205</v>
      </c>
      <c r="X112" s="43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2" t="str">
        <f>VLOOKUP(N113,'Linien - BU'!A:B,2,FALSE)</f>
        <v>BU3</v>
      </c>
      <c r="B113" s="73">
        <f t="shared" si="7"/>
        <v>10</v>
      </c>
      <c r="C113" s="74">
        <f>Abfalldokumentation!$U113</f>
        <v>44435</v>
      </c>
      <c r="D113" s="68" t="str">
        <f>IFERROR(VLOOKUP(Tabelle3[[#This Row],[Artikelnr.]],Produktgruppe!A:B,2,0),Tabelle3[[#This Row],[Produktname]])</f>
        <v>ABS 295</v>
      </c>
      <c r="E113" s="75" t="str">
        <f>IFERROR(VLOOKUP(Abfalldokumentation!$O113,Artikel!A:C,3,FALSE),Abfalldokumentation!$O113)</f>
        <v>ABS Gouda Mittelalt 45%</v>
      </c>
      <c r="F113" s="75" t="str">
        <f>VLOOKUP(T113,'Liste Gründe'!A:D,2,FALSE)</f>
        <v>Schimmel</v>
      </c>
      <c r="G113" s="74" t="str">
        <f>IF(ISBLANK(V113),VLOOKUP(Abfalldokumentation!$P113,'Liste Gründe'!A:D,3,FALSE),V113)</f>
        <v>Rest</v>
      </c>
      <c r="H113" s="75" t="str">
        <f>IF(ISBLANK(Abfalldokumentation!$W113),"-",Abfalldokumentation!$W113)</f>
        <v>wird eigentlich gesammelt und verarbeitet</v>
      </c>
      <c r="I113" s="75">
        <f t="shared" si="8"/>
        <v>34</v>
      </c>
      <c r="J113" s="75" t="str">
        <f t="shared" si="9"/>
        <v>Produkte</v>
      </c>
      <c r="K113" s="75" t="str">
        <f t="shared" si="10"/>
        <v>BUs</v>
      </c>
      <c r="L113" s="75" t="str">
        <f t="shared" si="11"/>
        <v>Symptome</v>
      </c>
      <c r="M1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IFERROR(VLOOKUP(Abfalldokumentation!$O113,Kennzahlen!U:X,3,FALSE)*Abfalldokumentation!$B113,"0")))),0)</f>
        <v>20</v>
      </c>
      <c r="N113" s="75" t="str">
        <f>IF(ISBLANK(Q113),VLOOKUP(Abfalldokumentation!$O113,'Linien - BU'!R:S,2,FALSE),Q113)</f>
        <v>L18</v>
      </c>
      <c r="O113" s="76">
        <f t="shared" si="12"/>
        <v>29500821</v>
      </c>
      <c r="P113" s="76">
        <f t="shared" si="13"/>
        <v>12</v>
      </c>
      <c r="Q113" s="44" t="s">
        <v>213</v>
      </c>
      <c r="R113" s="45">
        <v>29500821</v>
      </c>
      <c r="S113" s="45">
        <v>10</v>
      </c>
      <c r="T113" s="45">
        <v>12</v>
      </c>
      <c r="U113" s="46">
        <v>44435</v>
      </c>
      <c r="V113" s="47" t="s">
        <v>10</v>
      </c>
      <c r="W113" s="48" t="s">
        <v>214</v>
      </c>
      <c r="X113" s="49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7" t="str">
        <f>VLOOKUP(N114,'Linien - BU'!A:B,2,FALSE)</f>
        <v>BU1</v>
      </c>
      <c r="B114" s="78">
        <f t="shared" si="7"/>
        <v>12</v>
      </c>
      <c r="C114" s="79">
        <f>Abfalldokumentation!$U114</f>
        <v>44435</v>
      </c>
      <c r="D114" s="68" t="str">
        <f>IFERROR(VLOOKUP(Tabelle3[[#This Row],[Artikelnr.]],Produktgruppe!A:B,2,0),Tabelle3[[#This Row],[Produktname]])</f>
        <v>VOS 295</v>
      </c>
      <c r="E114" s="80" t="str">
        <f>IFERROR(VLOOKUP(Abfalldokumentation!$O114,Artikel!A:C,3,FALSE),Abfalldokumentation!$O114)</f>
        <v>VOS SKZ AMMERLAND</v>
      </c>
      <c r="F114" s="80" t="str">
        <f>VLOOKUP(T114,'Liste Gründe'!A:D,2,FALSE)</f>
        <v>Schimmel</v>
      </c>
      <c r="G114" s="79" t="str">
        <f>IF(ISBLANK(V114),VLOOKUP(Abfalldokumentation!$P114,'Liste Gründe'!A:D,3,FALSE),V114)</f>
        <v>Rest</v>
      </c>
      <c r="H114" s="80" t="str">
        <f>IF(ISBLANK(Abfalldokumentation!$W114),"-",Abfalldokumentation!$W114)</f>
        <v>Ware konnte nicht vakuumiert werden, nicht genügend LA</v>
      </c>
      <c r="I114" s="80">
        <f t="shared" si="8"/>
        <v>34</v>
      </c>
      <c r="J114" s="80" t="str">
        <f t="shared" si="9"/>
        <v>Produkte</v>
      </c>
      <c r="K114" s="80" t="str">
        <f t="shared" si="10"/>
        <v>BUs</v>
      </c>
      <c r="L114" s="80" t="str">
        <f t="shared" si="11"/>
        <v>Symptome</v>
      </c>
      <c r="M1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IFERROR(VLOOKUP(Abfalldokumentation!$O114,Kennzahlen!U:X,3,FALSE)*Abfalldokumentation!$B114,"0")))),0)</f>
        <v>6</v>
      </c>
      <c r="N114" s="80" t="str">
        <f>IF(ISBLANK(Q114),VLOOKUP(Abfalldokumentation!$O114,'Linien - BU'!R:S,2,FALSE),Q114)</f>
        <v>RWV</v>
      </c>
      <c r="O114" s="76">
        <f t="shared" si="12"/>
        <v>29500879</v>
      </c>
      <c r="P114" s="76">
        <f t="shared" si="13"/>
        <v>12</v>
      </c>
      <c r="Q114" s="38" t="s">
        <v>188</v>
      </c>
      <c r="R114" s="39">
        <v>29500879</v>
      </c>
      <c r="S114" s="39">
        <v>12</v>
      </c>
      <c r="T114" s="39">
        <v>12</v>
      </c>
      <c r="U114" s="40">
        <v>44435</v>
      </c>
      <c r="V114" s="41" t="s">
        <v>10</v>
      </c>
      <c r="W114" s="42" t="s">
        <v>215</v>
      </c>
      <c r="X114" s="43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2" t="str">
        <f>VLOOKUP(N115,'Linien - BU'!A:B,2,FALSE)</f>
        <v>BU3</v>
      </c>
      <c r="B115" s="73">
        <f t="shared" si="7"/>
        <v>143</v>
      </c>
      <c r="C115" s="74">
        <f>Abfalldokumentation!$U115</f>
        <v>44435</v>
      </c>
      <c r="D115" s="68" t="str">
        <f>IFERROR(VLOOKUP(Tabelle3[[#This Row],[Artikelnr.]],Produktgruppe!A:B,2,0),Tabelle3[[#This Row],[Produktname]])</f>
        <v>ABS 295</v>
      </c>
      <c r="E115" s="75" t="str">
        <f>IFERROR(VLOOKUP(Abfalldokumentation!$O115,Artikel!A:C,3,FALSE),Abfalldokumentation!$O115)</f>
        <v>ABS CHED-PF-KRÄUK gemis</v>
      </c>
      <c r="F115" s="75" t="str">
        <f>VLOOKUP(T115,'Liste Gründe'!A:D,2,FALSE)</f>
        <v>Linienbezogen</v>
      </c>
      <c r="G115" s="74" t="str">
        <f>IF(ISBLANK(V115),VLOOKUP(Abfalldokumentation!$P115,'Liste Gründe'!A:D,3,FALSE),V115)</f>
        <v>gemischtes Produkt</v>
      </c>
      <c r="H115" s="75" t="str">
        <f>IF(ISBLANK(Abfalldokumentation!$W115),"-",Abfalldokumentation!$W115)</f>
        <v>-</v>
      </c>
      <c r="I115" s="75">
        <f t="shared" si="8"/>
        <v>34</v>
      </c>
      <c r="J115" s="75" t="str">
        <f t="shared" si="9"/>
        <v>Produkte</v>
      </c>
      <c r="K115" s="75" t="str">
        <f t="shared" si="10"/>
        <v>BUs</v>
      </c>
      <c r="L115" s="75" t="str">
        <f t="shared" si="11"/>
        <v>Symptome</v>
      </c>
      <c r="M1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IFERROR(VLOOKUP(Abfalldokumentation!$O115,Kennzahlen!U:X,3,FALSE)*Abfalldokumentation!$B115,"0")))),0)</f>
        <v>143</v>
      </c>
      <c r="N115" s="75" t="str">
        <f>IF(ISBLANK(Q115),VLOOKUP(Abfalldokumentation!$O115,'Linien - BU'!R:S,2,FALSE),Q115)</f>
        <v>L33</v>
      </c>
      <c r="O115" s="76">
        <f t="shared" si="12"/>
        <v>29501003</v>
      </c>
      <c r="P115" s="76">
        <f t="shared" si="13"/>
        <v>81</v>
      </c>
      <c r="Q115" s="44" t="s">
        <v>191</v>
      </c>
      <c r="R115" s="45">
        <v>29501003</v>
      </c>
      <c r="S115" s="45">
        <v>143</v>
      </c>
      <c r="T115" s="45">
        <v>81</v>
      </c>
      <c r="U115" s="46">
        <v>44435</v>
      </c>
      <c r="V115" s="47"/>
      <c r="W115" s="48"/>
      <c r="X115" s="49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7" t="str">
        <f>VLOOKUP(N116,'Linien - BU'!A:B,2,FALSE)</f>
        <v>BU1</v>
      </c>
      <c r="B116" s="78">
        <f t="shared" si="7"/>
        <v>79</v>
      </c>
      <c r="C116" s="79">
        <f>Abfalldokumentation!$U116</f>
        <v>44435</v>
      </c>
      <c r="D116" s="68" t="str">
        <f>IFERROR(VLOOKUP(Tabelle3[[#This Row],[Artikelnr.]],Produktgruppe!A:B,2,0),Tabelle3[[#This Row],[Produktname]])</f>
        <v>Sammelnr.</v>
      </c>
      <c r="E116" s="80" t="str">
        <f>IFERROR(VLOOKUP(Abfalldokumentation!$O116,Artikel!A:C,3,FALSE),Abfalldokumentation!$O116)</f>
        <v>VS Schinken geschält</v>
      </c>
      <c r="F116" s="80" t="str">
        <f>VLOOKUP(T116,'Liste Gründe'!A:D,2,FALSE)</f>
        <v>Schimmel</v>
      </c>
      <c r="G116" s="79" t="str">
        <f>IF(ISBLANK(V116),VLOOKUP(Abfalldokumentation!$P116,'Liste Gründe'!A:D,3,FALSE),V116)</f>
        <v>keine Verarbeitung</v>
      </c>
      <c r="H116" s="80" t="str">
        <f>IF(ISBLANK(Abfalldokumentation!$W116),"-",Abfalldokumentation!$W116)</f>
        <v>Aufgrund Konsistenz nicht genommen. Zu wenig VOS verarbeitet. Vom Warmen ins Kalte -&gt; Schimmel</v>
      </c>
      <c r="I116" s="80">
        <f t="shared" si="8"/>
        <v>34</v>
      </c>
      <c r="J116" s="80" t="str">
        <f t="shared" si="9"/>
        <v>Produkte</v>
      </c>
      <c r="K116" s="80" t="str">
        <f t="shared" si="10"/>
        <v>BUs</v>
      </c>
      <c r="L116" s="80" t="str">
        <f t="shared" si="11"/>
        <v>Symptome</v>
      </c>
      <c r="M1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IFERROR(VLOOKUP(Abfalldokumentation!$O116,Kennzahlen!U:X,3,FALSE)*Abfalldokumentation!$B116,"0")))),0)</f>
        <v>74.244199999999992</v>
      </c>
      <c r="N116" s="80" t="str">
        <f>IF(ISBLANK(Q116),VLOOKUP(Abfalldokumentation!$O116,'Linien - BU'!R:S,2,FALSE),Q116)</f>
        <v>Schmelze</v>
      </c>
      <c r="O116" s="76">
        <f t="shared" si="12"/>
        <v>29600025</v>
      </c>
      <c r="P116" s="76">
        <f t="shared" si="13"/>
        <v>12</v>
      </c>
      <c r="Q116" s="38" t="s">
        <v>170</v>
      </c>
      <c r="R116" s="39">
        <v>29600025</v>
      </c>
      <c r="S116" s="39">
        <v>79</v>
      </c>
      <c r="T116" s="39">
        <v>12</v>
      </c>
      <c r="U116" s="40">
        <v>44435</v>
      </c>
      <c r="V116" s="41" t="s">
        <v>22</v>
      </c>
      <c r="W116" s="42" t="s">
        <v>171</v>
      </c>
      <c r="X116" s="43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2" t="str">
        <f>VLOOKUP(N117,'Linien - BU'!A:B,2,FALSE)</f>
        <v>Verkauf</v>
      </c>
      <c r="B117" s="73">
        <f t="shared" si="7"/>
        <v>28.5</v>
      </c>
      <c r="C117" s="74">
        <f>Abfalldokumentation!$U117</f>
        <v>44435</v>
      </c>
      <c r="D117" s="68" t="str">
        <f>IFERROR(VLOOKUP(Tabelle3[[#This Row],[Artikelnr.]],Produktgruppe!A:B,2,0),Tabelle3[[#This Row],[Produktname]])</f>
        <v>Div. Zipfel, ES ohne Verwendung</v>
      </c>
      <c r="E117" s="75" t="str">
        <f>IFERROR(VLOOKUP(Abfalldokumentation!$O117,Artikel!A:C,3,FALSE),Abfalldokumentation!$O117)</f>
        <v>Div. Zipfel, Endstücke</v>
      </c>
      <c r="F117" s="75" t="str">
        <f>VLOOKUP(T117,'Liste Gründe'!A:D,2,FALSE)</f>
        <v>Schimmel</v>
      </c>
      <c r="G117" s="74" t="str">
        <f>IF(ISBLANK(V117),VLOOKUP(Abfalldokumentation!$P117,'Liste Gründe'!A:D,3,FALSE),V117)</f>
        <v>keinen Abnehmer/kein Schälpersonal</v>
      </c>
      <c r="H117" s="75" t="str">
        <f>IF(ISBLANK(Abfalldokumentation!$W117),"-",Abfalldokumentation!$W117)</f>
        <v>keinen Abnehmer/Schälen</v>
      </c>
      <c r="I117" s="75">
        <f t="shared" si="8"/>
        <v>34</v>
      </c>
      <c r="J117" s="75" t="str">
        <f t="shared" si="9"/>
        <v>Produkte</v>
      </c>
      <c r="K117" s="75" t="str">
        <f t="shared" si="10"/>
        <v>BUs</v>
      </c>
      <c r="L117" s="75" t="str">
        <f t="shared" si="11"/>
        <v>Symptome</v>
      </c>
      <c r="M1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IFERROR(VLOOKUP(Abfalldokumentation!$O117,Kennzahlen!U:X,3,FALSE)*Abfalldokumentation!$B117,"0")))),0)</f>
        <v>0</v>
      </c>
      <c r="N117" s="75" t="str">
        <f>IF(ISBLANK(Q117),VLOOKUP(Abfalldokumentation!$O117,'Linien - BU'!R:S,2,FALSE),Q117)</f>
        <v>Verkauf</v>
      </c>
      <c r="O117" s="76" t="str">
        <f t="shared" si="12"/>
        <v>Div. Zipfel, Endstücke</v>
      </c>
      <c r="P117" s="76">
        <f t="shared" si="13"/>
        <v>12</v>
      </c>
      <c r="Q117" s="44" t="s">
        <v>11</v>
      </c>
      <c r="R117" s="45" t="s">
        <v>177</v>
      </c>
      <c r="S117" s="45">
        <v>28.5</v>
      </c>
      <c r="T117" s="45">
        <v>12</v>
      </c>
      <c r="U117" s="46">
        <v>44435</v>
      </c>
      <c r="V117" s="47" t="s">
        <v>20</v>
      </c>
      <c r="W117" s="48" t="s">
        <v>178</v>
      </c>
      <c r="X117" s="49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7" t="str">
        <f>VLOOKUP(N118,'Linien - BU'!A:B,2,FALSE)</f>
        <v>Verkauf</v>
      </c>
      <c r="B118" s="78">
        <f t="shared" si="7"/>
        <v>155</v>
      </c>
      <c r="C118" s="79">
        <f>Abfalldokumentation!$U118</f>
        <v>44435</v>
      </c>
      <c r="D118" s="68" t="str">
        <f>IFERROR(VLOOKUP(Tabelle3[[#This Row],[Artikelnr.]],Produktgruppe!A:B,2,0),Tabelle3[[#This Row],[Produktname]])</f>
        <v>Div. Zipfel, ES ohne Verwendung</v>
      </c>
      <c r="E118" s="80" t="str">
        <f>IFERROR(VLOOKUP(Abfalldokumentation!$O118,Artikel!A:C,3,FALSE),Abfalldokumentation!$O118)</f>
        <v>Div. Zipfel, Endstücke</v>
      </c>
      <c r="F118" s="80" t="str">
        <f>VLOOKUP(T118,'Liste Gründe'!A:D,2,FALSE)</f>
        <v>Schimmel</v>
      </c>
      <c r="G118" s="79" t="str">
        <f>IF(ISBLANK(V118),VLOOKUP(Abfalldokumentation!$P118,'Liste Gründe'!A:D,3,FALSE),V118)</f>
        <v>keinen Abnehmer/kein Schälpersonal</v>
      </c>
      <c r="H118" s="80" t="str">
        <f>IF(ISBLANK(Abfalldokumentation!$W118),"-",Abfalldokumentation!$W118)</f>
        <v>keinen Abnehmer/Schälen</v>
      </c>
      <c r="I118" s="80">
        <f t="shared" si="8"/>
        <v>34</v>
      </c>
      <c r="J118" s="80" t="str">
        <f t="shared" si="9"/>
        <v>Produkte</v>
      </c>
      <c r="K118" s="80" t="str">
        <f t="shared" si="10"/>
        <v>BUs</v>
      </c>
      <c r="L118" s="80" t="str">
        <f t="shared" si="11"/>
        <v>Symptome</v>
      </c>
      <c r="M1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IFERROR(VLOOKUP(Abfalldokumentation!$O118,Kennzahlen!U:X,3,FALSE)*Abfalldokumentation!$B118,"0")))),0)</f>
        <v>0</v>
      </c>
      <c r="N118" s="80" t="str">
        <f>IF(ISBLANK(Q118),VLOOKUP(Abfalldokumentation!$O118,'Linien - BU'!R:S,2,FALSE),Q118)</f>
        <v>Verkauf</v>
      </c>
      <c r="O118" s="76" t="str">
        <f t="shared" si="12"/>
        <v>Div. Zipfel, Endstücke</v>
      </c>
      <c r="P118" s="76">
        <f t="shared" si="13"/>
        <v>12</v>
      </c>
      <c r="Q118" s="38" t="s">
        <v>11</v>
      </c>
      <c r="R118" s="39" t="s">
        <v>177</v>
      </c>
      <c r="S118" s="39">
        <v>155</v>
      </c>
      <c r="T118" s="39">
        <v>12</v>
      </c>
      <c r="U118" s="40">
        <v>44435</v>
      </c>
      <c r="V118" s="41" t="s">
        <v>20</v>
      </c>
      <c r="W118" s="42" t="s">
        <v>178</v>
      </c>
      <c r="X118" s="43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2" t="str">
        <f>VLOOKUP(N119,'Linien - BU'!A:B,2,FALSE)</f>
        <v>BU1</v>
      </c>
      <c r="B119" s="73">
        <f t="shared" si="7"/>
        <v>30</v>
      </c>
      <c r="C119" s="74">
        <f>Abfalldokumentation!$U119</f>
        <v>44435</v>
      </c>
      <c r="D119" s="68" t="str">
        <f>IFERROR(VLOOKUP(Tabelle3[[#This Row],[Artikelnr.]],Produktgruppe!A:B,2,0),Tabelle3[[#This Row],[Produktname]])</f>
        <v>Diverses</v>
      </c>
      <c r="E119" s="75" t="str">
        <f>IFERROR(VLOOKUP(Abfalldokumentation!$O119,Artikel!A:C,3,FALSE),Abfalldokumentation!$O119)</f>
        <v>Diverses</v>
      </c>
      <c r="F119" s="75" t="str">
        <f>VLOOKUP(T119,'Liste Gründe'!A:D,2,FALSE)</f>
        <v>Schimmel</v>
      </c>
      <c r="G119" s="74" t="str">
        <f>IF(ISBLANK(V119),VLOOKUP(Abfalldokumentation!$P119,'Liste Gründe'!A:D,3,FALSE),V119)</f>
        <v>keine Verarbeitung</v>
      </c>
      <c r="H119" s="75" t="str">
        <f>IF(ISBLANK(Abfalldokumentation!$W119),"-",Abfalldokumentation!$W119)</f>
        <v>MHD abgelaufen</v>
      </c>
      <c r="I119" s="75">
        <f t="shared" si="8"/>
        <v>34</v>
      </c>
      <c r="J119" s="75" t="str">
        <f t="shared" si="9"/>
        <v>Produkte</v>
      </c>
      <c r="K119" s="75" t="str">
        <f t="shared" si="10"/>
        <v>BUs</v>
      </c>
      <c r="L119" s="75" t="str">
        <f t="shared" si="11"/>
        <v>Symptome</v>
      </c>
      <c r="M1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IFERROR(VLOOKUP(Abfalldokumentation!$O119,Kennzahlen!U:X,3,FALSE)*Abfalldokumentation!$B119,"0")))),0)</f>
        <v>0</v>
      </c>
      <c r="N119" s="75" t="str">
        <f>IF(ISBLANK(Q119),VLOOKUP(Abfalldokumentation!$O119,'Linien - BU'!R:S,2,FALSE),Q119)</f>
        <v>RWV</v>
      </c>
      <c r="O119" s="76" t="str">
        <f t="shared" si="12"/>
        <v>Diverses</v>
      </c>
      <c r="P119" s="76">
        <f t="shared" si="13"/>
        <v>12</v>
      </c>
      <c r="Q119" s="44" t="s">
        <v>188</v>
      </c>
      <c r="R119" s="45" t="s">
        <v>108</v>
      </c>
      <c r="S119" s="45">
        <v>30</v>
      </c>
      <c r="T119" s="45">
        <v>12</v>
      </c>
      <c r="U119" s="46">
        <v>44435</v>
      </c>
      <c r="V119" s="47" t="s">
        <v>22</v>
      </c>
      <c r="W119" s="48" t="s">
        <v>27</v>
      </c>
      <c r="X119" s="49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7" t="str">
        <f>VLOOKUP(N120,'Linien - BU'!A:B,2,FALSE)</f>
        <v>BU2</v>
      </c>
      <c r="B120" s="78">
        <f t="shared" si="7"/>
        <v>200</v>
      </c>
      <c r="C120" s="79">
        <f>Abfalldokumentation!$U120</f>
        <v>44435</v>
      </c>
      <c r="D120" s="68" t="str">
        <f>IFERROR(VLOOKUP(Tabelle3[[#This Row],[Artikelnr.]],Produktgruppe!A:B,2,0),Tabelle3[[#This Row],[Produktname]])</f>
        <v>ABS 295</v>
      </c>
      <c r="E120" s="80" t="str">
        <f>IFERROR(VLOOKUP(Abfalldokumentation!$O120,Artikel!A:C,3,FALSE),Abfalldokumentation!$O120)</f>
        <v>Scheiben/Staub</v>
      </c>
      <c r="F120" s="80" t="str">
        <f>VLOOKUP(T120,'Liste Gründe'!A:D,2,FALSE)</f>
        <v>Linienbezogen</v>
      </c>
      <c r="G120" s="79" t="str">
        <f>IF(ISBLANK(V120),VLOOKUP(Abfalldokumentation!$P120,'Liste Gründe'!A:D,3,FALSE),V120)</f>
        <v>Maschinenabfall</v>
      </c>
      <c r="H120" s="80" t="str">
        <f>IF(ISBLANK(Abfalldokumentation!$W120),"-",Abfalldokumentation!$W120)</f>
        <v>-</v>
      </c>
      <c r="I120" s="80">
        <f t="shared" si="8"/>
        <v>34</v>
      </c>
      <c r="J120" s="80" t="str">
        <f t="shared" si="9"/>
        <v>Produkte</v>
      </c>
      <c r="K120" s="80" t="str">
        <f t="shared" si="10"/>
        <v>BUs</v>
      </c>
      <c r="L120" s="80" t="str">
        <f t="shared" si="11"/>
        <v>Symptome</v>
      </c>
      <c r="M1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IFERROR(VLOOKUP(Abfalldokumentation!$O120,Kennzahlen!U:X,3,FALSE)*Abfalldokumentation!$B120,"0")))),0)</f>
        <v>0</v>
      </c>
      <c r="N120" s="80" t="str">
        <f>IF(ISBLANK(Q120),VLOOKUP(Abfalldokumentation!$O120,'Linien - BU'!R:S,2,FALSE),Q120)</f>
        <v>BU2</v>
      </c>
      <c r="O120" s="76" t="str">
        <f t="shared" si="12"/>
        <v>Scheiben/Staub</v>
      </c>
      <c r="P120" s="76">
        <f t="shared" si="13"/>
        <v>30</v>
      </c>
      <c r="Q120" s="38" t="s">
        <v>7</v>
      </c>
      <c r="R120" s="39" t="s">
        <v>16655</v>
      </c>
      <c r="S120" s="39">
        <v>200</v>
      </c>
      <c r="T120" s="39">
        <v>30</v>
      </c>
      <c r="U120" s="40">
        <v>44435</v>
      </c>
      <c r="V120" s="41"/>
      <c r="W120" s="42"/>
      <c r="X120" s="43" t="str">
        <f>IFERROR(VLOOKUP(Abfalldokumentation!$R120,Artikel!A:C,3,FALSE),Abfalldokumentation!$R120)</f>
        <v>Scheiben/Staub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2" t="str">
        <f>VLOOKUP(N121,'Linien - BU'!A:B,2,FALSE)</f>
        <v>Rest</v>
      </c>
      <c r="B121" s="73">
        <f t="shared" si="7"/>
        <v>10.4</v>
      </c>
      <c r="C121" s="74">
        <f>Abfalldokumentation!$U121</f>
        <v>44435</v>
      </c>
      <c r="D121" s="68" t="str">
        <f>IFERROR(VLOOKUP(Tabelle3[[#This Row],[Artikelnr.]],Produktgruppe!A:B,2,0),Tabelle3[[#This Row],[Produktname]])</f>
        <v>Qualitätssicherung</v>
      </c>
      <c r="E121" s="75" t="str">
        <f>IFERROR(VLOOKUP(Abfalldokumentation!$O121,Artikel!A:C,3,FALSE),Abfalldokumentation!$O121)</f>
        <v>Laborproben</v>
      </c>
      <c r="F121" s="75" t="str">
        <f>VLOOKUP(T121,'Liste Gründe'!A:D,2,FALSE)</f>
        <v>Qualitätssicherung</v>
      </c>
      <c r="G121" s="74" t="str">
        <f>IF(ISBLANK(V121),VLOOKUP(Abfalldokumentation!$P121,'Liste Gründe'!A:D,3,FALSE),V121)</f>
        <v>Laborprobe</v>
      </c>
      <c r="H121" s="75" t="str">
        <f>IF(ISBLANK(Abfalldokumentation!$W121),"-",Abfalldokumentation!$W121)</f>
        <v>Laborprobe</v>
      </c>
      <c r="I121" s="75">
        <f t="shared" si="8"/>
        <v>34</v>
      </c>
      <c r="J121" s="75" t="str">
        <f t="shared" si="9"/>
        <v>Produkte</v>
      </c>
      <c r="K121" s="75" t="str">
        <f t="shared" si="10"/>
        <v>BUs</v>
      </c>
      <c r="L121" s="75" t="str">
        <f t="shared" si="11"/>
        <v>Symptome</v>
      </c>
      <c r="M1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IFERROR(VLOOKUP(Abfalldokumentation!$O121,Kennzahlen!U:X,3,FALSE)*Abfalldokumentation!$B121,"0")))),0)</f>
        <v>0</v>
      </c>
      <c r="N121" s="75" t="str">
        <f>IF(ISBLANK(Q121),VLOOKUP(Abfalldokumentation!$O121,'Linien - BU'!R:S,2,FALSE),Q121)</f>
        <v>Labor</v>
      </c>
      <c r="O121" s="76" t="str">
        <f t="shared" si="12"/>
        <v>Laborproben</v>
      </c>
      <c r="P121" s="76">
        <f t="shared" si="13"/>
        <v>73</v>
      </c>
      <c r="Q121" s="44" t="s">
        <v>185</v>
      </c>
      <c r="R121" s="45" t="s">
        <v>186</v>
      </c>
      <c r="S121" s="45">
        <v>10.4</v>
      </c>
      <c r="T121" s="51">
        <v>73</v>
      </c>
      <c r="U121" s="46">
        <v>44435</v>
      </c>
      <c r="V121" s="47" t="s">
        <v>187</v>
      </c>
      <c r="W121" s="48" t="s">
        <v>187</v>
      </c>
      <c r="X121" s="49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7" t="str">
        <f>VLOOKUP(N122,'Linien - BU'!A:B,2,FALSE)</f>
        <v>Rest</v>
      </c>
      <c r="B122" s="78">
        <f t="shared" si="7"/>
        <v>70</v>
      </c>
      <c r="C122" s="79">
        <f>Abfalldokumentation!$U122</f>
        <v>44435</v>
      </c>
      <c r="D122" s="68" t="str">
        <f>IFERROR(VLOOKUP(Tabelle3[[#This Row],[Artikelnr.]],Produktgruppe!A:B,2,0),Tabelle3[[#This Row],[Produktname]])</f>
        <v>Qualitätssicherung</v>
      </c>
      <c r="E122" s="80" t="str">
        <f>IFERROR(VLOOKUP(Abfalldokumentation!$O122,Artikel!A:C,3,FALSE),Abfalldokumentation!$O122)</f>
        <v>Laborproben</v>
      </c>
      <c r="F122" s="80" t="str">
        <f>VLOOKUP(T122,'Liste Gründe'!A:D,2,FALSE)</f>
        <v>Qualitätssicherung</v>
      </c>
      <c r="G122" s="79" t="str">
        <f>IF(ISBLANK(V122),VLOOKUP(Abfalldokumentation!$P122,'Liste Gründe'!A:D,3,FALSE),V122)</f>
        <v>Laborprobe</v>
      </c>
      <c r="H122" s="80" t="str">
        <f>IF(ISBLANK(Abfalldokumentation!$W122),"-",Abfalldokumentation!$W122)</f>
        <v>Laborprobe</v>
      </c>
      <c r="I122" s="80">
        <f t="shared" si="8"/>
        <v>34</v>
      </c>
      <c r="J122" s="80" t="str">
        <f t="shared" si="9"/>
        <v>Produkte</v>
      </c>
      <c r="K122" s="80" t="str">
        <f t="shared" si="10"/>
        <v>BUs</v>
      </c>
      <c r="L122" s="80" t="str">
        <f t="shared" si="11"/>
        <v>Symptome</v>
      </c>
      <c r="M1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IFERROR(VLOOKUP(Abfalldokumentation!$O122,Kennzahlen!U:X,3,FALSE)*Abfalldokumentation!$B122,"0")))),0)</f>
        <v>0</v>
      </c>
      <c r="N122" s="80" t="str">
        <f>IF(ISBLANK(Q122),VLOOKUP(Abfalldokumentation!$O122,'Linien - BU'!R:S,2,FALSE),Q122)</f>
        <v>Labor</v>
      </c>
      <c r="O122" s="76" t="str">
        <f t="shared" si="12"/>
        <v>Laborproben</v>
      </c>
      <c r="P122" s="76">
        <f t="shared" si="13"/>
        <v>73</v>
      </c>
      <c r="Q122" s="38" t="s">
        <v>185</v>
      </c>
      <c r="R122" s="39" t="s">
        <v>186</v>
      </c>
      <c r="S122" s="39">
        <v>70</v>
      </c>
      <c r="T122" s="50">
        <v>73</v>
      </c>
      <c r="U122" s="40">
        <v>44435</v>
      </c>
      <c r="V122" s="41" t="s">
        <v>187</v>
      </c>
      <c r="W122" s="42" t="s">
        <v>187</v>
      </c>
      <c r="X122" s="43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2" t="str">
        <f>VLOOKUP(N123,'Linien - BU'!A:B,2,FALSE)</f>
        <v>BU3</v>
      </c>
      <c r="B123" s="73">
        <f t="shared" si="7"/>
        <v>86</v>
      </c>
      <c r="C123" s="74">
        <f>Abfalldokumentation!$U123</f>
        <v>44438</v>
      </c>
      <c r="D123" s="68" t="str">
        <f>IFERROR(VLOOKUP(Tabelle3[[#This Row],[Artikelnr.]],Produktgruppe!A:B,2,0),Tabelle3[[#This Row],[Produktname]])</f>
        <v>ABS 295</v>
      </c>
      <c r="E123" s="75" t="str">
        <f>IFERROR(VLOOKUP(Abfalldokumentation!$O123,Artikel!A:C,3,FALSE),Abfalldokumentation!$O123)</f>
        <v>ABS CHED-PF-KRÄUK gemis</v>
      </c>
      <c r="F123" s="75" t="str">
        <f>VLOOKUP(T123,'Liste Gründe'!A:D,2,FALSE)</f>
        <v>Linienbezogen</v>
      </c>
      <c r="G123" s="74" t="str">
        <f>IF(ISBLANK(V123),VLOOKUP(Abfalldokumentation!$P123,'Liste Gründe'!A:D,3,FALSE),V123)</f>
        <v>gemischtes Produkt</v>
      </c>
      <c r="H123" s="75" t="str">
        <f>IF(ISBLANK(Abfalldokumentation!$W123),"-",Abfalldokumentation!$W123)</f>
        <v>-</v>
      </c>
      <c r="I123" s="75">
        <f t="shared" si="8"/>
        <v>35</v>
      </c>
      <c r="J123" s="75" t="str">
        <f t="shared" si="9"/>
        <v>Produkte</v>
      </c>
      <c r="K123" s="75" t="str">
        <f t="shared" si="10"/>
        <v>BUs</v>
      </c>
      <c r="L123" s="75" t="str">
        <f t="shared" si="11"/>
        <v>Symptome</v>
      </c>
      <c r="M1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IFERROR(VLOOKUP(Abfalldokumentation!$O123,Kennzahlen!U:X,3,FALSE)*Abfalldokumentation!$B123,"0")))),0)</f>
        <v>86</v>
      </c>
      <c r="N123" s="75" t="str">
        <f>IF(ISBLANK(Q123),VLOOKUP(Abfalldokumentation!$O123,'Linien - BU'!R:S,2,FALSE),Q123)</f>
        <v>L33</v>
      </c>
      <c r="O123" s="76">
        <f t="shared" si="12"/>
        <v>29501003</v>
      </c>
      <c r="P123" s="76">
        <f t="shared" si="13"/>
        <v>81</v>
      </c>
      <c r="Q123" s="44" t="s">
        <v>191</v>
      </c>
      <c r="R123" s="45">
        <v>29501003</v>
      </c>
      <c r="S123" s="45">
        <v>86</v>
      </c>
      <c r="T123" s="45">
        <v>81</v>
      </c>
      <c r="U123" s="46">
        <v>44438</v>
      </c>
      <c r="V123" s="47"/>
      <c r="W123" s="48"/>
      <c r="X123" s="49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7" t="str">
        <f>VLOOKUP(N124,'Linien - BU'!A:B,2,FALSE)</f>
        <v>BU4</v>
      </c>
      <c r="B124" s="78">
        <f t="shared" si="7"/>
        <v>35.5</v>
      </c>
      <c r="C124" s="79">
        <f>Abfalldokumentation!$U124</f>
        <v>44438</v>
      </c>
      <c r="D124" s="68" t="str">
        <f>IFERROR(VLOOKUP(Tabelle3[[#This Row],[Artikelnr.]],Produktgruppe!A:B,2,0),Tabelle3[[#This Row],[Produktname]])</f>
        <v>VOS 295</v>
      </c>
      <c r="E124" s="80" t="str">
        <f>IFERROR(VLOOKUP(Abfalldokumentation!$O124,Artikel!A:C,3,FALSE),Abfalldokumentation!$O124)</f>
        <v>VOS WAL-THEKE</v>
      </c>
      <c r="F124" s="80" t="str">
        <f>VLOOKUP(T124,'Liste Gründe'!A:D,2,FALSE)</f>
        <v>Rest</v>
      </c>
      <c r="G124" s="79" t="str">
        <f>IF(ISBLANK(V124),VLOOKUP(Abfalldokumentation!$P124,'Liste Gründe'!A:D,3,FALSE),V124)</f>
        <v>blaues Klebeband im Produkt</v>
      </c>
      <c r="H124" s="80" t="str">
        <f>IF(ISBLANK(Abfalldokumentation!$W124),"-",Abfalldokumentation!$W124)</f>
        <v>Trennung vom Klebeband aus Produkt zu aufwendig</v>
      </c>
      <c r="I124" s="80">
        <f t="shared" si="8"/>
        <v>35</v>
      </c>
      <c r="J124" s="80" t="str">
        <f t="shared" si="9"/>
        <v>Produkte</v>
      </c>
      <c r="K124" s="80" t="str">
        <f t="shared" si="10"/>
        <v>BUs</v>
      </c>
      <c r="L124" s="80" t="str">
        <f t="shared" si="11"/>
        <v>Symptome</v>
      </c>
      <c r="M1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IFERROR(VLOOKUP(Abfalldokumentation!$O124,Kennzahlen!U:X,3,FALSE)*Abfalldokumentation!$B124,"0")))),0)</f>
        <v>0</v>
      </c>
      <c r="N124" s="80" t="str">
        <f>IF(ISBLANK(Q124),VLOOKUP(Abfalldokumentation!$O124,'Linien - BU'!R:S,2,FALSE),Q124)</f>
        <v>L22</v>
      </c>
      <c r="O124" s="76">
        <f t="shared" si="12"/>
        <v>29501020</v>
      </c>
      <c r="P124" s="76">
        <f t="shared" si="13"/>
        <v>22</v>
      </c>
      <c r="Q124" s="38" t="s">
        <v>172</v>
      </c>
      <c r="R124" s="39">
        <v>29501020</v>
      </c>
      <c r="S124" s="39">
        <v>35.5</v>
      </c>
      <c r="T124" s="39">
        <v>22</v>
      </c>
      <c r="U124" s="40">
        <v>44438</v>
      </c>
      <c r="V124" s="41" t="s">
        <v>41</v>
      </c>
      <c r="W124" s="42" t="s">
        <v>173</v>
      </c>
      <c r="X124" s="43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2" t="str">
        <f>VLOOKUP(N125,'Linien - BU'!A:B,2,FALSE)</f>
        <v>Verkauf</v>
      </c>
      <c r="B125" s="73">
        <f t="shared" si="7"/>
        <v>80</v>
      </c>
      <c r="C125" s="74">
        <f>Abfalldokumentation!$U125</f>
        <v>44438</v>
      </c>
      <c r="D125" s="68" t="str">
        <f>IFERROR(VLOOKUP(Tabelle3[[#This Row],[Artikelnr.]],Produktgruppe!A:B,2,0),Tabelle3[[#This Row],[Produktname]])</f>
        <v>Div. Zipfel, ES ohne Verwendung</v>
      </c>
      <c r="E125" s="75" t="str">
        <f>IFERROR(VLOOKUP(Abfalldokumentation!$O125,Artikel!A:C,3,FALSE),Abfalldokumentation!$O125)</f>
        <v>Div. Zipfel, Endstücke</v>
      </c>
      <c r="F125" s="75" t="str">
        <f>VLOOKUP(T125,'Liste Gründe'!A:D,2,FALSE)</f>
        <v>Schimmel</v>
      </c>
      <c r="G125" s="74" t="str">
        <f>IF(ISBLANK(V125),VLOOKUP(Abfalldokumentation!$P125,'Liste Gründe'!A:D,3,FALSE),V125)</f>
        <v>keinen Abnehmer/kein Schälpersonal</v>
      </c>
      <c r="H125" s="75" t="str">
        <f>IF(ISBLANK(Abfalldokumentation!$W125),"-",Abfalldokumentation!$W125)</f>
        <v>keinen Abnehmer/Schälen</v>
      </c>
      <c r="I125" s="75">
        <f t="shared" si="8"/>
        <v>35</v>
      </c>
      <c r="J125" s="75" t="str">
        <f t="shared" si="9"/>
        <v>Produkte</v>
      </c>
      <c r="K125" s="75" t="str">
        <f t="shared" si="10"/>
        <v>BUs</v>
      </c>
      <c r="L125" s="75" t="str">
        <f t="shared" si="11"/>
        <v>Symptome</v>
      </c>
      <c r="M1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IFERROR(VLOOKUP(Abfalldokumentation!$O125,Kennzahlen!U:X,3,FALSE)*Abfalldokumentation!$B125,"0")))),0)</f>
        <v>0</v>
      </c>
      <c r="N125" s="75" t="str">
        <f>IF(ISBLANK(Q125),VLOOKUP(Abfalldokumentation!$O125,'Linien - BU'!R:S,2,FALSE),Q125)</f>
        <v>Verkauf</v>
      </c>
      <c r="O125" s="76" t="str">
        <f t="shared" si="12"/>
        <v>Div. Zipfel, Endstücke</v>
      </c>
      <c r="P125" s="76">
        <f t="shared" si="13"/>
        <v>12</v>
      </c>
      <c r="Q125" s="44" t="s">
        <v>11</v>
      </c>
      <c r="R125" s="45" t="s">
        <v>177</v>
      </c>
      <c r="S125" s="45">
        <v>80</v>
      </c>
      <c r="T125" s="45">
        <v>12</v>
      </c>
      <c r="U125" s="46">
        <v>44438</v>
      </c>
      <c r="V125" s="47" t="s">
        <v>20</v>
      </c>
      <c r="W125" s="48" t="s">
        <v>178</v>
      </c>
      <c r="X125" s="49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7" t="str">
        <f>VLOOKUP(N126,'Linien - BU'!A:B,2,FALSE)</f>
        <v>BU2</v>
      </c>
      <c r="B126" s="78">
        <f t="shared" si="7"/>
        <v>101</v>
      </c>
      <c r="C126" s="79">
        <f>Abfalldokumentation!$U126</f>
        <v>44438</v>
      </c>
      <c r="D126" s="68" t="str">
        <f>IFERROR(VLOOKUP(Tabelle3[[#This Row],[Artikelnr.]],Produktgruppe!A:B,2,0),Tabelle3[[#This Row],[Produktname]])</f>
        <v>ABS 295</v>
      </c>
      <c r="E126" s="80" t="str">
        <f>IFERROR(VLOOKUP(Abfalldokumentation!$O126,Artikel!A:C,3,FALSE),Abfalldokumentation!$O126)</f>
        <v>Scheiben/Staub</v>
      </c>
      <c r="F126" s="80" t="str">
        <f>VLOOKUP(T126,'Liste Gründe'!A:D,2,FALSE)</f>
        <v>Linienbezogen</v>
      </c>
      <c r="G126" s="79" t="str">
        <f>IF(ISBLANK(V126),VLOOKUP(Abfalldokumentation!$P126,'Liste Gründe'!A:D,3,FALSE),V126)</f>
        <v>Maschinenabfall</v>
      </c>
      <c r="H126" s="80" t="str">
        <f>IF(ISBLANK(Abfalldokumentation!$W126),"-",Abfalldokumentation!$W126)</f>
        <v>-</v>
      </c>
      <c r="I126" s="80">
        <f t="shared" si="8"/>
        <v>35</v>
      </c>
      <c r="J126" s="80" t="str">
        <f t="shared" si="9"/>
        <v>Produkte</v>
      </c>
      <c r="K126" s="80" t="str">
        <f t="shared" si="10"/>
        <v>BUs</v>
      </c>
      <c r="L126" s="80" t="str">
        <f t="shared" si="11"/>
        <v>Symptome</v>
      </c>
      <c r="M1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IFERROR(VLOOKUP(Abfalldokumentation!$O126,Kennzahlen!U:X,3,FALSE)*Abfalldokumentation!$B126,"0")))),0)</f>
        <v>0</v>
      </c>
      <c r="N126" s="80" t="str">
        <f>IF(ISBLANK(Q126),VLOOKUP(Abfalldokumentation!$O126,'Linien - BU'!R:S,2,FALSE),Q126)</f>
        <v>Bu2</v>
      </c>
      <c r="O126" s="76" t="str">
        <f t="shared" si="12"/>
        <v>Scheiben/Staub</v>
      </c>
      <c r="P126" s="76">
        <f t="shared" si="13"/>
        <v>30</v>
      </c>
      <c r="Q126" s="38" t="s">
        <v>216</v>
      </c>
      <c r="R126" s="39" t="s">
        <v>16655</v>
      </c>
      <c r="S126" s="39">
        <v>101</v>
      </c>
      <c r="T126" s="39">
        <v>30</v>
      </c>
      <c r="U126" s="40">
        <v>44438</v>
      </c>
      <c r="V126" s="41"/>
      <c r="W126" s="42"/>
      <c r="X126" s="43" t="str">
        <f>IFERROR(VLOOKUP(Abfalldokumentation!$R126,Artikel!A:C,3,FALSE),Abfalldokumentation!$R126)</f>
        <v>Scheiben/Staub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2" t="str">
        <f>VLOOKUP(N127,'Linien - BU'!A:B,2,FALSE)</f>
        <v>BU1</v>
      </c>
      <c r="B127" s="73">
        <f t="shared" si="7"/>
        <v>526.6</v>
      </c>
      <c r="C127" s="74">
        <f>Abfalldokumentation!$U127</f>
        <v>44438</v>
      </c>
      <c r="D127" s="68" t="str">
        <f>IFERROR(VLOOKUP(Tabelle3[[#This Row],[Artikelnr.]],Produktgruppe!A:B,2,0),Tabelle3[[#This Row],[Produktname]])</f>
        <v>Diverses</v>
      </c>
      <c r="E127" s="75" t="str">
        <f>IFERROR(VLOOKUP(Abfalldokumentation!$O127,Artikel!A:C,3,FALSE),Abfalldokumentation!$O127)</f>
        <v>Diverses aus Abfüllung</v>
      </c>
      <c r="F127" s="75" t="str">
        <f>VLOOKUP(T127,'Liste Gründe'!A:D,2,FALSE)</f>
        <v>Linienbezogen</v>
      </c>
      <c r="G127" s="74" t="str">
        <f>IF(ISBLANK(V127),VLOOKUP(Abfalldokumentation!$P127,'Liste Gründe'!A:D,3,FALSE),V127)</f>
        <v>Darm geplatzt</v>
      </c>
      <c r="H127" s="75" t="str">
        <f>IF(ISBLANK(Abfalldokumentation!$W127),"-",Abfalldokumentation!$W127)</f>
        <v>-</v>
      </c>
      <c r="I127" s="75">
        <f t="shared" si="8"/>
        <v>35</v>
      </c>
      <c r="J127" s="75" t="str">
        <f t="shared" si="9"/>
        <v>Produkte</v>
      </c>
      <c r="K127" s="75" t="str">
        <f t="shared" si="10"/>
        <v>BUs</v>
      </c>
      <c r="L127" s="75" t="str">
        <f t="shared" si="11"/>
        <v>Symptome</v>
      </c>
      <c r="M1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IFERROR(VLOOKUP(Abfalldokumentation!$O127,Kennzahlen!U:X,3,FALSE)*Abfalldokumentation!$B127,"0")))),0)</f>
        <v>0</v>
      </c>
      <c r="N127" s="75" t="str">
        <f>IF(ISBLANK(Q127),VLOOKUP(Abfalldokumentation!$O127,'Linien - BU'!R:S,2,FALSE),Q127)</f>
        <v>Abfüllung</v>
      </c>
      <c r="O127" s="76" t="str">
        <f t="shared" si="12"/>
        <v>Diverses aus Abfüllung</v>
      </c>
      <c r="P127" s="76">
        <f t="shared" si="13"/>
        <v>34</v>
      </c>
      <c r="Q127" s="44" t="s">
        <v>166</v>
      </c>
      <c r="R127" s="45" t="s">
        <v>179</v>
      </c>
      <c r="S127" s="45">
        <v>526.6</v>
      </c>
      <c r="T127" s="39">
        <v>34</v>
      </c>
      <c r="U127" s="46">
        <v>44438</v>
      </c>
      <c r="V127" s="47"/>
      <c r="W127" s="48"/>
      <c r="X127" s="49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7" t="str">
        <f>VLOOKUP(N128,'Linien - BU'!A:B,2,FALSE)</f>
        <v>Rest</v>
      </c>
      <c r="B128" s="78">
        <f t="shared" si="7"/>
        <v>8</v>
      </c>
      <c r="C128" s="79">
        <f>Abfalldokumentation!$U128</f>
        <v>44438</v>
      </c>
      <c r="D128" s="68" t="str">
        <f>IFERROR(VLOOKUP(Tabelle3[[#This Row],[Artikelnr.]],Produktgruppe!A:B,2,0),Tabelle3[[#This Row],[Produktname]])</f>
        <v>Qualitätssicherung</v>
      </c>
      <c r="E128" s="80" t="str">
        <f>IFERROR(VLOOKUP(Abfalldokumentation!$O128,Artikel!A:C,3,FALSE),Abfalldokumentation!$O128)</f>
        <v>Diverses QM</v>
      </c>
      <c r="F128" s="80" t="str">
        <f>VLOOKUP(T128,'Liste Gründe'!A:D,2,FALSE)</f>
        <v>Qualitätssicherung</v>
      </c>
      <c r="G128" s="79" t="str">
        <f>IF(ISBLANK(V128),VLOOKUP(Abfalldokumentation!$P128,'Liste Gründe'!A:D,3,FALSE),V128)</f>
        <v>Sensorik</v>
      </c>
      <c r="H128" s="80" t="str">
        <f>IF(ISBLANK(Abfalldokumentation!$W128),"-",Abfalldokumentation!$W128)</f>
        <v>Sensorik</v>
      </c>
      <c r="I128" s="80">
        <f t="shared" si="8"/>
        <v>35</v>
      </c>
      <c r="J128" s="80" t="str">
        <f t="shared" si="9"/>
        <v>Produkte</v>
      </c>
      <c r="K128" s="80" t="str">
        <f t="shared" si="10"/>
        <v>BUs</v>
      </c>
      <c r="L128" s="80" t="str">
        <f t="shared" si="11"/>
        <v>Symptome</v>
      </c>
      <c r="M1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IFERROR(VLOOKUP(Abfalldokumentation!$O128,Kennzahlen!U:X,3,FALSE)*Abfalldokumentation!$B128,"0")))),0)</f>
        <v>0</v>
      </c>
      <c r="N128" s="80" t="str">
        <f>IF(ISBLANK(Q128),VLOOKUP(Abfalldokumentation!$O128,'Linien - BU'!R:S,2,FALSE),Q128)</f>
        <v>QM</v>
      </c>
      <c r="O128" s="76" t="str">
        <f t="shared" si="12"/>
        <v>Diverses QM</v>
      </c>
      <c r="P128" s="76">
        <f t="shared" si="13"/>
        <v>74</v>
      </c>
      <c r="Q128" s="38" t="s">
        <v>182</v>
      </c>
      <c r="R128" s="39" t="s">
        <v>183</v>
      </c>
      <c r="S128" s="39">
        <v>8</v>
      </c>
      <c r="T128" s="39">
        <v>74</v>
      </c>
      <c r="U128" s="40">
        <v>44438</v>
      </c>
      <c r="V128" s="41" t="s">
        <v>184</v>
      </c>
      <c r="W128" s="42" t="s">
        <v>184</v>
      </c>
      <c r="X128" s="43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2" t="str">
        <f>VLOOKUP(N129,'Linien - BU'!A:B,2,FALSE)</f>
        <v>Rest</v>
      </c>
      <c r="B129" s="73">
        <f t="shared" si="7"/>
        <v>8.9</v>
      </c>
      <c r="C129" s="74">
        <f>Abfalldokumentation!$U129</f>
        <v>44438</v>
      </c>
      <c r="D129" s="68" t="str">
        <f>IFERROR(VLOOKUP(Tabelle3[[#This Row],[Artikelnr.]],Produktgruppe!A:B,2,0),Tabelle3[[#This Row],[Produktname]])</f>
        <v>Qualitätssicherung</v>
      </c>
      <c r="E129" s="75" t="str">
        <f>IFERROR(VLOOKUP(Abfalldokumentation!$O129,Artikel!A:C,3,FALSE),Abfalldokumentation!$O129)</f>
        <v>Laborproben</v>
      </c>
      <c r="F129" s="75" t="str">
        <f>VLOOKUP(T129,'Liste Gründe'!A:D,2,FALSE)</f>
        <v>Qualitätssicherung</v>
      </c>
      <c r="G129" s="74" t="str">
        <f>IF(ISBLANK(V129),VLOOKUP(Abfalldokumentation!$P129,'Liste Gründe'!A:D,3,FALSE),V129)</f>
        <v>Laborprobe</v>
      </c>
      <c r="H129" s="75" t="str">
        <f>IF(ISBLANK(Abfalldokumentation!$W129),"-",Abfalldokumentation!$W129)</f>
        <v>Laborprobe</v>
      </c>
      <c r="I129" s="75">
        <f t="shared" si="8"/>
        <v>35</v>
      </c>
      <c r="J129" s="75" t="str">
        <f t="shared" si="9"/>
        <v>Produkte</v>
      </c>
      <c r="K129" s="75" t="str">
        <f t="shared" si="10"/>
        <v>BUs</v>
      </c>
      <c r="L129" s="75" t="str">
        <f t="shared" si="11"/>
        <v>Symptome</v>
      </c>
      <c r="M1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IFERROR(VLOOKUP(Abfalldokumentation!$O129,Kennzahlen!U:X,3,FALSE)*Abfalldokumentation!$B129,"0")))),0)</f>
        <v>0</v>
      </c>
      <c r="N129" s="75" t="str">
        <f>IF(ISBLANK(Q129),VLOOKUP(Abfalldokumentation!$O129,'Linien - BU'!R:S,2,FALSE),Q129)</f>
        <v>Labor</v>
      </c>
      <c r="O129" s="76" t="str">
        <f t="shared" si="12"/>
        <v>Laborproben</v>
      </c>
      <c r="P129" s="76">
        <f t="shared" si="13"/>
        <v>73</v>
      </c>
      <c r="Q129" s="44" t="s">
        <v>185</v>
      </c>
      <c r="R129" s="45" t="s">
        <v>186</v>
      </c>
      <c r="S129" s="45">
        <v>8.9</v>
      </c>
      <c r="T129" s="51">
        <v>73</v>
      </c>
      <c r="U129" s="46">
        <v>44438</v>
      </c>
      <c r="V129" s="47" t="s">
        <v>187</v>
      </c>
      <c r="W129" s="48" t="s">
        <v>187</v>
      </c>
      <c r="X129" s="49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7" t="str">
        <f>VLOOKUP(N130,'Linien - BU'!A:B,2,FALSE)</f>
        <v>Rest</v>
      </c>
      <c r="B130" s="78">
        <f t="shared" ref="B130:B193" si="14">S130</f>
        <v>8.9</v>
      </c>
      <c r="C130" s="79">
        <f>Abfalldokumentation!$U130</f>
        <v>44438</v>
      </c>
      <c r="D130" s="68" t="str">
        <f>IFERROR(VLOOKUP(Tabelle3[[#This Row],[Artikelnr.]],Produktgruppe!A:B,2,0),Tabelle3[[#This Row],[Produktname]])</f>
        <v>Qualitätssicherung</v>
      </c>
      <c r="E130" s="80" t="str">
        <f>IFERROR(VLOOKUP(Abfalldokumentation!$O130,Artikel!A:C,3,FALSE),Abfalldokumentation!$O130)</f>
        <v>Laborproben</v>
      </c>
      <c r="F130" s="80" t="str">
        <f>VLOOKUP(T130,'Liste Gründe'!A:D,2,FALSE)</f>
        <v>Qualitätssicherung</v>
      </c>
      <c r="G130" s="79" t="str">
        <f>IF(ISBLANK(V130),VLOOKUP(Abfalldokumentation!$P130,'Liste Gründe'!A:D,3,FALSE),V130)</f>
        <v>Laborprobe</v>
      </c>
      <c r="H130" s="80" t="str">
        <f>IF(ISBLANK(Abfalldokumentation!$W130),"-",Abfalldokumentation!$W130)</f>
        <v>Laborprobe</v>
      </c>
      <c r="I130" s="80">
        <f t="shared" ref="I130:I193" si="15">_xlfn.ISOWEEKNUM(C130)</f>
        <v>35</v>
      </c>
      <c r="J130" s="80" t="str">
        <f t="shared" ref="J130:J193" si="16">"Produkte"</f>
        <v>Produkte</v>
      </c>
      <c r="K130" s="80" t="str">
        <f t="shared" ref="K130:K193" si="17">"BUs"</f>
        <v>BUs</v>
      </c>
      <c r="L130" s="80" t="str">
        <f t="shared" ref="L130:L193" si="18">"Symptome"</f>
        <v>Symptome</v>
      </c>
      <c r="M1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IFERROR(VLOOKUP(Abfalldokumentation!$O130,Kennzahlen!U:X,3,FALSE)*Abfalldokumentation!$B130,"0")))),0)</f>
        <v>0</v>
      </c>
      <c r="N130" s="80" t="str">
        <f>IF(ISBLANK(Q130),VLOOKUP(Abfalldokumentation!$O130,'Linien - BU'!R:S,2,FALSE),Q130)</f>
        <v>Labor</v>
      </c>
      <c r="O130" s="76" t="str">
        <f t="shared" ref="O130:O193" si="19">R130</f>
        <v>Laborproben</v>
      </c>
      <c r="P130" s="76">
        <f t="shared" ref="P130:P193" si="20">T130</f>
        <v>73</v>
      </c>
      <c r="Q130" s="38" t="s">
        <v>185</v>
      </c>
      <c r="R130" s="39" t="s">
        <v>186</v>
      </c>
      <c r="S130" s="39">
        <v>8.9</v>
      </c>
      <c r="T130" s="50">
        <v>73</v>
      </c>
      <c r="U130" s="40">
        <v>44438</v>
      </c>
      <c r="V130" s="41" t="s">
        <v>187</v>
      </c>
      <c r="W130" s="42" t="s">
        <v>187</v>
      </c>
      <c r="X130" s="43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2" t="str">
        <f>VLOOKUP(N131,'Linien - BU'!A:B,2,FALSE)</f>
        <v>Rest</v>
      </c>
      <c r="B131" s="73">
        <f t="shared" si="14"/>
        <v>106</v>
      </c>
      <c r="C131" s="74">
        <f>Abfalldokumentation!$U131</f>
        <v>44438</v>
      </c>
      <c r="D131" s="68" t="str">
        <f>IFERROR(VLOOKUP(Tabelle3[[#This Row],[Artikelnr.]],Produktgruppe!A:B,2,0),Tabelle3[[#This Row],[Produktname]])</f>
        <v>Qualitätssicherung</v>
      </c>
      <c r="E131" s="75" t="str">
        <f>IFERROR(VLOOKUP(Abfalldokumentation!$O131,Artikel!A:C,3,FALSE),Abfalldokumentation!$O131)</f>
        <v>Laborproben</v>
      </c>
      <c r="F131" s="75" t="str">
        <f>VLOOKUP(T131,'Liste Gründe'!A:D,2,FALSE)</f>
        <v>Qualitätssicherung</v>
      </c>
      <c r="G131" s="74" t="str">
        <f>IF(ISBLANK(V131),VLOOKUP(Abfalldokumentation!$P131,'Liste Gründe'!A:D,3,FALSE),V131)</f>
        <v>Laborprobe</v>
      </c>
      <c r="H131" s="75" t="str">
        <f>IF(ISBLANK(Abfalldokumentation!$W131),"-",Abfalldokumentation!$W131)</f>
        <v>Laborprobe</v>
      </c>
      <c r="I131" s="75">
        <f t="shared" si="15"/>
        <v>35</v>
      </c>
      <c r="J131" s="75" t="str">
        <f t="shared" si="16"/>
        <v>Produkte</v>
      </c>
      <c r="K131" s="75" t="str">
        <f t="shared" si="17"/>
        <v>BUs</v>
      </c>
      <c r="L131" s="75" t="str">
        <f t="shared" si="18"/>
        <v>Symptome</v>
      </c>
      <c r="M1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IFERROR(VLOOKUP(Abfalldokumentation!$O131,Kennzahlen!U:X,3,FALSE)*Abfalldokumentation!$B131,"0")))),0)</f>
        <v>0</v>
      </c>
      <c r="N131" s="75" t="str">
        <f>IF(ISBLANK(Q131),VLOOKUP(Abfalldokumentation!$O131,'Linien - BU'!R:S,2,FALSE),Q131)</f>
        <v>Labor</v>
      </c>
      <c r="O131" s="76" t="str">
        <f t="shared" si="19"/>
        <v>Laborproben</v>
      </c>
      <c r="P131" s="76">
        <f t="shared" si="20"/>
        <v>73</v>
      </c>
      <c r="Q131" s="44" t="s">
        <v>185</v>
      </c>
      <c r="R131" s="45" t="s">
        <v>186</v>
      </c>
      <c r="S131" s="45">
        <v>106</v>
      </c>
      <c r="T131" s="51">
        <v>73</v>
      </c>
      <c r="U131" s="46">
        <v>44438</v>
      </c>
      <c r="V131" s="47" t="s">
        <v>187</v>
      </c>
      <c r="W131" s="48" t="s">
        <v>187</v>
      </c>
      <c r="X131" s="49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7" t="str">
        <f>VLOOKUP(N132,'Linien - BU'!A:B,2,FALSE)</f>
        <v>Rest</v>
      </c>
      <c r="B132" s="78">
        <f t="shared" si="14"/>
        <v>10</v>
      </c>
      <c r="C132" s="79">
        <f>Abfalldokumentation!$U132</f>
        <v>44438</v>
      </c>
      <c r="D132" s="68" t="str">
        <f>IFERROR(VLOOKUP(Tabelle3[[#This Row],[Artikelnr.]],Produktgruppe!A:B,2,0),Tabelle3[[#This Row],[Produktname]])</f>
        <v>Qualitätssicherung</v>
      </c>
      <c r="E132" s="80" t="str">
        <f>IFERROR(VLOOKUP(Abfalldokumentation!$O132,Artikel!A:C,3,FALSE),Abfalldokumentation!$O132)</f>
        <v>Laborproben</v>
      </c>
      <c r="F132" s="80" t="str">
        <f>VLOOKUP(T132,'Liste Gründe'!A:D,2,FALSE)</f>
        <v>Qualitätssicherung</v>
      </c>
      <c r="G132" s="79" t="str">
        <f>IF(ISBLANK(V132),VLOOKUP(Abfalldokumentation!$P132,'Liste Gründe'!A:D,3,FALSE),V132)</f>
        <v>Laborprobe</v>
      </c>
      <c r="H132" s="80" t="str">
        <f>IF(ISBLANK(Abfalldokumentation!$W132),"-",Abfalldokumentation!$W132)</f>
        <v>Laborprobe</v>
      </c>
      <c r="I132" s="80">
        <f t="shared" si="15"/>
        <v>35</v>
      </c>
      <c r="J132" s="80" t="str">
        <f t="shared" si="16"/>
        <v>Produkte</v>
      </c>
      <c r="K132" s="80" t="str">
        <f t="shared" si="17"/>
        <v>BUs</v>
      </c>
      <c r="L132" s="80" t="str">
        <f t="shared" si="18"/>
        <v>Symptome</v>
      </c>
      <c r="M1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IFERROR(VLOOKUP(Abfalldokumentation!$O132,Kennzahlen!U:X,3,FALSE)*Abfalldokumentation!$B132,"0")))),0)</f>
        <v>0</v>
      </c>
      <c r="N132" s="80" t="str">
        <f>IF(ISBLANK(Q132),VLOOKUP(Abfalldokumentation!$O132,'Linien - BU'!R:S,2,FALSE),Q132)</f>
        <v>Labor</v>
      </c>
      <c r="O132" s="76" t="str">
        <f t="shared" si="19"/>
        <v>Laborproben</v>
      </c>
      <c r="P132" s="76">
        <f t="shared" si="20"/>
        <v>73</v>
      </c>
      <c r="Q132" s="38" t="s">
        <v>185</v>
      </c>
      <c r="R132" s="39" t="s">
        <v>186</v>
      </c>
      <c r="S132" s="39">
        <v>10</v>
      </c>
      <c r="T132" s="50">
        <v>73</v>
      </c>
      <c r="U132" s="40">
        <v>44438</v>
      </c>
      <c r="V132" s="41" t="s">
        <v>187</v>
      </c>
      <c r="W132" s="42" t="s">
        <v>187</v>
      </c>
      <c r="X132" s="43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2" t="str">
        <f>VLOOKUP(N133,'Linien - BU'!A:B,2,FALSE)</f>
        <v>Rest</v>
      </c>
      <c r="B133" s="73">
        <f t="shared" si="14"/>
        <v>65</v>
      </c>
      <c r="C133" s="74">
        <f>Abfalldokumentation!$U133</f>
        <v>44438</v>
      </c>
      <c r="D133" s="68" t="str">
        <f>IFERROR(VLOOKUP(Tabelle3[[#This Row],[Artikelnr.]],Produktgruppe!A:B,2,0),Tabelle3[[#This Row],[Produktname]])</f>
        <v>Qualitätssicherung</v>
      </c>
      <c r="E133" s="75" t="str">
        <f>IFERROR(VLOOKUP(Abfalldokumentation!$O133,Artikel!A:C,3,FALSE),Abfalldokumentation!$O133)</f>
        <v>Laborproben</v>
      </c>
      <c r="F133" s="75" t="str">
        <f>VLOOKUP(T133,'Liste Gründe'!A:D,2,FALSE)</f>
        <v>Qualitätssicherung</v>
      </c>
      <c r="G133" s="74" t="str">
        <f>IF(ISBLANK(V133),VLOOKUP(Abfalldokumentation!$P133,'Liste Gründe'!A:D,3,FALSE),V133)</f>
        <v>Laborprobe</v>
      </c>
      <c r="H133" s="75" t="str">
        <f>IF(ISBLANK(Abfalldokumentation!$W133),"-",Abfalldokumentation!$W133)</f>
        <v>Laborprobe</v>
      </c>
      <c r="I133" s="75">
        <f t="shared" si="15"/>
        <v>35</v>
      </c>
      <c r="J133" s="75" t="str">
        <f t="shared" si="16"/>
        <v>Produkte</v>
      </c>
      <c r="K133" s="75" t="str">
        <f t="shared" si="17"/>
        <v>BUs</v>
      </c>
      <c r="L133" s="75" t="str">
        <f t="shared" si="18"/>
        <v>Symptome</v>
      </c>
      <c r="M1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IFERROR(VLOOKUP(Abfalldokumentation!$O133,Kennzahlen!U:X,3,FALSE)*Abfalldokumentation!$B133,"0")))),0)</f>
        <v>0</v>
      </c>
      <c r="N133" s="75" t="str">
        <f>IF(ISBLANK(Q133),VLOOKUP(Abfalldokumentation!$O133,'Linien - BU'!R:S,2,FALSE),Q133)</f>
        <v>Labor</v>
      </c>
      <c r="O133" s="76" t="str">
        <f t="shared" si="19"/>
        <v>Laborproben</v>
      </c>
      <c r="P133" s="76">
        <f t="shared" si="20"/>
        <v>73</v>
      </c>
      <c r="Q133" s="44" t="s">
        <v>185</v>
      </c>
      <c r="R133" s="45" t="s">
        <v>186</v>
      </c>
      <c r="S133" s="45">
        <v>65</v>
      </c>
      <c r="T133" s="51">
        <v>73</v>
      </c>
      <c r="U133" s="46">
        <v>44438</v>
      </c>
      <c r="V133" s="47" t="s">
        <v>187</v>
      </c>
      <c r="W133" s="48" t="s">
        <v>187</v>
      </c>
      <c r="X133" s="49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7" t="str">
        <f>VLOOKUP(N134,'Linien - BU'!A:B,2,FALSE)</f>
        <v>Rest</v>
      </c>
      <c r="B134" s="78">
        <f t="shared" si="14"/>
        <v>10</v>
      </c>
      <c r="C134" s="79">
        <f>Abfalldokumentation!$U134</f>
        <v>44438</v>
      </c>
      <c r="D134" s="68" t="str">
        <f>IFERROR(VLOOKUP(Tabelle3[[#This Row],[Artikelnr.]],Produktgruppe!A:B,2,0),Tabelle3[[#This Row],[Produktname]])</f>
        <v>Qualitätssicherung</v>
      </c>
      <c r="E134" s="80" t="str">
        <f>IFERROR(VLOOKUP(Abfalldokumentation!$O134,Artikel!A:C,3,FALSE),Abfalldokumentation!$O134)</f>
        <v>Rückstellproben</v>
      </c>
      <c r="F134" s="80" t="str">
        <f>VLOOKUP(T134,'Liste Gründe'!A:D,2,FALSE)</f>
        <v>Qualitätssicherung</v>
      </c>
      <c r="G134" s="79" t="str">
        <f>IF(ISBLANK(V134),VLOOKUP(Abfalldokumentation!$P134,'Liste Gründe'!A:D,3,FALSE),V134)</f>
        <v>Laborprobe</v>
      </c>
      <c r="H134" s="80" t="str">
        <f>IF(ISBLANK(Abfalldokumentation!$W134),"-",Abfalldokumentation!$W134)</f>
        <v>Laborprobe</v>
      </c>
      <c r="I134" s="80">
        <f t="shared" si="15"/>
        <v>35</v>
      </c>
      <c r="J134" s="80" t="str">
        <f t="shared" si="16"/>
        <v>Produkte</v>
      </c>
      <c r="K134" s="80" t="str">
        <f t="shared" si="17"/>
        <v>BUs</v>
      </c>
      <c r="L134" s="80" t="str">
        <f t="shared" si="18"/>
        <v>Symptome</v>
      </c>
      <c r="M1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IFERROR(VLOOKUP(Abfalldokumentation!$O134,Kennzahlen!U:X,3,FALSE)*Abfalldokumentation!$B134,"0")))),0)</f>
        <v>0</v>
      </c>
      <c r="N134" s="80" t="str">
        <f>IF(ISBLANK(Q134),VLOOKUP(Abfalldokumentation!$O134,'Linien - BU'!R:S,2,FALSE),Q134)</f>
        <v>QM</v>
      </c>
      <c r="O134" s="76" t="str">
        <f t="shared" si="19"/>
        <v>Rückstellproben</v>
      </c>
      <c r="P134" s="76">
        <f t="shared" si="20"/>
        <v>70</v>
      </c>
      <c r="Q134" s="38" t="s">
        <v>182</v>
      </c>
      <c r="R134" s="41" t="s">
        <v>198</v>
      </c>
      <c r="S134" s="39">
        <v>10</v>
      </c>
      <c r="T134" s="39">
        <v>70</v>
      </c>
      <c r="U134" s="40">
        <v>44438</v>
      </c>
      <c r="V134" s="41" t="s">
        <v>187</v>
      </c>
      <c r="W134" s="42" t="s">
        <v>187</v>
      </c>
      <c r="X134" s="43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2" t="str">
        <f>VLOOKUP(N135,'Linien - BU'!A:B,2,FALSE)</f>
        <v>BU4</v>
      </c>
      <c r="B135" s="73">
        <f t="shared" si="14"/>
        <v>51</v>
      </c>
      <c r="C135" s="74">
        <f>Abfalldokumentation!$U135</f>
        <v>44439</v>
      </c>
      <c r="D135" s="68" t="str">
        <f>IFERROR(VLOOKUP(Tabelle3[[#This Row],[Artikelnr.]],Produktgruppe!A:B,2,0),Tabelle3[[#This Row],[Produktname]])</f>
        <v>VOS 295</v>
      </c>
      <c r="E135" s="75" t="str">
        <f>IFERROR(VLOOKUP(Abfalldokumentation!$O135,Artikel!A:C,3,FALSE),Abfalldokumentation!$O135)</f>
        <v>VOS Schwarzer Pfeffer R</v>
      </c>
      <c r="F135" s="75" t="str">
        <f>VLOOKUP(T135,'Liste Gründe'!A:D,2,FALSE)</f>
        <v>keinen Verwendungszweck</v>
      </c>
      <c r="G135" s="74" t="str">
        <f>IF(ISBLANK(V135),VLOOKUP(Abfalldokumentation!$P135,'Liste Gründe'!A:D,3,FALSE),V135)</f>
        <v>keinen Verwendungszweck</v>
      </c>
      <c r="H135" s="75" t="str">
        <f>IF(ISBLANK(Abfalldokumentation!$W135),"-",Abfalldokumentation!$W135)</f>
        <v>keinen Verwendungszweck</v>
      </c>
      <c r="I135" s="75">
        <f t="shared" si="15"/>
        <v>35</v>
      </c>
      <c r="J135" s="75" t="str">
        <f t="shared" si="16"/>
        <v>Produkte</v>
      </c>
      <c r="K135" s="75" t="str">
        <f t="shared" si="17"/>
        <v>BUs</v>
      </c>
      <c r="L135" s="75" t="str">
        <f t="shared" si="18"/>
        <v>Symptome</v>
      </c>
      <c r="M1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IFERROR(VLOOKUP(Abfalldokumentation!$O135,Kennzahlen!U:X,3,FALSE)*Abfalldokumentation!$B135,"0")))),0)</f>
        <v>2.84</v>
      </c>
      <c r="N135" s="75" t="str">
        <f>IF(ISBLANK(Q135),VLOOKUP(Abfalldokumentation!$O135,'Linien - BU'!R:S,2,FALSE),Q135)</f>
        <v>L22</v>
      </c>
      <c r="O135" s="76">
        <f t="shared" si="19"/>
        <v>29500482</v>
      </c>
      <c r="P135" s="76">
        <f t="shared" si="20"/>
        <v>61</v>
      </c>
      <c r="Q135" s="44" t="s">
        <v>172</v>
      </c>
      <c r="R135" s="45">
        <v>29500482</v>
      </c>
      <c r="S135" s="45">
        <v>51</v>
      </c>
      <c r="T135" s="45">
        <v>61</v>
      </c>
      <c r="U135" s="46">
        <v>44439</v>
      </c>
      <c r="V135" s="47"/>
      <c r="W135" s="48" t="s">
        <v>17</v>
      </c>
      <c r="X135" s="49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7" t="str">
        <f>VLOOKUP(N136,'Linien - BU'!A:B,2,FALSE)</f>
        <v>BU1</v>
      </c>
      <c r="B136" s="78">
        <f t="shared" si="14"/>
        <v>123.5</v>
      </c>
      <c r="C136" s="79">
        <f>Abfalldokumentation!$U136</f>
        <v>44439</v>
      </c>
      <c r="D136" s="68" t="str">
        <f>IFERROR(VLOOKUP(Tabelle3[[#This Row],[Artikelnr.]],Produktgruppe!A:B,2,0),Tabelle3[[#This Row],[Produktname]])</f>
        <v>VOS 295</v>
      </c>
      <c r="E136" s="80" t="str">
        <f>IFERROR(VLOOKUP(Abfalldokumentation!$O136,Artikel!A:C,3,FALSE),Abfalldokumentation!$O136)</f>
        <v>VOS RW-CHILI OGT</v>
      </c>
      <c r="F136" s="80" t="str">
        <f>VLOOKUP(T136,'Liste Gründe'!A:D,2,FALSE)</f>
        <v>Schimmel</v>
      </c>
      <c r="G136" s="79" t="str">
        <f>IF(ISBLANK(V136),VLOOKUP(Abfalldokumentation!$P136,'Liste Gründe'!A:D,3,FALSE),V136)</f>
        <v>keine Verarbeitung</v>
      </c>
      <c r="H136" s="80" t="str">
        <f>IF(ISBLANK(Abfalldokumentation!$W136),"-",Abfalldokumentation!$W136)</f>
        <v>Aufgrund Konsistenz nicht genommen. Zu wenig VOS verarbeitet. Vom Warmen ins Kalte -&gt; Schimmel</v>
      </c>
      <c r="I136" s="80">
        <f t="shared" si="15"/>
        <v>35</v>
      </c>
      <c r="J136" s="80" t="str">
        <f t="shared" si="16"/>
        <v>Produkte</v>
      </c>
      <c r="K136" s="80" t="str">
        <f t="shared" si="17"/>
        <v>BUs</v>
      </c>
      <c r="L136" s="80" t="str">
        <f t="shared" si="18"/>
        <v>Symptome</v>
      </c>
      <c r="M1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IFERROR(VLOOKUP(Abfalldokumentation!$O136,Kennzahlen!U:X,3,FALSE)*Abfalldokumentation!$B136,"0")))),0)</f>
        <v>61.75</v>
      </c>
      <c r="N136" s="80" t="str">
        <f>IF(ISBLANK(Q136),VLOOKUP(Abfalldokumentation!$O136,'Linien - BU'!R:S,2,FALSE),Q136)</f>
        <v>Schmelze</v>
      </c>
      <c r="O136" s="76">
        <f t="shared" si="19"/>
        <v>29500860</v>
      </c>
      <c r="P136" s="76">
        <f t="shared" si="20"/>
        <v>12</v>
      </c>
      <c r="Q136" s="38" t="s">
        <v>170</v>
      </c>
      <c r="R136" s="39">
        <v>29500860</v>
      </c>
      <c r="S136" s="39">
        <v>123.5</v>
      </c>
      <c r="T136" s="39">
        <v>12</v>
      </c>
      <c r="U136" s="40">
        <v>44439</v>
      </c>
      <c r="V136" s="41" t="s">
        <v>22</v>
      </c>
      <c r="W136" s="42" t="s">
        <v>171</v>
      </c>
      <c r="X136" s="43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2" t="str">
        <f>VLOOKUP(N137,'Linien - BU'!A:B,2,FALSE)</f>
        <v>BU4</v>
      </c>
      <c r="B137" s="73">
        <f t="shared" si="14"/>
        <v>147</v>
      </c>
      <c r="C137" s="74">
        <f>Abfalldokumentation!$U137</f>
        <v>44439</v>
      </c>
      <c r="D137" s="68" t="str">
        <f>IFERROR(VLOOKUP(Tabelle3[[#This Row],[Artikelnr.]],Produktgruppe!A:B,2,0),Tabelle3[[#This Row],[Produktname]])</f>
        <v>ABS 295</v>
      </c>
      <c r="E137" s="75" t="str">
        <f>IFERROR(VLOOKUP(Abfalldokumentation!$O137,Artikel!A:C,3,FALSE),Abfalldokumentation!$O137)</f>
        <v>ABS HEUBL</v>
      </c>
      <c r="F137" s="75" t="str">
        <f>VLOOKUP(T137,'Liste Gründe'!A:D,2,FALSE)</f>
        <v>keinen Verwendungszweck</v>
      </c>
      <c r="G137" s="74" t="str">
        <f>IF(ISBLANK(V137),VLOOKUP(Abfalldokumentation!$P137,'Liste Gründe'!A:D,3,FALSE),V137)</f>
        <v>keinen Verwendungszweck</v>
      </c>
      <c r="H137" s="75" t="str">
        <f>IF(ISBLANK(Abfalldokumentation!$W137),"-",Abfalldokumentation!$W137)</f>
        <v>&lt;300kg/Monat</v>
      </c>
      <c r="I137" s="75">
        <f t="shared" si="15"/>
        <v>35</v>
      </c>
      <c r="J137" s="75" t="str">
        <f t="shared" si="16"/>
        <v>Produkte</v>
      </c>
      <c r="K137" s="75" t="str">
        <f t="shared" si="17"/>
        <v>BUs</v>
      </c>
      <c r="L137" s="75" t="str">
        <f t="shared" si="18"/>
        <v>Symptome</v>
      </c>
      <c r="M1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IFERROR(VLOOKUP(Abfalldokumentation!$O137,Kennzahlen!U:X,3,FALSE)*Abfalldokumentation!$B137,"0")))),0)</f>
        <v>0</v>
      </c>
      <c r="N137" s="75" t="str">
        <f>IF(ISBLANK(Q137),VLOOKUP(Abfalldokumentation!$O137,'Linien - BU'!R:S,2,FALSE),Q137)</f>
        <v>L21</v>
      </c>
      <c r="O137" s="76">
        <f t="shared" si="19"/>
        <v>29500885</v>
      </c>
      <c r="P137" s="76">
        <f t="shared" si="20"/>
        <v>61</v>
      </c>
      <c r="Q137" s="44" t="s">
        <v>217</v>
      </c>
      <c r="R137" s="45">
        <v>29500885</v>
      </c>
      <c r="S137" s="45">
        <v>147</v>
      </c>
      <c r="T137" s="45">
        <v>61</v>
      </c>
      <c r="U137" s="46">
        <v>44439</v>
      </c>
      <c r="V137" s="47"/>
      <c r="W137" s="48" t="s">
        <v>176</v>
      </c>
      <c r="X137" s="49" t="str">
        <f>IFERROR(VLOOKUP(Abfalldokumentation!$R137,Artikel!A:C,3,FALSE),Abfalldokumentation!$R137)</f>
        <v>ABS HEUBL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7" t="str">
        <f>VLOOKUP(N138,'Linien - BU'!A:B,2,FALSE)</f>
        <v>BU4</v>
      </c>
      <c r="B138" s="78">
        <f t="shared" si="14"/>
        <v>160</v>
      </c>
      <c r="C138" s="79">
        <f>Abfalldokumentation!$U138</f>
        <v>44439</v>
      </c>
      <c r="D138" s="68" t="str">
        <f>IFERROR(VLOOKUP(Tabelle3[[#This Row],[Artikelnr.]],Produktgruppe!A:B,2,0),Tabelle3[[#This Row],[Produktname]])</f>
        <v>ABS 295</v>
      </c>
      <c r="E138" s="80" t="str">
        <f>IFERROR(VLOOKUP(Abfalldokumentation!$O138,Artikel!A:C,3,FALSE),Abfalldokumentation!$O138)</f>
        <v>ABS MEDI-KRÄUK</v>
      </c>
      <c r="F138" s="80" t="str">
        <f>VLOOKUP(T138,'Liste Gründe'!A:D,2,FALSE)</f>
        <v>keinen Verwendungszweck</v>
      </c>
      <c r="G138" s="79" t="str">
        <f>IF(ISBLANK(V138),VLOOKUP(Abfalldokumentation!$P138,'Liste Gründe'!A:D,3,FALSE),V138)</f>
        <v>keinen Verwendungszweck</v>
      </c>
      <c r="H138" s="80" t="str">
        <f>IF(ISBLANK(Abfalldokumentation!$W138),"-",Abfalldokumentation!$W138)</f>
        <v>&lt;300kg/Monat</v>
      </c>
      <c r="I138" s="80">
        <f t="shared" si="15"/>
        <v>35</v>
      </c>
      <c r="J138" s="80" t="str">
        <f t="shared" si="16"/>
        <v>Produkte</v>
      </c>
      <c r="K138" s="80" t="str">
        <f t="shared" si="17"/>
        <v>BUs</v>
      </c>
      <c r="L138" s="80" t="str">
        <f t="shared" si="18"/>
        <v>Symptome</v>
      </c>
      <c r="M1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IFERROR(VLOOKUP(Abfalldokumentation!$O138,Kennzahlen!U:X,3,FALSE)*Abfalldokumentation!$B138,"0")))),0)</f>
        <v>6.7194568295036419</v>
      </c>
      <c r="N138" s="80" t="str">
        <f>IF(ISBLANK(Q138),VLOOKUP(Abfalldokumentation!$O138,'Linien - BU'!R:S,2,FALSE),Q138)</f>
        <v>L21</v>
      </c>
      <c r="O138" s="76">
        <f t="shared" si="19"/>
        <v>29500886</v>
      </c>
      <c r="P138" s="76">
        <f t="shared" si="20"/>
        <v>61</v>
      </c>
      <c r="Q138" s="38" t="s">
        <v>217</v>
      </c>
      <c r="R138" s="39">
        <v>29500886</v>
      </c>
      <c r="S138" s="39">
        <v>160</v>
      </c>
      <c r="T138" s="39">
        <v>61</v>
      </c>
      <c r="U138" s="40">
        <v>44439</v>
      </c>
      <c r="V138" s="41"/>
      <c r="W138" s="42" t="s">
        <v>176</v>
      </c>
      <c r="X138" s="43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2" t="str">
        <f>VLOOKUP(N139,'Linien - BU'!A:B,2,FALSE)</f>
        <v>BU4</v>
      </c>
      <c r="B139" s="73">
        <f t="shared" si="14"/>
        <v>22</v>
      </c>
      <c r="C139" s="74">
        <f>Abfalldokumentation!$U139</f>
        <v>44439</v>
      </c>
      <c r="D139" s="68" t="str">
        <f>IFERROR(VLOOKUP(Tabelle3[[#This Row],[Artikelnr.]],Produktgruppe!A:B,2,0),Tabelle3[[#This Row],[Produktname]])</f>
        <v>ABS 295</v>
      </c>
      <c r="E139" s="75" t="str">
        <f>IFERROR(VLOOKUP(Abfalldokumentation!$O139,Artikel!A:C,3,FALSE),Abfalldokumentation!$O139)</f>
        <v>ABS PECO</v>
      </c>
      <c r="F139" s="75" t="str">
        <f>VLOOKUP(T139,'Liste Gründe'!A:D,2,FALSE)</f>
        <v>keinen Verwendungszweck</v>
      </c>
      <c r="G139" s="74" t="str">
        <f>IF(ISBLANK(V139),VLOOKUP(Abfalldokumentation!$P139,'Liste Gründe'!A:D,3,FALSE),V139)</f>
        <v>keinen Verwendungszweck</v>
      </c>
      <c r="H139" s="75" t="str">
        <f>IF(ISBLANK(Abfalldokumentation!$W139),"-",Abfalldokumentation!$W139)</f>
        <v>&lt;300kg/Monat</v>
      </c>
      <c r="I139" s="75">
        <f t="shared" si="15"/>
        <v>35</v>
      </c>
      <c r="J139" s="75" t="str">
        <f t="shared" si="16"/>
        <v>Produkte</v>
      </c>
      <c r="K139" s="75" t="str">
        <f t="shared" si="17"/>
        <v>BUs</v>
      </c>
      <c r="L139" s="75" t="str">
        <f t="shared" si="18"/>
        <v>Symptome</v>
      </c>
      <c r="M1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IFERROR(VLOOKUP(Abfalldokumentation!$O139,Kennzahlen!U:X,3,FALSE)*Abfalldokumentation!$B139,"0")))),0)</f>
        <v>9.1663526661992432</v>
      </c>
      <c r="N139" s="75" t="str">
        <f>IF(ISBLANK(Q139),VLOOKUP(Abfalldokumentation!$O139,'Linien - BU'!R:S,2,FALSE),Q139)</f>
        <v>L23</v>
      </c>
      <c r="O139" s="76">
        <f t="shared" si="19"/>
        <v>29500891</v>
      </c>
      <c r="P139" s="76">
        <f t="shared" si="20"/>
        <v>61</v>
      </c>
      <c r="Q139" s="44" t="s">
        <v>218</v>
      </c>
      <c r="R139" s="45">
        <v>29500891</v>
      </c>
      <c r="S139" s="45">
        <v>22</v>
      </c>
      <c r="T139" s="45">
        <v>61</v>
      </c>
      <c r="U139" s="46">
        <v>44439</v>
      </c>
      <c r="V139" s="47"/>
      <c r="W139" s="48" t="s">
        <v>176</v>
      </c>
      <c r="X139" s="49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7" t="str">
        <f>VLOOKUP(N140,'Linien - BU'!A:B,2,FALSE)</f>
        <v>BU4</v>
      </c>
      <c r="B140" s="78">
        <f t="shared" si="14"/>
        <v>6</v>
      </c>
      <c r="C140" s="79">
        <f>Abfalldokumentation!$U140</f>
        <v>44439</v>
      </c>
      <c r="D140" s="68" t="str">
        <f>IFERROR(VLOOKUP(Tabelle3[[#This Row],[Artikelnr.]],Produktgruppe!A:B,2,0),Tabelle3[[#This Row],[Produktname]])</f>
        <v>ABS 295</v>
      </c>
      <c r="E140" s="80" t="str">
        <f>IFERROR(VLOOKUP(Abfalldokumentation!$O140,Artikel!A:C,3,FALSE),Abfalldokumentation!$O140)</f>
        <v>ABS BRIE</v>
      </c>
      <c r="F140" s="80" t="str">
        <f>VLOOKUP(T140,'Liste Gründe'!A:D,2,FALSE)</f>
        <v>keinen Verwendungszweck</v>
      </c>
      <c r="G140" s="79" t="str">
        <f>IF(ISBLANK(V140),VLOOKUP(Abfalldokumentation!$P140,'Liste Gründe'!A:D,3,FALSE),V140)</f>
        <v>keinen Verwendungszweck</v>
      </c>
      <c r="H140" s="80" t="str">
        <f>IF(ISBLANK(Abfalldokumentation!$W140),"-",Abfalldokumentation!$W140)</f>
        <v>&lt;20kg/Monat</v>
      </c>
      <c r="I140" s="80">
        <f t="shared" si="15"/>
        <v>35</v>
      </c>
      <c r="J140" s="80" t="str">
        <f t="shared" si="16"/>
        <v>Produkte</v>
      </c>
      <c r="K140" s="80" t="str">
        <f t="shared" si="17"/>
        <v>BUs</v>
      </c>
      <c r="L140" s="80" t="str">
        <f t="shared" si="18"/>
        <v>Symptome</v>
      </c>
      <c r="M1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IFERROR(VLOOKUP(Abfalldokumentation!$O140,Kennzahlen!U:X,3,FALSE)*Abfalldokumentation!$B140,"0")))),0)</f>
        <v>11.073912126293463</v>
      </c>
      <c r="N140" s="80" t="str">
        <f>IF(ISBLANK(Q140),VLOOKUP(Abfalldokumentation!$O140,'Linien - BU'!R:S,2,FALSE),Q140)</f>
        <v>L20</v>
      </c>
      <c r="O140" s="76">
        <f t="shared" si="19"/>
        <v>29500895</v>
      </c>
      <c r="P140" s="76">
        <f t="shared" si="20"/>
        <v>61</v>
      </c>
      <c r="Q140" s="38" t="s">
        <v>175</v>
      </c>
      <c r="R140" s="39">
        <v>29500895</v>
      </c>
      <c r="S140" s="39">
        <v>6</v>
      </c>
      <c r="T140" s="39">
        <v>61</v>
      </c>
      <c r="U140" s="40">
        <v>44439</v>
      </c>
      <c r="V140" s="41"/>
      <c r="W140" s="42" t="s">
        <v>219</v>
      </c>
      <c r="X140" s="43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2" t="str">
        <f>VLOOKUP(N141,'Linien - BU'!A:B,2,FALSE)</f>
        <v>BU4</v>
      </c>
      <c r="B141" s="73">
        <f t="shared" si="14"/>
        <v>44</v>
      </c>
      <c r="C141" s="74">
        <f>Abfalldokumentation!$U141</f>
        <v>44439</v>
      </c>
      <c r="D141" s="68" t="str">
        <f>IFERROR(VLOOKUP(Tabelle3[[#This Row],[Artikelnr.]],Produktgruppe!A:B,2,0),Tabelle3[[#This Row],[Produktname]])</f>
        <v>ABS 295</v>
      </c>
      <c r="E141" s="75" t="str">
        <f>IFERROR(VLOOKUP(Abfalldokumentation!$O141,Artikel!A:C,3,FALSE),Abfalldokumentation!$O141)</f>
        <v>ABS ROVIN</v>
      </c>
      <c r="F141" s="75" t="str">
        <f>VLOOKUP(T141,'Liste Gründe'!A:D,2,FALSE)</f>
        <v>keinen Verwendungszweck</v>
      </c>
      <c r="G141" s="74" t="str">
        <f>IF(ISBLANK(V141),VLOOKUP(Abfalldokumentation!$P141,'Liste Gründe'!A:D,3,FALSE),V141)</f>
        <v>keinen Verwendungszweck</v>
      </c>
      <c r="H141" s="75" t="str">
        <f>IF(ISBLANK(Abfalldokumentation!$W141),"-",Abfalldokumentation!$W141)</f>
        <v>&lt;300kg/Monat</v>
      </c>
      <c r="I141" s="75">
        <f t="shared" si="15"/>
        <v>35</v>
      </c>
      <c r="J141" s="75" t="str">
        <f t="shared" si="16"/>
        <v>Produkte</v>
      </c>
      <c r="K141" s="75" t="str">
        <f t="shared" si="17"/>
        <v>BUs</v>
      </c>
      <c r="L141" s="75" t="str">
        <f t="shared" si="18"/>
        <v>Symptome</v>
      </c>
      <c r="M1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IFERROR(VLOOKUP(Abfalldokumentation!$O141,Kennzahlen!U:X,3,FALSE)*Abfalldokumentation!$B141,"0")))),0)</f>
        <v>6.6</v>
      </c>
      <c r="N141" s="75" t="str">
        <f>IF(ISBLANK(Q141),VLOOKUP(Abfalldokumentation!$O141,'Linien - BU'!R:S,2,FALSE),Q141)</f>
        <v>L23</v>
      </c>
      <c r="O141" s="76">
        <f t="shared" si="19"/>
        <v>29500900</v>
      </c>
      <c r="P141" s="76">
        <f t="shared" si="20"/>
        <v>61</v>
      </c>
      <c r="Q141" s="44" t="s">
        <v>218</v>
      </c>
      <c r="R141" s="45">
        <v>29500900</v>
      </c>
      <c r="S141" s="45">
        <v>44</v>
      </c>
      <c r="T141" s="45">
        <v>61</v>
      </c>
      <c r="U141" s="46">
        <v>44439</v>
      </c>
      <c r="V141" s="47"/>
      <c r="W141" s="48" t="s">
        <v>176</v>
      </c>
      <c r="X141" s="49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7" t="str">
        <f>VLOOKUP(N142,'Linien - BU'!A:B,2,FALSE)</f>
        <v>BU4</v>
      </c>
      <c r="B142" s="78">
        <f t="shared" si="14"/>
        <v>15</v>
      </c>
      <c r="C142" s="79">
        <f>Abfalldokumentation!$U142</f>
        <v>44439</v>
      </c>
      <c r="D142" s="68" t="str">
        <f>IFERROR(VLOOKUP(Tabelle3[[#This Row],[Artikelnr.]],Produktgruppe!A:B,2,0),Tabelle3[[#This Row],[Produktname]])</f>
        <v>ABS 295</v>
      </c>
      <c r="E142" s="80" t="str">
        <f>IFERROR(VLOOKUP(Abfalldokumentation!$O142,Artikel!A:C,3,FALSE),Abfalldokumentation!$O142)</f>
        <v>ABS TI-AD</v>
      </c>
      <c r="F142" s="80" t="str">
        <f>VLOOKUP(T142,'Liste Gründe'!A:D,2,FALSE)</f>
        <v>keinen Verwendungszweck</v>
      </c>
      <c r="G142" s="79" t="str">
        <f>IF(ISBLANK(V142),VLOOKUP(Abfalldokumentation!$P142,'Liste Gründe'!A:D,3,FALSE),V142)</f>
        <v>keinen Verwendungszweck</v>
      </c>
      <c r="H142" s="80" t="str">
        <f>IF(ISBLANK(Abfalldokumentation!$W142),"-",Abfalldokumentation!$W142)</f>
        <v>&lt;50kg/Monat</v>
      </c>
      <c r="I142" s="80">
        <f t="shared" si="15"/>
        <v>35</v>
      </c>
      <c r="J142" s="80" t="str">
        <f t="shared" si="16"/>
        <v>Produkte</v>
      </c>
      <c r="K142" s="80" t="str">
        <f t="shared" si="17"/>
        <v>BUs</v>
      </c>
      <c r="L142" s="80" t="str">
        <f t="shared" si="18"/>
        <v>Symptome</v>
      </c>
      <c r="M1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IFERROR(VLOOKUP(Abfalldokumentation!$O142,Kennzahlen!U:X,3,FALSE)*Abfalldokumentation!$B142,"0")))),0)</f>
        <v>7.7475399924149615</v>
      </c>
      <c r="N142" s="80" t="str">
        <f>IF(ISBLANK(Q142),VLOOKUP(Abfalldokumentation!$O142,'Linien - BU'!R:S,2,FALSE),Q142)</f>
        <v>L23</v>
      </c>
      <c r="O142" s="76">
        <f t="shared" si="19"/>
        <v>29500904</v>
      </c>
      <c r="P142" s="76">
        <f t="shared" si="20"/>
        <v>61</v>
      </c>
      <c r="Q142" s="38" t="s">
        <v>218</v>
      </c>
      <c r="R142" s="39">
        <v>29500904</v>
      </c>
      <c r="S142" s="39">
        <v>15</v>
      </c>
      <c r="T142" s="39">
        <v>61</v>
      </c>
      <c r="U142" s="40">
        <v>44439</v>
      </c>
      <c r="V142" s="41"/>
      <c r="W142" s="42" t="s">
        <v>220</v>
      </c>
      <c r="X142" s="43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2" t="str">
        <f>VLOOKUP(N143,'Linien - BU'!A:B,2,FALSE)</f>
        <v>BU4</v>
      </c>
      <c r="B143" s="73">
        <f t="shared" si="14"/>
        <v>45</v>
      </c>
      <c r="C143" s="74">
        <f>Abfalldokumentation!$U143</f>
        <v>44439</v>
      </c>
      <c r="D143" s="68" t="str">
        <f>IFERROR(VLOOKUP(Tabelle3[[#This Row],[Artikelnr.]],Produktgruppe!A:B,2,0),Tabelle3[[#This Row],[Produktname]])</f>
        <v>ABS 295</v>
      </c>
      <c r="E143" s="75" t="str">
        <f>IFERROR(VLOOKUP(Abfalldokumentation!$O143,Artikel!A:C,3,FALSE),Abfalldokumentation!$O143)</f>
        <v>ABS SCH-PAUL</v>
      </c>
      <c r="F143" s="75" t="str">
        <f>VLOOKUP(T143,'Liste Gründe'!A:D,2,FALSE)</f>
        <v>keinen Verwendungszweck</v>
      </c>
      <c r="G143" s="74" t="str">
        <f>IF(ISBLANK(V143),VLOOKUP(Abfalldokumentation!$P143,'Liste Gründe'!A:D,3,FALSE),V143)</f>
        <v>keinen Verwendungszweck</v>
      </c>
      <c r="H143" s="75" t="str">
        <f>IF(ISBLANK(Abfalldokumentation!$W143),"-",Abfalldokumentation!$W143)</f>
        <v>&lt;300kg/Monat</v>
      </c>
      <c r="I143" s="75">
        <f t="shared" si="15"/>
        <v>35</v>
      </c>
      <c r="J143" s="75" t="str">
        <f t="shared" si="16"/>
        <v>Produkte</v>
      </c>
      <c r="K143" s="75" t="str">
        <f t="shared" si="17"/>
        <v>BUs</v>
      </c>
      <c r="L143" s="75" t="str">
        <f t="shared" si="18"/>
        <v>Symptome</v>
      </c>
      <c r="M1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IFERROR(VLOOKUP(Abfalldokumentation!$O143,Kennzahlen!U:X,3,FALSE)*Abfalldokumentation!$B143,"0")))),0)</f>
        <v>7.6086145024926051</v>
      </c>
      <c r="N143" s="75" t="str">
        <f>IF(ISBLANK(Q143),VLOOKUP(Abfalldokumentation!$O143,'Linien - BU'!R:S,2,FALSE),Q143)</f>
        <v>L21</v>
      </c>
      <c r="O143" s="76">
        <f t="shared" si="19"/>
        <v>29500906</v>
      </c>
      <c r="P143" s="76">
        <f t="shared" si="20"/>
        <v>61</v>
      </c>
      <c r="Q143" s="44" t="s">
        <v>217</v>
      </c>
      <c r="R143" s="45">
        <v>29500906</v>
      </c>
      <c r="S143" s="45">
        <v>45</v>
      </c>
      <c r="T143" s="45">
        <v>61</v>
      </c>
      <c r="U143" s="46">
        <v>44439</v>
      </c>
      <c r="V143" s="47"/>
      <c r="W143" s="48" t="s">
        <v>176</v>
      </c>
      <c r="X143" s="49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7" t="str">
        <f>VLOOKUP(N144,'Linien - BU'!A:B,2,FALSE)</f>
        <v>BU4</v>
      </c>
      <c r="B144" s="78">
        <f t="shared" si="14"/>
        <v>3</v>
      </c>
      <c r="C144" s="79">
        <f>Abfalldokumentation!$U144</f>
        <v>44439</v>
      </c>
      <c r="D144" s="68" t="str">
        <f>IFERROR(VLOOKUP(Tabelle3[[#This Row],[Artikelnr.]],Produktgruppe!A:B,2,0),Tabelle3[[#This Row],[Produktname]])</f>
        <v>ABS 295</v>
      </c>
      <c r="E144" s="80" t="str">
        <f>IFERROR(VLOOKUP(Abfalldokumentation!$O144,Artikel!A:C,3,FALSE),Abfalldokumentation!$O144)</f>
        <v>ABS APPEN</v>
      </c>
      <c r="F144" s="80" t="str">
        <f>VLOOKUP(T144,'Liste Gründe'!A:D,2,FALSE)</f>
        <v>keinen Verwendungszweck</v>
      </c>
      <c r="G144" s="79" t="str">
        <f>IF(ISBLANK(V144),VLOOKUP(Abfalldokumentation!$P144,'Liste Gründe'!A:D,3,FALSE),V144)</f>
        <v>keinen Verwendungszweck</v>
      </c>
      <c r="H144" s="80" t="str">
        <f>IF(ISBLANK(Abfalldokumentation!$W144),"-",Abfalldokumentation!$W144)</f>
        <v>&lt;20kg/Monat</v>
      </c>
      <c r="I144" s="80">
        <f t="shared" si="15"/>
        <v>35</v>
      </c>
      <c r="J144" s="80" t="str">
        <f t="shared" si="16"/>
        <v>Produkte</v>
      </c>
      <c r="K144" s="80" t="str">
        <f t="shared" si="17"/>
        <v>BUs</v>
      </c>
      <c r="L144" s="80" t="str">
        <f t="shared" si="18"/>
        <v>Symptome</v>
      </c>
      <c r="M1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IFERROR(VLOOKUP(Abfalldokumentation!$O144,Kennzahlen!U:X,3,FALSE)*Abfalldokumentation!$B144,"0")))),0)</f>
        <v>12.260285714285715</v>
      </c>
      <c r="N144" s="80" t="str">
        <f>IF(ISBLANK(Q144),VLOOKUP(Abfalldokumentation!$O144,'Linien - BU'!R:S,2,FALSE),Q144)</f>
        <v>L23</v>
      </c>
      <c r="O144" s="76">
        <f t="shared" si="19"/>
        <v>29500909</v>
      </c>
      <c r="P144" s="76">
        <f t="shared" si="20"/>
        <v>61</v>
      </c>
      <c r="Q144" s="38" t="s">
        <v>218</v>
      </c>
      <c r="R144" s="39">
        <v>29500909</v>
      </c>
      <c r="S144" s="39">
        <v>3</v>
      </c>
      <c r="T144" s="39">
        <v>61</v>
      </c>
      <c r="U144" s="40">
        <v>44439</v>
      </c>
      <c r="V144" s="41"/>
      <c r="W144" s="42" t="s">
        <v>219</v>
      </c>
      <c r="X144" s="43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2" t="str">
        <f>VLOOKUP(N145,'Linien - BU'!A:B,2,FALSE)</f>
        <v>BU4</v>
      </c>
      <c r="B145" s="73">
        <f t="shared" si="14"/>
        <v>45</v>
      </c>
      <c r="C145" s="74">
        <f>Abfalldokumentation!$U145</f>
        <v>44439</v>
      </c>
      <c r="D145" s="68" t="str">
        <f>IFERROR(VLOOKUP(Tabelle3[[#This Row],[Artikelnr.]],Produktgruppe!A:B,2,0),Tabelle3[[#This Row],[Produktname]])</f>
        <v>ABS 295</v>
      </c>
      <c r="E145" s="75" t="str">
        <f>IFERROR(VLOOKUP(Abfalldokumentation!$O145,Artikel!A:C,3,FALSE),Abfalldokumentation!$O145)</f>
        <v>ABS GOU HALAL</v>
      </c>
      <c r="F145" s="75" t="str">
        <f>VLOOKUP(T145,'Liste Gründe'!A:D,2,FALSE)</f>
        <v>keinen Verwendungszweck</v>
      </c>
      <c r="G145" s="74" t="str">
        <f>IF(ISBLANK(V145),VLOOKUP(Abfalldokumentation!$P145,'Liste Gründe'!A:D,3,FALSE),V145)</f>
        <v>keinen Verwendungszweck</v>
      </c>
      <c r="H145" s="75" t="str">
        <f>IF(ISBLANK(Abfalldokumentation!$W145),"-",Abfalldokumentation!$W145)</f>
        <v>&lt;50kg/Monat</v>
      </c>
      <c r="I145" s="75">
        <f t="shared" si="15"/>
        <v>35</v>
      </c>
      <c r="J145" s="75" t="str">
        <f t="shared" si="16"/>
        <v>Produkte</v>
      </c>
      <c r="K145" s="75" t="str">
        <f t="shared" si="17"/>
        <v>BUs</v>
      </c>
      <c r="L145" s="75" t="str">
        <f t="shared" si="18"/>
        <v>Symptome</v>
      </c>
      <c r="M1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IFERROR(VLOOKUP(Abfalldokumentation!$O145,Kennzahlen!U:X,3,FALSE)*Abfalldokumentation!$B145,"0")))),0)</f>
        <v>0</v>
      </c>
      <c r="N145" s="75" t="str">
        <f>IF(ISBLANK(Q145),VLOOKUP(Abfalldokumentation!$O145,'Linien - BU'!R:S,2,FALSE),Q145)</f>
        <v>L21</v>
      </c>
      <c r="O145" s="76">
        <f t="shared" si="19"/>
        <v>29500925</v>
      </c>
      <c r="P145" s="76">
        <f t="shared" si="20"/>
        <v>61</v>
      </c>
      <c r="Q145" s="44" t="s">
        <v>217</v>
      </c>
      <c r="R145" s="45">
        <v>29500925</v>
      </c>
      <c r="S145" s="45">
        <v>45</v>
      </c>
      <c r="T145" s="45">
        <v>61</v>
      </c>
      <c r="U145" s="46">
        <v>44439</v>
      </c>
      <c r="V145" s="47"/>
      <c r="W145" s="48" t="s">
        <v>220</v>
      </c>
      <c r="X145" s="49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7" t="str">
        <f>VLOOKUP(N146,'Linien - BU'!A:B,2,FALSE)</f>
        <v>BU4</v>
      </c>
      <c r="B146" s="78">
        <f t="shared" si="14"/>
        <v>24</v>
      </c>
      <c r="C146" s="79">
        <f>Abfalldokumentation!$U146</f>
        <v>44439</v>
      </c>
      <c r="D146" s="68" t="str">
        <f>IFERROR(VLOOKUP(Tabelle3[[#This Row],[Artikelnr.]],Produktgruppe!A:B,2,0),Tabelle3[[#This Row],[Produktname]])</f>
        <v>ABS 295</v>
      </c>
      <c r="E146" s="80" t="str">
        <f>IFERROR(VLOOKUP(Abfalldokumentation!$O146,Artikel!A:C,3,FALSE),Abfalldokumentation!$O146)</f>
        <v>ABS BIOLAND-RINGELB</v>
      </c>
      <c r="F146" s="80" t="str">
        <f>VLOOKUP(T146,'Liste Gründe'!A:D,2,FALSE)</f>
        <v>keinen Verwendungszweck</v>
      </c>
      <c r="G146" s="79" t="str">
        <f>IF(ISBLANK(V146),VLOOKUP(Abfalldokumentation!$P146,'Liste Gründe'!A:D,3,FALSE),V146)</f>
        <v>keinen Verwendungszweck</v>
      </c>
      <c r="H146" s="80" t="str">
        <f>IF(ISBLANK(Abfalldokumentation!$W146),"-",Abfalldokumentation!$W146)</f>
        <v>&lt;50kg/Monat</v>
      </c>
      <c r="I146" s="80">
        <f t="shared" si="15"/>
        <v>35</v>
      </c>
      <c r="J146" s="80" t="str">
        <f t="shared" si="16"/>
        <v>Produkte</v>
      </c>
      <c r="K146" s="80" t="str">
        <f t="shared" si="17"/>
        <v>BUs</v>
      </c>
      <c r="L146" s="80" t="str">
        <f t="shared" si="18"/>
        <v>Symptome</v>
      </c>
      <c r="M1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IFERROR(VLOOKUP(Abfalldokumentation!$O146,Kennzahlen!U:X,3,FALSE)*Abfalldokumentation!$B146,"0")))),0)</f>
        <v>0</v>
      </c>
      <c r="N146" s="80" t="str">
        <f>IF(ISBLANK(Q146),VLOOKUP(Abfalldokumentation!$O146,'Linien - BU'!R:S,2,FALSE),Q146)</f>
        <v>BU4</v>
      </c>
      <c r="O146" s="76">
        <f t="shared" si="19"/>
        <v>29500966</v>
      </c>
      <c r="P146" s="76">
        <f t="shared" si="20"/>
        <v>61</v>
      </c>
      <c r="Q146" s="38" t="s">
        <v>9</v>
      </c>
      <c r="R146" s="39">
        <v>29500966</v>
      </c>
      <c r="S146" s="39">
        <v>24</v>
      </c>
      <c r="T146" s="39">
        <v>61</v>
      </c>
      <c r="U146" s="40">
        <v>44439</v>
      </c>
      <c r="V146" s="41"/>
      <c r="W146" s="42" t="s">
        <v>220</v>
      </c>
      <c r="X146" s="43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2" t="str">
        <f>VLOOKUP(N147,'Linien - BU'!A:B,2,FALSE)</f>
        <v>BU4</v>
      </c>
      <c r="B147" s="73">
        <f t="shared" si="14"/>
        <v>41</v>
      </c>
      <c r="C147" s="74">
        <f>Abfalldokumentation!$U147</f>
        <v>44439</v>
      </c>
      <c r="D147" s="68" t="str">
        <f>IFERROR(VLOOKUP(Tabelle3[[#This Row],[Artikelnr.]],Produktgruppe!A:B,2,0),Tabelle3[[#This Row],[Produktname]])</f>
        <v>ABS 295</v>
      </c>
      <c r="E147" s="75" t="str">
        <f>IFERROR(VLOOKUP(Abfalldokumentation!$O147,Artikel!A:C,3,FALSE),Abfalldokumentation!$O147)</f>
        <v>ABS Whisky-Nuts</v>
      </c>
      <c r="F147" s="75" t="str">
        <f>VLOOKUP(T147,'Liste Gründe'!A:D,2,FALSE)</f>
        <v>keinen Verwendungszweck</v>
      </c>
      <c r="G147" s="74" t="str">
        <f>IF(ISBLANK(V147),VLOOKUP(Abfalldokumentation!$P147,'Liste Gründe'!A:D,3,FALSE),V147)</f>
        <v>keinen Verwendungszweck</v>
      </c>
      <c r="H147" s="75" t="str">
        <f>IF(ISBLANK(Abfalldokumentation!$W147),"-",Abfalldokumentation!$W147)</f>
        <v>&lt;300kg/Monat</v>
      </c>
      <c r="I147" s="75">
        <f t="shared" si="15"/>
        <v>35</v>
      </c>
      <c r="J147" s="75" t="str">
        <f t="shared" si="16"/>
        <v>Produkte</v>
      </c>
      <c r="K147" s="75" t="str">
        <f t="shared" si="17"/>
        <v>BUs</v>
      </c>
      <c r="L147" s="75" t="str">
        <f t="shared" si="18"/>
        <v>Symptome</v>
      </c>
      <c r="M1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IFERROR(VLOOKUP(Abfalldokumentation!$O147,Kennzahlen!U:X,3,FALSE)*Abfalldokumentation!$B147,"0")))),0)</f>
        <v>7.5058130571925785</v>
      </c>
      <c r="N147" s="75" t="str">
        <f>IF(ISBLANK(Q147),VLOOKUP(Abfalldokumentation!$O147,'Linien - BU'!R:S,2,FALSE),Q147)</f>
        <v>L21</v>
      </c>
      <c r="O147" s="76">
        <f t="shared" si="19"/>
        <v>29501009</v>
      </c>
      <c r="P147" s="76">
        <f t="shared" si="20"/>
        <v>61</v>
      </c>
      <c r="Q147" s="44" t="s">
        <v>217</v>
      </c>
      <c r="R147" s="45">
        <v>29501009</v>
      </c>
      <c r="S147" s="45">
        <v>41</v>
      </c>
      <c r="T147" s="45">
        <v>61</v>
      </c>
      <c r="U147" s="46">
        <v>44439</v>
      </c>
      <c r="V147" s="47"/>
      <c r="W147" s="48" t="s">
        <v>176</v>
      </c>
      <c r="X147" s="49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7" t="str">
        <f>VLOOKUP(N148,'Linien - BU'!A:B,2,FALSE)</f>
        <v>BU4</v>
      </c>
      <c r="B148" s="78">
        <f t="shared" si="14"/>
        <v>7</v>
      </c>
      <c r="C148" s="79">
        <f>Abfalldokumentation!$U148</f>
        <v>44439</v>
      </c>
      <c r="D148" s="68" t="str">
        <f>IFERROR(VLOOKUP(Tabelle3[[#This Row],[Artikelnr.]],Produktgruppe!A:B,2,0),Tabelle3[[#This Row],[Produktname]])</f>
        <v>ABS 295</v>
      </c>
      <c r="E148" s="80" t="str">
        <f>IFERROR(VLOOKUP(Abfalldokumentation!$O148,Artikel!A:C,3,FALSE),Abfalldokumentation!$O148)</f>
        <v>ABS AT-ROTWEIN</v>
      </c>
      <c r="F148" s="80" t="str">
        <f>VLOOKUP(T148,'Liste Gründe'!A:D,2,FALSE)</f>
        <v>keinen Verwendungszweck</v>
      </c>
      <c r="G148" s="79" t="str">
        <f>IF(ISBLANK(V148),VLOOKUP(Abfalldokumentation!$P148,'Liste Gründe'!A:D,3,FALSE),V148)</f>
        <v>keinen Verwendungszweck</v>
      </c>
      <c r="H148" s="80" t="str">
        <f>IF(ISBLANK(Abfalldokumentation!$W148),"-",Abfalldokumentation!$W148)</f>
        <v>&lt;20kg/Monat</v>
      </c>
      <c r="I148" s="80">
        <f t="shared" si="15"/>
        <v>35</v>
      </c>
      <c r="J148" s="80" t="str">
        <f t="shared" si="16"/>
        <v>Produkte</v>
      </c>
      <c r="K148" s="80" t="str">
        <f t="shared" si="17"/>
        <v>BUs</v>
      </c>
      <c r="L148" s="80" t="str">
        <f t="shared" si="18"/>
        <v>Symptome</v>
      </c>
      <c r="M1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IFERROR(VLOOKUP(Abfalldokumentation!$O148,Kennzahlen!U:X,3,FALSE)*Abfalldokumentation!$B148,"0")))),0)</f>
        <v>7.4148209887633527</v>
      </c>
      <c r="N148" s="80" t="str">
        <f>IF(ISBLANK(Q148),VLOOKUP(Abfalldokumentation!$O148,'Linien - BU'!R:S,2,FALSE),Q148)</f>
        <v>L23</v>
      </c>
      <c r="O148" s="76">
        <f t="shared" si="19"/>
        <v>29501013</v>
      </c>
      <c r="P148" s="76">
        <f t="shared" si="20"/>
        <v>61</v>
      </c>
      <c r="Q148" s="38" t="s">
        <v>218</v>
      </c>
      <c r="R148" s="39">
        <v>29501013</v>
      </c>
      <c r="S148" s="39">
        <v>7</v>
      </c>
      <c r="T148" s="39">
        <v>61</v>
      </c>
      <c r="U148" s="40">
        <v>44439</v>
      </c>
      <c r="V148" s="41"/>
      <c r="W148" s="42" t="s">
        <v>219</v>
      </c>
      <c r="X148" s="43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2" t="str">
        <f>VLOOKUP(N149,'Linien - BU'!A:B,2,FALSE)</f>
        <v>BU4</v>
      </c>
      <c r="B149" s="73">
        <f t="shared" si="14"/>
        <v>175</v>
      </c>
      <c r="C149" s="74">
        <f>Abfalldokumentation!$U149</f>
        <v>44439</v>
      </c>
      <c r="D149" s="68" t="str">
        <f>IFERROR(VLOOKUP(Tabelle3[[#This Row],[Artikelnr.]],Produktgruppe!A:B,2,0),Tabelle3[[#This Row],[Produktname]])</f>
        <v>VOS 295</v>
      </c>
      <c r="E149" s="75" t="str">
        <f>IFERROR(VLOOKUP(Abfalldokumentation!$O149,Artikel!A:C,3,FALSE),Abfalldokumentation!$O149)</f>
        <v>VOS WAL-THEKE</v>
      </c>
      <c r="F149" s="75" t="str">
        <f>VLOOKUP(T149,'Liste Gründe'!A:D,2,FALSE)</f>
        <v>keinen Verwendungszweck</v>
      </c>
      <c r="G149" s="74" t="str">
        <f>IF(ISBLANK(V149),VLOOKUP(Abfalldokumentation!$P149,'Liste Gründe'!A:D,3,FALSE),V149)</f>
        <v>keinen Verwendungszweck</v>
      </c>
      <c r="H149" s="75" t="str">
        <f>IF(ISBLANK(Abfalldokumentation!$W149),"-",Abfalldokumentation!$W149)</f>
        <v>keinen Verwendungszweck</v>
      </c>
      <c r="I149" s="75">
        <f t="shared" si="15"/>
        <v>35</v>
      </c>
      <c r="J149" s="75" t="str">
        <f t="shared" si="16"/>
        <v>Produkte</v>
      </c>
      <c r="K149" s="75" t="str">
        <f t="shared" si="17"/>
        <v>BUs</v>
      </c>
      <c r="L149" s="75" t="str">
        <f t="shared" si="18"/>
        <v>Symptome</v>
      </c>
      <c r="M1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IFERROR(VLOOKUP(Abfalldokumentation!$O149,Kennzahlen!U:X,3,FALSE)*Abfalldokumentation!$B149,"0")))),0)</f>
        <v>0</v>
      </c>
      <c r="N149" s="75" t="str">
        <f>IF(ISBLANK(Q149),VLOOKUP(Abfalldokumentation!$O149,'Linien - BU'!R:S,2,FALSE),Q149)</f>
        <v>L22</v>
      </c>
      <c r="O149" s="76">
        <f t="shared" si="19"/>
        <v>29501020</v>
      </c>
      <c r="P149" s="76">
        <f t="shared" si="20"/>
        <v>61</v>
      </c>
      <c r="Q149" s="44" t="s">
        <v>172</v>
      </c>
      <c r="R149" s="45">
        <v>29501020</v>
      </c>
      <c r="S149" s="45">
        <v>175</v>
      </c>
      <c r="T149" s="45">
        <v>61</v>
      </c>
      <c r="U149" s="46">
        <v>44439</v>
      </c>
      <c r="V149" s="47"/>
      <c r="W149" s="48" t="s">
        <v>17</v>
      </c>
      <c r="X149" s="49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7" t="str">
        <f>VLOOKUP(N150,'Linien - BU'!A:B,2,FALSE)</f>
        <v>Verkauf</v>
      </c>
      <c r="B150" s="78">
        <f t="shared" si="14"/>
        <v>1029</v>
      </c>
      <c r="C150" s="79">
        <f>Abfalldokumentation!$U150</f>
        <v>44439</v>
      </c>
      <c r="D150" s="68" t="str">
        <f>IFERROR(VLOOKUP(Tabelle3[[#This Row],[Artikelnr.]],Produktgruppe!A:B,2,0),Tabelle3[[#This Row],[Produktname]])</f>
        <v>VOS 295</v>
      </c>
      <c r="E150" s="80" t="str">
        <f>IFERROR(VLOOKUP(Abfalldokumentation!$O150,Artikel!A:C,3,FALSE),Abfalldokumentation!$O150)</f>
        <v>VOS RW NATUR AMM CO REZ</v>
      </c>
      <c r="F150" s="80" t="str">
        <f>VLOOKUP(T150,'Liste Gründe'!A:D,2,FALSE)</f>
        <v>Schimmel</v>
      </c>
      <c r="G150" s="79" t="str">
        <f>IF(ISBLANK(V150),VLOOKUP(Abfalldokumentation!$P150,'Liste Gründe'!A:D,3,FALSE),V150)</f>
        <v>keinen Abnehmer/kein Schälpersonal</v>
      </c>
      <c r="H150" s="80" t="str">
        <f>IF(ISBLANK(Abfalldokumentation!$W150),"-",Abfalldokumentation!$W150)</f>
        <v>keinen Abnehmer/Schälen</v>
      </c>
      <c r="I150" s="80">
        <f t="shared" si="15"/>
        <v>35</v>
      </c>
      <c r="J150" s="80" t="str">
        <f t="shared" si="16"/>
        <v>Produkte</v>
      </c>
      <c r="K150" s="80" t="str">
        <f t="shared" si="17"/>
        <v>BUs</v>
      </c>
      <c r="L150" s="80" t="str">
        <f t="shared" si="18"/>
        <v>Symptome</v>
      </c>
      <c r="M1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IFERROR(VLOOKUP(Abfalldokumentation!$O150,Kennzahlen!U:X,3,FALSE)*Abfalldokumentation!$B150,"0")))),0)</f>
        <v>514.5</v>
      </c>
      <c r="N150" s="80" t="str">
        <f>IF(ISBLANK(Q150),VLOOKUP(Abfalldokumentation!$O150,'Linien - BU'!R:S,2,FALSE),Q150)</f>
        <v>Verkauf</v>
      </c>
      <c r="O150" s="76">
        <f t="shared" si="19"/>
        <v>29501022</v>
      </c>
      <c r="P150" s="76">
        <f t="shared" si="20"/>
        <v>12</v>
      </c>
      <c r="Q150" s="38" t="s">
        <v>11</v>
      </c>
      <c r="R150" s="39">
        <v>29501022</v>
      </c>
      <c r="S150" s="39">
        <v>1029</v>
      </c>
      <c r="T150" s="39">
        <v>12</v>
      </c>
      <c r="U150" s="40">
        <v>44439</v>
      </c>
      <c r="V150" s="41" t="s">
        <v>20</v>
      </c>
      <c r="W150" s="42" t="s">
        <v>178</v>
      </c>
      <c r="X150" s="43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2" t="str">
        <f>VLOOKUP(N151,'Linien - BU'!A:B,2,FALSE)</f>
        <v>BU4</v>
      </c>
      <c r="B151" s="73">
        <f t="shared" si="14"/>
        <v>31</v>
      </c>
      <c r="C151" s="74">
        <f>Abfalldokumentation!$U151</f>
        <v>44439</v>
      </c>
      <c r="D151" s="68" t="str">
        <f>IFERROR(VLOOKUP(Tabelle3[[#This Row],[Artikelnr.]],Produktgruppe!A:B,2,0),Tabelle3[[#This Row],[Produktname]])</f>
        <v>ABS 295</v>
      </c>
      <c r="E151" s="75" t="str">
        <f>IFERROR(VLOOKUP(Abfalldokumentation!$O151,Artikel!A:C,3,FALSE),Abfalldokumentation!$O151)</f>
        <v>ABS KELLERGEIST</v>
      </c>
      <c r="F151" s="75" t="str">
        <f>VLOOKUP(T151,'Liste Gründe'!A:D,2,FALSE)</f>
        <v>keinen Verwendungszweck</v>
      </c>
      <c r="G151" s="74" t="str">
        <f>IF(ISBLANK(V151),VLOOKUP(Abfalldokumentation!$P151,'Liste Gründe'!A:D,3,FALSE),V151)</f>
        <v>keinen Verwendungszweck</v>
      </c>
      <c r="H151" s="75" t="str">
        <f>IF(ISBLANK(Abfalldokumentation!$W151),"-",Abfalldokumentation!$W151)</f>
        <v>&lt;300kg/Monat</v>
      </c>
      <c r="I151" s="75">
        <f t="shared" si="15"/>
        <v>35</v>
      </c>
      <c r="J151" s="75" t="str">
        <f t="shared" si="16"/>
        <v>Produkte</v>
      </c>
      <c r="K151" s="75" t="str">
        <f t="shared" si="17"/>
        <v>BUs</v>
      </c>
      <c r="L151" s="75" t="str">
        <f t="shared" si="18"/>
        <v>Symptome</v>
      </c>
      <c r="M1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IFERROR(VLOOKUP(Abfalldokumentation!$O151,Kennzahlen!U:X,3,FALSE)*Abfalldokumentation!$B151,"0")))),0)</f>
        <v>8.0682678667519738</v>
      </c>
      <c r="N151" s="75" t="str">
        <f>IF(ISBLANK(Q151),VLOOKUP(Abfalldokumentation!$O151,'Linien - BU'!R:S,2,FALSE),Q151)</f>
        <v>L22</v>
      </c>
      <c r="O151" s="76">
        <f t="shared" si="19"/>
        <v>29501028</v>
      </c>
      <c r="P151" s="76">
        <f t="shared" si="20"/>
        <v>61</v>
      </c>
      <c r="Q151" s="44" t="s">
        <v>172</v>
      </c>
      <c r="R151" s="45">
        <v>29501028</v>
      </c>
      <c r="S151" s="45">
        <v>31</v>
      </c>
      <c r="T151" s="45">
        <v>61</v>
      </c>
      <c r="U151" s="46">
        <v>44439</v>
      </c>
      <c r="V151" s="47"/>
      <c r="W151" s="48" t="s">
        <v>176</v>
      </c>
      <c r="X151" s="49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7" t="str">
        <f>VLOOKUP(N152,'Linien - BU'!A:B,2,FALSE)</f>
        <v>BU4</v>
      </c>
      <c r="B152" s="78">
        <f t="shared" si="14"/>
        <v>64</v>
      </c>
      <c r="C152" s="79">
        <f>Abfalldokumentation!$U152</f>
        <v>44439</v>
      </c>
      <c r="D152" s="68" t="str">
        <f>IFERROR(VLOOKUP(Tabelle3[[#This Row],[Artikelnr.]],Produktgruppe!A:B,2,0),Tabelle3[[#This Row],[Produktname]])</f>
        <v>ABS 295</v>
      </c>
      <c r="E152" s="80" t="str">
        <f>IFERROR(VLOOKUP(Abfalldokumentation!$O152,Artikel!A:C,3,FALSE),Abfalldokumentation!$O152)</f>
        <v>ABS BRUSCHETTA</v>
      </c>
      <c r="F152" s="80" t="str">
        <f>VLOOKUP(T152,'Liste Gründe'!A:D,2,FALSE)</f>
        <v>keinen Verwendungszweck</v>
      </c>
      <c r="G152" s="79" t="str">
        <f>IF(ISBLANK(V152),VLOOKUP(Abfalldokumentation!$P152,'Liste Gründe'!A:D,3,FALSE),V152)</f>
        <v>keinen Verwendungszweck</v>
      </c>
      <c r="H152" s="80" t="str">
        <f>IF(ISBLANK(Abfalldokumentation!$W152),"-",Abfalldokumentation!$W152)</f>
        <v>&lt;300kg/Monat</v>
      </c>
      <c r="I152" s="80">
        <f t="shared" si="15"/>
        <v>35</v>
      </c>
      <c r="J152" s="80" t="str">
        <f t="shared" si="16"/>
        <v>Produkte</v>
      </c>
      <c r="K152" s="80" t="str">
        <f t="shared" si="17"/>
        <v>BUs</v>
      </c>
      <c r="L152" s="80" t="str">
        <f t="shared" si="18"/>
        <v>Symptome</v>
      </c>
      <c r="M1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IFERROR(VLOOKUP(Abfalldokumentation!$O152,Kennzahlen!U:X,3,FALSE)*Abfalldokumentation!$B152,"0")))),0)</f>
        <v>7.281148389532067</v>
      </c>
      <c r="N152" s="80" t="str">
        <f>IF(ISBLANK(Q152),VLOOKUP(Abfalldokumentation!$O152,'Linien - BU'!R:S,2,FALSE),Q152)</f>
        <v>L21</v>
      </c>
      <c r="O152" s="76">
        <f t="shared" si="19"/>
        <v>29501029</v>
      </c>
      <c r="P152" s="76">
        <f t="shared" si="20"/>
        <v>61</v>
      </c>
      <c r="Q152" s="38" t="s">
        <v>217</v>
      </c>
      <c r="R152" s="39">
        <v>29501029</v>
      </c>
      <c r="S152" s="39">
        <v>64</v>
      </c>
      <c r="T152" s="39">
        <v>61</v>
      </c>
      <c r="U152" s="40">
        <v>44439</v>
      </c>
      <c r="V152" s="41"/>
      <c r="W152" s="42" t="s">
        <v>176</v>
      </c>
      <c r="X152" s="43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2" t="str">
        <f>VLOOKUP(N153,'Linien - BU'!A:B,2,FALSE)</f>
        <v>BU4</v>
      </c>
      <c r="B153" s="73">
        <f t="shared" si="14"/>
        <v>53</v>
      </c>
      <c r="C153" s="74">
        <f>Abfalldokumentation!$U153</f>
        <v>44439</v>
      </c>
      <c r="D153" s="68" t="str">
        <f>IFERROR(VLOOKUP(Tabelle3[[#This Row],[Artikelnr.]],Produktgruppe!A:B,2,0),Tabelle3[[#This Row],[Produktname]])</f>
        <v>ABS 295</v>
      </c>
      <c r="E153" s="75" t="str">
        <f>IFERROR(VLOOKUP(Abfalldokumentation!$O153,Artikel!A:C,3,FALSE),Abfalldokumentation!$O153)</f>
        <v>ABS ORANG-PESTO</v>
      </c>
      <c r="F153" s="75" t="str">
        <f>VLOOKUP(T153,'Liste Gründe'!A:D,2,FALSE)</f>
        <v>keinen Verwendungszweck</v>
      </c>
      <c r="G153" s="74" t="str">
        <f>IF(ISBLANK(V153),VLOOKUP(Abfalldokumentation!$P153,'Liste Gründe'!A:D,3,FALSE),V153)</f>
        <v>keinen Verwendungszweck</v>
      </c>
      <c r="H153" s="75" t="str">
        <f>IF(ISBLANK(Abfalldokumentation!$W153),"-",Abfalldokumentation!$W153)</f>
        <v>&lt;100kg/Monat</v>
      </c>
      <c r="I153" s="75">
        <f t="shared" si="15"/>
        <v>35</v>
      </c>
      <c r="J153" s="75" t="str">
        <f t="shared" si="16"/>
        <v>Produkte</v>
      </c>
      <c r="K153" s="75" t="str">
        <f t="shared" si="17"/>
        <v>BUs</v>
      </c>
      <c r="L153" s="75" t="str">
        <f t="shared" si="18"/>
        <v>Symptome</v>
      </c>
      <c r="M1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IFERROR(VLOOKUP(Abfalldokumentation!$O153,Kennzahlen!U:X,3,FALSE)*Abfalldokumentation!$B153,"0")))),0)</f>
        <v>7.2678522889458623</v>
      </c>
      <c r="N153" s="75" t="str">
        <f>IF(ISBLANK(Q153),VLOOKUP(Abfalldokumentation!$O153,'Linien - BU'!R:S,2,FALSE),Q153)</f>
        <v>L21</v>
      </c>
      <c r="O153" s="76">
        <f t="shared" si="19"/>
        <v>29501030</v>
      </c>
      <c r="P153" s="76">
        <f t="shared" si="20"/>
        <v>61</v>
      </c>
      <c r="Q153" s="44" t="s">
        <v>217</v>
      </c>
      <c r="R153" s="45">
        <v>29501030</v>
      </c>
      <c r="S153" s="45">
        <v>53</v>
      </c>
      <c r="T153" s="45">
        <v>61</v>
      </c>
      <c r="U153" s="46">
        <v>44439</v>
      </c>
      <c r="V153" s="47"/>
      <c r="W153" s="48" t="s">
        <v>221</v>
      </c>
      <c r="X153" s="49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7" t="str">
        <f>VLOOKUP(N154,'Linien - BU'!A:B,2,FALSE)</f>
        <v>BU4</v>
      </c>
      <c r="B154" s="78">
        <f t="shared" si="14"/>
        <v>312</v>
      </c>
      <c r="C154" s="79">
        <f>Abfalldokumentation!$U154</f>
        <v>44439</v>
      </c>
      <c r="D154" s="68" t="str">
        <f>IFERROR(VLOOKUP(Tabelle3[[#This Row],[Artikelnr.]],Produktgruppe!A:B,2,0),Tabelle3[[#This Row],[Produktname]])</f>
        <v>ABS 295</v>
      </c>
      <c r="E154" s="80" t="str">
        <f>IFERROR(VLOOKUP(Abfalldokumentation!$O154,Artikel!A:C,3,FALSE),Abfalldokumentation!$O154)</f>
        <v>ABS OLD-AMSTERDAM</v>
      </c>
      <c r="F154" s="80" t="str">
        <f>VLOOKUP(T154,'Liste Gründe'!A:D,2,FALSE)</f>
        <v>keinen Verwendungszweck</v>
      </c>
      <c r="G154" s="79" t="str">
        <f>IF(ISBLANK(V154),VLOOKUP(Abfalldokumentation!$P154,'Liste Gründe'!A:D,3,FALSE),V154)</f>
        <v>keinen Verwendungszweck</v>
      </c>
      <c r="H154" s="80" t="str">
        <f>IF(ISBLANK(Abfalldokumentation!$W154),"-",Abfalldokumentation!$W154)</f>
        <v>&lt;1000kg/Monat</v>
      </c>
      <c r="I154" s="80">
        <f t="shared" si="15"/>
        <v>35</v>
      </c>
      <c r="J154" s="80" t="str">
        <f t="shared" si="16"/>
        <v>Produkte</v>
      </c>
      <c r="K154" s="80" t="str">
        <f t="shared" si="17"/>
        <v>BUs</v>
      </c>
      <c r="L154" s="80" t="str">
        <f t="shared" si="18"/>
        <v>Symptome</v>
      </c>
      <c r="M1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IFERROR(VLOOKUP(Abfalldokumentation!$O154,Kennzahlen!U:X,3,FALSE)*Abfalldokumentation!$B154,"0")))),0)</f>
        <v>10.868925052314992</v>
      </c>
      <c r="N154" s="80" t="str">
        <f>IF(ISBLANK(Q154),VLOOKUP(Abfalldokumentation!$O154,'Linien - BU'!R:S,2,FALSE),Q154)</f>
        <v>L22</v>
      </c>
      <c r="O154" s="76">
        <f t="shared" si="19"/>
        <v>29501039</v>
      </c>
      <c r="P154" s="76">
        <f t="shared" si="20"/>
        <v>61</v>
      </c>
      <c r="Q154" s="38" t="s">
        <v>172</v>
      </c>
      <c r="R154" s="39">
        <v>29501039</v>
      </c>
      <c r="S154" s="39">
        <v>312</v>
      </c>
      <c r="T154" s="39">
        <v>61</v>
      </c>
      <c r="U154" s="40">
        <v>44439</v>
      </c>
      <c r="V154" s="41"/>
      <c r="W154" s="42" t="s">
        <v>222</v>
      </c>
      <c r="X154" s="43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2" t="str">
        <f>VLOOKUP(N155,'Linien - BU'!A:B,2,FALSE)</f>
        <v>BU4</v>
      </c>
      <c r="B155" s="73">
        <f t="shared" si="14"/>
        <v>194</v>
      </c>
      <c r="C155" s="74">
        <f>Abfalldokumentation!$U155</f>
        <v>44439</v>
      </c>
      <c r="D155" s="68" t="str">
        <f>IFERROR(VLOOKUP(Tabelle3[[#This Row],[Artikelnr.]],Produktgruppe!A:B,2,0),Tabelle3[[#This Row],[Produktname]])</f>
        <v>ABS 295</v>
      </c>
      <c r="E155" s="75" t="str">
        <f>IFERROR(VLOOKUP(Abfalldokumentation!$O155,Artikel!A:C,3,FALSE),Abfalldokumentation!$O155)</f>
        <v>ABS CHILI-ROUVEEN</v>
      </c>
      <c r="F155" s="75" t="str">
        <f>VLOOKUP(T155,'Liste Gründe'!A:D,2,FALSE)</f>
        <v>keinen Verwendungszweck</v>
      </c>
      <c r="G155" s="74" t="str">
        <f>IF(ISBLANK(V155),VLOOKUP(Abfalldokumentation!$P155,'Liste Gründe'!A:D,3,FALSE),V155)</f>
        <v>keinen Verwendungszweck</v>
      </c>
      <c r="H155" s="75" t="str">
        <f>IF(ISBLANK(Abfalldokumentation!$W155),"-",Abfalldokumentation!$W155)</f>
        <v>&lt;100kg/Monat</v>
      </c>
      <c r="I155" s="75">
        <f t="shared" si="15"/>
        <v>35</v>
      </c>
      <c r="J155" s="75" t="str">
        <f t="shared" si="16"/>
        <v>Produkte</v>
      </c>
      <c r="K155" s="75" t="str">
        <f t="shared" si="17"/>
        <v>BUs</v>
      </c>
      <c r="L155" s="75" t="str">
        <f t="shared" si="18"/>
        <v>Symptome</v>
      </c>
      <c r="M1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IFERROR(VLOOKUP(Abfalldokumentation!$O155,Kennzahlen!U:X,3,FALSE)*Abfalldokumentation!$B155,"0")))),0)</f>
        <v>0</v>
      </c>
      <c r="N155" s="75" t="str">
        <f>IF(ISBLANK(Q155),VLOOKUP(Abfalldokumentation!$O155,'Linien - BU'!R:S,2,FALSE),Q155)</f>
        <v>L21</v>
      </c>
      <c r="O155" s="76">
        <f t="shared" si="19"/>
        <v>29501041</v>
      </c>
      <c r="P155" s="76">
        <f t="shared" si="20"/>
        <v>61</v>
      </c>
      <c r="Q155" s="44" t="s">
        <v>217</v>
      </c>
      <c r="R155" s="45">
        <v>29501041</v>
      </c>
      <c r="S155" s="45">
        <v>194</v>
      </c>
      <c r="T155" s="45">
        <v>61</v>
      </c>
      <c r="U155" s="46">
        <v>44439</v>
      </c>
      <c r="V155" s="47"/>
      <c r="W155" s="48" t="s">
        <v>221</v>
      </c>
      <c r="X155" s="49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7" t="str">
        <f>VLOOKUP(N156,'Linien - BU'!A:B,2,FALSE)</f>
        <v>BU1</v>
      </c>
      <c r="B156" s="78">
        <f t="shared" si="14"/>
        <v>26.6</v>
      </c>
      <c r="C156" s="79">
        <f>Abfalldokumentation!$U156</f>
        <v>44439</v>
      </c>
      <c r="D156" s="68" t="str">
        <f>IFERROR(VLOOKUP(Tabelle3[[#This Row],[Artikelnr.]],Produktgruppe!A:B,2,0),Tabelle3[[#This Row],[Produktname]])</f>
        <v>ganze Würste</v>
      </c>
      <c r="E156" s="80" t="str">
        <f>IFERROR(VLOOKUP(Abfalldokumentation!$O156,Artikel!A:C,3,FALSE),Abfalldokumentation!$O156)</f>
        <v>Würste 9100g USA- Räuch</v>
      </c>
      <c r="F156" s="80" t="str">
        <f>VLOOKUP(T156,'Liste Gründe'!A:D,2,FALSE)</f>
        <v>Linienbezogen</v>
      </c>
      <c r="G156" s="79" t="str">
        <f>IF(ISBLANK(V156),VLOOKUP(Abfalldokumentation!$P156,'Liste Gründe'!A:D,3,FALSE),V156)</f>
        <v>Darm geplatzt</v>
      </c>
      <c r="H156" s="80" t="str">
        <f>IF(ISBLANK(Abfalldokumentation!$W156),"-",Abfalldokumentation!$W156)</f>
        <v>Clip gerissen</v>
      </c>
      <c r="I156" s="80">
        <f t="shared" si="15"/>
        <v>35</v>
      </c>
      <c r="J156" s="80" t="str">
        <f t="shared" si="16"/>
        <v>Produkte</v>
      </c>
      <c r="K156" s="80" t="str">
        <f t="shared" si="17"/>
        <v>BUs</v>
      </c>
      <c r="L156" s="80" t="str">
        <f t="shared" si="18"/>
        <v>Symptome</v>
      </c>
      <c r="M1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IFERROR(VLOOKUP(Abfalldokumentation!$O156,Kennzahlen!U:X,3,FALSE)*Abfalldokumentation!$B156,"0")))),0)</f>
        <v>0</v>
      </c>
      <c r="N156" s="80" t="str">
        <f>IF(ISBLANK(Q156),VLOOKUP(Abfalldokumentation!$O156,'Linien - BU'!R:S,2,FALSE),Q156)</f>
        <v>Abfüllung</v>
      </c>
      <c r="O156" s="76">
        <f t="shared" si="19"/>
        <v>31000076</v>
      </c>
      <c r="P156" s="76">
        <f t="shared" si="20"/>
        <v>34</v>
      </c>
      <c r="Q156" s="38" t="s">
        <v>166</v>
      </c>
      <c r="R156" s="39">
        <v>31000076</v>
      </c>
      <c r="S156" s="39">
        <v>26.6</v>
      </c>
      <c r="T156" s="39">
        <v>34</v>
      </c>
      <c r="U156" s="40">
        <v>44439</v>
      </c>
      <c r="V156" s="41"/>
      <c r="W156" s="42" t="s">
        <v>223</v>
      </c>
      <c r="X156" s="43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2" t="str">
        <f>VLOOKUP(N157,'Linien - BU'!A:B,2,FALSE)</f>
        <v>BU3</v>
      </c>
      <c r="B157" s="73">
        <f t="shared" si="14"/>
        <v>125</v>
      </c>
      <c r="C157" s="74">
        <f>Abfalldokumentation!$U157</f>
        <v>44439</v>
      </c>
      <c r="D157" s="68" t="str">
        <f>IFERROR(VLOOKUP(Tabelle3[[#This Row],[Artikelnr.]],Produktgruppe!A:B,2,0),Tabelle3[[#This Row],[Produktname]])</f>
        <v>VOS 495</v>
      </c>
      <c r="E157" s="75" t="str">
        <f>IFERROR(VLOOKUP(Abfalldokumentation!$O157,Artikel!A:C,3,FALSE),Abfalldokumentation!$O157)</f>
        <v>VOS GRW-CHILI-NAT-VAKU</v>
      </c>
      <c r="F157" s="75" t="str">
        <f>VLOOKUP(T157,'Liste Gründe'!A:D,2,FALSE)</f>
        <v>Schimmel</v>
      </c>
      <c r="G157" s="74" t="str">
        <f>IF(ISBLANK(V157),VLOOKUP(Abfalldokumentation!$P157,'Liste Gründe'!A:D,3,FALSE),V157)</f>
        <v>VOS &gt; Einsatz</v>
      </c>
      <c r="H157" s="75" t="str">
        <f>IF(ISBLANK(Abfalldokumentation!$W157),"-",Abfalldokumentation!$W157)</f>
        <v>-</v>
      </c>
      <c r="I157" s="75">
        <f t="shared" si="15"/>
        <v>35</v>
      </c>
      <c r="J157" s="75" t="str">
        <f t="shared" si="16"/>
        <v>Produkte</v>
      </c>
      <c r="K157" s="75" t="str">
        <f t="shared" si="17"/>
        <v>BUs</v>
      </c>
      <c r="L157" s="75" t="str">
        <f t="shared" si="18"/>
        <v>Symptome</v>
      </c>
      <c r="M1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IFERROR(VLOOKUP(Abfalldokumentation!$O157,Kennzahlen!U:X,3,FALSE)*Abfalldokumentation!$B157,"0")))),0)</f>
        <v>64.25</v>
      </c>
      <c r="N157" s="75" t="str">
        <f>IF(ISBLANK(Q157),VLOOKUP(Abfalldokumentation!$O157,'Linien - BU'!R:S,2,FALSE),Q157)</f>
        <v>L9</v>
      </c>
      <c r="O157" s="76">
        <f t="shared" si="19"/>
        <v>49500205</v>
      </c>
      <c r="P157" s="76">
        <f t="shared" si="20"/>
        <v>12</v>
      </c>
      <c r="Q157" s="44" t="s">
        <v>209</v>
      </c>
      <c r="R157" s="45">
        <v>49500205</v>
      </c>
      <c r="S157" s="45">
        <v>125</v>
      </c>
      <c r="T157" s="45">
        <v>12</v>
      </c>
      <c r="U157" s="46">
        <v>44439</v>
      </c>
      <c r="V157" s="41" t="s">
        <v>21</v>
      </c>
      <c r="W157" s="48"/>
      <c r="X157" s="49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7" t="str">
        <f>VLOOKUP(N158,'Linien - BU'!A:B,2,FALSE)</f>
        <v>BU3</v>
      </c>
      <c r="B158" s="78">
        <f t="shared" si="14"/>
        <v>28</v>
      </c>
      <c r="C158" s="79">
        <f>Abfalldokumentation!$U158</f>
        <v>44439</v>
      </c>
      <c r="D158" s="68" t="str">
        <f>IFERROR(VLOOKUP(Tabelle3[[#This Row],[Artikelnr.]],Produktgruppe!A:B,2,0),Tabelle3[[#This Row],[Produktname]])</f>
        <v>Vorschmelz Diverses</v>
      </c>
      <c r="E158" s="80" t="str">
        <f>IFERROR(VLOOKUP(Abfalldokumentation!$O158,Artikel!A:C,3,FALSE),Abfalldokumentation!$O158)</f>
        <v>Vorschmelz Diverses</v>
      </c>
      <c r="F158" s="80" t="str">
        <f>VLOOKUP(T158,'Liste Gründe'!A:D,2,FALSE)</f>
        <v>Linienbezogen</v>
      </c>
      <c r="G158" s="79" t="str">
        <f>IF(ISBLANK(V158),VLOOKUP(Abfalldokumentation!$P158,'Liste Gründe'!A:D,3,FALSE),V158)</f>
        <v>Maschinenabfall</v>
      </c>
      <c r="H158" s="80" t="str">
        <f>IF(ISBLANK(Abfalldokumentation!$W158),"-",Abfalldokumentation!$W158)</f>
        <v>-</v>
      </c>
      <c r="I158" s="80">
        <f t="shared" si="15"/>
        <v>35</v>
      </c>
      <c r="J158" s="80" t="str">
        <f t="shared" si="16"/>
        <v>Produkte</v>
      </c>
      <c r="K158" s="80" t="str">
        <f t="shared" si="17"/>
        <v>BUs</v>
      </c>
      <c r="L158" s="80" t="str">
        <f t="shared" si="18"/>
        <v>Symptome</v>
      </c>
      <c r="M1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IFERROR(VLOOKUP(Abfalldokumentation!$O158,Kennzahlen!U:X,3,FALSE)*Abfalldokumentation!$B158,"0")))),0)</f>
        <v>0</v>
      </c>
      <c r="N158" s="80" t="str">
        <f>IF(ISBLANK(Q158),VLOOKUP(Abfalldokumentation!$O158,'Linien - BU'!R:S,2,FALSE),Q158)</f>
        <v>L16</v>
      </c>
      <c r="O158" s="76" t="str">
        <f t="shared" si="19"/>
        <v>Vorschmelz Diverses</v>
      </c>
      <c r="P158" s="76">
        <f t="shared" si="20"/>
        <v>30</v>
      </c>
      <c r="Q158" s="38" t="s">
        <v>199</v>
      </c>
      <c r="R158" s="45" t="s">
        <v>54</v>
      </c>
      <c r="S158" s="39">
        <v>28</v>
      </c>
      <c r="T158" s="39">
        <v>30</v>
      </c>
      <c r="U158" s="40">
        <v>44439</v>
      </c>
      <c r="V158" s="41"/>
      <c r="W158" s="42"/>
      <c r="X158" s="43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2" t="str">
        <f>VLOOKUP(N159,'Linien - BU'!A:B,2,FALSE)</f>
        <v>Verkauf</v>
      </c>
      <c r="B159" s="73">
        <f t="shared" si="14"/>
        <v>47.5</v>
      </c>
      <c r="C159" s="74">
        <f>Abfalldokumentation!$U159</f>
        <v>44439</v>
      </c>
      <c r="D159" s="68" t="str">
        <f>IFERROR(VLOOKUP(Tabelle3[[#This Row],[Artikelnr.]],Produktgruppe!A:B,2,0),Tabelle3[[#This Row],[Produktname]])</f>
        <v>Div. Zipfel, ES ohne Verwendung</v>
      </c>
      <c r="E159" s="75" t="str">
        <f>IFERROR(VLOOKUP(Abfalldokumentation!$O159,Artikel!A:C,3,FALSE),Abfalldokumentation!$O159)</f>
        <v>Div. Zipfel, Endstücke</v>
      </c>
      <c r="F159" s="75" t="str">
        <f>VLOOKUP(T159,'Liste Gründe'!A:D,2,FALSE)</f>
        <v>Schimmel</v>
      </c>
      <c r="G159" s="74" t="str">
        <f>IF(ISBLANK(V159),VLOOKUP(Abfalldokumentation!$P159,'Liste Gründe'!A:D,3,FALSE),V159)</f>
        <v>keinen Abnehmer/kein Schälpersonal</v>
      </c>
      <c r="H159" s="75" t="str">
        <f>IF(ISBLANK(Abfalldokumentation!$W159),"-",Abfalldokumentation!$W159)</f>
        <v>keinen Abnehmer/Schälen</v>
      </c>
      <c r="I159" s="75">
        <f t="shared" si="15"/>
        <v>35</v>
      </c>
      <c r="J159" s="75" t="str">
        <f t="shared" si="16"/>
        <v>Produkte</v>
      </c>
      <c r="K159" s="75" t="str">
        <f t="shared" si="17"/>
        <v>BUs</v>
      </c>
      <c r="L159" s="75" t="str">
        <f t="shared" si="18"/>
        <v>Symptome</v>
      </c>
      <c r="M1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IFERROR(VLOOKUP(Abfalldokumentation!$O159,Kennzahlen!U:X,3,FALSE)*Abfalldokumentation!$B159,"0")))),0)</f>
        <v>0</v>
      </c>
      <c r="N159" s="75" t="str">
        <f>IF(ISBLANK(Q159),VLOOKUP(Abfalldokumentation!$O159,'Linien - BU'!R:S,2,FALSE),Q159)</f>
        <v>Verkauf</v>
      </c>
      <c r="O159" s="76" t="str">
        <f t="shared" si="19"/>
        <v>Div. Zipfel, Endstücke</v>
      </c>
      <c r="P159" s="76">
        <f t="shared" si="20"/>
        <v>12</v>
      </c>
      <c r="Q159" s="44" t="s">
        <v>11</v>
      </c>
      <c r="R159" s="45" t="s">
        <v>177</v>
      </c>
      <c r="S159" s="45">
        <v>47.5</v>
      </c>
      <c r="T159" s="45">
        <v>12</v>
      </c>
      <c r="U159" s="46">
        <v>44439</v>
      </c>
      <c r="V159" s="47" t="s">
        <v>20</v>
      </c>
      <c r="W159" s="48" t="s">
        <v>178</v>
      </c>
      <c r="X159" s="49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7" t="str">
        <f>VLOOKUP(N160,'Linien - BU'!A:B,2,FALSE)</f>
        <v>Verkauf</v>
      </c>
      <c r="B160" s="78">
        <f t="shared" si="14"/>
        <v>1048</v>
      </c>
      <c r="C160" s="79">
        <f>Abfalldokumentation!$U160</f>
        <v>44439</v>
      </c>
      <c r="D160" s="68" t="str">
        <f>IFERROR(VLOOKUP(Tabelle3[[#This Row],[Artikelnr.]],Produktgruppe!A:B,2,0),Tabelle3[[#This Row],[Produktname]])</f>
        <v>Div. Zipfel, ES ohne Verwendung</v>
      </c>
      <c r="E160" s="80" t="str">
        <f>IFERROR(VLOOKUP(Abfalldokumentation!$O160,Artikel!A:C,3,FALSE),Abfalldokumentation!$O160)</f>
        <v>Div. Zipfel, Endstücke</v>
      </c>
      <c r="F160" s="80" t="str">
        <f>VLOOKUP(T160,'Liste Gründe'!A:D,2,FALSE)</f>
        <v>Schimmel</v>
      </c>
      <c r="G160" s="79" t="str">
        <f>IF(ISBLANK(V160),VLOOKUP(Abfalldokumentation!$P160,'Liste Gründe'!A:D,3,FALSE),V160)</f>
        <v>keinen Abnehmer/kein Schälpersonal</v>
      </c>
      <c r="H160" s="80" t="str">
        <f>IF(ISBLANK(Abfalldokumentation!$W160),"-",Abfalldokumentation!$W160)</f>
        <v>keinen Abnehmer/Schälen</v>
      </c>
      <c r="I160" s="80">
        <f t="shared" si="15"/>
        <v>35</v>
      </c>
      <c r="J160" s="80" t="str">
        <f t="shared" si="16"/>
        <v>Produkte</v>
      </c>
      <c r="K160" s="80" t="str">
        <f t="shared" si="17"/>
        <v>BUs</v>
      </c>
      <c r="L160" s="80" t="str">
        <f t="shared" si="18"/>
        <v>Symptome</v>
      </c>
      <c r="M1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IFERROR(VLOOKUP(Abfalldokumentation!$O160,Kennzahlen!U:X,3,FALSE)*Abfalldokumentation!$B160,"0")))),0)</f>
        <v>0</v>
      </c>
      <c r="N160" s="80" t="str">
        <f>IF(ISBLANK(Q160),VLOOKUP(Abfalldokumentation!$O160,'Linien - BU'!R:S,2,FALSE),Q160)</f>
        <v>Verkauf</v>
      </c>
      <c r="O160" s="76" t="str">
        <f t="shared" si="19"/>
        <v>Div. Zipfel, Endstücke</v>
      </c>
      <c r="P160" s="76">
        <f t="shared" si="20"/>
        <v>12</v>
      </c>
      <c r="Q160" s="38" t="s">
        <v>11</v>
      </c>
      <c r="R160" s="39" t="s">
        <v>177</v>
      </c>
      <c r="S160" s="39">
        <v>1048</v>
      </c>
      <c r="T160" s="39">
        <v>12</v>
      </c>
      <c r="U160" s="40">
        <v>44439</v>
      </c>
      <c r="V160" s="41" t="s">
        <v>20</v>
      </c>
      <c r="W160" s="42" t="s">
        <v>178</v>
      </c>
      <c r="X160" s="43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2" t="str">
        <f>VLOOKUP(N161,'Linien - BU'!A:B,2,FALSE)</f>
        <v>BU3</v>
      </c>
      <c r="B161" s="73">
        <f t="shared" si="14"/>
        <v>33</v>
      </c>
      <c r="C161" s="74">
        <f>Abfalldokumentation!$U161</f>
        <v>44439</v>
      </c>
      <c r="D161" s="68" t="str">
        <f>IFERROR(VLOOKUP(Tabelle3[[#This Row],[Artikelnr.]],Produktgruppe!A:B,2,0),Tabelle3[[#This Row],[Produktname]])</f>
        <v>Diverses</v>
      </c>
      <c r="E161" s="75" t="str">
        <f>IFERROR(VLOOKUP(Abfalldokumentation!$O161,Artikel!A:C,3,FALSE),Abfalldokumentation!$O161)</f>
        <v>Maschinenabfall</v>
      </c>
      <c r="F161" s="75" t="str">
        <f>VLOOKUP(T161,'Liste Gründe'!A:D,2,FALSE)</f>
        <v>Linienbezogen</v>
      </c>
      <c r="G161" s="74" t="str">
        <f>IF(ISBLANK(V161),VLOOKUP(Abfalldokumentation!$P161,'Liste Gründe'!A:D,3,FALSE),V161)</f>
        <v>Maschinenabfall</v>
      </c>
      <c r="H161" s="75" t="str">
        <f>IF(ISBLANK(Abfalldokumentation!$W161),"-",Abfalldokumentation!$W161)</f>
        <v>-</v>
      </c>
      <c r="I161" s="75">
        <f t="shared" si="15"/>
        <v>35</v>
      </c>
      <c r="J161" s="75" t="str">
        <f t="shared" si="16"/>
        <v>Produkte</v>
      </c>
      <c r="K161" s="75" t="str">
        <f t="shared" si="17"/>
        <v>BUs</v>
      </c>
      <c r="L161" s="75" t="str">
        <f t="shared" si="18"/>
        <v>Symptome</v>
      </c>
      <c r="M1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IFERROR(VLOOKUP(Abfalldokumentation!$O161,Kennzahlen!U:X,3,FALSE)*Abfalldokumentation!$B161,"0")))),0)</f>
        <v>0</v>
      </c>
      <c r="N161" s="75" t="str">
        <f>IF(ISBLANK(Q161),VLOOKUP(Abfalldokumentation!$O161,'Linien - BU'!R:S,2,FALSE),Q161)</f>
        <v>Bu3</v>
      </c>
      <c r="O161" s="76" t="str">
        <f t="shared" si="19"/>
        <v>Maschinenabfall</v>
      </c>
      <c r="P161" s="76">
        <f t="shared" si="20"/>
        <v>30</v>
      </c>
      <c r="Q161" s="44" t="s">
        <v>196</v>
      </c>
      <c r="R161" s="39" t="s">
        <v>53</v>
      </c>
      <c r="S161" s="45">
        <v>33</v>
      </c>
      <c r="T161" s="45">
        <v>30</v>
      </c>
      <c r="U161" s="46">
        <v>44439</v>
      </c>
      <c r="V161" s="47"/>
      <c r="W161" s="48"/>
      <c r="X161" s="49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7" t="str">
        <f>VLOOKUP(N162,'Linien - BU'!A:B,2,FALSE)</f>
        <v>BU2</v>
      </c>
      <c r="B162" s="78">
        <f t="shared" si="14"/>
        <v>53</v>
      </c>
      <c r="C162" s="79">
        <f>Abfalldokumentation!$U162</f>
        <v>44439</v>
      </c>
      <c r="D162" s="68" t="str">
        <f>IFERROR(VLOOKUP(Tabelle3[[#This Row],[Artikelnr.]],Produktgruppe!A:B,2,0),Tabelle3[[#This Row],[Produktname]])</f>
        <v>ABS 295</v>
      </c>
      <c r="E162" s="80" t="str">
        <f>IFERROR(VLOOKUP(Abfalldokumentation!$O162,Artikel!A:C,3,FALSE),Abfalldokumentation!$O162)</f>
        <v>Scheiben/Staub</v>
      </c>
      <c r="F162" s="80" t="str">
        <f>VLOOKUP(T162,'Liste Gründe'!A:D,2,FALSE)</f>
        <v>Linienbezogen</v>
      </c>
      <c r="G162" s="79" t="str">
        <f>IF(ISBLANK(V162),VLOOKUP(Abfalldokumentation!$P162,'Liste Gründe'!A:D,3,FALSE),V162)</f>
        <v>Maschinenabfall</v>
      </c>
      <c r="H162" s="80" t="str">
        <f>IF(ISBLANK(Abfalldokumentation!$W162),"-",Abfalldokumentation!$W162)</f>
        <v>-</v>
      </c>
      <c r="I162" s="80">
        <f t="shared" si="15"/>
        <v>35</v>
      </c>
      <c r="J162" s="80" t="str">
        <f t="shared" si="16"/>
        <v>Produkte</v>
      </c>
      <c r="K162" s="80" t="str">
        <f t="shared" si="17"/>
        <v>BUs</v>
      </c>
      <c r="L162" s="80" t="str">
        <f t="shared" si="18"/>
        <v>Symptome</v>
      </c>
      <c r="M1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IFERROR(VLOOKUP(Abfalldokumentation!$O162,Kennzahlen!U:X,3,FALSE)*Abfalldokumentation!$B162,"0")))),0)</f>
        <v>0</v>
      </c>
      <c r="N162" s="80" t="str">
        <f>IF(ISBLANK(Q162),VLOOKUP(Abfalldokumentation!$O162,'Linien - BU'!R:S,2,FALSE),Q162)</f>
        <v>BU2</v>
      </c>
      <c r="O162" s="76" t="str">
        <f t="shared" si="19"/>
        <v>Scheiben/Staub</v>
      </c>
      <c r="P162" s="76">
        <f t="shared" si="20"/>
        <v>30</v>
      </c>
      <c r="Q162" s="38" t="s">
        <v>7</v>
      </c>
      <c r="R162" s="39" t="s">
        <v>16655</v>
      </c>
      <c r="S162" s="39">
        <v>53</v>
      </c>
      <c r="T162" s="39">
        <v>30</v>
      </c>
      <c r="U162" s="40">
        <v>44439</v>
      </c>
      <c r="V162" s="41"/>
      <c r="W162" s="42"/>
      <c r="X162" s="43" t="str">
        <f>IFERROR(VLOOKUP(Abfalldokumentation!$R162,Artikel!A:C,3,FALSE),Abfalldokumentation!$R162)</f>
        <v>Scheiben/Staub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2" t="str">
        <f>VLOOKUP(N163,'Linien - BU'!A:B,2,FALSE)</f>
        <v>BU1</v>
      </c>
      <c r="B163" s="73">
        <f t="shared" si="14"/>
        <v>23.2</v>
      </c>
      <c r="C163" s="74">
        <f>Abfalldokumentation!$U163</f>
        <v>44439</v>
      </c>
      <c r="D163" s="68" t="str">
        <f>IFERROR(VLOOKUP(Tabelle3[[#This Row],[Artikelnr.]],Produktgruppe!A:B,2,0),Tabelle3[[#This Row],[Produktname]])</f>
        <v>Diverses</v>
      </c>
      <c r="E163" s="75" t="str">
        <f>IFERROR(VLOOKUP(Abfalldokumentation!$O163,Artikel!A:C,3,FALSE),Abfalldokumentation!$O163)</f>
        <v>Diverses aus Abfüllung</v>
      </c>
      <c r="F163" s="75" t="str">
        <f>VLOOKUP(T163,'Liste Gründe'!A:D,2,FALSE)</f>
        <v>Linienbezogen</v>
      </c>
      <c r="G163" s="74" t="str">
        <f>IF(ISBLANK(V163),VLOOKUP(Abfalldokumentation!$P163,'Liste Gründe'!A:D,3,FALSE),V163)</f>
        <v>Reinigung</v>
      </c>
      <c r="H163" s="75" t="str">
        <f>IF(ISBLANK(Abfalldokumentation!$W163),"-",Abfalldokumentation!$W163)</f>
        <v>-</v>
      </c>
      <c r="I163" s="75">
        <f t="shared" si="15"/>
        <v>35</v>
      </c>
      <c r="J163" s="75" t="str">
        <f t="shared" si="16"/>
        <v>Produkte</v>
      </c>
      <c r="K163" s="75" t="str">
        <f t="shared" si="17"/>
        <v>BUs</v>
      </c>
      <c r="L163" s="75" t="str">
        <f t="shared" si="18"/>
        <v>Symptome</v>
      </c>
      <c r="M1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IFERROR(VLOOKUP(Abfalldokumentation!$O163,Kennzahlen!U:X,3,FALSE)*Abfalldokumentation!$B163,"0")))),0)</f>
        <v>0</v>
      </c>
      <c r="N163" s="75" t="str">
        <f>IF(ISBLANK(Q163),VLOOKUP(Abfalldokumentation!$O163,'Linien - BU'!R:S,2,FALSE),Q163)</f>
        <v>Abfüllung</v>
      </c>
      <c r="O163" s="76" t="str">
        <f t="shared" si="19"/>
        <v>Diverses aus Abfüllung</v>
      </c>
      <c r="P163" s="76">
        <f t="shared" si="20"/>
        <v>10</v>
      </c>
      <c r="Q163" s="44" t="s">
        <v>166</v>
      </c>
      <c r="R163" s="45" t="s">
        <v>179</v>
      </c>
      <c r="S163" s="45">
        <v>23.2</v>
      </c>
      <c r="T163" s="45">
        <v>10</v>
      </c>
      <c r="U163" s="46">
        <v>44439</v>
      </c>
      <c r="V163" s="47"/>
      <c r="W163" s="48"/>
      <c r="X163" s="49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7" t="str">
        <f>VLOOKUP(N164,'Linien - BU'!A:B,2,FALSE)</f>
        <v>BU1</v>
      </c>
      <c r="B164" s="78">
        <f t="shared" si="14"/>
        <v>115</v>
      </c>
      <c r="C164" s="79">
        <f>Abfalldokumentation!$U164</f>
        <v>44439</v>
      </c>
      <c r="D164" s="68" t="str">
        <f>IFERROR(VLOOKUP(Tabelle3[[#This Row],[Artikelnr.]],Produktgruppe!A:B,2,0),Tabelle3[[#This Row],[Produktname]])</f>
        <v>Diverses</v>
      </c>
      <c r="E164" s="80" t="str">
        <f>IFERROR(VLOOKUP(Abfalldokumentation!$O164,Artikel!A:C,3,FALSE),Abfalldokumentation!$O164)</f>
        <v>Diverses aus Abfüllung</v>
      </c>
      <c r="F164" s="80" t="str">
        <f>VLOOKUP(T164,'Liste Gründe'!A:D,2,FALSE)</f>
        <v>Linienbezogen</v>
      </c>
      <c r="G164" s="79" t="str">
        <f>IF(ISBLANK(V164),VLOOKUP(Abfalldokumentation!$P164,'Liste Gründe'!A:D,3,FALSE),V164)</f>
        <v>Reinigung</v>
      </c>
      <c r="H164" s="80" t="str">
        <f>IF(ISBLANK(Abfalldokumentation!$W164),"-",Abfalldokumentation!$W164)</f>
        <v>-</v>
      </c>
      <c r="I164" s="80">
        <f t="shared" si="15"/>
        <v>35</v>
      </c>
      <c r="J164" s="80" t="str">
        <f t="shared" si="16"/>
        <v>Produkte</v>
      </c>
      <c r="K164" s="80" t="str">
        <f t="shared" si="17"/>
        <v>BUs</v>
      </c>
      <c r="L164" s="80" t="str">
        <f t="shared" si="18"/>
        <v>Symptome</v>
      </c>
      <c r="M1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IFERROR(VLOOKUP(Abfalldokumentation!$O164,Kennzahlen!U:X,3,FALSE)*Abfalldokumentation!$B164,"0")))),0)</f>
        <v>0</v>
      </c>
      <c r="N164" s="80" t="str">
        <f>IF(ISBLANK(Q164),VLOOKUP(Abfalldokumentation!$O164,'Linien - BU'!R:S,2,FALSE),Q164)</f>
        <v>Abfüllung</v>
      </c>
      <c r="O164" s="76" t="str">
        <f t="shared" si="19"/>
        <v>Diverses aus Abfüllung</v>
      </c>
      <c r="P164" s="76">
        <f t="shared" si="20"/>
        <v>10</v>
      </c>
      <c r="Q164" s="38" t="s">
        <v>166</v>
      </c>
      <c r="R164" s="39" t="s">
        <v>179</v>
      </c>
      <c r="S164" s="39">
        <v>115</v>
      </c>
      <c r="T164" s="39">
        <v>10</v>
      </c>
      <c r="U164" s="40">
        <v>44439</v>
      </c>
      <c r="V164" s="41"/>
      <c r="W164" s="42"/>
      <c r="X164" s="43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2" t="str">
        <f>VLOOKUP(N165,'Linien - BU'!A:B,2,FALSE)</f>
        <v>Rest</v>
      </c>
      <c r="B165" s="73">
        <f t="shared" si="14"/>
        <v>10</v>
      </c>
      <c r="C165" s="74">
        <f>Abfalldokumentation!$U165</f>
        <v>44439</v>
      </c>
      <c r="D165" s="68" t="str">
        <f>IFERROR(VLOOKUP(Tabelle3[[#This Row],[Artikelnr.]],Produktgruppe!A:B,2,0),Tabelle3[[#This Row],[Produktname]])</f>
        <v>Qualitätssicherung</v>
      </c>
      <c r="E165" s="75" t="str">
        <f>IFERROR(VLOOKUP(Abfalldokumentation!$O165,Artikel!A:C,3,FALSE),Abfalldokumentation!$O165)</f>
        <v>Laborproben</v>
      </c>
      <c r="F165" s="75" t="str">
        <f>VLOOKUP(T165,'Liste Gründe'!A:D,2,FALSE)</f>
        <v>Qualitätssicherung</v>
      </c>
      <c r="G165" s="74" t="str">
        <f>IF(ISBLANK(V165),VLOOKUP(Abfalldokumentation!$P165,'Liste Gründe'!A:D,3,FALSE),V165)</f>
        <v>Sensorik</v>
      </c>
      <c r="H165" s="75" t="str">
        <f>IF(ISBLANK(Abfalldokumentation!$W165),"-",Abfalldokumentation!$W165)</f>
        <v>Sensorik</v>
      </c>
      <c r="I165" s="75">
        <f t="shared" si="15"/>
        <v>35</v>
      </c>
      <c r="J165" s="75" t="str">
        <f t="shared" si="16"/>
        <v>Produkte</v>
      </c>
      <c r="K165" s="75" t="str">
        <f t="shared" si="17"/>
        <v>BUs</v>
      </c>
      <c r="L165" s="75" t="str">
        <f t="shared" si="18"/>
        <v>Symptome</v>
      </c>
      <c r="M1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IFERROR(VLOOKUP(Abfalldokumentation!$O165,Kennzahlen!U:X,3,FALSE)*Abfalldokumentation!$B165,"0")))),0)</f>
        <v>0</v>
      </c>
      <c r="N165" s="75" t="str">
        <f>IF(ISBLANK(Q165),VLOOKUP(Abfalldokumentation!$O165,'Linien - BU'!R:S,2,FALSE),Q165)</f>
        <v>Labor</v>
      </c>
      <c r="O165" s="76" t="str">
        <f t="shared" si="19"/>
        <v>Laborproben</v>
      </c>
      <c r="P165" s="76">
        <f t="shared" si="20"/>
        <v>74</v>
      </c>
      <c r="Q165" s="44" t="s">
        <v>185</v>
      </c>
      <c r="R165" s="45" t="s">
        <v>186</v>
      </c>
      <c r="S165" s="45">
        <v>10</v>
      </c>
      <c r="T165" s="45">
        <v>74</v>
      </c>
      <c r="U165" s="46">
        <v>44439</v>
      </c>
      <c r="V165" s="47" t="s">
        <v>184</v>
      </c>
      <c r="W165" s="48" t="s">
        <v>184</v>
      </c>
      <c r="X165" s="49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7" t="str">
        <f>VLOOKUP(N166,'Linien - BU'!A:B,2,FALSE)</f>
        <v>Rest</v>
      </c>
      <c r="B166" s="78">
        <f t="shared" si="14"/>
        <v>3.2</v>
      </c>
      <c r="C166" s="79">
        <f>Abfalldokumentation!$U166</f>
        <v>44439</v>
      </c>
      <c r="D166" s="68" t="str">
        <f>IFERROR(VLOOKUP(Tabelle3[[#This Row],[Artikelnr.]],Produktgruppe!A:B,2,0),Tabelle3[[#This Row],[Produktname]])</f>
        <v>Qualitätssicherung</v>
      </c>
      <c r="E166" s="80" t="str">
        <f>IFERROR(VLOOKUP(Abfalldokumentation!$O166,Artikel!A:C,3,FALSE),Abfalldokumentation!$O166)</f>
        <v>Laborproben</v>
      </c>
      <c r="F166" s="80" t="str">
        <f>VLOOKUP(T166,'Liste Gründe'!A:D,2,FALSE)</f>
        <v>Qualitätssicherung</v>
      </c>
      <c r="G166" s="79" t="str">
        <f>IF(ISBLANK(V166),VLOOKUP(Abfalldokumentation!$P166,'Liste Gründe'!A:D,3,FALSE),V166)</f>
        <v>Laborprobe</v>
      </c>
      <c r="H166" s="80" t="str">
        <f>IF(ISBLANK(Abfalldokumentation!$W166),"-",Abfalldokumentation!$W166)</f>
        <v>Laborprobe</v>
      </c>
      <c r="I166" s="80">
        <f t="shared" si="15"/>
        <v>35</v>
      </c>
      <c r="J166" s="80" t="str">
        <f t="shared" si="16"/>
        <v>Produkte</v>
      </c>
      <c r="K166" s="80" t="str">
        <f t="shared" si="17"/>
        <v>BUs</v>
      </c>
      <c r="L166" s="80" t="str">
        <f t="shared" si="18"/>
        <v>Symptome</v>
      </c>
      <c r="M1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IFERROR(VLOOKUP(Abfalldokumentation!$O166,Kennzahlen!U:X,3,FALSE)*Abfalldokumentation!$B166,"0")))),0)</f>
        <v>0</v>
      </c>
      <c r="N166" s="80" t="str">
        <f>IF(ISBLANK(Q166),VLOOKUP(Abfalldokumentation!$O166,'Linien - BU'!R:S,2,FALSE),Q166)</f>
        <v>Labor</v>
      </c>
      <c r="O166" s="76" t="str">
        <f t="shared" si="19"/>
        <v>Laborproben</v>
      </c>
      <c r="P166" s="76">
        <f t="shared" si="20"/>
        <v>73</v>
      </c>
      <c r="Q166" s="38" t="s">
        <v>185</v>
      </c>
      <c r="R166" s="39" t="s">
        <v>186</v>
      </c>
      <c r="S166" s="39">
        <v>3.2</v>
      </c>
      <c r="T166" s="50">
        <v>73</v>
      </c>
      <c r="U166" s="40">
        <v>44439</v>
      </c>
      <c r="V166" s="41" t="s">
        <v>187</v>
      </c>
      <c r="W166" s="42" t="s">
        <v>187</v>
      </c>
      <c r="X166" s="43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2" t="str">
        <f>VLOOKUP(N167,'Linien - BU'!A:B,2,FALSE)</f>
        <v>Rest</v>
      </c>
      <c r="B167" s="73">
        <f t="shared" si="14"/>
        <v>3.2</v>
      </c>
      <c r="C167" s="74">
        <f>Abfalldokumentation!$U167</f>
        <v>44439</v>
      </c>
      <c r="D167" s="68" t="str">
        <f>IFERROR(VLOOKUP(Tabelle3[[#This Row],[Artikelnr.]],Produktgruppe!A:B,2,0),Tabelle3[[#This Row],[Produktname]])</f>
        <v>Qualitätssicherung</v>
      </c>
      <c r="E167" s="75" t="str">
        <f>IFERROR(VLOOKUP(Abfalldokumentation!$O167,Artikel!A:C,3,FALSE),Abfalldokumentation!$O167)</f>
        <v>Laborproben</v>
      </c>
      <c r="F167" s="75" t="str">
        <f>VLOOKUP(T167,'Liste Gründe'!A:D,2,FALSE)</f>
        <v>Qualitätssicherung</v>
      </c>
      <c r="G167" s="74" t="str">
        <f>IF(ISBLANK(V167),VLOOKUP(Abfalldokumentation!$P167,'Liste Gründe'!A:D,3,FALSE),V167)</f>
        <v>Laborprobe</v>
      </c>
      <c r="H167" s="75" t="str">
        <f>IF(ISBLANK(Abfalldokumentation!$W167),"-",Abfalldokumentation!$W167)</f>
        <v>Laborprobe</v>
      </c>
      <c r="I167" s="75">
        <f t="shared" si="15"/>
        <v>35</v>
      </c>
      <c r="J167" s="75" t="str">
        <f t="shared" si="16"/>
        <v>Produkte</v>
      </c>
      <c r="K167" s="75" t="str">
        <f t="shared" si="17"/>
        <v>BUs</v>
      </c>
      <c r="L167" s="75" t="str">
        <f t="shared" si="18"/>
        <v>Symptome</v>
      </c>
      <c r="M1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IFERROR(VLOOKUP(Abfalldokumentation!$O167,Kennzahlen!U:X,3,FALSE)*Abfalldokumentation!$B167,"0")))),0)</f>
        <v>0</v>
      </c>
      <c r="N167" s="75" t="str">
        <f>IF(ISBLANK(Q167),VLOOKUP(Abfalldokumentation!$O167,'Linien - BU'!R:S,2,FALSE),Q167)</f>
        <v>Labor</v>
      </c>
      <c r="O167" s="76" t="str">
        <f t="shared" si="19"/>
        <v>Laborproben</v>
      </c>
      <c r="P167" s="76">
        <f t="shared" si="20"/>
        <v>73</v>
      </c>
      <c r="Q167" s="44" t="s">
        <v>185</v>
      </c>
      <c r="R167" s="45" t="s">
        <v>186</v>
      </c>
      <c r="S167" s="45">
        <v>3.2</v>
      </c>
      <c r="T167" s="51">
        <v>73</v>
      </c>
      <c r="U167" s="46">
        <v>44439</v>
      </c>
      <c r="V167" s="47" t="s">
        <v>187</v>
      </c>
      <c r="W167" s="48" t="s">
        <v>187</v>
      </c>
      <c r="X167" s="49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7" t="str">
        <f>VLOOKUP(N168,'Linien - BU'!A:B,2,FALSE)</f>
        <v>Rest</v>
      </c>
      <c r="B168" s="78">
        <f t="shared" si="14"/>
        <v>130</v>
      </c>
      <c r="C168" s="79">
        <f>Abfalldokumentation!$U168</f>
        <v>44439</v>
      </c>
      <c r="D168" s="68" t="str">
        <f>IFERROR(VLOOKUP(Tabelle3[[#This Row],[Artikelnr.]],Produktgruppe!A:B,2,0),Tabelle3[[#This Row],[Produktname]])</f>
        <v>Rest</v>
      </c>
      <c r="E168" s="80" t="str">
        <f>IFERROR(VLOOKUP(Abfalldokumentation!$O168,Artikel!A:C,3,FALSE),Abfalldokumentation!$O168)</f>
        <v>Muster</v>
      </c>
      <c r="F168" s="80" t="str">
        <f>VLOOKUP(T168,'Liste Gründe'!A:D,2,FALSE)</f>
        <v>Qualitätssicherung</v>
      </c>
      <c r="G168" s="79" t="str">
        <f>IF(ISBLANK(V168),VLOOKUP(Abfalldokumentation!$P168,'Liste Gründe'!A:D,3,FALSE),V168)</f>
        <v>Muster</v>
      </c>
      <c r="H168" s="80" t="str">
        <f>IF(ISBLANK(Abfalldokumentation!$W168),"-",Abfalldokumentation!$W168)</f>
        <v>Muster</v>
      </c>
      <c r="I168" s="80">
        <f t="shared" si="15"/>
        <v>35</v>
      </c>
      <c r="J168" s="80" t="str">
        <f t="shared" si="16"/>
        <v>Produkte</v>
      </c>
      <c r="K168" s="80" t="str">
        <f t="shared" si="17"/>
        <v>BUs</v>
      </c>
      <c r="L168" s="80" t="str">
        <f t="shared" si="18"/>
        <v>Symptome</v>
      </c>
      <c r="M1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IFERROR(VLOOKUP(Abfalldokumentation!$O168,Kennzahlen!U:X,3,FALSE)*Abfalldokumentation!$B168,"0")))),0)</f>
        <v>0</v>
      </c>
      <c r="N168" s="80" t="str">
        <f>IF(ISBLANK(Q168),VLOOKUP(Abfalldokumentation!$O168,'Linien - BU'!R:S,2,FALSE),Q168)</f>
        <v>Labor</v>
      </c>
      <c r="O168" s="76" t="str">
        <f t="shared" si="19"/>
        <v>Muster</v>
      </c>
      <c r="P168" s="76">
        <f t="shared" si="20"/>
        <v>72</v>
      </c>
      <c r="Q168" s="38" t="s">
        <v>185</v>
      </c>
      <c r="R168" s="39" t="s">
        <v>224</v>
      </c>
      <c r="S168" s="39">
        <v>130</v>
      </c>
      <c r="T168" s="39">
        <v>72</v>
      </c>
      <c r="U168" s="40">
        <v>44439</v>
      </c>
      <c r="V168" s="41" t="s">
        <v>224</v>
      </c>
      <c r="W168" s="42" t="s">
        <v>224</v>
      </c>
      <c r="X168" s="43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2" t="str">
        <f>VLOOKUP(N169,'Linien - BU'!A:B,2,FALSE)</f>
        <v>Rest</v>
      </c>
      <c r="B169" s="73">
        <f t="shared" si="14"/>
        <v>75</v>
      </c>
      <c r="C169" s="74">
        <f>Abfalldokumentation!$U169</f>
        <v>44439</v>
      </c>
      <c r="D169" s="68" t="str">
        <f>IFERROR(VLOOKUP(Tabelle3[[#This Row],[Artikelnr.]],Produktgruppe!A:B,2,0),Tabelle3[[#This Row],[Produktname]])</f>
        <v>Rest</v>
      </c>
      <c r="E169" s="75" t="str">
        <f>IFERROR(VLOOKUP(Abfalldokumentation!$O169,Artikel!A:C,3,FALSE),Abfalldokumentation!$O169)</f>
        <v>Muster</v>
      </c>
      <c r="F169" s="75" t="str">
        <f>VLOOKUP(T169,'Liste Gründe'!A:D,2,FALSE)</f>
        <v>Qualitätssicherung</v>
      </c>
      <c r="G169" s="74" t="str">
        <f>IF(ISBLANK(V169),VLOOKUP(Abfalldokumentation!$P169,'Liste Gründe'!A:D,3,FALSE),V169)</f>
        <v>Muster</v>
      </c>
      <c r="H169" s="75" t="str">
        <f>IF(ISBLANK(Abfalldokumentation!$W169),"-",Abfalldokumentation!$W169)</f>
        <v>Muster</v>
      </c>
      <c r="I169" s="75">
        <f t="shared" si="15"/>
        <v>35</v>
      </c>
      <c r="J169" s="75" t="str">
        <f t="shared" si="16"/>
        <v>Produkte</v>
      </c>
      <c r="K169" s="75" t="str">
        <f t="shared" si="17"/>
        <v>BUs</v>
      </c>
      <c r="L169" s="75" t="str">
        <f t="shared" si="18"/>
        <v>Symptome</v>
      </c>
      <c r="M1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IFERROR(VLOOKUP(Abfalldokumentation!$O169,Kennzahlen!U:X,3,FALSE)*Abfalldokumentation!$B169,"0")))),0)</f>
        <v>0</v>
      </c>
      <c r="N169" s="75" t="str">
        <f>IF(ISBLANK(Q169),VLOOKUP(Abfalldokumentation!$O169,'Linien - BU'!R:S,2,FALSE),Q169)</f>
        <v>Labor</v>
      </c>
      <c r="O169" s="76" t="str">
        <f t="shared" si="19"/>
        <v>Muster</v>
      </c>
      <c r="P169" s="76">
        <f t="shared" si="20"/>
        <v>72</v>
      </c>
      <c r="Q169" s="44" t="s">
        <v>185</v>
      </c>
      <c r="R169" s="45" t="s">
        <v>224</v>
      </c>
      <c r="S169" s="45">
        <v>75</v>
      </c>
      <c r="T169" s="45">
        <v>72</v>
      </c>
      <c r="U169" s="46">
        <v>44439</v>
      </c>
      <c r="V169" s="47" t="s">
        <v>224</v>
      </c>
      <c r="W169" s="48" t="s">
        <v>224</v>
      </c>
      <c r="X169" s="49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7" t="str">
        <f>VLOOKUP(N170,'Linien - BU'!A:B,2,FALSE)</f>
        <v>Rest</v>
      </c>
      <c r="B170" s="78">
        <f t="shared" si="14"/>
        <v>60</v>
      </c>
      <c r="C170" s="79">
        <f>Abfalldokumentation!$U170</f>
        <v>44439</v>
      </c>
      <c r="D170" s="68" t="str">
        <f>IFERROR(VLOOKUP(Tabelle3[[#This Row],[Artikelnr.]],Produktgruppe!A:B,2,0),Tabelle3[[#This Row],[Produktname]])</f>
        <v>Qualitätssicherung</v>
      </c>
      <c r="E170" s="80" t="str">
        <f>IFERROR(VLOOKUP(Abfalldokumentation!$O170,Artikel!A:C,3,FALSE),Abfalldokumentation!$O170)</f>
        <v>Rückstellproben</v>
      </c>
      <c r="F170" s="80" t="str">
        <f>VLOOKUP(T170,'Liste Gründe'!A:D,2,FALSE)</f>
        <v>Qualitätssicherung</v>
      </c>
      <c r="G170" s="79" t="str">
        <f>IF(ISBLANK(V170),VLOOKUP(Abfalldokumentation!$P170,'Liste Gründe'!A:D,3,FALSE),V170)</f>
        <v>Rückstellproben</v>
      </c>
      <c r="H170" s="80" t="str">
        <f>IF(ISBLANK(Abfalldokumentation!$W170),"-",Abfalldokumentation!$W170)</f>
        <v>Rückstellproben</v>
      </c>
      <c r="I170" s="80">
        <f t="shared" si="15"/>
        <v>35</v>
      </c>
      <c r="J170" s="80" t="str">
        <f t="shared" si="16"/>
        <v>Produkte</v>
      </c>
      <c r="K170" s="80" t="str">
        <f t="shared" si="17"/>
        <v>BUs</v>
      </c>
      <c r="L170" s="80" t="str">
        <f t="shared" si="18"/>
        <v>Symptome</v>
      </c>
      <c r="M1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IFERROR(VLOOKUP(Abfalldokumentation!$O170,Kennzahlen!U:X,3,FALSE)*Abfalldokumentation!$B170,"0")))),0)</f>
        <v>0</v>
      </c>
      <c r="N170" s="80" t="str">
        <f>IF(ISBLANK(Q170),VLOOKUP(Abfalldokumentation!$O170,'Linien - BU'!R:S,2,FALSE),Q170)</f>
        <v>Labor</v>
      </c>
      <c r="O170" s="76" t="str">
        <f t="shared" si="19"/>
        <v>Rückstellproben</v>
      </c>
      <c r="P170" s="76">
        <f t="shared" si="20"/>
        <v>70</v>
      </c>
      <c r="Q170" s="38" t="s">
        <v>185</v>
      </c>
      <c r="R170" s="41" t="s">
        <v>198</v>
      </c>
      <c r="S170" s="39">
        <v>60</v>
      </c>
      <c r="T170" s="39">
        <v>70</v>
      </c>
      <c r="U170" s="40">
        <v>44439</v>
      </c>
      <c r="V170" s="41" t="s">
        <v>198</v>
      </c>
      <c r="W170" s="42" t="s">
        <v>198</v>
      </c>
      <c r="X170" s="43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2" t="str">
        <f>VLOOKUP(N171,'Linien - BU'!A:B,2,FALSE)</f>
        <v>BU3</v>
      </c>
      <c r="B171" s="73">
        <f t="shared" si="14"/>
        <v>30</v>
      </c>
      <c r="C171" s="74">
        <f>Abfalldokumentation!$U171</f>
        <v>44439</v>
      </c>
      <c r="D171" s="68" t="str">
        <f>IFERROR(VLOOKUP(Tabelle3[[#This Row],[Artikelnr.]],Produktgruppe!A:B,2,0),Tabelle3[[#This Row],[Produktname]])</f>
        <v>Diverses</v>
      </c>
      <c r="E171" s="75" t="str">
        <f>IFERROR(VLOOKUP(Abfalldokumentation!$O171,Artikel!A:C,3,FALSE),Abfalldokumentation!$O171)</f>
        <v>Maschinenabfall</v>
      </c>
      <c r="F171" s="75" t="str">
        <f>VLOOKUP(T171,'Liste Gründe'!A:D,2,FALSE)</f>
        <v>Linienbezogen</v>
      </c>
      <c r="G171" s="74" t="str">
        <f>IF(ISBLANK(V171),VLOOKUP(Abfalldokumentation!$P171,'Liste Gründe'!A:D,3,FALSE),V171)</f>
        <v>Maschinenabfall</v>
      </c>
      <c r="H171" s="75" t="str">
        <f>IF(ISBLANK(Abfalldokumentation!$W171),"-",Abfalldokumentation!$W171)</f>
        <v>-</v>
      </c>
      <c r="I171" s="75">
        <f t="shared" si="15"/>
        <v>35</v>
      </c>
      <c r="J171" s="75" t="str">
        <f t="shared" si="16"/>
        <v>Produkte</v>
      </c>
      <c r="K171" s="75" t="str">
        <f t="shared" si="17"/>
        <v>BUs</v>
      </c>
      <c r="L171" s="75" t="str">
        <f t="shared" si="18"/>
        <v>Symptome</v>
      </c>
      <c r="M1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IFERROR(VLOOKUP(Abfalldokumentation!$O171,Kennzahlen!U:X,3,FALSE)*Abfalldokumentation!$B171,"0")))),0)</f>
        <v>0</v>
      </c>
      <c r="N171" s="75" t="str">
        <f>IF(ISBLANK(Q171),VLOOKUP(Abfalldokumentation!$O171,'Linien - BU'!R:S,2,FALSE),Q171)</f>
        <v>WVP</v>
      </c>
      <c r="O171" s="76" t="str">
        <f t="shared" si="19"/>
        <v>Maschinenabfall</v>
      </c>
      <c r="P171" s="76">
        <f t="shared" si="20"/>
        <v>30</v>
      </c>
      <c r="Q171" s="44" t="s">
        <v>195</v>
      </c>
      <c r="R171" s="45" t="s">
        <v>53</v>
      </c>
      <c r="S171" s="45">
        <v>30</v>
      </c>
      <c r="T171" s="45">
        <v>30</v>
      </c>
      <c r="U171" s="46">
        <v>44439</v>
      </c>
      <c r="V171" s="47"/>
      <c r="W171" s="48"/>
      <c r="X171" s="49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7" t="str">
        <f>VLOOKUP(N172,'Linien - BU'!A:B,2,FALSE)</f>
        <v>BU1</v>
      </c>
      <c r="B172" s="78">
        <f t="shared" si="14"/>
        <v>19</v>
      </c>
      <c r="C172" s="79">
        <f>Abfalldokumentation!$U172</f>
        <v>44439</v>
      </c>
      <c r="D172" s="68" t="str">
        <f>IFERROR(VLOOKUP(Tabelle3[[#This Row],[Artikelnr.]],Produktgruppe!A:B,2,0),Tabelle3[[#This Row],[Produktname]])</f>
        <v>Rest</v>
      </c>
      <c r="E172" s="80" t="str">
        <f>IFERROR(VLOOKUP(Abfalldokumentation!$O172,Artikel!A:C,3,FALSE),Abfalldokumentation!$O172)</f>
        <v>RW Natriumarm Rinde</v>
      </c>
      <c r="F172" s="80" t="str">
        <f>VLOOKUP(T172,'Liste Gründe'!A:D,2,FALSE)</f>
        <v>Rest</v>
      </c>
      <c r="G172" s="79" t="str">
        <f>IF(ISBLANK(V172),VLOOKUP(Abfalldokumentation!$P172,'Liste Gründe'!A:D,3,FALSE),V172)</f>
        <v>geschälte Rinde</v>
      </c>
      <c r="H172" s="80" t="str">
        <f>IF(ISBLANK(Abfalldokumentation!$W172),"-",Abfalldokumentation!$W172)</f>
        <v>keine Verwendung möglich</v>
      </c>
      <c r="I172" s="80">
        <f t="shared" si="15"/>
        <v>35</v>
      </c>
      <c r="J172" s="80" t="str">
        <f t="shared" si="16"/>
        <v>Produkte</v>
      </c>
      <c r="K172" s="80" t="str">
        <f t="shared" si="17"/>
        <v>BUs</v>
      </c>
      <c r="L172" s="80" t="str">
        <f t="shared" si="18"/>
        <v>Symptome</v>
      </c>
      <c r="M1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IFERROR(VLOOKUP(Abfalldokumentation!$O172,Kennzahlen!U:X,3,FALSE)*Abfalldokumentation!$B172,"0")))),0)</f>
        <v>0</v>
      </c>
      <c r="N172" s="80" t="str">
        <f>IF(ISBLANK(Q172),VLOOKUP(Abfalldokumentation!$O172,'Linien - BU'!R:S,2,FALSE),Q172)</f>
        <v>RWV</v>
      </c>
      <c r="O172" s="76" t="str">
        <f t="shared" si="19"/>
        <v>RW Natriumarm Rinde</v>
      </c>
      <c r="P172" s="76">
        <f t="shared" si="20"/>
        <v>60</v>
      </c>
      <c r="Q172" s="38" t="s">
        <v>188</v>
      </c>
      <c r="R172" s="39" t="s">
        <v>225</v>
      </c>
      <c r="S172" s="39">
        <v>19</v>
      </c>
      <c r="T172" s="45">
        <v>60</v>
      </c>
      <c r="U172" s="40">
        <v>44439</v>
      </c>
      <c r="V172" s="41" t="s">
        <v>201</v>
      </c>
      <c r="W172" s="42" t="s">
        <v>190</v>
      </c>
      <c r="X172" s="43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2" t="str">
        <f>VLOOKUP(N173,'Linien - BU'!A:B,2,FALSE)</f>
        <v>BU1</v>
      </c>
      <c r="B173" s="73">
        <f t="shared" si="14"/>
        <v>20.2</v>
      </c>
      <c r="C173" s="74">
        <f>Abfalldokumentation!$U173</f>
        <v>44440</v>
      </c>
      <c r="D173" s="68" t="str">
        <f>IFERROR(VLOOKUP(Tabelle3[[#This Row],[Artikelnr.]],Produktgruppe!A:B,2,0),Tabelle3[[#This Row],[Produktname]])</f>
        <v>Rohware</v>
      </c>
      <c r="E173" s="75" t="str">
        <f>IFERROR(VLOOKUP(Abfalldokumentation!$O173,Artikel!A:C,3,FALSE),Abfalldokumentation!$O173)</f>
        <v>Cheddar white 50% Fett</v>
      </c>
      <c r="F173" s="75" t="str">
        <f>VLOOKUP(T173,'Liste Gründe'!A:D,2,FALSE)</f>
        <v>Schimmel</v>
      </c>
      <c r="G173" s="74" t="str">
        <f>IF(ISBLANK(V173),VLOOKUP(Abfalldokumentation!$P173,'Liste Gründe'!A:D,3,FALSE),V173)</f>
        <v>Luftzieher</v>
      </c>
      <c r="H173" s="75" t="str">
        <f>IF(ISBLANK(Abfalldokumentation!$W173),"-",Abfalldokumentation!$W173)</f>
        <v>Luftzieher</v>
      </c>
      <c r="I173" s="75">
        <f t="shared" si="15"/>
        <v>35</v>
      </c>
      <c r="J173" s="75" t="str">
        <f t="shared" si="16"/>
        <v>Produkte</v>
      </c>
      <c r="K173" s="75" t="str">
        <f t="shared" si="17"/>
        <v>BUs</v>
      </c>
      <c r="L173" s="75" t="str">
        <f t="shared" si="18"/>
        <v>Symptome</v>
      </c>
      <c r="M1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IFERROR(VLOOKUP(Abfalldokumentation!$O173,Kennzahlen!U:X,3,FALSE)*Abfalldokumentation!$B173,"0")))),0)</f>
        <v>0</v>
      </c>
      <c r="N173" s="75" t="str">
        <f>IF(ISBLANK(Q173),VLOOKUP(Abfalldokumentation!$O173,'Linien - BU'!R:S,2,FALSE),Q173)</f>
        <v>RWV</v>
      </c>
      <c r="O173" s="76">
        <f t="shared" si="19"/>
        <v>23000512</v>
      </c>
      <c r="P173" s="76">
        <f t="shared" si="20"/>
        <v>12</v>
      </c>
      <c r="Q173" s="44" t="s">
        <v>188</v>
      </c>
      <c r="R173" s="45">
        <v>23000512</v>
      </c>
      <c r="S173" s="45">
        <v>20.2</v>
      </c>
      <c r="T173" s="45">
        <v>12</v>
      </c>
      <c r="U173" s="46">
        <v>44440</v>
      </c>
      <c r="V173" s="47" t="s">
        <v>29</v>
      </c>
      <c r="W173" s="48" t="s">
        <v>29</v>
      </c>
      <c r="X173" s="49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7" t="str">
        <f>VLOOKUP(N174,'Linien - BU'!A:B,2,FALSE)</f>
        <v>Verkauf</v>
      </c>
      <c r="B174" s="78">
        <f t="shared" si="14"/>
        <v>222</v>
      </c>
      <c r="C174" s="79">
        <f>Abfalldokumentation!$U174</f>
        <v>44440</v>
      </c>
      <c r="D174" s="68" t="str">
        <f>IFERROR(VLOOKUP(Tabelle3[[#This Row],[Artikelnr.]],Produktgruppe!A:B,2,0),Tabelle3[[#This Row],[Produktname]])</f>
        <v>VOS 295</v>
      </c>
      <c r="E174" s="80" t="str">
        <f>IFERROR(VLOOKUP(Abfalldokumentation!$O174,Artikel!A:C,3,FALSE),Abfalldokumentation!$O174)</f>
        <v>VOS Räucher Natur</v>
      </c>
      <c r="F174" s="80" t="str">
        <f>VLOOKUP(T174,'Liste Gründe'!A:D,2,FALSE)</f>
        <v>Schimmel</v>
      </c>
      <c r="G174" s="79" t="str">
        <f>IF(ISBLANK(V174),VLOOKUP(Abfalldokumentation!$P174,'Liste Gründe'!A:D,3,FALSE),V174)</f>
        <v>keinen Abnehmer/kein Schälpersonal</v>
      </c>
      <c r="H174" s="80" t="str">
        <f>IF(ISBLANK(Abfalldokumentation!$W174),"-",Abfalldokumentation!$W174)</f>
        <v>keinen Abnehmer/Schälen</v>
      </c>
      <c r="I174" s="80">
        <f t="shared" si="15"/>
        <v>35</v>
      </c>
      <c r="J174" s="80" t="str">
        <f t="shared" si="16"/>
        <v>Produkte</v>
      </c>
      <c r="K174" s="80" t="str">
        <f t="shared" si="17"/>
        <v>BUs</v>
      </c>
      <c r="L174" s="80" t="str">
        <f t="shared" si="18"/>
        <v>Symptome</v>
      </c>
      <c r="M1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IFERROR(VLOOKUP(Abfalldokumentation!$O174,Kennzahlen!U:X,3,FALSE)*Abfalldokumentation!$B174,"0")))),0)</f>
        <v>111</v>
      </c>
      <c r="N174" s="80" t="str">
        <f>IF(ISBLANK(Q174),VLOOKUP(Abfalldokumentation!$O174,'Linien - BU'!R:S,2,FALSE),Q174)</f>
        <v>Verkauf</v>
      </c>
      <c r="O174" s="76">
        <f t="shared" si="19"/>
        <v>29500489</v>
      </c>
      <c r="P174" s="76">
        <f t="shared" si="20"/>
        <v>12</v>
      </c>
      <c r="Q174" s="38" t="s">
        <v>11</v>
      </c>
      <c r="R174" s="39">
        <v>29500489</v>
      </c>
      <c r="S174" s="39">
        <v>222</v>
      </c>
      <c r="T174" s="39">
        <v>12</v>
      </c>
      <c r="U174" s="40">
        <v>44440</v>
      </c>
      <c r="V174" s="41" t="s">
        <v>20</v>
      </c>
      <c r="W174" s="42" t="s">
        <v>178</v>
      </c>
      <c r="X174" s="43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2" t="str">
        <f>VLOOKUP(N175,'Linien - BU'!A:B,2,FALSE)</f>
        <v>Verkauf</v>
      </c>
      <c r="B175" s="73">
        <f t="shared" si="14"/>
        <v>70.400000000000006</v>
      </c>
      <c r="C175" s="74">
        <f>Abfalldokumentation!$U175</f>
        <v>44440</v>
      </c>
      <c r="D175" s="68" t="str">
        <f>IFERROR(VLOOKUP(Tabelle3[[#This Row],[Artikelnr.]],Produktgruppe!A:B,2,0),Tabelle3[[#This Row],[Produktname]])</f>
        <v>VOS 295</v>
      </c>
      <c r="E175" s="75" t="str">
        <f>IFERROR(VLOOKUP(Abfalldokumentation!$O175,Artikel!A:C,3,FALSE),Abfalldokumentation!$O175)</f>
        <v>VOS SKZ AMM Geräuchert</v>
      </c>
      <c r="F175" s="75" t="str">
        <f>VLOOKUP(T175,'Liste Gründe'!A:D,2,FALSE)</f>
        <v>Schimmel</v>
      </c>
      <c r="G175" s="74" t="str">
        <f>IF(ISBLANK(V175),VLOOKUP(Abfalldokumentation!$P175,'Liste Gründe'!A:D,3,FALSE),V175)</f>
        <v>keinen Abnehmer/kein Schälpersonal</v>
      </c>
      <c r="H175" s="75" t="str">
        <f>IF(ISBLANK(Abfalldokumentation!$W175),"-",Abfalldokumentation!$W175)</f>
        <v>keinen Abnehmer/Schälen</v>
      </c>
      <c r="I175" s="75">
        <f t="shared" si="15"/>
        <v>35</v>
      </c>
      <c r="J175" s="75" t="str">
        <f t="shared" si="16"/>
        <v>Produkte</v>
      </c>
      <c r="K175" s="75" t="str">
        <f t="shared" si="17"/>
        <v>BUs</v>
      </c>
      <c r="L175" s="75" t="str">
        <f t="shared" si="18"/>
        <v>Symptome</v>
      </c>
      <c r="M1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IFERROR(VLOOKUP(Abfalldokumentation!$O175,Kennzahlen!U:X,3,FALSE)*Abfalldokumentation!$B175,"0")))),0)</f>
        <v>0</v>
      </c>
      <c r="N175" s="75" t="str">
        <f>IF(ISBLANK(Q175),VLOOKUP(Abfalldokumentation!$O175,'Linien - BU'!R:S,2,FALSE),Q175)</f>
        <v>Verkauf</v>
      </c>
      <c r="O175" s="76">
        <f t="shared" si="19"/>
        <v>29500963</v>
      </c>
      <c r="P175" s="76">
        <f t="shared" si="20"/>
        <v>12</v>
      </c>
      <c r="Q175" s="44" t="s">
        <v>11</v>
      </c>
      <c r="R175" s="45">
        <v>29500963</v>
      </c>
      <c r="S175" s="45">
        <v>70.400000000000006</v>
      </c>
      <c r="T175" s="45">
        <v>12</v>
      </c>
      <c r="U175" s="46">
        <v>44440</v>
      </c>
      <c r="V175" s="47" t="s">
        <v>20</v>
      </c>
      <c r="W175" s="48" t="s">
        <v>178</v>
      </c>
      <c r="X175" s="49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7" t="str">
        <f>VLOOKUP(N176,'Linien - BU'!A:B,2,FALSE)</f>
        <v>Verkauf</v>
      </c>
      <c r="B176" s="78">
        <f t="shared" si="14"/>
        <v>48</v>
      </c>
      <c r="C176" s="79">
        <f>Abfalldokumentation!$U176</f>
        <v>44440</v>
      </c>
      <c r="D176" s="68" t="str">
        <f>IFERROR(VLOOKUP(Tabelle3[[#This Row],[Artikelnr.]],Produktgruppe!A:B,2,0),Tabelle3[[#This Row],[Produktname]])</f>
        <v>Endstücke 295</v>
      </c>
      <c r="E176" s="80" t="str">
        <f>IFERROR(VLOOKUP(Abfalldokumentation!$O176,Artikel!A:C,3,FALSE),Abfalldokumentation!$O176)</f>
        <v>VOS GRW-CHILI-NAT ENDST</v>
      </c>
      <c r="F176" s="80" t="str">
        <f>VLOOKUP(T176,'Liste Gründe'!A:D,2,FALSE)</f>
        <v>Schimmel</v>
      </c>
      <c r="G176" s="79" t="str">
        <f>IF(ISBLANK(V176),VLOOKUP(Abfalldokumentation!$P176,'Liste Gründe'!A:D,3,FALSE),V176)</f>
        <v>keinen Abnehmer/kein Schälpersonal</v>
      </c>
      <c r="H176" s="80" t="str">
        <f>IF(ISBLANK(Abfalldokumentation!$W176),"-",Abfalldokumentation!$W176)</f>
        <v>keinen Abnehmer/Schälen</v>
      </c>
      <c r="I176" s="80">
        <f t="shared" si="15"/>
        <v>35</v>
      </c>
      <c r="J176" s="80" t="str">
        <f t="shared" si="16"/>
        <v>Produkte</v>
      </c>
      <c r="K176" s="80" t="str">
        <f t="shared" si="17"/>
        <v>BUs</v>
      </c>
      <c r="L176" s="80" t="str">
        <f t="shared" si="18"/>
        <v>Symptome</v>
      </c>
      <c r="M1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IFERROR(VLOOKUP(Abfalldokumentation!$O176,Kennzahlen!U:X,3,FALSE)*Abfalldokumentation!$B176,"0")))),0)</f>
        <v>24</v>
      </c>
      <c r="N176" s="80" t="str">
        <f>IF(ISBLANK(Q176),VLOOKUP(Abfalldokumentation!$O176,'Linien - BU'!R:S,2,FALSE),Q176)</f>
        <v>Verkauf</v>
      </c>
      <c r="O176" s="76">
        <f t="shared" si="19"/>
        <v>29501079</v>
      </c>
      <c r="P176" s="76">
        <f t="shared" si="20"/>
        <v>12</v>
      </c>
      <c r="Q176" s="38" t="s">
        <v>11</v>
      </c>
      <c r="R176" s="39">
        <v>29501079</v>
      </c>
      <c r="S176" s="39">
        <v>48</v>
      </c>
      <c r="T176" s="39">
        <v>12</v>
      </c>
      <c r="U176" s="40">
        <v>44440</v>
      </c>
      <c r="V176" s="41" t="s">
        <v>20</v>
      </c>
      <c r="W176" s="42" t="s">
        <v>178</v>
      </c>
      <c r="X176" s="43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2" t="str">
        <f>VLOOKUP(N177,'Linien - BU'!A:B,2,FALSE)</f>
        <v>BU1</v>
      </c>
      <c r="B177" s="73">
        <f t="shared" si="14"/>
        <v>47</v>
      </c>
      <c r="C177" s="74">
        <f>Abfalldokumentation!$U177</f>
        <v>44440</v>
      </c>
      <c r="D177" s="68" t="str">
        <f>IFERROR(VLOOKUP(Tabelle3[[#This Row],[Artikelnr.]],Produktgruppe!A:B,2,0),Tabelle3[[#This Row],[Produktname]])</f>
        <v>ABS 495</v>
      </c>
      <c r="E177" s="75" t="str">
        <f>IFERROR(VLOOKUP(Abfalldokumentation!$O177,Artikel!A:C,3,FALSE),Abfalldokumentation!$O177)</f>
        <v>ABS GOU-MI-VAKU</v>
      </c>
      <c r="F177" s="75" t="str">
        <f>VLOOKUP(T177,'Liste Gründe'!A:D,2,FALSE)</f>
        <v>Schimmel</v>
      </c>
      <c r="G177" s="74" t="str">
        <f>IF(ISBLANK(V177),VLOOKUP(Abfalldokumentation!$P177,'Liste Gründe'!A:D,3,FALSE),V177)</f>
        <v>keine Verarbeitung</v>
      </c>
      <c r="H177" s="75" t="str">
        <f>IF(ISBLANK(Abfalldokumentation!$W177),"-",Abfalldokumentation!$W177)</f>
        <v>Produktion unregelmäßig</v>
      </c>
      <c r="I177" s="75">
        <f t="shared" si="15"/>
        <v>35</v>
      </c>
      <c r="J177" s="75" t="str">
        <f t="shared" si="16"/>
        <v>Produkte</v>
      </c>
      <c r="K177" s="75" t="str">
        <f t="shared" si="17"/>
        <v>BUs</v>
      </c>
      <c r="L177" s="75" t="str">
        <f t="shared" si="18"/>
        <v>Symptome</v>
      </c>
      <c r="M1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IFERROR(VLOOKUP(Abfalldokumentation!$O177,Kennzahlen!U:X,3,FALSE)*Abfalldokumentation!$B177,"0")))),0)</f>
        <v>104.05799999999999</v>
      </c>
      <c r="N177" s="75" t="str">
        <f>IF(ISBLANK(Q177),VLOOKUP(Abfalldokumentation!$O177,'Linien - BU'!R:S,2,FALSE),Q177)</f>
        <v>RWV</v>
      </c>
      <c r="O177" s="76">
        <f t="shared" si="19"/>
        <v>49500056</v>
      </c>
      <c r="P177" s="76">
        <f t="shared" si="20"/>
        <v>12</v>
      </c>
      <c r="Q177" s="44" t="s">
        <v>188</v>
      </c>
      <c r="R177" s="45">
        <v>49500056</v>
      </c>
      <c r="S177" s="45">
        <v>47</v>
      </c>
      <c r="T177" s="45">
        <v>12</v>
      </c>
      <c r="U177" s="46">
        <v>44440</v>
      </c>
      <c r="V177" s="41" t="s">
        <v>22</v>
      </c>
      <c r="W177" s="39" t="s">
        <v>169</v>
      </c>
      <c r="X177" s="49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7" t="str">
        <f>VLOOKUP(N178,'Linien - BU'!A:B,2,FALSE)</f>
        <v>BU1</v>
      </c>
      <c r="B178" s="78">
        <f t="shared" si="14"/>
        <v>106</v>
      </c>
      <c r="C178" s="79">
        <f>Abfalldokumentation!$U178</f>
        <v>44440</v>
      </c>
      <c r="D178" s="68" t="str">
        <f>IFERROR(VLOOKUP(Tabelle3[[#This Row],[Artikelnr.]],Produktgruppe!A:B,2,0),Tabelle3[[#This Row],[Produktname]])</f>
        <v>ABS 495</v>
      </c>
      <c r="E178" s="80" t="str">
        <f>IFERROR(VLOOKUP(Abfalldokumentation!$O178,Artikel!A:C,3,FALSE),Abfalldokumentation!$O178)</f>
        <v>ABS GOU-MI-VAKU</v>
      </c>
      <c r="F178" s="80" t="str">
        <f>VLOOKUP(T178,'Liste Gründe'!A:D,2,FALSE)</f>
        <v>Schimmel</v>
      </c>
      <c r="G178" s="79" t="str">
        <f>IF(ISBLANK(V178),VLOOKUP(Abfalldokumentation!$P178,'Liste Gründe'!A:D,3,FALSE),V178)</f>
        <v>keine Verarbeitung</v>
      </c>
      <c r="H178" s="80" t="str">
        <f>IF(ISBLANK(Abfalldokumentation!$W178),"-",Abfalldokumentation!$W178)</f>
        <v>Produktion unregelmäßig</v>
      </c>
      <c r="I178" s="80">
        <f t="shared" si="15"/>
        <v>35</v>
      </c>
      <c r="J178" s="80" t="str">
        <f t="shared" si="16"/>
        <v>Produkte</v>
      </c>
      <c r="K178" s="80" t="str">
        <f t="shared" si="17"/>
        <v>BUs</v>
      </c>
      <c r="L178" s="80" t="str">
        <f t="shared" si="18"/>
        <v>Symptome</v>
      </c>
      <c r="M1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IFERROR(VLOOKUP(Abfalldokumentation!$O178,Kennzahlen!U:X,3,FALSE)*Abfalldokumentation!$B178,"0")))),0)</f>
        <v>234.684</v>
      </c>
      <c r="N178" s="80" t="str">
        <f>IF(ISBLANK(Q178),VLOOKUP(Abfalldokumentation!$O178,'Linien - BU'!R:S,2,FALSE),Q178)</f>
        <v>RWV</v>
      </c>
      <c r="O178" s="76">
        <f t="shared" si="19"/>
        <v>49500056</v>
      </c>
      <c r="P178" s="76">
        <f t="shared" si="20"/>
        <v>12</v>
      </c>
      <c r="Q178" s="38" t="s">
        <v>188</v>
      </c>
      <c r="R178" s="39">
        <v>49500056</v>
      </c>
      <c r="S178" s="39">
        <v>106</v>
      </c>
      <c r="T178" s="39">
        <v>12</v>
      </c>
      <c r="U178" s="40">
        <v>44440</v>
      </c>
      <c r="V178" s="41" t="s">
        <v>22</v>
      </c>
      <c r="W178" s="39" t="s">
        <v>169</v>
      </c>
      <c r="X178" s="43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2" t="str">
        <f>VLOOKUP(N179,'Linien - BU'!A:B,2,FALSE)</f>
        <v>BU4</v>
      </c>
      <c r="B179" s="73">
        <f t="shared" si="14"/>
        <v>101</v>
      </c>
      <c r="C179" s="74">
        <f>Abfalldokumentation!$U179</f>
        <v>44440</v>
      </c>
      <c r="D179" s="68" t="str">
        <f>IFERROR(VLOOKUP(Tabelle3[[#This Row],[Artikelnr.]],Produktgruppe!A:B,2,0),Tabelle3[[#This Row],[Produktname]])</f>
        <v>ABS 495</v>
      </c>
      <c r="E179" s="75" t="str">
        <f>IFERROR(VLOOKUP(Abfalldokumentation!$O179,Artikel!A:C,3,FALSE),Abfalldokumentation!$O179)</f>
        <v>ABS PECO-TRE-VAKU</v>
      </c>
      <c r="F179" s="75" t="str">
        <f>VLOOKUP(T179,'Liste Gründe'!A:D,2,FALSE)</f>
        <v>Schimmel</v>
      </c>
      <c r="G179" s="74" t="str">
        <f>IF(ISBLANK(V179),VLOOKUP(Abfalldokumentation!$P179,'Liste Gründe'!A:D,3,FALSE),V179)</f>
        <v>Rest</v>
      </c>
      <c r="H179" s="75" t="str">
        <f>IF(ISBLANK(Abfalldokumentation!$W179),"-",Abfalldokumentation!$W179)</f>
        <v>Abschnitte eingelagert, um Verwendung zu finden. Aber keine Verwendungsentscheidung gefunden</v>
      </c>
      <c r="I179" s="75">
        <f t="shared" si="15"/>
        <v>35</v>
      </c>
      <c r="J179" s="75" t="str">
        <f t="shared" si="16"/>
        <v>Produkte</v>
      </c>
      <c r="K179" s="75" t="str">
        <f t="shared" si="17"/>
        <v>BUs</v>
      </c>
      <c r="L179" s="75" t="str">
        <f t="shared" si="18"/>
        <v>Symptome</v>
      </c>
      <c r="M1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IFERROR(VLOOKUP(Abfalldokumentation!$O179,Kennzahlen!U:X,3,FALSE)*Abfalldokumentation!$B179,"0")))),0)</f>
        <v>0</v>
      </c>
      <c r="N179" s="75" t="str">
        <f>IF(ISBLANK(Q179),VLOOKUP(Abfalldokumentation!$O179,'Linien - BU'!R:S,2,FALSE),Q179)</f>
        <v>BU4</v>
      </c>
      <c r="O179" s="76">
        <f t="shared" si="19"/>
        <v>49500174</v>
      </c>
      <c r="P179" s="76">
        <f t="shared" si="20"/>
        <v>12</v>
      </c>
      <c r="Q179" s="44" t="s">
        <v>9</v>
      </c>
      <c r="R179" s="45">
        <v>49500174</v>
      </c>
      <c r="S179" s="45">
        <v>101</v>
      </c>
      <c r="T179" s="45">
        <v>12</v>
      </c>
      <c r="U179" s="46">
        <v>44440</v>
      </c>
      <c r="V179" s="47" t="s">
        <v>10</v>
      </c>
      <c r="W179" s="48" t="s">
        <v>226</v>
      </c>
      <c r="X179" s="49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7" t="str">
        <f>VLOOKUP(N180,'Linien - BU'!A:B,2,FALSE)</f>
        <v>BU2</v>
      </c>
      <c r="B180" s="78">
        <f t="shared" si="14"/>
        <v>30.4</v>
      </c>
      <c r="C180" s="79">
        <f>Abfalldokumentation!$U180</f>
        <v>44440</v>
      </c>
      <c r="D180" s="68" t="str">
        <f>IFERROR(VLOOKUP(Tabelle3[[#This Row],[Artikelnr.]],Produktgruppe!A:B,2,0),Tabelle3[[#This Row],[Produktname]])</f>
        <v>Rohware</v>
      </c>
      <c r="E180" s="80" t="str">
        <f>IFERROR(VLOOKUP(Abfalldokumentation!$O180,Artikel!A:C,3,FALSE),Abfalldokumentation!$O180)</f>
        <v>Blöcke</v>
      </c>
      <c r="F180" s="80" t="str">
        <f>VLOOKUP(T180,'Liste Gründe'!A:D,2,FALSE)</f>
        <v>Schimmel</v>
      </c>
      <c r="G180" s="79" t="str">
        <f>IF(ISBLANK(V180),VLOOKUP(Abfalldokumentation!$P180,'Liste Gründe'!A:D,3,FALSE),V180)</f>
        <v>Luftzieher/Folienriss durch Transport</v>
      </c>
      <c r="H180" s="80" t="str">
        <f>IF(ISBLANK(Abfalldokumentation!$W180),"-",Abfalldokumentation!$W180)</f>
        <v>Luftzieher/Folienriss durch Transport</v>
      </c>
      <c r="I180" s="80">
        <f t="shared" si="15"/>
        <v>35</v>
      </c>
      <c r="J180" s="80" t="str">
        <f t="shared" si="16"/>
        <v>Produkte</v>
      </c>
      <c r="K180" s="80" t="str">
        <f t="shared" si="17"/>
        <v>BUs</v>
      </c>
      <c r="L180" s="80" t="str">
        <f t="shared" si="18"/>
        <v>Symptome</v>
      </c>
      <c r="M1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IFERROR(VLOOKUP(Abfalldokumentation!$O180,Kennzahlen!U:X,3,FALSE)*Abfalldokumentation!$B180,"0")))),0)</f>
        <v>0</v>
      </c>
      <c r="N180" s="80" t="str">
        <f>IF(ISBLANK(Q180),VLOOKUP(Abfalldokumentation!$O180,'Linien - BU'!R:S,2,FALSE),Q180)</f>
        <v>BU2</v>
      </c>
      <c r="O180" s="76" t="str">
        <f t="shared" si="19"/>
        <v>Blöcke</v>
      </c>
      <c r="P180" s="76">
        <f t="shared" si="20"/>
        <v>12</v>
      </c>
      <c r="Q180" s="38" t="s">
        <v>7</v>
      </c>
      <c r="R180" s="39" t="s">
        <v>194</v>
      </c>
      <c r="S180" s="39">
        <v>30.4</v>
      </c>
      <c r="T180" s="39">
        <v>12</v>
      </c>
      <c r="U180" s="40">
        <v>44440</v>
      </c>
      <c r="V180" s="41" t="s">
        <v>30</v>
      </c>
      <c r="W180" s="42" t="s">
        <v>30</v>
      </c>
      <c r="X180" s="43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2" t="str">
        <f>VLOOKUP(N181,'Linien - BU'!A:B,2,FALSE)</f>
        <v>Verkauf</v>
      </c>
      <c r="B181" s="73">
        <f t="shared" si="14"/>
        <v>1770</v>
      </c>
      <c r="C181" s="74">
        <f>Abfalldokumentation!$U181</f>
        <v>44440</v>
      </c>
      <c r="D181" s="68" t="str">
        <f>IFERROR(VLOOKUP(Tabelle3[[#This Row],[Artikelnr.]],Produktgruppe!A:B,2,0),Tabelle3[[#This Row],[Produktname]])</f>
        <v>Div. Zipfel, ES ohne Verwendung</v>
      </c>
      <c r="E181" s="75" t="str">
        <f>IFERROR(VLOOKUP(Abfalldokumentation!$O181,Artikel!A:C,3,FALSE),Abfalldokumentation!$O181)</f>
        <v>Div. Zipfel, Endstücke</v>
      </c>
      <c r="F181" s="75" t="str">
        <f>VLOOKUP(T181,'Liste Gründe'!A:D,2,FALSE)</f>
        <v>Schimmel</v>
      </c>
      <c r="G181" s="74" t="str">
        <f>IF(ISBLANK(V181),VLOOKUP(Abfalldokumentation!$P181,'Liste Gründe'!A:D,3,FALSE),V181)</f>
        <v>keinen Abnehmer/kein Schälpersonal</v>
      </c>
      <c r="H181" s="75" t="str">
        <f>IF(ISBLANK(Abfalldokumentation!$W181),"-",Abfalldokumentation!$W181)</f>
        <v>keinen Abnehmer/Schälen</v>
      </c>
      <c r="I181" s="75">
        <f t="shared" si="15"/>
        <v>35</v>
      </c>
      <c r="J181" s="75" t="str">
        <f t="shared" si="16"/>
        <v>Produkte</v>
      </c>
      <c r="K181" s="75" t="str">
        <f t="shared" si="17"/>
        <v>BUs</v>
      </c>
      <c r="L181" s="75" t="str">
        <f t="shared" si="18"/>
        <v>Symptome</v>
      </c>
      <c r="M1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IFERROR(VLOOKUP(Abfalldokumentation!$O181,Kennzahlen!U:X,3,FALSE)*Abfalldokumentation!$B181,"0")))),0)</f>
        <v>0</v>
      </c>
      <c r="N181" s="75" t="str">
        <f>IF(ISBLANK(Q181),VLOOKUP(Abfalldokumentation!$O181,'Linien - BU'!R:S,2,FALSE),Q181)</f>
        <v>Verkauf</v>
      </c>
      <c r="O181" s="76" t="str">
        <f t="shared" si="19"/>
        <v>Div. Zipfel, Endstücke</v>
      </c>
      <c r="P181" s="76">
        <f t="shared" si="20"/>
        <v>12</v>
      </c>
      <c r="Q181" s="44" t="s">
        <v>11</v>
      </c>
      <c r="R181" s="45" t="s">
        <v>177</v>
      </c>
      <c r="S181" s="45">
        <v>1770</v>
      </c>
      <c r="T181" s="45">
        <v>12</v>
      </c>
      <c r="U181" s="46">
        <v>44440</v>
      </c>
      <c r="V181" s="47" t="s">
        <v>20</v>
      </c>
      <c r="W181" s="48" t="s">
        <v>178</v>
      </c>
      <c r="X181" s="49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7" t="str">
        <f>VLOOKUP(N182,'Linien - BU'!A:B,2,FALSE)</f>
        <v>BU4</v>
      </c>
      <c r="B182" s="78">
        <f t="shared" si="14"/>
        <v>34.4</v>
      </c>
      <c r="C182" s="79">
        <f>Abfalldokumentation!$U182</f>
        <v>44440</v>
      </c>
      <c r="D182" s="68" t="str">
        <f>IFERROR(VLOOKUP(Tabelle3[[#This Row],[Artikelnr.]],Produktgruppe!A:B,2,0),Tabelle3[[#This Row],[Produktname]])</f>
        <v>Diverses</v>
      </c>
      <c r="E182" s="80" t="str">
        <f>IFERROR(VLOOKUP(Abfalldokumentation!$O182,Artikel!A:C,3,FALSE),Abfalldokumentation!$O182)</f>
        <v>Diverses</v>
      </c>
      <c r="F182" s="80" t="str">
        <f>VLOOKUP(T182,'Liste Gründe'!A:D,2,FALSE)</f>
        <v>Linienbezogen</v>
      </c>
      <c r="G182" s="79" t="str">
        <f>IF(ISBLANK(V182),VLOOKUP(Abfalldokumentation!$P182,'Liste Gründe'!A:D,3,FALSE),V182)</f>
        <v>Maschinenabfall</v>
      </c>
      <c r="H182" s="80" t="str">
        <f>IF(ISBLANK(Abfalldokumentation!$W182),"-",Abfalldokumentation!$W182)</f>
        <v>-</v>
      </c>
      <c r="I182" s="80">
        <f t="shared" si="15"/>
        <v>35</v>
      </c>
      <c r="J182" s="80" t="str">
        <f t="shared" si="16"/>
        <v>Produkte</v>
      </c>
      <c r="K182" s="80" t="str">
        <f t="shared" si="17"/>
        <v>BUs</v>
      </c>
      <c r="L182" s="80" t="str">
        <f t="shared" si="18"/>
        <v>Symptome</v>
      </c>
      <c r="M1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IFERROR(VLOOKUP(Abfalldokumentation!$O182,Kennzahlen!U:X,3,FALSE)*Abfalldokumentation!$B182,"0")))),0)</f>
        <v>0</v>
      </c>
      <c r="N182" s="80" t="str">
        <f>IF(ISBLANK(Q182),VLOOKUP(Abfalldokumentation!$O182,'Linien - BU'!R:S,2,FALSE),Q182)</f>
        <v>BU4</v>
      </c>
      <c r="O182" s="76" t="str">
        <f t="shared" si="19"/>
        <v>Diverses</v>
      </c>
      <c r="P182" s="76">
        <f t="shared" si="20"/>
        <v>30</v>
      </c>
      <c r="Q182" s="38" t="s">
        <v>9</v>
      </c>
      <c r="R182" s="45" t="s">
        <v>108</v>
      </c>
      <c r="S182" s="39">
        <v>34.4</v>
      </c>
      <c r="T182" s="39">
        <v>30</v>
      </c>
      <c r="U182" s="40">
        <v>44440</v>
      </c>
      <c r="V182" s="41"/>
      <c r="W182" s="42"/>
      <c r="X182" s="43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2" t="str">
        <f>VLOOKUP(N183,'Linien - BU'!A:B,2,FALSE)</f>
        <v>BU1</v>
      </c>
      <c r="B183" s="73">
        <f t="shared" si="14"/>
        <v>30.4</v>
      </c>
      <c r="C183" s="74">
        <f>Abfalldokumentation!$U183</f>
        <v>44440</v>
      </c>
      <c r="D183" s="68" t="str">
        <f>IFERROR(VLOOKUP(Tabelle3[[#This Row],[Artikelnr.]],Produktgruppe!A:B,2,0),Tabelle3[[#This Row],[Produktname]])</f>
        <v>Diverses</v>
      </c>
      <c r="E183" s="75" t="str">
        <f>IFERROR(VLOOKUP(Abfalldokumentation!$O183,Artikel!A:C,3,FALSE),Abfalldokumentation!$O183)</f>
        <v>Diverses</v>
      </c>
      <c r="F183" s="75" t="str">
        <f>VLOOKUP(T183,'Liste Gründe'!A:D,2,FALSE)</f>
        <v>Linienbezogen</v>
      </c>
      <c r="G183" s="74" t="str">
        <f>IF(ISBLANK(V183),VLOOKUP(Abfalldokumentation!$P183,'Liste Gründe'!A:D,3,FALSE),V183)</f>
        <v>Maschinenabfall</v>
      </c>
      <c r="H183" s="75" t="str">
        <f>IF(ISBLANK(Abfalldokumentation!$W183),"-",Abfalldokumentation!$W183)</f>
        <v>-</v>
      </c>
      <c r="I183" s="75">
        <f t="shared" si="15"/>
        <v>35</v>
      </c>
      <c r="J183" s="75" t="str">
        <f t="shared" si="16"/>
        <v>Produkte</v>
      </c>
      <c r="K183" s="75" t="str">
        <f t="shared" si="17"/>
        <v>BUs</v>
      </c>
      <c r="L183" s="75" t="str">
        <f t="shared" si="18"/>
        <v>Symptome</v>
      </c>
      <c r="M1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IFERROR(VLOOKUP(Abfalldokumentation!$O183,Kennzahlen!U:X,3,FALSE)*Abfalldokumentation!$B183,"0")))),0)</f>
        <v>0</v>
      </c>
      <c r="N183" s="75" t="str">
        <f>IF(ISBLANK(Q183),VLOOKUP(Abfalldokumentation!$O183,'Linien - BU'!R:S,2,FALSE),Q183)</f>
        <v>Strudelline</v>
      </c>
      <c r="O183" s="76" t="str">
        <f t="shared" si="19"/>
        <v>Diverses</v>
      </c>
      <c r="P183" s="76">
        <f t="shared" si="20"/>
        <v>30</v>
      </c>
      <c r="Q183" s="44" t="s">
        <v>208</v>
      </c>
      <c r="R183" s="45" t="s">
        <v>108</v>
      </c>
      <c r="S183" s="45">
        <v>30.4</v>
      </c>
      <c r="T183" s="45">
        <v>30</v>
      </c>
      <c r="U183" s="46">
        <v>44440</v>
      </c>
      <c r="V183" s="47"/>
      <c r="W183" s="48" t="s">
        <v>52</v>
      </c>
      <c r="X183" s="49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7" t="str">
        <f>VLOOKUP(N184,'Linien - BU'!A:B,2,FALSE)</f>
        <v>BU2</v>
      </c>
      <c r="B184" s="78">
        <f t="shared" si="14"/>
        <v>35.000000000000007</v>
      </c>
      <c r="C184" s="79">
        <f>Abfalldokumentation!$U184</f>
        <v>44440</v>
      </c>
      <c r="D184" s="68" t="str">
        <f>IFERROR(VLOOKUP(Tabelle3[[#This Row],[Artikelnr.]],Produktgruppe!A:B,2,0),Tabelle3[[#This Row],[Produktname]])</f>
        <v>ABS 295</v>
      </c>
      <c r="E184" s="80" t="str">
        <f>IFERROR(VLOOKUP(Abfalldokumentation!$O184,Artikel!A:C,3,FALSE),Abfalldokumentation!$O184)</f>
        <v>Scheiben/Staub</v>
      </c>
      <c r="F184" s="80" t="str">
        <f>VLOOKUP(T184,'Liste Gründe'!A:D,2,FALSE)</f>
        <v>Linienbezogen</v>
      </c>
      <c r="G184" s="79" t="str">
        <f>IF(ISBLANK(V184),VLOOKUP(Abfalldokumentation!$P184,'Liste Gründe'!A:D,3,FALSE),V184)</f>
        <v>Maschinenabfall</v>
      </c>
      <c r="H184" s="80" t="str">
        <f>IF(ISBLANK(Abfalldokumentation!$W184),"-",Abfalldokumentation!$W184)</f>
        <v>-</v>
      </c>
      <c r="I184" s="80">
        <f t="shared" si="15"/>
        <v>35</v>
      </c>
      <c r="J184" s="80" t="str">
        <f t="shared" si="16"/>
        <v>Produkte</v>
      </c>
      <c r="K184" s="80" t="str">
        <f t="shared" si="17"/>
        <v>BUs</v>
      </c>
      <c r="L184" s="80" t="str">
        <f t="shared" si="18"/>
        <v>Symptome</v>
      </c>
      <c r="M1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IFERROR(VLOOKUP(Abfalldokumentation!$O184,Kennzahlen!U:X,3,FALSE)*Abfalldokumentation!$B184,"0")))),0)</f>
        <v>0</v>
      </c>
      <c r="N184" s="80" t="str">
        <f>IF(ISBLANK(Q184),VLOOKUP(Abfalldokumentation!$O184,'Linien - BU'!R:S,2,FALSE),Q184)</f>
        <v>BU2</v>
      </c>
      <c r="O184" s="76" t="str">
        <f t="shared" si="19"/>
        <v>Scheiben/Staub</v>
      </c>
      <c r="P184" s="76">
        <f t="shared" si="20"/>
        <v>30</v>
      </c>
      <c r="Q184" s="38" t="s">
        <v>7</v>
      </c>
      <c r="R184" s="39" t="s">
        <v>16655</v>
      </c>
      <c r="S184" s="39">
        <v>35.000000000000007</v>
      </c>
      <c r="T184" s="39">
        <v>30</v>
      </c>
      <c r="U184" s="40">
        <v>44440</v>
      </c>
      <c r="V184" s="41"/>
      <c r="W184" s="42"/>
      <c r="X184" s="43" t="str">
        <f>IFERROR(VLOOKUP(Abfalldokumentation!$R184,Artikel!A:C,3,FALSE),Abfalldokumentation!$R184)</f>
        <v>Scheiben/Staub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2" t="str">
        <f>VLOOKUP(N185,'Linien - BU'!A:B,2,FALSE)</f>
        <v>BU2</v>
      </c>
      <c r="B185" s="73">
        <f t="shared" si="14"/>
        <v>36</v>
      </c>
      <c r="C185" s="74">
        <f>Abfalldokumentation!$U185</f>
        <v>44440</v>
      </c>
      <c r="D185" s="68" t="str">
        <f>IFERROR(VLOOKUP(Tabelle3[[#This Row],[Artikelnr.]],Produktgruppe!A:B,2,0),Tabelle3[[#This Row],[Produktname]])</f>
        <v>ABS 295</v>
      </c>
      <c r="E185" s="75" t="str">
        <f>IFERROR(VLOOKUP(Abfalldokumentation!$O185,Artikel!A:C,3,FALSE),Abfalldokumentation!$O185)</f>
        <v>Scheiben/Staub</v>
      </c>
      <c r="F185" s="75" t="str">
        <f>VLOOKUP(T185,'Liste Gründe'!A:D,2,FALSE)</f>
        <v>Linienbezogen</v>
      </c>
      <c r="G185" s="74" t="str">
        <f>IF(ISBLANK(V185),VLOOKUP(Abfalldokumentation!$P185,'Liste Gründe'!A:D,3,FALSE),V185)</f>
        <v>Maschinenabfall</v>
      </c>
      <c r="H185" s="75" t="str">
        <f>IF(ISBLANK(Abfalldokumentation!$W185),"-",Abfalldokumentation!$W185)</f>
        <v>-</v>
      </c>
      <c r="I185" s="75">
        <f t="shared" si="15"/>
        <v>35</v>
      </c>
      <c r="J185" s="75" t="str">
        <f t="shared" si="16"/>
        <v>Produkte</v>
      </c>
      <c r="K185" s="75" t="str">
        <f t="shared" si="17"/>
        <v>BUs</v>
      </c>
      <c r="L185" s="75" t="str">
        <f t="shared" si="18"/>
        <v>Symptome</v>
      </c>
      <c r="M1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IFERROR(VLOOKUP(Abfalldokumentation!$O185,Kennzahlen!U:X,3,FALSE)*Abfalldokumentation!$B185,"0")))),0)</f>
        <v>0</v>
      </c>
      <c r="N185" s="75" t="str">
        <f>IF(ISBLANK(Q185),VLOOKUP(Abfalldokumentation!$O185,'Linien - BU'!R:S,2,FALSE),Q185)</f>
        <v>Bu2</v>
      </c>
      <c r="O185" s="76" t="str">
        <f t="shared" si="19"/>
        <v>Scheiben/Staub</v>
      </c>
      <c r="P185" s="76">
        <f t="shared" si="20"/>
        <v>30</v>
      </c>
      <c r="Q185" s="44" t="s">
        <v>216</v>
      </c>
      <c r="R185" s="39" t="s">
        <v>16655</v>
      </c>
      <c r="S185" s="45">
        <v>36</v>
      </c>
      <c r="T185" s="45">
        <v>30</v>
      </c>
      <c r="U185" s="46">
        <v>44440</v>
      </c>
      <c r="V185" s="47"/>
      <c r="W185" s="48"/>
      <c r="X185" s="49" t="str">
        <f>IFERROR(VLOOKUP(Abfalldokumentation!$R185,Artikel!A:C,3,FALSE),Abfalldokumentation!$R185)</f>
        <v>Scheiben/Staub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7" t="str">
        <f>VLOOKUP(N186,'Linien - BU'!A:B,2,FALSE)</f>
        <v>BU2</v>
      </c>
      <c r="B186" s="78">
        <f t="shared" si="14"/>
        <v>102</v>
      </c>
      <c r="C186" s="79">
        <f>Abfalldokumentation!$U186</f>
        <v>44440</v>
      </c>
      <c r="D186" s="68" t="str">
        <f>IFERROR(VLOOKUP(Tabelle3[[#This Row],[Artikelnr.]],Produktgruppe!A:B,2,0),Tabelle3[[#This Row],[Produktname]])</f>
        <v>ABS 295</v>
      </c>
      <c r="E186" s="80" t="str">
        <f>IFERROR(VLOOKUP(Abfalldokumentation!$O186,Artikel!A:C,3,FALSE),Abfalldokumentation!$O186)</f>
        <v>Scheiben/Staub</v>
      </c>
      <c r="F186" s="80" t="str">
        <f>VLOOKUP(T186,'Liste Gründe'!A:D,2,FALSE)</f>
        <v>Linienbezogen</v>
      </c>
      <c r="G186" s="79" t="str">
        <f>IF(ISBLANK(V186),VLOOKUP(Abfalldokumentation!$P186,'Liste Gründe'!A:D,3,FALSE),V186)</f>
        <v>Maschinenabfall</v>
      </c>
      <c r="H186" s="80" t="str">
        <f>IF(ISBLANK(Abfalldokumentation!$W186),"-",Abfalldokumentation!$W186)</f>
        <v>-</v>
      </c>
      <c r="I186" s="80">
        <f t="shared" si="15"/>
        <v>35</v>
      </c>
      <c r="J186" s="80" t="str">
        <f t="shared" si="16"/>
        <v>Produkte</v>
      </c>
      <c r="K186" s="80" t="str">
        <f t="shared" si="17"/>
        <v>BUs</v>
      </c>
      <c r="L186" s="80" t="str">
        <f t="shared" si="18"/>
        <v>Symptome</v>
      </c>
      <c r="M1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IFERROR(VLOOKUP(Abfalldokumentation!$O186,Kennzahlen!U:X,3,FALSE)*Abfalldokumentation!$B186,"0")))),0)</f>
        <v>0</v>
      </c>
      <c r="N186" s="80" t="str">
        <f>IF(ISBLANK(Q186),VLOOKUP(Abfalldokumentation!$O186,'Linien - BU'!R:S,2,FALSE),Q186)</f>
        <v>BU2</v>
      </c>
      <c r="O186" s="76" t="str">
        <f t="shared" si="19"/>
        <v>Scheiben/Staub</v>
      </c>
      <c r="P186" s="76">
        <f t="shared" si="20"/>
        <v>30</v>
      </c>
      <c r="Q186" s="38" t="s">
        <v>7</v>
      </c>
      <c r="R186" s="39" t="s">
        <v>16655</v>
      </c>
      <c r="S186" s="39">
        <v>102</v>
      </c>
      <c r="T186" s="39">
        <v>30</v>
      </c>
      <c r="U186" s="40">
        <v>44440</v>
      </c>
      <c r="V186" s="41"/>
      <c r="W186" s="42"/>
      <c r="X186" s="43" t="str">
        <f>IFERROR(VLOOKUP(Abfalldokumentation!$R186,Artikel!A:C,3,FALSE),Abfalldokumentation!$R186)</f>
        <v>Scheiben/Staub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2" t="str">
        <f>VLOOKUP(N187,'Linien - BU'!A:B,2,FALSE)</f>
        <v>BU1</v>
      </c>
      <c r="B187" s="73">
        <f t="shared" si="14"/>
        <v>23</v>
      </c>
      <c r="C187" s="74">
        <f>Abfalldokumentation!$U187</f>
        <v>44440</v>
      </c>
      <c r="D187" s="68" t="str">
        <f>IFERROR(VLOOKUP(Tabelle3[[#This Row],[Artikelnr.]],Produktgruppe!A:B,2,0),Tabelle3[[#This Row],[Produktname]])</f>
        <v>Diverses</v>
      </c>
      <c r="E187" s="75" t="str">
        <f>IFERROR(VLOOKUP(Abfalldokumentation!$O187,Artikel!A:C,3,FALSE),Abfalldokumentation!$O187)</f>
        <v>Diverses aus Abfüllung</v>
      </c>
      <c r="F187" s="75" t="str">
        <f>VLOOKUP(T187,'Liste Gründe'!A:D,2,FALSE)</f>
        <v>Linienbezogen</v>
      </c>
      <c r="G187" s="74" t="str">
        <f>IF(ISBLANK(V187),VLOOKUP(Abfalldokumentation!$P187,'Liste Gründe'!A:D,3,FALSE),V187)</f>
        <v>Darm geplatzt</v>
      </c>
      <c r="H187" s="75" t="str">
        <f>IF(ISBLANK(Abfalldokumentation!$W187),"-",Abfalldokumentation!$W187)</f>
        <v>-</v>
      </c>
      <c r="I187" s="75">
        <f t="shared" si="15"/>
        <v>35</v>
      </c>
      <c r="J187" s="75" t="str">
        <f t="shared" si="16"/>
        <v>Produkte</v>
      </c>
      <c r="K187" s="75" t="str">
        <f t="shared" si="17"/>
        <v>BUs</v>
      </c>
      <c r="L187" s="75" t="str">
        <f t="shared" si="18"/>
        <v>Symptome</v>
      </c>
      <c r="M1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IFERROR(VLOOKUP(Abfalldokumentation!$O187,Kennzahlen!U:X,3,FALSE)*Abfalldokumentation!$B187,"0")))),0)</f>
        <v>0</v>
      </c>
      <c r="N187" s="75" t="str">
        <f>IF(ISBLANK(Q187),VLOOKUP(Abfalldokumentation!$O187,'Linien - BU'!R:S,2,FALSE),Q187)</f>
        <v>Abfüllung</v>
      </c>
      <c r="O187" s="76" t="str">
        <f t="shared" si="19"/>
        <v>Diverses aus Abfüllung</v>
      </c>
      <c r="P187" s="76">
        <f t="shared" si="20"/>
        <v>34</v>
      </c>
      <c r="Q187" s="44" t="s">
        <v>166</v>
      </c>
      <c r="R187" s="45" t="s">
        <v>179</v>
      </c>
      <c r="S187" s="45">
        <v>23</v>
      </c>
      <c r="T187" s="39">
        <v>34</v>
      </c>
      <c r="U187" s="46">
        <v>44440</v>
      </c>
      <c r="V187" s="47"/>
      <c r="W187" s="48"/>
      <c r="X187" s="49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7" t="str">
        <f>VLOOKUP(N188,'Linien - BU'!A:B,2,FALSE)</f>
        <v>BU1</v>
      </c>
      <c r="B188" s="78">
        <f t="shared" si="14"/>
        <v>45.4</v>
      </c>
      <c r="C188" s="79">
        <f>Abfalldokumentation!$U188</f>
        <v>44440</v>
      </c>
      <c r="D188" s="68" t="str">
        <f>IFERROR(VLOOKUP(Tabelle3[[#This Row],[Artikelnr.]],Produktgruppe!A:B,2,0),Tabelle3[[#This Row],[Produktname]])</f>
        <v>Diverses</v>
      </c>
      <c r="E188" s="80" t="str">
        <f>IFERROR(VLOOKUP(Abfalldokumentation!$O188,Artikel!A:C,3,FALSE),Abfalldokumentation!$O188)</f>
        <v>Diverses aus Abfüllung</v>
      </c>
      <c r="F188" s="80" t="str">
        <f>VLOOKUP(T188,'Liste Gründe'!A:D,2,FALSE)</f>
        <v>Linienbezogen</v>
      </c>
      <c r="G188" s="79" t="str">
        <f>IF(ISBLANK(V188),VLOOKUP(Abfalldokumentation!$P188,'Liste Gründe'!A:D,3,FALSE),V188)</f>
        <v>Clip gerissen</v>
      </c>
      <c r="H188" s="80" t="str">
        <f>IF(ISBLANK(Abfalldokumentation!$W188),"-",Abfalldokumentation!$W188)</f>
        <v>-</v>
      </c>
      <c r="I188" s="80">
        <f t="shared" si="15"/>
        <v>35</v>
      </c>
      <c r="J188" s="80" t="str">
        <f t="shared" si="16"/>
        <v>Produkte</v>
      </c>
      <c r="K188" s="80" t="str">
        <f t="shared" si="17"/>
        <v>BUs</v>
      </c>
      <c r="L188" s="80" t="str">
        <f t="shared" si="18"/>
        <v>Symptome</v>
      </c>
      <c r="M1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IFERROR(VLOOKUP(Abfalldokumentation!$O188,Kennzahlen!U:X,3,FALSE)*Abfalldokumentation!$B188,"0")))),0)</f>
        <v>0</v>
      </c>
      <c r="N188" s="80" t="str">
        <f>IF(ISBLANK(Q188),VLOOKUP(Abfalldokumentation!$O188,'Linien - BU'!R:S,2,FALSE),Q188)</f>
        <v>Abfüllung</v>
      </c>
      <c r="O188" s="76" t="str">
        <f t="shared" si="19"/>
        <v>Diverses aus Abfüllung</v>
      </c>
      <c r="P188" s="76">
        <f t="shared" si="20"/>
        <v>31</v>
      </c>
      <c r="Q188" s="38" t="s">
        <v>166</v>
      </c>
      <c r="R188" s="39" t="s">
        <v>179</v>
      </c>
      <c r="S188" s="39">
        <v>45.4</v>
      </c>
      <c r="T188" s="39">
        <v>31</v>
      </c>
      <c r="U188" s="40">
        <v>44440</v>
      </c>
      <c r="V188" s="41"/>
      <c r="W188" s="42"/>
      <c r="X188" s="43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2" t="str">
        <f>VLOOKUP(N189,'Linien - BU'!A:B,2,FALSE)</f>
        <v>Rest</v>
      </c>
      <c r="B189" s="73">
        <f t="shared" si="14"/>
        <v>10</v>
      </c>
      <c r="C189" s="74">
        <f>Abfalldokumentation!$U189</f>
        <v>44440</v>
      </c>
      <c r="D189" s="68" t="str">
        <f>IFERROR(VLOOKUP(Tabelle3[[#This Row],[Artikelnr.]],Produktgruppe!A:B,2,0),Tabelle3[[#This Row],[Produktname]])</f>
        <v>Qualitätssicherung</v>
      </c>
      <c r="E189" s="75" t="str">
        <f>IFERROR(VLOOKUP(Abfalldokumentation!$O189,Artikel!A:C,3,FALSE),Abfalldokumentation!$O189)</f>
        <v>Diverses QM</v>
      </c>
      <c r="F189" s="75" t="str">
        <f>VLOOKUP(T189,'Liste Gründe'!A:D,2,FALSE)</f>
        <v>Qualitätssicherung</v>
      </c>
      <c r="G189" s="74" t="str">
        <f>IF(ISBLANK(V189),VLOOKUP(Abfalldokumentation!$P189,'Liste Gründe'!A:D,3,FALSE),V189)</f>
        <v>Sensorik</v>
      </c>
      <c r="H189" s="75" t="str">
        <f>IF(ISBLANK(Abfalldokumentation!$W189),"-",Abfalldokumentation!$W189)</f>
        <v>Sensorik</v>
      </c>
      <c r="I189" s="75">
        <f t="shared" si="15"/>
        <v>35</v>
      </c>
      <c r="J189" s="75" t="str">
        <f t="shared" si="16"/>
        <v>Produkte</v>
      </c>
      <c r="K189" s="75" t="str">
        <f t="shared" si="17"/>
        <v>BUs</v>
      </c>
      <c r="L189" s="75" t="str">
        <f t="shared" si="18"/>
        <v>Symptome</v>
      </c>
      <c r="M1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IFERROR(VLOOKUP(Abfalldokumentation!$O189,Kennzahlen!U:X,3,FALSE)*Abfalldokumentation!$B189,"0")))),0)</f>
        <v>0</v>
      </c>
      <c r="N189" s="75" t="str">
        <f>IF(ISBLANK(Q189),VLOOKUP(Abfalldokumentation!$O189,'Linien - BU'!R:S,2,FALSE),Q189)</f>
        <v>QM</v>
      </c>
      <c r="O189" s="76" t="str">
        <f t="shared" si="19"/>
        <v>Diverses QM</v>
      </c>
      <c r="P189" s="76">
        <f t="shared" si="20"/>
        <v>74</v>
      </c>
      <c r="Q189" s="44" t="s">
        <v>182</v>
      </c>
      <c r="R189" s="45" t="s">
        <v>183</v>
      </c>
      <c r="S189" s="45">
        <v>10</v>
      </c>
      <c r="T189" s="45">
        <v>74</v>
      </c>
      <c r="U189" s="46">
        <v>44440</v>
      </c>
      <c r="V189" s="47" t="s">
        <v>184</v>
      </c>
      <c r="W189" s="48" t="s">
        <v>184</v>
      </c>
      <c r="X189" s="49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7" t="str">
        <f>VLOOKUP(N190,'Linien - BU'!A:B,2,FALSE)</f>
        <v>Rest</v>
      </c>
      <c r="B190" s="78">
        <f t="shared" si="14"/>
        <v>2</v>
      </c>
      <c r="C190" s="79">
        <f>Abfalldokumentation!$U190</f>
        <v>44440</v>
      </c>
      <c r="D190" s="68" t="str">
        <f>IFERROR(VLOOKUP(Tabelle3[[#This Row],[Artikelnr.]],Produktgruppe!A:B,2,0),Tabelle3[[#This Row],[Produktname]])</f>
        <v>Qualitätssicherung</v>
      </c>
      <c r="E190" s="80" t="str">
        <f>IFERROR(VLOOKUP(Abfalldokumentation!$O190,Artikel!A:C,3,FALSE),Abfalldokumentation!$O190)</f>
        <v>Laborproben</v>
      </c>
      <c r="F190" s="80" t="str">
        <f>VLOOKUP(T190,'Liste Gründe'!A:D,2,FALSE)</f>
        <v>Qualitätssicherung</v>
      </c>
      <c r="G190" s="79" t="str">
        <f>IF(ISBLANK(V190),VLOOKUP(Abfalldokumentation!$P190,'Liste Gründe'!A:D,3,FALSE),V190)</f>
        <v>Sensorik</v>
      </c>
      <c r="H190" s="80" t="str">
        <f>IF(ISBLANK(Abfalldokumentation!$W190),"-",Abfalldokumentation!$W190)</f>
        <v>Sensorik</v>
      </c>
      <c r="I190" s="80">
        <f t="shared" si="15"/>
        <v>35</v>
      </c>
      <c r="J190" s="80" t="str">
        <f t="shared" si="16"/>
        <v>Produkte</v>
      </c>
      <c r="K190" s="80" t="str">
        <f t="shared" si="17"/>
        <v>BUs</v>
      </c>
      <c r="L190" s="80" t="str">
        <f t="shared" si="18"/>
        <v>Symptome</v>
      </c>
      <c r="M1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IFERROR(VLOOKUP(Abfalldokumentation!$O190,Kennzahlen!U:X,3,FALSE)*Abfalldokumentation!$B190,"0")))),0)</f>
        <v>0</v>
      </c>
      <c r="N190" s="80" t="str">
        <f>IF(ISBLANK(Q190),VLOOKUP(Abfalldokumentation!$O190,'Linien - BU'!R:S,2,FALSE),Q190)</f>
        <v>Labor</v>
      </c>
      <c r="O190" s="76" t="str">
        <f t="shared" si="19"/>
        <v>Laborproben</v>
      </c>
      <c r="P190" s="76">
        <f t="shared" si="20"/>
        <v>74</v>
      </c>
      <c r="Q190" s="38" t="s">
        <v>185</v>
      </c>
      <c r="R190" s="39" t="s">
        <v>186</v>
      </c>
      <c r="S190" s="39">
        <v>2</v>
      </c>
      <c r="T190" s="50">
        <v>74</v>
      </c>
      <c r="U190" s="40">
        <v>44440</v>
      </c>
      <c r="V190" s="41" t="s">
        <v>184</v>
      </c>
      <c r="W190" s="42" t="s">
        <v>184</v>
      </c>
      <c r="X190" s="43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2" t="str">
        <f>VLOOKUP(N191,'Linien - BU'!A:B,2,FALSE)</f>
        <v>Rest</v>
      </c>
      <c r="B191" s="73">
        <f t="shared" si="14"/>
        <v>26</v>
      </c>
      <c r="C191" s="74">
        <f>Abfalldokumentation!$U191</f>
        <v>44440</v>
      </c>
      <c r="D191" s="68" t="str">
        <f>IFERROR(VLOOKUP(Tabelle3[[#This Row],[Artikelnr.]],Produktgruppe!A:B,2,0),Tabelle3[[#This Row],[Produktname]])</f>
        <v>Qualitätssicherung</v>
      </c>
      <c r="E191" s="75" t="str">
        <f>IFERROR(VLOOKUP(Abfalldokumentation!$O191,Artikel!A:C,3,FALSE),Abfalldokumentation!$O191)</f>
        <v>Laborproben</v>
      </c>
      <c r="F191" s="75" t="str">
        <f>VLOOKUP(T191,'Liste Gründe'!A:D,2,FALSE)</f>
        <v>Qualitätssicherung</v>
      </c>
      <c r="G191" s="74" t="str">
        <f>IF(ISBLANK(V191),VLOOKUP(Abfalldokumentation!$P191,'Liste Gründe'!A:D,3,FALSE),V191)</f>
        <v>Einwaage Labor</v>
      </c>
      <c r="H191" s="75" t="str">
        <f>IF(ISBLANK(Abfalldokumentation!$W191),"-",Abfalldokumentation!$W191)</f>
        <v>Einwaage Labor</v>
      </c>
      <c r="I191" s="75">
        <f t="shared" si="15"/>
        <v>35</v>
      </c>
      <c r="J191" s="75" t="str">
        <f t="shared" si="16"/>
        <v>Produkte</v>
      </c>
      <c r="K191" s="75" t="str">
        <f t="shared" si="17"/>
        <v>BUs</v>
      </c>
      <c r="L191" s="75" t="str">
        <f t="shared" si="18"/>
        <v>Symptome</v>
      </c>
      <c r="M1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IFERROR(VLOOKUP(Abfalldokumentation!$O191,Kennzahlen!U:X,3,FALSE)*Abfalldokumentation!$B191,"0")))),0)</f>
        <v>0</v>
      </c>
      <c r="N191" s="75" t="str">
        <f>IF(ISBLANK(Q191),VLOOKUP(Abfalldokumentation!$O191,'Linien - BU'!R:S,2,FALSE),Q191)</f>
        <v>Labor</v>
      </c>
      <c r="O191" s="76" t="str">
        <f t="shared" si="19"/>
        <v>Laborproben</v>
      </c>
      <c r="P191" s="76">
        <f t="shared" si="20"/>
        <v>71</v>
      </c>
      <c r="Q191" s="44" t="s">
        <v>185</v>
      </c>
      <c r="R191" s="45" t="s">
        <v>186</v>
      </c>
      <c r="S191" s="45">
        <v>26</v>
      </c>
      <c r="T191" s="51">
        <v>71</v>
      </c>
      <c r="U191" s="46">
        <v>44440</v>
      </c>
      <c r="V191" s="47" t="s">
        <v>204</v>
      </c>
      <c r="W191" s="48" t="s">
        <v>204</v>
      </c>
      <c r="X191" s="49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7" t="str">
        <f>VLOOKUP(N192,'Linien - BU'!A:B,2,FALSE)</f>
        <v>Rest</v>
      </c>
      <c r="B192" s="78">
        <f t="shared" si="14"/>
        <v>58</v>
      </c>
      <c r="C192" s="79">
        <f>Abfalldokumentation!$U192</f>
        <v>44440</v>
      </c>
      <c r="D192" s="68" t="str">
        <f>IFERROR(VLOOKUP(Tabelle3[[#This Row],[Artikelnr.]],Produktgruppe!A:B,2,0),Tabelle3[[#This Row],[Produktname]])</f>
        <v>Qualitätssicherung</v>
      </c>
      <c r="E192" s="80" t="str">
        <f>IFERROR(VLOOKUP(Abfalldokumentation!$O192,Artikel!A:C,3,FALSE),Abfalldokumentation!$O192)</f>
        <v>Laborproben</v>
      </c>
      <c r="F192" s="80" t="str">
        <f>VLOOKUP(T192,'Liste Gründe'!A:D,2,FALSE)</f>
        <v>Qualitätssicherung</v>
      </c>
      <c r="G192" s="79" t="str">
        <f>IF(ISBLANK(V192),VLOOKUP(Abfalldokumentation!$P192,'Liste Gründe'!A:D,3,FALSE),V192)</f>
        <v>Laborprobe</v>
      </c>
      <c r="H192" s="80" t="str">
        <f>IF(ISBLANK(Abfalldokumentation!$W192),"-",Abfalldokumentation!$W192)</f>
        <v>Laborprobe</v>
      </c>
      <c r="I192" s="80">
        <f t="shared" si="15"/>
        <v>35</v>
      </c>
      <c r="J192" s="80" t="str">
        <f t="shared" si="16"/>
        <v>Produkte</v>
      </c>
      <c r="K192" s="80" t="str">
        <f t="shared" si="17"/>
        <v>BUs</v>
      </c>
      <c r="L192" s="80" t="str">
        <f t="shared" si="18"/>
        <v>Symptome</v>
      </c>
      <c r="M1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IFERROR(VLOOKUP(Abfalldokumentation!$O192,Kennzahlen!U:X,3,FALSE)*Abfalldokumentation!$B192,"0")))),0)</f>
        <v>0</v>
      </c>
      <c r="N192" s="80" t="str">
        <f>IF(ISBLANK(Q192),VLOOKUP(Abfalldokumentation!$O192,'Linien - BU'!R:S,2,FALSE),Q192)</f>
        <v>Labor</v>
      </c>
      <c r="O192" s="76" t="str">
        <f t="shared" si="19"/>
        <v>Laborproben</v>
      </c>
      <c r="P192" s="76">
        <f t="shared" si="20"/>
        <v>73</v>
      </c>
      <c r="Q192" s="38" t="s">
        <v>185</v>
      </c>
      <c r="R192" s="39" t="s">
        <v>186</v>
      </c>
      <c r="S192" s="39">
        <v>58</v>
      </c>
      <c r="T192" s="50">
        <v>73</v>
      </c>
      <c r="U192" s="40">
        <v>44440</v>
      </c>
      <c r="V192" s="41" t="s">
        <v>187</v>
      </c>
      <c r="W192" s="42" t="s">
        <v>187</v>
      </c>
      <c r="X192" s="43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2" t="str">
        <f>VLOOKUP(N193,'Linien - BU'!A:B,2,FALSE)</f>
        <v>Rest</v>
      </c>
      <c r="B193" s="73">
        <f t="shared" si="14"/>
        <v>44</v>
      </c>
      <c r="C193" s="74">
        <f>Abfalldokumentation!$U193</f>
        <v>44440</v>
      </c>
      <c r="D193" s="68" t="str">
        <f>IFERROR(VLOOKUP(Tabelle3[[#This Row],[Artikelnr.]],Produktgruppe!A:B,2,0),Tabelle3[[#This Row],[Produktname]])</f>
        <v>Qualitätssicherung</v>
      </c>
      <c r="E193" s="75" t="str">
        <f>IFERROR(VLOOKUP(Abfalldokumentation!$O193,Artikel!A:C,3,FALSE),Abfalldokumentation!$O193)</f>
        <v>Rückstellproben</v>
      </c>
      <c r="F193" s="75" t="str">
        <f>VLOOKUP(T193,'Liste Gründe'!A:D,2,FALSE)</f>
        <v>Qualitätssicherung</v>
      </c>
      <c r="G193" s="74" t="str">
        <f>IF(ISBLANK(V193),VLOOKUP(Abfalldokumentation!$P193,'Liste Gründe'!A:D,3,FALSE),V193)</f>
        <v>Rückstellproben</v>
      </c>
      <c r="H193" s="75" t="str">
        <f>IF(ISBLANK(Abfalldokumentation!$W193),"-",Abfalldokumentation!$W193)</f>
        <v>Rückstellproben</v>
      </c>
      <c r="I193" s="75">
        <f t="shared" si="15"/>
        <v>35</v>
      </c>
      <c r="J193" s="75" t="str">
        <f t="shared" si="16"/>
        <v>Produkte</v>
      </c>
      <c r="K193" s="75" t="str">
        <f t="shared" si="17"/>
        <v>BUs</v>
      </c>
      <c r="L193" s="75" t="str">
        <f t="shared" si="18"/>
        <v>Symptome</v>
      </c>
      <c r="M1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IFERROR(VLOOKUP(Abfalldokumentation!$O193,Kennzahlen!U:X,3,FALSE)*Abfalldokumentation!$B193,"0")))),0)</f>
        <v>0</v>
      </c>
      <c r="N193" s="75" t="str">
        <f>IF(ISBLANK(Q193),VLOOKUP(Abfalldokumentation!$O193,'Linien - BU'!R:S,2,FALSE),Q193)</f>
        <v>Labor</v>
      </c>
      <c r="O193" s="76" t="str">
        <f t="shared" si="19"/>
        <v>Rückstellproben</v>
      </c>
      <c r="P193" s="76">
        <f t="shared" si="20"/>
        <v>70</v>
      </c>
      <c r="Q193" s="44" t="s">
        <v>185</v>
      </c>
      <c r="R193" s="47" t="s">
        <v>198</v>
      </c>
      <c r="S193" s="45">
        <v>44</v>
      </c>
      <c r="T193" s="45">
        <v>70</v>
      </c>
      <c r="U193" s="46">
        <v>44440</v>
      </c>
      <c r="V193" s="47" t="s">
        <v>198</v>
      </c>
      <c r="W193" s="48" t="s">
        <v>198</v>
      </c>
      <c r="X193" s="49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7" t="str">
        <f>VLOOKUP(N194,'Linien - BU'!A:B,2,FALSE)</f>
        <v>Rest</v>
      </c>
      <c r="B194" s="78">
        <f t="shared" ref="B194:B257" si="21">S194</f>
        <v>130</v>
      </c>
      <c r="C194" s="79">
        <f>Abfalldokumentation!$U194</f>
        <v>44440</v>
      </c>
      <c r="D194" s="68" t="str">
        <f>IFERROR(VLOOKUP(Tabelle3[[#This Row],[Artikelnr.]],Produktgruppe!A:B,2,0),Tabelle3[[#This Row],[Produktname]])</f>
        <v>Qualitätssicherung</v>
      </c>
      <c r="E194" s="80" t="str">
        <f>IFERROR(VLOOKUP(Abfalldokumentation!$O194,Artikel!A:C,3,FALSE),Abfalldokumentation!$O194)</f>
        <v>Rückstellproben</v>
      </c>
      <c r="F194" s="80" t="str">
        <f>VLOOKUP(T194,'Liste Gründe'!A:D,2,FALSE)</f>
        <v>Qualitätssicherung</v>
      </c>
      <c r="G194" s="79" t="str">
        <f>IF(ISBLANK(V194),VLOOKUP(Abfalldokumentation!$P194,'Liste Gründe'!A:D,3,FALSE),V194)</f>
        <v>Rückstellproben</v>
      </c>
      <c r="H194" s="80" t="str">
        <f>IF(ISBLANK(Abfalldokumentation!$W194),"-",Abfalldokumentation!$W194)</f>
        <v>Rückstellproben</v>
      </c>
      <c r="I194" s="80">
        <f t="shared" ref="I194:I257" si="22">_xlfn.ISOWEEKNUM(C194)</f>
        <v>35</v>
      </c>
      <c r="J194" s="80" t="str">
        <f t="shared" ref="J194:J257" si="23">"Produkte"</f>
        <v>Produkte</v>
      </c>
      <c r="K194" s="80" t="str">
        <f t="shared" ref="K194:K257" si="24">"BUs"</f>
        <v>BUs</v>
      </c>
      <c r="L194" s="80" t="str">
        <f t="shared" ref="L194:L257" si="25">"Symptome"</f>
        <v>Symptome</v>
      </c>
      <c r="M1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IFERROR(VLOOKUP(Abfalldokumentation!$O194,Kennzahlen!U:X,3,FALSE)*Abfalldokumentation!$B194,"0")))),0)</f>
        <v>0</v>
      </c>
      <c r="N194" s="80" t="str">
        <f>IF(ISBLANK(Q194),VLOOKUP(Abfalldokumentation!$O194,'Linien - BU'!R:S,2,FALSE),Q194)</f>
        <v>Labor</v>
      </c>
      <c r="O194" s="76" t="str">
        <f t="shared" ref="O194:O257" si="26">R194</f>
        <v>Rückstellproben</v>
      </c>
      <c r="P194" s="76">
        <f t="shared" ref="P194:P257" si="27">T194</f>
        <v>70</v>
      </c>
      <c r="Q194" s="38" t="s">
        <v>185</v>
      </c>
      <c r="R194" s="41" t="s">
        <v>198</v>
      </c>
      <c r="S194" s="39">
        <v>130</v>
      </c>
      <c r="T194" s="39">
        <v>70</v>
      </c>
      <c r="U194" s="40">
        <v>44440</v>
      </c>
      <c r="V194" s="41" t="s">
        <v>198</v>
      </c>
      <c r="W194" s="42" t="s">
        <v>198</v>
      </c>
      <c r="X194" s="43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2" t="str">
        <f>VLOOKUP(N195,'Linien - BU'!A:B,2,FALSE)</f>
        <v>BU1</v>
      </c>
      <c r="B195" s="73">
        <f t="shared" si="21"/>
        <v>20</v>
      </c>
      <c r="C195" s="74">
        <f>Abfalldokumentation!$U195</f>
        <v>44440</v>
      </c>
      <c r="D195" s="68" t="str">
        <f>IFERROR(VLOOKUP(Tabelle3[[#This Row],[Artikelnr.]],Produktgruppe!A:B,2,0),Tabelle3[[#This Row],[Produktname]])</f>
        <v>RW</v>
      </c>
      <c r="E195" s="75" t="str">
        <f>IFERROR(VLOOKUP(Abfalldokumentation!$O195,Artikel!A:C,3,FALSE),Abfalldokumentation!$O195)</f>
        <v>RW Natrium</v>
      </c>
      <c r="F195" s="75" t="str">
        <f>VLOOKUP(T195,'Liste Gründe'!A:D,2,FALSE)</f>
        <v>Rest</v>
      </c>
      <c r="G195" s="74" t="str">
        <f>IF(ISBLANK(V195),VLOOKUP(Abfalldokumentation!$P195,'Liste Gründe'!A:D,3,FALSE),V195)</f>
        <v>geschälte Rinde</v>
      </c>
      <c r="H195" s="75" t="str">
        <f>IF(ISBLANK(Abfalldokumentation!$W195),"-",Abfalldokumentation!$W195)</f>
        <v>keine Verwendung möglich</v>
      </c>
      <c r="I195" s="75">
        <f t="shared" si="22"/>
        <v>35</v>
      </c>
      <c r="J195" s="75" t="str">
        <f t="shared" si="23"/>
        <v>Produkte</v>
      </c>
      <c r="K195" s="75" t="str">
        <f t="shared" si="24"/>
        <v>BUs</v>
      </c>
      <c r="L195" s="75" t="str">
        <f t="shared" si="25"/>
        <v>Symptome</v>
      </c>
      <c r="M1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IFERROR(VLOOKUP(Abfalldokumentation!$O195,Kennzahlen!U:X,3,FALSE)*Abfalldokumentation!$B195,"0")))),0)</f>
        <v>0</v>
      </c>
      <c r="N195" s="75" t="str">
        <f>IF(ISBLANK(Q195),VLOOKUP(Abfalldokumentation!$O195,'Linien - BU'!R:S,2,FALSE),Q195)</f>
        <v>RWV</v>
      </c>
      <c r="O195" s="76" t="str">
        <f t="shared" si="26"/>
        <v>RW Natrium</v>
      </c>
      <c r="P195" s="76">
        <f t="shared" si="27"/>
        <v>60</v>
      </c>
      <c r="Q195" s="44" t="s">
        <v>188</v>
      </c>
      <c r="R195" s="45" t="s">
        <v>227</v>
      </c>
      <c r="S195" s="45">
        <v>20</v>
      </c>
      <c r="T195" s="45">
        <v>60</v>
      </c>
      <c r="U195" s="46">
        <v>44440</v>
      </c>
      <c r="V195" s="47" t="s">
        <v>201</v>
      </c>
      <c r="W195" s="48" t="s">
        <v>190</v>
      </c>
      <c r="X195" s="49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7" t="str">
        <f>VLOOKUP(N196,'Linien - BU'!A:B,2,FALSE)</f>
        <v>BU3</v>
      </c>
      <c r="B196" s="78">
        <f t="shared" si="21"/>
        <v>65</v>
      </c>
      <c r="C196" s="79">
        <f>Abfalldokumentation!$U196</f>
        <v>44441</v>
      </c>
      <c r="D196" s="68" t="str">
        <f>IFERROR(VLOOKUP(Tabelle3[[#This Row],[Artikelnr.]],Produktgruppe!A:B,2,0),Tabelle3[[#This Row],[Produktname]])</f>
        <v>ABS 295</v>
      </c>
      <c r="E196" s="80" t="str">
        <f>IFERROR(VLOOKUP(Abfalldokumentation!$O196,Artikel!A:C,3,FALSE),Abfalldokumentation!$O196)</f>
        <v>ABS Bio Gouda 48%, mitt</v>
      </c>
      <c r="F196" s="80" t="str">
        <f>VLOOKUP(T196,'Liste Gründe'!A:D,2,FALSE)</f>
        <v>Schimmel</v>
      </c>
      <c r="G196" s="79" t="str">
        <f>IF(ISBLANK(V196),VLOOKUP(Abfalldokumentation!$P196,'Liste Gründe'!A:D,3,FALSE),V196)</f>
        <v>Schimmel</v>
      </c>
      <c r="H196" s="80" t="str">
        <f>IF(ISBLANK(Abfalldokumentation!$W196),"-",Abfalldokumentation!$W196)</f>
        <v>-</v>
      </c>
      <c r="I196" s="80">
        <f t="shared" si="22"/>
        <v>35</v>
      </c>
      <c r="J196" s="80" t="str">
        <f t="shared" si="23"/>
        <v>Produkte</v>
      </c>
      <c r="K196" s="80" t="str">
        <f t="shared" si="24"/>
        <v>BUs</v>
      </c>
      <c r="L196" s="80" t="str">
        <f t="shared" si="25"/>
        <v>Symptome</v>
      </c>
      <c r="M1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IFERROR(VLOOKUP(Abfalldokumentation!$O196,Kennzahlen!U:X,3,FALSE)*Abfalldokumentation!$B196,"0")))),0)</f>
        <v>143</v>
      </c>
      <c r="N196" s="80" t="str">
        <f>IF(ISBLANK(Q196),VLOOKUP(Abfalldokumentation!$O196,'Linien - BU'!R:S,2,FALSE),Q196)</f>
        <v>L18</v>
      </c>
      <c r="O196" s="76">
        <f t="shared" si="26"/>
        <v>29500754</v>
      </c>
      <c r="P196" s="76">
        <f t="shared" si="27"/>
        <v>12</v>
      </c>
      <c r="Q196" s="38" t="s">
        <v>213</v>
      </c>
      <c r="R196" s="39">
        <v>29500754</v>
      </c>
      <c r="S196" s="39">
        <v>65</v>
      </c>
      <c r="T196" s="39">
        <v>12</v>
      </c>
      <c r="U196" s="40">
        <v>44441</v>
      </c>
      <c r="V196" s="41"/>
      <c r="W196" s="42"/>
      <c r="X196" s="43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2" t="str">
        <f>VLOOKUP(N197,'Linien - BU'!A:B,2,FALSE)</f>
        <v>BU4</v>
      </c>
      <c r="B197" s="73">
        <f t="shared" si="21"/>
        <v>54</v>
      </c>
      <c r="C197" s="74">
        <f>Abfalldokumentation!$U197</f>
        <v>44441</v>
      </c>
      <c r="D197" s="68" t="str">
        <f>IFERROR(VLOOKUP(Tabelle3[[#This Row],[Artikelnr.]],Produktgruppe!A:B,2,0),Tabelle3[[#This Row],[Produktname]])</f>
        <v>ABS 295</v>
      </c>
      <c r="E197" s="75" t="str">
        <f>IFERROR(VLOOKUP(Abfalldokumentation!$O197,Artikel!A:C,3,FALSE),Abfalldokumentation!$O197)</f>
        <v>ABS MEDI-KRÄUK</v>
      </c>
      <c r="F197" s="75" t="str">
        <f>VLOOKUP(T197,'Liste Gründe'!A:D,2,FALSE)</f>
        <v>Rest</v>
      </c>
      <c r="G197" s="74" t="str">
        <f>IF(ISBLANK(V197),VLOOKUP(Abfalldokumentation!$P197,'Liste Gründe'!A:D,3,FALSE),V197)</f>
        <v>blaues Klebeband im Produkt</v>
      </c>
      <c r="H197" s="75" t="str">
        <f>IF(ISBLANK(Abfalldokumentation!$W197),"-",Abfalldokumentation!$W197)</f>
        <v>Trennung vom Klebeband aus Produkt zu aufwendig</v>
      </c>
      <c r="I197" s="75">
        <f t="shared" si="22"/>
        <v>35</v>
      </c>
      <c r="J197" s="75" t="str">
        <f t="shared" si="23"/>
        <v>Produkte</v>
      </c>
      <c r="K197" s="75" t="str">
        <f t="shared" si="24"/>
        <v>BUs</v>
      </c>
      <c r="L197" s="75" t="str">
        <f t="shared" si="25"/>
        <v>Symptome</v>
      </c>
      <c r="M1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IFERROR(VLOOKUP(Abfalldokumentation!$O197,Kennzahlen!U:X,3,FALSE)*Abfalldokumentation!$B197,"0")))),0)</f>
        <v>6.7194568295036419</v>
      </c>
      <c r="N197" s="75" t="str">
        <f>IF(ISBLANK(Q197),VLOOKUP(Abfalldokumentation!$O197,'Linien - BU'!R:S,2,FALSE),Q197)</f>
        <v>L21</v>
      </c>
      <c r="O197" s="76">
        <f t="shared" si="26"/>
        <v>29500886</v>
      </c>
      <c r="P197" s="76">
        <f t="shared" si="27"/>
        <v>22</v>
      </c>
      <c r="Q197" s="44" t="s">
        <v>217</v>
      </c>
      <c r="R197" s="45">
        <v>29500886</v>
      </c>
      <c r="S197" s="45">
        <v>54</v>
      </c>
      <c r="T197" s="45">
        <v>22</v>
      </c>
      <c r="U197" s="46">
        <v>44441</v>
      </c>
      <c r="V197" s="47" t="s">
        <v>41</v>
      </c>
      <c r="W197" s="48" t="s">
        <v>173</v>
      </c>
      <c r="X197" s="49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7" t="str">
        <f>VLOOKUP(N198,'Linien - BU'!A:B,2,FALSE)</f>
        <v>BU4</v>
      </c>
      <c r="B198" s="78">
        <f t="shared" si="21"/>
        <v>22</v>
      </c>
      <c r="C198" s="79">
        <f>Abfalldokumentation!$U198</f>
        <v>44441</v>
      </c>
      <c r="D198" s="68" t="str">
        <f>IFERROR(VLOOKUP(Tabelle3[[#This Row],[Artikelnr.]],Produktgruppe!A:B,2,0),Tabelle3[[#This Row],[Produktname]])</f>
        <v>ABS 295</v>
      </c>
      <c r="E198" s="80" t="str">
        <f>IFERROR(VLOOKUP(Abfalldokumentation!$O198,Artikel!A:C,3,FALSE),Abfalldokumentation!$O198)</f>
        <v>ABS ROVIN</v>
      </c>
      <c r="F198" s="80" t="str">
        <f>VLOOKUP(T198,'Liste Gründe'!A:D,2,FALSE)</f>
        <v>Rest</v>
      </c>
      <c r="G198" s="79" t="str">
        <f>IF(ISBLANK(V198),VLOOKUP(Abfalldokumentation!$P198,'Liste Gründe'!A:D,3,FALSE),V198)</f>
        <v>blaues Klebeband im Produkt</v>
      </c>
      <c r="H198" s="80" t="str">
        <f>IF(ISBLANK(Abfalldokumentation!$W198),"-",Abfalldokumentation!$W198)</f>
        <v>Trennung vom Klebeband aus Produkt zu aufwendig</v>
      </c>
      <c r="I198" s="80">
        <f t="shared" si="22"/>
        <v>35</v>
      </c>
      <c r="J198" s="80" t="str">
        <f t="shared" si="23"/>
        <v>Produkte</v>
      </c>
      <c r="K198" s="80" t="str">
        <f t="shared" si="24"/>
        <v>BUs</v>
      </c>
      <c r="L198" s="80" t="str">
        <f t="shared" si="25"/>
        <v>Symptome</v>
      </c>
      <c r="M1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IFERROR(VLOOKUP(Abfalldokumentation!$O198,Kennzahlen!U:X,3,FALSE)*Abfalldokumentation!$B198,"0")))),0)</f>
        <v>6.6</v>
      </c>
      <c r="N198" s="80" t="str">
        <f>IF(ISBLANK(Q198),VLOOKUP(Abfalldokumentation!$O198,'Linien - BU'!R:S,2,FALSE),Q198)</f>
        <v>L23</v>
      </c>
      <c r="O198" s="76">
        <f t="shared" si="26"/>
        <v>29500900</v>
      </c>
      <c r="P198" s="76">
        <f t="shared" si="27"/>
        <v>22</v>
      </c>
      <c r="Q198" s="38" t="s">
        <v>218</v>
      </c>
      <c r="R198" s="39">
        <v>29500900</v>
      </c>
      <c r="S198" s="39">
        <v>22</v>
      </c>
      <c r="T198" s="39">
        <v>22</v>
      </c>
      <c r="U198" s="40">
        <v>44441</v>
      </c>
      <c r="V198" s="41" t="s">
        <v>41</v>
      </c>
      <c r="W198" s="42" t="s">
        <v>173</v>
      </c>
      <c r="X198" s="43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2" t="str">
        <f>VLOOKUP(N199,'Linien - BU'!A:B,2,FALSE)</f>
        <v>BU1</v>
      </c>
      <c r="B199" s="73">
        <f t="shared" si="21"/>
        <v>572.5</v>
      </c>
      <c r="C199" s="74">
        <f>Abfalldokumentation!$U199</f>
        <v>44441</v>
      </c>
      <c r="D199" s="68" t="str">
        <f>IFERROR(VLOOKUP(Tabelle3[[#This Row],[Artikelnr.]],Produktgruppe!A:B,2,0),Tabelle3[[#This Row],[Produktname]])</f>
        <v>VOS 295</v>
      </c>
      <c r="E199" s="75" t="str">
        <f>IFERROR(VLOOKUP(Abfalldokumentation!$O199,Artikel!A:C,3,FALSE),Abfalldokumentation!$O199)</f>
        <v>VOS URW-VS-SCHI</v>
      </c>
      <c r="F199" s="75" t="str">
        <f>VLOOKUP(T199,'Liste Gründe'!A:D,2,FALSE)</f>
        <v>Schimmel</v>
      </c>
      <c r="G199" s="74" t="str">
        <f>IF(ISBLANK(V199),VLOOKUP(Abfalldokumentation!$P199,'Liste Gründe'!A:D,3,FALSE),V199)</f>
        <v>keine Verarbeitung</v>
      </c>
      <c r="H199" s="75" t="str">
        <f>IF(ISBLANK(Abfalldokumentation!$W199),"-",Abfalldokumentation!$W199)</f>
        <v>Aufgrund Konsistenz nicht genommen. Zu wenig VOS verarbeitet. Vom Warmen ins Kalte -&gt; Schimmel</v>
      </c>
      <c r="I199" s="75">
        <f t="shared" si="22"/>
        <v>35</v>
      </c>
      <c r="J199" s="75" t="str">
        <f t="shared" si="23"/>
        <v>Produkte</v>
      </c>
      <c r="K199" s="75" t="str">
        <f t="shared" si="24"/>
        <v>BUs</v>
      </c>
      <c r="L199" s="75" t="str">
        <f t="shared" si="25"/>
        <v>Symptome</v>
      </c>
      <c r="M1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IFERROR(VLOOKUP(Abfalldokumentation!$O199,Kennzahlen!U:X,3,FALSE)*Abfalldokumentation!$B199,"0")))),0)</f>
        <v>286.25</v>
      </c>
      <c r="N199" s="75" t="str">
        <f>IF(ISBLANK(Q199),VLOOKUP(Abfalldokumentation!$O199,'Linien - BU'!R:S,2,FALSE),Q199)</f>
        <v>Schmelze</v>
      </c>
      <c r="O199" s="76">
        <f t="shared" si="26"/>
        <v>29500949</v>
      </c>
      <c r="P199" s="76">
        <f t="shared" si="27"/>
        <v>12</v>
      </c>
      <c r="Q199" s="44" t="s">
        <v>170</v>
      </c>
      <c r="R199" s="45">
        <v>29500949</v>
      </c>
      <c r="S199" s="45">
        <v>572.5</v>
      </c>
      <c r="T199" s="45">
        <v>12</v>
      </c>
      <c r="U199" s="46">
        <v>44441</v>
      </c>
      <c r="V199" s="47" t="s">
        <v>22</v>
      </c>
      <c r="W199" s="48" t="s">
        <v>171</v>
      </c>
      <c r="X199" s="49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7" t="str">
        <f>VLOOKUP(N200,'Linien - BU'!A:B,2,FALSE)</f>
        <v>BU4</v>
      </c>
      <c r="B200" s="78">
        <f t="shared" si="21"/>
        <v>21</v>
      </c>
      <c r="C200" s="79">
        <f>Abfalldokumentation!$U200</f>
        <v>44441</v>
      </c>
      <c r="D200" s="68" t="str">
        <f>IFERROR(VLOOKUP(Tabelle3[[#This Row],[Artikelnr.]],Produktgruppe!A:B,2,0),Tabelle3[[#This Row],[Produktname]])</f>
        <v>ABS 295</v>
      </c>
      <c r="E200" s="80" t="str">
        <f>IFERROR(VLOOKUP(Abfalldokumentation!$O200,Artikel!A:C,3,FALSE),Abfalldokumentation!$O200)</f>
        <v>ABS BRUSCHETTA</v>
      </c>
      <c r="F200" s="80" t="str">
        <f>VLOOKUP(T200,'Liste Gründe'!A:D,2,FALSE)</f>
        <v>Rest</v>
      </c>
      <c r="G200" s="79" t="str">
        <f>IF(ISBLANK(V200),VLOOKUP(Abfalldokumentation!$P200,'Liste Gründe'!A:D,3,FALSE),V200)</f>
        <v>blaues Klebeband im Produkt</v>
      </c>
      <c r="H200" s="80" t="str">
        <f>IF(ISBLANK(Abfalldokumentation!$W200),"-",Abfalldokumentation!$W200)</f>
        <v>Trennung vom Klebeband aus Produkt zu aufwendig</v>
      </c>
      <c r="I200" s="80">
        <f t="shared" si="22"/>
        <v>35</v>
      </c>
      <c r="J200" s="80" t="str">
        <f t="shared" si="23"/>
        <v>Produkte</v>
      </c>
      <c r="K200" s="80" t="str">
        <f t="shared" si="24"/>
        <v>BUs</v>
      </c>
      <c r="L200" s="80" t="str">
        <f t="shared" si="25"/>
        <v>Symptome</v>
      </c>
      <c r="M2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IFERROR(VLOOKUP(Abfalldokumentation!$O200,Kennzahlen!U:X,3,FALSE)*Abfalldokumentation!$B200,"0")))),0)</f>
        <v>7.281148389532067</v>
      </c>
      <c r="N200" s="80" t="str">
        <f>IF(ISBLANK(Q200),VLOOKUP(Abfalldokumentation!$O200,'Linien - BU'!R:S,2,FALSE),Q200)</f>
        <v>L21</v>
      </c>
      <c r="O200" s="76">
        <f t="shared" si="26"/>
        <v>29501029</v>
      </c>
      <c r="P200" s="76">
        <f t="shared" si="27"/>
        <v>22</v>
      </c>
      <c r="Q200" s="38" t="s">
        <v>217</v>
      </c>
      <c r="R200" s="39">
        <v>29501029</v>
      </c>
      <c r="S200" s="39">
        <v>21</v>
      </c>
      <c r="T200" s="39">
        <v>22</v>
      </c>
      <c r="U200" s="40">
        <v>44441</v>
      </c>
      <c r="V200" s="41" t="s">
        <v>41</v>
      </c>
      <c r="W200" s="42" t="s">
        <v>173</v>
      </c>
      <c r="X200" s="43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2" t="str">
        <f>VLOOKUP(N201,'Linien - BU'!A:B,2,FALSE)</f>
        <v>BU4</v>
      </c>
      <c r="B201" s="73">
        <f t="shared" si="21"/>
        <v>45</v>
      </c>
      <c r="C201" s="74">
        <f>Abfalldokumentation!$U201</f>
        <v>44441</v>
      </c>
      <c r="D201" s="68" t="str">
        <f>IFERROR(VLOOKUP(Tabelle3[[#This Row],[Artikelnr.]],Produktgruppe!A:B,2,0),Tabelle3[[#This Row],[Produktname]])</f>
        <v>ABS 295</v>
      </c>
      <c r="E201" s="75" t="str">
        <f>IFERROR(VLOOKUP(Abfalldokumentation!$O201,Artikel!A:C,3,FALSE),Abfalldokumentation!$O201)</f>
        <v>ABS OLD-AMSTERDAM</v>
      </c>
      <c r="F201" s="75" t="str">
        <f>VLOOKUP(T201,'Liste Gründe'!A:D,2,FALSE)</f>
        <v>Rest</v>
      </c>
      <c r="G201" s="74" t="str">
        <f>IF(ISBLANK(V201),VLOOKUP(Abfalldokumentation!$P201,'Liste Gründe'!A:D,3,FALSE),V201)</f>
        <v>blaues Klebeband im Produkt</v>
      </c>
      <c r="H201" s="75" t="str">
        <f>IF(ISBLANK(Abfalldokumentation!$W201),"-",Abfalldokumentation!$W201)</f>
        <v>Trennung vom Klebeband aus Produkt zu aufwendig</v>
      </c>
      <c r="I201" s="75">
        <f t="shared" si="22"/>
        <v>35</v>
      </c>
      <c r="J201" s="75" t="str">
        <f t="shared" si="23"/>
        <v>Produkte</v>
      </c>
      <c r="K201" s="75" t="str">
        <f t="shared" si="24"/>
        <v>BUs</v>
      </c>
      <c r="L201" s="75" t="str">
        <f t="shared" si="25"/>
        <v>Symptome</v>
      </c>
      <c r="M2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IFERROR(VLOOKUP(Abfalldokumentation!$O201,Kennzahlen!U:X,3,FALSE)*Abfalldokumentation!$B201,"0")))),0)</f>
        <v>10.868925052314992</v>
      </c>
      <c r="N201" s="75" t="str">
        <f>IF(ISBLANK(Q201),VLOOKUP(Abfalldokumentation!$O201,'Linien - BU'!R:S,2,FALSE),Q201)</f>
        <v>L22</v>
      </c>
      <c r="O201" s="76">
        <f t="shared" si="26"/>
        <v>29501039</v>
      </c>
      <c r="P201" s="76">
        <f t="shared" si="27"/>
        <v>22</v>
      </c>
      <c r="Q201" s="44" t="s">
        <v>172</v>
      </c>
      <c r="R201" s="45">
        <v>29501039</v>
      </c>
      <c r="S201" s="45">
        <v>45</v>
      </c>
      <c r="T201" s="45">
        <v>22</v>
      </c>
      <c r="U201" s="46">
        <v>44441</v>
      </c>
      <c r="V201" s="47" t="s">
        <v>41</v>
      </c>
      <c r="W201" s="48" t="s">
        <v>173</v>
      </c>
      <c r="X201" s="49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7" t="str">
        <f>VLOOKUP(N202,'Linien - BU'!A:B,2,FALSE)</f>
        <v>Verkauf</v>
      </c>
      <c r="B202" s="78">
        <f t="shared" si="21"/>
        <v>68</v>
      </c>
      <c r="C202" s="79">
        <f>Abfalldokumentation!$U202</f>
        <v>44441</v>
      </c>
      <c r="D202" s="68" t="str">
        <f>IFERROR(VLOOKUP(Tabelle3[[#This Row],[Artikelnr.]],Produktgruppe!A:B,2,0),Tabelle3[[#This Row],[Produktname]])</f>
        <v>Endstücke 295</v>
      </c>
      <c r="E202" s="80" t="str">
        <f>IFERROR(VLOOKUP(Abfalldokumentation!$O202,Artikel!A:C,3,FALSE),Abfalldokumentation!$O202)</f>
        <v>VOS RW-SCHI ENDSTÜCK 35</v>
      </c>
      <c r="F202" s="80" t="str">
        <f>VLOOKUP(T202,'Liste Gründe'!A:D,2,FALSE)</f>
        <v>Schimmel</v>
      </c>
      <c r="G202" s="79" t="str">
        <f>IF(ISBLANK(V202),VLOOKUP(Abfalldokumentation!$P202,'Liste Gründe'!A:D,3,FALSE),V202)</f>
        <v>keinen Abnehmer/kein Schälpersonal</v>
      </c>
      <c r="H202" s="80" t="str">
        <f>IF(ISBLANK(Abfalldokumentation!$W202),"-",Abfalldokumentation!$W202)</f>
        <v>-</v>
      </c>
      <c r="I202" s="80">
        <f t="shared" si="22"/>
        <v>35</v>
      </c>
      <c r="J202" s="80" t="str">
        <f t="shared" si="23"/>
        <v>Produkte</v>
      </c>
      <c r="K202" s="80" t="str">
        <f t="shared" si="24"/>
        <v>BUs</v>
      </c>
      <c r="L202" s="80" t="str">
        <f t="shared" si="25"/>
        <v>Symptome</v>
      </c>
      <c r="M2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IFERROR(VLOOKUP(Abfalldokumentation!$O202,Kennzahlen!U:X,3,FALSE)*Abfalldokumentation!$B202,"0")))),0)</f>
        <v>34</v>
      </c>
      <c r="N202" s="80" t="str">
        <f>IF(ISBLANK(Q202),VLOOKUP(Abfalldokumentation!$O202,'Linien - BU'!R:S,2,FALSE),Q202)</f>
        <v>Verkauf</v>
      </c>
      <c r="O202" s="76">
        <f t="shared" si="26"/>
        <v>29501067</v>
      </c>
      <c r="P202" s="76">
        <f t="shared" si="27"/>
        <v>12</v>
      </c>
      <c r="Q202" s="38" t="s">
        <v>11</v>
      </c>
      <c r="R202" s="39">
        <v>29501067</v>
      </c>
      <c r="S202" s="39">
        <v>68</v>
      </c>
      <c r="T202" s="39">
        <v>12</v>
      </c>
      <c r="U202" s="40">
        <v>44441</v>
      </c>
      <c r="V202" s="41" t="s">
        <v>20</v>
      </c>
      <c r="W202" s="42" t="s">
        <v>52</v>
      </c>
      <c r="X202" s="43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2" t="str">
        <f>VLOOKUP(N203,'Linien - BU'!A:B,2,FALSE)</f>
        <v>Verkauf</v>
      </c>
      <c r="B203" s="73">
        <f t="shared" si="21"/>
        <v>58</v>
      </c>
      <c r="C203" s="74">
        <f>Abfalldokumentation!$U203</f>
        <v>44441</v>
      </c>
      <c r="D203" s="68" t="str">
        <f>IFERROR(VLOOKUP(Tabelle3[[#This Row],[Artikelnr.]],Produktgruppe!A:B,2,0),Tabelle3[[#This Row],[Produktname]])</f>
        <v>Zipfel 295</v>
      </c>
      <c r="E203" s="75" t="str">
        <f>IFERROR(VLOOKUP(Abfalldokumentation!$O203,Artikel!A:C,3,FALSE),Abfalldokumentation!$O203)</f>
        <v>VOS RW-CHILI-ZIPFEL</v>
      </c>
      <c r="F203" s="75" t="str">
        <f>VLOOKUP(T203,'Liste Gründe'!A:D,2,FALSE)</f>
        <v>Schimmel</v>
      </c>
      <c r="G203" s="74" t="str">
        <f>IF(ISBLANK(V203),VLOOKUP(Abfalldokumentation!$P203,'Liste Gründe'!A:D,3,FALSE),V203)</f>
        <v>keinen Abnehmer/kein Schälpersonal</v>
      </c>
      <c r="H203" s="75" t="str">
        <f>IF(ISBLANK(Abfalldokumentation!$W203),"-",Abfalldokumentation!$W203)</f>
        <v>keinen Abnehmer/Schälen</v>
      </c>
      <c r="I203" s="75">
        <f t="shared" si="22"/>
        <v>35</v>
      </c>
      <c r="J203" s="75" t="str">
        <f t="shared" si="23"/>
        <v>Produkte</v>
      </c>
      <c r="K203" s="75" t="str">
        <f t="shared" si="24"/>
        <v>BUs</v>
      </c>
      <c r="L203" s="75" t="str">
        <f t="shared" si="25"/>
        <v>Symptome</v>
      </c>
      <c r="M2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IFERROR(VLOOKUP(Abfalldokumentation!$O203,Kennzahlen!U:X,3,FALSE)*Abfalldokumentation!$B203,"0")))),0)</f>
        <v>29</v>
      </c>
      <c r="N203" s="75" t="str">
        <f>IF(ISBLANK(Q203),VLOOKUP(Abfalldokumentation!$O203,'Linien - BU'!R:S,2,FALSE),Q203)</f>
        <v>Verkauf</v>
      </c>
      <c r="O203" s="76">
        <f t="shared" si="26"/>
        <v>29501072</v>
      </c>
      <c r="P203" s="76">
        <f t="shared" si="27"/>
        <v>12</v>
      </c>
      <c r="Q203" s="44" t="s">
        <v>11</v>
      </c>
      <c r="R203" s="45">
        <v>29501072</v>
      </c>
      <c r="S203" s="45">
        <v>58</v>
      </c>
      <c r="T203" s="45">
        <v>12</v>
      </c>
      <c r="U203" s="46">
        <v>44441</v>
      </c>
      <c r="V203" s="47" t="s">
        <v>20</v>
      </c>
      <c r="W203" s="48" t="s">
        <v>178</v>
      </c>
      <c r="X203" s="49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7" t="str">
        <f>VLOOKUP(N204,'Linien - BU'!A:B,2,FALSE)</f>
        <v>BU4</v>
      </c>
      <c r="B204" s="78">
        <f t="shared" si="21"/>
        <v>10</v>
      </c>
      <c r="C204" s="79">
        <f>Abfalldokumentation!$U204</f>
        <v>44441</v>
      </c>
      <c r="D204" s="68" t="str">
        <f>IFERROR(VLOOKUP(Tabelle3[[#This Row],[Artikelnr.]],Produktgruppe!A:B,2,0),Tabelle3[[#This Row],[Produktname]])</f>
        <v>ABS 295</v>
      </c>
      <c r="E204" s="80" t="str">
        <f>IFERROR(VLOOKUP(Abfalldokumentation!$O204,Artikel!A:C,3,FALSE),Abfalldokumentation!$O204)</f>
        <v>ABS BRIE-PAP</v>
      </c>
      <c r="F204" s="80" t="str">
        <f>VLOOKUP(T204,'Liste Gründe'!A:D,2,FALSE)</f>
        <v>Rest</v>
      </c>
      <c r="G204" s="79" t="str">
        <f>IF(ISBLANK(V204),VLOOKUP(Abfalldokumentation!$P204,'Liste Gründe'!A:D,3,FALSE),V204)</f>
        <v>blaues Klebeband im Produkt</v>
      </c>
      <c r="H204" s="80" t="str">
        <f>IF(ISBLANK(Abfalldokumentation!$W204),"-",Abfalldokumentation!$W204)</f>
        <v>Trennung vom Klebeband aus Produkt zu aufwendig</v>
      </c>
      <c r="I204" s="80">
        <f t="shared" si="22"/>
        <v>35</v>
      </c>
      <c r="J204" s="80" t="str">
        <f t="shared" si="23"/>
        <v>Produkte</v>
      </c>
      <c r="K204" s="80" t="str">
        <f t="shared" si="24"/>
        <v>BUs</v>
      </c>
      <c r="L204" s="80" t="str">
        <f t="shared" si="25"/>
        <v>Symptome</v>
      </c>
      <c r="M2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IFERROR(VLOOKUP(Abfalldokumentation!$O204,Kennzahlen!U:X,3,FALSE)*Abfalldokumentation!$B204,"0")))),0)</f>
        <v>9.6459416666666655</v>
      </c>
      <c r="N204" s="80" t="str">
        <f>IF(ISBLANK(Q204),VLOOKUP(Abfalldokumentation!$O204,'Linien - BU'!R:S,2,FALSE),Q204)</f>
        <v>L29</v>
      </c>
      <c r="O204" s="76">
        <f t="shared" si="26"/>
        <v>29501101</v>
      </c>
      <c r="P204" s="76">
        <f t="shared" si="27"/>
        <v>22</v>
      </c>
      <c r="Q204" s="38" t="s">
        <v>228</v>
      </c>
      <c r="R204" s="39">
        <v>29501101</v>
      </c>
      <c r="S204" s="39">
        <v>10</v>
      </c>
      <c r="T204" s="39">
        <v>22</v>
      </c>
      <c r="U204" s="40">
        <v>44441</v>
      </c>
      <c r="V204" s="41" t="s">
        <v>41</v>
      </c>
      <c r="W204" s="42" t="s">
        <v>173</v>
      </c>
      <c r="X204" s="43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2" t="str">
        <f>VLOOKUP(N205,'Linien - BU'!A:B,2,FALSE)</f>
        <v>BU1</v>
      </c>
      <c r="B205" s="73">
        <f t="shared" si="21"/>
        <v>47.5</v>
      </c>
      <c r="C205" s="74">
        <f>Abfalldokumentation!$U205</f>
        <v>44441</v>
      </c>
      <c r="D205" s="68" t="str">
        <f>IFERROR(VLOOKUP(Tabelle3[[#This Row],[Artikelnr.]],Produktgruppe!A:B,2,0),Tabelle3[[#This Row],[Produktname]])</f>
        <v>ganze Würste</v>
      </c>
      <c r="E205" s="75" t="str">
        <f>IFERROR(VLOOKUP(Abfalldokumentation!$O205,Artikel!A:C,3,FALSE),Abfalldokumentation!$O205)</f>
        <v>Würste 9300g Räucher na</v>
      </c>
      <c r="F205" s="75" t="str">
        <f>VLOOKUP(T205,'Liste Gründe'!A:D,2,FALSE)</f>
        <v>Linienbezogen</v>
      </c>
      <c r="G205" s="74" t="str">
        <f>IF(ISBLANK(V205),VLOOKUP(Abfalldokumentation!$P205,'Liste Gründe'!A:D,3,FALSE),V205)</f>
        <v>Schlaufe gerissen</v>
      </c>
      <c r="H205" s="75" t="str">
        <f>IF(ISBLANK(Abfalldokumentation!$W205),"-",Abfalldokumentation!$W205)</f>
        <v>Schlaufe gerissen</v>
      </c>
      <c r="I205" s="75">
        <f t="shared" si="22"/>
        <v>35</v>
      </c>
      <c r="J205" s="75" t="str">
        <f t="shared" si="23"/>
        <v>Produkte</v>
      </c>
      <c r="K205" s="75" t="str">
        <f t="shared" si="24"/>
        <v>BUs</v>
      </c>
      <c r="L205" s="75" t="str">
        <f t="shared" si="25"/>
        <v>Symptome</v>
      </c>
      <c r="M2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IFERROR(VLOOKUP(Abfalldokumentation!$O205,Kennzahlen!U:X,3,FALSE)*Abfalldokumentation!$B205,"0")))),0)</f>
        <v>0</v>
      </c>
      <c r="N205" s="75" t="str">
        <f>IF(ISBLANK(Q205),VLOOKUP(Abfalldokumentation!$O205,'Linien - BU'!R:S,2,FALSE),Q205)</f>
        <v>Abfüllung</v>
      </c>
      <c r="O205" s="76">
        <f t="shared" si="26"/>
        <v>31000083</v>
      </c>
      <c r="P205" s="76">
        <f t="shared" si="27"/>
        <v>33</v>
      </c>
      <c r="Q205" s="44" t="s">
        <v>166</v>
      </c>
      <c r="R205" s="45">
        <v>31000083</v>
      </c>
      <c r="S205" s="45">
        <v>47.5</v>
      </c>
      <c r="T205" s="45">
        <v>33</v>
      </c>
      <c r="U205" s="46">
        <v>44441</v>
      </c>
      <c r="V205" s="47"/>
      <c r="W205" s="48" t="s">
        <v>229</v>
      </c>
      <c r="X205" s="49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7" t="str">
        <f>VLOOKUP(N206,'Linien - BU'!A:B,2,FALSE)</f>
        <v>BU1</v>
      </c>
      <c r="B206" s="78">
        <f t="shared" si="21"/>
        <v>6</v>
      </c>
      <c r="C206" s="79">
        <f>Abfalldokumentation!$U206</f>
        <v>44441</v>
      </c>
      <c r="D206" s="68" t="str">
        <f>IFERROR(VLOOKUP(Tabelle3[[#This Row],[Artikelnr.]],Produktgruppe!A:B,2,0),Tabelle3[[#This Row],[Produktname]])</f>
        <v>Fertigware</v>
      </c>
      <c r="E206" s="80" t="str">
        <f>IFERROR(VLOOKUP(Abfalldokumentation!$O206,Artikel!A:C,3,FALSE),Abfalldokumentation!$O206)</f>
        <v>TORT WAL 1,93KG JER DE</v>
      </c>
      <c r="F206" s="80" t="str">
        <f>VLOOKUP(T206,'Liste Gründe'!A:D,2,FALSE)</f>
        <v>Schimmel</v>
      </c>
      <c r="G206" s="79" t="str">
        <f>IF(ISBLANK(V206),VLOOKUP(Abfalldokumentation!$P206,'Liste Gründe'!A:D,3,FALSE),V206)</f>
        <v>Rest</v>
      </c>
      <c r="H206" s="80" t="str">
        <f>IF(ISBLANK(Abfalldokumentation!$W206),"-",Abfalldokumentation!$W206)</f>
        <v>Riss in Alufolie</v>
      </c>
      <c r="I206" s="80">
        <f t="shared" si="22"/>
        <v>35</v>
      </c>
      <c r="J206" s="80" t="str">
        <f t="shared" si="23"/>
        <v>Produkte</v>
      </c>
      <c r="K206" s="80" t="str">
        <f t="shared" si="24"/>
        <v>BUs</v>
      </c>
      <c r="L206" s="80" t="str">
        <f t="shared" si="25"/>
        <v>Symptome</v>
      </c>
      <c r="M2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IFERROR(VLOOKUP(Abfalldokumentation!$O206,Kennzahlen!U:X,3,FALSE)*Abfalldokumentation!$B206,"0")))),0)</f>
        <v>36.280200000000001</v>
      </c>
      <c r="N206" s="80" t="str">
        <f>IF(ISBLANK(Q206),VLOOKUP(Abfalldokumentation!$O206,'Linien - BU'!R:S,2,FALSE),Q206)</f>
        <v>Abfüllung</v>
      </c>
      <c r="O206" s="76">
        <f t="shared" si="26"/>
        <v>31000169</v>
      </c>
      <c r="P206" s="76">
        <f t="shared" si="27"/>
        <v>12</v>
      </c>
      <c r="Q206" s="38" t="s">
        <v>166</v>
      </c>
      <c r="R206" s="39">
        <v>31000169</v>
      </c>
      <c r="S206" s="39">
        <v>6</v>
      </c>
      <c r="T206" s="39">
        <v>12</v>
      </c>
      <c r="U206" s="40">
        <v>44441</v>
      </c>
      <c r="V206" s="41" t="s">
        <v>10</v>
      </c>
      <c r="W206" s="42" t="s">
        <v>230</v>
      </c>
      <c r="X206" s="43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2" t="str">
        <f>VLOOKUP(N207,'Linien - BU'!A:B,2,FALSE)</f>
        <v>BU2</v>
      </c>
      <c r="B207" s="73">
        <f t="shared" si="21"/>
        <v>15</v>
      </c>
      <c r="C207" s="74">
        <f>Abfalldokumentation!$U207</f>
        <v>44441</v>
      </c>
      <c r="D207" s="68" t="str">
        <f>IFERROR(VLOOKUP(Tabelle3[[#This Row],[Artikelnr.]],Produktgruppe!A:B,2,0),Tabelle3[[#This Row],[Produktname]])</f>
        <v>Rohware</v>
      </c>
      <c r="E207" s="75" t="str">
        <f>IFERROR(VLOOKUP(Abfalldokumentation!$O207,Artikel!A:C,3,FALSE),Abfalldokumentation!$O207)</f>
        <v>Blöcke</v>
      </c>
      <c r="F207" s="75" t="str">
        <f>VLOOKUP(T207,'Liste Gründe'!A:D,2,FALSE)</f>
        <v>Schimmel</v>
      </c>
      <c r="G207" s="74" t="str">
        <f>IF(ISBLANK(V207),VLOOKUP(Abfalldokumentation!$P207,'Liste Gründe'!A:D,3,FALSE),V207)</f>
        <v>Luftzieher/Folienriss durch Transport</v>
      </c>
      <c r="H207" s="75" t="str">
        <f>IF(ISBLANK(Abfalldokumentation!$W207),"-",Abfalldokumentation!$W207)</f>
        <v>Luftzieher/Folienriss durch Transport</v>
      </c>
      <c r="I207" s="75">
        <f t="shared" si="22"/>
        <v>35</v>
      </c>
      <c r="J207" s="75" t="str">
        <f t="shared" si="23"/>
        <v>Produkte</v>
      </c>
      <c r="K207" s="75" t="str">
        <f t="shared" si="24"/>
        <v>BUs</v>
      </c>
      <c r="L207" s="75" t="str">
        <f t="shared" si="25"/>
        <v>Symptome</v>
      </c>
      <c r="M2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IFERROR(VLOOKUP(Abfalldokumentation!$O207,Kennzahlen!U:X,3,FALSE)*Abfalldokumentation!$B207,"0")))),0)</f>
        <v>0</v>
      </c>
      <c r="N207" s="75" t="str">
        <f>IF(ISBLANK(Q207),VLOOKUP(Abfalldokumentation!$O207,'Linien - BU'!R:S,2,FALSE),Q207)</f>
        <v>BU2</v>
      </c>
      <c r="O207" s="76" t="str">
        <f t="shared" si="26"/>
        <v>Blöcke</v>
      </c>
      <c r="P207" s="76">
        <f t="shared" si="27"/>
        <v>12</v>
      </c>
      <c r="Q207" s="44" t="s">
        <v>7</v>
      </c>
      <c r="R207" s="45" t="s">
        <v>194</v>
      </c>
      <c r="S207" s="45">
        <v>15</v>
      </c>
      <c r="T207" s="45">
        <v>12</v>
      </c>
      <c r="U207" s="46">
        <v>44441</v>
      </c>
      <c r="V207" s="47" t="s">
        <v>30</v>
      </c>
      <c r="W207" s="48" t="s">
        <v>30</v>
      </c>
      <c r="X207" s="49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7" t="str">
        <f>VLOOKUP(N208,'Linien - BU'!A:B,2,FALSE)</f>
        <v>BU2</v>
      </c>
      <c r="B208" s="78">
        <f t="shared" si="21"/>
        <v>45</v>
      </c>
      <c r="C208" s="79">
        <f>Abfalldokumentation!$U208</f>
        <v>44441</v>
      </c>
      <c r="D208" s="68" t="str">
        <f>IFERROR(VLOOKUP(Tabelle3[[#This Row],[Artikelnr.]],Produktgruppe!A:B,2,0),Tabelle3[[#This Row],[Produktname]])</f>
        <v>Rohware</v>
      </c>
      <c r="E208" s="80" t="str">
        <f>IFERROR(VLOOKUP(Abfalldokumentation!$O208,Artikel!A:C,3,FALSE),Abfalldokumentation!$O208)</f>
        <v>Blöcke</v>
      </c>
      <c r="F208" s="80" t="str">
        <f>VLOOKUP(T208,'Liste Gründe'!A:D,2,FALSE)</f>
        <v>Schimmel</v>
      </c>
      <c r="G208" s="79" t="str">
        <f>IF(ISBLANK(V208),VLOOKUP(Abfalldokumentation!$P208,'Liste Gründe'!A:D,3,FALSE),V208)</f>
        <v>Luftzieher/Folienriss durch Transport</v>
      </c>
      <c r="H208" s="80" t="str">
        <f>IF(ISBLANK(Abfalldokumentation!$W208),"-",Abfalldokumentation!$W208)</f>
        <v>Luftzieher/Folienriss durch Transport</v>
      </c>
      <c r="I208" s="80">
        <f t="shared" si="22"/>
        <v>35</v>
      </c>
      <c r="J208" s="80" t="str">
        <f t="shared" si="23"/>
        <v>Produkte</v>
      </c>
      <c r="K208" s="80" t="str">
        <f t="shared" si="24"/>
        <v>BUs</v>
      </c>
      <c r="L208" s="80" t="str">
        <f t="shared" si="25"/>
        <v>Symptome</v>
      </c>
      <c r="M2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IFERROR(VLOOKUP(Abfalldokumentation!$O208,Kennzahlen!U:X,3,FALSE)*Abfalldokumentation!$B208,"0")))),0)</f>
        <v>0</v>
      </c>
      <c r="N208" s="80" t="str">
        <f>IF(ISBLANK(Q208),VLOOKUP(Abfalldokumentation!$O208,'Linien - BU'!R:S,2,FALSE),Q208)</f>
        <v>BU2</v>
      </c>
      <c r="O208" s="76" t="str">
        <f t="shared" si="26"/>
        <v>Blöcke</v>
      </c>
      <c r="P208" s="76">
        <f t="shared" si="27"/>
        <v>12</v>
      </c>
      <c r="Q208" s="38" t="s">
        <v>7</v>
      </c>
      <c r="R208" s="39" t="s">
        <v>194</v>
      </c>
      <c r="S208" s="39">
        <v>45</v>
      </c>
      <c r="T208" s="39">
        <v>12</v>
      </c>
      <c r="U208" s="40">
        <v>44441</v>
      </c>
      <c r="V208" s="41" t="s">
        <v>30</v>
      </c>
      <c r="W208" s="42" t="s">
        <v>30</v>
      </c>
      <c r="X208" s="43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2" t="str">
        <f>VLOOKUP(N209,'Linien - BU'!A:B,2,FALSE)</f>
        <v>Verkauf</v>
      </c>
      <c r="B209" s="73">
        <f t="shared" si="21"/>
        <v>20</v>
      </c>
      <c r="C209" s="74">
        <f>Abfalldokumentation!$U209</f>
        <v>44441</v>
      </c>
      <c r="D209" s="68" t="str">
        <f>IFERROR(VLOOKUP(Tabelle3[[#This Row],[Artikelnr.]],Produktgruppe!A:B,2,0),Tabelle3[[#This Row],[Produktname]])</f>
        <v>Div. Zipfel, ES ohne Verwendung</v>
      </c>
      <c r="E209" s="75" t="str">
        <f>IFERROR(VLOOKUP(Abfalldokumentation!$O209,Artikel!A:C,3,FALSE),Abfalldokumentation!$O209)</f>
        <v>Div. Zipfel, Endstücke</v>
      </c>
      <c r="F209" s="75" t="str">
        <f>VLOOKUP(T209,'Liste Gründe'!A:D,2,FALSE)</f>
        <v>Schimmel</v>
      </c>
      <c r="G209" s="74" t="str">
        <f>IF(ISBLANK(V209),VLOOKUP(Abfalldokumentation!$P209,'Liste Gründe'!A:D,3,FALSE),V209)</f>
        <v>keinen Abnehmer/kein Schälpersonal</v>
      </c>
      <c r="H209" s="75" t="str">
        <f>IF(ISBLANK(Abfalldokumentation!$W209),"-",Abfalldokumentation!$W209)</f>
        <v>keinen Abnehmer/Schälen</v>
      </c>
      <c r="I209" s="75">
        <f t="shared" si="22"/>
        <v>35</v>
      </c>
      <c r="J209" s="75" t="str">
        <f t="shared" si="23"/>
        <v>Produkte</v>
      </c>
      <c r="K209" s="75" t="str">
        <f t="shared" si="24"/>
        <v>BUs</v>
      </c>
      <c r="L209" s="75" t="str">
        <f t="shared" si="25"/>
        <v>Symptome</v>
      </c>
      <c r="M2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IFERROR(VLOOKUP(Abfalldokumentation!$O209,Kennzahlen!U:X,3,FALSE)*Abfalldokumentation!$B209,"0")))),0)</f>
        <v>0</v>
      </c>
      <c r="N209" s="75" t="str">
        <f>IF(ISBLANK(Q209),VLOOKUP(Abfalldokumentation!$O209,'Linien - BU'!R:S,2,FALSE),Q209)</f>
        <v>Verkauf</v>
      </c>
      <c r="O209" s="76" t="str">
        <f t="shared" si="26"/>
        <v>Div. Zipfel, Endstücke</v>
      </c>
      <c r="P209" s="76">
        <f t="shared" si="27"/>
        <v>12</v>
      </c>
      <c r="Q209" s="44" t="s">
        <v>11</v>
      </c>
      <c r="R209" s="45" t="s">
        <v>177</v>
      </c>
      <c r="S209" s="45">
        <v>20</v>
      </c>
      <c r="T209" s="45">
        <v>12</v>
      </c>
      <c r="U209" s="46">
        <v>44441</v>
      </c>
      <c r="V209" s="47" t="s">
        <v>20</v>
      </c>
      <c r="W209" s="48" t="s">
        <v>178</v>
      </c>
      <c r="X209" s="49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7" t="str">
        <f>VLOOKUP(N210,'Linien - BU'!A:B,2,FALSE)</f>
        <v>BU3</v>
      </c>
      <c r="B210" s="78">
        <f t="shared" si="21"/>
        <v>23.5</v>
      </c>
      <c r="C210" s="79">
        <f>Abfalldokumentation!$U210</f>
        <v>44441</v>
      </c>
      <c r="D210" s="68" t="str">
        <f>IFERROR(VLOOKUP(Tabelle3[[#This Row],[Artikelnr.]],Produktgruppe!A:B,2,0),Tabelle3[[#This Row],[Produktname]])</f>
        <v>Vorschmelz Diverses</v>
      </c>
      <c r="E210" s="80" t="str">
        <f>IFERROR(VLOOKUP(Abfalldokumentation!$O210,Artikel!A:C,3,FALSE),Abfalldokumentation!$O210)</f>
        <v>Vorschmelz Diverses</v>
      </c>
      <c r="F210" s="80" t="str">
        <f>VLOOKUP(T210,'Liste Gründe'!A:D,2,FALSE)</f>
        <v>Linienbezogen</v>
      </c>
      <c r="G210" s="79" t="str">
        <f>IF(ISBLANK(V210),VLOOKUP(Abfalldokumentation!$P210,'Liste Gründe'!A:D,3,FALSE),V210)</f>
        <v>Maschinenabfall</v>
      </c>
      <c r="H210" s="80" t="str">
        <f>IF(ISBLANK(Abfalldokumentation!$W210),"-",Abfalldokumentation!$W210)</f>
        <v>nicht eindeutig</v>
      </c>
      <c r="I210" s="80">
        <f t="shared" si="22"/>
        <v>35</v>
      </c>
      <c r="J210" s="80" t="str">
        <f t="shared" si="23"/>
        <v>Produkte</v>
      </c>
      <c r="K210" s="80" t="str">
        <f t="shared" si="24"/>
        <v>BUs</v>
      </c>
      <c r="L210" s="80" t="str">
        <f t="shared" si="25"/>
        <v>Symptome</v>
      </c>
      <c r="M2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IFERROR(VLOOKUP(Abfalldokumentation!$O210,Kennzahlen!U:X,3,FALSE)*Abfalldokumentation!$B210,"0")))),0)</f>
        <v>0</v>
      </c>
      <c r="N210" s="80" t="str">
        <f>IF(ISBLANK(Q210),VLOOKUP(Abfalldokumentation!$O210,'Linien - BU'!R:S,2,FALSE),Q210)</f>
        <v>Bu3</v>
      </c>
      <c r="O210" s="76" t="str">
        <f t="shared" si="26"/>
        <v>Vorschmelz Diverses</v>
      </c>
      <c r="P210" s="76">
        <f t="shared" si="27"/>
        <v>30</v>
      </c>
      <c r="Q210" s="38" t="s">
        <v>196</v>
      </c>
      <c r="R210" s="45" t="s">
        <v>54</v>
      </c>
      <c r="S210" s="39">
        <v>23.5</v>
      </c>
      <c r="T210" s="39">
        <v>30</v>
      </c>
      <c r="U210" s="40">
        <v>44441</v>
      </c>
      <c r="V210" s="41" t="s">
        <v>53</v>
      </c>
      <c r="W210" s="42" t="s">
        <v>205</v>
      </c>
      <c r="X210" s="43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2" t="str">
        <f>VLOOKUP(N211,'Linien - BU'!A:B,2,FALSE)</f>
        <v>BU4</v>
      </c>
      <c r="B211" s="73">
        <f t="shared" si="21"/>
        <v>28</v>
      </c>
      <c r="C211" s="74">
        <f>Abfalldokumentation!$U211</f>
        <v>44441</v>
      </c>
      <c r="D211" s="68" t="str">
        <f>IFERROR(VLOOKUP(Tabelle3[[#This Row],[Artikelnr.]],Produktgruppe!A:B,2,0),Tabelle3[[#This Row],[Produktname]])</f>
        <v>Diverses</v>
      </c>
      <c r="E211" s="75" t="str">
        <f>IFERROR(VLOOKUP(Abfalldokumentation!$O211,Artikel!A:C,3,FALSE),Abfalldokumentation!$O211)</f>
        <v>Diverses</v>
      </c>
      <c r="F211" s="75" t="str">
        <f>VLOOKUP(T211,'Liste Gründe'!A:D,2,FALSE)</f>
        <v>Linienbezogen</v>
      </c>
      <c r="G211" s="74" t="str">
        <f>IF(ISBLANK(V211),VLOOKUP(Abfalldokumentation!$P211,'Liste Gründe'!A:D,3,FALSE),V211)</f>
        <v>Maschinenabfall</v>
      </c>
      <c r="H211" s="75" t="str">
        <f>IF(ISBLANK(Abfalldokumentation!$W211),"-",Abfalldokumentation!$W211)</f>
        <v>-</v>
      </c>
      <c r="I211" s="75">
        <f t="shared" si="22"/>
        <v>35</v>
      </c>
      <c r="J211" s="75" t="str">
        <f t="shared" si="23"/>
        <v>Produkte</v>
      </c>
      <c r="K211" s="75" t="str">
        <f t="shared" si="24"/>
        <v>BUs</v>
      </c>
      <c r="L211" s="75" t="str">
        <f t="shared" si="25"/>
        <v>Symptome</v>
      </c>
      <c r="M2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IFERROR(VLOOKUP(Abfalldokumentation!$O211,Kennzahlen!U:X,3,FALSE)*Abfalldokumentation!$B211,"0")))),0)</f>
        <v>0</v>
      </c>
      <c r="N211" s="75" t="str">
        <f>IF(ISBLANK(Q211),VLOOKUP(Abfalldokumentation!$O211,'Linien - BU'!R:S,2,FALSE),Q211)</f>
        <v>BU4</v>
      </c>
      <c r="O211" s="76" t="str">
        <f t="shared" si="26"/>
        <v>Diverses</v>
      </c>
      <c r="P211" s="76">
        <f t="shared" si="27"/>
        <v>30</v>
      </c>
      <c r="Q211" s="44" t="s">
        <v>9</v>
      </c>
      <c r="R211" s="45" t="s">
        <v>108</v>
      </c>
      <c r="S211" s="45">
        <v>28</v>
      </c>
      <c r="T211" s="45">
        <v>30</v>
      </c>
      <c r="U211" s="46">
        <v>44441</v>
      </c>
      <c r="V211" s="47"/>
      <c r="W211" s="48"/>
      <c r="X211" s="49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7" t="str">
        <f>VLOOKUP(N212,'Linien - BU'!A:B,2,FALSE)</f>
        <v>BU3</v>
      </c>
      <c r="B212" s="78">
        <f t="shared" si="21"/>
        <v>33.5</v>
      </c>
      <c r="C212" s="79">
        <f>Abfalldokumentation!$U212</f>
        <v>44441</v>
      </c>
      <c r="D212" s="68" t="str">
        <f>IFERROR(VLOOKUP(Tabelle3[[#This Row],[Artikelnr.]],Produktgruppe!A:B,2,0),Tabelle3[[#This Row],[Produktname]])</f>
        <v>Diverses</v>
      </c>
      <c r="E212" s="80" t="str">
        <f>IFERROR(VLOOKUP(Abfalldokumentation!$O212,Artikel!A:C,3,FALSE),Abfalldokumentation!$O212)</f>
        <v>Maschinenabfall</v>
      </c>
      <c r="F212" s="80" t="str">
        <f>VLOOKUP(T212,'Liste Gründe'!A:D,2,FALSE)</f>
        <v>Linienbezogen</v>
      </c>
      <c r="G212" s="79" t="str">
        <f>IF(ISBLANK(V212),VLOOKUP(Abfalldokumentation!$P212,'Liste Gründe'!A:D,3,FALSE),V212)</f>
        <v>Maschinenabfall</v>
      </c>
      <c r="H212" s="80" t="str">
        <f>IF(ISBLANK(Abfalldokumentation!$W212),"-",Abfalldokumentation!$W212)</f>
        <v>-</v>
      </c>
      <c r="I212" s="80">
        <f t="shared" si="22"/>
        <v>35</v>
      </c>
      <c r="J212" s="80" t="str">
        <f t="shared" si="23"/>
        <v>Produkte</v>
      </c>
      <c r="K212" s="80" t="str">
        <f t="shared" si="24"/>
        <v>BUs</v>
      </c>
      <c r="L212" s="80" t="str">
        <f t="shared" si="25"/>
        <v>Symptome</v>
      </c>
      <c r="M2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IFERROR(VLOOKUP(Abfalldokumentation!$O212,Kennzahlen!U:X,3,FALSE)*Abfalldokumentation!$B212,"0")))),0)</f>
        <v>0</v>
      </c>
      <c r="N212" s="80" t="str">
        <f>IF(ISBLANK(Q212),VLOOKUP(Abfalldokumentation!$O212,'Linien - BU'!R:S,2,FALSE),Q212)</f>
        <v>Bu3</v>
      </c>
      <c r="O212" s="76" t="str">
        <f t="shared" si="26"/>
        <v>Maschinenabfall</v>
      </c>
      <c r="P212" s="76">
        <f t="shared" si="27"/>
        <v>30</v>
      </c>
      <c r="Q212" s="38" t="s">
        <v>196</v>
      </c>
      <c r="R212" s="39" t="s">
        <v>53</v>
      </c>
      <c r="S212" s="39">
        <v>33.5</v>
      </c>
      <c r="T212" s="39">
        <v>30</v>
      </c>
      <c r="U212" s="40">
        <v>44441</v>
      </c>
      <c r="V212" s="41"/>
      <c r="W212" s="42"/>
      <c r="X212" s="43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2" t="str">
        <f>VLOOKUP(N213,'Linien - BU'!A:B,2,FALSE)</f>
        <v>BU1</v>
      </c>
      <c r="B213" s="73">
        <f t="shared" si="21"/>
        <v>40.5</v>
      </c>
      <c r="C213" s="74">
        <f>Abfalldokumentation!$U213</f>
        <v>44441</v>
      </c>
      <c r="D213" s="68" t="str">
        <f>IFERROR(VLOOKUP(Tabelle3[[#This Row],[Artikelnr.]],Produktgruppe!A:B,2,0),Tabelle3[[#This Row],[Produktname]])</f>
        <v>Diverses</v>
      </c>
      <c r="E213" s="75" t="str">
        <f>IFERROR(VLOOKUP(Abfalldokumentation!$O213,Artikel!A:C,3,FALSE),Abfalldokumentation!$O213)</f>
        <v>Diverses aus Abfüllung</v>
      </c>
      <c r="F213" s="75" t="str">
        <f>VLOOKUP(T213,'Liste Gründe'!A:D,2,FALSE)</f>
        <v>Linienbezogen</v>
      </c>
      <c r="G213" s="74" t="str">
        <f>IF(ISBLANK(V213),VLOOKUP(Abfalldokumentation!$P213,'Liste Gründe'!A:D,3,FALSE),V213)</f>
        <v>Clip gerissen</v>
      </c>
      <c r="H213" s="75" t="str">
        <f>IF(ISBLANK(Abfalldokumentation!$W213),"-",Abfalldokumentation!$W213)</f>
        <v>-</v>
      </c>
      <c r="I213" s="75">
        <f t="shared" si="22"/>
        <v>35</v>
      </c>
      <c r="J213" s="75" t="str">
        <f t="shared" si="23"/>
        <v>Produkte</v>
      </c>
      <c r="K213" s="75" t="str">
        <f t="shared" si="24"/>
        <v>BUs</v>
      </c>
      <c r="L213" s="75" t="str">
        <f t="shared" si="25"/>
        <v>Symptome</v>
      </c>
      <c r="M2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IFERROR(VLOOKUP(Abfalldokumentation!$O213,Kennzahlen!U:X,3,FALSE)*Abfalldokumentation!$B213,"0")))),0)</f>
        <v>0</v>
      </c>
      <c r="N213" s="75" t="str">
        <f>IF(ISBLANK(Q213),VLOOKUP(Abfalldokumentation!$O213,'Linien - BU'!R:S,2,FALSE),Q213)</f>
        <v>Abfüllung</v>
      </c>
      <c r="O213" s="76" t="str">
        <f t="shared" si="26"/>
        <v>Diverses aus Abfüllung</v>
      </c>
      <c r="P213" s="76">
        <f t="shared" si="27"/>
        <v>31</v>
      </c>
      <c r="Q213" s="44" t="s">
        <v>166</v>
      </c>
      <c r="R213" s="45" t="s">
        <v>179</v>
      </c>
      <c r="S213" s="45">
        <v>40.5</v>
      </c>
      <c r="T213" s="39">
        <v>31</v>
      </c>
      <c r="U213" s="46">
        <v>44441</v>
      </c>
      <c r="V213" s="47"/>
      <c r="W213" s="48"/>
      <c r="X213" s="49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7" t="str">
        <f>VLOOKUP(N214,'Linien - BU'!A:B,2,FALSE)</f>
        <v>BU1</v>
      </c>
      <c r="B214" s="78">
        <f t="shared" si="21"/>
        <v>166</v>
      </c>
      <c r="C214" s="79">
        <f>Abfalldokumentation!$U214</f>
        <v>44441</v>
      </c>
      <c r="D214" s="68" t="str">
        <f>IFERROR(VLOOKUP(Tabelle3[[#This Row],[Artikelnr.]],Produktgruppe!A:B,2,0),Tabelle3[[#This Row],[Produktname]])</f>
        <v>Diverses</v>
      </c>
      <c r="E214" s="80" t="str">
        <f>IFERROR(VLOOKUP(Abfalldokumentation!$O214,Artikel!A:C,3,FALSE),Abfalldokumentation!$O214)</f>
        <v>Diverses aus Abfüllung</v>
      </c>
      <c r="F214" s="80" t="str">
        <f>VLOOKUP(T214,'Liste Gründe'!A:D,2,FALSE)</f>
        <v>Linienbezogen</v>
      </c>
      <c r="G214" s="79" t="str">
        <f>IF(ISBLANK(V214),VLOOKUP(Abfalldokumentation!$P214,'Liste Gründe'!A:D,3,FALSE),V214)</f>
        <v>Reinigung</v>
      </c>
      <c r="H214" s="80" t="str">
        <f>IF(ISBLANK(Abfalldokumentation!$W214),"-",Abfalldokumentation!$W214)</f>
        <v>-</v>
      </c>
      <c r="I214" s="80">
        <f t="shared" si="22"/>
        <v>35</v>
      </c>
      <c r="J214" s="80" t="str">
        <f t="shared" si="23"/>
        <v>Produkte</v>
      </c>
      <c r="K214" s="80" t="str">
        <f t="shared" si="24"/>
        <v>BUs</v>
      </c>
      <c r="L214" s="80" t="str">
        <f t="shared" si="25"/>
        <v>Symptome</v>
      </c>
      <c r="M2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IFERROR(VLOOKUP(Abfalldokumentation!$O214,Kennzahlen!U:X,3,FALSE)*Abfalldokumentation!$B214,"0")))),0)</f>
        <v>0</v>
      </c>
      <c r="N214" s="80" t="str">
        <f>IF(ISBLANK(Q214),VLOOKUP(Abfalldokumentation!$O214,'Linien - BU'!R:S,2,FALSE),Q214)</f>
        <v>Abfüllung</v>
      </c>
      <c r="O214" s="76" t="str">
        <f t="shared" si="26"/>
        <v>Diverses aus Abfüllung</v>
      </c>
      <c r="P214" s="76">
        <f t="shared" si="27"/>
        <v>10</v>
      </c>
      <c r="Q214" s="38" t="s">
        <v>166</v>
      </c>
      <c r="R214" s="39" t="s">
        <v>179</v>
      </c>
      <c r="S214" s="39">
        <v>166</v>
      </c>
      <c r="T214" s="39">
        <v>10</v>
      </c>
      <c r="U214" s="40">
        <v>44441</v>
      </c>
      <c r="V214" s="41"/>
      <c r="W214" s="42"/>
      <c r="X214" s="43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2" t="str">
        <f>VLOOKUP(N215,'Linien - BU'!A:B,2,FALSE)</f>
        <v>Rest</v>
      </c>
      <c r="B215" s="73">
        <f t="shared" si="21"/>
        <v>10</v>
      </c>
      <c r="C215" s="74">
        <f>Abfalldokumentation!$U215</f>
        <v>44441</v>
      </c>
      <c r="D215" s="68" t="str">
        <f>IFERROR(VLOOKUP(Tabelle3[[#This Row],[Artikelnr.]],Produktgruppe!A:B,2,0),Tabelle3[[#This Row],[Produktname]])</f>
        <v>Qualitätssicherung</v>
      </c>
      <c r="E215" s="75" t="str">
        <f>IFERROR(VLOOKUP(Abfalldokumentation!$O215,Artikel!A:C,3,FALSE),Abfalldokumentation!$O215)</f>
        <v>Laborproben</v>
      </c>
      <c r="F215" s="75" t="str">
        <f>VLOOKUP(T215,'Liste Gründe'!A:D,2,FALSE)</f>
        <v>Qualitätssicherung</v>
      </c>
      <c r="G215" s="74" t="str">
        <f>IF(ISBLANK(V215),VLOOKUP(Abfalldokumentation!$P215,'Liste Gründe'!A:D,3,FALSE),V215)</f>
        <v>Laborprobe</v>
      </c>
      <c r="H215" s="75" t="str">
        <f>IF(ISBLANK(Abfalldokumentation!$W215),"-",Abfalldokumentation!$W215)</f>
        <v>Laborprobe</v>
      </c>
      <c r="I215" s="75">
        <f t="shared" si="22"/>
        <v>35</v>
      </c>
      <c r="J215" s="75" t="str">
        <f t="shared" si="23"/>
        <v>Produkte</v>
      </c>
      <c r="K215" s="75" t="str">
        <f t="shared" si="24"/>
        <v>BUs</v>
      </c>
      <c r="L215" s="75" t="str">
        <f t="shared" si="25"/>
        <v>Symptome</v>
      </c>
      <c r="M2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IFERROR(VLOOKUP(Abfalldokumentation!$O215,Kennzahlen!U:X,3,FALSE)*Abfalldokumentation!$B215,"0")))),0)</f>
        <v>0</v>
      </c>
      <c r="N215" s="75" t="str">
        <f>IF(ISBLANK(Q215),VLOOKUP(Abfalldokumentation!$O215,'Linien - BU'!R:S,2,FALSE),Q215)</f>
        <v>Labor</v>
      </c>
      <c r="O215" s="76" t="str">
        <f t="shared" si="26"/>
        <v>Laborproben</v>
      </c>
      <c r="P215" s="76">
        <f t="shared" si="27"/>
        <v>73</v>
      </c>
      <c r="Q215" s="44" t="s">
        <v>185</v>
      </c>
      <c r="R215" s="45" t="s">
        <v>186</v>
      </c>
      <c r="S215" s="45">
        <v>10</v>
      </c>
      <c r="T215" s="51">
        <v>73</v>
      </c>
      <c r="U215" s="46">
        <v>44441</v>
      </c>
      <c r="V215" s="47" t="s">
        <v>187</v>
      </c>
      <c r="W215" s="48" t="s">
        <v>187</v>
      </c>
      <c r="X215" s="49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7" t="str">
        <f>VLOOKUP(N216,'Linien - BU'!A:B,2,FALSE)</f>
        <v>BU1</v>
      </c>
      <c r="B216" s="78">
        <f t="shared" si="21"/>
        <v>20</v>
      </c>
      <c r="C216" s="79">
        <f>Abfalldokumentation!$U216</f>
        <v>44441</v>
      </c>
      <c r="D216" s="68" t="str">
        <f>IFERROR(VLOOKUP(Tabelle3[[#This Row],[Artikelnr.]],Produktgruppe!A:B,2,0),Tabelle3[[#This Row],[Produktname]])</f>
        <v>RW</v>
      </c>
      <c r="E216" s="80" t="str">
        <f>IFERROR(VLOOKUP(Abfalldokumentation!$O216,Artikel!A:C,3,FALSE),Abfalldokumentation!$O216)</f>
        <v>Rächer Natrium</v>
      </c>
      <c r="F216" s="80" t="str">
        <f>VLOOKUP(T216,'Liste Gründe'!A:D,2,FALSE)</f>
        <v>Rest</v>
      </c>
      <c r="G216" s="79" t="str">
        <f>IF(ISBLANK(V216),VLOOKUP(Abfalldokumentation!$P216,'Liste Gründe'!A:D,3,FALSE),V216)</f>
        <v>geschälte Rinde</v>
      </c>
      <c r="H216" s="80" t="str">
        <f>IF(ISBLANK(Abfalldokumentation!$W216),"-",Abfalldokumentation!$W216)</f>
        <v>keine Verwendung möglich</v>
      </c>
      <c r="I216" s="80">
        <f t="shared" si="22"/>
        <v>35</v>
      </c>
      <c r="J216" s="80" t="str">
        <f t="shared" si="23"/>
        <v>Produkte</v>
      </c>
      <c r="K216" s="80" t="str">
        <f t="shared" si="24"/>
        <v>BUs</v>
      </c>
      <c r="L216" s="80" t="str">
        <f t="shared" si="25"/>
        <v>Symptome</v>
      </c>
      <c r="M2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IFERROR(VLOOKUP(Abfalldokumentation!$O216,Kennzahlen!U:X,3,FALSE)*Abfalldokumentation!$B216,"0")))),0)</f>
        <v>0</v>
      </c>
      <c r="N216" s="80" t="str">
        <f>IF(ISBLANK(Q216),VLOOKUP(Abfalldokumentation!$O216,'Linien - BU'!R:S,2,FALSE),Q216)</f>
        <v>RWV</v>
      </c>
      <c r="O216" s="76" t="str">
        <f t="shared" si="26"/>
        <v>Rächer Natrium</v>
      </c>
      <c r="P216" s="76">
        <f t="shared" si="27"/>
        <v>60</v>
      </c>
      <c r="Q216" s="38" t="s">
        <v>188</v>
      </c>
      <c r="R216" s="39" t="s">
        <v>231</v>
      </c>
      <c r="S216" s="39">
        <v>20</v>
      </c>
      <c r="T216" s="45">
        <v>60</v>
      </c>
      <c r="U216" s="40">
        <v>44441</v>
      </c>
      <c r="V216" s="41" t="s">
        <v>201</v>
      </c>
      <c r="W216" s="42" t="s">
        <v>190</v>
      </c>
      <c r="X216" s="43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2" t="str">
        <f>VLOOKUP(N217,'Linien - BU'!A:B,2,FALSE)</f>
        <v>BU1</v>
      </c>
      <c r="B217" s="73">
        <f t="shared" si="21"/>
        <v>18</v>
      </c>
      <c r="C217" s="74">
        <f>Abfalldokumentation!$U217</f>
        <v>44441</v>
      </c>
      <c r="D217" s="68" t="str">
        <f>IFERROR(VLOOKUP(Tabelle3[[#This Row],[Artikelnr.]],Produktgruppe!A:B,2,0),Tabelle3[[#This Row],[Produktname]])</f>
        <v>RW</v>
      </c>
      <c r="E217" s="75" t="str">
        <f>IFERROR(VLOOKUP(Abfalldokumentation!$O217,Artikel!A:C,3,FALSE),Abfalldokumentation!$O217)</f>
        <v>RW Natrium</v>
      </c>
      <c r="F217" s="75" t="str">
        <f>VLOOKUP(T217,'Liste Gründe'!A:D,2,FALSE)</f>
        <v>Rest</v>
      </c>
      <c r="G217" s="74" t="str">
        <f>IF(ISBLANK(V217),VLOOKUP(Abfalldokumentation!$P217,'Liste Gründe'!A:D,3,FALSE),V217)</f>
        <v>geschälte Rinde</v>
      </c>
      <c r="H217" s="75" t="str">
        <f>IF(ISBLANK(Abfalldokumentation!$W217),"-",Abfalldokumentation!$W217)</f>
        <v>keine Verwendung möglich</v>
      </c>
      <c r="I217" s="75">
        <f t="shared" si="22"/>
        <v>35</v>
      </c>
      <c r="J217" s="75" t="str">
        <f t="shared" si="23"/>
        <v>Produkte</v>
      </c>
      <c r="K217" s="75" t="str">
        <f t="shared" si="24"/>
        <v>BUs</v>
      </c>
      <c r="L217" s="75" t="str">
        <f t="shared" si="25"/>
        <v>Symptome</v>
      </c>
      <c r="M2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IFERROR(VLOOKUP(Abfalldokumentation!$O217,Kennzahlen!U:X,3,FALSE)*Abfalldokumentation!$B217,"0")))),0)</f>
        <v>0</v>
      </c>
      <c r="N217" s="75" t="str">
        <f>IF(ISBLANK(Q217),VLOOKUP(Abfalldokumentation!$O217,'Linien - BU'!R:S,2,FALSE),Q217)</f>
        <v>RWV</v>
      </c>
      <c r="O217" s="76" t="str">
        <f t="shared" si="26"/>
        <v>RW Natrium</v>
      </c>
      <c r="P217" s="76">
        <f t="shared" si="27"/>
        <v>60</v>
      </c>
      <c r="Q217" s="44" t="s">
        <v>188</v>
      </c>
      <c r="R217" s="45" t="s">
        <v>227</v>
      </c>
      <c r="S217" s="45">
        <v>18</v>
      </c>
      <c r="T217" s="45">
        <v>60</v>
      </c>
      <c r="U217" s="46">
        <v>44441</v>
      </c>
      <c r="V217" s="47" t="s">
        <v>201</v>
      </c>
      <c r="W217" s="48" t="s">
        <v>190</v>
      </c>
      <c r="X217" s="49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7" t="str">
        <f>VLOOKUP(N218,'Linien - BU'!A:B,2,FALSE)</f>
        <v>BU3</v>
      </c>
      <c r="B218" s="78">
        <f t="shared" si="21"/>
        <v>47</v>
      </c>
      <c r="C218" s="79">
        <f>Abfalldokumentation!$U218</f>
        <v>44442</v>
      </c>
      <c r="D218" s="68" t="str">
        <f>IFERROR(VLOOKUP(Tabelle3[[#This Row],[Artikelnr.]],Produktgruppe!A:B,2,0),Tabelle3[[#This Row],[Produktname]])</f>
        <v>Riemen</v>
      </c>
      <c r="E218" s="80" t="str">
        <f>IFERROR(VLOOKUP(Abfalldokumentation!$O218,Artikel!A:C,3,FALSE),Abfalldokumentation!$O218)</f>
        <v>RIE Bio Gouda Mittelalt</v>
      </c>
      <c r="F218" s="80" t="str">
        <f>VLOOKUP(T218,'Liste Gründe'!A:D,2,FALSE)</f>
        <v>Schimmel</v>
      </c>
      <c r="G218" s="79" t="str">
        <f>IF(ISBLANK(V218),VLOOKUP(Abfalldokumentation!$P218,'Liste Gründe'!A:D,3,FALSE),V218)</f>
        <v>Produkt ausgelistet, zu viel geschnitten</v>
      </c>
      <c r="H218" s="80" t="str">
        <f>IF(ISBLANK(Abfalldokumentation!$W218),"-",Abfalldokumentation!$W218)</f>
        <v>-</v>
      </c>
      <c r="I218" s="80">
        <f t="shared" si="22"/>
        <v>35</v>
      </c>
      <c r="J218" s="80" t="str">
        <f t="shared" si="23"/>
        <v>Produkte</v>
      </c>
      <c r="K218" s="80" t="str">
        <f t="shared" si="24"/>
        <v>BUs</v>
      </c>
      <c r="L218" s="80" t="str">
        <f t="shared" si="25"/>
        <v>Symptome</v>
      </c>
      <c r="M2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IFERROR(VLOOKUP(Abfalldokumentation!$O218,Kennzahlen!U:X,3,FALSE)*Abfalldokumentation!$B218,"0")))),0)</f>
        <v>349.87270000000001</v>
      </c>
      <c r="N218" s="80" t="str">
        <f>IF(ISBLANK(Q218),VLOOKUP(Abfalldokumentation!$O218,'Linien - BU'!R:S,2,FALSE),Q218)</f>
        <v>BU3</v>
      </c>
      <c r="O218" s="76">
        <f t="shared" si="26"/>
        <v>23500062</v>
      </c>
      <c r="P218" s="76">
        <f t="shared" si="27"/>
        <v>12</v>
      </c>
      <c r="Q218" s="44" t="s">
        <v>8</v>
      </c>
      <c r="R218" s="39">
        <v>23500062</v>
      </c>
      <c r="S218" s="39">
        <v>47</v>
      </c>
      <c r="T218" s="45">
        <v>12</v>
      </c>
      <c r="U218" s="40">
        <v>44442</v>
      </c>
      <c r="V218" s="41" t="s">
        <v>31</v>
      </c>
      <c r="W218" s="42"/>
      <c r="X218" s="43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2" t="str">
        <f>VLOOKUP(N219,'Linien - BU'!A:B,2,FALSE)</f>
        <v>BU1</v>
      </c>
      <c r="B219" s="73">
        <f t="shared" si="21"/>
        <v>31</v>
      </c>
      <c r="C219" s="74">
        <f>Abfalldokumentation!$U219</f>
        <v>44442</v>
      </c>
      <c r="D219" s="68" t="str">
        <f>IFERROR(VLOOKUP(Tabelle3[[#This Row],[Artikelnr.]],Produktgruppe!A:B,2,0),Tabelle3[[#This Row],[Produktname]])</f>
        <v>ABS 295</v>
      </c>
      <c r="E219" s="75" t="str">
        <f>IFERROR(VLOOKUP(Abfalldokumentation!$O219,Artikel!A:C,3,FALSE),Abfalldokumentation!$O219)</f>
        <v>ABS BERGK BERGLANDMILCH</v>
      </c>
      <c r="F219" s="75" t="str">
        <f>VLOOKUP(T219,'Liste Gründe'!A:D,2,FALSE)</f>
        <v>Schimmel</v>
      </c>
      <c r="G219" s="74" t="str">
        <f>IF(ISBLANK(V219),VLOOKUP(Abfalldokumentation!$P219,'Liste Gründe'!A:D,3,FALSE),V219)</f>
        <v>keine Verarbeitung</v>
      </c>
      <c r="H219" s="75" t="str">
        <f>IF(ISBLANK(Abfalldokumentation!$W219),"-",Abfalldokumentation!$W219)</f>
        <v>stehen geblieben / übersehen</v>
      </c>
      <c r="I219" s="75">
        <f t="shared" si="22"/>
        <v>35</v>
      </c>
      <c r="J219" s="75" t="str">
        <f t="shared" si="23"/>
        <v>Produkte</v>
      </c>
      <c r="K219" s="75" t="str">
        <f t="shared" si="24"/>
        <v>BUs</v>
      </c>
      <c r="L219" s="75" t="str">
        <f t="shared" si="25"/>
        <v>Symptome</v>
      </c>
      <c r="M2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IFERROR(VLOOKUP(Abfalldokumentation!$O219,Kennzahlen!U:X,3,FALSE)*Abfalldokumentation!$B219,"0")))),0)</f>
        <v>0</v>
      </c>
      <c r="N219" s="75" t="str">
        <f>IF(ISBLANK(Q219),VLOOKUP(Abfalldokumentation!$O219,'Linien - BU'!R:S,2,FALSE),Q219)</f>
        <v>Schmelze</v>
      </c>
      <c r="O219" s="76">
        <f t="shared" si="26"/>
        <v>29500967</v>
      </c>
      <c r="P219" s="76">
        <f t="shared" si="27"/>
        <v>12</v>
      </c>
      <c r="Q219" s="44" t="s">
        <v>170</v>
      </c>
      <c r="R219" s="45">
        <v>29500967</v>
      </c>
      <c r="S219" s="45">
        <v>31</v>
      </c>
      <c r="T219" s="45">
        <v>12</v>
      </c>
      <c r="U219" s="46">
        <v>44442</v>
      </c>
      <c r="V219" s="47" t="s">
        <v>22</v>
      </c>
      <c r="W219" s="48" t="s">
        <v>167</v>
      </c>
      <c r="X219" s="49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7" t="str">
        <f>VLOOKUP(N220,'Linien - BU'!A:B,2,FALSE)</f>
        <v>BU3</v>
      </c>
      <c r="B220" s="78">
        <f t="shared" si="21"/>
        <v>145</v>
      </c>
      <c r="C220" s="79">
        <f>Abfalldokumentation!$U220</f>
        <v>44442</v>
      </c>
      <c r="D220" s="68" t="str">
        <f>IFERROR(VLOOKUP(Tabelle3[[#This Row],[Artikelnr.]],Produktgruppe!A:B,2,0),Tabelle3[[#This Row],[Produktname]])</f>
        <v>ABS 295</v>
      </c>
      <c r="E220" s="80" t="str">
        <f>IFERROR(VLOOKUP(Abfalldokumentation!$O220,Artikel!A:C,3,FALSE),Abfalldokumentation!$O220)</f>
        <v>ABS CHED-PF-KRÄUK gemis</v>
      </c>
      <c r="F220" s="80" t="str">
        <f>VLOOKUP(T220,'Liste Gründe'!A:D,2,FALSE)</f>
        <v>Linienbezogen</v>
      </c>
      <c r="G220" s="79" t="str">
        <f>IF(ISBLANK(V220),VLOOKUP(Abfalldokumentation!$P220,'Liste Gründe'!A:D,3,FALSE),V220)</f>
        <v>gemischtes Produkt</v>
      </c>
      <c r="H220" s="80" t="str">
        <f>IF(ISBLANK(Abfalldokumentation!$W220),"-",Abfalldokumentation!$W220)</f>
        <v>-</v>
      </c>
      <c r="I220" s="80">
        <f t="shared" si="22"/>
        <v>35</v>
      </c>
      <c r="J220" s="80" t="str">
        <f t="shared" si="23"/>
        <v>Produkte</v>
      </c>
      <c r="K220" s="80" t="str">
        <f t="shared" si="24"/>
        <v>BUs</v>
      </c>
      <c r="L220" s="80" t="str">
        <f t="shared" si="25"/>
        <v>Symptome</v>
      </c>
      <c r="M2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IFERROR(VLOOKUP(Abfalldokumentation!$O220,Kennzahlen!U:X,3,FALSE)*Abfalldokumentation!$B220,"0")))),0)</f>
        <v>145</v>
      </c>
      <c r="N220" s="80" t="str">
        <f>IF(ISBLANK(Q220),VLOOKUP(Abfalldokumentation!$O220,'Linien - BU'!R:S,2,FALSE),Q220)</f>
        <v>L33</v>
      </c>
      <c r="O220" s="76">
        <f t="shared" si="26"/>
        <v>29501003</v>
      </c>
      <c r="P220" s="76">
        <f t="shared" si="27"/>
        <v>81</v>
      </c>
      <c r="Q220" s="38" t="s">
        <v>191</v>
      </c>
      <c r="R220" s="39">
        <v>29501003</v>
      </c>
      <c r="S220" s="39">
        <v>145</v>
      </c>
      <c r="T220" s="39">
        <v>81</v>
      </c>
      <c r="U220" s="40">
        <v>44442</v>
      </c>
      <c r="V220" s="41"/>
      <c r="W220" s="42"/>
      <c r="X220" s="43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2" t="str">
        <f>VLOOKUP(N221,'Linien - BU'!A:B,2,FALSE)</f>
        <v>BU3</v>
      </c>
      <c r="B221" s="73">
        <f t="shared" si="21"/>
        <v>30</v>
      </c>
      <c r="C221" s="74">
        <f>Abfalldokumentation!$U221</f>
        <v>44442</v>
      </c>
      <c r="D221" s="68" t="str">
        <f>IFERROR(VLOOKUP(Tabelle3[[#This Row],[Artikelnr.]],Produktgruppe!A:B,2,0),Tabelle3[[#This Row],[Produktname]])</f>
        <v>ABS 295</v>
      </c>
      <c r="E221" s="75" t="str">
        <f>IFERROR(VLOOKUP(Abfalldokumentation!$O221,Artikel!A:C,3,FALSE),Abfalldokumentation!$O221)</f>
        <v>ABS CHED-ROT MIT ß-CARO</v>
      </c>
      <c r="F221" s="75" t="str">
        <f>VLOOKUP(T221,'Liste Gründe'!A:D,2,FALSE)</f>
        <v>Rest</v>
      </c>
      <c r="G221" s="74" t="str">
        <f>IF(ISBLANK(V221),VLOOKUP(Abfalldokumentation!$P221,'Liste Gründe'!A:D,3,FALSE),V221)</f>
        <v>Schmutz</v>
      </c>
      <c r="H221" s="75" t="str">
        <f>IF(ISBLANK(Abfalldokumentation!$W221),"-",Abfalldokumentation!$W221)</f>
        <v>-</v>
      </c>
      <c r="I221" s="75">
        <f t="shared" si="22"/>
        <v>35</v>
      </c>
      <c r="J221" s="75" t="str">
        <f t="shared" si="23"/>
        <v>Produkte</v>
      </c>
      <c r="K221" s="75" t="str">
        <f t="shared" si="24"/>
        <v>BUs</v>
      </c>
      <c r="L221" s="75" t="str">
        <f t="shared" si="25"/>
        <v>Symptome</v>
      </c>
      <c r="M2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IFERROR(VLOOKUP(Abfalldokumentation!$O221,Kennzahlen!U:X,3,FALSE)*Abfalldokumentation!$B221,"0")))),0)</f>
        <v>30</v>
      </c>
      <c r="N221" s="75" t="str">
        <f>IF(ISBLANK(Q221),VLOOKUP(Abfalldokumentation!$O221,'Linien - BU'!R:S,2,FALSE),Q221)</f>
        <v>L33</v>
      </c>
      <c r="O221" s="76">
        <f t="shared" si="26"/>
        <v>29501032</v>
      </c>
      <c r="P221" s="76">
        <f t="shared" si="27"/>
        <v>42</v>
      </c>
      <c r="Q221" s="44" t="s">
        <v>191</v>
      </c>
      <c r="R221" s="45">
        <v>29501032</v>
      </c>
      <c r="S221" s="45">
        <v>30</v>
      </c>
      <c r="T221" s="45">
        <v>42</v>
      </c>
      <c r="U221" s="46">
        <v>44442</v>
      </c>
      <c r="V221" s="45"/>
      <c r="W221" s="45"/>
      <c r="X221" s="49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7" t="str">
        <f>VLOOKUP(N222,'Linien - BU'!A:B,2,FALSE)</f>
        <v>BU1</v>
      </c>
      <c r="B222" s="78">
        <f t="shared" si="21"/>
        <v>25</v>
      </c>
      <c r="C222" s="79">
        <f>Abfalldokumentation!$U222</f>
        <v>44442</v>
      </c>
      <c r="D222" s="68" t="str">
        <f>IFERROR(VLOOKUP(Tabelle3[[#This Row],[Artikelnr.]],Produktgruppe!A:B,2,0),Tabelle3[[#This Row],[Produktname]])</f>
        <v>VOS 295</v>
      </c>
      <c r="E222" s="80" t="str">
        <f>IFERROR(VLOOKUP(Abfalldokumentation!$O222,Artikel!A:C,3,FALSE),Abfalldokumentation!$O222)</f>
        <v>VOS UGRW SCHI-NATRIUMAR</v>
      </c>
      <c r="F222" s="80" t="str">
        <f>VLOOKUP(T222,'Liste Gründe'!A:D,2,FALSE)</f>
        <v>Schimmel</v>
      </c>
      <c r="G222" s="79" t="str">
        <f>IF(ISBLANK(V222),VLOOKUP(Abfalldokumentation!$P222,'Liste Gründe'!A:D,3,FALSE),V222)</f>
        <v>keine Verarbeitung</v>
      </c>
      <c r="H222" s="80" t="str">
        <f>IF(ISBLANK(Abfalldokumentation!$W222),"-",Abfalldokumentation!$W222)</f>
        <v>Aufgrund Konsistenz nicht genommen. Zu wenig VOS verarbeitet. Vom Warmen ins Kalte -&gt; Schimmel</v>
      </c>
      <c r="I222" s="80">
        <f t="shared" si="22"/>
        <v>35</v>
      </c>
      <c r="J222" s="80" t="str">
        <f t="shared" si="23"/>
        <v>Produkte</v>
      </c>
      <c r="K222" s="80" t="str">
        <f t="shared" si="24"/>
        <v>BUs</v>
      </c>
      <c r="L222" s="80" t="str">
        <f t="shared" si="25"/>
        <v>Symptome</v>
      </c>
      <c r="M2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IFERROR(VLOOKUP(Abfalldokumentation!$O222,Kennzahlen!U:X,3,FALSE)*Abfalldokumentation!$B222,"0")))),0)</f>
        <v>12.5</v>
      </c>
      <c r="N222" s="80" t="str">
        <f>IF(ISBLANK(Q222),VLOOKUP(Abfalldokumentation!$O222,'Linien - BU'!R:S,2,FALSE),Q222)</f>
        <v>Schmelze</v>
      </c>
      <c r="O222" s="76">
        <f t="shared" si="26"/>
        <v>29501056</v>
      </c>
      <c r="P222" s="76">
        <f t="shared" si="27"/>
        <v>12</v>
      </c>
      <c r="Q222" s="38" t="s">
        <v>170</v>
      </c>
      <c r="R222" s="39">
        <v>29501056</v>
      </c>
      <c r="S222" s="39">
        <v>25</v>
      </c>
      <c r="T222" s="39">
        <v>12</v>
      </c>
      <c r="U222" s="40">
        <v>44442</v>
      </c>
      <c r="V222" s="41" t="s">
        <v>22</v>
      </c>
      <c r="W222" s="42" t="s">
        <v>171</v>
      </c>
      <c r="X222" s="43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2" t="str">
        <f>VLOOKUP(N223,'Linien - BU'!A:B,2,FALSE)</f>
        <v>Verkauf</v>
      </c>
      <c r="B223" s="73">
        <f t="shared" si="21"/>
        <v>20</v>
      </c>
      <c r="C223" s="74">
        <f>Abfalldokumentation!$U223</f>
        <v>44442</v>
      </c>
      <c r="D223" s="68" t="str">
        <f>IFERROR(VLOOKUP(Tabelle3[[#This Row],[Artikelnr.]],Produktgruppe!A:B,2,0),Tabelle3[[#This Row],[Produktname]])</f>
        <v>Zipfel 295</v>
      </c>
      <c r="E223" s="75" t="str">
        <f>IFERROR(VLOOKUP(Abfalldokumentation!$O223,Artikel!A:C,3,FALSE),Abfalldokumentation!$O223)</f>
        <v>VOS RW-CHILI-ZIPFEL</v>
      </c>
      <c r="F223" s="75" t="str">
        <f>VLOOKUP(T223,'Liste Gründe'!A:D,2,FALSE)</f>
        <v>Schimmel</v>
      </c>
      <c r="G223" s="74" t="str">
        <f>IF(ISBLANK(V223),VLOOKUP(Abfalldokumentation!$P223,'Liste Gründe'!A:D,3,FALSE),V223)</f>
        <v>keinen Abnehmer/kein Schälpersonal</v>
      </c>
      <c r="H223" s="75" t="str">
        <f>IF(ISBLANK(Abfalldokumentation!$W223),"-",Abfalldokumentation!$W223)</f>
        <v>keinen Abnehmer/Schälen</v>
      </c>
      <c r="I223" s="75">
        <f t="shared" si="22"/>
        <v>35</v>
      </c>
      <c r="J223" s="75" t="str">
        <f t="shared" si="23"/>
        <v>Produkte</v>
      </c>
      <c r="K223" s="75" t="str">
        <f t="shared" si="24"/>
        <v>BUs</v>
      </c>
      <c r="L223" s="75" t="str">
        <f t="shared" si="25"/>
        <v>Symptome</v>
      </c>
      <c r="M2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IFERROR(VLOOKUP(Abfalldokumentation!$O223,Kennzahlen!U:X,3,FALSE)*Abfalldokumentation!$B223,"0")))),0)</f>
        <v>10</v>
      </c>
      <c r="N223" s="75" t="str">
        <f>IF(ISBLANK(Q223),VLOOKUP(Abfalldokumentation!$O223,'Linien - BU'!R:S,2,FALSE),Q223)</f>
        <v>Verkauf</v>
      </c>
      <c r="O223" s="76">
        <f t="shared" si="26"/>
        <v>29501072</v>
      </c>
      <c r="P223" s="76">
        <f t="shared" si="27"/>
        <v>12</v>
      </c>
      <c r="Q223" s="44" t="s">
        <v>11</v>
      </c>
      <c r="R223" s="45">
        <v>29501072</v>
      </c>
      <c r="S223" s="45">
        <v>20</v>
      </c>
      <c r="T223" s="45">
        <v>12</v>
      </c>
      <c r="U223" s="46">
        <v>44442</v>
      </c>
      <c r="V223" s="47" t="s">
        <v>20</v>
      </c>
      <c r="W223" s="48" t="s">
        <v>178</v>
      </c>
      <c r="X223" s="49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7" t="str">
        <f>VLOOKUP(N224,'Linien - BU'!A:B,2,FALSE)</f>
        <v>Verkauf</v>
      </c>
      <c r="B224" s="78">
        <f t="shared" si="21"/>
        <v>3</v>
      </c>
      <c r="C224" s="79">
        <f>Abfalldokumentation!$U224</f>
        <v>44442</v>
      </c>
      <c r="D224" s="68" t="str">
        <f>IFERROR(VLOOKUP(Tabelle3[[#This Row],[Artikelnr.]],Produktgruppe!A:B,2,0),Tabelle3[[#This Row],[Produktname]])</f>
        <v>Endstücke 295</v>
      </c>
      <c r="E224" s="80" t="str">
        <f>IFERROR(VLOOKUP(Abfalldokumentation!$O224,Artikel!A:C,3,FALSE),Abfalldokumentation!$O224)</f>
        <v>VOS RW-CHILI-ENDSTÜCK</v>
      </c>
      <c r="F224" s="80" t="str">
        <f>VLOOKUP(T224,'Liste Gründe'!A:D,2,FALSE)</f>
        <v>Schimmel</v>
      </c>
      <c r="G224" s="79" t="str">
        <f>IF(ISBLANK(V224),VLOOKUP(Abfalldokumentation!$P224,'Liste Gründe'!A:D,3,FALSE),V224)</f>
        <v>keinen Abnehmer/kein Schälpersonal</v>
      </c>
      <c r="H224" s="80" t="str">
        <f>IF(ISBLANK(Abfalldokumentation!$W224),"-",Abfalldokumentation!$W224)</f>
        <v>keinen Abnehmer/Schälen</v>
      </c>
      <c r="I224" s="80">
        <f t="shared" si="22"/>
        <v>35</v>
      </c>
      <c r="J224" s="80" t="str">
        <f t="shared" si="23"/>
        <v>Produkte</v>
      </c>
      <c r="K224" s="80" t="str">
        <f t="shared" si="24"/>
        <v>BUs</v>
      </c>
      <c r="L224" s="80" t="str">
        <f t="shared" si="25"/>
        <v>Symptome</v>
      </c>
      <c r="M2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IFERROR(VLOOKUP(Abfalldokumentation!$O224,Kennzahlen!U:X,3,FALSE)*Abfalldokumentation!$B224,"0")))),0)</f>
        <v>1.5</v>
      </c>
      <c r="N224" s="80" t="str">
        <f>IF(ISBLANK(Q224),VLOOKUP(Abfalldokumentation!$O224,'Linien - BU'!R:S,2,FALSE),Q224)</f>
        <v>Verkauf</v>
      </c>
      <c r="O224" s="76">
        <f t="shared" si="26"/>
        <v>29501075</v>
      </c>
      <c r="P224" s="76">
        <f t="shared" si="27"/>
        <v>12</v>
      </c>
      <c r="Q224" s="38" t="s">
        <v>11</v>
      </c>
      <c r="R224" s="39">
        <v>29501075</v>
      </c>
      <c r="S224" s="39">
        <v>3</v>
      </c>
      <c r="T224" s="39">
        <v>12</v>
      </c>
      <c r="U224" s="40">
        <v>44442</v>
      </c>
      <c r="V224" s="41" t="s">
        <v>20</v>
      </c>
      <c r="W224" s="42" t="s">
        <v>178</v>
      </c>
      <c r="X224" s="43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2" t="str">
        <f>VLOOKUP(N225,'Linien - BU'!A:B,2,FALSE)</f>
        <v>Verkauf</v>
      </c>
      <c r="B225" s="73">
        <f t="shared" si="21"/>
        <v>24</v>
      </c>
      <c r="C225" s="74">
        <f>Abfalldokumentation!$U225</f>
        <v>44442</v>
      </c>
      <c r="D225" s="68" t="str">
        <f>IFERROR(VLOOKUP(Tabelle3[[#This Row],[Artikelnr.]],Produktgruppe!A:B,2,0),Tabelle3[[#This Row],[Produktname]])</f>
        <v>Zipfel 295</v>
      </c>
      <c r="E225" s="75" t="str">
        <f>IFERROR(VLOOKUP(Abfalldokumentation!$O225,Artikel!A:C,3,FALSE),Abfalldokumentation!$O225)</f>
        <v>VOS RW-NATUR-EXTRA ZIPF</v>
      </c>
      <c r="F225" s="75" t="str">
        <f>VLOOKUP(T225,'Liste Gründe'!A:D,2,FALSE)</f>
        <v>Schimmel</v>
      </c>
      <c r="G225" s="74" t="str">
        <f>IF(ISBLANK(V225),VLOOKUP(Abfalldokumentation!$P225,'Liste Gründe'!A:D,3,FALSE),V225)</f>
        <v>keinen Abnehmer/kein Schälpersonal</v>
      </c>
      <c r="H225" s="75" t="str">
        <f>IF(ISBLANK(Abfalldokumentation!$W225),"-",Abfalldokumentation!$W225)</f>
        <v>keinen Abnehmer/Schälen</v>
      </c>
      <c r="I225" s="75">
        <f t="shared" si="22"/>
        <v>35</v>
      </c>
      <c r="J225" s="75" t="str">
        <f t="shared" si="23"/>
        <v>Produkte</v>
      </c>
      <c r="K225" s="75" t="str">
        <f t="shared" si="24"/>
        <v>BUs</v>
      </c>
      <c r="L225" s="75" t="str">
        <f t="shared" si="25"/>
        <v>Symptome</v>
      </c>
      <c r="M2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IFERROR(VLOOKUP(Abfalldokumentation!$O225,Kennzahlen!U:X,3,FALSE)*Abfalldokumentation!$B225,"0")))),0)</f>
        <v>12</v>
      </c>
      <c r="N225" s="75" t="str">
        <f>IF(ISBLANK(Q225),VLOOKUP(Abfalldokumentation!$O225,'Linien - BU'!R:S,2,FALSE),Q225)</f>
        <v>Verkauf</v>
      </c>
      <c r="O225" s="76">
        <f t="shared" si="26"/>
        <v>29501082</v>
      </c>
      <c r="P225" s="76">
        <f t="shared" si="27"/>
        <v>12</v>
      </c>
      <c r="Q225" s="44" t="s">
        <v>11</v>
      </c>
      <c r="R225" s="45">
        <v>29501082</v>
      </c>
      <c r="S225" s="45">
        <v>24</v>
      </c>
      <c r="T225" s="45">
        <v>12</v>
      </c>
      <c r="U225" s="46">
        <v>44442</v>
      </c>
      <c r="V225" s="47" t="s">
        <v>20</v>
      </c>
      <c r="W225" s="48" t="s">
        <v>178</v>
      </c>
      <c r="X225" s="49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7" t="str">
        <f>VLOOKUP(N226,'Linien - BU'!A:B,2,FALSE)</f>
        <v>BU1</v>
      </c>
      <c r="B226" s="78">
        <f t="shared" si="21"/>
        <v>145.6</v>
      </c>
      <c r="C226" s="79">
        <f>Abfalldokumentation!$U226</f>
        <v>44442</v>
      </c>
      <c r="D226" s="68" t="str">
        <f>IFERROR(VLOOKUP(Tabelle3[[#This Row],[Artikelnr.]],Produktgruppe!A:B,2,0),Tabelle3[[#This Row],[Produktname]])</f>
        <v>Räucherwürste</v>
      </c>
      <c r="E226" s="80" t="str">
        <f>IFERROR(VLOOKUP(Abfalldokumentation!$O226,Artikel!A:C,3,FALSE),Abfalldokumentation!$O226)</f>
        <v>RW BERGK 9,1KG</v>
      </c>
      <c r="F226" s="80" t="str">
        <f>VLOOKUP(T226,'Liste Gründe'!A:D,2,FALSE)</f>
        <v>Schimmel</v>
      </c>
      <c r="G226" s="79" t="str">
        <f>IF(ISBLANK(V226),VLOOKUP(Abfalldokumentation!$P226,'Liste Gründe'!A:D,3,FALSE),V226)</f>
        <v>Qualitätsfehler</v>
      </c>
      <c r="H226" s="80" t="str">
        <f>IF(ISBLANK(Abfalldokumentation!$W226),"-",Abfalldokumentation!$W226)</f>
        <v>Verformung</v>
      </c>
      <c r="I226" s="80">
        <f t="shared" si="22"/>
        <v>35</v>
      </c>
      <c r="J226" s="80" t="str">
        <f t="shared" si="23"/>
        <v>Produkte</v>
      </c>
      <c r="K226" s="80" t="str">
        <f t="shared" si="24"/>
        <v>BUs</v>
      </c>
      <c r="L226" s="80" t="str">
        <f t="shared" si="25"/>
        <v>Symptome</v>
      </c>
      <c r="M2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IFERROR(VLOOKUP(Abfalldokumentation!$O226,Kennzahlen!U:X,3,FALSE)*Abfalldokumentation!$B226,"0")))),0)</f>
        <v>2676.18624</v>
      </c>
      <c r="N226" s="80" t="str">
        <f>IF(ISBLANK(Q226),VLOOKUP(Abfalldokumentation!$O226,'Linien - BU'!R:S,2,FALSE),Q226)</f>
        <v>Abfüllung</v>
      </c>
      <c r="O226" s="76">
        <f t="shared" si="26"/>
        <v>32000059</v>
      </c>
      <c r="P226" s="76">
        <f t="shared" si="27"/>
        <v>120</v>
      </c>
      <c r="Q226" s="38" t="s">
        <v>166</v>
      </c>
      <c r="R226" s="39">
        <v>32000059</v>
      </c>
      <c r="S226" s="39">
        <v>145.6</v>
      </c>
      <c r="T226" s="39">
        <v>120</v>
      </c>
      <c r="U226" s="40">
        <v>44442</v>
      </c>
      <c r="V226" s="41" t="s">
        <v>26</v>
      </c>
      <c r="W226" s="42" t="s">
        <v>37</v>
      </c>
      <c r="X226" s="43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2" t="str">
        <f>VLOOKUP(N227,'Linien - BU'!A:B,2,FALSE)</f>
        <v>BU1</v>
      </c>
      <c r="B227" s="73">
        <f t="shared" si="21"/>
        <v>27.6</v>
      </c>
      <c r="C227" s="74">
        <f>Abfalldokumentation!$U227</f>
        <v>44442</v>
      </c>
      <c r="D227" s="68" t="str">
        <f>IFERROR(VLOOKUP(Tabelle3[[#This Row],[Artikelnr.]],Produktgruppe!A:B,2,0),Tabelle3[[#This Row],[Produktname]])</f>
        <v>Räucherwürste</v>
      </c>
      <c r="E227" s="75" t="str">
        <f>IFERROR(VLOOKUP(Abfalldokumentation!$O227,Artikel!A:C,3,FALSE),Abfalldokumentation!$O227)</f>
        <v>GRW SCHI-NAT 7,2GK NEUE</v>
      </c>
      <c r="F227" s="75" t="str">
        <f>VLOOKUP(T227,'Liste Gründe'!A:D,2,FALSE)</f>
        <v>Linienbezogen</v>
      </c>
      <c r="G227" s="74" t="str">
        <f>IF(ISBLANK(V227),VLOOKUP(Abfalldokumentation!$P227,'Liste Gründe'!A:D,3,FALSE),V227)</f>
        <v>Clip gerissen</v>
      </c>
      <c r="H227" s="75" t="str">
        <f>IF(ISBLANK(Abfalldokumentation!$W227),"-",Abfalldokumentation!$W227)</f>
        <v>-</v>
      </c>
      <c r="I227" s="75">
        <f t="shared" si="22"/>
        <v>35</v>
      </c>
      <c r="J227" s="75" t="str">
        <f t="shared" si="23"/>
        <v>Produkte</v>
      </c>
      <c r="K227" s="75" t="str">
        <f t="shared" si="24"/>
        <v>BUs</v>
      </c>
      <c r="L227" s="75" t="str">
        <f t="shared" si="25"/>
        <v>Symptome</v>
      </c>
      <c r="M2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IFERROR(VLOOKUP(Abfalldokumentation!$O227,Kennzahlen!U:X,3,FALSE)*Abfalldokumentation!$B227,"0")))),0)</f>
        <v>0</v>
      </c>
      <c r="N227" s="75" t="str">
        <f>IF(ISBLANK(Q227),VLOOKUP(Abfalldokumentation!$O227,'Linien - BU'!R:S,2,FALSE),Q227)</f>
        <v>Abfüllung</v>
      </c>
      <c r="O227" s="76">
        <f t="shared" si="26"/>
        <v>32000106</v>
      </c>
      <c r="P227" s="76">
        <f t="shared" si="27"/>
        <v>31</v>
      </c>
      <c r="Q227" s="44" t="s">
        <v>166</v>
      </c>
      <c r="R227" s="45">
        <v>32000106</v>
      </c>
      <c r="S227" s="45">
        <v>27.6</v>
      </c>
      <c r="T227" s="39">
        <v>31</v>
      </c>
      <c r="U227" s="46">
        <v>44442</v>
      </c>
      <c r="V227" s="47"/>
      <c r="W227" s="48"/>
      <c r="X227" s="49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7" t="str">
        <f>VLOOKUP(N228,'Linien - BU'!A:B,2,FALSE)</f>
        <v>Verkauf</v>
      </c>
      <c r="B228" s="78">
        <f t="shared" si="21"/>
        <v>340</v>
      </c>
      <c r="C228" s="79">
        <f>Abfalldokumentation!$U228</f>
        <v>44442</v>
      </c>
      <c r="D228" s="68" t="str">
        <f>IFERROR(VLOOKUP(Tabelle3[[#This Row],[Artikelnr.]],Produktgruppe!A:B,2,0),Tabelle3[[#This Row],[Produktname]])</f>
        <v>Div. Zipfel, ES ohne Verwendung</v>
      </c>
      <c r="E228" s="80" t="str">
        <f>IFERROR(VLOOKUP(Abfalldokumentation!$O228,Artikel!A:C,3,FALSE),Abfalldokumentation!$O228)</f>
        <v>RW BLAUSCH 8,1KG SOPO E</v>
      </c>
      <c r="F228" s="80" t="str">
        <f>VLOOKUP(T228,'Liste Gründe'!A:D,2,FALSE)</f>
        <v>Schimmel</v>
      </c>
      <c r="G228" s="79" t="str">
        <f>IF(ISBLANK(V228),VLOOKUP(Abfalldokumentation!$P228,'Liste Gründe'!A:D,3,FALSE),V228)</f>
        <v>keinen Abnehmer/kein Schälpersonal</v>
      </c>
      <c r="H228" s="80" t="str">
        <f>IF(ISBLANK(Abfalldokumentation!$W228),"-",Abfalldokumentation!$W228)</f>
        <v>keinen Abnehmer/Schälen</v>
      </c>
      <c r="I228" s="80">
        <f t="shared" si="22"/>
        <v>35</v>
      </c>
      <c r="J228" s="80" t="str">
        <f t="shared" si="23"/>
        <v>Produkte</v>
      </c>
      <c r="K228" s="80" t="str">
        <f t="shared" si="24"/>
        <v>BUs</v>
      </c>
      <c r="L228" s="80" t="str">
        <f t="shared" si="25"/>
        <v>Symptome</v>
      </c>
      <c r="M2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IFERROR(VLOOKUP(Abfalldokumentation!$O228,Kennzahlen!U:X,3,FALSE)*Abfalldokumentation!$B228,"0")))),0)</f>
        <v>3622.6659999999997</v>
      </c>
      <c r="N228" s="80" t="str">
        <f>IF(ISBLANK(Q228),VLOOKUP(Abfalldokumentation!$O228,'Linien - BU'!R:S,2,FALSE),Q228)</f>
        <v>Verkauf</v>
      </c>
      <c r="O228" s="76">
        <f t="shared" si="26"/>
        <v>32100108</v>
      </c>
      <c r="P228" s="76">
        <f t="shared" si="27"/>
        <v>12</v>
      </c>
      <c r="Q228" s="38" t="s">
        <v>11</v>
      </c>
      <c r="R228" s="39">
        <v>32100108</v>
      </c>
      <c r="S228" s="39">
        <v>340</v>
      </c>
      <c r="T228" s="39">
        <v>12</v>
      </c>
      <c r="U228" s="40">
        <v>44442</v>
      </c>
      <c r="V228" s="41" t="s">
        <v>20</v>
      </c>
      <c r="W228" s="42" t="s">
        <v>178</v>
      </c>
      <c r="X228" s="43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2" t="str">
        <f>VLOOKUP(N229,'Linien - BU'!A:B,2,FALSE)</f>
        <v>BU2</v>
      </c>
      <c r="B229" s="73">
        <f t="shared" si="21"/>
        <v>75</v>
      </c>
      <c r="C229" s="74">
        <f>Abfalldokumentation!$U229</f>
        <v>44442</v>
      </c>
      <c r="D229" s="68" t="str">
        <f>IFERROR(VLOOKUP(Tabelle3[[#This Row],[Artikelnr.]],Produktgruppe!A:B,2,0),Tabelle3[[#This Row],[Produktname]])</f>
        <v>Rohware</v>
      </c>
      <c r="E229" s="75" t="str">
        <f>IFERROR(VLOOKUP(Abfalldokumentation!$O229,Artikel!A:C,3,FALSE),Abfalldokumentation!$O229)</f>
        <v>Blöcke</v>
      </c>
      <c r="F229" s="75" t="str">
        <f>VLOOKUP(T229,'Liste Gründe'!A:D,2,FALSE)</f>
        <v>Schimmel</v>
      </c>
      <c r="G229" s="74" t="str">
        <f>IF(ISBLANK(V229),VLOOKUP(Abfalldokumentation!$P229,'Liste Gründe'!A:D,3,FALSE),V229)</f>
        <v>Luftzieher/Folienriss durch Transport</v>
      </c>
      <c r="H229" s="75" t="str">
        <f>IF(ISBLANK(Abfalldokumentation!$W229),"-",Abfalldokumentation!$W229)</f>
        <v>Luftzieher/Folienriss durch Transport</v>
      </c>
      <c r="I229" s="75">
        <f t="shared" si="22"/>
        <v>35</v>
      </c>
      <c r="J229" s="75" t="str">
        <f t="shared" si="23"/>
        <v>Produkte</v>
      </c>
      <c r="K229" s="75" t="str">
        <f t="shared" si="24"/>
        <v>BUs</v>
      </c>
      <c r="L229" s="75" t="str">
        <f t="shared" si="25"/>
        <v>Symptome</v>
      </c>
      <c r="M2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IFERROR(VLOOKUP(Abfalldokumentation!$O229,Kennzahlen!U:X,3,FALSE)*Abfalldokumentation!$B229,"0")))),0)</f>
        <v>0</v>
      </c>
      <c r="N229" s="75" t="str">
        <f>IF(ISBLANK(Q229),VLOOKUP(Abfalldokumentation!$O229,'Linien - BU'!R:S,2,FALSE),Q229)</f>
        <v>BU2</v>
      </c>
      <c r="O229" s="76" t="str">
        <f t="shared" si="26"/>
        <v>Blöcke</v>
      </c>
      <c r="P229" s="76">
        <f t="shared" si="27"/>
        <v>12</v>
      </c>
      <c r="Q229" s="44" t="s">
        <v>7</v>
      </c>
      <c r="R229" s="45" t="s">
        <v>194</v>
      </c>
      <c r="S229" s="45">
        <v>75</v>
      </c>
      <c r="T229" s="45">
        <v>12</v>
      </c>
      <c r="U229" s="46">
        <v>44442</v>
      </c>
      <c r="V229" s="47" t="s">
        <v>30</v>
      </c>
      <c r="W229" s="48" t="s">
        <v>30</v>
      </c>
      <c r="X229" s="49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7" t="str">
        <f>VLOOKUP(N230,'Linien - BU'!A:B,2,FALSE)</f>
        <v>BU2</v>
      </c>
      <c r="B230" s="78">
        <f t="shared" si="21"/>
        <v>90</v>
      </c>
      <c r="C230" s="79">
        <f>Abfalldokumentation!$U230</f>
        <v>44442</v>
      </c>
      <c r="D230" s="68" t="str">
        <f>IFERROR(VLOOKUP(Tabelle3[[#This Row],[Artikelnr.]],Produktgruppe!A:B,2,0),Tabelle3[[#This Row],[Produktname]])</f>
        <v>Rohware</v>
      </c>
      <c r="E230" s="80" t="str">
        <f>IFERROR(VLOOKUP(Abfalldokumentation!$O230,Artikel!A:C,3,FALSE),Abfalldokumentation!$O230)</f>
        <v>Blöcke</v>
      </c>
      <c r="F230" s="80" t="str">
        <f>VLOOKUP(T230,'Liste Gründe'!A:D,2,FALSE)</f>
        <v>Schimmel</v>
      </c>
      <c r="G230" s="79" t="str">
        <f>IF(ISBLANK(V230),VLOOKUP(Abfalldokumentation!$P230,'Liste Gründe'!A:D,3,FALSE),V230)</f>
        <v>Luftzieher/Folienriss durch Transport</v>
      </c>
      <c r="H230" s="80" t="str">
        <f>IF(ISBLANK(Abfalldokumentation!$W230),"-",Abfalldokumentation!$W230)</f>
        <v>Luftzieher/Folienriss durch Transport</v>
      </c>
      <c r="I230" s="80">
        <f t="shared" si="22"/>
        <v>35</v>
      </c>
      <c r="J230" s="80" t="str">
        <f t="shared" si="23"/>
        <v>Produkte</v>
      </c>
      <c r="K230" s="80" t="str">
        <f t="shared" si="24"/>
        <v>BUs</v>
      </c>
      <c r="L230" s="80" t="str">
        <f t="shared" si="25"/>
        <v>Symptome</v>
      </c>
      <c r="M2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IFERROR(VLOOKUP(Abfalldokumentation!$O230,Kennzahlen!U:X,3,FALSE)*Abfalldokumentation!$B230,"0")))),0)</f>
        <v>0</v>
      </c>
      <c r="N230" s="80" t="str">
        <f>IF(ISBLANK(Q230),VLOOKUP(Abfalldokumentation!$O230,'Linien - BU'!R:S,2,FALSE),Q230)</f>
        <v>bu2</v>
      </c>
      <c r="O230" s="76" t="str">
        <f t="shared" si="26"/>
        <v>Blöcke</v>
      </c>
      <c r="P230" s="76">
        <f t="shared" si="27"/>
        <v>12</v>
      </c>
      <c r="Q230" s="38" t="s">
        <v>232</v>
      </c>
      <c r="R230" s="39" t="s">
        <v>194</v>
      </c>
      <c r="S230" s="39">
        <v>90</v>
      </c>
      <c r="T230" s="39">
        <v>12</v>
      </c>
      <c r="U230" s="40">
        <v>44442</v>
      </c>
      <c r="V230" s="41" t="s">
        <v>30</v>
      </c>
      <c r="W230" s="42" t="s">
        <v>30</v>
      </c>
      <c r="X230" s="43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2" t="str">
        <f>VLOOKUP(N231,'Linien - BU'!A:B,2,FALSE)</f>
        <v>BU4</v>
      </c>
      <c r="B231" s="73">
        <f t="shared" si="21"/>
        <v>23</v>
      </c>
      <c r="C231" s="74">
        <f>Abfalldokumentation!$U231</f>
        <v>44442</v>
      </c>
      <c r="D231" s="68" t="str">
        <f>IFERROR(VLOOKUP(Tabelle3[[#This Row],[Artikelnr.]],Produktgruppe!A:B,2,0),Tabelle3[[#This Row],[Produktname]])</f>
        <v>Diverses</v>
      </c>
      <c r="E231" s="75" t="str">
        <f>IFERROR(VLOOKUP(Abfalldokumentation!$O231,Artikel!A:C,3,FALSE),Abfalldokumentation!$O231)</f>
        <v>Diverses</v>
      </c>
      <c r="F231" s="75" t="str">
        <f>VLOOKUP(T231,'Liste Gründe'!A:D,2,FALSE)</f>
        <v>Linienbezogen</v>
      </c>
      <c r="G231" s="74" t="str">
        <f>IF(ISBLANK(V231),VLOOKUP(Abfalldokumentation!$P231,'Liste Gründe'!A:D,3,FALSE),V231)</f>
        <v>Maschinenabfall</v>
      </c>
      <c r="H231" s="75" t="str">
        <f>IF(ISBLANK(Abfalldokumentation!$W231),"-",Abfalldokumentation!$W231)</f>
        <v>-</v>
      </c>
      <c r="I231" s="75">
        <f t="shared" si="22"/>
        <v>35</v>
      </c>
      <c r="J231" s="75" t="str">
        <f t="shared" si="23"/>
        <v>Produkte</v>
      </c>
      <c r="K231" s="75" t="str">
        <f t="shared" si="24"/>
        <v>BUs</v>
      </c>
      <c r="L231" s="75" t="str">
        <f t="shared" si="25"/>
        <v>Symptome</v>
      </c>
      <c r="M2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IFERROR(VLOOKUP(Abfalldokumentation!$O231,Kennzahlen!U:X,3,FALSE)*Abfalldokumentation!$B231,"0")))),0)</f>
        <v>0</v>
      </c>
      <c r="N231" s="75" t="str">
        <f>IF(ISBLANK(Q231),VLOOKUP(Abfalldokumentation!$O231,'Linien - BU'!R:S,2,FALSE),Q231)</f>
        <v>Bu4</v>
      </c>
      <c r="O231" s="76" t="str">
        <f t="shared" si="26"/>
        <v>Diverses</v>
      </c>
      <c r="P231" s="76">
        <f t="shared" si="27"/>
        <v>30</v>
      </c>
      <c r="Q231" s="44" t="s">
        <v>233</v>
      </c>
      <c r="R231" s="45" t="s">
        <v>108</v>
      </c>
      <c r="S231" s="45">
        <v>23</v>
      </c>
      <c r="T231" s="45">
        <v>30</v>
      </c>
      <c r="U231" s="46">
        <v>44442</v>
      </c>
      <c r="V231" s="47"/>
      <c r="W231" s="48"/>
      <c r="X231" s="49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7" t="str">
        <f>VLOOKUP(N232,'Linien - BU'!A:B,2,FALSE)</f>
        <v>BU3</v>
      </c>
      <c r="B232" s="78">
        <f t="shared" si="21"/>
        <v>18</v>
      </c>
      <c r="C232" s="79">
        <f>Abfalldokumentation!$U232</f>
        <v>44442</v>
      </c>
      <c r="D232" s="68" t="str">
        <f>IFERROR(VLOOKUP(Tabelle3[[#This Row],[Artikelnr.]],Produktgruppe!A:B,2,0),Tabelle3[[#This Row],[Produktname]])</f>
        <v>Diverses</v>
      </c>
      <c r="E232" s="80" t="str">
        <f>IFERROR(VLOOKUP(Abfalldokumentation!$O232,Artikel!A:C,3,FALSE),Abfalldokumentation!$O232)</f>
        <v>Maschinenabfall</v>
      </c>
      <c r="F232" s="80" t="str">
        <f>VLOOKUP(T232,'Liste Gründe'!A:D,2,FALSE)</f>
        <v>Linienbezogen</v>
      </c>
      <c r="G232" s="79" t="str">
        <f>IF(ISBLANK(V232),VLOOKUP(Abfalldokumentation!$P232,'Liste Gründe'!A:D,3,FALSE),V232)</f>
        <v>Maschinenabfall</v>
      </c>
      <c r="H232" s="80" t="str">
        <f>IF(ISBLANK(Abfalldokumentation!$W232),"-",Abfalldokumentation!$W232)</f>
        <v>-</v>
      </c>
      <c r="I232" s="80">
        <f t="shared" si="22"/>
        <v>35</v>
      </c>
      <c r="J232" s="80" t="str">
        <f t="shared" si="23"/>
        <v>Produkte</v>
      </c>
      <c r="K232" s="80" t="str">
        <f t="shared" si="24"/>
        <v>BUs</v>
      </c>
      <c r="L232" s="80" t="str">
        <f t="shared" si="25"/>
        <v>Symptome</v>
      </c>
      <c r="M2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IFERROR(VLOOKUP(Abfalldokumentation!$O232,Kennzahlen!U:X,3,FALSE)*Abfalldokumentation!$B232,"0")))),0)</f>
        <v>0</v>
      </c>
      <c r="N232" s="80" t="str">
        <f>IF(ISBLANK(Q232),VLOOKUP(Abfalldokumentation!$O232,'Linien - BU'!R:S,2,FALSE),Q232)</f>
        <v>WVP</v>
      </c>
      <c r="O232" s="76" t="str">
        <f t="shared" si="26"/>
        <v>Maschinenabfall</v>
      </c>
      <c r="P232" s="76">
        <f t="shared" si="27"/>
        <v>30</v>
      </c>
      <c r="Q232" s="38" t="s">
        <v>195</v>
      </c>
      <c r="R232" s="39" t="s">
        <v>53</v>
      </c>
      <c r="S232" s="39">
        <v>18</v>
      </c>
      <c r="T232" s="39">
        <v>30</v>
      </c>
      <c r="U232" s="40">
        <v>44442</v>
      </c>
      <c r="V232" s="41"/>
      <c r="W232" s="42"/>
      <c r="X232" s="43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2" t="str">
        <f>VLOOKUP(N233,'Linien - BU'!A:B,2,FALSE)</f>
        <v>BU3</v>
      </c>
      <c r="B233" s="73">
        <f t="shared" si="21"/>
        <v>87.2</v>
      </c>
      <c r="C233" s="74">
        <f>Abfalldokumentation!$U233</f>
        <v>44442</v>
      </c>
      <c r="D233" s="68" t="str">
        <f>IFERROR(VLOOKUP(Tabelle3[[#This Row],[Artikelnr.]],Produktgruppe!A:B,2,0),Tabelle3[[#This Row],[Produktname]])</f>
        <v>Diverses</v>
      </c>
      <c r="E233" s="75" t="str">
        <f>IFERROR(VLOOKUP(Abfalldokumentation!$O233,Artikel!A:C,3,FALSE),Abfalldokumentation!$O233)</f>
        <v>Maschinenabfall</v>
      </c>
      <c r="F233" s="75" t="str">
        <f>VLOOKUP(T233,'Liste Gründe'!A:D,2,FALSE)</f>
        <v>Linienbezogen</v>
      </c>
      <c r="G233" s="74" t="str">
        <f>IF(ISBLANK(V233),VLOOKUP(Abfalldokumentation!$P233,'Liste Gründe'!A:D,3,FALSE),V233)</f>
        <v>Maschinenabfall</v>
      </c>
      <c r="H233" s="75" t="str">
        <f>IF(ISBLANK(Abfalldokumentation!$W233),"-",Abfalldokumentation!$W233)</f>
        <v>-</v>
      </c>
      <c r="I233" s="75">
        <f t="shared" si="22"/>
        <v>35</v>
      </c>
      <c r="J233" s="75" t="str">
        <f t="shared" si="23"/>
        <v>Produkte</v>
      </c>
      <c r="K233" s="75" t="str">
        <f t="shared" si="24"/>
        <v>BUs</v>
      </c>
      <c r="L233" s="75" t="str">
        <f t="shared" si="25"/>
        <v>Symptome</v>
      </c>
      <c r="M2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IFERROR(VLOOKUP(Abfalldokumentation!$O233,Kennzahlen!U:X,3,FALSE)*Abfalldokumentation!$B233,"0")))),0)</f>
        <v>0</v>
      </c>
      <c r="N233" s="75" t="str">
        <f>IF(ISBLANK(Q233),VLOOKUP(Abfalldokumentation!$O233,'Linien - BU'!R:S,2,FALSE),Q233)</f>
        <v>Bu3</v>
      </c>
      <c r="O233" s="76" t="str">
        <f t="shared" si="26"/>
        <v>Maschinenabfall</v>
      </c>
      <c r="P233" s="76">
        <f t="shared" si="27"/>
        <v>30</v>
      </c>
      <c r="Q233" s="44" t="s">
        <v>196</v>
      </c>
      <c r="R233" s="39" t="s">
        <v>53</v>
      </c>
      <c r="S233" s="45">
        <v>87.2</v>
      </c>
      <c r="T233" s="45">
        <v>30</v>
      </c>
      <c r="U233" s="46">
        <v>44442</v>
      </c>
      <c r="V233" s="47"/>
      <c r="W233" s="48"/>
      <c r="X233" s="49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7" t="str">
        <f>VLOOKUP(N234,'Linien - BU'!A:B,2,FALSE)</f>
        <v>BU2</v>
      </c>
      <c r="B234" s="78">
        <f t="shared" si="21"/>
        <v>39</v>
      </c>
      <c r="C234" s="79">
        <f>Abfalldokumentation!$U234</f>
        <v>44442</v>
      </c>
      <c r="D234" s="68" t="str">
        <f>IFERROR(VLOOKUP(Tabelle3[[#This Row],[Artikelnr.]],Produktgruppe!A:B,2,0),Tabelle3[[#This Row],[Produktname]])</f>
        <v>ABS 295</v>
      </c>
      <c r="E234" s="80" t="str">
        <f>IFERROR(VLOOKUP(Abfalldokumentation!$O234,Artikel!A:C,3,FALSE),Abfalldokumentation!$O234)</f>
        <v>Scheiben/Staub</v>
      </c>
      <c r="F234" s="80" t="str">
        <f>VLOOKUP(T234,'Liste Gründe'!A:D,2,FALSE)</f>
        <v>Linienbezogen</v>
      </c>
      <c r="G234" s="79" t="str">
        <f>IF(ISBLANK(V234),VLOOKUP(Abfalldokumentation!$P234,'Liste Gründe'!A:D,3,FALSE),V234)</f>
        <v>Maschinenabfall</v>
      </c>
      <c r="H234" s="80" t="str">
        <f>IF(ISBLANK(Abfalldokumentation!$W234),"-",Abfalldokumentation!$W234)</f>
        <v>-</v>
      </c>
      <c r="I234" s="80">
        <f t="shared" si="22"/>
        <v>35</v>
      </c>
      <c r="J234" s="80" t="str">
        <f t="shared" si="23"/>
        <v>Produkte</v>
      </c>
      <c r="K234" s="80" t="str">
        <f t="shared" si="24"/>
        <v>BUs</v>
      </c>
      <c r="L234" s="80" t="str">
        <f t="shared" si="25"/>
        <v>Symptome</v>
      </c>
      <c r="M2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IFERROR(VLOOKUP(Abfalldokumentation!$O234,Kennzahlen!U:X,3,FALSE)*Abfalldokumentation!$B234,"0")))),0)</f>
        <v>0</v>
      </c>
      <c r="N234" s="80" t="str">
        <f>IF(ISBLANK(Q234),VLOOKUP(Abfalldokumentation!$O234,'Linien - BU'!R:S,2,FALSE),Q234)</f>
        <v>BU2</v>
      </c>
      <c r="O234" s="76" t="str">
        <f t="shared" si="26"/>
        <v>Scheiben/Staub</v>
      </c>
      <c r="P234" s="76">
        <f t="shared" si="27"/>
        <v>30</v>
      </c>
      <c r="Q234" s="38" t="s">
        <v>7</v>
      </c>
      <c r="R234" s="39" t="s">
        <v>16655</v>
      </c>
      <c r="S234" s="39">
        <v>39</v>
      </c>
      <c r="T234" s="39">
        <v>30</v>
      </c>
      <c r="U234" s="40">
        <v>44442</v>
      </c>
      <c r="V234" s="41"/>
      <c r="W234" s="42"/>
      <c r="X234" s="43" t="str">
        <f>IFERROR(VLOOKUP(Abfalldokumentation!$R234,Artikel!A:C,3,FALSE),Abfalldokumentation!$R234)</f>
        <v>Scheiben/Staub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2" t="str">
        <f>VLOOKUP(N235,'Linien - BU'!A:B,2,FALSE)</f>
        <v>BU2</v>
      </c>
      <c r="B235" s="73">
        <f t="shared" si="21"/>
        <v>65</v>
      </c>
      <c r="C235" s="74">
        <f>Abfalldokumentation!$U235</f>
        <v>44442</v>
      </c>
      <c r="D235" s="68" t="str">
        <f>IFERROR(VLOOKUP(Tabelle3[[#This Row],[Artikelnr.]],Produktgruppe!A:B,2,0),Tabelle3[[#This Row],[Produktname]])</f>
        <v>ABS 295</v>
      </c>
      <c r="E235" s="75" t="str">
        <f>IFERROR(VLOOKUP(Abfalldokumentation!$O235,Artikel!A:C,3,FALSE),Abfalldokumentation!$O235)</f>
        <v>Scheiben/Staub</v>
      </c>
      <c r="F235" s="75" t="str">
        <f>VLOOKUP(T235,'Liste Gründe'!A:D,2,FALSE)</f>
        <v>Linienbezogen</v>
      </c>
      <c r="G235" s="74" t="str">
        <f>IF(ISBLANK(V235),VLOOKUP(Abfalldokumentation!$P235,'Liste Gründe'!A:D,3,FALSE),V235)</f>
        <v>Maschinenabfall</v>
      </c>
      <c r="H235" s="75" t="str">
        <f>IF(ISBLANK(Abfalldokumentation!$W235),"-",Abfalldokumentation!$W235)</f>
        <v>-</v>
      </c>
      <c r="I235" s="75">
        <f t="shared" si="22"/>
        <v>35</v>
      </c>
      <c r="J235" s="75" t="str">
        <f t="shared" si="23"/>
        <v>Produkte</v>
      </c>
      <c r="K235" s="75" t="str">
        <f t="shared" si="24"/>
        <v>BUs</v>
      </c>
      <c r="L235" s="75" t="str">
        <f t="shared" si="25"/>
        <v>Symptome</v>
      </c>
      <c r="M2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IFERROR(VLOOKUP(Abfalldokumentation!$O235,Kennzahlen!U:X,3,FALSE)*Abfalldokumentation!$B235,"0")))),0)</f>
        <v>0</v>
      </c>
      <c r="N235" s="75" t="str">
        <f>IF(ISBLANK(Q235),VLOOKUP(Abfalldokumentation!$O235,'Linien - BU'!R:S,2,FALSE),Q235)</f>
        <v>BU2</v>
      </c>
      <c r="O235" s="76" t="str">
        <f t="shared" si="26"/>
        <v>Scheiben/Staub</v>
      </c>
      <c r="P235" s="76">
        <f t="shared" si="27"/>
        <v>30</v>
      </c>
      <c r="Q235" s="44" t="s">
        <v>7</v>
      </c>
      <c r="R235" s="39" t="s">
        <v>16655</v>
      </c>
      <c r="S235" s="45">
        <v>65</v>
      </c>
      <c r="T235" s="45">
        <v>30</v>
      </c>
      <c r="U235" s="46">
        <v>44442</v>
      </c>
      <c r="V235" s="47"/>
      <c r="W235" s="48"/>
      <c r="X235" s="49" t="str">
        <f>IFERROR(VLOOKUP(Abfalldokumentation!$R235,Artikel!A:C,3,FALSE),Abfalldokumentation!$R235)</f>
        <v>Scheiben/Staub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7" t="str">
        <f>VLOOKUP(N236,'Linien - BU'!A:B,2,FALSE)</f>
        <v>BU1</v>
      </c>
      <c r="B236" s="78">
        <f t="shared" si="21"/>
        <v>326.8</v>
      </c>
      <c r="C236" s="79">
        <f>Abfalldokumentation!$U236</f>
        <v>44442</v>
      </c>
      <c r="D236" s="68" t="str">
        <f>IFERROR(VLOOKUP(Tabelle3[[#This Row],[Artikelnr.]],Produktgruppe!A:B,2,0),Tabelle3[[#This Row],[Produktname]])</f>
        <v>Diverses</v>
      </c>
      <c r="E236" s="80" t="str">
        <f>IFERROR(VLOOKUP(Abfalldokumentation!$O236,Artikel!A:C,3,FALSE),Abfalldokumentation!$O236)</f>
        <v>Diverses aus Abfüllung</v>
      </c>
      <c r="F236" s="80" t="str">
        <f>VLOOKUP(T236,'Liste Gründe'!A:D,2,FALSE)</f>
        <v>Linienbezogen</v>
      </c>
      <c r="G236" s="79" t="str">
        <f>IF(ISBLANK(V236),VLOOKUP(Abfalldokumentation!$P236,'Liste Gründe'!A:D,3,FALSE),V236)</f>
        <v>Darm geplatzt</v>
      </c>
      <c r="H236" s="80" t="str">
        <f>IF(ISBLANK(Abfalldokumentation!$W236),"-",Abfalldokumentation!$W236)</f>
        <v>-</v>
      </c>
      <c r="I236" s="80">
        <f t="shared" si="22"/>
        <v>35</v>
      </c>
      <c r="J236" s="80" t="str">
        <f t="shared" si="23"/>
        <v>Produkte</v>
      </c>
      <c r="K236" s="80" t="str">
        <f t="shared" si="24"/>
        <v>BUs</v>
      </c>
      <c r="L236" s="80" t="str">
        <f t="shared" si="25"/>
        <v>Symptome</v>
      </c>
      <c r="M2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IFERROR(VLOOKUP(Abfalldokumentation!$O236,Kennzahlen!U:X,3,FALSE)*Abfalldokumentation!$B236,"0")))),0)</f>
        <v>0</v>
      </c>
      <c r="N236" s="80" t="str">
        <f>IF(ISBLANK(Q236),VLOOKUP(Abfalldokumentation!$O236,'Linien - BU'!R:S,2,FALSE),Q236)</f>
        <v>Abfüllung</v>
      </c>
      <c r="O236" s="76" t="str">
        <f t="shared" si="26"/>
        <v>Diverses aus Abfüllung</v>
      </c>
      <c r="P236" s="76">
        <f t="shared" si="27"/>
        <v>34</v>
      </c>
      <c r="Q236" s="38" t="s">
        <v>166</v>
      </c>
      <c r="R236" s="39" t="s">
        <v>179</v>
      </c>
      <c r="S236" s="39">
        <v>326.8</v>
      </c>
      <c r="T236" s="39">
        <v>34</v>
      </c>
      <c r="U236" s="40">
        <v>44442</v>
      </c>
      <c r="V236" s="41"/>
      <c r="W236" s="42"/>
      <c r="X236" s="43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2" t="str">
        <f>VLOOKUP(N237,'Linien - BU'!A:B,2,FALSE)</f>
        <v>Rest</v>
      </c>
      <c r="B237" s="73">
        <f t="shared" si="21"/>
        <v>7.2</v>
      </c>
      <c r="C237" s="74">
        <f>Abfalldokumentation!$U237</f>
        <v>44442</v>
      </c>
      <c r="D237" s="68" t="str">
        <f>IFERROR(VLOOKUP(Tabelle3[[#This Row],[Artikelnr.]],Produktgruppe!A:B,2,0),Tabelle3[[#This Row],[Produktname]])</f>
        <v>Qualitätssicherung</v>
      </c>
      <c r="E237" s="75" t="str">
        <f>IFERROR(VLOOKUP(Abfalldokumentation!$O237,Artikel!A:C,3,FALSE),Abfalldokumentation!$O237)</f>
        <v>Diverses QM</v>
      </c>
      <c r="F237" s="75" t="str">
        <f>VLOOKUP(T237,'Liste Gründe'!A:D,2,FALSE)</f>
        <v>Qualitätssicherung</v>
      </c>
      <c r="G237" s="74" t="str">
        <f>IF(ISBLANK(V237),VLOOKUP(Abfalldokumentation!$P237,'Liste Gründe'!A:D,3,FALSE),V237)</f>
        <v>Sensorik</v>
      </c>
      <c r="H237" s="75" t="str">
        <f>IF(ISBLANK(Abfalldokumentation!$W237),"-",Abfalldokumentation!$W237)</f>
        <v>Sensorik</v>
      </c>
      <c r="I237" s="75">
        <f t="shared" si="22"/>
        <v>35</v>
      </c>
      <c r="J237" s="75" t="str">
        <f t="shared" si="23"/>
        <v>Produkte</v>
      </c>
      <c r="K237" s="75" t="str">
        <f t="shared" si="24"/>
        <v>BUs</v>
      </c>
      <c r="L237" s="75" t="str">
        <f t="shared" si="25"/>
        <v>Symptome</v>
      </c>
      <c r="M2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IFERROR(VLOOKUP(Abfalldokumentation!$O237,Kennzahlen!U:X,3,FALSE)*Abfalldokumentation!$B237,"0")))),0)</f>
        <v>0</v>
      </c>
      <c r="N237" s="75" t="str">
        <f>IF(ISBLANK(Q237),VLOOKUP(Abfalldokumentation!$O237,'Linien - BU'!R:S,2,FALSE),Q237)</f>
        <v>QM</v>
      </c>
      <c r="O237" s="76" t="str">
        <f t="shared" si="26"/>
        <v>Diverses QM</v>
      </c>
      <c r="P237" s="76">
        <f t="shared" si="27"/>
        <v>74</v>
      </c>
      <c r="Q237" s="44" t="s">
        <v>182</v>
      </c>
      <c r="R237" s="45" t="s">
        <v>183</v>
      </c>
      <c r="S237" s="45">
        <v>7.2</v>
      </c>
      <c r="T237" s="45">
        <v>74</v>
      </c>
      <c r="U237" s="46">
        <v>44442</v>
      </c>
      <c r="V237" s="47" t="s">
        <v>184</v>
      </c>
      <c r="W237" s="48" t="s">
        <v>184</v>
      </c>
      <c r="X237" s="49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7" t="str">
        <f>VLOOKUP(N238,'Linien - BU'!A:B,2,FALSE)</f>
        <v>Rest</v>
      </c>
      <c r="B238" s="78">
        <f t="shared" si="21"/>
        <v>9</v>
      </c>
      <c r="C238" s="79">
        <f>Abfalldokumentation!$U238</f>
        <v>44442</v>
      </c>
      <c r="D238" s="68" t="str">
        <f>IFERROR(VLOOKUP(Tabelle3[[#This Row],[Artikelnr.]],Produktgruppe!A:B,2,0),Tabelle3[[#This Row],[Produktname]])</f>
        <v>Qualitätssicherung</v>
      </c>
      <c r="E238" s="80" t="str">
        <f>IFERROR(VLOOKUP(Abfalldokumentation!$O238,Artikel!A:C,3,FALSE),Abfalldokumentation!$O238)</f>
        <v>Diverses QM</v>
      </c>
      <c r="F238" s="80" t="str">
        <f>VLOOKUP(T238,'Liste Gründe'!A:D,2,FALSE)</f>
        <v>Qualitätssicherung</v>
      </c>
      <c r="G238" s="79" t="str">
        <f>IF(ISBLANK(V238),VLOOKUP(Abfalldokumentation!$P238,'Liste Gründe'!A:D,3,FALSE),V238)</f>
        <v>Sensorik</v>
      </c>
      <c r="H238" s="80" t="str">
        <f>IF(ISBLANK(Abfalldokumentation!$W238),"-",Abfalldokumentation!$W238)</f>
        <v>Sensorik</v>
      </c>
      <c r="I238" s="80">
        <f t="shared" si="22"/>
        <v>35</v>
      </c>
      <c r="J238" s="80" t="str">
        <f t="shared" si="23"/>
        <v>Produkte</v>
      </c>
      <c r="K238" s="80" t="str">
        <f t="shared" si="24"/>
        <v>BUs</v>
      </c>
      <c r="L238" s="80" t="str">
        <f t="shared" si="25"/>
        <v>Symptome</v>
      </c>
      <c r="M2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IFERROR(VLOOKUP(Abfalldokumentation!$O238,Kennzahlen!U:X,3,FALSE)*Abfalldokumentation!$B238,"0")))),0)</f>
        <v>0</v>
      </c>
      <c r="N238" s="80" t="str">
        <f>IF(ISBLANK(Q238),VLOOKUP(Abfalldokumentation!$O238,'Linien - BU'!R:S,2,FALSE),Q238)</f>
        <v>QM</v>
      </c>
      <c r="O238" s="76" t="str">
        <f t="shared" si="26"/>
        <v>Diverses QM</v>
      </c>
      <c r="P238" s="76">
        <f t="shared" si="27"/>
        <v>74</v>
      </c>
      <c r="Q238" s="38" t="s">
        <v>182</v>
      </c>
      <c r="R238" s="39" t="s">
        <v>183</v>
      </c>
      <c r="S238" s="39">
        <v>9</v>
      </c>
      <c r="T238" s="39">
        <v>74</v>
      </c>
      <c r="U238" s="40">
        <v>44442</v>
      </c>
      <c r="V238" s="41" t="s">
        <v>184</v>
      </c>
      <c r="W238" s="42" t="s">
        <v>184</v>
      </c>
      <c r="X238" s="43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2" t="str">
        <f>VLOOKUP(N239,'Linien - BU'!A:B,2,FALSE)</f>
        <v>Rest</v>
      </c>
      <c r="B239" s="73">
        <f t="shared" si="21"/>
        <v>13.5</v>
      </c>
      <c r="C239" s="74">
        <f>Abfalldokumentation!$U239</f>
        <v>44442</v>
      </c>
      <c r="D239" s="68" t="str">
        <f>IFERROR(VLOOKUP(Tabelle3[[#This Row],[Artikelnr.]],Produktgruppe!A:B,2,0),Tabelle3[[#This Row],[Produktname]])</f>
        <v>Qualitätssicherung</v>
      </c>
      <c r="E239" s="75" t="str">
        <f>IFERROR(VLOOKUP(Abfalldokumentation!$O239,Artikel!A:C,3,FALSE),Abfalldokumentation!$O239)</f>
        <v>Diverses QM</v>
      </c>
      <c r="F239" s="75" t="str">
        <f>VLOOKUP(T239,'Liste Gründe'!A:D,2,FALSE)</f>
        <v>Qualitätssicherung</v>
      </c>
      <c r="G239" s="74" t="str">
        <f>IF(ISBLANK(V239),VLOOKUP(Abfalldokumentation!$P239,'Liste Gründe'!A:D,3,FALSE),V239)</f>
        <v>Sensorik</v>
      </c>
      <c r="H239" s="75" t="str">
        <f>IF(ISBLANK(Abfalldokumentation!$W239),"-",Abfalldokumentation!$W239)</f>
        <v>Sensorik</v>
      </c>
      <c r="I239" s="75">
        <f t="shared" si="22"/>
        <v>35</v>
      </c>
      <c r="J239" s="75" t="str">
        <f t="shared" si="23"/>
        <v>Produkte</v>
      </c>
      <c r="K239" s="75" t="str">
        <f t="shared" si="24"/>
        <v>BUs</v>
      </c>
      <c r="L239" s="75" t="str">
        <f t="shared" si="25"/>
        <v>Symptome</v>
      </c>
      <c r="M2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IFERROR(VLOOKUP(Abfalldokumentation!$O239,Kennzahlen!U:X,3,FALSE)*Abfalldokumentation!$B239,"0")))),0)</f>
        <v>0</v>
      </c>
      <c r="N239" s="75" t="str">
        <f>IF(ISBLANK(Q239),VLOOKUP(Abfalldokumentation!$O239,'Linien - BU'!R:S,2,FALSE),Q239)</f>
        <v>QM</v>
      </c>
      <c r="O239" s="76" t="str">
        <f t="shared" si="26"/>
        <v>Diverses QM</v>
      </c>
      <c r="P239" s="76">
        <f t="shared" si="27"/>
        <v>74</v>
      </c>
      <c r="Q239" s="44" t="s">
        <v>182</v>
      </c>
      <c r="R239" s="45" t="s">
        <v>183</v>
      </c>
      <c r="S239" s="45">
        <v>13.5</v>
      </c>
      <c r="T239" s="45">
        <v>74</v>
      </c>
      <c r="U239" s="46">
        <v>44442</v>
      </c>
      <c r="V239" s="47" t="s">
        <v>184</v>
      </c>
      <c r="W239" s="48" t="s">
        <v>184</v>
      </c>
      <c r="X239" s="49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7" t="str">
        <f>VLOOKUP(N240,'Linien - BU'!A:B,2,FALSE)</f>
        <v>Rest</v>
      </c>
      <c r="B240" s="78">
        <f t="shared" si="21"/>
        <v>4.5</v>
      </c>
      <c r="C240" s="79">
        <f>Abfalldokumentation!$U240</f>
        <v>44442</v>
      </c>
      <c r="D240" s="68" t="str">
        <f>IFERROR(VLOOKUP(Tabelle3[[#This Row],[Artikelnr.]],Produktgruppe!A:B,2,0),Tabelle3[[#This Row],[Produktname]])</f>
        <v>Qualitätssicherung</v>
      </c>
      <c r="E240" s="80" t="str">
        <f>IFERROR(VLOOKUP(Abfalldokumentation!$O240,Artikel!A:C,3,FALSE),Abfalldokumentation!$O240)</f>
        <v>Laborproben</v>
      </c>
      <c r="F240" s="80" t="str">
        <f>VLOOKUP(T240,'Liste Gründe'!A:D,2,FALSE)</f>
        <v>Qualitätssicherung</v>
      </c>
      <c r="G240" s="79" t="str">
        <f>IF(ISBLANK(V240),VLOOKUP(Abfalldokumentation!$P240,'Liste Gründe'!A:D,3,FALSE),V240)</f>
        <v>Sensorik</v>
      </c>
      <c r="H240" s="80" t="str">
        <f>IF(ISBLANK(Abfalldokumentation!$W240),"-",Abfalldokumentation!$W240)</f>
        <v>Sensorik</v>
      </c>
      <c r="I240" s="80">
        <f t="shared" si="22"/>
        <v>35</v>
      </c>
      <c r="J240" s="80" t="str">
        <f t="shared" si="23"/>
        <v>Produkte</v>
      </c>
      <c r="K240" s="80" t="str">
        <f t="shared" si="24"/>
        <v>BUs</v>
      </c>
      <c r="L240" s="80" t="str">
        <f t="shared" si="25"/>
        <v>Symptome</v>
      </c>
      <c r="M2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IFERROR(VLOOKUP(Abfalldokumentation!$O240,Kennzahlen!U:X,3,FALSE)*Abfalldokumentation!$B240,"0")))),0)</f>
        <v>0</v>
      </c>
      <c r="N240" s="80" t="str">
        <f>IF(ISBLANK(Q240),VLOOKUP(Abfalldokumentation!$O240,'Linien - BU'!R:S,2,FALSE),Q240)</f>
        <v>Labor</v>
      </c>
      <c r="O240" s="76" t="str">
        <f t="shared" si="26"/>
        <v>Laborproben</v>
      </c>
      <c r="P240" s="76">
        <f t="shared" si="27"/>
        <v>74</v>
      </c>
      <c r="Q240" s="38" t="s">
        <v>185</v>
      </c>
      <c r="R240" s="39" t="s">
        <v>186</v>
      </c>
      <c r="S240" s="39">
        <v>4.5</v>
      </c>
      <c r="T240" s="50">
        <v>74</v>
      </c>
      <c r="U240" s="40">
        <v>44442</v>
      </c>
      <c r="V240" s="41" t="s">
        <v>184</v>
      </c>
      <c r="W240" s="42" t="s">
        <v>184</v>
      </c>
      <c r="X240" s="43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2" t="str">
        <f>VLOOKUP(N241,'Linien - BU'!A:B,2,FALSE)</f>
        <v>Rest</v>
      </c>
      <c r="B241" s="73">
        <f t="shared" si="21"/>
        <v>20</v>
      </c>
      <c r="C241" s="74">
        <f>Abfalldokumentation!$U241</f>
        <v>44442</v>
      </c>
      <c r="D241" s="68" t="str">
        <f>IFERROR(VLOOKUP(Tabelle3[[#This Row],[Artikelnr.]],Produktgruppe!A:B,2,0),Tabelle3[[#This Row],[Produktname]])</f>
        <v>Qualitätssicherung</v>
      </c>
      <c r="E241" s="75" t="str">
        <f>IFERROR(VLOOKUP(Abfalldokumentation!$O241,Artikel!A:C,3,FALSE),Abfalldokumentation!$O241)</f>
        <v>Laborproben</v>
      </c>
      <c r="F241" s="75" t="str">
        <f>VLOOKUP(T241,'Liste Gründe'!A:D,2,FALSE)</f>
        <v>Qualitätssicherung</v>
      </c>
      <c r="G241" s="74" t="str">
        <f>IF(ISBLANK(V241),VLOOKUP(Abfalldokumentation!$P241,'Liste Gründe'!A:D,3,FALSE),V241)</f>
        <v>Sensorik</v>
      </c>
      <c r="H241" s="75" t="str">
        <f>IF(ISBLANK(Abfalldokumentation!$W241),"-",Abfalldokumentation!$W241)</f>
        <v>Sensorik</v>
      </c>
      <c r="I241" s="75">
        <f t="shared" si="22"/>
        <v>35</v>
      </c>
      <c r="J241" s="75" t="str">
        <f t="shared" si="23"/>
        <v>Produkte</v>
      </c>
      <c r="K241" s="75" t="str">
        <f t="shared" si="24"/>
        <v>BUs</v>
      </c>
      <c r="L241" s="75" t="str">
        <f t="shared" si="25"/>
        <v>Symptome</v>
      </c>
      <c r="M2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IFERROR(VLOOKUP(Abfalldokumentation!$O241,Kennzahlen!U:X,3,FALSE)*Abfalldokumentation!$B241,"0")))),0)</f>
        <v>0</v>
      </c>
      <c r="N241" s="75" t="str">
        <f>IF(ISBLANK(Q241),VLOOKUP(Abfalldokumentation!$O241,'Linien - BU'!R:S,2,FALSE),Q241)</f>
        <v>Labor</v>
      </c>
      <c r="O241" s="76" t="str">
        <f t="shared" si="26"/>
        <v>Laborproben</v>
      </c>
      <c r="P241" s="76">
        <f t="shared" si="27"/>
        <v>74</v>
      </c>
      <c r="Q241" s="44" t="s">
        <v>185</v>
      </c>
      <c r="R241" s="45" t="s">
        <v>186</v>
      </c>
      <c r="S241" s="45">
        <v>20</v>
      </c>
      <c r="T241" s="51">
        <v>74</v>
      </c>
      <c r="U241" s="46">
        <v>44442</v>
      </c>
      <c r="V241" s="47" t="s">
        <v>184</v>
      </c>
      <c r="W241" s="48" t="s">
        <v>184</v>
      </c>
      <c r="X241" s="49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7" t="str">
        <f>VLOOKUP(N242,'Linien - BU'!A:B,2,FALSE)</f>
        <v>Rest</v>
      </c>
      <c r="B242" s="78">
        <f t="shared" si="21"/>
        <v>74</v>
      </c>
      <c r="C242" s="79">
        <f>Abfalldokumentation!$U242</f>
        <v>44442</v>
      </c>
      <c r="D242" s="68" t="str">
        <f>IFERROR(VLOOKUP(Tabelle3[[#This Row],[Artikelnr.]],Produktgruppe!A:B,2,0),Tabelle3[[#This Row],[Produktname]])</f>
        <v>Qualitätssicherung</v>
      </c>
      <c r="E242" s="80" t="str">
        <f>IFERROR(VLOOKUP(Abfalldokumentation!$O242,Artikel!A:C,3,FALSE),Abfalldokumentation!$O242)</f>
        <v>Laborproben</v>
      </c>
      <c r="F242" s="80" t="str">
        <f>VLOOKUP(T242,'Liste Gründe'!A:D,2,FALSE)</f>
        <v>Qualitätssicherung</v>
      </c>
      <c r="G242" s="79" t="str">
        <f>IF(ISBLANK(V242),VLOOKUP(Abfalldokumentation!$P242,'Liste Gründe'!A:D,3,FALSE),V242)</f>
        <v>Einwaage Labor</v>
      </c>
      <c r="H242" s="80" t="str">
        <f>IF(ISBLANK(Abfalldokumentation!$W242),"-",Abfalldokumentation!$W242)</f>
        <v>Einwaage Labor</v>
      </c>
      <c r="I242" s="80">
        <f t="shared" si="22"/>
        <v>35</v>
      </c>
      <c r="J242" s="80" t="str">
        <f t="shared" si="23"/>
        <v>Produkte</v>
      </c>
      <c r="K242" s="80" t="str">
        <f t="shared" si="24"/>
        <v>BUs</v>
      </c>
      <c r="L242" s="80" t="str">
        <f t="shared" si="25"/>
        <v>Symptome</v>
      </c>
      <c r="M2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IFERROR(VLOOKUP(Abfalldokumentation!$O242,Kennzahlen!U:X,3,FALSE)*Abfalldokumentation!$B242,"0")))),0)</f>
        <v>0</v>
      </c>
      <c r="N242" s="80" t="str">
        <f>IF(ISBLANK(Q242),VLOOKUP(Abfalldokumentation!$O242,'Linien - BU'!R:S,2,FALSE),Q242)</f>
        <v>Labor</v>
      </c>
      <c r="O242" s="76" t="str">
        <f t="shared" si="26"/>
        <v>Laborproben</v>
      </c>
      <c r="P242" s="76">
        <f t="shared" si="27"/>
        <v>71</v>
      </c>
      <c r="Q242" s="38" t="s">
        <v>185</v>
      </c>
      <c r="R242" s="39" t="s">
        <v>186</v>
      </c>
      <c r="S242" s="39">
        <v>74</v>
      </c>
      <c r="T242" s="50">
        <v>71</v>
      </c>
      <c r="U242" s="40">
        <v>44442</v>
      </c>
      <c r="V242" s="41" t="s">
        <v>204</v>
      </c>
      <c r="W242" s="42" t="s">
        <v>204</v>
      </c>
      <c r="X242" s="43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2" t="str">
        <f>VLOOKUP(N243,'Linien - BU'!A:B,2,FALSE)</f>
        <v>Rest</v>
      </c>
      <c r="B243" s="73">
        <f t="shared" si="21"/>
        <v>50</v>
      </c>
      <c r="C243" s="74">
        <f>Abfalldokumentation!$U243</f>
        <v>44442</v>
      </c>
      <c r="D243" s="68" t="str">
        <f>IFERROR(VLOOKUP(Tabelle3[[#This Row],[Artikelnr.]],Produktgruppe!A:B,2,0),Tabelle3[[#This Row],[Produktname]])</f>
        <v>Qualitätssicherung</v>
      </c>
      <c r="E243" s="75" t="str">
        <f>IFERROR(VLOOKUP(Abfalldokumentation!$O243,Artikel!A:C,3,FALSE),Abfalldokumentation!$O243)</f>
        <v>Laborproben</v>
      </c>
      <c r="F243" s="75" t="str">
        <f>VLOOKUP(T243,'Liste Gründe'!A:D,2,FALSE)</f>
        <v>Qualitätssicherung</v>
      </c>
      <c r="G243" s="74" t="str">
        <f>IF(ISBLANK(V243),VLOOKUP(Abfalldokumentation!$P243,'Liste Gründe'!A:D,3,FALSE),V243)</f>
        <v>Laborprobe</v>
      </c>
      <c r="H243" s="75" t="str">
        <f>IF(ISBLANK(Abfalldokumentation!$W243),"-",Abfalldokumentation!$W243)</f>
        <v>Laborprobe</v>
      </c>
      <c r="I243" s="75">
        <f t="shared" si="22"/>
        <v>35</v>
      </c>
      <c r="J243" s="75" t="str">
        <f t="shared" si="23"/>
        <v>Produkte</v>
      </c>
      <c r="K243" s="75" t="str">
        <f t="shared" si="24"/>
        <v>BUs</v>
      </c>
      <c r="L243" s="75" t="str">
        <f t="shared" si="25"/>
        <v>Symptome</v>
      </c>
      <c r="M2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IFERROR(VLOOKUP(Abfalldokumentation!$O243,Kennzahlen!U:X,3,FALSE)*Abfalldokumentation!$B243,"0")))),0)</f>
        <v>0</v>
      </c>
      <c r="N243" s="75" t="str">
        <f>IF(ISBLANK(Q243),VLOOKUP(Abfalldokumentation!$O243,'Linien - BU'!R:S,2,FALSE),Q243)</f>
        <v>Labor</v>
      </c>
      <c r="O243" s="76" t="str">
        <f t="shared" si="26"/>
        <v>Laborproben</v>
      </c>
      <c r="P243" s="76">
        <f t="shared" si="27"/>
        <v>73</v>
      </c>
      <c r="Q243" s="44" t="s">
        <v>185</v>
      </c>
      <c r="R243" s="45" t="s">
        <v>186</v>
      </c>
      <c r="S243" s="45">
        <v>50</v>
      </c>
      <c r="T243" s="51">
        <v>73</v>
      </c>
      <c r="U243" s="46">
        <v>44442</v>
      </c>
      <c r="V243" s="47" t="s">
        <v>187</v>
      </c>
      <c r="W243" s="48" t="s">
        <v>187</v>
      </c>
      <c r="X243" s="49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7" t="str">
        <f>VLOOKUP(N244,'Linien - BU'!A:B,2,FALSE)</f>
        <v>Rest</v>
      </c>
      <c r="B244" s="78">
        <f t="shared" si="21"/>
        <v>150</v>
      </c>
      <c r="C244" s="79">
        <f>Abfalldokumentation!$U244</f>
        <v>44442</v>
      </c>
      <c r="D244" s="68" t="str">
        <f>IFERROR(VLOOKUP(Tabelle3[[#This Row],[Artikelnr.]],Produktgruppe!A:B,2,0),Tabelle3[[#This Row],[Produktname]])</f>
        <v>Qualitätssicherung</v>
      </c>
      <c r="E244" s="80" t="str">
        <f>IFERROR(VLOOKUP(Abfalldokumentation!$O244,Artikel!A:C,3,FALSE),Abfalldokumentation!$O244)</f>
        <v>Laborproben</v>
      </c>
      <c r="F244" s="80" t="str">
        <f>VLOOKUP(T244,'Liste Gründe'!A:D,2,FALSE)</f>
        <v>Qualitätssicherung</v>
      </c>
      <c r="G244" s="79" t="str">
        <f>IF(ISBLANK(V244),VLOOKUP(Abfalldokumentation!$P244,'Liste Gründe'!A:D,3,FALSE),V244)</f>
        <v>Laborprobe</v>
      </c>
      <c r="H244" s="80" t="str">
        <f>IF(ISBLANK(Abfalldokumentation!$W244),"-",Abfalldokumentation!$W244)</f>
        <v>Laborprobe</v>
      </c>
      <c r="I244" s="80">
        <f t="shared" si="22"/>
        <v>35</v>
      </c>
      <c r="J244" s="80" t="str">
        <f t="shared" si="23"/>
        <v>Produkte</v>
      </c>
      <c r="K244" s="80" t="str">
        <f t="shared" si="24"/>
        <v>BUs</v>
      </c>
      <c r="L244" s="80" t="str">
        <f t="shared" si="25"/>
        <v>Symptome</v>
      </c>
      <c r="M2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IFERROR(VLOOKUP(Abfalldokumentation!$O244,Kennzahlen!U:X,3,FALSE)*Abfalldokumentation!$B244,"0")))),0)</f>
        <v>0</v>
      </c>
      <c r="N244" s="80" t="str">
        <f>IF(ISBLANK(Q244),VLOOKUP(Abfalldokumentation!$O244,'Linien - BU'!R:S,2,FALSE),Q244)</f>
        <v>Labor</v>
      </c>
      <c r="O244" s="76" t="str">
        <f t="shared" si="26"/>
        <v>Laborproben</v>
      </c>
      <c r="P244" s="76">
        <f t="shared" si="27"/>
        <v>73</v>
      </c>
      <c r="Q244" s="38" t="s">
        <v>185</v>
      </c>
      <c r="R244" s="39" t="s">
        <v>186</v>
      </c>
      <c r="S244" s="39">
        <v>150</v>
      </c>
      <c r="T244" s="50">
        <v>73</v>
      </c>
      <c r="U244" s="40">
        <v>44442</v>
      </c>
      <c r="V244" s="41" t="s">
        <v>187</v>
      </c>
      <c r="W244" s="42" t="s">
        <v>187</v>
      </c>
      <c r="X244" s="43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2" t="str">
        <f>VLOOKUP(N245,'Linien - BU'!A:B,2,FALSE)</f>
        <v>BU3</v>
      </c>
      <c r="B245" s="73">
        <f t="shared" si="21"/>
        <v>78</v>
      </c>
      <c r="C245" s="74">
        <f>Abfalldokumentation!$U245</f>
        <v>44442</v>
      </c>
      <c r="D245" s="68" t="str">
        <f>IFERROR(VLOOKUP(Tabelle3[[#This Row],[Artikelnr.]],Produktgruppe!A:B,2,0),Tabelle3[[#This Row],[Produktname]])</f>
        <v>VOS 295</v>
      </c>
      <c r="E245" s="75" t="str">
        <f>IFERROR(VLOOKUP(Abfalldokumentation!$O245,Artikel!A:C,3,FALSE),Abfalldokumentation!$O245)</f>
        <v>gemischte Räucherstücke</v>
      </c>
      <c r="F245" s="75" t="str">
        <f>VLOOKUP(T245,'Liste Gründe'!A:D,2,FALSE)</f>
        <v>Schimmel</v>
      </c>
      <c r="G245" s="74" t="str">
        <f>IF(ISBLANK(V245),VLOOKUP(Abfalldokumentation!$P245,'Liste Gründe'!A:D,3,FALSE),V245)</f>
        <v>Schimmel</v>
      </c>
      <c r="H245" s="75" t="str">
        <f>IF(ISBLANK(Abfalldokumentation!$W245),"-",Abfalldokumentation!$W245)</f>
        <v>gemischt, weil mehrere Produkte in einen Auftrag einfließen. VOS Trennung erforderlich</v>
      </c>
      <c r="I245" s="75">
        <f t="shared" si="22"/>
        <v>35</v>
      </c>
      <c r="J245" s="75" t="str">
        <f t="shared" si="23"/>
        <v>Produkte</v>
      </c>
      <c r="K245" s="75" t="str">
        <f t="shared" si="24"/>
        <v>BUs</v>
      </c>
      <c r="L245" s="75" t="str">
        <f t="shared" si="25"/>
        <v>Symptome</v>
      </c>
      <c r="M2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IFERROR(VLOOKUP(Abfalldokumentation!$O245,Kennzahlen!U:X,3,FALSE)*Abfalldokumentation!$B245,"0")))),0)</f>
        <v>0</v>
      </c>
      <c r="N245" s="75" t="str">
        <f>IF(ISBLANK(Q245),VLOOKUP(Abfalldokumentation!$O245,'Linien - BU'!R:S,2,FALSE),Q245)</f>
        <v>L9</v>
      </c>
      <c r="O245" s="76" t="str">
        <f t="shared" si="26"/>
        <v>gemischte Räucherstücke</v>
      </c>
      <c r="P245" s="76">
        <f t="shared" si="27"/>
        <v>12</v>
      </c>
      <c r="Q245" s="44" t="s">
        <v>209</v>
      </c>
      <c r="R245" s="45" t="s">
        <v>45</v>
      </c>
      <c r="S245" s="45">
        <v>78</v>
      </c>
      <c r="T245" s="45">
        <v>12</v>
      </c>
      <c r="U245" s="46">
        <v>44442</v>
      </c>
      <c r="V245" s="47"/>
      <c r="W245" s="48" t="s">
        <v>234</v>
      </c>
      <c r="X245" s="49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7" t="str">
        <f>VLOOKUP(N246,'Linien - BU'!A:B,2,FALSE)</f>
        <v>Rest</v>
      </c>
      <c r="B246" s="78">
        <f t="shared" si="21"/>
        <v>77</v>
      </c>
      <c r="C246" s="79">
        <f>Abfalldokumentation!$U246</f>
        <v>44442</v>
      </c>
      <c r="D246" s="68" t="str">
        <f>IFERROR(VLOOKUP(Tabelle3[[#This Row],[Artikelnr.]],Produktgruppe!A:B,2,0),Tabelle3[[#This Row],[Produktname]])</f>
        <v>Qualitätssicherung</v>
      </c>
      <c r="E246" s="80" t="str">
        <f>IFERROR(VLOOKUP(Abfalldokumentation!$O246,Artikel!A:C,3,FALSE),Abfalldokumentation!$O246)</f>
        <v>Rückstellproben</v>
      </c>
      <c r="F246" s="80" t="str">
        <f>VLOOKUP(T246,'Liste Gründe'!A:D,2,FALSE)</f>
        <v>Qualitätssicherung</v>
      </c>
      <c r="G246" s="79" t="str">
        <f>IF(ISBLANK(V246),VLOOKUP(Abfalldokumentation!$P246,'Liste Gründe'!A:D,3,FALSE),V246)</f>
        <v>Rückstellproben</v>
      </c>
      <c r="H246" s="80" t="str">
        <f>IF(ISBLANK(Abfalldokumentation!$W246),"-",Abfalldokumentation!$W246)</f>
        <v>Rückstellproben</v>
      </c>
      <c r="I246" s="80">
        <f t="shared" si="22"/>
        <v>35</v>
      </c>
      <c r="J246" s="80" t="str">
        <f t="shared" si="23"/>
        <v>Produkte</v>
      </c>
      <c r="K246" s="80" t="str">
        <f t="shared" si="24"/>
        <v>BUs</v>
      </c>
      <c r="L246" s="80" t="str">
        <f t="shared" si="25"/>
        <v>Symptome</v>
      </c>
      <c r="M2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IFERROR(VLOOKUP(Abfalldokumentation!$O246,Kennzahlen!U:X,3,FALSE)*Abfalldokumentation!$B246,"0")))),0)</f>
        <v>0</v>
      </c>
      <c r="N246" s="80" t="str">
        <f>IF(ISBLANK(Q246),VLOOKUP(Abfalldokumentation!$O246,'Linien - BU'!R:S,2,FALSE),Q246)</f>
        <v>Labor</v>
      </c>
      <c r="O246" s="76" t="str">
        <f t="shared" si="26"/>
        <v>Rückstellproben</v>
      </c>
      <c r="P246" s="76">
        <f t="shared" si="27"/>
        <v>70</v>
      </c>
      <c r="Q246" s="38" t="s">
        <v>185</v>
      </c>
      <c r="R246" s="41" t="s">
        <v>198</v>
      </c>
      <c r="S246" s="39">
        <v>77</v>
      </c>
      <c r="T246" s="39">
        <v>70</v>
      </c>
      <c r="U246" s="40">
        <v>44442</v>
      </c>
      <c r="V246" s="41" t="s">
        <v>198</v>
      </c>
      <c r="W246" s="42" t="s">
        <v>198</v>
      </c>
      <c r="X246" s="43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2" t="str">
        <f>VLOOKUP(N247,'Linien - BU'!A:B,2,FALSE)</f>
        <v>BU3</v>
      </c>
      <c r="B247" s="73">
        <f t="shared" si="21"/>
        <v>96</v>
      </c>
      <c r="C247" s="74">
        <f>Abfalldokumentation!$U247</f>
        <v>44442</v>
      </c>
      <c r="D247" s="68" t="str">
        <f>IFERROR(VLOOKUP(Tabelle3[[#This Row],[Artikelnr.]],Produktgruppe!A:B,2,0),Tabelle3[[#This Row],[Produktname]])</f>
        <v>RW</v>
      </c>
      <c r="E247" s="75" t="str">
        <f>IFERROR(VLOOKUP(Abfalldokumentation!$O247,Artikel!A:C,3,FALSE),Abfalldokumentation!$O247)</f>
        <v>RW Natur</v>
      </c>
      <c r="F247" s="75" t="str">
        <f>VLOOKUP(T247,'Liste Gründe'!A:D,2,FALSE)</f>
        <v>Schimmel</v>
      </c>
      <c r="G247" s="74" t="str">
        <f>IF(ISBLANK(V247),VLOOKUP(Abfalldokumentation!$P247,'Liste Gründe'!A:D,3,FALSE),V247)</f>
        <v>VOS &gt; Einsatz</v>
      </c>
      <c r="H247" s="75" t="str">
        <f>IF(ISBLANK(Abfalldokumentation!$W247),"-",Abfalldokumentation!$W247)</f>
        <v>VOS &gt; Einsatz</v>
      </c>
      <c r="I247" s="75">
        <f t="shared" si="22"/>
        <v>35</v>
      </c>
      <c r="J247" s="75" t="str">
        <f t="shared" si="23"/>
        <v>Produkte</v>
      </c>
      <c r="K247" s="75" t="str">
        <f t="shared" si="24"/>
        <v>BUs</v>
      </c>
      <c r="L247" s="75" t="str">
        <f t="shared" si="25"/>
        <v>Symptome</v>
      </c>
      <c r="M2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IFERROR(VLOOKUP(Abfalldokumentation!$O247,Kennzahlen!U:X,3,FALSE)*Abfalldokumentation!$B247,"0")))),0)</f>
        <v>0</v>
      </c>
      <c r="N247" s="75" t="str">
        <f>IF(ISBLANK(Q247),VLOOKUP(Abfalldokumentation!$O247,'Linien - BU'!R:S,2,FALSE),Q247)</f>
        <v>L9</v>
      </c>
      <c r="O247" s="76" t="str">
        <f t="shared" si="26"/>
        <v>RW Natur</v>
      </c>
      <c r="P247" s="76">
        <f t="shared" si="27"/>
        <v>12</v>
      </c>
      <c r="Q247" s="44" t="s">
        <v>209</v>
      </c>
      <c r="R247" s="45" t="s">
        <v>91</v>
      </c>
      <c r="S247" s="45">
        <v>96</v>
      </c>
      <c r="T247" s="45">
        <v>12</v>
      </c>
      <c r="U247" s="46">
        <v>44442</v>
      </c>
      <c r="V247" s="47" t="s">
        <v>21</v>
      </c>
      <c r="W247" s="48" t="s">
        <v>21</v>
      </c>
      <c r="X247" s="49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7" t="str">
        <f>VLOOKUP(N248,'Linien - BU'!A:B,2,FALSE)</f>
        <v>BU3</v>
      </c>
      <c r="B248" s="78">
        <f t="shared" si="21"/>
        <v>320</v>
      </c>
      <c r="C248" s="79">
        <f>Abfalldokumentation!$U248</f>
        <v>44442</v>
      </c>
      <c r="D248" s="68" t="str">
        <f>IFERROR(VLOOKUP(Tabelle3[[#This Row],[Artikelnr.]],Produktgruppe!A:B,2,0),Tabelle3[[#This Row],[Produktname]])</f>
        <v>RW</v>
      </c>
      <c r="E248" s="80" t="str">
        <f>IFERROR(VLOOKUP(Abfalldokumentation!$O248,Artikel!A:C,3,FALSE),Abfalldokumentation!$O248)</f>
        <v>RW Natur</v>
      </c>
      <c r="F248" s="80" t="str">
        <f>VLOOKUP(T248,'Liste Gründe'!A:D,2,FALSE)</f>
        <v>Schimmel</v>
      </c>
      <c r="G248" s="79" t="str">
        <f>IF(ISBLANK(V248),VLOOKUP(Abfalldokumentation!$P248,'Liste Gründe'!A:D,3,FALSE),V248)</f>
        <v>VOS &gt; Einsatz</v>
      </c>
      <c r="H248" s="80" t="str">
        <f>IF(ISBLANK(Abfalldokumentation!$W248),"-",Abfalldokumentation!$W248)</f>
        <v>VOS &gt; Einsatz</v>
      </c>
      <c r="I248" s="80">
        <f t="shared" si="22"/>
        <v>35</v>
      </c>
      <c r="J248" s="80" t="str">
        <f t="shared" si="23"/>
        <v>Produkte</v>
      </c>
      <c r="K248" s="80" t="str">
        <f t="shared" si="24"/>
        <v>BUs</v>
      </c>
      <c r="L248" s="80" t="str">
        <f t="shared" si="25"/>
        <v>Symptome</v>
      </c>
      <c r="M2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IFERROR(VLOOKUP(Abfalldokumentation!$O248,Kennzahlen!U:X,3,FALSE)*Abfalldokumentation!$B248,"0")))),0)</f>
        <v>0</v>
      </c>
      <c r="N248" s="80" t="str">
        <f>IF(ISBLANK(Q248),VLOOKUP(Abfalldokumentation!$O248,'Linien - BU'!R:S,2,FALSE),Q248)</f>
        <v>L9</v>
      </c>
      <c r="O248" s="76" t="str">
        <f t="shared" si="26"/>
        <v>RW Natur</v>
      </c>
      <c r="P248" s="76">
        <f t="shared" si="27"/>
        <v>12</v>
      </c>
      <c r="Q248" s="38" t="s">
        <v>209</v>
      </c>
      <c r="R248" s="39" t="s">
        <v>91</v>
      </c>
      <c r="S248" s="39">
        <v>320</v>
      </c>
      <c r="T248" s="39">
        <v>12</v>
      </c>
      <c r="U248" s="40">
        <v>44442</v>
      </c>
      <c r="V248" s="41" t="s">
        <v>21</v>
      </c>
      <c r="W248" s="42" t="s">
        <v>21</v>
      </c>
      <c r="X248" s="43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2" t="str">
        <f>VLOOKUP(N249,'Linien - BU'!A:B,2,FALSE)</f>
        <v>BU3</v>
      </c>
      <c r="B249" s="73">
        <f t="shared" si="21"/>
        <v>256</v>
      </c>
      <c r="C249" s="74">
        <f>Abfalldokumentation!$U249</f>
        <v>44442</v>
      </c>
      <c r="D249" s="68" t="str">
        <f>IFERROR(VLOOKUP(Tabelle3[[#This Row],[Artikelnr.]],Produktgruppe!A:B,2,0),Tabelle3[[#This Row],[Produktname]])</f>
        <v>Diverses</v>
      </c>
      <c r="E249" s="75" t="str">
        <f>IFERROR(VLOOKUP(Abfalldokumentation!$O249,Artikel!A:C,3,FALSE),Abfalldokumentation!$O249)</f>
        <v>Maschinenabfall</v>
      </c>
      <c r="F249" s="75" t="str">
        <f>VLOOKUP(T249,'Liste Gründe'!A:D,2,FALSE)</f>
        <v>Linienbezogen</v>
      </c>
      <c r="G249" s="74" t="str">
        <f>IF(ISBLANK(V249),VLOOKUP(Abfalldokumentation!$P249,'Liste Gründe'!A:D,3,FALSE),V249)</f>
        <v>Maschinenabfall</v>
      </c>
      <c r="H249" s="75" t="str">
        <f>IF(ISBLANK(Abfalldokumentation!$W249),"-",Abfalldokumentation!$W249)</f>
        <v>-</v>
      </c>
      <c r="I249" s="75">
        <f t="shared" si="22"/>
        <v>35</v>
      </c>
      <c r="J249" s="75" t="str">
        <f t="shared" si="23"/>
        <v>Produkte</v>
      </c>
      <c r="K249" s="75" t="str">
        <f t="shared" si="24"/>
        <v>BUs</v>
      </c>
      <c r="L249" s="75" t="str">
        <f t="shared" si="25"/>
        <v>Symptome</v>
      </c>
      <c r="M2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IFERROR(VLOOKUP(Abfalldokumentation!$O249,Kennzahlen!U:X,3,FALSE)*Abfalldokumentation!$B249,"0")))),0)</f>
        <v>0</v>
      </c>
      <c r="N249" s="75" t="str">
        <f>IF(ISBLANK(Q249),VLOOKUP(Abfalldokumentation!$O249,'Linien - BU'!R:S,2,FALSE),Q249)</f>
        <v>L9</v>
      </c>
      <c r="O249" s="76" t="str">
        <f t="shared" si="26"/>
        <v>Maschinenabfall</v>
      </c>
      <c r="P249" s="76">
        <f t="shared" si="27"/>
        <v>30</v>
      </c>
      <c r="Q249" s="44" t="s">
        <v>209</v>
      </c>
      <c r="R249" s="45" t="s">
        <v>53</v>
      </c>
      <c r="S249" s="45">
        <v>256</v>
      </c>
      <c r="T249" s="45">
        <v>30</v>
      </c>
      <c r="U249" s="46">
        <v>44442</v>
      </c>
      <c r="V249" s="47"/>
      <c r="W249" s="48"/>
      <c r="X249" s="49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7" t="str">
        <f>VLOOKUP(N250,'Linien - BU'!A:B,2,FALSE)</f>
        <v>BU1</v>
      </c>
      <c r="B250" s="78">
        <f t="shared" si="21"/>
        <v>11.4</v>
      </c>
      <c r="C250" s="79">
        <f>Abfalldokumentation!$U250</f>
        <v>44442</v>
      </c>
      <c r="D250" s="68" t="str">
        <f>IFERROR(VLOOKUP(Tabelle3[[#This Row],[Artikelnr.]],Produktgruppe!A:B,2,0),Tabelle3[[#This Row],[Produktname]])</f>
        <v>Fertigware</v>
      </c>
      <c r="E250" s="80" t="str">
        <f>IFERROR(VLOOKUP(Abfalldokumentation!$O250,Artikel!A:C,3,FALSE),Abfalldokumentation!$O250)</f>
        <v>Skinkeost 250g</v>
      </c>
      <c r="F250" s="80" t="str">
        <f>VLOOKUP(T250,'Liste Gründe'!A:D,2,FALSE)</f>
        <v>Rest</v>
      </c>
      <c r="G250" s="79" t="str">
        <f>IF(ISBLANK(V250),VLOOKUP(Abfalldokumentation!$P250,'Liste Gründe'!A:D,3,FALSE),V250)</f>
        <v>Metall</v>
      </c>
      <c r="H250" s="80" t="str">
        <f>IF(ISBLANK(Abfalldokumentation!$W250),"-",Abfalldokumentation!$W250)</f>
        <v>Metall</v>
      </c>
      <c r="I250" s="80">
        <f t="shared" si="22"/>
        <v>35</v>
      </c>
      <c r="J250" s="80" t="str">
        <f t="shared" si="23"/>
        <v>Produkte</v>
      </c>
      <c r="K250" s="80" t="str">
        <f t="shared" si="24"/>
        <v>BUs</v>
      </c>
      <c r="L250" s="80" t="str">
        <f t="shared" si="25"/>
        <v>Symptome</v>
      </c>
      <c r="M2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IFERROR(VLOOKUP(Abfalldokumentation!$O250,Kennzahlen!U:X,3,FALSE)*Abfalldokumentation!$B250,"0")))),0)</f>
        <v>0</v>
      </c>
      <c r="N250" s="80" t="str">
        <f>IF(ISBLANK(Q250),VLOOKUP(Abfalldokumentation!$O250,'Linien - BU'!R:S,2,FALSE),Q250)</f>
        <v>Abfüllung</v>
      </c>
      <c r="O250" s="76" t="str">
        <f t="shared" si="26"/>
        <v>Skinkeost 250g</v>
      </c>
      <c r="P250" s="76">
        <f t="shared" si="27"/>
        <v>40</v>
      </c>
      <c r="Q250" s="38" t="s">
        <v>166</v>
      </c>
      <c r="R250" s="39" t="s">
        <v>235</v>
      </c>
      <c r="S250" s="39">
        <v>11.4</v>
      </c>
      <c r="T250" s="39">
        <v>40</v>
      </c>
      <c r="U250" s="40">
        <v>44442</v>
      </c>
      <c r="V250" s="42"/>
      <c r="W250" s="42" t="s">
        <v>181</v>
      </c>
      <c r="X250" s="43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2" t="str">
        <f>VLOOKUP(N251,'Linien - BU'!A:B,2,FALSE)</f>
        <v>BU3</v>
      </c>
      <c r="B251" s="73">
        <f t="shared" si="21"/>
        <v>446</v>
      </c>
      <c r="C251" s="74">
        <f>Abfalldokumentation!$U251</f>
        <v>44445</v>
      </c>
      <c r="D251" s="68" t="str">
        <f>IFERROR(VLOOKUP(Tabelle3[[#This Row],[Artikelnr.]],Produktgruppe!A:B,2,0),Tabelle3[[#This Row],[Produktname]])</f>
        <v>Riemen</v>
      </c>
      <c r="E251" s="75" t="str">
        <f>IFERROR(VLOOKUP(Abfalldokumentation!$O251,Artikel!A:C,3,FALSE),Abfalldokumentation!$O251)</f>
        <v>RIE EDA-40</v>
      </c>
      <c r="F251" s="75" t="str">
        <f>VLOOKUP(T251,'Liste Gründe'!A:D,2,FALSE)</f>
        <v>Schimmel</v>
      </c>
      <c r="G251" s="74" t="str">
        <f>IF(ISBLANK(V251),VLOOKUP(Abfalldokumentation!$P251,'Liste Gründe'!A:D,3,FALSE),V251)</f>
        <v>MHD abgelaufen</v>
      </c>
      <c r="H251" s="75" t="str">
        <f>IF(ISBLANK(Abfalldokumentation!$W251),"-",Abfalldokumentation!$W251)</f>
        <v>-</v>
      </c>
      <c r="I251" s="75">
        <f t="shared" si="22"/>
        <v>36</v>
      </c>
      <c r="J251" s="75" t="str">
        <f t="shared" si="23"/>
        <v>Produkte</v>
      </c>
      <c r="K251" s="75" t="str">
        <f t="shared" si="24"/>
        <v>BUs</v>
      </c>
      <c r="L251" s="75" t="str">
        <f t="shared" si="25"/>
        <v>Symptome</v>
      </c>
      <c r="M2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IFERROR(VLOOKUP(Abfalldokumentation!$O251,Kennzahlen!U:X,3,FALSE)*Abfalldokumentation!$B251,"0")))),0)</f>
        <v>0</v>
      </c>
      <c r="N251" s="75" t="str">
        <f>IF(ISBLANK(Q251),VLOOKUP(Abfalldokumentation!$O251,'Linien - BU'!R:S,2,FALSE),Q251)</f>
        <v>L1</v>
      </c>
      <c r="O251" s="76">
        <f t="shared" si="26"/>
        <v>23500273</v>
      </c>
      <c r="P251" s="76">
        <f t="shared" si="27"/>
        <v>11</v>
      </c>
      <c r="Q251" s="44" t="s">
        <v>174</v>
      </c>
      <c r="R251" s="45">
        <v>23500273</v>
      </c>
      <c r="S251" s="45">
        <v>446</v>
      </c>
      <c r="T251" s="45">
        <v>11</v>
      </c>
      <c r="U251" s="46">
        <v>44445</v>
      </c>
      <c r="V251" s="47"/>
      <c r="W251" s="48"/>
      <c r="X251" s="49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7" t="str">
        <f>VLOOKUP(N252,'Linien - BU'!A:B,2,FALSE)</f>
        <v>BU4</v>
      </c>
      <c r="B252" s="78">
        <f t="shared" si="21"/>
        <v>5</v>
      </c>
      <c r="C252" s="79">
        <f>Abfalldokumentation!$U252</f>
        <v>44445</v>
      </c>
      <c r="D252" s="68" t="str">
        <f>IFERROR(VLOOKUP(Tabelle3[[#This Row],[Artikelnr.]],Produktgruppe!A:B,2,0),Tabelle3[[#This Row],[Produktname]])</f>
        <v>VOS 295</v>
      </c>
      <c r="E252" s="80" t="str">
        <f>IFERROR(VLOOKUP(Abfalldokumentation!$O252,Artikel!A:C,3,FALSE),Abfalldokumentation!$O252)</f>
        <v>VOS Schwarzer Pfeffer R</v>
      </c>
      <c r="F252" s="80" t="str">
        <f>VLOOKUP(T252,'Liste Gründe'!A:D,2,FALSE)</f>
        <v>keinen Verwendungszweck</v>
      </c>
      <c r="G252" s="79" t="str">
        <f>IF(ISBLANK(V252),VLOOKUP(Abfalldokumentation!$P252,'Liste Gründe'!A:D,3,FALSE),V252)</f>
        <v>keinen Verwendungszweck</v>
      </c>
      <c r="H252" s="80" t="str">
        <f>IF(ISBLANK(Abfalldokumentation!$W252),"-",Abfalldokumentation!$W252)</f>
        <v>keinen Verwendungszweck</v>
      </c>
      <c r="I252" s="80">
        <f t="shared" si="22"/>
        <v>36</v>
      </c>
      <c r="J252" s="80" t="str">
        <f t="shared" si="23"/>
        <v>Produkte</v>
      </c>
      <c r="K252" s="80" t="str">
        <f t="shared" si="24"/>
        <v>BUs</v>
      </c>
      <c r="L252" s="80" t="str">
        <f t="shared" si="25"/>
        <v>Symptome</v>
      </c>
      <c r="M2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IFERROR(VLOOKUP(Abfalldokumentation!$O252,Kennzahlen!U:X,3,FALSE)*Abfalldokumentation!$B252,"0")))),0)</f>
        <v>2.84</v>
      </c>
      <c r="N252" s="80" t="str">
        <f>IF(ISBLANK(Q252),VLOOKUP(Abfalldokumentation!$O252,'Linien - BU'!R:S,2,FALSE),Q252)</f>
        <v>L22</v>
      </c>
      <c r="O252" s="76">
        <f t="shared" si="26"/>
        <v>29500482</v>
      </c>
      <c r="P252" s="76">
        <f t="shared" si="27"/>
        <v>61</v>
      </c>
      <c r="Q252" s="38" t="s">
        <v>172</v>
      </c>
      <c r="R252" s="39">
        <v>29500482</v>
      </c>
      <c r="S252" s="39">
        <v>5</v>
      </c>
      <c r="T252" s="39">
        <v>61</v>
      </c>
      <c r="U252" s="40">
        <v>44445</v>
      </c>
      <c r="V252" s="41"/>
      <c r="W252" s="42" t="s">
        <v>17</v>
      </c>
      <c r="X252" s="43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2" t="str">
        <f>VLOOKUP(N253,'Linien - BU'!A:B,2,FALSE)</f>
        <v>BU4</v>
      </c>
      <c r="B253" s="73">
        <f t="shared" si="21"/>
        <v>8</v>
      </c>
      <c r="C253" s="74">
        <f>Abfalldokumentation!$U253</f>
        <v>44445</v>
      </c>
      <c r="D253" s="68" t="str">
        <f>IFERROR(VLOOKUP(Tabelle3[[#This Row],[Artikelnr.]],Produktgruppe!A:B,2,0),Tabelle3[[#This Row],[Produktname]])</f>
        <v>ABS 295</v>
      </c>
      <c r="E253" s="75" t="str">
        <f>IFERROR(VLOOKUP(Abfalldokumentation!$O253,Artikel!A:C,3,FALSE),Abfalldokumentation!$O253)</f>
        <v>ABS MEDI-KRÄUK</v>
      </c>
      <c r="F253" s="75" t="str">
        <f>VLOOKUP(T253,'Liste Gründe'!A:D,2,FALSE)</f>
        <v>keinen Verwendungszweck</v>
      </c>
      <c r="G253" s="74" t="str">
        <f>IF(ISBLANK(V253),VLOOKUP(Abfalldokumentation!$P253,'Liste Gründe'!A:D,3,FALSE),V253)</f>
        <v>keinen Verwendungszweck</v>
      </c>
      <c r="H253" s="75" t="str">
        <f>IF(ISBLANK(Abfalldokumentation!$W253),"-",Abfalldokumentation!$W253)</f>
        <v>&lt;500kg/Monat</v>
      </c>
      <c r="I253" s="75">
        <f t="shared" si="22"/>
        <v>36</v>
      </c>
      <c r="J253" s="75" t="str">
        <f t="shared" si="23"/>
        <v>Produkte</v>
      </c>
      <c r="K253" s="75" t="str">
        <f t="shared" si="24"/>
        <v>BUs</v>
      </c>
      <c r="L253" s="75" t="str">
        <f t="shared" si="25"/>
        <v>Symptome</v>
      </c>
      <c r="M2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IFERROR(VLOOKUP(Abfalldokumentation!$O253,Kennzahlen!U:X,3,FALSE)*Abfalldokumentation!$B253,"0")))),0)</f>
        <v>6.7194568295036419</v>
      </c>
      <c r="N253" s="75" t="str">
        <f>IF(ISBLANK(Q253),VLOOKUP(Abfalldokumentation!$O253,'Linien - BU'!R:S,2,FALSE),Q253)</f>
        <v>L21</v>
      </c>
      <c r="O253" s="76">
        <f t="shared" si="26"/>
        <v>29500886</v>
      </c>
      <c r="P253" s="76">
        <f t="shared" si="27"/>
        <v>61</v>
      </c>
      <c r="Q253" s="44" t="s">
        <v>217</v>
      </c>
      <c r="R253" s="45">
        <v>29500886</v>
      </c>
      <c r="S253" s="45">
        <v>8</v>
      </c>
      <c r="T253" s="45">
        <v>61</v>
      </c>
      <c r="U253" s="46">
        <v>44445</v>
      </c>
      <c r="V253" s="47"/>
      <c r="W253" s="48" t="s">
        <v>236</v>
      </c>
      <c r="X253" s="49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7" t="str">
        <f>VLOOKUP(N254,'Linien - BU'!A:B,2,FALSE)</f>
        <v>BU4</v>
      </c>
      <c r="B254" s="78">
        <f t="shared" si="21"/>
        <v>4</v>
      </c>
      <c r="C254" s="79">
        <f>Abfalldokumentation!$U254</f>
        <v>44445</v>
      </c>
      <c r="D254" s="68" t="str">
        <f>IFERROR(VLOOKUP(Tabelle3[[#This Row],[Artikelnr.]],Produktgruppe!A:B,2,0),Tabelle3[[#This Row],[Produktname]])</f>
        <v>ABS 295</v>
      </c>
      <c r="E254" s="80" t="str">
        <f>IFERROR(VLOOKUP(Abfalldokumentation!$O254,Artikel!A:C,3,FALSE),Abfalldokumentation!$O254)</f>
        <v>ABS PECO</v>
      </c>
      <c r="F254" s="80" t="str">
        <f>VLOOKUP(T254,'Liste Gründe'!A:D,2,FALSE)</f>
        <v>keinen Verwendungszweck</v>
      </c>
      <c r="G254" s="79" t="str">
        <f>IF(ISBLANK(V254),VLOOKUP(Abfalldokumentation!$P254,'Liste Gründe'!A:D,3,FALSE),V254)</f>
        <v>keinen Verwendungszweck</v>
      </c>
      <c r="H254" s="80" t="str">
        <f>IF(ISBLANK(Abfalldokumentation!$W254),"-",Abfalldokumentation!$W254)</f>
        <v>&lt;300kg/Monat</v>
      </c>
      <c r="I254" s="80">
        <f t="shared" si="22"/>
        <v>36</v>
      </c>
      <c r="J254" s="80" t="str">
        <f t="shared" si="23"/>
        <v>Produkte</v>
      </c>
      <c r="K254" s="80" t="str">
        <f t="shared" si="24"/>
        <v>BUs</v>
      </c>
      <c r="L254" s="80" t="str">
        <f t="shared" si="25"/>
        <v>Symptome</v>
      </c>
      <c r="M2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IFERROR(VLOOKUP(Abfalldokumentation!$O254,Kennzahlen!U:X,3,FALSE)*Abfalldokumentation!$B254,"0")))),0)</f>
        <v>9.1663526661992432</v>
      </c>
      <c r="N254" s="80" t="str">
        <f>IF(ISBLANK(Q254),VLOOKUP(Abfalldokumentation!$O254,'Linien - BU'!R:S,2,FALSE),Q254)</f>
        <v>L23</v>
      </c>
      <c r="O254" s="76">
        <f t="shared" si="26"/>
        <v>29500891</v>
      </c>
      <c r="P254" s="76">
        <f t="shared" si="27"/>
        <v>61</v>
      </c>
      <c r="Q254" s="38" t="s">
        <v>218</v>
      </c>
      <c r="R254" s="39">
        <v>29500891</v>
      </c>
      <c r="S254" s="39">
        <v>4</v>
      </c>
      <c r="T254" s="39">
        <v>61</v>
      </c>
      <c r="U254" s="40">
        <v>44445</v>
      </c>
      <c r="V254" s="41"/>
      <c r="W254" s="42" t="s">
        <v>176</v>
      </c>
      <c r="X254" s="43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2" t="str">
        <f>VLOOKUP(N255,'Linien - BU'!A:B,2,FALSE)</f>
        <v>BU4</v>
      </c>
      <c r="B255" s="73">
        <f t="shared" si="21"/>
        <v>8</v>
      </c>
      <c r="C255" s="74">
        <f>Abfalldokumentation!$U255</f>
        <v>44445</v>
      </c>
      <c r="D255" s="68" t="str">
        <f>IFERROR(VLOOKUP(Tabelle3[[#This Row],[Artikelnr.]],Produktgruppe!A:B,2,0),Tabelle3[[#This Row],[Produktname]])</f>
        <v>ABS 295</v>
      </c>
      <c r="E255" s="75" t="str">
        <f>IFERROR(VLOOKUP(Abfalldokumentation!$O255,Artikel!A:C,3,FALSE),Abfalldokumentation!$O255)</f>
        <v>ABS ROVIN</v>
      </c>
      <c r="F255" s="75" t="str">
        <f>VLOOKUP(T255,'Liste Gründe'!A:D,2,FALSE)</f>
        <v>keinen Verwendungszweck</v>
      </c>
      <c r="G255" s="74" t="str">
        <f>IF(ISBLANK(V255),VLOOKUP(Abfalldokumentation!$P255,'Liste Gründe'!A:D,3,FALSE),V255)</f>
        <v>keinen Verwendungszweck</v>
      </c>
      <c r="H255" s="75" t="str">
        <f>IF(ISBLANK(Abfalldokumentation!$W255),"-",Abfalldokumentation!$W255)</f>
        <v>&lt;300kg/Monat</v>
      </c>
      <c r="I255" s="75">
        <f t="shared" si="22"/>
        <v>36</v>
      </c>
      <c r="J255" s="75" t="str">
        <f t="shared" si="23"/>
        <v>Produkte</v>
      </c>
      <c r="K255" s="75" t="str">
        <f t="shared" si="24"/>
        <v>BUs</v>
      </c>
      <c r="L255" s="75" t="str">
        <f t="shared" si="25"/>
        <v>Symptome</v>
      </c>
      <c r="M2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IFERROR(VLOOKUP(Abfalldokumentation!$O255,Kennzahlen!U:X,3,FALSE)*Abfalldokumentation!$B255,"0")))),0)</f>
        <v>6.6</v>
      </c>
      <c r="N255" s="75" t="str">
        <f>IF(ISBLANK(Q255),VLOOKUP(Abfalldokumentation!$O255,'Linien - BU'!R:S,2,FALSE),Q255)</f>
        <v>L23</v>
      </c>
      <c r="O255" s="76">
        <f t="shared" si="26"/>
        <v>29500900</v>
      </c>
      <c r="P255" s="76">
        <f t="shared" si="27"/>
        <v>61</v>
      </c>
      <c r="Q255" s="44" t="s">
        <v>218</v>
      </c>
      <c r="R255" s="45">
        <v>29500900</v>
      </c>
      <c r="S255" s="45">
        <v>8</v>
      </c>
      <c r="T255" s="45">
        <v>61</v>
      </c>
      <c r="U255" s="46">
        <v>44445</v>
      </c>
      <c r="V255" s="47"/>
      <c r="W255" s="48" t="s">
        <v>176</v>
      </c>
      <c r="X255" s="49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7" t="str">
        <f>VLOOKUP(N256,'Linien - BU'!A:B,2,FALSE)</f>
        <v>BU4</v>
      </c>
      <c r="B256" s="78">
        <f t="shared" si="21"/>
        <v>36</v>
      </c>
      <c r="C256" s="79">
        <f>Abfalldokumentation!$U256</f>
        <v>44445</v>
      </c>
      <c r="D256" s="68" t="str">
        <f>IFERROR(VLOOKUP(Tabelle3[[#This Row],[Artikelnr.]],Produktgruppe!A:B,2,0),Tabelle3[[#This Row],[Produktname]])</f>
        <v>ABS 295</v>
      </c>
      <c r="E256" s="80" t="str">
        <f>IFERROR(VLOOKUP(Abfalldokumentation!$O256,Artikel!A:C,3,FALSE),Abfalldokumentation!$O256)</f>
        <v>ABS Unser Blütenkäse</v>
      </c>
      <c r="F256" s="80" t="str">
        <f>VLOOKUP(T256,'Liste Gründe'!A:D,2,FALSE)</f>
        <v>keinen Verwendungszweck</v>
      </c>
      <c r="G256" s="79" t="str">
        <f>IF(ISBLANK(V256),VLOOKUP(Abfalldokumentation!$P256,'Liste Gründe'!A:D,3,FALSE),V256)</f>
        <v>keinen Verwendungszweck</v>
      </c>
      <c r="H256" s="80" t="str">
        <f>IF(ISBLANK(Abfalldokumentation!$W256),"-",Abfalldokumentation!$W256)</f>
        <v>&lt;500kg/Monat</v>
      </c>
      <c r="I256" s="80">
        <f t="shared" si="22"/>
        <v>36</v>
      </c>
      <c r="J256" s="80" t="str">
        <f t="shared" si="23"/>
        <v>Produkte</v>
      </c>
      <c r="K256" s="80" t="str">
        <f t="shared" si="24"/>
        <v>BUs</v>
      </c>
      <c r="L256" s="80" t="str">
        <f t="shared" si="25"/>
        <v>Symptome</v>
      </c>
      <c r="M2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IFERROR(VLOOKUP(Abfalldokumentation!$O256,Kennzahlen!U:X,3,FALSE)*Abfalldokumentation!$B256,"0")))),0)</f>
        <v>9.4651380183951126</v>
      </c>
      <c r="N256" s="80" t="str">
        <f>IF(ISBLANK(Q256),VLOOKUP(Abfalldokumentation!$O256,'Linien - BU'!R:S,2,FALSE),Q256)</f>
        <v>L22</v>
      </c>
      <c r="O256" s="76">
        <f t="shared" si="26"/>
        <v>29500910</v>
      </c>
      <c r="P256" s="76">
        <f t="shared" si="27"/>
        <v>61</v>
      </c>
      <c r="Q256" s="38" t="s">
        <v>172</v>
      </c>
      <c r="R256" s="39">
        <v>29500910</v>
      </c>
      <c r="S256" s="39">
        <v>36</v>
      </c>
      <c r="T256" s="39">
        <v>61</v>
      </c>
      <c r="U256" s="40">
        <v>44445</v>
      </c>
      <c r="V256" s="41"/>
      <c r="W256" s="42" t="s">
        <v>236</v>
      </c>
      <c r="X256" s="43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2" t="str">
        <f>VLOOKUP(N257,'Linien - BU'!A:B,2,FALSE)</f>
        <v>BU4</v>
      </c>
      <c r="B257" s="73">
        <f t="shared" si="21"/>
        <v>9</v>
      </c>
      <c r="C257" s="74">
        <f>Abfalldokumentation!$U257</f>
        <v>44445</v>
      </c>
      <c r="D257" s="68" t="str">
        <f>IFERROR(VLOOKUP(Tabelle3[[#This Row],[Artikelnr.]],Produktgruppe!A:B,2,0),Tabelle3[[#This Row],[Produktname]])</f>
        <v>ABS 295</v>
      </c>
      <c r="E257" s="75" t="str">
        <f>IFERROR(VLOOKUP(Abfalldokumentation!$O257,Artikel!A:C,3,FALSE),Abfalldokumentation!$O257)</f>
        <v>ABS Unser Blütenkäse</v>
      </c>
      <c r="F257" s="75" t="str">
        <f>VLOOKUP(T257,'Liste Gründe'!A:D,2,FALSE)</f>
        <v>keinen Verwendungszweck</v>
      </c>
      <c r="G257" s="74" t="str">
        <f>IF(ISBLANK(V257),VLOOKUP(Abfalldokumentation!$P257,'Liste Gründe'!A:D,3,FALSE),V257)</f>
        <v>keinen Verwendungszweck</v>
      </c>
      <c r="H257" s="75" t="str">
        <f>IF(ISBLANK(Abfalldokumentation!$W257),"-",Abfalldokumentation!$W257)</f>
        <v>&lt;500kg/Monat</v>
      </c>
      <c r="I257" s="75">
        <f t="shared" si="22"/>
        <v>36</v>
      </c>
      <c r="J257" s="75" t="str">
        <f t="shared" si="23"/>
        <v>Produkte</v>
      </c>
      <c r="K257" s="75" t="str">
        <f t="shared" si="24"/>
        <v>BUs</v>
      </c>
      <c r="L257" s="75" t="str">
        <f t="shared" si="25"/>
        <v>Symptome</v>
      </c>
      <c r="M2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IFERROR(VLOOKUP(Abfalldokumentation!$O257,Kennzahlen!U:X,3,FALSE)*Abfalldokumentation!$B257,"0")))),0)</f>
        <v>9.4651380183951126</v>
      </c>
      <c r="N257" s="75" t="str">
        <f>IF(ISBLANK(Q257),VLOOKUP(Abfalldokumentation!$O257,'Linien - BU'!R:S,2,FALSE),Q257)</f>
        <v>L22</v>
      </c>
      <c r="O257" s="76">
        <f t="shared" si="26"/>
        <v>29500910</v>
      </c>
      <c r="P257" s="76">
        <f t="shared" si="27"/>
        <v>61</v>
      </c>
      <c r="Q257" s="44" t="s">
        <v>172</v>
      </c>
      <c r="R257" s="45">
        <v>29500910</v>
      </c>
      <c r="S257" s="45">
        <v>9</v>
      </c>
      <c r="T257" s="45">
        <v>61</v>
      </c>
      <c r="U257" s="46">
        <v>44445</v>
      </c>
      <c r="V257" s="47"/>
      <c r="W257" s="48" t="s">
        <v>236</v>
      </c>
      <c r="X257" s="49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7" t="str">
        <f>VLOOKUP(N258,'Linien - BU'!A:B,2,FALSE)</f>
        <v>BU4</v>
      </c>
      <c r="B258" s="78">
        <f t="shared" ref="B258:B321" si="28">S258</f>
        <v>22</v>
      </c>
      <c r="C258" s="79">
        <f>Abfalldokumentation!$U258</f>
        <v>44445</v>
      </c>
      <c r="D258" s="68" t="str">
        <f>IFERROR(VLOOKUP(Tabelle3[[#This Row],[Artikelnr.]],Produktgruppe!A:B,2,0),Tabelle3[[#This Row],[Produktname]])</f>
        <v>ABS 295</v>
      </c>
      <c r="E258" s="80" t="str">
        <f>IFERROR(VLOOKUP(Abfalldokumentation!$O258,Artikel!A:C,3,FALSE),Abfalldokumentation!$O258)</f>
        <v>ABS ZIEGENR</v>
      </c>
      <c r="F258" s="80" t="str">
        <f>VLOOKUP(T258,'Liste Gründe'!A:D,2,FALSE)</f>
        <v>keinen Verwendungszweck</v>
      </c>
      <c r="G258" s="79" t="str">
        <f>IF(ISBLANK(V258),VLOOKUP(Abfalldokumentation!$P258,'Liste Gründe'!A:D,3,FALSE),V258)</f>
        <v>keinen Verwendungszweck</v>
      </c>
      <c r="H258" s="80" t="str">
        <f>IF(ISBLANK(Abfalldokumentation!$W258),"-",Abfalldokumentation!$W258)</f>
        <v>&lt;100kg/Monat</v>
      </c>
      <c r="I258" s="80">
        <f t="shared" ref="I258:I321" si="29">_xlfn.ISOWEEKNUM(C258)</f>
        <v>36</v>
      </c>
      <c r="J258" s="80" t="str">
        <f t="shared" ref="J258:J321" si="30">"Produkte"</f>
        <v>Produkte</v>
      </c>
      <c r="K258" s="80" t="str">
        <f t="shared" ref="K258:K321" si="31">"BUs"</f>
        <v>BUs</v>
      </c>
      <c r="L258" s="80" t="str">
        <f t="shared" ref="L258:L321" si="32">"Symptome"</f>
        <v>Symptome</v>
      </c>
      <c r="M2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IFERROR(VLOOKUP(Abfalldokumentation!$O258,Kennzahlen!U:X,3,FALSE)*Abfalldokumentation!$B258,"0")))),0)</f>
        <v>7.9957903604299254</v>
      </c>
      <c r="N258" s="80" t="str">
        <f>IF(ISBLANK(Q258),VLOOKUP(Abfalldokumentation!$O258,'Linien - BU'!R:S,2,FALSE),Q258)</f>
        <v>L20</v>
      </c>
      <c r="O258" s="76">
        <f t="shared" ref="O258:O321" si="33">R258</f>
        <v>29500913</v>
      </c>
      <c r="P258" s="76">
        <f t="shared" ref="P258:P321" si="34">T258</f>
        <v>61</v>
      </c>
      <c r="Q258" s="38" t="s">
        <v>175</v>
      </c>
      <c r="R258" s="39">
        <v>29500913</v>
      </c>
      <c r="S258" s="39">
        <v>22</v>
      </c>
      <c r="T258" s="39">
        <v>61</v>
      </c>
      <c r="U258" s="40">
        <v>44445</v>
      </c>
      <c r="V258" s="41"/>
      <c r="W258" s="42" t="s">
        <v>221</v>
      </c>
      <c r="X258" s="43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2" t="str">
        <f>VLOOKUP(N259,'Linien - BU'!A:B,2,FALSE)</f>
        <v>BU1</v>
      </c>
      <c r="B259" s="73">
        <f t="shared" si="28"/>
        <v>15</v>
      </c>
      <c r="C259" s="74">
        <f>Abfalldokumentation!$U259</f>
        <v>44445</v>
      </c>
      <c r="D259" s="68" t="str">
        <f>IFERROR(VLOOKUP(Tabelle3[[#This Row],[Artikelnr.]],Produktgruppe!A:B,2,0),Tabelle3[[#This Row],[Produktname]])</f>
        <v>ABS 295</v>
      </c>
      <c r="E259" s="75" t="str">
        <f>IFERROR(VLOOKUP(Abfalldokumentation!$O259,Artikel!A:C,3,FALSE),Abfalldokumentation!$O259)</f>
        <v>ABS BERGK BERGLANDMILCH</v>
      </c>
      <c r="F259" s="75" t="str">
        <f>VLOOKUP(T259,'Liste Gründe'!A:D,2,FALSE)</f>
        <v>Schimmel</v>
      </c>
      <c r="G259" s="74" t="str">
        <f>IF(ISBLANK(V259),VLOOKUP(Abfalldokumentation!$P259,'Liste Gründe'!A:D,3,FALSE),V259)</f>
        <v>keine Verarbeitung</v>
      </c>
      <c r="H259" s="75" t="str">
        <f>IF(ISBLANK(Abfalldokumentation!$W259),"-",Abfalldokumentation!$W259)</f>
        <v>stehen geblieben / übersehen</v>
      </c>
      <c r="I259" s="75">
        <f t="shared" si="29"/>
        <v>36</v>
      </c>
      <c r="J259" s="75" t="str">
        <f t="shared" si="30"/>
        <v>Produkte</v>
      </c>
      <c r="K259" s="75" t="str">
        <f t="shared" si="31"/>
        <v>BUs</v>
      </c>
      <c r="L259" s="75" t="str">
        <f t="shared" si="32"/>
        <v>Symptome</v>
      </c>
      <c r="M2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IFERROR(VLOOKUP(Abfalldokumentation!$O259,Kennzahlen!U:X,3,FALSE)*Abfalldokumentation!$B259,"0")))),0)</f>
        <v>0</v>
      </c>
      <c r="N259" s="75" t="str">
        <f>IF(ISBLANK(Q259),VLOOKUP(Abfalldokumentation!$O259,'Linien - BU'!R:S,2,FALSE),Q259)</f>
        <v>Schmelze</v>
      </c>
      <c r="O259" s="76">
        <f t="shared" si="33"/>
        <v>29500967</v>
      </c>
      <c r="P259" s="76">
        <f t="shared" si="34"/>
        <v>12</v>
      </c>
      <c r="Q259" s="44" t="s">
        <v>170</v>
      </c>
      <c r="R259" s="45">
        <v>29500967</v>
      </c>
      <c r="S259" s="45">
        <v>15</v>
      </c>
      <c r="T259" s="45">
        <v>12</v>
      </c>
      <c r="U259" s="46">
        <v>44445</v>
      </c>
      <c r="V259" s="47" t="s">
        <v>22</v>
      </c>
      <c r="W259" s="48" t="s">
        <v>167</v>
      </c>
      <c r="X259" s="49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7" t="str">
        <f>VLOOKUP(N260,'Linien - BU'!A:B,2,FALSE)</f>
        <v>BU3</v>
      </c>
      <c r="B260" s="78">
        <f t="shared" si="28"/>
        <v>138</v>
      </c>
      <c r="C260" s="79">
        <f>Abfalldokumentation!$U260</f>
        <v>44445</v>
      </c>
      <c r="D260" s="68" t="str">
        <f>IFERROR(VLOOKUP(Tabelle3[[#This Row],[Artikelnr.]],Produktgruppe!A:B,2,0),Tabelle3[[#This Row],[Produktname]])</f>
        <v>ABS 295</v>
      </c>
      <c r="E260" s="80" t="str">
        <f>IFERROR(VLOOKUP(Abfalldokumentation!$O260,Artikel!A:C,3,FALSE),Abfalldokumentation!$O260)</f>
        <v>ABS CHED-PF-KRÄUK gemis</v>
      </c>
      <c r="F260" s="80" t="str">
        <f>VLOOKUP(T260,'Liste Gründe'!A:D,2,FALSE)</f>
        <v>Linienbezogen</v>
      </c>
      <c r="G260" s="79" t="str">
        <f>IF(ISBLANK(V260),VLOOKUP(Abfalldokumentation!$P260,'Liste Gründe'!A:D,3,FALSE),V260)</f>
        <v>gemischtes Produkt</v>
      </c>
      <c r="H260" s="80" t="str">
        <f>IF(ISBLANK(Abfalldokumentation!$W260),"-",Abfalldokumentation!$W260)</f>
        <v>-</v>
      </c>
      <c r="I260" s="80">
        <f t="shared" si="29"/>
        <v>36</v>
      </c>
      <c r="J260" s="80" t="str">
        <f t="shared" si="30"/>
        <v>Produkte</v>
      </c>
      <c r="K260" s="80" t="str">
        <f t="shared" si="31"/>
        <v>BUs</v>
      </c>
      <c r="L260" s="80" t="str">
        <f t="shared" si="32"/>
        <v>Symptome</v>
      </c>
      <c r="M2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IFERROR(VLOOKUP(Abfalldokumentation!$O260,Kennzahlen!U:X,3,FALSE)*Abfalldokumentation!$B260,"0")))),0)</f>
        <v>138</v>
      </c>
      <c r="N260" s="80" t="str">
        <f>IF(ISBLANK(Q260),VLOOKUP(Abfalldokumentation!$O260,'Linien - BU'!R:S,2,FALSE),Q260)</f>
        <v>L33</v>
      </c>
      <c r="O260" s="76">
        <f t="shared" si="33"/>
        <v>29501003</v>
      </c>
      <c r="P260" s="76">
        <f t="shared" si="34"/>
        <v>81</v>
      </c>
      <c r="Q260" s="38" t="s">
        <v>191</v>
      </c>
      <c r="R260" s="39">
        <v>29501003</v>
      </c>
      <c r="S260" s="39">
        <v>138</v>
      </c>
      <c r="T260" s="39">
        <v>81</v>
      </c>
      <c r="U260" s="40">
        <v>44445</v>
      </c>
      <c r="V260" s="41"/>
      <c r="W260" s="42"/>
      <c r="X260" s="43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2" t="str">
        <f>VLOOKUP(N261,'Linien - BU'!A:B,2,FALSE)</f>
        <v>BU4</v>
      </c>
      <c r="B261" s="73">
        <f t="shared" si="28"/>
        <v>46</v>
      </c>
      <c r="C261" s="74">
        <f>Abfalldokumentation!$U261</f>
        <v>44445</v>
      </c>
      <c r="D261" s="68" t="str">
        <f>IFERROR(VLOOKUP(Tabelle3[[#This Row],[Artikelnr.]],Produktgruppe!A:B,2,0),Tabelle3[[#This Row],[Produktname]])</f>
        <v>ABS 295</v>
      </c>
      <c r="E261" s="75" t="str">
        <f>IFERROR(VLOOKUP(Abfalldokumentation!$O261,Artikel!A:C,3,FALSE),Abfalldokumentation!$O261)</f>
        <v>ABS Whisky-Nuts</v>
      </c>
      <c r="F261" s="75" t="str">
        <f>VLOOKUP(T261,'Liste Gründe'!A:D,2,FALSE)</f>
        <v>keinen Verwendungszweck</v>
      </c>
      <c r="G261" s="74" t="str">
        <f>IF(ISBLANK(V261),VLOOKUP(Abfalldokumentation!$P261,'Liste Gründe'!A:D,3,FALSE),V261)</f>
        <v>keinen Verwendungszweck</v>
      </c>
      <c r="H261" s="75" t="str">
        <f>IF(ISBLANK(Abfalldokumentation!$W261),"-",Abfalldokumentation!$W261)</f>
        <v>&lt;300kg/Monat</v>
      </c>
      <c r="I261" s="75">
        <f t="shared" si="29"/>
        <v>36</v>
      </c>
      <c r="J261" s="75" t="str">
        <f t="shared" si="30"/>
        <v>Produkte</v>
      </c>
      <c r="K261" s="75" t="str">
        <f t="shared" si="31"/>
        <v>BUs</v>
      </c>
      <c r="L261" s="75" t="str">
        <f t="shared" si="32"/>
        <v>Symptome</v>
      </c>
      <c r="M2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IFERROR(VLOOKUP(Abfalldokumentation!$O261,Kennzahlen!U:X,3,FALSE)*Abfalldokumentation!$B261,"0")))),0)</f>
        <v>7.5058130571925785</v>
      </c>
      <c r="N261" s="75" t="str">
        <f>IF(ISBLANK(Q261),VLOOKUP(Abfalldokumentation!$O261,'Linien - BU'!R:S,2,FALSE),Q261)</f>
        <v>L21</v>
      </c>
      <c r="O261" s="76">
        <f t="shared" si="33"/>
        <v>29501009</v>
      </c>
      <c r="P261" s="76">
        <f t="shared" si="34"/>
        <v>61</v>
      </c>
      <c r="Q261" s="44" t="s">
        <v>217</v>
      </c>
      <c r="R261" s="45">
        <v>29501009</v>
      </c>
      <c r="S261" s="45">
        <v>46</v>
      </c>
      <c r="T261" s="45">
        <v>61</v>
      </c>
      <c r="U261" s="46">
        <v>44445</v>
      </c>
      <c r="V261" s="47"/>
      <c r="W261" s="48" t="s">
        <v>176</v>
      </c>
      <c r="X261" s="49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7" t="str">
        <f>VLOOKUP(N262,'Linien - BU'!A:B,2,FALSE)</f>
        <v>BU4</v>
      </c>
      <c r="B262" s="78">
        <f t="shared" si="28"/>
        <v>4</v>
      </c>
      <c r="C262" s="79">
        <f>Abfalldokumentation!$U262</f>
        <v>44445</v>
      </c>
      <c r="D262" s="68" t="str">
        <f>IFERROR(VLOOKUP(Tabelle3[[#This Row],[Artikelnr.]],Produktgruppe!A:B,2,0),Tabelle3[[#This Row],[Produktname]])</f>
        <v>ABS 295</v>
      </c>
      <c r="E262" s="80" t="str">
        <f>IFERROR(VLOOKUP(Abfalldokumentation!$O262,Artikel!A:C,3,FALSE),Abfalldokumentation!$O262)</f>
        <v>ABS AT-ROTWEIN</v>
      </c>
      <c r="F262" s="80" t="str">
        <f>VLOOKUP(T262,'Liste Gründe'!A:D,2,FALSE)</f>
        <v>keinen Verwendungszweck</v>
      </c>
      <c r="G262" s="79" t="str">
        <f>IF(ISBLANK(V262),VLOOKUP(Abfalldokumentation!$P262,'Liste Gründe'!A:D,3,FALSE),V262)</f>
        <v>keinen Verwendungszweck</v>
      </c>
      <c r="H262" s="80" t="str">
        <f>IF(ISBLANK(Abfalldokumentation!$W262),"-",Abfalldokumentation!$W262)</f>
        <v>&lt;20kg/Monat</v>
      </c>
      <c r="I262" s="80">
        <f t="shared" si="29"/>
        <v>36</v>
      </c>
      <c r="J262" s="80" t="str">
        <f t="shared" si="30"/>
        <v>Produkte</v>
      </c>
      <c r="K262" s="80" t="str">
        <f t="shared" si="31"/>
        <v>BUs</v>
      </c>
      <c r="L262" s="80" t="str">
        <f t="shared" si="32"/>
        <v>Symptome</v>
      </c>
      <c r="M2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IFERROR(VLOOKUP(Abfalldokumentation!$O262,Kennzahlen!U:X,3,FALSE)*Abfalldokumentation!$B262,"0")))),0)</f>
        <v>7.4148209887633527</v>
      </c>
      <c r="N262" s="80" t="str">
        <f>IF(ISBLANK(Q262),VLOOKUP(Abfalldokumentation!$O262,'Linien - BU'!R:S,2,FALSE),Q262)</f>
        <v>L23</v>
      </c>
      <c r="O262" s="76">
        <f t="shared" si="33"/>
        <v>29501013</v>
      </c>
      <c r="P262" s="76">
        <f t="shared" si="34"/>
        <v>61</v>
      </c>
      <c r="Q262" s="38" t="s">
        <v>218</v>
      </c>
      <c r="R262" s="39">
        <v>29501013</v>
      </c>
      <c r="S262" s="39">
        <v>4</v>
      </c>
      <c r="T262" s="39">
        <v>61</v>
      </c>
      <c r="U262" s="40">
        <v>44445</v>
      </c>
      <c r="V262" s="41"/>
      <c r="W262" s="42" t="s">
        <v>219</v>
      </c>
      <c r="X262" s="43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2" t="str">
        <f>VLOOKUP(N263,'Linien - BU'!A:B,2,FALSE)</f>
        <v>BU4</v>
      </c>
      <c r="B263" s="73">
        <f t="shared" si="28"/>
        <v>3</v>
      </c>
      <c r="C263" s="74">
        <f>Abfalldokumentation!$U263</f>
        <v>44445</v>
      </c>
      <c r="D263" s="68" t="str">
        <f>IFERROR(VLOOKUP(Tabelle3[[#This Row],[Artikelnr.]],Produktgruppe!A:B,2,0),Tabelle3[[#This Row],[Produktname]])</f>
        <v>ABS 295</v>
      </c>
      <c r="E263" s="75" t="str">
        <f>IFERROR(VLOOKUP(Abfalldokumentation!$O263,Artikel!A:C,3,FALSE),Abfalldokumentation!$O263)</f>
        <v>ABS ORANG-PESTO</v>
      </c>
      <c r="F263" s="75" t="str">
        <f>VLOOKUP(T263,'Liste Gründe'!A:D,2,FALSE)</f>
        <v>keinen Verwendungszweck</v>
      </c>
      <c r="G263" s="74" t="str">
        <f>IF(ISBLANK(V263),VLOOKUP(Abfalldokumentation!$P263,'Liste Gründe'!A:D,3,FALSE),V263)</f>
        <v>keinen Verwendungszweck</v>
      </c>
      <c r="H263" s="75" t="str">
        <f>IF(ISBLANK(Abfalldokumentation!$W263),"-",Abfalldokumentation!$W263)</f>
        <v>&lt;100kg/Monat</v>
      </c>
      <c r="I263" s="75">
        <f t="shared" si="29"/>
        <v>36</v>
      </c>
      <c r="J263" s="75" t="str">
        <f t="shared" si="30"/>
        <v>Produkte</v>
      </c>
      <c r="K263" s="75" t="str">
        <f t="shared" si="31"/>
        <v>BUs</v>
      </c>
      <c r="L263" s="75" t="str">
        <f t="shared" si="32"/>
        <v>Symptome</v>
      </c>
      <c r="M2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IFERROR(VLOOKUP(Abfalldokumentation!$O263,Kennzahlen!U:X,3,FALSE)*Abfalldokumentation!$B263,"0")))),0)</f>
        <v>7.2678522889458623</v>
      </c>
      <c r="N263" s="75" t="str">
        <f>IF(ISBLANK(Q263),VLOOKUP(Abfalldokumentation!$O263,'Linien - BU'!R:S,2,FALSE),Q263)</f>
        <v>L21</v>
      </c>
      <c r="O263" s="76">
        <f t="shared" si="33"/>
        <v>29501030</v>
      </c>
      <c r="P263" s="76">
        <f t="shared" si="34"/>
        <v>61</v>
      </c>
      <c r="Q263" s="44" t="s">
        <v>217</v>
      </c>
      <c r="R263" s="45">
        <v>29501030</v>
      </c>
      <c r="S263" s="45">
        <v>3</v>
      </c>
      <c r="T263" s="45">
        <v>61</v>
      </c>
      <c r="U263" s="46">
        <v>44445</v>
      </c>
      <c r="V263" s="47"/>
      <c r="W263" s="48" t="s">
        <v>221</v>
      </c>
      <c r="X263" s="49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7" t="str">
        <f>VLOOKUP(N264,'Linien - BU'!A:B,2,FALSE)</f>
        <v>BU3</v>
      </c>
      <c r="B264" s="78">
        <f t="shared" si="28"/>
        <v>36</v>
      </c>
      <c r="C264" s="79">
        <f>Abfalldokumentation!$U264</f>
        <v>44445</v>
      </c>
      <c r="D264" s="68" t="str">
        <f>IFERROR(VLOOKUP(Tabelle3[[#This Row],[Artikelnr.]],Produktgruppe!A:B,2,0),Tabelle3[[#This Row],[Produktname]])</f>
        <v>ABS 295</v>
      </c>
      <c r="E264" s="80" t="str">
        <f>IFERROR(VLOOKUP(Abfalldokumentation!$O264,Artikel!A:C,3,FALSE),Abfalldokumentation!$O264)</f>
        <v>ABS CHED-ROT MIT ß-CARO</v>
      </c>
      <c r="F264" s="80" t="str">
        <f>VLOOKUP(T264,'Liste Gründe'!A:D,2,FALSE)</f>
        <v>Rest</v>
      </c>
      <c r="G264" s="79" t="str">
        <f>IF(ISBLANK(V264),VLOOKUP(Abfalldokumentation!$P264,'Liste Gründe'!A:D,3,FALSE),V264)</f>
        <v>Schmutz</v>
      </c>
      <c r="H264" s="80" t="str">
        <f>IF(ISBLANK(Abfalldokumentation!$W264),"-",Abfalldokumentation!$W264)</f>
        <v>-</v>
      </c>
      <c r="I264" s="80">
        <f t="shared" si="29"/>
        <v>36</v>
      </c>
      <c r="J264" s="80" t="str">
        <f t="shared" si="30"/>
        <v>Produkte</v>
      </c>
      <c r="K264" s="80" t="str">
        <f t="shared" si="31"/>
        <v>BUs</v>
      </c>
      <c r="L264" s="80" t="str">
        <f t="shared" si="32"/>
        <v>Symptome</v>
      </c>
      <c r="M2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IFERROR(VLOOKUP(Abfalldokumentation!$O264,Kennzahlen!U:X,3,FALSE)*Abfalldokumentation!$B264,"0")))),0)</f>
        <v>36</v>
      </c>
      <c r="N264" s="80" t="str">
        <f>IF(ISBLANK(Q264),VLOOKUP(Abfalldokumentation!$O264,'Linien - BU'!R:S,2,FALSE),Q264)</f>
        <v>L33</v>
      </c>
      <c r="O264" s="76">
        <f t="shared" si="33"/>
        <v>29501032</v>
      </c>
      <c r="P264" s="76">
        <f t="shared" si="34"/>
        <v>42</v>
      </c>
      <c r="Q264" s="38" t="s">
        <v>191</v>
      </c>
      <c r="R264" s="39">
        <v>29501032</v>
      </c>
      <c r="S264" s="39">
        <v>36</v>
      </c>
      <c r="T264" s="39">
        <v>42</v>
      </c>
      <c r="U264" s="40">
        <v>44445</v>
      </c>
      <c r="V264" s="39"/>
      <c r="W264" s="39"/>
      <c r="X264" s="43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2" t="str">
        <f>VLOOKUP(N265,'Linien - BU'!A:B,2,FALSE)</f>
        <v>BU4</v>
      </c>
      <c r="B265" s="73">
        <f t="shared" si="28"/>
        <v>3</v>
      </c>
      <c r="C265" s="74">
        <f>Abfalldokumentation!$U265</f>
        <v>44445</v>
      </c>
      <c r="D265" s="68" t="str">
        <f>IFERROR(VLOOKUP(Tabelle3[[#This Row],[Artikelnr.]],Produktgruppe!A:B,2,0),Tabelle3[[#This Row],[Produktname]])</f>
        <v>ABS 295</v>
      </c>
      <c r="E265" s="75" t="str">
        <f>IFERROR(VLOOKUP(Abfalldokumentation!$O265,Artikel!A:C,3,FALSE),Abfalldokumentation!$O265)</f>
        <v>ABS SAINT ANDRÉ</v>
      </c>
      <c r="F265" s="75" t="str">
        <f>VLOOKUP(T265,'Liste Gründe'!A:D,2,FALSE)</f>
        <v>keinen Verwendungszweck</v>
      </c>
      <c r="G265" s="74" t="str">
        <f>IF(ISBLANK(V265),VLOOKUP(Abfalldokumentation!$P265,'Liste Gründe'!A:D,3,FALSE),V265)</f>
        <v>keinen Verwendungszweck</v>
      </c>
      <c r="H265" s="75" t="str">
        <f>IF(ISBLANK(Abfalldokumentation!$W265),"-",Abfalldokumentation!$W265)</f>
        <v>&lt;20kg/Monat</v>
      </c>
      <c r="I265" s="75">
        <f t="shared" si="29"/>
        <v>36</v>
      </c>
      <c r="J265" s="75" t="str">
        <f t="shared" si="30"/>
        <v>Produkte</v>
      </c>
      <c r="K265" s="75" t="str">
        <f t="shared" si="31"/>
        <v>BUs</v>
      </c>
      <c r="L265" s="75" t="str">
        <f t="shared" si="32"/>
        <v>Symptome</v>
      </c>
      <c r="M2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IFERROR(VLOOKUP(Abfalldokumentation!$O265,Kennzahlen!U:X,3,FALSE)*Abfalldokumentation!$B265,"0")))),0)</f>
        <v>0</v>
      </c>
      <c r="N265" s="75" t="str">
        <f>IF(ISBLANK(Q265),VLOOKUP(Abfalldokumentation!$O265,'Linien - BU'!R:S,2,FALSE),Q265)</f>
        <v>L20</v>
      </c>
      <c r="O265" s="76">
        <f t="shared" si="33"/>
        <v>29501036</v>
      </c>
      <c r="P265" s="76">
        <f t="shared" si="34"/>
        <v>61</v>
      </c>
      <c r="Q265" s="44" t="s">
        <v>175</v>
      </c>
      <c r="R265" s="45">
        <v>29501036</v>
      </c>
      <c r="S265" s="45">
        <v>3</v>
      </c>
      <c r="T265" s="45">
        <v>61</v>
      </c>
      <c r="U265" s="46">
        <v>44445</v>
      </c>
      <c r="V265" s="47"/>
      <c r="W265" s="48" t="s">
        <v>219</v>
      </c>
      <c r="X265" s="49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7" t="str">
        <f>VLOOKUP(N266,'Linien - BU'!A:B,2,FALSE)</f>
        <v>BU4</v>
      </c>
      <c r="B266" s="78">
        <f t="shared" si="28"/>
        <v>40</v>
      </c>
      <c r="C266" s="79">
        <f>Abfalldokumentation!$U266</f>
        <v>44445</v>
      </c>
      <c r="D266" s="68" t="str">
        <f>IFERROR(VLOOKUP(Tabelle3[[#This Row],[Artikelnr.]],Produktgruppe!A:B,2,0),Tabelle3[[#This Row],[Produktname]])</f>
        <v>ABS 295</v>
      </c>
      <c r="E266" s="80" t="str">
        <f>IFERROR(VLOOKUP(Abfalldokumentation!$O266,Artikel!A:C,3,FALSE),Abfalldokumentation!$O266)</f>
        <v>ABS CHILI-ROUVEEN</v>
      </c>
      <c r="F266" s="80" t="str">
        <f>VLOOKUP(T266,'Liste Gründe'!A:D,2,FALSE)</f>
        <v>keinen Verwendungszweck</v>
      </c>
      <c r="G266" s="79" t="str">
        <f>IF(ISBLANK(V266),VLOOKUP(Abfalldokumentation!$P266,'Liste Gründe'!A:D,3,FALSE),V266)</f>
        <v>keinen Verwendungszweck</v>
      </c>
      <c r="H266" s="80" t="str">
        <f>IF(ISBLANK(Abfalldokumentation!$W266),"-",Abfalldokumentation!$W266)</f>
        <v>&lt;100kg/Monat</v>
      </c>
      <c r="I266" s="80">
        <f t="shared" si="29"/>
        <v>36</v>
      </c>
      <c r="J266" s="80" t="str">
        <f t="shared" si="30"/>
        <v>Produkte</v>
      </c>
      <c r="K266" s="80" t="str">
        <f t="shared" si="31"/>
        <v>BUs</v>
      </c>
      <c r="L266" s="80" t="str">
        <f t="shared" si="32"/>
        <v>Symptome</v>
      </c>
      <c r="M2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IFERROR(VLOOKUP(Abfalldokumentation!$O266,Kennzahlen!U:X,3,FALSE)*Abfalldokumentation!$B266,"0")))),0)</f>
        <v>0</v>
      </c>
      <c r="N266" s="80" t="str">
        <f>IF(ISBLANK(Q266),VLOOKUP(Abfalldokumentation!$O266,'Linien - BU'!R:S,2,FALSE),Q266)</f>
        <v>L21</v>
      </c>
      <c r="O266" s="76">
        <f t="shared" si="33"/>
        <v>29501041</v>
      </c>
      <c r="P266" s="76">
        <f t="shared" si="34"/>
        <v>61</v>
      </c>
      <c r="Q266" s="38" t="s">
        <v>217</v>
      </c>
      <c r="R266" s="39">
        <v>29501041</v>
      </c>
      <c r="S266" s="39">
        <v>40</v>
      </c>
      <c r="T266" s="39">
        <v>61</v>
      </c>
      <c r="U266" s="40">
        <v>44445</v>
      </c>
      <c r="V266" s="41"/>
      <c r="W266" s="42" t="s">
        <v>221</v>
      </c>
      <c r="X266" s="43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2" t="str">
        <f>VLOOKUP(N267,'Linien - BU'!A:B,2,FALSE)</f>
        <v>BU4</v>
      </c>
      <c r="B267" s="73">
        <f t="shared" si="28"/>
        <v>10</v>
      </c>
      <c r="C267" s="74">
        <f>Abfalldokumentation!$U267</f>
        <v>44445</v>
      </c>
      <c r="D267" s="68" t="str">
        <f>IFERROR(VLOOKUP(Tabelle3[[#This Row],[Artikelnr.]],Produktgruppe!A:B,2,0),Tabelle3[[#This Row],[Produktname]])</f>
        <v>ABS 295</v>
      </c>
      <c r="E267" s="75" t="str">
        <f>IFERROR(VLOOKUP(Abfalldokumentation!$O267,Artikel!A:C,3,FALSE),Abfalldokumentation!$O267)</f>
        <v>ABS BRIE-PAP</v>
      </c>
      <c r="F267" s="75" t="str">
        <f>VLOOKUP(T267,'Liste Gründe'!A:D,2,FALSE)</f>
        <v>keinen Verwendungszweck</v>
      </c>
      <c r="G267" s="74" t="str">
        <f>IF(ISBLANK(V267),VLOOKUP(Abfalldokumentation!$P267,'Liste Gründe'!A:D,3,FALSE),V267)</f>
        <v>keinen Verwendungszweck</v>
      </c>
      <c r="H267" s="75" t="str">
        <f>IF(ISBLANK(Abfalldokumentation!$W267),"-",Abfalldokumentation!$W267)</f>
        <v>&lt;50kg/Monat</v>
      </c>
      <c r="I267" s="75">
        <f t="shared" si="29"/>
        <v>36</v>
      </c>
      <c r="J267" s="75" t="str">
        <f t="shared" si="30"/>
        <v>Produkte</v>
      </c>
      <c r="K267" s="75" t="str">
        <f t="shared" si="31"/>
        <v>BUs</v>
      </c>
      <c r="L267" s="75" t="str">
        <f t="shared" si="32"/>
        <v>Symptome</v>
      </c>
      <c r="M2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IFERROR(VLOOKUP(Abfalldokumentation!$O267,Kennzahlen!U:X,3,FALSE)*Abfalldokumentation!$B267,"0")))),0)</f>
        <v>9.6459416666666655</v>
      </c>
      <c r="N267" s="75" t="str">
        <f>IF(ISBLANK(Q267),VLOOKUP(Abfalldokumentation!$O267,'Linien - BU'!R:S,2,FALSE),Q267)</f>
        <v>L29</v>
      </c>
      <c r="O267" s="76">
        <f t="shared" si="33"/>
        <v>29501101</v>
      </c>
      <c r="P267" s="76">
        <f t="shared" si="34"/>
        <v>61</v>
      </c>
      <c r="Q267" s="44" t="s">
        <v>228</v>
      </c>
      <c r="R267" s="45">
        <v>29501101</v>
      </c>
      <c r="S267" s="45">
        <v>10</v>
      </c>
      <c r="T267" s="45">
        <v>61</v>
      </c>
      <c r="U267" s="46">
        <v>44445</v>
      </c>
      <c r="V267" s="47"/>
      <c r="W267" s="48" t="s">
        <v>220</v>
      </c>
      <c r="X267" s="49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7" t="str">
        <f>VLOOKUP(N268,'Linien - BU'!A:B,2,FALSE)</f>
        <v>BU1</v>
      </c>
      <c r="B268" s="78">
        <f t="shared" si="28"/>
        <v>27.5</v>
      </c>
      <c r="C268" s="79">
        <f>Abfalldokumentation!$U268</f>
        <v>44445</v>
      </c>
      <c r="D268" s="68" t="str">
        <f>IFERROR(VLOOKUP(Tabelle3[[#This Row],[Artikelnr.]],Produktgruppe!A:B,2,0),Tabelle3[[#This Row],[Produktname]])</f>
        <v>Räucherwürste</v>
      </c>
      <c r="E268" s="80" t="str">
        <f>IFERROR(VLOOKUP(Abfalldokumentation!$O268,Artikel!A:C,3,FALSE),Abfalldokumentation!$O268)</f>
        <v>GRW NATUR 7,2KG</v>
      </c>
      <c r="F268" s="80" t="str">
        <f>VLOOKUP(T268,'Liste Gründe'!A:D,2,FALSE)</f>
        <v>Linienbezogen</v>
      </c>
      <c r="G268" s="79" t="str">
        <f>IF(ISBLANK(V268),VLOOKUP(Abfalldokumentation!$P268,'Liste Gründe'!A:D,3,FALSE),V268)</f>
        <v>Darm geplatzt</v>
      </c>
      <c r="H268" s="80" t="str">
        <f>IF(ISBLANK(Abfalldokumentation!$W268),"-",Abfalldokumentation!$W268)</f>
        <v>Clip gerissen</v>
      </c>
      <c r="I268" s="80">
        <f t="shared" si="29"/>
        <v>36</v>
      </c>
      <c r="J268" s="80" t="str">
        <f t="shared" si="30"/>
        <v>Produkte</v>
      </c>
      <c r="K268" s="80" t="str">
        <f t="shared" si="31"/>
        <v>BUs</v>
      </c>
      <c r="L268" s="80" t="str">
        <f t="shared" si="32"/>
        <v>Symptome</v>
      </c>
      <c r="M2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IFERROR(VLOOKUP(Abfalldokumentation!$O268,Kennzahlen!U:X,3,FALSE)*Abfalldokumentation!$B268,"0")))),0)</f>
        <v>0</v>
      </c>
      <c r="N268" s="80" t="str">
        <f>IF(ISBLANK(Q268),VLOOKUP(Abfalldokumentation!$O268,'Linien - BU'!R:S,2,FALSE),Q268)</f>
        <v>Abfüllung</v>
      </c>
      <c r="O268" s="76">
        <f t="shared" si="33"/>
        <v>32000049</v>
      </c>
      <c r="P268" s="76">
        <f t="shared" si="34"/>
        <v>34</v>
      </c>
      <c r="Q268" s="38" t="s">
        <v>166</v>
      </c>
      <c r="R268" s="39">
        <v>32000049</v>
      </c>
      <c r="S268" s="39">
        <v>27.5</v>
      </c>
      <c r="T268" s="39">
        <v>34</v>
      </c>
      <c r="U268" s="40">
        <v>44445</v>
      </c>
      <c r="V268" s="41"/>
      <c r="W268" s="42" t="s">
        <v>223</v>
      </c>
      <c r="X268" s="43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2" t="str">
        <f>VLOOKUP(N269,'Linien - BU'!A:B,2,FALSE)</f>
        <v>BU1</v>
      </c>
      <c r="B269" s="73">
        <f t="shared" si="28"/>
        <v>28</v>
      </c>
      <c r="C269" s="74">
        <f>Abfalldokumentation!$U269</f>
        <v>44445</v>
      </c>
      <c r="D269" s="68" t="str">
        <f>IFERROR(VLOOKUP(Tabelle3[[#This Row],[Artikelnr.]],Produktgruppe!A:B,2,0),Tabelle3[[#This Row],[Produktname]])</f>
        <v>Räucherwürste</v>
      </c>
      <c r="E269" s="75" t="str">
        <f>IFERROR(VLOOKUP(Abfalldokumentation!$O269,Artikel!A:C,3,FALSE),Abfalldokumentation!$O269)</f>
        <v>GRW NATUR 7,2KG</v>
      </c>
      <c r="F269" s="75" t="str">
        <f>VLOOKUP(T269,'Liste Gründe'!A:D,2,FALSE)</f>
        <v>Linienbezogen</v>
      </c>
      <c r="G269" s="74" t="str">
        <f>IF(ISBLANK(V269),VLOOKUP(Abfalldokumentation!$P269,'Liste Gründe'!A:D,3,FALSE),V269)</f>
        <v>Clip gerissen</v>
      </c>
      <c r="H269" s="75" t="str">
        <f>IF(ISBLANK(Abfalldokumentation!$W269),"-",Abfalldokumentation!$W269)</f>
        <v>Clip gerissen</v>
      </c>
      <c r="I269" s="75">
        <f t="shared" si="29"/>
        <v>36</v>
      </c>
      <c r="J269" s="75" t="str">
        <f t="shared" si="30"/>
        <v>Produkte</v>
      </c>
      <c r="K269" s="75" t="str">
        <f t="shared" si="31"/>
        <v>BUs</v>
      </c>
      <c r="L269" s="75" t="str">
        <f t="shared" si="32"/>
        <v>Symptome</v>
      </c>
      <c r="M2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IFERROR(VLOOKUP(Abfalldokumentation!$O269,Kennzahlen!U:X,3,FALSE)*Abfalldokumentation!$B269,"0")))),0)</f>
        <v>0</v>
      </c>
      <c r="N269" s="75" t="str">
        <f>IF(ISBLANK(Q269),VLOOKUP(Abfalldokumentation!$O269,'Linien - BU'!R:S,2,FALSE),Q269)</f>
        <v>Abfüllung</v>
      </c>
      <c r="O269" s="76">
        <f t="shared" si="33"/>
        <v>32000049</v>
      </c>
      <c r="P269" s="76">
        <f t="shared" si="34"/>
        <v>31</v>
      </c>
      <c r="Q269" s="44" t="s">
        <v>166</v>
      </c>
      <c r="R269" s="45">
        <v>32000049</v>
      </c>
      <c r="S269" s="45">
        <v>28</v>
      </c>
      <c r="T269" s="45">
        <v>31</v>
      </c>
      <c r="U269" s="46">
        <v>44445</v>
      </c>
      <c r="V269" s="47"/>
      <c r="W269" s="48" t="s">
        <v>223</v>
      </c>
      <c r="X269" s="49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7" t="str">
        <f>VLOOKUP(N270,'Linien - BU'!A:B,2,FALSE)</f>
        <v>BU1</v>
      </c>
      <c r="B270" s="78">
        <f t="shared" si="28"/>
        <v>28.5</v>
      </c>
      <c r="C270" s="79">
        <f>Abfalldokumentation!$U270</f>
        <v>44445</v>
      </c>
      <c r="D270" s="68" t="str">
        <f>IFERROR(VLOOKUP(Tabelle3[[#This Row],[Artikelnr.]],Produktgruppe!A:B,2,0),Tabelle3[[#This Row],[Produktname]])</f>
        <v>Räucherwürste</v>
      </c>
      <c r="E270" s="80" t="str">
        <f>IFERROR(VLOOKUP(Abfalldokumentation!$O270,Artikel!A:C,3,FALSE),Abfalldokumentation!$O270)</f>
        <v>GRW NATUR 7,2KG</v>
      </c>
      <c r="F270" s="80" t="str">
        <f>VLOOKUP(T270,'Liste Gründe'!A:D,2,FALSE)</f>
        <v>Linienbezogen</v>
      </c>
      <c r="G270" s="79" t="str">
        <f>IF(ISBLANK(V270),VLOOKUP(Abfalldokumentation!$P270,'Liste Gründe'!A:D,3,FALSE),V270)</f>
        <v>Clip gerissen</v>
      </c>
      <c r="H270" s="80" t="str">
        <f>IF(ISBLANK(Abfalldokumentation!$W270),"-",Abfalldokumentation!$W270)</f>
        <v>Clip gerissen</v>
      </c>
      <c r="I270" s="80">
        <f t="shared" si="29"/>
        <v>36</v>
      </c>
      <c r="J270" s="80" t="str">
        <f t="shared" si="30"/>
        <v>Produkte</v>
      </c>
      <c r="K270" s="80" t="str">
        <f t="shared" si="31"/>
        <v>BUs</v>
      </c>
      <c r="L270" s="80" t="str">
        <f t="shared" si="32"/>
        <v>Symptome</v>
      </c>
      <c r="M2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IFERROR(VLOOKUP(Abfalldokumentation!$O270,Kennzahlen!U:X,3,FALSE)*Abfalldokumentation!$B270,"0")))),0)</f>
        <v>0</v>
      </c>
      <c r="N270" s="80" t="str">
        <f>IF(ISBLANK(Q270),VLOOKUP(Abfalldokumentation!$O270,'Linien - BU'!R:S,2,FALSE),Q270)</f>
        <v>Abfüllung</v>
      </c>
      <c r="O270" s="76">
        <f t="shared" si="33"/>
        <v>32000049</v>
      </c>
      <c r="P270" s="76">
        <f t="shared" si="34"/>
        <v>31</v>
      </c>
      <c r="Q270" s="38" t="s">
        <v>166</v>
      </c>
      <c r="R270" s="39">
        <v>32000049</v>
      </c>
      <c r="S270" s="39">
        <v>28.5</v>
      </c>
      <c r="T270" s="39">
        <v>31</v>
      </c>
      <c r="U270" s="40">
        <v>44445</v>
      </c>
      <c r="V270" s="41"/>
      <c r="W270" s="42" t="s">
        <v>223</v>
      </c>
      <c r="X270" s="43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2" t="str">
        <f>VLOOKUP(N271,'Linien - BU'!A:B,2,FALSE)</f>
        <v>BU1</v>
      </c>
      <c r="B271" s="73">
        <f t="shared" si="28"/>
        <v>36</v>
      </c>
      <c r="C271" s="74">
        <f>Abfalldokumentation!$U271</f>
        <v>44445</v>
      </c>
      <c r="D271" s="68" t="str">
        <f>IFERROR(VLOOKUP(Tabelle3[[#This Row],[Artikelnr.]],Produktgruppe!A:B,2,0),Tabelle3[[#This Row],[Produktname]])</f>
        <v>Räucherwürste</v>
      </c>
      <c r="E271" s="75" t="str">
        <f>IFERROR(VLOOKUP(Abfalldokumentation!$O271,Artikel!A:C,3,FALSE),Abfalldokumentation!$O271)</f>
        <v>GRW NATUR 7,2KG</v>
      </c>
      <c r="F271" s="75" t="str">
        <f>VLOOKUP(T271,'Liste Gründe'!A:D,2,FALSE)</f>
        <v>Linienbezogen</v>
      </c>
      <c r="G271" s="74" t="str">
        <f>IF(ISBLANK(V271),VLOOKUP(Abfalldokumentation!$P271,'Liste Gründe'!A:D,3,FALSE),V271)</f>
        <v>Darm geplatzt</v>
      </c>
      <c r="H271" s="75" t="str">
        <f>IF(ISBLANK(Abfalldokumentation!$W271),"-",Abfalldokumentation!$W271)</f>
        <v>Clip gerissen</v>
      </c>
      <c r="I271" s="75">
        <f t="shared" si="29"/>
        <v>36</v>
      </c>
      <c r="J271" s="75" t="str">
        <f t="shared" si="30"/>
        <v>Produkte</v>
      </c>
      <c r="K271" s="75" t="str">
        <f t="shared" si="31"/>
        <v>BUs</v>
      </c>
      <c r="L271" s="75" t="str">
        <f t="shared" si="32"/>
        <v>Symptome</v>
      </c>
      <c r="M2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IFERROR(VLOOKUP(Abfalldokumentation!$O271,Kennzahlen!U:X,3,FALSE)*Abfalldokumentation!$B271,"0")))),0)</f>
        <v>0</v>
      </c>
      <c r="N271" s="75" t="str">
        <f>IF(ISBLANK(Q271),VLOOKUP(Abfalldokumentation!$O271,'Linien - BU'!R:S,2,FALSE),Q271)</f>
        <v>Abfüllung</v>
      </c>
      <c r="O271" s="76">
        <f t="shared" si="33"/>
        <v>32000049</v>
      </c>
      <c r="P271" s="76">
        <f t="shared" si="34"/>
        <v>34</v>
      </c>
      <c r="Q271" s="44" t="s">
        <v>166</v>
      </c>
      <c r="R271" s="45">
        <v>32000049</v>
      </c>
      <c r="S271" s="45">
        <v>36</v>
      </c>
      <c r="T271" s="39">
        <v>34</v>
      </c>
      <c r="U271" s="46">
        <v>44445</v>
      </c>
      <c r="V271" s="47"/>
      <c r="W271" s="48" t="s">
        <v>223</v>
      </c>
      <c r="X271" s="49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7" t="str">
        <f>VLOOKUP(N272,'Linien - BU'!A:B,2,FALSE)</f>
        <v>BU1</v>
      </c>
      <c r="B272" s="78">
        <f t="shared" si="28"/>
        <v>28.5</v>
      </c>
      <c r="C272" s="79">
        <f>Abfalldokumentation!$U272</f>
        <v>44445</v>
      </c>
      <c r="D272" s="68" t="str">
        <f>IFERROR(VLOOKUP(Tabelle3[[#This Row],[Artikelnr.]],Produktgruppe!A:B,2,0),Tabelle3[[#This Row],[Produktname]])</f>
        <v>Räucherwürste</v>
      </c>
      <c r="E272" s="80" t="str">
        <f>IFERROR(VLOOKUP(Abfalldokumentation!$O272,Artikel!A:C,3,FALSE),Abfalldokumentation!$O272)</f>
        <v>RW NATUR 10,0KG AN</v>
      </c>
      <c r="F272" s="80" t="str">
        <f>VLOOKUP(T272,'Liste Gründe'!A:D,2,FALSE)</f>
        <v>Linienbezogen</v>
      </c>
      <c r="G272" s="79" t="str">
        <f>IF(ISBLANK(V272),VLOOKUP(Abfalldokumentation!$P272,'Liste Gründe'!A:D,3,FALSE),V272)</f>
        <v>Darm geplatzt</v>
      </c>
      <c r="H272" s="80" t="str">
        <f>IF(ISBLANK(Abfalldokumentation!$W272),"-",Abfalldokumentation!$W272)</f>
        <v>Darm geplatzt</v>
      </c>
      <c r="I272" s="80">
        <f t="shared" si="29"/>
        <v>36</v>
      </c>
      <c r="J272" s="80" t="str">
        <f t="shared" si="30"/>
        <v>Produkte</v>
      </c>
      <c r="K272" s="80" t="str">
        <f t="shared" si="31"/>
        <v>BUs</v>
      </c>
      <c r="L272" s="80" t="str">
        <f t="shared" si="32"/>
        <v>Symptome</v>
      </c>
      <c r="M2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IFERROR(VLOOKUP(Abfalldokumentation!$O272,Kennzahlen!U:X,3,FALSE)*Abfalldokumentation!$B272,"0")))),0)</f>
        <v>0</v>
      </c>
      <c r="N272" s="80" t="str">
        <f>IF(ISBLANK(Q272),VLOOKUP(Abfalldokumentation!$O272,'Linien - BU'!R:S,2,FALSE),Q272)</f>
        <v>Abfüllung</v>
      </c>
      <c r="O272" s="76">
        <f t="shared" si="33"/>
        <v>32000067</v>
      </c>
      <c r="P272" s="76">
        <f t="shared" si="34"/>
        <v>34</v>
      </c>
      <c r="Q272" s="38" t="s">
        <v>166</v>
      </c>
      <c r="R272" s="39">
        <v>32000067</v>
      </c>
      <c r="S272" s="39">
        <v>28.5</v>
      </c>
      <c r="T272" s="39">
        <v>34</v>
      </c>
      <c r="U272" s="40">
        <v>44445</v>
      </c>
      <c r="V272" s="41"/>
      <c r="W272" s="42" t="s">
        <v>207</v>
      </c>
      <c r="X272" s="43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2" t="str">
        <f>VLOOKUP(N273,'Linien - BU'!A:B,2,FALSE)</f>
        <v>BU1</v>
      </c>
      <c r="B273" s="73">
        <f t="shared" si="28"/>
        <v>9</v>
      </c>
      <c r="C273" s="74">
        <f>Abfalldokumentation!$U273</f>
        <v>44445</v>
      </c>
      <c r="D273" s="68" t="str">
        <f>IFERROR(VLOOKUP(Tabelle3[[#This Row],[Artikelnr.]],Produktgruppe!A:B,2,0),Tabelle3[[#This Row],[Produktname]])</f>
        <v>Räucherwürste</v>
      </c>
      <c r="E273" s="75" t="str">
        <f>IFERROR(VLOOKUP(Abfalldokumentation!$O273,Artikel!A:C,3,FALSE),Abfalldokumentation!$O273)</f>
        <v>RW SCHI 10,0KG AN</v>
      </c>
      <c r="F273" s="75" t="str">
        <f>VLOOKUP(T273,'Liste Gründe'!A:D,2,FALSE)</f>
        <v>Linienbezogen</v>
      </c>
      <c r="G273" s="74" t="str">
        <f>IF(ISBLANK(V273),VLOOKUP(Abfalldokumentation!$P273,'Liste Gründe'!A:D,3,FALSE),V273)</f>
        <v>Reinigung</v>
      </c>
      <c r="H273" s="75" t="str">
        <f>IF(ISBLANK(Abfalldokumentation!$W273),"-",Abfalldokumentation!$W273)</f>
        <v>-</v>
      </c>
      <c r="I273" s="75">
        <f t="shared" si="29"/>
        <v>36</v>
      </c>
      <c r="J273" s="75" t="str">
        <f t="shared" si="30"/>
        <v>Produkte</v>
      </c>
      <c r="K273" s="75" t="str">
        <f t="shared" si="31"/>
        <v>BUs</v>
      </c>
      <c r="L273" s="75" t="str">
        <f t="shared" si="32"/>
        <v>Symptome</v>
      </c>
      <c r="M2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IFERROR(VLOOKUP(Abfalldokumentation!$O273,Kennzahlen!U:X,3,FALSE)*Abfalldokumentation!$B273,"0")))),0)</f>
        <v>0</v>
      </c>
      <c r="N273" s="75" t="str">
        <f>IF(ISBLANK(Q273),VLOOKUP(Abfalldokumentation!$O273,'Linien - BU'!R:S,2,FALSE),Q273)</f>
        <v>Abfüllung</v>
      </c>
      <c r="O273" s="76">
        <f t="shared" si="33"/>
        <v>32000068</v>
      </c>
      <c r="P273" s="76">
        <f t="shared" si="34"/>
        <v>10</v>
      </c>
      <c r="Q273" s="44" t="s">
        <v>166</v>
      </c>
      <c r="R273" s="45">
        <v>32000068</v>
      </c>
      <c r="S273" s="45">
        <v>9</v>
      </c>
      <c r="T273" s="45">
        <v>10</v>
      </c>
      <c r="U273" s="46">
        <v>44445</v>
      </c>
      <c r="V273" s="47"/>
      <c r="W273" s="48"/>
      <c r="X273" s="49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7" t="str">
        <f>VLOOKUP(N274,'Linien - BU'!A:B,2,FALSE)</f>
        <v>BU1</v>
      </c>
      <c r="B274" s="78">
        <f t="shared" si="28"/>
        <v>13.5</v>
      </c>
      <c r="C274" s="79">
        <f>Abfalldokumentation!$U274</f>
        <v>44445</v>
      </c>
      <c r="D274" s="68" t="str">
        <f>IFERROR(VLOOKUP(Tabelle3[[#This Row],[Artikelnr.]],Produktgruppe!A:B,2,0),Tabelle3[[#This Row],[Produktname]])</f>
        <v>Fertigware</v>
      </c>
      <c r="E274" s="80" t="str">
        <f>IFERROR(VLOOKUP(Abfalldokumentation!$O274,Artikel!A:C,3,FALSE),Abfalldokumentation!$O274)</f>
        <v>REZ CN-SHRIMPS DK ALDI</v>
      </c>
      <c r="F274" s="80" t="str">
        <f>VLOOKUP(T274,'Liste Gründe'!A:D,2,FALSE)</f>
        <v>Qualitätssicherung</v>
      </c>
      <c r="G274" s="79" t="str">
        <f>IF(ISBLANK(V274),VLOOKUP(Abfalldokumentation!$P274,'Liste Gründe'!A:D,3,FALSE),V274)</f>
        <v>keine Verarbeitung</v>
      </c>
      <c r="H274" s="80" t="str">
        <f>IF(ISBLANK(Abfalldokumentation!$W274),"-",Abfalldokumentation!$W274)</f>
        <v>keine weitere Verwendung</v>
      </c>
      <c r="I274" s="80">
        <f t="shared" si="29"/>
        <v>36</v>
      </c>
      <c r="J274" s="80" t="str">
        <f t="shared" si="30"/>
        <v>Produkte</v>
      </c>
      <c r="K274" s="80" t="str">
        <f t="shared" si="31"/>
        <v>BUs</v>
      </c>
      <c r="L274" s="80" t="str">
        <f t="shared" si="32"/>
        <v>Symptome</v>
      </c>
      <c r="M2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IFERROR(VLOOKUP(Abfalldokumentation!$O274,Kennzahlen!U:X,3,FALSE)*Abfalldokumentation!$B274,"0")))),0)</f>
        <v>0</v>
      </c>
      <c r="N274" s="80" t="str">
        <f>IF(ISBLANK(Q274),VLOOKUP(Abfalldokumentation!$O274,'Linien - BU'!R:S,2,FALSE),Q274)</f>
        <v>Abfüllung</v>
      </c>
      <c r="O274" s="76">
        <f t="shared" si="33"/>
        <v>35000343</v>
      </c>
      <c r="P274" s="76">
        <f t="shared" si="34"/>
        <v>75</v>
      </c>
      <c r="Q274" s="38" t="s">
        <v>166</v>
      </c>
      <c r="R274" s="39">
        <v>35000343</v>
      </c>
      <c r="S274" s="39">
        <v>13.5</v>
      </c>
      <c r="T274" s="39">
        <v>75</v>
      </c>
      <c r="U274" s="40">
        <v>44445</v>
      </c>
      <c r="V274" s="47" t="s">
        <v>22</v>
      </c>
      <c r="W274" s="42" t="s">
        <v>237</v>
      </c>
      <c r="X274" s="43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2" t="str">
        <f>VLOOKUP(N275,'Linien - BU'!A:B,2,FALSE)</f>
        <v>Verkauf</v>
      </c>
      <c r="B275" s="73">
        <f t="shared" si="28"/>
        <v>611.5</v>
      </c>
      <c r="C275" s="74">
        <f>Abfalldokumentation!$U275</f>
        <v>44445</v>
      </c>
      <c r="D275" s="68" t="str">
        <f>IFERROR(VLOOKUP(Tabelle3[[#This Row],[Artikelnr.]],Produktgruppe!A:B,2,0),Tabelle3[[#This Row],[Produktname]])</f>
        <v>Div. Zipfel, ES ohne Verwendung</v>
      </c>
      <c r="E275" s="75" t="str">
        <f>IFERROR(VLOOKUP(Abfalldokumentation!$O275,Artikel!A:C,3,FALSE),Abfalldokumentation!$O275)</f>
        <v>Div. Zipfel, Endstücke</v>
      </c>
      <c r="F275" s="75" t="str">
        <f>VLOOKUP(T275,'Liste Gründe'!A:D,2,FALSE)</f>
        <v>Schimmel</v>
      </c>
      <c r="G275" s="74" t="str">
        <f>IF(ISBLANK(V275),VLOOKUP(Abfalldokumentation!$P275,'Liste Gründe'!A:D,3,FALSE),V275)</f>
        <v>keinen Abnehmer/kein Schälpersonal</v>
      </c>
      <c r="H275" s="75" t="str">
        <f>IF(ISBLANK(Abfalldokumentation!$W275),"-",Abfalldokumentation!$W275)</f>
        <v>keinen Abnehmer/Schälen</v>
      </c>
      <c r="I275" s="75">
        <f t="shared" si="29"/>
        <v>36</v>
      </c>
      <c r="J275" s="75" t="str">
        <f t="shared" si="30"/>
        <v>Produkte</v>
      </c>
      <c r="K275" s="75" t="str">
        <f t="shared" si="31"/>
        <v>BUs</v>
      </c>
      <c r="L275" s="75" t="str">
        <f t="shared" si="32"/>
        <v>Symptome</v>
      </c>
      <c r="M2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IFERROR(VLOOKUP(Abfalldokumentation!$O275,Kennzahlen!U:X,3,FALSE)*Abfalldokumentation!$B275,"0")))),0)</f>
        <v>0</v>
      </c>
      <c r="N275" s="75" t="str">
        <f>IF(ISBLANK(Q275),VLOOKUP(Abfalldokumentation!$O275,'Linien - BU'!R:S,2,FALSE),Q275)</f>
        <v>Verkauf</v>
      </c>
      <c r="O275" s="76" t="str">
        <f t="shared" si="33"/>
        <v>Div. Zipfel, Endstücke</v>
      </c>
      <c r="P275" s="76">
        <f t="shared" si="34"/>
        <v>12</v>
      </c>
      <c r="Q275" s="44" t="s">
        <v>11</v>
      </c>
      <c r="R275" s="45" t="s">
        <v>177</v>
      </c>
      <c r="S275" s="45">
        <v>611.5</v>
      </c>
      <c r="T275" s="45">
        <v>12</v>
      </c>
      <c r="U275" s="46">
        <v>44445</v>
      </c>
      <c r="V275" s="47" t="s">
        <v>20</v>
      </c>
      <c r="W275" s="48" t="s">
        <v>178</v>
      </c>
      <c r="X275" s="49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7" t="str">
        <f>VLOOKUP(N276,'Linien - BU'!A:B,2,FALSE)</f>
        <v>BU3</v>
      </c>
      <c r="B276" s="78">
        <f t="shared" si="28"/>
        <v>47</v>
      </c>
      <c r="C276" s="79">
        <f>Abfalldokumentation!$U276</f>
        <v>44445</v>
      </c>
      <c r="D276" s="68" t="str">
        <f>IFERROR(VLOOKUP(Tabelle3[[#This Row],[Artikelnr.]],Produktgruppe!A:B,2,0),Tabelle3[[#This Row],[Produktname]])</f>
        <v>Diverses</v>
      </c>
      <c r="E276" s="80" t="str">
        <f>IFERROR(VLOOKUP(Abfalldokumentation!$O276,Artikel!A:C,3,FALSE),Abfalldokumentation!$O276)</f>
        <v>Maschinenabfall</v>
      </c>
      <c r="F276" s="80" t="str">
        <f>VLOOKUP(T276,'Liste Gründe'!A:D,2,FALSE)</f>
        <v>Linienbezogen</v>
      </c>
      <c r="G276" s="79" t="str">
        <f>IF(ISBLANK(V276),VLOOKUP(Abfalldokumentation!$P276,'Liste Gründe'!A:D,3,FALSE),V276)</f>
        <v>Maschinenabfall</v>
      </c>
      <c r="H276" s="80" t="str">
        <f>IF(ISBLANK(Abfalldokumentation!$W276),"-",Abfalldokumentation!$W276)</f>
        <v>-</v>
      </c>
      <c r="I276" s="80">
        <f t="shared" si="29"/>
        <v>36</v>
      </c>
      <c r="J276" s="80" t="str">
        <f t="shared" si="30"/>
        <v>Produkte</v>
      </c>
      <c r="K276" s="80" t="str">
        <f t="shared" si="31"/>
        <v>BUs</v>
      </c>
      <c r="L276" s="80" t="str">
        <f t="shared" si="32"/>
        <v>Symptome</v>
      </c>
      <c r="M2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IFERROR(VLOOKUP(Abfalldokumentation!$O276,Kennzahlen!U:X,3,FALSE)*Abfalldokumentation!$B276,"0")))),0)</f>
        <v>0</v>
      </c>
      <c r="N276" s="80" t="str">
        <f>IF(ISBLANK(Q276),VLOOKUP(Abfalldokumentation!$O276,'Linien - BU'!R:S,2,FALSE),Q276)</f>
        <v>Bu3</v>
      </c>
      <c r="O276" s="76" t="str">
        <f t="shared" si="33"/>
        <v>Maschinenabfall</v>
      </c>
      <c r="P276" s="76">
        <f t="shared" si="34"/>
        <v>30</v>
      </c>
      <c r="Q276" s="38" t="s">
        <v>196</v>
      </c>
      <c r="R276" s="39" t="s">
        <v>53</v>
      </c>
      <c r="S276" s="39">
        <v>47</v>
      </c>
      <c r="T276" s="39">
        <v>30</v>
      </c>
      <c r="U276" s="40">
        <v>44445</v>
      </c>
      <c r="V276" s="41"/>
      <c r="W276" s="42"/>
      <c r="X276" s="43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2" t="str">
        <f>VLOOKUP(N277,'Linien - BU'!A:B,2,FALSE)</f>
        <v>BU3</v>
      </c>
      <c r="B277" s="73">
        <f t="shared" si="28"/>
        <v>77.5</v>
      </c>
      <c r="C277" s="74">
        <f>Abfalldokumentation!$U277</f>
        <v>44445</v>
      </c>
      <c r="D277" s="68" t="str">
        <f>IFERROR(VLOOKUP(Tabelle3[[#This Row],[Artikelnr.]],Produktgruppe!A:B,2,0),Tabelle3[[#This Row],[Produktname]])</f>
        <v>Diverses</v>
      </c>
      <c r="E277" s="75" t="str">
        <f>IFERROR(VLOOKUP(Abfalldokumentation!$O277,Artikel!A:C,3,FALSE),Abfalldokumentation!$O277)</f>
        <v>Maschinenabfall</v>
      </c>
      <c r="F277" s="75" t="str">
        <f>VLOOKUP(T277,'Liste Gründe'!A:D,2,FALSE)</f>
        <v>Linienbezogen</v>
      </c>
      <c r="G277" s="74" t="str">
        <f>IF(ISBLANK(V277),VLOOKUP(Abfalldokumentation!$P277,'Liste Gründe'!A:D,3,FALSE),V277)</f>
        <v>Maschinenabfall</v>
      </c>
      <c r="H277" s="75" t="str">
        <f>IF(ISBLANK(Abfalldokumentation!$W277),"-",Abfalldokumentation!$W277)</f>
        <v>-</v>
      </c>
      <c r="I277" s="75">
        <f t="shared" si="29"/>
        <v>36</v>
      </c>
      <c r="J277" s="75" t="str">
        <f t="shared" si="30"/>
        <v>Produkte</v>
      </c>
      <c r="K277" s="75" t="str">
        <f t="shared" si="31"/>
        <v>BUs</v>
      </c>
      <c r="L277" s="75" t="str">
        <f t="shared" si="32"/>
        <v>Symptome</v>
      </c>
      <c r="M2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IFERROR(VLOOKUP(Abfalldokumentation!$O277,Kennzahlen!U:X,3,FALSE)*Abfalldokumentation!$B277,"0")))),0)</f>
        <v>0</v>
      </c>
      <c r="N277" s="75" t="str">
        <f>IF(ISBLANK(Q277),VLOOKUP(Abfalldokumentation!$O277,'Linien - BU'!R:S,2,FALSE),Q277)</f>
        <v>L33</v>
      </c>
      <c r="O277" s="76" t="str">
        <f t="shared" si="33"/>
        <v>Maschinenabfall</v>
      </c>
      <c r="P277" s="76">
        <f t="shared" si="34"/>
        <v>30</v>
      </c>
      <c r="Q277" s="44" t="s">
        <v>191</v>
      </c>
      <c r="R277" s="39" t="s">
        <v>53</v>
      </c>
      <c r="S277" s="45">
        <v>77.5</v>
      </c>
      <c r="T277" s="45">
        <v>30</v>
      </c>
      <c r="U277" s="46">
        <v>44445</v>
      </c>
      <c r="V277" s="47"/>
      <c r="W277" s="48"/>
      <c r="X277" s="49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7" t="str">
        <f>VLOOKUP(N278,'Linien - BU'!A:B,2,FALSE)</f>
        <v>BU2</v>
      </c>
      <c r="B278" s="78">
        <f t="shared" si="28"/>
        <v>29.5</v>
      </c>
      <c r="C278" s="79">
        <f>Abfalldokumentation!$U278</f>
        <v>44445</v>
      </c>
      <c r="D278" s="68" t="str">
        <f>IFERROR(VLOOKUP(Tabelle3[[#This Row],[Artikelnr.]],Produktgruppe!A:B,2,0),Tabelle3[[#This Row],[Produktname]])</f>
        <v>ABS 295</v>
      </c>
      <c r="E278" s="80" t="str">
        <f>IFERROR(VLOOKUP(Abfalldokumentation!$O278,Artikel!A:C,3,FALSE),Abfalldokumentation!$O278)</f>
        <v>Scheiben/Staub</v>
      </c>
      <c r="F278" s="80" t="str">
        <f>VLOOKUP(T278,'Liste Gründe'!A:D,2,FALSE)</f>
        <v>Linienbezogen</v>
      </c>
      <c r="G278" s="79" t="str">
        <f>IF(ISBLANK(V278),VLOOKUP(Abfalldokumentation!$P278,'Liste Gründe'!A:D,3,FALSE),V278)</f>
        <v>Maschinenabfall</v>
      </c>
      <c r="H278" s="80" t="str">
        <f>IF(ISBLANK(Abfalldokumentation!$W278),"-",Abfalldokumentation!$W278)</f>
        <v>-</v>
      </c>
      <c r="I278" s="80">
        <f t="shared" si="29"/>
        <v>36</v>
      </c>
      <c r="J278" s="80" t="str">
        <f t="shared" si="30"/>
        <v>Produkte</v>
      </c>
      <c r="K278" s="80" t="str">
        <f t="shared" si="31"/>
        <v>BUs</v>
      </c>
      <c r="L278" s="80" t="str">
        <f t="shared" si="32"/>
        <v>Symptome</v>
      </c>
      <c r="M2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IFERROR(VLOOKUP(Abfalldokumentation!$O278,Kennzahlen!U:X,3,FALSE)*Abfalldokumentation!$B278,"0")))),0)</f>
        <v>0</v>
      </c>
      <c r="N278" s="80" t="str">
        <f>IF(ISBLANK(Q278),VLOOKUP(Abfalldokumentation!$O278,'Linien - BU'!R:S,2,FALSE),Q278)</f>
        <v>BU2</v>
      </c>
      <c r="O278" s="76" t="str">
        <f t="shared" si="33"/>
        <v>Scheiben/Staub</v>
      </c>
      <c r="P278" s="76">
        <f t="shared" si="34"/>
        <v>30</v>
      </c>
      <c r="Q278" s="38" t="s">
        <v>7</v>
      </c>
      <c r="R278" s="39" t="s">
        <v>16655</v>
      </c>
      <c r="S278" s="39">
        <v>29.5</v>
      </c>
      <c r="T278" s="39">
        <v>30</v>
      </c>
      <c r="U278" s="40">
        <v>44445</v>
      </c>
      <c r="V278" s="41"/>
      <c r="W278" s="42"/>
      <c r="X278" s="43" t="str">
        <f>IFERROR(VLOOKUP(Abfalldokumentation!$R278,Artikel!A:C,3,FALSE),Abfalldokumentation!$R278)</f>
        <v>Scheiben/Staub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2" t="str">
        <f>VLOOKUP(N279,'Linien - BU'!A:B,2,FALSE)</f>
        <v>BU1</v>
      </c>
      <c r="B279" s="73">
        <f t="shared" si="28"/>
        <v>55</v>
      </c>
      <c r="C279" s="74">
        <f>Abfalldokumentation!$U279</f>
        <v>44445</v>
      </c>
      <c r="D279" s="68" t="str">
        <f>IFERROR(VLOOKUP(Tabelle3[[#This Row],[Artikelnr.]],Produktgruppe!A:B,2,0),Tabelle3[[#This Row],[Produktname]])</f>
        <v>Diverses</v>
      </c>
      <c r="E279" s="75" t="str">
        <f>IFERROR(VLOOKUP(Abfalldokumentation!$O279,Artikel!A:C,3,FALSE),Abfalldokumentation!$O279)</f>
        <v>Diverses aus Abfüllung</v>
      </c>
      <c r="F279" s="75" t="str">
        <f>VLOOKUP(T279,'Liste Gründe'!A:D,2,FALSE)</f>
        <v>Linienbezogen</v>
      </c>
      <c r="G279" s="74" t="str">
        <f>IF(ISBLANK(V279),VLOOKUP(Abfalldokumentation!$P279,'Liste Gründe'!A:D,3,FALSE),V279)</f>
        <v>Darm geplatzt</v>
      </c>
      <c r="H279" s="75" t="str">
        <f>IF(ISBLANK(Abfalldokumentation!$W279),"-",Abfalldokumentation!$W279)</f>
        <v>-</v>
      </c>
      <c r="I279" s="75">
        <f t="shared" si="29"/>
        <v>36</v>
      </c>
      <c r="J279" s="75" t="str">
        <f t="shared" si="30"/>
        <v>Produkte</v>
      </c>
      <c r="K279" s="75" t="str">
        <f t="shared" si="31"/>
        <v>BUs</v>
      </c>
      <c r="L279" s="75" t="str">
        <f t="shared" si="32"/>
        <v>Symptome</v>
      </c>
      <c r="M2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IFERROR(VLOOKUP(Abfalldokumentation!$O279,Kennzahlen!U:X,3,FALSE)*Abfalldokumentation!$B279,"0")))),0)</f>
        <v>0</v>
      </c>
      <c r="N279" s="75" t="str">
        <f>IF(ISBLANK(Q279),VLOOKUP(Abfalldokumentation!$O279,'Linien - BU'!R:S,2,FALSE),Q279)</f>
        <v>Abfüllung</v>
      </c>
      <c r="O279" s="76" t="str">
        <f t="shared" si="33"/>
        <v>Diverses aus Abfüllung</v>
      </c>
      <c r="P279" s="76">
        <f t="shared" si="34"/>
        <v>34</v>
      </c>
      <c r="Q279" s="44" t="s">
        <v>166</v>
      </c>
      <c r="R279" s="45" t="s">
        <v>179</v>
      </c>
      <c r="S279" s="45">
        <v>55</v>
      </c>
      <c r="T279" s="39">
        <v>34</v>
      </c>
      <c r="U279" s="46">
        <v>44445</v>
      </c>
      <c r="V279" s="47"/>
      <c r="W279" s="48"/>
      <c r="X279" s="49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7" t="str">
        <f>VLOOKUP(N280,'Linien - BU'!A:B,2,FALSE)</f>
        <v>BU1</v>
      </c>
      <c r="B280" s="78">
        <f t="shared" si="28"/>
        <v>122.5</v>
      </c>
      <c r="C280" s="79">
        <f>Abfalldokumentation!$U280</f>
        <v>44445</v>
      </c>
      <c r="D280" s="68" t="str">
        <f>IFERROR(VLOOKUP(Tabelle3[[#This Row],[Artikelnr.]],Produktgruppe!A:B,2,0),Tabelle3[[#This Row],[Produktname]])</f>
        <v>Diverses</v>
      </c>
      <c r="E280" s="80" t="str">
        <f>IFERROR(VLOOKUP(Abfalldokumentation!$O280,Artikel!A:C,3,FALSE),Abfalldokumentation!$O280)</f>
        <v>Diverses aus Abfüllung</v>
      </c>
      <c r="F280" s="80" t="str">
        <f>VLOOKUP(T280,'Liste Gründe'!A:D,2,FALSE)</f>
        <v>Linienbezogen</v>
      </c>
      <c r="G280" s="79" t="str">
        <f>IF(ISBLANK(V280),VLOOKUP(Abfalldokumentation!$P280,'Liste Gründe'!A:D,3,FALSE),V280)</f>
        <v>Darm geplatzt</v>
      </c>
      <c r="H280" s="80" t="str">
        <f>IF(ISBLANK(Abfalldokumentation!$W280),"-",Abfalldokumentation!$W280)</f>
        <v>-</v>
      </c>
      <c r="I280" s="80">
        <f t="shared" si="29"/>
        <v>36</v>
      </c>
      <c r="J280" s="80" t="str">
        <f t="shared" si="30"/>
        <v>Produkte</v>
      </c>
      <c r="K280" s="80" t="str">
        <f t="shared" si="31"/>
        <v>BUs</v>
      </c>
      <c r="L280" s="80" t="str">
        <f t="shared" si="32"/>
        <v>Symptome</v>
      </c>
      <c r="M2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IFERROR(VLOOKUP(Abfalldokumentation!$O280,Kennzahlen!U:X,3,FALSE)*Abfalldokumentation!$B280,"0")))),0)</f>
        <v>0</v>
      </c>
      <c r="N280" s="80" t="str">
        <f>IF(ISBLANK(Q280),VLOOKUP(Abfalldokumentation!$O280,'Linien - BU'!R:S,2,FALSE),Q280)</f>
        <v>Abfüllung</v>
      </c>
      <c r="O280" s="76" t="str">
        <f t="shared" si="33"/>
        <v>Diverses aus Abfüllung</v>
      </c>
      <c r="P280" s="76">
        <f t="shared" si="34"/>
        <v>34</v>
      </c>
      <c r="Q280" s="38" t="s">
        <v>166</v>
      </c>
      <c r="R280" s="39" t="s">
        <v>179</v>
      </c>
      <c r="S280" s="39">
        <v>122.5</v>
      </c>
      <c r="T280" s="39">
        <v>34</v>
      </c>
      <c r="U280" s="40">
        <v>44445</v>
      </c>
      <c r="V280" s="41"/>
      <c r="W280" s="42"/>
      <c r="X280" s="43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2" t="str">
        <f>VLOOKUP(N281,'Linien - BU'!A:B,2,FALSE)</f>
        <v>BU1</v>
      </c>
      <c r="B281" s="73">
        <f t="shared" si="28"/>
        <v>84.8</v>
      </c>
      <c r="C281" s="74">
        <f>Abfalldokumentation!$U281</f>
        <v>44446</v>
      </c>
      <c r="D281" s="68" t="str">
        <f>IFERROR(VLOOKUP(Tabelle3[[#This Row],[Artikelnr.]],Produktgruppe!A:B,2,0),Tabelle3[[#This Row],[Produktname]])</f>
        <v>VOS 295</v>
      </c>
      <c r="E281" s="75" t="str">
        <f>IFERROR(VLOOKUP(Abfalldokumentation!$O281,Artikel!A:C,3,FALSE),Abfalldokumentation!$O281)</f>
        <v>VOS Müller Fleisch SKZ</v>
      </c>
      <c r="F281" s="75" t="str">
        <f>VLOOKUP(T281,'Liste Gründe'!A:D,2,FALSE)</f>
        <v>Schimmel</v>
      </c>
      <c r="G281" s="74" t="str">
        <f>IF(ISBLANK(V281),VLOOKUP(Abfalldokumentation!$P281,'Liste Gründe'!A:D,3,FALSE),V281)</f>
        <v>keine Verarbeitung</v>
      </c>
      <c r="H281" s="75" t="str">
        <f>IF(ISBLANK(Abfalldokumentation!$W281),"-",Abfalldokumentation!$W281)</f>
        <v>Aufgrund Konsistenz nicht genommen. Zu wenig VOS verarbeitet. Vom Warmen ins Kalte -&gt; Schimmel</v>
      </c>
      <c r="I281" s="75">
        <f t="shared" si="29"/>
        <v>36</v>
      </c>
      <c r="J281" s="75" t="str">
        <f t="shared" si="30"/>
        <v>Produkte</v>
      </c>
      <c r="K281" s="75" t="str">
        <f t="shared" si="31"/>
        <v>BUs</v>
      </c>
      <c r="L281" s="75" t="str">
        <f t="shared" si="32"/>
        <v>Symptome</v>
      </c>
      <c r="M2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IFERROR(VLOOKUP(Abfalldokumentation!$O281,Kennzahlen!U:X,3,FALSE)*Abfalldokumentation!$B281,"0")))),0)</f>
        <v>0</v>
      </c>
      <c r="N281" s="75" t="str">
        <f>IF(ISBLANK(Q281),VLOOKUP(Abfalldokumentation!$O281,'Linien - BU'!R:S,2,FALSE),Q281)</f>
        <v>Schmelze</v>
      </c>
      <c r="O281" s="76">
        <f t="shared" si="33"/>
        <v>29500480</v>
      </c>
      <c r="P281" s="76">
        <f t="shared" si="34"/>
        <v>12</v>
      </c>
      <c r="Q281" s="44" t="s">
        <v>170</v>
      </c>
      <c r="R281" s="45">
        <v>29500480</v>
      </c>
      <c r="S281" s="45">
        <v>84.8</v>
      </c>
      <c r="T281" s="45">
        <v>12</v>
      </c>
      <c r="U281" s="46">
        <v>44446</v>
      </c>
      <c r="V281" s="47" t="s">
        <v>22</v>
      </c>
      <c r="W281" s="48" t="s">
        <v>171</v>
      </c>
      <c r="X281" s="49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7" t="str">
        <f>VLOOKUP(N282,'Linien - BU'!A:B,2,FALSE)</f>
        <v>BU4</v>
      </c>
      <c r="B282" s="78">
        <f t="shared" si="28"/>
        <v>38</v>
      </c>
      <c r="C282" s="79">
        <f>Abfalldokumentation!$U282</f>
        <v>44446</v>
      </c>
      <c r="D282" s="68" t="str">
        <f>IFERROR(VLOOKUP(Tabelle3[[#This Row],[Artikelnr.]],Produktgruppe!A:B,2,0),Tabelle3[[#This Row],[Produktname]])</f>
        <v>ABS 295</v>
      </c>
      <c r="E282" s="80" t="str">
        <f>IFERROR(VLOOKUP(Abfalldokumentation!$O282,Artikel!A:C,3,FALSE),Abfalldokumentation!$O282)</f>
        <v>ABS MEDI-KRÄUK</v>
      </c>
      <c r="F282" s="80" t="str">
        <f>VLOOKUP(T282,'Liste Gründe'!A:D,2,FALSE)</f>
        <v>keinen Verwendungszweck</v>
      </c>
      <c r="G282" s="79" t="str">
        <f>IF(ISBLANK(V282),VLOOKUP(Abfalldokumentation!$P282,'Liste Gründe'!A:D,3,FALSE),V282)</f>
        <v>keinen Verwendungszweck</v>
      </c>
      <c r="H282" s="80" t="str">
        <f>IF(ISBLANK(Abfalldokumentation!$W282),"-",Abfalldokumentation!$W282)</f>
        <v>&lt;500kg/Monat</v>
      </c>
      <c r="I282" s="80">
        <f t="shared" si="29"/>
        <v>36</v>
      </c>
      <c r="J282" s="80" t="str">
        <f t="shared" si="30"/>
        <v>Produkte</v>
      </c>
      <c r="K282" s="80" t="str">
        <f t="shared" si="31"/>
        <v>BUs</v>
      </c>
      <c r="L282" s="80" t="str">
        <f t="shared" si="32"/>
        <v>Symptome</v>
      </c>
      <c r="M2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IFERROR(VLOOKUP(Abfalldokumentation!$O282,Kennzahlen!U:X,3,FALSE)*Abfalldokumentation!$B282,"0")))),0)</f>
        <v>6.7194568295036419</v>
      </c>
      <c r="N282" s="80" t="str">
        <f>IF(ISBLANK(Q282),VLOOKUP(Abfalldokumentation!$O282,'Linien - BU'!R:S,2,FALSE),Q282)</f>
        <v>L21</v>
      </c>
      <c r="O282" s="76">
        <f t="shared" si="33"/>
        <v>29500886</v>
      </c>
      <c r="P282" s="76">
        <f t="shared" si="34"/>
        <v>61</v>
      </c>
      <c r="Q282" s="38" t="s">
        <v>217</v>
      </c>
      <c r="R282" s="39">
        <v>29500886</v>
      </c>
      <c r="S282" s="39">
        <v>38</v>
      </c>
      <c r="T282" s="39">
        <v>61</v>
      </c>
      <c r="U282" s="40">
        <v>44446</v>
      </c>
      <c r="V282" s="41"/>
      <c r="W282" s="42" t="s">
        <v>236</v>
      </c>
      <c r="X282" s="43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2" t="str">
        <f>VLOOKUP(N283,'Linien - BU'!A:B,2,FALSE)</f>
        <v>BU4</v>
      </c>
      <c r="B283" s="73">
        <f t="shared" si="28"/>
        <v>19</v>
      </c>
      <c r="C283" s="74">
        <f>Abfalldokumentation!$U283</f>
        <v>44446</v>
      </c>
      <c r="D283" s="68" t="str">
        <f>IFERROR(VLOOKUP(Tabelle3[[#This Row],[Artikelnr.]],Produktgruppe!A:B,2,0),Tabelle3[[#This Row],[Produktname]])</f>
        <v>ABS 295</v>
      </c>
      <c r="E283" s="75" t="str">
        <f>IFERROR(VLOOKUP(Abfalldokumentation!$O283,Artikel!A:C,3,FALSE),Abfalldokumentation!$O283)</f>
        <v>ABS ROVIN</v>
      </c>
      <c r="F283" s="75" t="str">
        <f>VLOOKUP(T283,'Liste Gründe'!A:D,2,FALSE)</f>
        <v>keinen Verwendungszweck</v>
      </c>
      <c r="G283" s="74" t="str">
        <f>IF(ISBLANK(V283),VLOOKUP(Abfalldokumentation!$P283,'Liste Gründe'!A:D,3,FALSE),V283)</f>
        <v>keinen Verwendungszweck</v>
      </c>
      <c r="H283" s="75" t="str">
        <f>IF(ISBLANK(Abfalldokumentation!$W283),"-",Abfalldokumentation!$W283)</f>
        <v>&lt;300kg/Monat</v>
      </c>
      <c r="I283" s="75">
        <f t="shared" si="29"/>
        <v>36</v>
      </c>
      <c r="J283" s="75" t="str">
        <f t="shared" si="30"/>
        <v>Produkte</v>
      </c>
      <c r="K283" s="75" t="str">
        <f t="shared" si="31"/>
        <v>BUs</v>
      </c>
      <c r="L283" s="75" t="str">
        <f t="shared" si="32"/>
        <v>Symptome</v>
      </c>
      <c r="M2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IFERROR(VLOOKUP(Abfalldokumentation!$O283,Kennzahlen!U:X,3,FALSE)*Abfalldokumentation!$B283,"0")))),0)</f>
        <v>6.6</v>
      </c>
      <c r="N283" s="75" t="str">
        <f>IF(ISBLANK(Q283),VLOOKUP(Abfalldokumentation!$O283,'Linien - BU'!R:S,2,FALSE),Q283)</f>
        <v>L23</v>
      </c>
      <c r="O283" s="76">
        <f t="shared" si="33"/>
        <v>29500900</v>
      </c>
      <c r="P283" s="76">
        <f t="shared" si="34"/>
        <v>61</v>
      </c>
      <c r="Q283" s="44" t="s">
        <v>218</v>
      </c>
      <c r="R283" s="45">
        <v>29500900</v>
      </c>
      <c r="S283" s="45">
        <v>19</v>
      </c>
      <c r="T283" s="45">
        <v>61</v>
      </c>
      <c r="U283" s="46">
        <v>44446</v>
      </c>
      <c r="V283" s="47"/>
      <c r="W283" s="48" t="s">
        <v>176</v>
      </c>
      <c r="X283" s="49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7" t="str">
        <f>VLOOKUP(N284,'Linien - BU'!A:B,2,FALSE)</f>
        <v>BU4</v>
      </c>
      <c r="B284" s="78">
        <f t="shared" si="28"/>
        <v>66</v>
      </c>
      <c r="C284" s="79">
        <f>Abfalldokumentation!$U284</f>
        <v>44446</v>
      </c>
      <c r="D284" s="68" t="str">
        <f>IFERROR(VLOOKUP(Tabelle3[[#This Row],[Artikelnr.]],Produktgruppe!A:B,2,0),Tabelle3[[#This Row],[Produktname]])</f>
        <v>ABS 295</v>
      </c>
      <c r="E284" s="80" t="str">
        <f>IFERROR(VLOOKUP(Abfalldokumentation!$O284,Artikel!A:C,3,FALSE),Abfalldokumentation!$O284)</f>
        <v>ABS Unser Blütenkäse</v>
      </c>
      <c r="F284" s="80" t="str">
        <f>VLOOKUP(T284,'Liste Gründe'!A:D,2,FALSE)</f>
        <v>keinen Verwendungszweck</v>
      </c>
      <c r="G284" s="79" t="str">
        <f>IF(ISBLANK(V284),VLOOKUP(Abfalldokumentation!$P284,'Liste Gründe'!A:D,3,FALSE),V284)</f>
        <v>keinen Verwendungszweck</v>
      </c>
      <c r="H284" s="80" t="str">
        <f>IF(ISBLANK(Abfalldokumentation!$W284),"-",Abfalldokumentation!$W284)</f>
        <v>&lt;500kg/Monat</v>
      </c>
      <c r="I284" s="80">
        <f t="shared" si="29"/>
        <v>36</v>
      </c>
      <c r="J284" s="80" t="str">
        <f t="shared" si="30"/>
        <v>Produkte</v>
      </c>
      <c r="K284" s="80" t="str">
        <f t="shared" si="31"/>
        <v>BUs</v>
      </c>
      <c r="L284" s="80" t="str">
        <f t="shared" si="32"/>
        <v>Symptome</v>
      </c>
      <c r="M2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IFERROR(VLOOKUP(Abfalldokumentation!$O284,Kennzahlen!U:X,3,FALSE)*Abfalldokumentation!$B284,"0")))),0)</f>
        <v>9.4651380183951126</v>
      </c>
      <c r="N284" s="80" t="str">
        <f>IF(ISBLANK(Q284),VLOOKUP(Abfalldokumentation!$O284,'Linien - BU'!R:S,2,FALSE),Q284)</f>
        <v>L22</v>
      </c>
      <c r="O284" s="76">
        <f t="shared" si="33"/>
        <v>29500910</v>
      </c>
      <c r="P284" s="76">
        <f t="shared" si="34"/>
        <v>61</v>
      </c>
      <c r="Q284" s="38" t="s">
        <v>172</v>
      </c>
      <c r="R284" s="39">
        <v>29500910</v>
      </c>
      <c r="S284" s="39">
        <v>66</v>
      </c>
      <c r="T284" s="39">
        <v>61</v>
      </c>
      <c r="U284" s="40">
        <v>44446</v>
      </c>
      <c r="V284" s="41"/>
      <c r="W284" s="42" t="s">
        <v>236</v>
      </c>
      <c r="X284" s="43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2" t="str">
        <f>VLOOKUP(N285,'Linien - BU'!A:B,2,FALSE)</f>
        <v>BU4</v>
      </c>
      <c r="B285" s="73">
        <f t="shared" si="28"/>
        <v>7</v>
      </c>
      <c r="C285" s="74">
        <f>Abfalldokumentation!$U285</f>
        <v>44446</v>
      </c>
      <c r="D285" s="68" t="str">
        <f>IFERROR(VLOOKUP(Tabelle3[[#This Row],[Artikelnr.]],Produktgruppe!A:B,2,0),Tabelle3[[#This Row],[Produktname]])</f>
        <v>ABS 295</v>
      </c>
      <c r="E285" s="75" t="str">
        <f>IFERROR(VLOOKUP(Abfalldokumentation!$O285,Artikel!A:C,3,FALSE),Abfalldokumentation!$O285)</f>
        <v>ABS GRÜN-PESTO</v>
      </c>
      <c r="F285" s="75" t="str">
        <f>VLOOKUP(T285,'Liste Gründe'!A:D,2,FALSE)</f>
        <v>keinen Verwendungszweck</v>
      </c>
      <c r="G285" s="74" t="str">
        <f>IF(ISBLANK(V285),VLOOKUP(Abfalldokumentation!$P285,'Liste Gründe'!A:D,3,FALSE),V285)</f>
        <v>keinen Verwendungszweck</v>
      </c>
      <c r="H285" s="75" t="str">
        <f>IF(ISBLANK(Abfalldokumentation!$W285),"-",Abfalldokumentation!$W285)</f>
        <v>&lt;300kg/Monat</v>
      </c>
      <c r="I285" s="75">
        <f t="shared" si="29"/>
        <v>36</v>
      </c>
      <c r="J285" s="75" t="str">
        <f t="shared" si="30"/>
        <v>Produkte</v>
      </c>
      <c r="K285" s="75" t="str">
        <f t="shared" si="31"/>
        <v>BUs</v>
      </c>
      <c r="L285" s="75" t="str">
        <f t="shared" si="32"/>
        <v>Symptome</v>
      </c>
      <c r="M2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IFERROR(VLOOKUP(Abfalldokumentation!$O285,Kennzahlen!U:X,3,FALSE)*Abfalldokumentation!$B285,"0")))),0)</f>
        <v>0</v>
      </c>
      <c r="N285" s="75" t="str">
        <f>IF(ISBLANK(Q285),VLOOKUP(Abfalldokumentation!$O285,'Linien - BU'!R:S,2,FALSE),Q285)</f>
        <v>L21</v>
      </c>
      <c r="O285" s="76">
        <f t="shared" si="33"/>
        <v>29500952</v>
      </c>
      <c r="P285" s="76">
        <f t="shared" si="34"/>
        <v>61</v>
      </c>
      <c r="Q285" s="44" t="s">
        <v>217</v>
      </c>
      <c r="R285" s="45">
        <v>29500952</v>
      </c>
      <c r="S285" s="45">
        <v>7</v>
      </c>
      <c r="T285" s="45">
        <v>61</v>
      </c>
      <c r="U285" s="46">
        <v>44446</v>
      </c>
      <c r="V285" s="47"/>
      <c r="W285" s="48" t="s">
        <v>176</v>
      </c>
      <c r="X285" s="49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7" t="str">
        <f>VLOOKUP(N286,'Linien - BU'!A:B,2,FALSE)</f>
        <v>BU4</v>
      </c>
      <c r="B286" s="78">
        <f t="shared" si="28"/>
        <v>4.2</v>
      </c>
      <c r="C286" s="79">
        <f>Abfalldokumentation!$U286</f>
        <v>44446</v>
      </c>
      <c r="D286" s="68" t="str">
        <f>IFERROR(VLOOKUP(Tabelle3[[#This Row],[Artikelnr.]],Produktgruppe!A:B,2,0),Tabelle3[[#This Row],[Produktname]])</f>
        <v>VOS 295</v>
      </c>
      <c r="E286" s="80" t="str">
        <f>IFERROR(VLOOKUP(Abfalldokumentation!$O286,Artikel!A:C,3,FALSE),Abfalldokumentation!$O286)</f>
        <v>VOS WAL-THEKE</v>
      </c>
      <c r="F286" s="80" t="str">
        <f>VLOOKUP(T286,'Liste Gründe'!A:D,2,FALSE)</f>
        <v>Linienbezogen</v>
      </c>
      <c r="G286" s="79" t="str">
        <f>IF(ISBLANK(V286),VLOOKUP(Abfalldokumentation!$P286,'Liste Gründe'!A:D,3,FALSE),V286)</f>
        <v>Maschinenabfall</v>
      </c>
      <c r="H286" s="80" t="str">
        <f>IF(ISBLANK(Abfalldokumentation!$W286),"-",Abfalldokumentation!$W286)</f>
        <v>nicht eindeutig</v>
      </c>
      <c r="I286" s="80">
        <f t="shared" si="29"/>
        <v>36</v>
      </c>
      <c r="J286" s="80" t="str">
        <f t="shared" si="30"/>
        <v>Produkte</v>
      </c>
      <c r="K286" s="80" t="str">
        <f t="shared" si="31"/>
        <v>BUs</v>
      </c>
      <c r="L286" s="80" t="str">
        <f t="shared" si="32"/>
        <v>Symptome</v>
      </c>
      <c r="M2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IFERROR(VLOOKUP(Abfalldokumentation!$O286,Kennzahlen!U:X,3,FALSE)*Abfalldokumentation!$B286,"0")))),0)</f>
        <v>0</v>
      </c>
      <c r="N286" s="80" t="str">
        <f>IF(ISBLANK(Q286),VLOOKUP(Abfalldokumentation!$O286,'Linien - BU'!R:S,2,FALSE),Q286)</f>
        <v>L22</v>
      </c>
      <c r="O286" s="76">
        <f t="shared" si="33"/>
        <v>29501020</v>
      </c>
      <c r="P286" s="76">
        <f t="shared" si="34"/>
        <v>30</v>
      </c>
      <c r="Q286" s="38" t="s">
        <v>172</v>
      </c>
      <c r="R286" s="39">
        <v>29501020</v>
      </c>
      <c r="S286" s="39">
        <v>4.2</v>
      </c>
      <c r="T286" s="39">
        <v>30</v>
      </c>
      <c r="U286" s="40">
        <v>44446</v>
      </c>
      <c r="V286" s="41" t="s">
        <v>53</v>
      </c>
      <c r="W286" s="42" t="s">
        <v>205</v>
      </c>
      <c r="X286" s="43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2" t="str">
        <f>VLOOKUP(N287,'Linien - BU'!A:B,2,FALSE)</f>
        <v>BU4</v>
      </c>
      <c r="B287" s="73">
        <f t="shared" si="28"/>
        <v>32</v>
      </c>
      <c r="C287" s="74">
        <f>Abfalldokumentation!$U287</f>
        <v>44446</v>
      </c>
      <c r="D287" s="68" t="str">
        <f>IFERROR(VLOOKUP(Tabelle3[[#This Row],[Artikelnr.]],Produktgruppe!A:B,2,0),Tabelle3[[#This Row],[Produktname]])</f>
        <v>ABS 295</v>
      </c>
      <c r="E287" s="75" t="str">
        <f>IFERROR(VLOOKUP(Abfalldokumentation!$O287,Artikel!A:C,3,FALSE),Abfalldokumentation!$O287)</f>
        <v>ABS BRUSCHETTA</v>
      </c>
      <c r="F287" s="75" t="str">
        <f>VLOOKUP(T287,'Liste Gründe'!A:D,2,FALSE)</f>
        <v>keinen Verwendungszweck</v>
      </c>
      <c r="G287" s="74" t="str">
        <f>IF(ISBLANK(V287),VLOOKUP(Abfalldokumentation!$P287,'Liste Gründe'!A:D,3,FALSE),V287)</f>
        <v>keinen Verwendungszweck</v>
      </c>
      <c r="H287" s="75" t="str">
        <f>IF(ISBLANK(Abfalldokumentation!$W287),"-",Abfalldokumentation!$W287)</f>
        <v>&lt;300kg/Monat</v>
      </c>
      <c r="I287" s="75">
        <f t="shared" si="29"/>
        <v>36</v>
      </c>
      <c r="J287" s="75" t="str">
        <f t="shared" si="30"/>
        <v>Produkte</v>
      </c>
      <c r="K287" s="75" t="str">
        <f t="shared" si="31"/>
        <v>BUs</v>
      </c>
      <c r="L287" s="75" t="str">
        <f t="shared" si="32"/>
        <v>Symptome</v>
      </c>
      <c r="M2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IFERROR(VLOOKUP(Abfalldokumentation!$O287,Kennzahlen!U:X,3,FALSE)*Abfalldokumentation!$B287,"0")))),0)</f>
        <v>7.281148389532067</v>
      </c>
      <c r="N287" s="75" t="str">
        <f>IF(ISBLANK(Q287),VLOOKUP(Abfalldokumentation!$O287,'Linien - BU'!R:S,2,FALSE),Q287)</f>
        <v>L21</v>
      </c>
      <c r="O287" s="76">
        <f t="shared" si="33"/>
        <v>29501029</v>
      </c>
      <c r="P287" s="76">
        <f t="shared" si="34"/>
        <v>61</v>
      </c>
      <c r="Q287" s="44" t="s">
        <v>217</v>
      </c>
      <c r="R287" s="45">
        <v>29501029</v>
      </c>
      <c r="S287" s="45">
        <v>32</v>
      </c>
      <c r="T287" s="45">
        <v>61</v>
      </c>
      <c r="U287" s="46">
        <v>44446</v>
      </c>
      <c r="V287" s="47"/>
      <c r="W287" s="48" t="s">
        <v>176</v>
      </c>
      <c r="X287" s="49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7" t="str">
        <f>VLOOKUP(N288,'Linien - BU'!A:B,2,FALSE)</f>
        <v>BU4</v>
      </c>
      <c r="B288" s="78">
        <f t="shared" si="28"/>
        <v>5</v>
      </c>
      <c r="C288" s="79">
        <f>Abfalldokumentation!$U288</f>
        <v>44446</v>
      </c>
      <c r="D288" s="68" t="str">
        <f>IFERROR(VLOOKUP(Tabelle3[[#This Row],[Artikelnr.]],Produktgruppe!A:B,2,0),Tabelle3[[#This Row],[Produktname]])</f>
        <v>ABS 295</v>
      </c>
      <c r="E288" s="80" t="str">
        <f>IFERROR(VLOOKUP(Abfalldokumentation!$O288,Artikel!A:C,3,FALSE),Abfalldokumentation!$O288)</f>
        <v>ABS ORANG-PESTO</v>
      </c>
      <c r="F288" s="80" t="str">
        <f>VLOOKUP(T288,'Liste Gründe'!A:D,2,FALSE)</f>
        <v>keinen Verwendungszweck</v>
      </c>
      <c r="G288" s="79" t="str">
        <f>IF(ISBLANK(V288),VLOOKUP(Abfalldokumentation!$P288,'Liste Gründe'!A:D,3,FALSE),V288)</f>
        <v>keinen Verwendungszweck</v>
      </c>
      <c r="H288" s="80" t="str">
        <f>IF(ISBLANK(Abfalldokumentation!$W288),"-",Abfalldokumentation!$W288)</f>
        <v>&lt;100kg/Monat</v>
      </c>
      <c r="I288" s="80">
        <f t="shared" si="29"/>
        <v>36</v>
      </c>
      <c r="J288" s="80" t="str">
        <f t="shared" si="30"/>
        <v>Produkte</v>
      </c>
      <c r="K288" s="80" t="str">
        <f t="shared" si="31"/>
        <v>BUs</v>
      </c>
      <c r="L288" s="80" t="str">
        <f t="shared" si="32"/>
        <v>Symptome</v>
      </c>
      <c r="M2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IFERROR(VLOOKUP(Abfalldokumentation!$O288,Kennzahlen!U:X,3,FALSE)*Abfalldokumentation!$B288,"0")))),0)</f>
        <v>7.2678522889458623</v>
      </c>
      <c r="N288" s="80" t="str">
        <f>IF(ISBLANK(Q288),VLOOKUP(Abfalldokumentation!$O288,'Linien - BU'!R:S,2,FALSE),Q288)</f>
        <v>L21</v>
      </c>
      <c r="O288" s="76">
        <f t="shared" si="33"/>
        <v>29501030</v>
      </c>
      <c r="P288" s="76">
        <f t="shared" si="34"/>
        <v>61</v>
      </c>
      <c r="Q288" s="38" t="s">
        <v>217</v>
      </c>
      <c r="R288" s="39">
        <v>29501030</v>
      </c>
      <c r="S288" s="39">
        <v>5</v>
      </c>
      <c r="T288" s="39">
        <v>61</v>
      </c>
      <c r="U288" s="40">
        <v>44446</v>
      </c>
      <c r="V288" s="41"/>
      <c r="W288" s="42" t="s">
        <v>221</v>
      </c>
      <c r="X288" s="43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2" t="str">
        <f>VLOOKUP(N289,'Linien - BU'!A:B,2,FALSE)</f>
        <v>BU4</v>
      </c>
      <c r="B289" s="73">
        <f t="shared" si="28"/>
        <v>117</v>
      </c>
      <c r="C289" s="74">
        <f>Abfalldokumentation!$U289</f>
        <v>44446</v>
      </c>
      <c r="D289" s="68" t="str">
        <f>IFERROR(VLOOKUP(Tabelle3[[#This Row],[Artikelnr.]],Produktgruppe!A:B,2,0),Tabelle3[[#This Row],[Produktname]])</f>
        <v>ABS 295</v>
      </c>
      <c r="E289" s="75" t="str">
        <f>IFERROR(VLOOKUP(Abfalldokumentation!$O289,Artikel!A:C,3,FALSE),Abfalldokumentation!$O289)</f>
        <v>ABS OLD-AMSTERDAM</v>
      </c>
      <c r="F289" s="75" t="str">
        <f>VLOOKUP(T289,'Liste Gründe'!A:D,2,FALSE)</f>
        <v>keinen Verwendungszweck</v>
      </c>
      <c r="G289" s="74" t="str">
        <f>IF(ISBLANK(V289),VLOOKUP(Abfalldokumentation!$P289,'Liste Gründe'!A:D,3,FALSE),V289)</f>
        <v>keinen Verwendungszweck</v>
      </c>
      <c r="H289" s="75" t="str">
        <f>IF(ISBLANK(Abfalldokumentation!$W289),"-",Abfalldokumentation!$W289)</f>
        <v>&lt;1000kg/Monat</v>
      </c>
      <c r="I289" s="75">
        <f t="shared" si="29"/>
        <v>36</v>
      </c>
      <c r="J289" s="75" t="str">
        <f t="shared" si="30"/>
        <v>Produkte</v>
      </c>
      <c r="K289" s="75" t="str">
        <f t="shared" si="31"/>
        <v>BUs</v>
      </c>
      <c r="L289" s="75" t="str">
        <f t="shared" si="32"/>
        <v>Symptome</v>
      </c>
      <c r="M2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IFERROR(VLOOKUP(Abfalldokumentation!$O289,Kennzahlen!U:X,3,FALSE)*Abfalldokumentation!$B289,"0")))),0)</f>
        <v>10.868925052314992</v>
      </c>
      <c r="N289" s="75" t="str">
        <f>IF(ISBLANK(Q289),VLOOKUP(Abfalldokumentation!$O289,'Linien - BU'!R:S,2,FALSE),Q289)</f>
        <v>L22</v>
      </c>
      <c r="O289" s="76">
        <f t="shared" si="33"/>
        <v>29501039</v>
      </c>
      <c r="P289" s="76">
        <f t="shared" si="34"/>
        <v>61</v>
      </c>
      <c r="Q289" s="44" t="s">
        <v>172</v>
      </c>
      <c r="R289" s="45">
        <v>29501039</v>
      </c>
      <c r="S289" s="45">
        <v>117</v>
      </c>
      <c r="T289" s="45">
        <v>61</v>
      </c>
      <c r="U289" s="46">
        <v>44446</v>
      </c>
      <c r="V289" s="47"/>
      <c r="W289" s="48" t="s">
        <v>222</v>
      </c>
      <c r="X289" s="49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7" t="str">
        <f>VLOOKUP(N290,'Linien - BU'!A:B,2,FALSE)</f>
        <v>Verkauf</v>
      </c>
      <c r="B290" s="78">
        <f t="shared" si="28"/>
        <v>349</v>
      </c>
      <c r="C290" s="79">
        <f>Abfalldokumentation!$U290</f>
        <v>44446</v>
      </c>
      <c r="D290" s="68" t="str">
        <f>IFERROR(VLOOKUP(Tabelle3[[#This Row],[Artikelnr.]],Produktgruppe!A:B,2,0),Tabelle3[[#This Row],[Produktname]])</f>
        <v>Zipfel 295</v>
      </c>
      <c r="E290" s="80" t="str">
        <f>IFERROR(VLOOKUP(Abfalldokumentation!$O290,Artikel!A:C,3,FALSE),Abfalldokumentation!$O290)</f>
        <v>VOS GRW-SCHI ZIPFEL 350</v>
      </c>
      <c r="F290" s="80" t="str">
        <f>VLOOKUP(T290,'Liste Gründe'!A:D,2,FALSE)</f>
        <v>Schimmel</v>
      </c>
      <c r="G290" s="79" t="str">
        <f>IF(ISBLANK(V290),VLOOKUP(Abfalldokumentation!$P290,'Liste Gründe'!A:D,3,FALSE),V290)</f>
        <v>keinen Abnehmer/kein Schälpersonal</v>
      </c>
      <c r="H290" s="80" t="str">
        <f>IF(ISBLANK(Abfalldokumentation!$W290),"-",Abfalldokumentation!$W290)</f>
        <v>keinen Abnehmer/Schälen</v>
      </c>
      <c r="I290" s="80">
        <f t="shared" si="29"/>
        <v>36</v>
      </c>
      <c r="J290" s="80" t="str">
        <f t="shared" si="30"/>
        <v>Produkte</v>
      </c>
      <c r="K290" s="80" t="str">
        <f t="shared" si="31"/>
        <v>BUs</v>
      </c>
      <c r="L290" s="80" t="str">
        <f t="shared" si="32"/>
        <v>Symptome</v>
      </c>
      <c r="M2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IFERROR(VLOOKUP(Abfalldokumentation!$O290,Kennzahlen!U:X,3,FALSE)*Abfalldokumentation!$B290,"0")))),0)</f>
        <v>174.5</v>
      </c>
      <c r="N290" s="80" t="str">
        <f>IF(ISBLANK(Q290),VLOOKUP(Abfalldokumentation!$O290,'Linien - BU'!R:S,2,FALSE),Q290)</f>
        <v>Verkauf</v>
      </c>
      <c r="O290" s="76">
        <f t="shared" si="33"/>
        <v>29501064</v>
      </c>
      <c r="P290" s="76">
        <f t="shared" si="34"/>
        <v>12</v>
      </c>
      <c r="Q290" s="38" t="s">
        <v>11</v>
      </c>
      <c r="R290" s="39">
        <v>29501064</v>
      </c>
      <c r="S290" s="39">
        <v>349</v>
      </c>
      <c r="T290" s="39">
        <v>12</v>
      </c>
      <c r="U290" s="40">
        <v>44446</v>
      </c>
      <c r="V290" s="41" t="s">
        <v>20</v>
      </c>
      <c r="W290" s="42" t="s">
        <v>178</v>
      </c>
      <c r="X290" s="43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2" t="str">
        <f>VLOOKUP(N291,'Linien - BU'!A:B,2,FALSE)</f>
        <v>Verkauf</v>
      </c>
      <c r="B291" s="73">
        <f t="shared" si="28"/>
        <v>371</v>
      </c>
      <c r="C291" s="74">
        <f>Abfalldokumentation!$U291</f>
        <v>44446</v>
      </c>
      <c r="D291" s="68" t="str">
        <f>IFERROR(VLOOKUP(Tabelle3[[#This Row],[Artikelnr.]],Produktgruppe!A:B,2,0),Tabelle3[[#This Row],[Produktname]])</f>
        <v>Endstücke 295</v>
      </c>
      <c r="E291" s="75" t="str">
        <f>IFERROR(VLOOKUP(Abfalldokumentation!$O291,Artikel!A:C,3,FALSE),Abfalldokumentation!$O291)</f>
        <v>VOS GRW-NATUR ENDSTÜCK</v>
      </c>
      <c r="F291" s="75" t="str">
        <f>VLOOKUP(T291,'Liste Gründe'!A:D,2,FALSE)</f>
        <v>Schimmel</v>
      </c>
      <c r="G291" s="74" t="str">
        <f>IF(ISBLANK(V291),VLOOKUP(Abfalldokumentation!$P291,'Liste Gründe'!A:D,3,FALSE),V291)</f>
        <v>keinen Abnehmer/kein Schälpersonal</v>
      </c>
      <c r="H291" s="75" t="str">
        <f>IF(ISBLANK(Abfalldokumentation!$W291),"-",Abfalldokumentation!$W291)</f>
        <v>keinen Abnehmer/Schälen</v>
      </c>
      <c r="I291" s="75">
        <f t="shared" si="29"/>
        <v>36</v>
      </c>
      <c r="J291" s="75" t="str">
        <f t="shared" si="30"/>
        <v>Produkte</v>
      </c>
      <c r="K291" s="75" t="str">
        <f t="shared" si="31"/>
        <v>BUs</v>
      </c>
      <c r="L291" s="75" t="str">
        <f t="shared" si="32"/>
        <v>Symptome</v>
      </c>
      <c r="M2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IFERROR(VLOOKUP(Abfalldokumentation!$O291,Kennzahlen!U:X,3,FALSE)*Abfalldokumentation!$B291,"0")))),0)</f>
        <v>185.5</v>
      </c>
      <c r="N291" s="75" t="str">
        <f>IF(ISBLANK(Q291),VLOOKUP(Abfalldokumentation!$O291,'Linien - BU'!R:S,2,FALSE),Q291)</f>
        <v>Verkauf</v>
      </c>
      <c r="O291" s="76">
        <f t="shared" si="33"/>
        <v>29501069</v>
      </c>
      <c r="P291" s="76">
        <f t="shared" si="34"/>
        <v>12</v>
      </c>
      <c r="Q291" s="44" t="s">
        <v>11</v>
      </c>
      <c r="R291" s="45">
        <v>29501069</v>
      </c>
      <c r="S291" s="45">
        <v>371</v>
      </c>
      <c r="T291" s="45">
        <v>12</v>
      </c>
      <c r="U291" s="46">
        <v>44446</v>
      </c>
      <c r="V291" s="47" t="s">
        <v>20</v>
      </c>
      <c r="W291" s="48" t="s">
        <v>178</v>
      </c>
      <c r="X291" s="49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7" t="str">
        <f>VLOOKUP(N292,'Linien - BU'!A:B,2,FALSE)</f>
        <v>BU1</v>
      </c>
      <c r="B292" s="78">
        <f t="shared" si="28"/>
        <v>20</v>
      </c>
      <c r="C292" s="79">
        <f>Abfalldokumentation!$U292</f>
        <v>44446</v>
      </c>
      <c r="D292" s="68" t="str">
        <f>IFERROR(VLOOKUP(Tabelle3[[#This Row],[Artikelnr.]],Produktgruppe!A:B,2,0),Tabelle3[[#This Row],[Produktname]])</f>
        <v>ganze Würste</v>
      </c>
      <c r="E292" s="80" t="str">
        <f>IFERROR(VLOOKUP(Abfalldokumentation!$O292,Artikel!A:C,3,FALSE),Abfalldokumentation!$O292)</f>
        <v>Würste 9100g Natur aus</v>
      </c>
      <c r="F292" s="80" t="str">
        <f>VLOOKUP(T292,'Liste Gründe'!A:D,2,FALSE)</f>
        <v>Linienbezogen</v>
      </c>
      <c r="G292" s="79" t="str">
        <f>IF(ISBLANK(V292),VLOOKUP(Abfalldokumentation!$P292,'Liste Gründe'!A:D,3,FALSE),V292)</f>
        <v>Reinigung</v>
      </c>
      <c r="H292" s="80" t="str">
        <f>IF(ISBLANK(Abfalldokumentation!$W292),"-",Abfalldokumentation!$W292)</f>
        <v>-</v>
      </c>
      <c r="I292" s="80">
        <f t="shared" si="29"/>
        <v>36</v>
      </c>
      <c r="J292" s="80" t="str">
        <f t="shared" si="30"/>
        <v>Produkte</v>
      </c>
      <c r="K292" s="80" t="str">
        <f t="shared" si="31"/>
        <v>BUs</v>
      </c>
      <c r="L292" s="80" t="str">
        <f t="shared" si="32"/>
        <v>Symptome</v>
      </c>
      <c r="M2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IFERROR(VLOOKUP(Abfalldokumentation!$O292,Kennzahlen!U:X,3,FALSE)*Abfalldokumentation!$B292,"0")))),0)</f>
        <v>0</v>
      </c>
      <c r="N292" s="80" t="str">
        <f>IF(ISBLANK(Q292),VLOOKUP(Abfalldokumentation!$O292,'Linien - BU'!R:S,2,FALSE),Q292)</f>
        <v>Abfüllung</v>
      </c>
      <c r="O292" s="76">
        <f t="shared" si="33"/>
        <v>31000097</v>
      </c>
      <c r="P292" s="76">
        <f t="shared" si="34"/>
        <v>10</v>
      </c>
      <c r="Q292" s="38" t="s">
        <v>166</v>
      </c>
      <c r="R292" s="39">
        <v>31000097</v>
      </c>
      <c r="S292" s="39">
        <v>20</v>
      </c>
      <c r="T292" s="39">
        <v>10</v>
      </c>
      <c r="U292" s="40">
        <v>44446</v>
      </c>
      <c r="V292" s="41"/>
      <c r="W292" s="42"/>
      <c r="X292" s="43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2" t="str">
        <f>VLOOKUP(N293,'Linien - BU'!A:B,2,FALSE)</f>
        <v>BU1</v>
      </c>
      <c r="B293" s="73">
        <f t="shared" si="28"/>
        <v>95</v>
      </c>
      <c r="C293" s="74">
        <f>Abfalldokumentation!$U293</f>
        <v>44446</v>
      </c>
      <c r="D293" s="68" t="str">
        <f>IFERROR(VLOOKUP(Tabelle3[[#This Row],[Artikelnr.]],Produktgruppe!A:B,2,0),Tabelle3[[#This Row],[Produktname]])</f>
        <v>Räucherwürste</v>
      </c>
      <c r="E293" s="75" t="str">
        <f>IFERROR(VLOOKUP(Abfalldokumentation!$O293,Artikel!A:C,3,FALSE),Abfalldokumentation!$O293)</f>
        <v>RW CHILI 10,0KG AN</v>
      </c>
      <c r="F293" s="75" t="str">
        <f>VLOOKUP(T293,'Liste Gründe'!A:D,2,FALSE)</f>
        <v>Linienbezogen</v>
      </c>
      <c r="G293" s="74" t="str">
        <f>IF(ISBLANK(V293),VLOOKUP(Abfalldokumentation!$P293,'Liste Gründe'!A:D,3,FALSE),V293)</f>
        <v>Darm geplatzt</v>
      </c>
      <c r="H293" s="75" t="str">
        <f>IF(ISBLANK(Abfalldokumentation!$W293),"-",Abfalldokumentation!$W293)</f>
        <v>Darm geplatzt</v>
      </c>
      <c r="I293" s="75">
        <f t="shared" si="29"/>
        <v>36</v>
      </c>
      <c r="J293" s="75" t="str">
        <f t="shared" si="30"/>
        <v>Produkte</v>
      </c>
      <c r="K293" s="75" t="str">
        <f t="shared" si="31"/>
        <v>BUs</v>
      </c>
      <c r="L293" s="75" t="str">
        <f t="shared" si="32"/>
        <v>Symptome</v>
      </c>
      <c r="M2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IFERROR(VLOOKUP(Abfalldokumentation!$O293,Kennzahlen!U:X,3,FALSE)*Abfalldokumentation!$B293,"0")))),0)</f>
        <v>0</v>
      </c>
      <c r="N293" s="75" t="str">
        <f>IF(ISBLANK(Q293),VLOOKUP(Abfalldokumentation!$O293,'Linien - BU'!R:S,2,FALSE),Q293)</f>
        <v>Abfüllung</v>
      </c>
      <c r="O293" s="76">
        <f t="shared" si="33"/>
        <v>32000069</v>
      </c>
      <c r="P293" s="76">
        <f t="shared" si="34"/>
        <v>34</v>
      </c>
      <c r="Q293" s="44" t="s">
        <v>166</v>
      </c>
      <c r="R293" s="45">
        <v>32000069</v>
      </c>
      <c r="S293" s="45">
        <v>95</v>
      </c>
      <c r="T293" s="45">
        <v>34</v>
      </c>
      <c r="U293" s="46">
        <v>44446</v>
      </c>
      <c r="V293" s="47"/>
      <c r="W293" s="48" t="s">
        <v>207</v>
      </c>
      <c r="X293" s="49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7" t="str">
        <f>VLOOKUP(N294,'Linien - BU'!A:B,2,FALSE)</f>
        <v>BU1</v>
      </c>
      <c r="B294" s="78">
        <f t="shared" si="28"/>
        <v>22</v>
      </c>
      <c r="C294" s="79">
        <f>Abfalldokumentation!$U294</f>
        <v>44446</v>
      </c>
      <c r="D294" s="68" t="str">
        <f>IFERROR(VLOOKUP(Tabelle3[[#This Row],[Artikelnr.]],Produktgruppe!A:B,2,0),Tabelle3[[#This Row],[Produktname]])</f>
        <v>Räucherwürste</v>
      </c>
      <c r="E294" s="80" t="str">
        <f>IFERROR(VLOOKUP(Abfalldokumentation!$O294,Artikel!A:C,3,FALSE),Abfalldokumentation!$O294)</f>
        <v>GRW SCHI-NAT 7,2GK NEUE</v>
      </c>
      <c r="F294" s="80" t="str">
        <f>VLOOKUP(T294,'Liste Gründe'!A:D,2,FALSE)</f>
        <v>Linienbezogen</v>
      </c>
      <c r="G294" s="79" t="str">
        <f>IF(ISBLANK(V294),VLOOKUP(Abfalldokumentation!$P294,'Liste Gründe'!A:D,3,FALSE),V294)</f>
        <v>Darm geplatzt</v>
      </c>
      <c r="H294" s="80" t="str">
        <f>IF(ISBLANK(Abfalldokumentation!$W294),"-",Abfalldokumentation!$W294)</f>
        <v>-</v>
      </c>
      <c r="I294" s="80">
        <f t="shared" si="29"/>
        <v>36</v>
      </c>
      <c r="J294" s="80" t="str">
        <f t="shared" si="30"/>
        <v>Produkte</v>
      </c>
      <c r="K294" s="80" t="str">
        <f t="shared" si="31"/>
        <v>BUs</v>
      </c>
      <c r="L294" s="80" t="str">
        <f t="shared" si="32"/>
        <v>Symptome</v>
      </c>
      <c r="M2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IFERROR(VLOOKUP(Abfalldokumentation!$O294,Kennzahlen!U:X,3,FALSE)*Abfalldokumentation!$B294,"0")))),0)</f>
        <v>0</v>
      </c>
      <c r="N294" s="80" t="str">
        <f>IF(ISBLANK(Q294),VLOOKUP(Abfalldokumentation!$O294,'Linien - BU'!R:S,2,FALSE),Q294)</f>
        <v>Abfüllung</v>
      </c>
      <c r="O294" s="76">
        <f t="shared" si="33"/>
        <v>32000106</v>
      </c>
      <c r="P294" s="76">
        <f t="shared" si="34"/>
        <v>34</v>
      </c>
      <c r="Q294" s="38" t="s">
        <v>166</v>
      </c>
      <c r="R294" s="39">
        <v>32000106</v>
      </c>
      <c r="S294" s="39">
        <v>22</v>
      </c>
      <c r="T294" s="39">
        <v>34</v>
      </c>
      <c r="U294" s="40">
        <v>44446</v>
      </c>
      <c r="V294" s="41"/>
      <c r="W294" s="42"/>
      <c r="X294" s="43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2" t="str">
        <f>VLOOKUP(N295,'Linien - BU'!A:B,2,FALSE)</f>
        <v>Verkauf</v>
      </c>
      <c r="B295" s="73">
        <f t="shared" si="28"/>
        <v>758.6</v>
      </c>
      <c r="C295" s="74">
        <f>Abfalldokumentation!$U295</f>
        <v>44446</v>
      </c>
      <c r="D295" s="68" t="str">
        <f>IFERROR(VLOOKUP(Tabelle3[[#This Row],[Artikelnr.]],Produktgruppe!A:B,2,0),Tabelle3[[#This Row],[Produktname]])</f>
        <v>Vakuumierte Zipfel</v>
      </c>
      <c r="E295" s="75" t="str">
        <f>IFERROR(VLOOKUP(Abfalldokumentation!$O295,Artikel!A:C,3,FALSE),Abfalldokumentation!$O295)</f>
        <v>RÄU-END GRW-SCHI-NAT EN</v>
      </c>
      <c r="F295" s="75" t="str">
        <f>VLOOKUP(T295,'Liste Gründe'!A:D,2,FALSE)</f>
        <v>Schimmel</v>
      </c>
      <c r="G295" s="74" t="str">
        <f>IF(ISBLANK(V295),VLOOKUP(Abfalldokumentation!$P295,'Liste Gründe'!A:D,3,FALSE),V295)</f>
        <v>keinen Abnehmer</v>
      </c>
      <c r="H295" s="75" t="str">
        <f>IF(ISBLANK(Abfalldokumentation!$W295),"-",Abfalldokumentation!$W295)</f>
        <v>keinen Abnehmer</v>
      </c>
      <c r="I295" s="75">
        <f t="shared" si="29"/>
        <v>36</v>
      </c>
      <c r="J295" s="75" t="str">
        <f t="shared" si="30"/>
        <v>Produkte</v>
      </c>
      <c r="K295" s="75" t="str">
        <f t="shared" si="31"/>
        <v>BUs</v>
      </c>
      <c r="L295" s="75" t="str">
        <f t="shared" si="32"/>
        <v>Symptome</v>
      </c>
      <c r="M2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IFERROR(VLOOKUP(Abfalldokumentation!$O295,Kennzahlen!U:X,3,FALSE)*Abfalldokumentation!$B295,"0")))),0)</f>
        <v>323.54289999999997</v>
      </c>
      <c r="N295" s="75" t="str">
        <f>IF(ISBLANK(Q295),VLOOKUP(Abfalldokumentation!$O295,'Linien - BU'!R:S,2,FALSE),Q295)</f>
        <v>Verkauf</v>
      </c>
      <c r="O295" s="76">
        <f t="shared" si="33"/>
        <v>49500188</v>
      </c>
      <c r="P295" s="76">
        <f t="shared" si="34"/>
        <v>12</v>
      </c>
      <c r="Q295" s="44" t="s">
        <v>11</v>
      </c>
      <c r="R295" s="45">
        <v>49500188</v>
      </c>
      <c r="S295" s="45">
        <v>758.6</v>
      </c>
      <c r="T295" s="45">
        <v>12</v>
      </c>
      <c r="U295" s="46">
        <v>44446</v>
      </c>
      <c r="V295" s="47" t="s">
        <v>24</v>
      </c>
      <c r="W295" s="48" t="s">
        <v>24</v>
      </c>
      <c r="X295" s="49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7" t="str">
        <f>VLOOKUP(N296,'Linien - BU'!A:B,2,FALSE)</f>
        <v>Verkauf</v>
      </c>
      <c r="B296" s="78">
        <f t="shared" si="28"/>
        <v>242.4</v>
      </c>
      <c r="C296" s="79">
        <f>Abfalldokumentation!$U296</f>
        <v>44446</v>
      </c>
      <c r="D296" s="68" t="str">
        <f>IFERROR(VLOOKUP(Tabelle3[[#This Row],[Artikelnr.]],Produktgruppe!A:B,2,0),Tabelle3[[#This Row],[Produktname]])</f>
        <v>Vakuumierte Zipfel</v>
      </c>
      <c r="E296" s="80" t="str">
        <f>IFERROR(VLOOKUP(Abfalldokumentation!$O296,Artikel!A:C,3,FALSE),Abfalldokumentation!$O296)</f>
        <v>RÄU-END RW-CHILI 200G Z</v>
      </c>
      <c r="F296" s="80" t="str">
        <f>VLOOKUP(T296,'Liste Gründe'!A:D,2,FALSE)</f>
        <v>Schimmel</v>
      </c>
      <c r="G296" s="79" t="str">
        <f>IF(ISBLANK(V296),VLOOKUP(Abfalldokumentation!$P296,'Liste Gründe'!A:D,3,FALSE),V296)</f>
        <v>keinen Abnehmer</v>
      </c>
      <c r="H296" s="80" t="str">
        <f>IF(ISBLANK(Abfalldokumentation!$W296),"-",Abfalldokumentation!$W296)</f>
        <v>keinen Abnehmer</v>
      </c>
      <c r="I296" s="80">
        <f t="shared" si="29"/>
        <v>36</v>
      </c>
      <c r="J296" s="80" t="str">
        <f t="shared" si="30"/>
        <v>Produkte</v>
      </c>
      <c r="K296" s="80" t="str">
        <f t="shared" si="31"/>
        <v>BUs</v>
      </c>
      <c r="L296" s="80" t="str">
        <f t="shared" si="32"/>
        <v>Symptome</v>
      </c>
      <c r="M2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IFERROR(VLOOKUP(Abfalldokumentation!$O296,Kennzahlen!U:X,3,FALSE)*Abfalldokumentation!$B296,"0")))),0)</f>
        <v>88.863839999999996</v>
      </c>
      <c r="N296" s="80" t="str">
        <f>IF(ISBLANK(Q296),VLOOKUP(Abfalldokumentation!$O296,'Linien - BU'!R:S,2,FALSE),Q296)</f>
        <v>Verkauf</v>
      </c>
      <c r="O296" s="76">
        <f t="shared" si="33"/>
        <v>49500213</v>
      </c>
      <c r="P296" s="76">
        <f t="shared" si="34"/>
        <v>12</v>
      </c>
      <c r="Q296" s="38" t="s">
        <v>11</v>
      </c>
      <c r="R296" s="39">
        <v>49500213</v>
      </c>
      <c r="S296" s="39">
        <v>242.4</v>
      </c>
      <c r="T296" s="39">
        <v>12</v>
      </c>
      <c r="U296" s="40">
        <v>44446</v>
      </c>
      <c r="V296" s="41" t="s">
        <v>24</v>
      </c>
      <c r="W296" s="42" t="s">
        <v>24</v>
      </c>
      <c r="X296" s="43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2" t="str">
        <f>VLOOKUP(N297,'Linien - BU'!A:B,2,FALSE)</f>
        <v>Verkauf</v>
      </c>
      <c r="B297" s="73">
        <f t="shared" si="28"/>
        <v>467</v>
      </c>
      <c r="C297" s="74">
        <f>Abfalldokumentation!$U297</f>
        <v>44446</v>
      </c>
      <c r="D297" s="68" t="str">
        <f>IFERROR(VLOOKUP(Tabelle3[[#This Row],[Artikelnr.]],Produktgruppe!A:B,2,0),Tabelle3[[#This Row],[Produktname]])</f>
        <v>Div. Zipfel, ES ohne Verwendung</v>
      </c>
      <c r="E297" s="75" t="str">
        <f>IFERROR(VLOOKUP(Abfalldokumentation!$O297,Artikel!A:C,3,FALSE),Abfalldokumentation!$O297)</f>
        <v>Div. Zipfel, Endstücke</v>
      </c>
      <c r="F297" s="75" t="str">
        <f>VLOOKUP(T297,'Liste Gründe'!A:D,2,FALSE)</f>
        <v>Schimmel</v>
      </c>
      <c r="G297" s="74" t="str">
        <f>IF(ISBLANK(V297),VLOOKUP(Abfalldokumentation!$P297,'Liste Gründe'!A:D,3,FALSE),V297)</f>
        <v>keinen Abnehmer/kein Schälpersonal</v>
      </c>
      <c r="H297" s="75" t="str">
        <f>IF(ISBLANK(Abfalldokumentation!$W297),"-",Abfalldokumentation!$W297)</f>
        <v>keinen Abnehmer/Schälen</v>
      </c>
      <c r="I297" s="75">
        <f t="shared" si="29"/>
        <v>36</v>
      </c>
      <c r="J297" s="75" t="str">
        <f t="shared" si="30"/>
        <v>Produkte</v>
      </c>
      <c r="K297" s="75" t="str">
        <f t="shared" si="31"/>
        <v>BUs</v>
      </c>
      <c r="L297" s="75" t="str">
        <f t="shared" si="32"/>
        <v>Symptome</v>
      </c>
      <c r="M2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IFERROR(VLOOKUP(Abfalldokumentation!$O297,Kennzahlen!U:X,3,FALSE)*Abfalldokumentation!$B297,"0")))),0)</f>
        <v>0</v>
      </c>
      <c r="N297" s="75" t="str">
        <f>IF(ISBLANK(Q297),VLOOKUP(Abfalldokumentation!$O297,'Linien - BU'!R:S,2,FALSE),Q297)</f>
        <v>Verkauf</v>
      </c>
      <c r="O297" s="76" t="str">
        <f t="shared" si="33"/>
        <v>Div. Zipfel, Endstücke</v>
      </c>
      <c r="P297" s="76">
        <f t="shared" si="34"/>
        <v>12</v>
      </c>
      <c r="Q297" s="44" t="s">
        <v>11</v>
      </c>
      <c r="R297" s="45" t="s">
        <v>177</v>
      </c>
      <c r="S297" s="45">
        <v>467</v>
      </c>
      <c r="T297" s="45">
        <v>12</v>
      </c>
      <c r="U297" s="46">
        <v>44446</v>
      </c>
      <c r="V297" s="47" t="s">
        <v>20</v>
      </c>
      <c r="W297" s="48" t="s">
        <v>178</v>
      </c>
      <c r="X297" s="49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7" t="str">
        <f>VLOOKUP(N298,'Linien - BU'!A:B,2,FALSE)</f>
        <v>BU1</v>
      </c>
      <c r="B298" s="78">
        <f t="shared" si="28"/>
        <v>18</v>
      </c>
      <c r="C298" s="79">
        <f>Abfalldokumentation!$U298</f>
        <v>44446</v>
      </c>
      <c r="D298" s="68" t="str">
        <f>IFERROR(VLOOKUP(Tabelle3[[#This Row],[Artikelnr.]],Produktgruppe!A:B,2,0),Tabelle3[[#This Row],[Produktname]])</f>
        <v>Diverses</v>
      </c>
      <c r="E298" s="80" t="str">
        <f>IFERROR(VLOOKUP(Abfalldokumentation!$O298,Artikel!A:C,3,FALSE),Abfalldokumentation!$O298)</f>
        <v>Diverse Rinde</v>
      </c>
      <c r="F298" s="80" t="str">
        <f>VLOOKUP(T298,'Liste Gründe'!A:D,2,FALSE)</f>
        <v>Rest</v>
      </c>
      <c r="G298" s="79" t="str">
        <f>IF(ISBLANK(V298),VLOOKUP(Abfalldokumentation!$P298,'Liste Gründe'!A:D,3,FALSE),V298)</f>
        <v>geschälte Rinde</v>
      </c>
      <c r="H298" s="80" t="str">
        <f>IF(ISBLANK(Abfalldokumentation!$W298),"-",Abfalldokumentation!$W298)</f>
        <v>keine Verwendung möglich</v>
      </c>
      <c r="I298" s="80">
        <f t="shared" si="29"/>
        <v>36</v>
      </c>
      <c r="J298" s="80" t="str">
        <f t="shared" si="30"/>
        <v>Produkte</v>
      </c>
      <c r="K298" s="80" t="str">
        <f t="shared" si="31"/>
        <v>BUs</v>
      </c>
      <c r="L298" s="80" t="str">
        <f t="shared" si="32"/>
        <v>Symptome</v>
      </c>
      <c r="M2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IFERROR(VLOOKUP(Abfalldokumentation!$O298,Kennzahlen!U:X,3,FALSE)*Abfalldokumentation!$B298,"0")))),0)</f>
        <v>0</v>
      </c>
      <c r="N298" s="80" t="str">
        <f>IF(ISBLANK(Q298),VLOOKUP(Abfalldokumentation!$O298,'Linien - BU'!R:S,2,FALSE),Q298)</f>
        <v>RWV</v>
      </c>
      <c r="O298" s="76" t="str">
        <f t="shared" si="33"/>
        <v>Diverse Rinde</v>
      </c>
      <c r="P298" s="76">
        <f t="shared" si="34"/>
        <v>60</v>
      </c>
      <c r="Q298" s="38" t="s">
        <v>188</v>
      </c>
      <c r="R298" s="39" t="s">
        <v>238</v>
      </c>
      <c r="S298" s="39">
        <v>18</v>
      </c>
      <c r="T298" s="39">
        <v>60</v>
      </c>
      <c r="U298" s="40">
        <v>44446</v>
      </c>
      <c r="V298" s="41" t="s">
        <v>201</v>
      </c>
      <c r="W298" s="42" t="s">
        <v>190</v>
      </c>
      <c r="X298" s="43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2" t="str">
        <f>VLOOKUP(N299,'Linien - BU'!A:B,2,FALSE)</f>
        <v>BU3</v>
      </c>
      <c r="B299" s="73">
        <f t="shared" si="28"/>
        <v>201.6</v>
      </c>
      <c r="C299" s="74">
        <f>Abfalldokumentation!$U299</f>
        <v>44446</v>
      </c>
      <c r="D299" s="68" t="str">
        <f>IFERROR(VLOOKUP(Tabelle3[[#This Row],[Artikelnr.]],Produktgruppe!A:B,2,0),Tabelle3[[#This Row],[Produktname]])</f>
        <v>Diverses</v>
      </c>
      <c r="E299" s="75" t="str">
        <f>IFERROR(VLOOKUP(Abfalldokumentation!$O299,Artikel!A:C,3,FALSE),Abfalldokumentation!$O299)</f>
        <v>Maschinenabfall</v>
      </c>
      <c r="F299" s="75" t="str">
        <f>VLOOKUP(T299,'Liste Gründe'!A:D,2,FALSE)</f>
        <v>Linienbezogen</v>
      </c>
      <c r="G299" s="74" t="str">
        <f>IF(ISBLANK(V299),VLOOKUP(Abfalldokumentation!$P299,'Liste Gründe'!A:D,3,FALSE),V299)</f>
        <v>Maschinenabfall</v>
      </c>
      <c r="H299" s="75" t="str">
        <f>IF(ISBLANK(Abfalldokumentation!$W299),"-",Abfalldokumentation!$W299)</f>
        <v>-</v>
      </c>
      <c r="I299" s="75">
        <f t="shared" si="29"/>
        <v>36</v>
      </c>
      <c r="J299" s="75" t="str">
        <f t="shared" si="30"/>
        <v>Produkte</v>
      </c>
      <c r="K299" s="75" t="str">
        <f t="shared" si="31"/>
        <v>BUs</v>
      </c>
      <c r="L299" s="75" t="str">
        <f t="shared" si="32"/>
        <v>Symptome</v>
      </c>
      <c r="M2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IFERROR(VLOOKUP(Abfalldokumentation!$O299,Kennzahlen!U:X,3,FALSE)*Abfalldokumentation!$B299,"0")))),0)</f>
        <v>0</v>
      </c>
      <c r="N299" s="75" t="str">
        <f>IF(ISBLANK(Q299),VLOOKUP(Abfalldokumentation!$O299,'Linien - BU'!R:S,2,FALSE),Q299)</f>
        <v>BU3</v>
      </c>
      <c r="O299" s="76" t="str">
        <f t="shared" si="33"/>
        <v>Maschinenabfall</v>
      </c>
      <c r="P299" s="76">
        <f t="shared" si="34"/>
        <v>30</v>
      </c>
      <c r="Q299" s="44" t="s">
        <v>8</v>
      </c>
      <c r="R299" s="39" t="s">
        <v>53</v>
      </c>
      <c r="S299" s="45">
        <v>201.6</v>
      </c>
      <c r="T299" s="45">
        <v>30</v>
      </c>
      <c r="U299" s="46">
        <v>44446</v>
      </c>
      <c r="V299" s="47"/>
      <c r="W299" s="48"/>
      <c r="X299" s="49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7" t="str">
        <f>VLOOKUP(N300,'Linien - BU'!A:B,2,FALSE)</f>
        <v>BU1</v>
      </c>
      <c r="B300" s="78">
        <f t="shared" si="28"/>
        <v>40</v>
      </c>
      <c r="C300" s="79">
        <f>Abfalldokumentation!$U300</f>
        <v>44446</v>
      </c>
      <c r="D300" s="68" t="str">
        <f>IFERROR(VLOOKUP(Tabelle3[[#This Row],[Artikelnr.]],Produktgruppe!A:B,2,0),Tabelle3[[#This Row],[Produktname]])</f>
        <v>Diverses</v>
      </c>
      <c r="E300" s="80" t="str">
        <f>IFERROR(VLOOKUP(Abfalldokumentation!$O300,Artikel!A:C,3,FALSE),Abfalldokumentation!$O300)</f>
        <v>Diverses</v>
      </c>
      <c r="F300" s="80" t="str">
        <f>VLOOKUP(T300,'Liste Gründe'!A:D,2,FALSE)</f>
        <v>Linienbezogen</v>
      </c>
      <c r="G300" s="79" t="str">
        <f>IF(ISBLANK(V300),VLOOKUP(Abfalldokumentation!$P300,'Liste Gründe'!A:D,3,FALSE),V300)</f>
        <v>Reinigung</v>
      </c>
      <c r="H300" s="80" t="str">
        <f>IF(ISBLANK(Abfalldokumentation!$W300),"-",Abfalldokumentation!$W300)</f>
        <v>-</v>
      </c>
      <c r="I300" s="80">
        <f t="shared" si="29"/>
        <v>36</v>
      </c>
      <c r="J300" s="80" t="str">
        <f t="shared" si="30"/>
        <v>Produkte</v>
      </c>
      <c r="K300" s="80" t="str">
        <f t="shared" si="31"/>
        <v>BUs</v>
      </c>
      <c r="L300" s="80" t="str">
        <f t="shared" si="32"/>
        <v>Symptome</v>
      </c>
      <c r="M3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IFERROR(VLOOKUP(Abfalldokumentation!$O300,Kennzahlen!U:X,3,FALSE)*Abfalldokumentation!$B300,"0")))),0)</f>
        <v>0</v>
      </c>
      <c r="N300" s="80" t="str">
        <f>IF(ISBLANK(Q300),VLOOKUP(Abfalldokumentation!$O300,'Linien - BU'!R:S,2,FALSE),Q300)</f>
        <v>Strudelline</v>
      </c>
      <c r="O300" s="76" t="str">
        <f t="shared" si="33"/>
        <v>Diverses</v>
      </c>
      <c r="P300" s="76">
        <f t="shared" si="34"/>
        <v>10</v>
      </c>
      <c r="Q300" s="38" t="s">
        <v>208</v>
      </c>
      <c r="R300" s="39" t="s">
        <v>108</v>
      </c>
      <c r="S300" s="39">
        <v>40</v>
      </c>
      <c r="T300" s="39">
        <v>10</v>
      </c>
      <c r="U300" s="40">
        <v>44446</v>
      </c>
      <c r="V300" s="41"/>
      <c r="W300" s="42" t="s">
        <v>52</v>
      </c>
      <c r="X300" s="43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2" t="str">
        <f>VLOOKUP(N301,'Linien - BU'!A:B,2,FALSE)</f>
        <v>BU1</v>
      </c>
      <c r="B301" s="73">
        <f t="shared" si="28"/>
        <v>170.6</v>
      </c>
      <c r="C301" s="74">
        <f>Abfalldokumentation!$U301</f>
        <v>44446</v>
      </c>
      <c r="D301" s="68" t="str">
        <f>IFERROR(VLOOKUP(Tabelle3[[#This Row],[Artikelnr.]],Produktgruppe!A:B,2,0),Tabelle3[[#This Row],[Produktname]])</f>
        <v>Diverses</v>
      </c>
      <c r="E301" s="75" t="str">
        <f>IFERROR(VLOOKUP(Abfalldokumentation!$O301,Artikel!A:C,3,FALSE),Abfalldokumentation!$O301)</f>
        <v>Diverses aus Abfüllung</v>
      </c>
      <c r="F301" s="75" t="str">
        <f>VLOOKUP(T301,'Liste Gründe'!A:D,2,FALSE)</f>
        <v>Linienbezogen</v>
      </c>
      <c r="G301" s="74" t="str">
        <f>IF(ISBLANK(V301),VLOOKUP(Abfalldokumentation!$P301,'Liste Gründe'!A:D,3,FALSE),V301)</f>
        <v>Darm geplatzt</v>
      </c>
      <c r="H301" s="75" t="str">
        <f>IF(ISBLANK(Abfalldokumentation!$W301),"-",Abfalldokumentation!$W301)</f>
        <v>-</v>
      </c>
      <c r="I301" s="75">
        <f t="shared" si="29"/>
        <v>36</v>
      </c>
      <c r="J301" s="75" t="str">
        <f t="shared" si="30"/>
        <v>Produkte</v>
      </c>
      <c r="K301" s="75" t="str">
        <f t="shared" si="31"/>
        <v>BUs</v>
      </c>
      <c r="L301" s="75" t="str">
        <f t="shared" si="32"/>
        <v>Symptome</v>
      </c>
      <c r="M3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IFERROR(VLOOKUP(Abfalldokumentation!$O301,Kennzahlen!U:X,3,FALSE)*Abfalldokumentation!$B301,"0")))),0)</f>
        <v>0</v>
      </c>
      <c r="N301" s="75" t="str">
        <f>IF(ISBLANK(Q301),VLOOKUP(Abfalldokumentation!$O301,'Linien - BU'!R:S,2,FALSE),Q301)</f>
        <v>Abfüllung</v>
      </c>
      <c r="O301" s="76" t="str">
        <f t="shared" si="33"/>
        <v>Diverses aus Abfüllung</v>
      </c>
      <c r="P301" s="76">
        <f t="shared" si="34"/>
        <v>34</v>
      </c>
      <c r="Q301" s="44" t="s">
        <v>166</v>
      </c>
      <c r="R301" s="45" t="s">
        <v>179</v>
      </c>
      <c r="S301" s="45">
        <v>170.6</v>
      </c>
      <c r="T301" s="39">
        <v>34</v>
      </c>
      <c r="U301" s="46">
        <v>44446</v>
      </c>
      <c r="V301" s="47"/>
      <c r="W301" s="48"/>
      <c r="X301" s="49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7" t="str">
        <f>VLOOKUP(N302,'Linien - BU'!A:B,2,FALSE)</f>
        <v>Rest</v>
      </c>
      <c r="B302" s="78">
        <f t="shared" si="28"/>
        <v>4.2</v>
      </c>
      <c r="C302" s="79">
        <f>Abfalldokumentation!$U302</f>
        <v>44446</v>
      </c>
      <c r="D302" s="68" t="str">
        <f>IFERROR(VLOOKUP(Tabelle3[[#This Row],[Artikelnr.]],Produktgruppe!A:B,2,0),Tabelle3[[#This Row],[Produktname]])</f>
        <v>Qualitätssicherung</v>
      </c>
      <c r="E302" s="80" t="str">
        <f>IFERROR(VLOOKUP(Abfalldokumentation!$O302,Artikel!A:C,3,FALSE),Abfalldokumentation!$O302)</f>
        <v>Rückstellproben</v>
      </c>
      <c r="F302" s="80" t="str">
        <f>VLOOKUP(T302,'Liste Gründe'!A:D,2,FALSE)</f>
        <v>Qualitätssicherung</v>
      </c>
      <c r="G302" s="79" t="str">
        <f>IF(ISBLANK(V302),VLOOKUP(Abfalldokumentation!$P302,'Liste Gründe'!A:D,3,FALSE),V302)</f>
        <v>Rückstellproben</v>
      </c>
      <c r="H302" s="80" t="str">
        <f>IF(ISBLANK(Abfalldokumentation!$W302),"-",Abfalldokumentation!$W302)</f>
        <v>Rückstellproben</v>
      </c>
      <c r="I302" s="80">
        <f t="shared" si="29"/>
        <v>36</v>
      </c>
      <c r="J302" s="80" t="str">
        <f t="shared" si="30"/>
        <v>Produkte</v>
      </c>
      <c r="K302" s="80" t="str">
        <f t="shared" si="31"/>
        <v>BUs</v>
      </c>
      <c r="L302" s="80" t="str">
        <f t="shared" si="32"/>
        <v>Symptome</v>
      </c>
      <c r="M3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IFERROR(VLOOKUP(Abfalldokumentation!$O302,Kennzahlen!U:X,3,FALSE)*Abfalldokumentation!$B302,"0")))),0)</f>
        <v>0</v>
      </c>
      <c r="N302" s="80" t="str">
        <f>IF(ISBLANK(Q302),VLOOKUP(Abfalldokumentation!$O302,'Linien - BU'!R:S,2,FALSE),Q302)</f>
        <v>Labor</v>
      </c>
      <c r="O302" s="76" t="str">
        <f t="shared" si="33"/>
        <v>Rückstellproben</v>
      </c>
      <c r="P302" s="76">
        <f t="shared" si="34"/>
        <v>70</v>
      </c>
      <c r="Q302" s="38" t="s">
        <v>185</v>
      </c>
      <c r="R302" s="41" t="s">
        <v>198</v>
      </c>
      <c r="S302" s="39">
        <v>4.2</v>
      </c>
      <c r="T302" s="50">
        <v>70</v>
      </c>
      <c r="U302" s="40">
        <v>44446</v>
      </c>
      <c r="V302" s="42" t="s">
        <v>198</v>
      </c>
      <c r="W302" s="42" t="s">
        <v>198</v>
      </c>
      <c r="X302" s="43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2" t="str">
        <f>VLOOKUP(N303,'Linien - BU'!A:B,2,FALSE)</f>
        <v>BU2</v>
      </c>
      <c r="B303" s="73">
        <f t="shared" si="28"/>
        <v>10</v>
      </c>
      <c r="C303" s="74">
        <f>Abfalldokumentation!$U303</f>
        <v>44447</v>
      </c>
      <c r="D303" s="68" t="str">
        <f>IFERROR(VLOOKUP(Tabelle3[[#This Row],[Artikelnr.]],Produktgruppe!A:B,2,0),Tabelle3[[#This Row],[Produktname]])</f>
        <v>ABS 295</v>
      </c>
      <c r="E303" s="75" t="str">
        <f>IFERROR(VLOOKUP(Abfalldokumentation!$O303,Artikel!A:C,3,FALSE),Abfalldokumentation!$O303)</f>
        <v>Scheiben/Staub</v>
      </c>
      <c r="F303" s="75" t="str">
        <f>VLOOKUP(T303,'Liste Gründe'!A:D,2,FALSE)</f>
        <v>Linienbezogen</v>
      </c>
      <c r="G303" s="74" t="str">
        <f>IF(ISBLANK(V303),VLOOKUP(Abfalldokumentation!$P303,'Liste Gründe'!A:D,3,FALSE),V303)</f>
        <v>Maschinenabfall</v>
      </c>
      <c r="H303" s="75" t="str">
        <f>IF(ISBLANK(Abfalldokumentation!$W303),"-",Abfalldokumentation!$W303)</f>
        <v>-</v>
      </c>
      <c r="I303" s="75">
        <f t="shared" si="29"/>
        <v>36</v>
      </c>
      <c r="J303" s="75" t="str">
        <f t="shared" si="30"/>
        <v>Produkte</v>
      </c>
      <c r="K303" s="75" t="str">
        <f t="shared" si="31"/>
        <v>BUs</v>
      </c>
      <c r="L303" s="75" t="str">
        <f t="shared" si="32"/>
        <v>Symptome</v>
      </c>
      <c r="M3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IFERROR(VLOOKUP(Abfalldokumentation!$O303,Kennzahlen!U:X,3,FALSE)*Abfalldokumentation!$B303,"0")))),0)</f>
        <v>0</v>
      </c>
      <c r="N303" s="75" t="str">
        <f>IF(ISBLANK(Q303),VLOOKUP(Abfalldokumentation!$O303,'Linien - BU'!R:S,2,FALSE),Q303)</f>
        <v>BU2</v>
      </c>
      <c r="O303" s="76" t="str">
        <f t="shared" si="33"/>
        <v>Scheiben/Staub</v>
      </c>
      <c r="P303" s="76">
        <f t="shared" si="34"/>
        <v>30</v>
      </c>
      <c r="Q303" s="44" t="s">
        <v>7</v>
      </c>
      <c r="R303" s="39" t="s">
        <v>16655</v>
      </c>
      <c r="S303" s="45">
        <v>10</v>
      </c>
      <c r="T303" s="45">
        <v>30</v>
      </c>
      <c r="U303" s="46">
        <v>44447</v>
      </c>
      <c r="V303" s="39"/>
      <c r="W303" s="45"/>
      <c r="X303" s="49" t="str">
        <f>IFERROR(VLOOKUP(Abfalldokumentation!$R303,Artikel!A:C,3,FALSE),Abfalldokumentation!$R303)</f>
        <v>Scheiben/Staub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7" t="str">
        <f>VLOOKUP(N304,'Linien - BU'!A:B,2,FALSE)</f>
        <v>BU1</v>
      </c>
      <c r="B304" s="78">
        <f t="shared" si="28"/>
        <v>120</v>
      </c>
      <c r="C304" s="79">
        <f>Abfalldokumentation!$U304</f>
        <v>44447</v>
      </c>
      <c r="D304" s="68" t="str">
        <f>IFERROR(VLOOKUP(Tabelle3[[#This Row],[Artikelnr.]],Produktgruppe!A:B,2,0),Tabelle3[[#This Row],[Produktname]])</f>
        <v>Rest</v>
      </c>
      <c r="E304" s="80" t="str">
        <f>IFERROR(VLOOKUP(Abfalldokumentation!$O304,Artikel!A:C,3,FALSE),Abfalldokumentation!$O304)</f>
        <v>SKZ 8OZ</v>
      </c>
      <c r="F304" s="80" t="str">
        <f>VLOOKUP(T304,'Liste Gründe'!A:D,2,FALSE)</f>
        <v>Linienbezogen</v>
      </c>
      <c r="G304" s="79" t="str">
        <f>IF(ISBLANK(V304),VLOOKUP(Abfalldokumentation!$P304,'Liste Gründe'!A:D,3,FALSE),V304)</f>
        <v>Reinigung</v>
      </c>
      <c r="H304" s="80" t="str">
        <f>IF(ISBLANK(Abfalldokumentation!$W304),"-",Abfalldokumentation!$W304)</f>
        <v>-</v>
      </c>
      <c r="I304" s="80">
        <f t="shared" si="29"/>
        <v>36</v>
      </c>
      <c r="J304" s="80" t="str">
        <f t="shared" si="30"/>
        <v>Produkte</v>
      </c>
      <c r="K304" s="80" t="str">
        <f t="shared" si="31"/>
        <v>BUs</v>
      </c>
      <c r="L304" s="80" t="str">
        <f t="shared" si="32"/>
        <v>Symptome</v>
      </c>
      <c r="M3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IFERROR(VLOOKUP(Abfalldokumentation!$O304,Kennzahlen!U:X,3,FALSE)*Abfalldokumentation!$B304,"0")))),0)</f>
        <v>0</v>
      </c>
      <c r="N304" s="80" t="str">
        <f>IF(ISBLANK(Q304),VLOOKUP(Abfalldokumentation!$O304,'Linien - BU'!R:S,2,FALSE),Q304)</f>
        <v>Abfüllung</v>
      </c>
      <c r="O304" s="76">
        <f t="shared" si="33"/>
        <v>23500428</v>
      </c>
      <c r="P304" s="76">
        <f t="shared" si="34"/>
        <v>10</v>
      </c>
      <c r="Q304" s="38" t="s">
        <v>166</v>
      </c>
      <c r="R304" s="39">
        <v>23500428</v>
      </c>
      <c r="S304" s="39">
        <v>120</v>
      </c>
      <c r="T304" s="39">
        <v>10</v>
      </c>
      <c r="U304" s="40">
        <v>44447</v>
      </c>
      <c r="V304" s="41"/>
      <c r="W304" s="42"/>
      <c r="X304" s="43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2" t="str">
        <f>VLOOKUP(N305,'Linien - BU'!A:B,2,FALSE)</f>
        <v>BU4</v>
      </c>
      <c r="B305" s="73">
        <f t="shared" si="28"/>
        <v>66</v>
      </c>
      <c r="C305" s="74">
        <f>Abfalldokumentation!$U305</f>
        <v>44447</v>
      </c>
      <c r="D305" s="68" t="str">
        <f>IFERROR(VLOOKUP(Tabelle3[[#This Row],[Artikelnr.]],Produktgruppe!A:B,2,0),Tabelle3[[#This Row],[Produktname]])</f>
        <v>ABS 295</v>
      </c>
      <c r="E305" s="75" t="str">
        <f>IFERROR(VLOOKUP(Abfalldokumentation!$O305,Artikel!A:C,3,FALSE),Abfalldokumentation!$O305)</f>
        <v>ABS BLU-FOU</v>
      </c>
      <c r="F305" s="75" t="str">
        <f>VLOOKUP(T305,'Liste Gründe'!A:D,2,FALSE)</f>
        <v>keinen Verwendungszweck</v>
      </c>
      <c r="G305" s="74" t="str">
        <f>IF(ISBLANK(V305),VLOOKUP(Abfalldokumentation!$P305,'Liste Gründe'!A:D,3,FALSE),V305)</f>
        <v>keinen Verwendungszweck</v>
      </c>
      <c r="H305" s="75" t="str">
        <f>IF(ISBLANK(Abfalldokumentation!$W305),"-",Abfalldokumentation!$W305)</f>
        <v>&lt;100kg/Monat</v>
      </c>
      <c r="I305" s="75">
        <f t="shared" si="29"/>
        <v>36</v>
      </c>
      <c r="J305" s="75" t="str">
        <f t="shared" si="30"/>
        <v>Produkte</v>
      </c>
      <c r="K305" s="75" t="str">
        <f t="shared" si="31"/>
        <v>BUs</v>
      </c>
      <c r="L305" s="75" t="str">
        <f t="shared" si="32"/>
        <v>Symptome</v>
      </c>
      <c r="M3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IFERROR(VLOOKUP(Abfalldokumentation!$O305,Kennzahlen!U:X,3,FALSE)*Abfalldokumentation!$B305,"0")))),0)</f>
        <v>6.5857900165143262</v>
      </c>
      <c r="N305" s="75" t="str">
        <f>IF(ISBLANK(Q305),VLOOKUP(Abfalldokumentation!$O305,'Linien - BU'!R:S,2,FALSE),Q305)</f>
        <v>L20</v>
      </c>
      <c r="O305" s="76">
        <f t="shared" si="33"/>
        <v>29500892</v>
      </c>
      <c r="P305" s="76">
        <f t="shared" si="34"/>
        <v>61</v>
      </c>
      <c r="Q305" s="44" t="s">
        <v>175</v>
      </c>
      <c r="R305" s="45">
        <v>29500892</v>
      </c>
      <c r="S305" s="45">
        <v>66</v>
      </c>
      <c r="T305" s="45">
        <v>61</v>
      </c>
      <c r="U305" s="46">
        <v>44447</v>
      </c>
      <c r="V305" s="47"/>
      <c r="W305" s="48" t="s">
        <v>221</v>
      </c>
      <c r="X305" s="49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7" t="str">
        <f>VLOOKUP(N306,'Linien - BU'!A:B,2,FALSE)</f>
        <v>BU4</v>
      </c>
      <c r="B306" s="78">
        <f t="shared" si="28"/>
        <v>4</v>
      </c>
      <c r="C306" s="79">
        <f>Abfalldokumentation!$U306</f>
        <v>44447</v>
      </c>
      <c r="D306" s="68" t="str">
        <f>IFERROR(VLOOKUP(Tabelle3[[#This Row],[Artikelnr.]],Produktgruppe!A:B,2,0),Tabelle3[[#This Row],[Produktname]])</f>
        <v>ABS 295</v>
      </c>
      <c r="E306" s="80" t="str">
        <f>IFERROR(VLOOKUP(Abfalldokumentation!$O306,Artikel!A:C,3,FALSE),Abfalldokumentation!$O306)</f>
        <v>ABS ZIEGENR</v>
      </c>
      <c r="F306" s="80" t="str">
        <f>VLOOKUP(T306,'Liste Gründe'!A:D,2,FALSE)</f>
        <v>keinen Verwendungszweck</v>
      </c>
      <c r="G306" s="79" t="str">
        <f>IF(ISBLANK(V306),VLOOKUP(Abfalldokumentation!$P306,'Liste Gründe'!A:D,3,FALSE),V306)</f>
        <v>keinen Verwendungszweck</v>
      </c>
      <c r="H306" s="80" t="str">
        <f>IF(ISBLANK(Abfalldokumentation!$W306),"-",Abfalldokumentation!$W306)</f>
        <v>&lt;100kg/Monat</v>
      </c>
      <c r="I306" s="80">
        <f t="shared" si="29"/>
        <v>36</v>
      </c>
      <c r="J306" s="80" t="str">
        <f t="shared" si="30"/>
        <v>Produkte</v>
      </c>
      <c r="K306" s="80" t="str">
        <f t="shared" si="31"/>
        <v>BUs</v>
      </c>
      <c r="L306" s="80" t="str">
        <f t="shared" si="32"/>
        <v>Symptome</v>
      </c>
      <c r="M3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IFERROR(VLOOKUP(Abfalldokumentation!$O306,Kennzahlen!U:X,3,FALSE)*Abfalldokumentation!$B306,"0")))),0)</f>
        <v>7.9957903604299254</v>
      </c>
      <c r="N306" s="80" t="str">
        <f>IF(ISBLANK(Q306),VLOOKUP(Abfalldokumentation!$O306,'Linien - BU'!R:S,2,FALSE),Q306)</f>
        <v>L20</v>
      </c>
      <c r="O306" s="76">
        <f t="shared" si="33"/>
        <v>29500913</v>
      </c>
      <c r="P306" s="76">
        <f t="shared" si="34"/>
        <v>61</v>
      </c>
      <c r="Q306" s="38" t="s">
        <v>175</v>
      </c>
      <c r="R306" s="39">
        <v>29500913</v>
      </c>
      <c r="S306" s="39">
        <v>4</v>
      </c>
      <c r="T306" s="39">
        <v>61</v>
      </c>
      <c r="U306" s="40">
        <v>44447</v>
      </c>
      <c r="V306" s="41"/>
      <c r="W306" s="42" t="s">
        <v>221</v>
      </c>
      <c r="X306" s="43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2" t="str">
        <f>VLOOKUP(N307,'Linien - BU'!A:B,2,FALSE)</f>
        <v>BU1</v>
      </c>
      <c r="B307" s="73">
        <f t="shared" si="28"/>
        <v>12</v>
      </c>
      <c r="C307" s="74">
        <f>Abfalldokumentation!$U307</f>
        <v>44447</v>
      </c>
      <c r="D307" s="68" t="str">
        <f>IFERROR(VLOOKUP(Tabelle3[[#This Row],[Artikelnr.]],Produktgruppe!A:B,2,0),Tabelle3[[#This Row],[Produktname]])</f>
        <v>VOS 295</v>
      </c>
      <c r="E307" s="75" t="str">
        <f>IFERROR(VLOOKUP(Abfalldokumentation!$O307,Artikel!A:C,3,FALSE),Abfalldokumentation!$O307)</f>
        <v>VOS-ABS ENTSORGUNG</v>
      </c>
      <c r="F307" s="75" t="str">
        <f>VLOOKUP(T307,'Liste Gründe'!A:D,2,FALSE)</f>
        <v>Rest</v>
      </c>
      <c r="G307" s="74" t="str">
        <f>IF(ISBLANK(V307),VLOOKUP(Abfalldokumentation!$P307,'Liste Gründe'!A:D,3,FALSE),V307)</f>
        <v>geschälte Rinde</v>
      </c>
      <c r="H307" s="75" t="str">
        <f>IF(ISBLANK(Abfalldokumentation!$W307),"-",Abfalldokumentation!$W307)</f>
        <v>keine Verwendung möglich</v>
      </c>
      <c r="I307" s="75">
        <f t="shared" si="29"/>
        <v>36</v>
      </c>
      <c r="J307" s="75" t="str">
        <f t="shared" si="30"/>
        <v>Produkte</v>
      </c>
      <c r="K307" s="75" t="str">
        <f t="shared" si="31"/>
        <v>BUs</v>
      </c>
      <c r="L307" s="75" t="str">
        <f t="shared" si="32"/>
        <v>Symptome</v>
      </c>
      <c r="M3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IFERROR(VLOOKUP(Abfalldokumentation!$O307,Kennzahlen!U:X,3,FALSE)*Abfalldokumentation!$B307,"0")))),0)</f>
        <v>0.12</v>
      </c>
      <c r="N307" s="75" t="str">
        <f>IF(ISBLANK(Q307),VLOOKUP(Abfalldokumentation!$O307,'Linien - BU'!R:S,2,FALSE),Q307)</f>
        <v>RWV</v>
      </c>
      <c r="O307" s="76">
        <f t="shared" si="33"/>
        <v>29500917</v>
      </c>
      <c r="P307" s="76">
        <f t="shared" si="34"/>
        <v>60</v>
      </c>
      <c r="Q307" s="44" t="s">
        <v>188</v>
      </c>
      <c r="R307" s="45">
        <v>29500917</v>
      </c>
      <c r="S307" s="45">
        <v>12</v>
      </c>
      <c r="T307" s="45">
        <v>60</v>
      </c>
      <c r="U307" s="46">
        <v>44447</v>
      </c>
      <c r="V307" s="47" t="s">
        <v>201</v>
      </c>
      <c r="W307" s="48" t="s">
        <v>190</v>
      </c>
      <c r="X307" s="49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7" t="str">
        <f>VLOOKUP(N308,'Linien - BU'!A:B,2,FALSE)</f>
        <v>BU1</v>
      </c>
      <c r="B308" s="78">
        <f t="shared" si="28"/>
        <v>35</v>
      </c>
      <c r="C308" s="79">
        <f>Abfalldokumentation!$U308</f>
        <v>44447</v>
      </c>
      <c r="D308" s="68" t="str">
        <f>IFERROR(VLOOKUP(Tabelle3[[#This Row],[Artikelnr.]],Produktgruppe!A:B,2,0),Tabelle3[[#This Row],[Produktname]])</f>
        <v>VOS 295</v>
      </c>
      <c r="E308" s="80" t="str">
        <f>IFERROR(VLOOKUP(Abfalldokumentation!$O308,Artikel!A:C,3,FALSE),Abfalldokumentation!$O308)</f>
        <v>VOS-ABS ENTSORGUNG</v>
      </c>
      <c r="F308" s="80" t="str">
        <f>VLOOKUP(T308,'Liste Gründe'!A:D,2,FALSE)</f>
        <v>Rest</v>
      </c>
      <c r="G308" s="79" t="str">
        <f>IF(ISBLANK(V308),VLOOKUP(Abfalldokumentation!$P308,'Liste Gründe'!A:D,3,FALSE),V308)</f>
        <v>geschälte Rinde</v>
      </c>
      <c r="H308" s="80" t="str">
        <f>IF(ISBLANK(Abfalldokumentation!$W308),"-",Abfalldokumentation!$W308)</f>
        <v>keine Verwendung möglich</v>
      </c>
      <c r="I308" s="80">
        <f t="shared" si="29"/>
        <v>36</v>
      </c>
      <c r="J308" s="80" t="str">
        <f t="shared" si="30"/>
        <v>Produkte</v>
      </c>
      <c r="K308" s="80" t="str">
        <f t="shared" si="31"/>
        <v>BUs</v>
      </c>
      <c r="L308" s="80" t="str">
        <f t="shared" si="32"/>
        <v>Symptome</v>
      </c>
      <c r="M3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IFERROR(VLOOKUP(Abfalldokumentation!$O308,Kennzahlen!U:X,3,FALSE)*Abfalldokumentation!$B308,"0")))),0)</f>
        <v>0.35000000000000003</v>
      </c>
      <c r="N308" s="80" t="str">
        <f>IF(ISBLANK(Q308),VLOOKUP(Abfalldokumentation!$O308,'Linien - BU'!R:S,2,FALSE),Q308)</f>
        <v>RWV</v>
      </c>
      <c r="O308" s="76">
        <f t="shared" si="33"/>
        <v>29500917</v>
      </c>
      <c r="P308" s="76">
        <f t="shared" si="34"/>
        <v>60</v>
      </c>
      <c r="Q308" s="38" t="s">
        <v>188</v>
      </c>
      <c r="R308" s="39">
        <v>29500917</v>
      </c>
      <c r="S308" s="39">
        <v>35</v>
      </c>
      <c r="T308" s="39">
        <v>60</v>
      </c>
      <c r="U308" s="40">
        <v>44447</v>
      </c>
      <c r="V308" s="41" t="s">
        <v>201</v>
      </c>
      <c r="W308" s="42" t="s">
        <v>190</v>
      </c>
      <c r="X308" s="43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2" t="str">
        <f>VLOOKUP(N309,'Linien - BU'!A:B,2,FALSE)</f>
        <v>BU4</v>
      </c>
      <c r="B309" s="73">
        <f t="shared" si="28"/>
        <v>2</v>
      </c>
      <c r="C309" s="74">
        <f>Abfalldokumentation!$U309</f>
        <v>44447</v>
      </c>
      <c r="D309" s="68" t="str">
        <f>IFERROR(VLOOKUP(Tabelle3[[#This Row],[Artikelnr.]],Produktgruppe!A:B,2,0),Tabelle3[[#This Row],[Produktname]])</f>
        <v>ABS 295</v>
      </c>
      <c r="E309" s="75" t="str">
        <f>IFERROR(VLOOKUP(Abfalldokumentation!$O309,Artikel!A:C,3,FALSE),Abfalldokumentation!$O309)</f>
        <v>ABS Crémeux</v>
      </c>
      <c r="F309" s="75" t="str">
        <f>VLOOKUP(T309,'Liste Gründe'!A:D,2,FALSE)</f>
        <v>keinen Verwendungszweck</v>
      </c>
      <c r="G309" s="74" t="str">
        <f>IF(ISBLANK(V309),VLOOKUP(Abfalldokumentation!$P309,'Liste Gründe'!A:D,3,FALSE),V309)</f>
        <v>keinen Verwendungszweck</v>
      </c>
      <c r="H309" s="75" t="str">
        <f>IF(ISBLANK(Abfalldokumentation!$W309),"-",Abfalldokumentation!$W309)</f>
        <v>&lt;20kg/Monat</v>
      </c>
      <c r="I309" s="75">
        <f t="shared" si="29"/>
        <v>36</v>
      </c>
      <c r="J309" s="75" t="str">
        <f t="shared" si="30"/>
        <v>Produkte</v>
      </c>
      <c r="K309" s="75" t="str">
        <f t="shared" si="31"/>
        <v>BUs</v>
      </c>
      <c r="L309" s="75" t="str">
        <f t="shared" si="32"/>
        <v>Symptome</v>
      </c>
      <c r="M3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IFERROR(VLOOKUP(Abfalldokumentation!$O309,Kennzahlen!U:X,3,FALSE)*Abfalldokumentation!$B309,"0")))),0)</f>
        <v>8.1175550752835619</v>
      </c>
      <c r="N309" s="75" t="str">
        <f>IF(ISBLANK(Q309),VLOOKUP(Abfalldokumentation!$O309,'Linien - BU'!R:S,2,FALSE),Q309)</f>
        <v>L29</v>
      </c>
      <c r="O309" s="76">
        <f t="shared" si="33"/>
        <v>29500957</v>
      </c>
      <c r="P309" s="76">
        <f t="shared" si="34"/>
        <v>61</v>
      </c>
      <c r="Q309" s="44" t="s">
        <v>228</v>
      </c>
      <c r="R309" s="45">
        <v>29500957</v>
      </c>
      <c r="S309" s="45">
        <v>2</v>
      </c>
      <c r="T309" s="45">
        <v>61</v>
      </c>
      <c r="U309" s="46">
        <v>44447</v>
      </c>
      <c r="V309" s="47"/>
      <c r="W309" s="48" t="s">
        <v>219</v>
      </c>
      <c r="X309" s="49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7" t="str">
        <f>VLOOKUP(N310,'Linien - BU'!A:B,2,FALSE)</f>
        <v>BU3</v>
      </c>
      <c r="B310" s="78">
        <f t="shared" si="28"/>
        <v>17</v>
      </c>
      <c r="C310" s="79">
        <f>Abfalldokumentation!$U310</f>
        <v>44447</v>
      </c>
      <c r="D310" s="68" t="str">
        <f>IFERROR(VLOOKUP(Tabelle3[[#This Row],[Artikelnr.]],Produktgruppe!A:B,2,0),Tabelle3[[#This Row],[Produktname]])</f>
        <v>ABS 295</v>
      </c>
      <c r="E310" s="80" t="str">
        <f>IFERROR(VLOOKUP(Abfalldokumentation!$O310,Artikel!A:C,3,FALSE),Abfalldokumentation!$O310)</f>
        <v>ABS Pfeffer-Bruch</v>
      </c>
      <c r="F310" s="80" t="str">
        <f>VLOOKUP(T310,'Liste Gründe'!A:D,2,FALSE)</f>
        <v>Linienbezogen</v>
      </c>
      <c r="G310" s="79" t="str">
        <f>IF(ISBLANK(V310),VLOOKUP(Abfalldokumentation!$P310,'Liste Gründe'!A:D,3,FALSE),V310)</f>
        <v>Reste von Produktion</v>
      </c>
      <c r="H310" s="80" t="str">
        <f>IF(ISBLANK(Abfalldokumentation!$W310),"-",Abfalldokumentation!$W310)</f>
        <v>-</v>
      </c>
      <c r="I310" s="80">
        <f t="shared" si="29"/>
        <v>36</v>
      </c>
      <c r="J310" s="80" t="str">
        <f t="shared" si="30"/>
        <v>Produkte</v>
      </c>
      <c r="K310" s="80" t="str">
        <f t="shared" si="31"/>
        <v>BUs</v>
      </c>
      <c r="L310" s="80" t="str">
        <f t="shared" si="32"/>
        <v>Symptome</v>
      </c>
      <c r="M3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IFERROR(VLOOKUP(Abfalldokumentation!$O310,Kennzahlen!U:X,3,FALSE)*Abfalldokumentation!$B310,"0")))),0)</f>
        <v>1.7000000000000001E-3</v>
      </c>
      <c r="N310" s="80" t="str">
        <f>IF(ISBLANK(Q310),VLOOKUP(Abfalldokumentation!$O310,'Linien - BU'!R:S,2,FALSE),Q310)</f>
        <v>Spezialitäten</v>
      </c>
      <c r="O310" s="76">
        <f t="shared" si="33"/>
        <v>29501017</v>
      </c>
      <c r="P310" s="76">
        <f t="shared" si="34"/>
        <v>30</v>
      </c>
      <c r="Q310" s="38" t="s">
        <v>239</v>
      </c>
      <c r="R310" s="39">
        <v>29501017</v>
      </c>
      <c r="S310" s="39">
        <v>17</v>
      </c>
      <c r="T310" s="45">
        <v>30</v>
      </c>
      <c r="U310" s="40">
        <v>44447</v>
      </c>
      <c r="V310" s="41" t="s">
        <v>118</v>
      </c>
      <c r="W310" s="42"/>
      <c r="X310" s="43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2" t="str">
        <f>VLOOKUP(N311,'Linien - BU'!A:B,2,FALSE)</f>
        <v>Verkauf</v>
      </c>
      <c r="B311" s="73">
        <f t="shared" si="28"/>
        <v>565</v>
      </c>
      <c r="C311" s="74">
        <f>Abfalldokumentation!$U311</f>
        <v>44447</v>
      </c>
      <c r="D311" s="68" t="str">
        <f>IFERROR(VLOOKUP(Tabelle3[[#This Row],[Artikelnr.]],Produktgruppe!A:B,2,0),Tabelle3[[#This Row],[Produktname]])</f>
        <v>VOS 295</v>
      </c>
      <c r="E311" s="75" t="str">
        <f>IFERROR(VLOOKUP(Abfalldokumentation!$O311,Artikel!A:C,3,FALSE),Abfalldokumentation!$O311)</f>
        <v>VOS RW NATUR AMM CO REZ</v>
      </c>
      <c r="F311" s="75" t="str">
        <f>VLOOKUP(T311,'Liste Gründe'!A:D,2,FALSE)</f>
        <v>Schimmel</v>
      </c>
      <c r="G311" s="74" t="str">
        <f>IF(ISBLANK(V311),VLOOKUP(Abfalldokumentation!$P311,'Liste Gründe'!A:D,3,FALSE),V311)</f>
        <v>keinen Abnehmer/kein Schälpersonal</v>
      </c>
      <c r="H311" s="75" t="str">
        <f>IF(ISBLANK(Abfalldokumentation!$W311),"-",Abfalldokumentation!$W311)</f>
        <v>keinen Abnehmer/Schälen</v>
      </c>
      <c r="I311" s="75">
        <f t="shared" si="29"/>
        <v>36</v>
      </c>
      <c r="J311" s="75" t="str">
        <f t="shared" si="30"/>
        <v>Produkte</v>
      </c>
      <c r="K311" s="75" t="str">
        <f t="shared" si="31"/>
        <v>BUs</v>
      </c>
      <c r="L311" s="75" t="str">
        <f t="shared" si="32"/>
        <v>Symptome</v>
      </c>
      <c r="M3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IFERROR(VLOOKUP(Abfalldokumentation!$O311,Kennzahlen!U:X,3,FALSE)*Abfalldokumentation!$B311,"0")))),0)</f>
        <v>282.5</v>
      </c>
      <c r="N311" s="75" t="str">
        <f>IF(ISBLANK(Q311),VLOOKUP(Abfalldokumentation!$O311,'Linien - BU'!R:S,2,FALSE),Q311)</f>
        <v>Verkauf</v>
      </c>
      <c r="O311" s="76">
        <f t="shared" si="33"/>
        <v>29501022</v>
      </c>
      <c r="P311" s="76">
        <f t="shared" si="34"/>
        <v>12</v>
      </c>
      <c r="Q311" s="44" t="s">
        <v>11</v>
      </c>
      <c r="R311" s="45">
        <v>29501022</v>
      </c>
      <c r="S311" s="45">
        <v>565</v>
      </c>
      <c r="T311" s="45">
        <v>12</v>
      </c>
      <c r="U311" s="46">
        <v>44447</v>
      </c>
      <c r="V311" s="47" t="s">
        <v>20</v>
      </c>
      <c r="W311" s="48" t="s">
        <v>178</v>
      </c>
      <c r="X311" s="49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7" t="str">
        <f>VLOOKUP(N312,'Linien - BU'!A:B,2,FALSE)</f>
        <v>Verkauf</v>
      </c>
      <c r="B312" s="78">
        <f t="shared" si="28"/>
        <v>1148</v>
      </c>
      <c r="C312" s="79">
        <f>Abfalldokumentation!$U312</f>
        <v>44447</v>
      </c>
      <c r="D312" s="68" t="str">
        <f>IFERROR(VLOOKUP(Tabelle3[[#This Row],[Artikelnr.]],Produktgruppe!A:B,2,0),Tabelle3[[#This Row],[Produktname]])</f>
        <v>VOS 295</v>
      </c>
      <c r="E312" s="80" t="str">
        <f>IFERROR(VLOOKUP(Abfalldokumentation!$O312,Artikel!A:C,3,FALSE),Abfalldokumentation!$O312)</f>
        <v>VOS RW NATUR AMM CO REZ</v>
      </c>
      <c r="F312" s="80" t="str">
        <f>VLOOKUP(T312,'Liste Gründe'!A:D,2,FALSE)</f>
        <v>Schimmel</v>
      </c>
      <c r="G312" s="79" t="str">
        <f>IF(ISBLANK(V312),VLOOKUP(Abfalldokumentation!$P312,'Liste Gründe'!A:D,3,FALSE),V312)</f>
        <v>keinen Abnehmer/kein Schälpersonal</v>
      </c>
      <c r="H312" s="80" t="str">
        <f>IF(ISBLANK(Abfalldokumentation!$W312),"-",Abfalldokumentation!$W312)</f>
        <v>keinen Abnehmer/Schälen</v>
      </c>
      <c r="I312" s="80">
        <f t="shared" si="29"/>
        <v>36</v>
      </c>
      <c r="J312" s="80" t="str">
        <f t="shared" si="30"/>
        <v>Produkte</v>
      </c>
      <c r="K312" s="80" t="str">
        <f t="shared" si="31"/>
        <v>BUs</v>
      </c>
      <c r="L312" s="80" t="str">
        <f t="shared" si="32"/>
        <v>Symptome</v>
      </c>
      <c r="M3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IFERROR(VLOOKUP(Abfalldokumentation!$O312,Kennzahlen!U:X,3,FALSE)*Abfalldokumentation!$B312,"0")))),0)</f>
        <v>574</v>
      </c>
      <c r="N312" s="80" t="str">
        <f>IF(ISBLANK(Q312),VLOOKUP(Abfalldokumentation!$O312,'Linien - BU'!R:S,2,FALSE),Q312)</f>
        <v>Verkauf</v>
      </c>
      <c r="O312" s="76">
        <f t="shared" si="33"/>
        <v>29501022</v>
      </c>
      <c r="P312" s="76">
        <f t="shared" si="34"/>
        <v>12</v>
      </c>
      <c r="Q312" s="38" t="s">
        <v>11</v>
      </c>
      <c r="R312" s="39">
        <v>29501022</v>
      </c>
      <c r="S312" s="39">
        <v>1148</v>
      </c>
      <c r="T312" s="39">
        <v>12</v>
      </c>
      <c r="U312" s="40">
        <v>44447</v>
      </c>
      <c r="V312" s="41" t="s">
        <v>20</v>
      </c>
      <c r="W312" s="42" t="s">
        <v>178</v>
      </c>
      <c r="X312" s="43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2" t="str">
        <f>VLOOKUP(N313,'Linien - BU'!A:B,2,FALSE)</f>
        <v>BU4</v>
      </c>
      <c r="B313" s="73">
        <f t="shared" si="28"/>
        <v>123</v>
      </c>
      <c r="C313" s="74">
        <f>Abfalldokumentation!$U313</f>
        <v>44447</v>
      </c>
      <c r="D313" s="68" t="str">
        <f>IFERROR(VLOOKUP(Tabelle3[[#This Row],[Artikelnr.]],Produktgruppe!A:B,2,0),Tabelle3[[#This Row],[Produktname]])</f>
        <v>ABS 295</v>
      </c>
      <c r="E313" s="75" t="str">
        <f>IFERROR(VLOOKUP(Abfalldokumentation!$O313,Artikel!A:C,3,FALSE),Abfalldokumentation!$O313)</f>
        <v>ABS CAMBOZOLA</v>
      </c>
      <c r="F313" s="75" t="str">
        <f>VLOOKUP(T313,'Liste Gründe'!A:D,2,FALSE)</f>
        <v>keinen Verwendungszweck</v>
      </c>
      <c r="G313" s="74" t="str">
        <f>IF(ISBLANK(V313),VLOOKUP(Abfalldokumentation!$P313,'Liste Gründe'!A:D,3,FALSE),V313)</f>
        <v>keinen Verwendungszweck</v>
      </c>
      <c r="H313" s="75" t="str">
        <f>IF(ISBLANK(Abfalldokumentation!$W313),"-",Abfalldokumentation!$W313)</f>
        <v>&lt;300kg/Monat</v>
      </c>
      <c r="I313" s="75">
        <f t="shared" si="29"/>
        <v>36</v>
      </c>
      <c r="J313" s="75" t="str">
        <f t="shared" si="30"/>
        <v>Produkte</v>
      </c>
      <c r="K313" s="75" t="str">
        <f t="shared" si="31"/>
        <v>BUs</v>
      </c>
      <c r="L313" s="75" t="str">
        <f t="shared" si="32"/>
        <v>Symptome</v>
      </c>
      <c r="M3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IFERROR(VLOOKUP(Abfalldokumentation!$O313,Kennzahlen!U:X,3,FALSE)*Abfalldokumentation!$B313,"0")))),0)</f>
        <v>8.9105580026070399</v>
      </c>
      <c r="N313" s="75" t="str">
        <f>IF(ISBLANK(Q313),VLOOKUP(Abfalldokumentation!$O313,'Linien - BU'!R:S,2,FALSE),Q313)</f>
        <v>L20</v>
      </c>
      <c r="O313" s="76">
        <f t="shared" si="33"/>
        <v>29501023</v>
      </c>
      <c r="P313" s="76">
        <f t="shared" si="34"/>
        <v>61</v>
      </c>
      <c r="Q313" s="44" t="s">
        <v>175</v>
      </c>
      <c r="R313" s="45">
        <v>29501023</v>
      </c>
      <c r="S313" s="45">
        <v>123</v>
      </c>
      <c r="T313" s="45">
        <v>61</v>
      </c>
      <c r="U313" s="46">
        <v>44447</v>
      </c>
      <c r="V313" s="47"/>
      <c r="W313" s="48" t="s">
        <v>176</v>
      </c>
      <c r="X313" s="49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7" t="str">
        <f>VLOOKUP(N314,'Linien - BU'!A:B,2,FALSE)</f>
        <v>Verkauf</v>
      </c>
      <c r="B314" s="78">
        <f t="shared" si="28"/>
        <v>148</v>
      </c>
      <c r="C314" s="79">
        <f>Abfalldokumentation!$U314</f>
        <v>44447</v>
      </c>
      <c r="D314" s="68" t="str">
        <f>IFERROR(VLOOKUP(Tabelle3[[#This Row],[Artikelnr.]],Produktgruppe!A:B,2,0),Tabelle3[[#This Row],[Produktname]])</f>
        <v>Zipfel 295</v>
      </c>
      <c r="E314" s="80" t="str">
        <f>IFERROR(VLOOKUP(Abfalldokumentation!$O314,Artikel!A:C,3,FALSE),Abfalldokumentation!$O314)</f>
        <v>VOS RW-SCHI ZIPFEL 3500</v>
      </c>
      <c r="F314" s="80" t="str">
        <f>VLOOKUP(T314,'Liste Gründe'!A:D,2,FALSE)</f>
        <v>Schimmel</v>
      </c>
      <c r="G314" s="79" t="str">
        <f>IF(ISBLANK(V314),VLOOKUP(Abfalldokumentation!$P314,'Liste Gründe'!A:D,3,FALSE),V314)</f>
        <v>keinen Abnehmer/kein Schälpersonal</v>
      </c>
      <c r="H314" s="80" t="str">
        <f>IF(ISBLANK(Abfalldokumentation!$W314),"-",Abfalldokumentation!$W314)</f>
        <v>keinen Abnehmer/Schälen</v>
      </c>
      <c r="I314" s="80">
        <f t="shared" si="29"/>
        <v>36</v>
      </c>
      <c r="J314" s="80" t="str">
        <f t="shared" si="30"/>
        <v>Produkte</v>
      </c>
      <c r="K314" s="80" t="str">
        <f t="shared" si="31"/>
        <v>BUs</v>
      </c>
      <c r="L314" s="80" t="str">
        <f t="shared" si="32"/>
        <v>Symptome</v>
      </c>
      <c r="M3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IFERROR(VLOOKUP(Abfalldokumentation!$O314,Kennzahlen!U:X,3,FALSE)*Abfalldokumentation!$B314,"0")))),0)</f>
        <v>74</v>
      </c>
      <c r="N314" s="80" t="str">
        <f>IF(ISBLANK(Q314),VLOOKUP(Abfalldokumentation!$O314,'Linien - BU'!R:S,2,FALSE),Q314)</f>
        <v>Verkauf</v>
      </c>
      <c r="O314" s="76">
        <f t="shared" si="33"/>
        <v>29501061</v>
      </c>
      <c r="P314" s="76">
        <f t="shared" si="34"/>
        <v>12</v>
      </c>
      <c r="Q314" s="38" t="s">
        <v>11</v>
      </c>
      <c r="R314" s="39">
        <v>29501061</v>
      </c>
      <c r="S314" s="39">
        <v>148</v>
      </c>
      <c r="T314" s="39">
        <v>12</v>
      </c>
      <c r="U314" s="40">
        <v>44447</v>
      </c>
      <c r="V314" s="41" t="s">
        <v>20</v>
      </c>
      <c r="W314" s="42" t="s">
        <v>178</v>
      </c>
      <c r="X314" s="43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2" t="str">
        <f>VLOOKUP(N315,'Linien - BU'!A:B,2,FALSE)</f>
        <v>BU1</v>
      </c>
      <c r="B315" s="73">
        <f t="shared" si="28"/>
        <v>120</v>
      </c>
      <c r="C315" s="74">
        <f>Abfalldokumentation!$U315</f>
        <v>44447</v>
      </c>
      <c r="D315" s="68" t="str">
        <f>IFERROR(VLOOKUP(Tabelle3[[#This Row],[Artikelnr.]],Produktgruppe!A:B,2,0),Tabelle3[[#This Row],[Produktname]])</f>
        <v>Sammelnr.</v>
      </c>
      <c r="E315" s="75" t="str">
        <f>IFERROR(VLOOKUP(Abfalldokumentation!$O315,Artikel!A:C,3,FALSE),Abfalldokumentation!$O315)</f>
        <v>ABS 40-45% OGT</v>
      </c>
      <c r="F315" s="75" t="str">
        <f>VLOOKUP(T315,'Liste Gründe'!A:D,2,FALSE)</f>
        <v>Schimmel</v>
      </c>
      <c r="G315" s="74" t="str">
        <f>IF(ISBLANK(V315),VLOOKUP(Abfalldokumentation!$P315,'Liste Gründe'!A:D,3,FALSE),V315)</f>
        <v>keine Verarbeitung</v>
      </c>
      <c r="H315" s="75" t="str">
        <f>IF(ISBLANK(Abfalldokumentation!$W315),"-",Abfalldokumentation!$W315)</f>
        <v>Aufgrund Konsistenz nicht genommen. Zu wenig VOS verarbeitet. Vom Warmen ins Kalte -&gt; Schimmel</v>
      </c>
      <c r="I315" s="75">
        <f t="shared" si="29"/>
        <v>36</v>
      </c>
      <c r="J315" s="75" t="str">
        <f t="shared" si="30"/>
        <v>Produkte</v>
      </c>
      <c r="K315" s="75" t="str">
        <f t="shared" si="31"/>
        <v>BUs</v>
      </c>
      <c r="L315" s="75" t="str">
        <f t="shared" si="32"/>
        <v>Symptome</v>
      </c>
      <c r="M3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IFERROR(VLOOKUP(Abfalldokumentation!$O315,Kennzahlen!U:X,3,FALSE)*Abfalldokumentation!$B315,"0")))),0)</f>
        <v>240</v>
      </c>
      <c r="N315" s="75" t="str">
        <f>IF(ISBLANK(Q315),VLOOKUP(Abfalldokumentation!$O315,'Linien - BU'!R:S,2,FALSE),Q315)</f>
        <v>Schmelze</v>
      </c>
      <c r="O315" s="76">
        <f t="shared" si="33"/>
        <v>29600001</v>
      </c>
      <c r="P315" s="76">
        <f t="shared" si="34"/>
        <v>12</v>
      </c>
      <c r="Q315" s="44" t="s">
        <v>170</v>
      </c>
      <c r="R315" s="45">
        <v>29600001</v>
      </c>
      <c r="S315" s="45">
        <v>120</v>
      </c>
      <c r="T315" s="45">
        <v>12</v>
      </c>
      <c r="U315" s="46">
        <v>44447</v>
      </c>
      <c r="V315" s="47" t="s">
        <v>22</v>
      </c>
      <c r="W315" s="48" t="s">
        <v>171</v>
      </c>
      <c r="X315" s="49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7" t="str">
        <f>VLOOKUP(N316,'Linien - BU'!A:B,2,FALSE)</f>
        <v>BU1</v>
      </c>
      <c r="B316" s="78">
        <f t="shared" si="28"/>
        <v>31.8</v>
      </c>
      <c r="C316" s="79">
        <f>Abfalldokumentation!$U316</f>
        <v>44447</v>
      </c>
      <c r="D316" s="68" t="str">
        <f>IFERROR(VLOOKUP(Tabelle3[[#This Row],[Artikelnr.]],Produktgruppe!A:B,2,0),Tabelle3[[#This Row],[Produktname]])</f>
        <v>Räucherwürste</v>
      </c>
      <c r="E316" s="80" t="str">
        <f>IFERROR(VLOOKUP(Abfalldokumentation!$O316,Artikel!A:C,3,FALSE),Abfalldokumentation!$O316)</f>
        <v>GRW NATUR 7,2KG</v>
      </c>
      <c r="F316" s="80" t="str">
        <f>VLOOKUP(T316,'Liste Gründe'!A:D,2,FALSE)</f>
        <v>Linienbezogen</v>
      </c>
      <c r="G316" s="79" t="str">
        <f>IF(ISBLANK(V316),VLOOKUP(Abfalldokumentation!$P316,'Liste Gründe'!A:D,3,FALSE),V316)</f>
        <v>Darm geplatzt</v>
      </c>
      <c r="H316" s="80" t="str">
        <f>IF(ISBLANK(Abfalldokumentation!$W316),"-",Abfalldokumentation!$W316)</f>
        <v>Darm geplatzt</v>
      </c>
      <c r="I316" s="80">
        <f t="shared" si="29"/>
        <v>36</v>
      </c>
      <c r="J316" s="80" t="str">
        <f t="shared" si="30"/>
        <v>Produkte</v>
      </c>
      <c r="K316" s="80" t="str">
        <f t="shared" si="31"/>
        <v>BUs</v>
      </c>
      <c r="L316" s="80" t="str">
        <f t="shared" si="32"/>
        <v>Symptome</v>
      </c>
      <c r="M3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IFERROR(VLOOKUP(Abfalldokumentation!$O316,Kennzahlen!U:X,3,FALSE)*Abfalldokumentation!$B316,"0")))),0)</f>
        <v>0</v>
      </c>
      <c r="N316" s="80" t="str">
        <f>IF(ISBLANK(Q316),VLOOKUP(Abfalldokumentation!$O316,'Linien - BU'!R:S,2,FALSE),Q316)</f>
        <v>Abfüllung</v>
      </c>
      <c r="O316" s="76">
        <f t="shared" si="33"/>
        <v>32000049</v>
      </c>
      <c r="P316" s="76">
        <f t="shared" si="34"/>
        <v>34</v>
      </c>
      <c r="Q316" s="38" t="s">
        <v>166</v>
      </c>
      <c r="R316" s="39">
        <v>32000049</v>
      </c>
      <c r="S316" s="39">
        <v>31.8</v>
      </c>
      <c r="T316" s="39">
        <v>34</v>
      </c>
      <c r="U316" s="40">
        <v>44447</v>
      </c>
      <c r="V316" s="41"/>
      <c r="W316" s="42" t="s">
        <v>207</v>
      </c>
      <c r="X316" s="43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2" t="str">
        <f>VLOOKUP(N317,'Linien - BU'!A:B,2,FALSE)</f>
        <v>BU1</v>
      </c>
      <c r="B317" s="73">
        <f t="shared" si="28"/>
        <v>22.2</v>
      </c>
      <c r="C317" s="74">
        <f>Abfalldokumentation!$U317</f>
        <v>44447</v>
      </c>
      <c r="D317" s="68" t="str">
        <f>IFERROR(VLOOKUP(Tabelle3[[#This Row],[Artikelnr.]],Produktgruppe!A:B,2,0),Tabelle3[[#This Row],[Produktname]])</f>
        <v>Räucherwürste</v>
      </c>
      <c r="E317" s="75" t="str">
        <f>IFERROR(VLOOKUP(Abfalldokumentation!$O317,Artikel!A:C,3,FALSE),Abfalldokumentation!$O317)</f>
        <v>RW JALA-NAT 9,3KG JER D</v>
      </c>
      <c r="F317" s="75" t="str">
        <f>VLOOKUP(T317,'Liste Gründe'!A:D,2,FALSE)</f>
        <v>Linienbezogen</v>
      </c>
      <c r="G317" s="74" t="str">
        <f>IF(ISBLANK(V317),VLOOKUP(Abfalldokumentation!$P317,'Liste Gründe'!A:D,3,FALSE),V317)</f>
        <v>Darm geplatzt</v>
      </c>
      <c r="H317" s="75" t="str">
        <f>IF(ISBLANK(Abfalldokumentation!$W317),"-",Abfalldokumentation!$W317)</f>
        <v>Darm geplatzt</v>
      </c>
      <c r="I317" s="75">
        <f t="shared" si="29"/>
        <v>36</v>
      </c>
      <c r="J317" s="75" t="str">
        <f t="shared" si="30"/>
        <v>Produkte</v>
      </c>
      <c r="K317" s="75" t="str">
        <f t="shared" si="31"/>
        <v>BUs</v>
      </c>
      <c r="L317" s="75" t="str">
        <f t="shared" si="32"/>
        <v>Symptome</v>
      </c>
      <c r="M3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IFERROR(VLOOKUP(Abfalldokumentation!$O317,Kennzahlen!U:X,3,FALSE)*Abfalldokumentation!$B317,"0")))),0)</f>
        <v>0</v>
      </c>
      <c r="N317" s="75" t="str">
        <f>IF(ISBLANK(Q317),VLOOKUP(Abfalldokumentation!$O317,'Linien - BU'!R:S,2,FALSE),Q317)</f>
        <v>Abfüllung</v>
      </c>
      <c r="O317" s="76">
        <f t="shared" si="33"/>
        <v>32000066</v>
      </c>
      <c r="P317" s="76">
        <f t="shared" si="34"/>
        <v>34</v>
      </c>
      <c r="Q317" s="44" t="s">
        <v>166</v>
      </c>
      <c r="R317" s="45">
        <v>32000066</v>
      </c>
      <c r="S317" s="45">
        <v>22.2</v>
      </c>
      <c r="T317" s="45">
        <v>34</v>
      </c>
      <c r="U317" s="46">
        <v>44447</v>
      </c>
      <c r="V317" s="47"/>
      <c r="W317" s="48" t="s">
        <v>207</v>
      </c>
      <c r="X317" s="49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7" t="str">
        <f>VLOOKUP(N318,'Linien - BU'!A:B,2,FALSE)</f>
        <v>BU3</v>
      </c>
      <c r="B318" s="78">
        <f t="shared" si="28"/>
        <v>72</v>
      </c>
      <c r="C318" s="79">
        <f>Abfalldokumentation!$U318</f>
        <v>44447</v>
      </c>
      <c r="D318" s="68" t="str">
        <f>IFERROR(VLOOKUP(Tabelle3[[#This Row],[Artikelnr.]],Produktgruppe!A:B,2,0),Tabelle3[[#This Row],[Produktname]])</f>
        <v>ABS 495</v>
      </c>
      <c r="E318" s="80" t="str">
        <f>IFERROR(VLOOKUP(Abfalldokumentation!$O318,Artikel!A:C,3,FALSE),Abfalldokumentation!$O318)</f>
        <v>ABS PROV-VAKU</v>
      </c>
      <c r="F318" s="80" t="str">
        <f>VLOOKUP(T318,'Liste Gründe'!A:D,2,FALSE)</f>
        <v>Schimmel</v>
      </c>
      <c r="G318" s="79" t="str">
        <f>IF(ISBLANK(V318),VLOOKUP(Abfalldokumentation!$P318,'Liste Gründe'!A:D,3,FALSE),V318)</f>
        <v>Rest</v>
      </c>
      <c r="H318" s="80" t="str">
        <f>IF(ISBLANK(Abfalldokumentation!$W318),"-",Abfalldokumentation!$W318)</f>
        <v>gemischtes Produkt</v>
      </c>
      <c r="I318" s="80">
        <f t="shared" si="29"/>
        <v>36</v>
      </c>
      <c r="J318" s="80" t="str">
        <f t="shared" si="30"/>
        <v>Produkte</v>
      </c>
      <c r="K318" s="80" t="str">
        <f t="shared" si="31"/>
        <v>BUs</v>
      </c>
      <c r="L318" s="80" t="str">
        <f t="shared" si="32"/>
        <v>Symptome</v>
      </c>
      <c r="M3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IFERROR(VLOOKUP(Abfalldokumentation!$O318,Kennzahlen!U:X,3,FALSE)*Abfalldokumentation!$B318,"0")))),0)</f>
        <v>37.008000000000003</v>
      </c>
      <c r="N318" s="80" t="str">
        <f>IF(ISBLANK(Q318),VLOOKUP(Abfalldokumentation!$O318,'Linien - BU'!R:S,2,FALSE),Q318)</f>
        <v>L1</v>
      </c>
      <c r="O318" s="76">
        <f t="shared" si="33"/>
        <v>49500055</v>
      </c>
      <c r="P318" s="76">
        <f t="shared" si="34"/>
        <v>12</v>
      </c>
      <c r="Q318" s="38" t="s">
        <v>174</v>
      </c>
      <c r="R318" s="39">
        <v>49500055</v>
      </c>
      <c r="S318" s="39">
        <v>72</v>
      </c>
      <c r="T318" s="39">
        <v>12</v>
      </c>
      <c r="U318" s="40">
        <v>44447</v>
      </c>
      <c r="V318" s="41" t="s">
        <v>10</v>
      </c>
      <c r="W318" s="42" t="s">
        <v>43</v>
      </c>
      <c r="X318" s="43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2" t="str">
        <f>VLOOKUP(N319,'Linien - BU'!A:B,2,FALSE)</f>
        <v>BU1</v>
      </c>
      <c r="B319" s="73">
        <f t="shared" si="28"/>
        <v>91</v>
      </c>
      <c r="C319" s="74">
        <f>Abfalldokumentation!$U319</f>
        <v>44447</v>
      </c>
      <c r="D319" s="68" t="str">
        <f>IFERROR(VLOOKUP(Tabelle3[[#This Row],[Artikelnr.]],Produktgruppe!A:B,2,0),Tabelle3[[#This Row],[Produktname]])</f>
        <v>ABS 495</v>
      </c>
      <c r="E319" s="75" t="str">
        <f>IFERROR(VLOOKUP(Abfalldokumentation!$O319,Artikel!A:C,3,FALSE),Abfalldokumentation!$O319)</f>
        <v>ABS GOU-MI-VAKU</v>
      </c>
      <c r="F319" s="75" t="str">
        <f>VLOOKUP(T319,'Liste Gründe'!A:D,2,FALSE)</f>
        <v>Schimmel</v>
      </c>
      <c r="G319" s="74" t="str">
        <f>IF(ISBLANK(V319),VLOOKUP(Abfalldokumentation!$P319,'Liste Gründe'!A:D,3,FALSE),V319)</f>
        <v>keine Verarbeitung</v>
      </c>
      <c r="H319" s="75" t="str">
        <f>IF(ISBLANK(Abfalldokumentation!$W319),"-",Abfalldokumentation!$W319)</f>
        <v>MHD abgelaufen</v>
      </c>
      <c r="I319" s="75">
        <f t="shared" si="29"/>
        <v>36</v>
      </c>
      <c r="J319" s="75" t="str">
        <f t="shared" si="30"/>
        <v>Produkte</v>
      </c>
      <c r="K319" s="75" t="str">
        <f t="shared" si="31"/>
        <v>BUs</v>
      </c>
      <c r="L319" s="75" t="str">
        <f t="shared" si="32"/>
        <v>Symptome</v>
      </c>
      <c r="M3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IFERROR(VLOOKUP(Abfalldokumentation!$O319,Kennzahlen!U:X,3,FALSE)*Abfalldokumentation!$B319,"0")))),0)</f>
        <v>201.47399999999999</v>
      </c>
      <c r="N319" s="75" t="str">
        <f>IF(ISBLANK(Q319),VLOOKUP(Abfalldokumentation!$O319,'Linien - BU'!R:S,2,FALSE),Q319)</f>
        <v>RWV</v>
      </c>
      <c r="O319" s="76">
        <f t="shared" si="33"/>
        <v>49500056</v>
      </c>
      <c r="P319" s="76">
        <f t="shared" si="34"/>
        <v>12</v>
      </c>
      <c r="Q319" s="44" t="s">
        <v>188</v>
      </c>
      <c r="R319" s="45">
        <v>49500056</v>
      </c>
      <c r="S319" s="45">
        <v>91</v>
      </c>
      <c r="T319" s="45">
        <v>12</v>
      </c>
      <c r="U319" s="46">
        <v>44447</v>
      </c>
      <c r="V319" s="47" t="s">
        <v>22</v>
      </c>
      <c r="W319" s="48" t="s">
        <v>27</v>
      </c>
      <c r="X319" s="49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7" t="str">
        <f>VLOOKUP(N320,'Linien - BU'!A:B,2,FALSE)</f>
        <v>Verkauf</v>
      </c>
      <c r="B320" s="78">
        <f t="shared" si="28"/>
        <v>42</v>
      </c>
      <c r="C320" s="79">
        <f>Abfalldokumentation!$U320</f>
        <v>44447</v>
      </c>
      <c r="D320" s="68" t="str">
        <f>IFERROR(VLOOKUP(Tabelle3[[#This Row],[Artikelnr.]],Produktgruppe!A:B,2,0),Tabelle3[[#This Row],[Produktname]])</f>
        <v>ABS 495</v>
      </c>
      <c r="E320" s="80" t="str">
        <f>IFERROR(VLOOKUP(Abfalldokumentation!$O320,Artikel!A:C,3,FALSE),Abfalldokumentation!$O320)</f>
        <v>ABS BUN-PF 50% L33 vaku</v>
      </c>
      <c r="F320" s="80" t="str">
        <f>VLOOKUP(T320,'Liste Gründe'!A:D,2,FALSE)</f>
        <v>Schimmel</v>
      </c>
      <c r="G320" s="79" t="str">
        <f>IF(ISBLANK(V320),VLOOKUP(Abfalldokumentation!$P320,'Liste Gründe'!A:D,3,FALSE),V320)</f>
        <v>keinen Abnehmer</v>
      </c>
      <c r="H320" s="80" t="str">
        <f>IF(ISBLANK(Abfalldokumentation!$W320),"-",Abfalldokumentation!$W320)</f>
        <v>werden wieder verkauft</v>
      </c>
      <c r="I320" s="80">
        <f t="shared" si="29"/>
        <v>36</v>
      </c>
      <c r="J320" s="80" t="str">
        <f t="shared" si="30"/>
        <v>Produkte</v>
      </c>
      <c r="K320" s="80" t="str">
        <f t="shared" si="31"/>
        <v>BUs</v>
      </c>
      <c r="L320" s="80" t="str">
        <f t="shared" si="32"/>
        <v>Symptome</v>
      </c>
      <c r="M3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IFERROR(VLOOKUP(Abfalldokumentation!$O320,Kennzahlen!U:X,3,FALSE)*Abfalldokumentation!$B320,"0")))),0)</f>
        <v>42.588000000000001</v>
      </c>
      <c r="N320" s="80" t="str">
        <f>IF(ISBLANK(Q320),VLOOKUP(Abfalldokumentation!$O320,'Linien - BU'!R:S,2,FALSE),Q320)</f>
        <v>Verkauf</v>
      </c>
      <c r="O320" s="76">
        <f t="shared" si="33"/>
        <v>49500166</v>
      </c>
      <c r="P320" s="76">
        <f t="shared" si="34"/>
        <v>12</v>
      </c>
      <c r="Q320" s="38" t="s">
        <v>11</v>
      </c>
      <c r="R320" s="39">
        <v>49500166</v>
      </c>
      <c r="S320" s="39">
        <v>42</v>
      </c>
      <c r="T320" s="39">
        <v>12</v>
      </c>
      <c r="U320" s="40">
        <v>44447</v>
      </c>
      <c r="V320" s="41" t="s">
        <v>24</v>
      </c>
      <c r="W320" s="42" t="s">
        <v>240</v>
      </c>
      <c r="X320" s="43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2" t="str">
        <f>VLOOKUP(N321,'Linien - BU'!A:B,2,FALSE)</f>
        <v>Verkauf</v>
      </c>
      <c r="B321" s="73">
        <f t="shared" si="28"/>
        <v>296</v>
      </c>
      <c r="C321" s="74">
        <f>Abfalldokumentation!$U321</f>
        <v>44447</v>
      </c>
      <c r="D321" s="68" t="str">
        <f>IFERROR(VLOOKUP(Tabelle3[[#This Row],[Artikelnr.]],Produktgruppe!A:B,2,0),Tabelle3[[#This Row],[Produktname]])</f>
        <v>Div. Zipfel, ES ohne Verwendung</v>
      </c>
      <c r="E321" s="75" t="str">
        <f>IFERROR(VLOOKUP(Abfalldokumentation!$O321,Artikel!A:C,3,FALSE),Abfalldokumentation!$O321)</f>
        <v>Div. Zipfel, Endstücke</v>
      </c>
      <c r="F321" s="75" t="str">
        <f>VLOOKUP(T321,'Liste Gründe'!A:D,2,FALSE)</f>
        <v>Schimmel</v>
      </c>
      <c r="G321" s="74" t="str">
        <f>IF(ISBLANK(V321),VLOOKUP(Abfalldokumentation!$P321,'Liste Gründe'!A:D,3,FALSE),V321)</f>
        <v>keinen Abnehmer/kein Schälpersonal</v>
      </c>
      <c r="H321" s="75" t="str">
        <f>IF(ISBLANK(Abfalldokumentation!$W321),"-",Abfalldokumentation!$W321)</f>
        <v>keinen Abnehmer/Schälen</v>
      </c>
      <c r="I321" s="75">
        <f t="shared" si="29"/>
        <v>36</v>
      </c>
      <c r="J321" s="75" t="str">
        <f t="shared" si="30"/>
        <v>Produkte</v>
      </c>
      <c r="K321" s="75" t="str">
        <f t="shared" si="31"/>
        <v>BUs</v>
      </c>
      <c r="L321" s="75" t="str">
        <f t="shared" si="32"/>
        <v>Symptome</v>
      </c>
      <c r="M3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IFERROR(VLOOKUP(Abfalldokumentation!$O321,Kennzahlen!U:X,3,FALSE)*Abfalldokumentation!$B321,"0")))),0)</f>
        <v>0</v>
      </c>
      <c r="N321" s="75" t="str">
        <f>IF(ISBLANK(Q321),VLOOKUP(Abfalldokumentation!$O321,'Linien - BU'!R:S,2,FALSE),Q321)</f>
        <v>Verkauf</v>
      </c>
      <c r="O321" s="76" t="str">
        <f t="shared" si="33"/>
        <v>Div. Zipfel, Endstücke</v>
      </c>
      <c r="P321" s="76">
        <f t="shared" si="34"/>
        <v>12</v>
      </c>
      <c r="Q321" s="44" t="s">
        <v>11</v>
      </c>
      <c r="R321" s="45" t="s">
        <v>177</v>
      </c>
      <c r="S321" s="45">
        <v>296</v>
      </c>
      <c r="T321" s="45">
        <v>12</v>
      </c>
      <c r="U321" s="46">
        <v>44447</v>
      </c>
      <c r="V321" s="47" t="s">
        <v>20</v>
      </c>
      <c r="W321" s="48" t="s">
        <v>178</v>
      </c>
      <c r="X321" s="49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7" t="str">
        <f>VLOOKUP(N322,'Linien - BU'!A:B,2,FALSE)</f>
        <v>Verkauf</v>
      </c>
      <c r="B322" s="78">
        <f t="shared" ref="B322:B385" si="35">S322</f>
        <v>480</v>
      </c>
      <c r="C322" s="79">
        <f>Abfalldokumentation!$U322</f>
        <v>44447</v>
      </c>
      <c r="D322" s="68" t="str">
        <f>IFERROR(VLOOKUP(Tabelle3[[#This Row],[Artikelnr.]],Produktgruppe!A:B,2,0),Tabelle3[[#This Row],[Produktname]])</f>
        <v>Div. Zipfel, ES ohne Verwendung</v>
      </c>
      <c r="E322" s="80" t="str">
        <f>IFERROR(VLOOKUP(Abfalldokumentation!$O322,Artikel!A:C,3,FALSE),Abfalldokumentation!$O322)</f>
        <v>Div. Zipfel, Endstücke</v>
      </c>
      <c r="F322" s="80" t="str">
        <f>VLOOKUP(T322,'Liste Gründe'!A:D,2,FALSE)</f>
        <v>Schimmel</v>
      </c>
      <c r="G322" s="79" t="str">
        <f>IF(ISBLANK(V322),VLOOKUP(Abfalldokumentation!$P322,'Liste Gründe'!A:D,3,FALSE),V322)</f>
        <v>keinen Abnehmer/kein Schälpersonal</v>
      </c>
      <c r="H322" s="80" t="str">
        <f>IF(ISBLANK(Abfalldokumentation!$W322),"-",Abfalldokumentation!$W322)</f>
        <v>keinen Abnehmer/Schälen</v>
      </c>
      <c r="I322" s="80">
        <f t="shared" ref="I322:I385" si="36">_xlfn.ISOWEEKNUM(C322)</f>
        <v>36</v>
      </c>
      <c r="J322" s="80" t="str">
        <f t="shared" ref="J322:J385" si="37">"Produkte"</f>
        <v>Produkte</v>
      </c>
      <c r="K322" s="80" t="str">
        <f t="shared" ref="K322:K385" si="38">"BUs"</f>
        <v>BUs</v>
      </c>
      <c r="L322" s="80" t="str">
        <f t="shared" ref="L322:L385" si="39">"Symptome"</f>
        <v>Symptome</v>
      </c>
      <c r="M3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IFERROR(VLOOKUP(Abfalldokumentation!$O322,Kennzahlen!U:X,3,FALSE)*Abfalldokumentation!$B322,"0")))),0)</f>
        <v>0</v>
      </c>
      <c r="N322" s="80" t="str">
        <f>IF(ISBLANK(Q322),VLOOKUP(Abfalldokumentation!$O322,'Linien - BU'!R:S,2,FALSE),Q322)</f>
        <v>Verkauf</v>
      </c>
      <c r="O322" s="76" t="str">
        <f t="shared" ref="O322:O385" si="40">R322</f>
        <v>Div. Zipfel, Endstücke</v>
      </c>
      <c r="P322" s="76">
        <f t="shared" ref="P322:P385" si="41">T322</f>
        <v>12</v>
      </c>
      <c r="Q322" s="38" t="s">
        <v>11</v>
      </c>
      <c r="R322" s="39" t="s">
        <v>177</v>
      </c>
      <c r="S322" s="39">
        <v>480</v>
      </c>
      <c r="T322" s="39">
        <v>12</v>
      </c>
      <c r="U322" s="40">
        <v>44447</v>
      </c>
      <c r="V322" s="41" t="s">
        <v>20</v>
      </c>
      <c r="W322" s="42" t="s">
        <v>178</v>
      </c>
      <c r="X322" s="43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2" t="str">
        <f>VLOOKUP(N323,'Linien - BU'!A:B,2,FALSE)</f>
        <v>BU1</v>
      </c>
      <c r="B323" s="73">
        <f t="shared" si="35"/>
        <v>25</v>
      </c>
      <c r="C323" s="74">
        <f>Abfalldokumentation!$U323</f>
        <v>44447</v>
      </c>
      <c r="D323" s="68" t="str">
        <f>IFERROR(VLOOKUP(Tabelle3[[#This Row],[Artikelnr.]],Produktgruppe!A:B,2,0),Tabelle3[[#This Row],[Produktname]])</f>
        <v>Div. Zipfel, ES ohne Verwendung</v>
      </c>
      <c r="E323" s="75" t="str">
        <f>IFERROR(VLOOKUP(Abfalldokumentation!$O323,Artikel!A:C,3,FALSE),Abfalldokumentation!$O323)</f>
        <v>Div. Zipfel, Endstücke</v>
      </c>
      <c r="F323" s="75" t="str">
        <f>VLOOKUP(T323,'Liste Gründe'!A:D,2,FALSE)</f>
        <v>Schimmel</v>
      </c>
      <c r="G323" s="74" t="str">
        <f>IF(ISBLANK(V323),VLOOKUP(Abfalldokumentation!$P323,'Liste Gründe'!A:D,3,FALSE),V323)</f>
        <v>keine Verarbeitung</v>
      </c>
      <c r="H323" s="75" t="str">
        <f>IF(ISBLANK(Abfalldokumentation!$W323),"-",Abfalldokumentation!$W323)</f>
        <v>VOS &gt; Einsatz</v>
      </c>
      <c r="I323" s="75">
        <f t="shared" si="36"/>
        <v>36</v>
      </c>
      <c r="J323" s="75" t="str">
        <f t="shared" si="37"/>
        <v>Produkte</v>
      </c>
      <c r="K323" s="75" t="str">
        <f t="shared" si="38"/>
        <v>BUs</v>
      </c>
      <c r="L323" s="75" t="str">
        <f t="shared" si="39"/>
        <v>Symptome</v>
      </c>
      <c r="M3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IFERROR(VLOOKUP(Abfalldokumentation!$O323,Kennzahlen!U:X,3,FALSE)*Abfalldokumentation!$B323,"0")))),0)</f>
        <v>0</v>
      </c>
      <c r="N323" s="75" t="str">
        <f>IF(ISBLANK(Q323),VLOOKUP(Abfalldokumentation!$O323,'Linien - BU'!R:S,2,FALSE),Q323)</f>
        <v>Schmelze</v>
      </c>
      <c r="O323" s="76" t="str">
        <f t="shared" si="40"/>
        <v>Div. Zipfel, Endstücke</v>
      </c>
      <c r="P323" s="76">
        <f t="shared" si="41"/>
        <v>12</v>
      </c>
      <c r="Q323" s="44" t="s">
        <v>170</v>
      </c>
      <c r="R323" s="45" t="s">
        <v>177</v>
      </c>
      <c r="S323" s="45">
        <v>25</v>
      </c>
      <c r="T323" s="45">
        <v>12</v>
      </c>
      <c r="U323" s="46">
        <v>44447</v>
      </c>
      <c r="V323" s="47" t="s">
        <v>22</v>
      </c>
      <c r="W323" s="48" t="s">
        <v>21</v>
      </c>
      <c r="X323" s="49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7" t="str">
        <f>VLOOKUP(N324,'Linien - BU'!A:B,2,FALSE)</f>
        <v>BU1</v>
      </c>
      <c r="B324" s="78">
        <f t="shared" si="35"/>
        <v>12.8</v>
      </c>
      <c r="C324" s="79">
        <f>Abfalldokumentation!$U324</f>
        <v>44447</v>
      </c>
      <c r="D324" s="68" t="str">
        <f>IFERROR(VLOOKUP(Tabelle3[[#This Row],[Artikelnr.]],Produktgruppe!A:B,2,0),Tabelle3[[#This Row],[Produktname]])</f>
        <v>Diverses</v>
      </c>
      <c r="E324" s="80" t="str">
        <f>IFERROR(VLOOKUP(Abfalldokumentation!$O324,Artikel!A:C,3,FALSE),Abfalldokumentation!$O324)</f>
        <v>Diverses aus Abfüllung</v>
      </c>
      <c r="F324" s="80" t="str">
        <f>VLOOKUP(T324,'Liste Gründe'!A:D,2,FALSE)</f>
        <v>Linienbezogen</v>
      </c>
      <c r="G324" s="79" t="str">
        <f>IF(ISBLANK(V324),VLOOKUP(Abfalldokumentation!$P324,'Liste Gründe'!A:D,3,FALSE),V324)</f>
        <v>Darm geplatzt</v>
      </c>
      <c r="H324" s="80" t="str">
        <f>IF(ISBLANK(Abfalldokumentation!$W324),"-",Abfalldokumentation!$W324)</f>
        <v>-</v>
      </c>
      <c r="I324" s="80">
        <f t="shared" si="36"/>
        <v>36</v>
      </c>
      <c r="J324" s="80" t="str">
        <f t="shared" si="37"/>
        <v>Produkte</v>
      </c>
      <c r="K324" s="80" t="str">
        <f t="shared" si="38"/>
        <v>BUs</v>
      </c>
      <c r="L324" s="80" t="str">
        <f t="shared" si="39"/>
        <v>Symptome</v>
      </c>
      <c r="M3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IFERROR(VLOOKUP(Abfalldokumentation!$O324,Kennzahlen!U:X,3,FALSE)*Abfalldokumentation!$B324,"0")))),0)</f>
        <v>0</v>
      </c>
      <c r="N324" s="80" t="str">
        <f>IF(ISBLANK(Q324),VLOOKUP(Abfalldokumentation!$O324,'Linien - BU'!R:S,2,FALSE),Q324)</f>
        <v>Abfüllung</v>
      </c>
      <c r="O324" s="76" t="str">
        <f t="shared" si="40"/>
        <v>Diverses aus Abfüllung</v>
      </c>
      <c r="P324" s="76">
        <f t="shared" si="41"/>
        <v>34</v>
      </c>
      <c r="Q324" s="38" t="s">
        <v>166</v>
      </c>
      <c r="R324" s="39" t="s">
        <v>179</v>
      </c>
      <c r="S324" s="39">
        <v>12.8</v>
      </c>
      <c r="T324" s="39">
        <v>34</v>
      </c>
      <c r="U324" s="40">
        <v>44447</v>
      </c>
      <c r="V324" s="41"/>
      <c r="W324" s="42"/>
      <c r="X324" s="43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2" t="str">
        <f>VLOOKUP(N325,'Linien - BU'!A:B,2,FALSE)</f>
        <v>BU1</v>
      </c>
      <c r="B325" s="73">
        <f t="shared" si="35"/>
        <v>16.2</v>
      </c>
      <c r="C325" s="74">
        <f>Abfalldokumentation!$U325</f>
        <v>44447</v>
      </c>
      <c r="D325" s="68" t="str">
        <f>IFERROR(VLOOKUP(Tabelle3[[#This Row],[Artikelnr.]],Produktgruppe!A:B,2,0),Tabelle3[[#This Row],[Produktname]])</f>
        <v>Diverses</v>
      </c>
      <c r="E325" s="75" t="str">
        <f>IFERROR(VLOOKUP(Abfalldokumentation!$O325,Artikel!A:C,3,FALSE),Abfalldokumentation!$O325)</f>
        <v>Diverses aus Abfüllung</v>
      </c>
      <c r="F325" s="75" t="str">
        <f>VLOOKUP(T325,'Liste Gründe'!A:D,2,FALSE)</f>
        <v>Linienbezogen</v>
      </c>
      <c r="G325" s="74" t="str">
        <f>IF(ISBLANK(V325),VLOOKUP(Abfalldokumentation!$P325,'Liste Gründe'!A:D,3,FALSE),V325)</f>
        <v>Clip gerissen</v>
      </c>
      <c r="H325" s="75" t="str">
        <f>IF(ISBLANK(Abfalldokumentation!$W325),"-",Abfalldokumentation!$W325)</f>
        <v>-</v>
      </c>
      <c r="I325" s="75">
        <f t="shared" si="36"/>
        <v>36</v>
      </c>
      <c r="J325" s="75" t="str">
        <f t="shared" si="37"/>
        <v>Produkte</v>
      </c>
      <c r="K325" s="75" t="str">
        <f t="shared" si="38"/>
        <v>BUs</v>
      </c>
      <c r="L325" s="75" t="str">
        <f t="shared" si="39"/>
        <v>Symptome</v>
      </c>
      <c r="M3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IFERROR(VLOOKUP(Abfalldokumentation!$O325,Kennzahlen!U:X,3,FALSE)*Abfalldokumentation!$B325,"0")))),0)</f>
        <v>0</v>
      </c>
      <c r="N325" s="75" t="str">
        <f>IF(ISBLANK(Q325),VLOOKUP(Abfalldokumentation!$O325,'Linien - BU'!R:S,2,FALSE),Q325)</f>
        <v>Abfüllung</v>
      </c>
      <c r="O325" s="76" t="str">
        <f t="shared" si="40"/>
        <v>Diverses aus Abfüllung</v>
      </c>
      <c r="P325" s="76">
        <f t="shared" si="41"/>
        <v>31</v>
      </c>
      <c r="Q325" s="44" t="s">
        <v>166</v>
      </c>
      <c r="R325" s="45" t="s">
        <v>179</v>
      </c>
      <c r="S325" s="45">
        <v>16.2</v>
      </c>
      <c r="T325" s="39">
        <v>31</v>
      </c>
      <c r="U325" s="46">
        <v>44447</v>
      </c>
      <c r="V325" s="47"/>
      <c r="W325" s="48"/>
      <c r="X325" s="49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7" t="str">
        <f>VLOOKUP(N326,'Linien - BU'!A:B,2,FALSE)</f>
        <v>BU1</v>
      </c>
      <c r="B326" s="78">
        <f t="shared" si="35"/>
        <v>55</v>
      </c>
      <c r="C326" s="79">
        <f>Abfalldokumentation!$U326</f>
        <v>44447</v>
      </c>
      <c r="D326" s="68" t="str">
        <f>IFERROR(VLOOKUP(Tabelle3[[#This Row],[Artikelnr.]],Produktgruppe!A:B,2,0),Tabelle3[[#This Row],[Produktname]])</f>
        <v>Diverses</v>
      </c>
      <c r="E326" s="80" t="str">
        <f>IFERROR(VLOOKUP(Abfalldokumentation!$O326,Artikel!A:C,3,FALSE),Abfalldokumentation!$O326)</f>
        <v>Diverses aus Abfüllung</v>
      </c>
      <c r="F326" s="80" t="str">
        <f>VLOOKUP(T326,'Liste Gründe'!A:D,2,FALSE)</f>
        <v>Linienbezogen</v>
      </c>
      <c r="G326" s="79" t="str">
        <f>IF(ISBLANK(V326),VLOOKUP(Abfalldokumentation!$P326,'Liste Gründe'!A:D,3,FALSE),V326)</f>
        <v>Darm geplatzt</v>
      </c>
      <c r="H326" s="80" t="str">
        <f>IF(ISBLANK(Abfalldokumentation!$W326),"-",Abfalldokumentation!$W326)</f>
        <v>-</v>
      </c>
      <c r="I326" s="80">
        <f t="shared" si="36"/>
        <v>36</v>
      </c>
      <c r="J326" s="80" t="str">
        <f t="shared" si="37"/>
        <v>Produkte</v>
      </c>
      <c r="K326" s="80" t="str">
        <f t="shared" si="38"/>
        <v>BUs</v>
      </c>
      <c r="L326" s="80" t="str">
        <f t="shared" si="39"/>
        <v>Symptome</v>
      </c>
      <c r="M3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IFERROR(VLOOKUP(Abfalldokumentation!$O326,Kennzahlen!U:X,3,FALSE)*Abfalldokumentation!$B326,"0")))),0)</f>
        <v>0</v>
      </c>
      <c r="N326" s="80" t="str">
        <f>IF(ISBLANK(Q326),VLOOKUP(Abfalldokumentation!$O326,'Linien - BU'!R:S,2,FALSE),Q326)</f>
        <v>Abfüllung</v>
      </c>
      <c r="O326" s="76" t="str">
        <f t="shared" si="40"/>
        <v>Diverses aus Abfüllung</v>
      </c>
      <c r="P326" s="76">
        <f t="shared" si="41"/>
        <v>34</v>
      </c>
      <c r="Q326" s="38" t="s">
        <v>166</v>
      </c>
      <c r="R326" s="39" t="s">
        <v>179</v>
      </c>
      <c r="S326" s="39">
        <v>55</v>
      </c>
      <c r="T326" s="39">
        <v>34</v>
      </c>
      <c r="U326" s="40">
        <v>44447</v>
      </c>
      <c r="V326" s="41"/>
      <c r="W326" s="42"/>
      <c r="X326" s="43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2" t="str">
        <f>VLOOKUP(N327,'Linien - BU'!A:B,2,FALSE)</f>
        <v>BU1</v>
      </c>
      <c r="B327" s="73">
        <f t="shared" si="35"/>
        <v>40</v>
      </c>
      <c r="C327" s="74">
        <f>Abfalldokumentation!$U327</f>
        <v>44447</v>
      </c>
      <c r="D327" s="68" t="str">
        <f>IFERROR(VLOOKUP(Tabelle3[[#This Row],[Artikelnr.]],Produktgruppe!A:B,2,0),Tabelle3[[#This Row],[Produktname]])</f>
        <v>Diverses</v>
      </c>
      <c r="E327" s="75" t="str">
        <f>IFERROR(VLOOKUP(Abfalldokumentation!$O327,Artikel!A:C,3,FALSE),Abfalldokumentation!$O327)</f>
        <v>Diverses aus Abfüllung</v>
      </c>
      <c r="F327" s="75" t="str">
        <f>VLOOKUP(T327,'Liste Gründe'!A:D,2,FALSE)</f>
        <v>Linienbezogen</v>
      </c>
      <c r="G327" s="74" t="str">
        <f>IF(ISBLANK(V327),VLOOKUP(Abfalldokumentation!$P327,'Liste Gründe'!A:D,3,FALSE),V327)</f>
        <v>Reinigung</v>
      </c>
      <c r="H327" s="75" t="str">
        <f>IF(ISBLANK(Abfalldokumentation!$W327),"-",Abfalldokumentation!$W327)</f>
        <v>-</v>
      </c>
      <c r="I327" s="75">
        <f t="shared" si="36"/>
        <v>36</v>
      </c>
      <c r="J327" s="75" t="str">
        <f t="shared" si="37"/>
        <v>Produkte</v>
      </c>
      <c r="K327" s="75" t="str">
        <f t="shared" si="38"/>
        <v>BUs</v>
      </c>
      <c r="L327" s="75" t="str">
        <f t="shared" si="39"/>
        <v>Symptome</v>
      </c>
      <c r="M3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IFERROR(VLOOKUP(Abfalldokumentation!$O327,Kennzahlen!U:X,3,FALSE)*Abfalldokumentation!$B327,"0")))),0)</f>
        <v>0</v>
      </c>
      <c r="N327" s="75" t="str">
        <f>IF(ISBLANK(Q327),VLOOKUP(Abfalldokumentation!$O327,'Linien - BU'!R:S,2,FALSE),Q327)</f>
        <v>Abfüllung</v>
      </c>
      <c r="O327" s="76" t="str">
        <f t="shared" si="40"/>
        <v>Diverses aus Abfüllung</v>
      </c>
      <c r="P327" s="76">
        <f t="shared" si="41"/>
        <v>10</v>
      </c>
      <c r="Q327" s="44" t="s">
        <v>166</v>
      </c>
      <c r="R327" s="45" t="s">
        <v>179</v>
      </c>
      <c r="S327" s="45">
        <v>40</v>
      </c>
      <c r="T327" s="45">
        <v>10</v>
      </c>
      <c r="U327" s="46">
        <v>44447</v>
      </c>
      <c r="V327" s="47"/>
      <c r="W327" s="48"/>
      <c r="X327" s="49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7" t="str">
        <f>VLOOKUP(N328,'Linien - BU'!A:B,2,FALSE)</f>
        <v>BU1</v>
      </c>
      <c r="B328" s="78">
        <f t="shared" si="35"/>
        <v>47</v>
      </c>
      <c r="C328" s="79">
        <f>Abfalldokumentation!$U328</f>
        <v>44447</v>
      </c>
      <c r="D328" s="68" t="str">
        <f>IFERROR(VLOOKUP(Tabelle3[[#This Row],[Artikelnr.]],Produktgruppe!A:B,2,0),Tabelle3[[#This Row],[Produktname]])</f>
        <v>Diverses</v>
      </c>
      <c r="E328" s="80" t="str">
        <f>IFERROR(VLOOKUP(Abfalldokumentation!$O328,Artikel!A:C,3,FALSE),Abfalldokumentation!$O328)</f>
        <v>Diverses aus Abfüllung</v>
      </c>
      <c r="F328" s="80" t="str">
        <f>VLOOKUP(T328,'Liste Gründe'!A:D,2,FALSE)</f>
        <v>Linienbezogen</v>
      </c>
      <c r="G328" s="79" t="str">
        <f>IF(ISBLANK(V328),VLOOKUP(Abfalldokumentation!$P328,'Liste Gründe'!A:D,3,FALSE),V328)</f>
        <v>Schlaufe gerissen</v>
      </c>
      <c r="H328" s="80" t="str">
        <f>IF(ISBLANK(Abfalldokumentation!$W328),"-",Abfalldokumentation!$W328)</f>
        <v>Schlaufe gerissen</v>
      </c>
      <c r="I328" s="80">
        <f t="shared" si="36"/>
        <v>36</v>
      </c>
      <c r="J328" s="80" t="str">
        <f t="shared" si="37"/>
        <v>Produkte</v>
      </c>
      <c r="K328" s="80" t="str">
        <f t="shared" si="38"/>
        <v>BUs</v>
      </c>
      <c r="L328" s="80" t="str">
        <f t="shared" si="39"/>
        <v>Symptome</v>
      </c>
      <c r="M3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IFERROR(VLOOKUP(Abfalldokumentation!$O328,Kennzahlen!U:X,3,FALSE)*Abfalldokumentation!$B328,"0")))),0)</f>
        <v>0</v>
      </c>
      <c r="N328" s="80" t="str">
        <f>IF(ISBLANK(Q328),VLOOKUP(Abfalldokumentation!$O328,'Linien - BU'!R:S,2,FALSE),Q328)</f>
        <v>Abfüllung</v>
      </c>
      <c r="O328" s="76" t="str">
        <f t="shared" si="40"/>
        <v>Diverses aus Abfüllung</v>
      </c>
      <c r="P328" s="76">
        <f t="shared" si="41"/>
        <v>33</v>
      </c>
      <c r="Q328" s="38" t="s">
        <v>166</v>
      </c>
      <c r="R328" s="39" t="s">
        <v>179</v>
      </c>
      <c r="S328" s="39">
        <v>47</v>
      </c>
      <c r="T328" s="39">
        <v>33</v>
      </c>
      <c r="U328" s="40">
        <v>44447</v>
      </c>
      <c r="V328" s="41"/>
      <c r="W328" s="42" t="s">
        <v>229</v>
      </c>
      <c r="X328" s="43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2" t="str">
        <f>VLOOKUP(N329,'Linien - BU'!A:B,2,FALSE)</f>
        <v>Rest</v>
      </c>
      <c r="B329" s="73">
        <f t="shared" si="35"/>
        <v>31.5</v>
      </c>
      <c r="C329" s="74">
        <f>Abfalldokumentation!$U329</f>
        <v>44447</v>
      </c>
      <c r="D329" s="68" t="str">
        <f>IFERROR(VLOOKUP(Tabelle3[[#This Row],[Artikelnr.]],Produktgruppe!A:B,2,0),Tabelle3[[#This Row],[Produktname]])</f>
        <v>Qualitätssicherung</v>
      </c>
      <c r="E329" s="75" t="str">
        <f>IFERROR(VLOOKUP(Abfalldokumentation!$O329,Artikel!A:C,3,FALSE),Abfalldokumentation!$O329)</f>
        <v>Laborproben</v>
      </c>
      <c r="F329" s="75" t="str">
        <f>VLOOKUP(T329,'Liste Gründe'!A:D,2,FALSE)</f>
        <v>Qualitätssicherung</v>
      </c>
      <c r="G329" s="74" t="str">
        <f>IF(ISBLANK(V329),VLOOKUP(Abfalldokumentation!$P329,'Liste Gründe'!A:D,3,FALSE),V329)</f>
        <v>Einwaage Labor</v>
      </c>
      <c r="H329" s="75" t="str">
        <f>IF(ISBLANK(Abfalldokumentation!$W329),"-",Abfalldokumentation!$W329)</f>
        <v>Einwaage Labor</v>
      </c>
      <c r="I329" s="75">
        <f t="shared" si="36"/>
        <v>36</v>
      </c>
      <c r="J329" s="75" t="str">
        <f t="shared" si="37"/>
        <v>Produkte</v>
      </c>
      <c r="K329" s="75" t="str">
        <f t="shared" si="38"/>
        <v>BUs</v>
      </c>
      <c r="L329" s="75" t="str">
        <f t="shared" si="39"/>
        <v>Symptome</v>
      </c>
      <c r="M3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IFERROR(VLOOKUP(Abfalldokumentation!$O329,Kennzahlen!U:X,3,FALSE)*Abfalldokumentation!$B329,"0")))),0)</f>
        <v>0</v>
      </c>
      <c r="N329" s="75" t="str">
        <f>IF(ISBLANK(Q329),VLOOKUP(Abfalldokumentation!$O329,'Linien - BU'!R:S,2,FALSE),Q329)</f>
        <v>Labor</v>
      </c>
      <c r="O329" s="76" t="str">
        <f t="shared" si="40"/>
        <v>Laborproben</v>
      </c>
      <c r="P329" s="76">
        <f t="shared" si="41"/>
        <v>71</v>
      </c>
      <c r="Q329" s="44" t="s">
        <v>185</v>
      </c>
      <c r="R329" s="45" t="s">
        <v>186</v>
      </c>
      <c r="S329" s="45">
        <v>31.5</v>
      </c>
      <c r="T329" s="51">
        <v>71</v>
      </c>
      <c r="U329" s="46">
        <v>44447</v>
      </c>
      <c r="V329" s="47" t="s">
        <v>204</v>
      </c>
      <c r="W329" s="48" t="s">
        <v>204</v>
      </c>
      <c r="X329" s="49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7" t="str">
        <f>VLOOKUP(N330,'Linien - BU'!A:B,2,FALSE)</f>
        <v>Rest</v>
      </c>
      <c r="B330" s="78">
        <f t="shared" si="35"/>
        <v>8</v>
      </c>
      <c r="C330" s="79">
        <f>Abfalldokumentation!$U330</f>
        <v>44447</v>
      </c>
      <c r="D330" s="68" t="str">
        <f>IFERROR(VLOOKUP(Tabelle3[[#This Row],[Artikelnr.]],Produktgruppe!A:B,2,0),Tabelle3[[#This Row],[Produktname]])</f>
        <v>Qualitätssicherung</v>
      </c>
      <c r="E330" s="80" t="str">
        <f>IFERROR(VLOOKUP(Abfalldokumentation!$O330,Artikel!A:C,3,FALSE),Abfalldokumentation!$O330)</f>
        <v>Laborproben</v>
      </c>
      <c r="F330" s="80" t="str">
        <f>VLOOKUP(T330,'Liste Gründe'!A:D,2,FALSE)</f>
        <v>Qualitätssicherung</v>
      </c>
      <c r="G330" s="79" t="str">
        <f>IF(ISBLANK(V330),VLOOKUP(Abfalldokumentation!$P330,'Liste Gründe'!A:D,3,FALSE),V330)</f>
        <v>Einwaage Labor</v>
      </c>
      <c r="H330" s="80" t="str">
        <f>IF(ISBLANK(Abfalldokumentation!$W330),"-",Abfalldokumentation!$W330)</f>
        <v>Einwaage Labor</v>
      </c>
      <c r="I330" s="80">
        <f t="shared" si="36"/>
        <v>36</v>
      </c>
      <c r="J330" s="80" t="str">
        <f t="shared" si="37"/>
        <v>Produkte</v>
      </c>
      <c r="K330" s="80" t="str">
        <f t="shared" si="38"/>
        <v>BUs</v>
      </c>
      <c r="L330" s="80" t="str">
        <f t="shared" si="39"/>
        <v>Symptome</v>
      </c>
      <c r="M3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IFERROR(VLOOKUP(Abfalldokumentation!$O330,Kennzahlen!U:X,3,FALSE)*Abfalldokumentation!$B330,"0")))),0)</f>
        <v>0</v>
      </c>
      <c r="N330" s="80" t="str">
        <f>IF(ISBLANK(Q330),VLOOKUP(Abfalldokumentation!$O330,'Linien - BU'!R:S,2,FALSE),Q330)</f>
        <v>Labor</v>
      </c>
      <c r="O330" s="76" t="str">
        <f t="shared" si="40"/>
        <v>Laborproben</v>
      </c>
      <c r="P330" s="76">
        <f t="shared" si="41"/>
        <v>71</v>
      </c>
      <c r="Q330" s="38" t="s">
        <v>185</v>
      </c>
      <c r="R330" s="39" t="s">
        <v>186</v>
      </c>
      <c r="S330" s="39">
        <v>8</v>
      </c>
      <c r="T330" s="50">
        <v>71</v>
      </c>
      <c r="U330" s="40">
        <v>44447</v>
      </c>
      <c r="V330" s="41" t="s">
        <v>204</v>
      </c>
      <c r="W330" s="42" t="s">
        <v>204</v>
      </c>
      <c r="X330" s="43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2" t="str">
        <f>VLOOKUP(N331,'Linien - BU'!A:B,2,FALSE)</f>
        <v>Rest</v>
      </c>
      <c r="B331" s="73">
        <f t="shared" si="35"/>
        <v>10</v>
      </c>
      <c r="C331" s="74">
        <f>Abfalldokumentation!$U331</f>
        <v>44447</v>
      </c>
      <c r="D331" s="68" t="str">
        <f>IFERROR(VLOOKUP(Tabelle3[[#This Row],[Artikelnr.]],Produktgruppe!A:B,2,0),Tabelle3[[#This Row],[Produktname]])</f>
        <v>Qualitätssicherung</v>
      </c>
      <c r="E331" s="75" t="str">
        <f>IFERROR(VLOOKUP(Abfalldokumentation!$O331,Artikel!A:C,3,FALSE),Abfalldokumentation!$O331)</f>
        <v>Laborproben</v>
      </c>
      <c r="F331" s="75" t="str">
        <f>VLOOKUP(T331,'Liste Gründe'!A:D,2,FALSE)</f>
        <v>Qualitätssicherung</v>
      </c>
      <c r="G331" s="74" t="str">
        <f>IF(ISBLANK(V331),VLOOKUP(Abfalldokumentation!$P331,'Liste Gründe'!A:D,3,FALSE),V331)</f>
        <v>Einwaage Labor</v>
      </c>
      <c r="H331" s="75" t="str">
        <f>IF(ISBLANK(Abfalldokumentation!$W331),"-",Abfalldokumentation!$W331)</f>
        <v>Einwaage Labor</v>
      </c>
      <c r="I331" s="75">
        <f t="shared" si="36"/>
        <v>36</v>
      </c>
      <c r="J331" s="75" t="str">
        <f t="shared" si="37"/>
        <v>Produkte</v>
      </c>
      <c r="K331" s="75" t="str">
        <f t="shared" si="38"/>
        <v>BUs</v>
      </c>
      <c r="L331" s="75" t="str">
        <f t="shared" si="39"/>
        <v>Symptome</v>
      </c>
      <c r="M3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IFERROR(VLOOKUP(Abfalldokumentation!$O331,Kennzahlen!U:X,3,FALSE)*Abfalldokumentation!$B331,"0")))),0)</f>
        <v>0</v>
      </c>
      <c r="N331" s="75" t="str">
        <f>IF(ISBLANK(Q331),VLOOKUP(Abfalldokumentation!$O331,'Linien - BU'!R:S,2,FALSE),Q331)</f>
        <v>Labor</v>
      </c>
      <c r="O331" s="76" t="str">
        <f t="shared" si="40"/>
        <v>Laborproben</v>
      </c>
      <c r="P331" s="76">
        <f t="shared" si="41"/>
        <v>71</v>
      </c>
      <c r="Q331" s="44" t="s">
        <v>185</v>
      </c>
      <c r="R331" s="45" t="s">
        <v>186</v>
      </c>
      <c r="S331" s="45">
        <v>10</v>
      </c>
      <c r="T331" s="51">
        <v>71</v>
      </c>
      <c r="U331" s="46">
        <v>44447</v>
      </c>
      <c r="V331" s="47" t="s">
        <v>204</v>
      </c>
      <c r="W331" s="48" t="s">
        <v>204</v>
      </c>
      <c r="X331" s="49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7" t="str">
        <f>VLOOKUP(N332,'Linien - BU'!A:B,2,FALSE)</f>
        <v>Rest</v>
      </c>
      <c r="B332" s="78">
        <f t="shared" si="35"/>
        <v>42</v>
      </c>
      <c r="C332" s="79">
        <f>Abfalldokumentation!$U332</f>
        <v>44447</v>
      </c>
      <c r="D332" s="68" t="str">
        <f>IFERROR(VLOOKUP(Tabelle3[[#This Row],[Artikelnr.]],Produktgruppe!A:B,2,0),Tabelle3[[#This Row],[Produktname]])</f>
        <v>Qualitätssicherung</v>
      </c>
      <c r="E332" s="80" t="str">
        <f>IFERROR(VLOOKUP(Abfalldokumentation!$O332,Artikel!A:C,3,FALSE),Abfalldokumentation!$O332)</f>
        <v>Laborproben</v>
      </c>
      <c r="F332" s="80" t="str">
        <f>VLOOKUP(T332,'Liste Gründe'!A:D,2,FALSE)</f>
        <v>Qualitätssicherung</v>
      </c>
      <c r="G332" s="79" t="str">
        <f>IF(ISBLANK(V332),VLOOKUP(Abfalldokumentation!$P332,'Liste Gründe'!A:D,3,FALSE),V332)</f>
        <v>Laborprobe</v>
      </c>
      <c r="H332" s="80" t="str">
        <f>IF(ISBLANK(Abfalldokumentation!$W332),"-",Abfalldokumentation!$W332)</f>
        <v>Laborprobe</v>
      </c>
      <c r="I332" s="80">
        <f t="shared" si="36"/>
        <v>36</v>
      </c>
      <c r="J332" s="80" t="str">
        <f t="shared" si="37"/>
        <v>Produkte</v>
      </c>
      <c r="K332" s="80" t="str">
        <f t="shared" si="38"/>
        <v>BUs</v>
      </c>
      <c r="L332" s="80" t="str">
        <f t="shared" si="39"/>
        <v>Symptome</v>
      </c>
      <c r="M3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IFERROR(VLOOKUP(Abfalldokumentation!$O332,Kennzahlen!U:X,3,FALSE)*Abfalldokumentation!$B332,"0")))),0)</f>
        <v>0</v>
      </c>
      <c r="N332" s="80" t="str">
        <f>IF(ISBLANK(Q332),VLOOKUP(Abfalldokumentation!$O332,'Linien - BU'!R:S,2,FALSE),Q332)</f>
        <v>Labor</v>
      </c>
      <c r="O332" s="76" t="str">
        <f t="shared" si="40"/>
        <v>Laborproben</v>
      </c>
      <c r="P332" s="76">
        <f t="shared" si="41"/>
        <v>73</v>
      </c>
      <c r="Q332" s="38" t="s">
        <v>185</v>
      </c>
      <c r="R332" s="39" t="s">
        <v>186</v>
      </c>
      <c r="S332" s="39">
        <v>42</v>
      </c>
      <c r="T332" s="50">
        <v>73</v>
      </c>
      <c r="U332" s="40">
        <v>44447</v>
      </c>
      <c r="V332" s="41" t="s">
        <v>187</v>
      </c>
      <c r="W332" s="42" t="s">
        <v>187</v>
      </c>
      <c r="X332" s="43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2" t="str">
        <f>VLOOKUP(N333,'Linien - BU'!A:B,2,FALSE)</f>
        <v>Rest</v>
      </c>
      <c r="B333" s="73">
        <f t="shared" si="35"/>
        <v>60</v>
      </c>
      <c r="C333" s="74">
        <f>Abfalldokumentation!$U333</f>
        <v>44447</v>
      </c>
      <c r="D333" s="68" t="str">
        <f>IFERROR(VLOOKUP(Tabelle3[[#This Row],[Artikelnr.]],Produktgruppe!A:B,2,0),Tabelle3[[#This Row],[Produktname]])</f>
        <v>Qualitätssicherung</v>
      </c>
      <c r="E333" s="75" t="str">
        <f>IFERROR(VLOOKUP(Abfalldokumentation!$O333,Artikel!A:C,3,FALSE),Abfalldokumentation!$O333)</f>
        <v>Laborproben</v>
      </c>
      <c r="F333" s="75" t="str">
        <f>VLOOKUP(T333,'Liste Gründe'!A:D,2,FALSE)</f>
        <v>Qualitätssicherung</v>
      </c>
      <c r="G333" s="74" t="str">
        <f>IF(ISBLANK(V333),VLOOKUP(Abfalldokumentation!$P333,'Liste Gründe'!A:D,3,FALSE),V333)</f>
        <v>Laborprobe</v>
      </c>
      <c r="H333" s="75" t="str">
        <f>IF(ISBLANK(Abfalldokumentation!$W333),"-",Abfalldokumentation!$W333)</f>
        <v>Laborprobe</v>
      </c>
      <c r="I333" s="75">
        <f t="shared" si="36"/>
        <v>36</v>
      </c>
      <c r="J333" s="75" t="str">
        <f t="shared" si="37"/>
        <v>Produkte</v>
      </c>
      <c r="K333" s="75" t="str">
        <f t="shared" si="38"/>
        <v>BUs</v>
      </c>
      <c r="L333" s="75" t="str">
        <f t="shared" si="39"/>
        <v>Symptome</v>
      </c>
      <c r="M3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IFERROR(VLOOKUP(Abfalldokumentation!$O333,Kennzahlen!U:X,3,FALSE)*Abfalldokumentation!$B333,"0")))),0)</f>
        <v>0</v>
      </c>
      <c r="N333" s="75" t="str">
        <f>IF(ISBLANK(Q333),VLOOKUP(Abfalldokumentation!$O333,'Linien - BU'!R:S,2,FALSE),Q333)</f>
        <v>Labor</v>
      </c>
      <c r="O333" s="76" t="str">
        <f t="shared" si="40"/>
        <v>Laborproben</v>
      </c>
      <c r="P333" s="76">
        <f t="shared" si="41"/>
        <v>73</v>
      </c>
      <c r="Q333" s="44" t="s">
        <v>185</v>
      </c>
      <c r="R333" s="45" t="s">
        <v>186</v>
      </c>
      <c r="S333" s="45">
        <v>60</v>
      </c>
      <c r="T333" s="51">
        <v>73</v>
      </c>
      <c r="U333" s="46">
        <v>44447</v>
      </c>
      <c r="V333" s="47" t="s">
        <v>187</v>
      </c>
      <c r="W333" s="48" t="s">
        <v>187</v>
      </c>
      <c r="X333" s="49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7" t="str">
        <f>VLOOKUP(N334,'Linien - BU'!A:B,2,FALSE)</f>
        <v>BU1</v>
      </c>
      <c r="B334" s="78">
        <f t="shared" si="35"/>
        <v>20</v>
      </c>
      <c r="C334" s="79">
        <f>Abfalldokumentation!$U334</f>
        <v>44447</v>
      </c>
      <c r="D334" s="68" t="str">
        <f>IFERROR(VLOOKUP(Tabelle3[[#This Row],[Artikelnr.]],Produktgruppe!A:B,2,0),Tabelle3[[#This Row],[Produktname]])</f>
        <v>VOS 295</v>
      </c>
      <c r="E334" s="80" t="str">
        <f>IFERROR(VLOOKUP(Abfalldokumentation!$O334,Artikel!A:C,3,FALSE),Abfalldokumentation!$O334)</f>
        <v>Räucher VS</v>
      </c>
      <c r="F334" s="80" t="str">
        <f>VLOOKUP(T334,'Liste Gründe'!A:D,2,FALSE)</f>
        <v>Linienbezogen</v>
      </c>
      <c r="G334" s="79" t="str">
        <f>IF(ISBLANK(V334),VLOOKUP(Abfalldokumentation!$P334,'Liste Gründe'!A:D,3,FALSE),V334)</f>
        <v>Clip gerissen</v>
      </c>
      <c r="H334" s="80" t="str">
        <f>IF(ISBLANK(Abfalldokumentation!$W334),"-",Abfalldokumentation!$W334)</f>
        <v>-</v>
      </c>
      <c r="I334" s="80">
        <f t="shared" si="36"/>
        <v>36</v>
      </c>
      <c r="J334" s="80" t="str">
        <f t="shared" si="37"/>
        <v>Produkte</v>
      </c>
      <c r="K334" s="80" t="str">
        <f t="shared" si="38"/>
        <v>BUs</v>
      </c>
      <c r="L334" s="80" t="str">
        <f t="shared" si="39"/>
        <v>Symptome</v>
      </c>
      <c r="M3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IFERROR(VLOOKUP(Abfalldokumentation!$O334,Kennzahlen!U:X,3,FALSE)*Abfalldokumentation!$B334,"0")))),0)</f>
        <v>0</v>
      </c>
      <c r="N334" s="80" t="str">
        <f>IF(ISBLANK(Q334),VLOOKUP(Abfalldokumentation!$O334,'Linien - BU'!R:S,2,FALSE),Q334)</f>
        <v>Abfüllung</v>
      </c>
      <c r="O334" s="76" t="str">
        <f t="shared" si="40"/>
        <v>Räucher VS</v>
      </c>
      <c r="P334" s="76">
        <f t="shared" si="41"/>
        <v>31</v>
      </c>
      <c r="Q334" s="38" t="s">
        <v>166</v>
      </c>
      <c r="R334" s="39" t="s">
        <v>241</v>
      </c>
      <c r="S334" s="39">
        <v>20</v>
      </c>
      <c r="T334" s="39">
        <v>31</v>
      </c>
      <c r="U334" s="40">
        <v>44447</v>
      </c>
      <c r="V334" s="41"/>
      <c r="W334" s="42"/>
      <c r="X334" s="43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2" t="str">
        <f>VLOOKUP(N335,'Linien - BU'!A:B,2,FALSE)</f>
        <v>BU3</v>
      </c>
      <c r="B335" s="73">
        <f t="shared" si="35"/>
        <v>10</v>
      </c>
      <c r="C335" s="74">
        <f>Abfalldokumentation!$U335</f>
        <v>44447</v>
      </c>
      <c r="D335" s="68" t="str">
        <f>IFERROR(VLOOKUP(Tabelle3[[#This Row],[Artikelnr.]],Produktgruppe!A:B,2,0),Tabelle3[[#This Row],[Produktname]])</f>
        <v>Rest</v>
      </c>
      <c r="E335" s="75" t="str">
        <f>IFERROR(VLOOKUP(Abfalldokumentation!$O335,Artikel!A:C,3,FALSE),Abfalldokumentation!$O335)</f>
        <v>Reste Zipfel</v>
      </c>
      <c r="F335" s="75" t="str">
        <f>VLOOKUP(T335,'Liste Gründe'!A:D,2,FALSE)</f>
        <v>keinen Verwendungszweck</v>
      </c>
      <c r="G335" s="74" t="str">
        <f>IF(ISBLANK(V335),VLOOKUP(Abfalldokumentation!$P335,'Liste Gründe'!A:D,3,FALSE),V335)</f>
        <v>Wurstschlaufe</v>
      </c>
      <c r="H335" s="75" t="str">
        <f>IF(ISBLANK(Abfalldokumentation!$W335),"-",Abfalldokumentation!$W335)</f>
        <v>-</v>
      </c>
      <c r="I335" s="75">
        <f t="shared" si="36"/>
        <v>36</v>
      </c>
      <c r="J335" s="75" t="str">
        <f t="shared" si="37"/>
        <v>Produkte</v>
      </c>
      <c r="K335" s="75" t="str">
        <f t="shared" si="38"/>
        <v>BUs</v>
      </c>
      <c r="L335" s="75" t="str">
        <f t="shared" si="39"/>
        <v>Symptome</v>
      </c>
      <c r="M3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IFERROR(VLOOKUP(Abfalldokumentation!$O335,Kennzahlen!U:X,3,FALSE)*Abfalldokumentation!$B335,"0")))),0)</f>
        <v>0</v>
      </c>
      <c r="N335" s="75" t="str">
        <f>IF(ISBLANK(Q335),VLOOKUP(Abfalldokumentation!$O335,'Linien - BU'!R:S,2,FALSE),Q335)</f>
        <v>WVP</v>
      </c>
      <c r="O335" s="76" t="str">
        <f t="shared" si="40"/>
        <v>Reste Zipfel</v>
      </c>
      <c r="P335" s="76">
        <f t="shared" si="41"/>
        <v>61</v>
      </c>
      <c r="Q335" s="44" t="s">
        <v>195</v>
      </c>
      <c r="R335" s="45" t="s">
        <v>117</v>
      </c>
      <c r="S335" s="45">
        <v>10</v>
      </c>
      <c r="T335" s="45">
        <v>61</v>
      </c>
      <c r="U335" s="46">
        <v>44447</v>
      </c>
      <c r="V335" s="47" t="s">
        <v>39</v>
      </c>
      <c r="W335" s="48"/>
      <c r="X335" s="49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7" t="str">
        <f>VLOOKUP(N336,'Linien - BU'!A:B,2,FALSE)</f>
        <v>BU1</v>
      </c>
      <c r="B336" s="78">
        <f t="shared" si="35"/>
        <v>20</v>
      </c>
      <c r="C336" s="79">
        <f>Abfalldokumentation!$U336</f>
        <v>44447</v>
      </c>
      <c r="D336" s="68" t="str">
        <f>IFERROR(VLOOKUP(Tabelle3[[#This Row],[Artikelnr.]],Produktgruppe!A:B,2,0),Tabelle3[[#This Row],[Produktname]])</f>
        <v>RW</v>
      </c>
      <c r="E336" s="80" t="str">
        <f>IFERROR(VLOOKUP(Abfalldokumentation!$O336,Artikel!A:C,3,FALSE),Abfalldokumentation!$O336)</f>
        <v xml:space="preserve">RW Schinken </v>
      </c>
      <c r="F336" s="80" t="str">
        <f>VLOOKUP(T336,'Liste Gründe'!A:D,2,FALSE)</f>
        <v>Linienbezogen</v>
      </c>
      <c r="G336" s="79" t="str">
        <f>IF(ISBLANK(V336),VLOOKUP(Abfalldokumentation!$P336,'Liste Gründe'!A:D,3,FALSE),V336)</f>
        <v>Darm geplatzt</v>
      </c>
      <c r="H336" s="80" t="str">
        <f>IF(ISBLANK(Abfalldokumentation!$W336),"-",Abfalldokumentation!$W336)</f>
        <v>Darm geplatzt</v>
      </c>
      <c r="I336" s="80">
        <f t="shared" si="36"/>
        <v>36</v>
      </c>
      <c r="J336" s="80" t="str">
        <f t="shared" si="37"/>
        <v>Produkte</v>
      </c>
      <c r="K336" s="80" t="str">
        <f t="shared" si="38"/>
        <v>BUs</v>
      </c>
      <c r="L336" s="80" t="str">
        <f t="shared" si="39"/>
        <v>Symptome</v>
      </c>
      <c r="M3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IFERROR(VLOOKUP(Abfalldokumentation!$O336,Kennzahlen!U:X,3,FALSE)*Abfalldokumentation!$B336,"0")))),0)</f>
        <v>0</v>
      </c>
      <c r="N336" s="80" t="str">
        <f>IF(ISBLANK(Q336),VLOOKUP(Abfalldokumentation!$O336,'Linien - BU'!R:S,2,FALSE),Q336)</f>
        <v>Abfüllung</v>
      </c>
      <c r="O336" s="76" t="str">
        <f t="shared" si="40"/>
        <v xml:space="preserve">RW Schinken </v>
      </c>
      <c r="P336" s="76">
        <f t="shared" si="41"/>
        <v>34</v>
      </c>
      <c r="Q336" s="38" t="s">
        <v>166</v>
      </c>
      <c r="R336" s="39" t="s">
        <v>242</v>
      </c>
      <c r="S336" s="39">
        <v>20</v>
      </c>
      <c r="T336" s="39">
        <v>34</v>
      </c>
      <c r="U336" s="40">
        <v>44447</v>
      </c>
      <c r="V336" s="41"/>
      <c r="W336" s="42" t="s">
        <v>207</v>
      </c>
      <c r="X336" s="43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2" t="str">
        <f>VLOOKUP(N337,'Linien - BU'!A:B,2,FALSE)</f>
        <v>BU3</v>
      </c>
      <c r="B337" s="73">
        <f t="shared" si="35"/>
        <v>111</v>
      </c>
      <c r="C337" s="74">
        <f>Abfalldokumentation!$U337</f>
        <v>44448</v>
      </c>
      <c r="D337" s="68" t="str">
        <f>IFERROR(VLOOKUP(Tabelle3[[#This Row],[Artikelnr.]],Produktgruppe!A:B,2,0),Tabelle3[[#This Row],[Produktname]])</f>
        <v>VOS 295</v>
      </c>
      <c r="E337" s="75" t="str">
        <f>IFERROR(VLOOKUP(Abfalldokumentation!$O337,Artikel!A:C,3,FALSE),Abfalldokumentation!$O337)</f>
        <v>VOS Walnuss Blöcke</v>
      </c>
      <c r="F337" s="75" t="str">
        <f>VLOOKUP(T337,'Liste Gründe'!A:D,2,FALSE)</f>
        <v>Schimmel</v>
      </c>
      <c r="G337" s="74" t="str">
        <f>IF(ISBLANK(V337),VLOOKUP(Abfalldokumentation!$P337,'Liste Gründe'!A:D,3,FALSE),V337)</f>
        <v>VOS &gt; Einsatz</v>
      </c>
      <c r="H337" s="75" t="str">
        <f>IF(ISBLANK(Abfalldokumentation!$W337),"-",Abfalldokumentation!$W337)</f>
        <v>VOS &gt; Einsatz</v>
      </c>
      <c r="I337" s="75">
        <f t="shared" si="36"/>
        <v>36</v>
      </c>
      <c r="J337" s="75" t="str">
        <f t="shared" si="37"/>
        <v>Produkte</v>
      </c>
      <c r="K337" s="75" t="str">
        <f t="shared" si="38"/>
        <v>BUs</v>
      </c>
      <c r="L337" s="75" t="str">
        <f t="shared" si="39"/>
        <v>Symptome</v>
      </c>
      <c r="M3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IFERROR(VLOOKUP(Abfalldokumentation!$O337,Kennzahlen!U:X,3,FALSE)*Abfalldokumentation!$B337,"0")))),0)</f>
        <v>55.5</v>
      </c>
      <c r="N337" s="75" t="str">
        <f>IF(ISBLANK(Q337),VLOOKUP(Abfalldokumentation!$O337,'Linien - BU'!R:S,2,FALSE),Q337)</f>
        <v>BU3</v>
      </c>
      <c r="O337" s="76">
        <f t="shared" si="40"/>
        <v>29500593</v>
      </c>
      <c r="P337" s="76">
        <f t="shared" si="41"/>
        <v>12</v>
      </c>
      <c r="Q337" s="44" t="s">
        <v>8</v>
      </c>
      <c r="R337" s="45">
        <v>29500593</v>
      </c>
      <c r="S337" s="45">
        <v>111</v>
      </c>
      <c r="T337" s="45">
        <v>12</v>
      </c>
      <c r="U337" s="46">
        <v>44448</v>
      </c>
      <c r="V337" s="47" t="s">
        <v>21</v>
      </c>
      <c r="W337" s="48" t="s">
        <v>21</v>
      </c>
      <c r="X337" s="49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7" t="str">
        <f>VLOOKUP(N338,'Linien - BU'!A:B,2,FALSE)</f>
        <v>BU3</v>
      </c>
      <c r="B338" s="78">
        <f t="shared" si="35"/>
        <v>18</v>
      </c>
      <c r="C338" s="79">
        <f>Abfalldokumentation!$U338</f>
        <v>44448</v>
      </c>
      <c r="D338" s="68" t="str">
        <f>IFERROR(VLOOKUP(Tabelle3[[#This Row],[Artikelnr.]],Produktgruppe!A:B,2,0),Tabelle3[[#This Row],[Produktname]])</f>
        <v>ABS 295</v>
      </c>
      <c r="E338" s="80" t="str">
        <f>IFERROR(VLOOKUP(Abfalldokumentation!$O338,Artikel!A:C,3,FALSE),Abfalldokumentation!$O338)</f>
        <v>ABS Bio Gouda 48%, mitt</v>
      </c>
      <c r="F338" s="80" t="str">
        <f>VLOOKUP(T338,'Liste Gründe'!A:D,2,FALSE)</f>
        <v>Schimmel</v>
      </c>
      <c r="G338" s="79" t="str">
        <f>IF(ISBLANK(V338),VLOOKUP(Abfalldokumentation!$P338,'Liste Gründe'!A:D,3,FALSE),V338)</f>
        <v>Rest</v>
      </c>
      <c r="H338" s="80" t="str">
        <f>IF(ISBLANK(Abfalldokumentation!$W338),"-",Abfalldokumentation!$W338)</f>
        <v>wurde nicht eingesetzt</v>
      </c>
      <c r="I338" s="80">
        <f t="shared" si="36"/>
        <v>36</v>
      </c>
      <c r="J338" s="80" t="str">
        <f t="shared" si="37"/>
        <v>Produkte</v>
      </c>
      <c r="K338" s="80" t="str">
        <f t="shared" si="38"/>
        <v>BUs</v>
      </c>
      <c r="L338" s="80" t="str">
        <f t="shared" si="39"/>
        <v>Symptome</v>
      </c>
      <c r="M3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IFERROR(VLOOKUP(Abfalldokumentation!$O338,Kennzahlen!U:X,3,FALSE)*Abfalldokumentation!$B338,"0")))),0)</f>
        <v>39.6</v>
      </c>
      <c r="N338" s="80" t="str">
        <f>IF(ISBLANK(Q338),VLOOKUP(Abfalldokumentation!$O338,'Linien - BU'!R:S,2,FALSE),Q338)</f>
        <v>L18</v>
      </c>
      <c r="O338" s="76">
        <f t="shared" si="40"/>
        <v>29500754</v>
      </c>
      <c r="P338" s="76">
        <f t="shared" si="41"/>
        <v>12</v>
      </c>
      <c r="Q338" s="38" t="s">
        <v>213</v>
      </c>
      <c r="R338" s="39">
        <v>29500754</v>
      </c>
      <c r="S338" s="39">
        <v>18</v>
      </c>
      <c r="T338" s="39">
        <v>12</v>
      </c>
      <c r="U338" s="40">
        <v>44448</v>
      </c>
      <c r="V338" s="41" t="s">
        <v>10</v>
      </c>
      <c r="W338" s="42" t="s">
        <v>243</v>
      </c>
      <c r="X338" s="43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2" t="str">
        <f>VLOOKUP(N339,'Linien - BU'!A:B,2,FALSE)</f>
        <v>BU4</v>
      </c>
      <c r="B339" s="73">
        <f t="shared" si="35"/>
        <v>30</v>
      </c>
      <c r="C339" s="74">
        <f>Abfalldokumentation!$U339</f>
        <v>44448</v>
      </c>
      <c r="D339" s="68" t="str">
        <f>IFERROR(VLOOKUP(Tabelle3[[#This Row],[Artikelnr.]],Produktgruppe!A:B,2,0),Tabelle3[[#This Row],[Produktname]])</f>
        <v>ABS 295</v>
      </c>
      <c r="E339" s="75" t="str">
        <f>IFERROR(VLOOKUP(Abfalldokumentation!$O339,Artikel!A:C,3,FALSE),Abfalldokumentation!$O339)</f>
        <v>ABS MEDI-KRÄUK</v>
      </c>
      <c r="F339" s="75" t="str">
        <f>VLOOKUP(T339,'Liste Gründe'!A:D,2,FALSE)</f>
        <v>keinen Verwendungszweck</v>
      </c>
      <c r="G339" s="74" t="str">
        <f>IF(ISBLANK(V339),VLOOKUP(Abfalldokumentation!$P339,'Liste Gründe'!A:D,3,FALSE),V339)</f>
        <v>keinen Verwendungszweck</v>
      </c>
      <c r="H339" s="75" t="str">
        <f>IF(ISBLANK(Abfalldokumentation!$W339),"-",Abfalldokumentation!$W339)</f>
        <v>&lt;500kg/Monat</v>
      </c>
      <c r="I339" s="75">
        <f t="shared" si="36"/>
        <v>36</v>
      </c>
      <c r="J339" s="75" t="str">
        <f t="shared" si="37"/>
        <v>Produkte</v>
      </c>
      <c r="K339" s="75" t="str">
        <f t="shared" si="38"/>
        <v>BUs</v>
      </c>
      <c r="L339" s="75" t="str">
        <f t="shared" si="39"/>
        <v>Symptome</v>
      </c>
      <c r="M3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IFERROR(VLOOKUP(Abfalldokumentation!$O339,Kennzahlen!U:X,3,FALSE)*Abfalldokumentation!$B339,"0")))),0)</f>
        <v>6.7194568295036419</v>
      </c>
      <c r="N339" s="75" t="str">
        <f>IF(ISBLANK(Q339),VLOOKUP(Abfalldokumentation!$O339,'Linien - BU'!R:S,2,FALSE),Q339)</f>
        <v>L21</v>
      </c>
      <c r="O339" s="76">
        <f t="shared" si="40"/>
        <v>29500886</v>
      </c>
      <c r="P339" s="76">
        <f t="shared" si="41"/>
        <v>61</v>
      </c>
      <c r="Q339" s="44" t="s">
        <v>217</v>
      </c>
      <c r="R339" s="45">
        <v>29500886</v>
      </c>
      <c r="S339" s="45">
        <v>30</v>
      </c>
      <c r="T339" s="45">
        <v>61</v>
      </c>
      <c r="U339" s="46">
        <v>44448</v>
      </c>
      <c r="V339" s="47"/>
      <c r="W339" s="48" t="s">
        <v>236</v>
      </c>
      <c r="X339" s="49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7" t="str">
        <f>VLOOKUP(N340,'Linien - BU'!A:B,2,FALSE)</f>
        <v>BU4</v>
      </c>
      <c r="B340" s="78">
        <f t="shared" si="35"/>
        <v>11</v>
      </c>
      <c r="C340" s="79">
        <f>Abfalldokumentation!$U340</f>
        <v>44448</v>
      </c>
      <c r="D340" s="68" t="str">
        <f>IFERROR(VLOOKUP(Tabelle3[[#This Row],[Artikelnr.]],Produktgruppe!A:B,2,0),Tabelle3[[#This Row],[Produktname]])</f>
        <v>ABS 295</v>
      </c>
      <c r="E340" s="80" t="str">
        <f>IFERROR(VLOOKUP(Abfalldokumentation!$O340,Artikel!A:C,3,FALSE),Abfalldokumentation!$O340)</f>
        <v>ABS PECO</v>
      </c>
      <c r="F340" s="80" t="str">
        <f>VLOOKUP(T340,'Liste Gründe'!A:D,2,FALSE)</f>
        <v>keinen Verwendungszweck</v>
      </c>
      <c r="G340" s="79" t="str">
        <f>IF(ISBLANK(V340),VLOOKUP(Abfalldokumentation!$P340,'Liste Gründe'!A:D,3,FALSE),V340)</f>
        <v>keinen Verwendungszweck</v>
      </c>
      <c r="H340" s="80" t="str">
        <f>IF(ISBLANK(Abfalldokumentation!$W340),"-",Abfalldokumentation!$W340)</f>
        <v>&lt;300kg/Monat</v>
      </c>
      <c r="I340" s="80">
        <f t="shared" si="36"/>
        <v>36</v>
      </c>
      <c r="J340" s="80" t="str">
        <f t="shared" si="37"/>
        <v>Produkte</v>
      </c>
      <c r="K340" s="80" t="str">
        <f t="shared" si="38"/>
        <v>BUs</v>
      </c>
      <c r="L340" s="80" t="str">
        <f t="shared" si="39"/>
        <v>Symptome</v>
      </c>
      <c r="M3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IFERROR(VLOOKUP(Abfalldokumentation!$O340,Kennzahlen!U:X,3,FALSE)*Abfalldokumentation!$B340,"0")))),0)</f>
        <v>9.1663526661992432</v>
      </c>
      <c r="N340" s="80" t="str">
        <f>IF(ISBLANK(Q340),VLOOKUP(Abfalldokumentation!$O340,'Linien - BU'!R:S,2,FALSE),Q340)</f>
        <v>L23</v>
      </c>
      <c r="O340" s="76">
        <f t="shared" si="40"/>
        <v>29500891</v>
      </c>
      <c r="P340" s="76">
        <f t="shared" si="41"/>
        <v>61</v>
      </c>
      <c r="Q340" s="38" t="s">
        <v>218</v>
      </c>
      <c r="R340" s="39">
        <v>29500891</v>
      </c>
      <c r="S340" s="39">
        <v>11</v>
      </c>
      <c r="T340" s="39">
        <v>61</v>
      </c>
      <c r="U340" s="40">
        <v>44448</v>
      </c>
      <c r="V340" s="41"/>
      <c r="W340" s="42" t="s">
        <v>176</v>
      </c>
      <c r="X340" s="43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2" t="str">
        <f>VLOOKUP(N341,'Linien - BU'!A:B,2,FALSE)</f>
        <v>BU4</v>
      </c>
      <c r="B341" s="73">
        <f t="shared" si="35"/>
        <v>8</v>
      </c>
      <c r="C341" s="74">
        <f>Abfalldokumentation!$U341</f>
        <v>44448</v>
      </c>
      <c r="D341" s="68" t="str">
        <f>IFERROR(VLOOKUP(Tabelle3[[#This Row],[Artikelnr.]],Produktgruppe!A:B,2,0),Tabelle3[[#This Row],[Produktname]])</f>
        <v>ABS 295</v>
      </c>
      <c r="E341" s="75" t="str">
        <f>IFERROR(VLOOKUP(Abfalldokumentation!$O341,Artikel!A:C,3,FALSE),Abfalldokumentation!$O341)</f>
        <v>ABS ROVIN</v>
      </c>
      <c r="F341" s="75" t="str">
        <f>VLOOKUP(T341,'Liste Gründe'!A:D,2,FALSE)</f>
        <v>keinen Verwendungszweck</v>
      </c>
      <c r="G341" s="74" t="str">
        <f>IF(ISBLANK(V341),VLOOKUP(Abfalldokumentation!$P341,'Liste Gründe'!A:D,3,FALSE),V341)</f>
        <v>keinen Verwendungszweck</v>
      </c>
      <c r="H341" s="75" t="str">
        <f>IF(ISBLANK(Abfalldokumentation!$W341),"-",Abfalldokumentation!$W341)</f>
        <v>&lt;300kg/Monat</v>
      </c>
      <c r="I341" s="75">
        <f t="shared" si="36"/>
        <v>36</v>
      </c>
      <c r="J341" s="75" t="str">
        <f t="shared" si="37"/>
        <v>Produkte</v>
      </c>
      <c r="K341" s="75" t="str">
        <f t="shared" si="38"/>
        <v>BUs</v>
      </c>
      <c r="L341" s="75" t="str">
        <f t="shared" si="39"/>
        <v>Symptome</v>
      </c>
      <c r="M3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IFERROR(VLOOKUP(Abfalldokumentation!$O341,Kennzahlen!U:X,3,FALSE)*Abfalldokumentation!$B341,"0")))),0)</f>
        <v>6.6</v>
      </c>
      <c r="N341" s="75" t="str">
        <f>IF(ISBLANK(Q341),VLOOKUP(Abfalldokumentation!$O341,'Linien - BU'!R:S,2,FALSE),Q341)</f>
        <v>L23</v>
      </c>
      <c r="O341" s="76">
        <f t="shared" si="40"/>
        <v>29500900</v>
      </c>
      <c r="P341" s="76">
        <f t="shared" si="41"/>
        <v>61</v>
      </c>
      <c r="Q341" s="44" t="s">
        <v>218</v>
      </c>
      <c r="R341" s="45">
        <v>29500900</v>
      </c>
      <c r="S341" s="45">
        <v>8</v>
      </c>
      <c r="T341" s="45">
        <v>61</v>
      </c>
      <c r="U341" s="46">
        <v>44448</v>
      </c>
      <c r="V341" s="47"/>
      <c r="W341" s="48" t="s">
        <v>176</v>
      </c>
      <c r="X341" s="49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7" t="str">
        <f>VLOOKUP(N342,'Linien - BU'!A:B,2,FALSE)</f>
        <v>BU4</v>
      </c>
      <c r="B342" s="78">
        <f t="shared" si="35"/>
        <v>3</v>
      </c>
      <c r="C342" s="79">
        <f>Abfalldokumentation!$U342</f>
        <v>44448</v>
      </c>
      <c r="D342" s="68" t="str">
        <f>IFERROR(VLOOKUP(Tabelle3[[#This Row],[Artikelnr.]],Produktgruppe!A:B,2,0),Tabelle3[[#This Row],[Produktname]])</f>
        <v>ABS 295</v>
      </c>
      <c r="E342" s="80" t="str">
        <f>IFERROR(VLOOKUP(Abfalldokumentation!$O342,Artikel!A:C,3,FALSE),Abfalldokumentation!$O342)</f>
        <v>ABS AT-ROTWEIN</v>
      </c>
      <c r="F342" s="80" t="str">
        <f>VLOOKUP(T342,'Liste Gründe'!A:D,2,FALSE)</f>
        <v>keinen Verwendungszweck</v>
      </c>
      <c r="G342" s="79" t="str">
        <f>IF(ISBLANK(V342),VLOOKUP(Abfalldokumentation!$P342,'Liste Gründe'!A:D,3,FALSE),V342)</f>
        <v>keinen Verwendungszweck</v>
      </c>
      <c r="H342" s="80" t="str">
        <f>IF(ISBLANK(Abfalldokumentation!$W342),"-",Abfalldokumentation!$W342)</f>
        <v>&lt;20kg/Monat</v>
      </c>
      <c r="I342" s="80">
        <f t="shared" si="36"/>
        <v>36</v>
      </c>
      <c r="J342" s="80" t="str">
        <f t="shared" si="37"/>
        <v>Produkte</v>
      </c>
      <c r="K342" s="80" t="str">
        <f t="shared" si="38"/>
        <v>BUs</v>
      </c>
      <c r="L342" s="80" t="str">
        <f t="shared" si="39"/>
        <v>Symptome</v>
      </c>
      <c r="M3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IFERROR(VLOOKUP(Abfalldokumentation!$O342,Kennzahlen!U:X,3,FALSE)*Abfalldokumentation!$B342,"0")))),0)</f>
        <v>7.4148209887633527</v>
      </c>
      <c r="N342" s="80" t="str">
        <f>IF(ISBLANK(Q342),VLOOKUP(Abfalldokumentation!$O342,'Linien - BU'!R:S,2,FALSE),Q342)</f>
        <v>L23</v>
      </c>
      <c r="O342" s="76">
        <f t="shared" si="40"/>
        <v>29501013</v>
      </c>
      <c r="P342" s="76">
        <f t="shared" si="41"/>
        <v>61</v>
      </c>
      <c r="Q342" s="38" t="s">
        <v>218</v>
      </c>
      <c r="R342" s="39">
        <v>29501013</v>
      </c>
      <c r="S342" s="39">
        <v>3</v>
      </c>
      <c r="T342" s="39">
        <v>61</v>
      </c>
      <c r="U342" s="40">
        <v>44448</v>
      </c>
      <c r="V342" s="41"/>
      <c r="W342" s="42" t="s">
        <v>219</v>
      </c>
      <c r="X342" s="43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2" t="str">
        <f>VLOOKUP(N343,'Linien - BU'!A:B,2,FALSE)</f>
        <v>BU3</v>
      </c>
      <c r="B343" s="73">
        <f t="shared" si="35"/>
        <v>133</v>
      </c>
      <c r="C343" s="74">
        <f>Abfalldokumentation!$U343</f>
        <v>44448</v>
      </c>
      <c r="D343" s="68" t="str">
        <f>IFERROR(VLOOKUP(Tabelle3[[#This Row],[Artikelnr.]],Produktgruppe!A:B,2,0),Tabelle3[[#This Row],[Produktname]])</f>
        <v>Offen vegan</v>
      </c>
      <c r="E343" s="75" t="str">
        <f>IFERROR(VLOOKUP(Abfalldokumentation!$O343,Artikel!A:C,3,FALSE),Abfalldokumentation!$O343)</f>
        <v>VOS VEG-SCH WÜRZIG</v>
      </c>
      <c r="F343" s="75" t="str">
        <f>VLOOKUP(T343,'Liste Gründe'!A:D,2,FALSE)</f>
        <v>keinen Verwendungszweck</v>
      </c>
      <c r="G343" s="74" t="str">
        <f>IF(ISBLANK(V343),VLOOKUP(Abfalldokumentation!$P343,'Liste Gründe'!A:D,3,FALSE),V343)</f>
        <v>VOS &gt; Einsatz (vegan)</v>
      </c>
      <c r="H343" s="75" t="str">
        <f>IF(ISBLANK(Abfalldokumentation!$W343),"-",Abfalldokumentation!$W343)</f>
        <v>-</v>
      </c>
      <c r="I343" s="75">
        <f t="shared" si="36"/>
        <v>36</v>
      </c>
      <c r="J343" s="75" t="str">
        <f t="shared" si="37"/>
        <v>Produkte</v>
      </c>
      <c r="K343" s="75" t="str">
        <f t="shared" si="38"/>
        <v>BUs</v>
      </c>
      <c r="L343" s="75" t="str">
        <f t="shared" si="39"/>
        <v>Symptome</v>
      </c>
      <c r="M3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IFERROR(VLOOKUP(Abfalldokumentation!$O343,Kennzahlen!U:X,3,FALSE)*Abfalldokumentation!$B343,"0")))),0)</f>
        <v>66.5</v>
      </c>
      <c r="N343" s="75" t="str">
        <f>IF(ISBLANK(Q343),VLOOKUP(Abfalldokumentation!$O343,'Linien - BU'!R:S,2,FALSE),Q343)</f>
        <v>L1</v>
      </c>
      <c r="O343" s="76">
        <f t="shared" si="40"/>
        <v>29900003</v>
      </c>
      <c r="P343" s="76">
        <f t="shared" si="41"/>
        <v>61</v>
      </c>
      <c r="Q343" s="44" t="s">
        <v>174</v>
      </c>
      <c r="R343" s="45">
        <v>29900003</v>
      </c>
      <c r="S343" s="45">
        <v>133</v>
      </c>
      <c r="T343" s="45">
        <v>61</v>
      </c>
      <c r="U343" s="46">
        <v>44448</v>
      </c>
      <c r="V343" s="41" t="s">
        <v>35</v>
      </c>
      <c r="W343" s="48"/>
      <c r="X343" s="49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7" t="str">
        <f>VLOOKUP(N344,'Linien - BU'!A:B,2,FALSE)</f>
        <v>Verkauf</v>
      </c>
      <c r="B344" s="78">
        <f t="shared" si="35"/>
        <v>314.90000000000003</v>
      </c>
      <c r="C344" s="79">
        <f>Abfalldokumentation!$U344</f>
        <v>44448</v>
      </c>
      <c r="D344" s="68" t="str">
        <f>IFERROR(VLOOKUP(Tabelle3[[#This Row],[Artikelnr.]],Produktgruppe!A:B,2,0),Tabelle3[[#This Row],[Produktname]])</f>
        <v>Div. Zipfel, ES ohne Verwendung</v>
      </c>
      <c r="E344" s="80" t="str">
        <f>IFERROR(VLOOKUP(Abfalldokumentation!$O344,Artikel!A:C,3,FALSE),Abfalldokumentation!$O344)</f>
        <v>Vorschmelzwürste 6,7 kg</v>
      </c>
      <c r="F344" s="80" t="str">
        <f>VLOOKUP(T344,'Liste Gründe'!A:D,2,FALSE)</f>
        <v>Schimmel</v>
      </c>
      <c r="G344" s="79" t="str">
        <f>IF(ISBLANK(V344),VLOOKUP(Abfalldokumentation!$P344,'Liste Gründe'!A:D,3,FALSE),V344)</f>
        <v>keinen Abnehmer/kein Schälpersonal</v>
      </c>
      <c r="H344" s="80" t="str">
        <f>IF(ISBLANK(Abfalldokumentation!$W344),"-",Abfalldokumentation!$W344)</f>
        <v>keinen Abnehmer/Schälen</v>
      </c>
      <c r="I344" s="80">
        <f t="shared" si="36"/>
        <v>36</v>
      </c>
      <c r="J344" s="80" t="str">
        <f t="shared" si="37"/>
        <v>Produkte</v>
      </c>
      <c r="K344" s="80" t="str">
        <f t="shared" si="38"/>
        <v>BUs</v>
      </c>
      <c r="L344" s="80" t="str">
        <f t="shared" si="39"/>
        <v>Symptome</v>
      </c>
      <c r="M3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IFERROR(VLOOKUP(Abfalldokumentation!$O344,Kennzahlen!U:X,3,FALSE)*Abfalldokumentation!$B344,"0")))),0)</f>
        <v>0</v>
      </c>
      <c r="N344" s="80" t="str">
        <f>IF(ISBLANK(Q344),VLOOKUP(Abfalldokumentation!$O344,'Linien - BU'!R:S,2,FALSE),Q344)</f>
        <v>Verkauf</v>
      </c>
      <c r="O344" s="76">
        <f t="shared" si="40"/>
        <v>31000094</v>
      </c>
      <c r="P344" s="76">
        <f t="shared" si="41"/>
        <v>12</v>
      </c>
      <c r="Q344" s="38" t="s">
        <v>11</v>
      </c>
      <c r="R344" s="39">
        <v>31000094</v>
      </c>
      <c r="S344" s="39">
        <v>314.90000000000003</v>
      </c>
      <c r="T344" s="39">
        <v>12</v>
      </c>
      <c r="U344" s="40">
        <v>44448</v>
      </c>
      <c r="V344" s="41" t="s">
        <v>20</v>
      </c>
      <c r="W344" s="42" t="s">
        <v>178</v>
      </c>
      <c r="X344" s="43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2" t="str">
        <f>VLOOKUP(N345,'Linien - BU'!A:B,2,FALSE)</f>
        <v>BU1</v>
      </c>
      <c r="B345" s="73">
        <f t="shared" si="35"/>
        <v>100</v>
      </c>
      <c r="C345" s="74">
        <f>Abfalldokumentation!$U345</f>
        <v>44448</v>
      </c>
      <c r="D345" s="68" t="str">
        <f>IFERROR(VLOOKUP(Tabelle3[[#This Row],[Artikelnr.]],Produktgruppe!A:B,2,0),Tabelle3[[#This Row],[Produktname]])</f>
        <v>Rohware</v>
      </c>
      <c r="E345" s="75" t="str">
        <f>IFERROR(VLOOKUP(Abfalldokumentation!$O345,Artikel!A:C,3,FALSE),Abfalldokumentation!$O345)</f>
        <v>Cheddar Cheese 50% Block</v>
      </c>
      <c r="F345" s="75" t="str">
        <f>VLOOKUP(T345,'Liste Gründe'!A:D,2,FALSE)</f>
        <v>Schimmel</v>
      </c>
      <c r="G345" s="74" t="str">
        <f>IF(ISBLANK(V345),VLOOKUP(Abfalldokumentation!$P345,'Liste Gründe'!A:D,3,FALSE),V345)</f>
        <v>Luftzieher</v>
      </c>
      <c r="H345" s="75" t="str">
        <f>IF(ISBLANK(Abfalldokumentation!$W345),"-",Abfalldokumentation!$W345)</f>
        <v>Luftzieher</v>
      </c>
      <c r="I345" s="75">
        <f t="shared" si="36"/>
        <v>36</v>
      </c>
      <c r="J345" s="75" t="str">
        <f t="shared" si="37"/>
        <v>Produkte</v>
      </c>
      <c r="K345" s="75" t="str">
        <f t="shared" si="38"/>
        <v>BUs</v>
      </c>
      <c r="L345" s="75" t="str">
        <f t="shared" si="39"/>
        <v>Symptome</v>
      </c>
      <c r="M3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IFERROR(VLOOKUP(Abfalldokumentation!$O345,Kennzahlen!U:X,3,FALSE)*Abfalldokumentation!$B345,"0")))),0)</f>
        <v>0</v>
      </c>
      <c r="N345" s="75" t="str">
        <f>IF(ISBLANK(Q345),VLOOKUP(Abfalldokumentation!$O345,'Linien - BU'!R:S,2,FALSE),Q345)</f>
        <v>RWV</v>
      </c>
      <c r="O345" s="76" t="str">
        <f t="shared" si="40"/>
        <v>Cheddar Cheese 50% Block</v>
      </c>
      <c r="P345" s="76">
        <f t="shared" si="41"/>
        <v>12</v>
      </c>
      <c r="Q345" s="44" t="s">
        <v>188</v>
      </c>
      <c r="R345" s="45" t="s">
        <v>244</v>
      </c>
      <c r="S345" s="45">
        <v>100</v>
      </c>
      <c r="T345" s="45">
        <v>12</v>
      </c>
      <c r="U345" s="46">
        <v>44448</v>
      </c>
      <c r="V345" s="47" t="s">
        <v>29</v>
      </c>
      <c r="W345" s="48" t="s">
        <v>29</v>
      </c>
      <c r="X345" s="49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7" t="str">
        <f>VLOOKUP(N346,'Linien - BU'!A:B,2,FALSE)</f>
        <v>Verkauf</v>
      </c>
      <c r="B346" s="78">
        <f t="shared" si="35"/>
        <v>915</v>
      </c>
      <c r="C346" s="79">
        <f>Abfalldokumentation!$U346</f>
        <v>44448</v>
      </c>
      <c r="D346" s="68" t="str">
        <f>IFERROR(VLOOKUP(Tabelle3[[#This Row],[Artikelnr.]],Produktgruppe!A:B,2,0),Tabelle3[[#This Row],[Produktname]])</f>
        <v>Div. Zipfel, ES ohne Verwendung</v>
      </c>
      <c r="E346" s="80" t="str">
        <f>IFERROR(VLOOKUP(Abfalldokumentation!$O346,Artikel!A:C,3,FALSE),Abfalldokumentation!$O346)</f>
        <v>Div. Zipfel, Endstücke</v>
      </c>
      <c r="F346" s="80" t="str">
        <f>VLOOKUP(T346,'Liste Gründe'!A:D,2,FALSE)</f>
        <v>Schimmel</v>
      </c>
      <c r="G346" s="79" t="str">
        <f>IF(ISBLANK(V346),VLOOKUP(Abfalldokumentation!$P346,'Liste Gründe'!A:D,3,FALSE),V346)</f>
        <v>keinen Abnehmer/kein Schälpersonal</v>
      </c>
      <c r="H346" s="80" t="str">
        <f>IF(ISBLANK(Abfalldokumentation!$W346),"-",Abfalldokumentation!$W346)</f>
        <v>keinen Abnehmer/Schälen</v>
      </c>
      <c r="I346" s="80">
        <f t="shared" si="36"/>
        <v>36</v>
      </c>
      <c r="J346" s="80" t="str">
        <f t="shared" si="37"/>
        <v>Produkte</v>
      </c>
      <c r="K346" s="80" t="str">
        <f t="shared" si="38"/>
        <v>BUs</v>
      </c>
      <c r="L346" s="80" t="str">
        <f t="shared" si="39"/>
        <v>Symptome</v>
      </c>
      <c r="M3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IFERROR(VLOOKUP(Abfalldokumentation!$O346,Kennzahlen!U:X,3,FALSE)*Abfalldokumentation!$B346,"0")))),0)</f>
        <v>0</v>
      </c>
      <c r="N346" s="80" t="str">
        <f>IF(ISBLANK(Q346),VLOOKUP(Abfalldokumentation!$O346,'Linien - BU'!R:S,2,FALSE),Q346)</f>
        <v>Verkauf</v>
      </c>
      <c r="O346" s="76" t="str">
        <f t="shared" si="40"/>
        <v>Div. Zipfel, Endstücke</v>
      </c>
      <c r="P346" s="76">
        <f t="shared" si="41"/>
        <v>12</v>
      </c>
      <c r="Q346" s="38" t="s">
        <v>11</v>
      </c>
      <c r="R346" s="39" t="s">
        <v>177</v>
      </c>
      <c r="S346" s="39">
        <v>915</v>
      </c>
      <c r="T346" s="39">
        <v>12</v>
      </c>
      <c r="U346" s="40">
        <v>44448</v>
      </c>
      <c r="V346" s="41" t="s">
        <v>20</v>
      </c>
      <c r="W346" s="42" t="s">
        <v>178</v>
      </c>
      <c r="X346" s="43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2" t="str">
        <f>VLOOKUP(N347,'Linien - BU'!A:B,2,FALSE)</f>
        <v>BU1</v>
      </c>
      <c r="B347" s="73">
        <f t="shared" si="35"/>
        <v>50.6</v>
      </c>
      <c r="C347" s="74">
        <f>Abfalldokumentation!$U347</f>
        <v>44448</v>
      </c>
      <c r="D347" s="68" t="str">
        <f>IFERROR(VLOOKUP(Tabelle3[[#This Row],[Artikelnr.]],Produktgruppe!A:B,2,0),Tabelle3[[#This Row],[Produktname]])</f>
        <v>Diverses</v>
      </c>
      <c r="E347" s="75" t="str">
        <f>IFERROR(VLOOKUP(Abfalldokumentation!$O347,Artikel!A:C,3,FALSE),Abfalldokumentation!$O347)</f>
        <v>Diverses aus Abfüllung</v>
      </c>
      <c r="F347" s="75" t="str">
        <f>VLOOKUP(T347,'Liste Gründe'!A:D,2,FALSE)</f>
        <v>Linienbezogen</v>
      </c>
      <c r="G347" s="74" t="str">
        <f>IF(ISBLANK(V347),VLOOKUP(Abfalldokumentation!$P347,'Liste Gründe'!A:D,3,FALSE),V347)</f>
        <v>Darm geplatzt</v>
      </c>
      <c r="H347" s="75" t="str">
        <f>IF(ISBLANK(Abfalldokumentation!$W347),"-",Abfalldokumentation!$W347)</f>
        <v>-</v>
      </c>
      <c r="I347" s="75">
        <f t="shared" si="36"/>
        <v>36</v>
      </c>
      <c r="J347" s="75" t="str">
        <f t="shared" si="37"/>
        <v>Produkte</v>
      </c>
      <c r="K347" s="75" t="str">
        <f t="shared" si="38"/>
        <v>BUs</v>
      </c>
      <c r="L347" s="75" t="str">
        <f t="shared" si="39"/>
        <v>Symptome</v>
      </c>
      <c r="M3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IFERROR(VLOOKUP(Abfalldokumentation!$O347,Kennzahlen!U:X,3,FALSE)*Abfalldokumentation!$B347,"0")))),0)</f>
        <v>0</v>
      </c>
      <c r="N347" s="75" t="str">
        <f>IF(ISBLANK(Q347),VLOOKUP(Abfalldokumentation!$O347,'Linien - BU'!R:S,2,FALSE),Q347)</f>
        <v>Abfüllung</v>
      </c>
      <c r="O347" s="76" t="str">
        <f t="shared" si="40"/>
        <v>Diverses aus Abfüllung</v>
      </c>
      <c r="P347" s="76">
        <f t="shared" si="41"/>
        <v>34</v>
      </c>
      <c r="Q347" s="44" t="s">
        <v>166</v>
      </c>
      <c r="R347" s="45" t="s">
        <v>179</v>
      </c>
      <c r="S347" s="45">
        <v>50.6</v>
      </c>
      <c r="T347" s="39">
        <v>34</v>
      </c>
      <c r="U347" s="46">
        <v>44448</v>
      </c>
      <c r="V347" s="47"/>
      <c r="W347" s="48"/>
      <c r="X347" s="49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7" t="str">
        <f>VLOOKUP(N348,'Linien - BU'!A:B,2,FALSE)</f>
        <v>BU1</v>
      </c>
      <c r="B348" s="78">
        <f t="shared" si="35"/>
        <v>108</v>
      </c>
      <c r="C348" s="79">
        <f>Abfalldokumentation!$U348</f>
        <v>44448</v>
      </c>
      <c r="D348" s="68" t="str">
        <f>IFERROR(VLOOKUP(Tabelle3[[#This Row],[Artikelnr.]],Produktgruppe!A:B,2,0),Tabelle3[[#This Row],[Produktname]])</f>
        <v>Diverses</v>
      </c>
      <c r="E348" s="80" t="str">
        <f>IFERROR(VLOOKUP(Abfalldokumentation!$O348,Artikel!A:C,3,FALSE),Abfalldokumentation!$O348)</f>
        <v>Diverses aus Abfüllung</v>
      </c>
      <c r="F348" s="80" t="str">
        <f>VLOOKUP(T348,'Liste Gründe'!A:D,2,FALSE)</f>
        <v>Linienbezogen</v>
      </c>
      <c r="G348" s="79" t="str">
        <f>IF(ISBLANK(V348),VLOOKUP(Abfalldokumentation!$P348,'Liste Gründe'!A:D,3,FALSE),V348)</f>
        <v>Darm geplatzt</v>
      </c>
      <c r="H348" s="80" t="str">
        <f>IF(ISBLANK(Abfalldokumentation!$W348),"-",Abfalldokumentation!$W348)</f>
        <v>-</v>
      </c>
      <c r="I348" s="80">
        <f t="shared" si="36"/>
        <v>36</v>
      </c>
      <c r="J348" s="80" t="str">
        <f t="shared" si="37"/>
        <v>Produkte</v>
      </c>
      <c r="K348" s="80" t="str">
        <f t="shared" si="38"/>
        <v>BUs</v>
      </c>
      <c r="L348" s="80" t="str">
        <f t="shared" si="39"/>
        <v>Symptome</v>
      </c>
      <c r="M3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IFERROR(VLOOKUP(Abfalldokumentation!$O348,Kennzahlen!U:X,3,FALSE)*Abfalldokumentation!$B348,"0")))),0)</f>
        <v>0</v>
      </c>
      <c r="N348" s="80" t="str">
        <f>IF(ISBLANK(Q348),VLOOKUP(Abfalldokumentation!$O348,'Linien - BU'!R:S,2,FALSE),Q348)</f>
        <v>Abfüllung</v>
      </c>
      <c r="O348" s="76" t="str">
        <f t="shared" si="40"/>
        <v>Diverses aus Abfüllung</v>
      </c>
      <c r="P348" s="76">
        <f t="shared" si="41"/>
        <v>34</v>
      </c>
      <c r="Q348" s="38" t="s">
        <v>166</v>
      </c>
      <c r="R348" s="39" t="s">
        <v>179</v>
      </c>
      <c r="S348" s="39">
        <v>108</v>
      </c>
      <c r="T348" s="39">
        <v>34</v>
      </c>
      <c r="U348" s="40">
        <v>44448</v>
      </c>
      <c r="V348" s="41"/>
      <c r="W348" s="42"/>
      <c r="X348" s="43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2" t="str">
        <f>VLOOKUP(N349,'Linien - BU'!A:B,2,FALSE)</f>
        <v>Rest</v>
      </c>
      <c r="B349" s="73">
        <f t="shared" si="35"/>
        <v>2</v>
      </c>
      <c r="C349" s="74">
        <f>Abfalldokumentation!$U349</f>
        <v>44448</v>
      </c>
      <c r="D349" s="68" t="str">
        <f>IFERROR(VLOOKUP(Tabelle3[[#This Row],[Artikelnr.]],Produktgruppe!A:B,2,0),Tabelle3[[#This Row],[Produktname]])</f>
        <v>Qualitätssicherung</v>
      </c>
      <c r="E349" s="75" t="str">
        <f>IFERROR(VLOOKUP(Abfalldokumentation!$O349,Artikel!A:C,3,FALSE),Abfalldokumentation!$O349)</f>
        <v>Diverses QM</v>
      </c>
      <c r="F349" s="75" t="str">
        <f>VLOOKUP(T349,'Liste Gründe'!A:D,2,FALSE)</f>
        <v>Qualitätssicherung</v>
      </c>
      <c r="G349" s="74" t="str">
        <f>IF(ISBLANK(V349),VLOOKUP(Abfalldokumentation!$P349,'Liste Gründe'!A:D,3,FALSE),V349)</f>
        <v>Sensorik</v>
      </c>
      <c r="H349" s="75" t="str">
        <f>IF(ISBLANK(Abfalldokumentation!$W349),"-",Abfalldokumentation!$W349)</f>
        <v>Sensorik</v>
      </c>
      <c r="I349" s="75">
        <f t="shared" si="36"/>
        <v>36</v>
      </c>
      <c r="J349" s="75" t="str">
        <f t="shared" si="37"/>
        <v>Produkte</v>
      </c>
      <c r="K349" s="75" t="str">
        <f t="shared" si="38"/>
        <v>BUs</v>
      </c>
      <c r="L349" s="75" t="str">
        <f t="shared" si="39"/>
        <v>Symptome</v>
      </c>
      <c r="M3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IFERROR(VLOOKUP(Abfalldokumentation!$O349,Kennzahlen!U:X,3,FALSE)*Abfalldokumentation!$B349,"0")))),0)</f>
        <v>0</v>
      </c>
      <c r="N349" s="75" t="str">
        <f>IF(ISBLANK(Q349),VLOOKUP(Abfalldokumentation!$O349,'Linien - BU'!R:S,2,FALSE),Q349)</f>
        <v>QM</v>
      </c>
      <c r="O349" s="76" t="str">
        <f t="shared" si="40"/>
        <v>Diverses QM</v>
      </c>
      <c r="P349" s="76">
        <f t="shared" si="41"/>
        <v>74</v>
      </c>
      <c r="Q349" s="44" t="s">
        <v>182</v>
      </c>
      <c r="R349" s="45" t="s">
        <v>183</v>
      </c>
      <c r="S349" s="45">
        <v>2</v>
      </c>
      <c r="T349" s="45">
        <v>74</v>
      </c>
      <c r="U349" s="46">
        <v>44448</v>
      </c>
      <c r="V349" s="47" t="s">
        <v>184</v>
      </c>
      <c r="W349" s="48" t="s">
        <v>184</v>
      </c>
      <c r="X349" s="49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7" t="str">
        <f>VLOOKUP(N350,'Linien - BU'!A:B,2,FALSE)</f>
        <v>Rest</v>
      </c>
      <c r="B350" s="78">
        <f t="shared" si="35"/>
        <v>2</v>
      </c>
      <c r="C350" s="79">
        <f>Abfalldokumentation!$U350</f>
        <v>44448</v>
      </c>
      <c r="D350" s="68" t="str">
        <f>IFERROR(VLOOKUP(Tabelle3[[#This Row],[Artikelnr.]],Produktgruppe!A:B,2,0),Tabelle3[[#This Row],[Produktname]])</f>
        <v>Qualitätssicherung</v>
      </c>
      <c r="E350" s="80" t="str">
        <f>IFERROR(VLOOKUP(Abfalldokumentation!$O350,Artikel!A:C,3,FALSE),Abfalldokumentation!$O350)</f>
        <v>Diverses QM</v>
      </c>
      <c r="F350" s="80" t="str">
        <f>VLOOKUP(T350,'Liste Gründe'!A:D,2,FALSE)</f>
        <v>Qualitätssicherung</v>
      </c>
      <c r="G350" s="79" t="str">
        <f>IF(ISBLANK(V350),VLOOKUP(Abfalldokumentation!$P350,'Liste Gründe'!A:D,3,FALSE),V350)</f>
        <v>Sensorik</v>
      </c>
      <c r="H350" s="80" t="str">
        <f>IF(ISBLANK(Abfalldokumentation!$W350),"-",Abfalldokumentation!$W350)</f>
        <v>Sensorik</v>
      </c>
      <c r="I350" s="80">
        <f t="shared" si="36"/>
        <v>36</v>
      </c>
      <c r="J350" s="80" t="str">
        <f t="shared" si="37"/>
        <v>Produkte</v>
      </c>
      <c r="K350" s="80" t="str">
        <f t="shared" si="38"/>
        <v>BUs</v>
      </c>
      <c r="L350" s="80" t="str">
        <f t="shared" si="39"/>
        <v>Symptome</v>
      </c>
      <c r="M3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IFERROR(VLOOKUP(Abfalldokumentation!$O350,Kennzahlen!U:X,3,FALSE)*Abfalldokumentation!$B350,"0")))),0)</f>
        <v>0</v>
      </c>
      <c r="N350" s="80" t="str">
        <f>IF(ISBLANK(Q350),VLOOKUP(Abfalldokumentation!$O350,'Linien - BU'!R:S,2,FALSE),Q350)</f>
        <v>QM</v>
      </c>
      <c r="O350" s="76" t="str">
        <f t="shared" si="40"/>
        <v>Diverses QM</v>
      </c>
      <c r="P350" s="76">
        <f t="shared" si="41"/>
        <v>74</v>
      </c>
      <c r="Q350" s="38" t="s">
        <v>182</v>
      </c>
      <c r="R350" s="39" t="s">
        <v>183</v>
      </c>
      <c r="S350" s="39">
        <v>2</v>
      </c>
      <c r="T350" s="39">
        <v>74</v>
      </c>
      <c r="U350" s="40">
        <v>44448</v>
      </c>
      <c r="V350" s="41" t="s">
        <v>184</v>
      </c>
      <c r="W350" s="42" t="s">
        <v>184</v>
      </c>
      <c r="X350" s="43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2" t="str">
        <f>VLOOKUP(N351,'Linien - BU'!A:B,2,FALSE)</f>
        <v>Rest</v>
      </c>
      <c r="B351" s="73">
        <f t="shared" si="35"/>
        <v>4.5</v>
      </c>
      <c r="C351" s="74">
        <f>Abfalldokumentation!$U351</f>
        <v>44448</v>
      </c>
      <c r="D351" s="68" t="str">
        <f>IFERROR(VLOOKUP(Tabelle3[[#This Row],[Artikelnr.]],Produktgruppe!A:B,2,0),Tabelle3[[#This Row],[Produktname]])</f>
        <v>Qualitätssicherung</v>
      </c>
      <c r="E351" s="75" t="str">
        <f>IFERROR(VLOOKUP(Abfalldokumentation!$O351,Artikel!A:C,3,FALSE),Abfalldokumentation!$O351)</f>
        <v>Diverses QM</v>
      </c>
      <c r="F351" s="75" t="str">
        <f>VLOOKUP(T351,'Liste Gründe'!A:D,2,FALSE)</f>
        <v>Qualitätssicherung</v>
      </c>
      <c r="G351" s="74" t="str">
        <f>IF(ISBLANK(V351),VLOOKUP(Abfalldokumentation!$P351,'Liste Gründe'!A:D,3,FALSE),V351)</f>
        <v>Sensorik</v>
      </c>
      <c r="H351" s="75" t="str">
        <f>IF(ISBLANK(Abfalldokumentation!$W351),"-",Abfalldokumentation!$W351)</f>
        <v>Sensorik</v>
      </c>
      <c r="I351" s="75">
        <f t="shared" si="36"/>
        <v>36</v>
      </c>
      <c r="J351" s="75" t="str">
        <f t="shared" si="37"/>
        <v>Produkte</v>
      </c>
      <c r="K351" s="75" t="str">
        <f t="shared" si="38"/>
        <v>BUs</v>
      </c>
      <c r="L351" s="75" t="str">
        <f t="shared" si="39"/>
        <v>Symptome</v>
      </c>
      <c r="M3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IFERROR(VLOOKUP(Abfalldokumentation!$O351,Kennzahlen!U:X,3,FALSE)*Abfalldokumentation!$B351,"0")))),0)</f>
        <v>0</v>
      </c>
      <c r="N351" s="75" t="str">
        <f>IF(ISBLANK(Q351),VLOOKUP(Abfalldokumentation!$O351,'Linien - BU'!R:S,2,FALSE),Q351)</f>
        <v>QM</v>
      </c>
      <c r="O351" s="76" t="str">
        <f t="shared" si="40"/>
        <v>Diverses QM</v>
      </c>
      <c r="P351" s="76">
        <f t="shared" si="41"/>
        <v>74</v>
      </c>
      <c r="Q351" s="44" t="s">
        <v>182</v>
      </c>
      <c r="R351" s="45" t="s">
        <v>183</v>
      </c>
      <c r="S351" s="45">
        <v>4.5</v>
      </c>
      <c r="T351" s="45">
        <v>74</v>
      </c>
      <c r="U351" s="46">
        <v>44448</v>
      </c>
      <c r="V351" s="47" t="s">
        <v>184</v>
      </c>
      <c r="W351" s="48" t="s">
        <v>184</v>
      </c>
      <c r="X351" s="49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7" t="str">
        <f>VLOOKUP(N352,'Linien - BU'!A:B,2,FALSE)</f>
        <v>Rest</v>
      </c>
      <c r="B352" s="78">
        <f t="shared" si="35"/>
        <v>450</v>
      </c>
      <c r="C352" s="79">
        <f>Abfalldokumentation!$U352</f>
        <v>44448</v>
      </c>
      <c r="D352" s="68" t="str">
        <f>IFERROR(VLOOKUP(Tabelle3[[#This Row],[Artikelnr.]],Produktgruppe!A:B,2,0),Tabelle3[[#This Row],[Produktname]])</f>
        <v>Fertigware</v>
      </c>
      <c r="E352" s="80" t="str">
        <f>IFERROR(VLOOKUP(Abfalldokumentation!$O352,Artikel!A:C,3,FALSE),Abfalldokumentation!$O352)</f>
        <v>Käsesnack</v>
      </c>
      <c r="F352" s="80" t="str">
        <f>VLOOKUP(T352,'Liste Gründe'!A:D,2,FALSE)</f>
        <v>Schimmel</v>
      </c>
      <c r="G352" s="79" t="str">
        <f>IF(ISBLANK(V352),VLOOKUP(Abfalldokumentation!$P352,'Liste Gründe'!A:D,3,FALSE),V352)</f>
        <v>MHD abgelaufen in Logistik</v>
      </c>
      <c r="H352" s="80" t="str">
        <f>IF(ISBLANK(Abfalldokumentation!$W352),"-",Abfalldokumentation!$W352)</f>
        <v>in Logistik stehen geblieben</v>
      </c>
      <c r="I352" s="80">
        <f t="shared" si="36"/>
        <v>36</v>
      </c>
      <c r="J352" s="80" t="str">
        <f t="shared" si="37"/>
        <v>Produkte</v>
      </c>
      <c r="K352" s="80" t="str">
        <f t="shared" si="38"/>
        <v>BUs</v>
      </c>
      <c r="L352" s="80" t="str">
        <f t="shared" si="39"/>
        <v>Symptome</v>
      </c>
      <c r="M3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IFERROR(VLOOKUP(Abfalldokumentation!$O352,Kennzahlen!U:X,3,FALSE)*Abfalldokumentation!$B352,"0")))),0)</f>
        <v>0</v>
      </c>
      <c r="N352" s="80" t="str">
        <f>IF(ISBLANK(Q352),VLOOKUP(Abfalldokumentation!$O352,'Linien - BU'!R:S,2,FALSE),Q352)</f>
        <v>Logistik</v>
      </c>
      <c r="O352" s="76" t="str">
        <f t="shared" si="40"/>
        <v>Käsesnack</v>
      </c>
      <c r="P352" s="76">
        <f t="shared" si="41"/>
        <v>120</v>
      </c>
      <c r="Q352" s="38" t="s">
        <v>245</v>
      </c>
      <c r="R352" s="39" t="s">
        <v>246</v>
      </c>
      <c r="S352" s="39">
        <v>450</v>
      </c>
      <c r="T352" s="39">
        <v>120</v>
      </c>
      <c r="U352" s="40">
        <v>44448</v>
      </c>
      <c r="V352" s="41" t="s">
        <v>34</v>
      </c>
      <c r="W352" s="42" t="s">
        <v>247</v>
      </c>
      <c r="X352" s="43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2" t="str">
        <f>VLOOKUP(N353,'Linien - BU'!A:B,2,FALSE)</f>
        <v>Rest</v>
      </c>
      <c r="B353" s="73">
        <f t="shared" si="35"/>
        <v>25</v>
      </c>
      <c r="C353" s="74">
        <f>Abfalldokumentation!$U353</f>
        <v>44448</v>
      </c>
      <c r="D353" s="68" t="str">
        <f>IFERROR(VLOOKUP(Tabelle3[[#This Row],[Artikelnr.]],Produktgruppe!A:B,2,0),Tabelle3[[#This Row],[Produktname]])</f>
        <v>Qualitätssicherung</v>
      </c>
      <c r="E353" s="75" t="str">
        <f>IFERROR(VLOOKUP(Abfalldokumentation!$O353,Artikel!A:C,3,FALSE),Abfalldokumentation!$O353)</f>
        <v>Laborproben</v>
      </c>
      <c r="F353" s="75" t="str">
        <f>VLOOKUP(T353,'Liste Gründe'!A:D,2,FALSE)</f>
        <v>Qualitätssicherung</v>
      </c>
      <c r="G353" s="74" t="str">
        <f>IF(ISBLANK(V353),VLOOKUP(Abfalldokumentation!$P353,'Liste Gründe'!A:D,3,FALSE),V353)</f>
        <v>Laborprobe</v>
      </c>
      <c r="H353" s="75" t="str">
        <f>IF(ISBLANK(Abfalldokumentation!$W353),"-",Abfalldokumentation!$W353)</f>
        <v>Laborprobe</v>
      </c>
      <c r="I353" s="75">
        <f t="shared" si="36"/>
        <v>36</v>
      </c>
      <c r="J353" s="75" t="str">
        <f t="shared" si="37"/>
        <v>Produkte</v>
      </c>
      <c r="K353" s="75" t="str">
        <f t="shared" si="38"/>
        <v>BUs</v>
      </c>
      <c r="L353" s="75" t="str">
        <f t="shared" si="39"/>
        <v>Symptome</v>
      </c>
      <c r="M3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IFERROR(VLOOKUP(Abfalldokumentation!$O353,Kennzahlen!U:X,3,FALSE)*Abfalldokumentation!$B353,"0")))),0)</f>
        <v>0</v>
      </c>
      <c r="N353" s="75" t="str">
        <f>IF(ISBLANK(Q353),VLOOKUP(Abfalldokumentation!$O353,'Linien - BU'!R:S,2,FALSE),Q353)</f>
        <v>Labor</v>
      </c>
      <c r="O353" s="76" t="str">
        <f t="shared" si="40"/>
        <v>Laborproben</v>
      </c>
      <c r="P353" s="76">
        <f t="shared" si="41"/>
        <v>73</v>
      </c>
      <c r="Q353" s="44" t="s">
        <v>185</v>
      </c>
      <c r="R353" s="45" t="s">
        <v>186</v>
      </c>
      <c r="S353" s="45">
        <v>25</v>
      </c>
      <c r="T353" s="51">
        <v>73</v>
      </c>
      <c r="U353" s="46">
        <v>44448</v>
      </c>
      <c r="V353" s="47" t="s">
        <v>187</v>
      </c>
      <c r="W353" s="48" t="s">
        <v>187</v>
      </c>
      <c r="X353" s="49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7" t="str">
        <f>VLOOKUP(N354,'Linien - BU'!A:B,2,FALSE)</f>
        <v>BU3</v>
      </c>
      <c r="B354" s="78">
        <f t="shared" si="35"/>
        <v>133.6</v>
      </c>
      <c r="C354" s="79">
        <f>Abfalldokumentation!$U354</f>
        <v>44449</v>
      </c>
      <c r="D354" s="68" t="str">
        <f>IFERROR(VLOOKUP(Tabelle3[[#This Row],[Artikelnr.]],Produktgruppe!A:B,2,0),Tabelle3[[#This Row],[Produktname]])</f>
        <v>VOS 295</v>
      </c>
      <c r="E354" s="80" t="str">
        <f>IFERROR(VLOOKUP(Abfalldokumentation!$O354,Artikel!A:C,3,FALSE),Abfalldokumentation!$O354)</f>
        <v>VOS Walnuss Blöcke</v>
      </c>
      <c r="F354" s="80" t="str">
        <f>VLOOKUP(T354,'Liste Gründe'!A:D,2,FALSE)</f>
        <v>Schimmel</v>
      </c>
      <c r="G354" s="79" t="str">
        <f>IF(ISBLANK(V354),VLOOKUP(Abfalldokumentation!$P354,'Liste Gründe'!A:D,3,FALSE),V354)</f>
        <v>VOS &gt; Einsatz</v>
      </c>
      <c r="H354" s="80" t="str">
        <f>IF(ISBLANK(Abfalldokumentation!$W354),"-",Abfalldokumentation!$W354)</f>
        <v>VOS &gt; Einsatz</v>
      </c>
      <c r="I354" s="80">
        <f t="shared" si="36"/>
        <v>36</v>
      </c>
      <c r="J354" s="80" t="str">
        <f t="shared" si="37"/>
        <v>Produkte</v>
      </c>
      <c r="K354" s="80" t="str">
        <f t="shared" si="38"/>
        <v>BUs</v>
      </c>
      <c r="L354" s="80" t="str">
        <f t="shared" si="39"/>
        <v>Symptome</v>
      </c>
      <c r="M3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IFERROR(VLOOKUP(Abfalldokumentation!$O354,Kennzahlen!U:X,3,FALSE)*Abfalldokumentation!$B354,"0")))),0)</f>
        <v>66.8</v>
      </c>
      <c r="N354" s="80" t="str">
        <f>IF(ISBLANK(Q354),VLOOKUP(Abfalldokumentation!$O354,'Linien - BU'!R:S,2,FALSE),Q354)</f>
        <v>BU3</v>
      </c>
      <c r="O354" s="76">
        <f t="shared" si="40"/>
        <v>29500593</v>
      </c>
      <c r="P354" s="76">
        <f t="shared" si="41"/>
        <v>12</v>
      </c>
      <c r="Q354" s="38" t="s">
        <v>8</v>
      </c>
      <c r="R354" s="39">
        <v>29500593</v>
      </c>
      <c r="S354" s="39">
        <v>133.6</v>
      </c>
      <c r="T354" s="39">
        <v>12</v>
      </c>
      <c r="U354" s="40">
        <v>44449</v>
      </c>
      <c r="V354" s="41" t="s">
        <v>21</v>
      </c>
      <c r="W354" s="42" t="s">
        <v>21</v>
      </c>
      <c r="X354" s="43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2" t="str">
        <f>VLOOKUP(N355,'Linien - BU'!A:B,2,FALSE)</f>
        <v>BU3</v>
      </c>
      <c r="B355" s="73">
        <f t="shared" si="35"/>
        <v>35</v>
      </c>
      <c r="C355" s="74">
        <f>Abfalldokumentation!$U355</f>
        <v>44449</v>
      </c>
      <c r="D355" s="68" t="str">
        <f>IFERROR(VLOOKUP(Tabelle3[[#This Row],[Artikelnr.]],Produktgruppe!A:B,2,0),Tabelle3[[#This Row],[Produktname]])</f>
        <v>ABS 295</v>
      </c>
      <c r="E355" s="75" t="str">
        <f>IFERROR(VLOOKUP(Abfalldokumentation!$O355,Artikel!A:C,3,FALSE),Abfalldokumentation!$O355)</f>
        <v>ABS Bio Gouda 48%, mitt</v>
      </c>
      <c r="F355" s="75" t="str">
        <f>VLOOKUP(T355,'Liste Gründe'!A:D,2,FALSE)</f>
        <v>Schimmel</v>
      </c>
      <c r="G355" s="74" t="str">
        <f>IF(ISBLANK(V355),VLOOKUP(Abfalldokumentation!$P355,'Liste Gründe'!A:D,3,FALSE),V355)</f>
        <v>Rest</v>
      </c>
      <c r="H355" s="75" t="str">
        <f>IF(ISBLANK(Abfalldokumentation!$W355),"-",Abfalldokumentation!$W355)</f>
        <v>wurde nicht eingesetzt</v>
      </c>
      <c r="I355" s="75">
        <f t="shared" si="36"/>
        <v>36</v>
      </c>
      <c r="J355" s="75" t="str">
        <f t="shared" si="37"/>
        <v>Produkte</v>
      </c>
      <c r="K355" s="75" t="str">
        <f t="shared" si="38"/>
        <v>BUs</v>
      </c>
      <c r="L355" s="75" t="str">
        <f t="shared" si="39"/>
        <v>Symptome</v>
      </c>
      <c r="M3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IFERROR(VLOOKUP(Abfalldokumentation!$O355,Kennzahlen!U:X,3,FALSE)*Abfalldokumentation!$B355,"0")))),0)</f>
        <v>77</v>
      </c>
      <c r="N355" s="75" t="str">
        <f>IF(ISBLANK(Q355),VLOOKUP(Abfalldokumentation!$O355,'Linien - BU'!R:S,2,FALSE),Q355)</f>
        <v>L18</v>
      </c>
      <c r="O355" s="76">
        <f t="shared" si="40"/>
        <v>29500754</v>
      </c>
      <c r="P355" s="76">
        <f t="shared" si="41"/>
        <v>12</v>
      </c>
      <c r="Q355" s="44" t="s">
        <v>213</v>
      </c>
      <c r="R355" s="45">
        <v>29500754</v>
      </c>
      <c r="S355" s="45">
        <v>35</v>
      </c>
      <c r="T355" s="45">
        <v>12</v>
      </c>
      <c r="U355" s="46">
        <v>44449</v>
      </c>
      <c r="V355" s="47" t="s">
        <v>10</v>
      </c>
      <c r="W355" s="48" t="s">
        <v>243</v>
      </c>
      <c r="X355" s="49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7" t="str">
        <f>VLOOKUP(N356,'Linien - BU'!A:B,2,FALSE)</f>
        <v>BU4</v>
      </c>
      <c r="B356" s="78">
        <f t="shared" si="35"/>
        <v>19</v>
      </c>
      <c r="C356" s="79">
        <f>Abfalldokumentation!$U356</f>
        <v>44449</v>
      </c>
      <c r="D356" s="68" t="str">
        <f>IFERROR(VLOOKUP(Tabelle3[[#This Row],[Artikelnr.]],Produktgruppe!A:B,2,0),Tabelle3[[#This Row],[Produktname]])</f>
        <v>ABS 295</v>
      </c>
      <c r="E356" s="80" t="str">
        <f>IFERROR(VLOOKUP(Abfalldokumentation!$O356,Artikel!A:C,3,FALSE),Abfalldokumentation!$O356)</f>
        <v>ABS Unser Blütenkäse</v>
      </c>
      <c r="F356" s="80" t="str">
        <f>VLOOKUP(T356,'Liste Gründe'!A:D,2,FALSE)</f>
        <v>keinen Verwendungszweck</v>
      </c>
      <c r="G356" s="79" t="str">
        <f>IF(ISBLANK(V356),VLOOKUP(Abfalldokumentation!$P356,'Liste Gründe'!A:D,3,FALSE),V356)</f>
        <v>keinen Verwendungszweck</v>
      </c>
      <c r="H356" s="80" t="str">
        <f>IF(ISBLANK(Abfalldokumentation!$W356),"-",Abfalldokumentation!$W356)</f>
        <v>&lt;500kg/Monat</v>
      </c>
      <c r="I356" s="80">
        <f t="shared" si="36"/>
        <v>36</v>
      </c>
      <c r="J356" s="80" t="str">
        <f t="shared" si="37"/>
        <v>Produkte</v>
      </c>
      <c r="K356" s="80" t="str">
        <f t="shared" si="38"/>
        <v>BUs</v>
      </c>
      <c r="L356" s="80" t="str">
        <f t="shared" si="39"/>
        <v>Symptome</v>
      </c>
      <c r="M3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IFERROR(VLOOKUP(Abfalldokumentation!$O356,Kennzahlen!U:X,3,FALSE)*Abfalldokumentation!$B356,"0")))),0)</f>
        <v>9.4651380183951126</v>
      </c>
      <c r="N356" s="80" t="str">
        <f>IF(ISBLANK(Q356),VLOOKUP(Abfalldokumentation!$O356,'Linien - BU'!R:S,2,FALSE),Q356)</f>
        <v>L22</v>
      </c>
      <c r="O356" s="76">
        <f t="shared" si="40"/>
        <v>29500910</v>
      </c>
      <c r="P356" s="76">
        <f t="shared" si="41"/>
        <v>61</v>
      </c>
      <c r="Q356" s="38" t="s">
        <v>172</v>
      </c>
      <c r="R356" s="39">
        <v>29500910</v>
      </c>
      <c r="S356" s="39">
        <v>19</v>
      </c>
      <c r="T356" s="39">
        <v>61</v>
      </c>
      <c r="U356" s="40">
        <v>44449</v>
      </c>
      <c r="V356" s="41"/>
      <c r="W356" s="42" t="s">
        <v>236</v>
      </c>
      <c r="X356" s="43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2" t="str">
        <f>VLOOKUP(N357,'Linien - BU'!A:B,2,FALSE)</f>
        <v>BU4</v>
      </c>
      <c r="B357" s="73">
        <f t="shared" si="35"/>
        <v>19</v>
      </c>
      <c r="C357" s="74">
        <f>Abfalldokumentation!$U357</f>
        <v>44449</v>
      </c>
      <c r="D357" s="68" t="str">
        <f>IFERROR(VLOOKUP(Tabelle3[[#This Row],[Artikelnr.]],Produktgruppe!A:B,2,0),Tabelle3[[#This Row],[Produktname]])</f>
        <v>ABS 295</v>
      </c>
      <c r="E357" s="75" t="str">
        <f>IFERROR(VLOOKUP(Abfalldokumentation!$O357,Artikel!A:C,3,FALSE),Abfalldokumentation!$O357)</f>
        <v>ABS Unser Blütenkäse</v>
      </c>
      <c r="F357" s="75" t="str">
        <f>VLOOKUP(T357,'Liste Gründe'!A:D,2,FALSE)</f>
        <v>keinen Verwendungszweck</v>
      </c>
      <c r="G357" s="74" t="str">
        <f>IF(ISBLANK(V357),VLOOKUP(Abfalldokumentation!$P357,'Liste Gründe'!A:D,3,FALSE),V357)</f>
        <v>keinen Verwendungszweck</v>
      </c>
      <c r="H357" s="75" t="str">
        <f>IF(ISBLANK(Abfalldokumentation!$W357),"-",Abfalldokumentation!$W357)</f>
        <v>&lt;500kg/Monat</v>
      </c>
      <c r="I357" s="75">
        <f t="shared" si="36"/>
        <v>36</v>
      </c>
      <c r="J357" s="75" t="str">
        <f t="shared" si="37"/>
        <v>Produkte</v>
      </c>
      <c r="K357" s="75" t="str">
        <f t="shared" si="38"/>
        <v>BUs</v>
      </c>
      <c r="L357" s="75" t="str">
        <f t="shared" si="39"/>
        <v>Symptome</v>
      </c>
      <c r="M3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IFERROR(VLOOKUP(Abfalldokumentation!$O357,Kennzahlen!U:X,3,FALSE)*Abfalldokumentation!$B357,"0")))),0)</f>
        <v>9.4651380183951126</v>
      </c>
      <c r="N357" s="75" t="str">
        <f>IF(ISBLANK(Q357),VLOOKUP(Abfalldokumentation!$O357,'Linien - BU'!R:S,2,FALSE),Q357)</f>
        <v>L22</v>
      </c>
      <c r="O357" s="76">
        <f t="shared" si="40"/>
        <v>29500910</v>
      </c>
      <c r="P357" s="76">
        <f t="shared" si="41"/>
        <v>61</v>
      </c>
      <c r="Q357" s="44" t="s">
        <v>172</v>
      </c>
      <c r="R357" s="45">
        <v>29500910</v>
      </c>
      <c r="S357" s="45">
        <v>19</v>
      </c>
      <c r="T357" s="45">
        <v>61</v>
      </c>
      <c r="U357" s="46">
        <v>44449</v>
      </c>
      <c r="V357" s="47"/>
      <c r="W357" s="48" t="s">
        <v>236</v>
      </c>
      <c r="X357" s="49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7" t="str">
        <f>VLOOKUP(N358,'Linien - BU'!A:B,2,FALSE)</f>
        <v>BU1</v>
      </c>
      <c r="B358" s="78">
        <f t="shared" si="35"/>
        <v>22</v>
      </c>
      <c r="C358" s="79">
        <f>Abfalldokumentation!$U358</f>
        <v>44449</v>
      </c>
      <c r="D358" s="68" t="str">
        <f>IFERROR(VLOOKUP(Tabelle3[[#This Row],[Artikelnr.]],Produktgruppe!A:B,2,0),Tabelle3[[#This Row],[Produktname]])</f>
        <v>VOS 295</v>
      </c>
      <c r="E358" s="80" t="str">
        <f>IFERROR(VLOOKUP(Abfalldokumentation!$O358,Artikel!A:C,3,FALSE),Abfalldokumentation!$O358)</f>
        <v>VOS-ABS ENTSORGUNG</v>
      </c>
      <c r="F358" s="80" t="str">
        <f>VLOOKUP(T358,'Liste Gründe'!A:D,2,FALSE)</f>
        <v>Rest</v>
      </c>
      <c r="G358" s="79" t="str">
        <f>IF(ISBLANK(V358),VLOOKUP(Abfalldokumentation!$P358,'Liste Gründe'!A:D,3,FALSE),V358)</f>
        <v>geschälte Rinde</v>
      </c>
      <c r="H358" s="80" t="str">
        <f>IF(ISBLANK(Abfalldokumentation!$W358),"-",Abfalldokumentation!$W358)</f>
        <v>keine Verwendung möglich</v>
      </c>
      <c r="I358" s="80">
        <f t="shared" si="36"/>
        <v>36</v>
      </c>
      <c r="J358" s="80" t="str">
        <f t="shared" si="37"/>
        <v>Produkte</v>
      </c>
      <c r="K358" s="80" t="str">
        <f t="shared" si="38"/>
        <v>BUs</v>
      </c>
      <c r="L358" s="80" t="str">
        <f t="shared" si="39"/>
        <v>Symptome</v>
      </c>
      <c r="M3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IFERROR(VLOOKUP(Abfalldokumentation!$O358,Kennzahlen!U:X,3,FALSE)*Abfalldokumentation!$B358,"0")))),0)</f>
        <v>0.22</v>
      </c>
      <c r="N358" s="80" t="str">
        <f>IF(ISBLANK(Q358),VLOOKUP(Abfalldokumentation!$O358,'Linien - BU'!R:S,2,FALSE),Q358)</f>
        <v>RWV</v>
      </c>
      <c r="O358" s="76">
        <f t="shared" si="40"/>
        <v>29500917</v>
      </c>
      <c r="P358" s="76">
        <f t="shared" si="41"/>
        <v>60</v>
      </c>
      <c r="Q358" s="38" t="s">
        <v>188</v>
      </c>
      <c r="R358" s="39">
        <v>29500917</v>
      </c>
      <c r="S358" s="39">
        <v>22</v>
      </c>
      <c r="T358" s="39">
        <v>60</v>
      </c>
      <c r="U358" s="40">
        <v>44449</v>
      </c>
      <c r="V358" s="41" t="s">
        <v>201</v>
      </c>
      <c r="W358" s="42" t="s">
        <v>190</v>
      </c>
      <c r="X358" s="43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2" t="str">
        <f>VLOOKUP(N359,'Linien - BU'!A:B,2,FALSE)</f>
        <v>BU4</v>
      </c>
      <c r="B359" s="73">
        <f t="shared" si="35"/>
        <v>7</v>
      </c>
      <c r="C359" s="74">
        <f>Abfalldokumentation!$U359</f>
        <v>44449</v>
      </c>
      <c r="D359" s="68" t="str">
        <f>IFERROR(VLOOKUP(Tabelle3[[#This Row],[Artikelnr.]],Produktgruppe!A:B,2,0),Tabelle3[[#This Row],[Produktname]])</f>
        <v>ABS 295</v>
      </c>
      <c r="E359" s="75" t="str">
        <f>IFERROR(VLOOKUP(Abfalldokumentation!$O359,Artikel!A:C,3,FALSE),Abfalldokumentation!$O359)</f>
        <v>ABS Whisky-Nuts</v>
      </c>
      <c r="F359" s="75" t="str">
        <f>VLOOKUP(T359,'Liste Gründe'!A:D,2,FALSE)</f>
        <v>keinen Verwendungszweck</v>
      </c>
      <c r="G359" s="74" t="str">
        <f>IF(ISBLANK(V359),VLOOKUP(Abfalldokumentation!$P359,'Liste Gründe'!A:D,3,FALSE),V359)</f>
        <v>keinen Verwendungszweck</v>
      </c>
      <c r="H359" s="75" t="str">
        <f>IF(ISBLANK(Abfalldokumentation!$W359),"-",Abfalldokumentation!$W359)</f>
        <v>&lt;300kg/Monat</v>
      </c>
      <c r="I359" s="75">
        <f t="shared" si="36"/>
        <v>36</v>
      </c>
      <c r="J359" s="75" t="str">
        <f t="shared" si="37"/>
        <v>Produkte</v>
      </c>
      <c r="K359" s="75" t="str">
        <f t="shared" si="38"/>
        <v>BUs</v>
      </c>
      <c r="L359" s="75" t="str">
        <f t="shared" si="39"/>
        <v>Symptome</v>
      </c>
      <c r="M3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IFERROR(VLOOKUP(Abfalldokumentation!$O359,Kennzahlen!U:X,3,FALSE)*Abfalldokumentation!$B359,"0")))),0)</f>
        <v>7.5058130571925785</v>
      </c>
      <c r="N359" s="75" t="str">
        <f>IF(ISBLANK(Q359),VLOOKUP(Abfalldokumentation!$O359,'Linien - BU'!R:S,2,FALSE),Q359)</f>
        <v>L21</v>
      </c>
      <c r="O359" s="76">
        <f t="shared" si="40"/>
        <v>29501009</v>
      </c>
      <c r="P359" s="76">
        <f t="shared" si="41"/>
        <v>61</v>
      </c>
      <c r="Q359" s="44" t="s">
        <v>217</v>
      </c>
      <c r="R359" s="45">
        <v>29501009</v>
      </c>
      <c r="S359" s="45">
        <v>7</v>
      </c>
      <c r="T359" s="45">
        <v>61</v>
      </c>
      <c r="U359" s="46">
        <v>44449</v>
      </c>
      <c r="V359" s="47"/>
      <c r="W359" s="48" t="s">
        <v>176</v>
      </c>
      <c r="X359" s="49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7" t="str">
        <f>VLOOKUP(N360,'Linien - BU'!A:B,2,FALSE)</f>
        <v>BU4</v>
      </c>
      <c r="B360" s="78">
        <f t="shared" si="35"/>
        <v>7</v>
      </c>
      <c r="C360" s="79">
        <f>Abfalldokumentation!$U360</f>
        <v>44449</v>
      </c>
      <c r="D360" s="68" t="str">
        <f>IFERROR(VLOOKUP(Tabelle3[[#This Row],[Artikelnr.]],Produktgruppe!A:B,2,0),Tabelle3[[#This Row],[Produktname]])</f>
        <v>ABS 295</v>
      </c>
      <c r="E360" s="80" t="str">
        <f>IFERROR(VLOOKUP(Abfalldokumentation!$O360,Artikel!A:C,3,FALSE),Abfalldokumentation!$O360)</f>
        <v>ABS Whisky-Nuts</v>
      </c>
      <c r="F360" s="80" t="str">
        <f>VLOOKUP(T360,'Liste Gründe'!A:D,2,FALSE)</f>
        <v>keinen Verwendungszweck</v>
      </c>
      <c r="G360" s="79" t="str">
        <f>IF(ISBLANK(V360),VLOOKUP(Abfalldokumentation!$P360,'Liste Gründe'!A:D,3,FALSE),V360)</f>
        <v>keinen Verwendungszweck</v>
      </c>
      <c r="H360" s="80" t="str">
        <f>IF(ISBLANK(Abfalldokumentation!$W360),"-",Abfalldokumentation!$W360)</f>
        <v>&lt;300kg/Monat</v>
      </c>
      <c r="I360" s="80">
        <f t="shared" si="36"/>
        <v>36</v>
      </c>
      <c r="J360" s="80" t="str">
        <f t="shared" si="37"/>
        <v>Produkte</v>
      </c>
      <c r="K360" s="80" t="str">
        <f t="shared" si="38"/>
        <v>BUs</v>
      </c>
      <c r="L360" s="80" t="str">
        <f t="shared" si="39"/>
        <v>Symptome</v>
      </c>
      <c r="M3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IFERROR(VLOOKUP(Abfalldokumentation!$O360,Kennzahlen!U:X,3,FALSE)*Abfalldokumentation!$B360,"0")))),0)</f>
        <v>7.5058130571925785</v>
      </c>
      <c r="N360" s="80" t="str">
        <f>IF(ISBLANK(Q360),VLOOKUP(Abfalldokumentation!$O360,'Linien - BU'!R:S,2,FALSE),Q360)</f>
        <v>L21</v>
      </c>
      <c r="O360" s="76">
        <f t="shared" si="40"/>
        <v>29501009</v>
      </c>
      <c r="P360" s="76">
        <f t="shared" si="41"/>
        <v>61</v>
      </c>
      <c r="Q360" s="38" t="s">
        <v>217</v>
      </c>
      <c r="R360" s="39">
        <v>29501009</v>
      </c>
      <c r="S360" s="39">
        <v>7</v>
      </c>
      <c r="T360" s="39">
        <v>61</v>
      </c>
      <c r="U360" s="40">
        <v>44449</v>
      </c>
      <c r="V360" s="41"/>
      <c r="W360" s="42" t="s">
        <v>176</v>
      </c>
      <c r="X360" s="43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2" t="str">
        <f>VLOOKUP(N361,'Linien - BU'!A:B,2,FALSE)</f>
        <v>BU1</v>
      </c>
      <c r="B361" s="73">
        <f t="shared" si="35"/>
        <v>115</v>
      </c>
      <c r="C361" s="74">
        <f>Abfalldokumentation!$U361</f>
        <v>44449</v>
      </c>
      <c r="D361" s="68" t="str">
        <f>IFERROR(VLOOKUP(Tabelle3[[#This Row],[Artikelnr.]],Produktgruppe!A:B,2,0),Tabelle3[[#This Row],[Produktname]])</f>
        <v>Sammelnr.</v>
      </c>
      <c r="E361" s="75" t="str">
        <f>IFERROR(VLOOKUP(Abfalldokumentation!$O361,Artikel!A:C,3,FALSE),Abfalldokumentation!$O361)</f>
        <v>ABS 40-60% WSCH</v>
      </c>
      <c r="F361" s="75" t="str">
        <f>VLOOKUP(T361,'Liste Gründe'!A:D,2,FALSE)</f>
        <v>Schimmel</v>
      </c>
      <c r="G361" s="74" t="str">
        <f>IF(ISBLANK(V361),VLOOKUP(Abfalldokumentation!$P361,'Liste Gründe'!A:D,3,FALSE),V361)</f>
        <v>keine Verarbeitung</v>
      </c>
      <c r="H361" s="75" t="str">
        <f>IF(ISBLANK(Abfalldokumentation!$W361),"-",Abfalldokumentation!$W361)</f>
        <v>Auftrag abgeschlossen, Reste stehen gelassen</v>
      </c>
      <c r="I361" s="75">
        <f t="shared" si="36"/>
        <v>36</v>
      </c>
      <c r="J361" s="75" t="str">
        <f t="shared" si="37"/>
        <v>Produkte</v>
      </c>
      <c r="K361" s="75" t="str">
        <f t="shared" si="38"/>
        <v>BUs</v>
      </c>
      <c r="L361" s="75" t="str">
        <f t="shared" si="39"/>
        <v>Symptome</v>
      </c>
      <c r="M3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IFERROR(VLOOKUP(Abfalldokumentation!$O361,Kennzahlen!U:X,3,FALSE)*Abfalldokumentation!$B361,"0")))),0)</f>
        <v>287.5</v>
      </c>
      <c r="N361" s="75" t="str">
        <f>IF(ISBLANK(Q361),VLOOKUP(Abfalldokumentation!$O361,'Linien - BU'!R:S,2,FALSE),Q361)</f>
        <v>Schmelze</v>
      </c>
      <c r="O361" s="76">
        <f t="shared" si="40"/>
        <v>29600029</v>
      </c>
      <c r="P361" s="76">
        <f t="shared" si="41"/>
        <v>12</v>
      </c>
      <c r="Q361" s="44" t="s">
        <v>170</v>
      </c>
      <c r="R361" s="45">
        <v>29600029</v>
      </c>
      <c r="S361" s="45">
        <v>115</v>
      </c>
      <c r="T361" s="45">
        <v>12</v>
      </c>
      <c r="U361" s="46">
        <v>44449</v>
      </c>
      <c r="V361" s="47" t="s">
        <v>22</v>
      </c>
      <c r="W361" s="48" t="s">
        <v>248</v>
      </c>
      <c r="X361" s="49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7" t="str">
        <f>VLOOKUP(N362,'Linien - BU'!A:B,2,FALSE)</f>
        <v>BU1</v>
      </c>
      <c r="B362" s="78">
        <f t="shared" si="35"/>
        <v>13</v>
      </c>
      <c r="C362" s="79">
        <f>Abfalldokumentation!$U362</f>
        <v>44449</v>
      </c>
      <c r="D362" s="68" t="str">
        <f>IFERROR(VLOOKUP(Tabelle3[[#This Row],[Artikelnr.]],Produktgruppe!A:B,2,0),Tabelle3[[#This Row],[Produktname]])</f>
        <v>ABS 495</v>
      </c>
      <c r="E362" s="80" t="str">
        <f>IFERROR(VLOOKUP(Abfalldokumentation!$O362,Artikel!A:C,3,FALSE),Abfalldokumentation!$O362)</f>
        <v>ABS BERGBAU-MAAS-VAKU</v>
      </c>
      <c r="F362" s="80" t="str">
        <f>VLOOKUP(T362,'Liste Gründe'!A:D,2,FALSE)</f>
        <v>Rest</v>
      </c>
      <c r="G362" s="79" t="str">
        <f>IF(ISBLANK(V362),VLOOKUP(Abfalldokumentation!$P362,'Liste Gründe'!A:D,3,FALSE),V362)</f>
        <v>Schmutz</v>
      </c>
      <c r="H362" s="80" t="str">
        <f>IF(ISBLANK(Abfalldokumentation!$W362),"-",Abfalldokumentation!$W362)</f>
        <v>Schmutz</v>
      </c>
      <c r="I362" s="80">
        <f t="shared" si="36"/>
        <v>36</v>
      </c>
      <c r="J362" s="80" t="str">
        <f t="shared" si="37"/>
        <v>Produkte</v>
      </c>
      <c r="K362" s="80" t="str">
        <f t="shared" si="38"/>
        <v>BUs</v>
      </c>
      <c r="L362" s="80" t="str">
        <f t="shared" si="39"/>
        <v>Symptome</v>
      </c>
      <c r="M3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IFERROR(VLOOKUP(Abfalldokumentation!$O362,Kennzahlen!U:X,3,FALSE)*Abfalldokumentation!$B362,"0")))),0)</f>
        <v>0</v>
      </c>
      <c r="N362" s="80" t="str">
        <f>IF(ISBLANK(Q362),VLOOKUP(Abfalldokumentation!$O362,'Linien - BU'!R:S,2,FALSE),Q362)</f>
        <v>Abfüllung</v>
      </c>
      <c r="O362" s="76">
        <f t="shared" si="40"/>
        <v>49500173</v>
      </c>
      <c r="P362" s="76">
        <f t="shared" si="41"/>
        <v>42</v>
      </c>
      <c r="Q362" s="38" t="s">
        <v>166</v>
      </c>
      <c r="R362" s="39">
        <v>49500173</v>
      </c>
      <c r="S362" s="39">
        <v>13</v>
      </c>
      <c r="T362" s="39">
        <v>42</v>
      </c>
      <c r="U362" s="40">
        <v>44449</v>
      </c>
      <c r="V362" s="42"/>
      <c r="W362" s="42" t="s">
        <v>85</v>
      </c>
      <c r="X362" s="43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2" t="str">
        <f>VLOOKUP(N363,'Linien - BU'!A:B,2,FALSE)</f>
        <v>BU3</v>
      </c>
      <c r="B363" s="73">
        <f t="shared" si="35"/>
        <v>606</v>
      </c>
      <c r="C363" s="74">
        <f>Abfalldokumentation!$U363</f>
        <v>44449</v>
      </c>
      <c r="D363" s="68" t="str">
        <f>IFERROR(VLOOKUP(Tabelle3[[#This Row],[Artikelnr.]],Produktgruppe!A:B,2,0),Tabelle3[[#This Row],[Produktname]])</f>
        <v>Vegan 495</v>
      </c>
      <c r="E363" s="75" t="str">
        <f>IFERROR(VLOOKUP(Abfalldokumentation!$O363,Artikel!A:C,3,FALSE),Abfalldokumentation!$O363)</f>
        <v>VOS VEG-SCH-MILD-VAKU</v>
      </c>
      <c r="F363" s="75" t="str">
        <f>VLOOKUP(T363,'Liste Gründe'!A:D,2,FALSE)</f>
        <v>keinen Verwendungszweck</v>
      </c>
      <c r="G363" s="74" t="str">
        <f>IF(ISBLANK(V363),VLOOKUP(Abfalldokumentation!$P363,'Liste Gründe'!A:D,3,FALSE),V363)</f>
        <v>VOS &gt; Einsatz (vegan)</v>
      </c>
      <c r="H363" s="75" t="str">
        <f>IF(ISBLANK(Abfalldokumentation!$W363),"-",Abfalldokumentation!$W363)</f>
        <v>-</v>
      </c>
      <c r="I363" s="75">
        <f t="shared" si="36"/>
        <v>36</v>
      </c>
      <c r="J363" s="75" t="str">
        <f t="shared" si="37"/>
        <v>Produkte</v>
      </c>
      <c r="K363" s="75" t="str">
        <f t="shared" si="38"/>
        <v>BUs</v>
      </c>
      <c r="L363" s="75" t="str">
        <f t="shared" si="39"/>
        <v>Symptome</v>
      </c>
      <c r="M3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IFERROR(VLOOKUP(Abfalldokumentation!$O363,Kennzahlen!U:X,3,FALSE)*Abfalldokumentation!$B363,"0")))),0)</f>
        <v>311.48399999999998</v>
      </c>
      <c r="N363" s="75" t="str">
        <f>IF(ISBLANK(Q363),VLOOKUP(Abfalldokumentation!$O363,'Linien - BU'!R:S,2,FALSE),Q363)</f>
        <v>L1</v>
      </c>
      <c r="O363" s="76">
        <f t="shared" si="40"/>
        <v>49900001</v>
      </c>
      <c r="P363" s="76">
        <f t="shared" si="41"/>
        <v>61</v>
      </c>
      <c r="Q363" s="44" t="s">
        <v>174</v>
      </c>
      <c r="R363" s="45">
        <v>49900001</v>
      </c>
      <c r="S363" s="45">
        <v>606</v>
      </c>
      <c r="T363" s="45">
        <v>61</v>
      </c>
      <c r="U363" s="46">
        <v>44449</v>
      </c>
      <c r="V363" s="47" t="s">
        <v>35</v>
      </c>
      <c r="W363" s="48"/>
      <c r="X363" s="49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7" t="str">
        <f>VLOOKUP(N364,'Linien - BU'!A:B,2,FALSE)</f>
        <v>BU3</v>
      </c>
      <c r="B364" s="78">
        <f t="shared" si="35"/>
        <v>2613</v>
      </c>
      <c r="C364" s="79">
        <f>Abfalldokumentation!$U364</f>
        <v>44449</v>
      </c>
      <c r="D364" s="68" t="str">
        <f>IFERROR(VLOOKUP(Tabelle3[[#This Row],[Artikelnr.]],Produktgruppe!A:B,2,0),Tabelle3[[#This Row],[Produktname]])</f>
        <v>Vegan 495</v>
      </c>
      <c r="E364" s="80" t="str">
        <f>IFERROR(VLOOKUP(Abfalldokumentation!$O364,Artikel!A:C,3,FALSE),Abfalldokumentation!$O364)</f>
        <v>VOS VEG-SCH-WÜRZIG-VAKU</v>
      </c>
      <c r="F364" s="80" t="str">
        <f>VLOOKUP(T364,'Liste Gründe'!A:D,2,FALSE)</f>
        <v>keinen Verwendungszweck</v>
      </c>
      <c r="G364" s="79" t="str">
        <f>IF(ISBLANK(V364),VLOOKUP(Abfalldokumentation!$P364,'Liste Gründe'!A:D,3,FALSE),V364)</f>
        <v>VOS &gt; Einsatz (vegan)</v>
      </c>
      <c r="H364" s="80" t="str">
        <f>IF(ISBLANK(Abfalldokumentation!$W364),"-",Abfalldokumentation!$W364)</f>
        <v>-</v>
      </c>
      <c r="I364" s="80">
        <f t="shared" si="36"/>
        <v>36</v>
      </c>
      <c r="J364" s="80" t="str">
        <f t="shared" si="37"/>
        <v>Produkte</v>
      </c>
      <c r="K364" s="80" t="str">
        <f t="shared" si="38"/>
        <v>BUs</v>
      </c>
      <c r="L364" s="80" t="str">
        <f t="shared" si="39"/>
        <v>Symptome</v>
      </c>
      <c r="M3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IFERROR(VLOOKUP(Abfalldokumentation!$O364,Kennzahlen!U:X,3,FALSE)*Abfalldokumentation!$B364,"0")))),0)</f>
        <v>1343.0820000000001</v>
      </c>
      <c r="N364" s="80" t="str">
        <f>IF(ISBLANK(Q364),VLOOKUP(Abfalldokumentation!$O364,'Linien - BU'!R:S,2,FALSE),Q364)</f>
        <v>L1</v>
      </c>
      <c r="O364" s="76">
        <f t="shared" si="40"/>
        <v>49900002</v>
      </c>
      <c r="P364" s="76">
        <f t="shared" si="41"/>
        <v>61</v>
      </c>
      <c r="Q364" s="38" t="s">
        <v>174</v>
      </c>
      <c r="R364" s="39">
        <v>49900002</v>
      </c>
      <c r="S364" s="39">
        <v>2613</v>
      </c>
      <c r="T364" s="39">
        <v>61</v>
      </c>
      <c r="U364" s="40">
        <v>44449</v>
      </c>
      <c r="V364" s="47" t="s">
        <v>35</v>
      </c>
      <c r="W364" s="42"/>
      <c r="X364" s="43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2" t="str">
        <f>VLOOKUP(N365,'Linien - BU'!A:B,2,FALSE)</f>
        <v>Rest</v>
      </c>
      <c r="B365" s="73">
        <f t="shared" si="35"/>
        <v>777.6</v>
      </c>
      <c r="C365" s="74">
        <f>Abfalldokumentation!$U365</f>
        <v>44449</v>
      </c>
      <c r="D365" s="68" t="str">
        <f>IFERROR(VLOOKUP(Tabelle3[[#This Row],[Artikelnr.]],Produktgruppe!A:B,2,0),Tabelle3[[#This Row],[Produktname]])</f>
        <v>Fertigware</v>
      </c>
      <c r="E365" s="75" t="str">
        <f>IFERROR(VLOOKUP(Abfalldokumentation!$O365,Artikel!A:C,3,FALSE),Abfalldokumentation!$O365)</f>
        <v>Black Forest Räucherkäs</v>
      </c>
      <c r="F365" s="75" t="str">
        <f>VLOOKUP(T365,'Liste Gründe'!A:D,2,FALSE)</f>
        <v>Rest</v>
      </c>
      <c r="G365" s="74" t="str">
        <f>IF(ISBLANK(V365),VLOOKUP(Abfalldokumentation!$P365,'Liste Gründe'!A:D,3,FALSE),V365)</f>
        <v>Retoure</v>
      </c>
      <c r="H365" s="75" t="str">
        <f>IF(ISBLANK(Abfalldokumentation!$W365),"-",Abfalldokumentation!$W365)</f>
        <v>Rückrufaktion</v>
      </c>
      <c r="I365" s="75">
        <f t="shared" si="36"/>
        <v>36</v>
      </c>
      <c r="J365" s="75" t="str">
        <f t="shared" si="37"/>
        <v>Produkte</v>
      </c>
      <c r="K365" s="75" t="str">
        <f t="shared" si="38"/>
        <v>BUs</v>
      </c>
      <c r="L365" s="75" t="str">
        <f t="shared" si="39"/>
        <v>Symptome</v>
      </c>
      <c r="M3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IFERROR(VLOOKUP(Abfalldokumentation!$O365,Kennzahlen!U:X,3,FALSE)*Abfalldokumentation!$B365,"0")))),0)</f>
        <v>0</v>
      </c>
      <c r="N365" s="75" t="str">
        <f>IF(ISBLANK(Q365),VLOOKUP(Abfalldokumentation!$O365,'Linien - BU'!R:S,2,FALSE),Q365)</f>
        <v>Logistik</v>
      </c>
      <c r="O365" s="76">
        <f t="shared" si="40"/>
        <v>57000277</v>
      </c>
      <c r="P365" s="76">
        <f t="shared" si="41"/>
        <v>22</v>
      </c>
      <c r="Q365" s="44" t="s">
        <v>245</v>
      </c>
      <c r="R365" s="45">
        <v>57000277</v>
      </c>
      <c r="S365" s="45">
        <v>777.6</v>
      </c>
      <c r="T365" s="45">
        <v>22</v>
      </c>
      <c r="U365" s="46">
        <v>44449</v>
      </c>
      <c r="V365" s="47" t="s">
        <v>249</v>
      </c>
      <c r="W365" s="48" t="s">
        <v>203</v>
      </c>
      <c r="X365" s="49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7" t="str">
        <f>VLOOKUP(N366,'Linien - BU'!A:B,2,FALSE)</f>
        <v>BU2</v>
      </c>
      <c r="B366" s="78">
        <f t="shared" si="35"/>
        <v>30</v>
      </c>
      <c r="C366" s="79">
        <f>Abfalldokumentation!$U366</f>
        <v>44449</v>
      </c>
      <c r="D366" s="68" t="str">
        <f>IFERROR(VLOOKUP(Tabelle3[[#This Row],[Artikelnr.]],Produktgruppe!A:B,2,0),Tabelle3[[#This Row],[Produktname]])</f>
        <v>Rohware</v>
      </c>
      <c r="E366" s="80" t="str">
        <f>IFERROR(VLOOKUP(Abfalldokumentation!$O366,Artikel!A:C,3,FALSE),Abfalldokumentation!$O366)</f>
        <v>Blöcke</v>
      </c>
      <c r="F366" s="80" t="str">
        <f>VLOOKUP(T366,'Liste Gründe'!A:D,2,FALSE)</f>
        <v>Schimmel</v>
      </c>
      <c r="G366" s="79" t="str">
        <f>IF(ISBLANK(V366),VLOOKUP(Abfalldokumentation!$P366,'Liste Gründe'!A:D,3,FALSE),V366)</f>
        <v>Luftzieher/Folienriss durch Transport</v>
      </c>
      <c r="H366" s="80" t="str">
        <f>IF(ISBLANK(Abfalldokumentation!$W366),"-",Abfalldokumentation!$W366)</f>
        <v>Luftzieher/Folienriss durch Transport</v>
      </c>
      <c r="I366" s="80">
        <f t="shared" si="36"/>
        <v>36</v>
      </c>
      <c r="J366" s="80" t="str">
        <f t="shared" si="37"/>
        <v>Produkte</v>
      </c>
      <c r="K366" s="80" t="str">
        <f t="shared" si="38"/>
        <v>BUs</v>
      </c>
      <c r="L366" s="80" t="str">
        <f t="shared" si="39"/>
        <v>Symptome</v>
      </c>
      <c r="M3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IFERROR(VLOOKUP(Abfalldokumentation!$O366,Kennzahlen!U:X,3,FALSE)*Abfalldokumentation!$B366,"0")))),0)</f>
        <v>0</v>
      </c>
      <c r="N366" s="80" t="str">
        <f>IF(ISBLANK(Q366),VLOOKUP(Abfalldokumentation!$O366,'Linien - BU'!R:S,2,FALSE),Q366)</f>
        <v>BU2</v>
      </c>
      <c r="O366" s="76" t="str">
        <f t="shared" si="40"/>
        <v>Blöcke</v>
      </c>
      <c r="P366" s="76">
        <f t="shared" si="41"/>
        <v>12</v>
      </c>
      <c r="Q366" s="38" t="s">
        <v>7</v>
      </c>
      <c r="R366" s="39" t="s">
        <v>194</v>
      </c>
      <c r="S366" s="39">
        <v>30</v>
      </c>
      <c r="T366" s="39">
        <v>12</v>
      </c>
      <c r="U366" s="40">
        <v>44449</v>
      </c>
      <c r="V366" s="41" t="s">
        <v>30</v>
      </c>
      <c r="W366" s="42" t="s">
        <v>30</v>
      </c>
      <c r="X366" s="43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2" t="str">
        <f>VLOOKUP(N367,'Linien - BU'!A:B,2,FALSE)</f>
        <v>BU1</v>
      </c>
      <c r="B367" s="73">
        <f t="shared" si="35"/>
        <v>16</v>
      </c>
      <c r="C367" s="74">
        <f>Abfalldokumentation!$U367</f>
        <v>44449</v>
      </c>
      <c r="D367" s="68" t="str">
        <f>IFERROR(VLOOKUP(Tabelle3[[#This Row],[Artikelnr.]],Produktgruppe!A:B,2,0),Tabelle3[[#This Row],[Produktname]])</f>
        <v>Diverses</v>
      </c>
      <c r="E367" s="75" t="str">
        <f>IFERROR(VLOOKUP(Abfalldokumentation!$O367,Artikel!A:C,3,FALSE),Abfalldokumentation!$O367)</f>
        <v>Diverses aus Abfüllung</v>
      </c>
      <c r="F367" s="75" t="str">
        <f>VLOOKUP(T367,'Liste Gründe'!A:D,2,FALSE)</f>
        <v>Linienbezogen</v>
      </c>
      <c r="G367" s="74" t="str">
        <f>IF(ISBLANK(V367),VLOOKUP(Abfalldokumentation!$P367,'Liste Gründe'!A:D,3,FALSE),V367)</f>
        <v>Darm geplatzt</v>
      </c>
      <c r="H367" s="75" t="str">
        <f>IF(ISBLANK(Abfalldokumentation!$W367),"-",Abfalldokumentation!$W367)</f>
        <v>-</v>
      </c>
      <c r="I367" s="75">
        <f t="shared" si="36"/>
        <v>36</v>
      </c>
      <c r="J367" s="75" t="str">
        <f t="shared" si="37"/>
        <v>Produkte</v>
      </c>
      <c r="K367" s="75" t="str">
        <f t="shared" si="38"/>
        <v>BUs</v>
      </c>
      <c r="L367" s="75" t="str">
        <f t="shared" si="39"/>
        <v>Symptome</v>
      </c>
      <c r="M3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IFERROR(VLOOKUP(Abfalldokumentation!$O367,Kennzahlen!U:X,3,FALSE)*Abfalldokumentation!$B367,"0")))),0)</f>
        <v>0</v>
      </c>
      <c r="N367" s="75" t="str">
        <f>IF(ISBLANK(Q367),VLOOKUP(Abfalldokumentation!$O367,'Linien - BU'!R:S,2,FALSE),Q367)</f>
        <v>Abfüllung</v>
      </c>
      <c r="O367" s="76" t="str">
        <f t="shared" si="40"/>
        <v>Diverses aus Abfüllung</v>
      </c>
      <c r="P367" s="76">
        <f t="shared" si="41"/>
        <v>34</v>
      </c>
      <c r="Q367" s="44" t="s">
        <v>166</v>
      </c>
      <c r="R367" s="45" t="s">
        <v>179</v>
      </c>
      <c r="S367" s="45">
        <v>16</v>
      </c>
      <c r="T367" s="39">
        <v>34</v>
      </c>
      <c r="U367" s="46">
        <v>44449</v>
      </c>
      <c r="V367" s="47"/>
      <c r="W367" s="48"/>
      <c r="X367" s="49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7" t="str">
        <f>VLOOKUP(N368,'Linien - BU'!A:B,2,FALSE)</f>
        <v>BU1</v>
      </c>
      <c r="B368" s="78">
        <f t="shared" si="35"/>
        <v>19</v>
      </c>
      <c r="C368" s="79">
        <f>Abfalldokumentation!$U368</f>
        <v>44449</v>
      </c>
      <c r="D368" s="68" t="str">
        <f>IFERROR(VLOOKUP(Tabelle3[[#This Row],[Artikelnr.]],Produktgruppe!A:B,2,0),Tabelle3[[#This Row],[Produktname]])</f>
        <v>Diverses</v>
      </c>
      <c r="E368" s="80" t="str">
        <f>IFERROR(VLOOKUP(Abfalldokumentation!$O368,Artikel!A:C,3,FALSE),Abfalldokumentation!$O368)</f>
        <v>Diverses aus Abfüllung</v>
      </c>
      <c r="F368" s="80" t="str">
        <f>VLOOKUP(T368,'Liste Gründe'!A:D,2,FALSE)</f>
        <v>Linienbezogen</v>
      </c>
      <c r="G368" s="79" t="str">
        <f>IF(ISBLANK(V368),VLOOKUP(Abfalldokumentation!$P368,'Liste Gründe'!A:D,3,FALSE),V368)</f>
        <v>Darm geplatzt</v>
      </c>
      <c r="H368" s="80" t="str">
        <f>IF(ISBLANK(Abfalldokumentation!$W368),"-",Abfalldokumentation!$W368)</f>
        <v>-</v>
      </c>
      <c r="I368" s="80">
        <f t="shared" si="36"/>
        <v>36</v>
      </c>
      <c r="J368" s="80" t="str">
        <f t="shared" si="37"/>
        <v>Produkte</v>
      </c>
      <c r="K368" s="80" t="str">
        <f t="shared" si="38"/>
        <v>BUs</v>
      </c>
      <c r="L368" s="80" t="str">
        <f t="shared" si="39"/>
        <v>Symptome</v>
      </c>
      <c r="M3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IFERROR(VLOOKUP(Abfalldokumentation!$O368,Kennzahlen!U:X,3,FALSE)*Abfalldokumentation!$B368,"0")))),0)</f>
        <v>0</v>
      </c>
      <c r="N368" s="80" t="str">
        <f>IF(ISBLANK(Q368),VLOOKUP(Abfalldokumentation!$O368,'Linien - BU'!R:S,2,FALSE),Q368)</f>
        <v>Abfüllung</v>
      </c>
      <c r="O368" s="76" t="str">
        <f t="shared" si="40"/>
        <v>Diverses aus Abfüllung</v>
      </c>
      <c r="P368" s="76">
        <f t="shared" si="41"/>
        <v>34</v>
      </c>
      <c r="Q368" s="38" t="s">
        <v>166</v>
      </c>
      <c r="R368" s="39" t="s">
        <v>179</v>
      </c>
      <c r="S368" s="39">
        <v>19</v>
      </c>
      <c r="T368" s="39">
        <v>34</v>
      </c>
      <c r="U368" s="40">
        <v>44449</v>
      </c>
      <c r="V368" s="41"/>
      <c r="W368" s="42"/>
      <c r="X368" s="43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2" t="str">
        <f>VLOOKUP(N369,'Linien - BU'!A:B,2,FALSE)</f>
        <v>BU1</v>
      </c>
      <c r="B369" s="73">
        <f t="shared" si="35"/>
        <v>81</v>
      </c>
      <c r="C369" s="74">
        <f>Abfalldokumentation!$U369</f>
        <v>44449</v>
      </c>
      <c r="D369" s="68" t="str">
        <f>IFERROR(VLOOKUP(Tabelle3[[#This Row],[Artikelnr.]],Produktgruppe!A:B,2,0),Tabelle3[[#This Row],[Produktname]])</f>
        <v>Diverses</v>
      </c>
      <c r="E369" s="75" t="str">
        <f>IFERROR(VLOOKUP(Abfalldokumentation!$O369,Artikel!A:C,3,FALSE),Abfalldokumentation!$O369)</f>
        <v>Diverses aus Abfüllung</v>
      </c>
      <c r="F369" s="75" t="str">
        <f>VLOOKUP(T369,'Liste Gründe'!A:D,2,FALSE)</f>
        <v>Linienbezogen</v>
      </c>
      <c r="G369" s="74" t="str">
        <f>IF(ISBLANK(V369),VLOOKUP(Abfalldokumentation!$P369,'Liste Gründe'!A:D,3,FALSE),V369)</f>
        <v>Darm geplatzt</v>
      </c>
      <c r="H369" s="75" t="str">
        <f>IF(ISBLANK(Abfalldokumentation!$W369),"-",Abfalldokumentation!$W369)</f>
        <v>-</v>
      </c>
      <c r="I369" s="75">
        <f t="shared" si="36"/>
        <v>36</v>
      </c>
      <c r="J369" s="75" t="str">
        <f t="shared" si="37"/>
        <v>Produkte</v>
      </c>
      <c r="K369" s="75" t="str">
        <f t="shared" si="38"/>
        <v>BUs</v>
      </c>
      <c r="L369" s="75" t="str">
        <f t="shared" si="39"/>
        <v>Symptome</v>
      </c>
      <c r="M3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IFERROR(VLOOKUP(Abfalldokumentation!$O369,Kennzahlen!U:X,3,FALSE)*Abfalldokumentation!$B369,"0")))),0)</f>
        <v>0</v>
      </c>
      <c r="N369" s="75" t="str">
        <f>IF(ISBLANK(Q369),VLOOKUP(Abfalldokumentation!$O369,'Linien - BU'!R:S,2,FALSE),Q369)</f>
        <v>Abfüllung</v>
      </c>
      <c r="O369" s="76" t="str">
        <f t="shared" si="40"/>
        <v>Diverses aus Abfüllung</v>
      </c>
      <c r="P369" s="76">
        <f t="shared" si="41"/>
        <v>34</v>
      </c>
      <c r="Q369" s="44" t="s">
        <v>166</v>
      </c>
      <c r="R369" s="45" t="s">
        <v>179</v>
      </c>
      <c r="S369" s="45">
        <v>81</v>
      </c>
      <c r="T369" s="39">
        <v>34</v>
      </c>
      <c r="U369" s="46">
        <v>44449</v>
      </c>
      <c r="V369" s="47"/>
      <c r="W369" s="48"/>
      <c r="X369" s="49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7" t="str">
        <f>VLOOKUP(N370,'Linien - BU'!A:B,2,FALSE)</f>
        <v>BU1</v>
      </c>
      <c r="B370" s="78">
        <f t="shared" si="35"/>
        <v>120</v>
      </c>
      <c r="C370" s="79">
        <f>Abfalldokumentation!$U370</f>
        <v>44449</v>
      </c>
      <c r="D370" s="68" t="str">
        <f>IFERROR(VLOOKUP(Tabelle3[[#This Row],[Artikelnr.]],Produktgruppe!A:B,2,0),Tabelle3[[#This Row],[Produktname]])</f>
        <v>Diverses</v>
      </c>
      <c r="E370" s="80" t="str">
        <f>IFERROR(VLOOKUP(Abfalldokumentation!$O370,Artikel!A:C,3,FALSE),Abfalldokumentation!$O370)</f>
        <v>Diverses aus Abfüllung</v>
      </c>
      <c r="F370" s="80" t="str">
        <f>VLOOKUP(T370,'Liste Gründe'!A:D,2,FALSE)</f>
        <v>Linienbezogen</v>
      </c>
      <c r="G370" s="79" t="str">
        <f>IF(ISBLANK(V370),VLOOKUP(Abfalldokumentation!$P370,'Liste Gründe'!A:D,3,FALSE),V370)</f>
        <v>Darm geplatzt</v>
      </c>
      <c r="H370" s="80" t="str">
        <f>IF(ISBLANK(Abfalldokumentation!$W370),"-",Abfalldokumentation!$W370)</f>
        <v>-</v>
      </c>
      <c r="I370" s="80">
        <f t="shared" si="36"/>
        <v>36</v>
      </c>
      <c r="J370" s="80" t="str">
        <f t="shared" si="37"/>
        <v>Produkte</v>
      </c>
      <c r="K370" s="80" t="str">
        <f t="shared" si="38"/>
        <v>BUs</v>
      </c>
      <c r="L370" s="80" t="str">
        <f t="shared" si="39"/>
        <v>Symptome</v>
      </c>
      <c r="M3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IFERROR(VLOOKUP(Abfalldokumentation!$O370,Kennzahlen!U:X,3,FALSE)*Abfalldokumentation!$B370,"0")))),0)</f>
        <v>0</v>
      </c>
      <c r="N370" s="80" t="str">
        <f>IF(ISBLANK(Q370),VLOOKUP(Abfalldokumentation!$O370,'Linien - BU'!R:S,2,FALSE),Q370)</f>
        <v>Abfüllung</v>
      </c>
      <c r="O370" s="76" t="str">
        <f t="shared" si="40"/>
        <v>Diverses aus Abfüllung</v>
      </c>
      <c r="P370" s="76">
        <f t="shared" si="41"/>
        <v>34</v>
      </c>
      <c r="Q370" s="38" t="s">
        <v>166</v>
      </c>
      <c r="R370" s="39" t="s">
        <v>179</v>
      </c>
      <c r="S370" s="39">
        <v>120</v>
      </c>
      <c r="T370" s="39">
        <v>34</v>
      </c>
      <c r="U370" s="40">
        <v>44449</v>
      </c>
      <c r="V370" s="41"/>
      <c r="W370" s="42"/>
      <c r="X370" s="43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2" t="str">
        <f>VLOOKUP(N371,'Linien - BU'!A:B,2,FALSE)</f>
        <v>BU1</v>
      </c>
      <c r="B371" s="73">
        <f t="shared" si="35"/>
        <v>141.4</v>
      </c>
      <c r="C371" s="74">
        <f>Abfalldokumentation!$U371</f>
        <v>44449</v>
      </c>
      <c r="D371" s="68" t="str">
        <f>IFERROR(VLOOKUP(Tabelle3[[#This Row],[Artikelnr.]],Produktgruppe!A:B,2,0),Tabelle3[[#This Row],[Produktname]])</f>
        <v>Diverses</v>
      </c>
      <c r="E371" s="75" t="str">
        <f>IFERROR(VLOOKUP(Abfalldokumentation!$O371,Artikel!A:C,3,FALSE),Abfalldokumentation!$O371)</f>
        <v>Diverses aus Abfüllung</v>
      </c>
      <c r="F371" s="75" t="str">
        <f>VLOOKUP(T371,'Liste Gründe'!A:D,2,FALSE)</f>
        <v>Linienbezogen</v>
      </c>
      <c r="G371" s="74" t="str">
        <f>IF(ISBLANK(V371),VLOOKUP(Abfalldokumentation!$P371,'Liste Gründe'!A:D,3,FALSE),V371)</f>
        <v>Darm geplatzt</v>
      </c>
      <c r="H371" s="75" t="str">
        <f>IF(ISBLANK(Abfalldokumentation!$W371),"-",Abfalldokumentation!$W371)</f>
        <v>-</v>
      </c>
      <c r="I371" s="75">
        <f t="shared" si="36"/>
        <v>36</v>
      </c>
      <c r="J371" s="75" t="str">
        <f t="shared" si="37"/>
        <v>Produkte</v>
      </c>
      <c r="K371" s="75" t="str">
        <f t="shared" si="38"/>
        <v>BUs</v>
      </c>
      <c r="L371" s="75" t="str">
        <f t="shared" si="39"/>
        <v>Symptome</v>
      </c>
      <c r="M3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IFERROR(VLOOKUP(Abfalldokumentation!$O371,Kennzahlen!U:X,3,FALSE)*Abfalldokumentation!$B371,"0")))),0)</f>
        <v>0</v>
      </c>
      <c r="N371" s="75" t="str">
        <f>IF(ISBLANK(Q371),VLOOKUP(Abfalldokumentation!$O371,'Linien - BU'!R:S,2,FALSE),Q371)</f>
        <v>Abfüllung</v>
      </c>
      <c r="O371" s="76" t="str">
        <f t="shared" si="40"/>
        <v>Diverses aus Abfüllung</v>
      </c>
      <c r="P371" s="76">
        <f t="shared" si="41"/>
        <v>34</v>
      </c>
      <c r="Q371" s="44" t="s">
        <v>166</v>
      </c>
      <c r="R371" s="45" t="s">
        <v>179</v>
      </c>
      <c r="S371" s="45">
        <v>141.4</v>
      </c>
      <c r="T371" s="39">
        <v>34</v>
      </c>
      <c r="U371" s="46">
        <v>44449</v>
      </c>
      <c r="V371" s="47"/>
      <c r="W371" s="48"/>
      <c r="X371" s="49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7" t="str">
        <f>VLOOKUP(N372,'Linien - BU'!A:B,2,FALSE)</f>
        <v>BU1</v>
      </c>
      <c r="B372" s="78">
        <f t="shared" si="35"/>
        <v>210</v>
      </c>
      <c r="C372" s="79">
        <f>Abfalldokumentation!$U372</f>
        <v>44449</v>
      </c>
      <c r="D372" s="68" t="str">
        <f>IFERROR(VLOOKUP(Tabelle3[[#This Row],[Artikelnr.]],Produktgruppe!A:B,2,0),Tabelle3[[#This Row],[Produktname]])</f>
        <v>Diverses</v>
      </c>
      <c r="E372" s="80" t="str">
        <f>IFERROR(VLOOKUP(Abfalldokumentation!$O372,Artikel!A:C,3,FALSE),Abfalldokumentation!$O372)</f>
        <v>Diverses aus Abfüllung</v>
      </c>
      <c r="F372" s="80" t="str">
        <f>VLOOKUP(T372,'Liste Gründe'!A:D,2,FALSE)</f>
        <v>Linienbezogen</v>
      </c>
      <c r="G372" s="79" t="str">
        <f>IF(ISBLANK(V372),VLOOKUP(Abfalldokumentation!$P372,'Liste Gründe'!A:D,3,FALSE),V372)</f>
        <v>Reinigung</v>
      </c>
      <c r="H372" s="80" t="str">
        <f>IF(ISBLANK(Abfalldokumentation!$W372),"-",Abfalldokumentation!$W372)</f>
        <v>-</v>
      </c>
      <c r="I372" s="80">
        <f t="shared" si="36"/>
        <v>36</v>
      </c>
      <c r="J372" s="80" t="str">
        <f t="shared" si="37"/>
        <v>Produkte</v>
      </c>
      <c r="K372" s="80" t="str">
        <f t="shared" si="38"/>
        <v>BUs</v>
      </c>
      <c r="L372" s="80" t="str">
        <f t="shared" si="39"/>
        <v>Symptome</v>
      </c>
      <c r="M3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IFERROR(VLOOKUP(Abfalldokumentation!$O372,Kennzahlen!U:X,3,FALSE)*Abfalldokumentation!$B372,"0")))),0)</f>
        <v>0</v>
      </c>
      <c r="N372" s="80" t="str">
        <f>IF(ISBLANK(Q372),VLOOKUP(Abfalldokumentation!$O372,'Linien - BU'!R:S,2,FALSE),Q372)</f>
        <v>Abfüllung</v>
      </c>
      <c r="O372" s="76" t="str">
        <f t="shared" si="40"/>
        <v>Diverses aus Abfüllung</v>
      </c>
      <c r="P372" s="76">
        <f t="shared" si="41"/>
        <v>10</v>
      </c>
      <c r="Q372" s="38" t="s">
        <v>166</v>
      </c>
      <c r="R372" s="39" t="s">
        <v>179</v>
      </c>
      <c r="S372" s="39">
        <v>210</v>
      </c>
      <c r="T372" s="39">
        <v>10</v>
      </c>
      <c r="U372" s="40">
        <v>44449</v>
      </c>
      <c r="V372" s="41"/>
      <c r="W372" s="42"/>
      <c r="X372" s="43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2" t="str">
        <f>VLOOKUP(N373,'Linien - BU'!A:B,2,FALSE)</f>
        <v>Rest</v>
      </c>
      <c r="B373" s="73">
        <f t="shared" si="35"/>
        <v>5.8</v>
      </c>
      <c r="C373" s="74">
        <f>Abfalldokumentation!$U373</f>
        <v>44449</v>
      </c>
      <c r="D373" s="68" t="str">
        <f>IFERROR(VLOOKUP(Tabelle3[[#This Row],[Artikelnr.]],Produktgruppe!A:B,2,0),Tabelle3[[#This Row],[Produktname]])</f>
        <v>Qualitätssicherung</v>
      </c>
      <c r="E373" s="75" t="str">
        <f>IFERROR(VLOOKUP(Abfalldokumentation!$O373,Artikel!A:C,3,FALSE),Abfalldokumentation!$O373)</f>
        <v>Diverses QM</v>
      </c>
      <c r="F373" s="75" t="str">
        <f>VLOOKUP(T373,'Liste Gründe'!A:D,2,FALSE)</f>
        <v>Qualitätssicherung</v>
      </c>
      <c r="G373" s="74" t="str">
        <f>IF(ISBLANK(V373),VLOOKUP(Abfalldokumentation!$P373,'Liste Gründe'!A:D,3,FALSE),V373)</f>
        <v>Sensorik</v>
      </c>
      <c r="H373" s="75" t="str">
        <f>IF(ISBLANK(Abfalldokumentation!$W373),"-",Abfalldokumentation!$W373)</f>
        <v>Sensorik</v>
      </c>
      <c r="I373" s="75">
        <f t="shared" si="36"/>
        <v>36</v>
      </c>
      <c r="J373" s="75" t="str">
        <f t="shared" si="37"/>
        <v>Produkte</v>
      </c>
      <c r="K373" s="75" t="str">
        <f t="shared" si="38"/>
        <v>BUs</v>
      </c>
      <c r="L373" s="75" t="str">
        <f t="shared" si="39"/>
        <v>Symptome</v>
      </c>
      <c r="M3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IFERROR(VLOOKUP(Abfalldokumentation!$O373,Kennzahlen!U:X,3,FALSE)*Abfalldokumentation!$B373,"0")))),0)</f>
        <v>0</v>
      </c>
      <c r="N373" s="75" t="str">
        <f>IF(ISBLANK(Q373),VLOOKUP(Abfalldokumentation!$O373,'Linien - BU'!R:S,2,FALSE),Q373)</f>
        <v>QM</v>
      </c>
      <c r="O373" s="76" t="str">
        <f t="shared" si="40"/>
        <v>Diverses QM</v>
      </c>
      <c r="P373" s="76">
        <f t="shared" si="41"/>
        <v>74</v>
      </c>
      <c r="Q373" s="44" t="s">
        <v>182</v>
      </c>
      <c r="R373" s="45" t="s">
        <v>183</v>
      </c>
      <c r="S373" s="45">
        <v>5.8</v>
      </c>
      <c r="T373" s="45">
        <v>74</v>
      </c>
      <c r="U373" s="46">
        <v>44449</v>
      </c>
      <c r="V373" s="47" t="s">
        <v>184</v>
      </c>
      <c r="W373" s="48" t="s">
        <v>184</v>
      </c>
      <c r="X373" s="49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7" t="str">
        <f>VLOOKUP(N374,'Linien - BU'!A:B,2,FALSE)</f>
        <v>Rest</v>
      </c>
      <c r="B374" s="78">
        <f t="shared" si="35"/>
        <v>7.2</v>
      </c>
      <c r="C374" s="79">
        <f>Abfalldokumentation!$U374</f>
        <v>44449</v>
      </c>
      <c r="D374" s="68" t="str">
        <f>IFERROR(VLOOKUP(Tabelle3[[#This Row],[Artikelnr.]],Produktgruppe!A:B,2,0),Tabelle3[[#This Row],[Produktname]])</f>
        <v>Qualitätssicherung</v>
      </c>
      <c r="E374" s="80" t="str">
        <f>IFERROR(VLOOKUP(Abfalldokumentation!$O374,Artikel!A:C,3,FALSE),Abfalldokumentation!$O374)</f>
        <v>Laborproben</v>
      </c>
      <c r="F374" s="80" t="str">
        <f>VLOOKUP(T374,'Liste Gründe'!A:D,2,FALSE)</f>
        <v>Qualitätssicherung</v>
      </c>
      <c r="G374" s="79" t="str">
        <f>IF(ISBLANK(V374),VLOOKUP(Abfalldokumentation!$P374,'Liste Gründe'!A:D,3,FALSE),V374)</f>
        <v>Einwaage Labor</v>
      </c>
      <c r="H374" s="80" t="str">
        <f>IF(ISBLANK(Abfalldokumentation!$W374),"-",Abfalldokumentation!$W374)</f>
        <v>Einwaage Labor</v>
      </c>
      <c r="I374" s="80">
        <f t="shared" si="36"/>
        <v>36</v>
      </c>
      <c r="J374" s="80" t="str">
        <f t="shared" si="37"/>
        <v>Produkte</v>
      </c>
      <c r="K374" s="80" t="str">
        <f t="shared" si="38"/>
        <v>BUs</v>
      </c>
      <c r="L374" s="80" t="str">
        <f t="shared" si="39"/>
        <v>Symptome</v>
      </c>
      <c r="M3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IFERROR(VLOOKUP(Abfalldokumentation!$O374,Kennzahlen!U:X,3,FALSE)*Abfalldokumentation!$B374,"0")))),0)</f>
        <v>0</v>
      </c>
      <c r="N374" s="80" t="str">
        <f>IF(ISBLANK(Q374),VLOOKUP(Abfalldokumentation!$O374,'Linien - BU'!R:S,2,FALSE),Q374)</f>
        <v>Labor</v>
      </c>
      <c r="O374" s="76" t="str">
        <f t="shared" si="40"/>
        <v>Laborproben</v>
      </c>
      <c r="P374" s="76">
        <f t="shared" si="41"/>
        <v>71</v>
      </c>
      <c r="Q374" s="38" t="s">
        <v>185</v>
      </c>
      <c r="R374" s="39" t="s">
        <v>186</v>
      </c>
      <c r="S374" s="39">
        <v>7.2</v>
      </c>
      <c r="T374" s="50">
        <v>71</v>
      </c>
      <c r="U374" s="40">
        <v>44449</v>
      </c>
      <c r="V374" s="41" t="s">
        <v>204</v>
      </c>
      <c r="W374" s="42" t="s">
        <v>204</v>
      </c>
      <c r="X374" s="43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2" t="str">
        <f>VLOOKUP(N375,'Linien - BU'!A:B,2,FALSE)</f>
        <v>Rest</v>
      </c>
      <c r="B375" s="73">
        <f t="shared" si="35"/>
        <v>135.80000000000001</v>
      </c>
      <c r="C375" s="74">
        <f>Abfalldokumentation!$U375</f>
        <v>44449</v>
      </c>
      <c r="D375" s="68" t="str">
        <f>IFERROR(VLOOKUP(Tabelle3[[#This Row],[Artikelnr.]],Produktgruppe!A:B,2,0),Tabelle3[[#This Row],[Produktname]])</f>
        <v>Qualitätssicherung</v>
      </c>
      <c r="E375" s="75" t="str">
        <f>IFERROR(VLOOKUP(Abfalldokumentation!$O375,Artikel!A:C,3,FALSE),Abfalldokumentation!$O375)</f>
        <v>Laborproben</v>
      </c>
      <c r="F375" s="75" t="str">
        <f>VLOOKUP(T375,'Liste Gründe'!A:D,2,FALSE)</f>
        <v>Qualitätssicherung</v>
      </c>
      <c r="G375" s="74" t="str">
        <f>IF(ISBLANK(V375),VLOOKUP(Abfalldokumentation!$P375,'Liste Gründe'!A:D,3,FALSE),V375)</f>
        <v>Laborprobe</v>
      </c>
      <c r="H375" s="75" t="str">
        <f>IF(ISBLANK(Abfalldokumentation!$W375),"-",Abfalldokumentation!$W375)</f>
        <v>Laborprobe</v>
      </c>
      <c r="I375" s="75">
        <f t="shared" si="36"/>
        <v>36</v>
      </c>
      <c r="J375" s="75" t="str">
        <f t="shared" si="37"/>
        <v>Produkte</v>
      </c>
      <c r="K375" s="75" t="str">
        <f t="shared" si="38"/>
        <v>BUs</v>
      </c>
      <c r="L375" s="75" t="str">
        <f t="shared" si="39"/>
        <v>Symptome</v>
      </c>
      <c r="M3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IFERROR(VLOOKUP(Abfalldokumentation!$O375,Kennzahlen!U:X,3,FALSE)*Abfalldokumentation!$B375,"0")))),0)</f>
        <v>0</v>
      </c>
      <c r="N375" s="75" t="str">
        <f>IF(ISBLANK(Q375),VLOOKUP(Abfalldokumentation!$O375,'Linien - BU'!R:S,2,FALSE),Q375)</f>
        <v>Labor</v>
      </c>
      <c r="O375" s="76" t="str">
        <f t="shared" si="40"/>
        <v>Laborproben</v>
      </c>
      <c r="P375" s="76">
        <f t="shared" si="41"/>
        <v>73</v>
      </c>
      <c r="Q375" s="44" t="s">
        <v>185</v>
      </c>
      <c r="R375" s="45" t="s">
        <v>186</v>
      </c>
      <c r="S375" s="45">
        <v>135.80000000000001</v>
      </c>
      <c r="T375" s="51">
        <v>73</v>
      </c>
      <c r="U375" s="46">
        <v>44449</v>
      </c>
      <c r="V375" s="47" t="s">
        <v>187</v>
      </c>
      <c r="W375" s="48" t="s">
        <v>187</v>
      </c>
      <c r="X375" s="49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7" t="str">
        <f>VLOOKUP(N376,'Linien - BU'!A:B,2,FALSE)</f>
        <v>Rest</v>
      </c>
      <c r="B376" s="78">
        <f t="shared" si="35"/>
        <v>175.5</v>
      </c>
      <c r="C376" s="79">
        <f>Abfalldokumentation!$U376</f>
        <v>44449</v>
      </c>
      <c r="D376" s="68" t="str">
        <f>IFERROR(VLOOKUP(Tabelle3[[#This Row],[Artikelnr.]],Produktgruppe!A:B,2,0),Tabelle3[[#This Row],[Produktname]])</f>
        <v>Qualitätssicherung</v>
      </c>
      <c r="E376" s="80" t="str">
        <f>IFERROR(VLOOKUP(Abfalldokumentation!$O376,Artikel!A:C,3,FALSE),Abfalldokumentation!$O376)</f>
        <v>Rückstellproben</v>
      </c>
      <c r="F376" s="80" t="str">
        <f>VLOOKUP(T376,'Liste Gründe'!A:D,2,FALSE)</f>
        <v>Qualitätssicherung</v>
      </c>
      <c r="G376" s="79" t="str">
        <f>IF(ISBLANK(V376),VLOOKUP(Abfalldokumentation!$P376,'Liste Gründe'!A:D,3,FALSE),V376)</f>
        <v>Rückstellproben</v>
      </c>
      <c r="H376" s="80" t="str">
        <f>IF(ISBLANK(Abfalldokumentation!$W376),"-",Abfalldokumentation!$W376)</f>
        <v>Rückstellproben</v>
      </c>
      <c r="I376" s="80">
        <f t="shared" si="36"/>
        <v>36</v>
      </c>
      <c r="J376" s="80" t="str">
        <f t="shared" si="37"/>
        <v>Produkte</v>
      </c>
      <c r="K376" s="80" t="str">
        <f t="shared" si="38"/>
        <v>BUs</v>
      </c>
      <c r="L376" s="80" t="str">
        <f t="shared" si="39"/>
        <v>Symptome</v>
      </c>
      <c r="M3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IFERROR(VLOOKUP(Abfalldokumentation!$O376,Kennzahlen!U:X,3,FALSE)*Abfalldokumentation!$B376,"0")))),0)</f>
        <v>0</v>
      </c>
      <c r="N376" s="80" t="str">
        <f>IF(ISBLANK(Q376),VLOOKUP(Abfalldokumentation!$O376,'Linien - BU'!R:S,2,FALSE),Q376)</f>
        <v>Labor</v>
      </c>
      <c r="O376" s="76" t="str">
        <f t="shared" si="40"/>
        <v>Rückstellproben</v>
      </c>
      <c r="P376" s="76">
        <f t="shared" si="41"/>
        <v>70</v>
      </c>
      <c r="Q376" s="38" t="s">
        <v>185</v>
      </c>
      <c r="R376" s="41" t="s">
        <v>198</v>
      </c>
      <c r="S376" s="39">
        <v>175.5</v>
      </c>
      <c r="T376" s="39">
        <v>70</v>
      </c>
      <c r="U376" s="40">
        <v>44449</v>
      </c>
      <c r="V376" s="41" t="s">
        <v>198</v>
      </c>
      <c r="W376" s="42" t="s">
        <v>198</v>
      </c>
      <c r="X376" s="43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2" t="str">
        <f>VLOOKUP(N377,'Linien - BU'!A:B,2,FALSE)</f>
        <v>BU4</v>
      </c>
      <c r="B377" s="73">
        <f t="shared" si="35"/>
        <v>19</v>
      </c>
      <c r="C377" s="74">
        <f>Abfalldokumentation!$U377</f>
        <v>44452</v>
      </c>
      <c r="D377" s="68" t="str">
        <f>IFERROR(VLOOKUP(Tabelle3[[#This Row],[Artikelnr.]],Produktgruppe!A:B,2,0),Tabelle3[[#This Row],[Produktname]])</f>
        <v>Rohware</v>
      </c>
      <c r="E377" s="75" t="str">
        <f>IFERROR(VLOOKUP(Abfalldokumentation!$O377,Artikel!A:C,3,FALSE),Abfalldokumentation!$O377)</f>
        <v>Mediterraner Kräuterkäs</v>
      </c>
      <c r="F377" s="75" t="str">
        <f>VLOOKUP(T377,'Liste Gründe'!A:D,2,FALSE)</f>
        <v>Schimmel</v>
      </c>
      <c r="G377" s="74" t="str">
        <f>IF(ISBLANK(V377),VLOOKUP(Abfalldokumentation!$P377,'Liste Gründe'!A:D,3,FALSE),V377)</f>
        <v>Rest</v>
      </c>
      <c r="H377" s="75" t="str">
        <f>IF(ISBLANK(Abfalldokumentation!$W377),"-",Abfalldokumentation!$W377)</f>
        <v>wurde nicht eingesetzt</v>
      </c>
      <c r="I377" s="75">
        <f t="shared" si="36"/>
        <v>37</v>
      </c>
      <c r="J377" s="75" t="str">
        <f t="shared" si="37"/>
        <v>Produkte</v>
      </c>
      <c r="K377" s="75" t="str">
        <f t="shared" si="38"/>
        <v>BUs</v>
      </c>
      <c r="L377" s="75" t="str">
        <f t="shared" si="39"/>
        <v>Symptome</v>
      </c>
      <c r="M3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IFERROR(VLOOKUP(Abfalldokumentation!$O377,Kennzahlen!U:X,3,FALSE)*Abfalldokumentation!$B377,"0")))),0)</f>
        <v>6.72</v>
      </c>
      <c r="N377" s="75" t="str">
        <f>IF(ISBLANK(Q377),VLOOKUP(Abfalldokumentation!$O377,'Linien - BU'!R:S,2,FALSE),Q377)</f>
        <v>BU4</v>
      </c>
      <c r="O377" s="76">
        <f t="shared" si="40"/>
        <v>23000532</v>
      </c>
      <c r="P377" s="76">
        <f t="shared" si="41"/>
        <v>12</v>
      </c>
      <c r="Q377" s="44" t="s">
        <v>9</v>
      </c>
      <c r="R377" s="45">
        <v>23000532</v>
      </c>
      <c r="S377" s="45">
        <v>19</v>
      </c>
      <c r="T377" s="45">
        <v>12</v>
      </c>
      <c r="U377" s="46">
        <v>44452</v>
      </c>
      <c r="V377" s="47" t="s">
        <v>10</v>
      </c>
      <c r="W377" s="48" t="s">
        <v>243</v>
      </c>
      <c r="X377" s="49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7" t="str">
        <f>VLOOKUP(N378,'Linien - BU'!A:B,2,FALSE)</f>
        <v>BU1</v>
      </c>
      <c r="B378" s="78">
        <f t="shared" si="35"/>
        <v>72</v>
      </c>
      <c r="C378" s="79">
        <f>Abfalldokumentation!$U378</f>
        <v>44452</v>
      </c>
      <c r="D378" s="68" t="str">
        <f>IFERROR(VLOOKUP(Tabelle3[[#This Row],[Artikelnr.]],Produktgruppe!A:B,2,0),Tabelle3[[#This Row],[Produktname]])</f>
        <v>Rest</v>
      </c>
      <c r="E378" s="80" t="str">
        <f>IFERROR(VLOOKUP(Abfalldokumentation!$O378,Artikel!A:C,3,FALSE),Abfalldokumentation!$O378)</f>
        <v>PFEF-RING WOLFEN LOCH-1</v>
      </c>
      <c r="F378" s="80" t="str">
        <f>VLOOKUP(T378,'Liste Gründe'!A:D,2,FALSE)</f>
        <v>Rest</v>
      </c>
      <c r="G378" s="79" t="str">
        <f>IF(ISBLANK(V378),VLOOKUP(Abfalldokumentation!$P378,'Liste Gründe'!A:D,3,FALSE),V378)</f>
        <v>Metall</v>
      </c>
      <c r="H378" s="80" t="str">
        <f>IF(ISBLANK(Abfalldokumentation!$W378),"-",Abfalldokumentation!$W378)</f>
        <v>Metall</v>
      </c>
      <c r="I378" s="80">
        <f t="shared" si="36"/>
        <v>37</v>
      </c>
      <c r="J378" s="80" t="str">
        <f t="shared" si="37"/>
        <v>Produkte</v>
      </c>
      <c r="K378" s="80" t="str">
        <f t="shared" si="38"/>
        <v>BUs</v>
      </c>
      <c r="L378" s="80" t="str">
        <f t="shared" si="39"/>
        <v>Symptome</v>
      </c>
      <c r="M3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IFERROR(VLOOKUP(Abfalldokumentation!$O378,Kennzahlen!U:X,3,FALSE)*Abfalldokumentation!$B378,"0")))),0)</f>
        <v>207.60480000000001</v>
      </c>
      <c r="N378" s="80" t="str">
        <f>IF(ISBLANK(Q378),VLOOKUP(Abfalldokumentation!$O378,'Linien - BU'!R:S,2,FALSE),Q378)</f>
        <v>Schmelze</v>
      </c>
      <c r="O378" s="76">
        <f t="shared" si="40"/>
        <v>23500290</v>
      </c>
      <c r="P378" s="76">
        <f t="shared" si="41"/>
        <v>40</v>
      </c>
      <c r="Q378" s="38" t="s">
        <v>170</v>
      </c>
      <c r="R378" s="39">
        <v>23500290</v>
      </c>
      <c r="S378" s="39">
        <v>72</v>
      </c>
      <c r="T378" s="39">
        <v>40</v>
      </c>
      <c r="U378" s="40">
        <v>44452</v>
      </c>
      <c r="V378" s="42"/>
      <c r="W378" s="42" t="s">
        <v>181</v>
      </c>
      <c r="X378" s="43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2" t="str">
        <f>VLOOKUP(N379,'Linien - BU'!A:B,2,FALSE)</f>
        <v>Verkauf</v>
      </c>
      <c r="B379" s="73">
        <f t="shared" si="35"/>
        <v>377</v>
      </c>
      <c r="C379" s="74">
        <f>Abfalldokumentation!$U379</f>
        <v>44452</v>
      </c>
      <c r="D379" s="68" t="str">
        <f>IFERROR(VLOOKUP(Tabelle3[[#This Row],[Artikelnr.]],Produktgruppe!A:B,2,0),Tabelle3[[#This Row],[Produktname]])</f>
        <v>VOS 295</v>
      </c>
      <c r="E379" s="75" t="str">
        <f>IFERROR(VLOOKUP(Abfalldokumentation!$O379,Artikel!A:C,3,FALSE),Abfalldokumentation!$O379)</f>
        <v>VOS Räucher Chili Vorsc</v>
      </c>
      <c r="F379" s="75" t="str">
        <f>VLOOKUP(T379,'Liste Gründe'!A:D,2,FALSE)</f>
        <v>Schimmel</v>
      </c>
      <c r="G379" s="74" t="str">
        <f>IF(ISBLANK(V379),VLOOKUP(Abfalldokumentation!$P379,'Liste Gründe'!A:D,3,FALSE),V379)</f>
        <v>keinen Abnehmer/kein Schälpersonal</v>
      </c>
      <c r="H379" s="75" t="str">
        <f>IF(ISBLANK(Abfalldokumentation!$W379),"-",Abfalldokumentation!$W379)</f>
        <v>keinen Abnehmer/Schälen</v>
      </c>
      <c r="I379" s="75">
        <f t="shared" si="36"/>
        <v>37</v>
      </c>
      <c r="J379" s="75" t="str">
        <f t="shared" si="37"/>
        <v>Produkte</v>
      </c>
      <c r="K379" s="75" t="str">
        <f t="shared" si="38"/>
        <v>BUs</v>
      </c>
      <c r="L379" s="75" t="str">
        <f t="shared" si="39"/>
        <v>Symptome</v>
      </c>
      <c r="M3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IFERROR(VLOOKUP(Abfalldokumentation!$O379,Kennzahlen!U:X,3,FALSE)*Abfalldokumentation!$B379,"0")))),0)</f>
        <v>188.5</v>
      </c>
      <c r="N379" s="75" t="str">
        <f>IF(ISBLANK(Q379),VLOOKUP(Abfalldokumentation!$O379,'Linien - BU'!R:S,2,FALSE),Q379)</f>
        <v>Verkauf</v>
      </c>
      <c r="O379" s="76">
        <f t="shared" si="40"/>
        <v>29500527</v>
      </c>
      <c r="P379" s="76">
        <f t="shared" si="41"/>
        <v>12</v>
      </c>
      <c r="Q379" s="44" t="s">
        <v>11</v>
      </c>
      <c r="R379" s="45">
        <v>29500527</v>
      </c>
      <c r="S379" s="45">
        <v>377</v>
      </c>
      <c r="T379" s="45">
        <v>12</v>
      </c>
      <c r="U379" s="46">
        <v>44452</v>
      </c>
      <c r="V379" s="47" t="s">
        <v>20</v>
      </c>
      <c r="W379" s="48" t="s">
        <v>178</v>
      </c>
      <c r="X379" s="49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7" t="str">
        <f>VLOOKUP(N380,'Linien - BU'!A:B,2,FALSE)</f>
        <v>Verkauf</v>
      </c>
      <c r="B380" s="78">
        <f t="shared" si="35"/>
        <v>389.8</v>
      </c>
      <c r="C380" s="79">
        <f>Abfalldokumentation!$U380</f>
        <v>44452</v>
      </c>
      <c r="D380" s="68" t="str">
        <f>IFERROR(VLOOKUP(Tabelle3[[#This Row],[Artikelnr.]],Produktgruppe!A:B,2,0),Tabelle3[[#This Row],[Produktname]])</f>
        <v>VOS 295</v>
      </c>
      <c r="E380" s="80" t="str">
        <f>IFERROR(VLOOKUP(Abfalldokumentation!$O380,Artikel!A:C,3,FALSE),Abfalldokumentation!$O380)</f>
        <v>VOS Räucher Schinken Vo</v>
      </c>
      <c r="F380" s="80" t="str">
        <f>VLOOKUP(T380,'Liste Gründe'!A:D,2,FALSE)</f>
        <v>Schimmel</v>
      </c>
      <c r="G380" s="79" t="str">
        <f>IF(ISBLANK(V380),VLOOKUP(Abfalldokumentation!$P380,'Liste Gründe'!A:D,3,FALSE),V380)</f>
        <v>keinen Abnehmer/kein Schälpersonal</v>
      </c>
      <c r="H380" s="80" t="str">
        <f>IF(ISBLANK(Abfalldokumentation!$W380),"-",Abfalldokumentation!$W380)</f>
        <v>keinen Abnehmer/Schälen</v>
      </c>
      <c r="I380" s="80">
        <f t="shared" si="36"/>
        <v>37</v>
      </c>
      <c r="J380" s="80" t="str">
        <f t="shared" si="37"/>
        <v>Produkte</v>
      </c>
      <c r="K380" s="80" t="str">
        <f t="shared" si="38"/>
        <v>BUs</v>
      </c>
      <c r="L380" s="80" t="str">
        <f t="shared" si="39"/>
        <v>Symptome</v>
      </c>
      <c r="M3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IFERROR(VLOOKUP(Abfalldokumentation!$O380,Kennzahlen!U:X,3,FALSE)*Abfalldokumentation!$B380,"0")))),0)</f>
        <v>194.9</v>
      </c>
      <c r="N380" s="80" t="str">
        <f>IF(ISBLANK(Q380),VLOOKUP(Abfalldokumentation!$O380,'Linien - BU'!R:S,2,FALSE),Q380)</f>
        <v>Verkauf</v>
      </c>
      <c r="O380" s="76">
        <f t="shared" si="40"/>
        <v>29500528</v>
      </c>
      <c r="P380" s="76">
        <f t="shared" si="41"/>
        <v>12</v>
      </c>
      <c r="Q380" s="38" t="s">
        <v>11</v>
      </c>
      <c r="R380" s="39">
        <v>29500528</v>
      </c>
      <c r="S380" s="39">
        <v>389.8</v>
      </c>
      <c r="T380" s="39">
        <v>12</v>
      </c>
      <c r="U380" s="40">
        <v>44452</v>
      </c>
      <c r="V380" s="41" t="s">
        <v>20</v>
      </c>
      <c r="W380" s="42" t="s">
        <v>178</v>
      </c>
      <c r="X380" s="43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2" t="str">
        <f>VLOOKUP(N381,'Linien - BU'!A:B,2,FALSE)</f>
        <v>Rest</v>
      </c>
      <c r="B381" s="73">
        <f t="shared" si="35"/>
        <v>27.2</v>
      </c>
      <c r="C381" s="74">
        <f>Abfalldokumentation!$U381</f>
        <v>44452</v>
      </c>
      <c r="D381" s="68" t="str">
        <f>IFERROR(VLOOKUP(Tabelle3[[#This Row],[Artikelnr.]],Produktgruppe!A:B,2,0),Tabelle3[[#This Row],[Produktname]])</f>
        <v>VOS 295</v>
      </c>
      <c r="E381" s="75" t="str">
        <f>IFERROR(VLOOKUP(Abfalldokumentation!$O381,Artikel!A:C,3,FALSE),Abfalldokumentation!$O381)</f>
        <v>VOS GRW Natur 45% OGT</v>
      </c>
      <c r="F381" s="75" t="str">
        <f>VLOOKUP(T381,'Liste Gründe'!A:D,2,FALSE)</f>
        <v>Rest</v>
      </c>
      <c r="G381" s="74" t="str">
        <f>IF(ISBLANK(V381),VLOOKUP(Abfalldokumentation!$P381,'Liste Gründe'!A:D,3,FALSE),V381)</f>
        <v>Retoure</v>
      </c>
      <c r="H381" s="75" t="str">
        <f>IF(ISBLANK(Abfalldokumentation!$W381),"-",Abfalldokumentation!$W381)</f>
        <v>Retoure</v>
      </c>
      <c r="I381" s="75">
        <f t="shared" si="36"/>
        <v>37</v>
      </c>
      <c r="J381" s="75" t="str">
        <f t="shared" si="37"/>
        <v>Produkte</v>
      </c>
      <c r="K381" s="75" t="str">
        <f t="shared" si="38"/>
        <v>BUs</v>
      </c>
      <c r="L381" s="75" t="str">
        <f t="shared" si="39"/>
        <v>Symptome</v>
      </c>
      <c r="M3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IFERROR(VLOOKUP(Abfalldokumentation!$O381,Kennzahlen!U:X,3,FALSE)*Abfalldokumentation!$B381,"0")))),0)</f>
        <v>13.6</v>
      </c>
      <c r="N381" s="75" t="str">
        <f>IF(ISBLANK(Q381),VLOOKUP(Abfalldokumentation!$O381,'Linien - BU'!R:S,2,FALSE),Q381)</f>
        <v>Rest</v>
      </c>
      <c r="O381" s="76">
        <f t="shared" si="40"/>
        <v>29500622</v>
      </c>
      <c r="P381" s="76">
        <f t="shared" si="41"/>
        <v>22</v>
      </c>
      <c r="Q381" s="44" t="s">
        <v>10</v>
      </c>
      <c r="R381" s="45">
        <v>29500622</v>
      </c>
      <c r="S381" s="45">
        <v>27.2</v>
      </c>
      <c r="T381" s="45">
        <v>22</v>
      </c>
      <c r="U381" s="46">
        <v>44452</v>
      </c>
      <c r="V381" s="47" t="s">
        <v>249</v>
      </c>
      <c r="W381" s="45" t="s">
        <v>249</v>
      </c>
      <c r="X381" s="49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7" t="str">
        <f>VLOOKUP(N382,'Linien - BU'!A:B,2,FALSE)</f>
        <v>BU1</v>
      </c>
      <c r="B382" s="78">
        <f t="shared" si="35"/>
        <v>11</v>
      </c>
      <c r="C382" s="79">
        <f>Abfalldokumentation!$U382</f>
        <v>44452</v>
      </c>
      <c r="D382" s="68" t="str">
        <f>IFERROR(VLOOKUP(Tabelle3[[#This Row],[Artikelnr.]],Produktgruppe!A:B,2,0),Tabelle3[[#This Row],[Produktname]])</f>
        <v>VOS 295</v>
      </c>
      <c r="E382" s="80" t="str">
        <f>IFERROR(VLOOKUP(Abfalldokumentation!$O382,Artikel!A:C,3,FALSE),Abfalldokumentation!$O382)</f>
        <v>VOS-ABS ENTSORGUNG</v>
      </c>
      <c r="F382" s="80" t="str">
        <f>VLOOKUP(T382,'Liste Gründe'!A:D,2,FALSE)</f>
        <v>Rest</v>
      </c>
      <c r="G382" s="79" t="str">
        <f>IF(ISBLANK(V382),VLOOKUP(Abfalldokumentation!$P382,'Liste Gründe'!A:D,3,FALSE),V382)</f>
        <v>geschälte Rinde</v>
      </c>
      <c r="H382" s="80" t="str">
        <f>IF(ISBLANK(Abfalldokumentation!$W382),"-",Abfalldokumentation!$W382)</f>
        <v>keine Verwendung möglich</v>
      </c>
      <c r="I382" s="80">
        <f t="shared" si="36"/>
        <v>37</v>
      </c>
      <c r="J382" s="80" t="str">
        <f t="shared" si="37"/>
        <v>Produkte</v>
      </c>
      <c r="K382" s="80" t="str">
        <f t="shared" si="38"/>
        <v>BUs</v>
      </c>
      <c r="L382" s="80" t="str">
        <f t="shared" si="39"/>
        <v>Symptome</v>
      </c>
      <c r="M3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IFERROR(VLOOKUP(Abfalldokumentation!$O382,Kennzahlen!U:X,3,FALSE)*Abfalldokumentation!$B382,"0")))),0)</f>
        <v>0.11</v>
      </c>
      <c r="N382" s="80" t="str">
        <f>IF(ISBLANK(Q382),VLOOKUP(Abfalldokumentation!$O382,'Linien - BU'!R:S,2,FALSE),Q382)</f>
        <v>RWV</v>
      </c>
      <c r="O382" s="76">
        <f t="shared" si="40"/>
        <v>29500917</v>
      </c>
      <c r="P382" s="76">
        <f t="shared" si="41"/>
        <v>60</v>
      </c>
      <c r="Q382" s="38" t="s">
        <v>188</v>
      </c>
      <c r="R382" s="39">
        <v>29500917</v>
      </c>
      <c r="S382" s="39">
        <v>11</v>
      </c>
      <c r="T382" s="39">
        <v>60</v>
      </c>
      <c r="U382" s="40">
        <v>44452</v>
      </c>
      <c r="V382" s="41" t="s">
        <v>201</v>
      </c>
      <c r="W382" s="42" t="s">
        <v>190</v>
      </c>
      <c r="X382" s="43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2" t="str">
        <f>VLOOKUP(N383,'Linien - BU'!A:B,2,FALSE)</f>
        <v>BU1</v>
      </c>
      <c r="B383" s="73">
        <f t="shared" si="35"/>
        <v>42</v>
      </c>
      <c r="C383" s="74">
        <f>Abfalldokumentation!$U383</f>
        <v>44452</v>
      </c>
      <c r="D383" s="68" t="str">
        <f>IFERROR(VLOOKUP(Tabelle3[[#This Row],[Artikelnr.]],Produktgruppe!A:B,2,0),Tabelle3[[#This Row],[Produktname]])</f>
        <v>VOS 295</v>
      </c>
      <c r="E383" s="75" t="str">
        <f>IFERROR(VLOOKUP(Abfalldokumentation!$O383,Artikel!A:C,3,FALSE),Abfalldokumentation!$O383)</f>
        <v>VOS-ABS ENTSORGUNG</v>
      </c>
      <c r="F383" s="75" t="str">
        <f>VLOOKUP(T383,'Liste Gründe'!A:D,2,FALSE)</f>
        <v>Rest</v>
      </c>
      <c r="G383" s="74" t="str">
        <f>IF(ISBLANK(V383),VLOOKUP(Abfalldokumentation!$P383,'Liste Gründe'!A:D,3,FALSE),V383)</f>
        <v>geschälte Rinde</v>
      </c>
      <c r="H383" s="75" t="str">
        <f>IF(ISBLANK(Abfalldokumentation!$W383),"-",Abfalldokumentation!$W383)</f>
        <v>keine Verwendung möglich</v>
      </c>
      <c r="I383" s="75">
        <f t="shared" si="36"/>
        <v>37</v>
      </c>
      <c r="J383" s="75" t="str">
        <f t="shared" si="37"/>
        <v>Produkte</v>
      </c>
      <c r="K383" s="75" t="str">
        <f t="shared" si="38"/>
        <v>BUs</v>
      </c>
      <c r="L383" s="75" t="str">
        <f t="shared" si="39"/>
        <v>Symptome</v>
      </c>
      <c r="M3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IFERROR(VLOOKUP(Abfalldokumentation!$O383,Kennzahlen!U:X,3,FALSE)*Abfalldokumentation!$B383,"0")))),0)</f>
        <v>0.42</v>
      </c>
      <c r="N383" s="75" t="str">
        <f>IF(ISBLANK(Q383),VLOOKUP(Abfalldokumentation!$O383,'Linien - BU'!R:S,2,FALSE),Q383)</f>
        <v>RWV</v>
      </c>
      <c r="O383" s="76">
        <f t="shared" si="40"/>
        <v>29500917</v>
      </c>
      <c r="P383" s="76">
        <f t="shared" si="41"/>
        <v>60</v>
      </c>
      <c r="Q383" s="44" t="s">
        <v>188</v>
      </c>
      <c r="R383" s="45">
        <v>29500917</v>
      </c>
      <c r="S383" s="45">
        <v>42</v>
      </c>
      <c r="T383" s="45">
        <v>60</v>
      </c>
      <c r="U383" s="46">
        <v>44452</v>
      </c>
      <c r="V383" s="47" t="s">
        <v>201</v>
      </c>
      <c r="W383" s="48" t="s">
        <v>190</v>
      </c>
      <c r="X383" s="49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7" t="str">
        <f>VLOOKUP(N384,'Linien - BU'!A:B,2,FALSE)</f>
        <v>BU1</v>
      </c>
      <c r="B384" s="78">
        <f t="shared" si="35"/>
        <v>45</v>
      </c>
      <c r="C384" s="79">
        <f>Abfalldokumentation!$U384</f>
        <v>44452</v>
      </c>
      <c r="D384" s="68" t="str">
        <f>IFERROR(VLOOKUP(Tabelle3[[#This Row],[Artikelnr.]],Produktgruppe!A:B,2,0),Tabelle3[[#This Row],[Produktname]])</f>
        <v>VOS 295</v>
      </c>
      <c r="E384" s="80" t="str">
        <f>IFERROR(VLOOKUP(Abfalldokumentation!$O384,Artikel!A:C,3,FALSE),Abfalldokumentation!$O384)</f>
        <v>VOS-ABS ENTSORGUNG</v>
      </c>
      <c r="F384" s="80" t="str">
        <f>VLOOKUP(T384,'Liste Gründe'!A:D,2,FALSE)</f>
        <v>Rest</v>
      </c>
      <c r="G384" s="79" t="str">
        <f>IF(ISBLANK(V384),VLOOKUP(Abfalldokumentation!$P384,'Liste Gründe'!A:D,3,FALSE),V384)</f>
        <v>geschälte Rinde</v>
      </c>
      <c r="H384" s="80" t="str">
        <f>IF(ISBLANK(Abfalldokumentation!$W384),"-",Abfalldokumentation!$W384)</f>
        <v>keine Verwendung möglich</v>
      </c>
      <c r="I384" s="80">
        <f t="shared" si="36"/>
        <v>37</v>
      </c>
      <c r="J384" s="80" t="str">
        <f t="shared" si="37"/>
        <v>Produkte</v>
      </c>
      <c r="K384" s="80" t="str">
        <f t="shared" si="38"/>
        <v>BUs</v>
      </c>
      <c r="L384" s="80" t="str">
        <f t="shared" si="39"/>
        <v>Symptome</v>
      </c>
      <c r="M3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IFERROR(VLOOKUP(Abfalldokumentation!$O384,Kennzahlen!U:X,3,FALSE)*Abfalldokumentation!$B384,"0")))),0)</f>
        <v>0.45</v>
      </c>
      <c r="N384" s="80" t="str">
        <f>IF(ISBLANK(Q384),VLOOKUP(Abfalldokumentation!$O384,'Linien - BU'!R:S,2,FALSE),Q384)</f>
        <v>RWV</v>
      </c>
      <c r="O384" s="76">
        <f t="shared" si="40"/>
        <v>29500917</v>
      </c>
      <c r="P384" s="76">
        <f t="shared" si="41"/>
        <v>60</v>
      </c>
      <c r="Q384" s="38" t="s">
        <v>188</v>
      </c>
      <c r="R384" s="39">
        <v>29500917</v>
      </c>
      <c r="S384" s="39">
        <v>45</v>
      </c>
      <c r="T384" s="39">
        <v>60</v>
      </c>
      <c r="U384" s="40">
        <v>44452</v>
      </c>
      <c r="V384" s="41" t="s">
        <v>201</v>
      </c>
      <c r="W384" s="42" t="s">
        <v>190</v>
      </c>
      <c r="X384" s="43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2" t="str">
        <f>VLOOKUP(N385,'Linien - BU'!A:B,2,FALSE)</f>
        <v>BU1</v>
      </c>
      <c r="B385" s="73">
        <f t="shared" si="35"/>
        <v>16</v>
      </c>
      <c r="C385" s="74">
        <f>Abfalldokumentation!$U385</f>
        <v>44452</v>
      </c>
      <c r="D385" s="68" t="str">
        <f>IFERROR(VLOOKUP(Tabelle3[[#This Row],[Artikelnr.]],Produktgruppe!A:B,2,0),Tabelle3[[#This Row],[Produktname]])</f>
        <v>VOS 295</v>
      </c>
      <c r="E385" s="75" t="str">
        <f>IFERROR(VLOOKUP(Abfalldokumentation!$O385,Artikel!A:C,3,FALSE),Abfalldokumentation!$O385)</f>
        <v>VOS URW-VS-SPICKER-NATU</v>
      </c>
      <c r="F385" s="75" t="str">
        <f>VLOOKUP(T385,'Liste Gründe'!A:D,2,FALSE)</f>
        <v>Schimmel</v>
      </c>
      <c r="G385" s="74" t="str">
        <f>IF(ISBLANK(V385),VLOOKUP(Abfalldokumentation!$P385,'Liste Gründe'!A:D,3,FALSE),V385)</f>
        <v>keine Verarbeitung</v>
      </c>
      <c r="H385" s="75" t="str">
        <f>IF(ISBLANK(Abfalldokumentation!$W385),"-",Abfalldokumentation!$W385)</f>
        <v>Aufgrund Konsistenz nicht genommen. Zu wenig VOS verarbeitet. Vom Warmen ins Kalte -&gt; Schimmel</v>
      </c>
      <c r="I385" s="75">
        <f t="shared" si="36"/>
        <v>37</v>
      </c>
      <c r="J385" s="75" t="str">
        <f t="shared" si="37"/>
        <v>Produkte</v>
      </c>
      <c r="K385" s="75" t="str">
        <f t="shared" si="38"/>
        <v>BUs</v>
      </c>
      <c r="L385" s="75" t="str">
        <f t="shared" si="39"/>
        <v>Symptome</v>
      </c>
      <c r="M3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IFERROR(VLOOKUP(Abfalldokumentation!$O385,Kennzahlen!U:X,3,FALSE)*Abfalldokumentation!$B385,"0")))),0)</f>
        <v>8</v>
      </c>
      <c r="N385" s="75" t="str">
        <f>IF(ISBLANK(Q385),VLOOKUP(Abfalldokumentation!$O385,'Linien - BU'!R:S,2,FALSE),Q385)</f>
        <v>Schmelze</v>
      </c>
      <c r="O385" s="76">
        <f t="shared" si="40"/>
        <v>29500948</v>
      </c>
      <c r="P385" s="76">
        <f t="shared" si="41"/>
        <v>12</v>
      </c>
      <c r="Q385" s="44" t="s">
        <v>170</v>
      </c>
      <c r="R385" s="45">
        <v>29500948</v>
      </c>
      <c r="S385" s="45">
        <v>16</v>
      </c>
      <c r="T385" s="45">
        <v>12</v>
      </c>
      <c r="U385" s="46">
        <v>44452</v>
      </c>
      <c r="V385" s="47" t="s">
        <v>22</v>
      </c>
      <c r="W385" s="48" t="s">
        <v>171</v>
      </c>
      <c r="X385" s="49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7" t="str">
        <f>VLOOKUP(N386,'Linien - BU'!A:B,2,FALSE)</f>
        <v>BU1</v>
      </c>
      <c r="B386" s="78">
        <f t="shared" ref="B386:B449" si="42">S386</f>
        <v>47</v>
      </c>
      <c r="C386" s="79">
        <f>Abfalldokumentation!$U386</f>
        <v>44452</v>
      </c>
      <c r="D386" s="68" t="str">
        <f>IFERROR(VLOOKUP(Tabelle3[[#This Row],[Artikelnr.]],Produktgruppe!A:B,2,0),Tabelle3[[#This Row],[Produktname]])</f>
        <v>VOS 295</v>
      </c>
      <c r="E386" s="80" t="str">
        <f>IFERROR(VLOOKUP(Abfalldokumentation!$O386,Artikel!A:C,3,FALSE),Abfalldokumentation!$O386)</f>
        <v>VOS URW-VS-SCHI</v>
      </c>
      <c r="F386" s="80" t="str">
        <f>VLOOKUP(T386,'Liste Gründe'!A:D,2,FALSE)</f>
        <v>Schimmel</v>
      </c>
      <c r="G386" s="79" t="str">
        <f>IF(ISBLANK(V386),VLOOKUP(Abfalldokumentation!$P386,'Liste Gründe'!A:D,3,FALSE),V386)</f>
        <v>keine Verarbeitung</v>
      </c>
      <c r="H386" s="80" t="str">
        <f>IF(ISBLANK(Abfalldokumentation!$W386),"-",Abfalldokumentation!$W386)</f>
        <v>Aufgrund Konsistenz nicht genommen. Zu wenig VOS verarbeitet. Vom Warmen ins Kalte -&gt; Schimmel</v>
      </c>
      <c r="I386" s="80">
        <f t="shared" ref="I386:I449" si="43">_xlfn.ISOWEEKNUM(C386)</f>
        <v>37</v>
      </c>
      <c r="J386" s="80" t="str">
        <f t="shared" ref="J386:J449" si="44">"Produkte"</f>
        <v>Produkte</v>
      </c>
      <c r="K386" s="80" t="str">
        <f t="shared" ref="K386:K449" si="45">"BUs"</f>
        <v>BUs</v>
      </c>
      <c r="L386" s="80" t="str">
        <f t="shared" ref="L386:L449" si="46">"Symptome"</f>
        <v>Symptome</v>
      </c>
      <c r="M3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IFERROR(VLOOKUP(Abfalldokumentation!$O386,Kennzahlen!U:X,3,FALSE)*Abfalldokumentation!$B386,"0")))),0)</f>
        <v>23.5</v>
      </c>
      <c r="N386" s="80" t="str">
        <f>IF(ISBLANK(Q386),VLOOKUP(Abfalldokumentation!$O386,'Linien - BU'!R:S,2,FALSE),Q386)</f>
        <v>Schmelze</v>
      </c>
      <c r="O386" s="76">
        <f t="shared" ref="O386:O449" si="47">R386</f>
        <v>29500949</v>
      </c>
      <c r="P386" s="76">
        <f t="shared" ref="P386:P449" si="48">T386</f>
        <v>12</v>
      </c>
      <c r="Q386" s="38" t="s">
        <v>170</v>
      </c>
      <c r="R386" s="39">
        <v>29500949</v>
      </c>
      <c r="S386" s="39">
        <v>47</v>
      </c>
      <c r="T386" s="39">
        <v>12</v>
      </c>
      <c r="U386" s="40">
        <v>44452</v>
      </c>
      <c r="V386" s="41" t="s">
        <v>22</v>
      </c>
      <c r="W386" s="42" t="s">
        <v>171</v>
      </c>
      <c r="X386" s="43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2" t="str">
        <f>VLOOKUP(N387,'Linien - BU'!A:B,2,FALSE)</f>
        <v>BU3</v>
      </c>
      <c r="B387" s="73">
        <f t="shared" si="42"/>
        <v>148</v>
      </c>
      <c r="C387" s="74">
        <f>Abfalldokumentation!$U387</f>
        <v>44452</v>
      </c>
      <c r="D387" s="68" t="str">
        <f>IFERROR(VLOOKUP(Tabelle3[[#This Row],[Artikelnr.]],Produktgruppe!A:B,2,0),Tabelle3[[#This Row],[Produktname]])</f>
        <v>ABS 295</v>
      </c>
      <c r="E387" s="75" t="str">
        <f>IFERROR(VLOOKUP(Abfalldokumentation!$O387,Artikel!A:C,3,FALSE),Abfalldokumentation!$O387)</f>
        <v>ABS CHED-PF-KRÄUK gemis</v>
      </c>
      <c r="F387" s="75" t="str">
        <f>VLOOKUP(T387,'Liste Gründe'!A:D,2,FALSE)</f>
        <v>Linienbezogen</v>
      </c>
      <c r="G387" s="74" t="str">
        <f>IF(ISBLANK(V387),VLOOKUP(Abfalldokumentation!$P387,'Liste Gründe'!A:D,3,FALSE),V387)</f>
        <v>gemischtes Produkt</v>
      </c>
      <c r="H387" s="75" t="str">
        <f>IF(ISBLANK(Abfalldokumentation!$W387),"-",Abfalldokumentation!$W387)</f>
        <v>-</v>
      </c>
      <c r="I387" s="75">
        <f t="shared" si="43"/>
        <v>37</v>
      </c>
      <c r="J387" s="75" t="str">
        <f t="shared" si="44"/>
        <v>Produkte</v>
      </c>
      <c r="K387" s="75" t="str">
        <f t="shared" si="45"/>
        <v>BUs</v>
      </c>
      <c r="L387" s="75" t="str">
        <f t="shared" si="46"/>
        <v>Symptome</v>
      </c>
      <c r="M3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IFERROR(VLOOKUP(Abfalldokumentation!$O387,Kennzahlen!U:X,3,FALSE)*Abfalldokumentation!$B387,"0")))),0)</f>
        <v>148</v>
      </c>
      <c r="N387" s="75" t="str">
        <f>IF(ISBLANK(Q387),VLOOKUP(Abfalldokumentation!$O387,'Linien - BU'!R:S,2,FALSE),Q387)</f>
        <v>L33</v>
      </c>
      <c r="O387" s="76">
        <f t="shared" si="47"/>
        <v>29501003</v>
      </c>
      <c r="P387" s="76">
        <f t="shared" si="48"/>
        <v>81</v>
      </c>
      <c r="Q387" s="44" t="s">
        <v>191</v>
      </c>
      <c r="R387" s="45">
        <v>29501003</v>
      </c>
      <c r="S387" s="45">
        <v>148</v>
      </c>
      <c r="T387" s="45">
        <v>81</v>
      </c>
      <c r="U387" s="46">
        <v>44452</v>
      </c>
      <c r="V387" s="47"/>
      <c r="W387" s="48"/>
      <c r="X387" s="49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7" t="str">
        <f>VLOOKUP(N388,'Linien - BU'!A:B,2,FALSE)</f>
        <v>Verkauf</v>
      </c>
      <c r="B388" s="78">
        <f t="shared" si="42"/>
        <v>276</v>
      </c>
      <c r="C388" s="79">
        <f>Abfalldokumentation!$U388</f>
        <v>44452</v>
      </c>
      <c r="D388" s="68" t="str">
        <f>IFERROR(VLOOKUP(Tabelle3[[#This Row],[Artikelnr.]],Produktgruppe!A:B,2,0),Tabelle3[[#This Row],[Produktname]])</f>
        <v>VOS 295</v>
      </c>
      <c r="E388" s="80" t="str">
        <f>IFERROR(VLOOKUP(Abfalldokumentation!$O388,Artikel!A:C,3,FALSE),Abfalldokumentation!$O388)</f>
        <v>VOS RW NATUR AMM CO REZ</v>
      </c>
      <c r="F388" s="80" t="str">
        <f>VLOOKUP(T388,'Liste Gründe'!A:D,2,FALSE)</f>
        <v>Schimmel</v>
      </c>
      <c r="G388" s="79" t="str">
        <f>IF(ISBLANK(V388),VLOOKUP(Abfalldokumentation!$P388,'Liste Gründe'!A:D,3,FALSE),V388)</f>
        <v>keinen Abnehmer/kein Schälpersonal</v>
      </c>
      <c r="H388" s="80" t="str">
        <f>IF(ISBLANK(Abfalldokumentation!$W388),"-",Abfalldokumentation!$W388)</f>
        <v>keinen Abnehmer/Schälen</v>
      </c>
      <c r="I388" s="80">
        <f t="shared" si="43"/>
        <v>37</v>
      </c>
      <c r="J388" s="80" t="str">
        <f t="shared" si="44"/>
        <v>Produkte</v>
      </c>
      <c r="K388" s="80" t="str">
        <f t="shared" si="45"/>
        <v>BUs</v>
      </c>
      <c r="L388" s="80" t="str">
        <f t="shared" si="46"/>
        <v>Symptome</v>
      </c>
      <c r="M3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IFERROR(VLOOKUP(Abfalldokumentation!$O388,Kennzahlen!U:X,3,FALSE)*Abfalldokumentation!$B388,"0")))),0)</f>
        <v>138</v>
      </c>
      <c r="N388" s="80" t="str">
        <f>IF(ISBLANK(Q388),VLOOKUP(Abfalldokumentation!$O388,'Linien - BU'!R:S,2,FALSE),Q388)</f>
        <v>Verkauf</v>
      </c>
      <c r="O388" s="76">
        <f t="shared" si="47"/>
        <v>29501022</v>
      </c>
      <c r="P388" s="76">
        <f t="shared" si="48"/>
        <v>12</v>
      </c>
      <c r="Q388" s="38" t="s">
        <v>11</v>
      </c>
      <c r="R388" s="39">
        <v>29501022</v>
      </c>
      <c r="S388" s="39">
        <v>276</v>
      </c>
      <c r="T388" s="39">
        <v>12</v>
      </c>
      <c r="U388" s="40">
        <v>44452</v>
      </c>
      <c r="V388" s="41" t="s">
        <v>20</v>
      </c>
      <c r="W388" s="42" t="s">
        <v>178</v>
      </c>
      <c r="X388" s="43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2" t="str">
        <f>VLOOKUP(N389,'Linien - BU'!A:B,2,FALSE)</f>
        <v>BU3</v>
      </c>
      <c r="B389" s="73">
        <f t="shared" si="42"/>
        <v>36</v>
      </c>
      <c r="C389" s="74">
        <f>Abfalldokumentation!$U389</f>
        <v>44452</v>
      </c>
      <c r="D389" s="68" t="str">
        <f>IFERROR(VLOOKUP(Tabelle3[[#This Row],[Artikelnr.]],Produktgruppe!A:B,2,0),Tabelle3[[#This Row],[Produktname]])</f>
        <v>ABS 295</v>
      </c>
      <c r="E389" s="75" t="str">
        <f>IFERROR(VLOOKUP(Abfalldokumentation!$O389,Artikel!A:C,3,FALSE),Abfalldokumentation!$O389)</f>
        <v>ABS CHED-ROT MIT ß-CARO</v>
      </c>
      <c r="F389" s="75" t="str">
        <f>VLOOKUP(T389,'Liste Gründe'!A:D,2,FALSE)</f>
        <v>Rest</v>
      </c>
      <c r="G389" s="74" t="str">
        <f>IF(ISBLANK(V389),VLOOKUP(Abfalldokumentation!$P389,'Liste Gründe'!A:D,3,FALSE),V389)</f>
        <v>Schmutz</v>
      </c>
      <c r="H389" s="75" t="str">
        <f>IF(ISBLANK(Abfalldokumentation!$W389),"-",Abfalldokumentation!$W389)</f>
        <v>-</v>
      </c>
      <c r="I389" s="75">
        <f t="shared" si="43"/>
        <v>37</v>
      </c>
      <c r="J389" s="75" t="str">
        <f t="shared" si="44"/>
        <v>Produkte</v>
      </c>
      <c r="K389" s="75" t="str">
        <f t="shared" si="45"/>
        <v>BUs</v>
      </c>
      <c r="L389" s="75" t="str">
        <f t="shared" si="46"/>
        <v>Symptome</v>
      </c>
      <c r="M3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IFERROR(VLOOKUP(Abfalldokumentation!$O389,Kennzahlen!U:X,3,FALSE)*Abfalldokumentation!$B389,"0")))),0)</f>
        <v>36</v>
      </c>
      <c r="N389" s="75" t="str">
        <f>IF(ISBLANK(Q389),VLOOKUP(Abfalldokumentation!$O389,'Linien - BU'!R:S,2,FALSE),Q389)</f>
        <v>L33</v>
      </c>
      <c r="O389" s="76">
        <f t="shared" si="47"/>
        <v>29501032</v>
      </c>
      <c r="P389" s="76">
        <f t="shared" si="48"/>
        <v>42</v>
      </c>
      <c r="Q389" s="44" t="s">
        <v>191</v>
      </c>
      <c r="R389" s="45">
        <v>29501032</v>
      </c>
      <c r="S389" s="45">
        <v>36</v>
      </c>
      <c r="T389" s="45">
        <v>42</v>
      </c>
      <c r="U389" s="46">
        <v>44452</v>
      </c>
      <c r="V389" s="45"/>
      <c r="W389" s="45"/>
      <c r="X389" s="49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7" t="str">
        <f>VLOOKUP(N390,'Linien - BU'!A:B,2,FALSE)</f>
        <v>BU3</v>
      </c>
      <c r="B390" s="78">
        <f t="shared" si="42"/>
        <v>30</v>
      </c>
      <c r="C390" s="79">
        <f>Abfalldokumentation!$U390</f>
        <v>44452</v>
      </c>
      <c r="D390" s="68" t="str">
        <f>IFERROR(VLOOKUP(Tabelle3[[#This Row],[Artikelnr.]],Produktgruppe!A:B,2,0),Tabelle3[[#This Row],[Produktname]])</f>
        <v>ABS 295</v>
      </c>
      <c r="E390" s="80" t="str">
        <f>IFERROR(VLOOKUP(Abfalldokumentation!$O390,Artikel!A:C,3,FALSE),Abfalldokumentation!$O390)</f>
        <v>ABS CHED-ROT MIT ß-CARO</v>
      </c>
      <c r="F390" s="80" t="str">
        <f>VLOOKUP(T390,'Liste Gründe'!A:D,2,FALSE)</f>
        <v>Rest</v>
      </c>
      <c r="G390" s="79" t="str">
        <f>IF(ISBLANK(V390),VLOOKUP(Abfalldokumentation!$P390,'Liste Gründe'!A:D,3,FALSE),V390)</f>
        <v>Schmutz</v>
      </c>
      <c r="H390" s="80" t="str">
        <f>IF(ISBLANK(Abfalldokumentation!$W390),"-",Abfalldokumentation!$W390)</f>
        <v>-</v>
      </c>
      <c r="I390" s="80">
        <f t="shared" si="43"/>
        <v>37</v>
      </c>
      <c r="J390" s="80" t="str">
        <f t="shared" si="44"/>
        <v>Produkte</v>
      </c>
      <c r="K390" s="80" t="str">
        <f t="shared" si="45"/>
        <v>BUs</v>
      </c>
      <c r="L390" s="80" t="str">
        <f t="shared" si="46"/>
        <v>Symptome</v>
      </c>
      <c r="M3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IFERROR(VLOOKUP(Abfalldokumentation!$O390,Kennzahlen!U:X,3,FALSE)*Abfalldokumentation!$B390,"0")))),0)</f>
        <v>30</v>
      </c>
      <c r="N390" s="80" t="str">
        <f>IF(ISBLANK(Q390),VLOOKUP(Abfalldokumentation!$O390,'Linien - BU'!R:S,2,FALSE),Q390)</f>
        <v>L33</v>
      </c>
      <c r="O390" s="76">
        <f t="shared" si="47"/>
        <v>29501032</v>
      </c>
      <c r="P390" s="76">
        <f t="shared" si="48"/>
        <v>42</v>
      </c>
      <c r="Q390" s="38" t="s">
        <v>191</v>
      </c>
      <c r="R390" s="39">
        <v>29501032</v>
      </c>
      <c r="S390" s="39">
        <v>30</v>
      </c>
      <c r="T390" s="39">
        <v>42</v>
      </c>
      <c r="U390" s="40">
        <v>44452</v>
      </c>
      <c r="V390" s="45"/>
      <c r="W390" s="39"/>
      <c r="X390" s="43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2" t="str">
        <f>VLOOKUP(N391,'Linien - BU'!A:B,2,FALSE)</f>
        <v>BU1</v>
      </c>
      <c r="B391" s="73">
        <f t="shared" si="42"/>
        <v>47</v>
      </c>
      <c r="C391" s="74">
        <f>Abfalldokumentation!$U391</f>
        <v>44452</v>
      </c>
      <c r="D391" s="68" t="str">
        <f>IFERROR(VLOOKUP(Tabelle3[[#This Row],[Artikelnr.]],Produktgruppe!A:B,2,0),Tabelle3[[#This Row],[Produktname]])</f>
        <v>VOS 295</v>
      </c>
      <c r="E391" s="75" t="str">
        <f>IFERROR(VLOOKUP(Abfalldokumentation!$O391,Artikel!A:C,3,FALSE),Abfalldokumentation!$O391)</f>
        <v>VOS URW-SPASTUP-3500034</v>
      </c>
      <c r="F391" s="75" t="str">
        <f>VLOOKUP(T391,'Liste Gründe'!A:D,2,FALSE)</f>
        <v>Schimmel</v>
      </c>
      <c r="G391" s="74" t="str">
        <f>IF(ISBLANK(V391),VLOOKUP(Abfalldokumentation!$P391,'Liste Gründe'!A:D,3,FALSE),V391)</f>
        <v>keine Verarbeitung</v>
      </c>
      <c r="H391" s="75" t="str">
        <f>IF(ISBLANK(Abfalldokumentation!$W391),"-",Abfalldokumentation!$W391)</f>
        <v>Aufgrund Konsistenz nicht genommen. Zu wenig VOS verarbeitet. Vom Warmen ins Kalte -&gt; Schimmel</v>
      </c>
      <c r="I391" s="75">
        <f t="shared" si="43"/>
        <v>37</v>
      </c>
      <c r="J391" s="75" t="str">
        <f t="shared" si="44"/>
        <v>Produkte</v>
      </c>
      <c r="K391" s="75" t="str">
        <f t="shared" si="45"/>
        <v>BUs</v>
      </c>
      <c r="L391" s="75" t="str">
        <f t="shared" si="46"/>
        <v>Symptome</v>
      </c>
      <c r="M3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IFERROR(VLOOKUP(Abfalldokumentation!$O391,Kennzahlen!U:X,3,FALSE)*Abfalldokumentation!$B391,"0")))),0)</f>
        <v>23.5</v>
      </c>
      <c r="N391" s="75" t="str">
        <f>IF(ISBLANK(Q391),VLOOKUP(Abfalldokumentation!$O391,'Linien - BU'!R:S,2,FALSE),Q391)</f>
        <v>Schmelze</v>
      </c>
      <c r="O391" s="76">
        <f t="shared" si="47"/>
        <v>29501052</v>
      </c>
      <c r="P391" s="76">
        <f t="shared" si="48"/>
        <v>12</v>
      </c>
      <c r="Q391" s="44" t="s">
        <v>170</v>
      </c>
      <c r="R391" s="45">
        <v>29501052</v>
      </c>
      <c r="S391" s="45">
        <v>47</v>
      </c>
      <c r="T391" s="45">
        <v>12</v>
      </c>
      <c r="U391" s="46">
        <v>44452</v>
      </c>
      <c r="V391" s="47" t="s">
        <v>22</v>
      </c>
      <c r="W391" s="48" t="s">
        <v>171</v>
      </c>
      <c r="X391" s="49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7" t="str">
        <f>VLOOKUP(N392,'Linien - BU'!A:B,2,FALSE)</f>
        <v>Verkauf</v>
      </c>
      <c r="B392" s="78">
        <f t="shared" si="42"/>
        <v>268</v>
      </c>
      <c r="C392" s="79">
        <f>Abfalldokumentation!$U392</f>
        <v>44452</v>
      </c>
      <c r="D392" s="68" t="str">
        <f>IFERROR(VLOOKUP(Tabelle3[[#This Row],[Artikelnr.]],Produktgruppe!A:B,2,0),Tabelle3[[#This Row],[Produktname]])</f>
        <v>Zipfel 295</v>
      </c>
      <c r="E392" s="80" t="str">
        <f>IFERROR(VLOOKUP(Abfalldokumentation!$O392,Artikel!A:C,3,FALSE),Abfalldokumentation!$O392)</f>
        <v>VOS GRW-NATUR ZIPFEL 35</v>
      </c>
      <c r="F392" s="80" t="str">
        <f>VLOOKUP(T392,'Liste Gründe'!A:D,2,FALSE)</f>
        <v>Schimmel</v>
      </c>
      <c r="G392" s="79" t="str">
        <f>IF(ISBLANK(V392),VLOOKUP(Abfalldokumentation!$P392,'Liste Gründe'!A:D,3,FALSE),V392)</f>
        <v>keinen Abnehmer/kein Schälpersonal</v>
      </c>
      <c r="H392" s="80" t="str">
        <f>IF(ISBLANK(Abfalldokumentation!$W392),"-",Abfalldokumentation!$W392)</f>
        <v>keinen Abnehmer/Schälen</v>
      </c>
      <c r="I392" s="80">
        <f t="shared" si="43"/>
        <v>37</v>
      </c>
      <c r="J392" s="80" t="str">
        <f t="shared" si="44"/>
        <v>Produkte</v>
      </c>
      <c r="K392" s="80" t="str">
        <f t="shared" si="45"/>
        <v>BUs</v>
      </c>
      <c r="L392" s="80" t="str">
        <f t="shared" si="46"/>
        <v>Symptome</v>
      </c>
      <c r="M3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IFERROR(VLOOKUP(Abfalldokumentation!$O392,Kennzahlen!U:X,3,FALSE)*Abfalldokumentation!$B392,"0")))),0)</f>
        <v>134</v>
      </c>
      <c r="N392" s="80" t="str">
        <f>IF(ISBLANK(Q392),VLOOKUP(Abfalldokumentation!$O392,'Linien - BU'!R:S,2,FALSE),Q392)</f>
        <v>Verkauf</v>
      </c>
      <c r="O392" s="76">
        <f t="shared" si="47"/>
        <v>29501063</v>
      </c>
      <c r="P392" s="76">
        <f t="shared" si="48"/>
        <v>12</v>
      </c>
      <c r="Q392" s="38" t="s">
        <v>11</v>
      </c>
      <c r="R392" s="39">
        <v>29501063</v>
      </c>
      <c r="S392" s="39">
        <v>268</v>
      </c>
      <c r="T392" s="39">
        <v>12</v>
      </c>
      <c r="U392" s="40">
        <v>44452</v>
      </c>
      <c r="V392" s="41" t="s">
        <v>20</v>
      </c>
      <c r="W392" s="42" t="s">
        <v>178</v>
      </c>
      <c r="X392" s="43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2" t="str">
        <f>VLOOKUP(N393,'Linien - BU'!A:B,2,FALSE)</f>
        <v>Verkauf</v>
      </c>
      <c r="B393" s="73">
        <f t="shared" si="42"/>
        <v>422</v>
      </c>
      <c r="C393" s="74">
        <f>Abfalldokumentation!$U393</f>
        <v>44452</v>
      </c>
      <c r="D393" s="68" t="str">
        <f>IFERROR(VLOOKUP(Tabelle3[[#This Row],[Artikelnr.]],Produktgruppe!A:B,2,0),Tabelle3[[#This Row],[Produktname]])</f>
        <v>Zipfel 295</v>
      </c>
      <c r="E393" s="75" t="str">
        <f>IFERROR(VLOOKUP(Abfalldokumentation!$O393,Artikel!A:C,3,FALSE),Abfalldokumentation!$O393)</f>
        <v>VOS GRW-NATUR ZIPFEL 35</v>
      </c>
      <c r="F393" s="75" t="str">
        <f>VLOOKUP(T393,'Liste Gründe'!A:D,2,FALSE)</f>
        <v>Schimmel</v>
      </c>
      <c r="G393" s="74" t="str">
        <f>IF(ISBLANK(V393),VLOOKUP(Abfalldokumentation!$P393,'Liste Gründe'!A:D,3,FALSE),V393)</f>
        <v>keinen Abnehmer/kein Schälpersonal</v>
      </c>
      <c r="H393" s="75" t="str">
        <f>IF(ISBLANK(Abfalldokumentation!$W393),"-",Abfalldokumentation!$W393)</f>
        <v>keinen Abnehmer/Schälen</v>
      </c>
      <c r="I393" s="75">
        <f t="shared" si="43"/>
        <v>37</v>
      </c>
      <c r="J393" s="75" t="str">
        <f t="shared" si="44"/>
        <v>Produkte</v>
      </c>
      <c r="K393" s="75" t="str">
        <f t="shared" si="45"/>
        <v>BUs</v>
      </c>
      <c r="L393" s="75" t="str">
        <f t="shared" si="46"/>
        <v>Symptome</v>
      </c>
      <c r="M3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IFERROR(VLOOKUP(Abfalldokumentation!$O393,Kennzahlen!U:X,3,FALSE)*Abfalldokumentation!$B393,"0")))),0)</f>
        <v>211</v>
      </c>
      <c r="N393" s="75" t="str">
        <f>IF(ISBLANK(Q393),VLOOKUP(Abfalldokumentation!$O393,'Linien - BU'!R:S,2,FALSE),Q393)</f>
        <v>Verkauf</v>
      </c>
      <c r="O393" s="76">
        <f t="shared" si="47"/>
        <v>29501063</v>
      </c>
      <c r="P393" s="76">
        <f t="shared" si="48"/>
        <v>12</v>
      </c>
      <c r="Q393" s="44" t="s">
        <v>11</v>
      </c>
      <c r="R393" s="45">
        <v>29501063</v>
      </c>
      <c r="S393" s="45">
        <v>422</v>
      </c>
      <c r="T393" s="45">
        <v>12</v>
      </c>
      <c r="U393" s="46">
        <v>44452</v>
      </c>
      <c r="V393" s="47" t="s">
        <v>20</v>
      </c>
      <c r="W393" s="48" t="s">
        <v>178</v>
      </c>
      <c r="X393" s="49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7" t="str">
        <f>VLOOKUP(N394,'Linien - BU'!A:B,2,FALSE)</f>
        <v>Verkauf</v>
      </c>
      <c r="B394" s="78">
        <f t="shared" si="42"/>
        <v>459</v>
      </c>
      <c r="C394" s="79">
        <f>Abfalldokumentation!$U394</f>
        <v>44452</v>
      </c>
      <c r="D394" s="68" t="str">
        <f>IFERROR(VLOOKUP(Tabelle3[[#This Row],[Artikelnr.]],Produktgruppe!A:B,2,0),Tabelle3[[#This Row],[Produktname]])</f>
        <v>Endstücke 295</v>
      </c>
      <c r="E394" s="80" t="str">
        <f>IFERROR(VLOOKUP(Abfalldokumentation!$O394,Artikel!A:C,3,FALSE),Abfalldokumentation!$O394)</f>
        <v>VOS GRW-SCHI-NAT ENDSTÜ</v>
      </c>
      <c r="F394" s="80" t="str">
        <f>VLOOKUP(T394,'Liste Gründe'!A:D,2,FALSE)</f>
        <v>Schimmel</v>
      </c>
      <c r="G394" s="79" t="str">
        <f>IF(ISBLANK(V394),VLOOKUP(Abfalldokumentation!$P394,'Liste Gründe'!A:D,3,FALSE),V394)</f>
        <v>keinen Abnehmer/kein Schälpersonal</v>
      </c>
      <c r="H394" s="80" t="str">
        <f>IF(ISBLANK(Abfalldokumentation!$W394),"-",Abfalldokumentation!$W394)</f>
        <v>keinen Abnehmer/Schälen</v>
      </c>
      <c r="I394" s="80">
        <f t="shared" si="43"/>
        <v>37</v>
      </c>
      <c r="J394" s="80" t="str">
        <f t="shared" si="44"/>
        <v>Produkte</v>
      </c>
      <c r="K394" s="80" t="str">
        <f t="shared" si="45"/>
        <v>BUs</v>
      </c>
      <c r="L394" s="80" t="str">
        <f t="shared" si="46"/>
        <v>Symptome</v>
      </c>
      <c r="M3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IFERROR(VLOOKUP(Abfalldokumentation!$O394,Kennzahlen!U:X,3,FALSE)*Abfalldokumentation!$B394,"0")))),0)</f>
        <v>229.5</v>
      </c>
      <c r="N394" s="80" t="str">
        <f>IF(ISBLANK(Q394),VLOOKUP(Abfalldokumentation!$O394,'Linien - BU'!R:S,2,FALSE),Q394)</f>
        <v>Verkauf</v>
      </c>
      <c r="O394" s="76">
        <f t="shared" si="47"/>
        <v>29501070</v>
      </c>
      <c r="P394" s="76">
        <f t="shared" si="48"/>
        <v>12</v>
      </c>
      <c r="Q394" s="38" t="s">
        <v>11</v>
      </c>
      <c r="R394" s="39">
        <v>29501070</v>
      </c>
      <c r="S394" s="39">
        <v>459</v>
      </c>
      <c r="T394" s="39">
        <v>12</v>
      </c>
      <c r="U394" s="40">
        <v>44452</v>
      </c>
      <c r="V394" s="41" t="s">
        <v>20</v>
      </c>
      <c r="W394" s="42" t="s">
        <v>178</v>
      </c>
      <c r="X394" s="43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2" t="str">
        <f>VLOOKUP(N395,'Linien - BU'!A:B,2,FALSE)</f>
        <v>Verkauf</v>
      </c>
      <c r="B395" s="73">
        <f t="shared" si="42"/>
        <v>435</v>
      </c>
      <c r="C395" s="74">
        <f>Abfalldokumentation!$U395</f>
        <v>44452</v>
      </c>
      <c r="D395" s="68" t="str">
        <f>IFERROR(VLOOKUP(Tabelle3[[#This Row],[Artikelnr.]],Produktgruppe!A:B,2,0),Tabelle3[[#This Row],[Produktname]])</f>
        <v>Zipfel 295</v>
      </c>
      <c r="E395" s="75" t="str">
        <f>IFERROR(VLOOKUP(Abfalldokumentation!$O395,Artikel!A:C,3,FALSE),Abfalldokumentation!$O395)</f>
        <v>VOS RW-NATUR-EXTRA ZIPF</v>
      </c>
      <c r="F395" s="75" t="str">
        <f>VLOOKUP(T395,'Liste Gründe'!A:D,2,FALSE)</f>
        <v>Schimmel</v>
      </c>
      <c r="G395" s="74" t="str">
        <f>IF(ISBLANK(V395),VLOOKUP(Abfalldokumentation!$P395,'Liste Gründe'!A:D,3,FALSE),V395)</f>
        <v>keinen Abnehmer/kein Schälpersonal</v>
      </c>
      <c r="H395" s="75" t="str">
        <f>IF(ISBLANK(Abfalldokumentation!$W395),"-",Abfalldokumentation!$W395)</f>
        <v>keinen Abnehmer/Schälen</v>
      </c>
      <c r="I395" s="75">
        <f t="shared" si="43"/>
        <v>37</v>
      </c>
      <c r="J395" s="75" t="str">
        <f t="shared" si="44"/>
        <v>Produkte</v>
      </c>
      <c r="K395" s="75" t="str">
        <f t="shared" si="45"/>
        <v>BUs</v>
      </c>
      <c r="L395" s="75" t="str">
        <f t="shared" si="46"/>
        <v>Symptome</v>
      </c>
      <c r="M3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IFERROR(VLOOKUP(Abfalldokumentation!$O395,Kennzahlen!U:X,3,FALSE)*Abfalldokumentation!$B395,"0")))),0)</f>
        <v>217.5</v>
      </c>
      <c r="N395" s="75" t="str">
        <f>IF(ISBLANK(Q395),VLOOKUP(Abfalldokumentation!$O395,'Linien - BU'!R:S,2,FALSE),Q395)</f>
        <v>Verkauf</v>
      </c>
      <c r="O395" s="76">
        <f t="shared" si="47"/>
        <v>29501082</v>
      </c>
      <c r="P395" s="76">
        <f t="shared" si="48"/>
        <v>12</v>
      </c>
      <c r="Q395" s="44" t="s">
        <v>11</v>
      </c>
      <c r="R395" s="45">
        <v>29501082</v>
      </c>
      <c r="S395" s="45">
        <v>435</v>
      </c>
      <c r="T395" s="45">
        <v>12</v>
      </c>
      <c r="U395" s="46">
        <v>44452</v>
      </c>
      <c r="V395" s="47" t="s">
        <v>20</v>
      </c>
      <c r="W395" s="48" t="s">
        <v>178</v>
      </c>
      <c r="X395" s="49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7" t="str">
        <f>VLOOKUP(N396,'Linien - BU'!A:B,2,FALSE)</f>
        <v>BU1</v>
      </c>
      <c r="B396" s="78">
        <f t="shared" si="42"/>
        <v>22</v>
      </c>
      <c r="C396" s="79">
        <f>Abfalldokumentation!$U396</f>
        <v>44452</v>
      </c>
      <c r="D396" s="68" t="str">
        <f>IFERROR(VLOOKUP(Tabelle3[[#This Row],[Artikelnr.]],Produktgruppe!A:B,2,0),Tabelle3[[#This Row],[Produktname]])</f>
        <v>Sammelnr.</v>
      </c>
      <c r="E396" s="80" t="str">
        <f>IFERROR(VLOOKUP(Abfalldokumentation!$O396,Artikel!A:C,3,FALSE),Abfalldokumentation!$O396)</f>
        <v>VS GRS Natur OGT</v>
      </c>
      <c r="F396" s="80" t="str">
        <f>VLOOKUP(T396,'Liste Gründe'!A:D,2,FALSE)</f>
        <v>Schimmel</v>
      </c>
      <c r="G396" s="79" t="str">
        <f>IF(ISBLANK(V396),VLOOKUP(Abfalldokumentation!$P396,'Liste Gründe'!A:D,3,FALSE),V396)</f>
        <v>keine Verarbeitung</v>
      </c>
      <c r="H396" s="80" t="str">
        <f>IF(ISBLANK(Abfalldokumentation!$W396),"-",Abfalldokumentation!$W396)</f>
        <v>Aufgrund Konsistenz nicht genommen. Zu wenig VOS verarbeitet. Vom Warmen ins Kalte -&gt; Schimmel</v>
      </c>
      <c r="I396" s="80">
        <f t="shared" si="43"/>
        <v>37</v>
      </c>
      <c r="J396" s="80" t="str">
        <f t="shared" si="44"/>
        <v>Produkte</v>
      </c>
      <c r="K396" s="80" t="str">
        <f t="shared" si="45"/>
        <v>BUs</v>
      </c>
      <c r="L396" s="80" t="str">
        <f t="shared" si="46"/>
        <v>Symptome</v>
      </c>
      <c r="M3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IFERROR(VLOOKUP(Abfalldokumentation!$O396,Kennzahlen!U:X,3,FALSE)*Abfalldokumentation!$B396,"0")))),0)</f>
        <v>21.769000000000002</v>
      </c>
      <c r="N396" s="80" t="str">
        <f>IF(ISBLANK(Q396),VLOOKUP(Abfalldokumentation!$O396,'Linien - BU'!R:S,2,FALSE),Q396)</f>
        <v>Schmelze</v>
      </c>
      <c r="O396" s="76">
        <f t="shared" si="47"/>
        <v>29600009</v>
      </c>
      <c r="P396" s="76">
        <f t="shared" si="48"/>
        <v>12</v>
      </c>
      <c r="Q396" s="38" t="s">
        <v>170</v>
      </c>
      <c r="R396" s="39">
        <v>29600009</v>
      </c>
      <c r="S396" s="39">
        <v>22</v>
      </c>
      <c r="T396" s="39">
        <v>12</v>
      </c>
      <c r="U396" s="40">
        <v>44452</v>
      </c>
      <c r="V396" s="41" t="s">
        <v>22</v>
      </c>
      <c r="W396" s="42" t="s">
        <v>171</v>
      </c>
      <c r="X396" s="43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2" t="str">
        <f>VLOOKUP(N397,'Linien - BU'!A:B,2,FALSE)</f>
        <v>BU3</v>
      </c>
      <c r="B397" s="73">
        <f t="shared" si="42"/>
        <v>54</v>
      </c>
      <c r="C397" s="74">
        <f>Abfalldokumentation!$U397</f>
        <v>44452</v>
      </c>
      <c r="D397" s="68" t="str">
        <f>IFERROR(VLOOKUP(Tabelle3[[#This Row],[Artikelnr.]],Produktgruppe!A:B,2,0),Tabelle3[[#This Row],[Produktname]])</f>
        <v>Offen vegan</v>
      </c>
      <c r="E397" s="75" t="str">
        <f>IFERROR(VLOOKUP(Abfalldokumentation!$O397,Artikel!A:C,3,FALSE),Abfalldokumentation!$O397)</f>
        <v>VOS VEG-SCH WÜRZIG</v>
      </c>
      <c r="F397" s="75" t="str">
        <f>VLOOKUP(T397,'Liste Gründe'!A:D,2,FALSE)</f>
        <v>keinen Verwendungszweck</v>
      </c>
      <c r="G397" s="74" t="str">
        <f>IF(ISBLANK(V397),VLOOKUP(Abfalldokumentation!$P397,'Liste Gründe'!A:D,3,FALSE),V397)</f>
        <v>VOS &gt; Einsatz (vegan)</v>
      </c>
      <c r="H397" s="75" t="str">
        <f>IF(ISBLANK(Abfalldokumentation!$W397),"-",Abfalldokumentation!$W397)</f>
        <v>-</v>
      </c>
      <c r="I397" s="75">
        <f t="shared" si="43"/>
        <v>37</v>
      </c>
      <c r="J397" s="75" t="str">
        <f t="shared" si="44"/>
        <v>Produkte</v>
      </c>
      <c r="K397" s="75" t="str">
        <f t="shared" si="45"/>
        <v>BUs</v>
      </c>
      <c r="L397" s="75" t="str">
        <f t="shared" si="46"/>
        <v>Symptome</v>
      </c>
      <c r="M3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IFERROR(VLOOKUP(Abfalldokumentation!$O397,Kennzahlen!U:X,3,FALSE)*Abfalldokumentation!$B397,"0")))),0)</f>
        <v>27</v>
      </c>
      <c r="N397" s="75" t="str">
        <f>IF(ISBLANK(Q397),VLOOKUP(Abfalldokumentation!$O397,'Linien - BU'!R:S,2,FALSE),Q397)</f>
        <v>L1</v>
      </c>
      <c r="O397" s="76">
        <f t="shared" si="47"/>
        <v>29900003</v>
      </c>
      <c r="P397" s="76">
        <f t="shared" si="48"/>
        <v>61</v>
      </c>
      <c r="Q397" s="44" t="s">
        <v>174</v>
      </c>
      <c r="R397" s="45">
        <v>29900003</v>
      </c>
      <c r="S397" s="45">
        <v>54</v>
      </c>
      <c r="T397" s="45">
        <v>61</v>
      </c>
      <c r="U397" s="46">
        <v>44452</v>
      </c>
      <c r="V397" s="47" t="s">
        <v>35</v>
      </c>
      <c r="W397" s="48"/>
      <c r="X397" s="49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7" t="str">
        <f>VLOOKUP(N398,'Linien - BU'!A:B,2,FALSE)</f>
        <v>BU1</v>
      </c>
      <c r="B398" s="78">
        <f t="shared" si="42"/>
        <v>276</v>
      </c>
      <c r="C398" s="79">
        <f>Abfalldokumentation!$U398</f>
        <v>44452</v>
      </c>
      <c r="D398" s="68" t="str">
        <f>IFERROR(VLOOKUP(Tabelle3[[#This Row],[Artikelnr.]],Produktgruppe!A:B,2,0),Tabelle3[[#This Row],[Produktname]])</f>
        <v>ganze Würste</v>
      </c>
      <c r="E398" s="80" t="str">
        <f>IFERROR(VLOOKUP(Abfalldokumentation!$O398,Artikel!A:C,3,FALSE),Abfalldokumentation!$O398)</f>
        <v>Würste 6000g Räucher fü</v>
      </c>
      <c r="F398" s="80" t="str">
        <f>VLOOKUP(T398,'Liste Gründe'!A:D,2,FALSE)</f>
        <v>Schimmel</v>
      </c>
      <c r="G398" s="79" t="str">
        <f>IF(ISBLANK(V398),VLOOKUP(Abfalldokumentation!$P398,'Liste Gründe'!A:D,3,FALSE),V398)</f>
        <v>Qualitätsfehler</v>
      </c>
      <c r="H398" s="80" t="str">
        <f>IF(ISBLANK(Abfalldokumentation!$W398),"-",Abfalldokumentation!$W398)</f>
        <v>unterfüllt</v>
      </c>
      <c r="I398" s="80">
        <f t="shared" si="43"/>
        <v>37</v>
      </c>
      <c r="J398" s="80" t="str">
        <f t="shared" si="44"/>
        <v>Produkte</v>
      </c>
      <c r="K398" s="80" t="str">
        <f t="shared" si="45"/>
        <v>BUs</v>
      </c>
      <c r="L398" s="80" t="str">
        <f t="shared" si="46"/>
        <v>Symptome</v>
      </c>
      <c r="M3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IFERROR(VLOOKUP(Abfalldokumentation!$O398,Kennzahlen!U:X,3,FALSE)*Abfalldokumentation!$B398,"0")))),0)</f>
        <v>0</v>
      </c>
      <c r="N398" s="80" t="str">
        <f>IF(ISBLANK(Q398),VLOOKUP(Abfalldokumentation!$O398,'Linien - BU'!R:S,2,FALSE),Q398)</f>
        <v>Abfüllung</v>
      </c>
      <c r="O398" s="76">
        <f t="shared" si="47"/>
        <v>31000098</v>
      </c>
      <c r="P398" s="76">
        <f t="shared" si="48"/>
        <v>120</v>
      </c>
      <c r="Q398" s="38" t="s">
        <v>166</v>
      </c>
      <c r="R398" s="39">
        <v>31000098</v>
      </c>
      <c r="S398" s="39">
        <v>276</v>
      </c>
      <c r="T398" s="39">
        <v>120</v>
      </c>
      <c r="U398" s="40">
        <v>44452</v>
      </c>
      <c r="V398" s="41" t="s">
        <v>26</v>
      </c>
      <c r="W398" s="42" t="s">
        <v>250</v>
      </c>
      <c r="X398" s="43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2" t="str">
        <f>VLOOKUP(N399,'Linien - BU'!A:B,2,FALSE)</f>
        <v>BU1</v>
      </c>
      <c r="B399" s="73">
        <f t="shared" si="42"/>
        <v>97.199999999999989</v>
      </c>
      <c r="C399" s="74">
        <f>Abfalldokumentation!$U399</f>
        <v>44452</v>
      </c>
      <c r="D399" s="68" t="str">
        <f>IFERROR(VLOOKUP(Tabelle3[[#This Row],[Artikelnr.]],Produktgruppe!A:B,2,0),Tabelle3[[#This Row],[Produktname]])</f>
        <v>Räucherwürste</v>
      </c>
      <c r="E399" s="75" t="str">
        <f>IFERROR(VLOOKUP(Abfalldokumentation!$O399,Artikel!A:C,3,FALSE),Abfalldokumentation!$O399)</f>
        <v>GRW CHILI-NAT 7,2GK NEU</v>
      </c>
      <c r="F399" s="75" t="str">
        <f>VLOOKUP(T399,'Liste Gründe'!A:D,2,FALSE)</f>
        <v>Linienbezogen</v>
      </c>
      <c r="G399" s="74" t="str">
        <f>IF(ISBLANK(V399),VLOOKUP(Abfalldokumentation!$P399,'Liste Gründe'!A:D,3,FALSE),V399)</f>
        <v>Darm geplatzt</v>
      </c>
      <c r="H399" s="75" t="str">
        <f>IF(ISBLANK(Abfalldokumentation!$W399),"-",Abfalldokumentation!$W399)</f>
        <v>Darm geplatzt</v>
      </c>
      <c r="I399" s="75">
        <f t="shared" si="43"/>
        <v>37</v>
      </c>
      <c r="J399" s="75" t="str">
        <f t="shared" si="44"/>
        <v>Produkte</v>
      </c>
      <c r="K399" s="75" t="str">
        <f t="shared" si="45"/>
        <v>BUs</v>
      </c>
      <c r="L399" s="75" t="str">
        <f t="shared" si="46"/>
        <v>Symptome</v>
      </c>
      <c r="M3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IFERROR(VLOOKUP(Abfalldokumentation!$O399,Kennzahlen!U:X,3,FALSE)*Abfalldokumentation!$B399,"0")))),0)</f>
        <v>0</v>
      </c>
      <c r="N399" s="75" t="str">
        <f>IF(ISBLANK(Q399),VLOOKUP(Abfalldokumentation!$O399,'Linien - BU'!R:S,2,FALSE),Q399)</f>
        <v>Abfüllung</v>
      </c>
      <c r="O399" s="76">
        <f t="shared" si="47"/>
        <v>32000107</v>
      </c>
      <c r="P399" s="76">
        <f t="shared" si="48"/>
        <v>34</v>
      </c>
      <c r="Q399" s="44" t="s">
        <v>166</v>
      </c>
      <c r="R399" s="45">
        <v>32000107</v>
      </c>
      <c r="S399" s="45">
        <v>97.199999999999989</v>
      </c>
      <c r="T399" s="45">
        <v>34</v>
      </c>
      <c r="U399" s="46">
        <v>44452</v>
      </c>
      <c r="V399" s="47"/>
      <c r="W399" s="48" t="s">
        <v>207</v>
      </c>
      <c r="X399" s="49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7" t="str">
        <f>VLOOKUP(N400,'Linien - BU'!A:B,2,FALSE)</f>
        <v>BU1</v>
      </c>
      <c r="B400" s="78">
        <f t="shared" si="42"/>
        <v>75</v>
      </c>
      <c r="C400" s="79">
        <f>Abfalldokumentation!$U400</f>
        <v>44452</v>
      </c>
      <c r="D400" s="68" t="str">
        <f>IFERROR(VLOOKUP(Tabelle3[[#This Row],[Artikelnr.]],Produktgruppe!A:B,2,0),Tabelle3[[#This Row],[Produktname]])</f>
        <v>Rest</v>
      </c>
      <c r="E400" s="80" t="str">
        <f>IFERROR(VLOOKUP(Abfalldokumentation!$O400,Artikel!A:C,3,FALSE),Abfalldokumentation!$O400)</f>
        <v>Schmelzkäsezubereitung</v>
      </c>
      <c r="F400" s="80" t="str">
        <f>VLOOKUP(T400,'Liste Gründe'!A:D,2,FALSE)</f>
        <v>Schimmel</v>
      </c>
      <c r="G400" s="79" t="str">
        <f>IF(ISBLANK(V400),VLOOKUP(Abfalldokumentation!$P400,'Liste Gründe'!A:D,3,FALSE),V400)</f>
        <v>Luftzieher</v>
      </c>
      <c r="H400" s="80" t="str">
        <f>IF(ISBLANK(Abfalldokumentation!$W400),"-",Abfalldokumentation!$W400)</f>
        <v>Luftzieher</v>
      </c>
      <c r="I400" s="80">
        <f t="shared" si="43"/>
        <v>37</v>
      </c>
      <c r="J400" s="80" t="str">
        <f t="shared" si="44"/>
        <v>Produkte</v>
      </c>
      <c r="K400" s="80" t="str">
        <f t="shared" si="45"/>
        <v>BUs</v>
      </c>
      <c r="L400" s="80" t="str">
        <f t="shared" si="46"/>
        <v>Symptome</v>
      </c>
      <c r="M4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IFERROR(VLOOKUP(Abfalldokumentation!$O400,Kennzahlen!U:X,3,FALSE)*Abfalldokumentation!$B400,"0")))),0)</f>
        <v>3091.9425000000001</v>
      </c>
      <c r="N400" s="80" t="str">
        <f>IF(ISBLANK(Q400),VLOOKUP(Abfalldokumentation!$O400,'Linien - BU'!R:S,2,FALSE),Q400)</f>
        <v>RWV</v>
      </c>
      <c r="O400" s="76">
        <f t="shared" si="47"/>
        <v>47000175</v>
      </c>
      <c r="P400" s="76">
        <f t="shared" si="48"/>
        <v>12</v>
      </c>
      <c r="Q400" s="38" t="s">
        <v>188</v>
      </c>
      <c r="R400" s="39">
        <v>47000175</v>
      </c>
      <c r="S400" s="39">
        <v>75</v>
      </c>
      <c r="T400" s="39">
        <v>12</v>
      </c>
      <c r="U400" s="40">
        <v>44452</v>
      </c>
      <c r="V400" s="41" t="s">
        <v>29</v>
      </c>
      <c r="W400" s="42" t="s">
        <v>29</v>
      </c>
      <c r="X400" s="43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2" t="str">
        <f>VLOOKUP(N401,'Linien - BU'!A:B,2,FALSE)</f>
        <v>BU2</v>
      </c>
      <c r="B401" s="73">
        <f t="shared" si="42"/>
        <v>30</v>
      </c>
      <c r="C401" s="74">
        <f>Abfalldokumentation!$U401</f>
        <v>44452</v>
      </c>
      <c r="D401" s="68" t="str">
        <f>IFERROR(VLOOKUP(Tabelle3[[#This Row],[Artikelnr.]],Produktgruppe!A:B,2,0),Tabelle3[[#This Row],[Produktname]])</f>
        <v>Rohware</v>
      </c>
      <c r="E401" s="75" t="str">
        <f>IFERROR(VLOOKUP(Abfalldokumentation!$O401,Artikel!A:C,3,FALSE),Abfalldokumentation!$O401)</f>
        <v>Blöcke</v>
      </c>
      <c r="F401" s="75" t="str">
        <f>VLOOKUP(T401,'Liste Gründe'!A:D,2,FALSE)</f>
        <v>Schimmel</v>
      </c>
      <c r="G401" s="74" t="str">
        <f>IF(ISBLANK(V401),VLOOKUP(Abfalldokumentation!$P401,'Liste Gründe'!A:D,3,FALSE),V401)</f>
        <v>Luftzieher/Folienriss durch Transport</v>
      </c>
      <c r="H401" s="75" t="str">
        <f>IF(ISBLANK(Abfalldokumentation!$W401),"-",Abfalldokumentation!$W401)</f>
        <v>Luftzieher/Folienriss durch Transport</v>
      </c>
      <c r="I401" s="75">
        <f t="shared" si="43"/>
        <v>37</v>
      </c>
      <c r="J401" s="75" t="str">
        <f t="shared" si="44"/>
        <v>Produkte</v>
      </c>
      <c r="K401" s="75" t="str">
        <f t="shared" si="45"/>
        <v>BUs</v>
      </c>
      <c r="L401" s="75" t="str">
        <f t="shared" si="46"/>
        <v>Symptome</v>
      </c>
      <c r="M4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IFERROR(VLOOKUP(Abfalldokumentation!$O401,Kennzahlen!U:X,3,FALSE)*Abfalldokumentation!$B401,"0")))),0)</f>
        <v>0</v>
      </c>
      <c r="N401" s="75" t="str">
        <f>IF(ISBLANK(Q401),VLOOKUP(Abfalldokumentation!$O401,'Linien - BU'!R:S,2,FALSE),Q401)</f>
        <v>BU2</v>
      </c>
      <c r="O401" s="76" t="str">
        <f t="shared" si="47"/>
        <v>Blöcke</v>
      </c>
      <c r="P401" s="76">
        <f t="shared" si="48"/>
        <v>12</v>
      </c>
      <c r="Q401" s="44" t="s">
        <v>7</v>
      </c>
      <c r="R401" s="45" t="s">
        <v>194</v>
      </c>
      <c r="S401" s="45">
        <v>30</v>
      </c>
      <c r="T401" s="45">
        <v>12</v>
      </c>
      <c r="U401" s="46">
        <v>44452</v>
      </c>
      <c r="V401" s="47" t="s">
        <v>30</v>
      </c>
      <c r="W401" s="48" t="s">
        <v>30</v>
      </c>
      <c r="X401" s="49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7" t="str">
        <f>VLOOKUP(N402,'Linien - BU'!A:B,2,FALSE)</f>
        <v>Verkauf</v>
      </c>
      <c r="B402" s="78">
        <f t="shared" si="42"/>
        <v>522</v>
      </c>
      <c r="C402" s="79">
        <f>Abfalldokumentation!$U402</f>
        <v>44452</v>
      </c>
      <c r="D402" s="68" t="str">
        <f>IFERROR(VLOOKUP(Tabelle3[[#This Row],[Artikelnr.]],Produktgruppe!A:B,2,0),Tabelle3[[#This Row],[Produktname]])</f>
        <v>Div. Zipfel, ES ohne Verwendung</v>
      </c>
      <c r="E402" s="80" t="str">
        <f>IFERROR(VLOOKUP(Abfalldokumentation!$O402,Artikel!A:C,3,FALSE),Abfalldokumentation!$O402)</f>
        <v>Div. Zipfel, Endstücke</v>
      </c>
      <c r="F402" s="80" t="str">
        <f>VLOOKUP(T402,'Liste Gründe'!A:D,2,FALSE)</f>
        <v>Schimmel</v>
      </c>
      <c r="G402" s="79" t="str">
        <f>IF(ISBLANK(V402),VLOOKUP(Abfalldokumentation!$P402,'Liste Gründe'!A:D,3,FALSE),V402)</f>
        <v>keinen Abnehmer/kein Schälpersonal</v>
      </c>
      <c r="H402" s="80" t="str">
        <f>IF(ISBLANK(Abfalldokumentation!$W402),"-",Abfalldokumentation!$W402)</f>
        <v>keinen Abnehmer/Schälen</v>
      </c>
      <c r="I402" s="80">
        <f t="shared" si="43"/>
        <v>37</v>
      </c>
      <c r="J402" s="80" t="str">
        <f t="shared" si="44"/>
        <v>Produkte</v>
      </c>
      <c r="K402" s="80" t="str">
        <f t="shared" si="45"/>
        <v>BUs</v>
      </c>
      <c r="L402" s="80" t="str">
        <f t="shared" si="46"/>
        <v>Symptome</v>
      </c>
      <c r="M4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IFERROR(VLOOKUP(Abfalldokumentation!$O402,Kennzahlen!U:X,3,FALSE)*Abfalldokumentation!$B402,"0")))),0)</f>
        <v>0</v>
      </c>
      <c r="N402" s="80" t="str">
        <f>IF(ISBLANK(Q402),VLOOKUP(Abfalldokumentation!$O402,'Linien - BU'!R:S,2,FALSE),Q402)</f>
        <v>Verkauf</v>
      </c>
      <c r="O402" s="76" t="str">
        <f t="shared" si="47"/>
        <v>Div. Zipfel, Endstücke</v>
      </c>
      <c r="P402" s="76">
        <f t="shared" si="48"/>
        <v>12</v>
      </c>
      <c r="Q402" s="38" t="s">
        <v>11</v>
      </c>
      <c r="R402" s="39" t="s">
        <v>177</v>
      </c>
      <c r="S402" s="39">
        <v>522</v>
      </c>
      <c r="T402" s="39">
        <v>12</v>
      </c>
      <c r="U402" s="40">
        <v>44452</v>
      </c>
      <c r="V402" s="41" t="s">
        <v>20</v>
      </c>
      <c r="W402" s="42" t="s">
        <v>178</v>
      </c>
      <c r="X402" s="43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2" t="str">
        <f>VLOOKUP(N403,'Linien - BU'!A:B,2,FALSE)</f>
        <v>BU1</v>
      </c>
      <c r="B403" s="73">
        <f t="shared" si="42"/>
        <v>7</v>
      </c>
      <c r="C403" s="74">
        <f>Abfalldokumentation!$U403</f>
        <v>44452</v>
      </c>
      <c r="D403" s="68" t="str">
        <f>IFERROR(VLOOKUP(Tabelle3[[#This Row],[Artikelnr.]],Produktgruppe!A:B,2,0),Tabelle3[[#This Row],[Produktname]])</f>
        <v>Div. Zipfel, ES ohne Verwendung</v>
      </c>
      <c r="E403" s="75" t="str">
        <f>IFERROR(VLOOKUP(Abfalldokumentation!$O403,Artikel!A:C,3,FALSE),Abfalldokumentation!$O403)</f>
        <v>Div. Zipfel, Endstücke</v>
      </c>
      <c r="F403" s="75" t="str">
        <f>VLOOKUP(T403,'Liste Gründe'!A:D,2,FALSE)</f>
        <v>Schimmel</v>
      </c>
      <c r="G403" s="74" t="str">
        <f>IF(ISBLANK(V403),VLOOKUP(Abfalldokumentation!$P403,'Liste Gründe'!A:D,3,FALSE),V403)</f>
        <v>keine Verarbeitung</v>
      </c>
      <c r="H403" s="75" t="str">
        <f>IF(ISBLANK(Abfalldokumentation!$W403),"-",Abfalldokumentation!$W403)</f>
        <v>VOS &gt; Einsatz</v>
      </c>
      <c r="I403" s="75">
        <f t="shared" si="43"/>
        <v>37</v>
      </c>
      <c r="J403" s="75" t="str">
        <f t="shared" si="44"/>
        <v>Produkte</v>
      </c>
      <c r="K403" s="75" t="str">
        <f t="shared" si="45"/>
        <v>BUs</v>
      </c>
      <c r="L403" s="75" t="str">
        <f t="shared" si="46"/>
        <v>Symptome</v>
      </c>
      <c r="M4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IFERROR(VLOOKUP(Abfalldokumentation!$O403,Kennzahlen!U:X,3,FALSE)*Abfalldokumentation!$B403,"0")))),0)</f>
        <v>0</v>
      </c>
      <c r="N403" s="75" t="str">
        <f>IF(ISBLANK(Q403),VLOOKUP(Abfalldokumentation!$O403,'Linien - BU'!R:S,2,FALSE),Q403)</f>
        <v>Abfüllung</v>
      </c>
      <c r="O403" s="76" t="str">
        <f t="shared" si="47"/>
        <v>Div. Zipfel, Endstücke</v>
      </c>
      <c r="P403" s="76">
        <f t="shared" si="48"/>
        <v>12</v>
      </c>
      <c r="Q403" s="44" t="s">
        <v>166</v>
      </c>
      <c r="R403" s="45" t="s">
        <v>177</v>
      </c>
      <c r="S403" s="45">
        <v>7</v>
      </c>
      <c r="T403" s="45">
        <v>12</v>
      </c>
      <c r="U403" s="46">
        <v>44452</v>
      </c>
      <c r="V403" s="47" t="s">
        <v>22</v>
      </c>
      <c r="W403" s="48" t="s">
        <v>21</v>
      </c>
      <c r="X403" s="49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7" t="str">
        <f>VLOOKUP(N404,'Linien - BU'!A:B,2,FALSE)</f>
        <v>BU1</v>
      </c>
      <c r="B404" s="78">
        <f t="shared" si="42"/>
        <v>52</v>
      </c>
      <c r="C404" s="79">
        <f>Abfalldokumentation!$U404</f>
        <v>44452</v>
      </c>
      <c r="D404" s="68" t="str">
        <f>IFERROR(VLOOKUP(Tabelle3[[#This Row],[Artikelnr.]],Produktgruppe!A:B,2,0),Tabelle3[[#This Row],[Produktname]])</f>
        <v>Div. Zipfel, ES ohne Verwendung</v>
      </c>
      <c r="E404" s="80" t="str">
        <f>IFERROR(VLOOKUP(Abfalldokumentation!$O404,Artikel!A:C,3,FALSE),Abfalldokumentation!$O404)</f>
        <v>Div. Zipfel, Endstücke</v>
      </c>
      <c r="F404" s="80" t="str">
        <f>VLOOKUP(T404,'Liste Gründe'!A:D,2,FALSE)</f>
        <v>Schimmel</v>
      </c>
      <c r="G404" s="79" t="str">
        <f>IF(ISBLANK(V404),VLOOKUP(Abfalldokumentation!$P404,'Liste Gründe'!A:D,3,FALSE),V404)</f>
        <v>keine Verarbeitung</v>
      </c>
      <c r="H404" s="80" t="str">
        <f>IF(ISBLANK(Abfalldokumentation!$W404),"-",Abfalldokumentation!$W404)</f>
        <v>VOS &gt; Einsatz</v>
      </c>
      <c r="I404" s="80">
        <f t="shared" si="43"/>
        <v>37</v>
      </c>
      <c r="J404" s="80" t="str">
        <f t="shared" si="44"/>
        <v>Produkte</v>
      </c>
      <c r="K404" s="80" t="str">
        <f t="shared" si="45"/>
        <v>BUs</v>
      </c>
      <c r="L404" s="80" t="str">
        <f t="shared" si="46"/>
        <v>Symptome</v>
      </c>
      <c r="M4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IFERROR(VLOOKUP(Abfalldokumentation!$O404,Kennzahlen!U:X,3,FALSE)*Abfalldokumentation!$B404,"0")))),0)</f>
        <v>0</v>
      </c>
      <c r="N404" s="80" t="str">
        <f>IF(ISBLANK(Q404),VLOOKUP(Abfalldokumentation!$O404,'Linien - BU'!R:S,2,FALSE),Q404)</f>
        <v>Abfüllung</v>
      </c>
      <c r="O404" s="76" t="str">
        <f t="shared" si="47"/>
        <v>Div. Zipfel, Endstücke</v>
      </c>
      <c r="P404" s="76">
        <f t="shared" si="48"/>
        <v>12</v>
      </c>
      <c r="Q404" s="38" t="s">
        <v>166</v>
      </c>
      <c r="R404" s="39" t="s">
        <v>177</v>
      </c>
      <c r="S404" s="39">
        <v>52</v>
      </c>
      <c r="T404" s="39">
        <v>12</v>
      </c>
      <c r="U404" s="40">
        <v>44452</v>
      </c>
      <c r="V404" s="47" t="s">
        <v>22</v>
      </c>
      <c r="W404" s="42" t="s">
        <v>21</v>
      </c>
      <c r="X404" s="43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2" t="str">
        <f>VLOOKUP(N405,'Linien - BU'!A:B,2,FALSE)</f>
        <v>BU1</v>
      </c>
      <c r="B405" s="73">
        <f t="shared" si="42"/>
        <v>32</v>
      </c>
      <c r="C405" s="74">
        <f>Abfalldokumentation!$U405</f>
        <v>44452</v>
      </c>
      <c r="D405" s="68" t="str">
        <f>IFERROR(VLOOKUP(Tabelle3[[#This Row],[Artikelnr.]],Produktgruppe!A:B,2,0),Tabelle3[[#This Row],[Produktname]])</f>
        <v>Diverses</v>
      </c>
      <c r="E405" s="75" t="str">
        <f>IFERROR(VLOOKUP(Abfalldokumentation!$O405,Artikel!A:C,3,FALSE),Abfalldokumentation!$O405)</f>
        <v>Diverses</v>
      </c>
      <c r="F405" s="75" t="str">
        <f>VLOOKUP(T405,'Liste Gründe'!A:D,2,FALSE)</f>
        <v>Linienbezogen</v>
      </c>
      <c r="G405" s="74" t="str">
        <f>IF(ISBLANK(V405),VLOOKUP(Abfalldokumentation!$P405,'Liste Gründe'!A:D,3,FALSE),V405)</f>
        <v>Darm geplatzt</v>
      </c>
      <c r="H405" s="75" t="str">
        <f>IF(ISBLANK(Abfalldokumentation!$W405),"-",Abfalldokumentation!$W405)</f>
        <v>-</v>
      </c>
      <c r="I405" s="75">
        <f t="shared" si="43"/>
        <v>37</v>
      </c>
      <c r="J405" s="75" t="str">
        <f t="shared" si="44"/>
        <v>Produkte</v>
      </c>
      <c r="K405" s="75" t="str">
        <f t="shared" si="45"/>
        <v>BUs</v>
      </c>
      <c r="L405" s="75" t="str">
        <f t="shared" si="46"/>
        <v>Symptome</v>
      </c>
      <c r="M4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IFERROR(VLOOKUP(Abfalldokumentation!$O405,Kennzahlen!U:X,3,FALSE)*Abfalldokumentation!$B405,"0")))),0)</f>
        <v>0</v>
      </c>
      <c r="N405" s="75" t="str">
        <f>IF(ISBLANK(Q405),VLOOKUP(Abfalldokumentation!$O405,'Linien - BU'!R:S,2,FALSE),Q405)</f>
        <v>Abfüllung</v>
      </c>
      <c r="O405" s="76" t="str">
        <f t="shared" si="47"/>
        <v>Diverses</v>
      </c>
      <c r="P405" s="76">
        <f t="shared" si="48"/>
        <v>34</v>
      </c>
      <c r="Q405" s="44" t="s">
        <v>166</v>
      </c>
      <c r="R405" s="45" t="s">
        <v>108</v>
      </c>
      <c r="S405" s="45">
        <v>32</v>
      </c>
      <c r="T405" s="39">
        <v>34</v>
      </c>
      <c r="U405" s="46">
        <v>44452</v>
      </c>
      <c r="V405" s="47"/>
      <c r="W405" s="48"/>
      <c r="X405" s="49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7" t="str">
        <f>VLOOKUP(N406,'Linien - BU'!A:B,2,FALSE)</f>
        <v>BU1</v>
      </c>
      <c r="B406" s="78">
        <f t="shared" si="42"/>
        <v>12</v>
      </c>
      <c r="C406" s="79">
        <f>Abfalldokumentation!$U406</f>
        <v>44452</v>
      </c>
      <c r="D406" s="68" t="str">
        <f>IFERROR(VLOOKUP(Tabelle3[[#This Row],[Artikelnr.]],Produktgruppe!A:B,2,0),Tabelle3[[#This Row],[Produktname]])</f>
        <v>Diverses</v>
      </c>
      <c r="E406" s="80" t="str">
        <f>IFERROR(VLOOKUP(Abfalldokumentation!$O406,Artikel!A:C,3,FALSE),Abfalldokumentation!$O406)</f>
        <v>Diverses aus Abfüllung</v>
      </c>
      <c r="F406" s="80" t="str">
        <f>VLOOKUP(T406,'Liste Gründe'!A:D,2,FALSE)</f>
        <v>Linienbezogen</v>
      </c>
      <c r="G406" s="79" t="str">
        <f>IF(ISBLANK(V406),VLOOKUP(Abfalldokumentation!$P406,'Liste Gründe'!A:D,3,FALSE),V406)</f>
        <v>Clip gerissen</v>
      </c>
      <c r="H406" s="80" t="str">
        <f>IF(ISBLANK(Abfalldokumentation!$W406),"-",Abfalldokumentation!$W406)</f>
        <v>-</v>
      </c>
      <c r="I406" s="80">
        <f t="shared" si="43"/>
        <v>37</v>
      </c>
      <c r="J406" s="80" t="str">
        <f t="shared" si="44"/>
        <v>Produkte</v>
      </c>
      <c r="K406" s="80" t="str">
        <f t="shared" si="45"/>
        <v>BUs</v>
      </c>
      <c r="L406" s="80" t="str">
        <f t="shared" si="46"/>
        <v>Symptome</v>
      </c>
      <c r="M4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IFERROR(VLOOKUP(Abfalldokumentation!$O406,Kennzahlen!U:X,3,FALSE)*Abfalldokumentation!$B406,"0")))),0)</f>
        <v>0</v>
      </c>
      <c r="N406" s="80" t="str">
        <f>IF(ISBLANK(Q406),VLOOKUP(Abfalldokumentation!$O406,'Linien - BU'!R:S,2,FALSE),Q406)</f>
        <v>Abfüllung</v>
      </c>
      <c r="O406" s="76" t="str">
        <f t="shared" si="47"/>
        <v>Diverses aus Abfüllung</v>
      </c>
      <c r="P406" s="76">
        <f t="shared" si="48"/>
        <v>31</v>
      </c>
      <c r="Q406" s="38" t="s">
        <v>166</v>
      </c>
      <c r="R406" s="39" t="s">
        <v>179</v>
      </c>
      <c r="S406" s="39">
        <v>12</v>
      </c>
      <c r="T406" s="39">
        <v>31</v>
      </c>
      <c r="U406" s="40">
        <v>44452</v>
      </c>
      <c r="V406" s="41"/>
      <c r="W406" s="42"/>
      <c r="X406" s="43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2" t="str">
        <f>VLOOKUP(N407,'Linien - BU'!A:B,2,FALSE)</f>
        <v>BU1</v>
      </c>
      <c r="B407" s="73">
        <f t="shared" si="42"/>
        <v>14.8</v>
      </c>
      <c r="C407" s="74">
        <f>Abfalldokumentation!$U407</f>
        <v>44452</v>
      </c>
      <c r="D407" s="68" t="str">
        <f>IFERROR(VLOOKUP(Tabelle3[[#This Row],[Artikelnr.]],Produktgruppe!A:B,2,0),Tabelle3[[#This Row],[Produktname]])</f>
        <v>Diverses</v>
      </c>
      <c r="E407" s="75" t="str">
        <f>IFERROR(VLOOKUP(Abfalldokumentation!$O407,Artikel!A:C,3,FALSE),Abfalldokumentation!$O407)</f>
        <v>Diverses aus Abfüllung</v>
      </c>
      <c r="F407" s="75" t="str">
        <f>VLOOKUP(T407,'Liste Gründe'!A:D,2,FALSE)</f>
        <v>Linienbezogen</v>
      </c>
      <c r="G407" s="74" t="str">
        <f>IF(ISBLANK(V407),VLOOKUP(Abfalldokumentation!$P407,'Liste Gründe'!A:D,3,FALSE),V407)</f>
        <v>Clip gerissen</v>
      </c>
      <c r="H407" s="75" t="str">
        <f>IF(ISBLANK(Abfalldokumentation!$W407),"-",Abfalldokumentation!$W407)</f>
        <v>-</v>
      </c>
      <c r="I407" s="75">
        <f t="shared" si="43"/>
        <v>37</v>
      </c>
      <c r="J407" s="75" t="str">
        <f t="shared" si="44"/>
        <v>Produkte</v>
      </c>
      <c r="K407" s="75" t="str">
        <f t="shared" si="45"/>
        <v>BUs</v>
      </c>
      <c r="L407" s="75" t="str">
        <f t="shared" si="46"/>
        <v>Symptome</v>
      </c>
      <c r="M4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IFERROR(VLOOKUP(Abfalldokumentation!$O407,Kennzahlen!U:X,3,FALSE)*Abfalldokumentation!$B407,"0")))),0)</f>
        <v>0</v>
      </c>
      <c r="N407" s="75" t="str">
        <f>IF(ISBLANK(Q407),VLOOKUP(Abfalldokumentation!$O407,'Linien - BU'!R:S,2,FALSE),Q407)</f>
        <v>Abfüllung</v>
      </c>
      <c r="O407" s="76" t="str">
        <f t="shared" si="47"/>
        <v>Diverses aus Abfüllung</v>
      </c>
      <c r="P407" s="76">
        <f t="shared" si="48"/>
        <v>31</v>
      </c>
      <c r="Q407" s="44" t="s">
        <v>166</v>
      </c>
      <c r="R407" s="45" t="s">
        <v>179</v>
      </c>
      <c r="S407" s="45">
        <v>14.8</v>
      </c>
      <c r="T407" s="39">
        <v>31</v>
      </c>
      <c r="U407" s="46">
        <v>44452</v>
      </c>
      <c r="V407" s="47"/>
      <c r="W407" s="48"/>
      <c r="X407" s="49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7" t="str">
        <f>VLOOKUP(N408,'Linien - BU'!A:B,2,FALSE)</f>
        <v>BU1</v>
      </c>
      <c r="B408" s="78">
        <f t="shared" si="42"/>
        <v>23.4</v>
      </c>
      <c r="C408" s="79">
        <f>Abfalldokumentation!$U408</f>
        <v>44452</v>
      </c>
      <c r="D408" s="68" t="str">
        <f>IFERROR(VLOOKUP(Tabelle3[[#This Row],[Artikelnr.]],Produktgruppe!A:B,2,0),Tabelle3[[#This Row],[Produktname]])</f>
        <v>Diverses</v>
      </c>
      <c r="E408" s="80" t="str">
        <f>IFERROR(VLOOKUP(Abfalldokumentation!$O408,Artikel!A:C,3,FALSE),Abfalldokumentation!$O408)</f>
        <v>Diverses aus Abfüllung</v>
      </c>
      <c r="F408" s="80" t="str">
        <f>VLOOKUP(T408,'Liste Gründe'!A:D,2,FALSE)</f>
        <v>Linienbezogen</v>
      </c>
      <c r="G408" s="79" t="str">
        <f>IF(ISBLANK(V408),VLOOKUP(Abfalldokumentation!$P408,'Liste Gründe'!A:D,3,FALSE),V408)</f>
        <v>Clip gerissen</v>
      </c>
      <c r="H408" s="80" t="str">
        <f>IF(ISBLANK(Abfalldokumentation!$W408),"-",Abfalldokumentation!$W408)</f>
        <v>-</v>
      </c>
      <c r="I408" s="80">
        <f t="shared" si="43"/>
        <v>37</v>
      </c>
      <c r="J408" s="80" t="str">
        <f t="shared" si="44"/>
        <v>Produkte</v>
      </c>
      <c r="K408" s="80" t="str">
        <f t="shared" si="45"/>
        <v>BUs</v>
      </c>
      <c r="L408" s="80" t="str">
        <f t="shared" si="46"/>
        <v>Symptome</v>
      </c>
      <c r="M4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IFERROR(VLOOKUP(Abfalldokumentation!$O408,Kennzahlen!U:X,3,FALSE)*Abfalldokumentation!$B408,"0")))),0)</f>
        <v>0</v>
      </c>
      <c r="N408" s="80" t="str">
        <f>IF(ISBLANK(Q408),VLOOKUP(Abfalldokumentation!$O408,'Linien - BU'!R:S,2,FALSE),Q408)</f>
        <v>Abfüllung</v>
      </c>
      <c r="O408" s="76" t="str">
        <f t="shared" si="47"/>
        <v>Diverses aus Abfüllung</v>
      </c>
      <c r="P408" s="76">
        <f t="shared" si="48"/>
        <v>31</v>
      </c>
      <c r="Q408" s="38" t="s">
        <v>166</v>
      </c>
      <c r="R408" s="39" t="s">
        <v>179</v>
      </c>
      <c r="S408" s="39">
        <v>23.4</v>
      </c>
      <c r="T408" s="39">
        <v>31</v>
      </c>
      <c r="U408" s="40">
        <v>44452</v>
      </c>
      <c r="V408" s="41"/>
      <c r="W408" s="42"/>
      <c r="X408" s="43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2" t="str">
        <f>VLOOKUP(N409,'Linien - BU'!A:B,2,FALSE)</f>
        <v>BU1</v>
      </c>
      <c r="B409" s="73">
        <f t="shared" si="42"/>
        <v>24.2</v>
      </c>
      <c r="C409" s="74">
        <f>Abfalldokumentation!$U409</f>
        <v>44452</v>
      </c>
      <c r="D409" s="68" t="str">
        <f>IFERROR(VLOOKUP(Tabelle3[[#This Row],[Artikelnr.]],Produktgruppe!A:B,2,0),Tabelle3[[#This Row],[Produktname]])</f>
        <v>Diverses</v>
      </c>
      <c r="E409" s="75" t="str">
        <f>IFERROR(VLOOKUP(Abfalldokumentation!$O409,Artikel!A:C,3,FALSE),Abfalldokumentation!$O409)</f>
        <v>Diverses aus Abfüllung</v>
      </c>
      <c r="F409" s="75" t="str">
        <f>VLOOKUP(T409,'Liste Gründe'!A:D,2,FALSE)</f>
        <v>Linienbezogen</v>
      </c>
      <c r="G409" s="74" t="str">
        <f>IF(ISBLANK(V409),VLOOKUP(Abfalldokumentation!$P409,'Liste Gründe'!A:D,3,FALSE),V409)</f>
        <v>Clip gerissen</v>
      </c>
      <c r="H409" s="75" t="str">
        <f>IF(ISBLANK(Abfalldokumentation!$W409),"-",Abfalldokumentation!$W409)</f>
        <v>-</v>
      </c>
      <c r="I409" s="75">
        <f t="shared" si="43"/>
        <v>37</v>
      </c>
      <c r="J409" s="75" t="str">
        <f t="shared" si="44"/>
        <v>Produkte</v>
      </c>
      <c r="K409" s="75" t="str">
        <f t="shared" si="45"/>
        <v>BUs</v>
      </c>
      <c r="L409" s="75" t="str">
        <f t="shared" si="46"/>
        <v>Symptome</v>
      </c>
      <c r="M4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IFERROR(VLOOKUP(Abfalldokumentation!$O409,Kennzahlen!U:X,3,FALSE)*Abfalldokumentation!$B409,"0")))),0)</f>
        <v>0</v>
      </c>
      <c r="N409" s="75" t="str">
        <f>IF(ISBLANK(Q409),VLOOKUP(Abfalldokumentation!$O409,'Linien - BU'!R:S,2,FALSE),Q409)</f>
        <v>Abfüllung</v>
      </c>
      <c r="O409" s="76" t="str">
        <f t="shared" si="47"/>
        <v>Diverses aus Abfüllung</v>
      </c>
      <c r="P409" s="76">
        <f t="shared" si="48"/>
        <v>31</v>
      </c>
      <c r="Q409" s="44" t="s">
        <v>166</v>
      </c>
      <c r="R409" s="45" t="s">
        <v>179</v>
      </c>
      <c r="S409" s="45">
        <v>24.2</v>
      </c>
      <c r="T409" s="39">
        <v>31</v>
      </c>
      <c r="U409" s="46">
        <v>44452</v>
      </c>
      <c r="V409" s="47"/>
      <c r="W409" s="48"/>
      <c r="X409" s="49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7" t="str">
        <f>VLOOKUP(N410,'Linien - BU'!A:B,2,FALSE)</f>
        <v>BU1</v>
      </c>
      <c r="B410" s="78">
        <f t="shared" si="42"/>
        <v>31.6</v>
      </c>
      <c r="C410" s="79">
        <f>Abfalldokumentation!$U410</f>
        <v>44452</v>
      </c>
      <c r="D410" s="68" t="str">
        <f>IFERROR(VLOOKUP(Tabelle3[[#This Row],[Artikelnr.]],Produktgruppe!A:B,2,0),Tabelle3[[#This Row],[Produktname]])</f>
        <v>Diverses</v>
      </c>
      <c r="E410" s="80" t="str">
        <f>IFERROR(VLOOKUP(Abfalldokumentation!$O410,Artikel!A:C,3,FALSE),Abfalldokumentation!$O410)</f>
        <v>Diverses aus Abfüllung</v>
      </c>
      <c r="F410" s="80" t="str">
        <f>VLOOKUP(T410,'Liste Gründe'!A:D,2,FALSE)</f>
        <v>Linienbezogen</v>
      </c>
      <c r="G410" s="79" t="str">
        <f>IF(ISBLANK(V410),VLOOKUP(Abfalldokumentation!$P410,'Liste Gründe'!A:D,3,FALSE),V410)</f>
        <v>Clip gerissen</v>
      </c>
      <c r="H410" s="80" t="str">
        <f>IF(ISBLANK(Abfalldokumentation!$W410),"-",Abfalldokumentation!$W410)</f>
        <v>-</v>
      </c>
      <c r="I410" s="80">
        <f t="shared" si="43"/>
        <v>37</v>
      </c>
      <c r="J410" s="80" t="str">
        <f t="shared" si="44"/>
        <v>Produkte</v>
      </c>
      <c r="K410" s="80" t="str">
        <f t="shared" si="45"/>
        <v>BUs</v>
      </c>
      <c r="L410" s="80" t="str">
        <f t="shared" si="46"/>
        <v>Symptome</v>
      </c>
      <c r="M4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IFERROR(VLOOKUP(Abfalldokumentation!$O410,Kennzahlen!U:X,3,FALSE)*Abfalldokumentation!$B410,"0")))),0)</f>
        <v>0</v>
      </c>
      <c r="N410" s="80" t="str">
        <f>IF(ISBLANK(Q410),VLOOKUP(Abfalldokumentation!$O410,'Linien - BU'!R:S,2,FALSE),Q410)</f>
        <v>Abfüllung</v>
      </c>
      <c r="O410" s="76" t="str">
        <f t="shared" si="47"/>
        <v>Diverses aus Abfüllung</v>
      </c>
      <c r="P410" s="76">
        <f t="shared" si="48"/>
        <v>31</v>
      </c>
      <c r="Q410" s="38" t="s">
        <v>166</v>
      </c>
      <c r="R410" s="39" t="s">
        <v>179</v>
      </c>
      <c r="S410" s="39">
        <v>31.6</v>
      </c>
      <c r="T410" s="39">
        <v>31</v>
      </c>
      <c r="U410" s="40">
        <v>44452</v>
      </c>
      <c r="V410" s="41"/>
      <c r="W410" s="42"/>
      <c r="X410" s="43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2" t="str">
        <f>VLOOKUP(N411,'Linien - BU'!A:B,2,FALSE)</f>
        <v>BU1</v>
      </c>
      <c r="B411" s="73">
        <f t="shared" si="42"/>
        <v>44</v>
      </c>
      <c r="C411" s="74">
        <f>Abfalldokumentation!$U411</f>
        <v>44452</v>
      </c>
      <c r="D411" s="68" t="str">
        <f>IFERROR(VLOOKUP(Tabelle3[[#This Row],[Artikelnr.]],Produktgruppe!A:B,2,0),Tabelle3[[#This Row],[Produktname]])</f>
        <v>Diverses</v>
      </c>
      <c r="E411" s="75" t="str">
        <f>IFERROR(VLOOKUP(Abfalldokumentation!$O411,Artikel!A:C,3,FALSE),Abfalldokumentation!$O411)</f>
        <v>Diverses aus Abfüllung</v>
      </c>
      <c r="F411" s="75" t="str">
        <f>VLOOKUP(T411,'Liste Gründe'!A:D,2,FALSE)</f>
        <v>Linienbezogen</v>
      </c>
      <c r="G411" s="74" t="str">
        <f>IF(ISBLANK(V411),VLOOKUP(Abfalldokumentation!$P411,'Liste Gründe'!A:D,3,FALSE),V411)</f>
        <v>Clip gerissen</v>
      </c>
      <c r="H411" s="75" t="str">
        <f>IF(ISBLANK(Abfalldokumentation!$W411),"-",Abfalldokumentation!$W411)</f>
        <v>-</v>
      </c>
      <c r="I411" s="75">
        <f t="shared" si="43"/>
        <v>37</v>
      </c>
      <c r="J411" s="75" t="str">
        <f t="shared" si="44"/>
        <v>Produkte</v>
      </c>
      <c r="K411" s="75" t="str">
        <f t="shared" si="45"/>
        <v>BUs</v>
      </c>
      <c r="L411" s="75" t="str">
        <f t="shared" si="46"/>
        <v>Symptome</v>
      </c>
      <c r="M4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IFERROR(VLOOKUP(Abfalldokumentation!$O411,Kennzahlen!U:X,3,FALSE)*Abfalldokumentation!$B411,"0")))),0)</f>
        <v>0</v>
      </c>
      <c r="N411" s="75" t="str">
        <f>IF(ISBLANK(Q411),VLOOKUP(Abfalldokumentation!$O411,'Linien - BU'!R:S,2,FALSE),Q411)</f>
        <v>Abfüllung</v>
      </c>
      <c r="O411" s="76" t="str">
        <f t="shared" si="47"/>
        <v>Diverses aus Abfüllung</v>
      </c>
      <c r="P411" s="76">
        <f t="shared" si="48"/>
        <v>31</v>
      </c>
      <c r="Q411" s="44" t="s">
        <v>166</v>
      </c>
      <c r="R411" s="45" t="s">
        <v>179</v>
      </c>
      <c r="S411" s="45">
        <v>44</v>
      </c>
      <c r="T411" s="39">
        <v>31</v>
      </c>
      <c r="U411" s="46">
        <v>44452</v>
      </c>
      <c r="V411" s="47"/>
      <c r="W411" s="48"/>
      <c r="X411" s="49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7" t="str">
        <f>VLOOKUP(N412,'Linien - BU'!A:B,2,FALSE)</f>
        <v>BU1</v>
      </c>
      <c r="B412" s="78">
        <f t="shared" si="42"/>
        <v>50</v>
      </c>
      <c r="C412" s="79">
        <f>Abfalldokumentation!$U412</f>
        <v>44452</v>
      </c>
      <c r="D412" s="68" t="str">
        <f>IFERROR(VLOOKUP(Tabelle3[[#This Row],[Artikelnr.]],Produktgruppe!A:B,2,0),Tabelle3[[#This Row],[Produktname]])</f>
        <v>Diverses</v>
      </c>
      <c r="E412" s="80" t="str">
        <f>IFERROR(VLOOKUP(Abfalldokumentation!$O412,Artikel!A:C,3,FALSE),Abfalldokumentation!$O412)</f>
        <v>Diverses aus Abfüllung</v>
      </c>
      <c r="F412" s="80" t="str">
        <f>VLOOKUP(T412,'Liste Gründe'!A:D,2,FALSE)</f>
        <v>Linienbezogen</v>
      </c>
      <c r="G412" s="79" t="str">
        <f>IF(ISBLANK(V412),VLOOKUP(Abfalldokumentation!$P412,'Liste Gründe'!A:D,3,FALSE),V412)</f>
        <v>Clip gerissen</v>
      </c>
      <c r="H412" s="80" t="str">
        <f>IF(ISBLANK(Abfalldokumentation!$W412),"-",Abfalldokumentation!$W412)</f>
        <v>-</v>
      </c>
      <c r="I412" s="80">
        <f t="shared" si="43"/>
        <v>37</v>
      </c>
      <c r="J412" s="80" t="str">
        <f t="shared" si="44"/>
        <v>Produkte</v>
      </c>
      <c r="K412" s="80" t="str">
        <f t="shared" si="45"/>
        <v>BUs</v>
      </c>
      <c r="L412" s="80" t="str">
        <f t="shared" si="46"/>
        <v>Symptome</v>
      </c>
      <c r="M4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IFERROR(VLOOKUP(Abfalldokumentation!$O412,Kennzahlen!U:X,3,FALSE)*Abfalldokumentation!$B412,"0")))),0)</f>
        <v>0</v>
      </c>
      <c r="N412" s="80" t="str">
        <f>IF(ISBLANK(Q412),VLOOKUP(Abfalldokumentation!$O412,'Linien - BU'!R:S,2,FALSE),Q412)</f>
        <v>Abfüllung</v>
      </c>
      <c r="O412" s="76" t="str">
        <f t="shared" si="47"/>
        <v>Diverses aus Abfüllung</v>
      </c>
      <c r="P412" s="76">
        <f t="shared" si="48"/>
        <v>31</v>
      </c>
      <c r="Q412" s="38" t="s">
        <v>166</v>
      </c>
      <c r="R412" s="39" t="s">
        <v>179</v>
      </c>
      <c r="S412" s="39">
        <v>50</v>
      </c>
      <c r="T412" s="39">
        <v>31</v>
      </c>
      <c r="U412" s="40">
        <v>44452</v>
      </c>
      <c r="V412" s="41"/>
      <c r="W412" s="42"/>
      <c r="X412" s="43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2" t="str">
        <f>VLOOKUP(N413,'Linien - BU'!A:B,2,FALSE)</f>
        <v>BU1</v>
      </c>
      <c r="B413" s="73">
        <f t="shared" si="42"/>
        <v>53</v>
      </c>
      <c r="C413" s="74">
        <f>Abfalldokumentation!$U413</f>
        <v>44452</v>
      </c>
      <c r="D413" s="68" t="str">
        <f>IFERROR(VLOOKUP(Tabelle3[[#This Row],[Artikelnr.]],Produktgruppe!A:B,2,0),Tabelle3[[#This Row],[Produktname]])</f>
        <v>Diverses</v>
      </c>
      <c r="E413" s="75" t="str">
        <f>IFERROR(VLOOKUP(Abfalldokumentation!$O413,Artikel!A:C,3,FALSE),Abfalldokumentation!$O413)</f>
        <v>Diverses aus Abfüllung</v>
      </c>
      <c r="F413" s="75" t="str">
        <f>VLOOKUP(T413,'Liste Gründe'!A:D,2,FALSE)</f>
        <v>Linienbezogen</v>
      </c>
      <c r="G413" s="74" t="str">
        <f>IF(ISBLANK(V413),VLOOKUP(Abfalldokumentation!$P413,'Liste Gründe'!A:D,3,FALSE),V413)</f>
        <v>Darm geplatzt</v>
      </c>
      <c r="H413" s="75" t="str">
        <f>IF(ISBLANK(Abfalldokumentation!$W413),"-",Abfalldokumentation!$W413)</f>
        <v>-</v>
      </c>
      <c r="I413" s="75">
        <f t="shared" si="43"/>
        <v>37</v>
      </c>
      <c r="J413" s="75" t="str">
        <f t="shared" si="44"/>
        <v>Produkte</v>
      </c>
      <c r="K413" s="75" t="str">
        <f t="shared" si="45"/>
        <v>BUs</v>
      </c>
      <c r="L413" s="75" t="str">
        <f t="shared" si="46"/>
        <v>Symptome</v>
      </c>
      <c r="M4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IFERROR(VLOOKUP(Abfalldokumentation!$O413,Kennzahlen!U:X,3,FALSE)*Abfalldokumentation!$B413,"0")))),0)</f>
        <v>0</v>
      </c>
      <c r="N413" s="75" t="str">
        <f>IF(ISBLANK(Q413),VLOOKUP(Abfalldokumentation!$O413,'Linien - BU'!R:S,2,FALSE),Q413)</f>
        <v>Abfüllung</v>
      </c>
      <c r="O413" s="76" t="str">
        <f t="shared" si="47"/>
        <v>Diverses aus Abfüllung</v>
      </c>
      <c r="P413" s="76">
        <f t="shared" si="48"/>
        <v>34</v>
      </c>
      <c r="Q413" s="44" t="s">
        <v>166</v>
      </c>
      <c r="R413" s="45" t="s">
        <v>179</v>
      </c>
      <c r="S413" s="45">
        <v>53</v>
      </c>
      <c r="T413" s="39">
        <v>34</v>
      </c>
      <c r="U413" s="46">
        <v>44452</v>
      </c>
      <c r="V413" s="47"/>
      <c r="W413" s="48"/>
      <c r="X413" s="49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7" t="str">
        <f>VLOOKUP(N414,'Linien - BU'!A:B,2,FALSE)</f>
        <v>BU1</v>
      </c>
      <c r="B414" s="78">
        <f t="shared" si="42"/>
        <v>98</v>
      </c>
      <c r="C414" s="79">
        <f>Abfalldokumentation!$U414</f>
        <v>44452</v>
      </c>
      <c r="D414" s="68" t="str">
        <f>IFERROR(VLOOKUP(Tabelle3[[#This Row],[Artikelnr.]],Produktgruppe!A:B,2,0),Tabelle3[[#This Row],[Produktname]])</f>
        <v>Diverses</v>
      </c>
      <c r="E414" s="80" t="str">
        <f>IFERROR(VLOOKUP(Abfalldokumentation!$O414,Artikel!A:C,3,FALSE),Abfalldokumentation!$O414)</f>
        <v>Diverses aus Abfüllung</v>
      </c>
      <c r="F414" s="80" t="str">
        <f>VLOOKUP(T414,'Liste Gründe'!A:D,2,FALSE)</f>
        <v>Linienbezogen</v>
      </c>
      <c r="G414" s="79" t="str">
        <f>IF(ISBLANK(V414),VLOOKUP(Abfalldokumentation!$P414,'Liste Gründe'!A:D,3,FALSE),V414)</f>
        <v>Darm geplatzt</v>
      </c>
      <c r="H414" s="80" t="str">
        <f>IF(ISBLANK(Abfalldokumentation!$W414),"-",Abfalldokumentation!$W414)</f>
        <v>-</v>
      </c>
      <c r="I414" s="80">
        <f t="shared" si="43"/>
        <v>37</v>
      </c>
      <c r="J414" s="80" t="str">
        <f t="shared" si="44"/>
        <v>Produkte</v>
      </c>
      <c r="K414" s="80" t="str">
        <f t="shared" si="45"/>
        <v>BUs</v>
      </c>
      <c r="L414" s="80" t="str">
        <f t="shared" si="46"/>
        <v>Symptome</v>
      </c>
      <c r="M4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IFERROR(VLOOKUP(Abfalldokumentation!$O414,Kennzahlen!U:X,3,FALSE)*Abfalldokumentation!$B414,"0")))),0)</f>
        <v>0</v>
      </c>
      <c r="N414" s="80" t="str">
        <f>IF(ISBLANK(Q414),VLOOKUP(Abfalldokumentation!$O414,'Linien - BU'!R:S,2,FALSE),Q414)</f>
        <v>Abfüllung</v>
      </c>
      <c r="O414" s="76" t="str">
        <f t="shared" si="47"/>
        <v>Diverses aus Abfüllung</v>
      </c>
      <c r="P414" s="76">
        <f t="shared" si="48"/>
        <v>34</v>
      </c>
      <c r="Q414" s="38" t="s">
        <v>166</v>
      </c>
      <c r="R414" s="39" t="s">
        <v>179</v>
      </c>
      <c r="S414" s="39">
        <v>98</v>
      </c>
      <c r="T414" s="39">
        <v>34</v>
      </c>
      <c r="U414" s="40">
        <v>44452</v>
      </c>
      <c r="V414" s="41"/>
      <c r="W414" s="42"/>
      <c r="X414" s="43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2" t="str">
        <f>VLOOKUP(N415,'Linien - BU'!A:B,2,FALSE)</f>
        <v>BU1</v>
      </c>
      <c r="B415" s="73">
        <f t="shared" si="42"/>
        <v>100</v>
      </c>
      <c r="C415" s="74">
        <f>Abfalldokumentation!$U415</f>
        <v>44452</v>
      </c>
      <c r="D415" s="68" t="str">
        <f>IFERROR(VLOOKUP(Tabelle3[[#This Row],[Artikelnr.]],Produktgruppe!A:B,2,0),Tabelle3[[#This Row],[Produktname]])</f>
        <v>Diverses</v>
      </c>
      <c r="E415" s="75" t="str">
        <f>IFERROR(VLOOKUP(Abfalldokumentation!$O415,Artikel!A:C,3,FALSE),Abfalldokumentation!$O415)</f>
        <v>Diverses aus Abfüllung</v>
      </c>
      <c r="F415" s="75" t="str">
        <f>VLOOKUP(T415,'Liste Gründe'!A:D,2,FALSE)</f>
        <v>Linienbezogen</v>
      </c>
      <c r="G415" s="74" t="str">
        <f>IF(ISBLANK(V415),VLOOKUP(Abfalldokumentation!$P415,'Liste Gründe'!A:D,3,FALSE),V415)</f>
        <v>Darm geplatzt</v>
      </c>
      <c r="H415" s="75" t="str">
        <f>IF(ISBLANK(Abfalldokumentation!$W415),"-",Abfalldokumentation!$W415)</f>
        <v>-</v>
      </c>
      <c r="I415" s="75">
        <f t="shared" si="43"/>
        <v>37</v>
      </c>
      <c r="J415" s="75" t="str">
        <f t="shared" si="44"/>
        <v>Produkte</v>
      </c>
      <c r="K415" s="75" t="str">
        <f t="shared" si="45"/>
        <v>BUs</v>
      </c>
      <c r="L415" s="75" t="str">
        <f t="shared" si="46"/>
        <v>Symptome</v>
      </c>
      <c r="M4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IFERROR(VLOOKUP(Abfalldokumentation!$O415,Kennzahlen!U:X,3,FALSE)*Abfalldokumentation!$B415,"0")))),0)</f>
        <v>0</v>
      </c>
      <c r="N415" s="75" t="str">
        <f>IF(ISBLANK(Q415),VLOOKUP(Abfalldokumentation!$O415,'Linien - BU'!R:S,2,FALSE),Q415)</f>
        <v>Abfüllung</v>
      </c>
      <c r="O415" s="76" t="str">
        <f t="shared" si="47"/>
        <v>Diverses aus Abfüllung</v>
      </c>
      <c r="P415" s="76">
        <f t="shared" si="48"/>
        <v>34</v>
      </c>
      <c r="Q415" s="44" t="s">
        <v>166</v>
      </c>
      <c r="R415" s="45" t="s">
        <v>179</v>
      </c>
      <c r="S415" s="45">
        <v>100</v>
      </c>
      <c r="T415" s="39">
        <v>34</v>
      </c>
      <c r="U415" s="46">
        <v>44452</v>
      </c>
      <c r="V415" s="47"/>
      <c r="W415" s="48"/>
      <c r="X415" s="49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7" t="str">
        <f>VLOOKUP(N416,'Linien - BU'!A:B,2,FALSE)</f>
        <v>Rest</v>
      </c>
      <c r="B416" s="78">
        <f t="shared" si="42"/>
        <v>5.3</v>
      </c>
      <c r="C416" s="79">
        <f>Abfalldokumentation!$U416</f>
        <v>44452</v>
      </c>
      <c r="D416" s="68" t="str">
        <f>IFERROR(VLOOKUP(Tabelle3[[#This Row],[Artikelnr.]],Produktgruppe!A:B,2,0),Tabelle3[[#This Row],[Produktname]])</f>
        <v>Qualitätssicherung</v>
      </c>
      <c r="E416" s="80" t="str">
        <f>IFERROR(VLOOKUP(Abfalldokumentation!$O416,Artikel!A:C,3,FALSE),Abfalldokumentation!$O416)</f>
        <v>Diverses QM</v>
      </c>
      <c r="F416" s="80" t="str">
        <f>VLOOKUP(T416,'Liste Gründe'!A:D,2,FALSE)</f>
        <v>Qualitätssicherung</v>
      </c>
      <c r="G416" s="79" t="str">
        <f>IF(ISBLANK(V416),VLOOKUP(Abfalldokumentation!$P416,'Liste Gründe'!A:D,3,FALSE),V416)</f>
        <v>Sensorik</v>
      </c>
      <c r="H416" s="80" t="str">
        <f>IF(ISBLANK(Abfalldokumentation!$W416),"-",Abfalldokumentation!$W416)</f>
        <v>Sensorik</v>
      </c>
      <c r="I416" s="80">
        <f t="shared" si="43"/>
        <v>37</v>
      </c>
      <c r="J416" s="80" t="str">
        <f t="shared" si="44"/>
        <v>Produkte</v>
      </c>
      <c r="K416" s="80" t="str">
        <f t="shared" si="45"/>
        <v>BUs</v>
      </c>
      <c r="L416" s="80" t="str">
        <f t="shared" si="46"/>
        <v>Symptome</v>
      </c>
      <c r="M4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IFERROR(VLOOKUP(Abfalldokumentation!$O416,Kennzahlen!U:X,3,FALSE)*Abfalldokumentation!$B416,"0")))),0)</f>
        <v>0</v>
      </c>
      <c r="N416" s="80" t="str">
        <f>IF(ISBLANK(Q416),VLOOKUP(Abfalldokumentation!$O416,'Linien - BU'!R:S,2,FALSE),Q416)</f>
        <v>QM</v>
      </c>
      <c r="O416" s="76" t="str">
        <f t="shared" si="47"/>
        <v>Diverses QM</v>
      </c>
      <c r="P416" s="76">
        <f t="shared" si="48"/>
        <v>74</v>
      </c>
      <c r="Q416" s="38" t="s">
        <v>182</v>
      </c>
      <c r="R416" s="39" t="s">
        <v>183</v>
      </c>
      <c r="S416" s="39">
        <v>5.3</v>
      </c>
      <c r="T416" s="39">
        <v>74</v>
      </c>
      <c r="U416" s="40">
        <v>44452</v>
      </c>
      <c r="V416" s="41" t="s">
        <v>184</v>
      </c>
      <c r="W416" s="42" t="s">
        <v>184</v>
      </c>
      <c r="X416" s="43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2" t="str">
        <f>VLOOKUP(N417,'Linien - BU'!A:B,2,FALSE)</f>
        <v>Rest</v>
      </c>
      <c r="B417" s="73">
        <f t="shared" si="42"/>
        <v>5.3</v>
      </c>
      <c r="C417" s="74">
        <f>Abfalldokumentation!$U417</f>
        <v>44452</v>
      </c>
      <c r="D417" s="68" t="str">
        <f>IFERROR(VLOOKUP(Tabelle3[[#This Row],[Artikelnr.]],Produktgruppe!A:B,2,0),Tabelle3[[#This Row],[Produktname]])</f>
        <v>Qualitätssicherung</v>
      </c>
      <c r="E417" s="75" t="str">
        <f>IFERROR(VLOOKUP(Abfalldokumentation!$O417,Artikel!A:C,3,FALSE),Abfalldokumentation!$O417)</f>
        <v>Laborproben</v>
      </c>
      <c r="F417" s="75" t="str">
        <f>VLOOKUP(T417,'Liste Gründe'!A:D,2,FALSE)</f>
        <v>Qualitätssicherung</v>
      </c>
      <c r="G417" s="74" t="str">
        <f>IF(ISBLANK(V417),VLOOKUP(Abfalldokumentation!$P417,'Liste Gründe'!A:D,3,FALSE),V417)</f>
        <v>Einwaage Labor</v>
      </c>
      <c r="H417" s="75" t="str">
        <f>IF(ISBLANK(Abfalldokumentation!$W417),"-",Abfalldokumentation!$W417)</f>
        <v>Einwaage Labor</v>
      </c>
      <c r="I417" s="75">
        <f t="shared" si="43"/>
        <v>37</v>
      </c>
      <c r="J417" s="75" t="str">
        <f t="shared" si="44"/>
        <v>Produkte</v>
      </c>
      <c r="K417" s="75" t="str">
        <f t="shared" si="45"/>
        <v>BUs</v>
      </c>
      <c r="L417" s="75" t="str">
        <f t="shared" si="46"/>
        <v>Symptome</v>
      </c>
      <c r="M4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IFERROR(VLOOKUP(Abfalldokumentation!$O417,Kennzahlen!U:X,3,FALSE)*Abfalldokumentation!$B417,"0")))),0)</f>
        <v>0</v>
      </c>
      <c r="N417" s="75" t="str">
        <f>IF(ISBLANK(Q417),VLOOKUP(Abfalldokumentation!$O417,'Linien - BU'!R:S,2,FALSE),Q417)</f>
        <v>Labor</v>
      </c>
      <c r="O417" s="76" t="str">
        <f t="shared" si="47"/>
        <v>Laborproben</v>
      </c>
      <c r="P417" s="76">
        <f t="shared" si="48"/>
        <v>71</v>
      </c>
      <c r="Q417" s="44" t="s">
        <v>185</v>
      </c>
      <c r="R417" s="45" t="s">
        <v>186</v>
      </c>
      <c r="S417" s="45">
        <v>5.3</v>
      </c>
      <c r="T417" s="51">
        <v>71</v>
      </c>
      <c r="U417" s="46">
        <v>44452</v>
      </c>
      <c r="V417" s="47" t="s">
        <v>204</v>
      </c>
      <c r="W417" s="48" t="s">
        <v>204</v>
      </c>
      <c r="X417" s="49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7" t="str">
        <f>VLOOKUP(N418,'Linien - BU'!A:B,2,FALSE)</f>
        <v>Rest</v>
      </c>
      <c r="B418" s="78">
        <f t="shared" si="42"/>
        <v>7.8</v>
      </c>
      <c r="C418" s="79">
        <f>Abfalldokumentation!$U418</f>
        <v>44452</v>
      </c>
      <c r="D418" s="68" t="str">
        <f>IFERROR(VLOOKUP(Tabelle3[[#This Row],[Artikelnr.]],Produktgruppe!A:B,2,0),Tabelle3[[#This Row],[Produktname]])</f>
        <v>Qualitätssicherung</v>
      </c>
      <c r="E418" s="80" t="str">
        <f>IFERROR(VLOOKUP(Abfalldokumentation!$O418,Artikel!A:C,3,FALSE),Abfalldokumentation!$O418)</f>
        <v>Laborproben</v>
      </c>
      <c r="F418" s="80" t="str">
        <f>VLOOKUP(T418,'Liste Gründe'!A:D,2,FALSE)</f>
        <v>Qualitätssicherung</v>
      </c>
      <c r="G418" s="79" t="str">
        <f>IF(ISBLANK(V418),VLOOKUP(Abfalldokumentation!$P418,'Liste Gründe'!A:D,3,FALSE),V418)</f>
        <v>Einwaage Labor</v>
      </c>
      <c r="H418" s="80" t="str">
        <f>IF(ISBLANK(Abfalldokumentation!$W418),"-",Abfalldokumentation!$W418)</f>
        <v>Einwaage Labor</v>
      </c>
      <c r="I418" s="80">
        <f t="shared" si="43"/>
        <v>37</v>
      </c>
      <c r="J418" s="80" t="str">
        <f t="shared" si="44"/>
        <v>Produkte</v>
      </c>
      <c r="K418" s="80" t="str">
        <f t="shared" si="45"/>
        <v>BUs</v>
      </c>
      <c r="L418" s="80" t="str">
        <f t="shared" si="46"/>
        <v>Symptome</v>
      </c>
      <c r="M4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IFERROR(VLOOKUP(Abfalldokumentation!$O418,Kennzahlen!U:X,3,FALSE)*Abfalldokumentation!$B418,"0")))),0)</f>
        <v>0</v>
      </c>
      <c r="N418" s="80" t="str">
        <f>IF(ISBLANK(Q418),VLOOKUP(Abfalldokumentation!$O418,'Linien - BU'!R:S,2,FALSE),Q418)</f>
        <v>Labor</v>
      </c>
      <c r="O418" s="76" t="str">
        <f t="shared" si="47"/>
        <v>Laborproben</v>
      </c>
      <c r="P418" s="76">
        <f t="shared" si="48"/>
        <v>71</v>
      </c>
      <c r="Q418" s="38" t="s">
        <v>185</v>
      </c>
      <c r="R418" s="39" t="s">
        <v>186</v>
      </c>
      <c r="S418" s="39">
        <v>7.8</v>
      </c>
      <c r="T418" s="50">
        <v>71</v>
      </c>
      <c r="U418" s="40">
        <v>44452</v>
      </c>
      <c r="V418" s="41" t="s">
        <v>204</v>
      </c>
      <c r="W418" s="42" t="s">
        <v>204</v>
      </c>
      <c r="X418" s="43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2" t="str">
        <f>VLOOKUP(N419,'Linien - BU'!A:B,2,FALSE)</f>
        <v>Rest</v>
      </c>
      <c r="B419" s="73">
        <f t="shared" si="42"/>
        <v>13.5</v>
      </c>
      <c r="C419" s="74">
        <f>Abfalldokumentation!$U419</f>
        <v>44452</v>
      </c>
      <c r="D419" s="68" t="str">
        <f>IFERROR(VLOOKUP(Tabelle3[[#This Row],[Artikelnr.]],Produktgruppe!A:B,2,0),Tabelle3[[#This Row],[Produktname]])</f>
        <v>Qualitätssicherung</v>
      </c>
      <c r="E419" s="75" t="str">
        <f>IFERROR(VLOOKUP(Abfalldokumentation!$O419,Artikel!A:C,3,FALSE),Abfalldokumentation!$O419)</f>
        <v>Laborproben</v>
      </c>
      <c r="F419" s="75" t="str">
        <f>VLOOKUP(T419,'Liste Gründe'!A:D,2,FALSE)</f>
        <v>Qualitätssicherung</v>
      </c>
      <c r="G419" s="74" t="str">
        <f>IF(ISBLANK(V419),VLOOKUP(Abfalldokumentation!$P419,'Liste Gründe'!A:D,3,FALSE),V419)</f>
        <v>Einwaage Labor</v>
      </c>
      <c r="H419" s="75" t="str">
        <f>IF(ISBLANK(Abfalldokumentation!$W419),"-",Abfalldokumentation!$W419)</f>
        <v>Einwaage Labor</v>
      </c>
      <c r="I419" s="75">
        <f t="shared" si="43"/>
        <v>37</v>
      </c>
      <c r="J419" s="75" t="str">
        <f t="shared" si="44"/>
        <v>Produkte</v>
      </c>
      <c r="K419" s="75" t="str">
        <f t="shared" si="45"/>
        <v>BUs</v>
      </c>
      <c r="L419" s="75" t="str">
        <f t="shared" si="46"/>
        <v>Symptome</v>
      </c>
      <c r="M4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IFERROR(VLOOKUP(Abfalldokumentation!$O419,Kennzahlen!U:X,3,FALSE)*Abfalldokumentation!$B419,"0")))),0)</f>
        <v>0</v>
      </c>
      <c r="N419" s="75" t="str">
        <f>IF(ISBLANK(Q419),VLOOKUP(Abfalldokumentation!$O419,'Linien - BU'!R:S,2,FALSE),Q419)</f>
        <v>Labor</v>
      </c>
      <c r="O419" s="76" t="str">
        <f t="shared" si="47"/>
        <v>Laborproben</v>
      </c>
      <c r="P419" s="76">
        <f t="shared" si="48"/>
        <v>71</v>
      </c>
      <c r="Q419" s="44" t="s">
        <v>185</v>
      </c>
      <c r="R419" s="45" t="s">
        <v>186</v>
      </c>
      <c r="S419" s="45">
        <v>13.5</v>
      </c>
      <c r="T419" s="51">
        <v>71</v>
      </c>
      <c r="U419" s="46">
        <v>44452</v>
      </c>
      <c r="V419" s="47" t="s">
        <v>204</v>
      </c>
      <c r="W419" s="48" t="s">
        <v>204</v>
      </c>
      <c r="X419" s="49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7" t="str">
        <f>VLOOKUP(N420,'Linien - BU'!A:B,2,FALSE)</f>
        <v>Rest</v>
      </c>
      <c r="B420" s="78">
        <f t="shared" si="42"/>
        <v>20</v>
      </c>
      <c r="C420" s="79">
        <f>Abfalldokumentation!$U420</f>
        <v>44452</v>
      </c>
      <c r="D420" s="68" t="str">
        <f>IFERROR(VLOOKUP(Tabelle3[[#This Row],[Artikelnr.]],Produktgruppe!A:B,2,0),Tabelle3[[#This Row],[Produktname]])</f>
        <v>Qualitätssicherung</v>
      </c>
      <c r="E420" s="80" t="str">
        <f>IFERROR(VLOOKUP(Abfalldokumentation!$O420,Artikel!A:C,3,FALSE),Abfalldokumentation!$O420)</f>
        <v>Laborproben</v>
      </c>
      <c r="F420" s="80" t="str">
        <f>VLOOKUP(T420,'Liste Gründe'!A:D,2,FALSE)</f>
        <v>Qualitätssicherung</v>
      </c>
      <c r="G420" s="79" t="str">
        <f>IF(ISBLANK(V420),VLOOKUP(Abfalldokumentation!$P420,'Liste Gründe'!A:D,3,FALSE),V420)</f>
        <v>Laborprobe</v>
      </c>
      <c r="H420" s="80" t="str">
        <f>IF(ISBLANK(Abfalldokumentation!$W420),"-",Abfalldokumentation!$W420)</f>
        <v>Laborprobe</v>
      </c>
      <c r="I420" s="80">
        <f t="shared" si="43"/>
        <v>37</v>
      </c>
      <c r="J420" s="80" t="str">
        <f t="shared" si="44"/>
        <v>Produkte</v>
      </c>
      <c r="K420" s="80" t="str">
        <f t="shared" si="45"/>
        <v>BUs</v>
      </c>
      <c r="L420" s="80" t="str">
        <f t="shared" si="46"/>
        <v>Symptome</v>
      </c>
      <c r="M4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IFERROR(VLOOKUP(Abfalldokumentation!$O420,Kennzahlen!U:X,3,FALSE)*Abfalldokumentation!$B420,"0")))),0)</f>
        <v>0</v>
      </c>
      <c r="N420" s="80" t="str">
        <f>IF(ISBLANK(Q420),VLOOKUP(Abfalldokumentation!$O420,'Linien - BU'!R:S,2,FALSE),Q420)</f>
        <v>Labor</v>
      </c>
      <c r="O420" s="76" t="str">
        <f t="shared" si="47"/>
        <v>Laborproben</v>
      </c>
      <c r="P420" s="76">
        <f t="shared" si="48"/>
        <v>73</v>
      </c>
      <c r="Q420" s="38" t="s">
        <v>185</v>
      </c>
      <c r="R420" s="39" t="s">
        <v>186</v>
      </c>
      <c r="S420" s="39">
        <v>20</v>
      </c>
      <c r="T420" s="50">
        <v>73</v>
      </c>
      <c r="U420" s="40">
        <v>44452</v>
      </c>
      <c r="V420" s="41" t="s">
        <v>187</v>
      </c>
      <c r="W420" s="42" t="s">
        <v>187</v>
      </c>
      <c r="X420" s="43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2" t="str">
        <f>VLOOKUP(N421,'Linien - BU'!A:B,2,FALSE)</f>
        <v>Rest</v>
      </c>
      <c r="B421" s="73">
        <f t="shared" si="42"/>
        <v>32.5</v>
      </c>
      <c r="C421" s="74">
        <f>Abfalldokumentation!$U421</f>
        <v>44452</v>
      </c>
      <c r="D421" s="68" t="str">
        <f>IFERROR(VLOOKUP(Tabelle3[[#This Row],[Artikelnr.]],Produktgruppe!A:B,2,0),Tabelle3[[#This Row],[Produktname]])</f>
        <v>Qualitätssicherung</v>
      </c>
      <c r="E421" s="75" t="str">
        <f>IFERROR(VLOOKUP(Abfalldokumentation!$O421,Artikel!A:C,3,FALSE),Abfalldokumentation!$O421)</f>
        <v>Laborproben</v>
      </c>
      <c r="F421" s="75" t="str">
        <f>VLOOKUP(T421,'Liste Gründe'!A:D,2,FALSE)</f>
        <v>Qualitätssicherung</v>
      </c>
      <c r="G421" s="74" t="str">
        <f>IF(ISBLANK(V421),VLOOKUP(Abfalldokumentation!$P421,'Liste Gründe'!A:D,3,FALSE),V421)</f>
        <v>Laborprobe</v>
      </c>
      <c r="H421" s="75" t="str">
        <f>IF(ISBLANK(Abfalldokumentation!$W421),"-",Abfalldokumentation!$W421)</f>
        <v>Laborprobe</v>
      </c>
      <c r="I421" s="75">
        <f t="shared" si="43"/>
        <v>37</v>
      </c>
      <c r="J421" s="75" t="str">
        <f t="shared" si="44"/>
        <v>Produkte</v>
      </c>
      <c r="K421" s="75" t="str">
        <f t="shared" si="45"/>
        <v>BUs</v>
      </c>
      <c r="L421" s="75" t="str">
        <f t="shared" si="46"/>
        <v>Symptome</v>
      </c>
      <c r="M4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IFERROR(VLOOKUP(Abfalldokumentation!$O421,Kennzahlen!U:X,3,FALSE)*Abfalldokumentation!$B421,"0")))),0)</f>
        <v>0</v>
      </c>
      <c r="N421" s="75" t="str">
        <f>IF(ISBLANK(Q421),VLOOKUP(Abfalldokumentation!$O421,'Linien - BU'!R:S,2,FALSE),Q421)</f>
        <v>Labor</v>
      </c>
      <c r="O421" s="76" t="str">
        <f t="shared" si="47"/>
        <v>Laborproben</v>
      </c>
      <c r="P421" s="76">
        <f t="shared" si="48"/>
        <v>73</v>
      </c>
      <c r="Q421" s="44" t="s">
        <v>185</v>
      </c>
      <c r="R421" s="45" t="s">
        <v>186</v>
      </c>
      <c r="S421" s="45">
        <v>32.5</v>
      </c>
      <c r="T421" s="51">
        <v>73</v>
      </c>
      <c r="U421" s="46">
        <v>44452</v>
      </c>
      <c r="V421" s="47" t="s">
        <v>187</v>
      </c>
      <c r="W421" s="48" t="s">
        <v>187</v>
      </c>
      <c r="X421" s="49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7" t="str">
        <f>VLOOKUP(N422,'Linien - BU'!A:B,2,FALSE)</f>
        <v>Rest</v>
      </c>
      <c r="B422" s="78">
        <f t="shared" si="42"/>
        <v>66</v>
      </c>
      <c r="C422" s="79">
        <f>Abfalldokumentation!$U422</f>
        <v>44452</v>
      </c>
      <c r="D422" s="68" t="str">
        <f>IFERROR(VLOOKUP(Tabelle3[[#This Row],[Artikelnr.]],Produktgruppe!A:B,2,0),Tabelle3[[#This Row],[Produktname]])</f>
        <v>Qualitätssicherung</v>
      </c>
      <c r="E422" s="80" t="str">
        <f>IFERROR(VLOOKUP(Abfalldokumentation!$O422,Artikel!A:C,3,FALSE),Abfalldokumentation!$O422)</f>
        <v>Laborproben</v>
      </c>
      <c r="F422" s="80" t="str">
        <f>VLOOKUP(T422,'Liste Gründe'!A:D,2,FALSE)</f>
        <v>Qualitätssicherung</v>
      </c>
      <c r="G422" s="79" t="str">
        <f>IF(ISBLANK(V422),VLOOKUP(Abfalldokumentation!$P422,'Liste Gründe'!A:D,3,FALSE),V422)</f>
        <v>Laborprobe</v>
      </c>
      <c r="H422" s="80" t="str">
        <f>IF(ISBLANK(Abfalldokumentation!$W422),"-",Abfalldokumentation!$W422)</f>
        <v>Laborprobe</v>
      </c>
      <c r="I422" s="80">
        <f t="shared" si="43"/>
        <v>37</v>
      </c>
      <c r="J422" s="80" t="str">
        <f t="shared" si="44"/>
        <v>Produkte</v>
      </c>
      <c r="K422" s="80" t="str">
        <f t="shared" si="45"/>
        <v>BUs</v>
      </c>
      <c r="L422" s="80" t="str">
        <f t="shared" si="46"/>
        <v>Symptome</v>
      </c>
      <c r="M4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IFERROR(VLOOKUP(Abfalldokumentation!$O422,Kennzahlen!U:X,3,FALSE)*Abfalldokumentation!$B422,"0")))),0)</f>
        <v>0</v>
      </c>
      <c r="N422" s="80" t="str">
        <f>IF(ISBLANK(Q422),VLOOKUP(Abfalldokumentation!$O422,'Linien - BU'!R:S,2,FALSE),Q422)</f>
        <v>Labor</v>
      </c>
      <c r="O422" s="76" t="str">
        <f t="shared" si="47"/>
        <v>Laborproben</v>
      </c>
      <c r="P422" s="76">
        <f t="shared" si="48"/>
        <v>73</v>
      </c>
      <c r="Q422" s="38" t="s">
        <v>185</v>
      </c>
      <c r="R422" s="39" t="s">
        <v>186</v>
      </c>
      <c r="S422" s="39">
        <v>66</v>
      </c>
      <c r="T422" s="50">
        <v>73</v>
      </c>
      <c r="U422" s="40">
        <v>44452</v>
      </c>
      <c r="V422" s="41" t="s">
        <v>187</v>
      </c>
      <c r="W422" s="42" t="s">
        <v>187</v>
      </c>
      <c r="X422" s="43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2" t="str">
        <f>VLOOKUP(N423,'Linien - BU'!A:B,2,FALSE)</f>
        <v>Rest</v>
      </c>
      <c r="B423" s="73">
        <f t="shared" si="42"/>
        <v>128</v>
      </c>
      <c r="C423" s="74">
        <f>Abfalldokumentation!$U423</f>
        <v>44452</v>
      </c>
      <c r="D423" s="68" t="str">
        <f>IFERROR(VLOOKUP(Tabelle3[[#This Row],[Artikelnr.]],Produktgruppe!A:B,2,0),Tabelle3[[#This Row],[Produktname]])</f>
        <v>Qualitätssicherung</v>
      </c>
      <c r="E423" s="75" t="str">
        <f>IFERROR(VLOOKUP(Abfalldokumentation!$O423,Artikel!A:C,3,FALSE),Abfalldokumentation!$O423)</f>
        <v>Rückstellproben</v>
      </c>
      <c r="F423" s="75" t="str">
        <f>VLOOKUP(T423,'Liste Gründe'!A:D,2,FALSE)</f>
        <v>Qualitätssicherung</v>
      </c>
      <c r="G423" s="74" t="str">
        <f>IF(ISBLANK(V423),VLOOKUP(Abfalldokumentation!$P423,'Liste Gründe'!A:D,3,FALSE),V423)</f>
        <v>Rückstellproben</v>
      </c>
      <c r="H423" s="75" t="str">
        <f>IF(ISBLANK(Abfalldokumentation!$W423),"-",Abfalldokumentation!$W423)</f>
        <v>Rückstellproben</v>
      </c>
      <c r="I423" s="75">
        <f t="shared" si="43"/>
        <v>37</v>
      </c>
      <c r="J423" s="75" t="str">
        <f t="shared" si="44"/>
        <v>Produkte</v>
      </c>
      <c r="K423" s="75" t="str">
        <f t="shared" si="45"/>
        <v>BUs</v>
      </c>
      <c r="L423" s="75" t="str">
        <f t="shared" si="46"/>
        <v>Symptome</v>
      </c>
      <c r="M4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IFERROR(VLOOKUP(Abfalldokumentation!$O423,Kennzahlen!U:X,3,FALSE)*Abfalldokumentation!$B423,"0")))),0)</f>
        <v>0</v>
      </c>
      <c r="N423" s="75" t="str">
        <f>IF(ISBLANK(Q423),VLOOKUP(Abfalldokumentation!$O423,'Linien - BU'!R:S,2,FALSE),Q423)</f>
        <v>Labor</v>
      </c>
      <c r="O423" s="76" t="str">
        <f t="shared" si="47"/>
        <v>Rückstellproben</v>
      </c>
      <c r="P423" s="76">
        <f t="shared" si="48"/>
        <v>70</v>
      </c>
      <c r="Q423" s="44" t="s">
        <v>185</v>
      </c>
      <c r="R423" s="47" t="s">
        <v>198</v>
      </c>
      <c r="S423" s="45">
        <v>128</v>
      </c>
      <c r="T423" s="45">
        <v>70</v>
      </c>
      <c r="U423" s="46">
        <v>44452</v>
      </c>
      <c r="V423" s="47" t="s">
        <v>198</v>
      </c>
      <c r="W423" s="48" t="s">
        <v>198</v>
      </c>
      <c r="X423" s="49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7" t="str">
        <f>VLOOKUP(N424,'Linien - BU'!A:B,2,FALSE)</f>
        <v>BU4</v>
      </c>
      <c r="B424" s="78">
        <f t="shared" si="42"/>
        <v>20</v>
      </c>
      <c r="C424" s="79">
        <f>Abfalldokumentation!$U424</f>
        <v>44453</v>
      </c>
      <c r="D424" s="68" t="str">
        <f>IFERROR(VLOOKUP(Tabelle3[[#This Row],[Artikelnr.]],Produktgruppe!A:B,2,0),Tabelle3[[#This Row],[Produktname]])</f>
        <v>VOS 295</v>
      </c>
      <c r="E424" s="80" t="str">
        <f>IFERROR(VLOOKUP(Abfalldokumentation!$O424,Artikel!A:C,3,FALSE),Abfalldokumentation!$O424)</f>
        <v>VOS Schwarzer Pfeffer R</v>
      </c>
      <c r="F424" s="80" t="str">
        <f>VLOOKUP(T424,'Liste Gründe'!A:D,2,FALSE)</f>
        <v>keinen Verwendungszweck</v>
      </c>
      <c r="G424" s="79" t="str">
        <f>IF(ISBLANK(V424),VLOOKUP(Abfalldokumentation!$P424,'Liste Gründe'!A:D,3,FALSE),V424)</f>
        <v>keinen Verwendungszweck</v>
      </c>
      <c r="H424" s="80" t="str">
        <f>IF(ISBLANK(Abfalldokumentation!$W424),"-",Abfalldokumentation!$W424)</f>
        <v>keinen Verwendungszweck</v>
      </c>
      <c r="I424" s="80">
        <f t="shared" si="43"/>
        <v>37</v>
      </c>
      <c r="J424" s="80" t="str">
        <f t="shared" si="44"/>
        <v>Produkte</v>
      </c>
      <c r="K424" s="80" t="str">
        <f t="shared" si="45"/>
        <v>BUs</v>
      </c>
      <c r="L424" s="80" t="str">
        <f t="shared" si="46"/>
        <v>Symptome</v>
      </c>
      <c r="M4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IFERROR(VLOOKUP(Abfalldokumentation!$O424,Kennzahlen!U:X,3,FALSE)*Abfalldokumentation!$B424,"0")))),0)</f>
        <v>2.84</v>
      </c>
      <c r="N424" s="80" t="str">
        <f>IF(ISBLANK(Q424),VLOOKUP(Abfalldokumentation!$O424,'Linien - BU'!R:S,2,FALSE),Q424)</f>
        <v>L22</v>
      </c>
      <c r="O424" s="76">
        <f t="shared" si="47"/>
        <v>29500482</v>
      </c>
      <c r="P424" s="76">
        <f t="shared" si="48"/>
        <v>61</v>
      </c>
      <c r="Q424" s="38" t="s">
        <v>172</v>
      </c>
      <c r="R424" s="39">
        <v>29500482</v>
      </c>
      <c r="S424" s="39">
        <v>20</v>
      </c>
      <c r="T424" s="39">
        <v>61</v>
      </c>
      <c r="U424" s="40">
        <v>44453</v>
      </c>
      <c r="V424" s="41"/>
      <c r="W424" s="42" t="s">
        <v>17</v>
      </c>
      <c r="X424" s="43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2" t="str">
        <f>VLOOKUP(N425,'Linien - BU'!A:B,2,FALSE)</f>
        <v>BU4</v>
      </c>
      <c r="B425" s="73">
        <f t="shared" si="42"/>
        <v>5</v>
      </c>
      <c r="C425" s="74">
        <f>Abfalldokumentation!$U425</f>
        <v>44453</v>
      </c>
      <c r="D425" s="68" t="str">
        <f>IFERROR(VLOOKUP(Tabelle3[[#This Row],[Artikelnr.]],Produktgruppe!A:B,2,0),Tabelle3[[#This Row],[Produktname]])</f>
        <v>VOS 295</v>
      </c>
      <c r="E425" s="75" t="str">
        <f>IFERROR(VLOOKUP(Abfalldokumentation!$O425,Artikel!A:C,3,FALSE),Abfalldokumentation!$O425)</f>
        <v>VOS Schwarzer Pfeffer R</v>
      </c>
      <c r="F425" s="75" t="str">
        <f>VLOOKUP(T425,'Liste Gründe'!A:D,2,FALSE)</f>
        <v>keinen Verwendungszweck</v>
      </c>
      <c r="G425" s="74" t="str">
        <f>IF(ISBLANK(V425),VLOOKUP(Abfalldokumentation!$P425,'Liste Gründe'!A:D,3,FALSE),V425)</f>
        <v>keinen Verwendungszweck</v>
      </c>
      <c r="H425" s="75" t="str">
        <f>IF(ISBLANK(Abfalldokumentation!$W425),"-",Abfalldokumentation!$W425)</f>
        <v>keinen Verwendungszweck</v>
      </c>
      <c r="I425" s="75">
        <f t="shared" si="43"/>
        <v>37</v>
      </c>
      <c r="J425" s="75" t="str">
        <f t="shared" si="44"/>
        <v>Produkte</v>
      </c>
      <c r="K425" s="75" t="str">
        <f t="shared" si="45"/>
        <v>BUs</v>
      </c>
      <c r="L425" s="75" t="str">
        <f t="shared" si="46"/>
        <v>Symptome</v>
      </c>
      <c r="M4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IFERROR(VLOOKUP(Abfalldokumentation!$O425,Kennzahlen!U:X,3,FALSE)*Abfalldokumentation!$B425,"0")))),0)</f>
        <v>2.84</v>
      </c>
      <c r="N425" s="75" t="str">
        <f>IF(ISBLANK(Q425),VLOOKUP(Abfalldokumentation!$O425,'Linien - BU'!R:S,2,FALSE),Q425)</f>
        <v>L22</v>
      </c>
      <c r="O425" s="76">
        <f t="shared" si="47"/>
        <v>29500482</v>
      </c>
      <c r="P425" s="76">
        <f t="shared" si="48"/>
        <v>61</v>
      </c>
      <c r="Q425" s="44" t="s">
        <v>172</v>
      </c>
      <c r="R425" s="45">
        <v>29500482</v>
      </c>
      <c r="S425" s="45">
        <v>5</v>
      </c>
      <c r="T425" s="45">
        <v>61</v>
      </c>
      <c r="U425" s="46">
        <v>44453</v>
      </c>
      <c r="V425" s="47"/>
      <c r="W425" s="48" t="s">
        <v>17</v>
      </c>
      <c r="X425" s="49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7" t="str">
        <f>VLOOKUP(N426,'Linien - BU'!A:B,2,FALSE)</f>
        <v>BU4</v>
      </c>
      <c r="B426" s="78">
        <f t="shared" si="42"/>
        <v>10</v>
      </c>
      <c r="C426" s="79">
        <f>Abfalldokumentation!$U426</f>
        <v>44453</v>
      </c>
      <c r="D426" s="68" t="str">
        <f>IFERROR(VLOOKUP(Tabelle3[[#This Row],[Artikelnr.]],Produktgruppe!A:B,2,0),Tabelle3[[#This Row],[Produktname]])</f>
        <v>ABS 295</v>
      </c>
      <c r="E426" s="80" t="str">
        <f>IFERROR(VLOOKUP(Abfalldokumentation!$O426,Artikel!A:C,3,FALSE),Abfalldokumentation!$O426)</f>
        <v>ABS HEUBL</v>
      </c>
      <c r="F426" s="80" t="str">
        <f>VLOOKUP(T426,'Liste Gründe'!A:D,2,FALSE)</f>
        <v>keinen Verwendungszweck</v>
      </c>
      <c r="G426" s="79" t="str">
        <f>IF(ISBLANK(V426),VLOOKUP(Abfalldokumentation!$P426,'Liste Gründe'!A:D,3,FALSE),V426)</f>
        <v>keinen Verwendungszweck</v>
      </c>
      <c r="H426" s="80" t="str">
        <f>IF(ISBLANK(Abfalldokumentation!$W426),"-",Abfalldokumentation!$W426)</f>
        <v>&lt;300kg/Monat</v>
      </c>
      <c r="I426" s="80">
        <f t="shared" si="43"/>
        <v>37</v>
      </c>
      <c r="J426" s="80" t="str">
        <f t="shared" si="44"/>
        <v>Produkte</v>
      </c>
      <c r="K426" s="80" t="str">
        <f t="shared" si="45"/>
        <v>BUs</v>
      </c>
      <c r="L426" s="80" t="str">
        <f t="shared" si="46"/>
        <v>Symptome</v>
      </c>
      <c r="M4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IFERROR(VLOOKUP(Abfalldokumentation!$O426,Kennzahlen!U:X,3,FALSE)*Abfalldokumentation!$B426,"0")))),0)</f>
        <v>0</v>
      </c>
      <c r="N426" s="80" t="str">
        <f>IF(ISBLANK(Q426),VLOOKUP(Abfalldokumentation!$O426,'Linien - BU'!R:S,2,FALSE),Q426)</f>
        <v>L21</v>
      </c>
      <c r="O426" s="76">
        <f t="shared" si="47"/>
        <v>29500885</v>
      </c>
      <c r="P426" s="76">
        <f t="shared" si="48"/>
        <v>61</v>
      </c>
      <c r="Q426" s="38" t="s">
        <v>217</v>
      </c>
      <c r="R426" s="39">
        <v>29500885</v>
      </c>
      <c r="S426" s="39">
        <v>10</v>
      </c>
      <c r="T426" s="39">
        <v>61</v>
      </c>
      <c r="U426" s="40">
        <v>44453</v>
      </c>
      <c r="V426" s="41"/>
      <c r="W426" s="42" t="s">
        <v>176</v>
      </c>
      <c r="X426" s="43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2" t="str">
        <f>VLOOKUP(N427,'Linien - BU'!A:B,2,FALSE)</f>
        <v>BU4</v>
      </c>
      <c r="B427" s="73">
        <f t="shared" si="42"/>
        <v>9</v>
      </c>
      <c r="C427" s="74">
        <f>Abfalldokumentation!$U427</f>
        <v>44453</v>
      </c>
      <c r="D427" s="68" t="str">
        <f>IFERROR(VLOOKUP(Tabelle3[[#This Row],[Artikelnr.]],Produktgruppe!A:B,2,0),Tabelle3[[#This Row],[Produktname]])</f>
        <v>ABS 295</v>
      </c>
      <c r="E427" s="75" t="str">
        <f>IFERROR(VLOOKUP(Abfalldokumentation!$O427,Artikel!A:C,3,FALSE),Abfalldokumentation!$O427)</f>
        <v>ABS TI-AD</v>
      </c>
      <c r="F427" s="75" t="str">
        <f>VLOOKUP(T427,'Liste Gründe'!A:D,2,FALSE)</f>
        <v>keinen Verwendungszweck</v>
      </c>
      <c r="G427" s="74" t="str">
        <f>IF(ISBLANK(V427),VLOOKUP(Abfalldokumentation!$P427,'Liste Gründe'!A:D,3,FALSE),V427)</f>
        <v>keinen Verwendungszweck</v>
      </c>
      <c r="H427" s="75" t="str">
        <f>IF(ISBLANK(Abfalldokumentation!$W427),"-",Abfalldokumentation!$W427)</f>
        <v>&lt;50kg/Monat</v>
      </c>
      <c r="I427" s="75">
        <f t="shared" si="43"/>
        <v>37</v>
      </c>
      <c r="J427" s="75" t="str">
        <f t="shared" si="44"/>
        <v>Produkte</v>
      </c>
      <c r="K427" s="75" t="str">
        <f t="shared" si="45"/>
        <v>BUs</v>
      </c>
      <c r="L427" s="75" t="str">
        <f t="shared" si="46"/>
        <v>Symptome</v>
      </c>
      <c r="M4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IFERROR(VLOOKUP(Abfalldokumentation!$O427,Kennzahlen!U:X,3,FALSE)*Abfalldokumentation!$B427,"0")))),0)</f>
        <v>7.7475399924149615</v>
      </c>
      <c r="N427" s="75" t="str">
        <f>IF(ISBLANK(Q427),VLOOKUP(Abfalldokumentation!$O427,'Linien - BU'!R:S,2,FALSE),Q427)</f>
        <v>L23</v>
      </c>
      <c r="O427" s="76">
        <f t="shared" si="47"/>
        <v>29500904</v>
      </c>
      <c r="P427" s="76">
        <f t="shared" si="48"/>
        <v>61</v>
      </c>
      <c r="Q427" s="44" t="s">
        <v>218</v>
      </c>
      <c r="R427" s="45">
        <v>29500904</v>
      </c>
      <c r="S427" s="45">
        <v>9</v>
      </c>
      <c r="T427" s="45">
        <v>61</v>
      </c>
      <c r="U427" s="46">
        <v>44453</v>
      </c>
      <c r="V427" s="47"/>
      <c r="W427" s="48" t="s">
        <v>220</v>
      </c>
      <c r="X427" s="49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7" t="str">
        <f>VLOOKUP(N428,'Linien - BU'!A:B,2,FALSE)</f>
        <v>BU4</v>
      </c>
      <c r="B428" s="78">
        <f t="shared" si="42"/>
        <v>7</v>
      </c>
      <c r="C428" s="79">
        <f>Abfalldokumentation!$U428</f>
        <v>44453</v>
      </c>
      <c r="D428" s="68" t="str">
        <f>IFERROR(VLOOKUP(Tabelle3[[#This Row],[Artikelnr.]],Produktgruppe!A:B,2,0),Tabelle3[[#This Row],[Produktname]])</f>
        <v>ABS 295</v>
      </c>
      <c r="E428" s="80" t="str">
        <f>IFERROR(VLOOKUP(Abfalldokumentation!$O428,Artikel!A:C,3,FALSE),Abfalldokumentation!$O428)</f>
        <v>ABS ZIEGENR</v>
      </c>
      <c r="F428" s="80" t="str">
        <f>VLOOKUP(T428,'Liste Gründe'!A:D,2,FALSE)</f>
        <v>keinen Verwendungszweck</v>
      </c>
      <c r="G428" s="79" t="str">
        <f>IF(ISBLANK(V428),VLOOKUP(Abfalldokumentation!$P428,'Liste Gründe'!A:D,3,FALSE),V428)</f>
        <v>keinen Verwendungszweck</v>
      </c>
      <c r="H428" s="80" t="str">
        <f>IF(ISBLANK(Abfalldokumentation!$W428),"-",Abfalldokumentation!$W428)</f>
        <v>&lt;100kg/Monat</v>
      </c>
      <c r="I428" s="80">
        <f t="shared" si="43"/>
        <v>37</v>
      </c>
      <c r="J428" s="80" t="str">
        <f t="shared" si="44"/>
        <v>Produkte</v>
      </c>
      <c r="K428" s="80" t="str">
        <f t="shared" si="45"/>
        <v>BUs</v>
      </c>
      <c r="L428" s="80" t="str">
        <f t="shared" si="46"/>
        <v>Symptome</v>
      </c>
      <c r="M4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IFERROR(VLOOKUP(Abfalldokumentation!$O428,Kennzahlen!U:X,3,FALSE)*Abfalldokumentation!$B428,"0")))),0)</f>
        <v>7.9957903604299254</v>
      </c>
      <c r="N428" s="80" t="str">
        <f>IF(ISBLANK(Q428),VLOOKUP(Abfalldokumentation!$O428,'Linien - BU'!R:S,2,FALSE),Q428)</f>
        <v>L20</v>
      </c>
      <c r="O428" s="76">
        <f t="shared" si="47"/>
        <v>29500913</v>
      </c>
      <c r="P428" s="76">
        <f t="shared" si="48"/>
        <v>61</v>
      </c>
      <c r="Q428" s="38" t="s">
        <v>175</v>
      </c>
      <c r="R428" s="39">
        <v>29500913</v>
      </c>
      <c r="S428" s="39">
        <v>7</v>
      </c>
      <c r="T428" s="39">
        <v>61</v>
      </c>
      <c r="U428" s="40">
        <v>44453</v>
      </c>
      <c r="V428" s="41"/>
      <c r="W428" s="42" t="s">
        <v>221</v>
      </c>
      <c r="X428" s="43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2" t="str">
        <f>VLOOKUP(N429,'Linien - BU'!A:B,2,FALSE)</f>
        <v>BU1</v>
      </c>
      <c r="B429" s="73">
        <f t="shared" si="42"/>
        <v>48</v>
      </c>
      <c r="C429" s="74">
        <f>Abfalldokumentation!$U429</f>
        <v>44453</v>
      </c>
      <c r="D429" s="68" t="str">
        <f>IFERROR(VLOOKUP(Tabelle3[[#This Row],[Artikelnr.]],Produktgruppe!A:B,2,0),Tabelle3[[#This Row],[Produktname]])</f>
        <v>VOS 295</v>
      </c>
      <c r="E429" s="75" t="str">
        <f>IFERROR(VLOOKUP(Abfalldokumentation!$O429,Artikel!A:C,3,FALSE),Abfalldokumentation!$O429)</f>
        <v>VOS SKZ-GOU</v>
      </c>
      <c r="F429" s="75" t="str">
        <f>VLOOKUP(T429,'Liste Gründe'!A:D,2,FALSE)</f>
        <v>Schimmel</v>
      </c>
      <c r="G429" s="74" t="str">
        <f>IF(ISBLANK(V429),VLOOKUP(Abfalldokumentation!$P429,'Liste Gründe'!A:D,3,FALSE),V429)</f>
        <v>keine Verarbeitung</v>
      </c>
      <c r="H429" s="75" t="str">
        <f>IF(ISBLANK(Abfalldokumentation!$W429),"-",Abfalldokumentation!$W429)</f>
        <v>Aufgrund Konsistenz nicht genommen. Zu wenig VOS verarbeitet. Vom Warmen ins Kalte -&gt; Schimmel</v>
      </c>
      <c r="I429" s="75">
        <f t="shared" si="43"/>
        <v>37</v>
      </c>
      <c r="J429" s="75" t="str">
        <f t="shared" si="44"/>
        <v>Produkte</v>
      </c>
      <c r="K429" s="75" t="str">
        <f t="shared" si="45"/>
        <v>BUs</v>
      </c>
      <c r="L429" s="75" t="str">
        <f t="shared" si="46"/>
        <v>Symptome</v>
      </c>
      <c r="M4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IFERROR(VLOOKUP(Abfalldokumentation!$O429,Kennzahlen!U:X,3,FALSE)*Abfalldokumentation!$B429,"0")))),0)</f>
        <v>24</v>
      </c>
      <c r="N429" s="75" t="str">
        <f>IF(ISBLANK(Q429),VLOOKUP(Abfalldokumentation!$O429,'Linien - BU'!R:S,2,FALSE),Q429)</f>
        <v>Schmelze</v>
      </c>
      <c r="O429" s="76">
        <f t="shared" si="47"/>
        <v>29500918</v>
      </c>
      <c r="P429" s="76">
        <f t="shared" si="48"/>
        <v>12</v>
      </c>
      <c r="Q429" s="44" t="s">
        <v>170</v>
      </c>
      <c r="R429" s="45">
        <v>29500918</v>
      </c>
      <c r="S429" s="45">
        <v>48</v>
      </c>
      <c r="T429" s="45">
        <v>12</v>
      </c>
      <c r="U429" s="46">
        <v>44453</v>
      </c>
      <c r="V429" s="47" t="s">
        <v>22</v>
      </c>
      <c r="W429" s="48" t="s">
        <v>171</v>
      </c>
      <c r="X429" s="49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7" t="str">
        <f>VLOOKUP(N430,'Linien - BU'!A:B,2,FALSE)</f>
        <v>BU4</v>
      </c>
      <c r="B430" s="78">
        <f t="shared" si="42"/>
        <v>12</v>
      </c>
      <c r="C430" s="79">
        <f>Abfalldokumentation!$U430</f>
        <v>44453</v>
      </c>
      <c r="D430" s="68" t="str">
        <f>IFERROR(VLOOKUP(Tabelle3[[#This Row],[Artikelnr.]],Produktgruppe!A:B,2,0),Tabelle3[[#This Row],[Produktname]])</f>
        <v>ABS 295</v>
      </c>
      <c r="E430" s="80" t="str">
        <f>IFERROR(VLOOKUP(Abfalldokumentation!$O430,Artikel!A:C,3,FALSE),Abfalldokumentation!$O430)</f>
        <v>ABS GRÜN-PESTO</v>
      </c>
      <c r="F430" s="80" t="str">
        <f>VLOOKUP(T430,'Liste Gründe'!A:D,2,FALSE)</f>
        <v>keinen Verwendungszweck</v>
      </c>
      <c r="G430" s="79" t="str">
        <f>IF(ISBLANK(V430),VLOOKUP(Abfalldokumentation!$P430,'Liste Gründe'!A:D,3,FALSE),V430)</f>
        <v>keinen Verwendungszweck</v>
      </c>
      <c r="H430" s="80" t="str">
        <f>IF(ISBLANK(Abfalldokumentation!$W430),"-",Abfalldokumentation!$W430)</f>
        <v>&lt;300kg/Monat</v>
      </c>
      <c r="I430" s="80">
        <f t="shared" si="43"/>
        <v>37</v>
      </c>
      <c r="J430" s="80" t="str">
        <f t="shared" si="44"/>
        <v>Produkte</v>
      </c>
      <c r="K430" s="80" t="str">
        <f t="shared" si="45"/>
        <v>BUs</v>
      </c>
      <c r="L430" s="80" t="str">
        <f t="shared" si="46"/>
        <v>Symptome</v>
      </c>
      <c r="M4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IFERROR(VLOOKUP(Abfalldokumentation!$O430,Kennzahlen!U:X,3,FALSE)*Abfalldokumentation!$B430,"0")))),0)</f>
        <v>0</v>
      </c>
      <c r="N430" s="80" t="str">
        <f>IF(ISBLANK(Q430),VLOOKUP(Abfalldokumentation!$O430,'Linien - BU'!R:S,2,FALSE),Q430)</f>
        <v>L21</v>
      </c>
      <c r="O430" s="76">
        <f t="shared" si="47"/>
        <v>29500952</v>
      </c>
      <c r="P430" s="76">
        <f t="shared" si="48"/>
        <v>61</v>
      </c>
      <c r="Q430" s="38" t="s">
        <v>217</v>
      </c>
      <c r="R430" s="39">
        <v>29500952</v>
      </c>
      <c r="S430" s="39">
        <v>12</v>
      </c>
      <c r="T430" s="39">
        <v>61</v>
      </c>
      <c r="U430" s="40">
        <v>44453</v>
      </c>
      <c r="V430" s="41"/>
      <c r="W430" s="42" t="s">
        <v>176</v>
      </c>
      <c r="X430" s="43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2" t="str">
        <f>VLOOKUP(N431,'Linien - BU'!A:B,2,FALSE)</f>
        <v>BU4</v>
      </c>
      <c r="B431" s="73">
        <f t="shared" si="42"/>
        <v>6</v>
      </c>
      <c r="C431" s="74">
        <f>Abfalldokumentation!$U431</f>
        <v>44453</v>
      </c>
      <c r="D431" s="68" t="str">
        <f>IFERROR(VLOOKUP(Tabelle3[[#This Row],[Artikelnr.]],Produktgruppe!A:B,2,0),Tabelle3[[#This Row],[Produktname]])</f>
        <v>ABS 295</v>
      </c>
      <c r="E431" s="75" t="str">
        <f>IFERROR(VLOOKUP(Abfalldokumentation!$O431,Artikel!A:C,3,FALSE),Abfalldokumentation!$O431)</f>
        <v>ABS Whisky-Nuts</v>
      </c>
      <c r="F431" s="75" t="str">
        <f>VLOOKUP(T431,'Liste Gründe'!A:D,2,FALSE)</f>
        <v>keinen Verwendungszweck</v>
      </c>
      <c r="G431" s="74" t="str">
        <f>IF(ISBLANK(V431),VLOOKUP(Abfalldokumentation!$P431,'Liste Gründe'!A:D,3,FALSE),V431)</f>
        <v>keinen Verwendungszweck</v>
      </c>
      <c r="H431" s="75" t="str">
        <f>IF(ISBLANK(Abfalldokumentation!$W431),"-",Abfalldokumentation!$W431)</f>
        <v>&lt;300kg/Monat</v>
      </c>
      <c r="I431" s="75">
        <f t="shared" si="43"/>
        <v>37</v>
      </c>
      <c r="J431" s="75" t="str">
        <f t="shared" si="44"/>
        <v>Produkte</v>
      </c>
      <c r="K431" s="75" t="str">
        <f t="shared" si="45"/>
        <v>BUs</v>
      </c>
      <c r="L431" s="75" t="str">
        <f t="shared" si="46"/>
        <v>Symptome</v>
      </c>
      <c r="M4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IFERROR(VLOOKUP(Abfalldokumentation!$O431,Kennzahlen!U:X,3,FALSE)*Abfalldokumentation!$B431,"0")))),0)</f>
        <v>7.5058130571925785</v>
      </c>
      <c r="N431" s="75" t="str">
        <f>IF(ISBLANK(Q431),VLOOKUP(Abfalldokumentation!$O431,'Linien - BU'!R:S,2,FALSE),Q431)</f>
        <v>L21</v>
      </c>
      <c r="O431" s="76">
        <f t="shared" si="47"/>
        <v>29501009</v>
      </c>
      <c r="P431" s="76">
        <f t="shared" si="48"/>
        <v>61</v>
      </c>
      <c r="Q431" s="44" t="s">
        <v>217</v>
      </c>
      <c r="R431" s="45">
        <v>29501009</v>
      </c>
      <c r="S431" s="45">
        <v>6</v>
      </c>
      <c r="T431" s="45">
        <v>61</v>
      </c>
      <c r="U431" s="46">
        <v>44453</v>
      </c>
      <c r="V431" s="47"/>
      <c r="W431" s="48" t="s">
        <v>176</v>
      </c>
      <c r="X431" s="49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7" t="str">
        <f>VLOOKUP(N432,'Linien - BU'!A:B,2,FALSE)</f>
        <v>BU4</v>
      </c>
      <c r="B432" s="78">
        <f t="shared" si="42"/>
        <v>20</v>
      </c>
      <c r="C432" s="79">
        <f>Abfalldokumentation!$U432</f>
        <v>44453</v>
      </c>
      <c r="D432" s="68" t="str">
        <f>IFERROR(VLOOKUP(Tabelle3[[#This Row],[Artikelnr.]],Produktgruppe!A:B,2,0),Tabelle3[[#This Row],[Produktname]])</f>
        <v>VOS 295</v>
      </c>
      <c r="E432" s="80" t="str">
        <f>IFERROR(VLOOKUP(Abfalldokumentation!$O432,Artikel!A:C,3,FALSE),Abfalldokumentation!$O432)</f>
        <v>VOS WAL-THEKE</v>
      </c>
      <c r="F432" s="80" t="str">
        <f>VLOOKUP(T432,'Liste Gründe'!A:D,2,FALSE)</f>
        <v>keinen Verwendungszweck</v>
      </c>
      <c r="G432" s="79" t="str">
        <f>IF(ISBLANK(V432),VLOOKUP(Abfalldokumentation!$P432,'Liste Gründe'!A:D,3,FALSE),V432)</f>
        <v>keinen Verwendungszweck</v>
      </c>
      <c r="H432" s="80" t="str">
        <f>IF(ISBLANK(Abfalldokumentation!$W432),"-",Abfalldokumentation!$W432)</f>
        <v>keinen Verwendungszweck</v>
      </c>
      <c r="I432" s="80">
        <f t="shared" si="43"/>
        <v>37</v>
      </c>
      <c r="J432" s="80" t="str">
        <f t="shared" si="44"/>
        <v>Produkte</v>
      </c>
      <c r="K432" s="80" t="str">
        <f t="shared" si="45"/>
        <v>BUs</v>
      </c>
      <c r="L432" s="80" t="str">
        <f t="shared" si="46"/>
        <v>Symptome</v>
      </c>
      <c r="M4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IFERROR(VLOOKUP(Abfalldokumentation!$O432,Kennzahlen!U:X,3,FALSE)*Abfalldokumentation!$B432,"0")))),0)</f>
        <v>0</v>
      </c>
      <c r="N432" s="80" t="str">
        <f>IF(ISBLANK(Q432),VLOOKUP(Abfalldokumentation!$O432,'Linien - BU'!R:S,2,FALSE),Q432)</f>
        <v>L22</v>
      </c>
      <c r="O432" s="76">
        <f t="shared" si="47"/>
        <v>29501020</v>
      </c>
      <c r="P432" s="76">
        <f t="shared" si="48"/>
        <v>61</v>
      </c>
      <c r="Q432" s="38" t="s">
        <v>172</v>
      </c>
      <c r="R432" s="39">
        <v>29501020</v>
      </c>
      <c r="S432" s="39">
        <v>20</v>
      </c>
      <c r="T432" s="39">
        <v>61</v>
      </c>
      <c r="U432" s="40">
        <v>44453</v>
      </c>
      <c r="V432" s="41"/>
      <c r="W432" s="42" t="s">
        <v>17</v>
      </c>
      <c r="X432" s="43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2" t="str">
        <f>VLOOKUP(N433,'Linien - BU'!A:B,2,FALSE)</f>
        <v>BU1</v>
      </c>
      <c r="B433" s="73">
        <f t="shared" si="42"/>
        <v>25</v>
      </c>
      <c r="C433" s="74">
        <f>Abfalldokumentation!$U433</f>
        <v>44453</v>
      </c>
      <c r="D433" s="68" t="str">
        <f>IFERROR(VLOOKUP(Tabelle3[[#This Row],[Artikelnr.]],Produktgruppe!A:B,2,0),Tabelle3[[#This Row],[Produktname]])</f>
        <v>VOS 295</v>
      </c>
      <c r="E433" s="75" t="str">
        <f>IFERROR(VLOOKUP(Abfalldokumentation!$O433,Artikel!A:C,3,FALSE),Abfalldokumentation!$O433)</f>
        <v>VOS URW NATUR AMM CO RE</v>
      </c>
      <c r="F433" s="75" t="str">
        <f>VLOOKUP(T433,'Liste Gründe'!A:D,2,FALSE)</f>
        <v>Schimmel</v>
      </c>
      <c r="G433" s="74" t="str">
        <f>IF(ISBLANK(V433),VLOOKUP(Abfalldokumentation!$P433,'Liste Gründe'!A:D,3,FALSE),V433)</f>
        <v>keine Verarbeitung</v>
      </c>
      <c r="H433" s="75" t="str">
        <f>IF(ISBLANK(Abfalldokumentation!$W433),"-",Abfalldokumentation!$W433)</f>
        <v>Aufgrund Konsistenz nicht genommen. Zu wenig VOS verarbeitet. Vom Warmen ins Kalte -&gt; Schimmel</v>
      </c>
      <c r="I433" s="75">
        <f t="shared" si="43"/>
        <v>37</v>
      </c>
      <c r="J433" s="75" t="str">
        <f t="shared" si="44"/>
        <v>Produkte</v>
      </c>
      <c r="K433" s="75" t="str">
        <f t="shared" si="45"/>
        <v>BUs</v>
      </c>
      <c r="L433" s="75" t="str">
        <f t="shared" si="46"/>
        <v>Symptome</v>
      </c>
      <c r="M4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IFERROR(VLOOKUP(Abfalldokumentation!$O433,Kennzahlen!U:X,3,FALSE)*Abfalldokumentation!$B433,"0")))),0)</f>
        <v>12.5</v>
      </c>
      <c r="N433" s="75" t="str">
        <f>IF(ISBLANK(Q433),VLOOKUP(Abfalldokumentation!$O433,'Linien - BU'!R:S,2,FALSE),Q433)</f>
        <v>Schmelze</v>
      </c>
      <c r="O433" s="76">
        <f t="shared" si="47"/>
        <v>29501021</v>
      </c>
      <c r="P433" s="76">
        <f t="shared" si="48"/>
        <v>12</v>
      </c>
      <c r="Q433" s="44" t="s">
        <v>170</v>
      </c>
      <c r="R433" s="45">
        <v>29501021</v>
      </c>
      <c r="S433" s="45">
        <v>25</v>
      </c>
      <c r="T433" s="45">
        <v>12</v>
      </c>
      <c r="U433" s="46">
        <v>44453</v>
      </c>
      <c r="V433" s="47" t="s">
        <v>22</v>
      </c>
      <c r="W433" s="48" t="s">
        <v>171</v>
      </c>
      <c r="X433" s="49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7" t="str">
        <f>VLOOKUP(N434,'Linien - BU'!A:B,2,FALSE)</f>
        <v>Verkauf</v>
      </c>
      <c r="B434" s="78">
        <f t="shared" si="42"/>
        <v>525</v>
      </c>
      <c r="C434" s="79">
        <f>Abfalldokumentation!$U434</f>
        <v>44453</v>
      </c>
      <c r="D434" s="68" t="str">
        <f>IFERROR(VLOOKUP(Tabelle3[[#This Row],[Artikelnr.]],Produktgruppe!A:B,2,0),Tabelle3[[#This Row],[Produktname]])</f>
        <v>VOS 295</v>
      </c>
      <c r="E434" s="80" t="str">
        <f>IFERROR(VLOOKUP(Abfalldokumentation!$O434,Artikel!A:C,3,FALSE),Abfalldokumentation!$O434)</f>
        <v>VOS RW NATUR AMM CO REZ</v>
      </c>
      <c r="F434" s="80" t="str">
        <f>VLOOKUP(T434,'Liste Gründe'!A:D,2,FALSE)</f>
        <v>Schimmel</v>
      </c>
      <c r="G434" s="79" t="str">
        <f>IF(ISBLANK(V434),VLOOKUP(Abfalldokumentation!$P434,'Liste Gründe'!A:D,3,FALSE),V434)</f>
        <v>keinen Abnehmer/kein Schälpersonal</v>
      </c>
      <c r="H434" s="80" t="str">
        <f>IF(ISBLANK(Abfalldokumentation!$W434),"-",Abfalldokumentation!$W434)</f>
        <v>keinen Abnehmer/Schälen</v>
      </c>
      <c r="I434" s="80">
        <f t="shared" si="43"/>
        <v>37</v>
      </c>
      <c r="J434" s="80" t="str">
        <f t="shared" si="44"/>
        <v>Produkte</v>
      </c>
      <c r="K434" s="80" t="str">
        <f t="shared" si="45"/>
        <v>BUs</v>
      </c>
      <c r="L434" s="80" t="str">
        <f t="shared" si="46"/>
        <v>Symptome</v>
      </c>
      <c r="M4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IFERROR(VLOOKUP(Abfalldokumentation!$O434,Kennzahlen!U:X,3,FALSE)*Abfalldokumentation!$B434,"0")))),0)</f>
        <v>262.5</v>
      </c>
      <c r="N434" s="80" t="str">
        <f>IF(ISBLANK(Q434),VLOOKUP(Abfalldokumentation!$O434,'Linien - BU'!R:S,2,FALSE),Q434)</f>
        <v>Verkauf</v>
      </c>
      <c r="O434" s="76">
        <f t="shared" si="47"/>
        <v>29501022</v>
      </c>
      <c r="P434" s="76">
        <f t="shared" si="48"/>
        <v>12</v>
      </c>
      <c r="Q434" s="38" t="s">
        <v>11</v>
      </c>
      <c r="R434" s="39">
        <v>29501022</v>
      </c>
      <c r="S434" s="39">
        <v>525</v>
      </c>
      <c r="T434" s="39">
        <v>12</v>
      </c>
      <c r="U434" s="40">
        <v>44453</v>
      </c>
      <c r="V434" s="41" t="s">
        <v>20</v>
      </c>
      <c r="W434" s="42" t="s">
        <v>178</v>
      </c>
      <c r="X434" s="43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2" t="str">
        <f>VLOOKUP(N435,'Linien - BU'!A:B,2,FALSE)</f>
        <v>BU4</v>
      </c>
      <c r="B435" s="73">
        <f t="shared" si="42"/>
        <v>14</v>
      </c>
      <c r="C435" s="74">
        <f>Abfalldokumentation!$U435</f>
        <v>44453</v>
      </c>
      <c r="D435" s="68" t="str">
        <f>IFERROR(VLOOKUP(Tabelle3[[#This Row],[Artikelnr.]],Produktgruppe!A:B,2,0),Tabelle3[[#This Row],[Produktname]])</f>
        <v>ABS 295</v>
      </c>
      <c r="E435" s="75" t="str">
        <f>IFERROR(VLOOKUP(Abfalldokumentation!$O435,Artikel!A:C,3,FALSE),Abfalldokumentation!$O435)</f>
        <v>ABS BRUSCHETTA</v>
      </c>
      <c r="F435" s="75" t="str">
        <f>VLOOKUP(T435,'Liste Gründe'!A:D,2,FALSE)</f>
        <v>keinen Verwendungszweck</v>
      </c>
      <c r="G435" s="74" t="str">
        <f>IF(ISBLANK(V435),VLOOKUP(Abfalldokumentation!$P435,'Liste Gründe'!A:D,3,FALSE),V435)</f>
        <v>keinen Verwendungszweck</v>
      </c>
      <c r="H435" s="75" t="str">
        <f>IF(ISBLANK(Abfalldokumentation!$W435),"-",Abfalldokumentation!$W435)</f>
        <v>&lt;300kg/Monat</v>
      </c>
      <c r="I435" s="75">
        <f t="shared" si="43"/>
        <v>37</v>
      </c>
      <c r="J435" s="75" t="str">
        <f t="shared" si="44"/>
        <v>Produkte</v>
      </c>
      <c r="K435" s="75" t="str">
        <f t="shared" si="45"/>
        <v>BUs</v>
      </c>
      <c r="L435" s="75" t="str">
        <f t="shared" si="46"/>
        <v>Symptome</v>
      </c>
      <c r="M4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IFERROR(VLOOKUP(Abfalldokumentation!$O435,Kennzahlen!U:X,3,FALSE)*Abfalldokumentation!$B435,"0")))),0)</f>
        <v>7.281148389532067</v>
      </c>
      <c r="N435" s="75" t="str">
        <f>IF(ISBLANK(Q435),VLOOKUP(Abfalldokumentation!$O435,'Linien - BU'!R:S,2,FALSE),Q435)</f>
        <v>L21</v>
      </c>
      <c r="O435" s="76">
        <f t="shared" si="47"/>
        <v>29501029</v>
      </c>
      <c r="P435" s="76">
        <f t="shared" si="48"/>
        <v>61</v>
      </c>
      <c r="Q435" s="44" t="s">
        <v>217</v>
      </c>
      <c r="R435" s="45">
        <v>29501029</v>
      </c>
      <c r="S435" s="45">
        <v>14</v>
      </c>
      <c r="T435" s="45">
        <v>61</v>
      </c>
      <c r="U435" s="46">
        <v>44453</v>
      </c>
      <c r="V435" s="47"/>
      <c r="W435" s="48" t="s">
        <v>176</v>
      </c>
      <c r="X435" s="49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7" t="str">
        <f>VLOOKUP(N436,'Linien - BU'!A:B,2,FALSE)</f>
        <v>BU4</v>
      </c>
      <c r="B436" s="78">
        <f t="shared" si="42"/>
        <v>8</v>
      </c>
      <c r="C436" s="79">
        <f>Abfalldokumentation!$U436</f>
        <v>44453</v>
      </c>
      <c r="D436" s="68" t="str">
        <f>IFERROR(VLOOKUP(Tabelle3[[#This Row],[Artikelnr.]],Produktgruppe!A:B,2,0),Tabelle3[[#This Row],[Produktname]])</f>
        <v>ABS 295</v>
      </c>
      <c r="E436" s="80" t="str">
        <f>IFERROR(VLOOKUP(Abfalldokumentation!$O436,Artikel!A:C,3,FALSE),Abfalldokumentation!$O436)</f>
        <v>ABS ORANG-PESTO</v>
      </c>
      <c r="F436" s="80" t="str">
        <f>VLOOKUP(T436,'Liste Gründe'!A:D,2,FALSE)</f>
        <v>keinen Verwendungszweck</v>
      </c>
      <c r="G436" s="79" t="str">
        <f>IF(ISBLANK(V436),VLOOKUP(Abfalldokumentation!$P436,'Liste Gründe'!A:D,3,FALSE),V436)</f>
        <v>keinen Verwendungszweck</v>
      </c>
      <c r="H436" s="80" t="str">
        <f>IF(ISBLANK(Abfalldokumentation!$W436),"-",Abfalldokumentation!$W436)</f>
        <v>&lt;100kg/Monat</v>
      </c>
      <c r="I436" s="80">
        <f t="shared" si="43"/>
        <v>37</v>
      </c>
      <c r="J436" s="80" t="str">
        <f t="shared" si="44"/>
        <v>Produkte</v>
      </c>
      <c r="K436" s="80" t="str">
        <f t="shared" si="45"/>
        <v>BUs</v>
      </c>
      <c r="L436" s="80" t="str">
        <f t="shared" si="46"/>
        <v>Symptome</v>
      </c>
      <c r="M4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IFERROR(VLOOKUP(Abfalldokumentation!$O436,Kennzahlen!U:X,3,FALSE)*Abfalldokumentation!$B436,"0")))),0)</f>
        <v>7.2678522889458623</v>
      </c>
      <c r="N436" s="80" t="str">
        <f>IF(ISBLANK(Q436),VLOOKUP(Abfalldokumentation!$O436,'Linien - BU'!R:S,2,FALSE),Q436)</f>
        <v>L21</v>
      </c>
      <c r="O436" s="76">
        <f t="shared" si="47"/>
        <v>29501030</v>
      </c>
      <c r="P436" s="76">
        <f t="shared" si="48"/>
        <v>61</v>
      </c>
      <c r="Q436" s="38" t="s">
        <v>217</v>
      </c>
      <c r="R436" s="39">
        <v>29501030</v>
      </c>
      <c r="S436" s="39">
        <v>8</v>
      </c>
      <c r="T436" s="39">
        <v>61</v>
      </c>
      <c r="U436" s="40">
        <v>44453</v>
      </c>
      <c r="V436" s="41"/>
      <c r="W436" s="42" t="s">
        <v>221</v>
      </c>
      <c r="X436" s="43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2" t="str">
        <f>VLOOKUP(N437,'Linien - BU'!A:B,2,FALSE)</f>
        <v>BU4</v>
      </c>
      <c r="B437" s="73">
        <f t="shared" si="42"/>
        <v>7</v>
      </c>
      <c r="C437" s="74">
        <f>Abfalldokumentation!$U437</f>
        <v>44453</v>
      </c>
      <c r="D437" s="68" t="str">
        <f>IFERROR(VLOOKUP(Tabelle3[[#This Row],[Artikelnr.]],Produktgruppe!A:B,2,0),Tabelle3[[#This Row],[Produktname]])</f>
        <v>ABS 295</v>
      </c>
      <c r="E437" s="75" t="str">
        <f>IFERROR(VLOOKUP(Abfalldokumentation!$O437,Artikel!A:C,3,FALSE),Abfalldokumentation!$O437)</f>
        <v>ABS ORANG-PESTO</v>
      </c>
      <c r="F437" s="75" t="str">
        <f>VLOOKUP(T437,'Liste Gründe'!A:D,2,FALSE)</f>
        <v>keinen Verwendungszweck</v>
      </c>
      <c r="G437" s="74" t="str">
        <f>IF(ISBLANK(V437),VLOOKUP(Abfalldokumentation!$P437,'Liste Gründe'!A:D,3,FALSE),V437)</f>
        <v>keinen Verwendungszweck</v>
      </c>
      <c r="H437" s="75" t="str">
        <f>IF(ISBLANK(Abfalldokumentation!$W437),"-",Abfalldokumentation!$W437)</f>
        <v>&lt;100kg/Monat</v>
      </c>
      <c r="I437" s="75">
        <f t="shared" si="43"/>
        <v>37</v>
      </c>
      <c r="J437" s="75" t="str">
        <f t="shared" si="44"/>
        <v>Produkte</v>
      </c>
      <c r="K437" s="75" t="str">
        <f t="shared" si="45"/>
        <v>BUs</v>
      </c>
      <c r="L437" s="75" t="str">
        <f t="shared" si="46"/>
        <v>Symptome</v>
      </c>
      <c r="M4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IFERROR(VLOOKUP(Abfalldokumentation!$O437,Kennzahlen!U:X,3,FALSE)*Abfalldokumentation!$B437,"0")))),0)</f>
        <v>7.2678522889458623</v>
      </c>
      <c r="N437" s="75" t="str">
        <f>IF(ISBLANK(Q437),VLOOKUP(Abfalldokumentation!$O437,'Linien - BU'!R:S,2,FALSE),Q437)</f>
        <v>L21</v>
      </c>
      <c r="O437" s="76">
        <f t="shared" si="47"/>
        <v>29501030</v>
      </c>
      <c r="P437" s="76">
        <f t="shared" si="48"/>
        <v>61</v>
      </c>
      <c r="Q437" s="44" t="s">
        <v>217</v>
      </c>
      <c r="R437" s="45">
        <v>29501030</v>
      </c>
      <c r="S437" s="45">
        <v>7</v>
      </c>
      <c r="T437" s="45">
        <v>61</v>
      </c>
      <c r="U437" s="46">
        <v>44453</v>
      </c>
      <c r="V437" s="47"/>
      <c r="W437" s="48" t="s">
        <v>221</v>
      </c>
      <c r="X437" s="49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7" t="str">
        <f>VLOOKUP(N438,'Linien - BU'!A:B,2,FALSE)</f>
        <v>BU4</v>
      </c>
      <c r="B438" s="78">
        <f t="shared" si="42"/>
        <v>6</v>
      </c>
      <c r="C438" s="79">
        <f>Abfalldokumentation!$U438</f>
        <v>44453</v>
      </c>
      <c r="D438" s="68" t="str">
        <f>IFERROR(VLOOKUP(Tabelle3[[#This Row],[Artikelnr.]],Produktgruppe!A:B,2,0),Tabelle3[[#This Row],[Produktname]])</f>
        <v>ABS 295</v>
      </c>
      <c r="E438" s="80" t="str">
        <f>IFERROR(VLOOKUP(Abfalldokumentation!$O438,Artikel!A:C,3,FALSE),Abfalldokumentation!$O438)</f>
        <v>ABS ORANG-PESTO</v>
      </c>
      <c r="F438" s="80" t="str">
        <f>VLOOKUP(T438,'Liste Gründe'!A:D,2,FALSE)</f>
        <v>keinen Verwendungszweck</v>
      </c>
      <c r="G438" s="79" t="str">
        <f>IF(ISBLANK(V438),VLOOKUP(Abfalldokumentation!$P438,'Liste Gründe'!A:D,3,FALSE),V438)</f>
        <v>keinen Verwendungszweck</v>
      </c>
      <c r="H438" s="80" t="str">
        <f>IF(ISBLANK(Abfalldokumentation!$W438),"-",Abfalldokumentation!$W438)</f>
        <v>&lt;100kg/Monat</v>
      </c>
      <c r="I438" s="80">
        <f t="shared" si="43"/>
        <v>37</v>
      </c>
      <c r="J438" s="80" t="str">
        <f t="shared" si="44"/>
        <v>Produkte</v>
      </c>
      <c r="K438" s="80" t="str">
        <f t="shared" si="45"/>
        <v>BUs</v>
      </c>
      <c r="L438" s="80" t="str">
        <f t="shared" si="46"/>
        <v>Symptome</v>
      </c>
      <c r="M4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IFERROR(VLOOKUP(Abfalldokumentation!$O438,Kennzahlen!U:X,3,FALSE)*Abfalldokumentation!$B438,"0")))),0)</f>
        <v>7.2678522889458623</v>
      </c>
      <c r="N438" s="80" t="str">
        <f>IF(ISBLANK(Q438),VLOOKUP(Abfalldokumentation!$O438,'Linien - BU'!R:S,2,FALSE),Q438)</f>
        <v>Bu4</v>
      </c>
      <c r="O438" s="76">
        <f t="shared" si="47"/>
        <v>29501030</v>
      </c>
      <c r="P438" s="76">
        <f t="shared" si="48"/>
        <v>61</v>
      </c>
      <c r="Q438" s="38" t="s">
        <v>233</v>
      </c>
      <c r="R438" s="39">
        <v>29501030</v>
      </c>
      <c r="S438" s="39">
        <v>6</v>
      </c>
      <c r="T438" s="39">
        <v>61</v>
      </c>
      <c r="U438" s="40">
        <v>44453</v>
      </c>
      <c r="V438" s="41"/>
      <c r="W438" s="42" t="s">
        <v>221</v>
      </c>
      <c r="X438" s="43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2" t="str">
        <f>VLOOKUP(N439,'Linien - BU'!A:B,2,FALSE)</f>
        <v>BU4</v>
      </c>
      <c r="B439" s="73">
        <f t="shared" si="42"/>
        <v>3</v>
      </c>
      <c r="C439" s="74">
        <f>Abfalldokumentation!$U439</f>
        <v>44453</v>
      </c>
      <c r="D439" s="68" t="str">
        <f>IFERROR(VLOOKUP(Tabelle3[[#This Row],[Artikelnr.]],Produktgruppe!A:B,2,0),Tabelle3[[#This Row],[Produktname]])</f>
        <v>ABS 295</v>
      </c>
      <c r="E439" s="75" t="str">
        <f>IFERROR(VLOOKUP(Abfalldokumentation!$O439,Artikel!A:C,3,FALSE),Abfalldokumentation!$O439)</f>
        <v>ABS SAINT ANDRÉ</v>
      </c>
      <c r="F439" s="75" t="str">
        <f>VLOOKUP(T439,'Liste Gründe'!A:D,2,FALSE)</f>
        <v>keinen Verwendungszweck</v>
      </c>
      <c r="G439" s="74" t="str">
        <f>IF(ISBLANK(V439),VLOOKUP(Abfalldokumentation!$P439,'Liste Gründe'!A:D,3,FALSE),V439)</f>
        <v>keinen Verwendungszweck</v>
      </c>
      <c r="H439" s="75" t="str">
        <f>IF(ISBLANK(Abfalldokumentation!$W439),"-",Abfalldokumentation!$W439)</f>
        <v>&lt;20kg/Monat</v>
      </c>
      <c r="I439" s="75">
        <f t="shared" si="43"/>
        <v>37</v>
      </c>
      <c r="J439" s="75" t="str">
        <f t="shared" si="44"/>
        <v>Produkte</v>
      </c>
      <c r="K439" s="75" t="str">
        <f t="shared" si="45"/>
        <v>BUs</v>
      </c>
      <c r="L439" s="75" t="str">
        <f t="shared" si="46"/>
        <v>Symptome</v>
      </c>
      <c r="M4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IFERROR(VLOOKUP(Abfalldokumentation!$O439,Kennzahlen!U:X,3,FALSE)*Abfalldokumentation!$B439,"0")))),0)</f>
        <v>0</v>
      </c>
      <c r="N439" s="75" t="str">
        <f>IF(ISBLANK(Q439),VLOOKUP(Abfalldokumentation!$O439,'Linien - BU'!R:S,2,FALSE),Q439)</f>
        <v>L20</v>
      </c>
      <c r="O439" s="76">
        <f t="shared" si="47"/>
        <v>29501036</v>
      </c>
      <c r="P439" s="76">
        <f t="shared" si="48"/>
        <v>61</v>
      </c>
      <c r="Q439" s="44" t="s">
        <v>175</v>
      </c>
      <c r="R439" s="45">
        <v>29501036</v>
      </c>
      <c r="S439" s="45">
        <v>3</v>
      </c>
      <c r="T439" s="45">
        <v>61</v>
      </c>
      <c r="U439" s="46">
        <v>44453</v>
      </c>
      <c r="V439" s="47"/>
      <c r="W439" s="48" t="s">
        <v>219</v>
      </c>
      <c r="X439" s="49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7" t="str">
        <f>VLOOKUP(N440,'Linien - BU'!A:B,2,FALSE)</f>
        <v>BU4</v>
      </c>
      <c r="B440" s="78">
        <f t="shared" si="42"/>
        <v>14</v>
      </c>
      <c r="C440" s="79">
        <f>Abfalldokumentation!$U440</f>
        <v>44453</v>
      </c>
      <c r="D440" s="68" t="str">
        <f>IFERROR(VLOOKUP(Tabelle3[[#This Row],[Artikelnr.]],Produktgruppe!A:B,2,0),Tabelle3[[#This Row],[Produktname]])</f>
        <v>ABS 295</v>
      </c>
      <c r="E440" s="80" t="str">
        <f>IFERROR(VLOOKUP(Abfalldokumentation!$O440,Artikel!A:C,3,FALSE),Abfalldokumentation!$O440)</f>
        <v>ABS OLD-AMSTERDAM</v>
      </c>
      <c r="F440" s="80" t="str">
        <f>VLOOKUP(T440,'Liste Gründe'!A:D,2,FALSE)</f>
        <v>keinen Verwendungszweck</v>
      </c>
      <c r="G440" s="79" t="str">
        <f>IF(ISBLANK(V440),VLOOKUP(Abfalldokumentation!$P440,'Liste Gründe'!A:D,3,FALSE),V440)</f>
        <v>keinen Verwendungszweck</v>
      </c>
      <c r="H440" s="80" t="str">
        <f>IF(ISBLANK(Abfalldokumentation!$W440),"-",Abfalldokumentation!$W440)</f>
        <v>&lt;1000kg/Monat</v>
      </c>
      <c r="I440" s="80">
        <f t="shared" si="43"/>
        <v>37</v>
      </c>
      <c r="J440" s="80" t="str">
        <f t="shared" si="44"/>
        <v>Produkte</v>
      </c>
      <c r="K440" s="80" t="str">
        <f t="shared" si="45"/>
        <v>BUs</v>
      </c>
      <c r="L440" s="80" t="str">
        <f t="shared" si="46"/>
        <v>Symptome</v>
      </c>
      <c r="M4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IFERROR(VLOOKUP(Abfalldokumentation!$O440,Kennzahlen!U:X,3,FALSE)*Abfalldokumentation!$B440,"0")))),0)</f>
        <v>10.868925052314992</v>
      </c>
      <c r="N440" s="80" t="str">
        <f>IF(ISBLANK(Q440),VLOOKUP(Abfalldokumentation!$O440,'Linien - BU'!R:S,2,FALSE),Q440)</f>
        <v>L22</v>
      </c>
      <c r="O440" s="76">
        <f t="shared" si="47"/>
        <v>29501039</v>
      </c>
      <c r="P440" s="76">
        <f t="shared" si="48"/>
        <v>61</v>
      </c>
      <c r="Q440" s="38" t="s">
        <v>172</v>
      </c>
      <c r="R440" s="39">
        <v>29501039</v>
      </c>
      <c r="S440" s="39">
        <v>14</v>
      </c>
      <c r="T440" s="39">
        <v>61</v>
      </c>
      <c r="U440" s="40">
        <v>44453</v>
      </c>
      <c r="V440" s="41"/>
      <c r="W440" s="42" t="s">
        <v>222</v>
      </c>
      <c r="X440" s="43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2" t="str">
        <f>VLOOKUP(N441,'Linien - BU'!A:B,2,FALSE)</f>
        <v>BU1</v>
      </c>
      <c r="B441" s="73">
        <f t="shared" si="42"/>
        <v>292</v>
      </c>
      <c r="C441" s="74">
        <f>Abfalldokumentation!$U441</f>
        <v>44453</v>
      </c>
      <c r="D441" s="68" t="str">
        <f>IFERROR(VLOOKUP(Tabelle3[[#This Row],[Artikelnr.]],Produktgruppe!A:B,2,0),Tabelle3[[#This Row],[Produktname]])</f>
        <v>ganze Würste</v>
      </c>
      <c r="E441" s="75" t="str">
        <f>IFERROR(VLOOKUP(Abfalldokumentation!$O441,Artikel!A:C,3,FALSE),Abfalldokumentation!$O441)</f>
        <v>Würste 6000g Räucher fü</v>
      </c>
      <c r="F441" s="75" t="str">
        <f>VLOOKUP(T441,'Liste Gründe'!A:D,2,FALSE)</f>
        <v>Schimmel</v>
      </c>
      <c r="G441" s="74" t="str">
        <f>IF(ISBLANK(V441),VLOOKUP(Abfalldokumentation!$P441,'Liste Gründe'!A:D,3,FALSE),V441)</f>
        <v>Qualitätsfehler</v>
      </c>
      <c r="H441" s="75" t="str">
        <f>IF(ISBLANK(Abfalldokumentation!$W441),"-",Abfalldokumentation!$W441)</f>
        <v>Rohware zu weich</v>
      </c>
      <c r="I441" s="75">
        <f t="shared" si="43"/>
        <v>37</v>
      </c>
      <c r="J441" s="75" t="str">
        <f t="shared" si="44"/>
        <v>Produkte</v>
      </c>
      <c r="K441" s="75" t="str">
        <f t="shared" si="45"/>
        <v>BUs</v>
      </c>
      <c r="L441" s="75" t="str">
        <f t="shared" si="46"/>
        <v>Symptome</v>
      </c>
      <c r="M4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IFERROR(VLOOKUP(Abfalldokumentation!$O441,Kennzahlen!U:X,3,FALSE)*Abfalldokumentation!$B441,"0")))),0)</f>
        <v>0</v>
      </c>
      <c r="N441" s="75" t="str">
        <f>IF(ISBLANK(Q441),VLOOKUP(Abfalldokumentation!$O441,'Linien - BU'!R:S,2,FALSE),Q441)</f>
        <v>Abfüllung</v>
      </c>
      <c r="O441" s="76">
        <f t="shared" si="47"/>
        <v>31000098</v>
      </c>
      <c r="P441" s="76">
        <f t="shared" si="48"/>
        <v>12</v>
      </c>
      <c r="Q441" s="44" t="s">
        <v>166</v>
      </c>
      <c r="R441" s="45">
        <v>31000098</v>
      </c>
      <c r="S441" s="45">
        <v>292</v>
      </c>
      <c r="T441" s="45">
        <v>12</v>
      </c>
      <c r="U441" s="46">
        <v>44453</v>
      </c>
      <c r="V441" s="41" t="s">
        <v>26</v>
      </c>
      <c r="W441" s="48" t="s">
        <v>251</v>
      </c>
      <c r="X441" s="49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7" t="str">
        <f>VLOOKUP(N442,'Linien - BU'!A:B,2,FALSE)</f>
        <v>BU3</v>
      </c>
      <c r="B442" s="78">
        <f t="shared" si="42"/>
        <v>282</v>
      </c>
      <c r="C442" s="79">
        <f>Abfalldokumentation!$U442</f>
        <v>44453</v>
      </c>
      <c r="D442" s="68" t="str">
        <f>IFERROR(VLOOKUP(Tabelle3[[#This Row],[Artikelnr.]],Produktgruppe!A:B,2,0),Tabelle3[[#This Row],[Produktname]])</f>
        <v>VOS 495</v>
      </c>
      <c r="E442" s="80" t="str">
        <f>IFERROR(VLOOKUP(Abfalldokumentation!$O442,Artikel!A:C,3,FALSE),Abfalldokumentation!$O442)</f>
        <v>VOS RW-NATUR-NAT-VAKU</v>
      </c>
      <c r="F442" s="80" t="str">
        <f>VLOOKUP(T442,'Liste Gründe'!A:D,2,FALSE)</f>
        <v>Schimmel</v>
      </c>
      <c r="G442" s="79" t="str">
        <f>IF(ISBLANK(V442),VLOOKUP(Abfalldokumentation!$P442,'Liste Gründe'!A:D,3,FALSE),V442)</f>
        <v>VOS &gt; Einsatz</v>
      </c>
      <c r="H442" s="80" t="str">
        <f>IF(ISBLANK(Abfalldokumentation!$W442),"-",Abfalldokumentation!$W442)</f>
        <v>-</v>
      </c>
      <c r="I442" s="80">
        <f t="shared" si="43"/>
        <v>37</v>
      </c>
      <c r="J442" s="80" t="str">
        <f t="shared" si="44"/>
        <v>Produkte</v>
      </c>
      <c r="K442" s="80" t="str">
        <f t="shared" si="45"/>
        <v>BUs</v>
      </c>
      <c r="L442" s="80" t="str">
        <f t="shared" si="46"/>
        <v>Symptome</v>
      </c>
      <c r="M4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IFERROR(VLOOKUP(Abfalldokumentation!$O442,Kennzahlen!U:X,3,FALSE)*Abfalldokumentation!$B442,"0")))),0)</f>
        <v>144.94800000000001</v>
      </c>
      <c r="N442" s="80" t="str">
        <f>IF(ISBLANK(Q442),VLOOKUP(Abfalldokumentation!$O442,'Linien - BU'!R:S,2,FALSE),Q442)</f>
        <v>L16</v>
      </c>
      <c r="O442" s="76">
        <f t="shared" si="47"/>
        <v>49500089</v>
      </c>
      <c r="P442" s="76">
        <f t="shared" si="48"/>
        <v>12</v>
      </c>
      <c r="Q442" s="38" t="s">
        <v>199</v>
      </c>
      <c r="R442" s="39">
        <v>49500089</v>
      </c>
      <c r="S442" s="39">
        <v>282</v>
      </c>
      <c r="T442" s="39">
        <v>12</v>
      </c>
      <c r="U442" s="40">
        <v>44453</v>
      </c>
      <c r="V442" s="41" t="s">
        <v>21</v>
      </c>
      <c r="W442" s="42" t="s">
        <v>52</v>
      </c>
      <c r="X442" s="43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2" t="str">
        <f>VLOOKUP(N443,'Linien - BU'!A:B,2,FALSE)</f>
        <v>BU3</v>
      </c>
      <c r="B443" s="73">
        <f t="shared" si="42"/>
        <v>402</v>
      </c>
      <c r="C443" s="74">
        <f>Abfalldokumentation!$U443</f>
        <v>44453</v>
      </c>
      <c r="D443" s="68" t="str">
        <f>IFERROR(VLOOKUP(Tabelle3[[#This Row],[Artikelnr.]],Produktgruppe!A:B,2,0),Tabelle3[[#This Row],[Produktname]])</f>
        <v>VOS 495</v>
      </c>
      <c r="E443" s="75" t="str">
        <f>IFERROR(VLOOKUP(Abfalldokumentation!$O443,Artikel!A:C,3,FALSE),Abfalldokumentation!$O443)</f>
        <v>VOS RW-JAL-NAT-VAKU</v>
      </c>
      <c r="F443" s="75" t="str">
        <f>VLOOKUP(T443,'Liste Gründe'!A:D,2,FALSE)</f>
        <v>Schimmel</v>
      </c>
      <c r="G443" s="74" t="str">
        <f>IF(ISBLANK(V443),VLOOKUP(Abfalldokumentation!$P443,'Liste Gründe'!A:D,3,FALSE),V443)</f>
        <v>VOS &gt; Einsatz</v>
      </c>
      <c r="H443" s="75" t="str">
        <f>IF(ISBLANK(Abfalldokumentation!$W443),"-",Abfalldokumentation!$W443)</f>
        <v>-</v>
      </c>
      <c r="I443" s="75">
        <f t="shared" si="43"/>
        <v>37</v>
      </c>
      <c r="J443" s="75" t="str">
        <f t="shared" si="44"/>
        <v>Produkte</v>
      </c>
      <c r="K443" s="75" t="str">
        <f t="shared" si="45"/>
        <v>BUs</v>
      </c>
      <c r="L443" s="75" t="str">
        <f t="shared" si="46"/>
        <v>Symptome</v>
      </c>
      <c r="M4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IFERROR(VLOOKUP(Abfalldokumentation!$O443,Kennzahlen!U:X,3,FALSE)*Abfalldokumentation!$B443,"0")))),0)</f>
        <v>206.62800000000001</v>
      </c>
      <c r="N443" s="75" t="str">
        <f>IF(ISBLANK(Q443),VLOOKUP(Abfalldokumentation!$O443,'Linien - BU'!R:S,2,FALSE),Q443)</f>
        <v>L11</v>
      </c>
      <c r="O443" s="76">
        <f t="shared" si="47"/>
        <v>49500091</v>
      </c>
      <c r="P443" s="76">
        <f t="shared" si="48"/>
        <v>12</v>
      </c>
      <c r="Q443" s="44" t="s">
        <v>252</v>
      </c>
      <c r="R443" s="45">
        <v>49500091</v>
      </c>
      <c r="S443" s="45">
        <v>402</v>
      </c>
      <c r="T443" s="45">
        <v>12</v>
      </c>
      <c r="U443" s="46">
        <v>44453</v>
      </c>
      <c r="V443" s="47" t="s">
        <v>21</v>
      </c>
      <c r="W443" s="48" t="s">
        <v>52</v>
      </c>
      <c r="X443" s="49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7" t="str">
        <f>VLOOKUP(N444,'Linien - BU'!A:B,2,FALSE)</f>
        <v>Verkauf</v>
      </c>
      <c r="B444" s="78">
        <f t="shared" si="42"/>
        <v>267</v>
      </c>
      <c r="C444" s="79">
        <f>Abfalldokumentation!$U444</f>
        <v>44453</v>
      </c>
      <c r="D444" s="68" t="str">
        <f>IFERROR(VLOOKUP(Tabelle3[[#This Row],[Artikelnr.]],Produktgruppe!A:B,2,0),Tabelle3[[#This Row],[Produktname]])</f>
        <v>Div. Zipfel, ES ohne Verwendung</v>
      </c>
      <c r="E444" s="80" t="str">
        <f>IFERROR(VLOOKUP(Abfalldokumentation!$O444,Artikel!A:C,3,FALSE),Abfalldokumentation!$O444)</f>
        <v>VOS RW-NATUR-EXTRA-VAKU</v>
      </c>
      <c r="F444" s="80" t="str">
        <f>VLOOKUP(T444,'Liste Gründe'!A:D,2,FALSE)</f>
        <v>Schimmel</v>
      </c>
      <c r="G444" s="79" t="str">
        <f>IF(ISBLANK(V444),VLOOKUP(Abfalldokumentation!$P444,'Liste Gründe'!A:D,3,FALSE),V444)</f>
        <v>keinen Abnehmer/kein Schälpersonal</v>
      </c>
      <c r="H444" s="80" t="str">
        <f>IF(ISBLANK(Abfalldokumentation!$W444),"-",Abfalldokumentation!$W444)</f>
        <v>keinen Abnehmer/Schälen</v>
      </c>
      <c r="I444" s="80">
        <f t="shared" si="43"/>
        <v>37</v>
      </c>
      <c r="J444" s="80" t="str">
        <f t="shared" si="44"/>
        <v>Produkte</v>
      </c>
      <c r="K444" s="80" t="str">
        <f t="shared" si="45"/>
        <v>BUs</v>
      </c>
      <c r="L444" s="80" t="str">
        <f t="shared" si="46"/>
        <v>Symptome</v>
      </c>
      <c r="M4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IFERROR(VLOOKUP(Abfalldokumentation!$O444,Kennzahlen!U:X,3,FALSE)*Abfalldokumentation!$B444,"0")))),0)</f>
        <v>0</v>
      </c>
      <c r="N444" s="80" t="str">
        <f>IF(ISBLANK(Q444),VLOOKUP(Abfalldokumentation!$O444,'Linien - BU'!R:S,2,FALSE),Q444)</f>
        <v>Verkauf</v>
      </c>
      <c r="O444" s="76">
        <f t="shared" si="47"/>
        <v>49500092</v>
      </c>
      <c r="P444" s="76">
        <f t="shared" si="48"/>
        <v>12</v>
      </c>
      <c r="Q444" s="38" t="s">
        <v>11</v>
      </c>
      <c r="R444" s="39">
        <v>49500092</v>
      </c>
      <c r="S444" s="39">
        <v>267</v>
      </c>
      <c r="T444" s="39">
        <v>12</v>
      </c>
      <c r="U444" s="40">
        <v>44453</v>
      </c>
      <c r="V444" s="41" t="s">
        <v>20</v>
      </c>
      <c r="W444" s="42" t="s">
        <v>178</v>
      </c>
      <c r="X444" s="43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2" t="str">
        <f>VLOOKUP(N445,'Linien - BU'!A:B,2,FALSE)</f>
        <v>Verkauf</v>
      </c>
      <c r="B445" s="73">
        <f t="shared" si="42"/>
        <v>203</v>
      </c>
      <c r="C445" s="74">
        <f>Abfalldokumentation!$U445</f>
        <v>44453</v>
      </c>
      <c r="D445" s="68" t="str">
        <f>IFERROR(VLOOKUP(Tabelle3[[#This Row],[Artikelnr.]],Produktgruppe!A:B,2,0),Tabelle3[[#This Row],[Produktname]])</f>
        <v>VOS 495</v>
      </c>
      <c r="E445" s="75" t="str">
        <f>IFERROR(VLOOKUP(Abfalldokumentation!$O445,Artikel!A:C,3,FALSE),Abfalldokumentation!$O445)</f>
        <v>VOS GRW-NATUR-VAKU / Er</v>
      </c>
      <c r="F445" s="75" t="str">
        <f>VLOOKUP(T445,'Liste Gründe'!A:D,2,FALSE)</f>
        <v>Schimmel</v>
      </c>
      <c r="G445" s="74" t="str">
        <f>IF(ISBLANK(V445),VLOOKUP(Abfalldokumentation!$P445,'Liste Gründe'!A:D,3,FALSE),V445)</f>
        <v>keinen Abnehmer/kein Schälpersonal</v>
      </c>
      <c r="H445" s="75" t="str">
        <f>IF(ISBLANK(Abfalldokumentation!$W445),"-",Abfalldokumentation!$W445)</f>
        <v>keinen Abnehmer/Schälen</v>
      </c>
      <c r="I445" s="75">
        <f t="shared" si="43"/>
        <v>37</v>
      </c>
      <c r="J445" s="75" t="str">
        <f t="shared" si="44"/>
        <v>Produkte</v>
      </c>
      <c r="K445" s="75" t="str">
        <f t="shared" si="45"/>
        <v>BUs</v>
      </c>
      <c r="L445" s="75" t="str">
        <f t="shared" si="46"/>
        <v>Symptome</v>
      </c>
      <c r="M4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IFERROR(VLOOKUP(Abfalldokumentation!$O445,Kennzahlen!U:X,3,FALSE)*Abfalldokumentation!$B445,"0")))),0)</f>
        <v>104.342</v>
      </c>
      <c r="N445" s="75" t="str">
        <f>IF(ISBLANK(Q445),VLOOKUP(Abfalldokumentation!$O445,'Linien - BU'!R:S,2,FALSE),Q445)</f>
        <v>Verkauf</v>
      </c>
      <c r="O445" s="76">
        <f t="shared" si="47"/>
        <v>49500143</v>
      </c>
      <c r="P445" s="76">
        <f t="shared" si="48"/>
        <v>12</v>
      </c>
      <c r="Q445" s="44" t="s">
        <v>11</v>
      </c>
      <c r="R445" s="45">
        <v>49500143</v>
      </c>
      <c r="S445" s="45">
        <v>203</v>
      </c>
      <c r="T445" s="45">
        <v>12</v>
      </c>
      <c r="U445" s="46">
        <v>44453</v>
      </c>
      <c r="V445" s="47" t="s">
        <v>20</v>
      </c>
      <c r="W445" s="48" t="s">
        <v>178</v>
      </c>
      <c r="X445" s="49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7" t="str">
        <f>VLOOKUP(N446,'Linien - BU'!A:B,2,FALSE)</f>
        <v>BU3</v>
      </c>
      <c r="B446" s="78">
        <f t="shared" si="42"/>
        <v>328</v>
      </c>
      <c r="C446" s="79">
        <f>Abfalldokumentation!$U446</f>
        <v>44453</v>
      </c>
      <c r="D446" s="68" t="str">
        <f>IFERROR(VLOOKUP(Tabelle3[[#This Row],[Artikelnr.]],Produktgruppe!A:B,2,0),Tabelle3[[#This Row],[Produktname]])</f>
        <v>VOS 495</v>
      </c>
      <c r="E446" s="80" t="str">
        <f>IFERROR(VLOOKUP(Abfalldokumentation!$O446,Artikel!A:C,3,FALSE),Abfalldokumentation!$O446)</f>
        <v>VOS GRW-SCHI-NAT-VAKU</v>
      </c>
      <c r="F446" s="80" t="str">
        <f>VLOOKUP(T446,'Liste Gründe'!A:D,2,FALSE)</f>
        <v>Schimmel</v>
      </c>
      <c r="G446" s="79" t="str">
        <f>IF(ISBLANK(V446),VLOOKUP(Abfalldokumentation!$P446,'Liste Gründe'!A:D,3,FALSE),V446)</f>
        <v>VOS &gt; Einsatz</v>
      </c>
      <c r="H446" s="80" t="str">
        <f>IF(ISBLANK(Abfalldokumentation!$W446),"-",Abfalldokumentation!$W446)</f>
        <v>-</v>
      </c>
      <c r="I446" s="80">
        <f t="shared" si="43"/>
        <v>37</v>
      </c>
      <c r="J446" s="80" t="str">
        <f t="shared" si="44"/>
        <v>Produkte</v>
      </c>
      <c r="K446" s="80" t="str">
        <f t="shared" si="45"/>
        <v>BUs</v>
      </c>
      <c r="L446" s="80" t="str">
        <f t="shared" si="46"/>
        <v>Symptome</v>
      </c>
      <c r="M4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IFERROR(VLOOKUP(Abfalldokumentation!$O446,Kennzahlen!U:X,3,FALSE)*Abfalldokumentation!$B446,"0")))),0)</f>
        <v>168.59200000000001</v>
      </c>
      <c r="N446" s="80" t="str">
        <f>IF(ISBLANK(Q446),VLOOKUP(Abfalldokumentation!$O446,'Linien - BU'!R:S,2,FALSE),Q446)</f>
        <v>L33</v>
      </c>
      <c r="O446" s="76">
        <f t="shared" si="47"/>
        <v>49500204</v>
      </c>
      <c r="P446" s="76">
        <f t="shared" si="48"/>
        <v>12</v>
      </c>
      <c r="Q446" s="38" t="s">
        <v>191</v>
      </c>
      <c r="R446" s="39">
        <v>49500204</v>
      </c>
      <c r="S446" s="39">
        <v>328</v>
      </c>
      <c r="T446" s="39">
        <v>12</v>
      </c>
      <c r="U446" s="40">
        <v>44453</v>
      </c>
      <c r="V446" s="41" t="s">
        <v>21</v>
      </c>
      <c r="W446" s="42"/>
      <c r="X446" s="43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2" t="str">
        <f>VLOOKUP(N447,'Linien - BU'!A:B,2,FALSE)</f>
        <v>Rest</v>
      </c>
      <c r="B447" s="73">
        <f t="shared" si="42"/>
        <v>5.9</v>
      </c>
      <c r="C447" s="74">
        <f>Abfalldokumentation!$U447</f>
        <v>44453</v>
      </c>
      <c r="D447" s="68" t="str">
        <f>IFERROR(VLOOKUP(Tabelle3[[#This Row],[Artikelnr.]],Produktgruppe!A:B,2,0),Tabelle3[[#This Row],[Produktname]])</f>
        <v>Qualitätssicherung</v>
      </c>
      <c r="E447" s="75" t="str">
        <f>IFERROR(VLOOKUP(Abfalldokumentation!$O447,Artikel!A:C,3,FALSE),Abfalldokumentation!$O447)</f>
        <v>Laborproben</v>
      </c>
      <c r="F447" s="75" t="str">
        <f>VLOOKUP(T447,'Liste Gründe'!A:D,2,FALSE)</f>
        <v>Qualitätssicherung</v>
      </c>
      <c r="G447" s="74" t="str">
        <f>IF(ISBLANK(V447),VLOOKUP(Abfalldokumentation!$P447,'Liste Gründe'!A:D,3,FALSE),V447)</f>
        <v>Einwaage Labor</v>
      </c>
      <c r="H447" s="75" t="str">
        <f>IF(ISBLANK(Abfalldokumentation!$W447),"-",Abfalldokumentation!$W447)</f>
        <v>Einwaage Labor</v>
      </c>
      <c r="I447" s="75">
        <f t="shared" si="43"/>
        <v>37</v>
      </c>
      <c r="J447" s="75" t="str">
        <f t="shared" si="44"/>
        <v>Produkte</v>
      </c>
      <c r="K447" s="75" t="str">
        <f t="shared" si="45"/>
        <v>BUs</v>
      </c>
      <c r="L447" s="75" t="str">
        <f t="shared" si="46"/>
        <v>Symptome</v>
      </c>
      <c r="M4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IFERROR(VLOOKUP(Abfalldokumentation!$O447,Kennzahlen!U:X,3,FALSE)*Abfalldokumentation!$B447,"0")))),0)</f>
        <v>0</v>
      </c>
      <c r="N447" s="75" t="str">
        <f>IF(ISBLANK(Q447),VLOOKUP(Abfalldokumentation!$O447,'Linien - BU'!R:S,2,FALSE),Q447)</f>
        <v>Labor</v>
      </c>
      <c r="O447" s="76" t="str">
        <f t="shared" si="47"/>
        <v>Laborproben</v>
      </c>
      <c r="P447" s="76">
        <f t="shared" si="48"/>
        <v>71</v>
      </c>
      <c r="Q447" s="44" t="s">
        <v>185</v>
      </c>
      <c r="R447" s="45" t="s">
        <v>186</v>
      </c>
      <c r="S447" s="45">
        <v>5.9</v>
      </c>
      <c r="T447" s="51">
        <v>71</v>
      </c>
      <c r="U447" s="46">
        <v>44453</v>
      </c>
      <c r="V447" s="47" t="s">
        <v>204</v>
      </c>
      <c r="W447" s="48" t="s">
        <v>204</v>
      </c>
      <c r="X447" s="49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7" t="str">
        <f>VLOOKUP(N448,'Linien - BU'!A:B,2,FALSE)</f>
        <v>BU1</v>
      </c>
      <c r="B448" s="78">
        <f t="shared" si="42"/>
        <v>25.4</v>
      </c>
      <c r="C448" s="79">
        <f>Abfalldokumentation!$U448</f>
        <v>44454</v>
      </c>
      <c r="D448" s="68" t="str">
        <f>IFERROR(VLOOKUP(Tabelle3[[#This Row],[Artikelnr.]],Produktgruppe!A:B,2,0),Tabelle3[[#This Row],[Produktname]])</f>
        <v>Rohware</v>
      </c>
      <c r="E448" s="80" t="str">
        <f>IFERROR(VLOOKUP(Abfalldokumentation!$O448,Artikel!A:C,3,FALSE),Abfalldokumentation!$O448)</f>
        <v>ZUB TOM-BAS 1KG</v>
      </c>
      <c r="F448" s="80" t="str">
        <f>VLOOKUP(T448,'Liste Gründe'!A:D,2,FALSE)</f>
        <v>Schimmel</v>
      </c>
      <c r="G448" s="79" t="str">
        <f>IF(ISBLANK(V448),VLOOKUP(Abfalldokumentation!$P448,'Liste Gründe'!A:D,3,FALSE),V448)</f>
        <v>keine Verarbeitung</v>
      </c>
      <c r="H448" s="80" t="str">
        <f>IF(ISBLANK(Abfalldokumentation!$W448),"-",Abfalldokumentation!$W448)</f>
        <v>Keinen Einsatz</v>
      </c>
      <c r="I448" s="80">
        <f t="shared" si="43"/>
        <v>37</v>
      </c>
      <c r="J448" s="80" t="str">
        <f t="shared" si="44"/>
        <v>Produkte</v>
      </c>
      <c r="K448" s="80" t="str">
        <f t="shared" si="45"/>
        <v>BUs</v>
      </c>
      <c r="L448" s="80" t="str">
        <f t="shared" si="46"/>
        <v>Symptome</v>
      </c>
      <c r="M4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IFERROR(VLOOKUP(Abfalldokumentation!$O448,Kennzahlen!U:X,3,FALSE)*Abfalldokumentation!$B448,"0")))),0)</f>
        <v>0</v>
      </c>
      <c r="N448" s="80" t="str">
        <f>IF(ISBLANK(Q448),VLOOKUP(Abfalldokumentation!$O448,'Linien - BU'!R:S,2,FALSE),Q448)</f>
        <v>Abfüllung</v>
      </c>
      <c r="O448" s="76">
        <f t="shared" si="47"/>
        <v>23500351</v>
      </c>
      <c r="P448" s="76">
        <f t="shared" si="48"/>
        <v>12</v>
      </c>
      <c r="Q448" s="38" t="s">
        <v>166</v>
      </c>
      <c r="R448" s="39">
        <v>23500351</v>
      </c>
      <c r="S448" s="39">
        <v>25.4</v>
      </c>
      <c r="T448" s="39">
        <v>12</v>
      </c>
      <c r="U448" s="40">
        <v>44454</v>
      </c>
      <c r="V448" s="41" t="s">
        <v>22</v>
      </c>
      <c r="W448" s="42" t="s">
        <v>253</v>
      </c>
      <c r="X448" s="43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2" t="str">
        <f>VLOOKUP(N449,'Linien - BU'!A:B,2,FALSE)</f>
        <v>BU4</v>
      </c>
      <c r="B449" s="73">
        <f t="shared" si="42"/>
        <v>18</v>
      </c>
      <c r="C449" s="74">
        <f>Abfalldokumentation!$U449</f>
        <v>44454</v>
      </c>
      <c r="D449" s="68" t="str">
        <f>IFERROR(VLOOKUP(Tabelle3[[#This Row],[Artikelnr.]],Produktgruppe!A:B,2,0),Tabelle3[[#This Row],[Produktname]])</f>
        <v>VOS 295</v>
      </c>
      <c r="E449" s="75" t="str">
        <f>IFERROR(VLOOKUP(Abfalldokumentation!$O449,Artikel!A:C,3,FALSE),Abfalldokumentation!$O449)</f>
        <v>VOS Schwarzer Pfeffer R</v>
      </c>
      <c r="F449" s="75" t="str">
        <f>VLOOKUP(T449,'Liste Gründe'!A:D,2,FALSE)</f>
        <v>keinen Verwendungszweck</v>
      </c>
      <c r="G449" s="74" t="str">
        <f>IF(ISBLANK(V449),VLOOKUP(Abfalldokumentation!$P449,'Liste Gründe'!A:D,3,FALSE),V449)</f>
        <v>keinen Verwendungszweck</v>
      </c>
      <c r="H449" s="75" t="str">
        <f>IF(ISBLANK(Abfalldokumentation!$W449),"-",Abfalldokumentation!$W449)</f>
        <v>keinen Verwendungszweck</v>
      </c>
      <c r="I449" s="75">
        <f t="shared" si="43"/>
        <v>37</v>
      </c>
      <c r="J449" s="75" t="str">
        <f t="shared" si="44"/>
        <v>Produkte</v>
      </c>
      <c r="K449" s="75" t="str">
        <f t="shared" si="45"/>
        <v>BUs</v>
      </c>
      <c r="L449" s="75" t="str">
        <f t="shared" si="46"/>
        <v>Symptome</v>
      </c>
      <c r="M4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IFERROR(VLOOKUP(Abfalldokumentation!$O449,Kennzahlen!U:X,3,FALSE)*Abfalldokumentation!$B449,"0")))),0)</f>
        <v>2.84</v>
      </c>
      <c r="N449" s="75" t="str">
        <f>IF(ISBLANK(Q449),VLOOKUP(Abfalldokumentation!$O449,'Linien - BU'!R:S,2,FALSE),Q449)</f>
        <v>L22</v>
      </c>
      <c r="O449" s="76">
        <f t="shared" si="47"/>
        <v>29500482</v>
      </c>
      <c r="P449" s="76">
        <f t="shared" si="48"/>
        <v>61</v>
      </c>
      <c r="Q449" s="44" t="s">
        <v>172</v>
      </c>
      <c r="R449" s="45">
        <v>29500482</v>
      </c>
      <c r="S449" s="45">
        <v>18</v>
      </c>
      <c r="T449" s="45">
        <v>61</v>
      </c>
      <c r="U449" s="46">
        <v>44454</v>
      </c>
      <c r="V449" s="47"/>
      <c r="W449" s="48" t="s">
        <v>17</v>
      </c>
      <c r="X449" s="49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7" t="str">
        <f>VLOOKUP(N450,'Linien - BU'!A:B,2,FALSE)</f>
        <v>BU3</v>
      </c>
      <c r="B450" s="78">
        <f t="shared" ref="B450:B513" si="49">S450</f>
        <v>45</v>
      </c>
      <c r="C450" s="79">
        <f>Abfalldokumentation!$U450</f>
        <v>44454</v>
      </c>
      <c r="D450" s="68" t="str">
        <f>IFERROR(VLOOKUP(Tabelle3[[#This Row],[Artikelnr.]],Produktgruppe!A:B,2,0),Tabelle3[[#This Row],[Produktname]])</f>
        <v>VOS 295</v>
      </c>
      <c r="E450" s="80" t="str">
        <f>IFERROR(VLOOKUP(Abfalldokumentation!$O450,Artikel!A:C,3,FALSE),Abfalldokumentation!$O450)</f>
        <v>VOS Walnuss Blöcke</v>
      </c>
      <c r="F450" s="80" t="str">
        <f>VLOOKUP(T450,'Liste Gründe'!A:D,2,FALSE)</f>
        <v>Schimmel</v>
      </c>
      <c r="G450" s="79" t="str">
        <f>IF(ISBLANK(V450),VLOOKUP(Abfalldokumentation!$P450,'Liste Gründe'!A:D,3,FALSE),V450)</f>
        <v>VOS &gt; Einsatz</v>
      </c>
      <c r="H450" s="80" t="str">
        <f>IF(ISBLANK(Abfalldokumentation!$W450),"-",Abfalldokumentation!$W450)</f>
        <v>VOS &gt; Einsatz</v>
      </c>
      <c r="I450" s="80">
        <f t="shared" ref="I450:I513" si="50">_xlfn.ISOWEEKNUM(C450)</f>
        <v>37</v>
      </c>
      <c r="J450" s="80" t="str">
        <f t="shared" ref="J450:J513" si="51">"Produkte"</f>
        <v>Produkte</v>
      </c>
      <c r="K450" s="80" t="str">
        <f t="shared" ref="K450:K513" si="52">"BUs"</f>
        <v>BUs</v>
      </c>
      <c r="L450" s="80" t="str">
        <f t="shared" ref="L450:L513" si="53">"Symptome"</f>
        <v>Symptome</v>
      </c>
      <c r="M4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IFERROR(VLOOKUP(Abfalldokumentation!$O450,Kennzahlen!U:X,3,FALSE)*Abfalldokumentation!$B450,"0")))),0)</f>
        <v>22.5</v>
      </c>
      <c r="N450" s="80" t="str">
        <f>IF(ISBLANK(Q450),VLOOKUP(Abfalldokumentation!$O450,'Linien - BU'!R:S,2,FALSE),Q450)</f>
        <v>BU3</v>
      </c>
      <c r="O450" s="76">
        <f t="shared" ref="O450:O513" si="54">R450</f>
        <v>29500593</v>
      </c>
      <c r="P450" s="76">
        <f t="shared" ref="P450:P513" si="55">T450</f>
        <v>12</v>
      </c>
      <c r="Q450" s="38" t="s">
        <v>8</v>
      </c>
      <c r="R450" s="39">
        <v>29500593</v>
      </c>
      <c r="S450" s="39">
        <v>45</v>
      </c>
      <c r="T450" s="39">
        <v>12</v>
      </c>
      <c r="U450" s="40">
        <v>44454</v>
      </c>
      <c r="V450" s="41" t="s">
        <v>21</v>
      </c>
      <c r="W450" s="42" t="s">
        <v>21</v>
      </c>
      <c r="X450" s="43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2" t="str">
        <f>VLOOKUP(N451,'Linien - BU'!A:B,2,FALSE)</f>
        <v>BU3</v>
      </c>
      <c r="B451" s="73">
        <f t="shared" si="49"/>
        <v>45</v>
      </c>
      <c r="C451" s="74">
        <f>Abfalldokumentation!$U451</f>
        <v>44454</v>
      </c>
      <c r="D451" s="68" t="str">
        <f>IFERROR(VLOOKUP(Tabelle3[[#This Row],[Artikelnr.]],Produktgruppe!A:B,2,0),Tabelle3[[#This Row],[Produktname]])</f>
        <v>VOS 295</v>
      </c>
      <c r="E451" s="75" t="str">
        <f>IFERROR(VLOOKUP(Abfalldokumentation!$O451,Artikel!A:C,3,FALSE),Abfalldokumentation!$O451)</f>
        <v>VOS Früchte Blöcke</v>
      </c>
      <c r="F451" s="75" t="str">
        <f>VLOOKUP(T451,'Liste Gründe'!A:D,2,FALSE)</f>
        <v>keinen Verwendungszweck</v>
      </c>
      <c r="G451" s="74" t="str">
        <f>IF(ISBLANK(V451),VLOOKUP(Abfalldokumentation!$P451,'Liste Gründe'!A:D,3,FALSE),V451)</f>
        <v>keinen Verkauf, keinen Einsatz möglich</v>
      </c>
      <c r="H451" s="75" t="str">
        <f>IF(ISBLANK(Abfalldokumentation!$W451),"-",Abfalldokumentation!$W451)</f>
        <v>-</v>
      </c>
      <c r="I451" s="75">
        <f t="shared" si="50"/>
        <v>37</v>
      </c>
      <c r="J451" s="75" t="str">
        <f t="shared" si="51"/>
        <v>Produkte</v>
      </c>
      <c r="K451" s="75" t="str">
        <f t="shared" si="52"/>
        <v>BUs</v>
      </c>
      <c r="L451" s="75" t="str">
        <f t="shared" si="53"/>
        <v>Symptome</v>
      </c>
      <c r="M4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IFERROR(VLOOKUP(Abfalldokumentation!$O451,Kennzahlen!U:X,3,FALSE)*Abfalldokumentation!$B451,"0")))),0)</f>
        <v>22.5</v>
      </c>
      <c r="N451" s="75" t="str">
        <f>IF(ISBLANK(Q451),VLOOKUP(Abfalldokumentation!$O451,'Linien - BU'!R:S,2,FALSE),Q451)</f>
        <v>L18</v>
      </c>
      <c r="O451" s="76">
        <f t="shared" si="54"/>
        <v>29500594</v>
      </c>
      <c r="P451" s="76">
        <f t="shared" si="55"/>
        <v>61</v>
      </c>
      <c r="Q451" s="44" t="s">
        <v>213</v>
      </c>
      <c r="R451" s="45">
        <v>29500594</v>
      </c>
      <c r="S451" s="45">
        <v>45</v>
      </c>
      <c r="T451" s="45">
        <v>61</v>
      </c>
      <c r="U451" s="46">
        <v>44454</v>
      </c>
      <c r="V451" s="47" t="s">
        <v>50</v>
      </c>
      <c r="W451" s="48"/>
      <c r="X451" s="49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7" t="str">
        <f>VLOOKUP(N452,'Linien - BU'!A:B,2,FALSE)</f>
        <v>BU1</v>
      </c>
      <c r="B452" s="78">
        <f t="shared" si="49"/>
        <v>300</v>
      </c>
      <c r="C452" s="79">
        <f>Abfalldokumentation!$U452</f>
        <v>44454</v>
      </c>
      <c r="D452" s="68" t="str">
        <f>IFERROR(VLOOKUP(Tabelle3[[#This Row],[Artikelnr.]],Produktgruppe!A:B,2,0),Tabelle3[[#This Row],[Produktname]])</f>
        <v>ABS 295</v>
      </c>
      <c r="E452" s="80" t="str">
        <f>IFERROR(VLOOKUP(Abfalldokumentation!$O452,Artikel!A:C,3,FALSE),Abfalldokumentation!$O452)</f>
        <v>ABS Butterkäse 45% OGT</v>
      </c>
      <c r="F452" s="80" t="str">
        <f>VLOOKUP(T452,'Liste Gründe'!A:D,2,FALSE)</f>
        <v>Rest</v>
      </c>
      <c r="G452" s="79" t="str">
        <f>IF(ISBLANK(V452),VLOOKUP(Abfalldokumentation!$P452,'Liste Gründe'!A:D,3,FALSE),V452)</f>
        <v>Schmutz</v>
      </c>
      <c r="H452" s="80" t="str">
        <f>IF(ISBLANK(Abfalldokumentation!$W452),"-",Abfalldokumentation!$W452)</f>
        <v>Kunststoff</v>
      </c>
      <c r="I452" s="80">
        <f t="shared" si="50"/>
        <v>37</v>
      </c>
      <c r="J452" s="80" t="str">
        <f t="shared" si="51"/>
        <v>Produkte</v>
      </c>
      <c r="K452" s="80" t="str">
        <f t="shared" si="52"/>
        <v>BUs</v>
      </c>
      <c r="L452" s="80" t="str">
        <f t="shared" si="53"/>
        <v>Symptome</v>
      </c>
      <c r="M4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IFERROR(VLOOKUP(Abfalldokumentation!$O452,Kennzahlen!U:X,3,FALSE)*Abfalldokumentation!$B452,"0")))),0)</f>
        <v>600</v>
      </c>
      <c r="N452" s="80" t="str">
        <f>IF(ISBLANK(Q452),VLOOKUP(Abfalldokumentation!$O452,'Linien - BU'!R:S,2,FALSE),Q452)</f>
        <v>Abfüllung</v>
      </c>
      <c r="O452" s="76">
        <f t="shared" si="54"/>
        <v>29500823</v>
      </c>
      <c r="P452" s="76">
        <f t="shared" si="55"/>
        <v>42</v>
      </c>
      <c r="Q452" s="38" t="s">
        <v>166</v>
      </c>
      <c r="R452" s="39">
        <v>29500823</v>
      </c>
      <c r="S452" s="39">
        <v>300</v>
      </c>
      <c r="T452" s="39">
        <v>42</v>
      </c>
      <c r="U452" s="40">
        <v>44454</v>
      </c>
      <c r="V452" s="42"/>
      <c r="W452" s="42" t="s">
        <v>254</v>
      </c>
      <c r="X452" s="43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2" t="str">
        <f>VLOOKUP(N453,'Linien - BU'!A:B,2,FALSE)</f>
        <v>BU4</v>
      </c>
      <c r="B453" s="73">
        <f t="shared" si="49"/>
        <v>10</v>
      </c>
      <c r="C453" s="74">
        <f>Abfalldokumentation!$U453</f>
        <v>44454</v>
      </c>
      <c r="D453" s="68" t="str">
        <f>IFERROR(VLOOKUP(Tabelle3[[#This Row],[Artikelnr.]],Produktgruppe!A:B,2,0),Tabelle3[[#This Row],[Produktname]])</f>
        <v>ABS 295</v>
      </c>
      <c r="E453" s="75" t="str">
        <f>IFERROR(VLOOKUP(Abfalldokumentation!$O453,Artikel!A:C,3,FALSE),Abfalldokumentation!$O453)</f>
        <v>ABS HEUBL</v>
      </c>
      <c r="F453" s="75" t="str">
        <f>VLOOKUP(T453,'Liste Gründe'!A:D,2,FALSE)</f>
        <v>keinen Verwendungszweck</v>
      </c>
      <c r="G453" s="74" t="str">
        <f>IF(ISBLANK(V453),VLOOKUP(Abfalldokumentation!$P453,'Liste Gründe'!A:D,3,FALSE),V453)</f>
        <v>keinen Verwendungszweck</v>
      </c>
      <c r="H453" s="75" t="str">
        <f>IF(ISBLANK(Abfalldokumentation!$W453),"-",Abfalldokumentation!$W453)</f>
        <v>&lt;300kg/Monat</v>
      </c>
      <c r="I453" s="75">
        <f t="shared" si="50"/>
        <v>37</v>
      </c>
      <c r="J453" s="75" t="str">
        <f t="shared" si="51"/>
        <v>Produkte</v>
      </c>
      <c r="K453" s="75" t="str">
        <f t="shared" si="52"/>
        <v>BUs</v>
      </c>
      <c r="L453" s="75" t="str">
        <f t="shared" si="53"/>
        <v>Symptome</v>
      </c>
      <c r="M4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IFERROR(VLOOKUP(Abfalldokumentation!$O453,Kennzahlen!U:X,3,FALSE)*Abfalldokumentation!$B453,"0")))),0)</f>
        <v>0</v>
      </c>
      <c r="N453" s="75" t="str">
        <f>IF(ISBLANK(Q453),VLOOKUP(Abfalldokumentation!$O453,'Linien - BU'!R:S,2,FALSE),Q453)</f>
        <v>L21</v>
      </c>
      <c r="O453" s="76">
        <f t="shared" si="54"/>
        <v>29500885</v>
      </c>
      <c r="P453" s="76">
        <f t="shared" si="55"/>
        <v>61</v>
      </c>
      <c r="Q453" s="44" t="s">
        <v>217</v>
      </c>
      <c r="R453" s="45">
        <v>29500885</v>
      </c>
      <c r="S453" s="45">
        <v>10</v>
      </c>
      <c r="T453" s="45">
        <v>61</v>
      </c>
      <c r="U453" s="46">
        <v>44454</v>
      </c>
      <c r="V453" s="47"/>
      <c r="W453" s="48" t="s">
        <v>176</v>
      </c>
      <c r="X453" s="49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7" t="str">
        <f>VLOOKUP(N454,'Linien - BU'!A:B,2,FALSE)</f>
        <v>BU4</v>
      </c>
      <c r="B454" s="78">
        <f t="shared" si="49"/>
        <v>20</v>
      </c>
      <c r="C454" s="79">
        <f>Abfalldokumentation!$U454</f>
        <v>44454</v>
      </c>
      <c r="D454" s="68" t="str">
        <f>IFERROR(VLOOKUP(Tabelle3[[#This Row],[Artikelnr.]],Produktgruppe!A:B,2,0),Tabelle3[[#This Row],[Produktname]])</f>
        <v>ABS 295</v>
      </c>
      <c r="E454" s="80" t="str">
        <f>IFERROR(VLOOKUP(Abfalldokumentation!$O454,Artikel!A:C,3,FALSE),Abfalldokumentation!$O454)</f>
        <v>ABS MEDI-KRÄUK</v>
      </c>
      <c r="F454" s="80" t="str">
        <f>VLOOKUP(T454,'Liste Gründe'!A:D,2,FALSE)</f>
        <v>keinen Verwendungszweck</v>
      </c>
      <c r="G454" s="79" t="str">
        <f>IF(ISBLANK(V454),VLOOKUP(Abfalldokumentation!$P454,'Liste Gründe'!A:D,3,FALSE),V454)</f>
        <v>keinen Verwendungszweck</v>
      </c>
      <c r="H454" s="80" t="str">
        <f>IF(ISBLANK(Abfalldokumentation!$W454),"-",Abfalldokumentation!$W454)</f>
        <v>&lt;500kg/Monat</v>
      </c>
      <c r="I454" s="80">
        <f t="shared" si="50"/>
        <v>37</v>
      </c>
      <c r="J454" s="80" t="str">
        <f t="shared" si="51"/>
        <v>Produkte</v>
      </c>
      <c r="K454" s="80" t="str">
        <f t="shared" si="52"/>
        <v>BUs</v>
      </c>
      <c r="L454" s="80" t="str">
        <f t="shared" si="53"/>
        <v>Symptome</v>
      </c>
      <c r="M4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IFERROR(VLOOKUP(Abfalldokumentation!$O454,Kennzahlen!U:X,3,FALSE)*Abfalldokumentation!$B454,"0")))),0)</f>
        <v>6.7194568295036419</v>
      </c>
      <c r="N454" s="80" t="str">
        <f>IF(ISBLANK(Q454),VLOOKUP(Abfalldokumentation!$O454,'Linien - BU'!R:S,2,FALSE),Q454)</f>
        <v>L21</v>
      </c>
      <c r="O454" s="76">
        <f t="shared" si="54"/>
        <v>29500886</v>
      </c>
      <c r="P454" s="76">
        <f t="shared" si="55"/>
        <v>61</v>
      </c>
      <c r="Q454" s="38" t="s">
        <v>217</v>
      </c>
      <c r="R454" s="39">
        <v>29500886</v>
      </c>
      <c r="S454" s="39">
        <v>20</v>
      </c>
      <c r="T454" s="39">
        <v>61</v>
      </c>
      <c r="U454" s="40">
        <v>44454</v>
      </c>
      <c r="V454" s="41"/>
      <c r="W454" s="42" t="s">
        <v>236</v>
      </c>
      <c r="X454" s="43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2" t="str">
        <f>VLOOKUP(N455,'Linien - BU'!A:B,2,FALSE)</f>
        <v>BU4</v>
      </c>
      <c r="B455" s="73">
        <f t="shared" si="49"/>
        <v>20</v>
      </c>
      <c r="C455" s="74">
        <f>Abfalldokumentation!$U455</f>
        <v>44454</v>
      </c>
      <c r="D455" s="68" t="str">
        <f>IFERROR(VLOOKUP(Tabelle3[[#This Row],[Artikelnr.]],Produktgruppe!A:B,2,0),Tabelle3[[#This Row],[Produktname]])</f>
        <v>ABS 295</v>
      </c>
      <c r="E455" s="75" t="str">
        <f>IFERROR(VLOOKUP(Abfalldokumentation!$O455,Artikel!A:C,3,FALSE),Abfalldokumentation!$O455)</f>
        <v>ABS MEDI-KRÄUK</v>
      </c>
      <c r="F455" s="75" t="str">
        <f>VLOOKUP(T455,'Liste Gründe'!A:D,2,FALSE)</f>
        <v>keinen Verwendungszweck</v>
      </c>
      <c r="G455" s="74" t="str">
        <f>IF(ISBLANK(V455),VLOOKUP(Abfalldokumentation!$P455,'Liste Gründe'!A:D,3,FALSE),V455)</f>
        <v>keinen Verwendungszweck</v>
      </c>
      <c r="H455" s="75" t="str">
        <f>IF(ISBLANK(Abfalldokumentation!$W455),"-",Abfalldokumentation!$W455)</f>
        <v>&lt;500kg/Monat</v>
      </c>
      <c r="I455" s="75">
        <f t="shared" si="50"/>
        <v>37</v>
      </c>
      <c r="J455" s="75" t="str">
        <f t="shared" si="51"/>
        <v>Produkte</v>
      </c>
      <c r="K455" s="75" t="str">
        <f t="shared" si="52"/>
        <v>BUs</v>
      </c>
      <c r="L455" s="75" t="str">
        <f t="shared" si="53"/>
        <v>Symptome</v>
      </c>
      <c r="M4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IFERROR(VLOOKUP(Abfalldokumentation!$O455,Kennzahlen!U:X,3,FALSE)*Abfalldokumentation!$B455,"0")))),0)</f>
        <v>6.7194568295036419</v>
      </c>
      <c r="N455" s="75" t="str">
        <f>IF(ISBLANK(Q455),VLOOKUP(Abfalldokumentation!$O455,'Linien - BU'!R:S,2,FALSE),Q455)</f>
        <v>L21</v>
      </c>
      <c r="O455" s="76">
        <f t="shared" si="54"/>
        <v>29500886</v>
      </c>
      <c r="P455" s="76">
        <f t="shared" si="55"/>
        <v>61</v>
      </c>
      <c r="Q455" s="44" t="s">
        <v>217</v>
      </c>
      <c r="R455" s="45">
        <v>29500886</v>
      </c>
      <c r="S455" s="45">
        <v>20</v>
      </c>
      <c r="T455" s="45">
        <v>61</v>
      </c>
      <c r="U455" s="46">
        <v>44454</v>
      </c>
      <c r="V455" s="47"/>
      <c r="W455" s="48" t="s">
        <v>236</v>
      </c>
      <c r="X455" s="49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7" t="str">
        <f>VLOOKUP(N456,'Linien - BU'!A:B,2,FALSE)</f>
        <v>BU4</v>
      </c>
      <c r="B456" s="78">
        <f t="shared" si="49"/>
        <v>20</v>
      </c>
      <c r="C456" s="79">
        <f>Abfalldokumentation!$U456</f>
        <v>44454</v>
      </c>
      <c r="D456" s="68" t="str">
        <f>IFERROR(VLOOKUP(Tabelle3[[#This Row],[Artikelnr.]],Produktgruppe!A:B,2,0),Tabelle3[[#This Row],[Produktname]])</f>
        <v>ABS 295</v>
      </c>
      <c r="E456" s="80" t="str">
        <f>IFERROR(VLOOKUP(Abfalldokumentation!$O456,Artikel!A:C,3,FALSE),Abfalldokumentation!$O456)</f>
        <v>ABS MEDI-KRÄUK</v>
      </c>
      <c r="F456" s="80" t="str">
        <f>VLOOKUP(T456,'Liste Gründe'!A:D,2,FALSE)</f>
        <v>keinen Verwendungszweck</v>
      </c>
      <c r="G456" s="79" t="str">
        <f>IF(ISBLANK(V456),VLOOKUP(Abfalldokumentation!$P456,'Liste Gründe'!A:D,3,FALSE),V456)</f>
        <v>keinen Verwendungszweck</v>
      </c>
      <c r="H456" s="80" t="str">
        <f>IF(ISBLANK(Abfalldokumentation!$W456),"-",Abfalldokumentation!$W456)</f>
        <v>&lt;500kg/Monat</v>
      </c>
      <c r="I456" s="80">
        <f t="shared" si="50"/>
        <v>37</v>
      </c>
      <c r="J456" s="80" t="str">
        <f t="shared" si="51"/>
        <v>Produkte</v>
      </c>
      <c r="K456" s="80" t="str">
        <f t="shared" si="52"/>
        <v>BUs</v>
      </c>
      <c r="L456" s="80" t="str">
        <f t="shared" si="53"/>
        <v>Symptome</v>
      </c>
      <c r="M4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IFERROR(VLOOKUP(Abfalldokumentation!$O456,Kennzahlen!U:X,3,FALSE)*Abfalldokumentation!$B456,"0")))),0)</f>
        <v>6.7194568295036419</v>
      </c>
      <c r="N456" s="80" t="str">
        <f>IF(ISBLANK(Q456),VLOOKUP(Abfalldokumentation!$O456,'Linien - BU'!R:S,2,FALSE),Q456)</f>
        <v>L21</v>
      </c>
      <c r="O456" s="76">
        <f t="shared" si="54"/>
        <v>29500886</v>
      </c>
      <c r="P456" s="76">
        <f t="shared" si="55"/>
        <v>61</v>
      </c>
      <c r="Q456" s="38" t="s">
        <v>217</v>
      </c>
      <c r="R456" s="39">
        <v>29500886</v>
      </c>
      <c r="S456" s="39">
        <v>20</v>
      </c>
      <c r="T456" s="39">
        <v>61</v>
      </c>
      <c r="U456" s="40">
        <v>44454</v>
      </c>
      <c r="V456" s="41"/>
      <c r="W456" s="42" t="s">
        <v>236</v>
      </c>
      <c r="X456" s="43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2" t="str">
        <f>VLOOKUP(N457,'Linien - BU'!A:B,2,FALSE)</f>
        <v>BU4</v>
      </c>
      <c r="B457" s="73">
        <f t="shared" si="49"/>
        <v>15</v>
      </c>
      <c r="C457" s="74">
        <f>Abfalldokumentation!$U457</f>
        <v>44454</v>
      </c>
      <c r="D457" s="68" t="str">
        <f>IFERROR(VLOOKUP(Tabelle3[[#This Row],[Artikelnr.]],Produktgruppe!A:B,2,0),Tabelle3[[#This Row],[Produktname]])</f>
        <v>ABS 295</v>
      </c>
      <c r="E457" s="75" t="str">
        <f>IFERROR(VLOOKUP(Abfalldokumentation!$O457,Artikel!A:C,3,FALSE),Abfalldokumentation!$O457)</f>
        <v>ABS PECO</v>
      </c>
      <c r="F457" s="75" t="str">
        <f>VLOOKUP(T457,'Liste Gründe'!A:D,2,FALSE)</f>
        <v>keinen Verwendungszweck</v>
      </c>
      <c r="G457" s="74" t="str">
        <f>IF(ISBLANK(V457),VLOOKUP(Abfalldokumentation!$P457,'Liste Gründe'!A:D,3,FALSE),V457)</f>
        <v>keinen Verwendungszweck</v>
      </c>
      <c r="H457" s="75" t="str">
        <f>IF(ISBLANK(Abfalldokumentation!$W457),"-",Abfalldokumentation!$W457)</f>
        <v>&lt;300kg/Monat</v>
      </c>
      <c r="I457" s="75">
        <f t="shared" si="50"/>
        <v>37</v>
      </c>
      <c r="J457" s="75" t="str">
        <f t="shared" si="51"/>
        <v>Produkte</v>
      </c>
      <c r="K457" s="75" t="str">
        <f t="shared" si="52"/>
        <v>BUs</v>
      </c>
      <c r="L457" s="75" t="str">
        <f t="shared" si="53"/>
        <v>Symptome</v>
      </c>
      <c r="M4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IFERROR(VLOOKUP(Abfalldokumentation!$O457,Kennzahlen!U:X,3,FALSE)*Abfalldokumentation!$B457,"0")))),0)</f>
        <v>9.1663526661992432</v>
      </c>
      <c r="N457" s="75" t="str">
        <f>IF(ISBLANK(Q457),VLOOKUP(Abfalldokumentation!$O457,'Linien - BU'!R:S,2,FALSE),Q457)</f>
        <v>L23</v>
      </c>
      <c r="O457" s="76">
        <f t="shared" si="54"/>
        <v>29500891</v>
      </c>
      <c r="P457" s="76">
        <f t="shared" si="55"/>
        <v>61</v>
      </c>
      <c r="Q457" s="44" t="s">
        <v>218</v>
      </c>
      <c r="R457" s="45">
        <v>29500891</v>
      </c>
      <c r="S457" s="45">
        <v>15</v>
      </c>
      <c r="T457" s="45">
        <v>61</v>
      </c>
      <c r="U457" s="46">
        <v>44454</v>
      </c>
      <c r="V457" s="47"/>
      <c r="W457" s="48" t="s">
        <v>176</v>
      </c>
      <c r="X457" s="49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7" t="str">
        <f>VLOOKUP(N458,'Linien - BU'!A:B,2,FALSE)</f>
        <v>BU4</v>
      </c>
      <c r="B458" s="78">
        <f t="shared" si="49"/>
        <v>15</v>
      </c>
      <c r="C458" s="79">
        <f>Abfalldokumentation!$U458</f>
        <v>44454</v>
      </c>
      <c r="D458" s="68" t="str">
        <f>IFERROR(VLOOKUP(Tabelle3[[#This Row],[Artikelnr.]],Produktgruppe!A:B,2,0),Tabelle3[[#This Row],[Produktname]])</f>
        <v>ABS 295</v>
      </c>
      <c r="E458" s="80" t="str">
        <f>IFERROR(VLOOKUP(Abfalldokumentation!$O458,Artikel!A:C,3,FALSE),Abfalldokumentation!$O458)</f>
        <v>ABS PECO</v>
      </c>
      <c r="F458" s="80" t="str">
        <f>VLOOKUP(T458,'Liste Gründe'!A:D,2,FALSE)</f>
        <v>keinen Verwendungszweck</v>
      </c>
      <c r="G458" s="79" t="str">
        <f>IF(ISBLANK(V458),VLOOKUP(Abfalldokumentation!$P458,'Liste Gründe'!A:D,3,FALSE),V458)</f>
        <v>keinen Verwendungszweck</v>
      </c>
      <c r="H458" s="80" t="str">
        <f>IF(ISBLANK(Abfalldokumentation!$W458),"-",Abfalldokumentation!$W458)</f>
        <v>&lt;300kg/Monat</v>
      </c>
      <c r="I458" s="80">
        <f t="shared" si="50"/>
        <v>37</v>
      </c>
      <c r="J458" s="80" t="str">
        <f t="shared" si="51"/>
        <v>Produkte</v>
      </c>
      <c r="K458" s="80" t="str">
        <f t="shared" si="52"/>
        <v>BUs</v>
      </c>
      <c r="L458" s="80" t="str">
        <f t="shared" si="53"/>
        <v>Symptome</v>
      </c>
      <c r="M4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IFERROR(VLOOKUP(Abfalldokumentation!$O458,Kennzahlen!U:X,3,FALSE)*Abfalldokumentation!$B458,"0")))),0)</f>
        <v>9.1663526661992432</v>
      </c>
      <c r="N458" s="80" t="str">
        <f>IF(ISBLANK(Q458),VLOOKUP(Abfalldokumentation!$O458,'Linien - BU'!R:S,2,FALSE),Q458)</f>
        <v>Bu4</v>
      </c>
      <c r="O458" s="76">
        <f t="shared" si="54"/>
        <v>29500891</v>
      </c>
      <c r="P458" s="76">
        <f t="shared" si="55"/>
        <v>61</v>
      </c>
      <c r="Q458" s="38" t="s">
        <v>233</v>
      </c>
      <c r="R458" s="39">
        <v>29500891</v>
      </c>
      <c r="S458" s="39">
        <v>15</v>
      </c>
      <c r="T458" s="39">
        <v>61</v>
      </c>
      <c r="U458" s="40">
        <v>44454</v>
      </c>
      <c r="V458" s="41"/>
      <c r="W458" s="42" t="s">
        <v>176</v>
      </c>
      <c r="X458" s="43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2" t="str">
        <f>VLOOKUP(N459,'Linien - BU'!A:B,2,FALSE)</f>
        <v>BU4</v>
      </c>
      <c r="B459" s="73">
        <f t="shared" si="49"/>
        <v>6</v>
      </c>
      <c r="C459" s="74">
        <f>Abfalldokumentation!$U459</f>
        <v>44454</v>
      </c>
      <c r="D459" s="68" t="str">
        <f>IFERROR(VLOOKUP(Tabelle3[[#This Row],[Artikelnr.]],Produktgruppe!A:B,2,0),Tabelle3[[#This Row],[Produktname]])</f>
        <v>ABS 295</v>
      </c>
      <c r="E459" s="75" t="str">
        <f>IFERROR(VLOOKUP(Abfalldokumentation!$O459,Artikel!A:C,3,FALSE),Abfalldokumentation!$O459)</f>
        <v>ABS ROVIN</v>
      </c>
      <c r="F459" s="75" t="str">
        <f>VLOOKUP(T459,'Liste Gründe'!A:D,2,FALSE)</f>
        <v>keinen Verwendungszweck</v>
      </c>
      <c r="G459" s="74" t="str">
        <f>IF(ISBLANK(V459),VLOOKUP(Abfalldokumentation!$P459,'Liste Gründe'!A:D,3,FALSE),V459)</f>
        <v>keinen Verwendungszweck</v>
      </c>
      <c r="H459" s="75" t="str">
        <f>IF(ISBLANK(Abfalldokumentation!$W459),"-",Abfalldokumentation!$W459)</f>
        <v>&lt;300kg/Monat</v>
      </c>
      <c r="I459" s="75">
        <f t="shared" si="50"/>
        <v>37</v>
      </c>
      <c r="J459" s="75" t="str">
        <f t="shared" si="51"/>
        <v>Produkte</v>
      </c>
      <c r="K459" s="75" t="str">
        <f t="shared" si="52"/>
        <v>BUs</v>
      </c>
      <c r="L459" s="75" t="str">
        <f t="shared" si="53"/>
        <v>Symptome</v>
      </c>
      <c r="M4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IFERROR(VLOOKUP(Abfalldokumentation!$O459,Kennzahlen!U:X,3,FALSE)*Abfalldokumentation!$B459,"0")))),0)</f>
        <v>6.6</v>
      </c>
      <c r="N459" s="75" t="str">
        <f>IF(ISBLANK(Q459),VLOOKUP(Abfalldokumentation!$O459,'Linien - BU'!R:S,2,FALSE),Q459)</f>
        <v>L23</v>
      </c>
      <c r="O459" s="76">
        <f t="shared" si="54"/>
        <v>29500900</v>
      </c>
      <c r="P459" s="76">
        <f t="shared" si="55"/>
        <v>61</v>
      </c>
      <c r="Q459" s="44" t="s">
        <v>218</v>
      </c>
      <c r="R459" s="45">
        <v>29500900</v>
      </c>
      <c r="S459" s="45">
        <v>6</v>
      </c>
      <c r="T459" s="45">
        <v>61</v>
      </c>
      <c r="U459" s="46">
        <v>44454</v>
      </c>
      <c r="V459" s="47"/>
      <c r="W459" s="48" t="s">
        <v>176</v>
      </c>
      <c r="X459" s="49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7" t="str">
        <f>VLOOKUP(N460,'Linien - BU'!A:B,2,FALSE)</f>
        <v>BU4</v>
      </c>
      <c r="B460" s="78">
        <f t="shared" si="49"/>
        <v>17</v>
      </c>
      <c r="C460" s="79">
        <f>Abfalldokumentation!$U460</f>
        <v>44454</v>
      </c>
      <c r="D460" s="68" t="str">
        <f>IFERROR(VLOOKUP(Tabelle3[[#This Row],[Artikelnr.]],Produktgruppe!A:B,2,0),Tabelle3[[#This Row],[Produktname]])</f>
        <v>ABS 295</v>
      </c>
      <c r="E460" s="80" t="str">
        <f>IFERROR(VLOOKUP(Abfalldokumentation!$O460,Artikel!A:C,3,FALSE),Abfalldokumentation!$O460)</f>
        <v>ABS SCH-PAUL</v>
      </c>
      <c r="F460" s="80" t="str">
        <f>VLOOKUP(T460,'Liste Gründe'!A:D,2,FALSE)</f>
        <v>keinen Verwendungszweck</v>
      </c>
      <c r="G460" s="79" t="str">
        <f>IF(ISBLANK(V460),VLOOKUP(Abfalldokumentation!$P460,'Liste Gründe'!A:D,3,FALSE),V460)</f>
        <v>keinen Verwendungszweck</v>
      </c>
      <c r="H460" s="80" t="str">
        <f>IF(ISBLANK(Abfalldokumentation!$W460),"-",Abfalldokumentation!$W460)</f>
        <v>&lt;300kg/Monat</v>
      </c>
      <c r="I460" s="80">
        <f t="shared" si="50"/>
        <v>37</v>
      </c>
      <c r="J460" s="80" t="str">
        <f t="shared" si="51"/>
        <v>Produkte</v>
      </c>
      <c r="K460" s="80" t="str">
        <f t="shared" si="52"/>
        <v>BUs</v>
      </c>
      <c r="L460" s="80" t="str">
        <f t="shared" si="53"/>
        <v>Symptome</v>
      </c>
      <c r="M4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IFERROR(VLOOKUP(Abfalldokumentation!$O460,Kennzahlen!U:X,3,FALSE)*Abfalldokumentation!$B460,"0")))),0)</f>
        <v>7.6086145024926051</v>
      </c>
      <c r="N460" s="80" t="str">
        <f>IF(ISBLANK(Q460),VLOOKUP(Abfalldokumentation!$O460,'Linien - BU'!R:S,2,FALSE),Q460)</f>
        <v>L21</v>
      </c>
      <c r="O460" s="76">
        <f t="shared" si="54"/>
        <v>29500906</v>
      </c>
      <c r="P460" s="76">
        <f t="shared" si="55"/>
        <v>61</v>
      </c>
      <c r="Q460" s="38" t="s">
        <v>217</v>
      </c>
      <c r="R460" s="39">
        <v>29500906</v>
      </c>
      <c r="S460" s="39">
        <v>17</v>
      </c>
      <c r="T460" s="39">
        <v>61</v>
      </c>
      <c r="U460" s="40">
        <v>44454</v>
      </c>
      <c r="V460" s="41"/>
      <c r="W460" s="42" t="s">
        <v>176</v>
      </c>
      <c r="X460" s="43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2" t="str">
        <f>VLOOKUP(N461,'Linien - BU'!A:B,2,FALSE)</f>
        <v>BU4</v>
      </c>
      <c r="B461" s="73">
        <f t="shared" si="49"/>
        <v>6</v>
      </c>
      <c r="C461" s="74">
        <f>Abfalldokumentation!$U461</f>
        <v>44454</v>
      </c>
      <c r="D461" s="68" t="str">
        <f>IFERROR(VLOOKUP(Tabelle3[[#This Row],[Artikelnr.]],Produktgruppe!A:B,2,0),Tabelle3[[#This Row],[Produktname]])</f>
        <v>ABS 295</v>
      </c>
      <c r="E461" s="75" t="str">
        <f>IFERROR(VLOOKUP(Abfalldokumentation!$O461,Artikel!A:C,3,FALSE),Abfalldokumentation!$O461)</f>
        <v>ABS Unser Blütenkäse</v>
      </c>
      <c r="F461" s="75" t="str">
        <f>VLOOKUP(T461,'Liste Gründe'!A:D,2,FALSE)</f>
        <v>keinen Verwendungszweck</v>
      </c>
      <c r="G461" s="74" t="str">
        <f>IF(ISBLANK(V461),VLOOKUP(Abfalldokumentation!$P461,'Liste Gründe'!A:D,3,FALSE),V461)</f>
        <v>keinen Verwendungszweck</v>
      </c>
      <c r="H461" s="75" t="str">
        <f>IF(ISBLANK(Abfalldokumentation!$W461),"-",Abfalldokumentation!$W461)</f>
        <v>&lt;500kg/Monat</v>
      </c>
      <c r="I461" s="75">
        <f t="shared" si="50"/>
        <v>37</v>
      </c>
      <c r="J461" s="75" t="str">
        <f t="shared" si="51"/>
        <v>Produkte</v>
      </c>
      <c r="K461" s="75" t="str">
        <f t="shared" si="52"/>
        <v>BUs</v>
      </c>
      <c r="L461" s="75" t="str">
        <f t="shared" si="53"/>
        <v>Symptome</v>
      </c>
      <c r="M4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IFERROR(VLOOKUP(Abfalldokumentation!$O461,Kennzahlen!U:X,3,FALSE)*Abfalldokumentation!$B461,"0")))),0)</f>
        <v>9.4651380183951126</v>
      </c>
      <c r="N461" s="75" t="str">
        <f>IF(ISBLANK(Q461),VLOOKUP(Abfalldokumentation!$O461,'Linien - BU'!R:S,2,FALSE),Q461)</f>
        <v>L22</v>
      </c>
      <c r="O461" s="76">
        <f t="shared" si="54"/>
        <v>29500910</v>
      </c>
      <c r="P461" s="76">
        <f t="shared" si="55"/>
        <v>61</v>
      </c>
      <c r="Q461" s="44" t="s">
        <v>172</v>
      </c>
      <c r="R461" s="45">
        <v>29500910</v>
      </c>
      <c r="S461" s="45">
        <v>6</v>
      </c>
      <c r="T461" s="45">
        <v>61</v>
      </c>
      <c r="U461" s="46">
        <v>44454</v>
      </c>
      <c r="V461" s="47"/>
      <c r="W461" s="48" t="s">
        <v>236</v>
      </c>
      <c r="X461" s="49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7" t="str">
        <f>VLOOKUP(N462,'Linien - BU'!A:B,2,FALSE)</f>
        <v>BU4</v>
      </c>
      <c r="B462" s="78">
        <f t="shared" si="49"/>
        <v>22</v>
      </c>
      <c r="C462" s="79">
        <f>Abfalldokumentation!$U462</f>
        <v>44454</v>
      </c>
      <c r="D462" s="68" t="str">
        <f>IFERROR(VLOOKUP(Tabelle3[[#This Row],[Artikelnr.]],Produktgruppe!A:B,2,0),Tabelle3[[#This Row],[Produktname]])</f>
        <v>ABS 295</v>
      </c>
      <c r="E462" s="80" t="str">
        <f>IFERROR(VLOOKUP(Abfalldokumentation!$O462,Artikel!A:C,3,FALSE),Abfalldokumentation!$O462)</f>
        <v>ABS GRÜN-PESTO</v>
      </c>
      <c r="F462" s="80" t="str">
        <f>VLOOKUP(T462,'Liste Gründe'!A:D,2,FALSE)</f>
        <v>keinen Verwendungszweck</v>
      </c>
      <c r="G462" s="79" t="str">
        <f>IF(ISBLANK(V462),VLOOKUP(Abfalldokumentation!$P462,'Liste Gründe'!A:D,3,FALSE),V462)</f>
        <v>keinen Verwendungszweck</v>
      </c>
      <c r="H462" s="80" t="str">
        <f>IF(ISBLANK(Abfalldokumentation!$W462),"-",Abfalldokumentation!$W462)</f>
        <v>&lt;300kg/Monat</v>
      </c>
      <c r="I462" s="80">
        <f t="shared" si="50"/>
        <v>37</v>
      </c>
      <c r="J462" s="80" t="str">
        <f t="shared" si="51"/>
        <v>Produkte</v>
      </c>
      <c r="K462" s="80" t="str">
        <f t="shared" si="52"/>
        <v>BUs</v>
      </c>
      <c r="L462" s="80" t="str">
        <f t="shared" si="53"/>
        <v>Symptome</v>
      </c>
      <c r="M4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IFERROR(VLOOKUP(Abfalldokumentation!$O462,Kennzahlen!U:X,3,FALSE)*Abfalldokumentation!$B462,"0")))),0)</f>
        <v>0</v>
      </c>
      <c r="N462" s="80" t="str">
        <f>IF(ISBLANK(Q462),VLOOKUP(Abfalldokumentation!$O462,'Linien - BU'!R:S,2,FALSE),Q462)</f>
        <v>Bu4</v>
      </c>
      <c r="O462" s="76">
        <f t="shared" si="54"/>
        <v>29500952</v>
      </c>
      <c r="P462" s="76">
        <f t="shared" si="55"/>
        <v>61</v>
      </c>
      <c r="Q462" s="38" t="s">
        <v>233</v>
      </c>
      <c r="R462" s="39">
        <v>29500952</v>
      </c>
      <c r="S462" s="39">
        <v>22</v>
      </c>
      <c r="T462" s="39">
        <v>61</v>
      </c>
      <c r="U462" s="40">
        <v>44454</v>
      </c>
      <c r="V462" s="41"/>
      <c r="W462" s="42" t="s">
        <v>176</v>
      </c>
      <c r="X462" s="43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2" t="str">
        <f>VLOOKUP(N463,'Linien - BU'!A:B,2,FALSE)</f>
        <v>BU4</v>
      </c>
      <c r="B463" s="73">
        <f t="shared" si="49"/>
        <v>20</v>
      </c>
      <c r="C463" s="74">
        <f>Abfalldokumentation!$U463</f>
        <v>44454</v>
      </c>
      <c r="D463" s="68" t="str">
        <f>IFERROR(VLOOKUP(Tabelle3[[#This Row],[Artikelnr.]],Produktgruppe!A:B,2,0),Tabelle3[[#This Row],[Produktname]])</f>
        <v>ABS 295</v>
      </c>
      <c r="E463" s="75" t="str">
        <f>IFERROR(VLOOKUP(Abfalldokumentation!$O463,Artikel!A:C,3,FALSE),Abfalldokumentation!$O463)</f>
        <v>ABS GRÜN-PESTO</v>
      </c>
      <c r="F463" s="75" t="str">
        <f>VLOOKUP(T463,'Liste Gründe'!A:D,2,FALSE)</f>
        <v>keinen Verwendungszweck</v>
      </c>
      <c r="G463" s="74" t="str">
        <f>IF(ISBLANK(V463),VLOOKUP(Abfalldokumentation!$P463,'Liste Gründe'!A:D,3,FALSE),V463)</f>
        <v>keinen Verwendungszweck</v>
      </c>
      <c r="H463" s="75" t="str">
        <f>IF(ISBLANK(Abfalldokumentation!$W463),"-",Abfalldokumentation!$W463)</f>
        <v>&lt;300kg/Monat</v>
      </c>
      <c r="I463" s="75">
        <f t="shared" si="50"/>
        <v>37</v>
      </c>
      <c r="J463" s="75" t="str">
        <f t="shared" si="51"/>
        <v>Produkte</v>
      </c>
      <c r="K463" s="75" t="str">
        <f t="shared" si="52"/>
        <v>BUs</v>
      </c>
      <c r="L463" s="75" t="str">
        <f t="shared" si="53"/>
        <v>Symptome</v>
      </c>
      <c r="M4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IFERROR(VLOOKUP(Abfalldokumentation!$O463,Kennzahlen!U:X,3,FALSE)*Abfalldokumentation!$B463,"0")))),0)</f>
        <v>0</v>
      </c>
      <c r="N463" s="75" t="str">
        <f>IF(ISBLANK(Q463),VLOOKUP(Abfalldokumentation!$O463,'Linien - BU'!R:S,2,FALSE),Q463)</f>
        <v>L21</v>
      </c>
      <c r="O463" s="76">
        <f t="shared" si="54"/>
        <v>29500952</v>
      </c>
      <c r="P463" s="76">
        <f t="shared" si="55"/>
        <v>61</v>
      </c>
      <c r="Q463" s="44" t="s">
        <v>217</v>
      </c>
      <c r="R463" s="45">
        <v>29500952</v>
      </c>
      <c r="S463" s="45">
        <v>20</v>
      </c>
      <c r="T463" s="45">
        <v>61</v>
      </c>
      <c r="U463" s="46">
        <v>44454</v>
      </c>
      <c r="V463" s="47"/>
      <c r="W463" s="48" t="s">
        <v>176</v>
      </c>
      <c r="X463" s="49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7" t="str">
        <f>VLOOKUP(N464,'Linien - BU'!A:B,2,FALSE)</f>
        <v>BU4</v>
      </c>
      <c r="B464" s="78">
        <f t="shared" si="49"/>
        <v>20</v>
      </c>
      <c r="C464" s="79">
        <f>Abfalldokumentation!$U464</f>
        <v>44454</v>
      </c>
      <c r="D464" s="68" t="str">
        <f>IFERROR(VLOOKUP(Tabelle3[[#This Row],[Artikelnr.]],Produktgruppe!A:B,2,0),Tabelle3[[#This Row],[Produktname]])</f>
        <v>ABS 295</v>
      </c>
      <c r="E464" s="80" t="str">
        <f>IFERROR(VLOOKUP(Abfalldokumentation!$O464,Artikel!A:C,3,FALSE),Abfalldokumentation!$O464)</f>
        <v>ABS GRÜN-PESTO</v>
      </c>
      <c r="F464" s="80" t="str">
        <f>VLOOKUP(T464,'Liste Gründe'!A:D,2,FALSE)</f>
        <v>keinen Verwendungszweck</v>
      </c>
      <c r="G464" s="79" t="str">
        <f>IF(ISBLANK(V464),VLOOKUP(Abfalldokumentation!$P464,'Liste Gründe'!A:D,3,FALSE),V464)</f>
        <v>keinen Verwendungszweck</v>
      </c>
      <c r="H464" s="80" t="str">
        <f>IF(ISBLANK(Abfalldokumentation!$W464),"-",Abfalldokumentation!$W464)</f>
        <v>&lt;300kg/Monat</v>
      </c>
      <c r="I464" s="80">
        <f t="shared" si="50"/>
        <v>37</v>
      </c>
      <c r="J464" s="80" t="str">
        <f t="shared" si="51"/>
        <v>Produkte</v>
      </c>
      <c r="K464" s="80" t="str">
        <f t="shared" si="52"/>
        <v>BUs</v>
      </c>
      <c r="L464" s="80" t="str">
        <f t="shared" si="53"/>
        <v>Symptome</v>
      </c>
      <c r="M4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IFERROR(VLOOKUP(Abfalldokumentation!$O464,Kennzahlen!U:X,3,FALSE)*Abfalldokumentation!$B464,"0")))),0)</f>
        <v>0</v>
      </c>
      <c r="N464" s="80" t="str">
        <f>IF(ISBLANK(Q464),VLOOKUP(Abfalldokumentation!$O464,'Linien - BU'!R:S,2,FALSE),Q464)</f>
        <v>Bu4</v>
      </c>
      <c r="O464" s="76">
        <f t="shared" si="54"/>
        <v>29500952</v>
      </c>
      <c r="P464" s="76">
        <f t="shared" si="55"/>
        <v>61</v>
      </c>
      <c r="Q464" s="38" t="s">
        <v>233</v>
      </c>
      <c r="R464" s="39">
        <v>29500952</v>
      </c>
      <c r="S464" s="39">
        <v>20</v>
      </c>
      <c r="T464" s="39">
        <v>61</v>
      </c>
      <c r="U464" s="40">
        <v>44454</v>
      </c>
      <c r="V464" s="41"/>
      <c r="W464" s="42" t="s">
        <v>176</v>
      </c>
      <c r="X464" s="43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2" t="str">
        <f>VLOOKUP(N465,'Linien - BU'!A:B,2,FALSE)</f>
        <v>BU4</v>
      </c>
      <c r="B465" s="73">
        <f t="shared" si="49"/>
        <v>15</v>
      </c>
      <c r="C465" s="74">
        <f>Abfalldokumentation!$U465</f>
        <v>44454</v>
      </c>
      <c r="D465" s="68" t="str">
        <f>IFERROR(VLOOKUP(Tabelle3[[#This Row],[Artikelnr.]],Produktgruppe!A:B,2,0),Tabelle3[[#This Row],[Produktname]])</f>
        <v>ABS 295</v>
      </c>
      <c r="E465" s="75" t="str">
        <f>IFERROR(VLOOKUP(Abfalldokumentation!$O465,Artikel!A:C,3,FALSE),Abfalldokumentation!$O465)</f>
        <v>ABS GRÜN-PESTO</v>
      </c>
      <c r="F465" s="75" t="str">
        <f>VLOOKUP(T465,'Liste Gründe'!A:D,2,FALSE)</f>
        <v>keinen Verwendungszweck</v>
      </c>
      <c r="G465" s="74" t="str">
        <f>IF(ISBLANK(V465),VLOOKUP(Abfalldokumentation!$P465,'Liste Gründe'!A:D,3,FALSE),V465)</f>
        <v>keinen Verwendungszweck</v>
      </c>
      <c r="H465" s="75" t="str">
        <f>IF(ISBLANK(Abfalldokumentation!$W465),"-",Abfalldokumentation!$W465)</f>
        <v>&lt;300kg/Monat</v>
      </c>
      <c r="I465" s="75">
        <f t="shared" si="50"/>
        <v>37</v>
      </c>
      <c r="J465" s="75" t="str">
        <f t="shared" si="51"/>
        <v>Produkte</v>
      </c>
      <c r="K465" s="75" t="str">
        <f t="shared" si="52"/>
        <v>BUs</v>
      </c>
      <c r="L465" s="75" t="str">
        <f t="shared" si="53"/>
        <v>Symptome</v>
      </c>
      <c r="M4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IFERROR(VLOOKUP(Abfalldokumentation!$O465,Kennzahlen!U:X,3,FALSE)*Abfalldokumentation!$B465,"0")))),0)</f>
        <v>0</v>
      </c>
      <c r="N465" s="75" t="str">
        <f>IF(ISBLANK(Q465),VLOOKUP(Abfalldokumentation!$O465,'Linien - BU'!R:S,2,FALSE),Q465)</f>
        <v>Bu4</v>
      </c>
      <c r="O465" s="76">
        <f t="shared" si="54"/>
        <v>29500952</v>
      </c>
      <c r="P465" s="76">
        <f t="shared" si="55"/>
        <v>61</v>
      </c>
      <c r="Q465" s="44" t="s">
        <v>233</v>
      </c>
      <c r="R465" s="45">
        <v>29500952</v>
      </c>
      <c r="S465" s="45">
        <v>15</v>
      </c>
      <c r="T465" s="45">
        <v>61</v>
      </c>
      <c r="U465" s="46">
        <v>44454</v>
      </c>
      <c r="V465" s="47"/>
      <c r="W465" s="48" t="s">
        <v>176</v>
      </c>
      <c r="X465" s="49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7" t="str">
        <f>VLOOKUP(N466,'Linien - BU'!A:B,2,FALSE)</f>
        <v>BU4</v>
      </c>
      <c r="B466" s="78">
        <f t="shared" si="49"/>
        <v>3</v>
      </c>
      <c r="C466" s="79">
        <f>Abfalldokumentation!$U466</f>
        <v>44454</v>
      </c>
      <c r="D466" s="68" t="str">
        <f>IFERROR(VLOOKUP(Tabelle3[[#This Row],[Artikelnr.]],Produktgruppe!A:B,2,0),Tabelle3[[#This Row],[Produktname]])</f>
        <v>ABS 295</v>
      </c>
      <c r="E466" s="80" t="str">
        <f>IFERROR(VLOOKUP(Abfalldokumentation!$O466,Artikel!A:C,3,FALSE),Abfalldokumentation!$O466)</f>
        <v>ABS Crémeux</v>
      </c>
      <c r="F466" s="80" t="str">
        <f>VLOOKUP(T466,'Liste Gründe'!A:D,2,FALSE)</f>
        <v>keinen Verwendungszweck</v>
      </c>
      <c r="G466" s="79" t="str">
        <f>IF(ISBLANK(V466),VLOOKUP(Abfalldokumentation!$P466,'Liste Gründe'!A:D,3,FALSE),V466)</f>
        <v>keinen Verwendungszweck</v>
      </c>
      <c r="H466" s="80" t="str">
        <f>IF(ISBLANK(Abfalldokumentation!$W466),"-",Abfalldokumentation!$W466)</f>
        <v>&lt;20kg/Monat</v>
      </c>
      <c r="I466" s="80">
        <f t="shared" si="50"/>
        <v>37</v>
      </c>
      <c r="J466" s="80" t="str">
        <f t="shared" si="51"/>
        <v>Produkte</v>
      </c>
      <c r="K466" s="80" t="str">
        <f t="shared" si="52"/>
        <v>BUs</v>
      </c>
      <c r="L466" s="80" t="str">
        <f t="shared" si="53"/>
        <v>Symptome</v>
      </c>
      <c r="M4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IFERROR(VLOOKUP(Abfalldokumentation!$O466,Kennzahlen!U:X,3,FALSE)*Abfalldokumentation!$B466,"0")))),0)</f>
        <v>8.1175550752835619</v>
      </c>
      <c r="N466" s="80" t="str">
        <f>IF(ISBLANK(Q466),VLOOKUP(Abfalldokumentation!$O466,'Linien - BU'!R:S,2,FALSE),Q466)</f>
        <v>L29</v>
      </c>
      <c r="O466" s="76">
        <f t="shared" si="54"/>
        <v>29500957</v>
      </c>
      <c r="P466" s="76">
        <f t="shared" si="55"/>
        <v>61</v>
      </c>
      <c r="Q466" s="38" t="s">
        <v>228</v>
      </c>
      <c r="R466" s="39">
        <v>29500957</v>
      </c>
      <c r="S466" s="39">
        <v>3</v>
      </c>
      <c r="T466" s="39">
        <v>61</v>
      </c>
      <c r="U466" s="40">
        <v>44454</v>
      </c>
      <c r="V466" s="41"/>
      <c r="W466" s="42" t="s">
        <v>219</v>
      </c>
      <c r="X466" s="43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2" t="str">
        <f>VLOOKUP(N467,'Linien - BU'!A:B,2,FALSE)</f>
        <v>BU4</v>
      </c>
      <c r="B467" s="73">
        <f t="shared" si="49"/>
        <v>3</v>
      </c>
      <c r="C467" s="74">
        <f>Abfalldokumentation!$U467</f>
        <v>44454</v>
      </c>
      <c r="D467" s="68" t="str">
        <f>IFERROR(VLOOKUP(Tabelle3[[#This Row],[Artikelnr.]],Produktgruppe!A:B,2,0),Tabelle3[[#This Row],[Produktname]])</f>
        <v>ABS 295</v>
      </c>
      <c r="E467" s="75" t="str">
        <f>IFERROR(VLOOKUP(Abfalldokumentation!$O467,Artikel!A:C,3,FALSE),Abfalldokumentation!$O467)</f>
        <v>ABS Whisky-Nuts</v>
      </c>
      <c r="F467" s="75" t="str">
        <f>VLOOKUP(T467,'Liste Gründe'!A:D,2,FALSE)</f>
        <v>keinen Verwendungszweck</v>
      </c>
      <c r="G467" s="74" t="str">
        <f>IF(ISBLANK(V467),VLOOKUP(Abfalldokumentation!$P467,'Liste Gründe'!A:D,3,FALSE),V467)</f>
        <v>keinen Verwendungszweck</v>
      </c>
      <c r="H467" s="75" t="str">
        <f>IF(ISBLANK(Abfalldokumentation!$W467),"-",Abfalldokumentation!$W467)</f>
        <v>&lt;300kg/Monat</v>
      </c>
      <c r="I467" s="75">
        <f t="shared" si="50"/>
        <v>37</v>
      </c>
      <c r="J467" s="75" t="str">
        <f t="shared" si="51"/>
        <v>Produkte</v>
      </c>
      <c r="K467" s="75" t="str">
        <f t="shared" si="52"/>
        <v>BUs</v>
      </c>
      <c r="L467" s="75" t="str">
        <f t="shared" si="53"/>
        <v>Symptome</v>
      </c>
      <c r="M4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IFERROR(VLOOKUP(Abfalldokumentation!$O467,Kennzahlen!U:X,3,FALSE)*Abfalldokumentation!$B467,"0")))),0)</f>
        <v>7.5058130571925785</v>
      </c>
      <c r="N467" s="75" t="str">
        <f>IF(ISBLANK(Q467),VLOOKUP(Abfalldokumentation!$O467,'Linien - BU'!R:S,2,FALSE),Q467)</f>
        <v>L21</v>
      </c>
      <c r="O467" s="76">
        <f t="shared" si="54"/>
        <v>29501009</v>
      </c>
      <c r="P467" s="76">
        <f t="shared" si="55"/>
        <v>61</v>
      </c>
      <c r="Q467" s="44" t="s">
        <v>217</v>
      </c>
      <c r="R467" s="45">
        <v>29501009</v>
      </c>
      <c r="S467" s="45">
        <v>3</v>
      </c>
      <c r="T467" s="45">
        <v>61</v>
      </c>
      <c r="U467" s="46">
        <v>44454</v>
      </c>
      <c r="V467" s="47"/>
      <c r="W467" s="48" t="s">
        <v>176</v>
      </c>
      <c r="X467" s="49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7" t="str">
        <f>VLOOKUP(N468,'Linien - BU'!A:B,2,FALSE)</f>
        <v>BU4</v>
      </c>
      <c r="B468" s="78">
        <f t="shared" si="49"/>
        <v>7</v>
      </c>
      <c r="C468" s="79">
        <f>Abfalldokumentation!$U468</f>
        <v>44454</v>
      </c>
      <c r="D468" s="68" t="str">
        <f>IFERROR(VLOOKUP(Tabelle3[[#This Row],[Artikelnr.]],Produktgruppe!A:B,2,0),Tabelle3[[#This Row],[Produktname]])</f>
        <v>VOS 295</v>
      </c>
      <c r="E468" s="80" t="str">
        <f>IFERROR(VLOOKUP(Abfalldokumentation!$O468,Artikel!A:C,3,FALSE),Abfalldokumentation!$O468)</f>
        <v>VOS WAL-THEKE</v>
      </c>
      <c r="F468" s="80" t="str">
        <f>VLOOKUP(T468,'Liste Gründe'!A:D,2,FALSE)</f>
        <v>keinen Verwendungszweck</v>
      </c>
      <c r="G468" s="79" t="str">
        <f>IF(ISBLANK(V468),VLOOKUP(Abfalldokumentation!$P468,'Liste Gründe'!A:D,3,FALSE),V468)</f>
        <v>keinen Verwendungszweck</v>
      </c>
      <c r="H468" s="80" t="str">
        <f>IF(ISBLANK(Abfalldokumentation!$W468),"-",Abfalldokumentation!$W468)</f>
        <v>keinen Verwendungszweck</v>
      </c>
      <c r="I468" s="80">
        <f t="shared" si="50"/>
        <v>37</v>
      </c>
      <c r="J468" s="80" t="str">
        <f t="shared" si="51"/>
        <v>Produkte</v>
      </c>
      <c r="K468" s="80" t="str">
        <f t="shared" si="52"/>
        <v>BUs</v>
      </c>
      <c r="L468" s="80" t="str">
        <f t="shared" si="53"/>
        <v>Symptome</v>
      </c>
      <c r="M4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IFERROR(VLOOKUP(Abfalldokumentation!$O468,Kennzahlen!U:X,3,FALSE)*Abfalldokumentation!$B468,"0")))),0)</f>
        <v>0</v>
      </c>
      <c r="N468" s="80" t="str">
        <f>IF(ISBLANK(Q468),VLOOKUP(Abfalldokumentation!$O468,'Linien - BU'!R:S,2,FALSE),Q468)</f>
        <v>L22</v>
      </c>
      <c r="O468" s="76">
        <f t="shared" si="54"/>
        <v>29501020</v>
      </c>
      <c r="P468" s="76">
        <f t="shared" si="55"/>
        <v>61</v>
      </c>
      <c r="Q468" s="38" t="s">
        <v>172</v>
      </c>
      <c r="R468" s="39">
        <v>29501020</v>
      </c>
      <c r="S468" s="39">
        <v>7</v>
      </c>
      <c r="T468" s="39">
        <v>61</v>
      </c>
      <c r="U468" s="40">
        <v>44454</v>
      </c>
      <c r="V468" s="41"/>
      <c r="W468" s="42" t="s">
        <v>17</v>
      </c>
      <c r="X468" s="43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2" t="str">
        <f>VLOOKUP(N469,'Linien - BU'!A:B,2,FALSE)</f>
        <v>BU4</v>
      </c>
      <c r="B469" s="73">
        <f t="shared" si="49"/>
        <v>8</v>
      </c>
      <c r="C469" s="74">
        <f>Abfalldokumentation!$U469</f>
        <v>44454</v>
      </c>
      <c r="D469" s="68" t="str">
        <f>IFERROR(VLOOKUP(Tabelle3[[#This Row],[Artikelnr.]],Produktgruppe!A:B,2,0),Tabelle3[[#This Row],[Produktname]])</f>
        <v>ABS 295</v>
      </c>
      <c r="E469" s="75" t="str">
        <f>IFERROR(VLOOKUP(Abfalldokumentation!$O469,Artikel!A:C,3,FALSE),Abfalldokumentation!$O469)</f>
        <v>ABS KELLERGEIST</v>
      </c>
      <c r="F469" s="75" t="str">
        <f>VLOOKUP(T469,'Liste Gründe'!A:D,2,FALSE)</f>
        <v>keinen Verwendungszweck</v>
      </c>
      <c r="G469" s="74" t="str">
        <f>IF(ISBLANK(V469),VLOOKUP(Abfalldokumentation!$P469,'Liste Gründe'!A:D,3,FALSE),V469)</f>
        <v>keinen Verwendungszweck</v>
      </c>
      <c r="H469" s="75" t="str">
        <f>IF(ISBLANK(Abfalldokumentation!$W469),"-",Abfalldokumentation!$W469)</f>
        <v>&lt;300kg/Monat</v>
      </c>
      <c r="I469" s="75">
        <f t="shared" si="50"/>
        <v>37</v>
      </c>
      <c r="J469" s="75" t="str">
        <f t="shared" si="51"/>
        <v>Produkte</v>
      </c>
      <c r="K469" s="75" t="str">
        <f t="shared" si="52"/>
        <v>BUs</v>
      </c>
      <c r="L469" s="75" t="str">
        <f t="shared" si="53"/>
        <v>Symptome</v>
      </c>
      <c r="M4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IFERROR(VLOOKUP(Abfalldokumentation!$O469,Kennzahlen!U:X,3,FALSE)*Abfalldokumentation!$B469,"0")))),0)</f>
        <v>8.0682678667519738</v>
      </c>
      <c r="N469" s="75" t="str">
        <f>IF(ISBLANK(Q469),VLOOKUP(Abfalldokumentation!$O469,'Linien - BU'!R:S,2,FALSE),Q469)</f>
        <v>L22</v>
      </c>
      <c r="O469" s="76">
        <f t="shared" si="54"/>
        <v>29501028</v>
      </c>
      <c r="P469" s="76">
        <f t="shared" si="55"/>
        <v>61</v>
      </c>
      <c r="Q469" s="44" t="s">
        <v>172</v>
      </c>
      <c r="R469" s="45">
        <v>29501028</v>
      </c>
      <c r="S469" s="45">
        <v>8</v>
      </c>
      <c r="T469" s="45">
        <v>61</v>
      </c>
      <c r="U469" s="46">
        <v>44454</v>
      </c>
      <c r="V469" s="47"/>
      <c r="W469" s="48" t="s">
        <v>176</v>
      </c>
      <c r="X469" s="49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7" t="str">
        <f>VLOOKUP(N470,'Linien - BU'!A:B,2,FALSE)</f>
        <v>BU4</v>
      </c>
      <c r="B470" s="78">
        <f t="shared" si="49"/>
        <v>8</v>
      </c>
      <c r="C470" s="79">
        <f>Abfalldokumentation!$U470</f>
        <v>44454</v>
      </c>
      <c r="D470" s="68" t="str">
        <f>IFERROR(VLOOKUP(Tabelle3[[#This Row],[Artikelnr.]],Produktgruppe!A:B,2,0),Tabelle3[[#This Row],[Produktname]])</f>
        <v>ABS 295</v>
      </c>
      <c r="E470" s="80" t="str">
        <f>IFERROR(VLOOKUP(Abfalldokumentation!$O470,Artikel!A:C,3,FALSE),Abfalldokumentation!$O470)</f>
        <v>ABS KELLERGEIST</v>
      </c>
      <c r="F470" s="80" t="str">
        <f>VLOOKUP(T470,'Liste Gründe'!A:D,2,FALSE)</f>
        <v>keinen Verwendungszweck</v>
      </c>
      <c r="G470" s="79" t="str">
        <f>IF(ISBLANK(V470),VLOOKUP(Abfalldokumentation!$P470,'Liste Gründe'!A:D,3,FALSE),V470)</f>
        <v>keinen Verwendungszweck</v>
      </c>
      <c r="H470" s="80" t="str">
        <f>IF(ISBLANK(Abfalldokumentation!$W470),"-",Abfalldokumentation!$W470)</f>
        <v>&lt;300kg/Monat</v>
      </c>
      <c r="I470" s="80">
        <f t="shared" si="50"/>
        <v>37</v>
      </c>
      <c r="J470" s="80" t="str">
        <f t="shared" si="51"/>
        <v>Produkte</v>
      </c>
      <c r="K470" s="80" t="str">
        <f t="shared" si="52"/>
        <v>BUs</v>
      </c>
      <c r="L470" s="80" t="str">
        <f t="shared" si="53"/>
        <v>Symptome</v>
      </c>
      <c r="M4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IFERROR(VLOOKUP(Abfalldokumentation!$O470,Kennzahlen!U:X,3,FALSE)*Abfalldokumentation!$B470,"0")))),0)</f>
        <v>8.0682678667519738</v>
      </c>
      <c r="N470" s="80" t="str">
        <f>IF(ISBLANK(Q470),VLOOKUP(Abfalldokumentation!$O470,'Linien - BU'!R:S,2,FALSE),Q470)</f>
        <v>L22</v>
      </c>
      <c r="O470" s="76">
        <f t="shared" si="54"/>
        <v>29501028</v>
      </c>
      <c r="P470" s="76">
        <f t="shared" si="55"/>
        <v>61</v>
      </c>
      <c r="Q470" s="38" t="s">
        <v>172</v>
      </c>
      <c r="R470" s="39">
        <v>29501028</v>
      </c>
      <c r="S470" s="39">
        <v>8</v>
      </c>
      <c r="T470" s="39">
        <v>61</v>
      </c>
      <c r="U470" s="40">
        <v>44454</v>
      </c>
      <c r="V470" s="41"/>
      <c r="W470" s="42" t="s">
        <v>176</v>
      </c>
      <c r="X470" s="43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2" t="str">
        <f>VLOOKUP(N471,'Linien - BU'!A:B,2,FALSE)</f>
        <v>BU4</v>
      </c>
      <c r="B471" s="73">
        <f t="shared" si="49"/>
        <v>18</v>
      </c>
      <c r="C471" s="74">
        <f>Abfalldokumentation!$U471</f>
        <v>44454</v>
      </c>
      <c r="D471" s="68" t="str">
        <f>IFERROR(VLOOKUP(Tabelle3[[#This Row],[Artikelnr.]],Produktgruppe!A:B,2,0),Tabelle3[[#This Row],[Produktname]])</f>
        <v>ABS 295</v>
      </c>
      <c r="E471" s="75" t="str">
        <f>IFERROR(VLOOKUP(Abfalldokumentation!$O471,Artikel!A:C,3,FALSE),Abfalldokumentation!$O471)</f>
        <v>ABS BRUSCHETTA</v>
      </c>
      <c r="F471" s="75" t="str">
        <f>VLOOKUP(T471,'Liste Gründe'!A:D,2,FALSE)</f>
        <v>keinen Verwendungszweck</v>
      </c>
      <c r="G471" s="74" t="str">
        <f>IF(ISBLANK(V471),VLOOKUP(Abfalldokumentation!$P471,'Liste Gründe'!A:D,3,FALSE),V471)</f>
        <v>keinen Verwendungszweck</v>
      </c>
      <c r="H471" s="75" t="str">
        <f>IF(ISBLANK(Abfalldokumentation!$W471),"-",Abfalldokumentation!$W471)</f>
        <v>&lt;300kg/Monat</v>
      </c>
      <c r="I471" s="75">
        <f t="shared" si="50"/>
        <v>37</v>
      </c>
      <c r="J471" s="75" t="str">
        <f t="shared" si="51"/>
        <v>Produkte</v>
      </c>
      <c r="K471" s="75" t="str">
        <f t="shared" si="52"/>
        <v>BUs</v>
      </c>
      <c r="L471" s="75" t="str">
        <f t="shared" si="53"/>
        <v>Symptome</v>
      </c>
      <c r="M4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IFERROR(VLOOKUP(Abfalldokumentation!$O471,Kennzahlen!U:X,3,FALSE)*Abfalldokumentation!$B471,"0")))),0)</f>
        <v>7.281148389532067</v>
      </c>
      <c r="N471" s="75" t="str">
        <f>IF(ISBLANK(Q471),VLOOKUP(Abfalldokumentation!$O471,'Linien - BU'!R:S,2,FALSE),Q471)</f>
        <v>L21</v>
      </c>
      <c r="O471" s="76">
        <f t="shared" si="54"/>
        <v>29501029</v>
      </c>
      <c r="P471" s="76">
        <f t="shared" si="55"/>
        <v>61</v>
      </c>
      <c r="Q471" s="44" t="s">
        <v>217</v>
      </c>
      <c r="R471" s="45">
        <v>29501029</v>
      </c>
      <c r="S471" s="45">
        <v>18</v>
      </c>
      <c r="T471" s="45">
        <v>61</v>
      </c>
      <c r="U471" s="46">
        <v>44454</v>
      </c>
      <c r="V471" s="47"/>
      <c r="W471" s="48" t="s">
        <v>176</v>
      </c>
      <c r="X471" s="49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7" t="str">
        <f>VLOOKUP(N472,'Linien - BU'!A:B,2,FALSE)</f>
        <v>BU4</v>
      </c>
      <c r="B472" s="78">
        <f t="shared" si="49"/>
        <v>15</v>
      </c>
      <c r="C472" s="79">
        <f>Abfalldokumentation!$U472</f>
        <v>44454</v>
      </c>
      <c r="D472" s="68" t="str">
        <f>IFERROR(VLOOKUP(Tabelle3[[#This Row],[Artikelnr.]],Produktgruppe!A:B,2,0),Tabelle3[[#This Row],[Produktname]])</f>
        <v>ABS 295</v>
      </c>
      <c r="E472" s="80" t="str">
        <f>IFERROR(VLOOKUP(Abfalldokumentation!$O472,Artikel!A:C,3,FALSE),Abfalldokumentation!$O472)</f>
        <v>ABS ORANG-PESTO</v>
      </c>
      <c r="F472" s="80" t="str">
        <f>VLOOKUP(T472,'Liste Gründe'!A:D,2,FALSE)</f>
        <v>keinen Verwendungszweck</v>
      </c>
      <c r="G472" s="79" t="str">
        <f>IF(ISBLANK(V472),VLOOKUP(Abfalldokumentation!$P472,'Liste Gründe'!A:D,3,FALSE),V472)</f>
        <v>keinen Verwendungszweck</v>
      </c>
      <c r="H472" s="80" t="str">
        <f>IF(ISBLANK(Abfalldokumentation!$W472),"-",Abfalldokumentation!$W472)</f>
        <v>&lt;100kg/Monat</v>
      </c>
      <c r="I472" s="80">
        <f t="shared" si="50"/>
        <v>37</v>
      </c>
      <c r="J472" s="80" t="str">
        <f t="shared" si="51"/>
        <v>Produkte</v>
      </c>
      <c r="K472" s="80" t="str">
        <f t="shared" si="52"/>
        <v>BUs</v>
      </c>
      <c r="L472" s="80" t="str">
        <f t="shared" si="53"/>
        <v>Symptome</v>
      </c>
      <c r="M4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IFERROR(VLOOKUP(Abfalldokumentation!$O472,Kennzahlen!U:X,3,FALSE)*Abfalldokumentation!$B472,"0")))),0)</f>
        <v>7.2678522889458623</v>
      </c>
      <c r="N472" s="80" t="str">
        <f>IF(ISBLANK(Q472),VLOOKUP(Abfalldokumentation!$O472,'Linien - BU'!R:S,2,FALSE),Q472)</f>
        <v>L21</v>
      </c>
      <c r="O472" s="76">
        <f t="shared" si="54"/>
        <v>29501030</v>
      </c>
      <c r="P472" s="76">
        <f t="shared" si="55"/>
        <v>61</v>
      </c>
      <c r="Q472" s="38" t="s">
        <v>217</v>
      </c>
      <c r="R472" s="39">
        <v>29501030</v>
      </c>
      <c r="S472" s="39">
        <v>15</v>
      </c>
      <c r="T472" s="39">
        <v>61</v>
      </c>
      <c r="U472" s="40">
        <v>44454</v>
      </c>
      <c r="V472" s="41"/>
      <c r="W472" s="42" t="s">
        <v>221</v>
      </c>
      <c r="X472" s="43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2" t="str">
        <f>VLOOKUP(N473,'Linien - BU'!A:B,2,FALSE)</f>
        <v>BU4</v>
      </c>
      <c r="B473" s="73">
        <f t="shared" si="49"/>
        <v>22</v>
      </c>
      <c r="C473" s="74">
        <f>Abfalldokumentation!$U473</f>
        <v>44454</v>
      </c>
      <c r="D473" s="68" t="str">
        <f>IFERROR(VLOOKUP(Tabelle3[[#This Row],[Artikelnr.]],Produktgruppe!A:B,2,0),Tabelle3[[#This Row],[Produktname]])</f>
        <v>ABS 295</v>
      </c>
      <c r="E473" s="75" t="str">
        <f>IFERROR(VLOOKUP(Abfalldokumentation!$O473,Artikel!A:C,3,FALSE),Abfalldokumentation!$O473)</f>
        <v>ABS OLD-AMSTERDAM</v>
      </c>
      <c r="F473" s="75" t="str">
        <f>VLOOKUP(T473,'Liste Gründe'!A:D,2,FALSE)</f>
        <v>keinen Verwendungszweck</v>
      </c>
      <c r="G473" s="74" t="str">
        <f>IF(ISBLANK(V473),VLOOKUP(Abfalldokumentation!$P473,'Liste Gründe'!A:D,3,FALSE),V473)</f>
        <v>keinen Verwendungszweck</v>
      </c>
      <c r="H473" s="75" t="str">
        <f>IF(ISBLANK(Abfalldokumentation!$W473),"-",Abfalldokumentation!$W473)</f>
        <v>&lt;1000kg/Monat</v>
      </c>
      <c r="I473" s="75">
        <f t="shared" si="50"/>
        <v>37</v>
      </c>
      <c r="J473" s="75" t="str">
        <f t="shared" si="51"/>
        <v>Produkte</v>
      </c>
      <c r="K473" s="75" t="str">
        <f t="shared" si="52"/>
        <v>BUs</v>
      </c>
      <c r="L473" s="75" t="str">
        <f t="shared" si="53"/>
        <v>Symptome</v>
      </c>
      <c r="M4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IFERROR(VLOOKUP(Abfalldokumentation!$O473,Kennzahlen!U:X,3,FALSE)*Abfalldokumentation!$B473,"0")))),0)</f>
        <v>10.868925052314992</v>
      </c>
      <c r="N473" s="75" t="str">
        <f>IF(ISBLANK(Q473),VLOOKUP(Abfalldokumentation!$O473,'Linien - BU'!R:S,2,FALSE),Q473)</f>
        <v>L22</v>
      </c>
      <c r="O473" s="76">
        <f t="shared" si="54"/>
        <v>29501039</v>
      </c>
      <c r="P473" s="76">
        <f t="shared" si="55"/>
        <v>61</v>
      </c>
      <c r="Q473" s="44" t="s">
        <v>172</v>
      </c>
      <c r="R473" s="45">
        <v>29501039</v>
      </c>
      <c r="S473" s="45">
        <v>22</v>
      </c>
      <c r="T473" s="45">
        <v>61</v>
      </c>
      <c r="U473" s="46">
        <v>44454</v>
      </c>
      <c r="V473" s="47"/>
      <c r="W473" s="48" t="s">
        <v>222</v>
      </c>
      <c r="X473" s="49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7" t="str">
        <f>VLOOKUP(N474,'Linien - BU'!A:B,2,FALSE)</f>
        <v>BU4</v>
      </c>
      <c r="B474" s="78">
        <f t="shared" si="49"/>
        <v>6</v>
      </c>
      <c r="C474" s="79">
        <f>Abfalldokumentation!$U474</f>
        <v>44454</v>
      </c>
      <c r="D474" s="68" t="str">
        <f>IFERROR(VLOOKUP(Tabelle3[[#This Row],[Artikelnr.]],Produktgruppe!A:B,2,0),Tabelle3[[#This Row],[Produktname]])</f>
        <v>ABS 295</v>
      </c>
      <c r="E474" s="80" t="str">
        <f>IFERROR(VLOOKUP(Abfalldokumentation!$O474,Artikel!A:C,3,FALSE),Abfalldokumentation!$O474)</f>
        <v>ABS MUNSTER</v>
      </c>
      <c r="F474" s="80" t="str">
        <f>VLOOKUP(T474,'Liste Gründe'!A:D,2,FALSE)</f>
        <v>keinen Verwendungszweck</v>
      </c>
      <c r="G474" s="79" t="str">
        <f>IF(ISBLANK(V474),VLOOKUP(Abfalldokumentation!$P474,'Liste Gründe'!A:D,3,FALSE),V474)</f>
        <v>keinen Verwendungszweck</v>
      </c>
      <c r="H474" s="80" t="str">
        <f>IF(ISBLANK(Abfalldokumentation!$W474),"-",Abfalldokumentation!$W474)</f>
        <v>&lt;20kg/Monat</v>
      </c>
      <c r="I474" s="80">
        <f t="shared" si="50"/>
        <v>37</v>
      </c>
      <c r="J474" s="80" t="str">
        <f t="shared" si="51"/>
        <v>Produkte</v>
      </c>
      <c r="K474" s="80" t="str">
        <f t="shared" si="52"/>
        <v>BUs</v>
      </c>
      <c r="L474" s="80" t="str">
        <f t="shared" si="53"/>
        <v>Symptome</v>
      </c>
      <c r="M4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IFERROR(VLOOKUP(Abfalldokumentation!$O474,Kennzahlen!U:X,3,FALSE)*Abfalldokumentation!$B474,"0")))),0)</f>
        <v>8.5413985337376133</v>
      </c>
      <c r="N474" s="80" t="str">
        <f>IF(ISBLANK(Q474),VLOOKUP(Abfalldokumentation!$O474,'Linien - BU'!R:S,2,FALSE),Q474)</f>
        <v>L20</v>
      </c>
      <c r="O474" s="76">
        <f t="shared" si="54"/>
        <v>29501040</v>
      </c>
      <c r="P474" s="76">
        <f t="shared" si="55"/>
        <v>61</v>
      </c>
      <c r="Q474" s="38" t="s">
        <v>175</v>
      </c>
      <c r="R474" s="39">
        <v>29501040</v>
      </c>
      <c r="S474" s="39">
        <v>6</v>
      </c>
      <c r="T474" s="39">
        <v>61</v>
      </c>
      <c r="U474" s="40">
        <v>44454</v>
      </c>
      <c r="V474" s="41"/>
      <c r="W474" s="42" t="s">
        <v>219</v>
      </c>
      <c r="X474" s="43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2" t="str">
        <f>VLOOKUP(N475,'Linien - BU'!A:B,2,FALSE)</f>
        <v>Verkauf</v>
      </c>
      <c r="B475" s="73">
        <f t="shared" si="49"/>
        <v>195</v>
      </c>
      <c r="C475" s="74">
        <f>Abfalldokumentation!$U475</f>
        <v>44454</v>
      </c>
      <c r="D475" s="68" t="str">
        <f>IFERROR(VLOOKUP(Tabelle3[[#This Row],[Artikelnr.]],Produktgruppe!A:B,2,0),Tabelle3[[#This Row],[Produktname]])</f>
        <v>Zipfel 295</v>
      </c>
      <c r="E475" s="75" t="str">
        <f>IFERROR(VLOOKUP(Abfalldokumentation!$O475,Artikel!A:C,3,FALSE),Abfalldokumentation!$O475)</f>
        <v>VOS GRW-NATUR ZIPFEL 35</v>
      </c>
      <c r="F475" s="75" t="str">
        <f>VLOOKUP(T475,'Liste Gründe'!A:D,2,FALSE)</f>
        <v>Schimmel</v>
      </c>
      <c r="G475" s="74" t="str">
        <f>IF(ISBLANK(V475),VLOOKUP(Abfalldokumentation!$P475,'Liste Gründe'!A:D,3,FALSE),V475)</f>
        <v>keinen Abnehmer/kein Schälpersonal</v>
      </c>
      <c r="H475" s="75" t="str">
        <f>IF(ISBLANK(Abfalldokumentation!$W475),"-",Abfalldokumentation!$W475)</f>
        <v>keinen Abnehmer/Schälen</v>
      </c>
      <c r="I475" s="75">
        <f t="shared" si="50"/>
        <v>37</v>
      </c>
      <c r="J475" s="75" t="str">
        <f t="shared" si="51"/>
        <v>Produkte</v>
      </c>
      <c r="K475" s="75" t="str">
        <f t="shared" si="52"/>
        <v>BUs</v>
      </c>
      <c r="L475" s="75" t="str">
        <f t="shared" si="53"/>
        <v>Symptome</v>
      </c>
      <c r="M4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IFERROR(VLOOKUP(Abfalldokumentation!$O475,Kennzahlen!U:X,3,FALSE)*Abfalldokumentation!$B475,"0")))),0)</f>
        <v>97.5</v>
      </c>
      <c r="N475" s="75" t="str">
        <f>IF(ISBLANK(Q475),VLOOKUP(Abfalldokumentation!$O475,'Linien - BU'!R:S,2,FALSE),Q475)</f>
        <v>Verkauf</v>
      </c>
      <c r="O475" s="76">
        <f t="shared" si="54"/>
        <v>29501063</v>
      </c>
      <c r="P475" s="76">
        <f t="shared" si="55"/>
        <v>12</v>
      </c>
      <c r="Q475" s="44" t="s">
        <v>11</v>
      </c>
      <c r="R475" s="45">
        <v>29501063</v>
      </c>
      <c r="S475" s="45">
        <v>195</v>
      </c>
      <c r="T475" s="45">
        <v>12</v>
      </c>
      <c r="U475" s="46">
        <v>44454</v>
      </c>
      <c r="V475" s="47" t="s">
        <v>20</v>
      </c>
      <c r="W475" s="48" t="s">
        <v>178</v>
      </c>
      <c r="X475" s="49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7" t="str">
        <f>VLOOKUP(N476,'Linien - BU'!A:B,2,FALSE)</f>
        <v>Verkauf</v>
      </c>
      <c r="B476" s="78">
        <f t="shared" si="49"/>
        <v>87</v>
      </c>
      <c r="C476" s="79">
        <f>Abfalldokumentation!$U476</f>
        <v>44454</v>
      </c>
      <c r="D476" s="68" t="str">
        <f>IFERROR(VLOOKUP(Tabelle3[[#This Row],[Artikelnr.]],Produktgruppe!A:B,2,0),Tabelle3[[#This Row],[Produktname]])</f>
        <v>Zipfel 295</v>
      </c>
      <c r="E476" s="80" t="str">
        <f>IFERROR(VLOOKUP(Abfalldokumentation!$O476,Artikel!A:C,3,FALSE),Abfalldokumentation!$O476)</f>
        <v>VOS GRW-KRÄU-ZIPFEL</v>
      </c>
      <c r="F476" s="80" t="str">
        <f>VLOOKUP(T476,'Liste Gründe'!A:D,2,FALSE)</f>
        <v>Schimmel</v>
      </c>
      <c r="G476" s="79" t="str">
        <f>IF(ISBLANK(V476),VLOOKUP(Abfalldokumentation!$P476,'Liste Gründe'!A:D,3,FALSE),V476)</f>
        <v>keinen Abnehmer/kein Schälpersonal</v>
      </c>
      <c r="H476" s="80" t="str">
        <f>IF(ISBLANK(Abfalldokumentation!$W476),"-",Abfalldokumentation!$W476)</f>
        <v>keinen Abnehmer/Schälen</v>
      </c>
      <c r="I476" s="80">
        <f t="shared" si="50"/>
        <v>37</v>
      </c>
      <c r="J476" s="80" t="str">
        <f t="shared" si="51"/>
        <v>Produkte</v>
      </c>
      <c r="K476" s="80" t="str">
        <f t="shared" si="52"/>
        <v>BUs</v>
      </c>
      <c r="L476" s="80" t="str">
        <f t="shared" si="53"/>
        <v>Symptome</v>
      </c>
      <c r="M4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IFERROR(VLOOKUP(Abfalldokumentation!$O476,Kennzahlen!U:X,3,FALSE)*Abfalldokumentation!$B476,"0")))),0)</f>
        <v>43.5</v>
      </c>
      <c r="N476" s="80" t="str">
        <f>IF(ISBLANK(Q476),VLOOKUP(Abfalldokumentation!$O476,'Linien - BU'!R:S,2,FALSE),Q476)</f>
        <v>Verkauf</v>
      </c>
      <c r="O476" s="76">
        <f t="shared" si="54"/>
        <v>29501074</v>
      </c>
      <c r="P476" s="76">
        <f t="shared" si="55"/>
        <v>12</v>
      </c>
      <c r="Q476" s="38" t="s">
        <v>11</v>
      </c>
      <c r="R476" s="39">
        <v>29501074</v>
      </c>
      <c r="S476" s="39">
        <v>87</v>
      </c>
      <c r="T476" s="39">
        <v>12</v>
      </c>
      <c r="U476" s="40">
        <v>44454</v>
      </c>
      <c r="V476" s="41" t="s">
        <v>20</v>
      </c>
      <c r="W476" s="42" t="s">
        <v>178</v>
      </c>
      <c r="X476" s="43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2" t="str">
        <f>VLOOKUP(N477,'Linien - BU'!A:B,2,FALSE)</f>
        <v>Verkauf</v>
      </c>
      <c r="B477" s="73">
        <f t="shared" si="49"/>
        <v>56</v>
      </c>
      <c r="C477" s="74">
        <f>Abfalldokumentation!$U477</f>
        <v>44454</v>
      </c>
      <c r="D477" s="68" t="str">
        <f>IFERROR(VLOOKUP(Tabelle3[[#This Row],[Artikelnr.]],Produktgruppe!A:B,2,0),Tabelle3[[#This Row],[Produktname]])</f>
        <v>Endstücke 295</v>
      </c>
      <c r="E477" s="75" t="str">
        <f>IFERROR(VLOOKUP(Abfalldokumentation!$O477,Artikel!A:C,3,FALSE),Abfalldokumentation!$O477)</f>
        <v>VOS GRW-KRÄU-ENDSTÜCK</v>
      </c>
      <c r="F477" s="75" t="str">
        <f>VLOOKUP(T477,'Liste Gründe'!A:D,2,FALSE)</f>
        <v>Schimmel</v>
      </c>
      <c r="G477" s="74" t="str">
        <f>IF(ISBLANK(V477),VLOOKUP(Abfalldokumentation!$P477,'Liste Gründe'!A:D,3,FALSE),V477)</f>
        <v>keinen Abnehmer/kein Schälpersonal</v>
      </c>
      <c r="H477" s="75" t="str">
        <f>IF(ISBLANK(Abfalldokumentation!$W477),"-",Abfalldokumentation!$W477)</f>
        <v>keinen Abnehmer/Schälen</v>
      </c>
      <c r="I477" s="75">
        <f t="shared" si="50"/>
        <v>37</v>
      </c>
      <c r="J477" s="75" t="str">
        <f t="shared" si="51"/>
        <v>Produkte</v>
      </c>
      <c r="K477" s="75" t="str">
        <f t="shared" si="52"/>
        <v>BUs</v>
      </c>
      <c r="L477" s="75" t="str">
        <f t="shared" si="53"/>
        <v>Symptome</v>
      </c>
      <c r="M4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IFERROR(VLOOKUP(Abfalldokumentation!$O477,Kennzahlen!U:X,3,FALSE)*Abfalldokumentation!$B477,"0")))),0)</f>
        <v>28</v>
      </c>
      <c r="N477" s="75" t="str">
        <f>IF(ISBLANK(Q477),VLOOKUP(Abfalldokumentation!$O477,'Linien - BU'!R:S,2,FALSE),Q477)</f>
        <v>Verkauf</v>
      </c>
      <c r="O477" s="76">
        <f t="shared" si="54"/>
        <v>29501077</v>
      </c>
      <c r="P477" s="76">
        <f t="shared" si="55"/>
        <v>12</v>
      </c>
      <c r="Q477" s="44" t="s">
        <v>11</v>
      </c>
      <c r="R477" s="45">
        <v>29501077</v>
      </c>
      <c r="S477" s="45">
        <v>56</v>
      </c>
      <c r="T477" s="45">
        <v>12</v>
      </c>
      <c r="U477" s="46">
        <v>44454</v>
      </c>
      <c r="V477" s="47" t="s">
        <v>20</v>
      </c>
      <c r="W477" s="48" t="s">
        <v>178</v>
      </c>
      <c r="X477" s="49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7" t="str">
        <f>VLOOKUP(N478,'Linien - BU'!A:B,2,FALSE)</f>
        <v>BU4</v>
      </c>
      <c r="B478" s="78">
        <f t="shared" si="49"/>
        <v>6</v>
      </c>
      <c r="C478" s="79">
        <f>Abfalldokumentation!$U478</f>
        <v>44454</v>
      </c>
      <c r="D478" s="68" t="str">
        <f>IFERROR(VLOOKUP(Tabelle3[[#This Row],[Artikelnr.]],Produktgruppe!A:B,2,0),Tabelle3[[#This Row],[Produktname]])</f>
        <v>ABS 295</v>
      </c>
      <c r="E478" s="80" t="str">
        <f>IFERROR(VLOOKUP(Abfalldokumentation!$O478,Artikel!A:C,3,FALSE),Abfalldokumentation!$O478)</f>
        <v>ABS BRIE-PAP</v>
      </c>
      <c r="F478" s="80" t="str">
        <f>VLOOKUP(T478,'Liste Gründe'!A:D,2,FALSE)</f>
        <v>keinen Verwendungszweck</v>
      </c>
      <c r="G478" s="79" t="str">
        <f>IF(ISBLANK(V478),VLOOKUP(Abfalldokumentation!$P478,'Liste Gründe'!A:D,3,FALSE),V478)</f>
        <v>keinen Verwendungszweck</v>
      </c>
      <c r="H478" s="80" t="str">
        <f>IF(ISBLANK(Abfalldokumentation!$W478),"-",Abfalldokumentation!$W478)</f>
        <v>&lt;50kg/Monat</v>
      </c>
      <c r="I478" s="80">
        <f t="shared" si="50"/>
        <v>37</v>
      </c>
      <c r="J478" s="80" t="str">
        <f t="shared" si="51"/>
        <v>Produkte</v>
      </c>
      <c r="K478" s="80" t="str">
        <f t="shared" si="52"/>
        <v>BUs</v>
      </c>
      <c r="L478" s="80" t="str">
        <f t="shared" si="53"/>
        <v>Symptome</v>
      </c>
      <c r="M4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IFERROR(VLOOKUP(Abfalldokumentation!$O478,Kennzahlen!U:X,3,FALSE)*Abfalldokumentation!$B478,"0")))),0)</f>
        <v>9.6459416666666655</v>
      </c>
      <c r="N478" s="80" t="str">
        <f>IF(ISBLANK(Q478),VLOOKUP(Abfalldokumentation!$O478,'Linien - BU'!R:S,2,FALSE),Q478)</f>
        <v>L29</v>
      </c>
      <c r="O478" s="76">
        <f t="shared" si="54"/>
        <v>29501101</v>
      </c>
      <c r="P478" s="76">
        <f t="shared" si="55"/>
        <v>61</v>
      </c>
      <c r="Q478" s="38" t="s">
        <v>228</v>
      </c>
      <c r="R478" s="39">
        <v>29501101</v>
      </c>
      <c r="S478" s="39">
        <v>6</v>
      </c>
      <c r="T478" s="39">
        <v>61</v>
      </c>
      <c r="U478" s="40">
        <v>44454</v>
      </c>
      <c r="V478" s="41"/>
      <c r="W478" s="42" t="s">
        <v>220</v>
      </c>
      <c r="X478" s="43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2" t="str">
        <f>VLOOKUP(N479,'Linien - BU'!A:B,2,FALSE)</f>
        <v>BU1</v>
      </c>
      <c r="B479" s="73">
        <f t="shared" si="49"/>
        <v>212</v>
      </c>
      <c r="C479" s="74">
        <f>Abfalldokumentation!$U479</f>
        <v>44454</v>
      </c>
      <c r="D479" s="68" t="str">
        <f>IFERROR(VLOOKUP(Tabelle3[[#This Row],[Artikelnr.]],Produktgruppe!A:B,2,0),Tabelle3[[#This Row],[Produktname]])</f>
        <v>Sammelnr.</v>
      </c>
      <c r="E479" s="75" t="str">
        <f>IFERROR(VLOOKUP(Abfalldokumentation!$O479,Artikel!A:C,3,FALSE),Abfalldokumentation!$O479)</f>
        <v>VS GRS Schinken mit Rin</v>
      </c>
      <c r="F479" s="75" t="str">
        <f>VLOOKUP(T479,'Liste Gründe'!A:D,2,FALSE)</f>
        <v>Schimmel</v>
      </c>
      <c r="G479" s="74" t="str">
        <f>IF(ISBLANK(V479),VLOOKUP(Abfalldokumentation!$P479,'Liste Gründe'!A:D,3,FALSE),V479)</f>
        <v>keine Verarbeitung</v>
      </c>
      <c r="H479" s="75" t="str">
        <f>IF(ISBLANK(Abfalldokumentation!$W479),"-",Abfalldokumentation!$W479)</f>
        <v>Aufgrund Konsistenz nicht genommen. Zu wenig VOS verarbeitet. Vom Warmen ins Kalte -&gt; Schimmel</v>
      </c>
      <c r="I479" s="75">
        <f t="shared" si="50"/>
        <v>37</v>
      </c>
      <c r="J479" s="75" t="str">
        <f t="shared" si="51"/>
        <v>Produkte</v>
      </c>
      <c r="K479" s="75" t="str">
        <f t="shared" si="52"/>
        <v>BUs</v>
      </c>
      <c r="L479" s="75" t="str">
        <f t="shared" si="53"/>
        <v>Symptome</v>
      </c>
      <c r="M4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IFERROR(VLOOKUP(Abfalldokumentation!$O479,Kennzahlen!U:X,3,FALSE)*Abfalldokumentation!$B479,"0")))),0)</f>
        <v>106</v>
      </c>
      <c r="N479" s="75" t="str">
        <f>IF(ISBLANK(Q479),VLOOKUP(Abfalldokumentation!$O479,'Linien - BU'!R:S,2,FALSE),Q479)</f>
        <v>Schmelze</v>
      </c>
      <c r="O479" s="76">
        <f t="shared" si="54"/>
        <v>29600011</v>
      </c>
      <c r="P479" s="76">
        <f t="shared" si="55"/>
        <v>12</v>
      </c>
      <c r="Q479" s="44" t="s">
        <v>170</v>
      </c>
      <c r="R479" s="45">
        <v>29600011</v>
      </c>
      <c r="S479" s="45">
        <v>212</v>
      </c>
      <c r="T479" s="45">
        <v>12</v>
      </c>
      <c r="U479" s="46">
        <v>44454</v>
      </c>
      <c r="V479" s="47" t="s">
        <v>22</v>
      </c>
      <c r="W479" s="48" t="s">
        <v>171</v>
      </c>
      <c r="X479" s="49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7" t="str">
        <f>VLOOKUP(N480,'Linien - BU'!A:B,2,FALSE)</f>
        <v>BU1</v>
      </c>
      <c r="B480" s="78">
        <f t="shared" si="49"/>
        <v>223</v>
      </c>
      <c r="C480" s="79">
        <f>Abfalldokumentation!$U480</f>
        <v>44454</v>
      </c>
      <c r="D480" s="68" t="str">
        <f>IFERROR(VLOOKUP(Tabelle3[[#This Row],[Artikelnr.]],Produktgruppe!A:B,2,0),Tabelle3[[#This Row],[Produktname]])</f>
        <v>Sammelnr.</v>
      </c>
      <c r="E480" s="80" t="str">
        <f>IFERROR(VLOOKUP(Abfalldokumentation!$O480,Artikel!A:C,3,FALSE),Abfalldokumentation!$O480)</f>
        <v>VS GRS Chili mit Rinde</v>
      </c>
      <c r="F480" s="80" t="str">
        <f>VLOOKUP(T480,'Liste Gründe'!A:D,2,FALSE)</f>
        <v>Schimmel</v>
      </c>
      <c r="G480" s="79" t="str">
        <f>IF(ISBLANK(V480),VLOOKUP(Abfalldokumentation!$P480,'Liste Gründe'!A:D,3,FALSE),V480)</f>
        <v>keine Verarbeitung</v>
      </c>
      <c r="H480" s="80" t="str">
        <f>IF(ISBLANK(Abfalldokumentation!$W480),"-",Abfalldokumentation!$W480)</f>
        <v>Aufgrund Konsistenz nicht genommen. Zu wenig VOS verarbeitet. Vom Warmen ins Kalte -&gt; Schimmel</v>
      </c>
      <c r="I480" s="80">
        <f t="shared" si="50"/>
        <v>37</v>
      </c>
      <c r="J480" s="80" t="str">
        <f t="shared" si="51"/>
        <v>Produkte</v>
      </c>
      <c r="K480" s="80" t="str">
        <f t="shared" si="52"/>
        <v>BUs</v>
      </c>
      <c r="L480" s="80" t="str">
        <f t="shared" si="53"/>
        <v>Symptome</v>
      </c>
      <c r="M4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IFERROR(VLOOKUP(Abfalldokumentation!$O480,Kennzahlen!U:X,3,FALSE)*Abfalldokumentation!$B480,"0")))),0)</f>
        <v>1271.0777</v>
      </c>
      <c r="N480" s="80" t="str">
        <f>IF(ISBLANK(Q480),VLOOKUP(Abfalldokumentation!$O480,'Linien - BU'!R:S,2,FALSE),Q480)</f>
        <v>Schmelze</v>
      </c>
      <c r="O480" s="76">
        <f t="shared" si="54"/>
        <v>29600013</v>
      </c>
      <c r="P480" s="76">
        <f t="shared" si="55"/>
        <v>12</v>
      </c>
      <c r="Q480" s="38" t="s">
        <v>170</v>
      </c>
      <c r="R480" s="39">
        <v>29600013</v>
      </c>
      <c r="S480" s="39">
        <v>223</v>
      </c>
      <c r="T480" s="39">
        <v>12</v>
      </c>
      <c r="U480" s="40">
        <v>44454</v>
      </c>
      <c r="V480" s="41" t="s">
        <v>22</v>
      </c>
      <c r="W480" s="42" t="s">
        <v>171</v>
      </c>
      <c r="X480" s="43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2" t="str">
        <f>VLOOKUP(N481,'Linien - BU'!A:B,2,FALSE)</f>
        <v>BU1</v>
      </c>
      <c r="B481" s="73">
        <f t="shared" si="49"/>
        <v>41.6</v>
      </c>
      <c r="C481" s="74">
        <f>Abfalldokumentation!$U481</f>
        <v>44454</v>
      </c>
      <c r="D481" s="68" t="str">
        <f>IFERROR(VLOOKUP(Tabelle3[[#This Row],[Artikelnr.]],Produktgruppe!A:B,2,0),Tabelle3[[#This Row],[Produktname]])</f>
        <v>ganze Würste</v>
      </c>
      <c r="E481" s="75" t="str">
        <f>IFERROR(VLOOKUP(Abfalldokumentation!$O481,Artikel!A:C,3,FALSE),Abfalldokumentation!$O481)</f>
        <v>Würste 6700g Räucher na</v>
      </c>
      <c r="F481" s="75" t="str">
        <f>VLOOKUP(T481,'Liste Gründe'!A:D,2,FALSE)</f>
        <v>Linienbezogen</v>
      </c>
      <c r="G481" s="74" t="str">
        <f>IF(ISBLANK(V481),VLOOKUP(Abfalldokumentation!$P481,'Liste Gründe'!A:D,3,FALSE),V481)</f>
        <v>Schlaufe gerissen</v>
      </c>
      <c r="H481" s="75" t="str">
        <f>IF(ISBLANK(Abfalldokumentation!$W481),"-",Abfalldokumentation!$W481)</f>
        <v>Schlaufe gerissen</v>
      </c>
      <c r="I481" s="75">
        <f t="shared" si="50"/>
        <v>37</v>
      </c>
      <c r="J481" s="75" t="str">
        <f t="shared" si="51"/>
        <v>Produkte</v>
      </c>
      <c r="K481" s="75" t="str">
        <f t="shared" si="52"/>
        <v>BUs</v>
      </c>
      <c r="L481" s="75" t="str">
        <f t="shared" si="53"/>
        <v>Symptome</v>
      </c>
      <c r="M4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IFERROR(VLOOKUP(Abfalldokumentation!$O481,Kennzahlen!U:X,3,FALSE)*Abfalldokumentation!$B481,"0")))),0)</f>
        <v>0</v>
      </c>
      <c r="N481" s="75" t="str">
        <f>IF(ISBLANK(Q481),VLOOKUP(Abfalldokumentation!$O481,'Linien - BU'!R:S,2,FALSE),Q481)</f>
        <v>Abfüllung</v>
      </c>
      <c r="O481" s="76">
        <f t="shared" si="54"/>
        <v>31000084</v>
      </c>
      <c r="P481" s="76">
        <f t="shared" si="55"/>
        <v>33</v>
      </c>
      <c r="Q481" s="44" t="s">
        <v>166</v>
      </c>
      <c r="R481" s="45">
        <v>31000084</v>
      </c>
      <c r="S481" s="45">
        <v>41.6</v>
      </c>
      <c r="T481" s="45">
        <v>33</v>
      </c>
      <c r="U481" s="46">
        <v>44454</v>
      </c>
      <c r="V481" s="47"/>
      <c r="W481" s="48" t="s">
        <v>229</v>
      </c>
      <c r="X481" s="49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7" t="str">
        <f>VLOOKUP(N482,'Linien - BU'!A:B,2,FALSE)</f>
        <v>BU1</v>
      </c>
      <c r="B482" s="78">
        <f t="shared" si="49"/>
        <v>3.6</v>
      </c>
      <c r="C482" s="79">
        <f>Abfalldokumentation!$U482</f>
        <v>44454</v>
      </c>
      <c r="D482" s="68" t="str">
        <f>IFERROR(VLOOKUP(Tabelle3[[#This Row],[Artikelnr.]],Produktgruppe!A:B,2,0),Tabelle3[[#This Row],[Produktname]])</f>
        <v>ganze Würste</v>
      </c>
      <c r="E482" s="80" t="str">
        <f>IFERROR(VLOOKUP(Abfalldokumentation!$O482,Artikel!A:C,3,FALSE),Abfalldokumentation!$O482)</f>
        <v>Würste 6700g Räucher na</v>
      </c>
      <c r="F482" s="80" t="str">
        <f>VLOOKUP(T482,'Liste Gründe'!A:D,2,FALSE)</f>
        <v>Linienbezogen</v>
      </c>
      <c r="G482" s="79" t="str">
        <f>IF(ISBLANK(V482),VLOOKUP(Abfalldokumentation!$P482,'Liste Gründe'!A:D,3,FALSE),V482)</f>
        <v>Reinigung</v>
      </c>
      <c r="H482" s="80" t="str">
        <f>IF(ISBLANK(Abfalldokumentation!$W482),"-",Abfalldokumentation!$W482)</f>
        <v>-</v>
      </c>
      <c r="I482" s="80">
        <f t="shared" si="50"/>
        <v>37</v>
      </c>
      <c r="J482" s="80" t="str">
        <f t="shared" si="51"/>
        <v>Produkte</v>
      </c>
      <c r="K482" s="80" t="str">
        <f t="shared" si="52"/>
        <v>BUs</v>
      </c>
      <c r="L482" s="80" t="str">
        <f t="shared" si="53"/>
        <v>Symptome</v>
      </c>
      <c r="M4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IFERROR(VLOOKUP(Abfalldokumentation!$O482,Kennzahlen!U:X,3,FALSE)*Abfalldokumentation!$B482,"0")))),0)</f>
        <v>0</v>
      </c>
      <c r="N482" s="80" t="str">
        <f>IF(ISBLANK(Q482),VLOOKUP(Abfalldokumentation!$O482,'Linien - BU'!R:S,2,FALSE),Q482)</f>
        <v>Abfüllung</v>
      </c>
      <c r="O482" s="76">
        <f t="shared" si="54"/>
        <v>31000084</v>
      </c>
      <c r="P482" s="76">
        <f t="shared" si="55"/>
        <v>10</v>
      </c>
      <c r="Q482" s="38" t="s">
        <v>166</v>
      </c>
      <c r="R482" s="39">
        <v>31000084</v>
      </c>
      <c r="S482" s="39">
        <v>3.6</v>
      </c>
      <c r="T482" s="39">
        <v>10</v>
      </c>
      <c r="U482" s="40">
        <v>44454</v>
      </c>
      <c r="V482" s="41"/>
      <c r="W482" s="42"/>
      <c r="X482" s="43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2" t="str">
        <f>VLOOKUP(N483,'Linien - BU'!A:B,2,FALSE)</f>
        <v>BU1</v>
      </c>
      <c r="B483" s="73">
        <f t="shared" si="49"/>
        <v>26</v>
      </c>
      <c r="C483" s="74">
        <f>Abfalldokumentation!$U483</f>
        <v>44454</v>
      </c>
      <c r="D483" s="68" t="str">
        <f>IFERROR(VLOOKUP(Tabelle3[[#This Row],[Artikelnr.]],Produktgruppe!A:B,2,0),Tabelle3[[#This Row],[Produktname]])</f>
        <v>Rest</v>
      </c>
      <c r="E483" s="75" t="str">
        <f>IFERROR(VLOOKUP(Abfalldokumentation!$O483,Artikel!A:C,3,FALSE),Abfalldokumentation!$O483)</f>
        <v>SKZ GOU 3,9KG WÜRSTE</v>
      </c>
      <c r="F483" s="75" t="str">
        <f>VLOOKUP(T483,'Liste Gründe'!A:D,2,FALSE)</f>
        <v>Linienbezogen</v>
      </c>
      <c r="G483" s="74" t="str">
        <f>IF(ISBLANK(V483),VLOOKUP(Abfalldokumentation!$P483,'Liste Gründe'!A:D,3,FALSE),V483)</f>
        <v>Darm geplatzt</v>
      </c>
      <c r="H483" s="75" t="str">
        <f>IF(ISBLANK(Abfalldokumentation!$W483),"-",Abfalldokumentation!$W483)</f>
        <v>Darm geplatzt</v>
      </c>
      <c r="I483" s="75">
        <f t="shared" si="50"/>
        <v>37</v>
      </c>
      <c r="J483" s="75" t="str">
        <f t="shared" si="51"/>
        <v>Produkte</v>
      </c>
      <c r="K483" s="75" t="str">
        <f t="shared" si="52"/>
        <v>BUs</v>
      </c>
      <c r="L483" s="75" t="str">
        <f t="shared" si="53"/>
        <v>Symptome</v>
      </c>
      <c r="M4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IFERROR(VLOOKUP(Abfalldokumentation!$O483,Kennzahlen!U:X,3,FALSE)*Abfalldokumentation!$B483,"0")))),0)</f>
        <v>0</v>
      </c>
      <c r="N483" s="75" t="str">
        <f>IF(ISBLANK(Q483),VLOOKUP(Abfalldokumentation!$O483,'Linien - BU'!R:S,2,FALSE),Q483)</f>
        <v>Abfüllung</v>
      </c>
      <c r="O483" s="76">
        <f t="shared" si="54"/>
        <v>31000207</v>
      </c>
      <c r="P483" s="76">
        <f t="shared" si="55"/>
        <v>34</v>
      </c>
      <c r="Q483" s="44" t="s">
        <v>166</v>
      </c>
      <c r="R483" s="45">
        <v>31000207</v>
      </c>
      <c r="S483" s="45">
        <v>26</v>
      </c>
      <c r="T483" s="45">
        <v>34</v>
      </c>
      <c r="U483" s="46">
        <v>44454</v>
      </c>
      <c r="V483" s="47"/>
      <c r="W483" s="48" t="s">
        <v>207</v>
      </c>
      <c r="X483" s="49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7" t="str">
        <f>VLOOKUP(N484,'Linien - BU'!A:B,2,FALSE)</f>
        <v>BU1</v>
      </c>
      <c r="B484" s="78">
        <f t="shared" si="49"/>
        <v>42.6</v>
      </c>
      <c r="C484" s="79">
        <f>Abfalldokumentation!$U484</f>
        <v>44454</v>
      </c>
      <c r="D484" s="68" t="str">
        <f>IFERROR(VLOOKUP(Tabelle3[[#This Row],[Artikelnr.]],Produktgruppe!A:B,2,0),Tabelle3[[#This Row],[Produktname]])</f>
        <v>Räucherwürste</v>
      </c>
      <c r="E484" s="80" t="str">
        <f>IFERROR(VLOOKUP(Abfalldokumentation!$O484,Artikel!A:C,3,FALSE),Abfalldokumentation!$O484)</f>
        <v>RW SCHI-NAT 9,3KG ALD G</v>
      </c>
      <c r="F484" s="80" t="str">
        <f>VLOOKUP(T484,'Liste Gründe'!A:D,2,FALSE)</f>
        <v>Linienbezogen</v>
      </c>
      <c r="G484" s="79" t="str">
        <f>IF(ISBLANK(V484),VLOOKUP(Abfalldokumentation!$P484,'Liste Gründe'!A:D,3,FALSE),V484)</f>
        <v>Reinigung</v>
      </c>
      <c r="H484" s="80" t="str">
        <f>IF(ISBLANK(Abfalldokumentation!$W484),"-",Abfalldokumentation!$W484)</f>
        <v>-</v>
      </c>
      <c r="I484" s="80">
        <f t="shared" si="50"/>
        <v>37</v>
      </c>
      <c r="J484" s="80" t="str">
        <f t="shared" si="51"/>
        <v>Produkte</v>
      </c>
      <c r="K484" s="80" t="str">
        <f t="shared" si="52"/>
        <v>BUs</v>
      </c>
      <c r="L484" s="80" t="str">
        <f t="shared" si="53"/>
        <v>Symptome</v>
      </c>
      <c r="M4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IFERROR(VLOOKUP(Abfalldokumentation!$O484,Kennzahlen!U:X,3,FALSE)*Abfalldokumentation!$B484,"0")))),0)</f>
        <v>0</v>
      </c>
      <c r="N484" s="80" t="str">
        <f>IF(ISBLANK(Q484),VLOOKUP(Abfalldokumentation!$O484,'Linien - BU'!R:S,2,FALSE),Q484)</f>
        <v>Abfüllung</v>
      </c>
      <c r="O484" s="76">
        <f t="shared" si="54"/>
        <v>32000065</v>
      </c>
      <c r="P484" s="76">
        <f t="shared" si="55"/>
        <v>10</v>
      </c>
      <c r="Q484" s="38" t="s">
        <v>166</v>
      </c>
      <c r="R484" s="39">
        <v>32000065</v>
      </c>
      <c r="S484" s="39">
        <v>42.6</v>
      </c>
      <c r="T484" s="39">
        <v>10</v>
      </c>
      <c r="U484" s="40">
        <v>44454</v>
      </c>
      <c r="V484" s="41"/>
      <c r="W484" s="42"/>
      <c r="X484" s="43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2" t="str">
        <f>VLOOKUP(N485,'Linien - BU'!A:B,2,FALSE)</f>
        <v>BU1</v>
      </c>
      <c r="B485" s="73">
        <f t="shared" si="49"/>
        <v>724</v>
      </c>
      <c r="C485" s="74">
        <f>Abfalldokumentation!$U485</f>
        <v>44454</v>
      </c>
      <c r="D485" s="68" t="str">
        <f>IFERROR(VLOOKUP(Tabelle3[[#This Row],[Artikelnr.]],Produktgruppe!A:B,2,0),Tabelle3[[#This Row],[Produktname]])</f>
        <v>Rest</v>
      </c>
      <c r="E485" s="75" t="str">
        <f>IFERROR(VLOOKUP(Abfalldokumentation!$O485,Artikel!A:C,3,FALSE),Abfalldokumentation!$O485)</f>
        <v>SKZ 2,5LB</v>
      </c>
      <c r="F485" s="75" t="str">
        <f>VLOOKUP(T485,'Liste Gründe'!A:D,2,FALSE)</f>
        <v>Schimmel</v>
      </c>
      <c r="G485" s="74" t="str">
        <f>IF(ISBLANK(V485),VLOOKUP(Abfalldokumentation!$P485,'Liste Gründe'!A:D,3,FALSE),V485)</f>
        <v>Qualitätsfehler</v>
      </c>
      <c r="H485" s="75" t="str">
        <f>IF(ISBLANK(Abfalldokumentation!$W485),"-",Abfalldokumentation!$W485)</f>
        <v>zu heiß geräuchert</v>
      </c>
      <c r="I485" s="75">
        <f t="shared" si="50"/>
        <v>37</v>
      </c>
      <c r="J485" s="75" t="str">
        <f t="shared" si="51"/>
        <v>Produkte</v>
      </c>
      <c r="K485" s="75" t="str">
        <f t="shared" si="52"/>
        <v>BUs</v>
      </c>
      <c r="L485" s="75" t="str">
        <f t="shared" si="53"/>
        <v>Symptome</v>
      </c>
      <c r="M4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IFERROR(VLOOKUP(Abfalldokumentation!$O485,Kennzahlen!U:X,3,FALSE)*Abfalldokumentation!$B485,"0")))),0)</f>
        <v>0</v>
      </c>
      <c r="N485" s="75" t="str">
        <f>IF(ISBLANK(Q485),VLOOKUP(Abfalldokumentation!$O485,'Linien - BU'!R:S,2,FALSE),Q485)</f>
        <v>Räucherei</v>
      </c>
      <c r="O485" s="76">
        <f t="shared" si="54"/>
        <v>32000074</v>
      </c>
      <c r="P485" s="76">
        <f t="shared" si="55"/>
        <v>120</v>
      </c>
      <c r="Q485" s="44" t="s">
        <v>255</v>
      </c>
      <c r="R485" s="45">
        <v>32000074</v>
      </c>
      <c r="S485" s="45">
        <v>724</v>
      </c>
      <c r="T485" s="45">
        <v>120</v>
      </c>
      <c r="U485" s="46">
        <v>44454</v>
      </c>
      <c r="V485" s="41" t="s">
        <v>26</v>
      </c>
      <c r="W485" s="48" t="s">
        <v>256</v>
      </c>
      <c r="X485" s="49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7" t="str">
        <f>VLOOKUP(N486,'Linien - BU'!A:B,2,FALSE)</f>
        <v>BU1</v>
      </c>
      <c r="B486" s="78">
        <f t="shared" si="49"/>
        <v>22</v>
      </c>
      <c r="C486" s="79">
        <f>Abfalldokumentation!$U486</f>
        <v>44454</v>
      </c>
      <c r="D486" s="68" t="str">
        <f>IFERROR(VLOOKUP(Tabelle3[[#This Row],[Artikelnr.]],Produktgruppe!A:B,2,0),Tabelle3[[#This Row],[Produktname]])</f>
        <v>Räucherwürste</v>
      </c>
      <c r="E486" s="80" t="str">
        <f>IFERROR(VLOOKUP(Abfalldokumentation!$O486,Artikel!A:C,3,FALSE),Abfalldokumentation!$O486)</f>
        <v>GRW SCHI-NAT 7,2GK NEUE</v>
      </c>
      <c r="F486" s="80" t="str">
        <f>VLOOKUP(T486,'Liste Gründe'!A:D,2,FALSE)</f>
        <v>Linienbezogen</v>
      </c>
      <c r="G486" s="79" t="str">
        <f>IF(ISBLANK(V486),VLOOKUP(Abfalldokumentation!$P486,'Liste Gründe'!A:D,3,FALSE),V486)</f>
        <v>runter gefallen</v>
      </c>
      <c r="H486" s="80" t="str">
        <f>IF(ISBLANK(Abfalldokumentation!$W486),"-",Abfalldokumentation!$W486)</f>
        <v>aus der Hand gerutscht</v>
      </c>
      <c r="I486" s="80">
        <f t="shared" si="50"/>
        <v>37</v>
      </c>
      <c r="J486" s="80" t="str">
        <f t="shared" si="51"/>
        <v>Produkte</v>
      </c>
      <c r="K486" s="80" t="str">
        <f t="shared" si="52"/>
        <v>BUs</v>
      </c>
      <c r="L486" s="80" t="str">
        <f t="shared" si="53"/>
        <v>Symptome</v>
      </c>
      <c r="M4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IFERROR(VLOOKUP(Abfalldokumentation!$O486,Kennzahlen!U:X,3,FALSE)*Abfalldokumentation!$B486,"0")))),0)</f>
        <v>0</v>
      </c>
      <c r="N486" s="80" t="str">
        <f>IF(ISBLANK(Q486),VLOOKUP(Abfalldokumentation!$O486,'Linien - BU'!R:S,2,FALSE),Q486)</f>
        <v>Abfüllung</v>
      </c>
      <c r="O486" s="76">
        <f t="shared" si="54"/>
        <v>32000106</v>
      </c>
      <c r="P486" s="76">
        <f t="shared" si="55"/>
        <v>32</v>
      </c>
      <c r="Q486" s="38" t="s">
        <v>166</v>
      </c>
      <c r="R486" s="39">
        <v>32000106</v>
      </c>
      <c r="S486" s="39">
        <v>22</v>
      </c>
      <c r="T486" s="39">
        <v>32</v>
      </c>
      <c r="U486" s="40">
        <v>44454</v>
      </c>
      <c r="V486" s="41"/>
      <c r="W486" s="42" t="s">
        <v>257</v>
      </c>
      <c r="X486" s="43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2" t="str">
        <f>VLOOKUP(N487,'Linien - BU'!A:B,2,FALSE)</f>
        <v>BU1</v>
      </c>
      <c r="B487" s="73">
        <f t="shared" si="49"/>
        <v>19</v>
      </c>
      <c r="C487" s="74">
        <f>Abfalldokumentation!$U487</f>
        <v>44454</v>
      </c>
      <c r="D487" s="68" t="str">
        <f>IFERROR(VLOOKUP(Tabelle3[[#This Row],[Artikelnr.]],Produktgruppe!A:B,2,0),Tabelle3[[#This Row],[Produktname]])</f>
        <v>Räucherwürste</v>
      </c>
      <c r="E487" s="75" t="str">
        <f>IFERROR(VLOOKUP(Abfalldokumentation!$O487,Artikel!A:C,3,FALSE),Abfalldokumentation!$O487)</f>
        <v>GRW SCHI-NAT 7,2GK NEUE</v>
      </c>
      <c r="F487" s="75" t="str">
        <f>VLOOKUP(T487,'Liste Gründe'!A:D,2,FALSE)</f>
        <v>Linienbezogen</v>
      </c>
      <c r="G487" s="74" t="str">
        <f>IF(ISBLANK(V487),VLOOKUP(Abfalldokumentation!$P487,'Liste Gründe'!A:D,3,FALSE),V487)</f>
        <v>Darm geplatzt</v>
      </c>
      <c r="H487" s="75" t="str">
        <f>IF(ISBLANK(Abfalldokumentation!$W487),"-",Abfalldokumentation!$W487)</f>
        <v>Darm geplatzt</v>
      </c>
      <c r="I487" s="75">
        <f t="shared" si="50"/>
        <v>37</v>
      </c>
      <c r="J487" s="75" t="str">
        <f t="shared" si="51"/>
        <v>Produkte</v>
      </c>
      <c r="K487" s="75" t="str">
        <f t="shared" si="52"/>
        <v>BUs</v>
      </c>
      <c r="L487" s="75" t="str">
        <f t="shared" si="53"/>
        <v>Symptome</v>
      </c>
      <c r="M4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IFERROR(VLOOKUP(Abfalldokumentation!$O487,Kennzahlen!U:X,3,FALSE)*Abfalldokumentation!$B487,"0")))),0)</f>
        <v>0</v>
      </c>
      <c r="N487" s="75" t="str">
        <f>IF(ISBLANK(Q487),VLOOKUP(Abfalldokumentation!$O487,'Linien - BU'!R:S,2,FALSE),Q487)</f>
        <v>Abfüllung</v>
      </c>
      <c r="O487" s="76">
        <f t="shared" si="54"/>
        <v>32000106</v>
      </c>
      <c r="P487" s="76">
        <f t="shared" si="55"/>
        <v>34</v>
      </c>
      <c r="Q487" s="44" t="s">
        <v>166</v>
      </c>
      <c r="R487" s="45">
        <v>32000106</v>
      </c>
      <c r="S487" s="45">
        <v>19</v>
      </c>
      <c r="T487" s="45">
        <v>34</v>
      </c>
      <c r="U487" s="46">
        <v>44454</v>
      </c>
      <c r="V487" s="47"/>
      <c r="W487" s="48" t="s">
        <v>207</v>
      </c>
      <c r="X487" s="49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7" t="str">
        <f>VLOOKUP(N488,'Linien - BU'!A:B,2,FALSE)</f>
        <v>BU1</v>
      </c>
      <c r="B488" s="78">
        <f t="shared" si="49"/>
        <v>270</v>
      </c>
      <c r="C488" s="79">
        <f>Abfalldokumentation!$U488</f>
        <v>44454</v>
      </c>
      <c r="D488" s="68" t="str">
        <f>IFERROR(VLOOKUP(Tabelle3[[#This Row],[Artikelnr.]],Produktgruppe!A:B,2,0),Tabelle3[[#This Row],[Produktname]])</f>
        <v>ABS 495</v>
      </c>
      <c r="E488" s="80" t="str">
        <f>IFERROR(VLOOKUP(Abfalldokumentation!$O488,Artikel!A:C,3,FALSE),Abfalldokumentation!$O488)</f>
        <v>ABS TIL-45FIT VAKU-OGT</v>
      </c>
      <c r="F488" s="80" t="str">
        <f>VLOOKUP(T488,'Liste Gründe'!A:D,2,FALSE)</f>
        <v>Schimmel</v>
      </c>
      <c r="G488" s="79" t="str">
        <f>IF(ISBLANK(V488),VLOOKUP(Abfalldokumentation!$P488,'Liste Gründe'!A:D,3,FALSE),V488)</f>
        <v>keine Verarbeitung</v>
      </c>
      <c r="H488" s="80" t="str">
        <f>IF(ISBLANK(Abfalldokumentation!$W488),"-",Abfalldokumentation!$W488)</f>
        <v>Keinen Einsatz</v>
      </c>
      <c r="I488" s="80">
        <f t="shared" si="50"/>
        <v>37</v>
      </c>
      <c r="J488" s="80" t="str">
        <f t="shared" si="51"/>
        <v>Produkte</v>
      </c>
      <c r="K488" s="80" t="str">
        <f t="shared" si="52"/>
        <v>BUs</v>
      </c>
      <c r="L488" s="80" t="str">
        <f t="shared" si="53"/>
        <v>Symptome</v>
      </c>
      <c r="M4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IFERROR(VLOOKUP(Abfalldokumentation!$O488,Kennzahlen!U:X,3,FALSE)*Abfalldokumentation!$B488,"0")))),0)</f>
        <v>543.78</v>
      </c>
      <c r="N488" s="80" t="str">
        <f>IF(ISBLANK(Q488),VLOOKUP(Abfalldokumentation!$O488,'Linien - BU'!R:S,2,FALSE),Q488)</f>
        <v>Abfüllung</v>
      </c>
      <c r="O488" s="76">
        <f t="shared" si="54"/>
        <v>49500039</v>
      </c>
      <c r="P488" s="76">
        <f t="shared" si="55"/>
        <v>12</v>
      </c>
      <c r="Q488" s="38" t="s">
        <v>166</v>
      </c>
      <c r="R488" s="39">
        <v>49500039</v>
      </c>
      <c r="S488" s="39">
        <v>270</v>
      </c>
      <c r="T488" s="39">
        <v>12</v>
      </c>
      <c r="U488" s="40">
        <v>44454</v>
      </c>
      <c r="V488" s="41" t="s">
        <v>22</v>
      </c>
      <c r="W488" s="42" t="s">
        <v>253</v>
      </c>
      <c r="X488" s="43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2" t="str">
        <f>VLOOKUP(N489,'Linien - BU'!A:B,2,FALSE)</f>
        <v>BU1</v>
      </c>
      <c r="B489" s="73">
        <f t="shared" si="49"/>
        <v>285</v>
      </c>
      <c r="C489" s="74">
        <f>Abfalldokumentation!$U489</f>
        <v>44454</v>
      </c>
      <c r="D489" s="68" t="str">
        <f>IFERROR(VLOOKUP(Tabelle3[[#This Row],[Artikelnr.]],Produktgruppe!A:B,2,0),Tabelle3[[#This Row],[Produktname]])</f>
        <v>VOS 295</v>
      </c>
      <c r="E489" s="75" t="str">
        <f>IFERROR(VLOOKUP(Abfalldokumentation!$O489,Artikel!A:C,3,FALSE),Abfalldokumentation!$O489)</f>
        <v>VOS WAL-KONZ-vakuumiert</v>
      </c>
      <c r="F489" s="75" t="str">
        <f>VLOOKUP(T489,'Liste Gründe'!A:D,2,FALSE)</f>
        <v>Schimmel</v>
      </c>
      <c r="G489" s="74" t="str">
        <f>IF(ISBLANK(V489),VLOOKUP(Abfalldokumentation!$P489,'Liste Gründe'!A:D,3,FALSE),V489)</f>
        <v>Luftzieher</v>
      </c>
      <c r="H489" s="75" t="str">
        <f>IF(ISBLANK(Abfalldokumentation!$W489),"-",Abfalldokumentation!$W489)</f>
        <v>Luftzieher</v>
      </c>
      <c r="I489" s="75">
        <f t="shared" si="50"/>
        <v>37</v>
      </c>
      <c r="J489" s="75" t="str">
        <f t="shared" si="51"/>
        <v>Produkte</v>
      </c>
      <c r="K489" s="75" t="str">
        <f t="shared" si="52"/>
        <v>BUs</v>
      </c>
      <c r="L489" s="75" t="str">
        <f t="shared" si="53"/>
        <v>Symptome</v>
      </c>
      <c r="M4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IFERROR(VLOOKUP(Abfalldokumentation!$O489,Kennzahlen!U:X,3,FALSE)*Abfalldokumentation!$B489,"0")))),0)</f>
        <v>0</v>
      </c>
      <c r="N489" s="75" t="str">
        <f>IF(ISBLANK(Q489),VLOOKUP(Abfalldokumentation!$O489,'Linien - BU'!R:S,2,FALSE),Q489)</f>
        <v>RWV</v>
      </c>
      <c r="O489" s="76">
        <f t="shared" si="54"/>
        <v>49500154</v>
      </c>
      <c r="P489" s="76">
        <f t="shared" si="55"/>
        <v>12</v>
      </c>
      <c r="Q489" s="44" t="s">
        <v>188</v>
      </c>
      <c r="R489" s="45">
        <v>49500154</v>
      </c>
      <c r="S489" s="45">
        <v>285</v>
      </c>
      <c r="T489" s="45">
        <v>12</v>
      </c>
      <c r="U489" s="46">
        <v>44454</v>
      </c>
      <c r="V489" s="47" t="s">
        <v>29</v>
      </c>
      <c r="W489" s="48" t="s">
        <v>29</v>
      </c>
      <c r="X489" s="49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7" t="str">
        <f>VLOOKUP(N490,'Linien - BU'!A:B,2,FALSE)</f>
        <v>Verkauf</v>
      </c>
      <c r="B490" s="78">
        <f t="shared" si="49"/>
        <v>57.8</v>
      </c>
      <c r="C490" s="79">
        <f>Abfalldokumentation!$U490</f>
        <v>44454</v>
      </c>
      <c r="D490" s="68" t="str">
        <f>IFERROR(VLOOKUP(Tabelle3[[#This Row],[Artikelnr.]],Produktgruppe!A:B,2,0),Tabelle3[[#This Row],[Produktname]])</f>
        <v>Vakuumierte Zipfel</v>
      </c>
      <c r="E490" s="80" t="str">
        <f>IFERROR(VLOOKUP(Abfalldokumentation!$O490,Artikel!A:C,3,FALSE),Abfalldokumentation!$O490)</f>
        <v>RÄU-END SCHI ENDSTÜCK R</v>
      </c>
      <c r="F490" s="80" t="str">
        <f>VLOOKUP(T490,'Liste Gründe'!A:D,2,FALSE)</f>
        <v>Schimmel</v>
      </c>
      <c r="G490" s="79" t="str">
        <f>IF(ISBLANK(V490),VLOOKUP(Abfalldokumentation!$P490,'Liste Gründe'!A:D,3,FALSE),V490)</f>
        <v>keinen Abnehmer</v>
      </c>
      <c r="H490" s="80" t="str">
        <f>IF(ISBLANK(Abfalldokumentation!$W490),"-",Abfalldokumentation!$W490)</f>
        <v>keinen Abnehmer</v>
      </c>
      <c r="I490" s="80">
        <f t="shared" si="50"/>
        <v>37</v>
      </c>
      <c r="J490" s="80" t="str">
        <f t="shared" si="51"/>
        <v>Produkte</v>
      </c>
      <c r="K490" s="80" t="str">
        <f t="shared" si="52"/>
        <v>BUs</v>
      </c>
      <c r="L490" s="80" t="str">
        <f t="shared" si="53"/>
        <v>Symptome</v>
      </c>
      <c r="M4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IFERROR(VLOOKUP(Abfalldokumentation!$O490,Kennzahlen!U:X,3,FALSE)*Abfalldokumentation!$B490,"0")))),0)</f>
        <v>24.651699999999998</v>
      </c>
      <c r="N490" s="80" t="str">
        <f>IF(ISBLANK(Q490),VLOOKUP(Abfalldokumentation!$O490,'Linien - BU'!R:S,2,FALSE),Q490)</f>
        <v>Verkauf</v>
      </c>
      <c r="O490" s="76">
        <f t="shared" si="54"/>
        <v>49500185</v>
      </c>
      <c r="P490" s="76">
        <f t="shared" si="55"/>
        <v>12</v>
      </c>
      <c r="Q490" s="38" t="s">
        <v>11</v>
      </c>
      <c r="R490" s="39">
        <v>49500185</v>
      </c>
      <c r="S490" s="39">
        <v>57.8</v>
      </c>
      <c r="T490" s="39">
        <v>12</v>
      </c>
      <c r="U490" s="40">
        <v>44454</v>
      </c>
      <c r="V490" s="41" t="s">
        <v>24</v>
      </c>
      <c r="W490" s="42" t="s">
        <v>24</v>
      </c>
      <c r="X490" s="43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2" t="str">
        <f>VLOOKUP(N491,'Linien - BU'!A:B,2,FALSE)</f>
        <v>Verkauf</v>
      </c>
      <c r="B491" s="73">
        <f t="shared" si="49"/>
        <v>150</v>
      </c>
      <c r="C491" s="74">
        <f>Abfalldokumentation!$U491</f>
        <v>44454</v>
      </c>
      <c r="D491" s="68" t="str">
        <f>IFERROR(VLOOKUP(Tabelle3[[#This Row],[Artikelnr.]],Produktgruppe!A:B,2,0),Tabelle3[[#This Row],[Produktname]])</f>
        <v>Vakuumierte Zipfel</v>
      </c>
      <c r="E491" s="75" t="str">
        <f>IFERROR(VLOOKUP(Abfalldokumentation!$O491,Artikel!A:C,3,FALSE),Abfalldokumentation!$O491)</f>
        <v>RÄU-END SCHI ENDSTÜCK R</v>
      </c>
      <c r="F491" s="75" t="str">
        <f>VLOOKUP(T491,'Liste Gründe'!A:D,2,FALSE)</f>
        <v>Schimmel</v>
      </c>
      <c r="G491" s="74" t="str">
        <f>IF(ISBLANK(V491),VLOOKUP(Abfalldokumentation!$P491,'Liste Gründe'!A:D,3,FALSE),V491)</f>
        <v>keinen Abnehmer</v>
      </c>
      <c r="H491" s="75" t="str">
        <f>IF(ISBLANK(Abfalldokumentation!$W491),"-",Abfalldokumentation!$W491)</f>
        <v>keinen Abnehmer</v>
      </c>
      <c r="I491" s="75">
        <f t="shared" si="50"/>
        <v>37</v>
      </c>
      <c r="J491" s="75" t="str">
        <f t="shared" si="51"/>
        <v>Produkte</v>
      </c>
      <c r="K491" s="75" t="str">
        <f t="shared" si="52"/>
        <v>BUs</v>
      </c>
      <c r="L491" s="75" t="str">
        <f t="shared" si="53"/>
        <v>Symptome</v>
      </c>
      <c r="M4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IFERROR(VLOOKUP(Abfalldokumentation!$O491,Kennzahlen!U:X,3,FALSE)*Abfalldokumentation!$B491,"0")))),0)</f>
        <v>63.975000000000001</v>
      </c>
      <c r="N491" s="75" t="str">
        <f>IF(ISBLANK(Q491),VLOOKUP(Abfalldokumentation!$O491,'Linien - BU'!R:S,2,FALSE),Q491)</f>
        <v>Verkauf</v>
      </c>
      <c r="O491" s="76">
        <f t="shared" si="54"/>
        <v>49500185</v>
      </c>
      <c r="P491" s="76">
        <f t="shared" si="55"/>
        <v>12</v>
      </c>
      <c r="Q491" s="44" t="s">
        <v>11</v>
      </c>
      <c r="R491" s="45">
        <v>49500185</v>
      </c>
      <c r="S491" s="45">
        <v>150</v>
      </c>
      <c r="T491" s="45">
        <v>12</v>
      </c>
      <c r="U491" s="46">
        <v>44454</v>
      </c>
      <c r="V491" s="47" t="s">
        <v>24</v>
      </c>
      <c r="W491" s="48" t="s">
        <v>24</v>
      </c>
      <c r="X491" s="49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7" t="str">
        <f>VLOOKUP(N492,'Linien - BU'!A:B,2,FALSE)</f>
        <v>Verkauf</v>
      </c>
      <c r="B492" s="78">
        <f t="shared" si="49"/>
        <v>107.6</v>
      </c>
      <c r="C492" s="79">
        <f>Abfalldokumentation!$U492</f>
        <v>44454</v>
      </c>
      <c r="D492" s="68" t="str">
        <f>IFERROR(VLOOKUP(Tabelle3[[#This Row],[Artikelnr.]],Produktgruppe!A:B,2,0),Tabelle3[[#This Row],[Produktname]])</f>
        <v>Vakuumierte Zipfel</v>
      </c>
      <c r="E492" s="80" t="str">
        <f>IFERROR(VLOOKUP(Abfalldokumentation!$O492,Artikel!A:C,3,FALSE),Abfalldokumentation!$O492)</f>
        <v>RÄU-END GRW-SCHI-NAT EN</v>
      </c>
      <c r="F492" s="80" t="str">
        <f>VLOOKUP(T492,'Liste Gründe'!A:D,2,FALSE)</f>
        <v>Schimmel</v>
      </c>
      <c r="G492" s="79" t="str">
        <f>IF(ISBLANK(V492),VLOOKUP(Abfalldokumentation!$P492,'Liste Gründe'!A:D,3,FALSE),V492)</f>
        <v>keinen Abnehmer</v>
      </c>
      <c r="H492" s="80" t="str">
        <f>IF(ISBLANK(Abfalldokumentation!$W492),"-",Abfalldokumentation!$W492)</f>
        <v>keinen Abnehmer</v>
      </c>
      <c r="I492" s="80">
        <f t="shared" si="50"/>
        <v>37</v>
      </c>
      <c r="J492" s="80" t="str">
        <f t="shared" si="51"/>
        <v>Produkte</v>
      </c>
      <c r="K492" s="80" t="str">
        <f t="shared" si="52"/>
        <v>BUs</v>
      </c>
      <c r="L492" s="80" t="str">
        <f t="shared" si="53"/>
        <v>Symptome</v>
      </c>
      <c r="M4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IFERROR(VLOOKUP(Abfalldokumentation!$O492,Kennzahlen!U:X,3,FALSE)*Abfalldokumentation!$B492,"0")))),0)</f>
        <v>45.891399999999997</v>
      </c>
      <c r="N492" s="80" t="str">
        <f>IF(ISBLANK(Q492),VLOOKUP(Abfalldokumentation!$O492,'Linien - BU'!R:S,2,FALSE),Q492)</f>
        <v>Verkauf</v>
      </c>
      <c r="O492" s="76">
        <f t="shared" si="54"/>
        <v>49500188</v>
      </c>
      <c r="P492" s="76">
        <f t="shared" si="55"/>
        <v>12</v>
      </c>
      <c r="Q492" s="38" t="s">
        <v>11</v>
      </c>
      <c r="R492" s="39">
        <v>49500188</v>
      </c>
      <c r="S492" s="39">
        <v>107.6</v>
      </c>
      <c r="T492" s="39">
        <v>12</v>
      </c>
      <c r="U492" s="40">
        <v>44454</v>
      </c>
      <c r="V492" s="41" t="s">
        <v>24</v>
      </c>
      <c r="W492" s="42" t="s">
        <v>24</v>
      </c>
      <c r="X492" s="43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2" t="str">
        <f>VLOOKUP(N493,'Linien - BU'!A:B,2,FALSE)</f>
        <v>Verkauf</v>
      </c>
      <c r="B493" s="73">
        <f t="shared" si="49"/>
        <v>66</v>
      </c>
      <c r="C493" s="74">
        <f>Abfalldokumentation!$U493</f>
        <v>44454</v>
      </c>
      <c r="D493" s="68" t="str">
        <f>IFERROR(VLOOKUP(Tabelle3[[#This Row],[Artikelnr.]],Produktgruppe!A:B,2,0),Tabelle3[[#This Row],[Produktname]])</f>
        <v>Vakuumierte Zipfel</v>
      </c>
      <c r="E493" s="75" t="str">
        <f>IFERROR(VLOOKUP(Abfalldokumentation!$O493,Artikel!A:C,3,FALSE),Abfalldokumentation!$O493)</f>
        <v>RÄU-END RW-CHILI 200G Z</v>
      </c>
      <c r="F493" s="75" t="str">
        <f>VLOOKUP(T493,'Liste Gründe'!A:D,2,FALSE)</f>
        <v>Schimmel</v>
      </c>
      <c r="G493" s="74" t="str">
        <f>IF(ISBLANK(V493),VLOOKUP(Abfalldokumentation!$P493,'Liste Gründe'!A:D,3,FALSE),V493)</f>
        <v>keinen Abnehmer</v>
      </c>
      <c r="H493" s="75" t="str">
        <f>IF(ISBLANK(Abfalldokumentation!$W493),"-",Abfalldokumentation!$W493)</f>
        <v>keinen Abnehmer</v>
      </c>
      <c r="I493" s="75">
        <f t="shared" si="50"/>
        <v>37</v>
      </c>
      <c r="J493" s="75" t="str">
        <f t="shared" si="51"/>
        <v>Produkte</v>
      </c>
      <c r="K493" s="75" t="str">
        <f t="shared" si="52"/>
        <v>BUs</v>
      </c>
      <c r="L493" s="75" t="str">
        <f t="shared" si="53"/>
        <v>Symptome</v>
      </c>
      <c r="M4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IFERROR(VLOOKUP(Abfalldokumentation!$O493,Kennzahlen!U:X,3,FALSE)*Abfalldokumentation!$B493,"0")))),0)</f>
        <v>24.195599999999999</v>
      </c>
      <c r="N493" s="75" t="str">
        <f>IF(ISBLANK(Q493),VLOOKUP(Abfalldokumentation!$O493,'Linien - BU'!R:S,2,FALSE),Q493)</f>
        <v>Verkauf</v>
      </c>
      <c r="O493" s="76">
        <f t="shared" si="54"/>
        <v>49500213</v>
      </c>
      <c r="P493" s="76">
        <f t="shared" si="55"/>
        <v>12</v>
      </c>
      <c r="Q493" s="44" t="s">
        <v>11</v>
      </c>
      <c r="R493" s="45">
        <v>49500213</v>
      </c>
      <c r="S493" s="45">
        <v>66</v>
      </c>
      <c r="T493" s="45">
        <v>12</v>
      </c>
      <c r="U493" s="46">
        <v>44454</v>
      </c>
      <c r="V493" s="47" t="s">
        <v>24</v>
      </c>
      <c r="W493" s="48" t="s">
        <v>24</v>
      </c>
      <c r="X493" s="49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7" t="str">
        <f>VLOOKUP(N494,'Linien - BU'!A:B,2,FALSE)</f>
        <v>Verkauf</v>
      </c>
      <c r="B494" s="78">
        <f t="shared" si="49"/>
        <v>166</v>
      </c>
      <c r="C494" s="79">
        <f>Abfalldokumentation!$U494</f>
        <v>44454</v>
      </c>
      <c r="D494" s="68" t="str">
        <f>IFERROR(VLOOKUP(Tabelle3[[#This Row],[Artikelnr.]],Produktgruppe!A:B,2,0),Tabelle3[[#This Row],[Produktname]])</f>
        <v>Vakuumierte Zipfel</v>
      </c>
      <c r="E494" s="80" t="str">
        <f>IFERROR(VLOOKUP(Abfalldokumentation!$O494,Artikel!A:C,3,FALSE),Abfalldokumentation!$O494)</f>
        <v>RÄU-END RW-NUSS 200G ZI</v>
      </c>
      <c r="F494" s="80" t="str">
        <f>VLOOKUP(T494,'Liste Gründe'!A:D,2,FALSE)</f>
        <v>Schimmel</v>
      </c>
      <c r="G494" s="79" t="str">
        <f>IF(ISBLANK(V494),VLOOKUP(Abfalldokumentation!$P494,'Liste Gründe'!A:D,3,FALSE),V494)</f>
        <v>keinen Abnehmer</v>
      </c>
      <c r="H494" s="80" t="str">
        <f>IF(ISBLANK(Abfalldokumentation!$W494),"-",Abfalldokumentation!$W494)</f>
        <v>keinen Abnehmer</v>
      </c>
      <c r="I494" s="80">
        <f t="shared" si="50"/>
        <v>37</v>
      </c>
      <c r="J494" s="80" t="str">
        <f t="shared" si="51"/>
        <v>Produkte</v>
      </c>
      <c r="K494" s="80" t="str">
        <f t="shared" si="52"/>
        <v>BUs</v>
      </c>
      <c r="L494" s="80" t="str">
        <f t="shared" si="53"/>
        <v>Symptome</v>
      </c>
      <c r="M4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IFERROR(VLOOKUP(Abfalldokumentation!$O494,Kennzahlen!U:X,3,FALSE)*Abfalldokumentation!$B494,"0")))),0)</f>
        <v>60.855599999999995</v>
      </c>
      <c r="N494" s="80" t="str">
        <f>IF(ISBLANK(Q494),VLOOKUP(Abfalldokumentation!$O494,'Linien - BU'!R:S,2,FALSE),Q494)</f>
        <v>Verkauf</v>
      </c>
      <c r="O494" s="76">
        <f t="shared" si="54"/>
        <v>49500214</v>
      </c>
      <c r="P494" s="76">
        <f t="shared" si="55"/>
        <v>12</v>
      </c>
      <c r="Q494" s="38" t="s">
        <v>11</v>
      </c>
      <c r="R494" s="39">
        <v>49500214</v>
      </c>
      <c r="S494" s="39">
        <v>166</v>
      </c>
      <c r="T494" s="39">
        <v>12</v>
      </c>
      <c r="U494" s="40">
        <v>44454</v>
      </c>
      <c r="V494" s="41" t="s">
        <v>24</v>
      </c>
      <c r="W494" s="42" t="s">
        <v>24</v>
      </c>
      <c r="X494" s="43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2" t="str">
        <f>VLOOKUP(N495,'Linien - BU'!A:B,2,FALSE)</f>
        <v>Verkauf</v>
      </c>
      <c r="B495" s="73">
        <f t="shared" si="49"/>
        <v>38</v>
      </c>
      <c r="C495" s="74">
        <f>Abfalldokumentation!$U495</f>
        <v>44454</v>
      </c>
      <c r="D495" s="68" t="str">
        <f>IFERROR(VLOOKUP(Tabelle3[[#This Row],[Artikelnr.]],Produktgruppe!A:B,2,0),Tabelle3[[#This Row],[Produktname]])</f>
        <v>Vakuumierte Zipfel</v>
      </c>
      <c r="E495" s="75" t="str">
        <f>IFERROR(VLOOKUP(Abfalldokumentation!$O495,Artikel!A:C,3,FALSE),Abfalldokumentation!$O495)</f>
        <v>RÄU-END GRW-KRÄU 200G Z</v>
      </c>
      <c r="F495" s="75" t="str">
        <f>VLOOKUP(T495,'Liste Gründe'!A:D,2,FALSE)</f>
        <v>Schimmel</v>
      </c>
      <c r="G495" s="74" t="str">
        <f>IF(ISBLANK(V495),VLOOKUP(Abfalldokumentation!$P495,'Liste Gründe'!A:D,3,FALSE),V495)</f>
        <v>keinen Abnehmer</v>
      </c>
      <c r="H495" s="75" t="str">
        <f>IF(ISBLANK(Abfalldokumentation!$W495),"-",Abfalldokumentation!$W495)</f>
        <v>keinen Abnehmer</v>
      </c>
      <c r="I495" s="75">
        <f t="shared" si="50"/>
        <v>37</v>
      </c>
      <c r="J495" s="75" t="str">
        <f t="shared" si="51"/>
        <v>Produkte</v>
      </c>
      <c r="K495" s="75" t="str">
        <f t="shared" si="52"/>
        <v>BUs</v>
      </c>
      <c r="L495" s="75" t="str">
        <f t="shared" si="53"/>
        <v>Symptome</v>
      </c>
      <c r="M4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IFERROR(VLOOKUP(Abfalldokumentation!$O495,Kennzahlen!U:X,3,FALSE)*Abfalldokumentation!$B495,"0")))),0)</f>
        <v>13.9308</v>
      </c>
      <c r="N495" s="75" t="str">
        <f>IF(ISBLANK(Q495),VLOOKUP(Abfalldokumentation!$O495,'Linien - BU'!R:S,2,FALSE),Q495)</f>
        <v>Verkauf</v>
      </c>
      <c r="O495" s="76">
        <f t="shared" si="54"/>
        <v>49500215</v>
      </c>
      <c r="P495" s="76">
        <f t="shared" si="55"/>
        <v>12</v>
      </c>
      <c r="Q495" s="44" t="s">
        <v>11</v>
      </c>
      <c r="R495" s="45">
        <v>49500215</v>
      </c>
      <c r="S495" s="45">
        <v>38</v>
      </c>
      <c r="T495" s="45">
        <v>12</v>
      </c>
      <c r="U495" s="46">
        <v>44454</v>
      </c>
      <c r="V495" s="47" t="s">
        <v>24</v>
      </c>
      <c r="W495" s="48" t="s">
        <v>24</v>
      </c>
      <c r="X495" s="49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7" t="str">
        <f>VLOOKUP(N496,'Linien - BU'!A:B,2,FALSE)</f>
        <v>Verkauf</v>
      </c>
      <c r="B496" s="78">
        <f t="shared" si="49"/>
        <v>79</v>
      </c>
      <c r="C496" s="79">
        <f>Abfalldokumentation!$U496</f>
        <v>44454</v>
      </c>
      <c r="D496" s="68" t="str">
        <f>IFERROR(VLOOKUP(Tabelle3[[#This Row],[Artikelnr.]],Produktgruppe!A:B,2,0),Tabelle3[[#This Row],[Produktname]])</f>
        <v>Vakuumierte Zipfel</v>
      </c>
      <c r="E496" s="80" t="str">
        <f>IFERROR(VLOOKUP(Abfalldokumentation!$O496,Artikel!A:C,3,FALSE),Abfalldokumentation!$O496)</f>
        <v>RÄU-END GRW-KRÄU 200G Z</v>
      </c>
      <c r="F496" s="80" t="str">
        <f>VLOOKUP(T496,'Liste Gründe'!A:D,2,FALSE)</f>
        <v>Schimmel</v>
      </c>
      <c r="G496" s="79" t="str">
        <f>IF(ISBLANK(V496),VLOOKUP(Abfalldokumentation!$P496,'Liste Gründe'!A:D,3,FALSE),V496)</f>
        <v>keinen Abnehmer</v>
      </c>
      <c r="H496" s="80" t="str">
        <f>IF(ISBLANK(Abfalldokumentation!$W496),"-",Abfalldokumentation!$W496)</f>
        <v>keinen Abnehmer</v>
      </c>
      <c r="I496" s="80">
        <f t="shared" si="50"/>
        <v>37</v>
      </c>
      <c r="J496" s="80" t="str">
        <f t="shared" si="51"/>
        <v>Produkte</v>
      </c>
      <c r="K496" s="80" t="str">
        <f t="shared" si="52"/>
        <v>BUs</v>
      </c>
      <c r="L496" s="80" t="str">
        <f t="shared" si="53"/>
        <v>Symptome</v>
      </c>
      <c r="M4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IFERROR(VLOOKUP(Abfalldokumentation!$O496,Kennzahlen!U:X,3,FALSE)*Abfalldokumentation!$B496,"0")))),0)</f>
        <v>28.961399999999998</v>
      </c>
      <c r="N496" s="80" t="str">
        <f>IF(ISBLANK(Q496),VLOOKUP(Abfalldokumentation!$O496,'Linien - BU'!R:S,2,FALSE),Q496)</f>
        <v>Verkauf</v>
      </c>
      <c r="O496" s="76">
        <f t="shared" si="54"/>
        <v>49500215</v>
      </c>
      <c r="P496" s="76">
        <f t="shared" si="55"/>
        <v>12</v>
      </c>
      <c r="Q496" s="38" t="s">
        <v>11</v>
      </c>
      <c r="R496" s="39">
        <v>49500215</v>
      </c>
      <c r="S496" s="39">
        <v>79</v>
      </c>
      <c r="T496" s="39">
        <v>12</v>
      </c>
      <c r="U496" s="40">
        <v>44454</v>
      </c>
      <c r="V496" s="41" t="s">
        <v>24</v>
      </c>
      <c r="W496" s="42" t="s">
        <v>24</v>
      </c>
      <c r="X496" s="43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2" t="str">
        <f>VLOOKUP(N497,'Linien - BU'!A:B,2,FALSE)</f>
        <v>Verkauf</v>
      </c>
      <c r="B497" s="73">
        <f t="shared" si="49"/>
        <v>239</v>
      </c>
      <c r="C497" s="74">
        <f>Abfalldokumentation!$U497</f>
        <v>44454</v>
      </c>
      <c r="D497" s="68" t="str">
        <f>IFERROR(VLOOKUP(Tabelle3[[#This Row],[Artikelnr.]],Produktgruppe!A:B,2,0),Tabelle3[[#This Row],[Produktname]])</f>
        <v>Vakuumierte Zipfel</v>
      </c>
      <c r="E497" s="75" t="str">
        <f>IFERROR(VLOOKUP(Abfalldokumentation!$O497,Artikel!A:C,3,FALSE),Abfalldokumentation!$O497)</f>
        <v>RÄU-END RW-CHILI 320G E</v>
      </c>
      <c r="F497" s="75" t="str">
        <f>VLOOKUP(T497,'Liste Gründe'!A:D,2,FALSE)</f>
        <v>Schimmel</v>
      </c>
      <c r="G497" s="74" t="str">
        <f>IF(ISBLANK(V497),VLOOKUP(Abfalldokumentation!$P497,'Liste Gründe'!A:D,3,FALSE),V497)</f>
        <v>keinen Abnehmer</v>
      </c>
      <c r="H497" s="75" t="str">
        <f>IF(ISBLANK(Abfalldokumentation!$W497),"-",Abfalldokumentation!$W497)</f>
        <v>keinen Abnehmer</v>
      </c>
      <c r="I497" s="75">
        <f t="shared" si="50"/>
        <v>37</v>
      </c>
      <c r="J497" s="75" t="str">
        <f t="shared" si="51"/>
        <v>Produkte</v>
      </c>
      <c r="K497" s="75" t="str">
        <f t="shared" si="52"/>
        <v>BUs</v>
      </c>
      <c r="L497" s="75" t="str">
        <f t="shared" si="53"/>
        <v>Symptome</v>
      </c>
      <c r="M4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IFERROR(VLOOKUP(Abfalldokumentation!$O497,Kennzahlen!U:X,3,FALSE)*Abfalldokumentation!$B497,"0")))),0)</f>
        <v>101.95739999999999</v>
      </c>
      <c r="N497" s="75" t="str">
        <f>IF(ISBLANK(Q497),VLOOKUP(Abfalldokumentation!$O497,'Linien - BU'!R:S,2,FALSE),Q497)</f>
        <v>Verkauf</v>
      </c>
      <c r="O497" s="76">
        <f t="shared" si="54"/>
        <v>49500216</v>
      </c>
      <c r="P497" s="76">
        <f t="shared" si="55"/>
        <v>12</v>
      </c>
      <c r="Q497" s="44" t="s">
        <v>11</v>
      </c>
      <c r="R497" s="45">
        <v>49500216</v>
      </c>
      <c r="S497" s="45">
        <v>239</v>
      </c>
      <c r="T497" s="45">
        <v>12</v>
      </c>
      <c r="U497" s="46">
        <v>44454</v>
      </c>
      <c r="V497" s="47" t="s">
        <v>24</v>
      </c>
      <c r="W497" s="48" t="s">
        <v>24</v>
      </c>
      <c r="X497" s="49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7" t="str">
        <f>VLOOKUP(N498,'Linien - BU'!A:B,2,FALSE)</f>
        <v>Verkauf</v>
      </c>
      <c r="B498" s="78">
        <f t="shared" si="49"/>
        <v>347</v>
      </c>
      <c r="C498" s="79">
        <f>Abfalldokumentation!$U498</f>
        <v>44454</v>
      </c>
      <c r="D498" s="68" t="str">
        <f>IFERROR(VLOOKUP(Tabelle3[[#This Row],[Artikelnr.]],Produktgruppe!A:B,2,0),Tabelle3[[#This Row],[Produktname]])</f>
        <v>Vakuumierte Zipfel</v>
      </c>
      <c r="E498" s="80" t="str">
        <f>IFERROR(VLOOKUP(Abfalldokumentation!$O498,Artikel!A:C,3,FALSE),Abfalldokumentation!$O498)</f>
        <v>RÄU-END RW-CHILI 320G E</v>
      </c>
      <c r="F498" s="80" t="str">
        <f>VLOOKUP(T498,'Liste Gründe'!A:D,2,FALSE)</f>
        <v>Schimmel</v>
      </c>
      <c r="G498" s="79" t="str">
        <f>IF(ISBLANK(V498),VLOOKUP(Abfalldokumentation!$P498,'Liste Gründe'!A:D,3,FALSE),V498)</f>
        <v>keinen Abnehmer</v>
      </c>
      <c r="H498" s="80" t="str">
        <f>IF(ISBLANK(Abfalldokumentation!$W498),"-",Abfalldokumentation!$W498)</f>
        <v>keinen Abnehmer</v>
      </c>
      <c r="I498" s="80">
        <f t="shared" si="50"/>
        <v>37</v>
      </c>
      <c r="J498" s="80" t="str">
        <f t="shared" si="51"/>
        <v>Produkte</v>
      </c>
      <c r="K498" s="80" t="str">
        <f t="shared" si="52"/>
        <v>BUs</v>
      </c>
      <c r="L498" s="80" t="str">
        <f t="shared" si="53"/>
        <v>Symptome</v>
      </c>
      <c r="M4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IFERROR(VLOOKUP(Abfalldokumentation!$O498,Kennzahlen!U:X,3,FALSE)*Abfalldokumentation!$B498,"0")))),0)</f>
        <v>148.03019999999998</v>
      </c>
      <c r="N498" s="80" t="str">
        <f>IF(ISBLANK(Q498),VLOOKUP(Abfalldokumentation!$O498,'Linien - BU'!R:S,2,FALSE),Q498)</f>
        <v>Verkauf</v>
      </c>
      <c r="O498" s="76">
        <f t="shared" si="54"/>
        <v>49500216</v>
      </c>
      <c r="P498" s="76">
        <f t="shared" si="55"/>
        <v>12</v>
      </c>
      <c r="Q498" s="38" t="s">
        <v>11</v>
      </c>
      <c r="R498" s="39">
        <v>49500216</v>
      </c>
      <c r="S498" s="39">
        <v>347</v>
      </c>
      <c r="T498" s="39">
        <v>12</v>
      </c>
      <c r="U498" s="40">
        <v>44454</v>
      </c>
      <c r="V498" s="41" t="s">
        <v>24</v>
      </c>
      <c r="W498" s="42" t="s">
        <v>24</v>
      </c>
      <c r="X498" s="43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2" t="str">
        <f>VLOOKUP(N499,'Linien - BU'!A:B,2,FALSE)</f>
        <v>Verkauf</v>
      </c>
      <c r="B499" s="73">
        <f t="shared" si="49"/>
        <v>138</v>
      </c>
      <c r="C499" s="74">
        <f>Abfalldokumentation!$U499</f>
        <v>44454</v>
      </c>
      <c r="D499" s="68" t="str">
        <f>IFERROR(VLOOKUP(Tabelle3[[#This Row],[Artikelnr.]],Produktgruppe!A:B,2,0),Tabelle3[[#This Row],[Produktname]])</f>
        <v>Vakuumierte Zipfel</v>
      </c>
      <c r="E499" s="75" t="str">
        <f>IFERROR(VLOOKUP(Abfalldokumentation!$O499,Artikel!A:C,3,FALSE),Abfalldokumentation!$O499)</f>
        <v>RÄU-END GRW-KRÄU 320G E</v>
      </c>
      <c r="F499" s="75" t="str">
        <f>VLOOKUP(T499,'Liste Gründe'!A:D,2,FALSE)</f>
        <v>Schimmel</v>
      </c>
      <c r="G499" s="74" t="str">
        <f>IF(ISBLANK(V499),VLOOKUP(Abfalldokumentation!$P499,'Liste Gründe'!A:D,3,FALSE),V499)</f>
        <v>keinen Abnehmer</v>
      </c>
      <c r="H499" s="75" t="str">
        <f>IF(ISBLANK(Abfalldokumentation!$W499),"-",Abfalldokumentation!$W499)</f>
        <v>keinen Abnehmer</v>
      </c>
      <c r="I499" s="75">
        <f t="shared" si="50"/>
        <v>37</v>
      </c>
      <c r="J499" s="75" t="str">
        <f t="shared" si="51"/>
        <v>Produkte</v>
      </c>
      <c r="K499" s="75" t="str">
        <f t="shared" si="52"/>
        <v>BUs</v>
      </c>
      <c r="L499" s="75" t="str">
        <f t="shared" si="53"/>
        <v>Symptome</v>
      </c>
      <c r="M4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IFERROR(VLOOKUP(Abfalldokumentation!$O499,Kennzahlen!U:X,3,FALSE)*Abfalldokumentation!$B499,"0")))),0)</f>
        <v>58.870799999999996</v>
      </c>
      <c r="N499" s="75" t="str">
        <f>IF(ISBLANK(Q499),VLOOKUP(Abfalldokumentation!$O499,'Linien - BU'!R:S,2,FALSE),Q499)</f>
        <v>Verkauf</v>
      </c>
      <c r="O499" s="76">
        <f t="shared" si="54"/>
        <v>49500218</v>
      </c>
      <c r="P499" s="76">
        <f t="shared" si="55"/>
        <v>12</v>
      </c>
      <c r="Q499" s="44" t="s">
        <v>11</v>
      </c>
      <c r="R499" s="45">
        <v>49500218</v>
      </c>
      <c r="S499" s="45">
        <v>138</v>
      </c>
      <c r="T499" s="45">
        <v>12</v>
      </c>
      <c r="U499" s="46">
        <v>44454</v>
      </c>
      <c r="V499" s="47" t="s">
        <v>24</v>
      </c>
      <c r="W499" s="48" t="s">
        <v>24</v>
      </c>
      <c r="X499" s="49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7" t="str">
        <f>VLOOKUP(N500,'Linien - BU'!A:B,2,FALSE)</f>
        <v>BU2</v>
      </c>
      <c r="B500" s="78">
        <f t="shared" si="49"/>
        <v>30</v>
      </c>
      <c r="C500" s="79">
        <f>Abfalldokumentation!$U500</f>
        <v>44454</v>
      </c>
      <c r="D500" s="68" t="str">
        <f>IFERROR(VLOOKUP(Tabelle3[[#This Row],[Artikelnr.]],Produktgruppe!A:B,2,0),Tabelle3[[#This Row],[Produktname]])</f>
        <v>Rohware</v>
      </c>
      <c r="E500" s="80" t="str">
        <f>IFERROR(VLOOKUP(Abfalldokumentation!$O500,Artikel!A:C,3,FALSE),Abfalldokumentation!$O500)</f>
        <v>Blöcke</v>
      </c>
      <c r="F500" s="80" t="str">
        <f>VLOOKUP(T500,'Liste Gründe'!A:D,2,FALSE)</f>
        <v>Schimmel</v>
      </c>
      <c r="G500" s="79" t="str">
        <f>IF(ISBLANK(V500),VLOOKUP(Abfalldokumentation!$P500,'Liste Gründe'!A:D,3,FALSE),V500)</f>
        <v>Luftzieher/Folienriss durch Transport</v>
      </c>
      <c r="H500" s="80" t="str">
        <f>IF(ISBLANK(Abfalldokumentation!$W500),"-",Abfalldokumentation!$W500)</f>
        <v>Luftzieher/Folienriss durch Transport</v>
      </c>
      <c r="I500" s="80">
        <f t="shared" si="50"/>
        <v>37</v>
      </c>
      <c r="J500" s="80" t="str">
        <f t="shared" si="51"/>
        <v>Produkte</v>
      </c>
      <c r="K500" s="80" t="str">
        <f t="shared" si="52"/>
        <v>BUs</v>
      </c>
      <c r="L500" s="80" t="str">
        <f t="shared" si="53"/>
        <v>Symptome</v>
      </c>
      <c r="M5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IFERROR(VLOOKUP(Abfalldokumentation!$O500,Kennzahlen!U:X,3,FALSE)*Abfalldokumentation!$B500,"0")))),0)</f>
        <v>0</v>
      </c>
      <c r="N500" s="80" t="str">
        <f>IF(ISBLANK(Q500),VLOOKUP(Abfalldokumentation!$O500,'Linien - BU'!R:S,2,FALSE),Q500)</f>
        <v>Bu2</v>
      </c>
      <c r="O500" s="76" t="str">
        <f t="shared" si="54"/>
        <v>Blöcke</v>
      </c>
      <c r="P500" s="76">
        <f t="shared" si="55"/>
        <v>12</v>
      </c>
      <c r="Q500" s="38" t="s">
        <v>216</v>
      </c>
      <c r="R500" s="39" t="s">
        <v>194</v>
      </c>
      <c r="S500" s="39">
        <v>30</v>
      </c>
      <c r="T500" s="39">
        <v>12</v>
      </c>
      <c r="U500" s="40">
        <v>44454</v>
      </c>
      <c r="V500" s="41" t="s">
        <v>30</v>
      </c>
      <c r="W500" s="42" t="s">
        <v>30</v>
      </c>
      <c r="X500" s="43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2" t="str">
        <f>VLOOKUP(N501,'Linien - BU'!A:B,2,FALSE)</f>
        <v>BU2</v>
      </c>
      <c r="B501" s="73">
        <f t="shared" si="49"/>
        <v>126</v>
      </c>
      <c r="C501" s="74">
        <f>Abfalldokumentation!$U501</f>
        <v>44454</v>
      </c>
      <c r="D501" s="68" t="str">
        <f>IFERROR(VLOOKUP(Tabelle3[[#This Row],[Artikelnr.]],Produktgruppe!A:B,2,0),Tabelle3[[#This Row],[Produktname]])</f>
        <v>Rohware</v>
      </c>
      <c r="E501" s="75" t="str">
        <f>IFERROR(VLOOKUP(Abfalldokumentation!$O501,Artikel!A:C,3,FALSE),Abfalldokumentation!$O501)</f>
        <v>Blöcke</v>
      </c>
      <c r="F501" s="75" t="str">
        <f>VLOOKUP(T501,'Liste Gründe'!A:D,2,FALSE)</f>
        <v>Schimmel</v>
      </c>
      <c r="G501" s="74" t="str">
        <f>IF(ISBLANK(V501),VLOOKUP(Abfalldokumentation!$P501,'Liste Gründe'!A:D,3,FALSE),V501)</f>
        <v>Luftzieher/Folienriss durch Transport</v>
      </c>
      <c r="H501" s="75" t="str">
        <f>IF(ISBLANK(Abfalldokumentation!$W501),"-",Abfalldokumentation!$W501)</f>
        <v>Luftzieher/Folienriss durch Transport</v>
      </c>
      <c r="I501" s="75">
        <f t="shared" si="50"/>
        <v>37</v>
      </c>
      <c r="J501" s="75" t="str">
        <f t="shared" si="51"/>
        <v>Produkte</v>
      </c>
      <c r="K501" s="75" t="str">
        <f t="shared" si="52"/>
        <v>BUs</v>
      </c>
      <c r="L501" s="75" t="str">
        <f t="shared" si="53"/>
        <v>Symptome</v>
      </c>
      <c r="M5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IFERROR(VLOOKUP(Abfalldokumentation!$O501,Kennzahlen!U:X,3,FALSE)*Abfalldokumentation!$B501,"0")))),0)</f>
        <v>0</v>
      </c>
      <c r="N501" s="75" t="str">
        <f>IF(ISBLANK(Q501),VLOOKUP(Abfalldokumentation!$O501,'Linien - BU'!R:S,2,FALSE),Q501)</f>
        <v>BU2</v>
      </c>
      <c r="O501" s="76" t="str">
        <f t="shared" si="54"/>
        <v>Blöcke</v>
      </c>
      <c r="P501" s="76">
        <f t="shared" si="55"/>
        <v>12</v>
      </c>
      <c r="Q501" s="44" t="s">
        <v>7</v>
      </c>
      <c r="R501" s="45" t="s">
        <v>194</v>
      </c>
      <c r="S501" s="45">
        <v>126</v>
      </c>
      <c r="T501" s="45">
        <v>12</v>
      </c>
      <c r="U501" s="46">
        <v>44454</v>
      </c>
      <c r="V501" s="47" t="s">
        <v>30</v>
      </c>
      <c r="W501" s="48" t="s">
        <v>30</v>
      </c>
      <c r="X501" s="49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7" t="str">
        <f>VLOOKUP(N502,'Linien - BU'!A:B,2,FALSE)</f>
        <v>BU3</v>
      </c>
      <c r="B502" s="78">
        <f t="shared" si="49"/>
        <v>1.6</v>
      </c>
      <c r="C502" s="79">
        <f>Abfalldokumentation!$U502</f>
        <v>44454</v>
      </c>
      <c r="D502" s="68" t="str">
        <f>IFERROR(VLOOKUP(Tabelle3[[#This Row],[Artikelnr.]],Produktgruppe!A:B,2,0),Tabelle3[[#This Row],[Produktname]])</f>
        <v>Vorschmelz Diverses</v>
      </c>
      <c r="E502" s="80" t="str">
        <f>IFERROR(VLOOKUP(Abfalldokumentation!$O502,Artikel!A:C,3,FALSE),Abfalldokumentation!$O502)</f>
        <v>Vorschmelz Diverses</v>
      </c>
      <c r="F502" s="80" t="str">
        <f>VLOOKUP(T502,'Liste Gründe'!A:D,2,FALSE)</f>
        <v>Linienbezogen</v>
      </c>
      <c r="G502" s="79" t="str">
        <f>IF(ISBLANK(V502),VLOOKUP(Abfalldokumentation!$P502,'Liste Gründe'!A:D,3,FALSE),V502)</f>
        <v>Maschinenabfall</v>
      </c>
      <c r="H502" s="80" t="str">
        <f>IF(ISBLANK(Abfalldokumentation!$W502),"-",Abfalldokumentation!$W502)</f>
        <v>-</v>
      </c>
      <c r="I502" s="80">
        <f t="shared" si="50"/>
        <v>37</v>
      </c>
      <c r="J502" s="80" t="str">
        <f t="shared" si="51"/>
        <v>Produkte</v>
      </c>
      <c r="K502" s="80" t="str">
        <f t="shared" si="52"/>
        <v>BUs</v>
      </c>
      <c r="L502" s="80" t="str">
        <f t="shared" si="53"/>
        <v>Symptome</v>
      </c>
      <c r="M5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IFERROR(VLOOKUP(Abfalldokumentation!$O502,Kennzahlen!U:X,3,FALSE)*Abfalldokumentation!$B502,"0")))),0)</f>
        <v>0</v>
      </c>
      <c r="N502" s="80" t="str">
        <f>IF(ISBLANK(Q502),VLOOKUP(Abfalldokumentation!$O502,'Linien - BU'!R:S,2,FALSE),Q502)</f>
        <v>L16</v>
      </c>
      <c r="O502" s="76" t="str">
        <f t="shared" si="54"/>
        <v>Vorschmelz Diverses</v>
      </c>
      <c r="P502" s="76">
        <f t="shared" si="55"/>
        <v>30</v>
      </c>
      <c r="Q502" s="38" t="s">
        <v>199</v>
      </c>
      <c r="R502" s="45" t="s">
        <v>54</v>
      </c>
      <c r="S502" s="39">
        <v>1.6</v>
      </c>
      <c r="T502" s="39">
        <v>30</v>
      </c>
      <c r="U502" s="40">
        <v>44454</v>
      </c>
      <c r="V502" s="41"/>
      <c r="W502" s="42"/>
      <c r="X502" s="43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2" t="str">
        <f>VLOOKUP(N503,'Linien - BU'!A:B,2,FALSE)</f>
        <v>BU1</v>
      </c>
      <c r="B503" s="73">
        <f t="shared" si="49"/>
        <v>9</v>
      </c>
      <c r="C503" s="74">
        <f>Abfalldokumentation!$U503</f>
        <v>44454</v>
      </c>
      <c r="D503" s="68" t="str">
        <f>IFERROR(VLOOKUP(Tabelle3[[#This Row],[Artikelnr.]],Produktgruppe!A:B,2,0),Tabelle3[[#This Row],[Produktname]])</f>
        <v>Div. Zipfel, ES ohne Verwendung</v>
      </c>
      <c r="E503" s="75" t="str">
        <f>IFERROR(VLOOKUP(Abfalldokumentation!$O503,Artikel!A:C,3,FALSE),Abfalldokumentation!$O503)</f>
        <v>Div. Zipfel, Endstücke</v>
      </c>
      <c r="F503" s="75" t="str">
        <f>VLOOKUP(T503,'Liste Gründe'!A:D,2,FALSE)</f>
        <v>Rest</v>
      </c>
      <c r="G503" s="74" t="str">
        <f>IF(ISBLANK(V503),VLOOKUP(Abfalldokumentation!$P503,'Liste Gründe'!A:D,3,FALSE),V503)</f>
        <v>geschälte Rinde</v>
      </c>
      <c r="H503" s="75" t="str">
        <f>IF(ISBLANK(Abfalldokumentation!$W503),"-",Abfalldokumentation!$W503)</f>
        <v>keine Verwendung möglich</v>
      </c>
      <c r="I503" s="75">
        <f t="shared" si="50"/>
        <v>37</v>
      </c>
      <c r="J503" s="75" t="str">
        <f t="shared" si="51"/>
        <v>Produkte</v>
      </c>
      <c r="K503" s="75" t="str">
        <f t="shared" si="52"/>
        <v>BUs</v>
      </c>
      <c r="L503" s="75" t="str">
        <f t="shared" si="53"/>
        <v>Symptome</v>
      </c>
      <c r="M5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IFERROR(VLOOKUP(Abfalldokumentation!$O503,Kennzahlen!U:X,3,FALSE)*Abfalldokumentation!$B503,"0")))),0)</f>
        <v>0</v>
      </c>
      <c r="N503" s="75" t="str">
        <f>IF(ISBLANK(Q503),VLOOKUP(Abfalldokumentation!$O503,'Linien - BU'!R:S,2,FALSE),Q503)</f>
        <v>RWV</v>
      </c>
      <c r="O503" s="76" t="str">
        <f t="shared" si="54"/>
        <v>Div. Zipfel, Endstücke</v>
      </c>
      <c r="P503" s="76">
        <f t="shared" si="55"/>
        <v>60</v>
      </c>
      <c r="Q503" s="44" t="s">
        <v>188</v>
      </c>
      <c r="R503" s="45" t="s">
        <v>177</v>
      </c>
      <c r="S503" s="45">
        <v>9</v>
      </c>
      <c r="T503" s="45">
        <v>60</v>
      </c>
      <c r="U503" s="46">
        <v>44454</v>
      </c>
      <c r="V503" s="47" t="s">
        <v>201</v>
      </c>
      <c r="W503" s="48" t="s">
        <v>190</v>
      </c>
      <c r="X503" s="49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7" t="str">
        <f>VLOOKUP(N504,'Linien - BU'!A:B,2,FALSE)</f>
        <v>BU1</v>
      </c>
      <c r="B504" s="78">
        <f t="shared" si="49"/>
        <v>25</v>
      </c>
      <c r="C504" s="79">
        <f>Abfalldokumentation!$U504</f>
        <v>44454</v>
      </c>
      <c r="D504" s="68" t="str">
        <f>IFERROR(VLOOKUP(Tabelle3[[#This Row],[Artikelnr.]],Produktgruppe!A:B,2,0),Tabelle3[[#This Row],[Produktname]])</f>
        <v>Div. Zipfel, ES ohne Verwendung</v>
      </c>
      <c r="E504" s="80" t="str">
        <f>IFERROR(VLOOKUP(Abfalldokumentation!$O504,Artikel!A:C,3,FALSE),Abfalldokumentation!$O504)</f>
        <v>Div. Zipfel, Endstücke</v>
      </c>
      <c r="F504" s="80" t="str">
        <f>VLOOKUP(T504,'Liste Gründe'!A:D,2,FALSE)</f>
        <v>Rest</v>
      </c>
      <c r="G504" s="79" t="str">
        <f>IF(ISBLANK(V504),VLOOKUP(Abfalldokumentation!$P504,'Liste Gründe'!A:D,3,FALSE),V504)</f>
        <v>geschälte Rinde</v>
      </c>
      <c r="H504" s="80" t="str">
        <f>IF(ISBLANK(Abfalldokumentation!$W504),"-",Abfalldokumentation!$W504)</f>
        <v>keine Verwendung möglich</v>
      </c>
      <c r="I504" s="80">
        <f t="shared" si="50"/>
        <v>37</v>
      </c>
      <c r="J504" s="80" t="str">
        <f t="shared" si="51"/>
        <v>Produkte</v>
      </c>
      <c r="K504" s="80" t="str">
        <f t="shared" si="52"/>
        <v>BUs</v>
      </c>
      <c r="L504" s="80" t="str">
        <f t="shared" si="53"/>
        <v>Symptome</v>
      </c>
      <c r="M5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IFERROR(VLOOKUP(Abfalldokumentation!$O504,Kennzahlen!U:X,3,FALSE)*Abfalldokumentation!$B504,"0")))),0)</f>
        <v>0</v>
      </c>
      <c r="N504" s="80" t="str">
        <f>IF(ISBLANK(Q504),VLOOKUP(Abfalldokumentation!$O504,'Linien - BU'!R:S,2,FALSE),Q504)</f>
        <v>RWV</v>
      </c>
      <c r="O504" s="76" t="str">
        <f t="shared" si="54"/>
        <v>Div. Zipfel, Endstücke</v>
      </c>
      <c r="P504" s="76">
        <f t="shared" si="55"/>
        <v>60</v>
      </c>
      <c r="Q504" s="38" t="s">
        <v>188</v>
      </c>
      <c r="R504" s="39" t="s">
        <v>177</v>
      </c>
      <c r="S504" s="39">
        <v>25</v>
      </c>
      <c r="T504" s="39">
        <v>60</v>
      </c>
      <c r="U504" s="40">
        <v>44454</v>
      </c>
      <c r="V504" s="41" t="s">
        <v>201</v>
      </c>
      <c r="W504" s="42" t="s">
        <v>190</v>
      </c>
      <c r="X504" s="43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2" t="str">
        <f>VLOOKUP(N505,'Linien - BU'!A:B,2,FALSE)</f>
        <v>BU1</v>
      </c>
      <c r="B505" s="73">
        <f t="shared" si="49"/>
        <v>12.600000000000001</v>
      </c>
      <c r="C505" s="74">
        <f>Abfalldokumentation!$U505</f>
        <v>44454</v>
      </c>
      <c r="D505" s="68" t="str">
        <f>IFERROR(VLOOKUP(Tabelle3[[#This Row],[Artikelnr.]],Produktgruppe!A:B,2,0),Tabelle3[[#This Row],[Produktname]])</f>
        <v>Diverses</v>
      </c>
      <c r="E505" s="75" t="str">
        <f>IFERROR(VLOOKUP(Abfalldokumentation!$O505,Artikel!A:C,3,FALSE),Abfalldokumentation!$O505)</f>
        <v>Diverses</v>
      </c>
      <c r="F505" s="75" t="str">
        <f>VLOOKUP(T505,'Liste Gründe'!A:D,2,FALSE)</f>
        <v>Linienbezogen</v>
      </c>
      <c r="G505" s="74" t="str">
        <f>IF(ISBLANK(V505),VLOOKUP(Abfalldokumentation!$P505,'Liste Gründe'!A:D,3,FALSE),V505)</f>
        <v>Darm geplatzt</v>
      </c>
      <c r="H505" s="75" t="str">
        <f>IF(ISBLANK(Abfalldokumentation!$W505),"-",Abfalldokumentation!$W505)</f>
        <v>-</v>
      </c>
      <c r="I505" s="75">
        <f t="shared" si="50"/>
        <v>37</v>
      </c>
      <c r="J505" s="75" t="str">
        <f t="shared" si="51"/>
        <v>Produkte</v>
      </c>
      <c r="K505" s="75" t="str">
        <f t="shared" si="52"/>
        <v>BUs</v>
      </c>
      <c r="L505" s="75" t="str">
        <f t="shared" si="53"/>
        <v>Symptome</v>
      </c>
      <c r="M5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IFERROR(VLOOKUP(Abfalldokumentation!$O505,Kennzahlen!U:X,3,FALSE)*Abfalldokumentation!$B505,"0")))),0)</f>
        <v>0</v>
      </c>
      <c r="N505" s="75" t="str">
        <f>IF(ISBLANK(Q505),VLOOKUP(Abfalldokumentation!$O505,'Linien - BU'!R:S,2,FALSE),Q505)</f>
        <v>Abfüllung</v>
      </c>
      <c r="O505" s="76" t="str">
        <f t="shared" si="54"/>
        <v>Diverses</v>
      </c>
      <c r="P505" s="76">
        <f t="shared" si="55"/>
        <v>34</v>
      </c>
      <c r="Q505" s="44" t="s">
        <v>166</v>
      </c>
      <c r="R505" s="45" t="s">
        <v>108</v>
      </c>
      <c r="S505" s="45">
        <v>12.600000000000001</v>
      </c>
      <c r="T505" s="39">
        <v>34</v>
      </c>
      <c r="U505" s="46">
        <v>44454</v>
      </c>
      <c r="V505" s="47"/>
      <c r="W505" s="48"/>
      <c r="X505" s="49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7" t="str">
        <f>VLOOKUP(N506,'Linien - BU'!A:B,2,FALSE)</f>
        <v>BU1</v>
      </c>
      <c r="B506" s="78">
        <f t="shared" si="49"/>
        <v>160.5</v>
      </c>
      <c r="C506" s="79">
        <f>Abfalldokumentation!$U506</f>
        <v>44454</v>
      </c>
      <c r="D506" s="68" t="str">
        <f>IFERROR(VLOOKUP(Tabelle3[[#This Row],[Artikelnr.]],Produktgruppe!A:B,2,0),Tabelle3[[#This Row],[Produktname]])</f>
        <v>Diverses</v>
      </c>
      <c r="E506" s="80" t="str">
        <f>IFERROR(VLOOKUP(Abfalldokumentation!$O506,Artikel!A:C,3,FALSE),Abfalldokumentation!$O506)</f>
        <v>Diverses</v>
      </c>
      <c r="F506" s="80" t="str">
        <f>VLOOKUP(T506,'Liste Gründe'!A:D,2,FALSE)</f>
        <v>Linienbezogen</v>
      </c>
      <c r="G506" s="79" t="str">
        <f>IF(ISBLANK(V506),VLOOKUP(Abfalldokumentation!$P506,'Liste Gründe'!A:D,3,FALSE),V506)</f>
        <v>Maschinenabfall</v>
      </c>
      <c r="H506" s="80" t="str">
        <f>IF(ISBLANK(Abfalldokumentation!$W506),"-",Abfalldokumentation!$W506)</f>
        <v>-</v>
      </c>
      <c r="I506" s="80">
        <f t="shared" si="50"/>
        <v>37</v>
      </c>
      <c r="J506" s="80" t="str">
        <f t="shared" si="51"/>
        <v>Produkte</v>
      </c>
      <c r="K506" s="80" t="str">
        <f t="shared" si="52"/>
        <v>BUs</v>
      </c>
      <c r="L506" s="80" t="str">
        <f t="shared" si="53"/>
        <v>Symptome</v>
      </c>
      <c r="M5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IFERROR(VLOOKUP(Abfalldokumentation!$O506,Kennzahlen!U:X,3,FALSE)*Abfalldokumentation!$B506,"0")))),0)</f>
        <v>0</v>
      </c>
      <c r="N506" s="80" t="str">
        <f>IF(ISBLANK(Q506),VLOOKUP(Abfalldokumentation!$O506,'Linien - BU'!R:S,2,FALSE),Q506)</f>
        <v>Strudelline</v>
      </c>
      <c r="O506" s="76" t="str">
        <f t="shared" si="54"/>
        <v>Diverses</v>
      </c>
      <c r="P506" s="76">
        <f t="shared" si="55"/>
        <v>30</v>
      </c>
      <c r="Q506" s="38" t="s">
        <v>208</v>
      </c>
      <c r="R506" s="39" t="s">
        <v>108</v>
      </c>
      <c r="S506" s="39">
        <v>160.5</v>
      </c>
      <c r="T506" s="39">
        <v>30</v>
      </c>
      <c r="U506" s="40">
        <v>44454</v>
      </c>
      <c r="V506" s="41"/>
      <c r="W506" s="42" t="s">
        <v>52</v>
      </c>
      <c r="X506" s="43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2" t="str">
        <f>VLOOKUP(N507,'Linien - BU'!A:B,2,FALSE)</f>
        <v>BU1</v>
      </c>
      <c r="B507" s="73">
        <f t="shared" si="49"/>
        <v>35</v>
      </c>
      <c r="C507" s="74">
        <f>Abfalldokumentation!$U507</f>
        <v>44454</v>
      </c>
      <c r="D507" s="68" t="str">
        <f>IFERROR(VLOOKUP(Tabelle3[[#This Row],[Artikelnr.]],Produktgruppe!A:B,2,0),Tabelle3[[#This Row],[Produktname]])</f>
        <v>Diverses</v>
      </c>
      <c r="E507" s="75" t="str">
        <f>IFERROR(VLOOKUP(Abfalldokumentation!$O507,Artikel!A:C,3,FALSE),Abfalldokumentation!$O507)</f>
        <v>Diverses aus Abfüllung</v>
      </c>
      <c r="F507" s="75" t="str">
        <f>VLOOKUP(T507,'Liste Gründe'!A:D,2,FALSE)</f>
        <v>Linienbezogen</v>
      </c>
      <c r="G507" s="74" t="str">
        <f>IF(ISBLANK(V507),VLOOKUP(Abfalldokumentation!$P507,'Liste Gründe'!A:D,3,FALSE),V507)</f>
        <v>Darm geplatzt</v>
      </c>
      <c r="H507" s="75" t="str">
        <f>IF(ISBLANK(Abfalldokumentation!$W507),"-",Abfalldokumentation!$W507)</f>
        <v>-</v>
      </c>
      <c r="I507" s="75">
        <f t="shared" si="50"/>
        <v>37</v>
      </c>
      <c r="J507" s="75" t="str">
        <f t="shared" si="51"/>
        <v>Produkte</v>
      </c>
      <c r="K507" s="75" t="str">
        <f t="shared" si="52"/>
        <v>BUs</v>
      </c>
      <c r="L507" s="75" t="str">
        <f t="shared" si="53"/>
        <v>Symptome</v>
      </c>
      <c r="M5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IFERROR(VLOOKUP(Abfalldokumentation!$O507,Kennzahlen!U:X,3,FALSE)*Abfalldokumentation!$B507,"0")))),0)</f>
        <v>0</v>
      </c>
      <c r="N507" s="75" t="str">
        <f>IF(ISBLANK(Q507),VLOOKUP(Abfalldokumentation!$O507,'Linien - BU'!R:S,2,FALSE),Q507)</f>
        <v>Abfüllung</v>
      </c>
      <c r="O507" s="76" t="str">
        <f t="shared" si="54"/>
        <v>Diverses aus Abfüllung</v>
      </c>
      <c r="P507" s="76">
        <f t="shared" si="55"/>
        <v>34</v>
      </c>
      <c r="Q507" s="44" t="s">
        <v>166</v>
      </c>
      <c r="R507" s="45" t="s">
        <v>179</v>
      </c>
      <c r="S507" s="45">
        <v>35</v>
      </c>
      <c r="T507" s="39">
        <v>34</v>
      </c>
      <c r="U507" s="46">
        <v>44454</v>
      </c>
      <c r="V507" s="47"/>
      <c r="W507" s="48"/>
      <c r="X507" s="49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7" t="str">
        <f>VLOOKUP(N508,'Linien - BU'!A:B,2,FALSE)</f>
        <v>BU1</v>
      </c>
      <c r="B508" s="78">
        <f t="shared" si="49"/>
        <v>62</v>
      </c>
      <c r="C508" s="79">
        <f>Abfalldokumentation!$U508</f>
        <v>44454</v>
      </c>
      <c r="D508" s="68" t="str">
        <f>IFERROR(VLOOKUP(Tabelle3[[#This Row],[Artikelnr.]],Produktgruppe!A:B,2,0),Tabelle3[[#This Row],[Produktname]])</f>
        <v>Diverses</v>
      </c>
      <c r="E508" s="80" t="str">
        <f>IFERROR(VLOOKUP(Abfalldokumentation!$O508,Artikel!A:C,3,FALSE),Abfalldokumentation!$O508)</f>
        <v>Diverses aus Abfüllung</v>
      </c>
      <c r="F508" s="80" t="str">
        <f>VLOOKUP(T508,'Liste Gründe'!A:D,2,FALSE)</f>
        <v>Linienbezogen</v>
      </c>
      <c r="G508" s="79" t="str">
        <f>IF(ISBLANK(V508),VLOOKUP(Abfalldokumentation!$P508,'Liste Gründe'!A:D,3,FALSE),V508)</f>
        <v>Darm geplatzt</v>
      </c>
      <c r="H508" s="80" t="str">
        <f>IF(ISBLANK(Abfalldokumentation!$W508),"-",Abfalldokumentation!$W508)</f>
        <v>-</v>
      </c>
      <c r="I508" s="80">
        <f t="shared" si="50"/>
        <v>37</v>
      </c>
      <c r="J508" s="80" t="str">
        <f t="shared" si="51"/>
        <v>Produkte</v>
      </c>
      <c r="K508" s="80" t="str">
        <f t="shared" si="52"/>
        <v>BUs</v>
      </c>
      <c r="L508" s="80" t="str">
        <f t="shared" si="53"/>
        <v>Symptome</v>
      </c>
      <c r="M5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IFERROR(VLOOKUP(Abfalldokumentation!$O508,Kennzahlen!U:X,3,FALSE)*Abfalldokumentation!$B508,"0")))),0)</f>
        <v>0</v>
      </c>
      <c r="N508" s="80" t="str">
        <f>IF(ISBLANK(Q508),VLOOKUP(Abfalldokumentation!$O508,'Linien - BU'!R:S,2,FALSE),Q508)</f>
        <v>Abfüllung</v>
      </c>
      <c r="O508" s="76" t="str">
        <f t="shared" si="54"/>
        <v>Diverses aus Abfüllung</v>
      </c>
      <c r="P508" s="76">
        <f t="shared" si="55"/>
        <v>34</v>
      </c>
      <c r="Q508" s="38" t="s">
        <v>166</v>
      </c>
      <c r="R508" s="39" t="s">
        <v>179</v>
      </c>
      <c r="S508" s="39">
        <v>62</v>
      </c>
      <c r="T508" s="39">
        <v>34</v>
      </c>
      <c r="U508" s="40">
        <v>44454</v>
      </c>
      <c r="V508" s="41"/>
      <c r="W508" s="42"/>
      <c r="X508" s="43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2" t="str">
        <f>VLOOKUP(N509,'Linien - BU'!A:B,2,FALSE)</f>
        <v>BU1</v>
      </c>
      <c r="B509" s="73">
        <f t="shared" si="49"/>
        <v>101</v>
      </c>
      <c r="C509" s="74">
        <f>Abfalldokumentation!$U509</f>
        <v>44454</v>
      </c>
      <c r="D509" s="68" t="str">
        <f>IFERROR(VLOOKUP(Tabelle3[[#This Row],[Artikelnr.]],Produktgruppe!A:B,2,0),Tabelle3[[#This Row],[Produktname]])</f>
        <v>Diverses</v>
      </c>
      <c r="E509" s="75" t="str">
        <f>IFERROR(VLOOKUP(Abfalldokumentation!$O509,Artikel!A:C,3,FALSE),Abfalldokumentation!$O509)</f>
        <v>Diverses aus Abfüllung</v>
      </c>
      <c r="F509" s="75" t="str">
        <f>VLOOKUP(T509,'Liste Gründe'!A:D,2,FALSE)</f>
        <v>Linienbezogen</v>
      </c>
      <c r="G509" s="74" t="str">
        <f>IF(ISBLANK(V509),VLOOKUP(Abfalldokumentation!$P509,'Liste Gründe'!A:D,3,FALSE),V509)</f>
        <v>Darm geplatzt</v>
      </c>
      <c r="H509" s="75" t="str">
        <f>IF(ISBLANK(Abfalldokumentation!$W509),"-",Abfalldokumentation!$W509)</f>
        <v>-</v>
      </c>
      <c r="I509" s="75">
        <f t="shared" si="50"/>
        <v>37</v>
      </c>
      <c r="J509" s="75" t="str">
        <f t="shared" si="51"/>
        <v>Produkte</v>
      </c>
      <c r="K509" s="75" t="str">
        <f t="shared" si="52"/>
        <v>BUs</v>
      </c>
      <c r="L509" s="75" t="str">
        <f t="shared" si="53"/>
        <v>Symptome</v>
      </c>
      <c r="M5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IFERROR(VLOOKUP(Abfalldokumentation!$O509,Kennzahlen!U:X,3,FALSE)*Abfalldokumentation!$B509,"0")))),0)</f>
        <v>0</v>
      </c>
      <c r="N509" s="75" t="str">
        <f>IF(ISBLANK(Q509),VLOOKUP(Abfalldokumentation!$O509,'Linien - BU'!R:S,2,FALSE),Q509)</f>
        <v>Abfüllung</v>
      </c>
      <c r="O509" s="76" t="str">
        <f t="shared" si="54"/>
        <v>Diverses aus Abfüllung</v>
      </c>
      <c r="P509" s="76">
        <f t="shared" si="55"/>
        <v>34</v>
      </c>
      <c r="Q509" s="44" t="s">
        <v>166</v>
      </c>
      <c r="R509" s="45" t="s">
        <v>179</v>
      </c>
      <c r="S509" s="45">
        <v>101</v>
      </c>
      <c r="T509" s="39">
        <v>34</v>
      </c>
      <c r="U509" s="46">
        <v>44454</v>
      </c>
      <c r="V509" s="47"/>
      <c r="W509" s="48"/>
      <c r="X509" s="49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7" t="str">
        <f>VLOOKUP(N510,'Linien - BU'!A:B,2,FALSE)</f>
        <v>BU1</v>
      </c>
      <c r="B510" s="78">
        <f t="shared" si="49"/>
        <v>113</v>
      </c>
      <c r="C510" s="79">
        <f>Abfalldokumentation!$U510</f>
        <v>44454</v>
      </c>
      <c r="D510" s="68" t="str">
        <f>IFERROR(VLOOKUP(Tabelle3[[#This Row],[Artikelnr.]],Produktgruppe!A:B,2,0),Tabelle3[[#This Row],[Produktname]])</f>
        <v>Diverses</v>
      </c>
      <c r="E510" s="80" t="str">
        <f>IFERROR(VLOOKUP(Abfalldokumentation!$O510,Artikel!A:C,3,FALSE),Abfalldokumentation!$O510)</f>
        <v>Diverses aus Abfüllung</v>
      </c>
      <c r="F510" s="80" t="str">
        <f>VLOOKUP(T510,'Liste Gründe'!A:D,2,FALSE)</f>
        <v>Linienbezogen</v>
      </c>
      <c r="G510" s="79" t="str">
        <f>IF(ISBLANK(V510),VLOOKUP(Abfalldokumentation!$P510,'Liste Gründe'!A:D,3,FALSE),V510)</f>
        <v>Darm geplatzt</v>
      </c>
      <c r="H510" s="80" t="str">
        <f>IF(ISBLANK(Abfalldokumentation!$W510),"-",Abfalldokumentation!$W510)</f>
        <v>-</v>
      </c>
      <c r="I510" s="80">
        <f t="shared" si="50"/>
        <v>37</v>
      </c>
      <c r="J510" s="80" t="str">
        <f t="shared" si="51"/>
        <v>Produkte</v>
      </c>
      <c r="K510" s="80" t="str">
        <f t="shared" si="52"/>
        <v>BUs</v>
      </c>
      <c r="L510" s="80" t="str">
        <f t="shared" si="53"/>
        <v>Symptome</v>
      </c>
      <c r="M5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IFERROR(VLOOKUP(Abfalldokumentation!$O510,Kennzahlen!U:X,3,FALSE)*Abfalldokumentation!$B510,"0")))),0)</f>
        <v>0</v>
      </c>
      <c r="N510" s="80" t="str">
        <f>IF(ISBLANK(Q510),VLOOKUP(Abfalldokumentation!$O510,'Linien - BU'!R:S,2,FALSE),Q510)</f>
        <v>Abfüllung</v>
      </c>
      <c r="O510" s="76" t="str">
        <f t="shared" si="54"/>
        <v>Diverses aus Abfüllung</v>
      </c>
      <c r="P510" s="76">
        <f t="shared" si="55"/>
        <v>34</v>
      </c>
      <c r="Q510" s="38" t="s">
        <v>166</v>
      </c>
      <c r="R510" s="39" t="s">
        <v>179</v>
      </c>
      <c r="S510" s="39">
        <v>113</v>
      </c>
      <c r="T510" s="39">
        <v>34</v>
      </c>
      <c r="U510" s="40">
        <v>44454</v>
      </c>
      <c r="V510" s="41"/>
      <c r="W510" s="42"/>
      <c r="X510" s="43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2" t="str">
        <f>VLOOKUP(N511,'Linien - BU'!A:B,2,FALSE)</f>
        <v>Rest</v>
      </c>
      <c r="B511" s="73">
        <f t="shared" si="49"/>
        <v>11.5</v>
      </c>
      <c r="C511" s="74">
        <f>Abfalldokumentation!$U511</f>
        <v>44454</v>
      </c>
      <c r="D511" s="68" t="str">
        <f>IFERROR(VLOOKUP(Tabelle3[[#This Row],[Artikelnr.]],Produktgruppe!A:B,2,0),Tabelle3[[#This Row],[Produktname]])</f>
        <v>Qualitätssicherung</v>
      </c>
      <c r="E511" s="75" t="str">
        <f>IFERROR(VLOOKUP(Abfalldokumentation!$O511,Artikel!A:C,3,FALSE),Abfalldokumentation!$O511)</f>
        <v>Diverses QM</v>
      </c>
      <c r="F511" s="75" t="str">
        <f>VLOOKUP(T511,'Liste Gründe'!A:D,2,FALSE)</f>
        <v>Qualitätssicherung</v>
      </c>
      <c r="G511" s="74" t="str">
        <f>IF(ISBLANK(V511),VLOOKUP(Abfalldokumentation!$P511,'Liste Gründe'!A:D,3,FALSE),V511)</f>
        <v>Sensorik</v>
      </c>
      <c r="H511" s="75" t="str">
        <f>IF(ISBLANK(Abfalldokumentation!$W511),"-",Abfalldokumentation!$W511)</f>
        <v>Sensorik</v>
      </c>
      <c r="I511" s="75">
        <f t="shared" si="50"/>
        <v>37</v>
      </c>
      <c r="J511" s="75" t="str">
        <f t="shared" si="51"/>
        <v>Produkte</v>
      </c>
      <c r="K511" s="75" t="str">
        <f t="shared" si="52"/>
        <v>BUs</v>
      </c>
      <c r="L511" s="75" t="str">
        <f t="shared" si="53"/>
        <v>Symptome</v>
      </c>
      <c r="M5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IFERROR(VLOOKUP(Abfalldokumentation!$O511,Kennzahlen!U:X,3,FALSE)*Abfalldokumentation!$B511,"0")))),0)</f>
        <v>0</v>
      </c>
      <c r="N511" s="75" t="str">
        <f>IF(ISBLANK(Q511),VLOOKUP(Abfalldokumentation!$O511,'Linien - BU'!R:S,2,FALSE),Q511)</f>
        <v>QM</v>
      </c>
      <c r="O511" s="76" t="str">
        <f t="shared" si="54"/>
        <v>Diverses QM</v>
      </c>
      <c r="P511" s="76">
        <f t="shared" si="55"/>
        <v>74</v>
      </c>
      <c r="Q511" s="44" t="s">
        <v>182</v>
      </c>
      <c r="R511" s="45" t="s">
        <v>183</v>
      </c>
      <c r="S511" s="45">
        <v>11.5</v>
      </c>
      <c r="T511" s="45">
        <v>74</v>
      </c>
      <c r="U511" s="46">
        <v>44454</v>
      </c>
      <c r="V511" s="47" t="s">
        <v>184</v>
      </c>
      <c r="W511" s="48" t="s">
        <v>184</v>
      </c>
      <c r="X511" s="49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7" t="str">
        <f>VLOOKUP(N512,'Linien - BU'!A:B,2,FALSE)</f>
        <v>Rest</v>
      </c>
      <c r="B512" s="78">
        <f t="shared" si="49"/>
        <v>14</v>
      </c>
      <c r="C512" s="79">
        <f>Abfalldokumentation!$U512</f>
        <v>44454</v>
      </c>
      <c r="D512" s="68" t="str">
        <f>IFERROR(VLOOKUP(Tabelle3[[#This Row],[Artikelnr.]],Produktgruppe!A:B,2,0),Tabelle3[[#This Row],[Produktname]])</f>
        <v>Qualitätssicherung</v>
      </c>
      <c r="E512" s="80" t="str">
        <f>IFERROR(VLOOKUP(Abfalldokumentation!$O512,Artikel!A:C,3,FALSE),Abfalldokumentation!$O512)</f>
        <v>Diverses QM</v>
      </c>
      <c r="F512" s="80" t="str">
        <f>VLOOKUP(T512,'Liste Gründe'!A:D,2,FALSE)</f>
        <v>Qualitätssicherung</v>
      </c>
      <c r="G512" s="79" t="str">
        <f>IF(ISBLANK(V512),VLOOKUP(Abfalldokumentation!$P512,'Liste Gründe'!A:D,3,FALSE),V512)</f>
        <v>Sensorik</v>
      </c>
      <c r="H512" s="80" t="str">
        <f>IF(ISBLANK(Abfalldokumentation!$W512),"-",Abfalldokumentation!$W512)</f>
        <v>Sensorik</v>
      </c>
      <c r="I512" s="80">
        <f t="shared" si="50"/>
        <v>37</v>
      </c>
      <c r="J512" s="80" t="str">
        <f t="shared" si="51"/>
        <v>Produkte</v>
      </c>
      <c r="K512" s="80" t="str">
        <f t="shared" si="52"/>
        <v>BUs</v>
      </c>
      <c r="L512" s="80" t="str">
        <f t="shared" si="53"/>
        <v>Symptome</v>
      </c>
      <c r="M5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IFERROR(VLOOKUP(Abfalldokumentation!$O512,Kennzahlen!U:X,3,FALSE)*Abfalldokumentation!$B512,"0")))),0)</f>
        <v>0</v>
      </c>
      <c r="N512" s="80" t="str">
        <f>IF(ISBLANK(Q512),VLOOKUP(Abfalldokumentation!$O512,'Linien - BU'!R:S,2,FALSE),Q512)</f>
        <v>QM</v>
      </c>
      <c r="O512" s="76" t="str">
        <f t="shared" si="54"/>
        <v>Diverses QM</v>
      </c>
      <c r="P512" s="76">
        <f t="shared" si="55"/>
        <v>74</v>
      </c>
      <c r="Q512" s="38" t="s">
        <v>182</v>
      </c>
      <c r="R512" s="39" t="s">
        <v>183</v>
      </c>
      <c r="S512" s="39">
        <v>14</v>
      </c>
      <c r="T512" s="39">
        <v>74</v>
      </c>
      <c r="U512" s="40">
        <v>44454</v>
      </c>
      <c r="V512" s="41" t="s">
        <v>184</v>
      </c>
      <c r="W512" s="42" t="s">
        <v>184</v>
      </c>
      <c r="X512" s="43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2" t="str">
        <f>VLOOKUP(N513,'Linien - BU'!A:B,2,FALSE)</f>
        <v>Rest</v>
      </c>
      <c r="B513" s="73">
        <f t="shared" si="49"/>
        <v>5.9</v>
      </c>
      <c r="C513" s="74">
        <f>Abfalldokumentation!$U513</f>
        <v>44454</v>
      </c>
      <c r="D513" s="68" t="str">
        <f>IFERROR(VLOOKUP(Tabelle3[[#This Row],[Artikelnr.]],Produktgruppe!A:B,2,0),Tabelle3[[#This Row],[Produktname]])</f>
        <v>Qualitätssicherung</v>
      </c>
      <c r="E513" s="75" t="str">
        <f>IFERROR(VLOOKUP(Abfalldokumentation!$O513,Artikel!A:C,3,FALSE),Abfalldokumentation!$O513)</f>
        <v>Laborproben</v>
      </c>
      <c r="F513" s="75" t="str">
        <f>VLOOKUP(T513,'Liste Gründe'!A:D,2,FALSE)</f>
        <v>Qualitätssicherung</v>
      </c>
      <c r="G513" s="74" t="str">
        <f>IF(ISBLANK(V513),VLOOKUP(Abfalldokumentation!$P513,'Liste Gründe'!A:D,3,FALSE),V513)</f>
        <v>Sensorik</v>
      </c>
      <c r="H513" s="75" t="str">
        <f>IF(ISBLANK(Abfalldokumentation!$W513),"-",Abfalldokumentation!$W513)</f>
        <v>Sensorik</v>
      </c>
      <c r="I513" s="75">
        <f t="shared" si="50"/>
        <v>37</v>
      </c>
      <c r="J513" s="75" t="str">
        <f t="shared" si="51"/>
        <v>Produkte</v>
      </c>
      <c r="K513" s="75" t="str">
        <f t="shared" si="52"/>
        <v>BUs</v>
      </c>
      <c r="L513" s="75" t="str">
        <f t="shared" si="53"/>
        <v>Symptome</v>
      </c>
      <c r="M5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IFERROR(VLOOKUP(Abfalldokumentation!$O513,Kennzahlen!U:X,3,FALSE)*Abfalldokumentation!$B513,"0")))),0)</f>
        <v>0</v>
      </c>
      <c r="N513" s="75" t="str">
        <f>IF(ISBLANK(Q513),VLOOKUP(Abfalldokumentation!$O513,'Linien - BU'!R:S,2,FALSE),Q513)</f>
        <v>Labor</v>
      </c>
      <c r="O513" s="76" t="str">
        <f t="shared" si="54"/>
        <v>Laborproben</v>
      </c>
      <c r="P513" s="76">
        <f t="shared" si="55"/>
        <v>74</v>
      </c>
      <c r="Q513" s="44" t="s">
        <v>185</v>
      </c>
      <c r="R513" s="45" t="s">
        <v>186</v>
      </c>
      <c r="S513" s="45">
        <v>5.9</v>
      </c>
      <c r="T513" s="51">
        <v>74</v>
      </c>
      <c r="U513" s="46">
        <v>44454</v>
      </c>
      <c r="V513" s="47" t="s">
        <v>184</v>
      </c>
      <c r="W513" s="48" t="s">
        <v>184</v>
      </c>
      <c r="X513" s="49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7" t="str">
        <f>VLOOKUP(N514,'Linien - BU'!A:B,2,FALSE)</f>
        <v>Rest</v>
      </c>
      <c r="B514" s="78">
        <f t="shared" ref="B514:B577" si="56">S514</f>
        <v>39</v>
      </c>
      <c r="C514" s="79">
        <f>Abfalldokumentation!$U514</f>
        <v>44454</v>
      </c>
      <c r="D514" s="68" t="str">
        <f>IFERROR(VLOOKUP(Tabelle3[[#This Row],[Artikelnr.]],Produktgruppe!A:B,2,0),Tabelle3[[#This Row],[Produktname]])</f>
        <v>Qualitätssicherung</v>
      </c>
      <c r="E514" s="80" t="str">
        <f>IFERROR(VLOOKUP(Abfalldokumentation!$O514,Artikel!A:C,3,FALSE),Abfalldokumentation!$O514)</f>
        <v>Laborproben</v>
      </c>
      <c r="F514" s="80" t="str">
        <f>VLOOKUP(T514,'Liste Gründe'!A:D,2,FALSE)</f>
        <v>Qualitätssicherung</v>
      </c>
      <c r="G514" s="79" t="str">
        <f>IF(ISBLANK(V514),VLOOKUP(Abfalldokumentation!$P514,'Liste Gründe'!A:D,3,FALSE),V514)</f>
        <v>Laborprobe</v>
      </c>
      <c r="H514" s="80" t="str">
        <f>IF(ISBLANK(Abfalldokumentation!$W514),"-",Abfalldokumentation!$W514)</f>
        <v>Laborprobe</v>
      </c>
      <c r="I514" s="80">
        <f t="shared" ref="I514:I577" si="57">_xlfn.ISOWEEKNUM(C514)</f>
        <v>37</v>
      </c>
      <c r="J514" s="80" t="str">
        <f t="shared" ref="J514:J577" si="58">"Produkte"</f>
        <v>Produkte</v>
      </c>
      <c r="K514" s="80" t="str">
        <f t="shared" ref="K514:K577" si="59">"BUs"</f>
        <v>BUs</v>
      </c>
      <c r="L514" s="80" t="str">
        <f t="shared" ref="L514:L577" si="60">"Symptome"</f>
        <v>Symptome</v>
      </c>
      <c r="M5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IFERROR(VLOOKUP(Abfalldokumentation!$O514,Kennzahlen!U:X,3,FALSE)*Abfalldokumentation!$B514,"0")))),0)</f>
        <v>0</v>
      </c>
      <c r="N514" s="80" t="str">
        <f>IF(ISBLANK(Q514),VLOOKUP(Abfalldokumentation!$O514,'Linien - BU'!R:S,2,FALSE),Q514)</f>
        <v>Labor</v>
      </c>
      <c r="O514" s="76" t="str">
        <f t="shared" ref="O514:O577" si="61">R514</f>
        <v>Laborproben</v>
      </c>
      <c r="P514" s="76">
        <f t="shared" ref="P514:P577" si="62">T514</f>
        <v>73</v>
      </c>
      <c r="Q514" s="38" t="s">
        <v>185</v>
      </c>
      <c r="R514" s="39" t="s">
        <v>186</v>
      </c>
      <c r="S514" s="39">
        <v>39</v>
      </c>
      <c r="T514" s="50">
        <v>73</v>
      </c>
      <c r="U514" s="40">
        <v>44454</v>
      </c>
      <c r="V514" s="41" t="s">
        <v>187</v>
      </c>
      <c r="W514" s="42" t="s">
        <v>187</v>
      </c>
      <c r="X514" s="43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2" t="str">
        <f>VLOOKUP(N515,'Linien - BU'!A:B,2,FALSE)</f>
        <v>Rest</v>
      </c>
      <c r="B515" s="73">
        <f t="shared" si="56"/>
        <v>58</v>
      </c>
      <c r="C515" s="74">
        <f>Abfalldokumentation!$U515</f>
        <v>44454</v>
      </c>
      <c r="D515" s="68" t="str">
        <f>IFERROR(VLOOKUP(Tabelle3[[#This Row],[Artikelnr.]],Produktgruppe!A:B,2,0),Tabelle3[[#This Row],[Produktname]])</f>
        <v>Qualitätssicherung</v>
      </c>
      <c r="E515" s="75" t="str">
        <f>IFERROR(VLOOKUP(Abfalldokumentation!$O515,Artikel!A:C,3,FALSE),Abfalldokumentation!$O515)</f>
        <v>Laborproben</v>
      </c>
      <c r="F515" s="75" t="str">
        <f>VLOOKUP(T515,'Liste Gründe'!A:D,2,FALSE)</f>
        <v>Qualitätssicherung</v>
      </c>
      <c r="G515" s="74" t="str">
        <f>IF(ISBLANK(V515),VLOOKUP(Abfalldokumentation!$P515,'Liste Gründe'!A:D,3,FALSE),V515)</f>
        <v>Laborprobe</v>
      </c>
      <c r="H515" s="75" t="str">
        <f>IF(ISBLANK(Abfalldokumentation!$W515),"-",Abfalldokumentation!$W515)</f>
        <v>Laborprobe</v>
      </c>
      <c r="I515" s="75">
        <f t="shared" si="57"/>
        <v>37</v>
      </c>
      <c r="J515" s="75" t="str">
        <f t="shared" si="58"/>
        <v>Produkte</v>
      </c>
      <c r="K515" s="75" t="str">
        <f t="shared" si="59"/>
        <v>BUs</v>
      </c>
      <c r="L515" s="75" t="str">
        <f t="shared" si="60"/>
        <v>Symptome</v>
      </c>
      <c r="M5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IFERROR(VLOOKUP(Abfalldokumentation!$O515,Kennzahlen!U:X,3,FALSE)*Abfalldokumentation!$B515,"0")))),0)</f>
        <v>0</v>
      </c>
      <c r="N515" s="75" t="str">
        <f>IF(ISBLANK(Q515),VLOOKUP(Abfalldokumentation!$O515,'Linien - BU'!R:S,2,FALSE),Q515)</f>
        <v>Labor</v>
      </c>
      <c r="O515" s="76" t="str">
        <f t="shared" si="61"/>
        <v>Laborproben</v>
      </c>
      <c r="P515" s="76">
        <f t="shared" si="62"/>
        <v>73</v>
      </c>
      <c r="Q515" s="44" t="s">
        <v>185</v>
      </c>
      <c r="R515" s="45" t="s">
        <v>186</v>
      </c>
      <c r="S515" s="45">
        <v>58</v>
      </c>
      <c r="T515" s="51">
        <v>73</v>
      </c>
      <c r="U515" s="46">
        <v>44454</v>
      </c>
      <c r="V515" s="47" t="s">
        <v>187</v>
      </c>
      <c r="W515" s="48" t="s">
        <v>187</v>
      </c>
      <c r="X515" s="49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7" t="str">
        <f>VLOOKUP(N516,'Linien - BU'!A:B,2,FALSE)</f>
        <v>Rest</v>
      </c>
      <c r="B516" s="78">
        <f t="shared" si="56"/>
        <v>78.900000000000006</v>
      </c>
      <c r="C516" s="79">
        <f>Abfalldokumentation!$U516</f>
        <v>44454</v>
      </c>
      <c r="D516" s="68" t="str">
        <f>IFERROR(VLOOKUP(Tabelle3[[#This Row],[Artikelnr.]],Produktgruppe!A:B,2,0),Tabelle3[[#This Row],[Produktname]])</f>
        <v>Qualitätssicherung</v>
      </c>
      <c r="E516" s="80" t="str">
        <f>IFERROR(VLOOKUP(Abfalldokumentation!$O516,Artikel!A:C,3,FALSE),Abfalldokumentation!$O516)</f>
        <v>Laborproben</v>
      </c>
      <c r="F516" s="80" t="str">
        <f>VLOOKUP(T516,'Liste Gründe'!A:D,2,FALSE)</f>
        <v>Qualitätssicherung</v>
      </c>
      <c r="G516" s="79" t="str">
        <f>IF(ISBLANK(V516),VLOOKUP(Abfalldokumentation!$P516,'Liste Gründe'!A:D,3,FALSE),V516)</f>
        <v>Laborprobe</v>
      </c>
      <c r="H516" s="80" t="str">
        <f>IF(ISBLANK(Abfalldokumentation!$W516),"-",Abfalldokumentation!$W516)</f>
        <v>Laborprobe</v>
      </c>
      <c r="I516" s="80">
        <f t="shared" si="57"/>
        <v>37</v>
      </c>
      <c r="J516" s="80" t="str">
        <f t="shared" si="58"/>
        <v>Produkte</v>
      </c>
      <c r="K516" s="80" t="str">
        <f t="shared" si="59"/>
        <v>BUs</v>
      </c>
      <c r="L516" s="80" t="str">
        <f t="shared" si="60"/>
        <v>Symptome</v>
      </c>
      <c r="M5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IFERROR(VLOOKUP(Abfalldokumentation!$O516,Kennzahlen!U:X,3,FALSE)*Abfalldokumentation!$B516,"0")))),0)</f>
        <v>0</v>
      </c>
      <c r="N516" s="80" t="str">
        <f>IF(ISBLANK(Q516),VLOOKUP(Abfalldokumentation!$O516,'Linien - BU'!R:S,2,FALSE),Q516)</f>
        <v>Labor</v>
      </c>
      <c r="O516" s="76" t="str">
        <f t="shared" si="61"/>
        <v>Laborproben</v>
      </c>
      <c r="P516" s="76">
        <f t="shared" si="62"/>
        <v>73</v>
      </c>
      <c r="Q516" s="38" t="s">
        <v>185</v>
      </c>
      <c r="R516" s="39" t="s">
        <v>186</v>
      </c>
      <c r="S516" s="39">
        <v>78.900000000000006</v>
      </c>
      <c r="T516" s="50">
        <v>73</v>
      </c>
      <c r="U516" s="40">
        <v>44454</v>
      </c>
      <c r="V516" s="41" t="s">
        <v>187</v>
      </c>
      <c r="W516" s="42" t="s">
        <v>187</v>
      </c>
      <c r="X516" s="43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2" t="str">
        <f>VLOOKUP(N517,'Linien - BU'!A:B,2,FALSE)</f>
        <v>Rest</v>
      </c>
      <c r="B517" s="73">
        <f t="shared" si="56"/>
        <v>20</v>
      </c>
      <c r="C517" s="74">
        <f>Abfalldokumentation!$U517</f>
        <v>44454</v>
      </c>
      <c r="D517" s="68" t="str">
        <f>IFERROR(VLOOKUP(Tabelle3[[#This Row],[Artikelnr.]],Produktgruppe!A:B,2,0),Tabelle3[[#This Row],[Produktname]])</f>
        <v>Qualitätssicherung</v>
      </c>
      <c r="E517" s="75" t="str">
        <f>IFERROR(VLOOKUP(Abfalldokumentation!$O517,Artikel!A:C,3,FALSE),Abfalldokumentation!$O517)</f>
        <v>Laborproben</v>
      </c>
      <c r="F517" s="75" t="str">
        <f>VLOOKUP(T517,'Liste Gründe'!A:D,2,FALSE)</f>
        <v>Qualitätssicherung</v>
      </c>
      <c r="G517" s="74" t="str">
        <f>IF(ISBLANK(V517),VLOOKUP(Abfalldokumentation!$P517,'Liste Gründe'!A:D,3,FALSE),V517)</f>
        <v>Laborprobe</v>
      </c>
      <c r="H517" s="75" t="str">
        <f>IF(ISBLANK(Abfalldokumentation!$W517),"-",Abfalldokumentation!$W517)</f>
        <v>Laborprobe</v>
      </c>
      <c r="I517" s="75">
        <f t="shared" si="57"/>
        <v>37</v>
      </c>
      <c r="J517" s="75" t="str">
        <f t="shared" si="58"/>
        <v>Produkte</v>
      </c>
      <c r="K517" s="75" t="str">
        <f t="shared" si="59"/>
        <v>BUs</v>
      </c>
      <c r="L517" s="75" t="str">
        <f t="shared" si="60"/>
        <v>Symptome</v>
      </c>
      <c r="M5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IFERROR(VLOOKUP(Abfalldokumentation!$O517,Kennzahlen!U:X,3,FALSE)*Abfalldokumentation!$B517,"0")))),0)</f>
        <v>0</v>
      </c>
      <c r="N517" s="75" t="str">
        <f>IF(ISBLANK(Q517),VLOOKUP(Abfalldokumentation!$O517,'Linien - BU'!R:S,2,FALSE),Q517)</f>
        <v>Labor</v>
      </c>
      <c r="O517" s="76" t="str">
        <f t="shared" si="61"/>
        <v>Laborproben</v>
      </c>
      <c r="P517" s="76">
        <f t="shared" si="62"/>
        <v>73</v>
      </c>
      <c r="Q517" s="44" t="s">
        <v>185</v>
      </c>
      <c r="R517" s="45" t="s">
        <v>186</v>
      </c>
      <c r="S517" s="45">
        <v>20</v>
      </c>
      <c r="T517" s="51">
        <v>73</v>
      </c>
      <c r="U517" s="46">
        <v>44454</v>
      </c>
      <c r="V517" s="47" t="s">
        <v>187</v>
      </c>
      <c r="W517" s="48" t="s">
        <v>187</v>
      </c>
      <c r="X517" s="49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7" t="str">
        <f>VLOOKUP(N518,'Linien - BU'!A:B,2,FALSE)</f>
        <v>Rest</v>
      </c>
      <c r="B518" s="78">
        <f t="shared" si="56"/>
        <v>7</v>
      </c>
      <c r="C518" s="79">
        <f>Abfalldokumentation!$U518</f>
        <v>44454</v>
      </c>
      <c r="D518" s="68" t="str">
        <f>IFERROR(VLOOKUP(Tabelle3[[#This Row],[Artikelnr.]],Produktgruppe!A:B,2,0),Tabelle3[[#This Row],[Produktname]])</f>
        <v>Qualitätssicherung</v>
      </c>
      <c r="E518" s="80" t="str">
        <f>IFERROR(VLOOKUP(Abfalldokumentation!$O518,Artikel!A:C,3,FALSE),Abfalldokumentation!$O518)</f>
        <v>Laborproben</v>
      </c>
      <c r="F518" s="80" t="str">
        <f>VLOOKUP(T518,'Liste Gründe'!A:D,2,FALSE)</f>
        <v>Qualitätssicherung</v>
      </c>
      <c r="G518" s="79" t="str">
        <f>IF(ISBLANK(V518),VLOOKUP(Abfalldokumentation!$P518,'Liste Gründe'!A:D,3,FALSE),V518)</f>
        <v>Sensorik</v>
      </c>
      <c r="H518" s="80" t="str">
        <f>IF(ISBLANK(Abfalldokumentation!$W518),"-",Abfalldokumentation!$W518)</f>
        <v>Sensorik</v>
      </c>
      <c r="I518" s="80">
        <f t="shared" si="57"/>
        <v>37</v>
      </c>
      <c r="J518" s="80" t="str">
        <f t="shared" si="58"/>
        <v>Produkte</v>
      </c>
      <c r="K518" s="80" t="str">
        <f t="shared" si="59"/>
        <v>BUs</v>
      </c>
      <c r="L518" s="80" t="str">
        <f t="shared" si="60"/>
        <v>Symptome</v>
      </c>
      <c r="M5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IFERROR(VLOOKUP(Abfalldokumentation!$O518,Kennzahlen!U:X,3,FALSE)*Abfalldokumentation!$B518,"0")))),0)</f>
        <v>0</v>
      </c>
      <c r="N518" s="80" t="str">
        <f>IF(ISBLANK(Q518),VLOOKUP(Abfalldokumentation!$O518,'Linien - BU'!R:S,2,FALSE),Q518)</f>
        <v>Labor</v>
      </c>
      <c r="O518" s="76" t="str">
        <f t="shared" si="61"/>
        <v>Laborproben</v>
      </c>
      <c r="P518" s="76">
        <f t="shared" si="62"/>
        <v>74</v>
      </c>
      <c r="Q518" s="38" t="s">
        <v>185</v>
      </c>
      <c r="R518" s="39" t="s">
        <v>186</v>
      </c>
      <c r="S518" s="39">
        <v>7</v>
      </c>
      <c r="T518" s="50">
        <v>74</v>
      </c>
      <c r="U518" s="40">
        <v>44454</v>
      </c>
      <c r="V518" s="41" t="s">
        <v>184</v>
      </c>
      <c r="W518" s="42" t="s">
        <v>184</v>
      </c>
      <c r="X518" s="43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2" t="str">
        <f>VLOOKUP(N519,'Linien - BU'!A:B,2,FALSE)</f>
        <v>BU3</v>
      </c>
      <c r="B519" s="73">
        <f t="shared" si="56"/>
        <v>21</v>
      </c>
      <c r="C519" s="74">
        <f>Abfalldokumentation!$U519</f>
        <v>44454</v>
      </c>
      <c r="D519" s="68" t="str">
        <f>IFERROR(VLOOKUP(Tabelle3[[#This Row],[Artikelnr.]],Produktgruppe!A:B,2,0),Tabelle3[[#This Row],[Produktname]])</f>
        <v>Diverses</v>
      </c>
      <c r="E519" s="75" t="str">
        <f>IFERROR(VLOOKUP(Abfalldokumentation!$O519,Artikel!A:C,3,FALSE),Abfalldokumentation!$O519)</f>
        <v>Maschinenabfall</v>
      </c>
      <c r="F519" s="75" t="str">
        <f>VLOOKUP(T519,'Liste Gründe'!A:D,2,FALSE)</f>
        <v>Linienbezogen</v>
      </c>
      <c r="G519" s="74" t="str">
        <f>IF(ISBLANK(V519),VLOOKUP(Abfalldokumentation!$P519,'Liste Gründe'!A:D,3,FALSE),V519)</f>
        <v>Maschinenabfall</v>
      </c>
      <c r="H519" s="75" t="str">
        <f>IF(ISBLANK(Abfalldokumentation!$W519),"-",Abfalldokumentation!$W519)</f>
        <v>-</v>
      </c>
      <c r="I519" s="75">
        <f t="shared" si="57"/>
        <v>37</v>
      </c>
      <c r="J519" s="75" t="str">
        <f t="shared" si="58"/>
        <v>Produkte</v>
      </c>
      <c r="K519" s="75" t="str">
        <f t="shared" si="59"/>
        <v>BUs</v>
      </c>
      <c r="L519" s="75" t="str">
        <f t="shared" si="60"/>
        <v>Symptome</v>
      </c>
      <c r="M5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IFERROR(VLOOKUP(Abfalldokumentation!$O519,Kennzahlen!U:X,3,FALSE)*Abfalldokumentation!$B519,"0")))),0)</f>
        <v>0</v>
      </c>
      <c r="N519" s="75" t="str">
        <f>IF(ISBLANK(Q519),VLOOKUP(Abfalldokumentation!$O519,'Linien - BU'!R:S,2,FALSE),Q519)</f>
        <v>L16</v>
      </c>
      <c r="O519" s="76" t="str">
        <f t="shared" si="61"/>
        <v>Maschinenabfall</v>
      </c>
      <c r="P519" s="76">
        <f t="shared" si="62"/>
        <v>30</v>
      </c>
      <c r="Q519" s="44" t="s">
        <v>199</v>
      </c>
      <c r="R519" s="45" t="s">
        <v>53</v>
      </c>
      <c r="S519" s="45">
        <v>21</v>
      </c>
      <c r="T519" s="45">
        <v>30</v>
      </c>
      <c r="U519" s="46">
        <v>44454</v>
      </c>
      <c r="V519" s="47"/>
      <c r="W519" s="48"/>
      <c r="X519" s="49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7" t="str">
        <f>VLOOKUP(N520,'Linien - BU'!A:B,2,FALSE)</f>
        <v>BU3</v>
      </c>
      <c r="B520" s="78">
        <f t="shared" si="56"/>
        <v>15</v>
      </c>
      <c r="C520" s="79">
        <f>Abfalldokumentation!$U520</f>
        <v>44455</v>
      </c>
      <c r="D520" s="68" t="str">
        <f>IFERROR(VLOOKUP(Tabelle3[[#This Row],[Artikelnr.]],Produktgruppe!A:B,2,0),Tabelle3[[#This Row],[Produktname]])</f>
        <v>VOS 295</v>
      </c>
      <c r="E520" s="80" t="str">
        <f>IFERROR(VLOOKUP(Abfalldokumentation!$O520,Artikel!A:C,3,FALSE),Abfalldokumentation!$O520)</f>
        <v>VOS Räucher extra natri</v>
      </c>
      <c r="F520" s="80" t="str">
        <f>VLOOKUP(T520,'Liste Gründe'!A:D,2,FALSE)</f>
        <v>Schimmel</v>
      </c>
      <c r="G520" s="79" t="str">
        <f>IF(ISBLANK(V520),VLOOKUP(Abfalldokumentation!$P520,'Liste Gründe'!A:D,3,FALSE),V520)</f>
        <v>kein VOS in England, VS-Würste keine Produktion</v>
      </c>
      <c r="H520" s="80" t="str">
        <f>IF(ISBLANK(Abfalldokumentation!$W520),"-",Abfalldokumentation!$W520)</f>
        <v>-</v>
      </c>
      <c r="I520" s="80">
        <f t="shared" si="57"/>
        <v>37</v>
      </c>
      <c r="J520" s="80" t="str">
        <f t="shared" si="58"/>
        <v>Produkte</v>
      </c>
      <c r="K520" s="80" t="str">
        <f t="shared" si="59"/>
        <v>BUs</v>
      </c>
      <c r="L520" s="80" t="str">
        <f t="shared" si="60"/>
        <v>Symptome</v>
      </c>
      <c r="M5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IFERROR(VLOOKUP(Abfalldokumentation!$O520,Kennzahlen!U:X,3,FALSE)*Abfalldokumentation!$B520,"0")))),0)</f>
        <v>7.5</v>
      </c>
      <c r="N520" s="80" t="str">
        <f>IF(ISBLANK(Q520),VLOOKUP(Abfalldokumentation!$O520,'Linien - BU'!R:S,2,FALSE),Q520)</f>
        <v>L11</v>
      </c>
      <c r="O520" s="76">
        <f t="shared" si="61"/>
        <v>29500613</v>
      </c>
      <c r="P520" s="76">
        <f t="shared" si="62"/>
        <v>12</v>
      </c>
      <c r="Q520" s="38" t="s">
        <v>252</v>
      </c>
      <c r="R520" s="39">
        <v>29500613</v>
      </c>
      <c r="S520" s="39">
        <v>15</v>
      </c>
      <c r="T520" s="39">
        <v>12</v>
      </c>
      <c r="U520" s="40">
        <v>44455</v>
      </c>
      <c r="V520" s="41" t="s">
        <v>25</v>
      </c>
      <c r="W520" s="42" t="s">
        <v>52</v>
      </c>
      <c r="X520" s="43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2" t="str">
        <f>VLOOKUP(N521,'Linien - BU'!A:B,2,FALSE)</f>
        <v>BU4</v>
      </c>
      <c r="B521" s="73">
        <f t="shared" si="56"/>
        <v>28</v>
      </c>
      <c r="C521" s="74">
        <f>Abfalldokumentation!$U521</f>
        <v>44455</v>
      </c>
      <c r="D521" s="68" t="str">
        <f>IFERROR(VLOOKUP(Tabelle3[[#This Row],[Artikelnr.]],Produktgruppe!A:B,2,0),Tabelle3[[#This Row],[Produktname]])</f>
        <v>ABS 295</v>
      </c>
      <c r="E521" s="75" t="str">
        <f>IFERROR(VLOOKUP(Abfalldokumentation!$O521,Artikel!A:C,3,FALSE),Abfalldokumentation!$O521)</f>
        <v>ABS HEUBL</v>
      </c>
      <c r="F521" s="75" t="str">
        <f>VLOOKUP(T521,'Liste Gründe'!A:D,2,FALSE)</f>
        <v>keinen Verwendungszweck</v>
      </c>
      <c r="G521" s="74" t="str">
        <f>IF(ISBLANK(V521),VLOOKUP(Abfalldokumentation!$P521,'Liste Gründe'!A:D,3,FALSE),V521)</f>
        <v>keinen Verwendungszweck</v>
      </c>
      <c r="H521" s="75" t="str">
        <f>IF(ISBLANK(Abfalldokumentation!$W521),"-",Abfalldokumentation!$W521)</f>
        <v>&lt;300kg/Monat</v>
      </c>
      <c r="I521" s="75">
        <f t="shared" si="57"/>
        <v>37</v>
      </c>
      <c r="J521" s="75" t="str">
        <f t="shared" si="58"/>
        <v>Produkte</v>
      </c>
      <c r="K521" s="75" t="str">
        <f t="shared" si="59"/>
        <v>BUs</v>
      </c>
      <c r="L521" s="75" t="str">
        <f t="shared" si="60"/>
        <v>Symptome</v>
      </c>
      <c r="M5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IFERROR(VLOOKUP(Abfalldokumentation!$O521,Kennzahlen!U:X,3,FALSE)*Abfalldokumentation!$B521,"0")))),0)</f>
        <v>0</v>
      </c>
      <c r="N521" s="75" t="str">
        <f>IF(ISBLANK(Q521),VLOOKUP(Abfalldokumentation!$O521,'Linien - BU'!R:S,2,FALSE),Q521)</f>
        <v>L21</v>
      </c>
      <c r="O521" s="76">
        <f t="shared" si="61"/>
        <v>29500885</v>
      </c>
      <c r="P521" s="76">
        <f t="shared" si="62"/>
        <v>61</v>
      </c>
      <c r="Q521" s="44" t="s">
        <v>217</v>
      </c>
      <c r="R521" s="45">
        <v>29500885</v>
      </c>
      <c r="S521" s="45">
        <v>28</v>
      </c>
      <c r="T521" s="45">
        <v>61</v>
      </c>
      <c r="U521" s="46">
        <v>44455</v>
      </c>
      <c r="V521" s="47"/>
      <c r="W521" s="48" t="s">
        <v>176</v>
      </c>
      <c r="X521" s="49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7" t="str">
        <f>VLOOKUP(N522,'Linien - BU'!A:B,2,FALSE)</f>
        <v>BU4</v>
      </c>
      <c r="B522" s="78">
        <f t="shared" si="56"/>
        <v>20</v>
      </c>
      <c r="C522" s="79">
        <f>Abfalldokumentation!$U522</f>
        <v>44455</v>
      </c>
      <c r="D522" s="68" t="str">
        <f>IFERROR(VLOOKUP(Tabelle3[[#This Row],[Artikelnr.]],Produktgruppe!A:B,2,0),Tabelle3[[#This Row],[Produktname]])</f>
        <v>ABS 295</v>
      </c>
      <c r="E522" s="80" t="str">
        <f>IFERROR(VLOOKUP(Abfalldokumentation!$O522,Artikel!A:C,3,FALSE),Abfalldokumentation!$O522)</f>
        <v>ABS MEDI-KRÄUK</v>
      </c>
      <c r="F522" s="80" t="str">
        <f>VLOOKUP(T522,'Liste Gründe'!A:D,2,FALSE)</f>
        <v>keinen Verwendungszweck</v>
      </c>
      <c r="G522" s="79" t="str">
        <f>IF(ISBLANK(V522),VLOOKUP(Abfalldokumentation!$P522,'Liste Gründe'!A:D,3,FALSE),V522)</f>
        <v>keinen Verwendungszweck</v>
      </c>
      <c r="H522" s="80" t="str">
        <f>IF(ISBLANK(Abfalldokumentation!$W522),"-",Abfalldokumentation!$W522)</f>
        <v>&lt;500kg/Monat</v>
      </c>
      <c r="I522" s="80">
        <f t="shared" si="57"/>
        <v>37</v>
      </c>
      <c r="J522" s="80" t="str">
        <f t="shared" si="58"/>
        <v>Produkte</v>
      </c>
      <c r="K522" s="80" t="str">
        <f t="shared" si="59"/>
        <v>BUs</v>
      </c>
      <c r="L522" s="80" t="str">
        <f t="shared" si="60"/>
        <v>Symptome</v>
      </c>
      <c r="M5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IFERROR(VLOOKUP(Abfalldokumentation!$O522,Kennzahlen!U:X,3,FALSE)*Abfalldokumentation!$B522,"0")))),0)</f>
        <v>6.7194568295036419</v>
      </c>
      <c r="N522" s="80" t="str">
        <f>IF(ISBLANK(Q522),VLOOKUP(Abfalldokumentation!$O522,'Linien - BU'!R:S,2,FALSE),Q522)</f>
        <v>L21</v>
      </c>
      <c r="O522" s="76">
        <f t="shared" si="61"/>
        <v>29500886</v>
      </c>
      <c r="P522" s="76">
        <f t="shared" si="62"/>
        <v>61</v>
      </c>
      <c r="Q522" s="38" t="s">
        <v>217</v>
      </c>
      <c r="R522" s="39">
        <v>29500886</v>
      </c>
      <c r="S522" s="39">
        <v>20</v>
      </c>
      <c r="T522" s="39">
        <v>61</v>
      </c>
      <c r="U522" s="40">
        <v>44455</v>
      </c>
      <c r="V522" s="41"/>
      <c r="W522" s="42" t="s">
        <v>236</v>
      </c>
      <c r="X522" s="43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2" t="str">
        <f>VLOOKUP(N523,'Linien - BU'!A:B,2,FALSE)</f>
        <v>BU4</v>
      </c>
      <c r="B523" s="73">
        <f t="shared" si="56"/>
        <v>25</v>
      </c>
      <c r="C523" s="74">
        <f>Abfalldokumentation!$U523</f>
        <v>44455</v>
      </c>
      <c r="D523" s="68" t="str">
        <f>IFERROR(VLOOKUP(Tabelle3[[#This Row],[Artikelnr.]],Produktgruppe!A:B,2,0),Tabelle3[[#This Row],[Produktname]])</f>
        <v>ABS 295</v>
      </c>
      <c r="E523" s="75" t="str">
        <f>IFERROR(VLOOKUP(Abfalldokumentation!$O523,Artikel!A:C,3,FALSE),Abfalldokumentation!$O523)</f>
        <v>ABS SCH-PAUL</v>
      </c>
      <c r="F523" s="75" t="str">
        <f>VLOOKUP(T523,'Liste Gründe'!A:D,2,FALSE)</f>
        <v>keinen Verwendungszweck</v>
      </c>
      <c r="G523" s="74" t="str">
        <f>IF(ISBLANK(V523),VLOOKUP(Abfalldokumentation!$P523,'Liste Gründe'!A:D,3,FALSE),V523)</f>
        <v>keinen Verwendungszweck</v>
      </c>
      <c r="H523" s="75" t="str">
        <f>IF(ISBLANK(Abfalldokumentation!$W523),"-",Abfalldokumentation!$W523)</f>
        <v>&lt;300kg/Monat</v>
      </c>
      <c r="I523" s="75">
        <f t="shared" si="57"/>
        <v>37</v>
      </c>
      <c r="J523" s="75" t="str">
        <f t="shared" si="58"/>
        <v>Produkte</v>
      </c>
      <c r="K523" s="75" t="str">
        <f t="shared" si="59"/>
        <v>BUs</v>
      </c>
      <c r="L523" s="75" t="str">
        <f t="shared" si="60"/>
        <v>Symptome</v>
      </c>
      <c r="M5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IFERROR(VLOOKUP(Abfalldokumentation!$O523,Kennzahlen!U:X,3,FALSE)*Abfalldokumentation!$B523,"0")))),0)</f>
        <v>7.6086145024926051</v>
      </c>
      <c r="N523" s="75" t="str">
        <f>IF(ISBLANK(Q523),VLOOKUP(Abfalldokumentation!$O523,'Linien - BU'!R:S,2,FALSE),Q523)</f>
        <v>L21</v>
      </c>
      <c r="O523" s="76">
        <f t="shared" si="61"/>
        <v>29500906</v>
      </c>
      <c r="P523" s="76">
        <f t="shared" si="62"/>
        <v>61</v>
      </c>
      <c r="Q523" s="44" t="s">
        <v>217</v>
      </c>
      <c r="R523" s="45">
        <v>29500906</v>
      </c>
      <c r="S523" s="45">
        <v>25</v>
      </c>
      <c r="T523" s="45">
        <v>61</v>
      </c>
      <c r="U523" s="46">
        <v>44455</v>
      </c>
      <c r="V523" s="47"/>
      <c r="W523" s="48" t="s">
        <v>176</v>
      </c>
      <c r="X523" s="49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7" t="str">
        <f>VLOOKUP(N524,'Linien - BU'!A:B,2,FALSE)</f>
        <v>BU4</v>
      </c>
      <c r="B524" s="78">
        <f t="shared" si="56"/>
        <v>19</v>
      </c>
      <c r="C524" s="79">
        <f>Abfalldokumentation!$U524</f>
        <v>44455</v>
      </c>
      <c r="D524" s="68" t="str">
        <f>IFERROR(VLOOKUP(Tabelle3[[#This Row],[Artikelnr.]],Produktgruppe!A:B,2,0),Tabelle3[[#This Row],[Produktname]])</f>
        <v>ABS 295</v>
      </c>
      <c r="E524" s="80" t="str">
        <f>IFERROR(VLOOKUP(Abfalldokumentation!$O524,Artikel!A:C,3,FALSE),Abfalldokumentation!$O524)</f>
        <v>ABS SCH-PAUL</v>
      </c>
      <c r="F524" s="80" t="str">
        <f>VLOOKUP(T524,'Liste Gründe'!A:D,2,FALSE)</f>
        <v>keinen Verwendungszweck</v>
      </c>
      <c r="G524" s="79" t="str">
        <f>IF(ISBLANK(V524),VLOOKUP(Abfalldokumentation!$P524,'Liste Gründe'!A:D,3,FALSE),V524)</f>
        <v>keinen Verwendungszweck</v>
      </c>
      <c r="H524" s="80" t="str">
        <f>IF(ISBLANK(Abfalldokumentation!$W524),"-",Abfalldokumentation!$W524)</f>
        <v>&lt;300kg/Monat</v>
      </c>
      <c r="I524" s="80">
        <f t="shared" si="57"/>
        <v>37</v>
      </c>
      <c r="J524" s="80" t="str">
        <f t="shared" si="58"/>
        <v>Produkte</v>
      </c>
      <c r="K524" s="80" t="str">
        <f t="shared" si="59"/>
        <v>BUs</v>
      </c>
      <c r="L524" s="80" t="str">
        <f t="shared" si="60"/>
        <v>Symptome</v>
      </c>
      <c r="M5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IFERROR(VLOOKUP(Abfalldokumentation!$O524,Kennzahlen!U:X,3,FALSE)*Abfalldokumentation!$B524,"0")))),0)</f>
        <v>7.6086145024926051</v>
      </c>
      <c r="N524" s="80" t="str">
        <f>IF(ISBLANK(Q524),VLOOKUP(Abfalldokumentation!$O524,'Linien - BU'!R:S,2,FALSE),Q524)</f>
        <v>L21</v>
      </c>
      <c r="O524" s="76">
        <f t="shared" si="61"/>
        <v>29500906</v>
      </c>
      <c r="P524" s="76">
        <f t="shared" si="62"/>
        <v>61</v>
      </c>
      <c r="Q524" s="38" t="s">
        <v>217</v>
      </c>
      <c r="R524" s="39">
        <v>29500906</v>
      </c>
      <c r="S524" s="39">
        <v>19</v>
      </c>
      <c r="T524" s="39">
        <v>61</v>
      </c>
      <c r="U524" s="40">
        <v>44455</v>
      </c>
      <c r="V524" s="41"/>
      <c r="W524" s="42" t="s">
        <v>176</v>
      </c>
      <c r="X524" s="43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2" t="str">
        <f>VLOOKUP(N525,'Linien - BU'!A:B,2,FALSE)</f>
        <v>BU4</v>
      </c>
      <c r="B525" s="73">
        <f t="shared" si="56"/>
        <v>41</v>
      </c>
      <c r="C525" s="74">
        <f>Abfalldokumentation!$U525</f>
        <v>44455</v>
      </c>
      <c r="D525" s="68" t="str">
        <f>IFERROR(VLOOKUP(Tabelle3[[#This Row],[Artikelnr.]],Produktgruppe!A:B,2,0),Tabelle3[[#This Row],[Produktname]])</f>
        <v>ABS 295</v>
      </c>
      <c r="E525" s="75" t="str">
        <f>IFERROR(VLOOKUP(Abfalldokumentation!$O525,Artikel!A:C,3,FALSE),Abfalldokumentation!$O525)</f>
        <v>ABS Unser Blütenkäse</v>
      </c>
      <c r="F525" s="75" t="str">
        <f>VLOOKUP(T525,'Liste Gründe'!A:D,2,FALSE)</f>
        <v>keinen Verwendungszweck</v>
      </c>
      <c r="G525" s="74" t="str">
        <f>IF(ISBLANK(V525),VLOOKUP(Abfalldokumentation!$P525,'Liste Gründe'!A:D,3,FALSE),V525)</f>
        <v>keinen Verwendungszweck</v>
      </c>
      <c r="H525" s="75" t="str">
        <f>IF(ISBLANK(Abfalldokumentation!$W525),"-",Abfalldokumentation!$W525)</f>
        <v>&lt;500kg/Monat</v>
      </c>
      <c r="I525" s="75">
        <f t="shared" si="57"/>
        <v>37</v>
      </c>
      <c r="J525" s="75" t="str">
        <f t="shared" si="58"/>
        <v>Produkte</v>
      </c>
      <c r="K525" s="75" t="str">
        <f t="shared" si="59"/>
        <v>BUs</v>
      </c>
      <c r="L525" s="75" t="str">
        <f t="shared" si="60"/>
        <v>Symptome</v>
      </c>
      <c r="M5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IFERROR(VLOOKUP(Abfalldokumentation!$O525,Kennzahlen!U:X,3,FALSE)*Abfalldokumentation!$B525,"0")))),0)</f>
        <v>9.4651380183951126</v>
      </c>
      <c r="N525" s="75" t="str">
        <f>IF(ISBLANK(Q525),VLOOKUP(Abfalldokumentation!$O525,'Linien - BU'!R:S,2,FALSE),Q525)</f>
        <v>L22</v>
      </c>
      <c r="O525" s="76">
        <f t="shared" si="61"/>
        <v>29500910</v>
      </c>
      <c r="P525" s="76">
        <f t="shared" si="62"/>
        <v>61</v>
      </c>
      <c r="Q525" s="44" t="s">
        <v>172</v>
      </c>
      <c r="R525" s="45">
        <v>29500910</v>
      </c>
      <c r="S525" s="45">
        <v>41</v>
      </c>
      <c r="T525" s="45">
        <v>61</v>
      </c>
      <c r="U525" s="46">
        <v>44455</v>
      </c>
      <c r="V525" s="47"/>
      <c r="W525" s="48" t="s">
        <v>236</v>
      </c>
      <c r="X525" s="49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7" t="str">
        <f>VLOOKUP(N526,'Linien - BU'!A:B,2,FALSE)</f>
        <v>BU4</v>
      </c>
      <c r="B526" s="78">
        <f t="shared" si="56"/>
        <v>18</v>
      </c>
      <c r="C526" s="79">
        <f>Abfalldokumentation!$U526</f>
        <v>44455</v>
      </c>
      <c r="D526" s="68" t="str">
        <f>IFERROR(VLOOKUP(Tabelle3[[#This Row],[Artikelnr.]],Produktgruppe!A:B,2,0),Tabelle3[[#This Row],[Produktname]])</f>
        <v>ABS 295</v>
      </c>
      <c r="E526" s="80" t="str">
        <f>IFERROR(VLOOKUP(Abfalldokumentation!$O526,Artikel!A:C,3,FALSE),Abfalldokumentation!$O526)</f>
        <v>ABS ZIEGENR</v>
      </c>
      <c r="F526" s="80" t="str">
        <f>VLOOKUP(T526,'Liste Gründe'!A:D,2,FALSE)</f>
        <v>keinen Verwendungszweck</v>
      </c>
      <c r="G526" s="79" t="str">
        <f>IF(ISBLANK(V526),VLOOKUP(Abfalldokumentation!$P526,'Liste Gründe'!A:D,3,FALSE),V526)</f>
        <v>keinen Verwendungszweck</v>
      </c>
      <c r="H526" s="80" t="str">
        <f>IF(ISBLANK(Abfalldokumentation!$W526),"-",Abfalldokumentation!$W526)</f>
        <v>&lt;100kg/Monat</v>
      </c>
      <c r="I526" s="80">
        <f t="shared" si="57"/>
        <v>37</v>
      </c>
      <c r="J526" s="80" t="str">
        <f t="shared" si="58"/>
        <v>Produkte</v>
      </c>
      <c r="K526" s="80" t="str">
        <f t="shared" si="59"/>
        <v>BUs</v>
      </c>
      <c r="L526" s="80" t="str">
        <f t="shared" si="60"/>
        <v>Symptome</v>
      </c>
      <c r="M5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IFERROR(VLOOKUP(Abfalldokumentation!$O526,Kennzahlen!U:X,3,FALSE)*Abfalldokumentation!$B526,"0")))),0)</f>
        <v>7.9957903604299254</v>
      </c>
      <c r="N526" s="80" t="str">
        <f>IF(ISBLANK(Q526),VLOOKUP(Abfalldokumentation!$O526,'Linien - BU'!R:S,2,FALSE),Q526)</f>
        <v>L20</v>
      </c>
      <c r="O526" s="76">
        <f t="shared" si="61"/>
        <v>29500913</v>
      </c>
      <c r="P526" s="76">
        <f t="shared" si="62"/>
        <v>61</v>
      </c>
      <c r="Q526" s="38" t="s">
        <v>175</v>
      </c>
      <c r="R526" s="39">
        <v>29500913</v>
      </c>
      <c r="S526" s="39">
        <v>18</v>
      </c>
      <c r="T526" s="39">
        <v>61</v>
      </c>
      <c r="U526" s="40">
        <v>44455</v>
      </c>
      <c r="V526" s="41"/>
      <c r="W526" s="42" t="s">
        <v>221</v>
      </c>
      <c r="X526" s="43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2" t="str">
        <f>VLOOKUP(N527,'Linien - BU'!A:B,2,FALSE)</f>
        <v>BU4</v>
      </c>
      <c r="B527" s="73">
        <f t="shared" si="56"/>
        <v>40</v>
      </c>
      <c r="C527" s="74">
        <f>Abfalldokumentation!$U527</f>
        <v>44455</v>
      </c>
      <c r="D527" s="68" t="str">
        <f>IFERROR(VLOOKUP(Tabelle3[[#This Row],[Artikelnr.]],Produktgruppe!A:B,2,0),Tabelle3[[#This Row],[Produktname]])</f>
        <v>ABS 295</v>
      </c>
      <c r="E527" s="75" t="str">
        <f>IFERROR(VLOOKUP(Abfalldokumentation!$O527,Artikel!A:C,3,FALSE),Abfalldokumentation!$O527)</f>
        <v>ABS OLD-AMSTERDAM</v>
      </c>
      <c r="F527" s="75" t="str">
        <f>VLOOKUP(T527,'Liste Gründe'!A:D,2,FALSE)</f>
        <v>keinen Verwendungszweck</v>
      </c>
      <c r="G527" s="74" t="str">
        <f>IF(ISBLANK(V527),VLOOKUP(Abfalldokumentation!$P527,'Liste Gründe'!A:D,3,FALSE),V527)</f>
        <v>keinen Verwendungszweck</v>
      </c>
      <c r="H527" s="75" t="str">
        <f>IF(ISBLANK(Abfalldokumentation!$W527),"-",Abfalldokumentation!$W527)</f>
        <v>&lt;1000kg/Monat</v>
      </c>
      <c r="I527" s="75">
        <f t="shared" si="57"/>
        <v>37</v>
      </c>
      <c r="J527" s="75" t="str">
        <f t="shared" si="58"/>
        <v>Produkte</v>
      </c>
      <c r="K527" s="75" t="str">
        <f t="shared" si="59"/>
        <v>BUs</v>
      </c>
      <c r="L527" s="75" t="str">
        <f t="shared" si="60"/>
        <v>Symptome</v>
      </c>
      <c r="M5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IFERROR(VLOOKUP(Abfalldokumentation!$O527,Kennzahlen!U:X,3,FALSE)*Abfalldokumentation!$B527,"0")))),0)</f>
        <v>10.868925052314992</v>
      </c>
      <c r="N527" s="75" t="str">
        <f>IF(ISBLANK(Q527),VLOOKUP(Abfalldokumentation!$O527,'Linien - BU'!R:S,2,FALSE),Q527)</f>
        <v>L22</v>
      </c>
      <c r="O527" s="76">
        <f t="shared" si="61"/>
        <v>29501039</v>
      </c>
      <c r="P527" s="76">
        <f t="shared" si="62"/>
        <v>61</v>
      </c>
      <c r="Q527" s="44" t="s">
        <v>172</v>
      </c>
      <c r="R527" s="45">
        <v>29501039</v>
      </c>
      <c r="S527" s="45">
        <v>40</v>
      </c>
      <c r="T527" s="45">
        <v>61</v>
      </c>
      <c r="U527" s="46">
        <v>44455</v>
      </c>
      <c r="V527" s="47"/>
      <c r="W527" s="48" t="s">
        <v>222</v>
      </c>
      <c r="X527" s="49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7" t="str">
        <f>VLOOKUP(N528,'Linien - BU'!A:B,2,FALSE)</f>
        <v>BU4</v>
      </c>
      <c r="B528" s="78">
        <f t="shared" si="56"/>
        <v>17</v>
      </c>
      <c r="C528" s="79">
        <f>Abfalldokumentation!$U528</f>
        <v>44455</v>
      </c>
      <c r="D528" s="68" t="str">
        <f>IFERROR(VLOOKUP(Tabelle3[[#This Row],[Artikelnr.]],Produktgruppe!A:B,2,0),Tabelle3[[#This Row],[Produktname]])</f>
        <v>ABS 295</v>
      </c>
      <c r="E528" s="80" t="str">
        <f>IFERROR(VLOOKUP(Abfalldokumentation!$O528,Artikel!A:C,3,FALSE),Abfalldokumentation!$O528)</f>
        <v>ABS OLD-AMSTERDAM</v>
      </c>
      <c r="F528" s="80" t="str">
        <f>VLOOKUP(T528,'Liste Gründe'!A:D,2,FALSE)</f>
        <v>keinen Verwendungszweck</v>
      </c>
      <c r="G528" s="79" t="str">
        <f>IF(ISBLANK(V528),VLOOKUP(Abfalldokumentation!$P528,'Liste Gründe'!A:D,3,FALSE),V528)</f>
        <v>keinen Verwendungszweck</v>
      </c>
      <c r="H528" s="80" t="str">
        <f>IF(ISBLANK(Abfalldokumentation!$W528),"-",Abfalldokumentation!$W528)</f>
        <v>&lt;1000kg/Monat</v>
      </c>
      <c r="I528" s="80">
        <f t="shared" si="57"/>
        <v>37</v>
      </c>
      <c r="J528" s="80" t="str">
        <f t="shared" si="58"/>
        <v>Produkte</v>
      </c>
      <c r="K528" s="80" t="str">
        <f t="shared" si="59"/>
        <v>BUs</v>
      </c>
      <c r="L528" s="80" t="str">
        <f t="shared" si="60"/>
        <v>Symptome</v>
      </c>
      <c r="M5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IFERROR(VLOOKUP(Abfalldokumentation!$O528,Kennzahlen!U:X,3,FALSE)*Abfalldokumentation!$B528,"0")))),0)</f>
        <v>10.868925052314992</v>
      </c>
      <c r="N528" s="80" t="str">
        <f>IF(ISBLANK(Q528),VLOOKUP(Abfalldokumentation!$O528,'Linien - BU'!R:S,2,FALSE),Q528)</f>
        <v>L22</v>
      </c>
      <c r="O528" s="76">
        <f t="shared" si="61"/>
        <v>29501039</v>
      </c>
      <c r="P528" s="76">
        <f t="shared" si="62"/>
        <v>61</v>
      </c>
      <c r="Q528" s="38" t="s">
        <v>172</v>
      </c>
      <c r="R528" s="39">
        <v>29501039</v>
      </c>
      <c r="S528" s="39">
        <v>17</v>
      </c>
      <c r="T528" s="39">
        <v>61</v>
      </c>
      <c r="U528" s="40">
        <v>44455</v>
      </c>
      <c r="V528" s="41"/>
      <c r="W528" s="42" t="s">
        <v>222</v>
      </c>
      <c r="X528" s="43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2" t="str">
        <f>VLOOKUP(N529,'Linien - BU'!A:B,2,FALSE)</f>
        <v>Verkauf</v>
      </c>
      <c r="B529" s="73">
        <f t="shared" si="56"/>
        <v>24</v>
      </c>
      <c r="C529" s="74">
        <f>Abfalldokumentation!$U529</f>
        <v>44455</v>
      </c>
      <c r="D529" s="68" t="str">
        <f>IFERROR(VLOOKUP(Tabelle3[[#This Row],[Artikelnr.]],Produktgruppe!A:B,2,0),Tabelle3[[#This Row],[Produktname]])</f>
        <v>Zipfel 295</v>
      </c>
      <c r="E529" s="75" t="str">
        <f>IFERROR(VLOOKUP(Abfalldokumentation!$O529,Artikel!A:C,3,FALSE),Abfalldokumentation!$O529)</f>
        <v>VOS GRW-NATUR ZIPFEL 35</v>
      </c>
      <c r="F529" s="75" t="str">
        <f>VLOOKUP(T529,'Liste Gründe'!A:D,2,FALSE)</f>
        <v>Schimmel</v>
      </c>
      <c r="G529" s="74" t="str">
        <f>IF(ISBLANK(V529),VLOOKUP(Abfalldokumentation!$P529,'Liste Gründe'!A:D,3,FALSE),V529)</f>
        <v>keinen Abnehmer/kein Schälpersonal</v>
      </c>
      <c r="H529" s="75" t="str">
        <f>IF(ISBLANK(Abfalldokumentation!$W529),"-",Abfalldokumentation!$W529)</f>
        <v>keinen Abnehmer/Schälen</v>
      </c>
      <c r="I529" s="75">
        <f t="shared" si="57"/>
        <v>37</v>
      </c>
      <c r="J529" s="75" t="str">
        <f t="shared" si="58"/>
        <v>Produkte</v>
      </c>
      <c r="K529" s="75" t="str">
        <f t="shared" si="59"/>
        <v>BUs</v>
      </c>
      <c r="L529" s="75" t="str">
        <f t="shared" si="60"/>
        <v>Symptome</v>
      </c>
      <c r="M5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IFERROR(VLOOKUP(Abfalldokumentation!$O529,Kennzahlen!U:X,3,FALSE)*Abfalldokumentation!$B529,"0")))),0)</f>
        <v>12</v>
      </c>
      <c r="N529" s="75" t="str">
        <f>IF(ISBLANK(Q529),VLOOKUP(Abfalldokumentation!$O529,'Linien - BU'!R:S,2,FALSE),Q529)</f>
        <v>Verkauf</v>
      </c>
      <c r="O529" s="76">
        <f t="shared" si="61"/>
        <v>29501063</v>
      </c>
      <c r="P529" s="76">
        <f t="shared" si="62"/>
        <v>12</v>
      </c>
      <c r="Q529" s="44" t="s">
        <v>11</v>
      </c>
      <c r="R529" s="45">
        <v>29501063</v>
      </c>
      <c r="S529" s="45">
        <v>24</v>
      </c>
      <c r="T529" s="45">
        <v>12</v>
      </c>
      <c r="U529" s="46">
        <v>44455</v>
      </c>
      <c r="V529" s="47" t="s">
        <v>20</v>
      </c>
      <c r="W529" s="48" t="s">
        <v>178</v>
      </c>
      <c r="X529" s="49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7" t="str">
        <f>VLOOKUP(N530,'Linien - BU'!A:B,2,FALSE)</f>
        <v>BU1</v>
      </c>
      <c r="B530" s="78">
        <f t="shared" si="56"/>
        <v>52</v>
      </c>
      <c r="C530" s="79">
        <f>Abfalldokumentation!$U530</f>
        <v>44455</v>
      </c>
      <c r="D530" s="68" t="str">
        <f>IFERROR(VLOOKUP(Tabelle3[[#This Row],[Artikelnr.]],Produktgruppe!A:B,2,0),Tabelle3[[#This Row],[Produktname]])</f>
        <v>Räucherwürste</v>
      </c>
      <c r="E530" s="80" t="str">
        <f>IFERROR(VLOOKUP(Abfalldokumentation!$O530,Artikel!A:C,3,FALSE),Abfalldokumentation!$O530)</f>
        <v>GRW NATUR 7,2KG</v>
      </c>
      <c r="F530" s="80" t="str">
        <f>VLOOKUP(T530,'Liste Gründe'!A:D,2,FALSE)</f>
        <v>Linienbezogen</v>
      </c>
      <c r="G530" s="79" t="str">
        <f>IF(ISBLANK(V530),VLOOKUP(Abfalldokumentation!$P530,'Liste Gründe'!A:D,3,FALSE),V530)</f>
        <v>runter gefallen</v>
      </c>
      <c r="H530" s="80" t="str">
        <f>IF(ISBLANK(Abfalldokumentation!$W530),"-",Abfalldokumentation!$W530)</f>
        <v>aus der Hand gerutscht</v>
      </c>
      <c r="I530" s="80">
        <f t="shared" si="57"/>
        <v>37</v>
      </c>
      <c r="J530" s="80" t="str">
        <f t="shared" si="58"/>
        <v>Produkte</v>
      </c>
      <c r="K530" s="80" t="str">
        <f t="shared" si="59"/>
        <v>BUs</v>
      </c>
      <c r="L530" s="80" t="str">
        <f t="shared" si="60"/>
        <v>Symptome</v>
      </c>
      <c r="M5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IFERROR(VLOOKUP(Abfalldokumentation!$O530,Kennzahlen!U:X,3,FALSE)*Abfalldokumentation!$B530,"0")))),0)</f>
        <v>0</v>
      </c>
      <c r="N530" s="80" t="str">
        <f>IF(ISBLANK(Q530),VLOOKUP(Abfalldokumentation!$O530,'Linien - BU'!R:S,2,FALSE),Q530)</f>
        <v>Abfüllung</v>
      </c>
      <c r="O530" s="76">
        <f t="shared" si="61"/>
        <v>32000049</v>
      </c>
      <c r="P530" s="76">
        <f t="shared" si="62"/>
        <v>32</v>
      </c>
      <c r="Q530" s="38" t="s">
        <v>166</v>
      </c>
      <c r="R530" s="39">
        <v>32000049</v>
      </c>
      <c r="S530" s="39">
        <v>52</v>
      </c>
      <c r="T530" s="39">
        <v>32</v>
      </c>
      <c r="U530" s="40">
        <v>44455</v>
      </c>
      <c r="V530" s="41"/>
      <c r="W530" s="42" t="s">
        <v>257</v>
      </c>
      <c r="X530" s="43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2" t="str">
        <f>VLOOKUP(N531,'Linien - BU'!A:B,2,FALSE)</f>
        <v>BU1</v>
      </c>
      <c r="B531" s="73">
        <f t="shared" si="56"/>
        <v>27.6</v>
      </c>
      <c r="C531" s="74">
        <f>Abfalldokumentation!$U531</f>
        <v>44455</v>
      </c>
      <c r="D531" s="68" t="str">
        <f>IFERROR(VLOOKUP(Tabelle3[[#This Row],[Artikelnr.]],Produktgruppe!A:B,2,0),Tabelle3[[#This Row],[Produktname]])</f>
        <v>Räucherwürste</v>
      </c>
      <c r="E531" s="75" t="str">
        <f>IFERROR(VLOOKUP(Abfalldokumentation!$O531,Artikel!A:C,3,FALSE),Abfalldokumentation!$O531)</f>
        <v>GRW CHILI-NAT 7,2GK NEU</v>
      </c>
      <c r="F531" s="75" t="str">
        <f>VLOOKUP(T531,'Liste Gründe'!A:D,2,FALSE)</f>
        <v>Linienbezogen</v>
      </c>
      <c r="G531" s="74" t="str">
        <f>IF(ISBLANK(V531),VLOOKUP(Abfalldokumentation!$P531,'Liste Gründe'!A:D,3,FALSE),V531)</f>
        <v>Schlaufe gerissen</v>
      </c>
      <c r="H531" s="75" t="str">
        <f>IF(ISBLANK(Abfalldokumentation!$W531),"-",Abfalldokumentation!$W531)</f>
        <v>Schlaufe gerissen</v>
      </c>
      <c r="I531" s="75">
        <f t="shared" si="57"/>
        <v>37</v>
      </c>
      <c r="J531" s="75" t="str">
        <f t="shared" si="58"/>
        <v>Produkte</v>
      </c>
      <c r="K531" s="75" t="str">
        <f t="shared" si="59"/>
        <v>BUs</v>
      </c>
      <c r="L531" s="75" t="str">
        <f t="shared" si="60"/>
        <v>Symptome</v>
      </c>
      <c r="M5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IFERROR(VLOOKUP(Abfalldokumentation!$O531,Kennzahlen!U:X,3,FALSE)*Abfalldokumentation!$B531,"0")))),0)</f>
        <v>0</v>
      </c>
      <c r="N531" s="75" t="str">
        <f>IF(ISBLANK(Q531),VLOOKUP(Abfalldokumentation!$O531,'Linien - BU'!R:S,2,FALSE),Q531)</f>
        <v>Abfüllung</v>
      </c>
      <c r="O531" s="76">
        <f t="shared" si="61"/>
        <v>32000107</v>
      </c>
      <c r="P531" s="76">
        <f t="shared" si="62"/>
        <v>33</v>
      </c>
      <c r="Q531" s="44" t="s">
        <v>166</v>
      </c>
      <c r="R531" s="45">
        <v>32000107</v>
      </c>
      <c r="S531" s="45">
        <v>27.6</v>
      </c>
      <c r="T531" s="45">
        <v>33</v>
      </c>
      <c r="U531" s="46">
        <v>44455</v>
      </c>
      <c r="V531" s="47"/>
      <c r="W531" s="48" t="s">
        <v>229</v>
      </c>
      <c r="X531" s="49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7" t="str">
        <f>VLOOKUP(N532,'Linien - BU'!A:B,2,FALSE)</f>
        <v>BU3</v>
      </c>
      <c r="B532" s="78">
        <f t="shared" si="56"/>
        <v>24.400000000000006</v>
      </c>
      <c r="C532" s="79">
        <f>Abfalldokumentation!$U532</f>
        <v>44455</v>
      </c>
      <c r="D532" s="68" t="str">
        <f>IFERROR(VLOOKUP(Tabelle3[[#This Row],[Artikelnr.]],Produktgruppe!A:B,2,0),Tabelle3[[#This Row],[Produktname]])</f>
        <v>Diverses</v>
      </c>
      <c r="E532" s="80" t="str">
        <f>IFERROR(VLOOKUP(Abfalldokumentation!$O532,Artikel!A:C,3,FALSE),Abfalldokumentation!$O532)</f>
        <v>Maschinenabfall</v>
      </c>
      <c r="F532" s="80" t="str">
        <f>VLOOKUP(T532,'Liste Gründe'!A:D,2,FALSE)</f>
        <v>Linienbezogen</v>
      </c>
      <c r="G532" s="79" t="str">
        <f>IF(ISBLANK(V532),VLOOKUP(Abfalldokumentation!$P532,'Liste Gründe'!A:D,3,FALSE),V532)</f>
        <v>Maschinenabfall</v>
      </c>
      <c r="H532" s="80" t="str">
        <f>IF(ISBLANK(Abfalldokumentation!$W532),"-",Abfalldokumentation!$W532)</f>
        <v>-</v>
      </c>
      <c r="I532" s="80">
        <f t="shared" si="57"/>
        <v>37</v>
      </c>
      <c r="J532" s="80" t="str">
        <f t="shared" si="58"/>
        <v>Produkte</v>
      </c>
      <c r="K532" s="80" t="str">
        <f t="shared" si="59"/>
        <v>BUs</v>
      </c>
      <c r="L532" s="80" t="str">
        <f t="shared" si="60"/>
        <v>Symptome</v>
      </c>
      <c r="M5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IFERROR(VLOOKUP(Abfalldokumentation!$O532,Kennzahlen!U:X,3,FALSE)*Abfalldokumentation!$B532,"0")))),0)</f>
        <v>0</v>
      </c>
      <c r="N532" s="80" t="str">
        <f>IF(ISBLANK(Q532),VLOOKUP(Abfalldokumentation!$O532,'Linien - BU'!R:S,2,FALSE),Q532)</f>
        <v>L16</v>
      </c>
      <c r="O532" s="76" t="str">
        <f t="shared" si="61"/>
        <v>Maschinenabfall</v>
      </c>
      <c r="P532" s="76">
        <f t="shared" si="62"/>
        <v>30</v>
      </c>
      <c r="Q532" s="38" t="s">
        <v>199</v>
      </c>
      <c r="R532" s="39" t="s">
        <v>53</v>
      </c>
      <c r="S532" s="39">
        <v>24.400000000000006</v>
      </c>
      <c r="T532" s="39">
        <v>30</v>
      </c>
      <c r="U532" s="40">
        <v>44455</v>
      </c>
      <c r="V532" s="41"/>
      <c r="W532" s="42"/>
      <c r="X532" s="43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2" t="str">
        <f>VLOOKUP(N533,'Linien - BU'!A:B,2,FALSE)</f>
        <v>Verkauf</v>
      </c>
      <c r="B533" s="73">
        <f t="shared" si="56"/>
        <v>54.2</v>
      </c>
      <c r="C533" s="74">
        <f>Abfalldokumentation!$U533</f>
        <v>44455</v>
      </c>
      <c r="D533" s="68" t="str">
        <f>IFERROR(VLOOKUP(Tabelle3[[#This Row],[Artikelnr.]],Produktgruppe!A:B,2,0),Tabelle3[[#This Row],[Produktname]])</f>
        <v>Diverses</v>
      </c>
      <c r="E533" s="75" t="str">
        <f>IFERROR(VLOOKUP(Abfalldokumentation!$O533,Artikel!A:C,3,FALSE),Abfalldokumentation!$O533)</f>
        <v>Diverses</v>
      </c>
      <c r="F533" s="75" t="str">
        <f>VLOOKUP(T533,'Liste Gründe'!A:D,2,FALSE)</f>
        <v>Schimmel</v>
      </c>
      <c r="G533" s="74" t="str">
        <f>IF(ISBLANK(V533),VLOOKUP(Abfalldokumentation!$P533,'Liste Gründe'!A:D,3,FALSE),V533)</f>
        <v>keinen Abnehmer/kein Schälpersonal</v>
      </c>
      <c r="H533" s="75" t="str">
        <f>IF(ISBLANK(Abfalldokumentation!$W533),"-",Abfalldokumentation!$W533)</f>
        <v>keinen Abnehmer/Schälen</v>
      </c>
      <c r="I533" s="75">
        <f t="shared" si="57"/>
        <v>37</v>
      </c>
      <c r="J533" s="75" t="str">
        <f t="shared" si="58"/>
        <v>Produkte</v>
      </c>
      <c r="K533" s="75" t="str">
        <f t="shared" si="59"/>
        <v>BUs</v>
      </c>
      <c r="L533" s="75" t="str">
        <f t="shared" si="60"/>
        <v>Symptome</v>
      </c>
      <c r="M5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IFERROR(VLOOKUP(Abfalldokumentation!$O533,Kennzahlen!U:X,3,FALSE)*Abfalldokumentation!$B533,"0")))),0)</f>
        <v>0</v>
      </c>
      <c r="N533" s="75" t="str">
        <f>IF(ISBLANK(Q533),VLOOKUP(Abfalldokumentation!$O533,'Linien - BU'!R:S,2,FALSE),Q533)</f>
        <v>Verkauf</v>
      </c>
      <c r="O533" s="76" t="str">
        <f t="shared" si="61"/>
        <v>Diverses</v>
      </c>
      <c r="P533" s="76">
        <f t="shared" si="62"/>
        <v>12</v>
      </c>
      <c r="Q533" s="44" t="s">
        <v>11</v>
      </c>
      <c r="R533" s="45" t="s">
        <v>108</v>
      </c>
      <c r="S533" s="45">
        <v>54.2</v>
      </c>
      <c r="T533" s="45">
        <v>12</v>
      </c>
      <c r="U533" s="46">
        <v>44455</v>
      </c>
      <c r="V533" s="47" t="s">
        <v>20</v>
      </c>
      <c r="W533" s="48" t="s">
        <v>178</v>
      </c>
      <c r="X533" s="49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7" t="str">
        <f>VLOOKUP(N534,'Linien - BU'!A:B,2,FALSE)</f>
        <v>BU1</v>
      </c>
      <c r="B534" s="78">
        <f t="shared" si="56"/>
        <v>28</v>
      </c>
      <c r="C534" s="79">
        <f>Abfalldokumentation!$U534</f>
        <v>44455</v>
      </c>
      <c r="D534" s="68" t="str">
        <f>IFERROR(VLOOKUP(Tabelle3[[#This Row],[Artikelnr.]],Produktgruppe!A:B,2,0),Tabelle3[[#This Row],[Produktname]])</f>
        <v>Diverses</v>
      </c>
      <c r="E534" s="80" t="str">
        <f>IFERROR(VLOOKUP(Abfalldokumentation!$O534,Artikel!A:C,3,FALSE),Abfalldokumentation!$O534)</f>
        <v>Diverses</v>
      </c>
      <c r="F534" s="80" t="str">
        <f>VLOOKUP(T534,'Liste Gründe'!A:D,2,FALSE)</f>
        <v>Schimmel</v>
      </c>
      <c r="G534" s="79" t="str">
        <f>IF(ISBLANK(V534),VLOOKUP(Abfalldokumentation!$P534,'Liste Gründe'!A:D,3,FALSE),V534)</f>
        <v>keine Verarbeitung</v>
      </c>
      <c r="H534" s="80" t="str">
        <f>IF(ISBLANK(Abfalldokumentation!$W534),"-",Abfalldokumentation!$W534)</f>
        <v>Keinen Einsatz</v>
      </c>
      <c r="I534" s="80">
        <f t="shared" si="57"/>
        <v>37</v>
      </c>
      <c r="J534" s="80" t="str">
        <f t="shared" si="58"/>
        <v>Produkte</v>
      </c>
      <c r="K534" s="80" t="str">
        <f t="shared" si="59"/>
        <v>BUs</v>
      </c>
      <c r="L534" s="80" t="str">
        <f t="shared" si="60"/>
        <v>Symptome</v>
      </c>
      <c r="M5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IFERROR(VLOOKUP(Abfalldokumentation!$O534,Kennzahlen!U:X,3,FALSE)*Abfalldokumentation!$B534,"0")))),0)</f>
        <v>0</v>
      </c>
      <c r="N534" s="80" t="str">
        <f>IF(ISBLANK(Q534),VLOOKUP(Abfalldokumentation!$O534,'Linien - BU'!R:S,2,FALSE),Q534)</f>
        <v>RWV</v>
      </c>
      <c r="O534" s="76" t="str">
        <f t="shared" si="61"/>
        <v>Diverses</v>
      </c>
      <c r="P534" s="76">
        <f t="shared" si="62"/>
        <v>12</v>
      </c>
      <c r="Q534" s="38" t="s">
        <v>188</v>
      </c>
      <c r="R534" s="39" t="s">
        <v>108</v>
      </c>
      <c r="S534" s="39">
        <v>28</v>
      </c>
      <c r="T534" s="39">
        <v>12</v>
      </c>
      <c r="U534" s="40">
        <v>44455</v>
      </c>
      <c r="V534" s="41" t="s">
        <v>22</v>
      </c>
      <c r="W534" s="42" t="s">
        <v>253</v>
      </c>
      <c r="X534" s="43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2" t="str">
        <f>VLOOKUP(N535,'Linien - BU'!A:B,2,FALSE)</f>
        <v>BU1</v>
      </c>
      <c r="B535" s="73">
        <f t="shared" si="56"/>
        <v>77.400000000000006</v>
      </c>
      <c r="C535" s="74">
        <f>Abfalldokumentation!$U535</f>
        <v>44455</v>
      </c>
      <c r="D535" s="68" t="str">
        <f>IFERROR(VLOOKUP(Tabelle3[[#This Row],[Artikelnr.]],Produktgruppe!A:B,2,0),Tabelle3[[#This Row],[Produktname]])</f>
        <v>Diverses</v>
      </c>
      <c r="E535" s="75" t="str">
        <f>IFERROR(VLOOKUP(Abfalldokumentation!$O535,Artikel!A:C,3,FALSE),Abfalldokumentation!$O535)</f>
        <v>Diverses aus Abfüllung</v>
      </c>
      <c r="F535" s="75" t="str">
        <f>VLOOKUP(T535,'Liste Gründe'!A:D,2,FALSE)</f>
        <v>Linienbezogen</v>
      </c>
      <c r="G535" s="74" t="str">
        <f>IF(ISBLANK(V535),VLOOKUP(Abfalldokumentation!$P535,'Liste Gründe'!A:D,3,FALSE),V535)</f>
        <v>Darm geplatzt</v>
      </c>
      <c r="H535" s="75" t="str">
        <f>IF(ISBLANK(Abfalldokumentation!$W535),"-",Abfalldokumentation!$W535)</f>
        <v>Clip gerissen</v>
      </c>
      <c r="I535" s="75">
        <f t="shared" si="57"/>
        <v>37</v>
      </c>
      <c r="J535" s="75" t="str">
        <f t="shared" si="58"/>
        <v>Produkte</v>
      </c>
      <c r="K535" s="75" t="str">
        <f t="shared" si="59"/>
        <v>BUs</v>
      </c>
      <c r="L535" s="75" t="str">
        <f t="shared" si="60"/>
        <v>Symptome</v>
      </c>
      <c r="M5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IFERROR(VLOOKUP(Abfalldokumentation!$O535,Kennzahlen!U:X,3,FALSE)*Abfalldokumentation!$B535,"0")))),0)</f>
        <v>0</v>
      </c>
      <c r="N535" s="75" t="str">
        <f>IF(ISBLANK(Q535),VLOOKUP(Abfalldokumentation!$O535,'Linien - BU'!R:S,2,FALSE),Q535)</f>
        <v>Abfüllung</v>
      </c>
      <c r="O535" s="76" t="str">
        <f t="shared" si="61"/>
        <v>Diverses aus Abfüllung</v>
      </c>
      <c r="P535" s="76">
        <f t="shared" si="62"/>
        <v>34</v>
      </c>
      <c r="Q535" s="44" t="s">
        <v>166</v>
      </c>
      <c r="R535" s="45" t="s">
        <v>179</v>
      </c>
      <c r="S535" s="45">
        <v>77.400000000000006</v>
      </c>
      <c r="T535" s="39">
        <v>34</v>
      </c>
      <c r="U535" s="46">
        <v>44455</v>
      </c>
      <c r="V535" s="47"/>
      <c r="W535" s="48" t="s">
        <v>223</v>
      </c>
      <c r="X535" s="49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7" t="str">
        <f>VLOOKUP(N536,'Linien - BU'!A:B,2,FALSE)</f>
        <v>BU1</v>
      </c>
      <c r="B536" s="78">
        <f t="shared" si="56"/>
        <v>57.8</v>
      </c>
      <c r="C536" s="79">
        <f>Abfalldokumentation!$U536</f>
        <v>44455</v>
      </c>
      <c r="D536" s="68" t="str">
        <f>IFERROR(VLOOKUP(Tabelle3[[#This Row],[Artikelnr.]],Produktgruppe!A:B,2,0),Tabelle3[[#This Row],[Produktname]])</f>
        <v>Diverses</v>
      </c>
      <c r="E536" s="80" t="str">
        <f>IFERROR(VLOOKUP(Abfalldokumentation!$O536,Artikel!A:C,3,FALSE),Abfalldokumentation!$O536)</f>
        <v>Diverses aus Abfüllung</v>
      </c>
      <c r="F536" s="80" t="str">
        <f>VLOOKUP(T536,'Liste Gründe'!A:D,2,FALSE)</f>
        <v>Linienbezogen</v>
      </c>
      <c r="G536" s="79" t="str">
        <f>IF(ISBLANK(V536),VLOOKUP(Abfalldokumentation!$P536,'Liste Gründe'!A:D,3,FALSE),V536)</f>
        <v>Darm geplatzt</v>
      </c>
      <c r="H536" s="80" t="str">
        <f>IF(ISBLANK(Abfalldokumentation!$W536),"-",Abfalldokumentation!$W536)</f>
        <v>-</v>
      </c>
      <c r="I536" s="80">
        <f t="shared" si="57"/>
        <v>37</v>
      </c>
      <c r="J536" s="80" t="str">
        <f t="shared" si="58"/>
        <v>Produkte</v>
      </c>
      <c r="K536" s="80" t="str">
        <f t="shared" si="59"/>
        <v>BUs</v>
      </c>
      <c r="L536" s="80" t="str">
        <f t="shared" si="60"/>
        <v>Symptome</v>
      </c>
      <c r="M5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IFERROR(VLOOKUP(Abfalldokumentation!$O536,Kennzahlen!U:X,3,FALSE)*Abfalldokumentation!$B536,"0")))),0)</f>
        <v>0</v>
      </c>
      <c r="N536" s="80" t="str">
        <f>IF(ISBLANK(Q536),VLOOKUP(Abfalldokumentation!$O536,'Linien - BU'!R:S,2,FALSE),Q536)</f>
        <v>Abfüllung</v>
      </c>
      <c r="O536" s="76" t="str">
        <f t="shared" si="61"/>
        <v>Diverses aus Abfüllung</v>
      </c>
      <c r="P536" s="76">
        <f t="shared" si="62"/>
        <v>34</v>
      </c>
      <c r="Q536" s="38" t="s">
        <v>166</v>
      </c>
      <c r="R536" s="39" t="s">
        <v>179</v>
      </c>
      <c r="S536" s="39">
        <v>57.8</v>
      </c>
      <c r="T536" s="39">
        <v>34</v>
      </c>
      <c r="U536" s="40">
        <v>44455</v>
      </c>
      <c r="V536" s="41"/>
      <c r="W536" s="42"/>
      <c r="X536" s="43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2" t="str">
        <f>VLOOKUP(N537,'Linien - BU'!A:B,2,FALSE)</f>
        <v>BU1</v>
      </c>
      <c r="B537" s="73">
        <f t="shared" si="56"/>
        <v>97.8</v>
      </c>
      <c r="C537" s="74">
        <f>Abfalldokumentation!$U537</f>
        <v>44455</v>
      </c>
      <c r="D537" s="68" t="str">
        <f>IFERROR(VLOOKUP(Tabelle3[[#This Row],[Artikelnr.]],Produktgruppe!A:B,2,0),Tabelle3[[#This Row],[Produktname]])</f>
        <v>Diverses</v>
      </c>
      <c r="E537" s="75" t="str">
        <f>IFERROR(VLOOKUP(Abfalldokumentation!$O537,Artikel!A:C,3,FALSE),Abfalldokumentation!$O537)</f>
        <v>Diverses aus Abfüllung</v>
      </c>
      <c r="F537" s="75" t="str">
        <f>VLOOKUP(T537,'Liste Gründe'!A:D,2,FALSE)</f>
        <v>Linienbezogen</v>
      </c>
      <c r="G537" s="74" t="str">
        <f>IF(ISBLANK(V537),VLOOKUP(Abfalldokumentation!$P537,'Liste Gründe'!A:D,3,FALSE),V537)</f>
        <v>Darm geplatzt</v>
      </c>
      <c r="H537" s="75" t="str">
        <f>IF(ISBLANK(Abfalldokumentation!$W537),"-",Abfalldokumentation!$W537)</f>
        <v>-</v>
      </c>
      <c r="I537" s="75">
        <f t="shared" si="57"/>
        <v>37</v>
      </c>
      <c r="J537" s="75" t="str">
        <f t="shared" si="58"/>
        <v>Produkte</v>
      </c>
      <c r="K537" s="75" t="str">
        <f t="shared" si="59"/>
        <v>BUs</v>
      </c>
      <c r="L537" s="75" t="str">
        <f t="shared" si="60"/>
        <v>Symptome</v>
      </c>
      <c r="M5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IFERROR(VLOOKUP(Abfalldokumentation!$O537,Kennzahlen!U:X,3,FALSE)*Abfalldokumentation!$B537,"0")))),0)</f>
        <v>0</v>
      </c>
      <c r="N537" s="75" t="str">
        <f>IF(ISBLANK(Q537),VLOOKUP(Abfalldokumentation!$O537,'Linien - BU'!R:S,2,FALSE),Q537)</f>
        <v>Abfüllung</v>
      </c>
      <c r="O537" s="76" t="str">
        <f t="shared" si="61"/>
        <v>Diverses aus Abfüllung</v>
      </c>
      <c r="P537" s="76">
        <f t="shared" si="62"/>
        <v>34</v>
      </c>
      <c r="Q537" s="44" t="s">
        <v>166</v>
      </c>
      <c r="R537" s="45" t="s">
        <v>179</v>
      </c>
      <c r="S537" s="45">
        <v>97.8</v>
      </c>
      <c r="T537" s="39">
        <v>34</v>
      </c>
      <c r="U537" s="46">
        <v>44455</v>
      </c>
      <c r="V537" s="47"/>
      <c r="W537" s="48"/>
      <c r="X537" s="49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7" t="str">
        <f>VLOOKUP(N538,'Linien - BU'!A:B,2,FALSE)</f>
        <v>Rest</v>
      </c>
      <c r="B538" s="78">
        <f t="shared" si="56"/>
        <v>11</v>
      </c>
      <c r="C538" s="79">
        <f>Abfalldokumentation!$U538</f>
        <v>44455</v>
      </c>
      <c r="D538" s="68" t="str">
        <f>IFERROR(VLOOKUP(Tabelle3[[#This Row],[Artikelnr.]],Produktgruppe!A:B,2,0),Tabelle3[[#This Row],[Produktname]])</f>
        <v>Qualitätssicherung</v>
      </c>
      <c r="E538" s="80" t="str">
        <f>IFERROR(VLOOKUP(Abfalldokumentation!$O538,Artikel!A:C,3,FALSE),Abfalldokumentation!$O538)</f>
        <v>Laborproben</v>
      </c>
      <c r="F538" s="80" t="str">
        <f>VLOOKUP(T538,'Liste Gründe'!A:D,2,FALSE)</f>
        <v>Qualitätssicherung</v>
      </c>
      <c r="G538" s="79" t="str">
        <f>IF(ISBLANK(V538),VLOOKUP(Abfalldokumentation!$P538,'Liste Gründe'!A:D,3,FALSE),V538)</f>
        <v>Laborprobe</v>
      </c>
      <c r="H538" s="80" t="str">
        <f>IF(ISBLANK(Abfalldokumentation!$W538),"-",Abfalldokumentation!$W538)</f>
        <v>Laborprobe</v>
      </c>
      <c r="I538" s="80">
        <f t="shared" si="57"/>
        <v>37</v>
      </c>
      <c r="J538" s="80" t="str">
        <f t="shared" si="58"/>
        <v>Produkte</v>
      </c>
      <c r="K538" s="80" t="str">
        <f t="shared" si="59"/>
        <v>BUs</v>
      </c>
      <c r="L538" s="80" t="str">
        <f t="shared" si="60"/>
        <v>Symptome</v>
      </c>
      <c r="M5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IFERROR(VLOOKUP(Abfalldokumentation!$O538,Kennzahlen!U:X,3,FALSE)*Abfalldokumentation!$B538,"0")))),0)</f>
        <v>0</v>
      </c>
      <c r="N538" s="80" t="str">
        <f>IF(ISBLANK(Q538),VLOOKUP(Abfalldokumentation!$O538,'Linien - BU'!R:S,2,FALSE),Q538)</f>
        <v>Labor</v>
      </c>
      <c r="O538" s="76" t="str">
        <f t="shared" si="61"/>
        <v>Laborproben</v>
      </c>
      <c r="P538" s="76">
        <f t="shared" si="62"/>
        <v>73</v>
      </c>
      <c r="Q538" s="38" t="s">
        <v>185</v>
      </c>
      <c r="R538" s="39" t="s">
        <v>186</v>
      </c>
      <c r="S538" s="39">
        <v>11</v>
      </c>
      <c r="T538" s="50">
        <v>73</v>
      </c>
      <c r="U538" s="40">
        <v>44455</v>
      </c>
      <c r="V538" s="41" t="s">
        <v>187</v>
      </c>
      <c r="W538" s="42" t="s">
        <v>187</v>
      </c>
      <c r="X538" s="43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2" t="str">
        <f>VLOOKUP(N539,'Linien - BU'!A:B,2,FALSE)</f>
        <v>Rest</v>
      </c>
      <c r="B539" s="73">
        <f t="shared" si="56"/>
        <v>56</v>
      </c>
      <c r="C539" s="74">
        <f>Abfalldokumentation!$U539</f>
        <v>44455</v>
      </c>
      <c r="D539" s="68" t="str">
        <f>IFERROR(VLOOKUP(Tabelle3[[#This Row],[Artikelnr.]],Produktgruppe!A:B,2,0),Tabelle3[[#This Row],[Produktname]])</f>
        <v>Qualitätssicherung</v>
      </c>
      <c r="E539" s="75" t="str">
        <f>IFERROR(VLOOKUP(Abfalldokumentation!$O539,Artikel!A:C,3,FALSE),Abfalldokumentation!$O539)</f>
        <v>Laborproben</v>
      </c>
      <c r="F539" s="75" t="str">
        <f>VLOOKUP(T539,'Liste Gründe'!A:D,2,FALSE)</f>
        <v>Qualitätssicherung</v>
      </c>
      <c r="G539" s="74" t="str">
        <f>IF(ISBLANK(V539),VLOOKUP(Abfalldokumentation!$P539,'Liste Gründe'!A:D,3,FALSE),V539)</f>
        <v>Laborprobe</v>
      </c>
      <c r="H539" s="75" t="str">
        <f>IF(ISBLANK(Abfalldokumentation!$W539),"-",Abfalldokumentation!$W539)</f>
        <v>Laborprobe</v>
      </c>
      <c r="I539" s="75">
        <f t="shared" si="57"/>
        <v>37</v>
      </c>
      <c r="J539" s="75" t="str">
        <f t="shared" si="58"/>
        <v>Produkte</v>
      </c>
      <c r="K539" s="75" t="str">
        <f t="shared" si="59"/>
        <v>BUs</v>
      </c>
      <c r="L539" s="75" t="str">
        <f t="shared" si="60"/>
        <v>Symptome</v>
      </c>
      <c r="M5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IFERROR(VLOOKUP(Abfalldokumentation!$O539,Kennzahlen!U:X,3,FALSE)*Abfalldokumentation!$B539,"0")))),0)</f>
        <v>0</v>
      </c>
      <c r="N539" s="75" t="str">
        <f>IF(ISBLANK(Q539),VLOOKUP(Abfalldokumentation!$O539,'Linien - BU'!R:S,2,FALSE),Q539)</f>
        <v>labor</v>
      </c>
      <c r="O539" s="76" t="str">
        <f t="shared" si="61"/>
        <v>Laborproben</v>
      </c>
      <c r="P539" s="76">
        <f t="shared" si="62"/>
        <v>73</v>
      </c>
      <c r="Q539" s="44" t="s">
        <v>258</v>
      </c>
      <c r="R539" s="45" t="s">
        <v>186</v>
      </c>
      <c r="S539" s="45">
        <v>56</v>
      </c>
      <c r="T539" s="51">
        <v>73</v>
      </c>
      <c r="U539" s="46">
        <v>44455</v>
      </c>
      <c r="V539" s="47" t="s">
        <v>187</v>
      </c>
      <c r="W539" s="48" t="s">
        <v>187</v>
      </c>
      <c r="X539" s="49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7" t="str">
        <f>VLOOKUP(N540,'Linien - BU'!A:B,2,FALSE)</f>
        <v>Rest</v>
      </c>
      <c r="B540" s="78">
        <f t="shared" si="56"/>
        <v>8</v>
      </c>
      <c r="C540" s="79">
        <f>Abfalldokumentation!$U540</f>
        <v>44455</v>
      </c>
      <c r="D540" s="68" t="str">
        <f>IFERROR(VLOOKUP(Tabelle3[[#This Row],[Artikelnr.]],Produktgruppe!A:B,2,0),Tabelle3[[#This Row],[Produktname]])</f>
        <v>Rest</v>
      </c>
      <c r="E540" s="80" t="str">
        <f>IFERROR(VLOOKUP(Abfalldokumentation!$O540,Artikel!A:C,3,FALSE),Abfalldokumentation!$O540)</f>
        <v>Muster</v>
      </c>
      <c r="F540" s="80" t="str">
        <f>VLOOKUP(T540,'Liste Gründe'!A:D,2,FALSE)</f>
        <v>Qualitätssicherung</v>
      </c>
      <c r="G540" s="79" t="str">
        <f>IF(ISBLANK(V540),VLOOKUP(Abfalldokumentation!$P540,'Liste Gründe'!A:D,3,FALSE),V540)</f>
        <v>Muster</v>
      </c>
      <c r="H540" s="80" t="str">
        <f>IF(ISBLANK(Abfalldokumentation!$W540),"-",Abfalldokumentation!$W540)</f>
        <v>Muster</v>
      </c>
      <c r="I540" s="80">
        <f t="shared" si="57"/>
        <v>37</v>
      </c>
      <c r="J540" s="80" t="str">
        <f t="shared" si="58"/>
        <v>Produkte</v>
      </c>
      <c r="K540" s="80" t="str">
        <f t="shared" si="59"/>
        <v>BUs</v>
      </c>
      <c r="L540" s="80" t="str">
        <f t="shared" si="60"/>
        <v>Symptome</v>
      </c>
      <c r="M5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IFERROR(VLOOKUP(Abfalldokumentation!$O540,Kennzahlen!U:X,3,FALSE)*Abfalldokumentation!$B540,"0")))),0)</f>
        <v>0</v>
      </c>
      <c r="N540" s="80" t="str">
        <f>IF(ISBLANK(Q540),VLOOKUP(Abfalldokumentation!$O540,'Linien - BU'!R:S,2,FALSE),Q540)</f>
        <v>Labor</v>
      </c>
      <c r="O540" s="76" t="str">
        <f t="shared" si="61"/>
        <v>Muster</v>
      </c>
      <c r="P540" s="76">
        <f t="shared" si="62"/>
        <v>72</v>
      </c>
      <c r="Q540" s="38" t="s">
        <v>185</v>
      </c>
      <c r="R540" s="39" t="s">
        <v>224</v>
      </c>
      <c r="S540" s="39">
        <v>8</v>
      </c>
      <c r="T540" s="39">
        <v>72</v>
      </c>
      <c r="U540" s="40">
        <v>44455</v>
      </c>
      <c r="V540" s="41" t="s">
        <v>224</v>
      </c>
      <c r="W540" s="42" t="s">
        <v>224</v>
      </c>
      <c r="X540" s="43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2" t="str">
        <f>VLOOKUP(N541,'Linien - BU'!A:B,2,FALSE)</f>
        <v>BU3</v>
      </c>
      <c r="B541" s="73">
        <f t="shared" si="56"/>
        <v>99.13</v>
      </c>
      <c r="C541" s="74">
        <f>Abfalldokumentation!$U541</f>
        <v>44456</v>
      </c>
      <c r="D541" s="68" t="str">
        <f>IFERROR(VLOOKUP(Tabelle3[[#This Row],[Artikelnr.]],Produktgruppe!A:B,2,0),Tabelle3[[#This Row],[Produktname]])</f>
        <v>ABS 295</v>
      </c>
      <c r="E541" s="75" t="str">
        <f>IFERROR(VLOOKUP(Abfalldokumentation!$O541,Artikel!A:C,3,FALSE),Abfalldokumentation!$O541)</f>
        <v>ABS Bio Gouda 48%, mitt</v>
      </c>
      <c r="F541" s="75" t="str">
        <f>VLOOKUP(T541,'Liste Gründe'!A:D,2,FALSE)</f>
        <v>Schimmel</v>
      </c>
      <c r="G541" s="74" t="str">
        <f>IF(ISBLANK(V541),VLOOKUP(Abfalldokumentation!$P541,'Liste Gründe'!A:D,3,FALSE),V541)</f>
        <v>Rest</v>
      </c>
      <c r="H541" s="75" t="str">
        <f>IF(ISBLANK(Abfalldokumentation!$W541),"-",Abfalldokumentation!$W541)</f>
        <v>wurde nicht eingesetzt</v>
      </c>
      <c r="I541" s="75">
        <f t="shared" si="57"/>
        <v>37</v>
      </c>
      <c r="J541" s="75" t="str">
        <f t="shared" si="58"/>
        <v>Produkte</v>
      </c>
      <c r="K541" s="75" t="str">
        <f t="shared" si="59"/>
        <v>BUs</v>
      </c>
      <c r="L541" s="75" t="str">
        <f t="shared" si="60"/>
        <v>Symptome</v>
      </c>
      <c r="M5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IFERROR(VLOOKUP(Abfalldokumentation!$O541,Kennzahlen!U:X,3,FALSE)*Abfalldokumentation!$B541,"0")))),0)</f>
        <v>218.08600000000001</v>
      </c>
      <c r="N541" s="75" t="str">
        <f>IF(ISBLANK(Q541),VLOOKUP(Abfalldokumentation!$O541,'Linien - BU'!R:S,2,FALSE),Q541)</f>
        <v>L18</v>
      </c>
      <c r="O541" s="76">
        <f t="shared" si="61"/>
        <v>29500754</v>
      </c>
      <c r="P541" s="76">
        <f t="shared" si="62"/>
        <v>12</v>
      </c>
      <c r="Q541" s="44" t="s">
        <v>213</v>
      </c>
      <c r="R541" s="45">
        <v>29500754</v>
      </c>
      <c r="S541" s="45">
        <v>99.13</v>
      </c>
      <c r="T541" s="45">
        <v>12</v>
      </c>
      <c r="U541" s="46">
        <v>44456</v>
      </c>
      <c r="V541" s="47" t="s">
        <v>10</v>
      </c>
      <c r="W541" s="48" t="s">
        <v>243</v>
      </c>
      <c r="X541" s="49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7" t="str">
        <f>VLOOKUP(N542,'Linien - BU'!A:B,2,FALSE)</f>
        <v>BU3</v>
      </c>
      <c r="B542" s="78">
        <f t="shared" si="56"/>
        <v>13</v>
      </c>
      <c r="C542" s="79">
        <f>Abfalldokumentation!$U542</f>
        <v>44456</v>
      </c>
      <c r="D542" s="68" t="str">
        <f>IFERROR(VLOOKUP(Tabelle3[[#This Row],[Artikelnr.]],Produktgruppe!A:B,2,0),Tabelle3[[#This Row],[Produktname]])</f>
        <v>ABS 295</v>
      </c>
      <c r="E542" s="80" t="str">
        <f>IFERROR(VLOOKUP(Abfalldokumentation!$O542,Artikel!A:C,3,FALSE),Abfalldokumentation!$O542)</f>
        <v>ABS Cheddar rot</v>
      </c>
      <c r="F542" s="80" t="str">
        <f>VLOOKUP(T542,'Liste Gründe'!A:D,2,FALSE)</f>
        <v>Schimmel</v>
      </c>
      <c r="G542" s="79" t="str">
        <f>IF(ISBLANK(V542),VLOOKUP(Abfalldokumentation!$P542,'Liste Gründe'!A:D,3,FALSE),V542)</f>
        <v>VOS &gt; Einsatz</v>
      </c>
      <c r="H542" s="80" t="str">
        <f>IF(ISBLANK(Abfalldokumentation!$W542),"-",Abfalldokumentation!$W542)</f>
        <v>Produktion unregelmäßig</v>
      </c>
      <c r="I542" s="80">
        <f t="shared" si="57"/>
        <v>37</v>
      </c>
      <c r="J542" s="80" t="str">
        <f t="shared" si="58"/>
        <v>Produkte</v>
      </c>
      <c r="K542" s="80" t="str">
        <f t="shared" si="59"/>
        <v>BUs</v>
      </c>
      <c r="L542" s="80" t="str">
        <f t="shared" si="60"/>
        <v>Symptome</v>
      </c>
      <c r="M5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IFERROR(VLOOKUP(Abfalldokumentation!$O542,Kennzahlen!U:X,3,FALSE)*Abfalldokumentation!$B542,"0")))),0)</f>
        <v>0</v>
      </c>
      <c r="N542" s="80" t="str">
        <f>IF(ISBLANK(Q542),VLOOKUP(Abfalldokumentation!$O542,'Linien - BU'!R:S,2,FALSE),Q542)</f>
        <v>L1</v>
      </c>
      <c r="O542" s="76">
        <f t="shared" si="61"/>
        <v>29500776</v>
      </c>
      <c r="P542" s="76">
        <f t="shared" si="62"/>
        <v>12</v>
      </c>
      <c r="Q542" s="38" t="s">
        <v>174</v>
      </c>
      <c r="R542" s="39">
        <v>29500776</v>
      </c>
      <c r="S542" s="39">
        <v>13</v>
      </c>
      <c r="T542" s="39">
        <v>12</v>
      </c>
      <c r="U542" s="40">
        <v>44456</v>
      </c>
      <c r="V542" s="41" t="s">
        <v>21</v>
      </c>
      <c r="W542" s="42" t="s">
        <v>169</v>
      </c>
      <c r="X542" s="43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2" t="str">
        <f>VLOOKUP(N543,'Linien - BU'!A:B,2,FALSE)</f>
        <v>BU4</v>
      </c>
      <c r="B543" s="73">
        <f t="shared" si="56"/>
        <v>16</v>
      </c>
      <c r="C543" s="74">
        <f>Abfalldokumentation!$U543</f>
        <v>44456</v>
      </c>
      <c r="D543" s="68" t="str">
        <f>IFERROR(VLOOKUP(Tabelle3[[#This Row],[Artikelnr.]],Produktgruppe!A:B,2,0),Tabelle3[[#This Row],[Produktname]])</f>
        <v>ABS 295</v>
      </c>
      <c r="E543" s="75" t="str">
        <f>IFERROR(VLOOKUP(Abfalldokumentation!$O543,Artikel!A:C,3,FALSE),Abfalldokumentation!$O543)</f>
        <v>ABS ROVIN</v>
      </c>
      <c r="F543" s="75" t="str">
        <f>VLOOKUP(T543,'Liste Gründe'!A:D,2,FALSE)</f>
        <v>keinen Verwendungszweck</v>
      </c>
      <c r="G543" s="74" t="str">
        <f>IF(ISBLANK(V543),VLOOKUP(Abfalldokumentation!$P543,'Liste Gründe'!A:D,3,FALSE),V543)</f>
        <v>keinen Verwendungszweck</v>
      </c>
      <c r="H543" s="75" t="str">
        <f>IF(ISBLANK(Abfalldokumentation!$W543),"-",Abfalldokumentation!$W543)</f>
        <v>&lt;300kg/Monat</v>
      </c>
      <c r="I543" s="75">
        <f t="shared" si="57"/>
        <v>37</v>
      </c>
      <c r="J543" s="75" t="str">
        <f t="shared" si="58"/>
        <v>Produkte</v>
      </c>
      <c r="K543" s="75" t="str">
        <f t="shared" si="59"/>
        <v>BUs</v>
      </c>
      <c r="L543" s="75" t="str">
        <f t="shared" si="60"/>
        <v>Symptome</v>
      </c>
      <c r="M5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IFERROR(VLOOKUP(Abfalldokumentation!$O543,Kennzahlen!U:X,3,FALSE)*Abfalldokumentation!$B543,"0")))),0)</f>
        <v>6.6</v>
      </c>
      <c r="N543" s="75" t="str">
        <f>IF(ISBLANK(Q543),VLOOKUP(Abfalldokumentation!$O543,'Linien - BU'!R:S,2,FALSE),Q543)</f>
        <v>L23</v>
      </c>
      <c r="O543" s="76">
        <f t="shared" si="61"/>
        <v>29500900</v>
      </c>
      <c r="P543" s="76">
        <f t="shared" si="62"/>
        <v>61</v>
      </c>
      <c r="Q543" s="44" t="s">
        <v>218</v>
      </c>
      <c r="R543" s="45">
        <v>29500900</v>
      </c>
      <c r="S543" s="45">
        <v>16</v>
      </c>
      <c r="T543" s="45">
        <v>61</v>
      </c>
      <c r="U543" s="46">
        <v>44456</v>
      </c>
      <c r="V543" s="47"/>
      <c r="W543" s="48" t="s">
        <v>176</v>
      </c>
      <c r="X543" s="49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7" t="str">
        <f>VLOOKUP(N544,'Linien - BU'!A:B,2,FALSE)</f>
        <v>BU1</v>
      </c>
      <c r="B544" s="78">
        <f t="shared" si="56"/>
        <v>20</v>
      </c>
      <c r="C544" s="79">
        <f>Abfalldokumentation!$U544</f>
        <v>44456</v>
      </c>
      <c r="D544" s="68" t="str">
        <f>IFERROR(VLOOKUP(Tabelle3[[#This Row],[Artikelnr.]],Produktgruppe!A:B,2,0),Tabelle3[[#This Row],[Produktname]])</f>
        <v>VOS 295</v>
      </c>
      <c r="E544" s="80" t="str">
        <f>IFERROR(VLOOKUP(Abfalldokumentation!$O544,Artikel!A:C,3,FALSE),Abfalldokumentation!$O544)</f>
        <v>VOS URW-NATUR</v>
      </c>
      <c r="F544" s="80" t="str">
        <f>VLOOKUP(T544,'Liste Gründe'!A:D,2,FALSE)</f>
        <v>Schimmel</v>
      </c>
      <c r="G544" s="79" t="str">
        <f>IF(ISBLANK(V544),VLOOKUP(Abfalldokumentation!$P544,'Liste Gründe'!A:D,3,FALSE),V544)</f>
        <v>keine Verarbeitung</v>
      </c>
      <c r="H544" s="80" t="str">
        <f>IF(ISBLANK(Abfalldokumentation!$W544),"-",Abfalldokumentation!$W544)</f>
        <v>Aufgrund Konsistenz nicht genommen. Zu wenig VOS verarbeitet. Vom Warmen ins Kalte -&gt; Schimmel</v>
      </c>
      <c r="I544" s="80">
        <f t="shared" si="57"/>
        <v>37</v>
      </c>
      <c r="J544" s="80" t="str">
        <f t="shared" si="58"/>
        <v>Produkte</v>
      </c>
      <c r="K544" s="80" t="str">
        <f t="shared" si="59"/>
        <v>BUs</v>
      </c>
      <c r="L544" s="80" t="str">
        <f t="shared" si="60"/>
        <v>Symptome</v>
      </c>
      <c r="M5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IFERROR(VLOOKUP(Abfalldokumentation!$O544,Kennzahlen!U:X,3,FALSE)*Abfalldokumentation!$B544,"0")))),0)</f>
        <v>10</v>
      </c>
      <c r="N544" s="80" t="str">
        <f>IF(ISBLANK(Q544),VLOOKUP(Abfalldokumentation!$O544,'Linien - BU'!R:S,2,FALSE),Q544)</f>
        <v>Schmelze</v>
      </c>
      <c r="O544" s="76">
        <f t="shared" si="61"/>
        <v>29500929</v>
      </c>
      <c r="P544" s="76">
        <f t="shared" si="62"/>
        <v>12</v>
      </c>
      <c r="Q544" s="38" t="s">
        <v>170</v>
      </c>
      <c r="R544" s="39">
        <v>29500929</v>
      </c>
      <c r="S544" s="39">
        <v>20</v>
      </c>
      <c r="T544" s="39">
        <v>12</v>
      </c>
      <c r="U544" s="40">
        <v>44456</v>
      </c>
      <c r="V544" s="41" t="s">
        <v>22</v>
      </c>
      <c r="W544" s="42" t="s">
        <v>171</v>
      </c>
      <c r="X544" s="43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2" t="str">
        <f>VLOOKUP(N545,'Linien - BU'!A:B,2,FALSE)</f>
        <v>BU3</v>
      </c>
      <c r="B545" s="73">
        <f t="shared" si="56"/>
        <v>105</v>
      </c>
      <c r="C545" s="74">
        <f>Abfalldokumentation!$U545</f>
        <v>44456</v>
      </c>
      <c r="D545" s="68" t="str">
        <f>IFERROR(VLOOKUP(Tabelle3[[#This Row],[Artikelnr.]],Produktgruppe!A:B,2,0),Tabelle3[[#This Row],[Produktname]])</f>
        <v>ABS 295</v>
      </c>
      <c r="E545" s="75" t="str">
        <f>IFERROR(VLOOKUP(Abfalldokumentation!$O545,Artikel!A:C,3,FALSE),Abfalldokumentation!$O545)</f>
        <v>ABS CHED-PF-KRÄUK gemis</v>
      </c>
      <c r="F545" s="75" t="str">
        <f>VLOOKUP(T545,'Liste Gründe'!A:D,2,FALSE)</f>
        <v>Linienbezogen</v>
      </c>
      <c r="G545" s="74" t="str">
        <f>IF(ISBLANK(V545),VLOOKUP(Abfalldokumentation!$P545,'Liste Gründe'!A:D,3,FALSE),V545)</f>
        <v>gemischtes Produkt</v>
      </c>
      <c r="H545" s="75" t="str">
        <f>IF(ISBLANK(Abfalldokumentation!$W545),"-",Abfalldokumentation!$W545)</f>
        <v>-</v>
      </c>
      <c r="I545" s="75">
        <f t="shared" si="57"/>
        <v>37</v>
      </c>
      <c r="J545" s="75" t="str">
        <f t="shared" si="58"/>
        <v>Produkte</v>
      </c>
      <c r="K545" s="75" t="str">
        <f t="shared" si="59"/>
        <v>BUs</v>
      </c>
      <c r="L545" s="75" t="str">
        <f t="shared" si="60"/>
        <v>Symptome</v>
      </c>
      <c r="M5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IFERROR(VLOOKUP(Abfalldokumentation!$O545,Kennzahlen!U:X,3,FALSE)*Abfalldokumentation!$B545,"0")))),0)</f>
        <v>105</v>
      </c>
      <c r="N545" s="75" t="str">
        <f>IF(ISBLANK(Q545),VLOOKUP(Abfalldokumentation!$O545,'Linien - BU'!R:S,2,FALSE),Q545)</f>
        <v>L33</v>
      </c>
      <c r="O545" s="76">
        <f t="shared" si="61"/>
        <v>29501003</v>
      </c>
      <c r="P545" s="76">
        <f t="shared" si="62"/>
        <v>81</v>
      </c>
      <c r="Q545" s="44" t="s">
        <v>191</v>
      </c>
      <c r="R545" s="45">
        <v>29501003</v>
      </c>
      <c r="S545" s="45">
        <v>105</v>
      </c>
      <c r="T545" s="45">
        <v>81</v>
      </c>
      <c r="U545" s="46">
        <v>44456</v>
      </c>
      <c r="V545" s="47"/>
      <c r="W545" s="48"/>
      <c r="X545" s="49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7" t="str">
        <f>VLOOKUP(N546,'Linien - BU'!A:B,2,FALSE)</f>
        <v>BU4</v>
      </c>
      <c r="B546" s="78">
        <f t="shared" si="56"/>
        <v>40</v>
      </c>
      <c r="C546" s="79">
        <f>Abfalldokumentation!$U546</f>
        <v>44456</v>
      </c>
      <c r="D546" s="68" t="str">
        <f>IFERROR(VLOOKUP(Tabelle3[[#This Row],[Artikelnr.]],Produktgruppe!A:B,2,0),Tabelle3[[#This Row],[Produktname]])</f>
        <v>ABS 295</v>
      </c>
      <c r="E546" s="80" t="str">
        <f>IFERROR(VLOOKUP(Abfalldokumentation!$O546,Artikel!A:C,3,FALSE),Abfalldokumentation!$O546)</f>
        <v>ABS OLD-AMSTERDAM</v>
      </c>
      <c r="F546" s="80" t="str">
        <f>VLOOKUP(T546,'Liste Gründe'!A:D,2,FALSE)</f>
        <v>keinen Verwendungszweck</v>
      </c>
      <c r="G546" s="79" t="str">
        <f>IF(ISBLANK(V546),VLOOKUP(Abfalldokumentation!$P546,'Liste Gründe'!A:D,3,FALSE),V546)</f>
        <v>keinen Verwendungszweck</v>
      </c>
      <c r="H546" s="80" t="str">
        <f>IF(ISBLANK(Abfalldokumentation!$W546),"-",Abfalldokumentation!$W546)</f>
        <v>&lt;1000kg/Monat</v>
      </c>
      <c r="I546" s="80">
        <f t="shared" si="57"/>
        <v>37</v>
      </c>
      <c r="J546" s="80" t="str">
        <f t="shared" si="58"/>
        <v>Produkte</v>
      </c>
      <c r="K546" s="80" t="str">
        <f t="shared" si="59"/>
        <v>BUs</v>
      </c>
      <c r="L546" s="80" t="str">
        <f t="shared" si="60"/>
        <v>Symptome</v>
      </c>
      <c r="M5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IFERROR(VLOOKUP(Abfalldokumentation!$O546,Kennzahlen!U:X,3,FALSE)*Abfalldokumentation!$B546,"0")))),0)</f>
        <v>10.868925052314992</v>
      </c>
      <c r="N546" s="80" t="str">
        <f>IF(ISBLANK(Q546),VLOOKUP(Abfalldokumentation!$O546,'Linien - BU'!R:S,2,FALSE),Q546)</f>
        <v>L22</v>
      </c>
      <c r="O546" s="76">
        <f t="shared" si="61"/>
        <v>29501039</v>
      </c>
      <c r="P546" s="76">
        <f t="shared" si="62"/>
        <v>61</v>
      </c>
      <c r="Q546" s="38" t="s">
        <v>172</v>
      </c>
      <c r="R546" s="39">
        <v>29501039</v>
      </c>
      <c r="S546" s="39">
        <v>40</v>
      </c>
      <c r="T546" s="39">
        <v>61</v>
      </c>
      <c r="U546" s="40">
        <v>44456</v>
      </c>
      <c r="V546" s="41"/>
      <c r="W546" s="42" t="s">
        <v>222</v>
      </c>
      <c r="X546" s="43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2" t="str">
        <f>VLOOKUP(N547,'Linien - BU'!A:B,2,FALSE)</f>
        <v>BU4</v>
      </c>
      <c r="B547" s="73">
        <f t="shared" si="56"/>
        <v>2</v>
      </c>
      <c r="C547" s="74">
        <f>Abfalldokumentation!$U547</f>
        <v>44456</v>
      </c>
      <c r="D547" s="68" t="str">
        <f>IFERROR(VLOOKUP(Tabelle3[[#This Row],[Artikelnr.]],Produktgruppe!A:B,2,0),Tabelle3[[#This Row],[Produktname]])</f>
        <v>ABS 295</v>
      </c>
      <c r="E547" s="75" t="str">
        <f>IFERROR(VLOOKUP(Abfalldokumentation!$O547,Artikel!A:C,3,FALSE),Abfalldokumentation!$O547)</f>
        <v>ABS BRIE-PAP</v>
      </c>
      <c r="F547" s="75" t="str">
        <f>VLOOKUP(T547,'Liste Gründe'!A:D,2,FALSE)</f>
        <v>keinen Verwendungszweck</v>
      </c>
      <c r="G547" s="74" t="str">
        <f>IF(ISBLANK(V547),VLOOKUP(Abfalldokumentation!$P547,'Liste Gründe'!A:D,3,FALSE),V547)</f>
        <v>keinen Verwendungszweck</v>
      </c>
      <c r="H547" s="75" t="str">
        <f>IF(ISBLANK(Abfalldokumentation!$W547),"-",Abfalldokumentation!$W547)</f>
        <v>&lt;50kg/Monat</v>
      </c>
      <c r="I547" s="75">
        <f t="shared" si="57"/>
        <v>37</v>
      </c>
      <c r="J547" s="75" t="str">
        <f t="shared" si="58"/>
        <v>Produkte</v>
      </c>
      <c r="K547" s="75" t="str">
        <f t="shared" si="59"/>
        <v>BUs</v>
      </c>
      <c r="L547" s="75" t="str">
        <f t="shared" si="60"/>
        <v>Symptome</v>
      </c>
      <c r="M5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IFERROR(VLOOKUP(Abfalldokumentation!$O547,Kennzahlen!U:X,3,FALSE)*Abfalldokumentation!$B547,"0")))),0)</f>
        <v>9.6459416666666655</v>
      </c>
      <c r="N547" s="75" t="str">
        <f>IF(ISBLANK(Q547),VLOOKUP(Abfalldokumentation!$O547,'Linien - BU'!R:S,2,FALSE),Q547)</f>
        <v>L29</v>
      </c>
      <c r="O547" s="76">
        <f t="shared" si="61"/>
        <v>29501101</v>
      </c>
      <c r="P547" s="76">
        <f t="shared" si="62"/>
        <v>61</v>
      </c>
      <c r="Q547" s="44" t="s">
        <v>228</v>
      </c>
      <c r="R547" s="45">
        <v>29501101</v>
      </c>
      <c r="S547" s="45">
        <v>2</v>
      </c>
      <c r="T547" s="45">
        <v>61</v>
      </c>
      <c r="U547" s="46">
        <v>44456</v>
      </c>
      <c r="V547" s="47"/>
      <c r="W547" s="48" t="s">
        <v>220</v>
      </c>
      <c r="X547" s="49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7" t="str">
        <f>VLOOKUP(N548,'Linien - BU'!A:B,2,FALSE)</f>
        <v>BU4</v>
      </c>
      <c r="B548" s="78">
        <f t="shared" si="56"/>
        <v>2</v>
      </c>
      <c r="C548" s="79">
        <f>Abfalldokumentation!$U548</f>
        <v>44456</v>
      </c>
      <c r="D548" s="68" t="str">
        <f>IFERROR(VLOOKUP(Tabelle3[[#This Row],[Artikelnr.]],Produktgruppe!A:B,2,0),Tabelle3[[#This Row],[Produktname]])</f>
        <v>ABS 295</v>
      </c>
      <c r="E548" s="80" t="str">
        <f>IFERROR(VLOOKUP(Abfalldokumentation!$O548,Artikel!A:C,3,FALSE),Abfalldokumentation!$O548)</f>
        <v>ABS BRIE-PAP</v>
      </c>
      <c r="F548" s="80" t="str">
        <f>VLOOKUP(T548,'Liste Gründe'!A:D,2,FALSE)</f>
        <v>keinen Verwendungszweck</v>
      </c>
      <c r="G548" s="79" t="str">
        <f>IF(ISBLANK(V548),VLOOKUP(Abfalldokumentation!$P548,'Liste Gründe'!A:D,3,FALSE),V548)</f>
        <v>keinen Verwendungszweck</v>
      </c>
      <c r="H548" s="80" t="str">
        <f>IF(ISBLANK(Abfalldokumentation!$W548),"-",Abfalldokumentation!$W548)</f>
        <v>&lt;50kg/Monat</v>
      </c>
      <c r="I548" s="80">
        <f t="shared" si="57"/>
        <v>37</v>
      </c>
      <c r="J548" s="80" t="str">
        <f t="shared" si="58"/>
        <v>Produkte</v>
      </c>
      <c r="K548" s="80" t="str">
        <f t="shared" si="59"/>
        <v>BUs</v>
      </c>
      <c r="L548" s="80" t="str">
        <f t="shared" si="60"/>
        <v>Symptome</v>
      </c>
      <c r="M5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IFERROR(VLOOKUP(Abfalldokumentation!$O548,Kennzahlen!U:X,3,FALSE)*Abfalldokumentation!$B548,"0")))),0)</f>
        <v>9.6459416666666655</v>
      </c>
      <c r="N548" s="80" t="str">
        <f>IF(ISBLANK(Q548),VLOOKUP(Abfalldokumentation!$O548,'Linien - BU'!R:S,2,FALSE),Q548)</f>
        <v>Bu4</v>
      </c>
      <c r="O548" s="76">
        <f t="shared" si="61"/>
        <v>29501101</v>
      </c>
      <c r="P548" s="76">
        <f t="shared" si="62"/>
        <v>61</v>
      </c>
      <c r="Q548" s="38" t="s">
        <v>233</v>
      </c>
      <c r="R548" s="39">
        <v>29501101</v>
      </c>
      <c r="S548" s="39">
        <v>2</v>
      </c>
      <c r="T548" s="39">
        <v>61</v>
      </c>
      <c r="U548" s="40">
        <v>44456</v>
      </c>
      <c r="V548" s="41"/>
      <c r="W548" s="42" t="s">
        <v>220</v>
      </c>
      <c r="X548" s="43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2" t="str">
        <f>VLOOKUP(N549,'Linien - BU'!A:B,2,FALSE)</f>
        <v>BU4</v>
      </c>
      <c r="B549" s="73">
        <f t="shared" si="56"/>
        <v>1</v>
      </c>
      <c r="C549" s="74">
        <f>Abfalldokumentation!$U549</f>
        <v>44456</v>
      </c>
      <c r="D549" s="68" t="str">
        <f>IFERROR(VLOOKUP(Tabelle3[[#This Row],[Artikelnr.]],Produktgruppe!A:B,2,0),Tabelle3[[#This Row],[Produktname]])</f>
        <v>ABS 295</v>
      </c>
      <c r="E549" s="75" t="str">
        <f>IFERROR(VLOOKUP(Abfalldokumentation!$O549,Artikel!A:C,3,FALSE),Abfalldokumentation!$O549)</f>
        <v>ABS BRIE-PAP</v>
      </c>
      <c r="F549" s="75" t="str">
        <f>VLOOKUP(T549,'Liste Gründe'!A:D,2,FALSE)</f>
        <v>keinen Verwendungszweck</v>
      </c>
      <c r="G549" s="74" t="str">
        <f>IF(ISBLANK(V549),VLOOKUP(Abfalldokumentation!$P549,'Liste Gründe'!A:D,3,FALSE),V549)</f>
        <v>keinen Verwendungszweck</v>
      </c>
      <c r="H549" s="75" t="str">
        <f>IF(ISBLANK(Abfalldokumentation!$W549),"-",Abfalldokumentation!$W549)</f>
        <v>&lt;50kg/Monat</v>
      </c>
      <c r="I549" s="75">
        <f t="shared" si="57"/>
        <v>37</v>
      </c>
      <c r="J549" s="75" t="str">
        <f t="shared" si="58"/>
        <v>Produkte</v>
      </c>
      <c r="K549" s="75" t="str">
        <f t="shared" si="59"/>
        <v>BUs</v>
      </c>
      <c r="L549" s="75" t="str">
        <f t="shared" si="60"/>
        <v>Symptome</v>
      </c>
      <c r="M5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IFERROR(VLOOKUP(Abfalldokumentation!$O549,Kennzahlen!U:X,3,FALSE)*Abfalldokumentation!$B549,"0")))),0)</f>
        <v>9.6459416666666655</v>
      </c>
      <c r="N549" s="75" t="str">
        <f>IF(ISBLANK(Q549),VLOOKUP(Abfalldokumentation!$O549,'Linien - BU'!R:S,2,FALSE),Q549)</f>
        <v>Bu4</v>
      </c>
      <c r="O549" s="76">
        <f t="shared" si="61"/>
        <v>29501101</v>
      </c>
      <c r="P549" s="76">
        <f t="shared" si="62"/>
        <v>61</v>
      </c>
      <c r="Q549" s="44" t="s">
        <v>233</v>
      </c>
      <c r="R549" s="45">
        <v>29501101</v>
      </c>
      <c r="S549" s="45">
        <v>1</v>
      </c>
      <c r="T549" s="45">
        <v>61</v>
      </c>
      <c r="U549" s="46">
        <v>44456</v>
      </c>
      <c r="V549" s="47"/>
      <c r="W549" s="48" t="s">
        <v>220</v>
      </c>
      <c r="X549" s="49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7" t="str">
        <f>VLOOKUP(N550,'Linien - BU'!A:B,2,FALSE)</f>
        <v>BU1</v>
      </c>
      <c r="B550" s="78">
        <f t="shared" si="56"/>
        <v>80</v>
      </c>
      <c r="C550" s="79">
        <f>Abfalldokumentation!$U550</f>
        <v>44456</v>
      </c>
      <c r="D550" s="68" t="str">
        <f>IFERROR(VLOOKUP(Tabelle3[[#This Row],[Artikelnr.]],Produktgruppe!A:B,2,0),Tabelle3[[#This Row],[Produktname]])</f>
        <v>Sammelnr.</v>
      </c>
      <c r="E550" s="80" t="str">
        <f>IFERROR(VLOOKUP(Abfalldokumentation!$O550,Artikel!A:C,3,FALSE),Abfalldokumentation!$O550)</f>
        <v>ABS 40-45% Konventionel</v>
      </c>
      <c r="F550" s="80" t="str">
        <f>VLOOKUP(T550,'Liste Gründe'!A:D,2,FALSE)</f>
        <v>Schimmel</v>
      </c>
      <c r="G550" s="79" t="str">
        <f>IF(ISBLANK(V550),VLOOKUP(Abfalldokumentation!$P550,'Liste Gründe'!A:D,3,FALSE),V550)</f>
        <v>keine Verarbeitung</v>
      </c>
      <c r="H550" s="80" t="str">
        <f>IF(ISBLANK(Abfalldokumentation!$W550),"-",Abfalldokumentation!$W550)</f>
        <v>Aufgrund Konsistenz nicht genommen. Zu wenig VOS verarbeitet. Vom Warmen ins Kalte -&gt; Schimmel</v>
      </c>
      <c r="I550" s="80">
        <f t="shared" si="57"/>
        <v>37</v>
      </c>
      <c r="J550" s="80" t="str">
        <f t="shared" si="58"/>
        <v>Produkte</v>
      </c>
      <c r="K550" s="80" t="str">
        <f t="shared" si="59"/>
        <v>BUs</v>
      </c>
      <c r="L550" s="80" t="str">
        <f t="shared" si="60"/>
        <v>Symptome</v>
      </c>
      <c r="M5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IFERROR(VLOOKUP(Abfalldokumentation!$O550,Kennzahlen!U:X,3,FALSE)*Abfalldokumentation!$B550,"0")))),0)</f>
        <v>160</v>
      </c>
      <c r="N550" s="80" t="str">
        <f>IF(ISBLANK(Q550),VLOOKUP(Abfalldokumentation!$O550,'Linien - BU'!R:S,2,FALSE),Q550)</f>
        <v>Schmelze</v>
      </c>
      <c r="O550" s="76">
        <f t="shared" si="61"/>
        <v>29600002</v>
      </c>
      <c r="P550" s="76">
        <f t="shared" si="62"/>
        <v>12</v>
      </c>
      <c r="Q550" s="38" t="s">
        <v>170</v>
      </c>
      <c r="R550" s="39">
        <v>29600002</v>
      </c>
      <c r="S550" s="39">
        <v>80</v>
      </c>
      <c r="T550" s="39">
        <v>12</v>
      </c>
      <c r="U550" s="40">
        <v>44456</v>
      </c>
      <c r="V550" s="41" t="s">
        <v>22</v>
      </c>
      <c r="W550" s="42" t="s">
        <v>171</v>
      </c>
      <c r="X550" s="43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2" t="str">
        <f>VLOOKUP(N551,'Linien - BU'!A:B,2,FALSE)</f>
        <v>Rest</v>
      </c>
      <c r="B551" s="73">
        <f t="shared" si="56"/>
        <v>153</v>
      </c>
      <c r="C551" s="74">
        <f>Abfalldokumentation!$U551</f>
        <v>44456</v>
      </c>
      <c r="D551" s="68" t="str">
        <f>IFERROR(VLOOKUP(Tabelle3[[#This Row],[Artikelnr.]],Produktgruppe!A:B,2,0),Tabelle3[[#This Row],[Produktname]])</f>
        <v>Sammelnr.</v>
      </c>
      <c r="E551" s="75" t="str">
        <f>IFERROR(VLOOKUP(Abfalldokumentation!$O551,Artikel!A:C,3,FALSE),Abfalldokumentation!$O551)</f>
        <v>ABS 40-45% Konventionel</v>
      </c>
      <c r="F551" s="75" t="str">
        <f>VLOOKUP(T551,'Liste Gründe'!A:D,2,FALSE)</f>
        <v>Rest</v>
      </c>
      <c r="G551" s="74" t="str">
        <f>IF(ISBLANK(V551),VLOOKUP(Abfalldokumentation!$P551,'Liste Gründe'!A:D,3,FALSE),V551)</f>
        <v>Retoure</v>
      </c>
      <c r="H551" s="75" t="str">
        <f>IF(ISBLANK(Abfalldokumentation!$W551),"-",Abfalldokumentation!$W551)</f>
        <v>kam zurück Nagel und wurde als Abschnitte reduziert. Schimmel im Produkt entdeckt</v>
      </c>
      <c r="I551" s="75">
        <f t="shared" si="57"/>
        <v>37</v>
      </c>
      <c r="J551" s="75" t="str">
        <f t="shared" si="58"/>
        <v>Produkte</v>
      </c>
      <c r="K551" s="75" t="str">
        <f t="shared" si="59"/>
        <v>BUs</v>
      </c>
      <c r="L551" s="75" t="str">
        <f t="shared" si="60"/>
        <v>Symptome</v>
      </c>
      <c r="M5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IFERROR(VLOOKUP(Abfalldokumentation!$O551,Kennzahlen!U:X,3,FALSE)*Abfalldokumentation!$B551,"0")))),0)</f>
        <v>306</v>
      </c>
      <c r="N551" s="75" t="str">
        <f>IF(ISBLANK(Q551),VLOOKUP(Abfalldokumentation!$O551,'Linien - BU'!R:S,2,FALSE),Q551)</f>
        <v>Retoure</v>
      </c>
      <c r="O551" s="76">
        <f t="shared" si="61"/>
        <v>29600002</v>
      </c>
      <c r="P551" s="76">
        <f t="shared" si="62"/>
        <v>22</v>
      </c>
      <c r="Q551" s="44" t="s">
        <v>249</v>
      </c>
      <c r="R551" s="45">
        <v>29600002</v>
      </c>
      <c r="S551" s="45">
        <v>153</v>
      </c>
      <c r="T551" s="45">
        <v>22</v>
      </c>
      <c r="U551" s="46">
        <v>44456</v>
      </c>
      <c r="V551" s="47" t="s">
        <v>249</v>
      </c>
      <c r="W551" s="48" t="s">
        <v>259</v>
      </c>
      <c r="X551" s="49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7" t="str">
        <f>VLOOKUP(N552,'Linien - BU'!A:B,2,FALSE)</f>
        <v>BU1</v>
      </c>
      <c r="B552" s="78">
        <f t="shared" si="56"/>
        <v>162</v>
      </c>
      <c r="C552" s="79">
        <f>Abfalldokumentation!$U552</f>
        <v>44456</v>
      </c>
      <c r="D552" s="68" t="str">
        <f>IFERROR(VLOOKUP(Tabelle3[[#This Row],[Artikelnr.]],Produktgruppe!A:B,2,0),Tabelle3[[#This Row],[Produktname]])</f>
        <v>Sammelnr.</v>
      </c>
      <c r="E552" s="80" t="str">
        <f>IFERROR(VLOOKUP(Abfalldokumentation!$O552,Artikel!A:C,3,FALSE),Abfalldokumentation!$O552)</f>
        <v>VS Chili geschält</v>
      </c>
      <c r="F552" s="80" t="str">
        <f>VLOOKUP(T552,'Liste Gründe'!A:D,2,FALSE)</f>
        <v>Schimmel</v>
      </c>
      <c r="G552" s="79" t="str">
        <f>IF(ISBLANK(V552),VLOOKUP(Abfalldokumentation!$P552,'Liste Gründe'!A:D,3,FALSE),V552)</f>
        <v>keine Verarbeitung</v>
      </c>
      <c r="H552" s="80" t="str">
        <f>IF(ISBLANK(Abfalldokumentation!$W552),"-",Abfalldokumentation!$W552)</f>
        <v>Aufgrund Konsistenz nicht genommen. Zu wenig VOS verarbeitet. Vom Warmen ins Kalte -&gt; Schimmel</v>
      </c>
      <c r="I552" s="80">
        <f t="shared" si="57"/>
        <v>37</v>
      </c>
      <c r="J552" s="80" t="str">
        <f t="shared" si="58"/>
        <v>Produkte</v>
      </c>
      <c r="K552" s="80" t="str">
        <f t="shared" si="59"/>
        <v>BUs</v>
      </c>
      <c r="L552" s="80" t="str">
        <f t="shared" si="60"/>
        <v>Symptome</v>
      </c>
      <c r="M5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IFERROR(VLOOKUP(Abfalldokumentation!$O552,Kennzahlen!U:X,3,FALSE)*Abfalldokumentation!$B552,"0")))),0)</f>
        <v>151.00020000000001</v>
      </c>
      <c r="N552" s="80" t="str">
        <f>IF(ISBLANK(Q552),VLOOKUP(Abfalldokumentation!$O552,'Linien - BU'!R:S,2,FALSE),Q552)</f>
        <v>Schmelze</v>
      </c>
      <c r="O552" s="76">
        <f t="shared" si="61"/>
        <v>29600027</v>
      </c>
      <c r="P552" s="76">
        <f t="shared" si="62"/>
        <v>12</v>
      </c>
      <c r="Q552" s="38" t="s">
        <v>170</v>
      </c>
      <c r="R552" s="39">
        <v>29600027</v>
      </c>
      <c r="S552" s="39">
        <v>162</v>
      </c>
      <c r="T552" s="39">
        <v>12</v>
      </c>
      <c r="U552" s="40">
        <v>44456</v>
      </c>
      <c r="V552" s="41" t="s">
        <v>22</v>
      </c>
      <c r="W552" s="42" t="s">
        <v>171</v>
      </c>
      <c r="X552" s="43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2" t="str">
        <f>VLOOKUP(N553,'Linien - BU'!A:B,2,FALSE)</f>
        <v>BU2</v>
      </c>
      <c r="B553" s="73">
        <f t="shared" si="56"/>
        <v>45</v>
      </c>
      <c r="C553" s="74">
        <f>Abfalldokumentation!$U553</f>
        <v>44456</v>
      </c>
      <c r="D553" s="68" t="str">
        <f>IFERROR(VLOOKUP(Tabelle3[[#This Row],[Artikelnr.]],Produktgruppe!A:B,2,0),Tabelle3[[#This Row],[Produktname]])</f>
        <v>Rohware</v>
      </c>
      <c r="E553" s="75" t="str">
        <f>IFERROR(VLOOKUP(Abfalldokumentation!$O553,Artikel!A:C,3,FALSE),Abfalldokumentation!$O553)</f>
        <v>Blöcke</v>
      </c>
      <c r="F553" s="75" t="str">
        <f>VLOOKUP(T553,'Liste Gründe'!A:D,2,FALSE)</f>
        <v>Schimmel</v>
      </c>
      <c r="G553" s="74" t="str">
        <f>IF(ISBLANK(V553),VLOOKUP(Abfalldokumentation!$P553,'Liste Gründe'!A:D,3,FALSE),V553)</f>
        <v>Luftzieher/Folienriss durch Transport</v>
      </c>
      <c r="H553" s="75" t="str">
        <f>IF(ISBLANK(Abfalldokumentation!$W553),"-",Abfalldokumentation!$W553)</f>
        <v>Luftzieher/Folienriss durch Transport</v>
      </c>
      <c r="I553" s="75">
        <f t="shared" si="57"/>
        <v>37</v>
      </c>
      <c r="J553" s="75" t="str">
        <f t="shared" si="58"/>
        <v>Produkte</v>
      </c>
      <c r="K553" s="75" t="str">
        <f t="shared" si="59"/>
        <v>BUs</v>
      </c>
      <c r="L553" s="75" t="str">
        <f t="shared" si="60"/>
        <v>Symptome</v>
      </c>
      <c r="M5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IFERROR(VLOOKUP(Abfalldokumentation!$O553,Kennzahlen!U:X,3,FALSE)*Abfalldokumentation!$B553,"0")))),0)</f>
        <v>0</v>
      </c>
      <c r="N553" s="75" t="str">
        <f>IF(ISBLANK(Q553),VLOOKUP(Abfalldokumentation!$O553,'Linien - BU'!R:S,2,FALSE),Q553)</f>
        <v>BU2</v>
      </c>
      <c r="O553" s="76" t="str">
        <f t="shared" si="61"/>
        <v>Blöcke</v>
      </c>
      <c r="P553" s="76">
        <f t="shared" si="62"/>
        <v>12</v>
      </c>
      <c r="Q553" s="44" t="s">
        <v>7</v>
      </c>
      <c r="R553" s="45" t="s">
        <v>194</v>
      </c>
      <c r="S553" s="45">
        <v>45</v>
      </c>
      <c r="T553" s="45">
        <v>12</v>
      </c>
      <c r="U553" s="46">
        <v>44456</v>
      </c>
      <c r="V553" s="47" t="s">
        <v>30</v>
      </c>
      <c r="W553" s="48" t="s">
        <v>30</v>
      </c>
      <c r="X553" s="49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7" t="str">
        <f>VLOOKUP(N554,'Linien - BU'!A:B,2,FALSE)</f>
        <v>BU2</v>
      </c>
      <c r="B554" s="78">
        <f t="shared" si="56"/>
        <v>75</v>
      </c>
      <c r="C554" s="79">
        <f>Abfalldokumentation!$U554</f>
        <v>44456</v>
      </c>
      <c r="D554" s="68" t="str">
        <f>IFERROR(VLOOKUP(Tabelle3[[#This Row],[Artikelnr.]],Produktgruppe!A:B,2,0),Tabelle3[[#This Row],[Produktname]])</f>
        <v>Rohware</v>
      </c>
      <c r="E554" s="80" t="str">
        <f>IFERROR(VLOOKUP(Abfalldokumentation!$O554,Artikel!A:C,3,FALSE),Abfalldokumentation!$O554)</f>
        <v>Blöcke</v>
      </c>
      <c r="F554" s="80" t="str">
        <f>VLOOKUP(T554,'Liste Gründe'!A:D,2,FALSE)</f>
        <v>Schimmel</v>
      </c>
      <c r="G554" s="79" t="str">
        <f>IF(ISBLANK(V554),VLOOKUP(Abfalldokumentation!$P554,'Liste Gründe'!A:D,3,FALSE),V554)</f>
        <v>Luftzieher/Folienriss durch Transport</v>
      </c>
      <c r="H554" s="80" t="str">
        <f>IF(ISBLANK(Abfalldokumentation!$W554),"-",Abfalldokumentation!$W554)</f>
        <v>Luftzieher/Folienriss durch Transport</v>
      </c>
      <c r="I554" s="80">
        <f t="shared" si="57"/>
        <v>37</v>
      </c>
      <c r="J554" s="80" t="str">
        <f t="shared" si="58"/>
        <v>Produkte</v>
      </c>
      <c r="K554" s="80" t="str">
        <f t="shared" si="59"/>
        <v>BUs</v>
      </c>
      <c r="L554" s="80" t="str">
        <f t="shared" si="60"/>
        <v>Symptome</v>
      </c>
      <c r="M5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IFERROR(VLOOKUP(Abfalldokumentation!$O554,Kennzahlen!U:X,3,FALSE)*Abfalldokumentation!$B554,"0")))),0)</f>
        <v>0</v>
      </c>
      <c r="N554" s="80" t="str">
        <f>IF(ISBLANK(Q554),VLOOKUP(Abfalldokumentation!$O554,'Linien - BU'!R:S,2,FALSE),Q554)</f>
        <v>BU2</v>
      </c>
      <c r="O554" s="76" t="str">
        <f t="shared" si="61"/>
        <v>Blöcke</v>
      </c>
      <c r="P554" s="76">
        <f t="shared" si="62"/>
        <v>12</v>
      </c>
      <c r="Q554" s="38" t="s">
        <v>7</v>
      </c>
      <c r="R554" s="39" t="s">
        <v>194</v>
      </c>
      <c r="S554" s="39">
        <v>75</v>
      </c>
      <c r="T554" s="39">
        <v>12</v>
      </c>
      <c r="U554" s="40">
        <v>44456</v>
      </c>
      <c r="V554" s="41" t="s">
        <v>30</v>
      </c>
      <c r="W554" s="42" t="s">
        <v>30</v>
      </c>
      <c r="X554" s="43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2" t="str">
        <f>VLOOKUP(N555,'Linien - BU'!A:B,2,FALSE)</f>
        <v>BU2</v>
      </c>
      <c r="B555" s="73">
        <f t="shared" si="56"/>
        <v>150</v>
      </c>
      <c r="C555" s="74">
        <f>Abfalldokumentation!$U555</f>
        <v>44456</v>
      </c>
      <c r="D555" s="68" t="str">
        <f>IFERROR(VLOOKUP(Tabelle3[[#This Row],[Artikelnr.]],Produktgruppe!A:B,2,0),Tabelle3[[#This Row],[Produktname]])</f>
        <v>Rohware</v>
      </c>
      <c r="E555" s="75" t="str">
        <f>IFERROR(VLOOKUP(Abfalldokumentation!$O555,Artikel!A:C,3,FALSE),Abfalldokumentation!$O555)</f>
        <v>Blöcke</v>
      </c>
      <c r="F555" s="75" t="str">
        <f>VLOOKUP(T555,'Liste Gründe'!A:D,2,FALSE)</f>
        <v>Schimmel</v>
      </c>
      <c r="G555" s="74" t="str">
        <f>IF(ISBLANK(V555),VLOOKUP(Abfalldokumentation!$P555,'Liste Gründe'!A:D,3,FALSE),V555)</f>
        <v>Luftzieher/Folienriss durch Transport</v>
      </c>
      <c r="H555" s="75" t="str">
        <f>IF(ISBLANK(Abfalldokumentation!$W555),"-",Abfalldokumentation!$W555)</f>
        <v>Luftzieher/Folienriss durch Transport</v>
      </c>
      <c r="I555" s="75">
        <f t="shared" si="57"/>
        <v>37</v>
      </c>
      <c r="J555" s="75" t="str">
        <f t="shared" si="58"/>
        <v>Produkte</v>
      </c>
      <c r="K555" s="75" t="str">
        <f t="shared" si="59"/>
        <v>BUs</v>
      </c>
      <c r="L555" s="75" t="str">
        <f t="shared" si="60"/>
        <v>Symptome</v>
      </c>
      <c r="M5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IFERROR(VLOOKUP(Abfalldokumentation!$O555,Kennzahlen!U:X,3,FALSE)*Abfalldokumentation!$B555,"0")))),0)</f>
        <v>0</v>
      </c>
      <c r="N555" s="75" t="str">
        <f>IF(ISBLANK(Q555),VLOOKUP(Abfalldokumentation!$O555,'Linien - BU'!R:S,2,FALSE),Q555)</f>
        <v>BU2</v>
      </c>
      <c r="O555" s="76" t="str">
        <f t="shared" si="61"/>
        <v>Blöcke</v>
      </c>
      <c r="P555" s="76">
        <f t="shared" si="62"/>
        <v>12</v>
      </c>
      <c r="Q555" s="44" t="s">
        <v>7</v>
      </c>
      <c r="R555" s="45" t="s">
        <v>194</v>
      </c>
      <c r="S555" s="45">
        <v>150</v>
      </c>
      <c r="T555" s="45">
        <v>12</v>
      </c>
      <c r="U555" s="46">
        <v>44456</v>
      </c>
      <c r="V555" s="47" t="s">
        <v>30</v>
      </c>
      <c r="W555" s="48" t="s">
        <v>30</v>
      </c>
      <c r="X555" s="49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7" t="str">
        <f>VLOOKUP(N556,'Linien - BU'!A:B,2,FALSE)</f>
        <v>BU3</v>
      </c>
      <c r="B556" s="78">
        <f t="shared" si="56"/>
        <v>42</v>
      </c>
      <c r="C556" s="79">
        <f>Abfalldokumentation!$U556</f>
        <v>44456</v>
      </c>
      <c r="D556" s="68" t="str">
        <f>IFERROR(VLOOKUP(Tabelle3[[#This Row],[Artikelnr.]],Produktgruppe!A:B,2,0),Tabelle3[[#This Row],[Produktname]])</f>
        <v>Vorschmelz Diverses</v>
      </c>
      <c r="E556" s="80" t="str">
        <f>IFERROR(VLOOKUP(Abfalldokumentation!$O556,Artikel!A:C,3,FALSE),Abfalldokumentation!$O556)</f>
        <v>Vorschmelz Diverses</v>
      </c>
      <c r="F556" s="80" t="str">
        <f>VLOOKUP(T556,'Liste Gründe'!A:D,2,FALSE)</f>
        <v>Linienbezogen</v>
      </c>
      <c r="G556" s="79" t="str">
        <f>IF(ISBLANK(V556),VLOOKUP(Abfalldokumentation!$P556,'Liste Gründe'!A:D,3,FALSE),V556)</f>
        <v>Maschinenabfall</v>
      </c>
      <c r="H556" s="80" t="str">
        <f>IF(ISBLANK(Abfalldokumentation!$W556),"-",Abfalldokumentation!$W556)</f>
        <v>-</v>
      </c>
      <c r="I556" s="80">
        <f t="shared" si="57"/>
        <v>37</v>
      </c>
      <c r="J556" s="80" t="str">
        <f t="shared" si="58"/>
        <v>Produkte</v>
      </c>
      <c r="K556" s="80" t="str">
        <f t="shared" si="59"/>
        <v>BUs</v>
      </c>
      <c r="L556" s="80" t="str">
        <f t="shared" si="60"/>
        <v>Symptome</v>
      </c>
      <c r="M5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IFERROR(VLOOKUP(Abfalldokumentation!$O556,Kennzahlen!U:X,3,FALSE)*Abfalldokumentation!$B556,"0")))),0)</f>
        <v>0</v>
      </c>
      <c r="N556" s="80" t="str">
        <f>IF(ISBLANK(Q556),VLOOKUP(Abfalldokumentation!$O556,'Linien - BU'!R:S,2,FALSE),Q556)</f>
        <v>L9</v>
      </c>
      <c r="O556" s="76" t="str">
        <f t="shared" si="61"/>
        <v>Vorschmelz Diverses</v>
      </c>
      <c r="P556" s="76">
        <f t="shared" si="62"/>
        <v>30</v>
      </c>
      <c r="Q556" s="38" t="s">
        <v>209</v>
      </c>
      <c r="R556" s="45" t="s">
        <v>54</v>
      </c>
      <c r="S556" s="39">
        <v>42</v>
      </c>
      <c r="T556" s="39">
        <v>30</v>
      </c>
      <c r="U556" s="40">
        <v>44456</v>
      </c>
      <c r="V556" s="41"/>
      <c r="W556" s="42"/>
      <c r="X556" s="43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2" t="str">
        <f>VLOOKUP(N557,'Linien - BU'!A:B,2,FALSE)</f>
        <v>BU1</v>
      </c>
      <c r="B557" s="73">
        <f t="shared" si="56"/>
        <v>20</v>
      </c>
      <c r="C557" s="74">
        <f>Abfalldokumentation!$U557</f>
        <v>44456</v>
      </c>
      <c r="D557" s="68" t="str">
        <f>IFERROR(VLOOKUP(Tabelle3[[#This Row],[Artikelnr.]],Produktgruppe!A:B,2,0),Tabelle3[[#This Row],[Produktname]])</f>
        <v>Div. Zipfel, ES ohne Verwendung</v>
      </c>
      <c r="E557" s="75" t="str">
        <f>IFERROR(VLOOKUP(Abfalldokumentation!$O557,Artikel!A:C,3,FALSE),Abfalldokumentation!$O557)</f>
        <v>Div. Zipfel, Endstücke</v>
      </c>
      <c r="F557" s="75" t="str">
        <f>VLOOKUP(T557,'Liste Gründe'!A:D,2,FALSE)</f>
        <v>Rest</v>
      </c>
      <c r="G557" s="74" t="str">
        <f>IF(ISBLANK(V557),VLOOKUP(Abfalldokumentation!$P557,'Liste Gründe'!A:D,3,FALSE),V557)</f>
        <v>geschälte Rinde</v>
      </c>
      <c r="H557" s="75" t="str">
        <f>IF(ISBLANK(Abfalldokumentation!$W557),"-",Abfalldokumentation!$W557)</f>
        <v>keine Verwendung möglich</v>
      </c>
      <c r="I557" s="75">
        <f t="shared" si="57"/>
        <v>37</v>
      </c>
      <c r="J557" s="75" t="str">
        <f t="shared" si="58"/>
        <v>Produkte</v>
      </c>
      <c r="K557" s="75" t="str">
        <f t="shared" si="59"/>
        <v>BUs</v>
      </c>
      <c r="L557" s="75" t="str">
        <f t="shared" si="60"/>
        <v>Symptome</v>
      </c>
      <c r="M5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IFERROR(VLOOKUP(Abfalldokumentation!$O557,Kennzahlen!U:X,3,FALSE)*Abfalldokumentation!$B557,"0")))),0)</f>
        <v>0</v>
      </c>
      <c r="N557" s="75" t="str">
        <f>IF(ISBLANK(Q557),VLOOKUP(Abfalldokumentation!$O557,'Linien - BU'!R:S,2,FALSE),Q557)</f>
        <v>RWV</v>
      </c>
      <c r="O557" s="76" t="str">
        <f t="shared" si="61"/>
        <v>Div. Zipfel, Endstücke</v>
      </c>
      <c r="P557" s="76">
        <f t="shared" si="62"/>
        <v>60</v>
      </c>
      <c r="Q557" s="44" t="s">
        <v>188</v>
      </c>
      <c r="R557" s="45" t="s">
        <v>177</v>
      </c>
      <c r="S557" s="45">
        <v>20</v>
      </c>
      <c r="T557" s="45">
        <v>60</v>
      </c>
      <c r="U557" s="46">
        <v>44456</v>
      </c>
      <c r="V557" s="47" t="s">
        <v>201</v>
      </c>
      <c r="W557" s="48" t="s">
        <v>190</v>
      </c>
      <c r="X557" s="49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7" t="str">
        <f>VLOOKUP(N558,'Linien - BU'!A:B,2,FALSE)</f>
        <v>BU2</v>
      </c>
      <c r="B558" s="78">
        <f t="shared" si="56"/>
        <v>33</v>
      </c>
      <c r="C558" s="79">
        <f>Abfalldokumentation!$U558</f>
        <v>44456</v>
      </c>
      <c r="D558" s="68" t="str">
        <f>IFERROR(VLOOKUP(Tabelle3[[#This Row],[Artikelnr.]],Produktgruppe!A:B,2,0),Tabelle3[[#This Row],[Produktname]])</f>
        <v>ABS 295</v>
      </c>
      <c r="E558" s="80" t="str">
        <f>IFERROR(VLOOKUP(Abfalldokumentation!$O558,Artikel!A:C,3,FALSE),Abfalldokumentation!$O558)</f>
        <v>Scheiben/Staub</v>
      </c>
      <c r="F558" s="80" t="str">
        <f>VLOOKUP(T558,'Liste Gründe'!A:D,2,FALSE)</f>
        <v>Linienbezogen</v>
      </c>
      <c r="G558" s="79" t="str">
        <f>IF(ISBLANK(V558),VLOOKUP(Abfalldokumentation!$P558,'Liste Gründe'!A:D,3,FALSE),V558)</f>
        <v>Maschinenabfall</v>
      </c>
      <c r="H558" s="80" t="str">
        <f>IF(ISBLANK(Abfalldokumentation!$W558),"-",Abfalldokumentation!$W558)</f>
        <v>-</v>
      </c>
      <c r="I558" s="80">
        <f t="shared" si="57"/>
        <v>37</v>
      </c>
      <c r="J558" s="80" t="str">
        <f t="shared" si="58"/>
        <v>Produkte</v>
      </c>
      <c r="K558" s="80" t="str">
        <f t="shared" si="59"/>
        <v>BUs</v>
      </c>
      <c r="L558" s="80" t="str">
        <f t="shared" si="60"/>
        <v>Symptome</v>
      </c>
      <c r="M5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IFERROR(VLOOKUP(Abfalldokumentation!$O558,Kennzahlen!U:X,3,FALSE)*Abfalldokumentation!$B558,"0")))),0)</f>
        <v>0</v>
      </c>
      <c r="N558" s="80" t="str">
        <f>IF(ISBLANK(Q558),VLOOKUP(Abfalldokumentation!$O558,'Linien - BU'!R:S,2,FALSE),Q558)</f>
        <v>L31</v>
      </c>
      <c r="O558" s="76" t="str">
        <f t="shared" si="61"/>
        <v>Scheiben/Staub</v>
      </c>
      <c r="P558" s="76">
        <f t="shared" si="62"/>
        <v>30</v>
      </c>
      <c r="Q558" s="38" t="s">
        <v>260</v>
      </c>
      <c r="R558" s="39" t="s">
        <v>16655</v>
      </c>
      <c r="S558" s="39">
        <v>33</v>
      </c>
      <c r="T558" s="39">
        <v>30</v>
      </c>
      <c r="U558" s="40">
        <v>44456</v>
      </c>
      <c r="V558" s="41"/>
      <c r="W558" s="42"/>
      <c r="X558" s="43" t="str">
        <f>IFERROR(VLOOKUP(Abfalldokumentation!$R558,Artikel!A:C,3,FALSE),Abfalldokumentation!$R558)</f>
        <v>Scheiben/Staub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2" t="str">
        <f>VLOOKUP(N559,'Linien - BU'!A:B,2,FALSE)</f>
        <v>BU3</v>
      </c>
      <c r="B559" s="73">
        <f t="shared" si="56"/>
        <v>1.4</v>
      </c>
      <c r="C559" s="74">
        <f>Abfalldokumentation!$U559</f>
        <v>44456</v>
      </c>
      <c r="D559" s="68" t="str">
        <f>IFERROR(VLOOKUP(Tabelle3[[#This Row],[Artikelnr.]],Produktgruppe!A:B,2,0),Tabelle3[[#This Row],[Produktname]])</f>
        <v>Diverses</v>
      </c>
      <c r="E559" s="75" t="str">
        <f>IFERROR(VLOOKUP(Abfalldokumentation!$O559,Artikel!A:C,3,FALSE),Abfalldokumentation!$O559)</f>
        <v>Maschinenabfall</v>
      </c>
      <c r="F559" s="75" t="str">
        <f>VLOOKUP(T559,'Liste Gründe'!A:D,2,FALSE)</f>
        <v>Linienbezogen</v>
      </c>
      <c r="G559" s="74" t="str">
        <f>IF(ISBLANK(V559),VLOOKUP(Abfalldokumentation!$P559,'Liste Gründe'!A:D,3,FALSE),V559)</f>
        <v>Maschinenabfall</v>
      </c>
      <c r="H559" s="75" t="str">
        <f>IF(ISBLANK(Abfalldokumentation!$W559),"-",Abfalldokumentation!$W559)</f>
        <v>-</v>
      </c>
      <c r="I559" s="75">
        <f t="shared" si="57"/>
        <v>37</v>
      </c>
      <c r="J559" s="75" t="str">
        <f t="shared" si="58"/>
        <v>Produkte</v>
      </c>
      <c r="K559" s="75" t="str">
        <f t="shared" si="59"/>
        <v>BUs</v>
      </c>
      <c r="L559" s="75" t="str">
        <f t="shared" si="60"/>
        <v>Symptome</v>
      </c>
      <c r="M5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IFERROR(VLOOKUP(Abfalldokumentation!$O559,Kennzahlen!U:X,3,FALSE)*Abfalldokumentation!$B559,"0")))),0)</f>
        <v>0</v>
      </c>
      <c r="N559" s="75" t="str">
        <f>IF(ISBLANK(Q559),VLOOKUP(Abfalldokumentation!$O559,'Linien - BU'!R:S,2,FALSE),Q559)</f>
        <v>L16</v>
      </c>
      <c r="O559" s="76" t="str">
        <f t="shared" si="61"/>
        <v>Maschinenabfall</v>
      </c>
      <c r="P559" s="76">
        <f t="shared" si="62"/>
        <v>30</v>
      </c>
      <c r="Q559" s="44" t="s">
        <v>199</v>
      </c>
      <c r="R559" s="39" t="s">
        <v>53</v>
      </c>
      <c r="S559" s="45">
        <v>1.4</v>
      </c>
      <c r="T559" s="45">
        <v>30</v>
      </c>
      <c r="U559" s="46">
        <v>44456</v>
      </c>
      <c r="V559" s="47"/>
      <c r="W559" s="48"/>
      <c r="X559" s="49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7" t="str">
        <f>VLOOKUP(N560,'Linien - BU'!A:B,2,FALSE)</f>
        <v>BU3</v>
      </c>
      <c r="B560" s="78">
        <f t="shared" si="56"/>
        <v>151.5</v>
      </c>
      <c r="C560" s="79">
        <f>Abfalldokumentation!$U560</f>
        <v>44456</v>
      </c>
      <c r="D560" s="68" t="str">
        <f>IFERROR(VLOOKUP(Tabelle3[[#This Row],[Artikelnr.]],Produktgruppe!A:B,2,0),Tabelle3[[#This Row],[Produktname]])</f>
        <v>Diverses</v>
      </c>
      <c r="E560" s="80" t="str">
        <f>IFERROR(VLOOKUP(Abfalldokumentation!$O560,Artikel!A:C,3,FALSE),Abfalldokumentation!$O560)</f>
        <v>Maschinenabfall</v>
      </c>
      <c r="F560" s="80" t="str">
        <f>VLOOKUP(T560,'Liste Gründe'!A:D,2,FALSE)</f>
        <v>Linienbezogen</v>
      </c>
      <c r="G560" s="79" t="str">
        <f>IF(ISBLANK(V560),VLOOKUP(Abfalldokumentation!$P560,'Liste Gründe'!A:D,3,FALSE),V560)</f>
        <v>Maschinenabfall</v>
      </c>
      <c r="H560" s="80" t="str">
        <f>IF(ISBLANK(Abfalldokumentation!$W560),"-",Abfalldokumentation!$W560)</f>
        <v>-</v>
      </c>
      <c r="I560" s="80">
        <f t="shared" si="57"/>
        <v>37</v>
      </c>
      <c r="J560" s="80" t="str">
        <f t="shared" si="58"/>
        <v>Produkte</v>
      </c>
      <c r="K560" s="80" t="str">
        <f t="shared" si="59"/>
        <v>BUs</v>
      </c>
      <c r="L560" s="80" t="str">
        <f t="shared" si="60"/>
        <v>Symptome</v>
      </c>
      <c r="M5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IFERROR(VLOOKUP(Abfalldokumentation!$O560,Kennzahlen!U:X,3,FALSE)*Abfalldokumentation!$B560,"0")))),0)</f>
        <v>0</v>
      </c>
      <c r="N560" s="80" t="str">
        <f>IF(ISBLANK(Q560),VLOOKUP(Abfalldokumentation!$O560,'Linien - BU'!R:S,2,FALSE),Q560)</f>
        <v>Spezialitäten</v>
      </c>
      <c r="O560" s="76" t="str">
        <f t="shared" si="61"/>
        <v>Maschinenabfall</v>
      </c>
      <c r="P560" s="76">
        <f t="shared" si="62"/>
        <v>30</v>
      </c>
      <c r="Q560" s="38" t="s">
        <v>239</v>
      </c>
      <c r="R560" s="39" t="s">
        <v>53</v>
      </c>
      <c r="S560" s="39">
        <v>151.5</v>
      </c>
      <c r="T560" s="39">
        <v>30</v>
      </c>
      <c r="U560" s="40">
        <v>44456</v>
      </c>
      <c r="V560" s="41"/>
      <c r="W560" s="42"/>
      <c r="X560" s="43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2" t="str">
        <f>VLOOKUP(N561,'Linien - BU'!A:B,2,FALSE)</f>
        <v>BU4</v>
      </c>
      <c r="B561" s="73">
        <f t="shared" si="56"/>
        <v>1</v>
      </c>
      <c r="C561" s="74">
        <f>Abfalldokumentation!$U561</f>
        <v>44456</v>
      </c>
      <c r="D561" s="68" t="str">
        <f>IFERROR(VLOOKUP(Tabelle3[[#This Row],[Artikelnr.]],Produktgruppe!A:B,2,0),Tabelle3[[#This Row],[Produktname]])</f>
        <v>Diverses</v>
      </c>
      <c r="E561" s="75" t="str">
        <f>IFERROR(VLOOKUP(Abfalldokumentation!$O561,Artikel!A:C,3,FALSE),Abfalldokumentation!$O561)</f>
        <v>Diverses</v>
      </c>
      <c r="F561" s="75" t="str">
        <f>VLOOKUP(T561,'Liste Gründe'!A:D,2,FALSE)</f>
        <v>Linienbezogen</v>
      </c>
      <c r="G561" s="74" t="str">
        <f>IF(ISBLANK(V561),VLOOKUP(Abfalldokumentation!$P561,'Liste Gründe'!A:D,3,FALSE),V561)</f>
        <v>Maschinenabfall</v>
      </c>
      <c r="H561" s="75" t="str">
        <f>IF(ISBLANK(Abfalldokumentation!$W561),"-",Abfalldokumentation!$W561)</f>
        <v>-</v>
      </c>
      <c r="I561" s="75">
        <f t="shared" si="57"/>
        <v>37</v>
      </c>
      <c r="J561" s="75" t="str">
        <f t="shared" si="58"/>
        <v>Produkte</v>
      </c>
      <c r="K561" s="75" t="str">
        <f t="shared" si="59"/>
        <v>BUs</v>
      </c>
      <c r="L561" s="75" t="str">
        <f t="shared" si="60"/>
        <v>Symptome</v>
      </c>
      <c r="M5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IFERROR(VLOOKUP(Abfalldokumentation!$O561,Kennzahlen!U:X,3,FALSE)*Abfalldokumentation!$B561,"0")))),0)</f>
        <v>0</v>
      </c>
      <c r="N561" s="75" t="str">
        <f>IF(ISBLANK(Q561),VLOOKUP(Abfalldokumentation!$O561,'Linien - BU'!R:S,2,FALSE),Q561)</f>
        <v>BU4</v>
      </c>
      <c r="O561" s="76" t="str">
        <f t="shared" si="61"/>
        <v>Diverses</v>
      </c>
      <c r="P561" s="76">
        <f t="shared" si="62"/>
        <v>30</v>
      </c>
      <c r="Q561" s="44" t="s">
        <v>9</v>
      </c>
      <c r="R561" s="45" t="s">
        <v>108</v>
      </c>
      <c r="S561" s="45">
        <v>1</v>
      </c>
      <c r="T561" s="45">
        <v>30</v>
      </c>
      <c r="U561" s="46">
        <v>44456</v>
      </c>
      <c r="V561" s="47"/>
      <c r="W561" s="48"/>
      <c r="X561" s="49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7" t="str">
        <f>VLOOKUP(N562,'Linien - BU'!A:B,2,FALSE)</f>
        <v>BU2</v>
      </c>
      <c r="B562" s="78">
        <f t="shared" si="56"/>
        <v>77</v>
      </c>
      <c r="C562" s="79">
        <f>Abfalldokumentation!$U562</f>
        <v>44456</v>
      </c>
      <c r="D562" s="68" t="str">
        <f>IFERROR(VLOOKUP(Tabelle3[[#This Row],[Artikelnr.]],Produktgruppe!A:B,2,0),Tabelle3[[#This Row],[Produktname]])</f>
        <v>ABS 295</v>
      </c>
      <c r="E562" s="80" t="str">
        <f>IFERROR(VLOOKUP(Abfalldokumentation!$O562,Artikel!A:C,3,FALSE),Abfalldokumentation!$O562)</f>
        <v>Scheiben/Staub</v>
      </c>
      <c r="F562" s="80" t="str">
        <f>VLOOKUP(T562,'Liste Gründe'!A:D,2,FALSE)</f>
        <v>Linienbezogen</v>
      </c>
      <c r="G562" s="79" t="str">
        <f>IF(ISBLANK(V562),VLOOKUP(Abfalldokumentation!$P562,'Liste Gründe'!A:D,3,FALSE),V562)</f>
        <v>Maschinenabfall</v>
      </c>
      <c r="H562" s="80" t="str">
        <f>IF(ISBLANK(Abfalldokumentation!$W562),"-",Abfalldokumentation!$W562)</f>
        <v>-</v>
      </c>
      <c r="I562" s="80">
        <f t="shared" si="57"/>
        <v>37</v>
      </c>
      <c r="J562" s="80" t="str">
        <f t="shared" si="58"/>
        <v>Produkte</v>
      </c>
      <c r="K562" s="80" t="str">
        <f t="shared" si="59"/>
        <v>BUs</v>
      </c>
      <c r="L562" s="80" t="str">
        <f t="shared" si="60"/>
        <v>Symptome</v>
      </c>
      <c r="M5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IFERROR(VLOOKUP(Abfalldokumentation!$O562,Kennzahlen!U:X,3,FALSE)*Abfalldokumentation!$B562,"0")))),0)</f>
        <v>0</v>
      </c>
      <c r="N562" s="80" t="str">
        <f>IF(ISBLANK(Q562),VLOOKUP(Abfalldokumentation!$O562,'Linien - BU'!R:S,2,FALSE),Q562)</f>
        <v>BU2</v>
      </c>
      <c r="O562" s="76" t="str">
        <f t="shared" si="61"/>
        <v>Scheiben/Staub</v>
      </c>
      <c r="P562" s="76">
        <f t="shared" si="62"/>
        <v>30</v>
      </c>
      <c r="Q562" s="38" t="s">
        <v>7</v>
      </c>
      <c r="R562" s="39" t="s">
        <v>16655</v>
      </c>
      <c r="S562" s="39">
        <v>77</v>
      </c>
      <c r="T562" s="39">
        <v>30</v>
      </c>
      <c r="U562" s="40">
        <v>44456</v>
      </c>
      <c r="V562" s="41"/>
      <c r="W562" s="42"/>
      <c r="X562" s="43" t="str">
        <f>IFERROR(VLOOKUP(Abfalldokumentation!$R562,Artikel!A:C,3,FALSE),Abfalldokumentation!$R562)</f>
        <v>Scheiben/Staub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2" t="str">
        <f>VLOOKUP(N563,'Linien - BU'!A:B,2,FALSE)</f>
        <v>BU1</v>
      </c>
      <c r="B563" s="73">
        <f t="shared" si="56"/>
        <v>200</v>
      </c>
      <c r="C563" s="74">
        <f>Abfalldokumentation!$U563</f>
        <v>44456</v>
      </c>
      <c r="D563" s="68" t="str">
        <f>IFERROR(VLOOKUP(Tabelle3[[#This Row],[Artikelnr.]],Produktgruppe!A:B,2,0),Tabelle3[[#This Row],[Produktname]])</f>
        <v>Diverses</v>
      </c>
      <c r="E563" s="75" t="str">
        <f>IFERROR(VLOOKUP(Abfalldokumentation!$O563,Artikel!A:C,3,FALSE),Abfalldokumentation!$O563)</f>
        <v>Diverses aus Abfüllung</v>
      </c>
      <c r="F563" s="75" t="str">
        <f>VLOOKUP(T563,'Liste Gründe'!A:D,2,FALSE)</f>
        <v>Linienbezogen</v>
      </c>
      <c r="G563" s="74" t="str">
        <f>IF(ISBLANK(V563),VLOOKUP(Abfalldokumentation!$P563,'Liste Gründe'!A:D,3,FALSE),V563)</f>
        <v>Clip gerissen</v>
      </c>
      <c r="H563" s="75" t="str">
        <f>IF(ISBLANK(Abfalldokumentation!$W563),"-",Abfalldokumentation!$W563)</f>
        <v>-</v>
      </c>
      <c r="I563" s="75">
        <f t="shared" si="57"/>
        <v>37</v>
      </c>
      <c r="J563" s="75" t="str">
        <f t="shared" si="58"/>
        <v>Produkte</v>
      </c>
      <c r="K563" s="75" t="str">
        <f t="shared" si="59"/>
        <v>BUs</v>
      </c>
      <c r="L563" s="75" t="str">
        <f t="shared" si="60"/>
        <v>Symptome</v>
      </c>
      <c r="M5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IFERROR(VLOOKUP(Abfalldokumentation!$O563,Kennzahlen!U:X,3,FALSE)*Abfalldokumentation!$B563,"0")))),0)</f>
        <v>0</v>
      </c>
      <c r="N563" s="75" t="str">
        <f>IF(ISBLANK(Q563),VLOOKUP(Abfalldokumentation!$O563,'Linien - BU'!R:S,2,FALSE),Q563)</f>
        <v>Abfüllung</v>
      </c>
      <c r="O563" s="76" t="str">
        <f t="shared" si="61"/>
        <v>Diverses aus Abfüllung</v>
      </c>
      <c r="P563" s="76">
        <f t="shared" si="62"/>
        <v>31</v>
      </c>
      <c r="Q563" s="44" t="s">
        <v>166</v>
      </c>
      <c r="R563" s="45" t="s">
        <v>179</v>
      </c>
      <c r="S563" s="45">
        <v>200</v>
      </c>
      <c r="T563" s="39">
        <v>31</v>
      </c>
      <c r="U563" s="46">
        <v>44456</v>
      </c>
      <c r="V563" s="47"/>
      <c r="W563" s="48"/>
      <c r="X563" s="49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7" t="str">
        <f>VLOOKUP(N564,'Linien - BU'!A:B,2,FALSE)</f>
        <v>BU1</v>
      </c>
      <c r="B564" s="78">
        <f t="shared" si="56"/>
        <v>160</v>
      </c>
      <c r="C564" s="79">
        <f>Abfalldokumentation!$U564</f>
        <v>44456</v>
      </c>
      <c r="D564" s="68" t="str">
        <f>IFERROR(VLOOKUP(Tabelle3[[#This Row],[Artikelnr.]],Produktgruppe!A:B,2,0),Tabelle3[[#This Row],[Produktname]])</f>
        <v>Diverses</v>
      </c>
      <c r="E564" s="80" t="str">
        <f>IFERROR(VLOOKUP(Abfalldokumentation!$O564,Artikel!A:C,3,FALSE),Abfalldokumentation!$O564)</f>
        <v>Diverses aus Abfüllung</v>
      </c>
      <c r="F564" s="80" t="str">
        <f>VLOOKUP(T564,'Liste Gründe'!A:D,2,FALSE)</f>
        <v>Linienbezogen</v>
      </c>
      <c r="G564" s="79" t="str">
        <f>IF(ISBLANK(V564),VLOOKUP(Abfalldokumentation!$P564,'Liste Gründe'!A:D,3,FALSE),V564)</f>
        <v>Reinigung</v>
      </c>
      <c r="H564" s="80" t="str">
        <f>IF(ISBLANK(Abfalldokumentation!$W564),"-",Abfalldokumentation!$W564)</f>
        <v>-</v>
      </c>
      <c r="I564" s="80">
        <f t="shared" si="57"/>
        <v>37</v>
      </c>
      <c r="J564" s="80" t="str">
        <f t="shared" si="58"/>
        <v>Produkte</v>
      </c>
      <c r="K564" s="80" t="str">
        <f t="shared" si="59"/>
        <v>BUs</v>
      </c>
      <c r="L564" s="80" t="str">
        <f t="shared" si="60"/>
        <v>Symptome</v>
      </c>
      <c r="M5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IFERROR(VLOOKUP(Abfalldokumentation!$O564,Kennzahlen!U:X,3,FALSE)*Abfalldokumentation!$B564,"0")))),0)</f>
        <v>0</v>
      </c>
      <c r="N564" s="80" t="str">
        <f>IF(ISBLANK(Q564),VLOOKUP(Abfalldokumentation!$O564,'Linien - BU'!R:S,2,FALSE),Q564)</f>
        <v>Abfüllung</v>
      </c>
      <c r="O564" s="76" t="str">
        <f t="shared" si="61"/>
        <v>Diverses aus Abfüllung</v>
      </c>
      <c r="P564" s="76">
        <f t="shared" si="62"/>
        <v>10</v>
      </c>
      <c r="Q564" s="38" t="s">
        <v>166</v>
      </c>
      <c r="R564" s="39" t="s">
        <v>179</v>
      </c>
      <c r="S564" s="39">
        <v>160</v>
      </c>
      <c r="T564" s="39">
        <v>10</v>
      </c>
      <c r="U564" s="40">
        <v>44456</v>
      </c>
      <c r="V564" s="41"/>
      <c r="W564" s="42"/>
      <c r="X564" s="43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2" t="str">
        <f>VLOOKUP(N565,'Linien - BU'!A:B,2,FALSE)</f>
        <v>Rest</v>
      </c>
      <c r="B565" s="73">
        <f t="shared" si="56"/>
        <v>5.3</v>
      </c>
      <c r="C565" s="74">
        <f>Abfalldokumentation!$U565</f>
        <v>44456</v>
      </c>
      <c r="D565" s="68" t="str">
        <f>IFERROR(VLOOKUP(Tabelle3[[#This Row],[Artikelnr.]],Produktgruppe!A:B,2,0),Tabelle3[[#This Row],[Produktname]])</f>
        <v>Qualitätssicherung</v>
      </c>
      <c r="E565" s="75" t="str">
        <f>IFERROR(VLOOKUP(Abfalldokumentation!$O565,Artikel!A:C,3,FALSE),Abfalldokumentation!$O565)</f>
        <v>Diverses QM</v>
      </c>
      <c r="F565" s="75" t="str">
        <f>VLOOKUP(T565,'Liste Gründe'!A:D,2,FALSE)</f>
        <v>Qualitätssicherung</v>
      </c>
      <c r="G565" s="74" t="str">
        <f>IF(ISBLANK(V565),VLOOKUP(Abfalldokumentation!$P565,'Liste Gründe'!A:D,3,FALSE),V565)</f>
        <v>Sensorik</v>
      </c>
      <c r="H565" s="75" t="str">
        <f>IF(ISBLANK(Abfalldokumentation!$W565),"-",Abfalldokumentation!$W565)</f>
        <v>Sensorik</v>
      </c>
      <c r="I565" s="75">
        <f t="shared" si="57"/>
        <v>37</v>
      </c>
      <c r="J565" s="75" t="str">
        <f t="shared" si="58"/>
        <v>Produkte</v>
      </c>
      <c r="K565" s="75" t="str">
        <f t="shared" si="59"/>
        <v>BUs</v>
      </c>
      <c r="L565" s="75" t="str">
        <f t="shared" si="60"/>
        <v>Symptome</v>
      </c>
      <c r="M5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IFERROR(VLOOKUP(Abfalldokumentation!$O565,Kennzahlen!U:X,3,FALSE)*Abfalldokumentation!$B565,"0")))),0)</f>
        <v>0</v>
      </c>
      <c r="N565" s="75" t="str">
        <f>IF(ISBLANK(Q565),VLOOKUP(Abfalldokumentation!$O565,'Linien - BU'!R:S,2,FALSE),Q565)</f>
        <v>QM</v>
      </c>
      <c r="O565" s="76" t="str">
        <f t="shared" si="61"/>
        <v>Diverses QM</v>
      </c>
      <c r="P565" s="76">
        <f t="shared" si="62"/>
        <v>74</v>
      </c>
      <c r="Q565" s="44" t="s">
        <v>182</v>
      </c>
      <c r="R565" s="45" t="s">
        <v>183</v>
      </c>
      <c r="S565" s="45">
        <v>5.3</v>
      </c>
      <c r="T565" s="45">
        <v>74</v>
      </c>
      <c r="U565" s="46">
        <v>44456</v>
      </c>
      <c r="V565" s="47" t="s">
        <v>184</v>
      </c>
      <c r="W565" s="48" t="s">
        <v>184</v>
      </c>
      <c r="X565" s="49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7" t="str">
        <f>VLOOKUP(N566,'Linien - BU'!A:B,2,FALSE)</f>
        <v>Rest</v>
      </c>
      <c r="B566" s="78">
        <f t="shared" si="56"/>
        <v>16.2</v>
      </c>
      <c r="C566" s="79">
        <f>Abfalldokumentation!$U566</f>
        <v>44456</v>
      </c>
      <c r="D566" s="68" t="str">
        <f>IFERROR(VLOOKUP(Tabelle3[[#This Row],[Artikelnr.]],Produktgruppe!A:B,2,0),Tabelle3[[#This Row],[Produktname]])</f>
        <v>Qualitätssicherung</v>
      </c>
      <c r="E566" s="80" t="str">
        <f>IFERROR(VLOOKUP(Abfalldokumentation!$O566,Artikel!A:C,3,FALSE),Abfalldokumentation!$O566)</f>
        <v>Diverses QM</v>
      </c>
      <c r="F566" s="80" t="str">
        <f>VLOOKUP(T566,'Liste Gründe'!A:D,2,FALSE)</f>
        <v>Qualitätssicherung</v>
      </c>
      <c r="G566" s="79" t="str">
        <f>IF(ISBLANK(V566),VLOOKUP(Abfalldokumentation!$P566,'Liste Gründe'!A:D,3,FALSE),V566)</f>
        <v>Sensorik</v>
      </c>
      <c r="H566" s="80" t="str">
        <f>IF(ISBLANK(Abfalldokumentation!$W566),"-",Abfalldokumentation!$W566)</f>
        <v>Sensorik</v>
      </c>
      <c r="I566" s="80">
        <f t="shared" si="57"/>
        <v>37</v>
      </c>
      <c r="J566" s="80" t="str">
        <f t="shared" si="58"/>
        <v>Produkte</v>
      </c>
      <c r="K566" s="80" t="str">
        <f t="shared" si="59"/>
        <v>BUs</v>
      </c>
      <c r="L566" s="80" t="str">
        <f t="shared" si="60"/>
        <v>Symptome</v>
      </c>
      <c r="M5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IFERROR(VLOOKUP(Abfalldokumentation!$O566,Kennzahlen!U:X,3,FALSE)*Abfalldokumentation!$B566,"0")))),0)</f>
        <v>0</v>
      </c>
      <c r="N566" s="80" t="str">
        <f>IF(ISBLANK(Q566),VLOOKUP(Abfalldokumentation!$O566,'Linien - BU'!R:S,2,FALSE),Q566)</f>
        <v>QM</v>
      </c>
      <c r="O566" s="76" t="str">
        <f t="shared" si="61"/>
        <v>Diverses QM</v>
      </c>
      <c r="P566" s="76">
        <f t="shared" si="62"/>
        <v>74</v>
      </c>
      <c r="Q566" s="38" t="s">
        <v>182</v>
      </c>
      <c r="R566" s="39" t="s">
        <v>183</v>
      </c>
      <c r="S566" s="39">
        <v>16.2</v>
      </c>
      <c r="T566" s="39">
        <v>74</v>
      </c>
      <c r="U566" s="40">
        <v>44456</v>
      </c>
      <c r="V566" s="41" t="s">
        <v>184</v>
      </c>
      <c r="W566" s="42" t="s">
        <v>184</v>
      </c>
      <c r="X566" s="43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2" t="str">
        <f>VLOOKUP(N567,'Linien - BU'!A:B,2,FALSE)</f>
        <v>Rest</v>
      </c>
      <c r="B567" s="73">
        <f t="shared" si="56"/>
        <v>3.4</v>
      </c>
      <c r="C567" s="74">
        <f>Abfalldokumentation!$U567</f>
        <v>44456</v>
      </c>
      <c r="D567" s="68" t="str">
        <f>IFERROR(VLOOKUP(Tabelle3[[#This Row],[Artikelnr.]],Produktgruppe!A:B,2,0),Tabelle3[[#This Row],[Produktname]])</f>
        <v>Qualitätssicherung</v>
      </c>
      <c r="E567" s="75" t="str">
        <f>IFERROR(VLOOKUP(Abfalldokumentation!$O567,Artikel!A:C,3,FALSE),Abfalldokumentation!$O567)</f>
        <v>Laborproben</v>
      </c>
      <c r="F567" s="75" t="str">
        <f>VLOOKUP(T567,'Liste Gründe'!A:D,2,FALSE)</f>
        <v>Qualitätssicherung</v>
      </c>
      <c r="G567" s="74" t="str">
        <f>IF(ISBLANK(V567),VLOOKUP(Abfalldokumentation!$P567,'Liste Gründe'!A:D,3,FALSE),V567)</f>
        <v>Sensorik</v>
      </c>
      <c r="H567" s="75" t="str">
        <f>IF(ISBLANK(Abfalldokumentation!$W567),"-",Abfalldokumentation!$W567)</f>
        <v>Sensorik</v>
      </c>
      <c r="I567" s="75">
        <f t="shared" si="57"/>
        <v>37</v>
      </c>
      <c r="J567" s="75" t="str">
        <f t="shared" si="58"/>
        <v>Produkte</v>
      </c>
      <c r="K567" s="75" t="str">
        <f t="shared" si="59"/>
        <v>BUs</v>
      </c>
      <c r="L567" s="75" t="str">
        <f t="shared" si="60"/>
        <v>Symptome</v>
      </c>
      <c r="M5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IFERROR(VLOOKUP(Abfalldokumentation!$O567,Kennzahlen!U:X,3,FALSE)*Abfalldokumentation!$B567,"0")))),0)</f>
        <v>0</v>
      </c>
      <c r="N567" s="75" t="str">
        <f>IF(ISBLANK(Q567),VLOOKUP(Abfalldokumentation!$O567,'Linien - BU'!R:S,2,FALSE),Q567)</f>
        <v>Labor</v>
      </c>
      <c r="O567" s="76" t="str">
        <f t="shared" si="61"/>
        <v>Laborproben</v>
      </c>
      <c r="P567" s="76">
        <f t="shared" si="62"/>
        <v>74</v>
      </c>
      <c r="Q567" s="44" t="s">
        <v>185</v>
      </c>
      <c r="R567" s="45" t="s">
        <v>186</v>
      </c>
      <c r="S567" s="45">
        <v>3.4</v>
      </c>
      <c r="T567" s="51">
        <v>74</v>
      </c>
      <c r="U567" s="46">
        <v>44456</v>
      </c>
      <c r="V567" s="47" t="s">
        <v>184</v>
      </c>
      <c r="W567" s="48" t="s">
        <v>184</v>
      </c>
      <c r="X567" s="49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7" t="str">
        <f>VLOOKUP(N568,'Linien - BU'!A:B,2,FALSE)</f>
        <v>Rest</v>
      </c>
      <c r="B568" s="78">
        <f t="shared" si="56"/>
        <v>43.7</v>
      </c>
      <c r="C568" s="79">
        <f>Abfalldokumentation!$U568</f>
        <v>44456</v>
      </c>
      <c r="D568" s="68" t="str">
        <f>IFERROR(VLOOKUP(Tabelle3[[#This Row],[Artikelnr.]],Produktgruppe!A:B,2,0),Tabelle3[[#This Row],[Produktname]])</f>
        <v>Qualitätssicherung</v>
      </c>
      <c r="E568" s="80" t="str">
        <f>IFERROR(VLOOKUP(Abfalldokumentation!$O568,Artikel!A:C,3,FALSE),Abfalldokumentation!$O568)</f>
        <v>Laborproben</v>
      </c>
      <c r="F568" s="80" t="str">
        <f>VLOOKUP(T568,'Liste Gründe'!A:D,2,FALSE)</f>
        <v>Qualitätssicherung</v>
      </c>
      <c r="G568" s="79" t="str">
        <f>IF(ISBLANK(V568),VLOOKUP(Abfalldokumentation!$P568,'Liste Gründe'!A:D,3,FALSE),V568)</f>
        <v>Einwaage Labor</v>
      </c>
      <c r="H568" s="80" t="str">
        <f>IF(ISBLANK(Abfalldokumentation!$W568),"-",Abfalldokumentation!$W568)</f>
        <v>Einwaage Labor</v>
      </c>
      <c r="I568" s="80">
        <f t="shared" si="57"/>
        <v>37</v>
      </c>
      <c r="J568" s="80" t="str">
        <f t="shared" si="58"/>
        <v>Produkte</v>
      </c>
      <c r="K568" s="80" t="str">
        <f t="shared" si="59"/>
        <v>BUs</v>
      </c>
      <c r="L568" s="80" t="str">
        <f t="shared" si="60"/>
        <v>Symptome</v>
      </c>
      <c r="M5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IFERROR(VLOOKUP(Abfalldokumentation!$O568,Kennzahlen!U:X,3,FALSE)*Abfalldokumentation!$B568,"0")))),0)</f>
        <v>0</v>
      </c>
      <c r="N568" s="80" t="str">
        <f>IF(ISBLANK(Q568),VLOOKUP(Abfalldokumentation!$O568,'Linien - BU'!R:S,2,FALSE),Q568)</f>
        <v>labor</v>
      </c>
      <c r="O568" s="76" t="str">
        <f t="shared" si="61"/>
        <v>Laborproben</v>
      </c>
      <c r="P568" s="76">
        <f t="shared" si="62"/>
        <v>71</v>
      </c>
      <c r="Q568" s="38" t="s">
        <v>258</v>
      </c>
      <c r="R568" s="39" t="s">
        <v>186</v>
      </c>
      <c r="S568" s="39">
        <v>43.7</v>
      </c>
      <c r="T568" s="50">
        <v>71</v>
      </c>
      <c r="U568" s="40">
        <v>44456</v>
      </c>
      <c r="V568" s="41" t="s">
        <v>204</v>
      </c>
      <c r="W568" s="42" t="s">
        <v>204</v>
      </c>
      <c r="X568" s="43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2" t="str">
        <f>VLOOKUP(N569,'Linien - BU'!A:B,2,FALSE)</f>
        <v>Rest</v>
      </c>
      <c r="B569" s="73">
        <f t="shared" si="56"/>
        <v>105.5</v>
      </c>
      <c r="C569" s="74">
        <f>Abfalldokumentation!$U569</f>
        <v>44456</v>
      </c>
      <c r="D569" s="68" t="str">
        <f>IFERROR(VLOOKUP(Tabelle3[[#This Row],[Artikelnr.]],Produktgruppe!A:B,2,0),Tabelle3[[#This Row],[Produktname]])</f>
        <v>Qualitätssicherung</v>
      </c>
      <c r="E569" s="75" t="str">
        <f>IFERROR(VLOOKUP(Abfalldokumentation!$O569,Artikel!A:C,3,FALSE),Abfalldokumentation!$O569)</f>
        <v>Laborproben</v>
      </c>
      <c r="F569" s="75" t="str">
        <f>VLOOKUP(T569,'Liste Gründe'!A:D,2,FALSE)</f>
        <v>Qualitätssicherung</v>
      </c>
      <c r="G569" s="74" t="str">
        <f>IF(ISBLANK(V569),VLOOKUP(Abfalldokumentation!$P569,'Liste Gründe'!A:D,3,FALSE),V569)</f>
        <v>Laborprobe</v>
      </c>
      <c r="H569" s="75" t="str">
        <f>IF(ISBLANK(Abfalldokumentation!$W569),"-",Abfalldokumentation!$W569)</f>
        <v>Laborprobe</v>
      </c>
      <c r="I569" s="75">
        <f t="shared" si="57"/>
        <v>37</v>
      </c>
      <c r="J569" s="75" t="str">
        <f t="shared" si="58"/>
        <v>Produkte</v>
      </c>
      <c r="K569" s="75" t="str">
        <f t="shared" si="59"/>
        <v>BUs</v>
      </c>
      <c r="L569" s="75" t="str">
        <f t="shared" si="60"/>
        <v>Symptome</v>
      </c>
      <c r="M5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IFERROR(VLOOKUP(Abfalldokumentation!$O569,Kennzahlen!U:X,3,FALSE)*Abfalldokumentation!$B569,"0")))),0)</f>
        <v>0</v>
      </c>
      <c r="N569" s="75" t="str">
        <f>IF(ISBLANK(Q569),VLOOKUP(Abfalldokumentation!$O569,'Linien - BU'!R:S,2,FALSE),Q569)</f>
        <v>Labor</v>
      </c>
      <c r="O569" s="76" t="str">
        <f t="shared" si="61"/>
        <v>Laborproben</v>
      </c>
      <c r="P569" s="76">
        <f t="shared" si="62"/>
        <v>73</v>
      </c>
      <c r="Q569" s="44" t="s">
        <v>185</v>
      </c>
      <c r="R569" s="45" t="s">
        <v>186</v>
      </c>
      <c r="S569" s="45">
        <v>105.5</v>
      </c>
      <c r="T569" s="51">
        <v>73</v>
      </c>
      <c r="U569" s="46">
        <v>44456</v>
      </c>
      <c r="V569" s="47" t="s">
        <v>187</v>
      </c>
      <c r="W569" s="48" t="s">
        <v>187</v>
      </c>
      <c r="X569" s="49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7" t="str">
        <f>VLOOKUP(N570,'Linien - BU'!A:B,2,FALSE)</f>
        <v>Rest</v>
      </c>
      <c r="B570" s="78">
        <f t="shared" si="56"/>
        <v>2</v>
      </c>
      <c r="C570" s="79">
        <f>Abfalldokumentation!$U570</f>
        <v>44456</v>
      </c>
      <c r="D570" s="68" t="str">
        <f>IFERROR(VLOOKUP(Tabelle3[[#This Row],[Artikelnr.]],Produktgruppe!A:B,2,0),Tabelle3[[#This Row],[Produktname]])</f>
        <v>Qualitätssicherung</v>
      </c>
      <c r="E570" s="80" t="str">
        <f>IFERROR(VLOOKUP(Abfalldokumentation!$O570,Artikel!A:C,3,FALSE),Abfalldokumentation!$O570)</f>
        <v>Laborproben</v>
      </c>
      <c r="F570" s="80" t="str">
        <f>VLOOKUP(T570,'Liste Gründe'!A:D,2,FALSE)</f>
        <v>Qualitätssicherung</v>
      </c>
      <c r="G570" s="79" t="str">
        <f>IF(ISBLANK(V570),VLOOKUP(Abfalldokumentation!$P570,'Liste Gründe'!A:D,3,FALSE),V570)</f>
        <v>Sensorik</v>
      </c>
      <c r="H570" s="80" t="str">
        <f>IF(ISBLANK(Abfalldokumentation!$W570),"-",Abfalldokumentation!$W570)</f>
        <v>Sensorik</v>
      </c>
      <c r="I570" s="80">
        <f t="shared" si="57"/>
        <v>37</v>
      </c>
      <c r="J570" s="80" t="str">
        <f t="shared" si="58"/>
        <v>Produkte</v>
      </c>
      <c r="K570" s="80" t="str">
        <f t="shared" si="59"/>
        <v>BUs</v>
      </c>
      <c r="L570" s="80" t="str">
        <f t="shared" si="60"/>
        <v>Symptome</v>
      </c>
      <c r="M5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IFERROR(VLOOKUP(Abfalldokumentation!$O570,Kennzahlen!U:X,3,FALSE)*Abfalldokumentation!$B570,"0")))),0)</f>
        <v>0</v>
      </c>
      <c r="N570" s="80" t="str">
        <f>IF(ISBLANK(Q570),VLOOKUP(Abfalldokumentation!$O570,'Linien - BU'!R:S,2,FALSE),Q570)</f>
        <v>Labor</v>
      </c>
      <c r="O570" s="76" t="str">
        <f t="shared" si="61"/>
        <v>Laborproben</v>
      </c>
      <c r="P570" s="76">
        <f t="shared" si="62"/>
        <v>74</v>
      </c>
      <c r="Q570" s="38" t="s">
        <v>185</v>
      </c>
      <c r="R570" s="39" t="s">
        <v>186</v>
      </c>
      <c r="S570" s="39">
        <v>2</v>
      </c>
      <c r="T570" s="50">
        <v>74</v>
      </c>
      <c r="U570" s="40">
        <v>44456</v>
      </c>
      <c r="V570" s="41" t="s">
        <v>184</v>
      </c>
      <c r="W570" s="42" t="s">
        <v>184</v>
      </c>
      <c r="X570" s="43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2" t="str">
        <f>VLOOKUP(N571,'Linien - BU'!A:B,2,FALSE)</f>
        <v>BU3</v>
      </c>
      <c r="B571" s="73">
        <f t="shared" si="56"/>
        <v>35</v>
      </c>
      <c r="C571" s="74">
        <f>Abfalldokumentation!$U571</f>
        <v>44456</v>
      </c>
      <c r="D571" s="68" t="str">
        <f>IFERROR(VLOOKUP(Tabelle3[[#This Row],[Artikelnr.]],Produktgruppe!A:B,2,0),Tabelle3[[#This Row],[Produktname]])</f>
        <v>Rest</v>
      </c>
      <c r="E571" s="75" t="str">
        <f>IFERROR(VLOOKUP(Abfalldokumentation!$O571,Artikel!A:C,3,FALSE),Abfalldokumentation!$O571)</f>
        <v>Reste Zipfel</v>
      </c>
      <c r="F571" s="75" t="str">
        <f>VLOOKUP(T571,'Liste Gründe'!A:D,2,FALSE)</f>
        <v>keinen Verwendungszweck</v>
      </c>
      <c r="G571" s="74" t="str">
        <f>IF(ISBLANK(V571),VLOOKUP(Abfalldokumentation!$P571,'Liste Gründe'!A:D,3,FALSE),V571)</f>
        <v>Wurstschlaufe</v>
      </c>
      <c r="H571" s="75" t="str">
        <f>IF(ISBLANK(Abfalldokumentation!$W571),"-",Abfalldokumentation!$W571)</f>
        <v>-</v>
      </c>
      <c r="I571" s="75">
        <f t="shared" si="57"/>
        <v>37</v>
      </c>
      <c r="J571" s="75" t="str">
        <f t="shared" si="58"/>
        <v>Produkte</v>
      </c>
      <c r="K571" s="75" t="str">
        <f t="shared" si="59"/>
        <v>BUs</v>
      </c>
      <c r="L571" s="75" t="str">
        <f t="shared" si="60"/>
        <v>Symptome</v>
      </c>
      <c r="M5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IFERROR(VLOOKUP(Abfalldokumentation!$O571,Kennzahlen!U:X,3,FALSE)*Abfalldokumentation!$B571,"0")))),0)</f>
        <v>0</v>
      </c>
      <c r="N571" s="75" t="str">
        <f>IF(ISBLANK(Q571),VLOOKUP(Abfalldokumentation!$O571,'Linien - BU'!R:S,2,FALSE),Q571)</f>
        <v>WVP</v>
      </c>
      <c r="O571" s="76" t="str">
        <f t="shared" si="61"/>
        <v>Reste Zipfel</v>
      </c>
      <c r="P571" s="76">
        <f t="shared" si="62"/>
        <v>61</v>
      </c>
      <c r="Q571" s="44" t="s">
        <v>195</v>
      </c>
      <c r="R571" s="45" t="s">
        <v>117</v>
      </c>
      <c r="S571" s="45">
        <v>35</v>
      </c>
      <c r="T571" s="45">
        <v>61</v>
      </c>
      <c r="U571" s="46">
        <v>44456</v>
      </c>
      <c r="V571" s="47" t="s">
        <v>39</v>
      </c>
      <c r="W571" s="48"/>
      <c r="X571" s="49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7" t="str">
        <f>VLOOKUP(N572,'Linien - BU'!A:B,2,FALSE)</f>
        <v>BU4</v>
      </c>
      <c r="B572" s="78">
        <f t="shared" si="56"/>
        <v>20</v>
      </c>
      <c r="C572" s="79">
        <f>Abfalldokumentation!$U572</f>
        <v>44459</v>
      </c>
      <c r="D572" s="68" t="str">
        <f>IFERROR(VLOOKUP(Tabelle3[[#This Row],[Artikelnr.]],Produktgruppe!A:B,2,0),Tabelle3[[#This Row],[Produktname]])</f>
        <v>ABS 295</v>
      </c>
      <c r="E572" s="80" t="str">
        <f>IFERROR(VLOOKUP(Abfalldokumentation!$O572,Artikel!A:C,3,FALSE),Abfalldokumentation!$O572)</f>
        <v>ABS PECO</v>
      </c>
      <c r="F572" s="80" t="str">
        <f>VLOOKUP(T572,'Liste Gründe'!A:D,2,FALSE)</f>
        <v>keinen Verwendungszweck</v>
      </c>
      <c r="G572" s="79" t="str">
        <f>IF(ISBLANK(V572),VLOOKUP(Abfalldokumentation!$P572,'Liste Gründe'!A:D,3,FALSE),V572)</f>
        <v>keinen Verwendungszweck</v>
      </c>
      <c r="H572" s="80" t="str">
        <f>IF(ISBLANK(Abfalldokumentation!$W572),"-",Abfalldokumentation!$W572)</f>
        <v>&lt;300kg/Monat</v>
      </c>
      <c r="I572" s="80">
        <f t="shared" si="57"/>
        <v>38</v>
      </c>
      <c r="J572" s="80" t="str">
        <f t="shared" si="58"/>
        <v>Produkte</v>
      </c>
      <c r="K572" s="80" t="str">
        <f t="shared" si="59"/>
        <v>BUs</v>
      </c>
      <c r="L572" s="80" t="str">
        <f t="shared" si="60"/>
        <v>Symptome</v>
      </c>
      <c r="M5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IFERROR(VLOOKUP(Abfalldokumentation!$O572,Kennzahlen!U:X,3,FALSE)*Abfalldokumentation!$B572,"0")))),0)</f>
        <v>9.1663526661992432</v>
      </c>
      <c r="N572" s="80" t="str">
        <f>IF(ISBLANK(Q572),VLOOKUP(Abfalldokumentation!$O572,'Linien - BU'!R:S,2,FALSE),Q572)</f>
        <v>L23</v>
      </c>
      <c r="O572" s="76">
        <f t="shared" si="61"/>
        <v>29500891</v>
      </c>
      <c r="P572" s="76">
        <f t="shared" si="62"/>
        <v>61</v>
      </c>
      <c r="Q572" s="38" t="s">
        <v>218</v>
      </c>
      <c r="R572" s="39">
        <v>29500891</v>
      </c>
      <c r="S572" s="39">
        <v>20</v>
      </c>
      <c r="T572" s="39">
        <v>61</v>
      </c>
      <c r="U572" s="40">
        <v>44459</v>
      </c>
      <c r="V572" s="41"/>
      <c r="W572" s="42" t="s">
        <v>176</v>
      </c>
      <c r="X572" s="43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2" t="str">
        <f>VLOOKUP(N573,'Linien - BU'!A:B,2,FALSE)</f>
        <v>BU1</v>
      </c>
      <c r="B573" s="73">
        <f t="shared" si="56"/>
        <v>60</v>
      </c>
      <c r="C573" s="74">
        <f>Abfalldokumentation!$U573</f>
        <v>44459</v>
      </c>
      <c r="D573" s="68" t="str">
        <f>IFERROR(VLOOKUP(Tabelle3[[#This Row],[Artikelnr.]],Produktgruppe!A:B,2,0),Tabelle3[[#This Row],[Produktname]])</f>
        <v>VOS 295</v>
      </c>
      <c r="E573" s="75" t="str">
        <f>IFERROR(VLOOKUP(Abfalldokumentation!$O573,Artikel!A:C,3,FALSE),Abfalldokumentation!$O573)</f>
        <v>VOS-ABS ENTSORGUNG</v>
      </c>
      <c r="F573" s="75" t="str">
        <f>VLOOKUP(T573,'Liste Gründe'!A:D,2,FALSE)</f>
        <v>Rest</v>
      </c>
      <c r="G573" s="74" t="str">
        <f>IF(ISBLANK(V573),VLOOKUP(Abfalldokumentation!$P573,'Liste Gründe'!A:D,3,FALSE),V573)</f>
        <v>geschälte Rinde</v>
      </c>
      <c r="H573" s="75" t="str">
        <f>IF(ISBLANK(Abfalldokumentation!$W573),"-",Abfalldokumentation!$W573)</f>
        <v>keine Verwendung möglich</v>
      </c>
      <c r="I573" s="75">
        <f t="shared" si="57"/>
        <v>38</v>
      </c>
      <c r="J573" s="75" t="str">
        <f t="shared" si="58"/>
        <v>Produkte</v>
      </c>
      <c r="K573" s="75" t="str">
        <f t="shared" si="59"/>
        <v>BUs</v>
      </c>
      <c r="L573" s="75" t="str">
        <f t="shared" si="60"/>
        <v>Symptome</v>
      </c>
      <c r="M5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IFERROR(VLOOKUP(Abfalldokumentation!$O573,Kennzahlen!U:X,3,FALSE)*Abfalldokumentation!$B573,"0")))),0)</f>
        <v>0.6</v>
      </c>
      <c r="N573" s="75" t="str">
        <f>IF(ISBLANK(Q573),VLOOKUP(Abfalldokumentation!$O573,'Linien - BU'!R:S,2,FALSE),Q573)</f>
        <v>RWV</v>
      </c>
      <c r="O573" s="76">
        <f t="shared" si="61"/>
        <v>29500917</v>
      </c>
      <c r="P573" s="76">
        <f t="shared" si="62"/>
        <v>60</v>
      </c>
      <c r="Q573" s="44" t="s">
        <v>188</v>
      </c>
      <c r="R573" s="45">
        <v>29500917</v>
      </c>
      <c r="S573" s="45">
        <v>60</v>
      </c>
      <c r="T573" s="45">
        <v>60</v>
      </c>
      <c r="U573" s="46">
        <v>44459</v>
      </c>
      <c r="V573" s="47" t="s">
        <v>201</v>
      </c>
      <c r="W573" s="48" t="s">
        <v>190</v>
      </c>
      <c r="X573" s="49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7" t="str">
        <f>VLOOKUP(N574,'Linien - BU'!A:B,2,FALSE)</f>
        <v>BU1</v>
      </c>
      <c r="B574" s="78">
        <f t="shared" si="56"/>
        <v>121</v>
      </c>
      <c r="C574" s="79">
        <f>Abfalldokumentation!$U574</f>
        <v>44459</v>
      </c>
      <c r="D574" s="68" t="str">
        <f>IFERROR(VLOOKUP(Tabelle3[[#This Row],[Artikelnr.]],Produktgruppe!A:B,2,0),Tabelle3[[#This Row],[Produktname]])</f>
        <v>VOS 295</v>
      </c>
      <c r="E574" s="80" t="str">
        <f>IFERROR(VLOOKUP(Abfalldokumentation!$O574,Artikel!A:C,3,FALSE),Abfalldokumentation!$O574)</f>
        <v>VOS URW-SCHI</v>
      </c>
      <c r="F574" s="80" t="str">
        <f>VLOOKUP(T574,'Liste Gründe'!A:D,2,FALSE)</f>
        <v>Schimmel</v>
      </c>
      <c r="G574" s="79" t="str">
        <f>IF(ISBLANK(V574),VLOOKUP(Abfalldokumentation!$P574,'Liste Gründe'!A:D,3,FALSE),V574)</f>
        <v>keine Verarbeitung</v>
      </c>
      <c r="H574" s="80" t="str">
        <f>IF(ISBLANK(Abfalldokumentation!$W574),"-",Abfalldokumentation!$W574)</f>
        <v>Aufgrund Konsistenz nicht genommen. Zu wenig VOS verarbeitet. Vom Warmen ins Kalte -&gt; Schimmel</v>
      </c>
      <c r="I574" s="80">
        <f t="shared" si="57"/>
        <v>38</v>
      </c>
      <c r="J574" s="80" t="str">
        <f t="shared" si="58"/>
        <v>Produkte</v>
      </c>
      <c r="K574" s="80" t="str">
        <f t="shared" si="59"/>
        <v>BUs</v>
      </c>
      <c r="L574" s="80" t="str">
        <f t="shared" si="60"/>
        <v>Symptome</v>
      </c>
      <c r="M5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IFERROR(VLOOKUP(Abfalldokumentation!$O574,Kennzahlen!U:X,3,FALSE)*Abfalldokumentation!$B574,"0")))),0)</f>
        <v>0</v>
      </c>
      <c r="N574" s="80" t="str">
        <f>IF(ISBLANK(Q574),VLOOKUP(Abfalldokumentation!$O574,'Linien - BU'!R:S,2,FALSE),Q574)</f>
        <v>Schmelze</v>
      </c>
      <c r="O574" s="76">
        <f t="shared" si="61"/>
        <v>29500930</v>
      </c>
      <c r="P574" s="76">
        <f t="shared" si="62"/>
        <v>12</v>
      </c>
      <c r="Q574" s="38" t="s">
        <v>170</v>
      </c>
      <c r="R574" s="39">
        <v>29500930</v>
      </c>
      <c r="S574" s="39">
        <v>121</v>
      </c>
      <c r="T574" s="39">
        <v>12</v>
      </c>
      <c r="U574" s="40">
        <v>44459</v>
      </c>
      <c r="V574" s="41" t="s">
        <v>22</v>
      </c>
      <c r="W574" s="42" t="s">
        <v>171</v>
      </c>
      <c r="X574" s="43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2" t="str">
        <f>VLOOKUP(N575,'Linien - BU'!A:B,2,FALSE)</f>
        <v>BU3</v>
      </c>
      <c r="B575" s="73">
        <f t="shared" si="56"/>
        <v>150</v>
      </c>
      <c r="C575" s="74">
        <f>Abfalldokumentation!$U575</f>
        <v>44459</v>
      </c>
      <c r="D575" s="68" t="str">
        <f>IFERROR(VLOOKUP(Tabelle3[[#This Row],[Artikelnr.]],Produktgruppe!A:B,2,0),Tabelle3[[#This Row],[Produktname]])</f>
        <v>ABS 295</v>
      </c>
      <c r="E575" s="75" t="str">
        <f>IFERROR(VLOOKUP(Abfalldokumentation!$O575,Artikel!A:C,3,FALSE),Abfalldokumentation!$O575)</f>
        <v>ABS CHED-PF-KRÄUK gemis</v>
      </c>
      <c r="F575" s="75" t="str">
        <f>VLOOKUP(T575,'Liste Gründe'!A:D,2,FALSE)</f>
        <v>Linienbezogen</v>
      </c>
      <c r="G575" s="74" t="str">
        <f>IF(ISBLANK(V575),VLOOKUP(Abfalldokumentation!$P575,'Liste Gründe'!A:D,3,FALSE),V575)</f>
        <v>gemischtes Produkt</v>
      </c>
      <c r="H575" s="75" t="str">
        <f>IF(ISBLANK(Abfalldokumentation!$W575),"-",Abfalldokumentation!$W575)</f>
        <v>-</v>
      </c>
      <c r="I575" s="75">
        <f t="shared" si="57"/>
        <v>38</v>
      </c>
      <c r="J575" s="75" t="str">
        <f t="shared" si="58"/>
        <v>Produkte</v>
      </c>
      <c r="K575" s="75" t="str">
        <f t="shared" si="59"/>
        <v>BUs</v>
      </c>
      <c r="L575" s="75" t="str">
        <f t="shared" si="60"/>
        <v>Symptome</v>
      </c>
      <c r="M5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IFERROR(VLOOKUP(Abfalldokumentation!$O575,Kennzahlen!U:X,3,FALSE)*Abfalldokumentation!$B575,"0")))),0)</f>
        <v>150</v>
      </c>
      <c r="N575" s="75" t="str">
        <f>IF(ISBLANK(Q575),VLOOKUP(Abfalldokumentation!$O575,'Linien - BU'!R:S,2,FALSE),Q575)</f>
        <v>L33</v>
      </c>
      <c r="O575" s="76">
        <f t="shared" si="61"/>
        <v>29501003</v>
      </c>
      <c r="P575" s="76">
        <f t="shared" si="62"/>
        <v>81</v>
      </c>
      <c r="Q575" s="44" t="s">
        <v>191</v>
      </c>
      <c r="R575" s="45">
        <v>29501003</v>
      </c>
      <c r="S575" s="45">
        <v>150</v>
      </c>
      <c r="T575" s="45">
        <v>81</v>
      </c>
      <c r="U575" s="46">
        <v>44459</v>
      </c>
      <c r="V575" s="47"/>
      <c r="W575" s="48"/>
      <c r="X575" s="49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7" t="str">
        <f>VLOOKUP(N576,'Linien - BU'!A:B,2,FALSE)</f>
        <v>BU4</v>
      </c>
      <c r="B576" s="78">
        <f t="shared" si="56"/>
        <v>25</v>
      </c>
      <c r="C576" s="79">
        <f>Abfalldokumentation!$U576</f>
        <v>44459</v>
      </c>
      <c r="D576" s="68" t="str">
        <f>IFERROR(VLOOKUP(Tabelle3[[#This Row],[Artikelnr.]],Produktgruppe!A:B,2,0),Tabelle3[[#This Row],[Produktname]])</f>
        <v>ABS 295</v>
      </c>
      <c r="E576" s="80" t="str">
        <f>IFERROR(VLOOKUP(Abfalldokumentation!$O576,Artikel!A:C,3,FALSE),Abfalldokumentation!$O576)</f>
        <v>ABS BRUSCHETTA</v>
      </c>
      <c r="F576" s="80" t="str">
        <f>VLOOKUP(T576,'Liste Gründe'!A:D,2,FALSE)</f>
        <v>keinen Verwendungszweck</v>
      </c>
      <c r="G576" s="79" t="str">
        <f>IF(ISBLANK(V576),VLOOKUP(Abfalldokumentation!$P576,'Liste Gründe'!A:D,3,FALSE),V576)</f>
        <v>keinen Verwendungszweck</v>
      </c>
      <c r="H576" s="80" t="str">
        <f>IF(ISBLANK(Abfalldokumentation!$W576),"-",Abfalldokumentation!$W576)</f>
        <v>&lt;300kg/Monat</v>
      </c>
      <c r="I576" s="80">
        <f t="shared" si="57"/>
        <v>38</v>
      </c>
      <c r="J576" s="80" t="str">
        <f t="shared" si="58"/>
        <v>Produkte</v>
      </c>
      <c r="K576" s="80" t="str">
        <f t="shared" si="59"/>
        <v>BUs</v>
      </c>
      <c r="L576" s="80" t="str">
        <f t="shared" si="60"/>
        <v>Symptome</v>
      </c>
      <c r="M5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IFERROR(VLOOKUP(Abfalldokumentation!$O576,Kennzahlen!U:X,3,FALSE)*Abfalldokumentation!$B576,"0")))),0)</f>
        <v>7.281148389532067</v>
      </c>
      <c r="N576" s="80" t="str">
        <f>IF(ISBLANK(Q576),VLOOKUP(Abfalldokumentation!$O576,'Linien - BU'!R:S,2,FALSE),Q576)</f>
        <v>L21</v>
      </c>
      <c r="O576" s="76">
        <f t="shared" si="61"/>
        <v>29501029</v>
      </c>
      <c r="P576" s="76">
        <f t="shared" si="62"/>
        <v>61</v>
      </c>
      <c r="Q576" s="38" t="s">
        <v>217</v>
      </c>
      <c r="R576" s="39">
        <v>29501029</v>
      </c>
      <c r="S576" s="39">
        <v>25</v>
      </c>
      <c r="T576" s="39">
        <v>61</v>
      </c>
      <c r="U576" s="40">
        <v>44459</v>
      </c>
      <c r="V576" s="41"/>
      <c r="W576" s="42" t="s">
        <v>176</v>
      </c>
      <c r="X576" s="43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2" t="str">
        <f>VLOOKUP(N577,'Linien - BU'!A:B,2,FALSE)</f>
        <v>BU3</v>
      </c>
      <c r="B577" s="73">
        <f t="shared" si="56"/>
        <v>30</v>
      </c>
      <c r="C577" s="74">
        <f>Abfalldokumentation!$U577</f>
        <v>44459</v>
      </c>
      <c r="D577" s="68" t="str">
        <f>IFERROR(VLOOKUP(Tabelle3[[#This Row],[Artikelnr.]],Produktgruppe!A:B,2,0),Tabelle3[[#This Row],[Produktname]])</f>
        <v>ABS 295</v>
      </c>
      <c r="E577" s="75" t="str">
        <f>IFERROR(VLOOKUP(Abfalldokumentation!$O577,Artikel!A:C,3,FALSE),Abfalldokumentation!$O577)</f>
        <v>ABS CHED-ROT MIT ß-CARO</v>
      </c>
      <c r="F577" s="75" t="str">
        <f>VLOOKUP(T577,'Liste Gründe'!A:D,2,FALSE)</f>
        <v>Rest</v>
      </c>
      <c r="G577" s="74" t="str">
        <f>IF(ISBLANK(V577),VLOOKUP(Abfalldokumentation!$P577,'Liste Gründe'!A:D,3,FALSE),V577)</f>
        <v>Schmutz</v>
      </c>
      <c r="H577" s="75" t="str">
        <f>IF(ISBLANK(Abfalldokumentation!$W577),"-",Abfalldokumentation!$W577)</f>
        <v>-</v>
      </c>
      <c r="I577" s="75">
        <f t="shared" si="57"/>
        <v>38</v>
      </c>
      <c r="J577" s="75" t="str">
        <f t="shared" si="58"/>
        <v>Produkte</v>
      </c>
      <c r="K577" s="75" t="str">
        <f t="shared" si="59"/>
        <v>BUs</v>
      </c>
      <c r="L577" s="75" t="str">
        <f t="shared" si="60"/>
        <v>Symptome</v>
      </c>
      <c r="M5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IFERROR(VLOOKUP(Abfalldokumentation!$O577,Kennzahlen!U:X,3,FALSE)*Abfalldokumentation!$B577,"0")))),0)</f>
        <v>30</v>
      </c>
      <c r="N577" s="75" t="str">
        <f>IF(ISBLANK(Q577),VLOOKUP(Abfalldokumentation!$O577,'Linien - BU'!R:S,2,FALSE),Q577)</f>
        <v>L33</v>
      </c>
      <c r="O577" s="76">
        <f t="shared" si="61"/>
        <v>29501032</v>
      </c>
      <c r="P577" s="76">
        <f t="shared" si="62"/>
        <v>42</v>
      </c>
      <c r="Q577" s="44" t="s">
        <v>191</v>
      </c>
      <c r="R577" s="45">
        <v>29501032</v>
      </c>
      <c r="S577" s="45">
        <v>30</v>
      </c>
      <c r="T577" s="45">
        <v>42</v>
      </c>
      <c r="U577" s="46">
        <v>44459</v>
      </c>
      <c r="V577" s="45"/>
      <c r="W577" s="45"/>
      <c r="X577" s="49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7" t="str">
        <f>VLOOKUP(N578,'Linien - BU'!A:B,2,FALSE)</f>
        <v>BU4</v>
      </c>
      <c r="B578" s="78">
        <f t="shared" ref="B578:B641" si="63">S578</f>
        <v>50</v>
      </c>
      <c r="C578" s="79">
        <f>Abfalldokumentation!$U578</f>
        <v>44459</v>
      </c>
      <c r="D578" s="68" t="str">
        <f>IFERROR(VLOOKUP(Tabelle3[[#This Row],[Artikelnr.]],Produktgruppe!A:B,2,0),Tabelle3[[#This Row],[Produktname]])</f>
        <v>ABS 295</v>
      </c>
      <c r="E578" s="80" t="str">
        <f>IFERROR(VLOOKUP(Abfalldokumentation!$O578,Artikel!A:C,3,FALSE),Abfalldokumentation!$O578)</f>
        <v>ABS OLD-AMSTERDAM</v>
      </c>
      <c r="F578" s="80" t="str">
        <f>VLOOKUP(T578,'Liste Gründe'!A:D,2,FALSE)</f>
        <v>keinen Verwendungszweck</v>
      </c>
      <c r="G578" s="79" t="str">
        <f>IF(ISBLANK(V578),VLOOKUP(Abfalldokumentation!$P578,'Liste Gründe'!A:D,3,FALSE),V578)</f>
        <v>keinen Verwendungszweck</v>
      </c>
      <c r="H578" s="80" t="str">
        <f>IF(ISBLANK(Abfalldokumentation!$W578),"-",Abfalldokumentation!$W578)</f>
        <v>&lt;1000kg/Monat</v>
      </c>
      <c r="I578" s="80">
        <f t="shared" ref="I578:I641" si="64">_xlfn.ISOWEEKNUM(C578)</f>
        <v>38</v>
      </c>
      <c r="J578" s="80" t="str">
        <f t="shared" ref="J578:J641" si="65">"Produkte"</f>
        <v>Produkte</v>
      </c>
      <c r="K578" s="80" t="str">
        <f t="shared" ref="K578:K641" si="66">"BUs"</f>
        <v>BUs</v>
      </c>
      <c r="L578" s="80" t="str">
        <f t="shared" ref="L578:L641" si="67">"Symptome"</f>
        <v>Symptome</v>
      </c>
      <c r="M5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IFERROR(VLOOKUP(Abfalldokumentation!$O578,Kennzahlen!U:X,3,FALSE)*Abfalldokumentation!$B578,"0")))),0)</f>
        <v>10.868925052314992</v>
      </c>
      <c r="N578" s="80" t="str">
        <f>IF(ISBLANK(Q578),VLOOKUP(Abfalldokumentation!$O578,'Linien - BU'!R:S,2,FALSE),Q578)</f>
        <v>L22</v>
      </c>
      <c r="O578" s="76">
        <f t="shared" ref="O578:O641" si="68">R578</f>
        <v>29501039</v>
      </c>
      <c r="P578" s="76">
        <f t="shared" ref="P578:P641" si="69">T578</f>
        <v>61</v>
      </c>
      <c r="Q578" s="38" t="s">
        <v>172</v>
      </c>
      <c r="R578" s="39">
        <v>29501039</v>
      </c>
      <c r="S578" s="39">
        <v>50</v>
      </c>
      <c r="T578" s="39">
        <v>61</v>
      </c>
      <c r="U578" s="40">
        <v>44459</v>
      </c>
      <c r="V578" s="41"/>
      <c r="W578" s="42" t="s">
        <v>222</v>
      </c>
      <c r="X578" s="43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2" t="str">
        <f>VLOOKUP(N579,'Linien - BU'!A:B,2,FALSE)</f>
        <v>Verkauf</v>
      </c>
      <c r="B579" s="73">
        <f t="shared" si="63"/>
        <v>362.5</v>
      </c>
      <c r="C579" s="74">
        <f>Abfalldokumentation!$U579</f>
        <v>44459</v>
      </c>
      <c r="D579" s="68" t="str">
        <f>IFERROR(VLOOKUP(Tabelle3[[#This Row],[Artikelnr.]],Produktgruppe!A:B,2,0),Tabelle3[[#This Row],[Produktname]])</f>
        <v>Zipfel 295</v>
      </c>
      <c r="E579" s="75" t="str">
        <f>IFERROR(VLOOKUP(Abfalldokumentation!$O579,Artikel!A:C,3,FALSE),Abfalldokumentation!$O579)</f>
        <v>VOS GRW-NATUR ZIPFEL 35</v>
      </c>
      <c r="F579" s="75" t="str">
        <f>VLOOKUP(T579,'Liste Gründe'!A:D,2,FALSE)</f>
        <v>Schimmel</v>
      </c>
      <c r="G579" s="74" t="str">
        <f>IF(ISBLANK(V579),VLOOKUP(Abfalldokumentation!$P579,'Liste Gründe'!A:D,3,FALSE),V579)</f>
        <v>keinen Abnehmer/kein Schälpersonal</v>
      </c>
      <c r="H579" s="75" t="str">
        <f>IF(ISBLANK(Abfalldokumentation!$W579),"-",Abfalldokumentation!$W579)</f>
        <v>keinen Abnehmer/Schälen</v>
      </c>
      <c r="I579" s="75">
        <f t="shared" si="64"/>
        <v>38</v>
      </c>
      <c r="J579" s="75" t="str">
        <f t="shared" si="65"/>
        <v>Produkte</v>
      </c>
      <c r="K579" s="75" t="str">
        <f t="shared" si="66"/>
        <v>BUs</v>
      </c>
      <c r="L579" s="75" t="str">
        <f t="shared" si="67"/>
        <v>Symptome</v>
      </c>
      <c r="M5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IFERROR(VLOOKUP(Abfalldokumentation!$O579,Kennzahlen!U:X,3,FALSE)*Abfalldokumentation!$B579,"0")))),0)</f>
        <v>181.25</v>
      </c>
      <c r="N579" s="75" t="str">
        <f>IF(ISBLANK(Q579),VLOOKUP(Abfalldokumentation!$O579,'Linien - BU'!R:S,2,FALSE),Q579)</f>
        <v>Verkauf</v>
      </c>
      <c r="O579" s="76">
        <f t="shared" si="68"/>
        <v>29501063</v>
      </c>
      <c r="P579" s="76">
        <f t="shared" si="69"/>
        <v>12</v>
      </c>
      <c r="Q579" s="44" t="s">
        <v>11</v>
      </c>
      <c r="R579" s="45">
        <v>29501063</v>
      </c>
      <c r="S579" s="45">
        <v>362.5</v>
      </c>
      <c r="T579" s="45">
        <v>12</v>
      </c>
      <c r="U579" s="46">
        <v>44459</v>
      </c>
      <c r="V579" s="47" t="s">
        <v>20</v>
      </c>
      <c r="W579" s="48" t="s">
        <v>178</v>
      </c>
      <c r="X579" s="49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7" t="str">
        <f>VLOOKUP(N580,'Linien - BU'!A:B,2,FALSE)</f>
        <v>Verkauf</v>
      </c>
      <c r="B580" s="78">
        <f t="shared" si="63"/>
        <v>409</v>
      </c>
      <c r="C580" s="79">
        <f>Abfalldokumentation!$U580</f>
        <v>44459</v>
      </c>
      <c r="D580" s="68" t="str">
        <f>IFERROR(VLOOKUP(Tabelle3[[#This Row],[Artikelnr.]],Produktgruppe!A:B,2,0),Tabelle3[[#This Row],[Produktname]])</f>
        <v>Zipfel 295</v>
      </c>
      <c r="E580" s="80" t="str">
        <f>IFERROR(VLOOKUP(Abfalldokumentation!$O580,Artikel!A:C,3,FALSE),Abfalldokumentation!$O580)</f>
        <v>VOS GRW-CHILI-NAT ZIPFE</v>
      </c>
      <c r="F580" s="80" t="str">
        <f>VLOOKUP(T580,'Liste Gründe'!A:D,2,FALSE)</f>
        <v>Schimmel</v>
      </c>
      <c r="G580" s="79" t="str">
        <f>IF(ISBLANK(V580),VLOOKUP(Abfalldokumentation!$P580,'Liste Gründe'!A:D,3,FALSE),V580)</f>
        <v>keinen Abnehmer/kein Schälpersonal</v>
      </c>
      <c r="H580" s="80" t="str">
        <f>IF(ISBLANK(Abfalldokumentation!$W580),"-",Abfalldokumentation!$W580)</f>
        <v>keinen Abnehmer/Schälen</v>
      </c>
      <c r="I580" s="80">
        <f t="shared" si="64"/>
        <v>38</v>
      </c>
      <c r="J580" s="80" t="str">
        <f t="shared" si="65"/>
        <v>Produkte</v>
      </c>
      <c r="K580" s="80" t="str">
        <f t="shared" si="66"/>
        <v>BUs</v>
      </c>
      <c r="L580" s="80" t="str">
        <f t="shared" si="67"/>
        <v>Symptome</v>
      </c>
      <c r="M5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IFERROR(VLOOKUP(Abfalldokumentation!$O580,Kennzahlen!U:X,3,FALSE)*Abfalldokumentation!$B580,"0")))),0)</f>
        <v>204.5</v>
      </c>
      <c r="N580" s="80" t="str">
        <f>IF(ISBLANK(Q580),VLOOKUP(Abfalldokumentation!$O580,'Linien - BU'!R:S,2,FALSE),Q580)</f>
        <v>Verkauf</v>
      </c>
      <c r="O580" s="76">
        <f t="shared" si="68"/>
        <v>29501078</v>
      </c>
      <c r="P580" s="76">
        <f t="shared" si="69"/>
        <v>12</v>
      </c>
      <c r="Q580" s="38" t="s">
        <v>11</v>
      </c>
      <c r="R580" s="39">
        <v>29501078</v>
      </c>
      <c r="S580" s="39">
        <v>409</v>
      </c>
      <c r="T580" s="39">
        <v>12</v>
      </c>
      <c r="U580" s="40">
        <v>44459</v>
      </c>
      <c r="V580" s="41" t="s">
        <v>20</v>
      </c>
      <c r="W580" s="42" t="s">
        <v>178</v>
      </c>
      <c r="X580" s="43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2" t="str">
        <f>VLOOKUP(N581,'Linien - BU'!A:B,2,FALSE)</f>
        <v>BU1</v>
      </c>
      <c r="B581" s="73">
        <f t="shared" si="63"/>
        <v>45</v>
      </c>
      <c r="C581" s="74">
        <f>Abfalldokumentation!$U581</f>
        <v>44459</v>
      </c>
      <c r="D581" s="68" t="str">
        <f>IFERROR(VLOOKUP(Tabelle3[[#This Row],[Artikelnr.]],Produktgruppe!A:B,2,0),Tabelle3[[#This Row],[Produktname]])</f>
        <v>Räucherwürste</v>
      </c>
      <c r="E581" s="75" t="str">
        <f>IFERROR(VLOOKUP(Abfalldokumentation!$O581,Artikel!A:C,3,FALSE),Abfalldokumentation!$O581)</f>
        <v>RW JALA-NAT 9,3KG JER D</v>
      </c>
      <c r="F581" s="75" t="str">
        <f>VLOOKUP(T581,'Liste Gründe'!A:D,2,FALSE)</f>
        <v>Rest</v>
      </c>
      <c r="G581" s="74" t="str">
        <f>IF(ISBLANK(V581),VLOOKUP(Abfalldokumentation!$P581,'Liste Gründe'!A:D,3,FALSE),V581)</f>
        <v>Schmutz</v>
      </c>
      <c r="H581" s="75" t="str">
        <f>IF(ISBLANK(Abfalldokumentation!$W581),"-",Abfalldokumentation!$W581)</f>
        <v>Metall</v>
      </c>
      <c r="I581" s="75">
        <f t="shared" si="64"/>
        <v>38</v>
      </c>
      <c r="J581" s="75" t="str">
        <f t="shared" si="65"/>
        <v>Produkte</v>
      </c>
      <c r="K581" s="75" t="str">
        <f t="shared" si="66"/>
        <v>BUs</v>
      </c>
      <c r="L581" s="75" t="str">
        <f t="shared" si="67"/>
        <v>Symptome</v>
      </c>
      <c r="M5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IFERROR(VLOOKUP(Abfalldokumentation!$O581,Kennzahlen!U:X,3,FALSE)*Abfalldokumentation!$B581,"0")))),0)</f>
        <v>0</v>
      </c>
      <c r="N581" s="75" t="str">
        <f>IF(ISBLANK(Q581),VLOOKUP(Abfalldokumentation!$O581,'Linien - BU'!R:S,2,FALSE),Q581)</f>
        <v>Abfüllung</v>
      </c>
      <c r="O581" s="76">
        <f t="shared" si="68"/>
        <v>32000066</v>
      </c>
      <c r="P581" s="76">
        <f t="shared" si="69"/>
        <v>42</v>
      </c>
      <c r="Q581" s="44" t="s">
        <v>166</v>
      </c>
      <c r="R581" s="45">
        <v>32000066</v>
      </c>
      <c r="S581" s="45">
        <v>45</v>
      </c>
      <c r="T581" s="45">
        <v>42</v>
      </c>
      <c r="U581" s="46">
        <v>44459</v>
      </c>
      <c r="V581" s="48"/>
      <c r="W581" s="48" t="s">
        <v>181</v>
      </c>
      <c r="X581" s="49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7" t="str">
        <f>VLOOKUP(N582,'Linien - BU'!A:B,2,FALSE)</f>
        <v>Verkauf</v>
      </c>
      <c r="B582" s="78">
        <f t="shared" si="63"/>
        <v>470</v>
      </c>
      <c r="C582" s="79">
        <f>Abfalldokumentation!$U582</f>
        <v>44459</v>
      </c>
      <c r="D582" s="68" t="str">
        <f>IFERROR(VLOOKUP(Tabelle3[[#This Row],[Artikelnr.]],Produktgruppe!A:B,2,0),Tabelle3[[#This Row],[Produktname]])</f>
        <v>Div. Zipfel, ES ohne Verwendung</v>
      </c>
      <c r="E582" s="80" t="str">
        <f>IFERROR(VLOOKUP(Abfalldokumentation!$O582,Artikel!A:C,3,FALSE),Abfalldokumentation!$O582)</f>
        <v>Div. Zipfel, Endstücke</v>
      </c>
      <c r="F582" s="80" t="str">
        <f>VLOOKUP(T582,'Liste Gründe'!A:D,2,FALSE)</f>
        <v>Schimmel</v>
      </c>
      <c r="G582" s="79" t="str">
        <f>IF(ISBLANK(V582),VLOOKUP(Abfalldokumentation!$P582,'Liste Gründe'!A:D,3,FALSE),V582)</f>
        <v>keinen Abnehmer/kein Schälpersonal</v>
      </c>
      <c r="H582" s="80" t="str">
        <f>IF(ISBLANK(Abfalldokumentation!$W582),"-",Abfalldokumentation!$W582)</f>
        <v>keinen Abnehmer/Schälen</v>
      </c>
      <c r="I582" s="80">
        <f t="shared" si="64"/>
        <v>38</v>
      </c>
      <c r="J582" s="80" t="str">
        <f t="shared" si="65"/>
        <v>Produkte</v>
      </c>
      <c r="K582" s="80" t="str">
        <f t="shared" si="66"/>
        <v>BUs</v>
      </c>
      <c r="L582" s="80" t="str">
        <f t="shared" si="67"/>
        <v>Symptome</v>
      </c>
      <c r="M5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IFERROR(VLOOKUP(Abfalldokumentation!$O582,Kennzahlen!U:X,3,FALSE)*Abfalldokumentation!$B582,"0")))),0)</f>
        <v>0</v>
      </c>
      <c r="N582" s="80" t="str">
        <f>IF(ISBLANK(Q582),VLOOKUP(Abfalldokumentation!$O582,'Linien - BU'!R:S,2,FALSE),Q582)</f>
        <v>Verkauf</v>
      </c>
      <c r="O582" s="76" t="str">
        <f t="shared" si="68"/>
        <v>Div. Zipfel, Endstücke</v>
      </c>
      <c r="P582" s="76">
        <f t="shared" si="69"/>
        <v>12</v>
      </c>
      <c r="Q582" s="38" t="s">
        <v>11</v>
      </c>
      <c r="R582" s="39" t="s">
        <v>177</v>
      </c>
      <c r="S582" s="39">
        <v>470</v>
      </c>
      <c r="T582" s="39">
        <v>12</v>
      </c>
      <c r="U582" s="40">
        <v>44459</v>
      </c>
      <c r="V582" s="41" t="s">
        <v>20</v>
      </c>
      <c r="W582" s="42" t="s">
        <v>178</v>
      </c>
      <c r="X582" s="43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2" t="str">
        <f>VLOOKUP(N583,'Linien - BU'!A:B,2,FALSE)</f>
        <v>BU4</v>
      </c>
      <c r="B583" s="73">
        <f t="shared" si="63"/>
        <v>70</v>
      </c>
      <c r="C583" s="74">
        <f>Abfalldokumentation!$U583</f>
        <v>44459</v>
      </c>
      <c r="D583" s="68" t="str">
        <f>IFERROR(VLOOKUP(Tabelle3[[#This Row],[Artikelnr.]],Produktgruppe!A:B,2,0),Tabelle3[[#This Row],[Produktname]])</f>
        <v>Diverses</v>
      </c>
      <c r="E583" s="75" t="str">
        <f>IFERROR(VLOOKUP(Abfalldokumentation!$O583,Artikel!A:C,3,FALSE),Abfalldokumentation!$O583)</f>
        <v>Diverses</v>
      </c>
      <c r="F583" s="75" t="str">
        <f>VLOOKUP(T583,'Liste Gründe'!A:D,2,FALSE)</f>
        <v>Linienbezogen</v>
      </c>
      <c r="G583" s="74" t="str">
        <f>IF(ISBLANK(V583),VLOOKUP(Abfalldokumentation!$P583,'Liste Gründe'!A:D,3,FALSE),V583)</f>
        <v>Maschinenabfall</v>
      </c>
      <c r="H583" s="75" t="str">
        <f>IF(ISBLANK(Abfalldokumentation!$W583),"-",Abfalldokumentation!$W583)</f>
        <v>-</v>
      </c>
      <c r="I583" s="75">
        <f t="shared" si="64"/>
        <v>38</v>
      </c>
      <c r="J583" s="75" t="str">
        <f t="shared" si="65"/>
        <v>Produkte</v>
      </c>
      <c r="K583" s="75" t="str">
        <f t="shared" si="66"/>
        <v>BUs</v>
      </c>
      <c r="L583" s="75" t="str">
        <f t="shared" si="67"/>
        <v>Symptome</v>
      </c>
      <c r="M5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IFERROR(VLOOKUP(Abfalldokumentation!$O583,Kennzahlen!U:X,3,FALSE)*Abfalldokumentation!$B583,"0")))),0)</f>
        <v>0</v>
      </c>
      <c r="N583" s="75" t="str">
        <f>IF(ISBLANK(Q583),VLOOKUP(Abfalldokumentation!$O583,'Linien - BU'!R:S,2,FALSE),Q583)</f>
        <v>L21</v>
      </c>
      <c r="O583" s="76" t="str">
        <f t="shared" si="68"/>
        <v>Diverses</v>
      </c>
      <c r="P583" s="76">
        <f t="shared" si="69"/>
        <v>30</v>
      </c>
      <c r="Q583" s="44" t="s">
        <v>217</v>
      </c>
      <c r="R583" s="45" t="s">
        <v>108</v>
      </c>
      <c r="S583" s="45">
        <v>70</v>
      </c>
      <c r="T583" s="45">
        <v>30</v>
      </c>
      <c r="U583" s="46">
        <v>44459</v>
      </c>
      <c r="V583" s="47"/>
      <c r="W583" s="48"/>
      <c r="X583" s="49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7" t="str">
        <f>VLOOKUP(N584,'Linien - BU'!A:B,2,FALSE)</f>
        <v>BU4</v>
      </c>
      <c r="B584" s="78">
        <f t="shared" si="63"/>
        <v>175</v>
      </c>
      <c r="C584" s="79">
        <f>Abfalldokumentation!$U584</f>
        <v>44459</v>
      </c>
      <c r="D584" s="68" t="str">
        <f>IFERROR(VLOOKUP(Tabelle3[[#This Row],[Artikelnr.]],Produktgruppe!A:B,2,0),Tabelle3[[#This Row],[Produktname]])</f>
        <v>Diverses</v>
      </c>
      <c r="E584" s="80" t="str">
        <f>IFERROR(VLOOKUP(Abfalldokumentation!$O584,Artikel!A:C,3,FALSE),Abfalldokumentation!$O584)</f>
        <v>Diverses</v>
      </c>
      <c r="F584" s="80" t="str">
        <f>VLOOKUP(T584,'Liste Gründe'!A:D,2,FALSE)</f>
        <v>Linienbezogen</v>
      </c>
      <c r="G584" s="79" t="str">
        <f>IF(ISBLANK(V584),VLOOKUP(Abfalldokumentation!$P584,'Liste Gründe'!A:D,3,FALSE),V584)</f>
        <v>Maschinenabfall</v>
      </c>
      <c r="H584" s="80" t="str">
        <f>IF(ISBLANK(Abfalldokumentation!$W584),"-",Abfalldokumentation!$W584)</f>
        <v>-</v>
      </c>
      <c r="I584" s="80">
        <f t="shared" si="64"/>
        <v>38</v>
      </c>
      <c r="J584" s="80" t="str">
        <f t="shared" si="65"/>
        <v>Produkte</v>
      </c>
      <c r="K584" s="80" t="str">
        <f t="shared" si="66"/>
        <v>BUs</v>
      </c>
      <c r="L584" s="80" t="str">
        <f t="shared" si="67"/>
        <v>Symptome</v>
      </c>
      <c r="M5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IFERROR(VLOOKUP(Abfalldokumentation!$O584,Kennzahlen!U:X,3,FALSE)*Abfalldokumentation!$B584,"0")))),0)</f>
        <v>0</v>
      </c>
      <c r="N584" s="80" t="str">
        <f>IF(ISBLANK(Q584),VLOOKUP(Abfalldokumentation!$O584,'Linien - BU'!R:S,2,FALSE),Q584)</f>
        <v>L21</v>
      </c>
      <c r="O584" s="76" t="str">
        <f t="shared" si="68"/>
        <v>Diverses</v>
      </c>
      <c r="P584" s="76">
        <f t="shared" si="69"/>
        <v>30</v>
      </c>
      <c r="Q584" s="38" t="s">
        <v>217</v>
      </c>
      <c r="R584" s="45" t="s">
        <v>108</v>
      </c>
      <c r="S584" s="39">
        <v>175</v>
      </c>
      <c r="T584" s="39">
        <v>30</v>
      </c>
      <c r="U584" s="40">
        <v>44459</v>
      </c>
      <c r="V584" s="41"/>
      <c r="W584" s="42"/>
      <c r="X584" s="43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2" t="str">
        <f>VLOOKUP(N585,'Linien - BU'!A:B,2,FALSE)</f>
        <v>BU3</v>
      </c>
      <c r="B585" s="73">
        <f t="shared" si="63"/>
        <v>12.1</v>
      </c>
      <c r="C585" s="74">
        <f>Abfalldokumentation!$U585</f>
        <v>44459</v>
      </c>
      <c r="D585" s="68" t="str">
        <f>IFERROR(VLOOKUP(Tabelle3[[#This Row],[Artikelnr.]],Produktgruppe!A:B,2,0),Tabelle3[[#This Row],[Produktname]])</f>
        <v>Diverses</v>
      </c>
      <c r="E585" s="75" t="str">
        <f>IFERROR(VLOOKUP(Abfalldokumentation!$O585,Artikel!A:C,3,FALSE),Abfalldokumentation!$O585)</f>
        <v>Maschinenabfall</v>
      </c>
      <c r="F585" s="75" t="str">
        <f>VLOOKUP(T585,'Liste Gründe'!A:D,2,FALSE)</f>
        <v>Linienbezogen</v>
      </c>
      <c r="G585" s="74" t="str">
        <f>IF(ISBLANK(V585),VLOOKUP(Abfalldokumentation!$P585,'Liste Gründe'!A:D,3,FALSE),V585)</f>
        <v>Maschinenabfall</v>
      </c>
      <c r="H585" s="75" t="str">
        <f>IF(ISBLANK(Abfalldokumentation!$W585),"-",Abfalldokumentation!$W585)</f>
        <v>-</v>
      </c>
      <c r="I585" s="75">
        <f t="shared" si="64"/>
        <v>38</v>
      </c>
      <c r="J585" s="75" t="str">
        <f t="shared" si="65"/>
        <v>Produkte</v>
      </c>
      <c r="K585" s="75" t="str">
        <f t="shared" si="66"/>
        <v>BUs</v>
      </c>
      <c r="L585" s="75" t="str">
        <f t="shared" si="67"/>
        <v>Symptome</v>
      </c>
      <c r="M5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IFERROR(VLOOKUP(Abfalldokumentation!$O585,Kennzahlen!U:X,3,FALSE)*Abfalldokumentation!$B585,"0")))),0)</f>
        <v>0</v>
      </c>
      <c r="N585" s="75" t="str">
        <f>IF(ISBLANK(Q585),VLOOKUP(Abfalldokumentation!$O585,'Linien - BU'!R:S,2,FALSE),Q585)</f>
        <v>L11</v>
      </c>
      <c r="O585" s="76" t="str">
        <f t="shared" si="68"/>
        <v>Maschinenabfall</v>
      </c>
      <c r="P585" s="76">
        <f t="shared" si="69"/>
        <v>30</v>
      </c>
      <c r="Q585" s="44" t="s">
        <v>252</v>
      </c>
      <c r="R585" s="39" t="s">
        <v>53</v>
      </c>
      <c r="S585" s="45">
        <v>12.1</v>
      </c>
      <c r="T585" s="45">
        <v>30</v>
      </c>
      <c r="U585" s="46">
        <v>44459</v>
      </c>
      <c r="V585" s="47"/>
      <c r="W585" s="48"/>
      <c r="X585" s="49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7" t="str">
        <f>VLOOKUP(N586,'Linien - BU'!A:B,2,FALSE)</f>
        <v>BU4</v>
      </c>
      <c r="B586" s="78">
        <f t="shared" si="63"/>
        <v>24</v>
      </c>
      <c r="C586" s="79">
        <f>Abfalldokumentation!$U586</f>
        <v>44459</v>
      </c>
      <c r="D586" s="68" t="str">
        <f>IFERROR(VLOOKUP(Tabelle3[[#This Row],[Artikelnr.]],Produktgruppe!A:B,2,0),Tabelle3[[#This Row],[Produktname]])</f>
        <v>Diverses</v>
      </c>
      <c r="E586" s="80" t="str">
        <f>IFERROR(VLOOKUP(Abfalldokumentation!$O586,Artikel!A:C,3,FALSE),Abfalldokumentation!$O586)</f>
        <v>Diverses</v>
      </c>
      <c r="F586" s="80" t="str">
        <f>VLOOKUP(T586,'Liste Gründe'!A:D,2,FALSE)</f>
        <v>Rest</v>
      </c>
      <c r="G586" s="79" t="str">
        <f>IF(ISBLANK(V586),VLOOKUP(Abfalldokumentation!$P586,'Liste Gründe'!A:D,3,FALSE),V586)</f>
        <v>Fremdkörper</v>
      </c>
      <c r="H586" s="80" t="str">
        <f>IF(ISBLANK(Abfalldokumentation!$W586),"-",Abfalldokumentation!$W586)</f>
        <v>Schmutz</v>
      </c>
      <c r="I586" s="80">
        <f t="shared" si="64"/>
        <v>38</v>
      </c>
      <c r="J586" s="80" t="str">
        <f t="shared" si="65"/>
        <v>Produkte</v>
      </c>
      <c r="K586" s="80" t="str">
        <f t="shared" si="66"/>
        <v>BUs</v>
      </c>
      <c r="L586" s="80" t="str">
        <f t="shared" si="67"/>
        <v>Symptome</v>
      </c>
      <c r="M5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IFERROR(VLOOKUP(Abfalldokumentation!$O586,Kennzahlen!U:X,3,FALSE)*Abfalldokumentation!$B586,"0")))),0)</f>
        <v>0</v>
      </c>
      <c r="N586" s="80" t="str">
        <f>IF(ISBLANK(Q586),VLOOKUP(Abfalldokumentation!$O586,'Linien - BU'!R:S,2,FALSE),Q586)</f>
        <v>L21</v>
      </c>
      <c r="O586" s="76" t="str">
        <f t="shared" si="68"/>
        <v>Diverses</v>
      </c>
      <c r="P586" s="76">
        <f t="shared" si="69"/>
        <v>42</v>
      </c>
      <c r="Q586" s="38" t="s">
        <v>217</v>
      </c>
      <c r="R586" s="45" t="s">
        <v>108</v>
      </c>
      <c r="S586" s="39">
        <v>24</v>
      </c>
      <c r="T586" s="39">
        <v>42</v>
      </c>
      <c r="U586" s="40">
        <v>44459</v>
      </c>
      <c r="V586" s="41" t="s">
        <v>261</v>
      </c>
      <c r="W586" s="42" t="s">
        <v>85</v>
      </c>
      <c r="X586" s="43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2" t="str">
        <f>VLOOKUP(N587,'Linien - BU'!A:B,2,FALSE)</f>
        <v>BU3</v>
      </c>
      <c r="B587" s="73">
        <f t="shared" si="63"/>
        <v>20.5</v>
      </c>
      <c r="C587" s="74">
        <f>Abfalldokumentation!$U587</f>
        <v>44459</v>
      </c>
      <c r="D587" s="68" t="str">
        <f>IFERROR(VLOOKUP(Tabelle3[[#This Row],[Artikelnr.]],Produktgruppe!A:B,2,0),Tabelle3[[#This Row],[Produktname]])</f>
        <v>ABS 295</v>
      </c>
      <c r="E587" s="75" t="str">
        <f>IFERROR(VLOOKUP(Abfalldokumentation!$O587,Artikel!A:C,3,FALSE),Abfalldokumentation!$O587)</f>
        <v>ABS CHED-ROT MIT ß-CARO</v>
      </c>
      <c r="F587" s="75" t="str">
        <f>VLOOKUP(T587,'Liste Gründe'!A:D,2,FALSE)</f>
        <v>Rest</v>
      </c>
      <c r="G587" s="74" t="str">
        <f>IF(ISBLANK(V587),VLOOKUP(Abfalldokumentation!$P587,'Liste Gründe'!A:D,3,FALSE),V587)</f>
        <v>Schmutz</v>
      </c>
      <c r="H587" s="75" t="str">
        <f>IF(ISBLANK(Abfalldokumentation!$W587),"-",Abfalldokumentation!$W587)</f>
        <v>-</v>
      </c>
      <c r="I587" s="75">
        <f t="shared" si="64"/>
        <v>38</v>
      </c>
      <c r="J587" s="75" t="str">
        <f t="shared" si="65"/>
        <v>Produkte</v>
      </c>
      <c r="K587" s="75" t="str">
        <f t="shared" si="66"/>
        <v>BUs</v>
      </c>
      <c r="L587" s="75" t="str">
        <f t="shared" si="67"/>
        <v>Symptome</v>
      </c>
      <c r="M5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IFERROR(VLOOKUP(Abfalldokumentation!$O587,Kennzahlen!U:X,3,FALSE)*Abfalldokumentation!$B587,"0")))),0)</f>
        <v>20.5</v>
      </c>
      <c r="N587" s="75" t="str">
        <f>IF(ISBLANK(Q587),VLOOKUP(Abfalldokumentation!$O587,'Linien - BU'!R:S,2,FALSE),Q587)</f>
        <v>L33</v>
      </c>
      <c r="O587" s="76">
        <f t="shared" si="68"/>
        <v>29501032</v>
      </c>
      <c r="P587" s="76">
        <f t="shared" si="69"/>
        <v>42</v>
      </c>
      <c r="Q587" s="44" t="s">
        <v>191</v>
      </c>
      <c r="R587" s="45">
        <v>29501032</v>
      </c>
      <c r="S587" s="45">
        <v>20.5</v>
      </c>
      <c r="T587" s="45">
        <v>42</v>
      </c>
      <c r="U587" s="46">
        <v>44459</v>
      </c>
      <c r="V587" s="45" t="s">
        <v>85</v>
      </c>
      <c r="W587" s="45"/>
      <c r="X587" s="49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7" t="str">
        <f>VLOOKUP(N588,'Linien - BU'!A:B,2,FALSE)</f>
        <v>BU1</v>
      </c>
      <c r="B588" s="78">
        <f t="shared" si="63"/>
        <v>10</v>
      </c>
      <c r="C588" s="79">
        <f>Abfalldokumentation!$U588</f>
        <v>44459</v>
      </c>
      <c r="D588" s="68" t="str">
        <f>IFERROR(VLOOKUP(Tabelle3[[#This Row],[Artikelnr.]],Produktgruppe!A:B,2,0),Tabelle3[[#This Row],[Produktname]])</f>
        <v>Diverses</v>
      </c>
      <c r="E588" s="80" t="str">
        <f>IFERROR(VLOOKUP(Abfalldokumentation!$O588,Artikel!A:C,3,FALSE),Abfalldokumentation!$O588)</f>
        <v>Diverses aus Abfüllung</v>
      </c>
      <c r="F588" s="80" t="str">
        <f>VLOOKUP(T588,'Liste Gründe'!A:D,2,FALSE)</f>
        <v>Linienbezogen</v>
      </c>
      <c r="G588" s="79" t="str">
        <f>IF(ISBLANK(V588),VLOOKUP(Abfalldokumentation!$P588,'Liste Gründe'!A:D,3,FALSE),V588)</f>
        <v>Clip gerissen</v>
      </c>
      <c r="H588" s="80" t="str">
        <f>IF(ISBLANK(Abfalldokumentation!$W588),"-",Abfalldokumentation!$W588)</f>
        <v>Clip gerissen</v>
      </c>
      <c r="I588" s="80">
        <f t="shared" si="64"/>
        <v>38</v>
      </c>
      <c r="J588" s="80" t="str">
        <f t="shared" si="65"/>
        <v>Produkte</v>
      </c>
      <c r="K588" s="80" t="str">
        <f t="shared" si="66"/>
        <v>BUs</v>
      </c>
      <c r="L588" s="80" t="str">
        <f t="shared" si="67"/>
        <v>Symptome</v>
      </c>
      <c r="M5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IFERROR(VLOOKUP(Abfalldokumentation!$O588,Kennzahlen!U:X,3,FALSE)*Abfalldokumentation!$B588,"0")))),0)</f>
        <v>0</v>
      </c>
      <c r="N588" s="80" t="str">
        <f>IF(ISBLANK(Q588),VLOOKUP(Abfalldokumentation!$O588,'Linien - BU'!R:S,2,FALSE),Q588)</f>
        <v>Abfüllung</v>
      </c>
      <c r="O588" s="76" t="str">
        <f t="shared" si="68"/>
        <v>Diverses aus Abfüllung</v>
      </c>
      <c r="P588" s="76">
        <f t="shared" si="69"/>
        <v>31</v>
      </c>
      <c r="Q588" s="38" t="s">
        <v>166</v>
      </c>
      <c r="R588" s="39" t="s">
        <v>179</v>
      </c>
      <c r="S588" s="39">
        <v>10</v>
      </c>
      <c r="T588" s="39">
        <v>31</v>
      </c>
      <c r="U588" s="40">
        <v>44459</v>
      </c>
      <c r="V588" s="41"/>
      <c r="W588" s="42" t="s">
        <v>223</v>
      </c>
      <c r="X588" s="43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2" t="str">
        <f>VLOOKUP(N589,'Linien - BU'!A:B,2,FALSE)</f>
        <v>BU1</v>
      </c>
      <c r="B589" s="73">
        <f t="shared" si="63"/>
        <v>185</v>
      </c>
      <c r="C589" s="74">
        <f>Abfalldokumentation!$U589</f>
        <v>44459</v>
      </c>
      <c r="D589" s="68" t="str">
        <f>IFERROR(VLOOKUP(Tabelle3[[#This Row],[Artikelnr.]],Produktgruppe!A:B,2,0),Tabelle3[[#This Row],[Produktname]])</f>
        <v>Diverses</v>
      </c>
      <c r="E589" s="75" t="str">
        <f>IFERROR(VLOOKUP(Abfalldokumentation!$O589,Artikel!A:C,3,FALSE),Abfalldokumentation!$O589)</f>
        <v>Diverses aus Abfüllung</v>
      </c>
      <c r="F589" s="75" t="str">
        <f>VLOOKUP(T589,'Liste Gründe'!A:D,2,FALSE)</f>
        <v>Linienbezogen</v>
      </c>
      <c r="G589" s="74" t="str">
        <f>IF(ISBLANK(V589),VLOOKUP(Abfalldokumentation!$P589,'Liste Gründe'!A:D,3,FALSE),V589)</f>
        <v>Darm geplatzt</v>
      </c>
      <c r="H589" s="75" t="str">
        <f>IF(ISBLANK(Abfalldokumentation!$W589),"-",Abfalldokumentation!$W589)</f>
        <v>-</v>
      </c>
      <c r="I589" s="75">
        <f t="shared" si="64"/>
        <v>38</v>
      </c>
      <c r="J589" s="75" t="str">
        <f t="shared" si="65"/>
        <v>Produkte</v>
      </c>
      <c r="K589" s="75" t="str">
        <f t="shared" si="66"/>
        <v>BUs</v>
      </c>
      <c r="L589" s="75" t="str">
        <f t="shared" si="67"/>
        <v>Symptome</v>
      </c>
      <c r="M5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IFERROR(VLOOKUP(Abfalldokumentation!$O589,Kennzahlen!U:X,3,FALSE)*Abfalldokumentation!$B589,"0")))),0)</f>
        <v>0</v>
      </c>
      <c r="N589" s="75" t="str">
        <f>IF(ISBLANK(Q589),VLOOKUP(Abfalldokumentation!$O589,'Linien - BU'!R:S,2,FALSE),Q589)</f>
        <v>Abfüllung</v>
      </c>
      <c r="O589" s="76" t="str">
        <f t="shared" si="68"/>
        <v>Diverses aus Abfüllung</v>
      </c>
      <c r="P589" s="76">
        <f t="shared" si="69"/>
        <v>34</v>
      </c>
      <c r="Q589" s="44" t="s">
        <v>166</v>
      </c>
      <c r="R589" s="45" t="s">
        <v>179</v>
      </c>
      <c r="S589" s="45">
        <v>185</v>
      </c>
      <c r="T589" s="39">
        <v>34</v>
      </c>
      <c r="U589" s="46">
        <v>44459</v>
      </c>
      <c r="V589" s="47"/>
      <c r="W589" s="45"/>
      <c r="X589" s="49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7" t="str">
        <f>VLOOKUP(N590,'Linien - BU'!A:B,2,FALSE)</f>
        <v>Rest</v>
      </c>
      <c r="B590" s="78">
        <f t="shared" si="63"/>
        <v>12.5</v>
      </c>
      <c r="C590" s="79">
        <f>Abfalldokumentation!$U590</f>
        <v>44459</v>
      </c>
      <c r="D590" s="68" t="str">
        <f>IFERROR(VLOOKUP(Tabelle3[[#This Row],[Artikelnr.]],Produktgruppe!A:B,2,0),Tabelle3[[#This Row],[Produktname]])</f>
        <v>Qualitätssicherung</v>
      </c>
      <c r="E590" s="80" t="str">
        <f>IFERROR(VLOOKUP(Abfalldokumentation!$O590,Artikel!A:C,3,FALSE),Abfalldokumentation!$O590)</f>
        <v>Diverses QM</v>
      </c>
      <c r="F590" s="80" t="str">
        <f>VLOOKUP(T590,'Liste Gründe'!A:D,2,FALSE)</f>
        <v>Qualitätssicherung</v>
      </c>
      <c r="G590" s="79" t="str">
        <f>IF(ISBLANK(V590),VLOOKUP(Abfalldokumentation!$P590,'Liste Gründe'!A:D,3,FALSE),V590)</f>
        <v>Sensorik</v>
      </c>
      <c r="H590" s="80" t="str">
        <f>IF(ISBLANK(Abfalldokumentation!$W590),"-",Abfalldokumentation!$W590)</f>
        <v>Sensorik</v>
      </c>
      <c r="I590" s="80">
        <f t="shared" si="64"/>
        <v>38</v>
      </c>
      <c r="J590" s="80" t="str">
        <f t="shared" si="65"/>
        <v>Produkte</v>
      </c>
      <c r="K590" s="80" t="str">
        <f t="shared" si="66"/>
        <v>BUs</v>
      </c>
      <c r="L590" s="80" t="str">
        <f t="shared" si="67"/>
        <v>Symptome</v>
      </c>
      <c r="M5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IFERROR(VLOOKUP(Abfalldokumentation!$O590,Kennzahlen!U:X,3,FALSE)*Abfalldokumentation!$B590,"0")))),0)</f>
        <v>0</v>
      </c>
      <c r="N590" s="80" t="str">
        <f>IF(ISBLANK(Q590),VLOOKUP(Abfalldokumentation!$O590,'Linien - BU'!R:S,2,FALSE),Q590)</f>
        <v>QM</v>
      </c>
      <c r="O590" s="76" t="str">
        <f t="shared" si="68"/>
        <v>Diverses QM</v>
      </c>
      <c r="P590" s="76">
        <f t="shared" si="69"/>
        <v>74</v>
      </c>
      <c r="Q590" s="38" t="s">
        <v>182</v>
      </c>
      <c r="R590" s="39" t="s">
        <v>183</v>
      </c>
      <c r="S590" s="39">
        <v>12.5</v>
      </c>
      <c r="T590" s="39">
        <v>74</v>
      </c>
      <c r="U590" s="40">
        <v>44459</v>
      </c>
      <c r="V590" s="41" t="s">
        <v>184</v>
      </c>
      <c r="W590" s="42" t="s">
        <v>184</v>
      </c>
      <c r="X590" s="43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2" t="str">
        <f>VLOOKUP(N591,'Linien - BU'!A:B,2,FALSE)</f>
        <v>Rest</v>
      </c>
      <c r="B591" s="73">
        <f t="shared" si="63"/>
        <v>5</v>
      </c>
      <c r="C591" s="74">
        <f>Abfalldokumentation!$U591</f>
        <v>44459</v>
      </c>
      <c r="D591" s="68" t="str">
        <f>IFERROR(VLOOKUP(Tabelle3[[#This Row],[Artikelnr.]],Produktgruppe!A:B,2,0),Tabelle3[[#This Row],[Produktname]])</f>
        <v>Qualitätssicherung</v>
      </c>
      <c r="E591" s="75" t="str">
        <f>IFERROR(VLOOKUP(Abfalldokumentation!$O591,Artikel!A:C,3,FALSE),Abfalldokumentation!$O591)</f>
        <v>Laborproben</v>
      </c>
      <c r="F591" s="75" t="str">
        <f>VLOOKUP(T591,'Liste Gründe'!A:D,2,FALSE)</f>
        <v>Qualitätssicherung</v>
      </c>
      <c r="G591" s="74" t="str">
        <f>IF(ISBLANK(V591),VLOOKUP(Abfalldokumentation!$P591,'Liste Gründe'!A:D,3,FALSE),V591)</f>
        <v>Sensorik</v>
      </c>
      <c r="H591" s="75" t="str">
        <f>IF(ISBLANK(Abfalldokumentation!$W591),"-",Abfalldokumentation!$W591)</f>
        <v>Sensorik</v>
      </c>
      <c r="I591" s="75">
        <f t="shared" si="64"/>
        <v>38</v>
      </c>
      <c r="J591" s="75" t="str">
        <f t="shared" si="65"/>
        <v>Produkte</v>
      </c>
      <c r="K591" s="75" t="str">
        <f t="shared" si="66"/>
        <v>BUs</v>
      </c>
      <c r="L591" s="75" t="str">
        <f t="shared" si="67"/>
        <v>Symptome</v>
      </c>
      <c r="M5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IFERROR(VLOOKUP(Abfalldokumentation!$O591,Kennzahlen!U:X,3,FALSE)*Abfalldokumentation!$B591,"0")))),0)</f>
        <v>0</v>
      </c>
      <c r="N591" s="75" t="str">
        <f>IF(ISBLANK(Q591),VLOOKUP(Abfalldokumentation!$O591,'Linien - BU'!R:S,2,FALSE),Q591)</f>
        <v>Labor</v>
      </c>
      <c r="O591" s="76" t="str">
        <f t="shared" si="68"/>
        <v>Laborproben</v>
      </c>
      <c r="P591" s="76">
        <f t="shared" si="69"/>
        <v>74</v>
      </c>
      <c r="Q591" s="44" t="s">
        <v>185</v>
      </c>
      <c r="R591" s="45" t="s">
        <v>186</v>
      </c>
      <c r="S591" s="45">
        <v>5</v>
      </c>
      <c r="T591" s="51">
        <v>74</v>
      </c>
      <c r="U591" s="46">
        <v>44459</v>
      </c>
      <c r="V591" s="47" t="s">
        <v>184</v>
      </c>
      <c r="W591" s="48" t="s">
        <v>184</v>
      </c>
      <c r="X591" s="49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7" t="str">
        <f>VLOOKUP(N592,'Linien - BU'!A:B,2,FALSE)</f>
        <v>Rest</v>
      </c>
      <c r="B592" s="78">
        <f t="shared" si="63"/>
        <v>19</v>
      </c>
      <c r="C592" s="79">
        <f>Abfalldokumentation!$U592</f>
        <v>44459</v>
      </c>
      <c r="D592" s="68" t="str">
        <f>IFERROR(VLOOKUP(Tabelle3[[#This Row],[Artikelnr.]],Produktgruppe!A:B,2,0),Tabelle3[[#This Row],[Produktname]])</f>
        <v>Qualitätssicherung</v>
      </c>
      <c r="E592" s="80" t="str">
        <f>IFERROR(VLOOKUP(Abfalldokumentation!$O592,Artikel!A:C,3,FALSE),Abfalldokumentation!$O592)</f>
        <v>Laborproben</v>
      </c>
      <c r="F592" s="80" t="str">
        <f>VLOOKUP(T592,'Liste Gründe'!A:D,2,FALSE)</f>
        <v>Qualitätssicherung</v>
      </c>
      <c r="G592" s="79" t="str">
        <f>IF(ISBLANK(V592),VLOOKUP(Abfalldokumentation!$P592,'Liste Gründe'!A:D,3,FALSE),V592)</f>
        <v>Laborprobe</v>
      </c>
      <c r="H592" s="80" t="str">
        <f>IF(ISBLANK(Abfalldokumentation!$W592),"-",Abfalldokumentation!$W592)</f>
        <v>Laborprobe</v>
      </c>
      <c r="I592" s="80">
        <f t="shared" si="64"/>
        <v>38</v>
      </c>
      <c r="J592" s="80" t="str">
        <f t="shared" si="65"/>
        <v>Produkte</v>
      </c>
      <c r="K592" s="80" t="str">
        <f t="shared" si="66"/>
        <v>BUs</v>
      </c>
      <c r="L592" s="80" t="str">
        <f t="shared" si="67"/>
        <v>Symptome</v>
      </c>
      <c r="M5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IFERROR(VLOOKUP(Abfalldokumentation!$O592,Kennzahlen!U:X,3,FALSE)*Abfalldokumentation!$B592,"0")))),0)</f>
        <v>0</v>
      </c>
      <c r="N592" s="80" t="str">
        <f>IF(ISBLANK(Q592),VLOOKUP(Abfalldokumentation!$O592,'Linien - BU'!R:S,2,FALSE),Q592)</f>
        <v>Labor</v>
      </c>
      <c r="O592" s="76" t="str">
        <f t="shared" si="68"/>
        <v>Laborproben</v>
      </c>
      <c r="P592" s="76">
        <f t="shared" si="69"/>
        <v>73</v>
      </c>
      <c r="Q592" s="38" t="s">
        <v>185</v>
      </c>
      <c r="R592" s="39" t="s">
        <v>186</v>
      </c>
      <c r="S592" s="39">
        <v>19</v>
      </c>
      <c r="T592" s="50">
        <v>73</v>
      </c>
      <c r="U592" s="40">
        <v>44459</v>
      </c>
      <c r="V592" s="41" t="s">
        <v>187</v>
      </c>
      <c r="W592" s="42" t="s">
        <v>187</v>
      </c>
      <c r="X592" s="43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2" t="str">
        <f>VLOOKUP(N593,'Linien - BU'!A:B,2,FALSE)</f>
        <v>BU3</v>
      </c>
      <c r="B593" s="73">
        <f t="shared" si="63"/>
        <v>80</v>
      </c>
      <c r="C593" s="74">
        <f>Abfalldokumentation!$U593</f>
        <v>44459</v>
      </c>
      <c r="D593" s="68" t="str">
        <f>IFERROR(VLOOKUP(Tabelle3[[#This Row],[Artikelnr.]],Produktgruppe!A:B,2,0),Tabelle3[[#This Row],[Produktname]])</f>
        <v>Rest</v>
      </c>
      <c r="E593" s="75" t="str">
        <f>IFERROR(VLOOKUP(Abfalldokumentation!$O593,Artikel!A:C,3,FALSE),Abfalldokumentation!$O593)</f>
        <v>Reste Zipfel</v>
      </c>
      <c r="F593" s="75" t="str">
        <f>VLOOKUP(T593,'Liste Gründe'!A:D,2,FALSE)</f>
        <v>keinen Verwendungszweck</v>
      </c>
      <c r="G593" s="74" t="str">
        <f>IF(ISBLANK(V593),VLOOKUP(Abfalldokumentation!$P593,'Liste Gründe'!A:D,3,FALSE),V593)</f>
        <v>Wurstschlaufe</v>
      </c>
      <c r="H593" s="75" t="str">
        <f>IF(ISBLANK(Abfalldokumentation!$W593),"-",Abfalldokumentation!$W593)</f>
        <v>-</v>
      </c>
      <c r="I593" s="75">
        <f t="shared" si="64"/>
        <v>38</v>
      </c>
      <c r="J593" s="75" t="str">
        <f t="shared" si="65"/>
        <v>Produkte</v>
      </c>
      <c r="K593" s="75" t="str">
        <f t="shared" si="66"/>
        <v>BUs</v>
      </c>
      <c r="L593" s="75" t="str">
        <f t="shared" si="67"/>
        <v>Symptome</v>
      </c>
      <c r="M5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IFERROR(VLOOKUP(Abfalldokumentation!$O593,Kennzahlen!U:X,3,FALSE)*Abfalldokumentation!$B593,"0")))),0)</f>
        <v>0</v>
      </c>
      <c r="N593" s="75" t="str">
        <f>IF(ISBLANK(Q593),VLOOKUP(Abfalldokumentation!$O593,'Linien - BU'!R:S,2,FALSE),Q593)</f>
        <v>WVP</v>
      </c>
      <c r="O593" s="76" t="str">
        <f t="shared" si="68"/>
        <v>Reste Zipfel</v>
      </c>
      <c r="P593" s="76">
        <f t="shared" si="69"/>
        <v>61</v>
      </c>
      <c r="Q593" s="44" t="s">
        <v>195</v>
      </c>
      <c r="R593" s="45" t="s">
        <v>117</v>
      </c>
      <c r="S593" s="45">
        <v>80</v>
      </c>
      <c r="T593" s="45">
        <v>61</v>
      </c>
      <c r="U593" s="46">
        <v>44459</v>
      </c>
      <c r="V593" s="47" t="s">
        <v>39</v>
      </c>
      <c r="W593" s="48"/>
      <c r="X593" s="49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7" t="str">
        <f>VLOOKUP(N594,'Linien - BU'!A:B,2,FALSE)</f>
        <v>Rest</v>
      </c>
      <c r="B594" s="78">
        <f t="shared" si="63"/>
        <v>56</v>
      </c>
      <c r="C594" s="79">
        <f>Abfalldokumentation!$U594</f>
        <v>44459</v>
      </c>
      <c r="D594" s="68" t="str">
        <f>IFERROR(VLOOKUP(Tabelle3[[#This Row],[Artikelnr.]],Produktgruppe!A:B,2,0),Tabelle3[[#This Row],[Produktname]])</f>
        <v>Qualitätssicherung</v>
      </c>
      <c r="E594" s="80" t="str">
        <f>IFERROR(VLOOKUP(Abfalldokumentation!$O594,Artikel!A:C,3,FALSE),Abfalldokumentation!$O594)</f>
        <v>Rückstellproben</v>
      </c>
      <c r="F594" s="80" t="str">
        <f>VLOOKUP(T594,'Liste Gründe'!A:D,2,FALSE)</f>
        <v>Qualitätssicherung</v>
      </c>
      <c r="G594" s="79" t="str">
        <f>IF(ISBLANK(V594),VLOOKUP(Abfalldokumentation!$P594,'Liste Gründe'!A:D,3,FALSE),V594)</f>
        <v>Rückstellproben</v>
      </c>
      <c r="H594" s="80" t="str">
        <f>IF(ISBLANK(Abfalldokumentation!$W594),"-",Abfalldokumentation!$W594)</f>
        <v>Rückstellproben</v>
      </c>
      <c r="I594" s="80">
        <f t="shared" si="64"/>
        <v>38</v>
      </c>
      <c r="J594" s="80" t="str">
        <f t="shared" si="65"/>
        <v>Produkte</v>
      </c>
      <c r="K594" s="80" t="str">
        <f t="shared" si="66"/>
        <v>BUs</v>
      </c>
      <c r="L594" s="80" t="str">
        <f t="shared" si="67"/>
        <v>Symptome</v>
      </c>
      <c r="M5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IFERROR(VLOOKUP(Abfalldokumentation!$O594,Kennzahlen!U:X,3,FALSE)*Abfalldokumentation!$B594,"0")))),0)</f>
        <v>0</v>
      </c>
      <c r="N594" s="80" t="str">
        <f>IF(ISBLANK(Q594),VLOOKUP(Abfalldokumentation!$O594,'Linien - BU'!R:S,2,FALSE),Q594)</f>
        <v>Labor</v>
      </c>
      <c r="O594" s="76" t="str">
        <f t="shared" si="68"/>
        <v>Rückstellproben</v>
      </c>
      <c r="P594" s="76">
        <f t="shared" si="69"/>
        <v>70</v>
      </c>
      <c r="Q594" s="38" t="s">
        <v>185</v>
      </c>
      <c r="R594" s="41" t="s">
        <v>198</v>
      </c>
      <c r="S594" s="39">
        <v>56</v>
      </c>
      <c r="T594" s="39">
        <v>70</v>
      </c>
      <c r="U594" s="40">
        <v>44459</v>
      </c>
      <c r="V594" s="41" t="s">
        <v>198</v>
      </c>
      <c r="W594" s="42" t="s">
        <v>198</v>
      </c>
      <c r="X594" s="43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2" t="str">
        <f>VLOOKUP(N595,'Linien - BU'!A:B,2,FALSE)</f>
        <v>BU4</v>
      </c>
      <c r="B595" s="73">
        <f t="shared" si="63"/>
        <v>12</v>
      </c>
      <c r="C595" s="74">
        <f>Abfalldokumentation!$U595</f>
        <v>44460</v>
      </c>
      <c r="D595" s="68" t="str">
        <f>IFERROR(VLOOKUP(Tabelle3[[#This Row],[Artikelnr.]],Produktgruppe!A:B,2,0),Tabelle3[[#This Row],[Produktname]])</f>
        <v>VOS 295</v>
      </c>
      <c r="E595" s="75" t="str">
        <f>IFERROR(VLOOKUP(Abfalldokumentation!$O595,Artikel!A:C,3,FALSE),Abfalldokumentation!$O595)</f>
        <v>VOS Schwarzer Pfeffer R</v>
      </c>
      <c r="F595" s="75" t="str">
        <f>VLOOKUP(T595,'Liste Gründe'!A:D,2,FALSE)</f>
        <v>keinen Verwendungszweck</v>
      </c>
      <c r="G595" s="74" t="str">
        <f>IF(ISBLANK(V595),VLOOKUP(Abfalldokumentation!$P595,'Liste Gründe'!A:D,3,FALSE),V595)</f>
        <v>keinen Verwendungszweck</v>
      </c>
      <c r="H595" s="75" t="str">
        <f>IF(ISBLANK(Abfalldokumentation!$W595),"-",Abfalldokumentation!$W595)</f>
        <v>keinen Verwendungszweck</v>
      </c>
      <c r="I595" s="75">
        <f t="shared" si="64"/>
        <v>38</v>
      </c>
      <c r="J595" s="75" t="str">
        <f t="shared" si="65"/>
        <v>Produkte</v>
      </c>
      <c r="K595" s="75" t="str">
        <f t="shared" si="66"/>
        <v>BUs</v>
      </c>
      <c r="L595" s="75" t="str">
        <f t="shared" si="67"/>
        <v>Symptome</v>
      </c>
      <c r="M5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IFERROR(VLOOKUP(Abfalldokumentation!$O595,Kennzahlen!U:X,3,FALSE)*Abfalldokumentation!$B595,"0")))),0)</f>
        <v>2.84</v>
      </c>
      <c r="N595" s="75" t="str">
        <f>IF(ISBLANK(Q595),VLOOKUP(Abfalldokumentation!$O595,'Linien - BU'!R:S,2,FALSE),Q595)</f>
        <v>L22</v>
      </c>
      <c r="O595" s="76">
        <f t="shared" si="68"/>
        <v>29500482</v>
      </c>
      <c r="P595" s="76">
        <f t="shared" si="69"/>
        <v>61</v>
      </c>
      <c r="Q595" s="44" t="s">
        <v>172</v>
      </c>
      <c r="R595" s="45">
        <v>29500482</v>
      </c>
      <c r="S595" s="45">
        <v>12</v>
      </c>
      <c r="T595" s="45">
        <v>61</v>
      </c>
      <c r="U595" s="46">
        <v>44460</v>
      </c>
      <c r="V595" s="47"/>
      <c r="W595" s="48" t="s">
        <v>17</v>
      </c>
      <c r="X595" s="49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7" t="str">
        <f>VLOOKUP(N596,'Linien - BU'!A:B,2,FALSE)</f>
        <v>BU1</v>
      </c>
      <c r="B596" s="78">
        <f t="shared" si="63"/>
        <v>8.1999999999999993</v>
      </c>
      <c r="C596" s="79">
        <f>Abfalldokumentation!$U596</f>
        <v>44460</v>
      </c>
      <c r="D596" s="68" t="str">
        <f>IFERROR(VLOOKUP(Tabelle3[[#This Row],[Artikelnr.]],Produktgruppe!A:B,2,0),Tabelle3[[#This Row],[Produktname]])</f>
        <v>ABS 295</v>
      </c>
      <c r="E596" s="80" t="str">
        <f>IFERROR(VLOOKUP(Abfalldokumentation!$O596,Artikel!A:C,3,FALSE),Abfalldokumentation!$O596)</f>
        <v>ABS Havarti Natur 30%</v>
      </c>
      <c r="F596" s="80" t="str">
        <f>VLOOKUP(T596,'Liste Gründe'!A:D,2,FALSE)</f>
        <v>Schimmel</v>
      </c>
      <c r="G596" s="79" t="str">
        <f>IF(ISBLANK(V596),VLOOKUP(Abfalldokumentation!$P596,'Liste Gründe'!A:D,3,FALSE),V596)</f>
        <v>Luftzieher</v>
      </c>
      <c r="H596" s="80" t="str">
        <f>IF(ISBLANK(Abfalldokumentation!$W596),"-",Abfalldokumentation!$W596)</f>
        <v>Luftzieher</v>
      </c>
      <c r="I596" s="80">
        <f t="shared" si="64"/>
        <v>38</v>
      </c>
      <c r="J596" s="80" t="str">
        <f t="shared" si="65"/>
        <v>Produkte</v>
      </c>
      <c r="K596" s="80" t="str">
        <f t="shared" si="66"/>
        <v>BUs</v>
      </c>
      <c r="L596" s="80" t="str">
        <f t="shared" si="67"/>
        <v>Symptome</v>
      </c>
      <c r="M5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IFERROR(VLOOKUP(Abfalldokumentation!$O596,Kennzahlen!U:X,3,FALSE)*Abfalldokumentation!$B596,"0")))),0)</f>
        <v>0</v>
      </c>
      <c r="N596" s="80" t="str">
        <f>IF(ISBLANK(Q596),VLOOKUP(Abfalldokumentation!$O596,'Linien - BU'!R:S,2,FALSE),Q596)</f>
        <v>RWV</v>
      </c>
      <c r="O596" s="76">
        <f t="shared" si="68"/>
        <v>29500734</v>
      </c>
      <c r="P596" s="76">
        <f t="shared" si="69"/>
        <v>12</v>
      </c>
      <c r="Q596" s="38" t="s">
        <v>188</v>
      </c>
      <c r="R596" s="39">
        <v>29500734</v>
      </c>
      <c r="S596" s="39">
        <v>8.1999999999999993</v>
      </c>
      <c r="T596" s="39">
        <v>12</v>
      </c>
      <c r="U596" s="40">
        <v>44460</v>
      </c>
      <c r="V596" s="41" t="s">
        <v>29</v>
      </c>
      <c r="W596" s="42" t="s">
        <v>29</v>
      </c>
      <c r="X596" s="43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2" t="str">
        <f>VLOOKUP(N597,'Linien - BU'!A:B,2,FALSE)</f>
        <v>BU4</v>
      </c>
      <c r="B597" s="73">
        <f t="shared" si="63"/>
        <v>18</v>
      </c>
      <c r="C597" s="74">
        <f>Abfalldokumentation!$U597</f>
        <v>44460</v>
      </c>
      <c r="D597" s="68" t="str">
        <f>IFERROR(VLOOKUP(Tabelle3[[#This Row],[Artikelnr.]],Produktgruppe!A:B,2,0),Tabelle3[[#This Row],[Produktname]])</f>
        <v>ABS 295</v>
      </c>
      <c r="E597" s="75" t="str">
        <f>IFERROR(VLOOKUP(Abfalldokumentation!$O597,Artikel!A:C,3,FALSE),Abfalldokumentation!$O597)</f>
        <v>ABS MEDI-KRÄUK</v>
      </c>
      <c r="F597" s="75" t="str">
        <f>VLOOKUP(T597,'Liste Gründe'!A:D,2,FALSE)</f>
        <v>keinen Verwendungszweck</v>
      </c>
      <c r="G597" s="74" t="str">
        <f>IF(ISBLANK(V597),VLOOKUP(Abfalldokumentation!$P597,'Liste Gründe'!A:D,3,FALSE),V597)</f>
        <v>keinen Verwendungszweck</v>
      </c>
      <c r="H597" s="75" t="str">
        <f>IF(ISBLANK(Abfalldokumentation!$W597),"-",Abfalldokumentation!$W597)</f>
        <v>&lt;500kg/Monat</v>
      </c>
      <c r="I597" s="75">
        <f t="shared" si="64"/>
        <v>38</v>
      </c>
      <c r="J597" s="75" t="str">
        <f t="shared" si="65"/>
        <v>Produkte</v>
      </c>
      <c r="K597" s="75" t="str">
        <f t="shared" si="66"/>
        <v>BUs</v>
      </c>
      <c r="L597" s="75" t="str">
        <f t="shared" si="67"/>
        <v>Symptome</v>
      </c>
      <c r="M5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IFERROR(VLOOKUP(Abfalldokumentation!$O597,Kennzahlen!U:X,3,FALSE)*Abfalldokumentation!$B597,"0")))),0)</f>
        <v>6.7194568295036419</v>
      </c>
      <c r="N597" s="75" t="str">
        <f>IF(ISBLANK(Q597),VLOOKUP(Abfalldokumentation!$O597,'Linien - BU'!R:S,2,FALSE),Q597)</f>
        <v>L21</v>
      </c>
      <c r="O597" s="76">
        <f t="shared" si="68"/>
        <v>29500886</v>
      </c>
      <c r="P597" s="76">
        <f t="shared" si="69"/>
        <v>61</v>
      </c>
      <c r="Q597" s="44" t="s">
        <v>217</v>
      </c>
      <c r="R597" s="45">
        <v>29500886</v>
      </c>
      <c r="S597" s="45">
        <v>18</v>
      </c>
      <c r="T597" s="45">
        <v>61</v>
      </c>
      <c r="U597" s="46">
        <v>44460</v>
      </c>
      <c r="V597" s="47"/>
      <c r="W597" s="48" t="s">
        <v>236</v>
      </c>
      <c r="X597" s="49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7" t="str">
        <f>VLOOKUP(N598,'Linien - BU'!A:B,2,FALSE)</f>
        <v>BU4</v>
      </c>
      <c r="B598" s="78">
        <f t="shared" si="63"/>
        <v>7</v>
      </c>
      <c r="C598" s="79">
        <f>Abfalldokumentation!$U598</f>
        <v>44460</v>
      </c>
      <c r="D598" s="68" t="str">
        <f>IFERROR(VLOOKUP(Tabelle3[[#This Row],[Artikelnr.]],Produktgruppe!A:B,2,0),Tabelle3[[#This Row],[Produktname]])</f>
        <v>ABS 295</v>
      </c>
      <c r="E598" s="80" t="str">
        <f>IFERROR(VLOOKUP(Abfalldokumentation!$O598,Artikel!A:C,3,FALSE),Abfalldokumentation!$O598)</f>
        <v>ABS PECO</v>
      </c>
      <c r="F598" s="80" t="str">
        <f>VLOOKUP(T598,'Liste Gründe'!A:D,2,FALSE)</f>
        <v>keinen Verwendungszweck</v>
      </c>
      <c r="G598" s="79" t="str">
        <f>IF(ISBLANK(V598),VLOOKUP(Abfalldokumentation!$P598,'Liste Gründe'!A:D,3,FALSE),V598)</f>
        <v>keinen Verwendungszweck</v>
      </c>
      <c r="H598" s="80" t="str">
        <f>IF(ISBLANK(Abfalldokumentation!$W598),"-",Abfalldokumentation!$W598)</f>
        <v>&lt;300kg/Monat</v>
      </c>
      <c r="I598" s="80">
        <f t="shared" si="64"/>
        <v>38</v>
      </c>
      <c r="J598" s="80" t="str">
        <f t="shared" si="65"/>
        <v>Produkte</v>
      </c>
      <c r="K598" s="80" t="str">
        <f t="shared" si="66"/>
        <v>BUs</v>
      </c>
      <c r="L598" s="80" t="str">
        <f t="shared" si="67"/>
        <v>Symptome</v>
      </c>
      <c r="M5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IFERROR(VLOOKUP(Abfalldokumentation!$O598,Kennzahlen!U:X,3,FALSE)*Abfalldokumentation!$B598,"0")))),0)</f>
        <v>9.1663526661992432</v>
      </c>
      <c r="N598" s="80" t="str">
        <f>IF(ISBLANK(Q598),VLOOKUP(Abfalldokumentation!$O598,'Linien - BU'!R:S,2,FALSE),Q598)</f>
        <v>L23</v>
      </c>
      <c r="O598" s="76">
        <f t="shared" si="68"/>
        <v>29500891</v>
      </c>
      <c r="P598" s="76">
        <f t="shared" si="69"/>
        <v>61</v>
      </c>
      <c r="Q598" s="38" t="s">
        <v>218</v>
      </c>
      <c r="R598" s="39">
        <v>29500891</v>
      </c>
      <c r="S598" s="39">
        <v>7</v>
      </c>
      <c r="T598" s="39">
        <v>61</v>
      </c>
      <c r="U598" s="40">
        <v>44460</v>
      </c>
      <c r="V598" s="41"/>
      <c r="W598" s="42" t="s">
        <v>176</v>
      </c>
      <c r="X598" s="43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2" t="str">
        <f>VLOOKUP(N599,'Linien - BU'!A:B,2,FALSE)</f>
        <v>BU4</v>
      </c>
      <c r="B599" s="73">
        <f t="shared" si="63"/>
        <v>8</v>
      </c>
      <c r="C599" s="74">
        <f>Abfalldokumentation!$U599</f>
        <v>44460</v>
      </c>
      <c r="D599" s="68" t="str">
        <f>IFERROR(VLOOKUP(Tabelle3[[#This Row],[Artikelnr.]],Produktgruppe!A:B,2,0),Tabelle3[[#This Row],[Produktname]])</f>
        <v>ABS 295</v>
      </c>
      <c r="E599" s="75" t="str">
        <f>IFERROR(VLOOKUP(Abfalldokumentation!$O599,Artikel!A:C,3,FALSE),Abfalldokumentation!$O599)</f>
        <v>ABS SCH-PAUL</v>
      </c>
      <c r="F599" s="75" t="str">
        <f>VLOOKUP(T599,'Liste Gründe'!A:D,2,FALSE)</f>
        <v>keinen Verwendungszweck</v>
      </c>
      <c r="G599" s="74" t="str">
        <f>IF(ISBLANK(V599),VLOOKUP(Abfalldokumentation!$P599,'Liste Gründe'!A:D,3,FALSE),V599)</f>
        <v>keinen Verwendungszweck</v>
      </c>
      <c r="H599" s="75" t="str">
        <f>IF(ISBLANK(Abfalldokumentation!$W599),"-",Abfalldokumentation!$W599)</f>
        <v>&lt;300kg/Monat</v>
      </c>
      <c r="I599" s="75">
        <f t="shared" si="64"/>
        <v>38</v>
      </c>
      <c r="J599" s="75" t="str">
        <f t="shared" si="65"/>
        <v>Produkte</v>
      </c>
      <c r="K599" s="75" t="str">
        <f t="shared" si="66"/>
        <v>BUs</v>
      </c>
      <c r="L599" s="75" t="str">
        <f t="shared" si="67"/>
        <v>Symptome</v>
      </c>
      <c r="M5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IFERROR(VLOOKUP(Abfalldokumentation!$O599,Kennzahlen!U:X,3,FALSE)*Abfalldokumentation!$B599,"0")))),0)</f>
        <v>7.6086145024926051</v>
      </c>
      <c r="N599" s="75" t="str">
        <f>IF(ISBLANK(Q599),VLOOKUP(Abfalldokumentation!$O599,'Linien - BU'!R:S,2,FALSE),Q599)</f>
        <v>L21</v>
      </c>
      <c r="O599" s="76">
        <f t="shared" si="68"/>
        <v>29500906</v>
      </c>
      <c r="P599" s="76">
        <f t="shared" si="69"/>
        <v>61</v>
      </c>
      <c r="Q599" s="44" t="s">
        <v>217</v>
      </c>
      <c r="R599" s="45">
        <v>29500906</v>
      </c>
      <c r="S599" s="45">
        <v>8</v>
      </c>
      <c r="T599" s="45">
        <v>61</v>
      </c>
      <c r="U599" s="46">
        <v>44460</v>
      </c>
      <c r="V599" s="47"/>
      <c r="W599" s="48" t="s">
        <v>176</v>
      </c>
      <c r="X599" s="49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7" t="str">
        <f>VLOOKUP(N600,'Linien - BU'!A:B,2,FALSE)</f>
        <v>BU1</v>
      </c>
      <c r="B600" s="78">
        <f t="shared" si="63"/>
        <v>59</v>
      </c>
      <c r="C600" s="79">
        <f>Abfalldokumentation!$U600</f>
        <v>44460</v>
      </c>
      <c r="D600" s="68" t="str">
        <f>IFERROR(VLOOKUP(Tabelle3[[#This Row],[Artikelnr.]],Produktgruppe!A:B,2,0),Tabelle3[[#This Row],[Produktname]])</f>
        <v>VOS 295</v>
      </c>
      <c r="E600" s="80" t="str">
        <f>IFERROR(VLOOKUP(Abfalldokumentation!$O600,Artikel!A:C,3,FALSE),Abfalldokumentation!$O600)</f>
        <v>VOS-ABS ENTSORGUNG</v>
      </c>
      <c r="F600" s="80" t="str">
        <f>VLOOKUP(T600,'Liste Gründe'!A:D,2,FALSE)</f>
        <v>Rest</v>
      </c>
      <c r="G600" s="79" t="str">
        <f>IF(ISBLANK(V600),VLOOKUP(Abfalldokumentation!$P600,'Liste Gründe'!A:D,3,FALSE),V600)</f>
        <v>geschälte Rinde</v>
      </c>
      <c r="H600" s="80" t="str">
        <f>IF(ISBLANK(Abfalldokumentation!$W600),"-",Abfalldokumentation!$W600)</f>
        <v>keine Verwendung möglich</v>
      </c>
      <c r="I600" s="80">
        <f t="shared" si="64"/>
        <v>38</v>
      </c>
      <c r="J600" s="80" t="str">
        <f t="shared" si="65"/>
        <v>Produkte</v>
      </c>
      <c r="K600" s="80" t="str">
        <f t="shared" si="66"/>
        <v>BUs</v>
      </c>
      <c r="L600" s="80" t="str">
        <f t="shared" si="67"/>
        <v>Symptome</v>
      </c>
      <c r="M6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IFERROR(VLOOKUP(Abfalldokumentation!$O600,Kennzahlen!U:X,3,FALSE)*Abfalldokumentation!$B600,"0")))),0)</f>
        <v>0.59</v>
      </c>
      <c r="N600" s="80" t="str">
        <f>IF(ISBLANK(Q600),VLOOKUP(Abfalldokumentation!$O600,'Linien - BU'!R:S,2,FALSE),Q600)</f>
        <v>RWV</v>
      </c>
      <c r="O600" s="76">
        <f t="shared" si="68"/>
        <v>29500917</v>
      </c>
      <c r="P600" s="76">
        <f t="shared" si="69"/>
        <v>60</v>
      </c>
      <c r="Q600" s="38" t="s">
        <v>188</v>
      </c>
      <c r="R600" s="39">
        <v>29500917</v>
      </c>
      <c r="S600" s="39">
        <v>59</v>
      </c>
      <c r="T600" s="39">
        <v>60</v>
      </c>
      <c r="U600" s="40">
        <v>44460</v>
      </c>
      <c r="V600" s="41" t="s">
        <v>201</v>
      </c>
      <c r="W600" s="42" t="s">
        <v>190</v>
      </c>
      <c r="X600" s="43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2" t="str">
        <f>VLOOKUP(N601,'Linien - BU'!A:B,2,FALSE)</f>
        <v>BU4</v>
      </c>
      <c r="B601" s="73">
        <f t="shared" si="63"/>
        <v>18</v>
      </c>
      <c r="C601" s="74">
        <f>Abfalldokumentation!$U601</f>
        <v>44460</v>
      </c>
      <c r="D601" s="68" t="str">
        <f>IFERROR(VLOOKUP(Tabelle3[[#This Row],[Artikelnr.]],Produktgruppe!A:B,2,0),Tabelle3[[#This Row],[Produktname]])</f>
        <v>ABS 295</v>
      </c>
      <c r="E601" s="75" t="str">
        <f>IFERROR(VLOOKUP(Abfalldokumentation!$O601,Artikel!A:C,3,FALSE),Abfalldokumentation!$O601)</f>
        <v>ABS BRUSCHETTA</v>
      </c>
      <c r="F601" s="75" t="str">
        <f>VLOOKUP(T601,'Liste Gründe'!A:D,2,FALSE)</f>
        <v>keinen Verwendungszweck</v>
      </c>
      <c r="G601" s="74" t="str">
        <f>IF(ISBLANK(V601),VLOOKUP(Abfalldokumentation!$P601,'Liste Gründe'!A:D,3,FALSE),V601)</f>
        <v>keinen Verwendungszweck</v>
      </c>
      <c r="H601" s="75" t="str">
        <f>IF(ISBLANK(Abfalldokumentation!$W601),"-",Abfalldokumentation!$W601)</f>
        <v>&lt;300kg/Monat</v>
      </c>
      <c r="I601" s="75">
        <f t="shared" si="64"/>
        <v>38</v>
      </c>
      <c r="J601" s="75" t="str">
        <f t="shared" si="65"/>
        <v>Produkte</v>
      </c>
      <c r="K601" s="75" t="str">
        <f t="shared" si="66"/>
        <v>BUs</v>
      </c>
      <c r="L601" s="75" t="str">
        <f t="shared" si="67"/>
        <v>Symptome</v>
      </c>
      <c r="M6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IFERROR(VLOOKUP(Abfalldokumentation!$O601,Kennzahlen!U:X,3,FALSE)*Abfalldokumentation!$B601,"0")))),0)</f>
        <v>7.281148389532067</v>
      </c>
      <c r="N601" s="75" t="str">
        <f>IF(ISBLANK(Q601),VLOOKUP(Abfalldokumentation!$O601,'Linien - BU'!R:S,2,FALSE),Q601)</f>
        <v>L21</v>
      </c>
      <c r="O601" s="76">
        <f t="shared" si="68"/>
        <v>29501029</v>
      </c>
      <c r="P601" s="76">
        <f t="shared" si="69"/>
        <v>61</v>
      </c>
      <c r="Q601" s="44" t="s">
        <v>217</v>
      </c>
      <c r="R601" s="45">
        <v>29501029</v>
      </c>
      <c r="S601" s="45">
        <v>18</v>
      </c>
      <c r="T601" s="45">
        <v>61</v>
      </c>
      <c r="U601" s="46">
        <v>44460</v>
      </c>
      <c r="V601" s="47"/>
      <c r="W601" s="48" t="s">
        <v>176</v>
      </c>
      <c r="X601" s="49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7" t="str">
        <f>VLOOKUP(N602,'Linien - BU'!A:B,2,FALSE)</f>
        <v>Verkauf</v>
      </c>
      <c r="B602" s="78">
        <f t="shared" si="63"/>
        <v>132</v>
      </c>
      <c r="C602" s="79">
        <f>Abfalldokumentation!$U602</f>
        <v>44460</v>
      </c>
      <c r="D602" s="68" t="str">
        <f>IFERROR(VLOOKUP(Tabelle3[[#This Row],[Artikelnr.]],Produktgruppe!A:B,2,0),Tabelle3[[#This Row],[Produktname]])</f>
        <v>Zipfel 295</v>
      </c>
      <c r="E602" s="80" t="str">
        <f>IFERROR(VLOOKUP(Abfalldokumentation!$O602,Artikel!A:C,3,FALSE),Abfalldokumentation!$O602)</f>
        <v>VOS RW-NATUR-NAT ZIPFEL</v>
      </c>
      <c r="F602" s="80" t="str">
        <f>VLOOKUP(T602,'Liste Gründe'!A:D,2,FALSE)</f>
        <v>Schimmel</v>
      </c>
      <c r="G602" s="79" t="str">
        <f>IF(ISBLANK(V602),VLOOKUP(Abfalldokumentation!$P602,'Liste Gründe'!A:D,3,FALSE),V602)</f>
        <v>keinen Abnehmer/kein Schälpersonal</v>
      </c>
      <c r="H602" s="80" t="str">
        <f>IF(ISBLANK(Abfalldokumentation!$W602),"-",Abfalldokumentation!$W602)</f>
        <v>keinen Abnehmer/Schälen</v>
      </c>
      <c r="I602" s="80">
        <f t="shared" si="64"/>
        <v>38</v>
      </c>
      <c r="J602" s="80" t="str">
        <f t="shared" si="65"/>
        <v>Produkte</v>
      </c>
      <c r="K602" s="80" t="str">
        <f t="shared" si="66"/>
        <v>BUs</v>
      </c>
      <c r="L602" s="80" t="str">
        <f t="shared" si="67"/>
        <v>Symptome</v>
      </c>
      <c r="M6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IFERROR(VLOOKUP(Abfalldokumentation!$O602,Kennzahlen!U:X,3,FALSE)*Abfalldokumentation!$B602,"0")))),0)</f>
        <v>66</v>
      </c>
      <c r="N602" s="80" t="str">
        <f>IF(ISBLANK(Q602),VLOOKUP(Abfalldokumentation!$O602,'Linien - BU'!R:S,2,FALSE),Q602)</f>
        <v>Verkauf</v>
      </c>
      <c r="O602" s="76">
        <f t="shared" si="68"/>
        <v>29501065</v>
      </c>
      <c r="P602" s="76">
        <f t="shared" si="69"/>
        <v>12</v>
      </c>
      <c r="Q602" s="38" t="s">
        <v>11</v>
      </c>
      <c r="R602" s="39">
        <v>29501065</v>
      </c>
      <c r="S602" s="39">
        <v>132</v>
      </c>
      <c r="T602" s="39">
        <v>12</v>
      </c>
      <c r="U602" s="40">
        <v>44460</v>
      </c>
      <c r="V602" s="41" t="s">
        <v>20</v>
      </c>
      <c r="W602" s="42" t="s">
        <v>178</v>
      </c>
      <c r="X602" s="43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2" t="str">
        <f>VLOOKUP(N603,'Linien - BU'!A:B,2,FALSE)</f>
        <v>BU2</v>
      </c>
      <c r="B603" s="73">
        <f t="shared" si="63"/>
        <v>45</v>
      </c>
      <c r="C603" s="74">
        <f>Abfalldokumentation!$U603</f>
        <v>44460</v>
      </c>
      <c r="D603" s="68" t="str">
        <f>IFERROR(VLOOKUP(Tabelle3[[#This Row],[Artikelnr.]],Produktgruppe!A:B,2,0),Tabelle3[[#This Row],[Produktname]])</f>
        <v>Rohware</v>
      </c>
      <c r="E603" s="75" t="str">
        <f>IFERROR(VLOOKUP(Abfalldokumentation!$O603,Artikel!A:C,3,FALSE),Abfalldokumentation!$O603)</f>
        <v>Blöcke</v>
      </c>
      <c r="F603" s="75" t="str">
        <f>VLOOKUP(T603,'Liste Gründe'!A:D,2,FALSE)</f>
        <v>Schimmel</v>
      </c>
      <c r="G603" s="74" t="str">
        <f>IF(ISBLANK(V603),VLOOKUP(Abfalldokumentation!$P603,'Liste Gründe'!A:D,3,FALSE),V603)</f>
        <v>Luftzieher/Folienriss durch Transport</v>
      </c>
      <c r="H603" s="75" t="str">
        <f>IF(ISBLANK(Abfalldokumentation!$W603),"-",Abfalldokumentation!$W603)</f>
        <v>Luftzieher/Folienriss durch Transport</v>
      </c>
      <c r="I603" s="75">
        <f t="shared" si="64"/>
        <v>38</v>
      </c>
      <c r="J603" s="75" t="str">
        <f t="shared" si="65"/>
        <v>Produkte</v>
      </c>
      <c r="K603" s="75" t="str">
        <f t="shared" si="66"/>
        <v>BUs</v>
      </c>
      <c r="L603" s="75" t="str">
        <f t="shared" si="67"/>
        <v>Symptome</v>
      </c>
      <c r="M6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IFERROR(VLOOKUP(Abfalldokumentation!$O603,Kennzahlen!U:X,3,FALSE)*Abfalldokumentation!$B603,"0")))),0)</f>
        <v>0</v>
      </c>
      <c r="N603" s="75" t="str">
        <f>IF(ISBLANK(Q603),VLOOKUP(Abfalldokumentation!$O603,'Linien - BU'!R:S,2,FALSE),Q603)</f>
        <v>BU2</v>
      </c>
      <c r="O603" s="76" t="str">
        <f t="shared" si="68"/>
        <v>Blöcke</v>
      </c>
      <c r="P603" s="76">
        <f t="shared" si="69"/>
        <v>12</v>
      </c>
      <c r="Q603" s="44" t="s">
        <v>7</v>
      </c>
      <c r="R603" s="45" t="s">
        <v>194</v>
      </c>
      <c r="S603" s="45">
        <v>45</v>
      </c>
      <c r="T603" s="45">
        <v>12</v>
      </c>
      <c r="U603" s="46">
        <v>44460</v>
      </c>
      <c r="V603" s="47" t="s">
        <v>30</v>
      </c>
      <c r="W603" s="48" t="s">
        <v>30</v>
      </c>
      <c r="X603" s="49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7" t="str">
        <f>VLOOKUP(N604,'Linien - BU'!A:B,2,FALSE)</f>
        <v>BU3</v>
      </c>
      <c r="B604" s="78">
        <f t="shared" si="63"/>
        <v>4.4000000000000004</v>
      </c>
      <c r="C604" s="79">
        <f>Abfalldokumentation!$U604</f>
        <v>44460</v>
      </c>
      <c r="D604" s="68" t="str">
        <f>IFERROR(VLOOKUP(Tabelle3[[#This Row],[Artikelnr.]],Produktgruppe!A:B,2,0),Tabelle3[[#This Row],[Produktname]])</f>
        <v>Diverses</v>
      </c>
      <c r="E604" s="80" t="str">
        <f>IFERROR(VLOOKUP(Abfalldokumentation!$O604,Artikel!A:C,3,FALSE),Abfalldokumentation!$O604)</f>
        <v>Maschinenabfall</v>
      </c>
      <c r="F604" s="80" t="str">
        <f>VLOOKUP(T604,'Liste Gründe'!A:D,2,FALSE)</f>
        <v>Linienbezogen</v>
      </c>
      <c r="G604" s="79" t="str">
        <f>IF(ISBLANK(V604),VLOOKUP(Abfalldokumentation!$P604,'Liste Gründe'!A:D,3,FALSE),V604)</f>
        <v>Maschinenabfall</v>
      </c>
      <c r="H604" s="80" t="str">
        <f>IF(ISBLANK(Abfalldokumentation!$W604),"-",Abfalldokumentation!$W604)</f>
        <v>-</v>
      </c>
      <c r="I604" s="80">
        <f t="shared" si="64"/>
        <v>38</v>
      </c>
      <c r="J604" s="80" t="str">
        <f t="shared" si="65"/>
        <v>Produkte</v>
      </c>
      <c r="K604" s="80" t="str">
        <f t="shared" si="66"/>
        <v>BUs</v>
      </c>
      <c r="L604" s="80" t="str">
        <f t="shared" si="67"/>
        <v>Symptome</v>
      </c>
      <c r="M6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IFERROR(VLOOKUP(Abfalldokumentation!$O604,Kennzahlen!U:X,3,FALSE)*Abfalldokumentation!$B604,"0")))),0)</f>
        <v>0</v>
      </c>
      <c r="N604" s="80" t="str">
        <f>IF(ISBLANK(Q604),VLOOKUP(Abfalldokumentation!$O604,'Linien - BU'!R:S,2,FALSE),Q604)</f>
        <v>L1</v>
      </c>
      <c r="O604" s="76" t="str">
        <f t="shared" si="68"/>
        <v>Maschinenabfall</v>
      </c>
      <c r="P604" s="76">
        <f t="shared" si="69"/>
        <v>30</v>
      </c>
      <c r="Q604" s="38" t="s">
        <v>174</v>
      </c>
      <c r="R604" s="39" t="s">
        <v>53</v>
      </c>
      <c r="S604" s="39">
        <v>4.4000000000000004</v>
      </c>
      <c r="T604" s="39">
        <v>30</v>
      </c>
      <c r="U604" s="40">
        <v>44460</v>
      </c>
      <c r="V604" s="41"/>
      <c r="W604" s="39"/>
      <c r="X604" s="43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2" t="str">
        <f>VLOOKUP(N605,'Linien - BU'!A:B,2,FALSE)</f>
        <v>BU3</v>
      </c>
      <c r="B605" s="73">
        <f t="shared" si="63"/>
        <v>11.2</v>
      </c>
      <c r="C605" s="74">
        <f>Abfalldokumentation!$U605</f>
        <v>44460</v>
      </c>
      <c r="D605" s="68" t="str">
        <f>IFERROR(VLOOKUP(Tabelle3[[#This Row],[Artikelnr.]],Produktgruppe!A:B,2,0),Tabelle3[[#This Row],[Produktname]])</f>
        <v>Diverses</v>
      </c>
      <c r="E605" s="75" t="str">
        <f>IFERROR(VLOOKUP(Abfalldokumentation!$O605,Artikel!A:C,3,FALSE),Abfalldokumentation!$O605)</f>
        <v>Maschinenabfall</v>
      </c>
      <c r="F605" s="75" t="str">
        <f>VLOOKUP(T605,'Liste Gründe'!A:D,2,FALSE)</f>
        <v>Linienbezogen</v>
      </c>
      <c r="G605" s="74" t="str">
        <f>IF(ISBLANK(V605),VLOOKUP(Abfalldokumentation!$P605,'Liste Gründe'!A:D,3,FALSE),V605)</f>
        <v>Maschinenabfall</v>
      </c>
      <c r="H605" s="75" t="str">
        <f>IF(ISBLANK(Abfalldokumentation!$W605),"-",Abfalldokumentation!$W605)</f>
        <v>-</v>
      </c>
      <c r="I605" s="75">
        <f t="shared" si="64"/>
        <v>38</v>
      </c>
      <c r="J605" s="75" t="str">
        <f t="shared" si="65"/>
        <v>Produkte</v>
      </c>
      <c r="K605" s="75" t="str">
        <f t="shared" si="66"/>
        <v>BUs</v>
      </c>
      <c r="L605" s="75" t="str">
        <f t="shared" si="67"/>
        <v>Symptome</v>
      </c>
      <c r="M6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IFERROR(VLOOKUP(Abfalldokumentation!$O605,Kennzahlen!U:X,3,FALSE)*Abfalldokumentation!$B605,"0")))),0)</f>
        <v>0</v>
      </c>
      <c r="N605" s="75" t="str">
        <f>IF(ISBLANK(Q605),VLOOKUP(Abfalldokumentation!$O605,'Linien - BU'!R:S,2,FALSE),Q605)</f>
        <v>L33</v>
      </c>
      <c r="O605" s="76" t="str">
        <f t="shared" si="68"/>
        <v>Maschinenabfall</v>
      </c>
      <c r="P605" s="76">
        <f t="shared" si="69"/>
        <v>30</v>
      </c>
      <c r="Q605" s="44" t="s">
        <v>191</v>
      </c>
      <c r="R605" s="39" t="s">
        <v>53</v>
      </c>
      <c r="S605" s="45">
        <v>11.2</v>
      </c>
      <c r="T605" s="45">
        <v>30</v>
      </c>
      <c r="U605" s="46">
        <v>44460</v>
      </c>
      <c r="V605" s="47"/>
      <c r="W605" s="45"/>
      <c r="X605" s="49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7" t="str">
        <f>VLOOKUP(N606,'Linien - BU'!A:B,2,FALSE)</f>
        <v>BU1</v>
      </c>
      <c r="B606" s="78">
        <f t="shared" si="63"/>
        <v>6.4</v>
      </c>
      <c r="C606" s="79">
        <f>Abfalldokumentation!$U606</f>
        <v>44460</v>
      </c>
      <c r="D606" s="68" t="str">
        <f>IFERROR(VLOOKUP(Tabelle3[[#This Row],[Artikelnr.]],Produktgruppe!A:B,2,0),Tabelle3[[#This Row],[Produktname]])</f>
        <v>Diverses</v>
      </c>
      <c r="E606" s="80" t="str">
        <f>IFERROR(VLOOKUP(Abfalldokumentation!$O606,Artikel!A:C,3,FALSE),Abfalldokumentation!$O606)</f>
        <v>Diverses</v>
      </c>
      <c r="F606" s="80" t="str">
        <f>VLOOKUP(T606,'Liste Gründe'!A:D,2,FALSE)</f>
        <v>Verpackungsfehler</v>
      </c>
      <c r="G606" s="79" t="str">
        <f>IF(ISBLANK(V606),VLOOKUP(Abfalldokumentation!$P606,'Liste Gründe'!A:D,3,FALSE),V606)</f>
        <v>Verpackung beschädigt</v>
      </c>
      <c r="H606" s="80" t="str">
        <f>IF(ISBLANK(Abfalldokumentation!$W606),"-",Abfalldokumentation!$W606)</f>
        <v>offene Verpackung</v>
      </c>
      <c r="I606" s="80">
        <f t="shared" si="64"/>
        <v>38</v>
      </c>
      <c r="J606" s="80" t="str">
        <f t="shared" si="65"/>
        <v>Produkte</v>
      </c>
      <c r="K606" s="80" t="str">
        <f t="shared" si="66"/>
        <v>BUs</v>
      </c>
      <c r="L606" s="80" t="str">
        <f t="shared" si="67"/>
        <v>Symptome</v>
      </c>
      <c r="M6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IFERROR(VLOOKUP(Abfalldokumentation!$O606,Kennzahlen!U:X,3,FALSE)*Abfalldokumentation!$B606,"0")))),0)</f>
        <v>0</v>
      </c>
      <c r="N606" s="80" t="str">
        <f>IF(ISBLANK(Q606),VLOOKUP(Abfalldokumentation!$O606,'Linien - BU'!R:S,2,FALSE),Q606)</f>
        <v>Strudelline</v>
      </c>
      <c r="O606" s="76" t="str">
        <f t="shared" si="68"/>
        <v>Diverses</v>
      </c>
      <c r="P606" s="76">
        <f t="shared" si="69"/>
        <v>98</v>
      </c>
      <c r="Q606" s="38" t="s">
        <v>208</v>
      </c>
      <c r="R606" s="39" t="s">
        <v>108</v>
      </c>
      <c r="S606" s="39">
        <v>6.4</v>
      </c>
      <c r="T606" s="39">
        <v>98</v>
      </c>
      <c r="U606" s="40">
        <v>44460</v>
      </c>
      <c r="V606" s="41" t="s">
        <v>262</v>
      </c>
      <c r="W606" s="42" t="s">
        <v>60</v>
      </c>
      <c r="X606" s="43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2" t="str">
        <f>VLOOKUP(N607,'Linien - BU'!A:B,2,FALSE)</f>
        <v>BU1</v>
      </c>
      <c r="B607" s="73">
        <f t="shared" si="63"/>
        <v>46.4</v>
      </c>
      <c r="C607" s="74">
        <f>Abfalldokumentation!$U607</f>
        <v>44460</v>
      </c>
      <c r="D607" s="68" t="str">
        <f>IFERROR(VLOOKUP(Tabelle3[[#This Row],[Artikelnr.]],Produktgruppe!A:B,2,0),Tabelle3[[#This Row],[Produktname]])</f>
        <v>Diverses</v>
      </c>
      <c r="E607" s="75" t="str">
        <f>IFERROR(VLOOKUP(Abfalldokumentation!$O607,Artikel!A:C,3,FALSE),Abfalldokumentation!$O607)</f>
        <v>Diverses aus Abfüllung</v>
      </c>
      <c r="F607" s="75" t="str">
        <f>VLOOKUP(T607,'Liste Gründe'!A:D,2,FALSE)</f>
        <v>Linienbezogen</v>
      </c>
      <c r="G607" s="74" t="str">
        <f>IF(ISBLANK(V607),VLOOKUP(Abfalldokumentation!$P607,'Liste Gründe'!A:D,3,FALSE),V607)</f>
        <v>Darm geplatzt</v>
      </c>
      <c r="H607" s="75" t="str">
        <f>IF(ISBLANK(Abfalldokumentation!$W607),"-",Abfalldokumentation!$W607)</f>
        <v>-</v>
      </c>
      <c r="I607" s="75">
        <f t="shared" si="64"/>
        <v>38</v>
      </c>
      <c r="J607" s="75" t="str">
        <f t="shared" si="65"/>
        <v>Produkte</v>
      </c>
      <c r="K607" s="75" t="str">
        <f t="shared" si="66"/>
        <v>BUs</v>
      </c>
      <c r="L607" s="75" t="str">
        <f t="shared" si="67"/>
        <v>Symptome</v>
      </c>
      <c r="M6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IFERROR(VLOOKUP(Abfalldokumentation!$O607,Kennzahlen!U:X,3,FALSE)*Abfalldokumentation!$B607,"0")))),0)</f>
        <v>0</v>
      </c>
      <c r="N607" s="75" t="str">
        <f>IF(ISBLANK(Q607),VLOOKUP(Abfalldokumentation!$O607,'Linien - BU'!R:S,2,FALSE),Q607)</f>
        <v>Abfüllung</v>
      </c>
      <c r="O607" s="76" t="str">
        <f t="shared" si="68"/>
        <v>Diverses aus Abfüllung</v>
      </c>
      <c r="P607" s="76">
        <f t="shared" si="69"/>
        <v>34</v>
      </c>
      <c r="Q607" s="44" t="s">
        <v>166</v>
      </c>
      <c r="R607" s="45" t="s">
        <v>179</v>
      </c>
      <c r="S607" s="45">
        <v>46.4</v>
      </c>
      <c r="T607" s="39">
        <v>34</v>
      </c>
      <c r="U607" s="46">
        <v>44460</v>
      </c>
      <c r="V607" s="47"/>
      <c r="W607" s="45"/>
      <c r="X607" s="49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7" t="str">
        <f>VLOOKUP(N608,'Linien - BU'!A:B,2,FALSE)</f>
        <v>Rest</v>
      </c>
      <c r="B608" s="78">
        <f t="shared" si="63"/>
        <v>5</v>
      </c>
      <c r="C608" s="79">
        <f>Abfalldokumentation!$U608</f>
        <v>44460</v>
      </c>
      <c r="D608" s="68" t="str">
        <f>IFERROR(VLOOKUP(Tabelle3[[#This Row],[Artikelnr.]],Produktgruppe!A:B,2,0),Tabelle3[[#This Row],[Produktname]])</f>
        <v>Qualitätssicherung</v>
      </c>
      <c r="E608" s="80" t="str">
        <f>IFERROR(VLOOKUP(Abfalldokumentation!$O608,Artikel!A:C,3,FALSE),Abfalldokumentation!$O608)</f>
        <v>Laborproben</v>
      </c>
      <c r="F608" s="80" t="str">
        <f>VLOOKUP(T608,'Liste Gründe'!A:D,2,FALSE)</f>
        <v>Qualitätssicherung</v>
      </c>
      <c r="G608" s="79" t="str">
        <f>IF(ISBLANK(V608),VLOOKUP(Abfalldokumentation!$P608,'Liste Gründe'!A:D,3,FALSE),V608)</f>
        <v>Sensorik</v>
      </c>
      <c r="H608" s="80" t="str">
        <f>IF(ISBLANK(Abfalldokumentation!$W608),"-",Abfalldokumentation!$W608)</f>
        <v>Sensorik</v>
      </c>
      <c r="I608" s="80">
        <f t="shared" si="64"/>
        <v>38</v>
      </c>
      <c r="J608" s="80" t="str">
        <f t="shared" si="65"/>
        <v>Produkte</v>
      </c>
      <c r="K608" s="80" t="str">
        <f t="shared" si="66"/>
        <v>BUs</v>
      </c>
      <c r="L608" s="80" t="str">
        <f t="shared" si="67"/>
        <v>Symptome</v>
      </c>
      <c r="M6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IFERROR(VLOOKUP(Abfalldokumentation!$O608,Kennzahlen!U:X,3,FALSE)*Abfalldokumentation!$B608,"0")))),0)</f>
        <v>0</v>
      </c>
      <c r="N608" s="80" t="str">
        <f>IF(ISBLANK(Q608),VLOOKUP(Abfalldokumentation!$O608,'Linien - BU'!R:S,2,FALSE),Q608)</f>
        <v>Labor</v>
      </c>
      <c r="O608" s="76" t="str">
        <f t="shared" si="68"/>
        <v>Laborproben</v>
      </c>
      <c r="P608" s="76">
        <f t="shared" si="69"/>
        <v>74</v>
      </c>
      <c r="Q608" s="38" t="s">
        <v>185</v>
      </c>
      <c r="R608" s="39" t="s">
        <v>186</v>
      </c>
      <c r="S608" s="39">
        <v>5</v>
      </c>
      <c r="T608" s="50">
        <v>74</v>
      </c>
      <c r="U608" s="40">
        <v>44460</v>
      </c>
      <c r="V608" s="41" t="s">
        <v>184</v>
      </c>
      <c r="W608" s="42" t="s">
        <v>184</v>
      </c>
      <c r="X608" s="43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2" t="str">
        <f>VLOOKUP(N609,'Linien - BU'!A:B,2,FALSE)</f>
        <v>Rest</v>
      </c>
      <c r="B609" s="73">
        <f t="shared" si="63"/>
        <v>7</v>
      </c>
      <c r="C609" s="74">
        <f>Abfalldokumentation!$U609</f>
        <v>44460</v>
      </c>
      <c r="D609" s="68" t="str">
        <f>IFERROR(VLOOKUP(Tabelle3[[#This Row],[Artikelnr.]],Produktgruppe!A:B,2,0),Tabelle3[[#This Row],[Produktname]])</f>
        <v>Qualitätssicherung</v>
      </c>
      <c r="E609" s="75" t="str">
        <f>IFERROR(VLOOKUP(Abfalldokumentation!$O609,Artikel!A:C,3,FALSE),Abfalldokumentation!$O609)</f>
        <v>Laborproben</v>
      </c>
      <c r="F609" s="75" t="str">
        <f>VLOOKUP(T609,'Liste Gründe'!A:D,2,FALSE)</f>
        <v>Qualitätssicherung</v>
      </c>
      <c r="G609" s="74" t="str">
        <f>IF(ISBLANK(V609),VLOOKUP(Abfalldokumentation!$P609,'Liste Gründe'!A:D,3,FALSE),V609)</f>
        <v>Einwaage Labor</v>
      </c>
      <c r="H609" s="75" t="str">
        <f>IF(ISBLANK(Abfalldokumentation!$W609),"-",Abfalldokumentation!$W609)</f>
        <v>Einwaage Labor</v>
      </c>
      <c r="I609" s="75">
        <f t="shared" si="64"/>
        <v>38</v>
      </c>
      <c r="J609" s="75" t="str">
        <f t="shared" si="65"/>
        <v>Produkte</v>
      </c>
      <c r="K609" s="75" t="str">
        <f t="shared" si="66"/>
        <v>BUs</v>
      </c>
      <c r="L609" s="75" t="str">
        <f t="shared" si="67"/>
        <v>Symptome</v>
      </c>
      <c r="M6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IFERROR(VLOOKUP(Abfalldokumentation!$O609,Kennzahlen!U:X,3,FALSE)*Abfalldokumentation!$B609,"0")))),0)</f>
        <v>0</v>
      </c>
      <c r="N609" s="75" t="str">
        <f>IF(ISBLANK(Q609),VLOOKUP(Abfalldokumentation!$O609,'Linien - BU'!R:S,2,FALSE),Q609)</f>
        <v>Labor</v>
      </c>
      <c r="O609" s="76" t="str">
        <f t="shared" si="68"/>
        <v>Laborproben</v>
      </c>
      <c r="P609" s="76">
        <f t="shared" si="69"/>
        <v>71</v>
      </c>
      <c r="Q609" s="44" t="s">
        <v>185</v>
      </c>
      <c r="R609" s="45" t="s">
        <v>186</v>
      </c>
      <c r="S609" s="45">
        <v>7</v>
      </c>
      <c r="T609" s="51">
        <v>71</v>
      </c>
      <c r="U609" s="46">
        <v>44460</v>
      </c>
      <c r="V609" s="47" t="s">
        <v>204</v>
      </c>
      <c r="W609" s="48" t="s">
        <v>204</v>
      </c>
      <c r="X609" s="49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7" t="str">
        <f>VLOOKUP(N610,'Linien - BU'!A:B,2,FALSE)</f>
        <v>Rest</v>
      </c>
      <c r="B610" s="78">
        <f t="shared" si="63"/>
        <v>15</v>
      </c>
      <c r="C610" s="79">
        <f>Abfalldokumentation!$U610</f>
        <v>44460</v>
      </c>
      <c r="D610" s="68" t="str">
        <f>IFERROR(VLOOKUP(Tabelle3[[#This Row],[Artikelnr.]],Produktgruppe!A:B,2,0),Tabelle3[[#This Row],[Produktname]])</f>
        <v>Qualitätssicherung</v>
      </c>
      <c r="E610" s="80" t="str">
        <f>IFERROR(VLOOKUP(Abfalldokumentation!$O610,Artikel!A:C,3,FALSE),Abfalldokumentation!$O610)</f>
        <v>Laborproben</v>
      </c>
      <c r="F610" s="80" t="str">
        <f>VLOOKUP(T610,'Liste Gründe'!A:D,2,FALSE)</f>
        <v>Qualitätssicherung</v>
      </c>
      <c r="G610" s="79" t="str">
        <f>IF(ISBLANK(V610),VLOOKUP(Abfalldokumentation!$P610,'Liste Gründe'!A:D,3,FALSE),V610)</f>
        <v>Laborprobe</v>
      </c>
      <c r="H610" s="80" t="str">
        <f>IF(ISBLANK(Abfalldokumentation!$W610),"-",Abfalldokumentation!$W610)</f>
        <v>Laborprobe</v>
      </c>
      <c r="I610" s="80">
        <f t="shared" si="64"/>
        <v>38</v>
      </c>
      <c r="J610" s="80" t="str">
        <f t="shared" si="65"/>
        <v>Produkte</v>
      </c>
      <c r="K610" s="80" t="str">
        <f t="shared" si="66"/>
        <v>BUs</v>
      </c>
      <c r="L610" s="80" t="str">
        <f t="shared" si="67"/>
        <v>Symptome</v>
      </c>
      <c r="M6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IFERROR(VLOOKUP(Abfalldokumentation!$O610,Kennzahlen!U:X,3,FALSE)*Abfalldokumentation!$B610,"0")))),0)</f>
        <v>0</v>
      </c>
      <c r="N610" s="80" t="str">
        <f>IF(ISBLANK(Q610),VLOOKUP(Abfalldokumentation!$O610,'Linien - BU'!R:S,2,FALSE),Q610)</f>
        <v>Labor</v>
      </c>
      <c r="O610" s="76" t="str">
        <f t="shared" si="68"/>
        <v>Laborproben</v>
      </c>
      <c r="P610" s="76">
        <f t="shared" si="69"/>
        <v>73</v>
      </c>
      <c r="Q610" s="38" t="s">
        <v>185</v>
      </c>
      <c r="R610" s="39" t="s">
        <v>186</v>
      </c>
      <c r="S610" s="39">
        <v>15</v>
      </c>
      <c r="T610" s="50">
        <v>73</v>
      </c>
      <c r="U610" s="40">
        <v>44460</v>
      </c>
      <c r="V610" s="41" t="s">
        <v>187</v>
      </c>
      <c r="W610" s="42" t="s">
        <v>187</v>
      </c>
      <c r="X610" s="43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2" t="str">
        <f>VLOOKUP(N611,'Linien - BU'!A:B,2,FALSE)</f>
        <v>Rest</v>
      </c>
      <c r="B611" s="73">
        <f t="shared" si="63"/>
        <v>23.8</v>
      </c>
      <c r="C611" s="74">
        <f>Abfalldokumentation!$U611</f>
        <v>44460</v>
      </c>
      <c r="D611" s="68" t="str">
        <f>IFERROR(VLOOKUP(Tabelle3[[#This Row],[Artikelnr.]],Produktgruppe!A:B,2,0),Tabelle3[[#This Row],[Produktname]])</f>
        <v>Qualitätssicherung</v>
      </c>
      <c r="E611" s="75" t="str">
        <f>IFERROR(VLOOKUP(Abfalldokumentation!$O611,Artikel!A:C,3,FALSE),Abfalldokumentation!$O611)</f>
        <v>Laborproben</v>
      </c>
      <c r="F611" s="75" t="str">
        <f>VLOOKUP(T611,'Liste Gründe'!A:D,2,FALSE)</f>
        <v>Qualitätssicherung</v>
      </c>
      <c r="G611" s="74" t="str">
        <f>IF(ISBLANK(V611),VLOOKUP(Abfalldokumentation!$P611,'Liste Gründe'!A:D,3,FALSE),V611)</f>
        <v>Laborprobe</v>
      </c>
      <c r="H611" s="75" t="str">
        <f>IF(ISBLANK(Abfalldokumentation!$W611),"-",Abfalldokumentation!$W611)</f>
        <v>Laborprobe</v>
      </c>
      <c r="I611" s="75">
        <f t="shared" si="64"/>
        <v>38</v>
      </c>
      <c r="J611" s="75" t="str">
        <f t="shared" si="65"/>
        <v>Produkte</v>
      </c>
      <c r="K611" s="75" t="str">
        <f t="shared" si="66"/>
        <v>BUs</v>
      </c>
      <c r="L611" s="75" t="str">
        <f t="shared" si="67"/>
        <v>Symptome</v>
      </c>
      <c r="M6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IFERROR(VLOOKUP(Abfalldokumentation!$O611,Kennzahlen!U:X,3,FALSE)*Abfalldokumentation!$B611,"0")))),0)</f>
        <v>0</v>
      </c>
      <c r="N611" s="75" t="str">
        <f>IF(ISBLANK(Q611),VLOOKUP(Abfalldokumentation!$O611,'Linien - BU'!R:S,2,FALSE),Q611)</f>
        <v>Labor</v>
      </c>
      <c r="O611" s="76" t="str">
        <f t="shared" si="68"/>
        <v>Laborproben</v>
      </c>
      <c r="P611" s="76">
        <f t="shared" si="69"/>
        <v>73</v>
      </c>
      <c r="Q611" s="44" t="s">
        <v>185</v>
      </c>
      <c r="R611" s="45" t="s">
        <v>186</v>
      </c>
      <c r="S611" s="45">
        <v>23.8</v>
      </c>
      <c r="T611" s="51">
        <v>73</v>
      </c>
      <c r="U611" s="46">
        <v>44460</v>
      </c>
      <c r="V611" s="47" t="s">
        <v>187</v>
      </c>
      <c r="W611" s="48" t="s">
        <v>187</v>
      </c>
      <c r="X611" s="49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7" t="str">
        <f>VLOOKUP(N612,'Linien - BU'!A:B,2,FALSE)</f>
        <v>BU4</v>
      </c>
      <c r="B612" s="78">
        <f t="shared" si="63"/>
        <v>61</v>
      </c>
      <c r="C612" s="79">
        <f>Abfalldokumentation!$U612</f>
        <v>44461</v>
      </c>
      <c r="D612" s="68" t="str">
        <f>IFERROR(VLOOKUP(Tabelle3[[#This Row],[Artikelnr.]],Produktgruppe!A:B,2,0),Tabelle3[[#This Row],[Produktname]])</f>
        <v>ABS 295</v>
      </c>
      <c r="E612" s="80" t="str">
        <f>IFERROR(VLOOKUP(Abfalldokumentation!$O612,Artikel!A:C,3,FALSE),Abfalldokumentation!$O612)</f>
        <v>ABS PECO</v>
      </c>
      <c r="F612" s="80" t="str">
        <f>VLOOKUP(T612,'Liste Gründe'!A:D,2,FALSE)</f>
        <v>keinen Verwendungszweck</v>
      </c>
      <c r="G612" s="79" t="str">
        <f>IF(ISBLANK(V612),VLOOKUP(Abfalldokumentation!$P612,'Liste Gründe'!A:D,3,FALSE),V612)</f>
        <v>keinen Verwendungszweck</v>
      </c>
      <c r="H612" s="80" t="str">
        <f>IF(ISBLANK(Abfalldokumentation!$W612),"-",Abfalldokumentation!$W612)</f>
        <v>&lt;300kg/Monat</v>
      </c>
      <c r="I612" s="80">
        <f t="shared" si="64"/>
        <v>38</v>
      </c>
      <c r="J612" s="80" t="str">
        <f t="shared" si="65"/>
        <v>Produkte</v>
      </c>
      <c r="K612" s="80" t="str">
        <f t="shared" si="66"/>
        <v>BUs</v>
      </c>
      <c r="L612" s="80" t="str">
        <f t="shared" si="67"/>
        <v>Symptome</v>
      </c>
      <c r="M6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IFERROR(VLOOKUP(Abfalldokumentation!$O612,Kennzahlen!U:X,3,FALSE)*Abfalldokumentation!$B612,"0")))),0)</f>
        <v>9.1663526661992432</v>
      </c>
      <c r="N612" s="80" t="str">
        <f>IF(ISBLANK(Q612),VLOOKUP(Abfalldokumentation!$O612,'Linien - BU'!R:S,2,FALSE),Q612)</f>
        <v>L23</v>
      </c>
      <c r="O612" s="76">
        <f t="shared" si="68"/>
        <v>29500891</v>
      </c>
      <c r="P612" s="76">
        <f t="shared" si="69"/>
        <v>61</v>
      </c>
      <c r="Q612" s="38" t="s">
        <v>218</v>
      </c>
      <c r="R612" s="39">
        <v>29500891</v>
      </c>
      <c r="S612" s="39">
        <v>61</v>
      </c>
      <c r="T612" s="39">
        <v>61</v>
      </c>
      <c r="U612" s="40">
        <v>44461</v>
      </c>
      <c r="V612" s="41"/>
      <c r="W612" s="39" t="s">
        <v>176</v>
      </c>
      <c r="X612" s="43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2" t="str">
        <f>VLOOKUP(N613,'Linien - BU'!A:B,2,FALSE)</f>
        <v>BU4</v>
      </c>
      <c r="B613" s="73">
        <f t="shared" si="63"/>
        <v>61</v>
      </c>
      <c r="C613" s="74">
        <f>Abfalldokumentation!$U613</f>
        <v>44461</v>
      </c>
      <c r="D613" s="68" t="str">
        <f>IFERROR(VLOOKUP(Tabelle3[[#This Row],[Artikelnr.]],Produktgruppe!A:B,2,0),Tabelle3[[#This Row],[Produktname]])</f>
        <v>ABS 295</v>
      </c>
      <c r="E613" s="75" t="str">
        <f>IFERROR(VLOOKUP(Abfalldokumentation!$O613,Artikel!A:C,3,FALSE),Abfalldokumentation!$O613)</f>
        <v>ABS ROVIN</v>
      </c>
      <c r="F613" s="75" t="str">
        <f>VLOOKUP(T613,'Liste Gründe'!A:D,2,FALSE)</f>
        <v>keinen Verwendungszweck</v>
      </c>
      <c r="G613" s="74" t="str">
        <f>IF(ISBLANK(V613),VLOOKUP(Abfalldokumentation!$P613,'Liste Gründe'!A:D,3,FALSE),V613)</f>
        <v>keinen Verwendungszweck</v>
      </c>
      <c r="H613" s="75" t="str">
        <f>IF(ISBLANK(Abfalldokumentation!$W613),"-",Abfalldokumentation!$W613)</f>
        <v>&lt;300kg/Monat</v>
      </c>
      <c r="I613" s="75">
        <f t="shared" si="64"/>
        <v>38</v>
      </c>
      <c r="J613" s="75" t="str">
        <f t="shared" si="65"/>
        <v>Produkte</v>
      </c>
      <c r="K613" s="75" t="str">
        <f t="shared" si="66"/>
        <v>BUs</v>
      </c>
      <c r="L613" s="75" t="str">
        <f t="shared" si="67"/>
        <v>Symptome</v>
      </c>
      <c r="M6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IFERROR(VLOOKUP(Abfalldokumentation!$O613,Kennzahlen!U:X,3,FALSE)*Abfalldokumentation!$B613,"0")))),0)</f>
        <v>6.6</v>
      </c>
      <c r="N613" s="75" t="str">
        <f>IF(ISBLANK(Q613),VLOOKUP(Abfalldokumentation!$O613,'Linien - BU'!R:S,2,FALSE),Q613)</f>
        <v>L23</v>
      </c>
      <c r="O613" s="76">
        <f t="shared" si="68"/>
        <v>29500900</v>
      </c>
      <c r="P613" s="76">
        <f t="shared" si="69"/>
        <v>61</v>
      </c>
      <c r="Q613" s="44" t="s">
        <v>218</v>
      </c>
      <c r="R613" s="45">
        <v>29500900</v>
      </c>
      <c r="S613" s="45">
        <v>61</v>
      </c>
      <c r="T613" s="45">
        <v>61</v>
      </c>
      <c r="U613" s="46">
        <v>44461</v>
      </c>
      <c r="V613" s="47"/>
      <c r="W613" s="45" t="s">
        <v>176</v>
      </c>
      <c r="X613" s="49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7" t="str">
        <f>VLOOKUP(N614,'Linien - BU'!A:B,2,FALSE)</f>
        <v>Rest</v>
      </c>
      <c r="B614" s="78">
        <f t="shared" si="63"/>
        <v>30</v>
      </c>
      <c r="C614" s="79">
        <f>Abfalldokumentation!$U614</f>
        <v>44461</v>
      </c>
      <c r="D614" s="68" t="str">
        <f>IFERROR(VLOOKUP(Tabelle3[[#This Row],[Artikelnr.]],Produktgruppe!A:B,2,0),Tabelle3[[#This Row],[Produktname]])</f>
        <v>ABS 295</v>
      </c>
      <c r="E614" s="80" t="str">
        <f>IFERROR(VLOOKUP(Abfalldokumentation!$O614,Artikel!A:C,3,FALSE),Abfalldokumentation!$O614)</f>
        <v>ABS Unser Blütenkäse</v>
      </c>
      <c r="F614" s="80" t="str">
        <f>VLOOKUP(T614,'Liste Gründe'!A:D,2,FALSE)</f>
        <v>Rest</v>
      </c>
      <c r="G614" s="79" t="str">
        <f>IF(ISBLANK(V614),VLOOKUP(Abfalldokumentation!$P614,'Liste Gründe'!A:D,3,FALSE),V614)</f>
        <v>Retoure</v>
      </c>
      <c r="H614" s="80" t="str">
        <f>IF(ISBLANK(Abfalldokumentation!$W614),"-",Abfalldokumentation!$W614)</f>
        <v>Retoure</v>
      </c>
      <c r="I614" s="80">
        <f t="shared" si="64"/>
        <v>38</v>
      </c>
      <c r="J614" s="80" t="str">
        <f t="shared" si="65"/>
        <v>Produkte</v>
      </c>
      <c r="K614" s="80" t="str">
        <f t="shared" si="66"/>
        <v>BUs</v>
      </c>
      <c r="L614" s="80" t="str">
        <f t="shared" si="67"/>
        <v>Symptome</v>
      </c>
      <c r="M6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IFERROR(VLOOKUP(Abfalldokumentation!$O614,Kennzahlen!U:X,3,FALSE)*Abfalldokumentation!$B614,"0")))),0)</f>
        <v>0.3</v>
      </c>
      <c r="N614" s="80" t="str">
        <f>IF(ISBLANK(Q614),VLOOKUP(Abfalldokumentation!$O614,'Linien - BU'!R:S,2,FALSE),Q614)</f>
        <v>Externe</v>
      </c>
      <c r="O614" s="76">
        <f t="shared" si="68"/>
        <v>29500910</v>
      </c>
      <c r="P614" s="76">
        <f t="shared" si="69"/>
        <v>22</v>
      </c>
      <c r="Q614" s="38" t="s">
        <v>263</v>
      </c>
      <c r="R614" s="39">
        <v>29500910</v>
      </c>
      <c r="S614" s="39">
        <v>30</v>
      </c>
      <c r="T614" s="39">
        <v>22</v>
      </c>
      <c r="U614" s="40">
        <v>44461</v>
      </c>
      <c r="V614" s="41" t="s">
        <v>249</v>
      </c>
      <c r="W614" s="39" t="s">
        <v>249</v>
      </c>
      <c r="X614" s="43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2" t="str">
        <f>VLOOKUP(N615,'Linien - BU'!A:B,2,FALSE)</f>
        <v>BU4</v>
      </c>
      <c r="B615" s="73">
        <f t="shared" si="63"/>
        <v>30</v>
      </c>
      <c r="C615" s="74">
        <f>Abfalldokumentation!$U615</f>
        <v>44461</v>
      </c>
      <c r="D615" s="68" t="str">
        <f>IFERROR(VLOOKUP(Tabelle3[[#This Row],[Artikelnr.]],Produktgruppe!A:B,2,0),Tabelle3[[#This Row],[Produktname]])</f>
        <v>ABS 295</v>
      </c>
      <c r="E615" s="75" t="str">
        <f>IFERROR(VLOOKUP(Abfalldokumentation!$O615,Artikel!A:C,3,FALSE),Abfalldokumentation!$O615)</f>
        <v>ABS Unser Blütenkäse</v>
      </c>
      <c r="F615" s="75" t="str">
        <f>VLOOKUP(T615,'Liste Gründe'!A:D,2,FALSE)</f>
        <v>keinen Verwendungszweck</v>
      </c>
      <c r="G615" s="74" t="str">
        <f>IF(ISBLANK(V615),VLOOKUP(Abfalldokumentation!$P615,'Liste Gründe'!A:D,3,FALSE),V615)</f>
        <v>keinen Verwendungszweck</v>
      </c>
      <c r="H615" s="75" t="str">
        <f>IF(ISBLANK(Abfalldokumentation!$W615),"-",Abfalldokumentation!$W615)</f>
        <v>&lt;500kg/Monat</v>
      </c>
      <c r="I615" s="75">
        <f t="shared" si="64"/>
        <v>38</v>
      </c>
      <c r="J615" s="75" t="str">
        <f t="shared" si="65"/>
        <v>Produkte</v>
      </c>
      <c r="K615" s="75" t="str">
        <f t="shared" si="66"/>
        <v>BUs</v>
      </c>
      <c r="L615" s="75" t="str">
        <f t="shared" si="67"/>
        <v>Symptome</v>
      </c>
      <c r="M6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IFERROR(VLOOKUP(Abfalldokumentation!$O615,Kennzahlen!U:X,3,FALSE)*Abfalldokumentation!$B615,"0")))),0)</f>
        <v>9.4651380183951126</v>
      </c>
      <c r="N615" s="75" t="str">
        <f>IF(ISBLANK(Q615),VLOOKUP(Abfalldokumentation!$O615,'Linien - BU'!R:S,2,FALSE),Q615)</f>
        <v>L22</v>
      </c>
      <c r="O615" s="76">
        <f t="shared" si="68"/>
        <v>29500910</v>
      </c>
      <c r="P615" s="76">
        <f t="shared" si="69"/>
        <v>61</v>
      </c>
      <c r="Q615" s="44" t="s">
        <v>172</v>
      </c>
      <c r="R615" s="45">
        <v>29500910</v>
      </c>
      <c r="S615" s="45">
        <v>30</v>
      </c>
      <c r="T615" s="45">
        <v>61</v>
      </c>
      <c r="U615" s="46">
        <v>44461</v>
      </c>
      <c r="V615" s="47"/>
      <c r="W615" s="45" t="s">
        <v>236</v>
      </c>
      <c r="X615" s="49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7" t="str">
        <f>VLOOKUP(N616,'Linien - BU'!A:B,2,FALSE)</f>
        <v>BU4</v>
      </c>
      <c r="B616" s="78">
        <f t="shared" si="63"/>
        <v>6</v>
      </c>
      <c r="C616" s="79">
        <f>Abfalldokumentation!$U616</f>
        <v>44461</v>
      </c>
      <c r="D616" s="68" t="str">
        <f>IFERROR(VLOOKUP(Tabelle3[[#This Row],[Artikelnr.]],Produktgruppe!A:B,2,0),Tabelle3[[#This Row],[Produktname]])</f>
        <v>ABS 295</v>
      </c>
      <c r="E616" s="80" t="str">
        <f>IFERROR(VLOOKUP(Abfalldokumentation!$O616,Artikel!A:C,3,FALSE),Abfalldokumentation!$O616)</f>
        <v>ABS ZIEGENR</v>
      </c>
      <c r="F616" s="80" t="str">
        <f>VLOOKUP(T616,'Liste Gründe'!A:D,2,FALSE)</f>
        <v>keinen Verwendungszweck</v>
      </c>
      <c r="G616" s="79" t="str">
        <f>IF(ISBLANK(V616),VLOOKUP(Abfalldokumentation!$P616,'Liste Gründe'!A:D,3,FALSE),V616)</f>
        <v>keinen Verwendungszweck</v>
      </c>
      <c r="H616" s="80" t="str">
        <f>IF(ISBLANK(Abfalldokumentation!$W616),"-",Abfalldokumentation!$W616)</f>
        <v>&lt;100kg/Monat</v>
      </c>
      <c r="I616" s="80">
        <f t="shared" si="64"/>
        <v>38</v>
      </c>
      <c r="J616" s="80" t="str">
        <f t="shared" si="65"/>
        <v>Produkte</v>
      </c>
      <c r="K616" s="80" t="str">
        <f t="shared" si="66"/>
        <v>BUs</v>
      </c>
      <c r="L616" s="80" t="str">
        <f t="shared" si="67"/>
        <v>Symptome</v>
      </c>
      <c r="M6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IFERROR(VLOOKUP(Abfalldokumentation!$O616,Kennzahlen!U:X,3,FALSE)*Abfalldokumentation!$B616,"0")))),0)</f>
        <v>7.9957903604299254</v>
      </c>
      <c r="N616" s="80" t="str">
        <f>IF(ISBLANK(Q616),VLOOKUP(Abfalldokumentation!$O616,'Linien - BU'!R:S,2,FALSE),Q616)</f>
        <v>L20</v>
      </c>
      <c r="O616" s="76">
        <f t="shared" si="68"/>
        <v>29500913</v>
      </c>
      <c r="P616" s="76">
        <f t="shared" si="69"/>
        <v>61</v>
      </c>
      <c r="Q616" s="38" t="s">
        <v>175</v>
      </c>
      <c r="R616" s="39">
        <v>29500913</v>
      </c>
      <c r="S616" s="39">
        <v>6</v>
      </c>
      <c r="T616" s="39">
        <v>61</v>
      </c>
      <c r="U616" s="40">
        <v>44461</v>
      </c>
      <c r="V616" s="41"/>
      <c r="W616" s="39" t="s">
        <v>221</v>
      </c>
      <c r="X616" s="43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2" t="str">
        <f>VLOOKUP(N617,'Linien - BU'!A:B,2,FALSE)</f>
        <v>BU1</v>
      </c>
      <c r="B617" s="73">
        <f t="shared" si="63"/>
        <v>19</v>
      </c>
      <c r="C617" s="74">
        <f>Abfalldokumentation!$U617</f>
        <v>44461</v>
      </c>
      <c r="D617" s="68" t="str">
        <f>IFERROR(VLOOKUP(Tabelle3[[#This Row],[Artikelnr.]],Produktgruppe!A:B,2,0),Tabelle3[[#This Row],[Produktname]])</f>
        <v>VOS 295</v>
      </c>
      <c r="E617" s="75" t="str">
        <f>IFERROR(VLOOKUP(Abfalldokumentation!$O617,Artikel!A:C,3,FALSE),Abfalldokumentation!$O617)</f>
        <v>VOS-ABS ENTSORGUNG</v>
      </c>
      <c r="F617" s="75" t="str">
        <f>VLOOKUP(T617,'Liste Gründe'!A:D,2,FALSE)</f>
        <v>Rest</v>
      </c>
      <c r="G617" s="74" t="str">
        <f>IF(ISBLANK(V617),VLOOKUP(Abfalldokumentation!$P617,'Liste Gründe'!A:D,3,FALSE),V617)</f>
        <v>geschälte Rinde</v>
      </c>
      <c r="H617" s="75" t="str">
        <f>IF(ISBLANK(Abfalldokumentation!$W617),"-",Abfalldokumentation!$W617)</f>
        <v>keine Verwendung möglich</v>
      </c>
      <c r="I617" s="75">
        <f t="shared" si="64"/>
        <v>38</v>
      </c>
      <c r="J617" s="75" t="str">
        <f t="shared" si="65"/>
        <v>Produkte</v>
      </c>
      <c r="K617" s="75" t="str">
        <f t="shared" si="66"/>
        <v>BUs</v>
      </c>
      <c r="L617" s="75" t="str">
        <f t="shared" si="67"/>
        <v>Symptome</v>
      </c>
      <c r="M6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IFERROR(VLOOKUP(Abfalldokumentation!$O617,Kennzahlen!U:X,3,FALSE)*Abfalldokumentation!$B617,"0")))),0)</f>
        <v>0.19</v>
      </c>
      <c r="N617" s="75" t="str">
        <f>IF(ISBLANK(Q617),VLOOKUP(Abfalldokumentation!$O617,'Linien - BU'!R:S,2,FALSE),Q617)</f>
        <v>RWV</v>
      </c>
      <c r="O617" s="76">
        <f t="shared" si="68"/>
        <v>29500917</v>
      </c>
      <c r="P617" s="76">
        <f t="shared" si="69"/>
        <v>60</v>
      </c>
      <c r="Q617" s="44" t="s">
        <v>188</v>
      </c>
      <c r="R617" s="45">
        <v>29500917</v>
      </c>
      <c r="S617" s="45">
        <v>19</v>
      </c>
      <c r="T617" s="45">
        <v>60</v>
      </c>
      <c r="U617" s="46">
        <v>44461</v>
      </c>
      <c r="V617" s="47" t="s">
        <v>201</v>
      </c>
      <c r="W617" s="45" t="s">
        <v>190</v>
      </c>
      <c r="X617" s="49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7" t="str">
        <f>VLOOKUP(N618,'Linien - BU'!A:B,2,FALSE)</f>
        <v>BU1</v>
      </c>
      <c r="B618" s="78">
        <f t="shared" si="63"/>
        <v>39</v>
      </c>
      <c r="C618" s="79">
        <f>Abfalldokumentation!$U618</f>
        <v>44461</v>
      </c>
      <c r="D618" s="68" t="str">
        <f>IFERROR(VLOOKUP(Tabelle3[[#This Row],[Artikelnr.]],Produktgruppe!A:B,2,0),Tabelle3[[#This Row],[Produktname]])</f>
        <v>VOS 295</v>
      </c>
      <c r="E618" s="80" t="str">
        <f>IFERROR(VLOOKUP(Abfalldokumentation!$O618,Artikel!A:C,3,FALSE),Abfalldokumentation!$O618)</f>
        <v>VOS-ABS ENTSORGUNG</v>
      </c>
      <c r="F618" s="80" t="str">
        <f>VLOOKUP(T618,'Liste Gründe'!A:D,2,FALSE)</f>
        <v>Rest</v>
      </c>
      <c r="G618" s="79" t="str">
        <f>IF(ISBLANK(V618),VLOOKUP(Abfalldokumentation!$P618,'Liste Gründe'!A:D,3,FALSE),V618)</f>
        <v>geschälte Rinde</v>
      </c>
      <c r="H618" s="80" t="str">
        <f>IF(ISBLANK(Abfalldokumentation!$W618),"-",Abfalldokumentation!$W618)</f>
        <v>keine Verwendung möglich</v>
      </c>
      <c r="I618" s="80">
        <f t="shared" si="64"/>
        <v>38</v>
      </c>
      <c r="J618" s="80" t="str">
        <f t="shared" si="65"/>
        <v>Produkte</v>
      </c>
      <c r="K618" s="80" t="str">
        <f t="shared" si="66"/>
        <v>BUs</v>
      </c>
      <c r="L618" s="80" t="str">
        <f t="shared" si="67"/>
        <v>Symptome</v>
      </c>
      <c r="M6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IFERROR(VLOOKUP(Abfalldokumentation!$O618,Kennzahlen!U:X,3,FALSE)*Abfalldokumentation!$B618,"0")))),0)</f>
        <v>0.39</v>
      </c>
      <c r="N618" s="80" t="str">
        <f>IF(ISBLANK(Q618),VLOOKUP(Abfalldokumentation!$O618,'Linien - BU'!R:S,2,FALSE),Q618)</f>
        <v>RWV</v>
      </c>
      <c r="O618" s="76">
        <f t="shared" si="68"/>
        <v>29500917</v>
      </c>
      <c r="P618" s="76">
        <f t="shared" si="69"/>
        <v>60</v>
      </c>
      <c r="Q618" s="38" t="s">
        <v>188</v>
      </c>
      <c r="R618" s="39">
        <v>29500917</v>
      </c>
      <c r="S618" s="39">
        <v>39</v>
      </c>
      <c r="T618" s="39">
        <v>60</v>
      </c>
      <c r="U618" s="40">
        <v>44461</v>
      </c>
      <c r="V618" s="41" t="s">
        <v>201</v>
      </c>
      <c r="W618" s="39" t="s">
        <v>190</v>
      </c>
      <c r="X618" s="43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2" t="str">
        <f>VLOOKUP(N619,'Linien - BU'!A:B,2,FALSE)</f>
        <v>BU4</v>
      </c>
      <c r="B619" s="73">
        <f t="shared" si="63"/>
        <v>79</v>
      </c>
      <c r="C619" s="74">
        <f>Abfalldokumentation!$U619</f>
        <v>44461</v>
      </c>
      <c r="D619" s="68" t="str">
        <f>IFERROR(VLOOKUP(Tabelle3[[#This Row],[Artikelnr.]],Produktgruppe!A:B,2,0),Tabelle3[[#This Row],[Produktname]])</f>
        <v>ABS 295</v>
      </c>
      <c r="E619" s="75" t="str">
        <f>IFERROR(VLOOKUP(Abfalldokumentation!$O619,Artikel!A:C,3,FALSE),Abfalldokumentation!$O619)</f>
        <v>ABS OLD-AMSTERDAM</v>
      </c>
      <c r="F619" s="75" t="str">
        <f>VLOOKUP(T619,'Liste Gründe'!A:D,2,FALSE)</f>
        <v>keinen Verwendungszweck</v>
      </c>
      <c r="G619" s="74" t="str">
        <f>IF(ISBLANK(V619),VLOOKUP(Abfalldokumentation!$P619,'Liste Gründe'!A:D,3,FALSE),V619)</f>
        <v>keinen Verwendungszweck</v>
      </c>
      <c r="H619" s="75" t="str">
        <f>IF(ISBLANK(Abfalldokumentation!$W619),"-",Abfalldokumentation!$W619)</f>
        <v>&lt;1000kg/Monat</v>
      </c>
      <c r="I619" s="75">
        <f t="shared" si="64"/>
        <v>38</v>
      </c>
      <c r="J619" s="75" t="str">
        <f t="shared" si="65"/>
        <v>Produkte</v>
      </c>
      <c r="K619" s="75" t="str">
        <f t="shared" si="66"/>
        <v>BUs</v>
      </c>
      <c r="L619" s="75" t="str">
        <f t="shared" si="67"/>
        <v>Symptome</v>
      </c>
      <c r="M6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IFERROR(VLOOKUP(Abfalldokumentation!$O619,Kennzahlen!U:X,3,FALSE)*Abfalldokumentation!$B619,"0")))),0)</f>
        <v>10.868925052314992</v>
      </c>
      <c r="N619" s="75" t="str">
        <f>IF(ISBLANK(Q619),VLOOKUP(Abfalldokumentation!$O619,'Linien - BU'!R:S,2,FALSE),Q619)</f>
        <v>L22</v>
      </c>
      <c r="O619" s="76">
        <f t="shared" si="68"/>
        <v>29501039</v>
      </c>
      <c r="P619" s="76">
        <f t="shared" si="69"/>
        <v>61</v>
      </c>
      <c r="Q619" s="44" t="s">
        <v>172</v>
      </c>
      <c r="R619" s="45">
        <v>29501039</v>
      </c>
      <c r="S619" s="45">
        <v>79</v>
      </c>
      <c r="T619" s="45">
        <v>61</v>
      </c>
      <c r="U619" s="46">
        <v>44461</v>
      </c>
      <c r="V619" s="47"/>
      <c r="W619" s="45" t="s">
        <v>222</v>
      </c>
      <c r="X619" s="49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7" t="str">
        <f>VLOOKUP(N620,'Linien - BU'!A:B,2,FALSE)</f>
        <v>BU4</v>
      </c>
      <c r="B620" s="78">
        <f t="shared" si="63"/>
        <v>61</v>
      </c>
      <c r="C620" s="79">
        <f>Abfalldokumentation!$U620</f>
        <v>44461</v>
      </c>
      <c r="D620" s="68" t="str">
        <f>IFERROR(VLOOKUP(Tabelle3[[#This Row],[Artikelnr.]],Produktgruppe!A:B,2,0),Tabelle3[[#This Row],[Produktname]])</f>
        <v>ABS 295</v>
      </c>
      <c r="E620" s="80" t="str">
        <f>IFERROR(VLOOKUP(Abfalldokumentation!$O620,Artikel!A:C,3,FALSE),Abfalldokumentation!$O620)</f>
        <v>ABS OLD-AMSTERDAM</v>
      </c>
      <c r="F620" s="80" t="str">
        <f>VLOOKUP(T620,'Liste Gründe'!A:D,2,FALSE)</f>
        <v>keinen Verwendungszweck</v>
      </c>
      <c r="G620" s="79" t="str">
        <f>IF(ISBLANK(V620),VLOOKUP(Abfalldokumentation!$P620,'Liste Gründe'!A:D,3,FALSE),V620)</f>
        <v>keinen Verwendungszweck</v>
      </c>
      <c r="H620" s="80" t="str">
        <f>IF(ISBLANK(Abfalldokumentation!$W620),"-",Abfalldokumentation!$W620)</f>
        <v>&lt;1000kg/Monat</v>
      </c>
      <c r="I620" s="80">
        <f t="shared" si="64"/>
        <v>38</v>
      </c>
      <c r="J620" s="80" t="str">
        <f t="shared" si="65"/>
        <v>Produkte</v>
      </c>
      <c r="K620" s="80" t="str">
        <f t="shared" si="66"/>
        <v>BUs</v>
      </c>
      <c r="L620" s="80" t="str">
        <f t="shared" si="67"/>
        <v>Symptome</v>
      </c>
      <c r="M6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IFERROR(VLOOKUP(Abfalldokumentation!$O620,Kennzahlen!U:X,3,FALSE)*Abfalldokumentation!$B620,"0")))),0)</f>
        <v>10.868925052314992</v>
      </c>
      <c r="N620" s="80" t="str">
        <f>IF(ISBLANK(Q620),VLOOKUP(Abfalldokumentation!$O620,'Linien - BU'!R:S,2,FALSE),Q620)</f>
        <v>L22</v>
      </c>
      <c r="O620" s="76">
        <f t="shared" si="68"/>
        <v>29501039</v>
      </c>
      <c r="P620" s="76">
        <f t="shared" si="69"/>
        <v>61</v>
      </c>
      <c r="Q620" s="38" t="s">
        <v>172</v>
      </c>
      <c r="R620" s="39">
        <v>29501039</v>
      </c>
      <c r="S620" s="39">
        <v>61</v>
      </c>
      <c r="T620" s="39">
        <v>61</v>
      </c>
      <c r="U620" s="40">
        <v>44461</v>
      </c>
      <c r="V620" s="41"/>
      <c r="W620" s="39" t="s">
        <v>222</v>
      </c>
      <c r="X620" s="43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2" t="str">
        <f>VLOOKUP(N621,'Linien - BU'!A:B,2,FALSE)</f>
        <v>BU3</v>
      </c>
      <c r="B621" s="73">
        <f t="shared" si="63"/>
        <v>23</v>
      </c>
      <c r="C621" s="74">
        <f>Abfalldokumentation!$U621</f>
        <v>44461</v>
      </c>
      <c r="D621" s="68" t="str">
        <f>IFERROR(VLOOKUP(Tabelle3[[#This Row],[Artikelnr.]],Produktgruppe!A:B,2,0),Tabelle3[[#This Row],[Produktname]])</f>
        <v>Offen vegan</v>
      </c>
      <c r="E621" s="75" t="str">
        <f>IFERROR(VLOOKUP(Abfalldokumentation!$O621,Artikel!A:C,3,FALSE),Abfalldokumentation!$O621)</f>
        <v>VOS VEG-SCH MILD</v>
      </c>
      <c r="F621" s="75" t="str">
        <f>VLOOKUP(T621,'Liste Gründe'!A:D,2,FALSE)</f>
        <v>keinen Verwendungszweck</v>
      </c>
      <c r="G621" s="74" t="str">
        <f>IF(ISBLANK(V621),VLOOKUP(Abfalldokumentation!$P621,'Liste Gründe'!A:D,3,FALSE),V621)</f>
        <v>VOS &gt; Einsatz (vegan)</v>
      </c>
      <c r="H621" s="75" t="str">
        <f>IF(ISBLANK(Abfalldokumentation!$W621),"-",Abfalldokumentation!$W621)</f>
        <v>-</v>
      </c>
      <c r="I621" s="75">
        <f t="shared" si="64"/>
        <v>38</v>
      </c>
      <c r="J621" s="75" t="str">
        <f t="shared" si="65"/>
        <v>Produkte</v>
      </c>
      <c r="K621" s="75" t="str">
        <f t="shared" si="66"/>
        <v>BUs</v>
      </c>
      <c r="L621" s="75" t="str">
        <f t="shared" si="67"/>
        <v>Symptome</v>
      </c>
      <c r="M6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IFERROR(VLOOKUP(Abfalldokumentation!$O621,Kennzahlen!U:X,3,FALSE)*Abfalldokumentation!$B621,"0")))),0)</f>
        <v>11.5</v>
      </c>
      <c r="N621" s="75" t="str">
        <f>IF(ISBLANK(Q621),VLOOKUP(Abfalldokumentation!$O621,'Linien - BU'!R:S,2,FALSE),Q621)</f>
        <v>BU3</v>
      </c>
      <c r="O621" s="76">
        <f t="shared" si="68"/>
        <v>29900002</v>
      </c>
      <c r="P621" s="76">
        <f t="shared" si="69"/>
        <v>61</v>
      </c>
      <c r="Q621" s="44" t="s">
        <v>8</v>
      </c>
      <c r="R621" s="45">
        <v>29900002</v>
      </c>
      <c r="S621" s="45">
        <v>23</v>
      </c>
      <c r="T621" s="45">
        <v>61</v>
      </c>
      <c r="U621" s="46">
        <v>44461</v>
      </c>
      <c r="V621" s="41" t="s">
        <v>35</v>
      </c>
      <c r="W621" s="45"/>
      <c r="X621" s="49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7" t="str">
        <f>VLOOKUP(N622,'Linien - BU'!A:B,2,FALSE)</f>
        <v>BU1</v>
      </c>
      <c r="B622" s="78">
        <f t="shared" si="63"/>
        <v>315.5</v>
      </c>
      <c r="C622" s="79">
        <f>Abfalldokumentation!$U622</f>
        <v>44461</v>
      </c>
      <c r="D622" s="68" t="str">
        <f>IFERROR(VLOOKUP(Tabelle3[[#This Row],[Artikelnr.]],Produktgruppe!A:B,2,0),Tabelle3[[#This Row],[Produktname]])</f>
        <v>ganze Würste</v>
      </c>
      <c r="E622" s="80" t="str">
        <f>IFERROR(VLOOKUP(Abfalldokumentation!$O622,Artikel!A:C,3,FALSE),Abfalldokumentation!$O622)</f>
        <v>Würste 9300g Räucher na</v>
      </c>
      <c r="F622" s="80" t="str">
        <f>VLOOKUP(T622,'Liste Gründe'!A:D,2,FALSE)</f>
        <v>Linienbezogen</v>
      </c>
      <c r="G622" s="79" t="str">
        <f>IF(ISBLANK(V622),VLOOKUP(Abfalldokumentation!$P622,'Liste Gründe'!A:D,3,FALSE),V622)</f>
        <v>Darm geplatzt</v>
      </c>
      <c r="H622" s="80" t="str">
        <f>IF(ISBLANK(Abfalldokumentation!$W622),"-",Abfalldokumentation!$W622)</f>
        <v>Clip gerissen</v>
      </c>
      <c r="I622" s="80">
        <f t="shared" si="64"/>
        <v>38</v>
      </c>
      <c r="J622" s="80" t="str">
        <f t="shared" si="65"/>
        <v>Produkte</v>
      </c>
      <c r="K622" s="80" t="str">
        <f t="shared" si="66"/>
        <v>BUs</v>
      </c>
      <c r="L622" s="80" t="str">
        <f t="shared" si="67"/>
        <v>Symptome</v>
      </c>
      <c r="M6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IFERROR(VLOOKUP(Abfalldokumentation!$O622,Kennzahlen!U:X,3,FALSE)*Abfalldokumentation!$B622,"0")))),0)</f>
        <v>0</v>
      </c>
      <c r="N622" s="80" t="str">
        <f>IF(ISBLANK(Q622),VLOOKUP(Abfalldokumentation!$O622,'Linien - BU'!R:S,2,FALSE),Q622)</f>
        <v>Abfüllung</v>
      </c>
      <c r="O622" s="76">
        <f t="shared" si="68"/>
        <v>31000083</v>
      </c>
      <c r="P622" s="76">
        <f t="shared" si="69"/>
        <v>34</v>
      </c>
      <c r="Q622" s="38" t="s">
        <v>166</v>
      </c>
      <c r="R622" s="39">
        <v>31000083</v>
      </c>
      <c r="S622" s="39">
        <v>315.5</v>
      </c>
      <c r="T622" s="39">
        <v>34</v>
      </c>
      <c r="U622" s="40">
        <v>44461</v>
      </c>
      <c r="V622" s="41"/>
      <c r="W622" s="39" t="s">
        <v>223</v>
      </c>
      <c r="X622" s="43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2" t="str">
        <f>VLOOKUP(N623,'Linien - BU'!A:B,2,FALSE)</f>
        <v>BU1</v>
      </c>
      <c r="B623" s="73">
        <f t="shared" si="63"/>
        <v>22</v>
      </c>
      <c r="C623" s="74">
        <f>Abfalldokumentation!$U623</f>
        <v>44461</v>
      </c>
      <c r="D623" s="68" t="str">
        <f>IFERROR(VLOOKUP(Tabelle3[[#This Row],[Artikelnr.]],Produktgruppe!A:B,2,0),Tabelle3[[#This Row],[Produktname]])</f>
        <v>Räucherwürste</v>
      </c>
      <c r="E623" s="75" t="str">
        <f>IFERROR(VLOOKUP(Abfalldokumentation!$O623,Artikel!A:C,3,FALSE),Abfalldokumentation!$O623)</f>
        <v>GRW NATUR 7,2KG</v>
      </c>
      <c r="F623" s="75" t="str">
        <f>VLOOKUP(T623,'Liste Gründe'!A:D,2,FALSE)</f>
        <v>Linienbezogen</v>
      </c>
      <c r="G623" s="74" t="str">
        <f>IF(ISBLANK(V623),VLOOKUP(Abfalldokumentation!$P623,'Liste Gründe'!A:D,3,FALSE),V623)</f>
        <v>Darm geplatzt</v>
      </c>
      <c r="H623" s="75" t="str">
        <f>IF(ISBLANK(Abfalldokumentation!$W623),"-",Abfalldokumentation!$W623)</f>
        <v>Clip gerissen</v>
      </c>
      <c r="I623" s="75">
        <f t="shared" si="64"/>
        <v>38</v>
      </c>
      <c r="J623" s="75" t="str">
        <f t="shared" si="65"/>
        <v>Produkte</v>
      </c>
      <c r="K623" s="75" t="str">
        <f t="shared" si="66"/>
        <v>BUs</v>
      </c>
      <c r="L623" s="75" t="str">
        <f t="shared" si="67"/>
        <v>Symptome</v>
      </c>
      <c r="M6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IFERROR(VLOOKUP(Abfalldokumentation!$O623,Kennzahlen!U:X,3,FALSE)*Abfalldokumentation!$B623,"0")))),0)</f>
        <v>0</v>
      </c>
      <c r="N623" s="75" t="str">
        <f>IF(ISBLANK(Q623),VLOOKUP(Abfalldokumentation!$O623,'Linien - BU'!R:S,2,FALSE),Q623)</f>
        <v>Abfüllung</v>
      </c>
      <c r="O623" s="76">
        <f t="shared" si="68"/>
        <v>32000049</v>
      </c>
      <c r="P623" s="76">
        <f t="shared" si="69"/>
        <v>34</v>
      </c>
      <c r="Q623" s="44" t="s">
        <v>166</v>
      </c>
      <c r="R623" s="45">
        <v>32000049</v>
      </c>
      <c r="S623" s="45">
        <v>22</v>
      </c>
      <c r="T623" s="39">
        <v>34</v>
      </c>
      <c r="U623" s="46">
        <v>44461</v>
      </c>
      <c r="V623" s="47"/>
      <c r="W623" s="45" t="s">
        <v>223</v>
      </c>
      <c r="X623" s="49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7" t="str">
        <f>VLOOKUP(N624,'Linien - BU'!A:B,2,FALSE)</f>
        <v>BU3</v>
      </c>
      <c r="B624" s="78">
        <f t="shared" si="63"/>
        <v>32.5</v>
      </c>
      <c r="C624" s="79">
        <f>Abfalldokumentation!$U624</f>
        <v>44461</v>
      </c>
      <c r="D624" s="68" t="str">
        <f>IFERROR(VLOOKUP(Tabelle3[[#This Row],[Artikelnr.]],Produktgruppe!A:B,2,0),Tabelle3[[#This Row],[Produktname]])</f>
        <v>VOS 495</v>
      </c>
      <c r="E624" s="80" t="str">
        <f>IFERROR(VLOOKUP(Abfalldokumentation!$O624,Artikel!A:C,3,FALSE),Abfalldokumentation!$O624)</f>
        <v>VOS GRW-SCHI-NAT-VAKU</v>
      </c>
      <c r="F624" s="80" t="str">
        <f>VLOOKUP(T624,'Liste Gründe'!A:D,2,FALSE)</f>
        <v>Schimmel</v>
      </c>
      <c r="G624" s="79" t="str">
        <f>IF(ISBLANK(V624),VLOOKUP(Abfalldokumentation!$P624,'Liste Gründe'!A:D,3,FALSE),V624)</f>
        <v>VOS &gt; Einsatz</v>
      </c>
      <c r="H624" s="80" t="str">
        <f>IF(ISBLANK(Abfalldokumentation!$W624),"-",Abfalldokumentation!$W624)</f>
        <v>-</v>
      </c>
      <c r="I624" s="80">
        <f t="shared" si="64"/>
        <v>38</v>
      </c>
      <c r="J624" s="80" t="str">
        <f t="shared" si="65"/>
        <v>Produkte</v>
      </c>
      <c r="K624" s="80" t="str">
        <f t="shared" si="66"/>
        <v>BUs</v>
      </c>
      <c r="L624" s="80" t="str">
        <f t="shared" si="67"/>
        <v>Symptome</v>
      </c>
      <c r="M6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IFERROR(VLOOKUP(Abfalldokumentation!$O624,Kennzahlen!U:X,3,FALSE)*Abfalldokumentation!$B624,"0")))),0)</f>
        <v>16.705000000000002</v>
      </c>
      <c r="N624" s="80" t="str">
        <f>IF(ISBLANK(Q624),VLOOKUP(Abfalldokumentation!$O624,'Linien - BU'!R:S,2,FALSE),Q624)</f>
        <v>L33</v>
      </c>
      <c r="O624" s="76">
        <f t="shared" si="68"/>
        <v>49500204</v>
      </c>
      <c r="P624" s="76">
        <f t="shared" si="69"/>
        <v>12</v>
      </c>
      <c r="Q624" s="38" t="s">
        <v>191</v>
      </c>
      <c r="R624" s="39">
        <v>49500204</v>
      </c>
      <c r="S624" s="39">
        <v>32.5</v>
      </c>
      <c r="T624" s="39">
        <v>12</v>
      </c>
      <c r="U624" s="40">
        <v>44461</v>
      </c>
      <c r="V624" s="41" t="s">
        <v>21</v>
      </c>
      <c r="W624" s="39"/>
      <c r="X624" s="43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2" t="str">
        <f>VLOOKUP(N625,'Linien - BU'!A:B,2,FALSE)</f>
        <v>BU2</v>
      </c>
      <c r="B625" s="73">
        <f t="shared" si="63"/>
        <v>30</v>
      </c>
      <c r="C625" s="74">
        <f>Abfalldokumentation!$U625</f>
        <v>44461</v>
      </c>
      <c r="D625" s="68" t="str">
        <f>IFERROR(VLOOKUP(Tabelle3[[#This Row],[Artikelnr.]],Produktgruppe!A:B,2,0),Tabelle3[[#This Row],[Produktname]])</f>
        <v>Rohware</v>
      </c>
      <c r="E625" s="75" t="str">
        <f>IFERROR(VLOOKUP(Abfalldokumentation!$O625,Artikel!A:C,3,FALSE),Abfalldokumentation!$O625)</f>
        <v>Blöcke</v>
      </c>
      <c r="F625" s="75" t="str">
        <f>VLOOKUP(T625,'Liste Gründe'!A:D,2,FALSE)</f>
        <v>Schimmel</v>
      </c>
      <c r="G625" s="74" t="str">
        <f>IF(ISBLANK(V625),VLOOKUP(Abfalldokumentation!$P625,'Liste Gründe'!A:D,3,FALSE),V625)</f>
        <v>Luftzieher/Folienriss durch Transport</v>
      </c>
      <c r="H625" s="75" t="str">
        <f>IF(ISBLANK(Abfalldokumentation!$W625),"-",Abfalldokumentation!$W625)</f>
        <v>Luftzieher/Folienriss durch Transport</v>
      </c>
      <c r="I625" s="75">
        <f t="shared" si="64"/>
        <v>38</v>
      </c>
      <c r="J625" s="75" t="str">
        <f t="shared" si="65"/>
        <v>Produkte</v>
      </c>
      <c r="K625" s="75" t="str">
        <f t="shared" si="66"/>
        <v>BUs</v>
      </c>
      <c r="L625" s="75" t="str">
        <f t="shared" si="67"/>
        <v>Symptome</v>
      </c>
      <c r="M6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IFERROR(VLOOKUP(Abfalldokumentation!$O625,Kennzahlen!U:X,3,FALSE)*Abfalldokumentation!$B625,"0")))),0)</f>
        <v>0</v>
      </c>
      <c r="N625" s="75" t="str">
        <f>IF(ISBLANK(Q625),VLOOKUP(Abfalldokumentation!$O625,'Linien - BU'!R:S,2,FALSE),Q625)</f>
        <v>BU2</v>
      </c>
      <c r="O625" s="76" t="str">
        <f t="shared" si="68"/>
        <v>Blöcke</v>
      </c>
      <c r="P625" s="76">
        <f t="shared" si="69"/>
        <v>12</v>
      </c>
      <c r="Q625" s="44" t="s">
        <v>7</v>
      </c>
      <c r="R625" s="45" t="s">
        <v>194</v>
      </c>
      <c r="S625" s="45">
        <v>30</v>
      </c>
      <c r="T625" s="45">
        <v>12</v>
      </c>
      <c r="U625" s="46">
        <v>44461</v>
      </c>
      <c r="V625" s="47" t="s">
        <v>30</v>
      </c>
      <c r="W625" s="48" t="s">
        <v>30</v>
      </c>
      <c r="X625" s="49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7" t="str">
        <f>VLOOKUP(N626,'Linien - BU'!A:B,2,FALSE)</f>
        <v>BU3</v>
      </c>
      <c r="B626" s="78">
        <f t="shared" si="63"/>
        <v>3.5</v>
      </c>
      <c r="C626" s="79">
        <f>Abfalldokumentation!$U626</f>
        <v>44461</v>
      </c>
      <c r="D626" s="68" t="str">
        <f>IFERROR(VLOOKUP(Tabelle3[[#This Row],[Artikelnr.]],Produktgruppe!A:B,2,0),Tabelle3[[#This Row],[Produktname]])</f>
        <v>Diverses</v>
      </c>
      <c r="E626" s="80" t="str">
        <f>IFERROR(VLOOKUP(Abfalldokumentation!$O626,Artikel!A:C,3,FALSE),Abfalldokumentation!$O626)</f>
        <v>Maschinenabfall</v>
      </c>
      <c r="F626" s="80" t="str">
        <f>VLOOKUP(T626,'Liste Gründe'!A:D,2,FALSE)</f>
        <v>Linienbezogen</v>
      </c>
      <c r="G626" s="79" t="str">
        <f>IF(ISBLANK(V626),VLOOKUP(Abfalldokumentation!$P626,'Liste Gründe'!A:D,3,FALSE),V626)</f>
        <v>Maschinenabfall</v>
      </c>
      <c r="H626" s="80" t="str">
        <f>IF(ISBLANK(Abfalldokumentation!$W626),"-",Abfalldokumentation!$W626)</f>
        <v>-</v>
      </c>
      <c r="I626" s="80">
        <f t="shared" si="64"/>
        <v>38</v>
      </c>
      <c r="J626" s="80" t="str">
        <f t="shared" si="65"/>
        <v>Produkte</v>
      </c>
      <c r="K626" s="80" t="str">
        <f t="shared" si="66"/>
        <v>BUs</v>
      </c>
      <c r="L626" s="80" t="str">
        <f t="shared" si="67"/>
        <v>Symptome</v>
      </c>
      <c r="M6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IFERROR(VLOOKUP(Abfalldokumentation!$O626,Kennzahlen!U:X,3,FALSE)*Abfalldokumentation!$B626,"0")))),0)</f>
        <v>0</v>
      </c>
      <c r="N626" s="80" t="str">
        <f>IF(ISBLANK(Q626),VLOOKUP(Abfalldokumentation!$O626,'Linien - BU'!R:S,2,FALSE),Q626)</f>
        <v>L3</v>
      </c>
      <c r="O626" s="76" t="str">
        <f t="shared" si="68"/>
        <v>Maschinenabfall</v>
      </c>
      <c r="P626" s="76">
        <f t="shared" si="69"/>
        <v>30</v>
      </c>
      <c r="Q626" s="38" t="s">
        <v>264</v>
      </c>
      <c r="R626" s="39" t="s">
        <v>53</v>
      </c>
      <c r="S626" s="39">
        <v>3.5</v>
      </c>
      <c r="T626" s="39">
        <v>30</v>
      </c>
      <c r="U626" s="40">
        <v>44461</v>
      </c>
      <c r="V626" s="41"/>
      <c r="W626" s="39"/>
      <c r="X626" s="43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2" t="str">
        <f>VLOOKUP(N627,'Linien - BU'!A:B,2,FALSE)</f>
        <v>BU3</v>
      </c>
      <c r="B627" s="73">
        <f t="shared" si="63"/>
        <v>18</v>
      </c>
      <c r="C627" s="74">
        <f>Abfalldokumentation!$U627</f>
        <v>44461</v>
      </c>
      <c r="D627" s="68" t="str">
        <f>IFERROR(VLOOKUP(Tabelle3[[#This Row],[Artikelnr.]],Produktgruppe!A:B,2,0),Tabelle3[[#This Row],[Produktname]])</f>
        <v>Diverses</v>
      </c>
      <c r="E627" s="75" t="str">
        <f>IFERROR(VLOOKUP(Abfalldokumentation!$O627,Artikel!A:C,3,FALSE),Abfalldokumentation!$O627)</f>
        <v>Maschinenabfall</v>
      </c>
      <c r="F627" s="75" t="str">
        <f>VLOOKUP(T627,'Liste Gründe'!A:D,2,FALSE)</f>
        <v>Linienbezogen</v>
      </c>
      <c r="G627" s="74" t="str">
        <f>IF(ISBLANK(V627),VLOOKUP(Abfalldokumentation!$P627,'Liste Gründe'!A:D,3,FALSE),V627)</f>
        <v>Maschinenabfall</v>
      </c>
      <c r="H627" s="75" t="str">
        <f>IF(ISBLANK(Abfalldokumentation!$W627),"-",Abfalldokumentation!$W627)</f>
        <v>-</v>
      </c>
      <c r="I627" s="75">
        <f t="shared" si="64"/>
        <v>38</v>
      </c>
      <c r="J627" s="75" t="str">
        <f t="shared" si="65"/>
        <v>Produkte</v>
      </c>
      <c r="K627" s="75" t="str">
        <f t="shared" si="66"/>
        <v>BUs</v>
      </c>
      <c r="L627" s="75" t="str">
        <f t="shared" si="67"/>
        <v>Symptome</v>
      </c>
      <c r="M6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IFERROR(VLOOKUP(Abfalldokumentation!$O627,Kennzahlen!U:X,3,FALSE)*Abfalldokumentation!$B627,"0")))),0)</f>
        <v>0</v>
      </c>
      <c r="N627" s="75" t="str">
        <f>IF(ISBLANK(Q627),VLOOKUP(Abfalldokumentation!$O627,'Linien - BU'!R:S,2,FALSE),Q627)</f>
        <v>L36</v>
      </c>
      <c r="O627" s="76" t="str">
        <f t="shared" si="68"/>
        <v>Maschinenabfall</v>
      </c>
      <c r="P627" s="76">
        <f t="shared" si="69"/>
        <v>30</v>
      </c>
      <c r="Q627" s="44" t="s">
        <v>265</v>
      </c>
      <c r="R627" s="39" t="s">
        <v>53</v>
      </c>
      <c r="S627" s="45">
        <v>18</v>
      </c>
      <c r="T627" s="45">
        <v>30</v>
      </c>
      <c r="U627" s="46">
        <v>44461</v>
      </c>
      <c r="V627" s="47"/>
      <c r="W627" s="45"/>
      <c r="X627" s="49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7" t="str">
        <f>VLOOKUP(N628,'Linien - BU'!A:B,2,FALSE)</f>
        <v>BU3</v>
      </c>
      <c r="B628" s="78">
        <f t="shared" si="63"/>
        <v>24</v>
      </c>
      <c r="C628" s="79">
        <f>Abfalldokumentation!$U628</f>
        <v>44461</v>
      </c>
      <c r="D628" s="68" t="str">
        <f>IFERROR(VLOOKUP(Tabelle3[[#This Row],[Artikelnr.]],Produktgruppe!A:B,2,0),Tabelle3[[#This Row],[Produktname]])</f>
        <v>Diverses</v>
      </c>
      <c r="E628" s="80" t="str">
        <f>IFERROR(VLOOKUP(Abfalldokumentation!$O628,Artikel!A:C,3,FALSE),Abfalldokumentation!$O628)</f>
        <v>Maschinenabfall</v>
      </c>
      <c r="F628" s="80" t="str">
        <f>VLOOKUP(T628,'Liste Gründe'!A:D,2,FALSE)</f>
        <v>Linienbezogen</v>
      </c>
      <c r="G628" s="79" t="str">
        <f>IF(ISBLANK(V628),VLOOKUP(Abfalldokumentation!$P628,'Liste Gründe'!A:D,3,FALSE),V628)</f>
        <v>Maschinenabfall</v>
      </c>
      <c r="H628" s="80" t="str">
        <f>IF(ISBLANK(Abfalldokumentation!$W628),"-",Abfalldokumentation!$W628)</f>
        <v>-</v>
      </c>
      <c r="I628" s="80">
        <f t="shared" si="64"/>
        <v>38</v>
      </c>
      <c r="J628" s="80" t="str">
        <f t="shared" si="65"/>
        <v>Produkte</v>
      </c>
      <c r="K628" s="80" t="str">
        <f t="shared" si="66"/>
        <v>BUs</v>
      </c>
      <c r="L628" s="80" t="str">
        <f t="shared" si="67"/>
        <v>Symptome</v>
      </c>
      <c r="M6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IFERROR(VLOOKUP(Abfalldokumentation!$O628,Kennzahlen!U:X,3,FALSE)*Abfalldokumentation!$B628,"0")))),0)</f>
        <v>0</v>
      </c>
      <c r="N628" s="80" t="str">
        <f>IF(ISBLANK(Q628),VLOOKUP(Abfalldokumentation!$O628,'Linien - BU'!R:S,2,FALSE),Q628)</f>
        <v>L18</v>
      </c>
      <c r="O628" s="76" t="str">
        <f t="shared" si="68"/>
        <v>Maschinenabfall</v>
      </c>
      <c r="P628" s="76">
        <f t="shared" si="69"/>
        <v>30</v>
      </c>
      <c r="Q628" s="38" t="s">
        <v>213</v>
      </c>
      <c r="R628" s="39" t="s">
        <v>53</v>
      </c>
      <c r="S628" s="39">
        <v>24</v>
      </c>
      <c r="T628" s="39">
        <v>30</v>
      </c>
      <c r="U628" s="40">
        <v>44461</v>
      </c>
      <c r="V628" s="41"/>
      <c r="W628" s="39"/>
      <c r="X628" s="43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2" t="str">
        <f>VLOOKUP(N629,'Linien - BU'!A:B,2,FALSE)</f>
        <v>BU1</v>
      </c>
      <c r="B629" s="73">
        <f t="shared" si="63"/>
        <v>12</v>
      </c>
      <c r="C629" s="74">
        <f>Abfalldokumentation!$U629</f>
        <v>44461</v>
      </c>
      <c r="D629" s="68" t="str">
        <f>IFERROR(VLOOKUP(Tabelle3[[#This Row],[Artikelnr.]],Produktgruppe!A:B,2,0),Tabelle3[[#This Row],[Produktname]])</f>
        <v>Diverses</v>
      </c>
      <c r="E629" s="75" t="str">
        <f>IFERROR(VLOOKUP(Abfalldokumentation!$O629,Artikel!A:C,3,FALSE),Abfalldokumentation!$O629)</f>
        <v>Diverses</v>
      </c>
      <c r="F629" s="75" t="str">
        <f>VLOOKUP(T629,'Liste Gründe'!A:D,2,FALSE)</f>
        <v>Qualitätsprobleme</v>
      </c>
      <c r="G629" s="74" t="str">
        <f>IF(ISBLANK(V629),VLOOKUP(Abfalldokumentation!$P629,'Liste Gründe'!A:D,3,FALSE),V629)</f>
        <v>Rohware zu weich</v>
      </c>
      <c r="H629" s="75" t="str">
        <f>IF(ISBLANK(Abfalldokumentation!$W629),"-",Abfalldokumentation!$W629)</f>
        <v>-</v>
      </c>
      <c r="I629" s="75">
        <f t="shared" si="64"/>
        <v>38</v>
      </c>
      <c r="J629" s="75" t="str">
        <f t="shared" si="65"/>
        <v>Produkte</v>
      </c>
      <c r="K629" s="75" t="str">
        <f t="shared" si="66"/>
        <v>BUs</v>
      </c>
      <c r="L629" s="75" t="str">
        <f t="shared" si="67"/>
        <v>Symptome</v>
      </c>
      <c r="M6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IFERROR(VLOOKUP(Abfalldokumentation!$O629,Kennzahlen!U:X,3,FALSE)*Abfalldokumentation!$B629,"0")))),0)</f>
        <v>0</v>
      </c>
      <c r="N629" s="75" t="str">
        <f>IF(ISBLANK(Q629),VLOOKUP(Abfalldokumentation!$O629,'Linien - BU'!R:S,2,FALSE),Q629)</f>
        <v>Strudelline</v>
      </c>
      <c r="O629" s="76" t="str">
        <f t="shared" si="68"/>
        <v>Diverses</v>
      </c>
      <c r="P629" s="76">
        <f t="shared" si="69"/>
        <v>21</v>
      </c>
      <c r="Q629" s="44" t="s">
        <v>208</v>
      </c>
      <c r="R629" s="45" t="s">
        <v>108</v>
      </c>
      <c r="S629" s="45">
        <v>12</v>
      </c>
      <c r="T629" s="45">
        <v>21</v>
      </c>
      <c r="U629" s="46">
        <v>44461</v>
      </c>
      <c r="V629" s="47" t="s">
        <v>251</v>
      </c>
      <c r="W629" s="45" t="s">
        <v>52</v>
      </c>
      <c r="X629" s="49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7" t="str">
        <f>VLOOKUP(N630,'Linien - BU'!A:B,2,FALSE)</f>
        <v>BU2</v>
      </c>
      <c r="B630" s="78">
        <f t="shared" si="63"/>
        <v>38.5</v>
      </c>
      <c r="C630" s="79">
        <f>Abfalldokumentation!$U630</f>
        <v>44461</v>
      </c>
      <c r="D630" s="68" t="str">
        <f>IFERROR(VLOOKUP(Tabelle3[[#This Row],[Artikelnr.]],Produktgruppe!A:B,2,0),Tabelle3[[#This Row],[Produktname]])</f>
        <v>ABS 295</v>
      </c>
      <c r="E630" s="80" t="str">
        <f>IFERROR(VLOOKUP(Abfalldokumentation!$O630,Artikel!A:C,3,FALSE),Abfalldokumentation!$O630)</f>
        <v>Scheiben/Staub</v>
      </c>
      <c r="F630" s="80" t="str">
        <f>VLOOKUP(T630,'Liste Gründe'!A:D,2,FALSE)</f>
        <v>Linienbezogen</v>
      </c>
      <c r="G630" s="79" t="str">
        <f>IF(ISBLANK(V630),VLOOKUP(Abfalldokumentation!$P630,'Liste Gründe'!A:D,3,FALSE),V630)</f>
        <v>Maschinenabfall</v>
      </c>
      <c r="H630" s="80" t="str">
        <f>IF(ISBLANK(Abfalldokumentation!$W630),"-",Abfalldokumentation!$W630)</f>
        <v>-</v>
      </c>
      <c r="I630" s="80">
        <f t="shared" si="64"/>
        <v>38</v>
      </c>
      <c r="J630" s="80" t="str">
        <f t="shared" si="65"/>
        <v>Produkte</v>
      </c>
      <c r="K630" s="80" t="str">
        <f t="shared" si="66"/>
        <v>BUs</v>
      </c>
      <c r="L630" s="80" t="str">
        <f t="shared" si="67"/>
        <v>Symptome</v>
      </c>
      <c r="M6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IFERROR(VLOOKUP(Abfalldokumentation!$O630,Kennzahlen!U:X,3,FALSE)*Abfalldokumentation!$B630,"0")))),0)</f>
        <v>0</v>
      </c>
      <c r="N630" s="80" t="str">
        <f>IF(ISBLANK(Q630),VLOOKUP(Abfalldokumentation!$O630,'Linien - BU'!R:S,2,FALSE),Q630)</f>
        <v>BU2</v>
      </c>
      <c r="O630" s="76" t="str">
        <f t="shared" si="68"/>
        <v>Scheiben/Staub</v>
      </c>
      <c r="P630" s="76">
        <f t="shared" si="69"/>
        <v>30</v>
      </c>
      <c r="Q630" s="38" t="s">
        <v>7</v>
      </c>
      <c r="R630" s="39" t="s">
        <v>16655</v>
      </c>
      <c r="S630" s="39">
        <v>38.5</v>
      </c>
      <c r="T630" s="39">
        <v>30</v>
      </c>
      <c r="U630" s="40">
        <v>44461</v>
      </c>
      <c r="V630" s="41"/>
      <c r="W630" s="39"/>
      <c r="X630" s="43" t="str">
        <f>IFERROR(VLOOKUP(Abfalldokumentation!$R630,Artikel!A:C,3,FALSE),Abfalldokumentation!$R630)</f>
        <v>Scheiben/Staub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2" t="str">
        <f>VLOOKUP(N631,'Linien - BU'!A:B,2,FALSE)</f>
        <v>BU2</v>
      </c>
      <c r="B631" s="73">
        <f t="shared" si="63"/>
        <v>33</v>
      </c>
      <c r="C631" s="74">
        <f>Abfalldokumentation!$U631</f>
        <v>44461</v>
      </c>
      <c r="D631" s="68" t="str">
        <f>IFERROR(VLOOKUP(Tabelle3[[#This Row],[Artikelnr.]],Produktgruppe!A:B,2,0),Tabelle3[[#This Row],[Produktname]])</f>
        <v>ABS 295</v>
      </c>
      <c r="E631" s="75" t="str">
        <f>IFERROR(VLOOKUP(Abfalldokumentation!$O631,Artikel!A:C,3,FALSE),Abfalldokumentation!$O631)</f>
        <v>Scheiben/Staub</v>
      </c>
      <c r="F631" s="75" t="str">
        <f>VLOOKUP(T631,'Liste Gründe'!A:D,2,FALSE)</f>
        <v>Linienbezogen</v>
      </c>
      <c r="G631" s="74" t="str">
        <f>IF(ISBLANK(V631),VLOOKUP(Abfalldokumentation!$P631,'Liste Gründe'!A:D,3,FALSE),V631)</f>
        <v>Maschinenabfall</v>
      </c>
      <c r="H631" s="75" t="str">
        <f>IF(ISBLANK(Abfalldokumentation!$W631),"-",Abfalldokumentation!$W631)</f>
        <v>-</v>
      </c>
      <c r="I631" s="75">
        <f t="shared" si="64"/>
        <v>38</v>
      </c>
      <c r="J631" s="75" t="str">
        <f t="shared" si="65"/>
        <v>Produkte</v>
      </c>
      <c r="K631" s="75" t="str">
        <f t="shared" si="66"/>
        <v>BUs</v>
      </c>
      <c r="L631" s="75" t="str">
        <f t="shared" si="67"/>
        <v>Symptome</v>
      </c>
      <c r="M6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IFERROR(VLOOKUP(Abfalldokumentation!$O631,Kennzahlen!U:X,3,FALSE)*Abfalldokumentation!$B631,"0")))),0)</f>
        <v>0</v>
      </c>
      <c r="N631" s="75" t="str">
        <f>IF(ISBLANK(Q631),VLOOKUP(Abfalldokumentation!$O631,'Linien - BU'!R:S,2,FALSE),Q631)</f>
        <v>Bu2</v>
      </c>
      <c r="O631" s="76" t="str">
        <f t="shared" si="68"/>
        <v>Scheiben/Staub</v>
      </c>
      <c r="P631" s="76">
        <f t="shared" si="69"/>
        <v>30</v>
      </c>
      <c r="Q631" s="44" t="s">
        <v>216</v>
      </c>
      <c r="R631" s="39" t="s">
        <v>16655</v>
      </c>
      <c r="S631" s="45">
        <v>33</v>
      </c>
      <c r="T631" s="45">
        <v>30</v>
      </c>
      <c r="U631" s="46">
        <v>44461</v>
      </c>
      <c r="V631" s="47"/>
      <c r="W631" s="45"/>
      <c r="X631" s="49" t="str">
        <f>IFERROR(VLOOKUP(Abfalldokumentation!$R631,Artikel!A:C,3,FALSE),Abfalldokumentation!$R631)</f>
        <v>Scheiben/Staub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7" t="str">
        <f>VLOOKUP(N632,'Linien - BU'!A:B,2,FALSE)</f>
        <v>BU1</v>
      </c>
      <c r="B632" s="78">
        <f t="shared" si="63"/>
        <v>82</v>
      </c>
      <c r="C632" s="79">
        <f>Abfalldokumentation!$U632</f>
        <v>44461</v>
      </c>
      <c r="D632" s="68" t="str">
        <f>IFERROR(VLOOKUP(Tabelle3[[#This Row],[Artikelnr.]],Produktgruppe!A:B,2,0),Tabelle3[[#This Row],[Produktname]])</f>
        <v>Diverses</v>
      </c>
      <c r="E632" s="80" t="str">
        <f>IFERROR(VLOOKUP(Abfalldokumentation!$O632,Artikel!A:C,3,FALSE),Abfalldokumentation!$O632)</f>
        <v>Diverses aus Abfüllung</v>
      </c>
      <c r="F632" s="80" t="str">
        <f>VLOOKUP(T632,'Liste Gründe'!A:D,2,FALSE)</f>
        <v>Linienbezogen</v>
      </c>
      <c r="G632" s="79" t="str">
        <f>IF(ISBLANK(V632),VLOOKUP(Abfalldokumentation!$P632,'Liste Gründe'!A:D,3,FALSE),V632)</f>
        <v>Darm geplatzt</v>
      </c>
      <c r="H632" s="80" t="str">
        <f>IF(ISBLANK(Abfalldokumentation!$W632),"-",Abfalldokumentation!$W632)</f>
        <v>-</v>
      </c>
      <c r="I632" s="80">
        <f t="shared" si="64"/>
        <v>38</v>
      </c>
      <c r="J632" s="80" t="str">
        <f t="shared" si="65"/>
        <v>Produkte</v>
      </c>
      <c r="K632" s="80" t="str">
        <f t="shared" si="66"/>
        <v>BUs</v>
      </c>
      <c r="L632" s="80" t="str">
        <f t="shared" si="67"/>
        <v>Symptome</v>
      </c>
      <c r="M6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IFERROR(VLOOKUP(Abfalldokumentation!$O632,Kennzahlen!U:X,3,FALSE)*Abfalldokumentation!$B632,"0")))),0)</f>
        <v>0</v>
      </c>
      <c r="N632" s="80" t="str">
        <f>IF(ISBLANK(Q632),VLOOKUP(Abfalldokumentation!$O632,'Linien - BU'!R:S,2,FALSE),Q632)</f>
        <v>Abfüllung</v>
      </c>
      <c r="O632" s="76" t="str">
        <f t="shared" si="68"/>
        <v>Diverses aus Abfüllung</v>
      </c>
      <c r="P632" s="76">
        <f t="shared" si="69"/>
        <v>34</v>
      </c>
      <c r="Q632" s="38" t="s">
        <v>166</v>
      </c>
      <c r="R632" s="39" t="s">
        <v>179</v>
      </c>
      <c r="S632" s="39">
        <v>82</v>
      </c>
      <c r="T632" s="39">
        <v>34</v>
      </c>
      <c r="U632" s="40">
        <v>44461</v>
      </c>
      <c r="V632" s="41"/>
      <c r="W632" s="39"/>
      <c r="X632" s="43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2" t="str">
        <f>VLOOKUP(N633,'Linien - BU'!A:B,2,FALSE)</f>
        <v>BU1</v>
      </c>
      <c r="B633" s="73">
        <f t="shared" si="63"/>
        <v>88.5</v>
      </c>
      <c r="C633" s="74">
        <f>Abfalldokumentation!$U633</f>
        <v>44461</v>
      </c>
      <c r="D633" s="68" t="str">
        <f>IFERROR(VLOOKUP(Tabelle3[[#This Row],[Artikelnr.]],Produktgruppe!A:B,2,0),Tabelle3[[#This Row],[Produktname]])</f>
        <v>Diverses</v>
      </c>
      <c r="E633" s="75" t="str">
        <f>IFERROR(VLOOKUP(Abfalldokumentation!$O633,Artikel!A:C,3,FALSE),Abfalldokumentation!$O633)</f>
        <v>Diverses aus Abfüllung</v>
      </c>
      <c r="F633" s="75" t="str">
        <f>VLOOKUP(T633,'Liste Gründe'!A:D,2,FALSE)</f>
        <v>Linienbezogen</v>
      </c>
      <c r="G633" s="74" t="str">
        <f>IF(ISBLANK(V633),VLOOKUP(Abfalldokumentation!$P633,'Liste Gründe'!A:D,3,FALSE),V633)</f>
        <v>Darm geplatzt</v>
      </c>
      <c r="H633" s="75" t="str">
        <f>IF(ISBLANK(Abfalldokumentation!$W633),"-",Abfalldokumentation!$W633)</f>
        <v>-</v>
      </c>
      <c r="I633" s="75">
        <f t="shared" si="64"/>
        <v>38</v>
      </c>
      <c r="J633" s="75" t="str">
        <f t="shared" si="65"/>
        <v>Produkte</v>
      </c>
      <c r="K633" s="75" t="str">
        <f t="shared" si="66"/>
        <v>BUs</v>
      </c>
      <c r="L633" s="75" t="str">
        <f t="shared" si="67"/>
        <v>Symptome</v>
      </c>
      <c r="M6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IFERROR(VLOOKUP(Abfalldokumentation!$O633,Kennzahlen!U:X,3,FALSE)*Abfalldokumentation!$B633,"0")))),0)</f>
        <v>0</v>
      </c>
      <c r="N633" s="75" t="str">
        <f>IF(ISBLANK(Q633),VLOOKUP(Abfalldokumentation!$O633,'Linien - BU'!R:S,2,FALSE),Q633)</f>
        <v>Abfüllung</v>
      </c>
      <c r="O633" s="76" t="str">
        <f t="shared" si="68"/>
        <v>Diverses aus Abfüllung</v>
      </c>
      <c r="P633" s="76">
        <f t="shared" si="69"/>
        <v>34</v>
      </c>
      <c r="Q633" s="44" t="s">
        <v>166</v>
      </c>
      <c r="R633" s="45" t="s">
        <v>179</v>
      </c>
      <c r="S633" s="45">
        <v>88.5</v>
      </c>
      <c r="T633" s="39">
        <v>34</v>
      </c>
      <c r="U633" s="46">
        <v>44461</v>
      </c>
      <c r="V633" s="47"/>
      <c r="W633" s="45"/>
      <c r="X633" s="49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7" t="str">
        <f>VLOOKUP(N634,'Linien - BU'!A:B,2,FALSE)</f>
        <v>BU1</v>
      </c>
      <c r="B634" s="78">
        <f t="shared" si="63"/>
        <v>19.5</v>
      </c>
      <c r="C634" s="79">
        <f>Abfalldokumentation!$U634</f>
        <v>44461</v>
      </c>
      <c r="D634" s="68" t="str">
        <f>IFERROR(VLOOKUP(Tabelle3[[#This Row],[Artikelnr.]],Produktgruppe!A:B,2,0),Tabelle3[[#This Row],[Produktname]])</f>
        <v>Diverses</v>
      </c>
      <c r="E634" s="80" t="str">
        <f>IFERROR(VLOOKUP(Abfalldokumentation!$O634,Artikel!A:C,3,FALSE),Abfalldokumentation!$O634)</f>
        <v>Diverses aus Schmelze</v>
      </c>
      <c r="F634" s="80" t="str">
        <f>VLOOKUP(T634,'Liste Gründe'!A:D,2,FALSE)</f>
        <v>Rest</v>
      </c>
      <c r="G634" s="79" t="str">
        <f>IF(ISBLANK(V634),VLOOKUP(Abfalldokumentation!$P634,'Liste Gründe'!A:D,3,FALSE),V634)</f>
        <v>Schmutz</v>
      </c>
      <c r="H634" s="80" t="str">
        <f>IF(ISBLANK(Abfalldokumentation!$W634),"-",Abfalldokumentation!$W634)</f>
        <v>Interleaver im Produkt von L34</v>
      </c>
      <c r="I634" s="80">
        <f t="shared" si="64"/>
        <v>38</v>
      </c>
      <c r="J634" s="80" t="str">
        <f t="shared" si="65"/>
        <v>Produkte</v>
      </c>
      <c r="K634" s="80" t="str">
        <f t="shared" si="66"/>
        <v>BUs</v>
      </c>
      <c r="L634" s="80" t="str">
        <f t="shared" si="67"/>
        <v>Symptome</v>
      </c>
      <c r="M6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IFERROR(VLOOKUP(Abfalldokumentation!$O634,Kennzahlen!U:X,3,FALSE)*Abfalldokumentation!$B634,"0")))),0)</f>
        <v>0</v>
      </c>
      <c r="N634" s="80" t="str">
        <f>IF(ISBLANK(Q634),VLOOKUP(Abfalldokumentation!$O634,'Linien - BU'!R:S,2,FALSE),Q634)</f>
        <v>Schmelze</v>
      </c>
      <c r="O634" s="76" t="str">
        <f t="shared" si="68"/>
        <v>Diverses aus Schmelze</v>
      </c>
      <c r="P634" s="76">
        <f t="shared" si="69"/>
        <v>42</v>
      </c>
      <c r="Q634" s="38" t="s">
        <v>170</v>
      </c>
      <c r="R634" s="39" t="s">
        <v>197</v>
      </c>
      <c r="S634" s="39">
        <v>19.5</v>
      </c>
      <c r="T634" s="39">
        <v>42</v>
      </c>
      <c r="U634" s="40">
        <v>44461</v>
      </c>
      <c r="V634" s="42"/>
      <c r="W634" s="42" t="s">
        <v>266</v>
      </c>
      <c r="X634" s="43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2" t="str">
        <f>VLOOKUP(N635,'Linien - BU'!A:B,2,FALSE)</f>
        <v>Rest</v>
      </c>
      <c r="B635" s="73">
        <f t="shared" si="63"/>
        <v>7</v>
      </c>
      <c r="C635" s="74">
        <f>Abfalldokumentation!$U635</f>
        <v>44461</v>
      </c>
      <c r="D635" s="68" t="str">
        <f>IFERROR(VLOOKUP(Tabelle3[[#This Row],[Artikelnr.]],Produktgruppe!A:B,2,0),Tabelle3[[#This Row],[Produktname]])</f>
        <v>Qualitätssicherung</v>
      </c>
      <c r="E635" s="75" t="str">
        <f>IFERROR(VLOOKUP(Abfalldokumentation!$O635,Artikel!A:C,3,FALSE),Abfalldokumentation!$O635)</f>
        <v>Diverses QM</v>
      </c>
      <c r="F635" s="75" t="str">
        <f>VLOOKUP(T635,'Liste Gründe'!A:D,2,FALSE)</f>
        <v>Qualitätssicherung</v>
      </c>
      <c r="G635" s="74" t="str">
        <f>IF(ISBLANK(V635),VLOOKUP(Abfalldokumentation!$P635,'Liste Gründe'!A:D,3,FALSE),V635)</f>
        <v>Sensorik</v>
      </c>
      <c r="H635" s="75" t="str">
        <f>IF(ISBLANK(Abfalldokumentation!$W635),"-",Abfalldokumentation!$W635)</f>
        <v>Sensorik</v>
      </c>
      <c r="I635" s="75">
        <f t="shared" si="64"/>
        <v>38</v>
      </c>
      <c r="J635" s="75" t="str">
        <f t="shared" si="65"/>
        <v>Produkte</v>
      </c>
      <c r="K635" s="75" t="str">
        <f t="shared" si="66"/>
        <v>BUs</v>
      </c>
      <c r="L635" s="75" t="str">
        <f t="shared" si="67"/>
        <v>Symptome</v>
      </c>
      <c r="M6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IFERROR(VLOOKUP(Abfalldokumentation!$O635,Kennzahlen!U:X,3,FALSE)*Abfalldokumentation!$B635,"0")))),0)</f>
        <v>0</v>
      </c>
      <c r="N635" s="75" t="str">
        <f>IF(ISBLANK(Q635),VLOOKUP(Abfalldokumentation!$O635,'Linien - BU'!R:S,2,FALSE),Q635)</f>
        <v>QM</v>
      </c>
      <c r="O635" s="76" t="str">
        <f t="shared" si="68"/>
        <v>Diverses QM</v>
      </c>
      <c r="P635" s="76">
        <f t="shared" si="69"/>
        <v>74</v>
      </c>
      <c r="Q635" s="44" t="s">
        <v>182</v>
      </c>
      <c r="R635" s="45" t="s">
        <v>183</v>
      </c>
      <c r="S635" s="45">
        <v>7</v>
      </c>
      <c r="T635" s="45">
        <v>74</v>
      </c>
      <c r="U635" s="46">
        <v>44461</v>
      </c>
      <c r="V635" s="47" t="s">
        <v>184</v>
      </c>
      <c r="W635" s="45" t="s">
        <v>184</v>
      </c>
      <c r="X635" s="49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7" t="str">
        <f>VLOOKUP(N636,'Linien - BU'!A:B,2,FALSE)</f>
        <v>BU4</v>
      </c>
      <c r="B636" s="78">
        <f t="shared" si="63"/>
        <v>23</v>
      </c>
      <c r="C636" s="79">
        <f>Abfalldokumentation!$U636</f>
        <v>44461</v>
      </c>
      <c r="D636" s="68" t="str">
        <f>IFERROR(VLOOKUP(Tabelle3[[#This Row],[Artikelnr.]],Produktgruppe!A:B,2,0),Tabelle3[[#This Row],[Produktname]])</f>
        <v>Diverses</v>
      </c>
      <c r="E636" s="80" t="str">
        <f>IFERROR(VLOOKUP(Abfalldokumentation!$O636,Artikel!A:C,3,FALSE),Abfalldokumentation!$O636)</f>
        <v>Diverses</v>
      </c>
      <c r="F636" s="80" t="str">
        <f>VLOOKUP(T636,'Liste Gründe'!A:D,2,FALSE)</f>
        <v>Schimmel</v>
      </c>
      <c r="G636" s="79" t="str">
        <f>IF(ISBLANK(V636),VLOOKUP(Abfalldokumentation!$P636,'Liste Gründe'!A:D,3,FALSE),V636)</f>
        <v>gesammelt für möglichen Einsatz</v>
      </c>
      <c r="H636" s="80" t="str">
        <f>IF(ISBLANK(Abfalldokumentation!$W636),"-",Abfalldokumentation!$W636)</f>
        <v>-</v>
      </c>
      <c r="I636" s="80">
        <f t="shared" si="64"/>
        <v>38</v>
      </c>
      <c r="J636" s="80" t="str">
        <f t="shared" si="65"/>
        <v>Produkte</v>
      </c>
      <c r="K636" s="80" t="str">
        <f t="shared" si="66"/>
        <v>BUs</v>
      </c>
      <c r="L636" s="80" t="str">
        <f t="shared" si="67"/>
        <v>Symptome</v>
      </c>
      <c r="M6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IFERROR(VLOOKUP(Abfalldokumentation!$O636,Kennzahlen!U:X,3,FALSE)*Abfalldokumentation!$B636,"0")))),0)</f>
        <v>0</v>
      </c>
      <c r="N636" s="80" t="str">
        <f>IF(ISBLANK(Q636),VLOOKUP(Abfalldokumentation!$O636,'Linien - BU'!R:S,2,FALSE),Q636)</f>
        <v>BU4</v>
      </c>
      <c r="O636" s="76" t="str">
        <f t="shared" si="68"/>
        <v>Diverses</v>
      </c>
      <c r="P636" s="76">
        <f t="shared" si="69"/>
        <v>12</v>
      </c>
      <c r="Q636" s="38" t="s">
        <v>9</v>
      </c>
      <c r="R636" s="45" t="s">
        <v>108</v>
      </c>
      <c r="S636" s="39">
        <v>23</v>
      </c>
      <c r="T636" s="39">
        <v>12</v>
      </c>
      <c r="U636" s="40">
        <v>44461</v>
      </c>
      <c r="V636" s="47" t="s">
        <v>23</v>
      </c>
      <c r="W636" s="39"/>
      <c r="X636" s="43" t="str">
        <f>IFERROR(VLOOKUP(Abfalldokumentation!$R636,Artikel!A:C,3,FALSE),Abfalldokumentation!$R636)</f>
        <v>Diverses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2" t="str">
        <f>VLOOKUP(N637,'Linien - BU'!A:B,2,FALSE)</f>
        <v>BU3</v>
      </c>
      <c r="B637" s="73">
        <f t="shared" si="63"/>
        <v>345</v>
      </c>
      <c r="C637" s="74">
        <f>Abfalldokumentation!$U637</f>
        <v>44461</v>
      </c>
      <c r="D637" s="68" t="str">
        <f>IFERROR(VLOOKUP(Tabelle3[[#This Row],[Artikelnr.]],Produktgruppe!A:B,2,0),Tabelle3[[#This Row],[Produktname]])</f>
        <v>VOS 295</v>
      </c>
      <c r="E637" s="75" t="str">
        <f>IFERROR(VLOOKUP(Abfalldokumentation!$O637,Artikel!A:C,3,FALSE),Abfalldokumentation!$O637)</f>
        <v>gemischte Räucherstücke</v>
      </c>
      <c r="F637" s="75" t="str">
        <f>VLOOKUP(T637,'Liste Gründe'!A:D,2,FALSE)</f>
        <v>Linienbezogen</v>
      </c>
      <c r="G637" s="74" t="str">
        <f>IF(ISBLANK(V637),VLOOKUP(Abfalldokumentation!$P637,'Liste Gründe'!A:D,3,FALSE),V637)</f>
        <v>gemischtes Produkt</v>
      </c>
      <c r="H637" s="75" t="str">
        <f>IF(ISBLANK(Abfalldokumentation!$W637),"-",Abfalldokumentation!$W637)</f>
        <v xml:space="preserve">gemischt, weil mehrere Produkte in einen Auftrag einfließen. VOS Trennung </v>
      </c>
      <c r="I637" s="75">
        <f t="shared" si="64"/>
        <v>38</v>
      </c>
      <c r="J637" s="75" t="str">
        <f t="shared" si="65"/>
        <v>Produkte</v>
      </c>
      <c r="K637" s="75" t="str">
        <f t="shared" si="66"/>
        <v>BUs</v>
      </c>
      <c r="L637" s="75" t="str">
        <f t="shared" si="67"/>
        <v>Symptome</v>
      </c>
      <c r="M6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IFERROR(VLOOKUP(Abfalldokumentation!$O637,Kennzahlen!U:X,3,FALSE)*Abfalldokumentation!$B637,"0")))),0)</f>
        <v>0</v>
      </c>
      <c r="N637" s="75" t="str">
        <f>IF(ISBLANK(Q637),VLOOKUP(Abfalldokumentation!$O637,'Linien - BU'!R:S,2,FALSE),Q637)</f>
        <v>L9</v>
      </c>
      <c r="O637" s="76" t="str">
        <f t="shared" si="68"/>
        <v>gemischte Räucherstücke</v>
      </c>
      <c r="P637" s="76">
        <f t="shared" si="69"/>
        <v>81</v>
      </c>
      <c r="Q637" s="44" t="s">
        <v>209</v>
      </c>
      <c r="R637" s="45" t="s">
        <v>45</v>
      </c>
      <c r="S637" s="45">
        <v>345</v>
      </c>
      <c r="T637" s="45">
        <v>81</v>
      </c>
      <c r="U637" s="46">
        <v>44461</v>
      </c>
      <c r="V637" s="48"/>
      <c r="W637" s="48" t="s">
        <v>268</v>
      </c>
      <c r="X637" s="49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7" t="str">
        <f>VLOOKUP(N638,'Linien - BU'!A:B,2,FALSE)</f>
        <v>Rest</v>
      </c>
      <c r="B638" s="78">
        <f t="shared" si="63"/>
        <v>4.0999999999999996</v>
      </c>
      <c r="C638" s="79">
        <f>Abfalldokumentation!$U638</f>
        <v>44461</v>
      </c>
      <c r="D638" s="68" t="str">
        <f>IFERROR(VLOOKUP(Tabelle3[[#This Row],[Artikelnr.]],Produktgruppe!A:B,2,0),Tabelle3[[#This Row],[Produktname]])</f>
        <v>Qualitätssicherung</v>
      </c>
      <c r="E638" s="80" t="str">
        <f>IFERROR(VLOOKUP(Abfalldokumentation!$O638,Artikel!A:C,3,FALSE),Abfalldokumentation!$O638)</f>
        <v>Laborproben</v>
      </c>
      <c r="F638" s="80" t="str">
        <f>VLOOKUP(T638,'Liste Gründe'!A:D,2,FALSE)</f>
        <v>Qualitätssicherung</v>
      </c>
      <c r="G638" s="79" t="str">
        <f>IF(ISBLANK(V638),VLOOKUP(Abfalldokumentation!$P638,'Liste Gründe'!A:D,3,FALSE),V638)</f>
        <v>Sensorik</v>
      </c>
      <c r="H638" s="80" t="str">
        <f>IF(ISBLANK(Abfalldokumentation!$W638),"-",Abfalldokumentation!$W638)</f>
        <v>-</v>
      </c>
      <c r="I638" s="80">
        <f t="shared" si="64"/>
        <v>38</v>
      </c>
      <c r="J638" s="80" t="str">
        <f t="shared" si="65"/>
        <v>Produkte</v>
      </c>
      <c r="K638" s="80" t="str">
        <f t="shared" si="66"/>
        <v>BUs</v>
      </c>
      <c r="L638" s="80" t="str">
        <f t="shared" si="67"/>
        <v>Symptome</v>
      </c>
      <c r="M6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IFERROR(VLOOKUP(Abfalldokumentation!$O638,Kennzahlen!U:X,3,FALSE)*Abfalldokumentation!$B638,"0")))),0)</f>
        <v>0</v>
      </c>
      <c r="N638" s="80" t="str">
        <f>IF(ISBLANK(Q638),VLOOKUP(Abfalldokumentation!$O638,'Linien - BU'!R:S,2,FALSE),Q638)</f>
        <v>Labor</v>
      </c>
      <c r="O638" s="76" t="str">
        <f t="shared" si="68"/>
        <v>Laborproben</v>
      </c>
      <c r="P638" s="76">
        <f t="shared" si="69"/>
        <v>74</v>
      </c>
      <c r="Q638" s="38" t="s">
        <v>185</v>
      </c>
      <c r="R638" s="39" t="s">
        <v>186</v>
      </c>
      <c r="S638" s="39">
        <v>4.0999999999999996</v>
      </c>
      <c r="T638" s="50">
        <v>74</v>
      </c>
      <c r="U638" s="40">
        <v>44461</v>
      </c>
      <c r="V638" s="48"/>
      <c r="W638" s="48"/>
      <c r="X638" s="43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2" t="str">
        <f>VLOOKUP(N639,'Linien - BU'!A:B,2,FALSE)</f>
        <v>Rest</v>
      </c>
      <c r="B639" s="73">
        <f t="shared" si="63"/>
        <v>8</v>
      </c>
      <c r="C639" s="74">
        <f>Abfalldokumentation!$U639</f>
        <v>44461</v>
      </c>
      <c r="D639" s="68" t="str">
        <f>IFERROR(VLOOKUP(Tabelle3[[#This Row],[Artikelnr.]],Produktgruppe!A:B,2,0),Tabelle3[[#This Row],[Produktname]])</f>
        <v>Rest</v>
      </c>
      <c r="E639" s="75" t="str">
        <f>IFERROR(VLOOKUP(Abfalldokumentation!$O639,Artikel!A:C,3,FALSE),Abfalldokumentation!$O639)</f>
        <v>Schinken Stange</v>
      </c>
      <c r="F639" s="75" t="str">
        <f>VLOOKUP(T639,'Liste Gründe'!A:D,2,FALSE)</f>
        <v>Schimmel</v>
      </c>
      <c r="G639" s="74" t="str">
        <f>IF(ISBLANK(V639),VLOOKUP(Abfalldokumentation!$P639,'Liste Gründe'!A:D,3,FALSE),V639)</f>
        <v>Schimmel</v>
      </c>
      <c r="H639" s="75" t="str">
        <f>IF(ISBLANK(Abfalldokumentation!$W639),"-",Abfalldokumentation!$W639)</f>
        <v>-</v>
      </c>
      <c r="I639" s="75">
        <f t="shared" si="64"/>
        <v>38</v>
      </c>
      <c r="J639" s="75" t="str">
        <f t="shared" si="65"/>
        <v>Produkte</v>
      </c>
      <c r="K639" s="75" t="str">
        <f t="shared" si="66"/>
        <v>BUs</v>
      </c>
      <c r="L639" s="75" t="str">
        <f t="shared" si="67"/>
        <v>Symptome</v>
      </c>
      <c r="M6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IFERROR(VLOOKUP(Abfalldokumentation!$O639,Kennzahlen!U:X,3,FALSE)*Abfalldokumentation!$B639,"0")))),0)</f>
        <v>0</v>
      </c>
      <c r="N639" s="75" t="str">
        <f>IF(ISBLANK(Q639),VLOOKUP(Abfalldokumentation!$O639,'Linien - BU'!R:S,2,FALSE),Q639)</f>
        <v>Rest</v>
      </c>
      <c r="O639" s="76" t="str">
        <f t="shared" si="68"/>
        <v>Schinken Stange</v>
      </c>
      <c r="P639" s="76">
        <f t="shared" si="69"/>
        <v>12</v>
      </c>
      <c r="Q639" s="44" t="s">
        <v>10</v>
      </c>
      <c r="R639" s="45" t="s">
        <v>269</v>
      </c>
      <c r="S639" s="45">
        <v>8</v>
      </c>
      <c r="T639" s="45">
        <v>12</v>
      </c>
      <c r="U639" s="46">
        <v>44461</v>
      </c>
      <c r="V639" s="42"/>
      <c r="W639" s="48"/>
      <c r="X639" s="49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7" t="str">
        <f>VLOOKUP(N640,'Linien - BU'!A:B,2,FALSE)</f>
        <v>BU1</v>
      </c>
      <c r="B640" s="78">
        <f t="shared" si="63"/>
        <v>57</v>
      </c>
      <c r="C640" s="79">
        <f>Abfalldokumentation!$U640</f>
        <v>44462</v>
      </c>
      <c r="D640" s="68" t="str">
        <f>IFERROR(VLOOKUP(Tabelle3[[#This Row],[Artikelnr.]],Produktgruppe!A:B,2,0),Tabelle3[[#This Row],[Produktname]])</f>
        <v>VOS 295</v>
      </c>
      <c r="E640" s="80" t="str">
        <f>IFERROR(VLOOKUP(Abfalldokumentation!$O640,Artikel!A:C,3,FALSE),Abfalldokumentation!$O640)</f>
        <v>VOS SKZ Mozzarella 40%</v>
      </c>
      <c r="F640" s="80" t="str">
        <f>VLOOKUP(T640,'Liste Gründe'!A:D,2,FALSE)</f>
        <v>Schimmel</v>
      </c>
      <c r="G640" s="79" t="str">
        <f>IF(ISBLANK(V640),VLOOKUP(Abfalldokumentation!$P640,'Liste Gründe'!A:D,3,FALSE),V640)</f>
        <v>Schimmel</v>
      </c>
      <c r="H640" s="80" t="str">
        <f>IF(ISBLANK(Abfalldokumentation!$W640),"-",Abfalldokumentation!$W640)</f>
        <v>-</v>
      </c>
      <c r="I640" s="80">
        <f t="shared" si="64"/>
        <v>38</v>
      </c>
      <c r="J640" s="80" t="str">
        <f t="shared" si="65"/>
        <v>Produkte</v>
      </c>
      <c r="K640" s="80" t="str">
        <f t="shared" si="66"/>
        <v>BUs</v>
      </c>
      <c r="L640" s="80" t="str">
        <f t="shared" si="67"/>
        <v>Symptome</v>
      </c>
      <c r="M6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IFERROR(VLOOKUP(Abfalldokumentation!$O640,Kennzahlen!U:X,3,FALSE)*Abfalldokumentation!$B640,"0")))),0)</f>
        <v>28.5</v>
      </c>
      <c r="N640" s="80" t="str">
        <f>IF(ISBLANK(Q640),VLOOKUP(Abfalldokumentation!$O640,'Linien - BU'!R:S,2,FALSE),Q640)</f>
        <v>RWV</v>
      </c>
      <c r="O640" s="76">
        <f t="shared" si="68"/>
        <v>29500539</v>
      </c>
      <c r="P640" s="76">
        <f t="shared" si="69"/>
        <v>12</v>
      </c>
      <c r="Q640" s="38" t="s">
        <v>188</v>
      </c>
      <c r="R640" s="39">
        <v>29500539</v>
      </c>
      <c r="S640" s="39">
        <v>57</v>
      </c>
      <c r="T640" s="39">
        <v>12</v>
      </c>
      <c r="U640" s="40">
        <v>44462</v>
      </c>
      <c r="V640" s="42"/>
      <c r="W640" s="48"/>
      <c r="X640" s="43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2" t="str">
        <f>VLOOKUP(N641,'Linien - BU'!A:B,2,FALSE)</f>
        <v>BU3</v>
      </c>
      <c r="B641" s="73">
        <f t="shared" si="63"/>
        <v>431</v>
      </c>
      <c r="C641" s="74">
        <f>Abfalldokumentation!$U641</f>
        <v>44462</v>
      </c>
      <c r="D641" s="68" t="str">
        <f>IFERROR(VLOOKUP(Tabelle3[[#This Row],[Artikelnr.]],Produktgruppe!A:B,2,0),Tabelle3[[#This Row],[Produktname]])</f>
        <v>VOS 295</v>
      </c>
      <c r="E641" s="75" t="str">
        <f>IFERROR(VLOOKUP(Abfalldokumentation!$O641,Artikel!A:C,3,FALSE),Abfalldokumentation!$O641)</f>
        <v>VOS Früchte Blöcke</v>
      </c>
      <c r="F641" s="75" t="str">
        <f>VLOOKUP(T641,'Liste Gründe'!A:D,2,FALSE)</f>
        <v>keinen Verwendungszweck</v>
      </c>
      <c r="G641" s="74" t="str">
        <f>IF(ISBLANK(V641),VLOOKUP(Abfalldokumentation!$P641,'Liste Gründe'!A:D,3,FALSE),V641)</f>
        <v>keinen Verkauf, keinen Einsatz möglich</v>
      </c>
      <c r="H641" s="75" t="str">
        <f>IF(ISBLANK(Abfalldokumentation!$W641),"-",Abfalldokumentation!$W641)</f>
        <v>-</v>
      </c>
      <c r="I641" s="75">
        <f t="shared" si="64"/>
        <v>38</v>
      </c>
      <c r="J641" s="75" t="str">
        <f t="shared" si="65"/>
        <v>Produkte</v>
      </c>
      <c r="K641" s="75" t="str">
        <f t="shared" si="66"/>
        <v>BUs</v>
      </c>
      <c r="L641" s="75" t="str">
        <f t="shared" si="67"/>
        <v>Symptome</v>
      </c>
      <c r="M6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IFERROR(VLOOKUP(Abfalldokumentation!$O641,Kennzahlen!U:X,3,FALSE)*Abfalldokumentation!$B641,"0")))),0)</f>
        <v>215.5</v>
      </c>
      <c r="N641" s="75" t="str">
        <f>IF(ISBLANK(Q641),VLOOKUP(Abfalldokumentation!$O641,'Linien - BU'!R:S,2,FALSE),Q641)</f>
        <v>L18</v>
      </c>
      <c r="O641" s="76">
        <f t="shared" si="68"/>
        <v>29500594</v>
      </c>
      <c r="P641" s="76">
        <f t="shared" si="69"/>
        <v>61</v>
      </c>
      <c r="Q641" s="44" t="s">
        <v>213</v>
      </c>
      <c r="R641" s="45">
        <v>29500594</v>
      </c>
      <c r="S641" s="45">
        <v>431</v>
      </c>
      <c r="T641" s="45">
        <v>61</v>
      </c>
      <c r="U641" s="46">
        <v>44462</v>
      </c>
      <c r="V641" s="47" t="s">
        <v>50</v>
      </c>
      <c r="W641" s="48"/>
      <c r="X641" s="49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7" t="str">
        <f>VLOOKUP(N642,'Linien - BU'!A:B,2,FALSE)</f>
        <v>BU4</v>
      </c>
      <c r="B642" s="78">
        <f t="shared" ref="B642:B705" si="70">S642</f>
        <v>28</v>
      </c>
      <c r="C642" s="79">
        <f>Abfalldokumentation!$U642</f>
        <v>44462</v>
      </c>
      <c r="D642" s="68" t="str">
        <f>IFERROR(VLOOKUP(Tabelle3[[#This Row],[Artikelnr.]],Produktgruppe!A:B,2,0),Tabelle3[[#This Row],[Produktname]])</f>
        <v>ABS 295</v>
      </c>
      <c r="E642" s="80" t="str">
        <f>IFERROR(VLOOKUP(Abfalldokumentation!$O642,Artikel!A:C,3,FALSE),Abfalldokumentation!$O642)</f>
        <v>ABS MEDI-KRÄUK</v>
      </c>
      <c r="F642" s="80" t="str">
        <f>VLOOKUP(T642,'Liste Gründe'!A:D,2,FALSE)</f>
        <v>keinen Verwendungszweck</v>
      </c>
      <c r="G642" s="79" t="str">
        <f>IF(ISBLANK(V642),VLOOKUP(Abfalldokumentation!$P642,'Liste Gründe'!A:D,3,FALSE),V642)</f>
        <v>keinen Verwendungszweck</v>
      </c>
      <c r="H642" s="80" t="str">
        <f>IF(ISBLANK(Abfalldokumentation!$W642),"-",Abfalldokumentation!$W642)</f>
        <v>-</v>
      </c>
      <c r="I642" s="80">
        <f t="shared" ref="I642:I705" si="71">_xlfn.ISOWEEKNUM(C642)</f>
        <v>38</v>
      </c>
      <c r="J642" s="80" t="str">
        <f t="shared" ref="J642:J705" si="72">"Produkte"</f>
        <v>Produkte</v>
      </c>
      <c r="K642" s="80" t="str">
        <f t="shared" ref="K642:K705" si="73">"BUs"</f>
        <v>BUs</v>
      </c>
      <c r="L642" s="80" t="str">
        <f t="shared" ref="L642:L705" si="74">"Symptome"</f>
        <v>Symptome</v>
      </c>
      <c r="M6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IFERROR(VLOOKUP(Abfalldokumentation!$O642,Kennzahlen!U:X,3,FALSE)*Abfalldokumentation!$B642,"0")))),0)</f>
        <v>6.7194568295036419</v>
      </c>
      <c r="N642" s="80" t="str">
        <f>IF(ISBLANK(Q642),VLOOKUP(Abfalldokumentation!$O642,'Linien - BU'!R:S,2,FALSE),Q642)</f>
        <v>L21</v>
      </c>
      <c r="O642" s="76">
        <f t="shared" ref="O642:O705" si="75">R642</f>
        <v>29500886</v>
      </c>
      <c r="P642" s="76">
        <f t="shared" ref="P642:P705" si="76">T642</f>
        <v>61</v>
      </c>
      <c r="Q642" s="38" t="s">
        <v>217</v>
      </c>
      <c r="R642" s="39">
        <v>29500886</v>
      </c>
      <c r="S642" s="39">
        <v>28</v>
      </c>
      <c r="T642" s="39">
        <v>61</v>
      </c>
      <c r="U642" s="40">
        <v>44462</v>
      </c>
      <c r="V642" s="42"/>
      <c r="W642" s="41"/>
      <c r="X642" s="43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2" t="str">
        <f>VLOOKUP(N643,'Linien - BU'!A:B,2,FALSE)</f>
        <v>BU1</v>
      </c>
      <c r="B643" s="73">
        <f t="shared" si="70"/>
        <v>32</v>
      </c>
      <c r="C643" s="74">
        <f>Abfalldokumentation!$U643</f>
        <v>44462</v>
      </c>
      <c r="D643" s="68" t="str">
        <f>IFERROR(VLOOKUP(Tabelle3[[#This Row],[Artikelnr.]],Produktgruppe!A:B,2,0),Tabelle3[[#This Row],[Produktname]])</f>
        <v>VOS 295</v>
      </c>
      <c r="E643" s="75" t="str">
        <f>IFERROR(VLOOKUP(Abfalldokumentation!$O643,Artikel!A:C,3,FALSE),Abfalldokumentation!$O643)</f>
        <v>VOS-ABS ENTSORGUNG</v>
      </c>
      <c r="F643" s="75" t="str">
        <f>VLOOKUP(T643,'Liste Gründe'!A:D,2,FALSE)</f>
        <v>Rest</v>
      </c>
      <c r="G643" s="74" t="str">
        <f>IF(ISBLANK(V643),VLOOKUP(Abfalldokumentation!$P643,'Liste Gründe'!A:D,3,FALSE),V643)</f>
        <v>geschälte Rinde</v>
      </c>
      <c r="H643" s="75" t="str">
        <f>IF(ISBLANK(Abfalldokumentation!$W643),"-",Abfalldokumentation!$W643)</f>
        <v>-</v>
      </c>
      <c r="I643" s="75">
        <f t="shared" si="71"/>
        <v>38</v>
      </c>
      <c r="J643" s="75" t="str">
        <f t="shared" si="72"/>
        <v>Produkte</v>
      </c>
      <c r="K643" s="75" t="str">
        <f t="shared" si="73"/>
        <v>BUs</v>
      </c>
      <c r="L643" s="75" t="str">
        <f t="shared" si="74"/>
        <v>Symptome</v>
      </c>
      <c r="M6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IFERROR(VLOOKUP(Abfalldokumentation!$O643,Kennzahlen!U:X,3,FALSE)*Abfalldokumentation!$B643,"0")))),0)</f>
        <v>0.32</v>
      </c>
      <c r="N643" s="75" t="str">
        <f>IF(ISBLANK(Q643),VLOOKUP(Abfalldokumentation!$O643,'Linien - BU'!R:S,2,FALSE),Q643)</f>
        <v>RWV</v>
      </c>
      <c r="O643" s="76">
        <f t="shared" si="75"/>
        <v>29500917</v>
      </c>
      <c r="P643" s="76">
        <f t="shared" si="76"/>
        <v>60</v>
      </c>
      <c r="Q643" s="44" t="s">
        <v>188</v>
      </c>
      <c r="R643" s="45">
        <v>29500917</v>
      </c>
      <c r="S643" s="45">
        <v>32</v>
      </c>
      <c r="T643" s="45">
        <v>60</v>
      </c>
      <c r="U643" s="46">
        <v>44462</v>
      </c>
      <c r="V643" s="42"/>
      <c r="W643" s="48"/>
      <c r="X643" s="49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7" t="str">
        <f>VLOOKUP(N644,'Linien - BU'!A:B,2,FALSE)</f>
        <v>BU4</v>
      </c>
      <c r="B644" s="78">
        <f t="shared" si="70"/>
        <v>9</v>
      </c>
      <c r="C644" s="79">
        <f>Abfalldokumentation!$U644</f>
        <v>44462</v>
      </c>
      <c r="D644" s="68" t="str">
        <f>IFERROR(VLOOKUP(Tabelle3[[#This Row],[Artikelnr.]],Produktgruppe!A:B,2,0),Tabelle3[[#This Row],[Produktname]])</f>
        <v>ABS 295</v>
      </c>
      <c r="E644" s="80" t="str">
        <f>IFERROR(VLOOKUP(Abfalldokumentation!$O644,Artikel!A:C,3,FALSE),Abfalldokumentation!$O644)</f>
        <v>ABS Whisky-Nuts</v>
      </c>
      <c r="F644" s="80" t="str">
        <f>VLOOKUP(T644,'Liste Gründe'!A:D,2,FALSE)</f>
        <v>keinen Verwendungszweck</v>
      </c>
      <c r="G644" s="79" t="str">
        <f>IF(ISBLANK(V644),VLOOKUP(Abfalldokumentation!$P644,'Liste Gründe'!A:D,3,FALSE),V644)</f>
        <v>keinen Verwendungszweck</v>
      </c>
      <c r="H644" s="80" t="str">
        <f>IF(ISBLANK(Abfalldokumentation!$W644),"-",Abfalldokumentation!$W644)</f>
        <v>-</v>
      </c>
      <c r="I644" s="80">
        <f t="shared" si="71"/>
        <v>38</v>
      </c>
      <c r="J644" s="80" t="str">
        <f t="shared" si="72"/>
        <v>Produkte</v>
      </c>
      <c r="K644" s="80" t="str">
        <f t="shared" si="73"/>
        <v>BUs</v>
      </c>
      <c r="L644" s="80" t="str">
        <f t="shared" si="74"/>
        <v>Symptome</v>
      </c>
      <c r="M6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IFERROR(VLOOKUP(Abfalldokumentation!$O644,Kennzahlen!U:X,3,FALSE)*Abfalldokumentation!$B644,"0")))),0)</f>
        <v>7.5058130571925785</v>
      </c>
      <c r="N644" s="80" t="str">
        <f>IF(ISBLANK(Q644),VLOOKUP(Abfalldokumentation!$O644,'Linien - BU'!R:S,2,FALSE),Q644)</f>
        <v>L21</v>
      </c>
      <c r="O644" s="76">
        <f t="shared" si="75"/>
        <v>29501009</v>
      </c>
      <c r="P644" s="76">
        <f t="shared" si="76"/>
        <v>61</v>
      </c>
      <c r="Q644" s="38" t="s">
        <v>217</v>
      </c>
      <c r="R644" s="39">
        <v>29501009</v>
      </c>
      <c r="S644" s="39">
        <v>9</v>
      </c>
      <c r="T644" s="39">
        <v>61</v>
      </c>
      <c r="U644" s="40">
        <v>44462</v>
      </c>
      <c r="V644" s="48"/>
      <c r="W644" s="48"/>
      <c r="X644" s="43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2" t="str">
        <f>VLOOKUP(N645,'Linien - BU'!A:B,2,FALSE)</f>
        <v>BU4</v>
      </c>
      <c r="B645" s="73">
        <f t="shared" si="70"/>
        <v>36</v>
      </c>
      <c r="C645" s="74">
        <f>Abfalldokumentation!$U645</f>
        <v>44462</v>
      </c>
      <c r="D645" s="68" t="str">
        <f>IFERROR(VLOOKUP(Tabelle3[[#This Row],[Artikelnr.]],Produktgruppe!A:B,2,0),Tabelle3[[#This Row],[Produktname]])</f>
        <v>ABS 295</v>
      </c>
      <c r="E645" s="75" t="str">
        <f>IFERROR(VLOOKUP(Abfalldokumentation!$O645,Artikel!A:C,3,FALSE),Abfalldokumentation!$O645)</f>
        <v>ABS BRUSCHETTA</v>
      </c>
      <c r="F645" s="75" t="str">
        <f>VLOOKUP(T645,'Liste Gründe'!A:D,2,FALSE)</f>
        <v>keinen Verwendungszweck</v>
      </c>
      <c r="G645" s="74" t="str">
        <f>IF(ISBLANK(V645),VLOOKUP(Abfalldokumentation!$P645,'Liste Gründe'!A:D,3,FALSE),V645)</f>
        <v>keinen Verwendungszweck</v>
      </c>
      <c r="H645" s="75" t="str">
        <f>IF(ISBLANK(Abfalldokumentation!$W645),"-",Abfalldokumentation!$W645)</f>
        <v>-</v>
      </c>
      <c r="I645" s="75">
        <f t="shared" si="71"/>
        <v>38</v>
      </c>
      <c r="J645" s="75" t="str">
        <f t="shared" si="72"/>
        <v>Produkte</v>
      </c>
      <c r="K645" s="75" t="str">
        <f t="shared" si="73"/>
        <v>BUs</v>
      </c>
      <c r="L645" s="75" t="str">
        <f t="shared" si="74"/>
        <v>Symptome</v>
      </c>
      <c r="M6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IFERROR(VLOOKUP(Abfalldokumentation!$O645,Kennzahlen!U:X,3,FALSE)*Abfalldokumentation!$B645,"0")))),0)</f>
        <v>7.281148389532067</v>
      </c>
      <c r="N645" s="75" t="str">
        <f>IF(ISBLANK(Q645),VLOOKUP(Abfalldokumentation!$O645,'Linien - BU'!R:S,2,FALSE),Q645)</f>
        <v>L21</v>
      </c>
      <c r="O645" s="76">
        <f t="shared" si="75"/>
        <v>29501029</v>
      </c>
      <c r="P645" s="76">
        <f t="shared" si="76"/>
        <v>61</v>
      </c>
      <c r="Q645" s="44" t="s">
        <v>217</v>
      </c>
      <c r="R645" s="45">
        <v>29501029</v>
      </c>
      <c r="S645" s="45">
        <v>36</v>
      </c>
      <c r="T645" s="45">
        <v>61</v>
      </c>
      <c r="U645" s="46">
        <v>44462</v>
      </c>
      <c r="V645" s="48"/>
      <c r="W645" s="48"/>
      <c r="X645" s="49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7" t="str">
        <f>VLOOKUP(N646,'Linien - BU'!A:B,2,FALSE)</f>
        <v>Verkauf</v>
      </c>
      <c r="B646" s="78">
        <f t="shared" si="70"/>
        <v>239</v>
      </c>
      <c r="C646" s="79">
        <f>Abfalldokumentation!$U646</f>
        <v>44462</v>
      </c>
      <c r="D646" s="68" t="str">
        <f>IFERROR(VLOOKUP(Tabelle3[[#This Row],[Artikelnr.]],Produktgruppe!A:B,2,0),Tabelle3[[#This Row],[Produktname]])</f>
        <v>Zipfel 295</v>
      </c>
      <c r="E646" s="80" t="str">
        <f>IFERROR(VLOOKUP(Abfalldokumentation!$O646,Artikel!A:C,3,FALSE),Abfalldokumentation!$O646)</f>
        <v>VOS RW-NATUR ZIPFEL 350</v>
      </c>
      <c r="F646" s="80" t="str">
        <f>VLOOKUP(T646,'Liste Gründe'!A:D,2,FALSE)</f>
        <v>Schimmel</v>
      </c>
      <c r="G646" s="79" t="str">
        <f>IF(ISBLANK(V646),VLOOKUP(Abfalldokumentation!$P646,'Liste Gründe'!A:D,3,FALSE),V646)</f>
        <v>keinen Abnehmer/kein Schälpersonal</v>
      </c>
      <c r="H646" s="80" t="str">
        <f>IF(ISBLANK(Abfalldokumentation!$W646),"-",Abfalldokumentation!$W646)</f>
        <v>-</v>
      </c>
      <c r="I646" s="80">
        <f t="shared" si="71"/>
        <v>38</v>
      </c>
      <c r="J646" s="80" t="str">
        <f t="shared" si="72"/>
        <v>Produkte</v>
      </c>
      <c r="K646" s="80" t="str">
        <f t="shared" si="73"/>
        <v>BUs</v>
      </c>
      <c r="L646" s="80" t="str">
        <f t="shared" si="74"/>
        <v>Symptome</v>
      </c>
      <c r="M6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IFERROR(VLOOKUP(Abfalldokumentation!$O646,Kennzahlen!U:X,3,FALSE)*Abfalldokumentation!$B646,"0")))),0)</f>
        <v>119.5</v>
      </c>
      <c r="N646" s="80" t="str">
        <f>IF(ISBLANK(Q646),VLOOKUP(Abfalldokumentation!$O646,'Linien - BU'!R:S,2,FALSE),Q646)</f>
        <v>Verkauf</v>
      </c>
      <c r="O646" s="76">
        <f t="shared" si="75"/>
        <v>29501060</v>
      </c>
      <c r="P646" s="76">
        <f t="shared" si="76"/>
        <v>12</v>
      </c>
      <c r="Q646" s="38" t="s">
        <v>11</v>
      </c>
      <c r="R646" s="39">
        <v>29501060</v>
      </c>
      <c r="S646" s="39">
        <v>239</v>
      </c>
      <c r="T646" s="39">
        <v>12</v>
      </c>
      <c r="U646" s="40">
        <v>44462</v>
      </c>
      <c r="V646" s="42" t="s">
        <v>20</v>
      </c>
      <c r="W646" s="48"/>
      <c r="X646" s="43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2" t="str">
        <f>VLOOKUP(N647,'Linien - BU'!A:B,2,FALSE)</f>
        <v>Verkauf</v>
      </c>
      <c r="B647" s="73">
        <f t="shared" si="70"/>
        <v>205</v>
      </c>
      <c r="C647" s="74">
        <f>Abfalldokumentation!$U647</f>
        <v>44462</v>
      </c>
      <c r="D647" s="68" t="str">
        <f>IFERROR(VLOOKUP(Tabelle3[[#This Row],[Artikelnr.]],Produktgruppe!A:B,2,0),Tabelle3[[#This Row],[Produktname]])</f>
        <v>Zipfel 295</v>
      </c>
      <c r="E647" s="75" t="str">
        <f>IFERROR(VLOOKUP(Abfalldokumentation!$O647,Artikel!A:C,3,FALSE),Abfalldokumentation!$O647)</f>
        <v>VOS RW-SCHI ZIPFEL 3500</v>
      </c>
      <c r="F647" s="75" t="str">
        <f>VLOOKUP(T647,'Liste Gründe'!A:D,2,FALSE)</f>
        <v>Schimmel</v>
      </c>
      <c r="G647" s="74" t="str">
        <f>IF(ISBLANK(V647),VLOOKUP(Abfalldokumentation!$P647,'Liste Gründe'!A:D,3,FALSE),V647)</f>
        <v>keinen Abnehmer/kein Schälpersonal</v>
      </c>
      <c r="H647" s="75" t="str">
        <f>IF(ISBLANK(Abfalldokumentation!$W647),"-",Abfalldokumentation!$W647)</f>
        <v>keinen Abnehmer/Schälen</v>
      </c>
      <c r="I647" s="75">
        <f t="shared" si="71"/>
        <v>38</v>
      </c>
      <c r="J647" s="75" t="str">
        <f t="shared" si="72"/>
        <v>Produkte</v>
      </c>
      <c r="K647" s="75" t="str">
        <f t="shared" si="73"/>
        <v>BUs</v>
      </c>
      <c r="L647" s="75" t="str">
        <f t="shared" si="74"/>
        <v>Symptome</v>
      </c>
      <c r="M6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IFERROR(VLOOKUP(Abfalldokumentation!$O647,Kennzahlen!U:X,3,FALSE)*Abfalldokumentation!$B647,"0")))),0)</f>
        <v>102.5</v>
      </c>
      <c r="N647" s="75" t="str">
        <f>IF(ISBLANK(Q647),VLOOKUP(Abfalldokumentation!$O647,'Linien - BU'!R:S,2,FALSE),Q647)</f>
        <v>Verkauf</v>
      </c>
      <c r="O647" s="76">
        <f t="shared" si="75"/>
        <v>29501061</v>
      </c>
      <c r="P647" s="76">
        <f t="shared" si="76"/>
        <v>12</v>
      </c>
      <c r="Q647" s="44" t="s">
        <v>11</v>
      </c>
      <c r="R647" s="45">
        <v>29501061</v>
      </c>
      <c r="S647" s="45">
        <v>205</v>
      </c>
      <c r="T647" s="45">
        <v>12</v>
      </c>
      <c r="U647" s="46">
        <v>44462</v>
      </c>
      <c r="V647" s="47" t="s">
        <v>20</v>
      </c>
      <c r="W647" s="45" t="s">
        <v>178</v>
      </c>
      <c r="X647" s="49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7" t="str">
        <f>VLOOKUP(N648,'Linien - BU'!A:B,2,FALSE)</f>
        <v>Verkauf</v>
      </c>
      <c r="B648" s="78">
        <f t="shared" si="70"/>
        <v>302</v>
      </c>
      <c r="C648" s="79">
        <f>Abfalldokumentation!$U648</f>
        <v>44462</v>
      </c>
      <c r="D648" s="68" t="str">
        <f>IFERROR(VLOOKUP(Tabelle3[[#This Row],[Artikelnr.]],Produktgruppe!A:B,2,0),Tabelle3[[#This Row],[Produktname]])</f>
        <v>Endstücke 295</v>
      </c>
      <c r="E648" s="80" t="str">
        <f>IFERROR(VLOOKUP(Abfalldokumentation!$O648,Artikel!A:C,3,FALSE),Abfalldokumentation!$O648)</f>
        <v>VOS GRW-CHILI-NAT ENDST</v>
      </c>
      <c r="F648" s="80" t="str">
        <f>VLOOKUP(T648,'Liste Gründe'!A:D,2,FALSE)</f>
        <v>Schimmel</v>
      </c>
      <c r="G648" s="79" t="str">
        <f>IF(ISBLANK(V648),VLOOKUP(Abfalldokumentation!$P648,'Liste Gründe'!A:D,3,FALSE),V648)</f>
        <v>keinen Abnehmer/kein Schälpersonal</v>
      </c>
      <c r="H648" s="80" t="str">
        <f>IF(ISBLANK(Abfalldokumentation!$W648),"-",Abfalldokumentation!$W648)</f>
        <v>keinen Abnehmer/Schälen</v>
      </c>
      <c r="I648" s="80">
        <f t="shared" si="71"/>
        <v>38</v>
      </c>
      <c r="J648" s="80" t="str">
        <f t="shared" si="72"/>
        <v>Produkte</v>
      </c>
      <c r="K648" s="80" t="str">
        <f t="shared" si="73"/>
        <v>BUs</v>
      </c>
      <c r="L648" s="80" t="str">
        <f t="shared" si="74"/>
        <v>Symptome</v>
      </c>
      <c r="M6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IFERROR(VLOOKUP(Abfalldokumentation!$O648,Kennzahlen!U:X,3,FALSE)*Abfalldokumentation!$B648,"0")))),0)</f>
        <v>151</v>
      </c>
      <c r="N648" s="80" t="str">
        <f>IF(ISBLANK(Q648),VLOOKUP(Abfalldokumentation!$O648,'Linien - BU'!R:S,2,FALSE),Q648)</f>
        <v>Verkauf</v>
      </c>
      <c r="O648" s="76">
        <f t="shared" si="75"/>
        <v>29501079</v>
      </c>
      <c r="P648" s="76">
        <f t="shared" si="76"/>
        <v>12</v>
      </c>
      <c r="Q648" s="38" t="s">
        <v>11</v>
      </c>
      <c r="R648" s="39">
        <v>29501079</v>
      </c>
      <c r="S648" s="39">
        <v>302</v>
      </c>
      <c r="T648" s="39">
        <v>12</v>
      </c>
      <c r="U648" s="40">
        <v>44462</v>
      </c>
      <c r="V648" s="41" t="s">
        <v>20</v>
      </c>
      <c r="W648" s="39" t="s">
        <v>178</v>
      </c>
      <c r="X648" s="43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2" t="str">
        <f>VLOOKUP(N649,'Linien - BU'!A:B,2,FALSE)</f>
        <v>Verkauf</v>
      </c>
      <c r="B649" s="73">
        <f t="shared" si="70"/>
        <v>300</v>
      </c>
      <c r="C649" s="74">
        <f>Abfalldokumentation!$U649</f>
        <v>44462</v>
      </c>
      <c r="D649" s="68" t="str">
        <f>IFERROR(VLOOKUP(Tabelle3[[#This Row],[Artikelnr.]],Produktgruppe!A:B,2,0),Tabelle3[[#This Row],[Produktname]])</f>
        <v>Zipfel 295</v>
      </c>
      <c r="E649" s="75" t="str">
        <f>IFERROR(VLOOKUP(Abfalldokumentation!$O649,Artikel!A:C,3,FALSE),Abfalldokumentation!$O649)</f>
        <v>VOS RW-NATUR-EXTRA ZIPF</v>
      </c>
      <c r="F649" s="75" t="str">
        <f>VLOOKUP(T649,'Liste Gründe'!A:D,2,FALSE)</f>
        <v>Schimmel</v>
      </c>
      <c r="G649" s="74" t="str">
        <f>IF(ISBLANK(V649),VLOOKUP(Abfalldokumentation!$P649,'Liste Gründe'!A:D,3,FALSE),V649)</f>
        <v>keinen Abnehmer/kein Schälpersonal</v>
      </c>
      <c r="H649" s="75" t="str">
        <f>IF(ISBLANK(Abfalldokumentation!$W649),"-",Abfalldokumentation!$W649)</f>
        <v>keinen Abnehmer/Schälen</v>
      </c>
      <c r="I649" s="75">
        <f t="shared" si="71"/>
        <v>38</v>
      </c>
      <c r="J649" s="75" t="str">
        <f t="shared" si="72"/>
        <v>Produkte</v>
      </c>
      <c r="K649" s="75" t="str">
        <f t="shared" si="73"/>
        <v>BUs</v>
      </c>
      <c r="L649" s="75" t="str">
        <f t="shared" si="74"/>
        <v>Symptome</v>
      </c>
      <c r="M6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IFERROR(VLOOKUP(Abfalldokumentation!$O649,Kennzahlen!U:X,3,FALSE)*Abfalldokumentation!$B649,"0")))),0)</f>
        <v>150</v>
      </c>
      <c r="N649" s="75" t="str">
        <f>IF(ISBLANK(Q649),VLOOKUP(Abfalldokumentation!$O649,'Linien - BU'!R:S,2,FALSE),Q649)</f>
        <v>Verkauf</v>
      </c>
      <c r="O649" s="76">
        <f t="shared" si="75"/>
        <v>29501082</v>
      </c>
      <c r="P649" s="76">
        <f t="shared" si="76"/>
        <v>12</v>
      </c>
      <c r="Q649" s="44" t="s">
        <v>11</v>
      </c>
      <c r="R649" s="45">
        <v>29501082</v>
      </c>
      <c r="S649" s="45">
        <v>300</v>
      </c>
      <c r="T649" s="45">
        <v>12</v>
      </c>
      <c r="U649" s="46">
        <v>44462</v>
      </c>
      <c r="V649" s="47" t="s">
        <v>20</v>
      </c>
      <c r="W649" s="45" t="s">
        <v>178</v>
      </c>
      <c r="X649" s="49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7" t="str">
        <f>VLOOKUP(N650,'Linien - BU'!A:B,2,FALSE)</f>
        <v>BU1</v>
      </c>
      <c r="B650" s="78">
        <f t="shared" si="70"/>
        <v>20.6</v>
      </c>
      <c r="C650" s="79">
        <f>Abfalldokumentation!$U650</f>
        <v>44462</v>
      </c>
      <c r="D650" s="68" t="str">
        <f>IFERROR(VLOOKUP(Tabelle3[[#This Row],[Artikelnr.]],Produktgruppe!A:B,2,0),Tabelle3[[#This Row],[Produktname]])</f>
        <v>ganze Würste</v>
      </c>
      <c r="E650" s="80" t="str">
        <f>IFERROR(VLOOKUP(Abfalldokumentation!$O650,Artikel!A:C,3,FALSE),Abfalldokumentation!$O650)</f>
        <v>Würste 9300g Räucher na</v>
      </c>
      <c r="F650" s="80" t="str">
        <f>VLOOKUP(T650,'Liste Gründe'!A:D,2,FALSE)</f>
        <v>Linienbezogen</v>
      </c>
      <c r="G650" s="79" t="str">
        <f>IF(ISBLANK(V650),VLOOKUP(Abfalldokumentation!$P650,'Liste Gründe'!A:D,3,FALSE),V650)</f>
        <v>Darm geplatzt</v>
      </c>
      <c r="H650" s="80" t="str">
        <f>IF(ISBLANK(Abfalldokumentation!$W650),"-",Abfalldokumentation!$W650)</f>
        <v>Darm geplatzt</v>
      </c>
      <c r="I650" s="80">
        <f t="shared" si="71"/>
        <v>38</v>
      </c>
      <c r="J650" s="80" t="str">
        <f t="shared" si="72"/>
        <v>Produkte</v>
      </c>
      <c r="K650" s="80" t="str">
        <f t="shared" si="73"/>
        <v>BUs</v>
      </c>
      <c r="L650" s="80" t="str">
        <f t="shared" si="74"/>
        <v>Symptome</v>
      </c>
      <c r="M6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IFERROR(VLOOKUP(Abfalldokumentation!$O650,Kennzahlen!U:X,3,FALSE)*Abfalldokumentation!$B650,"0")))),0)</f>
        <v>0</v>
      </c>
      <c r="N650" s="80" t="str">
        <f>IF(ISBLANK(Q650),VLOOKUP(Abfalldokumentation!$O650,'Linien - BU'!R:S,2,FALSE),Q650)</f>
        <v>Abfüllung</v>
      </c>
      <c r="O650" s="76">
        <f t="shared" si="75"/>
        <v>31000083</v>
      </c>
      <c r="P650" s="76">
        <f t="shared" si="76"/>
        <v>34</v>
      </c>
      <c r="Q650" s="38" t="s">
        <v>166</v>
      </c>
      <c r="R650" s="39">
        <v>31000083</v>
      </c>
      <c r="S650" s="39">
        <v>20.6</v>
      </c>
      <c r="T650" s="39">
        <v>34</v>
      </c>
      <c r="U650" s="40">
        <v>44462</v>
      </c>
      <c r="V650" s="41"/>
      <c r="W650" s="39" t="s">
        <v>207</v>
      </c>
      <c r="X650" s="43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2" t="str">
        <f>VLOOKUP(N651,'Linien - BU'!A:B,2,FALSE)</f>
        <v>BU3</v>
      </c>
      <c r="B651" s="73">
        <f t="shared" si="70"/>
        <v>82</v>
      </c>
      <c r="C651" s="74">
        <f>Abfalldokumentation!$U651</f>
        <v>44462</v>
      </c>
      <c r="D651" s="68" t="str">
        <f>IFERROR(VLOOKUP(Tabelle3[[#This Row],[Artikelnr.]],Produktgruppe!A:B,2,0),Tabelle3[[#This Row],[Produktname]])</f>
        <v>ABS 495</v>
      </c>
      <c r="E651" s="75" t="str">
        <f>IFERROR(VLOOKUP(Abfalldokumentation!$O651,Artikel!A:C,3,FALSE),Abfalldokumentation!$O651)</f>
        <v>ABS GOU VAKU-OGT</v>
      </c>
      <c r="F651" s="75" t="str">
        <f>VLOOKUP(T651,'Liste Gründe'!A:D,2,FALSE)</f>
        <v>Schimmel</v>
      </c>
      <c r="G651" s="74" t="str">
        <f>IF(ISBLANK(V651),VLOOKUP(Abfalldokumentation!$P651,'Liste Gründe'!A:D,3,FALSE),V651)</f>
        <v>Rest</v>
      </c>
      <c r="H651" s="75" t="str">
        <f>IF(ISBLANK(Abfalldokumentation!$W651),"-",Abfalldokumentation!$W651)</f>
        <v>-</v>
      </c>
      <c r="I651" s="75">
        <f t="shared" si="71"/>
        <v>38</v>
      </c>
      <c r="J651" s="75" t="str">
        <f t="shared" si="72"/>
        <v>Produkte</v>
      </c>
      <c r="K651" s="75" t="str">
        <f t="shared" si="73"/>
        <v>BUs</v>
      </c>
      <c r="L651" s="75" t="str">
        <f t="shared" si="74"/>
        <v>Symptome</v>
      </c>
      <c r="M6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IFERROR(VLOOKUP(Abfalldokumentation!$O651,Kennzahlen!U:X,3,FALSE)*Abfalldokumentation!$B651,"0")))),0)</f>
        <v>0</v>
      </c>
      <c r="N651" s="75" t="str">
        <f>IF(ISBLANK(Q651),VLOOKUP(Abfalldokumentation!$O651,'Linien - BU'!R:S,2,FALSE),Q651)</f>
        <v>Bu3</v>
      </c>
      <c r="O651" s="76">
        <f t="shared" si="75"/>
        <v>49500034</v>
      </c>
      <c r="P651" s="76">
        <f t="shared" si="76"/>
        <v>12</v>
      </c>
      <c r="Q651" s="44" t="s">
        <v>196</v>
      </c>
      <c r="R651" s="45">
        <v>49500034</v>
      </c>
      <c r="S651" s="45">
        <v>82</v>
      </c>
      <c r="T651" s="45">
        <v>12</v>
      </c>
      <c r="U651" s="46">
        <v>44462</v>
      </c>
      <c r="V651" s="47" t="s">
        <v>10</v>
      </c>
      <c r="W651" s="45"/>
      <c r="X651" s="49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7" t="str">
        <f>VLOOKUP(N652,'Linien - BU'!A:B,2,FALSE)</f>
        <v>Verkauf</v>
      </c>
      <c r="B652" s="78">
        <f t="shared" si="70"/>
        <v>284</v>
      </c>
      <c r="C652" s="79">
        <f>Abfalldokumentation!$U652</f>
        <v>44462</v>
      </c>
      <c r="D652" s="68" t="str">
        <f>IFERROR(VLOOKUP(Tabelle3[[#This Row],[Artikelnr.]],Produktgruppe!A:B,2,0),Tabelle3[[#This Row],[Produktname]])</f>
        <v>VOS 495</v>
      </c>
      <c r="E652" s="80" t="str">
        <f>IFERROR(VLOOKUP(Abfalldokumentation!$O652,Artikel!A:C,3,FALSE),Abfalldokumentation!$O652)</f>
        <v>VOS GRW-KRÄU-VAKU</v>
      </c>
      <c r="F652" s="80" t="str">
        <f>VLOOKUP(T652,'Liste Gründe'!A:D,2,FALSE)</f>
        <v>Schimmel</v>
      </c>
      <c r="G652" s="79" t="str">
        <f>IF(ISBLANK(V652),VLOOKUP(Abfalldokumentation!$P652,'Liste Gründe'!A:D,3,FALSE),V652)</f>
        <v>keinen Abnehmer/kein Schälpersonal</v>
      </c>
      <c r="H652" s="80" t="str">
        <f>IF(ISBLANK(Abfalldokumentation!$W652),"-",Abfalldokumentation!$W652)</f>
        <v>keinen Abnehmer/Schälen</v>
      </c>
      <c r="I652" s="80">
        <f t="shared" si="71"/>
        <v>38</v>
      </c>
      <c r="J652" s="80" t="str">
        <f t="shared" si="72"/>
        <v>Produkte</v>
      </c>
      <c r="K652" s="80" t="str">
        <f t="shared" si="73"/>
        <v>BUs</v>
      </c>
      <c r="L652" s="80" t="str">
        <f t="shared" si="74"/>
        <v>Symptome</v>
      </c>
      <c r="M6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IFERROR(VLOOKUP(Abfalldokumentation!$O652,Kennzahlen!U:X,3,FALSE)*Abfalldokumentation!$B652,"0")))),0)</f>
        <v>145.976</v>
      </c>
      <c r="N652" s="80" t="str">
        <f>IF(ISBLANK(Q652),VLOOKUP(Abfalldokumentation!$O652,'Linien - BU'!R:S,2,FALSE),Q652)</f>
        <v>Verkauf</v>
      </c>
      <c r="O652" s="76">
        <f t="shared" si="75"/>
        <v>49500084</v>
      </c>
      <c r="P652" s="76">
        <f t="shared" si="76"/>
        <v>12</v>
      </c>
      <c r="Q652" s="38" t="s">
        <v>11</v>
      </c>
      <c r="R652" s="39">
        <v>49500084</v>
      </c>
      <c r="S652" s="39">
        <v>284</v>
      </c>
      <c r="T652" s="39">
        <v>12</v>
      </c>
      <c r="U652" s="40">
        <v>44462</v>
      </c>
      <c r="V652" s="41" t="s">
        <v>20</v>
      </c>
      <c r="W652" s="39" t="s">
        <v>178</v>
      </c>
      <c r="X652" s="43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2" t="str">
        <f>VLOOKUP(N653,'Linien - BU'!A:B,2,FALSE)</f>
        <v>BU3</v>
      </c>
      <c r="B653" s="73">
        <f t="shared" si="70"/>
        <v>171</v>
      </c>
      <c r="C653" s="74">
        <f>Abfalldokumentation!$U653</f>
        <v>44462</v>
      </c>
      <c r="D653" s="68" t="str">
        <f>IFERROR(VLOOKUP(Tabelle3[[#This Row],[Artikelnr.]],Produktgruppe!A:B,2,0),Tabelle3[[#This Row],[Produktname]])</f>
        <v>VOS 495</v>
      </c>
      <c r="E653" s="75" t="str">
        <f>IFERROR(VLOOKUP(Abfalldokumentation!$O653,Artikel!A:C,3,FALSE),Abfalldokumentation!$O653)</f>
        <v>VOS RW-NATUR-NAT-VAKU</v>
      </c>
      <c r="F653" s="75" t="str">
        <f>VLOOKUP(T653,'Liste Gründe'!A:D,2,FALSE)</f>
        <v>Schimmel</v>
      </c>
      <c r="G653" s="74" t="str">
        <f>IF(ISBLANK(V653),VLOOKUP(Abfalldokumentation!$P653,'Liste Gründe'!A:D,3,FALSE),V653)</f>
        <v>VOS &gt; Einsatz</v>
      </c>
      <c r="H653" s="75" t="str">
        <f>IF(ISBLANK(Abfalldokumentation!$W653),"-",Abfalldokumentation!$W653)</f>
        <v>-</v>
      </c>
      <c r="I653" s="75">
        <f t="shared" si="71"/>
        <v>38</v>
      </c>
      <c r="J653" s="75" t="str">
        <f t="shared" si="72"/>
        <v>Produkte</v>
      </c>
      <c r="K653" s="75" t="str">
        <f t="shared" si="73"/>
        <v>BUs</v>
      </c>
      <c r="L653" s="75" t="str">
        <f t="shared" si="74"/>
        <v>Symptome</v>
      </c>
      <c r="M6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IFERROR(VLOOKUP(Abfalldokumentation!$O653,Kennzahlen!U:X,3,FALSE)*Abfalldokumentation!$B653,"0")))),0)</f>
        <v>87.894000000000005</v>
      </c>
      <c r="N653" s="75" t="str">
        <f>IF(ISBLANK(Q653),VLOOKUP(Abfalldokumentation!$O653,'Linien - BU'!R:S,2,FALSE),Q653)</f>
        <v>L16</v>
      </c>
      <c r="O653" s="76">
        <f t="shared" si="75"/>
        <v>49500089</v>
      </c>
      <c r="P653" s="76">
        <f t="shared" si="76"/>
        <v>12</v>
      </c>
      <c r="Q653" s="44" t="s">
        <v>199</v>
      </c>
      <c r="R653" s="45">
        <v>49500089</v>
      </c>
      <c r="S653" s="45">
        <v>171</v>
      </c>
      <c r="T653" s="45">
        <v>12</v>
      </c>
      <c r="U653" s="46">
        <v>44462</v>
      </c>
      <c r="V653" s="47" t="s">
        <v>21</v>
      </c>
      <c r="W653" s="45" t="s">
        <v>52</v>
      </c>
      <c r="X653" s="49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7" t="str">
        <f>VLOOKUP(N654,'Linien - BU'!A:B,2,FALSE)</f>
        <v>BU3</v>
      </c>
      <c r="B654" s="78">
        <f t="shared" si="70"/>
        <v>213</v>
      </c>
      <c r="C654" s="79">
        <f>Abfalldokumentation!$U654</f>
        <v>44462</v>
      </c>
      <c r="D654" s="68" t="str">
        <f>IFERROR(VLOOKUP(Tabelle3[[#This Row],[Artikelnr.]],Produktgruppe!A:B,2,0),Tabelle3[[#This Row],[Produktname]])</f>
        <v>VOS 495</v>
      </c>
      <c r="E654" s="80" t="str">
        <f>IFERROR(VLOOKUP(Abfalldokumentation!$O654,Artikel!A:C,3,FALSE),Abfalldokumentation!$O654)</f>
        <v>VOS RW-SCHI-NAT-VAKU</v>
      </c>
      <c r="F654" s="80" t="str">
        <f>VLOOKUP(T654,'Liste Gründe'!A:D,2,FALSE)</f>
        <v>Schimmel</v>
      </c>
      <c r="G654" s="79" t="str">
        <f>IF(ISBLANK(V654),VLOOKUP(Abfalldokumentation!$P654,'Liste Gründe'!A:D,3,FALSE),V654)</f>
        <v>VOS &gt; Einsatz</v>
      </c>
      <c r="H654" s="80" t="str">
        <f>IF(ISBLANK(Abfalldokumentation!$W654),"-",Abfalldokumentation!$W654)</f>
        <v>-</v>
      </c>
      <c r="I654" s="80">
        <f t="shared" si="71"/>
        <v>38</v>
      </c>
      <c r="J654" s="80" t="str">
        <f t="shared" si="72"/>
        <v>Produkte</v>
      </c>
      <c r="K654" s="80" t="str">
        <f t="shared" si="73"/>
        <v>BUs</v>
      </c>
      <c r="L654" s="80" t="str">
        <f t="shared" si="74"/>
        <v>Symptome</v>
      </c>
      <c r="M6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IFERROR(VLOOKUP(Abfalldokumentation!$O654,Kennzahlen!U:X,3,FALSE)*Abfalldokumentation!$B654,"0")))),0)</f>
        <v>109.482</v>
      </c>
      <c r="N654" s="80" t="str">
        <f>IF(ISBLANK(Q654),VLOOKUP(Abfalldokumentation!$O654,'Linien - BU'!R:S,2,FALSE),Q654)</f>
        <v>L16</v>
      </c>
      <c r="O654" s="76">
        <f t="shared" si="75"/>
        <v>49500090</v>
      </c>
      <c r="P654" s="76">
        <f t="shared" si="76"/>
        <v>12</v>
      </c>
      <c r="Q654" s="38" t="s">
        <v>199</v>
      </c>
      <c r="R654" s="39">
        <v>49500090</v>
      </c>
      <c r="S654" s="39">
        <v>213</v>
      </c>
      <c r="T654" s="39">
        <v>12</v>
      </c>
      <c r="U654" s="40">
        <v>44462</v>
      </c>
      <c r="V654" s="41" t="s">
        <v>21</v>
      </c>
      <c r="W654" s="39" t="s">
        <v>52</v>
      </c>
      <c r="X654" s="43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2" t="str">
        <f>VLOOKUP(N655,'Linien - BU'!A:B,2,FALSE)</f>
        <v>BU3</v>
      </c>
      <c r="B655" s="73">
        <f t="shared" si="70"/>
        <v>345</v>
      </c>
      <c r="C655" s="74">
        <f>Abfalldokumentation!$U655</f>
        <v>44462</v>
      </c>
      <c r="D655" s="68" t="str">
        <f>IFERROR(VLOOKUP(Tabelle3[[#This Row],[Artikelnr.]],Produktgruppe!A:B,2,0),Tabelle3[[#This Row],[Produktname]])</f>
        <v>VOS 495</v>
      </c>
      <c r="E655" s="75" t="str">
        <f>IFERROR(VLOOKUP(Abfalldokumentation!$O655,Artikel!A:C,3,FALSE),Abfalldokumentation!$O655)</f>
        <v>VOS RW-JAL-NAT-VAKU</v>
      </c>
      <c r="F655" s="75" t="str">
        <f>VLOOKUP(T655,'Liste Gründe'!A:D,2,FALSE)</f>
        <v>Schimmel</v>
      </c>
      <c r="G655" s="74" t="str">
        <f>IF(ISBLANK(V655),VLOOKUP(Abfalldokumentation!$P655,'Liste Gründe'!A:D,3,FALSE),V655)</f>
        <v>VOS &gt; Einsatz</v>
      </c>
      <c r="H655" s="75" t="str">
        <f>IF(ISBLANK(Abfalldokumentation!$W655),"-",Abfalldokumentation!$W655)</f>
        <v>-</v>
      </c>
      <c r="I655" s="75">
        <f t="shared" si="71"/>
        <v>38</v>
      </c>
      <c r="J655" s="75" t="str">
        <f t="shared" si="72"/>
        <v>Produkte</v>
      </c>
      <c r="K655" s="75" t="str">
        <f t="shared" si="73"/>
        <v>BUs</v>
      </c>
      <c r="L655" s="75" t="str">
        <f t="shared" si="74"/>
        <v>Symptome</v>
      </c>
      <c r="M6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IFERROR(VLOOKUP(Abfalldokumentation!$O655,Kennzahlen!U:X,3,FALSE)*Abfalldokumentation!$B655,"0")))),0)</f>
        <v>177.33</v>
      </c>
      <c r="N655" s="75" t="str">
        <f>IF(ISBLANK(Q655),VLOOKUP(Abfalldokumentation!$O655,'Linien - BU'!R:S,2,FALSE),Q655)</f>
        <v>L11</v>
      </c>
      <c r="O655" s="76">
        <f t="shared" si="75"/>
        <v>49500091</v>
      </c>
      <c r="P655" s="76">
        <f t="shared" si="76"/>
        <v>12</v>
      </c>
      <c r="Q655" s="44" t="s">
        <v>252</v>
      </c>
      <c r="R655" s="45">
        <v>49500091</v>
      </c>
      <c r="S655" s="45">
        <v>345</v>
      </c>
      <c r="T655" s="45">
        <v>12</v>
      </c>
      <c r="U655" s="46">
        <v>44462</v>
      </c>
      <c r="V655" s="47" t="s">
        <v>21</v>
      </c>
      <c r="W655" s="45" t="s">
        <v>52</v>
      </c>
      <c r="X655" s="49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7" t="str">
        <f>VLOOKUP(N656,'Linien - BU'!A:B,2,FALSE)</f>
        <v>Verkauf</v>
      </c>
      <c r="B656" s="78">
        <f t="shared" si="70"/>
        <v>243</v>
      </c>
      <c r="C656" s="79">
        <f>Abfalldokumentation!$U656</f>
        <v>44462</v>
      </c>
      <c r="D656" s="68" t="str">
        <f>IFERROR(VLOOKUP(Tabelle3[[#This Row],[Artikelnr.]],Produktgruppe!A:B,2,0),Tabelle3[[#This Row],[Produktname]])</f>
        <v>Div. Zipfel, ES ohne Verwendung</v>
      </c>
      <c r="E656" s="80" t="str">
        <f>IFERROR(VLOOKUP(Abfalldokumentation!$O656,Artikel!A:C,3,FALSE),Abfalldokumentation!$O656)</f>
        <v>VOS RW-NATUR-EXTRA-VAKU</v>
      </c>
      <c r="F656" s="80" t="str">
        <f>VLOOKUP(T656,'Liste Gründe'!A:D,2,FALSE)</f>
        <v>Schimmel</v>
      </c>
      <c r="G656" s="79" t="str">
        <f>IF(ISBLANK(V656),VLOOKUP(Abfalldokumentation!$P656,'Liste Gründe'!A:D,3,FALSE),V656)</f>
        <v>keinen Abnehmer/kein Schälpersonal</v>
      </c>
      <c r="H656" s="80" t="str">
        <f>IF(ISBLANK(Abfalldokumentation!$W656),"-",Abfalldokumentation!$W656)</f>
        <v>keinen Abnehmer/Schälen</v>
      </c>
      <c r="I656" s="80">
        <f t="shared" si="71"/>
        <v>38</v>
      </c>
      <c r="J656" s="80" t="str">
        <f t="shared" si="72"/>
        <v>Produkte</v>
      </c>
      <c r="K656" s="80" t="str">
        <f t="shared" si="73"/>
        <v>BUs</v>
      </c>
      <c r="L656" s="80" t="str">
        <f t="shared" si="74"/>
        <v>Symptome</v>
      </c>
      <c r="M6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IFERROR(VLOOKUP(Abfalldokumentation!$O656,Kennzahlen!U:X,3,FALSE)*Abfalldokumentation!$B656,"0")))),0)</f>
        <v>0</v>
      </c>
      <c r="N656" s="80" t="str">
        <f>IF(ISBLANK(Q656),VLOOKUP(Abfalldokumentation!$O656,'Linien - BU'!R:S,2,FALSE),Q656)</f>
        <v>Verkauf</v>
      </c>
      <c r="O656" s="76">
        <f t="shared" si="75"/>
        <v>49500092</v>
      </c>
      <c r="P656" s="76">
        <f t="shared" si="76"/>
        <v>12</v>
      </c>
      <c r="Q656" s="38" t="s">
        <v>11</v>
      </c>
      <c r="R656" s="39">
        <v>49500092</v>
      </c>
      <c r="S656" s="39">
        <v>243</v>
      </c>
      <c r="T656" s="39">
        <v>12</v>
      </c>
      <c r="U656" s="40">
        <v>44462</v>
      </c>
      <c r="V656" s="41" t="s">
        <v>20</v>
      </c>
      <c r="W656" s="39" t="s">
        <v>178</v>
      </c>
      <c r="X656" s="43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2" t="str">
        <f>VLOOKUP(N657,'Linien - BU'!A:B,2,FALSE)</f>
        <v>Verkauf</v>
      </c>
      <c r="B657" s="73">
        <f t="shared" si="70"/>
        <v>102</v>
      </c>
      <c r="C657" s="74">
        <f>Abfalldokumentation!$U657</f>
        <v>44462</v>
      </c>
      <c r="D657" s="68" t="str">
        <f>IFERROR(VLOOKUP(Tabelle3[[#This Row],[Artikelnr.]],Produktgruppe!A:B,2,0),Tabelle3[[#This Row],[Produktname]])</f>
        <v>Div. Zipfel, ES ohne Verwendung</v>
      </c>
      <c r="E657" s="75" t="str">
        <f>IFERROR(VLOOKUP(Abfalldokumentation!$O657,Artikel!A:C,3,FALSE),Abfalldokumentation!$O657)</f>
        <v>VOS GRW-SCHI-VAKU /Ersa</v>
      </c>
      <c r="F657" s="75" t="str">
        <f>VLOOKUP(T657,'Liste Gründe'!A:D,2,FALSE)</f>
        <v>Schimmel</v>
      </c>
      <c r="G657" s="74" t="str">
        <f>IF(ISBLANK(V657),VLOOKUP(Abfalldokumentation!$P657,'Liste Gründe'!A:D,3,FALSE),V657)</f>
        <v>keinen Abnehmer/kein Schälpersonal</v>
      </c>
      <c r="H657" s="75" t="str">
        <f>IF(ISBLANK(Abfalldokumentation!$W657),"-",Abfalldokumentation!$W657)</f>
        <v>keinen Abnehmer/Schälen</v>
      </c>
      <c r="I657" s="75">
        <f t="shared" si="71"/>
        <v>38</v>
      </c>
      <c r="J657" s="75" t="str">
        <f t="shared" si="72"/>
        <v>Produkte</v>
      </c>
      <c r="K657" s="75" t="str">
        <f t="shared" si="73"/>
        <v>BUs</v>
      </c>
      <c r="L657" s="75" t="str">
        <f t="shared" si="74"/>
        <v>Symptome</v>
      </c>
      <c r="M6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IFERROR(VLOOKUP(Abfalldokumentation!$O657,Kennzahlen!U:X,3,FALSE)*Abfalldokumentation!$B657,"0")))),0)</f>
        <v>52.428000000000004</v>
      </c>
      <c r="N657" s="75" t="str">
        <f>IF(ISBLANK(Q657),VLOOKUP(Abfalldokumentation!$O657,'Linien - BU'!R:S,2,FALSE),Q657)</f>
        <v>Verkauf</v>
      </c>
      <c r="O657" s="76">
        <f t="shared" si="75"/>
        <v>49500144</v>
      </c>
      <c r="P657" s="76">
        <f t="shared" si="76"/>
        <v>12</v>
      </c>
      <c r="Q657" s="44" t="s">
        <v>11</v>
      </c>
      <c r="R657" s="45">
        <v>49500144</v>
      </c>
      <c r="S657" s="45">
        <v>102</v>
      </c>
      <c r="T657" s="45">
        <v>12</v>
      </c>
      <c r="U657" s="46">
        <v>44462</v>
      </c>
      <c r="V657" s="47" t="s">
        <v>20</v>
      </c>
      <c r="W657" s="45" t="s">
        <v>178</v>
      </c>
      <c r="X657" s="49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7" t="str">
        <f>VLOOKUP(N658,'Linien - BU'!A:B,2,FALSE)</f>
        <v>BU4</v>
      </c>
      <c r="B658" s="78">
        <f t="shared" si="70"/>
        <v>46</v>
      </c>
      <c r="C658" s="79">
        <f>Abfalldokumentation!$U658</f>
        <v>44462</v>
      </c>
      <c r="D658" s="68" t="str">
        <f>IFERROR(VLOOKUP(Tabelle3[[#This Row],[Artikelnr.]],Produktgruppe!A:B,2,0),Tabelle3[[#This Row],[Produktname]])</f>
        <v>Diverses</v>
      </c>
      <c r="E658" s="80" t="str">
        <f>IFERROR(VLOOKUP(Abfalldokumentation!$O658,Artikel!A:C,3,FALSE),Abfalldokumentation!$O658)</f>
        <v>Diverses</v>
      </c>
      <c r="F658" s="80" t="str">
        <f>VLOOKUP(T658,'Liste Gründe'!A:D,2,FALSE)</f>
        <v>Linienbezogen</v>
      </c>
      <c r="G658" s="79" t="str">
        <f>IF(ISBLANK(V658),VLOOKUP(Abfalldokumentation!$P658,'Liste Gründe'!A:D,3,FALSE),V658)</f>
        <v>Maschinenabfall</v>
      </c>
      <c r="H658" s="80" t="str">
        <f>IF(ISBLANK(Abfalldokumentation!$W658),"-",Abfalldokumentation!$W658)</f>
        <v>-</v>
      </c>
      <c r="I658" s="80">
        <f t="shared" si="71"/>
        <v>38</v>
      </c>
      <c r="J658" s="80" t="str">
        <f t="shared" si="72"/>
        <v>Produkte</v>
      </c>
      <c r="K658" s="80" t="str">
        <f t="shared" si="73"/>
        <v>BUs</v>
      </c>
      <c r="L658" s="80" t="str">
        <f t="shared" si="74"/>
        <v>Symptome</v>
      </c>
      <c r="M6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IFERROR(VLOOKUP(Abfalldokumentation!$O658,Kennzahlen!U:X,3,FALSE)*Abfalldokumentation!$B658,"0")))),0)</f>
        <v>0</v>
      </c>
      <c r="N658" s="80" t="str">
        <f>IF(ISBLANK(Q658),VLOOKUP(Abfalldokumentation!$O658,'Linien - BU'!R:S,2,FALSE),Q658)</f>
        <v>BU4</v>
      </c>
      <c r="O658" s="76" t="str">
        <f t="shared" si="75"/>
        <v>Diverses</v>
      </c>
      <c r="P658" s="76">
        <f t="shared" si="76"/>
        <v>30</v>
      </c>
      <c r="Q658" s="38" t="s">
        <v>9</v>
      </c>
      <c r="R658" s="45" t="s">
        <v>108</v>
      </c>
      <c r="S658" s="39">
        <v>46</v>
      </c>
      <c r="T658" s="39">
        <v>30</v>
      </c>
      <c r="U658" s="40">
        <v>44462</v>
      </c>
      <c r="V658" s="41"/>
      <c r="W658" s="39"/>
      <c r="X658" s="43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2" t="str">
        <f>VLOOKUP(N659,'Linien - BU'!A:B,2,FALSE)</f>
        <v>BU1</v>
      </c>
      <c r="B659" s="73">
        <f t="shared" si="70"/>
        <v>40.4</v>
      </c>
      <c r="C659" s="74">
        <f>Abfalldokumentation!$U659</f>
        <v>44462</v>
      </c>
      <c r="D659" s="68" t="str">
        <f>IFERROR(VLOOKUP(Tabelle3[[#This Row],[Artikelnr.]],Produktgruppe!A:B,2,0),Tabelle3[[#This Row],[Produktname]])</f>
        <v>Diverses</v>
      </c>
      <c r="E659" s="75" t="str">
        <f>IFERROR(VLOOKUP(Abfalldokumentation!$O659,Artikel!A:C,3,FALSE),Abfalldokumentation!$O659)</f>
        <v>Diverses aus Abfüllung</v>
      </c>
      <c r="F659" s="75" t="str">
        <f>VLOOKUP(T659,'Liste Gründe'!A:D,2,FALSE)</f>
        <v>Linienbezogen</v>
      </c>
      <c r="G659" s="74" t="str">
        <f>IF(ISBLANK(V659),VLOOKUP(Abfalldokumentation!$P659,'Liste Gründe'!A:D,3,FALSE),V659)</f>
        <v>runter gefallen</v>
      </c>
      <c r="H659" s="75" t="str">
        <f>IF(ISBLANK(Abfalldokumentation!$W659),"-",Abfalldokumentation!$W659)</f>
        <v>aus der Hand gerutscht</v>
      </c>
      <c r="I659" s="75">
        <f t="shared" si="71"/>
        <v>38</v>
      </c>
      <c r="J659" s="75" t="str">
        <f t="shared" si="72"/>
        <v>Produkte</v>
      </c>
      <c r="K659" s="75" t="str">
        <f t="shared" si="73"/>
        <v>BUs</v>
      </c>
      <c r="L659" s="75" t="str">
        <f t="shared" si="74"/>
        <v>Symptome</v>
      </c>
      <c r="M6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IFERROR(VLOOKUP(Abfalldokumentation!$O659,Kennzahlen!U:X,3,FALSE)*Abfalldokumentation!$B659,"0")))),0)</f>
        <v>0</v>
      </c>
      <c r="N659" s="75" t="str">
        <f>IF(ISBLANK(Q659),VLOOKUP(Abfalldokumentation!$O659,'Linien - BU'!R:S,2,FALSE),Q659)</f>
        <v>Abfüllung</v>
      </c>
      <c r="O659" s="76" t="str">
        <f t="shared" si="75"/>
        <v>Diverses aus Abfüllung</v>
      </c>
      <c r="P659" s="76">
        <f t="shared" si="76"/>
        <v>32</v>
      </c>
      <c r="Q659" s="44" t="s">
        <v>166</v>
      </c>
      <c r="R659" s="45" t="s">
        <v>179</v>
      </c>
      <c r="S659" s="45">
        <v>40.4</v>
      </c>
      <c r="T659" s="45">
        <v>32</v>
      </c>
      <c r="U659" s="46">
        <v>44462</v>
      </c>
      <c r="V659" s="47"/>
      <c r="W659" s="45" t="s">
        <v>257</v>
      </c>
      <c r="X659" s="49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7" t="str">
        <f>VLOOKUP(N660,'Linien - BU'!A:B,2,FALSE)</f>
        <v>BU1</v>
      </c>
      <c r="B660" s="78">
        <f t="shared" si="70"/>
        <v>113</v>
      </c>
      <c r="C660" s="79">
        <f>Abfalldokumentation!$U660</f>
        <v>44462</v>
      </c>
      <c r="D660" s="68" t="str">
        <f>IFERROR(VLOOKUP(Tabelle3[[#This Row],[Artikelnr.]],Produktgruppe!A:B,2,0),Tabelle3[[#This Row],[Produktname]])</f>
        <v>Diverses</v>
      </c>
      <c r="E660" s="80" t="str">
        <f>IFERROR(VLOOKUP(Abfalldokumentation!$O660,Artikel!A:C,3,FALSE),Abfalldokumentation!$O660)</f>
        <v>Diverses aus Abfüllung</v>
      </c>
      <c r="F660" s="80" t="str">
        <f>VLOOKUP(T660,'Liste Gründe'!A:D,2,FALSE)</f>
        <v>Linienbezogen</v>
      </c>
      <c r="G660" s="79" t="str">
        <f>IF(ISBLANK(V660),VLOOKUP(Abfalldokumentation!$P660,'Liste Gründe'!A:D,3,FALSE),V660)</f>
        <v>Darm geplatzt</v>
      </c>
      <c r="H660" s="80" t="str">
        <f>IF(ISBLANK(Abfalldokumentation!$W660),"-",Abfalldokumentation!$W660)</f>
        <v>-</v>
      </c>
      <c r="I660" s="80">
        <f t="shared" si="71"/>
        <v>38</v>
      </c>
      <c r="J660" s="80" t="str">
        <f t="shared" si="72"/>
        <v>Produkte</v>
      </c>
      <c r="K660" s="80" t="str">
        <f t="shared" si="73"/>
        <v>BUs</v>
      </c>
      <c r="L660" s="80" t="str">
        <f t="shared" si="74"/>
        <v>Symptome</v>
      </c>
      <c r="M6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IFERROR(VLOOKUP(Abfalldokumentation!$O660,Kennzahlen!U:X,3,FALSE)*Abfalldokumentation!$B660,"0")))),0)</f>
        <v>0</v>
      </c>
      <c r="N660" s="80" t="str">
        <f>IF(ISBLANK(Q660),VLOOKUP(Abfalldokumentation!$O660,'Linien - BU'!R:S,2,FALSE),Q660)</f>
        <v>Abfüllung</v>
      </c>
      <c r="O660" s="76" t="str">
        <f t="shared" si="75"/>
        <v>Diverses aus Abfüllung</v>
      </c>
      <c r="P660" s="76">
        <f t="shared" si="76"/>
        <v>34</v>
      </c>
      <c r="Q660" s="38" t="s">
        <v>166</v>
      </c>
      <c r="R660" s="39" t="s">
        <v>179</v>
      </c>
      <c r="S660" s="39">
        <v>113</v>
      </c>
      <c r="T660" s="39">
        <v>34</v>
      </c>
      <c r="U660" s="40">
        <v>44462</v>
      </c>
      <c r="V660" s="41"/>
      <c r="W660" s="39"/>
      <c r="X660" s="43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2" t="str">
        <f>VLOOKUP(N661,'Linien - BU'!A:B,2,FALSE)</f>
        <v>Rest</v>
      </c>
      <c r="B661" s="73">
        <f t="shared" si="70"/>
        <v>84</v>
      </c>
      <c r="C661" s="74">
        <f>Abfalldokumentation!$U661</f>
        <v>44462</v>
      </c>
      <c r="D661" s="68" t="str">
        <f>IFERROR(VLOOKUP(Tabelle3[[#This Row],[Artikelnr.]],Produktgruppe!A:B,2,0),Tabelle3[[#This Row],[Produktname]])</f>
        <v>Diverses</v>
      </c>
      <c r="E661" s="75" t="str">
        <f>IFERROR(VLOOKUP(Abfalldokumentation!$O661,Artikel!A:C,3,FALSE),Abfalldokumentation!$O661)</f>
        <v>Diverses Muster</v>
      </c>
      <c r="F661" s="75" t="str">
        <f>VLOOKUP(T661,'Liste Gründe'!A:D,2,FALSE)</f>
        <v>Qualitätssicherung</v>
      </c>
      <c r="G661" s="74" t="str">
        <f>IF(ISBLANK(V661),VLOOKUP(Abfalldokumentation!$P661,'Liste Gründe'!A:D,3,FALSE),V661)</f>
        <v>Muster</v>
      </c>
      <c r="H661" s="75" t="str">
        <f>IF(ISBLANK(Abfalldokumentation!$W661),"-",Abfalldokumentation!$W661)</f>
        <v>Muster</v>
      </c>
      <c r="I661" s="75">
        <f t="shared" si="71"/>
        <v>38</v>
      </c>
      <c r="J661" s="75" t="str">
        <f t="shared" si="72"/>
        <v>Produkte</v>
      </c>
      <c r="K661" s="75" t="str">
        <f t="shared" si="73"/>
        <v>BUs</v>
      </c>
      <c r="L661" s="75" t="str">
        <f t="shared" si="74"/>
        <v>Symptome</v>
      </c>
      <c r="M6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IFERROR(VLOOKUP(Abfalldokumentation!$O661,Kennzahlen!U:X,3,FALSE)*Abfalldokumentation!$B661,"0")))),0)</f>
        <v>0</v>
      </c>
      <c r="N661" s="75" t="str">
        <f>IF(ISBLANK(Q661),VLOOKUP(Abfalldokumentation!$O661,'Linien - BU'!R:S,2,FALSE),Q661)</f>
        <v>Muster</v>
      </c>
      <c r="O661" s="76" t="str">
        <f t="shared" si="75"/>
        <v>Diverses Muster</v>
      </c>
      <c r="P661" s="76">
        <f t="shared" si="76"/>
        <v>72</v>
      </c>
      <c r="Q661" s="44" t="s">
        <v>224</v>
      </c>
      <c r="R661" s="45" t="s">
        <v>270</v>
      </c>
      <c r="S661" s="45">
        <v>84</v>
      </c>
      <c r="T661" s="45">
        <v>72</v>
      </c>
      <c r="U661" s="46">
        <v>44462</v>
      </c>
      <c r="V661" s="47" t="s">
        <v>224</v>
      </c>
      <c r="W661" s="45" t="s">
        <v>224</v>
      </c>
      <c r="X661" s="49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7" t="str">
        <f>VLOOKUP(N662,'Linien - BU'!A:B,2,FALSE)</f>
        <v>Rest</v>
      </c>
      <c r="B662" s="78">
        <f t="shared" si="70"/>
        <v>9</v>
      </c>
      <c r="C662" s="79">
        <f>Abfalldokumentation!$U662</f>
        <v>44462</v>
      </c>
      <c r="D662" s="68" t="str">
        <f>IFERROR(VLOOKUP(Tabelle3[[#This Row],[Artikelnr.]],Produktgruppe!A:B,2,0),Tabelle3[[#This Row],[Produktname]])</f>
        <v>Qualitätssicherung</v>
      </c>
      <c r="E662" s="80" t="str">
        <f>IFERROR(VLOOKUP(Abfalldokumentation!$O662,Artikel!A:C,3,FALSE),Abfalldokumentation!$O662)</f>
        <v>Diverses QM</v>
      </c>
      <c r="F662" s="80" t="str">
        <f>VLOOKUP(T662,'Liste Gründe'!A:D,2,FALSE)</f>
        <v>Qualitätssicherung</v>
      </c>
      <c r="G662" s="79" t="str">
        <f>IF(ISBLANK(V662),VLOOKUP(Abfalldokumentation!$P662,'Liste Gründe'!A:D,3,FALSE),V662)</f>
        <v>Sensorik</v>
      </c>
      <c r="H662" s="80" t="str">
        <f>IF(ISBLANK(Abfalldokumentation!$W662),"-",Abfalldokumentation!$W662)</f>
        <v>Sensorik</v>
      </c>
      <c r="I662" s="80">
        <f t="shared" si="71"/>
        <v>38</v>
      </c>
      <c r="J662" s="80" t="str">
        <f t="shared" si="72"/>
        <v>Produkte</v>
      </c>
      <c r="K662" s="80" t="str">
        <f t="shared" si="73"/>
        <v>BUs</v>
      </c>
      <c r="L662" s="80" t="str">
        <f t="shared" si="74"/>
        <v>Symptome</v>
      </c>
      <c r="M6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IFERROR(VLOOKUP(Abfalldokumentation!$O662,Kennzahlen!U:X,3,FALSE)*Abfalldokumentation!$B662,"0")))),0)</f>
        <v>0</v>
      </c>
      <c r="N662" s="80" t="str">
        <f>IF(ISBLANK(Q662),VLOOKUP(Abfalldokumentation!$O662,'Linien - BU'!R:S,2,FALSE),Q662)</f>
        <v>QM</v>
      </c>
      <c r="O662" s="76" t="str">
        <f t="shared" si="75"/>
        <v>Diverses QM</v>
      </c>
      <c r="P662" s="76">
        <f t="shared" si="76"/>
        <v>74</v>
      </c>
      <c r="Q662" s="38" t="s">
        <v>182</v>
      </c>
      <c r="R662" s="39" t="s">
        <v>183</v>
      </c>
      <c r="S662" s="39">
        <v>9</v>
      </c>
      <c r="T662" s="39">
        <v>74</v>
      </c>
      <c r="U662" s="40">
        <v>44462</v>
      </c>
      <c r="V662" s="41" t="s">
        <v>184</v>
      </c>
      <c r="W662" s="39" t="s">
        <v>184</v>
      </c>
      <c r="X662" s="43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2" t="str">
        <f>VLOOKUP(N663,'Linien - BU'!A:B,2,FALSE)</f>
        <v>BU3</v>
      </c>
      <c r="B663" s="73">
        <f t="shared" si="70"/>
        <v>206</v>
      </c>
      <c r="C663" s="74">
        <f>Abfalldokumentation!$U663</f>
        <v>44462</v>
      </c>
      <c r="D663" s="68" t="str">
        <f>IFERROR(VLOOKUP(Tabelle3[[#This Row],[Artikelnr.]],Produktgruppe!A:B,2,0),Tabelle3[[#This Row],[Produktname]])</f>
        <v>VOS 295</v>
      </c>
      <c r="E663" s="75" t="str">
        <f>IFERROR(VLOOKUP(Abfalldokumentation!$O663,Artikel!A:C,3,FALSE),Abfalldokumentation!$O663)</f>
        <v>gemischte Räucherstücke</v>
      </c>
      <c r="F663" s="75" t="str">
        <f>VLOOKUP(T663,'Liste Gründe'!A:D,2,FALSE)</f>
        <v>Linienbezogen</v>
      </c>
      <c r="G663" s="74" t="str">
        <f>IF(ISBLANK(V663),VLOOKUP(Abfalldokumentation!$P663,'Liste Gründe'!A:D,3,FALSE),V663)</f>
        <v>gemischtes Produkt</v>
      </c>
      <c r="H663" s="75" t="str">
        <f>IF(ISBLANK(Abfalldokumentation!$W663),"-",Abfalldokumentation!$W663)</f>
        <v xml:space="preserve">gemischt, weil mehrere Produkte in einen Auftrag einfließen. VOS Trennung </v>
      </c>
      <c r="I663" s="75">
        <f t="shared" si="71"/>
        <v>38</v>
      </c>
      <c r="J663" s="75" t="str">
        <f t="shared" si="72"/>
        <v>Produkte</v>
      </c>
      <c r="K663" s="75" t="str">
        <f t="shared" si="73"/>
        <v>BUs</v>
      </c>
      <c r="L663" s="75" t="str">
        <f t="shared" si="74"/>
        <v>Symptome</v>
      </c>
      <c r="M6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IFERROR(VLOOKUP(Abfalldokumentation!$O663,Kennzahlen!U:X,3,FALSE)*Abfalldokumentation!$B663,"0")))),0)</f>
        <v>0</v>
      </c>
      <c r="N663" s="75" t="str">
        <f>IF(ISBLANK(Q663),VLOOKUP(Abfalldokumentation!$O663,'Linien - BU'!R:S,2,FALSE),Q663)</f>
        <v>L9</v>
      </c>
      <c r="O663" s="76" t="str">
        <f t="shared" si="75"/>
        <v>gemischte Räucherstücke</v>
      </c>
      <c r="P663" s="76">
        <f t="shared" si="76"/>
        <v>81</v>
      </c>
      <c r="Q663" s="44" t="s">
        <v>209</v>
      </c>
      <c r="R663" s="45" t="s">
        <v>45</v>
      </c>
      <c r="S663" s="45">
        <v>206</v>
      </c>
      <c r="T663" s="45">
        <v>81</v>
      </c>
      <c r="U663" s="46">
        <v>44462</v>
      </c>
      <c r="V663" s="48"/>
      <c r="W663" s="48" t="s">
        <v>268</v>
      </c>
      <c r="X663" s="49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7" t="str">
        <f>VLOOKUP(N664,'Linien - BU'!A:B,2,FALSE)</f>
        <v>BU3</v>
      </c>
      <c r="B664" s="78">
        <f t="shared" si="70"/>
        <v>70.599999999999994</v>
      </c>
      <c r="C664" s="79">
        <f>Abfalldokumentation!$U664</f>
        <v>44462</v>
      </c>
      <c r="D664" s="68" t="str">
        <f>IFERROR(VLOOKUP(Tabelle3[[#This Row],[Artikelnr.]],Produktgruppe!A:B,2,0),Tabelle3[[#This Row],[Produktname]])</f>
        <v>VOS 295</v>
      </c>
      <c r="E664" s="80" t="str">
        <f>IFERROR(VLOOKUP(Abfalldokumentation!$O664,Artikel!A:C,3,FALSE),Abfalldokumentation!$O664)</f>
        <v>gemischte Räucherstücke</v>
      </c>
      <c r="F664" s="80" t="str">
        <f>VLOOKUP(T664,'Liste Gründe'!A:D,2,FALSE)</f>
        <v>Linienbezogen</v>
      </c>
      <c r="G664" s="79" t="str">
        <f>IF(ISBLANK(V664),VLOOKUP(Abfalldokumentation!$P664,'Liste Gründe'!A:D,3,FALSE),V664)</f>
        <v>gemischtes Produkt</v>
      </c>
      <c r="H664" s="80" t="str">
        <f>IF(ISBLANK(Abfalldokumentation!$W664),"-",Abfalldokumentation!$W664)</f>
        <v xml:space="preserve">gemischt, weil mehrere Produkte in einen Auftrag einfließen. VOS Trennung </v>
      </c>
      <c r="I664" s="80">
        <f t="shared" si="71"/>
        <v>38</v>
      </c>
      <c r="J664" s="80" t="str">
        <f t="shared" si="72"/>
        <v>Produkte</v>
      </c>
      <c r="K664" s="80" t="str">
        <f t="shared" si="73"/>
        <v>BUs</v>
      </c>
      <c r="L664" s="80" t="str">
        <f t="shared" si="74"/>
        <v>Symptome</v>
      </c>
      <c r="M6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IFERROR(VLOOKUP(Abfalldokumentation!$O664,Kennzahlen!U:X,3,FALSE)*Abfalldokumentation!$B664,"0")))),0)</f>
        <v>0</v>
      </c>
      <c r="N664" s="80" t="str">
        <f>IF(ISBLANK(Q664),VLOOKUP(Abfalldokumentation!$O664,'Linien - BU'!R:S,2,FALSE),Q664)</f>
        <v>L9</v>
      </c>
      <c r="O664" s="76" t="str">
        <f t="shared" si="75"/>
        <v>gemischte Räucherstücke</v>
      </c>
      <c r="P664" s="76">
        <f t="shared" si="76"/>
        <v>81</v>
      </c>
      <c r="Q664" s="38" t="s">
        <v>209</v>
      </c>
      <c r="R664" s="39" t="s">
        <v>45</v>
      </c>
      <c r="S664" s="39">
        <v>70.599999999999994</v>
      </c>
      <c r="T664" s="39">
        <v>81</v>
      </c>
      <c r="U664" s="40">
        <v>44462</v>
      </c>
      <c r="V664" s="48"/>
      <c r="W664" s="48" t="s">
        <v>268</v>
      </c>
      <c r="X664" s="43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2" t="str">
        <f>VLOOKUP(N665,'Linien - BU'!A:B,2,FALSE)</f>
        <v>Rest</v>
      </c>
      <c r="B665" s="73">
        <f t="shared" si="70"/>
        <v>22.5</v>
      </c>
      <c r="C665" s="74">
        <f>Abfalldokumentation!$U665</f>
        <v>44462</v>
      </c>
      <c r="D665" s="68" t="str">
        <f>IFERROR(VLOOKUP(Tabelle3[[#This Row],[Artikelnr.]],Produktgruppe!A:B,2,0),Tabelle3[[#This Row],[Produktname]])</f>
        <v>Qualitätssicherung</v>
      </c>
      <c r="E665" s="75" t="str">
        <f>IFERROR(VLOOKUP(Abfalldokumentation!$O665,Artikel!A:C,3,FALSE),Abfalldokumentation!$O665)</f>
        <v>Laborproben</v>
      </c>
      <c r="F665" s="75" t="str">
        <f>VLOOKUP(T665,'Liste Gründe'!A:D,2,FALSE)</f>
        <v>Qualitätssicherung</v>
      </c>
      <c r="G665" s="74" t="str">
        <f>IF(ISBLANK(V665),VLOOKUP(Abfalldokumentation!$P665,'Liste Gründe'!A:D,3,FALSE),V665)</f>
        <v>Laborprobe</v>
      </c>
      <c r="H665" s="75" t="str">
        <f>IF(ISBLANK(Abfalldokumentation!$W665),"-",Abfalldokumentation!$W665)</f>
        <v>Laborprobe</v>
      </c>
      <c r="I665" s="75">
        <f t="shared" si="71"/>
        <v>38</v>
      </c>
      <c r="J665" s="75" t="str">
        <f t="shared" si="72"/>
        <v>Produkte</v>
      </c>
      <c r="K665" s="75" t="str">
        <f t="shared" si="73"/>
        <v>BUs</v>
      </c>
      <c r="L665" s="75" t="str">
        <f t="shared" si="74"/>
        <v>Symptome</v>
      </c>
      <c r="M6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IFERROR(VLOOKUP(Abfalldokumentation!$O665,Kennzahlen!U:X,3,FALSE)*Abfalldokumentation!$B665,"0")))),0)</f>
        <v>0</v>
      </c>
      <c r="N665" s="75" t="str">
        <f>IF(ISBLANK(Q665),VLOOKUP(Abfalldokumentation!$O665,'Linien - BU'!R:S,2,FALSE),Q665)</f>
        <v>Labor</v>
      </c>
      <c r="O665" s="76" t="str">
        <f t="shared" si="75"/>
        <v>Laborproben</v>
      </c>
      <c r="P665" s="76">
        <f t="shared" si="76"/>
        <v>73</v>
      </c>
      <c r="Q665" s="44" t="s">
        <v>185</v>
      </c>
      <c r="R665" s="45" t="s">
        <v>186</v>
      </c>
      <c r="S665" s="45">
        <v>22.5</v>
      </c>
      <c r="T665" s="51">
        <v>73</v>
      </c>
      <c r="U665" s="46">
        <v>44462</v>
      </c>
      <c r="V665" s="47" t="s">
        <v>187</v>
      </c>
      <c r="W665" s="45" t="s">
        <v>187</v>
      </c>
      <c r="X665" s="49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7" t="str">
        <f>VLOOKUP(N666,'Linien - BU'!A:B,2,FALSE)</f>
        <v>Rest</v>
      </c>
      <c r="B666" s="78">
        <f t="shared" si="70"/>
        <v>30.5</v>
      </c>
      <c r="C666" s="79">
        <f>Abfalldokumentation!$U666</f>
        <v>44462</v>
      </c>
      <c r="D666" s="68" t="str">
        <f>IFERROR(VLOOKUP(Tabelle3[[#This Row],[Artikelnr.]],Produktgruppe!A:B,2,0),Tabelle3[[#This Row],[Produktname]])</f>
        <v>Qualitätssicherung</v>
      </c>
      <c r="E666" s="80" t="str">
        <f>IFERROR(VLOOKUP(Abfalldokumentation!$O666,Artikel!A:C,3,FALSE),Abfalldokumentation!$O666)</f>
        <v>Laborproben</v>
      </c>
      <c r="F666" s="80" t="str">
        <f>VLOOKUP(T666,'Liste Gründe'!A:D,2,FALSE)</f>
        <v>Qualitätssicherung</v>
      </c>
      <c r="G666" s="79" t="str">
        <f>IF(ISBLANK(V666),VLOOKUP(Abfalldokumentation!$P666,'Liste Gründe'!A:D,3,FALSE),V666)</f>
        <v>Laborprobe</v>
      </c>
      <c r="H666" s="80" t="str">
        <f>IF(ISBLANK(Abfalldokumentation!$W666),"-",Abfalldokumentation!$W666)</f>
        <v>Laborprobe</v>
      </c>
      <c r="I666" s="80">
        <f t="shared" si="71"/>
        <v>38</v>
      </c>
      <c r="J666" s="80" t="str">
        <f t="shared" si="72"/>
        <v>Produkte</v>
      </c>
      <c r="K666" s="80" t="str">
        <f t="shared" si="73"/>
        <v>BUs</v>
      </c>
      <c r="L666" s="80" t="str">
        <f t="shared" si="74"/>
        <v>Symptome</v>
      </c>
      <c r="M6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IFERROR(VLOOKUP(Abfalldokumentation!$O666,Kennzahlen!U:X,3,FALSE)*Abfalldokumentation!$B666,"0")))),0)</f>
        <v>0</v>
      </c>
      <c r="N666" s="80" t="str">
        <f>IF(ISBLANK(Q666),VLOOKUP(Abfalldokumentation!$O666,'Linien - BU'!R:S,2,FALSE),Q666)</f>
        <v>Labor</v>
      </c>
      <c r="O666" s="76" t="str">
        <f t="shared" si="75"/>
        <v>Laborproben</v>
      </c>
      <c r="P666" s="76">
        <f t="shared" si="76"/>
        <v>73</v>
      </c>
      <c r="Q666" s="38" t="s">
        <v>185</v>
      </c>
      <c r="R666" s="39" t="s">
        <v>186</v>
      </c>
      <c r="S666" s="39">
        <v>30.5</v>
      </c>
      <c r="T666" s="50">
        <v>73</v>
      </c>
      <c r="U666" s="40">
        <v>44462</v>
      </c>
      <c r="V666" s="41" t="s">
        <v>187</v>
      </c>
      <c r="W666" s="39" t="s">
        <v>187</v>
      </c>
      <c r="X666" s="43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2" t="str">
        <f>VLOOKUP(N667,'Linien - BU'!A:B,2,FALSE)</f>
        <v>Rest</v>
      </c>
      <c r="B667" s="73">
        <f t="shared" si="70"/>
        <v>97.5</v>
      </c>
      <c r="C667" s="74">
        <f>Abfalldokumentation!$U667</f>
        <v>44462</v>
      </c>
      <c r="D667" s="68" t="str">
        <f>IFERROR(VLOOKUP(Tabelle3[[#This Row],[Artikelnr.]],Produktgruppe!A:B,2,0),Tabelle3[[#This Row],[Produktname]])</f>
        <v>Qualitätssicherung</v>
      </c>
      <c r="E667" s="75" t="str">
        <f>IFERROR(VLOOKUP(Abfalldokumentation!$O667,Artikel!A:C,3,FALSE),Abfalldokumentation!$O667)</f>
        <v>Rückstellproben</v>
      </c>
      <c r="F667" s="75" t="str">
        <f>VLOOKUP(T667,'Liste Gründe'!A:D,2,FALSE)</f>
        <v>Qualitätssicherung</v>
      </c>
      <c r="G667" s="74" t="str">
        <f>IF(ISBLANK(V667),VLOOKUP(Abfalldokumentation!$P667,'Liste Gründe'!A:D,3,FALSE),V667)</f>
        <v>Rückstellproben</v>
      </c>
      <c r="H667" s="75" t="str">
        <f>IF(ISBLANK(Abfalldokumentation!$W667),"-",Abfalldokumentation!$W667)</f>
        <v>-</v>
      </c>
      <c r="I667" s="75">
        <f t="shared" si="71"/>
        <v>38</v>
      </c>
      <c r="J667" s="75" t="str">
        <f t="shared" si="72"/>
        <v>Produkte</v>
      </c>
      <c r="K667" s="75" t="str">
        <f t="shared" si="73"/>
        <v>BUs</v>
      </c>
      <c r="L667" s="75" t="str">
        <f t="shared" si="74"/>
        <v>Symptome</v>
      </c>
      <c r="M6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IFERROR(VLOOKUP(Abfalldokumentation!$O667,Kennzahlen!U:X,3,FALSE)*Abfalldokumentation!$B667,"0")))),0)</f>
        <v>0</v>
      </c>
      <c r="N667" s="75" t="str">
        <f>IF(ISBLANK(Q667),VLOOKUP(Abfalldokumentation!$O667,'Linien - BU'!R:S,2,FALSE),Q667)</f>
        <v>Labor</v>
      </c>
      <c r="O667" s="76" t="str">
        <f t="shared" si="75"/>
        <v>Rückstellproben</v>
      </c>
      <c r="P667" s="76">
        <f t="shared" si="76"/>
        <v>70</v>
      </c>
      <c r="Q667" s="44" t="s">
        <v>185</v>
      </c>
      <c r="R667" s="47" t="s">
        <v>198</v>
      </c>
      <c r="S667" s="45">
        <v>97.5</v>
      </c>
      <c r="T667" s="51">
        <v>70</v>
      </c>
      <c r="U667" s="46">
        <v>44462</v>
      </c>
      <c r="V667" s="47"/>
      <c r="W667" s="45"/>
      <c r="X667" s="49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7" t="str">
        <f>VLOOKUP(N668,'Linien - BU'!A:B,2,FALSE)</f>
        <v>BU3</v>
      </c>
      <c r="B668" s="78">
        <f t="shared" si="70"/>
        <v>77</v>
      </c>
      <c r="C668" s="79">
        <f>Abfalldokumentation!$U668</f>
        <v>44463</v>
      </c>
      <c r="D668" s="68" t="str">
        <f>IFERROR(VLOOKUP(Tabelle3[[#This Row],[Artikelnr.]],Produktgruppe!A:B,2,0),Tabelle3[[#This Row],[Produktname]])</f>
        <v>VOS 295</v>
      </c>
      <c r="E668" s="80" t="str">
        <f>IFERROR(VLOOKUP(Abfalldokumentation!$O668,Artikel!A:C,3,FALSE),Abfalldokumentation!$O668)</f>
        <v>VOS Räucher extra natri</v>
      </c>
      <c r="F668" s="80" t="str">
        <f>VLOOKUP(T668,'Liste Gründe'!A:D,2,FALSE)</f>
        <v>Schimmel</v>
      </c>
      <c r="G668" s="79" t="str">
        <f>IF(ISBLANK(V668),VLOOKUP(Abfalldokumentation!$P668,'Liste Gründe'!A:D,3,FALSE),V668)</f>
        <v>kein VOS in England, VS-Würste keine Produktion</v>
      </c>
      <c r="H668" s="80" t="str">
        <f>IF(ISBLANK(Abfalldokumentation!$W668),"-",Abfalldokumentation!$W668)</f>
        <v>-</v>
      </c>
      <c r="I668" s="80">
        <f t="shared" si="71"/>
        <v>38</v>
      </c>
      <c r="J668" s="80" t="str">
        <f t="shared" si="72"/>
        <v>Produkte</v>
      </c>
      <c r="K668" s="80" t="str">
        <f t="shared" si="73"/>
        <v>BUs</v>
      </c>
      <c r="L668" s="80" t="str">
        <f t="shared" si="74"/>
        <v>Symptome</v>
      </c>
      <c r="M6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IFERROR(VLOOKUP(Abfalldokumentation!$O668,Kennzahlen!U:X,3,FALSE)*Abfalldokumentation!$B668,"0")))),0)</f>
        <v>38.5</v>
      </c>
      <c r="N668" s="80" t="str">
        <f>IF(ISBLANK(Q668),VLOOKUP(Abfalldokumentation!$O668,'Linien - BU'!R:S,2,FALSE),Q668)</f>
        <v>L11</v>
      </c>
      <c r="O668" s="76">
        <f t="shared" si="75"/>
        <v>29500613</v>
      </c>
      <c r="P668" s="76">
        <f t="shared" si="76"/>
        <v>12</v>
      </c>
      <c r="Q668" s="38" t="s">
        <v>252</v>
      </c>
      <c r="R668" s="39">
        <v>29500613</v>
      </c>
      <c r="S668" s="39">
        <v>77</v>
      </c>
      <c r="T668" s="39">
        <v>12</v>
      </c>
      <c r="U668" s="40">
        <v>44463</v>
      </c>
      <c r="V668" s="41" t="s">
        <v>25</v>
      </c>
      <c r="W668" s="39" t="s">
        <v>52</v>
      </c>
      <c r="X668" s="43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2" t="str">
        <f>VLOOKUP(N669,'Linien - BU'!A:B,2,FALSE)</f>
        <v>BU1</v>
      </c>
      <c r="B669" s="73">
        <f t="shared" si="70"/>
        <v>85.5</v>
      </c>
      <c r="C669" s="74">
        <f>Abfalldokumentation!$U669</f>
        <v>44463</v>
      </c>
      <c r="D669" s="68" t="str">
        <f>IFERROR(VLOOKUP(Tabelle3[[#This Row],[Artikelnr.]],Produktgruppe!A:B,2,0),Tabelle3[[#This Row],[Produktname]])</f>
        <v>ABS 295</v>
      </c>
      <c r="E669" s="75" t="str">
        <f>IFERROR(VLOOKUP(Abfalldokumentation!$O669,Artikel!A:C,3,FALSE),Abfalldokumentation!$O669)</f>
        <v>ABS Gouda 48% OGT</v>
      </c>
      <c r="F669" s="75" t="str">
        <f>VLOOKUP(T669,'Liste Gründe'!A:D,2,FALSE)</f>
        <v>Schimmel</v>
      </c>
      <c r="G669" s="74" t="str">
        <f>IF(ISBLANK(V669),VLOOKUP(Abfalldokumentation!$P669,'Liste Gründe'!A:D,3,FALSE),V669)</f>
        <v>keine Verarbeitung</v>
      </c>
      <c r="H669" s="75" t="str">
        <f>IF(ISBLANK(Abfalldokumentation!$W669),"-",Abfalldokumentation!$W669)</f>
        <v>Keinen Einsatz</v>
      </c>
      <c r="I669" s="75">
        <f t="shared" si="71"/>
        <v>38</v>
      </c>
      <c r="J669" s="75" t="str">
        <f t="shared" si="72"/>
        <v>Produkte</v>
      </c>
      <c r="K669" s="75" t="str">
        <f t="shared" si="73"/>
        <v>BUs</v>
      </c>
      <c r="L669" s="75" t="str">
        <f t="shared" si="74"/>
        <v>Symptome</v>
      </c>
      <c r="M6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IFERROR(VLOOKUP(Abfalldokumentation!$O669,Kennzahlen!U:X,3,FALSE)*Abfalldokumentation!$B669,"0")))),0)</f>
        <v>0</v>
      </c>
      <c r="N669" s="75" t="str">
        <f>IF(ISBLANK(Q669),VLOOKUP(Abfalldokumentation!$O669,'Linien - BU'!R:S,2,FALSE),Q669)</f>
        <v>Abfüllung</v>
      </c>
      <c r="O669" s="76">
        <f t="shared" si="75"/>
        <v>29500816</v>
      </c>
      <c r="P669" s="76">
        <f t="shared" si="76"/>
        <v>12</v>
      </c>
      <c r="Q669" s="44" t="s">
        <v>166</v>
      </c>
      <c r="R669" s="45">
        <v>29500816</v>
      </c>
      <c r="S669" s="45">
        <v>85.5</v>
      </c>
      <c r="T669" s="45">
        <v>12</v>
      </c>
      <c r="U669" s="46">
        <v>44463</v>
      </c>
      <c r="V669" s="47" t="s">
        <v>22</v>
      </c>
      <c r="W669" s="45" t="s">
        <v>253</v>
      </c>
      <c r="X669" s="49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7" t="str">
        <f>VLOOKUP(N670,'Linien - BU'!A:B,2,FALSE)</f>
        <v>BU1</v>
      </c>
      <c r="B670" s="78">
        <f t="shared" si="70"/>
        <v>27</v>
      </c>
      <c r="C670" s="79">
        <f>Abfalldokumentation!$U670</f>
        <v>44463</v>
      </c>
      <c r="D670" s="68" t="str">
        <f>IFERROR(VLOOKUP(Tabelle3[[#This Row],[Artikelnr.]],Produktgruppe!A:B,2,0),Tabelle3[[#This Row],[Produktname]])</f>
        <v>VOS 295</v>
      </c>
      <c r="E670" s="80" t="str">
        <f>IFERROR(VLOOKUP(Abfalldokumentation!$O670,Artikel!A:C,3,FALSE),Abfalldokumentation!$O670)</f>
        <v>VOS-ABS ENTSORGUNG</v>
      </c>
      <c r="F670" s="80" t="str">
        <f>VLOOKUP(T670,'Liste Gründe'!A:D,2,FALSE)</f>
        <v>Rest</v>
      </c>
      <c r="G670" s="79" t="str">
        <f>IF(ISBLANK(V670),VLOOKUP(Abfalldokumentation!$P670,'Liste Gründe'!A:D,3,FALSE),V670)</f>
        <v>geschälte Rinde</v>
      </c>
      <c r="H670" s="80" t="str">
        <f>IF(ISBLANK(Abfalldokumentation!$W670),"-",Abfalldokumentation!$W670)</f>
        <v>keine Verwendung möglich</v>
      </c>
      <c r="I670" s="80">
        <f t="shared" si="71"/>
        <v>38</v>
      </c>
      <c r="J670" s="80" t="str">
        <f t="shared" si="72"/>
        <v>Produkte</v>
      </c>
      <c r="K670" s="80" t="str">
        <f t="shared" si="73"/>
        <v>BUs</v>
      </c>
      <c r="L670" s="80" t="str">
        <f t="shared" si="74"/>
        <v>Symptome</v>
      </c>
      <c r="M6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IFERROR(VLOOKUP(Abfalldokumentation!$O670,Kennzahlen!U:X,3,FALSE)*Abfalldokumentation!$B670,"0")))),0)</f>
        <v>0.27</v>
      </c>
      <c r="N670" s="80" t="str">
        <f>IF(ISBLANK(Q670),VLOOKUP(Abfalldokumentation!$O670,'Linien - BU'!R:S,2,FALSE),Q670)</f>
        <v>RWV</v>
      </c>
      <c r="O670" s="76">
        <f t="shared" si="75"/>
        <v>29500917</v>
      </c>
      <c r="P670" s="76">
        <f t="shared" si="76"/>
        <v>60</v>
      </c>
      <c r="Q670" s="38" t="s">
        <v>188</v>
      </c>
      <c r="R670" s="39">
        <v>29500917</v>
      </c>
      <c r="S670" s="39">
        <v>27</v>
      </c>
      <c r="T670" s="39">
        <v>60</v>
      </c>
      <c r="U670" s="40">
        <v>44463</v>
      </c>
      <c r="V670" s="41" t="s">
        <v>201</v>
      </c>
      <c r="W670" s="39" t="s">
        <v>190</v>
      </c>
      <c r="X670" s="43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2" t="str">
        <f>VLOOKUP(N671,'Linien - BU'!A:B,2,FALSE)</f>
        <v>BU1</v>
      </c>
      <c r="B671" s="73">
        <f t="shared" si="70"/>
        <v>26.5</v>
      </c>
      <c r="C671" s="74">
        <f>Abfalldokumentation!$U671</f>
        <v>44463</v>
      </c>
      <c r="D671" s="68" t="str">
        <f>IFERROR(VLOOKUP(Tabelle3[[#This Row],[Artikelnr.]],Produktgruppe!A:B,2,0),Tabelle3[[#This Row],[Produktname]])</f>
        <v>VOS 295</v>
      </c>
      <c r="E671" s="75" t="str">
        <f>IFERROR(VLOOKUP(Abfalldokumentation!$O671,Artikel!A:C,3,FALSE),Abfalldokumentation!$O671)</f>
        <v>VOS URW-SCHI-NAT</v>
      </c>
      <c r="F671" s="75" t="str">
        <f>VLOOKUP(T671,'Liste Gründe'!A:D,2,FALSE)</f>
        <v>Schimmel</v>
      </c>
      <c r="G671" s="74" t="str">
        <f>IF(ISBLANK(V671),VLOOKUP(Abfalldokumentation!$P671,'Liste Gründe'!A:D,3,FALSE),V671)</f>
        <v>keine Verarbeitung</v>
      </c>
      <c r="H671" s="75" t="str">
        <f>IF(ISBLANK(Abfalldokumentation!$W671),"-",Abfalldokumentation!$W671)</f>
        <v>Aufgrund Konsistenz nicht genommen. Zu wenig VOS verarbeitet. Vom Warmen ins Kalte -&gt; Schimmel</v>
      </c>
      <c r="I671" s="75">
        <f t="shared" si="71"/>
        <v>38</v>
      </c>
      <c r="J671" s="75" t="str">
        <f t="shared" si="72"/>
        <v>Produkte</v>
      </c>
      <c r="K671" s="75" t="str">
        <f t="shared" si="73"/>
        <v>BUs</v>
      </c>
      <c r="L671" s="75" t="str">
        <f t="shared" si="74"/>
        <v>Symptome</v>
      </c>
      <c r="M6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IFERROR(VLOOKUP(Abfalldokumentation!$O671,Kennzahlen!U:X,3,FALSE)*Abfalldokumentation!$B671,"0")))),0)</f>
        <v>13.25</v>
      </c>
      <c r="N671" s="75" t="str">
        <f>IF(ISBLANK(Q671),VLOOKUP(Abfalldokumentation!$O671,'Linien - BU'!R:S,2,FALSE),Q671)</f>
        <v>Schmelze</v>
      </c>
      <c r="O671" s="76">
        <f t="shared" si="75"/>
        <v>29500945</v>
      </c>
      <c r="P671" s="76">
        <f t="shared" si="76"/>
        <v>12</v>
      </c>
      <c r="Q671" s="44" t="s">
        <v>170</v>
      </c>
      <c r="R671" s="45">
        <v>29500945</v>
      </c>
      <c r="S671" s="45">
        <v>26.5</v>
      </c>
      <c r="T671" s="45">
        <v>12</v>
      </c>
      <c r="U671" s="46">
        <v>44463</v>
      </c>
      <c r="V671" s="47" t="s">
        <v>22</v>
      </c>
      <c r="W671" s="45" t="s">
        <v>171</v>
      </c>
      <c r="X671" s="49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7" t="str">
        <f>VLOOKUP(N672,'Linien - BU'!A:B,2,FALSE)</f>
        <v>BU1</v>
      </c>
      <c r="B672" s="78">
        <f t="shared" si="70"/>
        <v>28.5</v>
      </c>
      <c r="C672" s="79">
        <f>Abfalldokumentation!$U672</f>
        <v>44463</v>
      </c>
      <c r="D672" s="68" t="str">
        <f>IFERROR(VLOOKUP(Tabelle3[[#This Row],[Artikelnr.]],Produktgruppe!A:B,2,0),Tabelle3[[#This Row],[Produktname]])</f>
        <v>ganze Würste</v>
      </c>
      <c r="E672" s="80" t="str">
        <f>IFERROR(VLOOKUP(Abfalldokumentation!$O672,Artikel!A:C,3,FALSE),Abfalldokumentation!$O672)</f>
        <v>Würste 9300g Räucher na</v>
      </c>
      <c r="F672" s="80" t="str">
        <f>VLOOKUP(T672,'Liste Gründe'!A:D,2,FALSE)</f>
        <v>Linienbezogen</v>
      </c>
      <c r="G672" s="79" t="str">
        <f>IF(ISBLANK(V672),VLOOKUP(Abfalldokumentation!$P672,'Liste Gründe'!A:D,3,FALSE),V672)</f>
        <v>Darm geplatzt</v>
      </c>
      <c r="H672" s="80" t="str">
        <f>IF(ISBLANK(Abfalldokumentation!$W672),"-",Abfalldokumentation!$W672)</f>
        <v>Clip gerissen</v>
      </c>
      <c r="I672" s="80">
        <f t="shared" si="71"/>
        <v>38</v>
      </c>
      <c r="J672" s="80" t="str">
        <f t="shared" si="72"/>
        <v>Produkte</v>
      </c>
      <c r="K672" s="80" t="str">
        <f t="shared" si="73"/>
        <v>BUs</v>
      </c>
      <c r="L672" s="80" t="str">
        <f t="shared" si="74"/>
        <v>Symptome</v>
      </c>
      <c r="M6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IFERROR(VLOOKUP(Abfalldokumentation!$O672,Kennzahlen!U:X,3,FALSE)*Abfalldokumentation!$B672,"0")))),0)</f>
        <v>0</v>
      </c>
      <c r="N672" s="80" t="str">
        <f>IF(ISBLANK(Q672),VLOOKUP(Abfalldokumentation!$O672,'Linien - BU'!R:S,2,FALSE),Q672)</f>
        <v>Abfüllung</v>
      </c>
      <c r="O672" s="76">
        <f t="shared" si="75"/>
        <v>31000083</v>
      </c>
      <c r="P672" s="76">
        <f t="shared" si="76"/>
        <v>34</v>
      </c>
      <c r="Q672" s="38" t="s">
        <v>166</v>
      </c>
      <c r="R672" s="39">
        <v>31000083</v>
      </c>
      <c r="S672" s="39">
        <v>28.5</v>
      </c>
      <c r="T672" s="39">
        <v>34</v>
      </c>
      <c r="U672" s="40">
        <v>44463</v>
      </c>
      <c r="V672" s="41"/>
      <c r="W672" s="39" t="s">
        <v>223</v>
      </c>
      <c r="X672" s="43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2" t="str">
        <f>VLOOKUP(N673,'Linien - BU'!A:B,2,FALSE)</f>
        <v>BU1</v>
      </c>
      <c r="B673" s="73">
        <f t="shared" si="70"/>
        <v>22</v>
      </c>
      <c r="C673" s="74">
        <f>Abfalldokumentation!$U673</f>
        <v>44463</v>
      </c>
      <c r="D673" s="68" t="str">
        <f>IFERROR(VLOOKUP(Tabelle3[[#This Row],[Artikelnr.]],Produktgruppe!A:B,2,0),Tabelle3[[#This Row],[Produktname]])</f>
        <v>Räucherwürste</v>
      </c>
      <c r="E673" s="75" t="str">
        <f>IFERROR(VLOOKUP(Abfalldokumentation!$O673,Artikel!A:C,3,FALSE),Abfalldokumentation!$O673)</f>
        <v>GRW NATUR 7,2KG</v>
      </c>
      <c r="F673" s="75" t="str">
        <f>VLOOKUP(T673,'Liste Gründe'!A:D,2,FALSE)</f>
        <v>Linienbezogen</v>
      </c>
      <c r="G673" s="74" t="str">
        <f>IF(ISBLANK(V673),VLOOKUP(Abfalldokumentation!$P673,'Liste Gründe'!A:D,3,FALSE),V673)</f>
        <v>Darm geplatzt</v>
      </c>
      <c r="H673" s="75" t="str">
        <f>IF(ISBLANK(Abfalldokumentation!$W673),"-",Abfalldokumentation!$W673)</f>
        <v>Clip gerissen</v>
      </c>
      <c r="I673" s="75">
        <f t="shared" si="71"/>
        <v>38</v>
      </c>
      <c r="J673" s="75" t="str">
        <f t="shared" si="72"/>
        <v>Produkte</v>
      </c>
      <c r="K673" s="75" t="str">
        <f t="shared" si="73"/>
        <v>BUs</v>
      </c>
      <c r="L673" s="75" t="str">
        <f t="shared" si="74"/>
        <v>Symptome</v>
      </c>
      <c r="M6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IFERROR(VLOOKUP(Abfalldokumentation!$O673,Kennzahlen!U:X,3,FALSE)*Abfalldokumentation!$B673,"0")))),0)</f>
        <v>0</v>
      </c>
      <c r="N673" s="75" t="str">
        <f>IF(ISBLANK(Q673),VLOOKUP(Abfalldokumentation!$O673,'Linien - BU'!R:S,2,FALSE),Q673)</f>
        <v>Abfüllung</v>
      </c>
      <c r="O673" s="76">
        <f t="shared" si="75"/>
        <v>32000049</v>
      </c>
      <c r="P673" s="76">
        <f t="shared" si="76"/>
        <v>34</v>
      </c>
      <c r="Q673" s="44" t="s">
        <v>166</v>
      </c>
      <c r="R673" s="45">
        <v>32000049</v>
      </c>
      <c r="S673" s="45">
        <v>22</v>
      </c>
      <c r="T673" s="39">
        <v>34</v>
      </c>
      <c r="U673" s="46">
        <v>44463</v>
      </c>
      <c r="V673" s="47"/>
      <c r="W673" s="45" t="s">
        <v>223</v>
      </c>
      <c r="X673" s="49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7" t="str">
        <f>VLOOKUP(N674,'Linien - BU'!A:B,2,FALSE)</f>
        <v>Rest</v>
      </c>
      <c r="B674" s="78">
        <f t="shared" si="70"/>
        <v>3546</v>
      </c>
      <c r="C674" s="79">
        <f>Abfalldokumentation!$U674</f>
        <v>44463</v>
      </c>
      <c r="D674" s="68" t="str">
        <f>IFERROR(VLOOKUP(Tabelle3[[#This Row],[Artikelnr.]],Produktgruppe!A:B,2,0),Tabelle3[[#This Row],[Produktname]])</f>
        <v>Fertigware</v>
      </c>
      <c r="E674" s="80" t="str">
        <f>IFERROR(VLOOKUP(Abfalldokumentation!$O674,Artikel!A:C,3,FALSE),Abfalldokumentation!$O674)</f>
        <v>Black Forest Räucherkäs</v>
      </c>
      <c r="F674" s="80" t="str">
        <f>VLOOKUP(T674,'Liste Gründe'!A:D,2,FALSE)</f>
        <v>Rest</v>
      </c>
      <c r="G674" s="79" t="str">
        <f>IF(ISBLANK(V674),VLOOKUP(Abfalldokumentation!$P674,'Liste Gründe'!A:D,3,FALSE),V674)</f>
        <v>Retoure</v>
      </c>
      <c r="H674" s="80" t="str">
        <f>IF(ISBLANK(Abfalldokumentation!$W674),"-",Abfalldokumentation!$W674)</f>
        <v>Rückrufaktion</v>
      </c>
      <c r="I674" s="80">
        <f t="shared" si="71"/>
        <v>38</v>
      </c>
      <c r="J674" s="80" t="str">
        <f t="shared" si="72"/>
        <v>Produkte</v>
      </c>
      <c r="K674" s="80" t="str">
        <f t="shared" si="73"/>
        <v>BUs</v>
      </c>
      <c r="L674" s="80" t="str">
        <f t="shared" si="74"/>
        <v>Symptome</v>
      </c>
      <c r="M6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IFERROR(VLOOKUP(Abfalldokumentation!$O674,Kennzahlen!U:X,3,FALSE)*Abfalldokumentation!$B674,"0")))),0)</f>
        <v>0</v>
      </c>
      <c r="N674" s="80" t="str">
        <f>IF(ISBLANK(Q674),VLOOKUP(Abfalldokumentation!$O674,'Linien - BU'!R:S,2,FALSE),Q674)</f>
        <v>Externe</v>
      </c>
      <c r="O674" s="76">
        <f t="shared" si="75"/>
        <v>57000277</v>
      </c>
      <c r="P674" s="76">
        <f t="shared" si="76"/>
        <v>22</v>
      </c>
      <c r="Q674" s="38" t="s">
        <v>263</v>
      </c>
      <c r="R674" s="39">
        <v>57000277</v>
      </c>
      <c r="S674" s="39">
        <v>3546</v>
      </c>
      <c r="T674" s="39">
        <v>22</v>
      </c>
      <c r="U674" s="40">
        <v>44463</v>
      </c>
      <c r="V674" s="41" t="s">
        <v>249</v>
      </c>
      <c r="W674" s="39" t="s">
        <v>203</v>
      </c>
      <c r="X674" s="43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2" t="str">
        <f>VLOOKUP(N675,'Linien - BU'!A:B,2,FALSE)</f>
        <v>BU2</v>
      </c>
      <c r="B675" s="73">
        <f t="shared" si="70"/>
        <v>60</v>
      </c>
      <c r="C675" s="74">
        <f>Abfalldokumentation!$U675</f>
        <v>44463</v>
      </c>
      <c r="D675" s="68" t="str">
        <f>IFERROR(VLOOKUP(Tabelle3[[#This Row],[Artikelnr.]],Produktgruppe!A:B,2,0),Tabelle3[[#This Row],[Produktname]])</f>
        <v>Rohware</v>
      </c>
      <c r="E675" s="75" t="str">
        <f>IFERROR(VLOOKUP(Abfalldokumentation!$O675,Artikel!A:C,3,FALSE),Abfalldokumentation!$O675)</f>
        <v>Blöcke</v>
      </c>
      <c r="F675" s="75" t="str">
        <f>VLOOKUP(T675,'Liste Gründe'!A:D,2,FALSE)</f>
        <v>Schimmel</v>
      </c>
      <c r="G675" s="74" t="str">
        <f>IF(ISBLANK(V675),VLOOKUP(Abfalldokumentation!$P675,'Liste Gründe'!A:D,3,FALSE),V675)</f>
        <v>Luftzieher/Folienriss durch Transport</v>
      </c>
      <c r="H675" s="75" t="str">
        <f>IF(ISBLANK(Abfalldokumentation!$W675),"-",Abfalldokumentation!$W675)</f>
        <v>Luftzieher/Folienriss durch Transport</v>
      </c>
      <c r="I675" s="75">
        <f t="shared" si="71"/>
        <v>38</v>
      </c>
      <c r="J675" s="75" t="str">
        <f t="shared" si="72"/>
        <v>Produkte</v>
      </c>
      <c r="K675" s="75" t="str">
        <f t="shared" si="73"/>
        <v>BUs</v>
      </c>
      <c r="L675" s="75" t="str">
        <f t="shared" si="74"/>
        <v>Symptome</v>
      </c>
      <c r="M6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IFERROR(VLOOKUP(Abfalldokumentation!$O675,Kennzahlen!U:X,3,FALSE)*Abfalldokumentation!$B675,"0")))),0)</f>
        <v>0</v>
      </c>
      <c r="N675" s="75" t="str">
        <f>IF(ISBLANK(Q675),VLOOKUP(Abfalldokumentation!$O675,'Linien - BU'!R:S,2,FALSE),Q675)</f>
        <v>BU2</v>
      </c>
      <c r="O675" s="76" t="str">
        <f t="shared" si="75"/>
        <v>Blöcke</v>
      </c>
      <c r="P675" s="76">
        <f t="shared" si="76"/>
        <v>12</v>
      </c>
      <c r="Q675" s="44" t="s">
        <v>7</v>
      </c>
      <c r="R675" s="45" t="s">
        <v>194</v>
      </c>
      <c r="S675" s="45">
        <v>60</v>
      </c>
      <c r="T675" s="45">
        <v>12</v>
      </c>
      <c r="U675" s="46">
        <v>44463</v>
      </c>
      <c r="V675" s="47" t="s">
        <v>30</v>
      </c>
      <c r="W675" s="45" t="s">
        <v>30</v>
      </c>
      <c r="X675" s="49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7" t="str">
        <f>VLOOKUP(N676,'Linien - BU'!A:B,2,FALSE)</f>
        <v>BU3</v>
      </c>
      <c r="B676" s="78">
        <f t="shared" si="70"/>
        <v>33</v>
      </c>
      <c r="C676" s="79">
        <f>Abfalldokumentation!$U676</f>
        <v>44463</v>
      </c>
      <c r="D676" s="68" t="str">
        <f>IFERROR(VLOOKUP(Tabelle3[[#This Row],[Artikelnr.]],Produktgruppe!A:B,2,0),Tabelle3[[#This Row],[Produktname]])</f>
        <v>Vorschmelz Diverses</v>
      </c>
      <c r="E676" s="80" t="str">
        <f>IFERROR(VLOOKUP(Abfalldokumentation!$O676,Artikel!A:C,3,FALSE),Abfalldokumentation!$O676)</f>
        <v>Vorschmelz Diverses</v>
      </c>
      <c r="F676" s="80" t="str">
        <f>VLOOKUP(T676,'Liste Gründe'!A:D,2,FALSE)</f>
        <v>Linienbezogen</v>
      </c>
      <c r="G676" s="79" t="str">
        <f>IF(ISBLANK(V676),VLOOKUP(Abfalldokumentation!$P676,'Liste Gründe'!A:D,3,FALSE),V676)</f>
        <v>Maschinenabfall</v>
      </c>
      <c r="H676" s="80" t="str">
        <f>IF(ISBLANK(Abfalldokumentation!$W676),"-",Abfalldokumentation!$W676)</f>
        <v>nicht eindeutig</v>
      </c>
      <c r="I676" s="80">
        <f t="shared" si="71"/>
        <v>38</v>
      </c>
      <c r="J676" s="80" t="str">
        <f t="shared" si="72"/>
        <v>Produkte</v>
      </c>
      <c r="K676" s="80" t="str">
        <f t="shared" si="73"/>
        <v>BUs</v>
      </c>
      <c r="L676" s="80" t="str">
        <f t="shared" si="74"/>
        <v>Symptome</v>
      </c>
      <c r="M6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IFERROR(VLOOKUP(Abfalldokumentation!$O676,Kennzahlen!U:X,3,FALSE)*Abfalldokumentation!$B676,"0")))),0)</f>
        <v>0</v>
      </c>
      <c r="N676" s="80" t="str">
        <f>IF(ISBLANK(Q676),VLOOKUP(Abfalldokumentation!$O676,'Linien - BU'!R:S,2,FALSE),Q676)</f>
        <v>Bu3</v>
      </c>
      <c r="O676" s="76" t="str">
        <f t="shared" si="75"/>
        <v>Vorschmelz Diverses</v>
      </c>
      <c r="P676" s="76">
        <f t="shared" si="76"/>
        <v>30</v>
      </c>
      <c r="Q676" s="38" t="s">
        <v>196</v>
      </c>
      <c r="R676" s="45" t="s">
        <v>54</v>
      </c>
      <c r="S676" s="39">
        <v>33</v>
      </c>
      <c r="T676" s="39">
        <v>30</v>
      </c>
      <c r="U676" s="40">
        <v>44463</v>
      </c>
      <c r="V676" s="41" t="s">
        <v>53</v>
      </c>
      <c r="W676" s="39" t="s">
        <v>205</v>
      </c>
      <c r="X676" s="43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2" t="str">
        <f>VLOOKUP(N677,'Linien - BU'!A:B,2,FALSE)</f>
        <v>BU3</v>
      </c>
      <c r="B677" s="73">
        <f t="shared" si="70"/>
        <v>91.5</v>
      </c>
      <c r="C677" s="74">
        <f>Abfalldokumentation!$U677</f>
        <v>44463</v>
      </c>
      <c r="D677" s="68" t="str">
        <f>IFERROR(VLOOKUP(Tabelle3[[#This Row],[Artikelnr.]],Produktgruppe!A:B,2,0),Tabelle3[[#This Row],[Produktname]])</f>
        <v>Vorschmelz Diverses</v>
      </c>
      <c r="E677" s="75" t="str">
        <f>IFERROR(VLOOKUP(Abfalldokumentation!$O677,Artikel!A:C,3,FALSE),Abfalldokumentation!$O677)</f>
        <v>Vorschmelz Diverses</v>
      </c>
      <c r="F677" s="75" t="str">
        <f>VLOOKUP(T677,'Liste Gründe'!A:D,2,FALSE)</f>
        <v>Linienbezogen</v>
      </c>
      <c r="G677" s="74" t="str">
        <f>IF(ISBLANK(V677),VLOOKUP(Abfalldokumentation!$P677,'Liste Gründe'!A:D,3,FALSE),V677)</f>
        <v>Maschinenabfall</v>
      </c>
      <c r="H677" s="75" t="str">
        <f>IF(ISBLANK(Abfalldokumentation!$W677),"-",Abfalldokumentation!$W677)</f>
        <v>nicht eindeutig</v>
      </c>
      <c r="I677" s="75">
        <f t="shared" si="71"/>
        <v>38</v>
      </c>
      <c r="J677" s="75" t="str">
        <f t="shared" si="72"/>
        <v>Produkte</v>
      </c>
      <c r="K677" s="75" t="str">
        <f t="shared" si="73"/>
        <v>BUs</v>
      </c>
      <c r="L677" s="75" t="str">
        <f t="shared" si="74"/>
        <v>Symptome</v>
      </c>
      <c r="M6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IFERROR(VLOOKUP(Abfalldokumentation!$O677,Kennzahlen!U:X,3,FALSE)*Abfalldokumentation!$B677,"0")))),0)</f>
        <v>0</v>
      </c>
      <c r="N677" s="75" t="str">
        <f>IF(ISBLANK(Q677),VLOOKUP(Abfalldokumentation!$O677,'Linien - BU'!R:S,2,FALSE),Q677)</f>
        <v>Bu3</v>
      </c>
      <c r="O677" s="76" t="str">
        <f t="shared" si="75"/>
        <v>Vorschmelz Diverses</v>
      </c>
      <c r="P677" s="76">
        <f t="shared" si="76"/>
        <v>30</v>
      </c>
      <c r="Q677" s="44" t="s">
        <v>196</v>
      </c>
      <c r="R677" s="45" t="s">
        <v>54</v>
      </c>
      <c r="S677" s="45">
        <v>91.5</v>
      </c>
      <c r="T677" s="45">
        <v>30</v>
      </c>
      <c r="U677" s="46">
        <v>44463</v>
      </c>
      <c r="V677" s="47" t="s">
        <v>53</v>
      </c>
      <c r="W677" s="45" t="s">
        <v>205</v>
      </c>
      <c r="X677" s="49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7" t="str">
        <f>VLOOKUP(N678,'Linien - BU'!A:B,2,FALSE)</f>
        <v>BU4</v>
      </c>
      <c r="B678" s="78">
        <f t="shared" si="70"/>
        <v>63.5</v>
      </c>
      <c r="C678" s="79">
        <f>Abfalldokumentation!$U678</f>
        <v>44463</v>
      </c>
      <c r="D678" s="68" t="str">
        <f>IFERROR(VLOOKUP(Tabelle3[[#This Row],[Artikelnr.]],Produktgruppe!A:B,2,0),Tabelle3[[#This Row],[Produktname]])</f>
        <v>Diverses</v>
      </c>
      <c r="E678" s="80" t="str">
        <f>IFERROR(VLOOKUP(Abfalldokumentation!$O678,Artikel!A:C,3,FALSE),Abfalldokumentation!$O678)</f>
        <v>Diverses</v>
      </c>
      <c r="F678" s="80" t="str">
        <f>VLOOKUP(T678,'Liste Gründe'!A:D,2,FALSE)</f>
        <v>Linienbezogen</v>
      </c>
      <c r="G678" s="79" t="str">
        <f>IF(ISBLANK(V678),VLOOKUP(Abfalldokumentation!$P678,'Liste Gründe'!A:D,3,FALSE),V678)</f>
        <v>Maschinenabfall</v>
      </c>
      <c r="H678" s="80" t="str">
        <f>IF(ISBLANK(Abfalldokumentation!$W678),"-",Abfalldokumentation!$W678)</f>
        <v>-</v>
      </c>
      <c r="I678" s="80">
        <f t="shared" si="71"/>
        <v>38</v>
      </c>
      <c r="J678" s="80" t="str">
        <f t="shared" si="72"/>
        <v>Produkte</v>
      </c>
      <c r="K678" s="80" t="str">
        <f t="shared" si="73"/>
        <v>BUs</v>
      </c>
      <c r="L678" s="80" t="str">
        <f t="shared" si="74"/>
        <v>Symptome</v>
      </c>
      <c r="M6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IFERROR(VLOOKUP(Abfalldokumentation!$O678,Kennzahlen!U:X,3,FALSE)*Abfalldokumentation!$B678,"0")))),0)</f>
        <v>0</v>
      </c>
      <c r="N678" s="80" t="str">
        <f>IF(ISBLANK(Q678),VLOOKUP(Abfalldokumentation!$O678,'Linien - BU'!R:S,2,FALSE),Q678)</f>
        <v>BU4</v>
      </c>
      <c r="O678" s="76" t="str">
        <f t="shared" si="75"/>
        <v>Diverses</v>
      </c>
      <c r="P678" s="76">
        <f t="shared" si="76"/>
        <v>30</v>
      </c>
      <c r="Q678" s="38" t="s">
        <v>9</v>
      </c>
      <c r="R678" s="45" t="s">
        <v>108</v>
      </c>
      <c r="S678" s="39">
        <v>63.5</v>
      </c>
      <c r="T678" s="39">
        <v>30</v>
      </c>
      <c r="U678" s="40">
        <v>44463</v>
      </c>
      <c r="V678" s="41"/>
      <c r="W678" s="39"/>
      <c r="X678" s="43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2" t="str">
        <f>VLOOKUP(N679,'Linien - BU'!A:B,2,FALSE)</f>
        <v>BU2</v>
      </c>
      <c r="B679" s="73">
        <f t="shared" si="70"/>
        <v>74</v>
      </c>
      <c r="C679" s="74">
        <f>Abfalldokumentation!$U679</f>
        <v>44463</v>
      </c>
      <c r="D679" s="68" t="str">
        <f>IFERROR(VLOOKUP(Tabelle3[[#This Row],[Artikelnr.]],Produktgruppe!A:B,2,0),Tabelle3[[#This Row],[Produktname]])</f>
        <v>ABS 295</v>
      </c>
      <c r="E679" s="75" t="str">
        <f>IFERROR(VLOOKUP(Abfalldokumentation!$O679,Artikel!A:C,3,FALSE),Abfalldokumentation!$O679)</f>
        <v>Scheiben/Staub</v>
      </c>
      <c r="F679" s="75" t="str">
        <f>VLOOKUP(T679,'Liste Gründe'!A:D,2,FALSE)</f>
        <v>Linienbezogen</v>
      </c>
      <c r="G679" s="74" t="str">
        <f>IF(ISBLANK(V679),VLOOKUP(Abfalldokumentation!$P679,'Liste Gründe'!A:D,3,FALSE),V679)</f>
        <v>Maschinenabfall</v>
      </c>
      <c r="H679" s="75" t="str">
        <f>IF(ISBLANK(Abfalldokumentation!$W679),"-",Abfalldokumentation!$W679)</f>
        <v>-</v>
      </c>
      <c r="I679" s="75">
        <f t="shared" si="71"/>
        <v>38</v>
      </c>
      <c r="J679" s="75" t="str">
        <f t="shared" si="72"/>
        <v>Produkte</v>
      </c>
      <c r="K679" s="75" t="str">
        <f t="shared" si="73"/>
        <v>BUs</v>
      </c>
      <c r="L679" s="75" t="str">
        <f t="shared" si="74"/>
        <v>Symptome</v>
      </c>
      <c r="M6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IFERROR(VLOOKUP(Abfalldokumentation!$O679,Kennzahlen!U:X,3,FALSE)*Abfalldokumentation!$B679,"0")))),0)</f>
        <v>0</v>
      </c>
      <c r="N679" s="75" t="str">
        <f>IF(ISBLANK(Q679),VLOOKUP(Abfalldokumentation!$O679,'Linien - BU'!R:S,2,FALSE),Q679)</f>
        <v>BU2</v>
      </c>
      <c r="O679" s="76" t="str">
        <f t="shared" si="75"/>
        <v>Scheiben/Staub</v>
      </c>
      <c r="P679" s="76">
        <f t="shared" si="76"/>
        <v>30</v>
      </c>
      <c r="Q679" s="44" t="s">
        <v>7</v>
      </c>
      <c r="R679" s="39" t="s">
        <v>16655</v>
      </c>
      <c r="S679" s="45">
        <v>74</v>
      </c>
      <c r="T679" s="45">
        <v>30</v>
      </c>
      <c r="U679" s="46">
        <v>44463</v>
      </c>
      <c r="V679" s="47"/>
      <c r="W679" s="45"/>
      <c r="X679" s="49" t="str">
        <f>IFERROR(VLOOKUP(Abfalldokumentation!$R679,Artikel!A:C,3,FALSE),Abfalldokumentation!$R679)</f>
        <v>Scheiben/Staub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7" t="str">
        <f>VLOOKUP(N680,'Linien - BU'!A:B,2,FALSE)</f>
        <v>BU1</v>
      </c>
      <c r="B680" s="78">
        <f t="shared" si="70"/>
        <v>89.5</v>
      </c>
      <c r="C680" s="79">
        <f>Abfalldokumentation!$U680</f>
        <v>44463</v>
      </c>
      <c r="D680" s="68" t="str">
        <f>IFERROR(VLOOKUP(Tabelle3[[#This Row],[Artikelnr.]],Produktgruppe!A:B,2,0),Tabelle3[[#This Row],[Produktname]])</f>
        <v>Diverses</v>
      </c>
      <c r="E680" s="80" t="str">
        <f>IFERROR(VLOOKUP(Abfalldokumentation!$O680,Artikel!A:C,3,FALSE),Abfalldokumentation!$O680)</f>
        <v>Diverses aus Abfüllung</v>
      </c>
      <c r="F680" s="80" t="str">
        <f>VLOOKUP(T680,'Liste Gründe'!A:D,2,FALSE)</f>
        <v>Linienbezogen</v>
      </c>
      <c r="G680" s="79" t="str">
        <f>IF(ISBLANK(V680),VLOOKUP(Abfalldokumentation!$P680,'Liste Gründe'!A:D,3,FALSE),V680)</f>
        <v>Darm geplatzt</v>
      </c>
      <c r="H680" s="80" t="str">
        <f>IF(ISBLANK(Abfalldokumentation!$W680),"-",Abfalldokumentation!$W680)</f>
        <v>-</v>
      </c>
      <c r="I680" s="80">
        <f t="shared" si="71"/>
        <v>38</v>
      </c>
      <c r="J680" s="80" t="str">
        <f t="shared" si="72"/>
        <v>Produkte</v>
      </c>
      <c r="K680" s="80" t="str">
        <f t="shared" si="73"/>
        <v>BUs</v>
      </c>
      <c r="L680" s="80" t="str">
        <f t="shared" si="74"/>
        <v>Symptome</v>
      </c>
      <c r="M6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IFERROR(VLOOKUP(Abfalldokumentation!$O680,Kennzahlen!U:X,3,FALSE)*Abfalldokumentation!$B680,"0")))),0)</f>
        <v>0</v>
      </c>
      <c r="N680" s="80" t="str">
        <f>IF(ISBLANK(Q680),VLOOKUP(Abfalldokumentation!$O680,'Linien - BU'!R:S,2,FALSE),Q680)</f>
        <v>Abfüllung</v>
      </c>
      <c r="O680" s="76" t="str">
        <f t="shared" si="75"/>
        <v>Diverses aus Abfüllung</v>
      </c>
      <c r="P680" s="76">
        <f t="shared" si="76"/>
        <v>34</v>
      </c>
      <c r="Q680" s="38" t="s">
        <v>166</v>
      </c>
      <c r="R680" s="39" t="s">
        <v>179</v>
      </c>
      <c r="S680" s="39">
        <v>89.5</v>
      </c>
      <c r="T680" s="39">
        <v>34</v>
      </c>
      <c r="U680" s="40">
        <v>44463</v>
      </c>
      <c r="V680" s="41"/>
      <c r="W680" s="39"/>
      <c r="X680" s="43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2" t="str">
        <f>VLOOKUP(N681,'Linien - BU'!A:B,2,FALSE)</f>
        <v>BU1</v>
      </c>
      <c r="B681" s="73">
        <f t="shared" si="70"/>
        <v>95</v>
      </c>
      <c r="C681" s="74">
        <f>Abfalldokumentation!$U681</f>
        <v>44463</v>
      </c>
      <c r="D681" s="68" t="str">
        <f>IFERROR(VLOOKUP(Tabelle3[[#This Row],[Artikelnr.]],Produktgruppe!A:B,2,0),Tabelle3[[#This Row],[Produktname]])</f>
        <v>Diverses</v>
      </c>
      <c r="E681" s="75" t="str">
        <f>IFERROR(VLOOKUP(Abfalldokumentation!$O681,Artikel!A:C,3,FALSE),Abfalldokumentation!$O681)</f>
        <v>Diverses aus Abfüllung</v>
      </c>
      <c r="F681" s="75" t="str">
        <f>VLOOKUP(T681,'Liste Gründe'!A:D,2,FALSE)</f>
        <v>Linienbezogen</v>
      </c>
      <c r="G681" s="74" t="str">
        <f>IF(ISBLANK(V681),VLOOKUP(Abfalldokumentation!$P681,'Liste Gründe'!A:D,3,FALSE),V681)</f>
        <v>Darm geplatzt</v>
      </c>
      <c r="H681" s="75" t="str">
        <f>IF(ISBLANK(Abfalldokumentation!$W681),"-",Abfalldokumentation!$W681)</f>
        <v>-</v>
      </c>
      <c r="I681" s="75">
        <f t="shared" si="71"/>
        <v>38</v>
      </c>
      <c r="J681" s="75" t="str">
        <f t="shared" si="72"/>
        <v>Produkte</v>
      </c>
      <c r="K681" s="75" t="str">
        <f t="shared" si="73"/>
        <v>BUs</v>
      </c>
      <c r="L681" s="75" t="str">
        <f t="shared" si="74"/>
        <v>Symptome</v>
      </c>
      <c r="M6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IFERROR(VLOOKUP(Abfalldokumentation!$O681,Kennzahlen!U:X,3,FALSE)*Abfalldokumentation!$B681,"0")))),0)</f>
        <v>0</v>
      </c>
      <c r="N681" s="75" t="str">
        <f>IF(ISBLANK(Q681),VLOOKUP(Abfalldokumentation!$O681,'Linien - BU'!R:S,2,FALSE),Q681)</f>
        <v>Abfüllung</v>
      </c>
      <c r="O681" s="76" t="str">
        <f t="shared" si="75"/>
        <v>Diverses aus Abfüllung</v>
      </c>
      <c r="P681" s="76">
        <f t="shared" si="76"/>
        <v>34</v>
      </c>
      <c r="Q681" s="44" t="s">
        <v>166</v>
      </c>
      <c r="R681" s="45" t="s">
        <v>179</v>
      </c>
      <c r="S681" s="45">
        <v>95</v>
      </c>
      <c r="T681" s="39">
        <v>34</v>
      </c>
      <c r="U681" s="46">
        <v>44463</v>
      </c>
      <c r="V681" s="47"/>
      <c r="W681" s="45"/>
      <c r="X681" s="49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7" t="str">
        <f>VLOOKUP(N682,'Linien - BU'!A:B,2,FALSE)</f>
        <v>Rest</v>
      </c>
      <c r="B682" s="78">
        <f t="shared" si="70"/>
        <v>75</v>
      </c>
      <c r="C682" s="79">
        <f>Abfalldokumentation!$U682</f>
        <v>44463</v>
      </c>
      <c r="D682" s="68" t="str">
        <f>IFERROR(VLOOKUP(Tabelle3[[#This Row],[Artikelnr.]],Produktgruppe!A:B,2,0),Tabelle3[[#This Row],[Produktname]])</f>
        <v>Diverses</v>
      </c>
      <c r="E682" s="80" t="str">
        <f>IFERROR(VLOOKUP(Abfalldokumentation!$O682,Artikel!A:C,3,FALSE),Abfalldokumentation!$O682)</f>
        <v>Diverses Muster</v>
      </c>
      <c r="F682" s="80" t="str">
        <f>VLOOKUP(T682,'Liste Gründe'!A:D,2,FALSE)</f>
        <v>Qualitätssicherung</v>
      </c>
      <c r="G682" s="79" t="str">
        <f>IF(ISBLANK(V682),VLOOKUP(Abfalldokumentation!$P682,'Liste Gründe'!A:D,3,FALSE),V682)</f>
        <v>Muster</v>
      </c>
      <c r="H682" s="80" t="str">
        <f>IF(ISBLANK(Abfalldokumentation!$W682),"-",Abfalldokumentation!$W682)</f>
        <v>Muster</v>
      </c>
      <c r="I682" s="80">
        <f t="shared" si="71"/>
        <v>38</v>
      </c>
      <c r="J682" s="80" t="str">
        <f t="shared" si="72"/>
        <v>Produkte</v>
      </c>
      <c r="K682" s="80" t="str">
        <f t="shared" si="73"/>
        <v>BUs</v>
      </c>
      <c r="L682" s="80" t="str">
        <f t="shared" si="74"/>
        <v>Symptome</v>
      </c>
      <c r="M6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IFERROR(VLOOKUP(Abfalldokumentation!$O682,Kennzahlen!U:X,3,FALSE)*Abfalldokumentation!$B682,"0")))),0)</f>
        <v>0</v>
      </c>
      <c r="N682" s="80" t="str">
        <f>IF(ISBLANK(Q682),VLOOKUP(Abfalldokumentation!$O682,'Linien - BU'!R:S,2,FALSE),Q682)</f>
        <v>Muster</v>
      </c>
      <c r="O682" s="76" t="str">
        <f t="shared" si="75"/>
        <v>Diverses Muster</v>
      </c>
      <c r="P682" s="76">
        <f t="shared" si="76"/>
        <v>72</v>
      </c>
      <c r="Q682" s="38" t="s">
        <v>224</v>
      </c>
      <c r="R682" s="39" t="s">
        <v>270</v>
      </c>
      <c r="S682" s="39">
        <v>75</v>
      </c>
      <c r="T682" s="39">
        <v>72</v>
      </c>
      <c r="U682" s="40">
        <v>44463</v>
      </c>
      <c r="V682" s="41" t="s">
        <v>224</v>
      </c>
      <c r="W682" s="39" t="s">
        <v>224</v>
      </c>
      <c r="X682" s="43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2" t="str">
        <f>VLOOKUP(N683,'Linien - BU'!A:B,2,FALSE)</f>
        <v>Rest</v>
      </c>
      <c r="B683" s="73">
        <f t="shared" si="70"/>
        <v>7.5</v>
      </c>
      <c r="C683" s="74">
        <f>Abfalldokumentation!$U683</f>
        <v>44463</v>
      </c>
      <c r="D683" s="68" t="str">
        <f>IFERROR(VLOOKUP(Tabelle3[[#This Row],[Artikelnr.]],Produktgruppe!A:B,2,0),Tabelle3[[#This Row],[Produktname]])</f>
        <v>Qualitätssicherung</v>
      </c>
      <c r="E683" s="75" t="str">
        <f>IFERROR(VLOOKUP(Abfalldokumentation!$O683,Artikel!A:C,3,FALSE),Abfalldokumentation!$O683)</f>
        <v>Diverses QM</v>
      </c>
      <c r="F683" s="75" t="str">
        <f>VLOOKUP(T683,'Liste Gründe'!A:D,2,FALSE)</f>
        <v>Qualitätssicherung</v>
      </c>
      <c r="G683" s="74" t="str">
        <f>IF(ISBLANK(V683),VLOOKUP(Abfalldokumentation!$P683,'Liste Gründe'!A:D,3,FALSE),V683)</f>
        <v>Sensorik</v>
      </c>
      <c r="H683" s="75" t="str">
        <f>IF(ISBLANK(Abfalldokumentation!$W683),"-",Abfalldokumentation!$W683)</f>
        <v>Sensorik</v>
      </c>
      <c r="I683" s="75">
        <f t="shared" si="71"/>
        <v>38</v>
      </c>
      <c r="J683" s="75" t="str">
        <f t="shared" si="72"/>
        <v>Produkte</v>
      </c>
      <c r="K683" s="75" t="str">
        <f t="shared" si="73"/>
        <v>BUs</v>
      </c>
      <c r="L683" s="75" t="str">
        <f t="shared" si="74"/>
        <v>Symptome</v>
      </c>
      <c r="M6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IFERROR(VLOOKUP(Abfalldokumentation!$O683,Kennzahlen!U:X,3,FALSE)*Abfalldokumentation!$B683,"0")))),0)</f>
        <v>0</v>
      </c>
      <c r="N683" s="75" t="str">
        <f>IF(ISBLANK(Q683),VLOOKUP(Abfalldokumentation!$O683,'Linien - BU'!R:S,2,FALSE),Q683)</f>
        <v>QM</v>
      </c>
      <c r="O683" s="76" t="str">
        <f t="shared" si="75"/>
        <v>Diverses QM</v>
      </c>
      <c r="P683" s="76">
        <f t="shared" si="76"/>
        <v>74</v>
      </c>
      <c r="Q683" s="44" t="s">
        <v>182</v>
      </c>
      <c r="R683" s="45" t="s">
        <v>183</v>
      </c>
      <c r="S683" s="45">
        <v>7.5</v>
      </c>
      <c r="T683" s="45">
        <v>74</v>
      </c>
      <c r="U683" s="46">
        <v>44463</v>
      </c>
      <c r="V683" s="47" t="s">
        <v>184</v>
      </c>
      <c r="W683" s="45" t="s">
        <v>184</v>
      </c>
      <c r="X683" s="49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7" t="str">
        <f>VLOOKUP(N684,'Linien - BU'!A:B,2,FALSE)</f>
        <v>BU3</v>
      </c>
      <c r="B684" s="78">
        <f t="shared" si="70"/>
        <v>392</v>
      </c>
      <c r="C684" s="79">
        <f>Abfalldokumentation!$U684</f>
        <v>44463</v>
      </c>
      <c r="D684" s="68" t="str">
        <f>IFERROR(VLOOKUP(Tabelle3[[#This Row],[Artikelnr.]],Produktgruppe!A:B,2,0),Tabelle3[[#This Row],[Produktname]])</f>
        <v>VOS 295</v>
      </c>
      <c r="E684" s="80" t="str">
        <f>IFERROR(VLOOKUP(Abfalldokumentation!$O684,Artikel!A:C,3,FALSE),Abfalldokumentation!$O684)</f>
        <v>gemischte Räucherstücke</v>
      </c>
      <c r="F684" s="80" t="str">
        <f>VLOOKUP(T684,'Liste Gründe'!A:D,2,FALSE)</f>
        <v>Linienbezogen</v>
      </c>
      <c r="G684" s="79" t="str">
        <f>IF(ISBLANK(V684),VLOOKUP(Abfalldokumentation!$P684,'Liste Gründe'!A:D,3,FALSE),V684)</f>
        <v>gemischtes Produkt</v>
      </c>
      <c r="H684" s="80" t="str">
        <f>IF(ISBLANK(Abfalldokumentation!$W684),"-",Abfalldokumentation!$W684)</f>
        <v xml:space="preserve">gemischt, weil mehrere Produkte in einen Auftrag einfließen. VOS Trennung </v>
      </c>
      <c r="I684" s="80">
        <f t="shared" si="71"/>
        <v>38</v>
      </c>
      <c r="J684" s="80" t="str">
        <f t="shared" si="72"/>
        <v>Produkte</v>
      </c>
      <c r="K684" s="80" t="str">
        <f t="shared" si="73"/>
        <v>BUs</v>
      </c>
      <c r="L684" s="80" t="str">
        <f t="shared" si="74"/>
        <v>Symptome</v>
      </c>
      <c r="M6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IFERROR(VLOOKUP(Abfalldokumentation!$O684,Kennzahlen!U:X,3,FALSE)*Abfalldokumentation!$B684,"0")))),0)</f>
        <v>0</v>
      </c>
      <c r="N684" s="80" t="str">
        <f>IF(ISBLANK(Q684),VLOOKUP(Abfalldokumentation!$O684,'Linien - BU'!R:S,2,FALSE),Q684)</f>
        <v>L9</v>
      </c>
      <c r="O684" s="76" t="str">
        <f t="shared" si="75"/>
        <v>gemischte Räucherstücke</v>
      </c>
      <c r="P684" s="76">
        <f t="shared" si="76"/>
        <v>81</v>
      </c>
      <c r="Q684" s="38" t="s">
        <v>209</v>
      </c>
      <c r="R684" s="39" t="s">
        <v>45</v>
      </c>
      <c r="S684" s="39">
        <v>392</v>
      </c>
      <c r="T684" s="39">
        <v>81</v>
      </c>
      <c r="U684" s="40">
        <v>44463</v>
      </c>
      <c r="V684" s="48"/>
      <c r="W684" s="48" t="s">
        <v>268</v>
      </c>
      <c r="X684" s="43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2" t="str">
        <f>VLOOKUP(N685,'Linien - BU'!A:B,2,FALSE)</f>
        <v>BU3</v>
      </c>
      <c r="B685" s="73">
        <f t="shared" si="70"/>
        <v>148</v>
      </c>
      <c r="C685" s="74">
        <f>Abfalldokumentation!$U685</f>
        <v>44463</v>
      </c>
      <c r="D685" s="68" t="str">
        <f>IFERROR(VLOOKUP(Tabelle3[[#This Row],[Artikelnr.]],Produktgruppe!A:B,2,0),Tabelle3[[#This Row],[Produktname]])</f>
        <v>VOS 295</v>
      </c>
      <c r="E685" s="75" t="str">
        <f>IFERROR(VLOOKUP(Abfalldokumentation!$O685,Artikel!A:C,3,FALSE),Abfalldokumentation!$O685)</f>
        <v>gemischte Räucherstücke</v>
      </c>
      <c r="F685" s="75" t="str">
        <f>VLOOKUP(T685,'Liste Gründe'!A:D,2,FALSE)</f>
        <v>Linienbezogen</v>
      </c>
      <c r="G685" s="74" t="str">
        <f>IF(ISBLANK(V685),VLOOKUP(Abfalldokumentation!$P685,'Liste Gründe'!A:D,3,FALSE),V685)</f>
        <v>gemischtes Produkt</v>
      </c>
      <c r="H685" s="75" t="str">
        <f>IF(ISBLANK(Abfalldokumentation!$W685),"-",Abfalldokumentation!$W685)</f>
        <v xml:space="preserve">gemischt, weil mehrere Produkte in einen Auftrag einfließen. VOS Trennung </v>
      </c>
      <c r="I685" s="75">
        <f t="shared" si="71"/>
        <v>38</v>
      </c>
      <c r="J685" s="75" t="str">
        <f t="shared" si="72"/>
        <v>Produkte</v>
      </c>
      <c r="K685" s="75" t="str">
        <f t="shared" si="73"/>
        <v>BUs</v>
      </c>
      <c r="L685" s="75" t="str">
        <f t="shared" si="74"/>
        <v>Symptome</v>
      </c>
      <c r="M6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IFERROR(VLOOKUP(Abfalldokumentation!$O685,Kennzahlen!U:X,3,FALSE)*Abfalldokumentation!$B685,"0")))),0)</f>
        <v>0</v>
      </c>
      <c r="N685" s="75" t="str">
        <f>IF(ISBLANK(Q685),VLOOKUP(Abfalldokumentation!$O685,'Linien - BU'!R:S,2,FALSE),Q685)</f>
        <v>L9</v>
      </c>
      <c r="O685" s="76" t="str">
        <f t="shared" si="75"/>
        <v>gemischte Räucherstücke</v>
      </c>
      <c r="P685" s="76">
        <f t="shared" si="76"/>
        <v>81</v>
      </c>
      <c r="Q685" s="44" t="s">
        <v>209</v>
      </c>
      <c r="R685" s="45" t="s">
        <v>45</v>
      </c>
      <c r="S685" s="45">
        <v>148</v>
      </c>
      <c r="T685" s="45">
        <v>81</v>
      </c>
      <c r="U685" s="46">
        <v>44463</v>
      </c>
      <c r="V685" s="48"/>
      <c r="W685" s="48" t="s">
        <v>268</v>
      </c>
      <c r="X685" s="49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7" t="str">
        <f>VLOOKUP(N686,'Linien - BU'!A:B,2,FALSE)</f>
        <v>Rest</v>
      </c>
      <c r="B686" s="78">
        <f t="shared" si="70"/>
        <v>84</v>
      </c>
      <c r="C686" s="79">
        <f>Abfalldokumentation!$U686</f>
        <v>44463</v>
      </c>
      <c r="D686" s="68" t="str">
        <f>IFERROR(VLOOKUP(Tabelle3[[#This Row],[Artikelnr.]],Produktgruppe!A:B,2,0),Tabelle3[[#This Row],[Produktname]])</f>
        <v>Qualitätssicherung</v>
      </c>
      <c r="E686" s="80" t="str">
        <f>IFERROR(VLOOKUP(Abfalldokumentation!$O686,Artikel!A:C,3,FALSE),Abfalldokumentation!$O686)</f>
        <v>Laborproben</v>
      </c>
      <c r="F686" s="80" t="str">
        <f>VLOOKUP(T686,'Liste Gründe'!A:D,2,FALSE)</f>
        <v>Qualitätssicherung</v>
      </c>
      <c r="G686" s="79" t="str">
        <f>IF(ISBLANK(V686),VLOOKUP(Abfalldokumentation!$P686,'Liste Gründe'!A:D,3,FALSE),V686)</f>
        <v>Laborprobe</v>
      </c>
      <c r="H686" s="80" t="str">
        <f>IF(ISBLANK(Abfalldokumentation!$W686),"-",Abfalldokumentation!$W686)</f>
        <v>Laborprobe</v>
      </c>
      <c r="I686" s="80">
        <f t="shared" si="71"/>
        <v>38</v>
      </c>
      <c r="J686" s="80" t="str">
        <f t="shared" si="72"/>
        <v>Produkte</v>
      </c>
      <c r="K686" s="80" t="str">
        <f t="shared" si="73"/>
        <v>BUs</v>
      </c>
      <c r="L686" s="80" t="str">
        <f t="shared" si="74"/>
        <v>Symptome</v>
      </c>
      <c r="M6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IFERROR(VLOOKUP(Abfalldokumentation!$O686,Kennzahlen!U:X,3,FALSE)*Abfalldokumentation!$B686,"0")))),0)</f>
        <v>0</v>
      </c>
      <c r="N686" s="80" t="str">
        <f>IF(ISBLANK(Q686),VLOOKUP(Abfalldokumentation!$O686,'Linien - BU'!R:S,2,FALSE),Q686)</f>
        <v>Labor</v>
      </c>
      <c r="O686" s="76" t="str">
        <f t="shared" si="75"/>
        <v>Laborproben</v>
      </c>
      <c r="P686" s="76">
        <f t="shared" si="76"/>
        <v>73</v>
      </c>
      <c r="Q686" s="38" t="s">
        <v>185</v>
      </c>
      <c r="R686" s="39" t="s">
        <v>186</v>
      </c>
      <c r="S686" s="39">
        <v>84</v>
      </c>
      <c r="T686" s="50">
        <v>73</v>
      </c>
      <c r="U686" s="40">
        <v>44463</v>
      </c>
      <c r="V686" s="41" t="s">
        <v>187</v>
      </c>
      <c r="W686" s="39" t="s">
        <v>187</v>
      </c>
      <c r="X686" s="43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2" t="str">
        <f>VLOOKUP(N687,'Linien - BU'!A:B,2,FALSE)</f>
        <v>Rest</v>
      </c>
      <c r="B687" s="73">
        <f t="shared" si="70"/>
        <v>2</v>
      </c>
      <c r="C687" s="74">
        <f>Abfalldokumentation!$U687</f>
        <v>44463</v>
      </c>
      <c r="D687" s="68" t="str">
        <f>IFERROR(VLOOKUP(Tabelle3[[#This Row],[Artikelnr.]],Produktgruppe!A:B,2,0),Tabelle3[[#This Row],[Produktname]])</f>
        <v>Qualitätssicherung</v>
      </c>
      <c r="E687" s="75" t="str">
        <f>IFERROR(VLOOKUP(Abfalldokumentation!$O687,Artikel!A:C,3,FALSE),Abfalldokumentation!$O687)</f>
        <v>Laborproben</v>
      </c>
      <c r="F687" s="75" t="str">
        <f>VLOOKUP(T687,'Liste Gründe'!A:D,2,FALSE)</f>
        <v>Qualitätssicherung</v>
      </c>
      <c r="G687" s="74" t="str">
        <f>IF(ISBLANK(V687),VLOOKUP(Abfalldokumentation!$P687,'Liste Gründe'!A:D,3,FALSE),V687)</f>
        <v>Sensorik</v>
      </c>
      <c r="H687" s="75" t="str">
        <f>IF(ISBLANK(Abfalldokumentation!$W687),"-",Abfalldokumentation!$W687)</f>
        <v>Sensorik</v>
      </c>
      <c r="I687" s="75">
        <f t="shared" si="71"/>
        <v>38</v>
      </c>
      <c r="J687" s="75" t="str">
        <f t="shared" si="72"/>
        <v>Produkte</v>
      </c>
      <c r="K687" s="75" t="str">
        <f t="shared" si="73"/>
        <v>BUs</v>
      </c>
      <c r="L687" s="75" t="str">
        <f t="shared" si="74"/>
        <v>Symptome</v>
      </c>
      <c r="M6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IFERROR(VLOOKUP(Abfalldokumentation!$O687,Kennzahlen!U:X,3,FALSE)*Abfalldokumentation!$B687,"0")))),0)</f>
        <v>0</v>
      </c>
      <c r="N687" s="75" t="str">
        <f>IF(ISBLANK(Q687),VLOOKUP(Abfalldokumentation!$O687,'Linien - BU'!R:S,2,FALSE),Q687)</f>
        <v>Labor</v>
      </c>
      <c r="O687" s="76" t="str">
        <f t="shared" si="75"/>
        <v>Laborproben</v>
      </c>
      <c r="P687" s="76">
        <f t="shared" si="76"/>
        <v>74</v>
      </c>
      <c r="Q687" s="44" t="s">
        <v>185</v>
      </c>
      <c r="R687" s="45" t="s">
        <v>186</v>
      </c>
      <c r="S687" s="45">
        <v>2</v>
      </c>
      <c r="T687" s="51">
        <v>74</v>
      </c>
      <c r="U687" s="46">
        <v>44463</v>
      </c>
      <c r="V687" s="47" t="s">
        <v>184</v>
      </c>
      <c r="W687" s="45" t="s">
        <v>184</v>
      </c>
      <c r="X687" s="49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7" t="str">
        <f>VLOOKUP(N688,'Linien - BU'!A:B,2,FALSE)</f>
        <v>Rest</v>
      </c>
      <c r="B688" s="78">
        <f t="shared" si="70"/>
        <v>2.5</v>
      </c>
      <c r="C688" s="79">
        <f>Abfalldokumentation!$U688</f>
        <v>44463</v>
      </c>
      <c r="D688" s="68" t="str">
        <f>IFERROR(VLOOKUP(Tabelle3[[#This Row],[Artikelnr.]],Produktgruppe!A:B,2,0),Tabelle3[[#This Row],[Produktname]])</f>
        <v>Qualitätssicherung</v>
      </c>
      <c r="E688" s="80" t="str">
        <f>IFERROR(VLOOKUP(Abfalldokumentation!$O688,Artikel!A:C,3,FALSE),Abfalldokumentation!$O688)</f>
        <v>Laborproben</v>
      </c>
      <c r="F688" s="80" t="str">
        <f>VLOOKUP(T688,'Liste Gründe'!A:D,2,FALSE)</f>
        <v>Qualitätssicherung</v>
      </c>
      <c r="G688" s="79" t="str">
        <f>IF(ISBLANK(V688),VLOOKUP(Abfalldokumentation!$P688,'Liste Gründe'!A:D,3,FALSE),V688)</f>
        <v>Sensorik</v>
      </c>
      <c r="H688" s="80" t="str">
        <f>IF(ISBLANK(Abfalldokumentation!$W688),"-",Abfalldokumentation!$W688)</f>
        <v>Sensorik</v>
      </c>
      <c r="I688" s="80">
        <f t="shared" si="71"/>
        <v>38</v>
      </c>
      <c r="J688" s="80" t="str">
        <f t="shared" si="72"/>
        <v>Produkte</v>
      </c>
      <c r="K688" s="80" t="str">
        <f t="shared" si="73"/>
        <v>BUs</v>
      </c>
      <c r="L688" s="80" t="str">
        <f t="shared" si="74"/>
        <v>Symptome</v>
      </c>
      <c r="M6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IFERROR(VLOOKUP(Abfalldokumentation!$O688,Kennzahlen!U:X,3,FALSE)*Abfalldokumentation!$B688,"0")))),0)</f>
        <v>0</v>
      </c>
      <c r="N688" s="80" t="str">
        <f>IF(ISBLANK(Q688),VLOOKUP(Abfalldokumentation!$O688,'Linien - BU'!R:S,2,FALSE),Q688)</f>
        <v>Labor</v>
      </c>
      <c r="O688" s="76" t="str">
        <f t="shared" si="75"/>
        <v>Laborproben</v>
      </c>
      <c r="P688" s="76">
        <f t="shared" si="76"/>
        <v>74</v>
      </c>
      <c r="Q688" s="38" t="s">
        <v>185</v>
      </c>
      <c r="R688" s="39" t="s">
        <v>186</v>
      </c>
      <c r="S688" s="39">
        <v>2.5</v>
      </c>
      <c r="T688" s="50">
        <v>74</v>
      </c>
      <c r="U688" s="40">
        <v>44463</v>
      </c>
      <c r="V688" s="41" t="s">
        <v>184</v>
      </c>
      <c r="W688" s="39" t="s">
        <v>184</v>
      </c>
      <c r="X688" s="43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2" t="str">
        <f>VLOOKUP(N689,'Linien - BU'!A:B,2,FALSE)</f>
        <v>BU1</v>
      </c>
      <c r="B689" s="73">
        <f t="shared" si="70"/>
        <v>23</v>
      </c>
      <c r="C689" s="74">
        <f>Abfalldokumentation!$U689</f>
        <v>44466</v>
      </c>
      <c r="D689" s="68" t="str">
        <f>IFERROR(VLOOKUP(Tabelle3[[#This Row],[Artikelnr.]],Produktgruppe!A:B,2,0),Tabelle3[[#This Row],[Produktname]])</f>
        <v>VOS 295</v>
      </c>
      <c r="E689" s="75" t="str">
        <f>IFERROR(VLOOKUP(Abfalldokumentation!$O689,Artikel!A:C,3,FALSE),Abfalldokumentation!$O689)</f>
        <v>VOS SKZ Mozzarella 40%</v>
      </c>
      <c r="F689" s="75" t="str">
        <f>VLOOKUP(T689,'Liste Gründe'!A:D,2,FALSE)</f>
        <v>Schimmel</v>
      </c>
      <c r="G689" s="74" t="str">
        <f>IF(ISBLANK(V689),VLOOKUP(Abfalldokumentation!$P689,'Liste Gründe'!A:D,3,FALSE),V689)</f>
        <v>keine Verarbeitung</v>
      </c>
      <c r="H689" s="75" t="str">
        <f>IF(ISBLANK(Abfalldokumentation!$W689),"-",Abfalldokumentation!$W689)</f>
        <v>MHD abgelaufen</v>
      </c>
      <c r="I689" s="75">
        <f t="shared" si="71"/>
        <v>39</v>
      </c>
      <c r="J689" s="75" t="str">
        <f t="shared" si="72"/>
        <v>Produkte</v>
      </c>
      <c r="K689" s="75" t="str">
        <f t="shared" si="73"/>
        <v>BUs</v>
      </c>
      <c r="L689" s="75" t="str">
        <f t="shared" si="74"/>
        <v>Symptome</v>
      </c>
      <c r="M6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IFERROR(VLOOKUP(Abfalldokumentation!$O689,Kennzahlen!U:X,3,FALSE)*Abfalldokumentation!$B689,"0")))),0)</f>
        <v>11.5</v>
      </c>
      <c r="N689" s="75" t="str">
        <f>IF(ISBLANK(Q689),VLOOKUP(Abfalldokumentation!$O689,'Linien - BU'!R:S,2,FALSE),Q689)</f>
        <v>RWV</v>
      </c>
      <c r="O689" s="76">
        <f t="shared" si="75"/>
        <v>29500539</v>
      </c>
      <c r="P689" s="76">
        <f t="shared" si="76"/>
        <v>12</v>
      </c>
      <c r="Q689" s="44" t="s">
        <v>188</v>
      </c>
      <c r="R689" s="45">
        <v>29500539</v>
      </c>
      <c r="S689" s="45">
        <v>23</v>
      </c>
      <c r="T689" s="45">
        <v>12</v>
      </c>
      <c r="U689" s="46">
        <v>44466</v>
      </c>
      <c r="V689" s="47" t="s">
        <v>22</v>
      </c>
      <c r="W689" s="45" t="s">
        <v>27</v>
      </c>
      <c r="X689" s="49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7" t="str">
        <f>VLOOKUP(N690,'Linien - BU'!A:B,2,FALSE)</f>
        <v>BU1</v>
      </c>
      <c r="B690" s="78">
        <f t="shared" si="70"/>
        <v>28</v>
      </c>
      <c r="C690" s="79">
        <f>Abfalldokumentation!$U690</f>
        <v>44466</v>
      </c>
      <c r="D690" s="68" t="str">
        <f>IFERROR(VLOOKUP(Tabelle3[[#This Row],[Artikelnr.]],Produktgruppe!A:B,2,0),Tabelle3[[#This Row],[Produktname]])</f>
        <v>VOS 295</v>
      </c>
      <c r="E690" s="80" t="str">
        <f>IFERROR(VLOOKUP(Abfalldokumentation!$O690,Artikel!A:C,3,FALSE),Abfalldokumentation!$O690)</f>
        <v>VOS-ABS ENTSORGUNG</v>
      </c>
      <c r="F690" s="80" t="str">
        <f>VLOOKUP(T690,'Liste Gründe'!A:D,2,FALSE)</f>
        <v>Rest</v>
      </c>
      <c r="G690" s="79" t="str">
        <f>IF(ISBLANK(V690),VLOOKUP(Abfalldokumentation!$P690,'Liste Gründe'!A:D,3,FALSE),V690)</f>
        <v>geschälte Rinde</v>
      </c>
      <c r="H690" s="80" t="str">
        <f>IF(ISBLANK(Abfalldokumentation!$W690),"-",Abfalldokumentation!$W690)</f>
        <v>keine Verwendung möglich</v>
      </c>
      <c r="I690" s="80">
        <f t="shared" si="71"/>
        <v>39</v>
      </c>
      <c r="J690" s="80" t="str">
        <f t="shared" si="72"/>
        <v>Produkte</v>
      </c>
      <c r="K690" s="80" t="str">
        <f t="shared" si="73"/>
        <v>BUs</v>
      </c>
      <c r="L690" s="80" t="str">
        <f t="shared" si="74"/>
        <v>Symptome</v>
      </c>
      <c r="M6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IFERROR(VLOOKUP(Abfalldokumentation!$O690,Kennzahlen!U:X,3,FALSE)*Abfalldokumentation!$B690,"0")))),0)</f>
        <v>0.28000000000000003</v>
      </c>
      <c r="N690" s="80" t="str">
        <f>IF(ISBLANK(Q690),VLOOKUP(Abfalldokumentation!$O690,'Linien - BU'!R:S,2,FALSE),Q690)</f>
        <v>RWV</v>
      </c>
      <c r="O690" s="76">
        <f t="shared" si="75"/>
        <v>29500917</v>
      </c>
      <c r="P690" s="76">
        <f t="shared" si="76"/>
        <v>60</v>
      </c>
      <c r="Q690" s="38" t="s">
        <v>188</v>
      </c>
      <c r="R690" s="39">
        <v>29500917</v>
      </c>
      <c r="S690" s="39">
        <v>28</v>
      </c>
      <c r="T690" s="39">
        <v>60</v>
      </c>
      <c r="U690" s="40">
        <v>44466</v>
      </c>
      <c r="V690" s="41" t="s">
        <v>201</v>
      </c>
      <c r="W690" s="39" t="s">
        <v>190</v>
      </c>
      <c r="X690" s="43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2" t="str">
        <f>VLOOKUP(N691,'Linien - BU'!A:B,2,FALSE)</f>
        <v>BU1</v>
      </c>
      <c r="B691" s="73">
        <f t="shared" si="70"/>
        <v>92</v>
      </c>
      <c r="C691" s="74">
        <f>Abfalldokumentation!$U691</f>
        <v>44466</v>
      </c>
      <c r="D691" s="68" t="str">
        <f>IFERROR(VLOOKUP(Tabelle3[[#This Row],[Artikelnr.]],Produktgruppe!A:B,2,0),Tabelle3[[#This Row],[Produktname]])</f>
        <v>VOS 295</v>
      </c>
      <c r="E691" s="75" t="str">
        <f>IFERROR(VLOOKUP(Abfalldokumentation!$O691,Artikel!A:C,3,FALSE),Abfalldokumentation!$O691)</f>
        <v>VOS SKZ-GOU</v>
      </c>
      <c r="F691" s="75" t="str">
        <f>VLOOKUP(T691,'Liste Gründe'!A:D,2,FALSE)</f>
        <v>Schimmel</v>
      </c>
      <c r="G691" s="74" t="str">
        <f>IF(ISBLANK(V691),VLOOKUP(Abfalldokumentation!$P691,'Liste Gründe'!A:D,3,FALSE),V691)</f>
        <v>keine Verarbeitung</v>
      </c>
      <c r="H691" s="75" t="str">
        <f>IF(ISBLANK(Abfalldokumentation!$W691),"-",Abfalldokumentation!$W691)</f>
        <v>Aufgrund Konsistenz nicht genommen. Zu wenig VOS verarbeitet. Vom Warmen ins Kalte -&gt; Schimmel</v>
      </c>
      <c r="I691" s="75">
        <f t="shared" si="71"/>
        <v>39</v>
      </c>
      <c r="J691" s="75" t="str">
        <f t="shared" si="72"/>
        <v>Produkte</v>
      </c>
      <c r="K691" s="75" t="str">
        <f t="shared" si="73"/>
        <v>BUs</v>
      </c>
      <c r="L691" s="75" t="str">
        <f t="shared" si="74"/>
        <v>Symptome</v>
      </c>
      <c r="M6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IFERROR(VLOOKUP(Abfalldokumentation!$O691,Kennzahlen!U:X,3,FALSE)*Abfalldokumentation!$B691,"0")))),0)</f>
        <v>46</v>
      </c>
      <c r="N691" s="75" t="str">
        <f>IF(ISBLANK(Q691),VLOOKUP(Abfalldokumentation!$O691,'Linien - BU'!R:S,2,FALSE),Q691)</f>
        <v>Schmelze</v>
      </c>
      <c r="O691" s="76">
        <f t="shared" si="75"/>
        <v>29500918</v>
      </c>
      <c r="P691" s="76">
        <f t="shared" si="76"/>
        <v>12</v>
      </c>
      <c r="Q691" s="44" t="s">
        <v>170</v>
      </c>
      <c r="R691" s="45">
        <v>29500918</v>
      </c>
      <c r="S691" s="45">
        <v>92</v>
      </c>
      <c r="T691" s="45">
        <v>12</v>
      </c>
      <c r="U691" s="46">
        <v>44466</v>
      </c>
      <c r="V691" s="47" t="s">
        <v>22</v>
      </c>
      <c r="W691" s="45" t="s">
        <v>171</v>
      </c>
      <c r="X691" s="49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7" t="str">
        <f>VLOOKUP(N692,'Linien - BU'!A:B,2,FALSE)</f>
        <v>BU3</v>
      </c>
      <c r="B692" s="78">
        <f t="shared" si="70"/>
        <v>117</v>
      </c>
      <c r="C692" s="79">
        <f>Abfalldokumentation!$U692</f>
        <v>44466</v>
      </c>
      <c r="D692" s="68" t="str">
        <f>IFERROR(VLOOKUP(Tabelle3[[#This Row],[Artikelnr.]],Produktgruppe!A:B,2,0),Tabelle3[[#This Row],[Produktname]])</f>
        <v>ABS 295</v>
      </c>
      <c r="E692" s="80" t="str">
        <f>IFERROR(VLOOKUP(Abfalldokumentation!$O692,Artikel!A:C,3,FALSE),Abfalldokumentation!$O692)</f>
        <v>ABS CHED-PF-KRÄUK gemis</v>
      </c>
      <c r="F692" s="80" t="str">
        <f>VLOOKUP(T692,'Liste Gründe'!A:D,2,FALSE)</f>
        <v>Linienbezogen</v>
      </c>
      <c r="G692" s="79" t="str">
        <f>IF(ISBLANK(V692),VLOOKUP(Abfalldokumentation!$P692,'Liste Gründe'!A:D,3,FALSE),V692)</f>
        <v>gemischtes Produkt</v>
      </c>
      <c r="H692" s="80" t="str">
        <f>IF(ISBLANK(Abfalldokumentation!$W692),"-",Abfalldokumentation!$W692)</f>
        <v>-</v>
      </c>
      <c r="I692" s="80">
        <f t="shared" si="71"/>
        <v>39</v>
      </c>
      <c r="J692" s="80" t="str">
        <f t="shared" si="72"/>
        <v>Produkte</v>
      </c>
      <c r="K692" s="80" t="str">
        <f t="shared" si="73"/>
        <v>BUs</v>
      </c>
      <c r="L692" s="80" t="str">
        <f t="shared" si="74"/>
        <v>Symptome</v>
      </c>
      <c r="M6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IFERROR(VLOOKUP(Abfalldokumentation!$O692,Kennzahlen!U:X,3,FALSE)*Abfalldokumentation!$B692,"0")))),0)</f>
        <v>117</v>
      </c>
      <c r="N692" s="80" t="str">
        <f>IF(ISBLANK(Q692),VLOOKUP(Abfalldokumentation!$O692,'Linien - BU'!R:S,2,FALSE),Q692)</f>
        <v>L33</v>
      </c>
      <c r="O692" s="76">
        <f t="shared" si="75"/>
        <v>29501003</v>
      </c>
      <c r="P692" s="76">
        <f t="shared" si="76"/>
        <v>81</v>
      </c>
      <c r="Q692" s="38" t="s">
        <v>191</v>
      </c>
      <c r="R692" s="39">
        <v>29501003</v>
      </c>
      <c r="S692" s="39">
        <v>117</v>
      </c>
      <c r="T692" s="39">
        <v>81</v>
      </c>
      <c r="U692" s="40">
        <v>44466</v>
      </c>
      <c r="V692" s="41"/>
      <c r="W692" s="42"/>
      <c r="X692" s="43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2" t="str">
        <f>VLOOKUP(N693,'Linien - BU'!A:B,2,FALSE)</f>
        <v>Verkauf</v>
      </c>
      <c r="B693" s="73">
        <f t="shared" si="70"/>
        <v>375</v>
      </c>
      <c r="C693" s="74">
        <f>Abfalldokumentation!$U693</f>
        <v>44466</v>
      </c>
      <c r="D693" s="68" t="str">
        <f>IFERROR(VLOOKUP(Tabelle3[[#This Row],[Artikelnr.]],Produktgruppe!A:B,2,0),Tabelle3[[#This Row],[Produktname]])</f>
        <v>VOS 295</v>
      </c>
      <c r="E693" s="75" t="str">
        <f>IFERROR(VLOOKUP(Abfalldokumentation!$O693,Artikel!A:C,3,FALSE),Abfalldokumentation!$O693)</f>
        <v>VOS RW-ROT-CHEDD 8,1KG</v>
      </c>
      <c r="F693" s="75" t="str">
        <f>VLOOKUP(T693,'Liste Gründe'!A:D,2,FALSE)</f>
        <v>Schimmel</v>
      </c>
      <c r="G693" s="74" t="str">
        <f>IF(ISBLANK(V693),VLOOKUP(Abfalldokumentation!$P693,'Liste Gründe'!A:D,3,FALSE),V693)</f>
        <v>keinen Abnehmer/kein Schälpersonal</v>
      </c>
      <c r="H693" s="75" t="str">
        <f>IF(ISBLANK(Abfalldokumentation!$W693),"-",Abfalldokumentation!$W693)</f>
        <v>keinen Abnehmer/Schälen</v>
      </c>
      <c r="I693" s="75">
        <f t="shared" si="71"/>
        <v>39</v>
      </c>
      <c r="J693" s="75" t="str">
        <f t="shared" si="72"/>
        <v>Produkte</v>
      </c>
      <c r="K693" s="75" t="str">
        <f t="shared" si="73"/>
        <v>BUs</v>
      </c>
      <c r="L693" s="75" t="str">
        <f t="shared" si="74"/>
        <v>Symptome</v>
      </c>
      <c r="M6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IFERROR(VLOOKUP(Abfalldokumentation!$O693,Kennzahlen!U:X,3,FALSE)*Abfalldokumentation!$B693,"0")))),0)</f>
        <v>187.5</v>
      </c>
      <c r="N693" s="75" t="str">
        <f>IF(ISBLANK(Q693),VLOOKUP(Abfalldokumentation!$O693,'Linien - BU'!R:S,2,FALSE),Q693)</f>
        <v>Verkauf</v>
      </c>
      <c r="O693" s="76">
        <f t="shared" si="75"/>
        <v>29501053</v>
      </c>
      <c r="P693" s="76">
        <f t="shared" si="76"/>
        <v>12</v>
      </c>
      <c r="Q693" s="44" t="s">
        <v>11</v>
      </c>
      <c r="R693" s="45">
        <v>29501053</v>
      </c>
      <c r="S693" s="45">
        <v>375</v>
      </c>
      <c r="T693" s="45">
        <v>12</v>
      </c>
      <c r="U693" s="46">
        <v>44466</v>
      </c>
      <c r="V693" s="47" t="s">
        <v>20</v>
      </c>
      <c r="W693" s="45" t="s">
        <v>178</v>
      </c>
      <c r="X693" s="49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7" t="str">
        <f>VLOOKUP(N694,'Linien - BU'!A:B,2,FALSE)</f>
        <v>BU1</v>
      </c>
      <c r="B694" s="78">
        <f t="shared" si="70"/>
        <v>52</v>
      </c>
      <c r="C694" s="79">
        <f>Abfalldokumentation!$U694</f>
        <v>44466</v>
      </c>
      <c r="D694" s="68" t="str">
        <f>IFERROR(VLOOKUP(Tabelle3[[#This Row],[Artikelnr.]],Produktgruppe!A:B,2,0),Tabelle3[[#This Row],[Produktname]])</f>
        <v>VOS 295</v>
      </c>
      <c r="E694" s="80" t="str">
        <f>IFERROR(VLOOKUP(Abfalldokumentation!$O694,Artikel!A:C,3,FALSE),Abfalldokumentation!$O694)</f>
        <v>VOS URW BUN-PF</v>
      </c>
      <c r="F694" s="80" t="str">
        <f>VLOOKUP(T694,'Liste Gründe'!A:D,2,FALSE)</f>
        <v>Schimmel</v>
      </c>
      <c r="G694" s="79" t="str">
        <f>IF(ISBLANK(V694),VLOOKUP(Abfalldokumentation!$P694,'Liste Gründe'!A:D,3,FALSE),V694)</f>
        <v>keine Verarbeitung</v>
      </c>
      <c r="H694" s="80" t="str">
        <f>IF(ISBLANK(Abfalldokumentation!$W694),"-",Abfalldokumentation!$W694)</f>
        <v>Aufgrund Konsistenz nicht genommen. Zu wenig VOS verarbeitet. Vom Warmen ins Kalte -&gt; Schimmel</v>
      </c>
      <c r="I694" s="80">
        <f t="shared" si="71"/>
        <v>39</v>
      </c>
      <c r="J694" s="80" t="str">
        <f t="shared" si="72"/>
        <v>Produkte</v>
      </c>
      <c r="K694" s="80" t="str">
        <f t="shared" si="73"/>
        <v>BUs</v>
      </c>
      <c r="L694" s="80" t="str">
        <f t="shared" si="74"/>
        <v>Symptome</v>
      </c>
      <c r="M6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IFERROR(VLOOKUP(Abfalldokumentation!$O694,Kennzahlen!U:X,3,FALSE)*Abfalldokumentation!$B694,"0")))),0)</f>
        <v>26</v>
      </c>
      <c r="N694" s="80" t="str">
        <f>IF(ISBLANK(Q694),VLOOKUP(Abfalldokumentation!$O694,'Linien - BU'!R:S,2,FALSE),Q694)</f>
        <v>Schmelze</v>
      </c>
      <c r="O694" s="76">
        <f t="shared" si="75"/>
        <v>29501054</v>
      </c>
      <c r="P694" s="76">
        <f t="shared" si="76"/>
        <v>12</v>
      </c>
      <c r="Q694" s="38" t="s">
        <v>170</v>
      </c>
      <c r="R694" s="39">
        <v>29501054</v>
      </c>
      <c r="S694" s="39">
        <v>52</v>
      </c>
      <c r="T694" s="39">
        <v>12</v>
      </c>
      <c r="U694" s="40">
        <v>44466</v>
      </c>
      <c r="V694" s="41" t="s">
        <v>22</v>
      </c>
      <c r="W694" s="39" t="s">
        <v>171</v>
      </c>
      <c r="X694" s="43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2" t="str">
        <f>VLOOKUP(N695,'Linien - BU'!A:B,2,FALSE)</f>
        <v>BU1</v>
      </c>
      <c r="B695" s="73">
        <f t="shared" si="70"/>
        <v>50</v>
      </c>
      <c r="C695" s="74">
        <f>Abfalldokumentation!$U695</f>
        <v>44466</v>
      </c>
      <c r="D695" s="68" t="str">
        <f>IFERROR(VLOOKUP(Tabelle3[[#This Row],[Artikelnr.]],Produktgruppe!A:B,2,0),Tabelle3[[#This Row],[Produktname]])</f>
        <v>VOS 295</v>
      </c>
      <c r="E695" s="75" t="str">
        <f>IFERROR(VLOOKUP(Abfalldokumentation!$O695,Artikel!A:C,3,FALSE),Abfalldokumentation!$O695)</f>
        <v>VOS URGW CHILI-NATRIUMA</v>
      </c>
      <c r="F695" s="75" t="str">
        <f>VLOOKUP(T695,'Liste Gründe'!A:D,2,FALSE)</f>
        <v>Schimmel</v>
      </c>
      <c r="G695" s="74" t="str">
        <f>IF(ISBLANK(V695),VLOOKUP(Abfalldokumentation!$P695,'Liste Gründe'!A:D,3,FALSE),V695)</f>
        <v>keine Verarbeitung</v>
      </c>
      <c r="H695" s="75" t="str">
        <f>IF(ISBLANK(Abfalldokumentation!$W695),"-",Abfalldokumentation!$W695)</f>
        <v>Aufgrund Konsistenz nicht genommen. Zu wenig VOS verarbeitet. Vom Warmen ins Kalte -&gt; Schimmel</v>
      </c>
      <c r="I695" s="75">
        <f t="shared" si="71"/>
        <v>39</v>
      </c>
      <c r="J695" s="75" t="str">
        <f t="shared" si="72"/>
        <v>Produkte</v>
      </c>
      <c r="K695" s="75" t="str">
        <f t="shared" si="73"/>
        <v>BUs</v>
      </c>
      <c r="L695" s="75" t="str">
        <f t="shared" si="74"/>
        <v>Symptome</v>
      </c>
      <c r="M6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IFERROR(VLOOKUP(Abfalldokumentation!$O695,Kennzahlen!U:X,3,FALSE)*Abfalldokumentation!$B695,"0")))),0)</f>
        <v>25</v>
      </c>
      <c r="N695" s="75" t="str">
        <f>IF(ISBLANK(Q695),VLOOKUP(Abfalldokumentation!$O695,'Linien - BU'!R:S,2,FALSE),Q695)</f>
        <v>Schmelze</v>
      </c>
      <c r="O695" s="76">
        <f t="shared" si="75"/>
        <v>29501057</v>
      </c>
      <c r="P695" s="76">
        <f t="shared" si="76"/>
        <v>12</v>
      </c>
      <c r="Q695" s="44" t="s">
        <v>170</v>
      </c>
      <c r="R695" s="45">
        <v>29501057</v>
      </c>
      <c r="S695" s="45">
        <v>50</v>
      </c>
      <c r="T695" s="45">
        <v>12</v>
      </c>
      <c r="U695" s="46">
        <v>44466</v>
      </c>
      <c r="V695" s="47" t="s">
        <v>22</v>
      </c>
      <c r="W695" s="45" t="s">
        <v>171</v>
      </c>
      <c r="X695" s="49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7" t="str">
        <f>VLOOKUP(N696,'Linien - BU'!A:B,2,FALSE)</f>
        <v>Verkauf</v>
      </c>
      <c r="B696" s="78">
        <f t="shared" si="70"/>
        <v>427</v>
      </c>
      <c r="C696" s="79">
        <f>Abfalldokumentation!$U696</f>
        <v>44466</v>
      </c>
      <c r="D696" s="68" t="str">
        <f>IFERROR(VLOOKUP(Tabelle3[[#This Row],[Artikelnr.]],Produktgruppe!A:B,2,0),Tabelle3[[#This Row],[Produktname]])</f>
        <v>Zipfel 295</v>
      </c>
      <c r="E696" s="80" t="str">
        <f>IFERROR(VLOOKUP(Abfalldokumentation!$O696,Artikel!A:C,3,FALSE),Abfalldokumentation!$O696)</f>
        <v>VOS GRW-SCHI ZIPFEL 350</v>
      </c>
      <c r="F696" s="80" t="str">
        <f>VLOOKUP(T696,'Liste Gründe'!A:D,2,FALSE)</f>
        <v>Schimmel</v>
      </c>
      <c r="G696" s="79" t="str">
        <f>IF(ISBLANK(V696),VLOOKUP(Abfalldokumentation!$P696,'Liste Gründe'!A:D,3,FALSE),V696)</f>
        <v>keinen Abnehmer/kein Schälpersonal</v>
      </c>
      <c r="H696" s="80" t="str">
        <f>IF(ISBLANK(Abfalldokumentation!$W696),"-",Abfalldokumentation!$W696)</f>
        <v>keinen Abnehmer/Schälen</v>
      </c>
      <c r="I696" s="80">
        <f t="shared" si="71"/>
        <v>39</v>
      </c>
      <c r="J696" s="80" t="str">
        <f t="shared" si="72"/>
        <v>Produkte</v>
      </c>
      <c r="K696" s="80" t="str">
        <f t="shared" si="73"/>
        <v>BUs</v>
      </c>
      <c r="L696" s="80" t="str">
        <f t="shared" si="74"/>
        <v>Symptome</v>
      </c>
      <c r="M6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IFERROR(VLOOKUP(Abfalldokumentation!$O696,Kennzahlen!U:X,3,FALSE)*Abfalldokumentation!$B696,"0")))),0)</f>
        <v>213.5</v>
      </c>
      <c r="N696" s="80" t="str">
        <f>IF(ISBLANK(Q696),VLOOKUP(Abfalldokumentation!$O696,'Linien - BU'!R:S,2,FALSE),Q696)</f>
        <v>Verkauf</v>
      </c>
      <c r="O696" s="76">
        <f t="shared" si="75"/>
        <v>29501064</v>
      </c>
      <c r="P696" s="76">
        <f t="shared" si="76"/>
        <v>12</v>
      </c>
      <c r="Q696" s="38" t="s">
        <v>11</v>
      </c>
      <c r="R696" s="39">
        <v>29501064</v>
      </c>
      <c r="S696" s="39">
        <v>427</v>
      </c>
      <c r="T696" s="39">
        <v>12</v>
      </c>
      <c r="U696" s="40">
        <v>44466</v>
      </c>
      <c r="V696" s="41" t="s">
        <v>20</v>
      </c>
      <c r="W696" s="39" t="s">
        <v>178</v>
      </c>
      <c r="X696" s="43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2" t="str">
        <f>VLOOKUP(N697,'Linien - BU'!A:B,2,FALSE)</f>
        <v>Verkauf</v>
      </c>
      <c r="B697" s="73">
        <f t="shared" si="70"/>
        <v>613</v>
      </c>
      <c r="C697" s="74">
        <f>Abfalldokumentation!$U697</f>
        <v>44466</v>
      </c>
      <c r="D697" s="68" t="str">
        <f>IFERROR(VLOOKUP(Tabelle3[[#This Row],[Artikelnr.]],Produktgruppe!A:B,2,0),Tabelle3[[#This Row],[Produktname]])</f>
        <v>Zipfel 295</v>
      </c>
      <c r="E697" s="75" t="str">
        <f>IFERROR(VLOOKUP(Abfalldokumentation!$O697,Artikel!A:C,3,FALSE),Abfalldokumentation!$O697)</f>
        <v>VOS GRW-SCHI ZIPFEL 350</v>
      </c>
      <c r="F697" s="75" t="str">
        <f>VLOOKUP(T697,'Liste Gründe'!A:D,2,FALSE)</f>
        <v>Schimmel</v>
      </c>
      <c r="G697" s="74" t="str">
        <f>IF(ISBLANK(V697),VLOOKUP(Abfalldokumentation!$P697,'Liste Gründe'!A:D,3,FALSE),V697)</f>
        <v>keinen Abnehmer/kein Schälpersonal</v>
      </c>
      <c r="H697" s="75" t="str">
        <f>IF(ISBLANK(Abfalldokumentation!$W697),"-",Abfalldokumentation!$W697)</f>
        <v>keinen Abnehmer/Schälen</v>
      </c>
      <c r="I697" s="75">
        <f t="shared" si="71"/>
        <v>39</v>
      </c>
      <c r="J697" s="75" t="str">
        <f t="shared" si="72"/>
        <v>Produkte</v>
      </c>
      <c r="K697" s="75" t="str">
        <f t="shared" si="73"/>
        <v>BUs</v>
      </c>
      <c r="L697" s="75" t="str">
        <f t="shared" si="74"/>
        <v>Symptome</v>
      </c>
      <c r="M6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IFERROR(VLOOKUP(Abfalldokumentation!$O697,Kennzahlen!U:X,3,FALSE)*Abfalldokumentation!$B697,"0")))),0)</f>
        <v>306.5</v>
      </c>
      <c r="N697" s="75" t="str">
        <f>IF(ISBLANK(Q697),VLOOKUP(Abfalldokumentation!$O697,'Linien - BU'!R:S,2,FALSE),Q697)</f>
        <v>Verkauf</v>
      </c>
      <c r="O697" s="76">
        <f t="shared" si="75"/>
        <v>29501064</v>
      </c>
      <c r="P697" s="76">
        <f t="shared" si="76"/>
        <v>12</v>
      </c>
      <c r="Q697" s="44" t="s">
        <v>11</v>
      </c>
      <c r="R697" s="45">
        <v>29501064</v>
      </c>
      <c r="S697" s="45">
        <v>613</v>
      </c>
      <c r="T697" s="45">
        <v>12</v>
      </c>
      <c r="U697" s="46">
        <v>44466</v>
      </c>
      <c r="V697" s="47" t="s">
        <v>20</v>
      </c>
      <c r="W697" s="45" t="s">
        <v>178</v>
      </c>
      <c r="X697" s="49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7" t="str">
        <f>VLOOKUP(N698,'Linien - BU'!A:B,2,FALSE)</f>
        <v>Verkauf</v>
      </c>
      <c r="B698" s="78">
        <f t="shared" si="70"/>
        <v>477</v>
      </c>
      <c r="C698" s="79">
        <f>Abfalldokumentation!$U698</f>
        <v>44466</v>
      </c>
      <c r="D698" s="68" t="str">
        <f>IFERROR(VLOOKUP(Tabelle3[[#This Row],[Artikelnr.]],Produktgruppe!A:B,2,0),Tabelle3[[#This Row],[Produktname]])</f>
        <v>Endstücke 295</v>
      </c>
      <c r="E698" s="80" t="str">
        <f>IFERROR(VLOOKUP(Abfalldokumentation!$O698,Artikel!A:C,3,FALSE),Abfalldokumentation!$O698)</f>
        <v>VOS GRW-NATUR ENDSTÜCK</v>
      </c>
      <c r="F698" s="80" t="str">
        <f>VLOOKUP(T698,'Liste Gründe'!A:D,2,FALSE)</f>
        <v>Schimmel</v>
      </c>
      <c r="G698" s="79" t="str">
        <f>IF(ISBLANK(V698),VLOOKUP(Abfalldokumentation!$P698,'Liste Gründe'!A:D,3,FALSE),V698)</f>
        <v>keinen Abnehmer/kein Schälpersonal</v>
      </c>
      <c r="H698" s="80" t="str">
        <f>IF(ISBLANK(Abfalldokumentation!$W698),"-",Abfalldokumentation!$W698)</f>
        <v>keinen Abnehmer/Schälen</v>
      </c>
      <c r="I698" s="80">
        <f t="shared" si="71"/>
        <v>39</v>
      </c>
      <c r="J698" s="80" t="str">
        <f t="shared" si="72"/>
        <v>Produkte</v>
      </c>
      <c r="K698" s="80" t="str">
        <f t="shared" si="73"/>
        <v>BUs</v>
      </c>
      <c r="L698" s="80" t="str">
        <f t="shared" si="74"/>
        <v>Symptome</v>
      </c>
      <c r="M6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IFERROR(VLOOKUP(Abfalldokumentation!$O698,Kennzahlen!U:X,3,FALSE)*Abfalldokumentation!$B698,"0")))),0)</f>
        <v>238.5</v>
      </c>
      <c r="N698" s="80" t="str">
        <f>IF(ISBLANK(Q698),VLOOKUP(Abfalldokumentation!$O698,'Linien - BU'!R:S,2,FALSE),Q698)</f>
        <v>Verkauf</v>
      </c>
      <c r="O698" s="76">
        <f t="shared" si="75"/>
        <v>29501069</v>
      </c>
      <c r="P698" s="76">
        <f t="shared" si="76"/>
        <v>12</v>
      </c>
      <c r="Q698" s="38" t="s">
        <v>11</v>
      </c>
      <c r="R698" s="39">
        <v>29501069</v>
      </c>
      <c r="S698" s="39">
        <v>477</v>
      </c>
      <c r="T698" s="39">
        <v>12</v>
      </c>
      <c r="U698" s="40">
        <v>44466</v>
      </c>
      <c r="V698" s="41" t="s">
        <v>20</v>
      </c>
      <c r="W698" s="39" t="s">
        <v>178</v>
      </c>
      <c r="X698" s="43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2" t="str">
        <f>VLOOKUP(N699,'Linien - BU'!A:B,2,FALSE)</f>
        <v>Verkauf</v>
      </c>
      <c r="B699" s="73">
        <f t="shared" si="70"/>
        <v>419</v>
      </c>
      <c r="C699" s="74">
        <f>Abfalldokumentation!$U699</f>
        <v>44466</v>
      </c>
      <c r="D699" s="68" t="str">
        <f>IFERROR(VLOOKUP(Tabelle3[[#This Row],[Artikelnr.]],Produktgruppe!A:B,2,0),Tabelle3[[#This Row],[Produktname]])</f>
        <v>Endstücke 295</v>
      </c>
      <c r="E699" s="75" t="str">
        <f>IFERROR(VLOOKUP(Abfalldokumentation!$O699,Artikel!A:C,3,FALSE),Abfalldokumentation!$O699)</f>
        <v>VOS GRW-SCHI-NAT ENDSTÜ</v>
      </c>
      <c r="F699" s="75" t="str">
        <f>VLOOKUP(T699,'Liste Gründe'!A:D,2,FALSE)</f>
        <v>Schimmel</v>
      </c>
      <c r="G699" s="74" t="str">
        <f>IF(ISBLANK(V699),VLOOKUP(Abfalldokumentation!$P699,'Liste Gründe'!A:D,3,FALSE),V699)</f>
        <v>keinen Abnehmer/kein Schälpersonal</v>
      </c>
      <c r="H699" s="75" t="str">
        <f>IF(ISBLANK(Abfalldokumentation!$W699),"-",Abfalldokumentation!$W699)</f>
        <v>keinen Abnehmer/Schälen</v>
      </c>
      <c r="I699" s="75">
        <f t="shared" si="71"/>
        <v>39</v>
      </c>
      <c r="J699" s="75" t="str">
        <f t="shared" si="72"/>
        <v>Produkte</v>
      </c>
      <c r="K699" s="75" t="str">
        <f t="shared" si="73"/>
        <v>BUs</v>
      </c>
      <c r="L699" s="75" t="str">
        <f t="shared" si="74"/>
        <v>Symptome</v>
      </c>
      <c r="M6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IFERROR(VLOOKUP(Abfalldokumentation!$O699,Kennzahlen!U:X,3,FALSE)*Abfalldokumentation!$B699,"0")))),0)</f>
        <v>209.5</v>
      </c>
      <c r="N699" s="75" t="str">
        <f>IF(ISBLANK(Q699),VLOOKUP(Abfalldokumentation!$O699,'Linien - BU'!R:S,2,FALSE),Q699)</f>
        <v>Verkauf</v>
      </c>
      <c r="O699" s="76">
        <f t="shared" si="75"/>
        <v>29501070</v>
      </c>
      <c r="P699" s="76">
        <f t="shared" si="76"/>
        <v>12</v>
      </c>
      <c r="Q699" s="44" t="s">
        <v>11</v>
      </c>
      <c r="R699" s="45">
        <v>29501070</v>
      </c>
      <c r="S699" s="45">
        <v>419</v>
      </c>
      <c r="T699" s="45">
        <v>12</v>
      </c>
      <c r="U699" s="46">
        <v>44466</v>
      </c>
      <c r="V699" s="47" t="s">
        <v>20</v>
      </c>
      <c r="W699" s="45" t="s">
        <v>178</v>
      </c>
      <c r="X699" s="49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7" t="str">
        <f>VLOOKUP(N700,'Linien - BU'!A:B,2,FALSE)</f>
        <v>Verkauf</v>
      </c>
      <c r="B700" s="78">
        <f t="shared" si="70"/>
        <v>230</v>
      </c>
      <c r="C700" s="79">
        <f>Abfalldokumentation!$U700</f>
        <v>44466</v>
      </c>
      <c r="D700" s="68" t="str">
        <f>IFERROR(VLOOKUP(Tabelle3[[#This Row],[Artikelnr.]],Produktgruppe!A:B,2,0),Tabelle3[[#This Row],[Produktname]])</f>
        <v>Endstücke 295</v>
      </c>
      <c r="E700" s="80" t="str">
        <f>IFERROR(VLOOKUP(Abfalldokumentation!$O700,Artikel!A:C,3,FALSE),Abfalldokumentation!$O700)</f>
        <v>VOS GRW-CHILI-NAT ENDST</v>
      </c>
      <c r="F700" s="80" t="str">
        <f>VLOOKUP(T700,'Liste Gründe'!A:D,2,FALSE)</f>
        <v>Schimmel</v>
      </c>
      <c r="G700" s="79" t="str">
        <f>IF(ISBLANK(V700),VLOOKUP(Abfalldokumentation!$P700,'Liste Gründe'!A:D,3,FALSE),V700)</f>
        <v>keinen Abnehmer/kein Schälpersonal</v>
      </c>
      <c r="H700" s="80" t="str">
        <f>IF(ISBLANK(Abfalldokumentation!$W700),"-",Abfalldokumentation!$W700)</f>
        <v>keinen Abnehmer/Schälen</v>
      </c>
      <c r="I700" s="80">
        <f t="shared" si="71"/>
        <v>39</v>
      </c>
      <c r="J700" s="80" t="str">
        <f t="shared" si="72"/>
        <v>Produkte</v>
      </c>
      <c r="K700" s="80" t="str">
        <f t="shared" si="73"/>
        <v>BUs</v>
      </c>
      <c r="L700" s="80" t="str">
        <f t="shared" si="74"/>
        <v>Symptome</v>
      </c>
      <c r="M7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IFERROR(VLOOKUP(Abfalldokumentation!$O700,Kennzahlen!U:X,3,FALSE)*Abfalldokumentation!$B700,"0")))),0)</f>
        <v>115</v>
      </c>
      <c r="N700" s="80" t="str">
        <f>IF(ISBLANK(Q700),VLOOKUP(Abfalldokumentation!$O700,'Linien - BU'!R:S,2,FALSE),Q700)</f>
        <v>Verkauf</v>
      </c>
      <c r="O700" s="76">
        <f t="shared" si="75"/>
        <v>29501079</v>
      </c>
      <c r="P700" s="76">
        <f t="shared" si="76"/>
        <v>12</v>
      </c>
      <c r="Q700" s="38" t="s">
        <v>11</v>
      </c>
      <c r="R700" s="39">
        <v>29501079</v>
      </c>
      <c r="S700" s="39">
        <v>230</v>
      </c>
      <c r="T700" s="39">
        <v>12</v>
      </c>
      <c r="U700" s="40">
        <v>44466</v>
      </c>
      <c r="V700" s="41" t="s">
        <v>20</v>
      </c>
      <c r="W700" s="39" t="s">
        <v>178</v>
      </c>
      <c r="X700" s="43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2" t="str">
        <f>VLOOKUP(N701,'Linien - BU'!A:B,2,FALSE)</f>
        <v>BU1</v>
      </c>
      <c r="B701" s="73">
        <f t="shared" si="70"/>
        <v>120</v>
      </c>
      <c r="C701" s="74">
        <f>Abfalldokumentation!$U701</f>
        <v>44466</v>
      </c>
      <c r="D701" s="68" t="str">
        <f>IFERROR(VLOOKUP(Tabelle3[[#This Row],[Artikelnr.]],Produktgruppe!A:B,2,0),Tabelle3[[#This Row],[Produktname]])</f>
        <v>Sammelnr.</v>
      </c>
      <c r="E701" s="75" t="str">
        <f>IFERROR(VLOOKUP(Abfalldokumentation!$O701,Artikel!A:C,3,FALSE),Abfalldokumentation!$O701)</f>
        <v>ABS 40-45% Konventionel</v>
      </c>
      <c r="F701" s="75" t="str">
        <f>VLOOKUP(T701,'Liste Gründe'!A:D,2,FALSE)</f>
        <v>Schimmel</v>
      </c>
      <c r="G701" s="74" t="str">
        <f>IF(ISBLANK(V701),VLOOKUP(Abfalldokumentation!$P701,'Liste Gründe'!A:D,3,FALSE),V701)</f>
        <v>keine Verarbeitung</v>
      </c>
      <c r="H701" s="75" t="str">
        <f>IF(ISBLANK(Abfalldokumentation!$W701),"-",Abfalldokumentation!$W701)</f>
        <v>Aufgrund Konsistenz nicht genommen. Zu wenig VOS verarbeitet. Vom Warmen ins Kalte -&gt; Schimmel</v>
      </c>
      <c r="I701" s="75">
        <f t="shared" si="71"/>
        <v>39</v>
      </c>
      <c r="J701" s="75" t="str">
        <f t="shared" si="72"/>
        <v>Produkte</v>
      </c>
      <c r="K701" s="75" t="str">
        <f t="shared" si="73"/>
        <v>BUs</v>
      </c>
      <c r="L701" s="75" t="str">
        <f t="shared" si="74"/>
        <v>Symptome</v>
      </c>
      <c r="M7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IFERROR(VLOOKUP(Abfalldokumentation!$O701,Kennzahlen!U:X,3,FALSE)*Abfalldokumentation!$B701,"0")))),0)</f>
        <v>240</v>
      </c>
      <c r="N701" s="75" t="str">
        <f>IF(ISBLANK(Q701),VLOOKUP(Abfalldokumentation!$O701,'Linien - BU'!R:S,2,FALSE),Q701)</f>
        <v>Schmelze</v>
      </c>
      <c r="O701" s="76">
        <f t="shared" si="75"/>
        <v>29600002</v>
      </c>
      <c r="P701" s="76">
        <f t="shared" si="76"/>
        <v>12</v>
      </c>
      <c r="Q701" s="44" t="s">
        <v>170</v>
      </c>
      <c r="R701" s="45">
        <v>29600002</v>
      </c>
      <c r="S701" s="45">
        <v>120</v>
      </c>
      <c r="T701" s="45">
        <v>12</v>
      </c>
      <c r="U701" s="46">
        <v>44466</v>
      </c>
      <c r="V701" s="47" t="s">
        <v>22</v>
      </c>
      <c r="W701" s="45" t="s">
        <v>171</v>
      </c>
      <c r="X701" s="49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7" t="str">
        <f>VLOOKUP(N702,'Linien - BU'!A:B,2,FALSE)</f>
        <v>BU1</v>
      </c>
      <c r="B702" s="78">
        <f t="shared" si="70"/>
        <v>7</v>
      </c>
      <c r="C702" s="79">
        <f>Abfalldokumentation!$U702</f>
        <v>44466</v>
      </c>
      <c r="D702" s="68" t="str">
        <f>IFERROR(VLOOKUP(Tabelle3[[#This Row],[Artikelnr.]],Produktgruppe!A:B,2,0),Tabelle3[[#This Row],[Produktname]])</f>
        <v>Sammelnr.</v>
      </c>
      <c r="E702" s="80" t="str">
        <f>IFERROR(VLOOKUP(Abfalldokumentation!$O702,Artikel!A:C,3,FALSE),Abfalldokumentation!$O702)</f>
        <v>VS Natur geschält</v>
      </c>
      <c r="F702" s="80" t="str">
        <f>VLOOKUP(T702,'Liste Gründe'!A:D,2,FALSE)</f>
        <v>Schimmel</v>
      </c>
      <c r="G702" s="79" t="str">
        <f>IF(ISBLANK(V702),VLOOKUP(Abfalldokumentation!$P702,'Liste Gründe'!A:D,3,FALSE),V702)</f>
        <v>keine Verarbeitung</v>
      </c>
      <c r="H702" s="80" t="str">
        <f>IF(ISBLANK(Abfalldokumentation!$W702),"-",Abfalldokumentation!$W702)</f>
        <v>Aufgrund Konsistenz nicht genommen. Zu wenig VOS verarbeitet. Vom Warmen ins Kalte -&gt; Schimmel</v>
      </c>
      <c r="I702" s="80">
        <f t="shared" si="71"/>
        <v>39</v>
      </c>
      <c r="J702" s="80" t="str">
        <f t="shared" si="72"/>
        <v>Produkte</v>
      </c>
      <c r="K702" s="80" t="str">
        <f t="shared" si="73"/>
        <v>BUs</v>
      </c>
      <c r="L702" s="80" t="str">
        <f t="shared" si="74"/>
        <v>Symptome</v>
      </c>
      <c r="M7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IFERROR(VLOOKUP(Abfalldokumentation!$O702,Kennzahlen!U:X,3,FALSE)*Abfalldokumentation!$B702,"0")))),0)</f>
        <v>6.8599999999999994</v>
      </c>
      <c r="N702" s="80" t="str">
        <f>IF(ISBLANK(Q702),VLOOKUP(Abfalldokumentation!$O702,'Linien - BU'!R:S,2,FALSE),Q702)</f>
        <v>Schmelze</v>
      </c>
      <c r="O702" s="76">
        <f t="shared" si="75"/>
        <v>29600023</v>
      </c>
      <c r="P702" s="76">
        <f t="shared" si="76"/>
        <v>12</v>
      </c>
      <c r="Q702" s="38" t="s">
        <v>170</v>
      </c>
      <c r="R702" s="39">
        <v>29600023</v>
      </c>
      <c r="S702" s="39">
        <v>7</v>
      </c>
      <c r="T702" s="39">
        <v>12</v>
      </c>
      <c r="U702" s="40">
        <v>44466</v>
      </c>
      <c r="V702" s="41" t="s">
        <v>22</v>
      </c>
      <c r="W702" s="39" t="s">
        <v>171</v>
      </c>
      <c r="X702" s="43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2" t="str">
        <f>VLOOKUP(N703,'Linien - BU'!A:B,2,FALSE)</f>
        <v>BU1</v>
      </c>
      <c r="B703" s="73">
        <f t="shared" si="70"/>
        <v>26</v>
      </c>
      <c r="C703" s="74">
        <f>Abfalldokumentation!$U703</f>
        <v>44466</v>
      </c>
      <c r="D703" s="68" t="str">
        <f>IFERROR(VLOOKUP(Tabelle3[[#This Row],[Artikelnr.]],Produktgruppe!A:B,2,0),Tabelle3[[#This Row],[Produktname]])</f>
        <v>Sammelnr.</v>
      </c>
      <c r="E703" s="75" t="str">
        <f>IFERROR(VLOOKUP(Abfalldokumentation!$O703,Artikel!A:C,3,FALSE),Abfalldokumentation!$O703)</f>
        <v>VS Schinken geschält</v>
      </c>
      <c r="F703" s="75" t="str">
        <f>VLOOKUP(T703,'Liste Gründe'!A:D,2,FALSE)</f>
        <v>Schimmel</v>
      </c>
      <c r="G703" s="74" t="str">
        <f>IF(ISBLANK(V703),VLOOKUP(Abfalldokumentation!$P703,'Liste Gründe'!A:D,3,FALSE),V703)</f>
        <v>keine Verarbeitung</v>
      </c>
      <c r="H703" s="75" t="str">
        <f>IF(ISBLANK(Abfalldokumentation!$W703),"-",Abfalldokumentation!$W703)</f>
        <v>Aufgrund Konsistenz nicht genommen. Zu wenig VOS verarbeitet. Vom Warmen ins Kalte -&gt; Schimmel</v>
      </c>
      <c r="I703" s="75">
        <f t="shared" si="71"/>
        <v>39</v>
      </c>
      <c r="J703" s="75" t="str">
        <f t="shared" si="72"/>
        <v>Produkte</v>
      </c>
      <c r="K703" s="75" t="str">
        <f t="shared" si="73"/>
        <v>BUs</v>
      </c>
      <c r="L703" s="75" t="str">
        <f t="shared" si="74"/>
        <v>Symptome</v>
      </c>
      <c r="M7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IFERROR(VLOOKUP(Abfalldokumentation!$O703,Kennzahlen!U:X,3,FALSE)*Abfalldokumentation!$B703,"0")))),0)</f>
        <v>24.434799999999999</v>
      </c>
      <c r="N703" s="75" t="str">
        <f>IF(ISBLANK(Q703),VLOOKUP(Abfalldokumentation!$O703,'Linien - BU'!R:S,2,FALSE),Q703)</f>
        <v>Schmelze</v>
      </c>
      <c r="O703" s="76">
        <f t="shared" si="75"/>
        <v>29600025</v>
      </c>
      <c r="P703" s="76">
        <f t="shared" si="76"/>
        <v>12</v>
      </c>
      <c r="Q703" s="44" t="s">
        <v>170</v>
      </c>
      <c r="R703" s="45">
        <v>29600025</v>
      </c>
      <c r="S703" s="45">
        <v>26</v>
      </c>
      <c r="T703" s="45">
        <v>12</v>
      </c>
      <c r="U703" s="46">
        <v>44466</v>
      </c>
      <c r="V703" s="47" t="s">
        <v>22</v>
      </c>
      <c r="W703" s="45" t="s">
        <v>171</v>
      </c>
      <c r="X703" s="49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7" t="str">
        <f>VLOOKUP(N704,'Linien - BU'!A:B,2,FALSE)</f>
        <v>BU1</v>
      </c>
      <c r="B704" s="78">
        <f t="shared" si="70"/>
        <v>43.5</v>
      </c>
      <c r="C704" s="79">
        <f>Abfalldokumentation!$U704</f>
        <v>44466</v>
      </c>
      <c r="D704" s="68" t="str">
        <f>IFERROR(VLOOKUP(Tabelle3[[#This Row],[Artikelnr.]],Produktgruppe!A:B,2,0),Tabelle3[[#This Row],[Produktname]])</f>
        <v>Räucherwürste</v>
      </c>
      <c r="E704" s="80" t="str">
        <f>IFERROR(VLOOKUP(Abfalldokumentation!$O704,Artikel!A:C,3,FALSE),Abfalldokumentation!$O704)</f>
        <v>GRW CHILI-NAT 7,2GK NEU</v>
      </c>
      <c r="F704" s="80" t="str">
        <f>VLOOKUP(T704,'Liste Gründe'!A:D,2,FALSE)</f>
        <v>Linienbezogen</v>
      </c>
      <c r="G704" s="79" t="str">
        <f>IF(ISBLANK(V704),VLOOKUP(Abfalldokumentation!$P704,'Liste Gründe'!A:D,3,FALSE),V704)</f>
        <v>Darm geplatzt</v>
      </c>
      <c r="H704" s="80" t="str">
        <f>IF(ISBLANK(Abfalldokumentation!$W704),"-",Abfalldokumentation!$W704)</f>
        <v>Darm geplatzt</v>
      </c>
      <c r="I704" s="80">
        <f t="shared" si="71"/>
        <v>39</v>
      </c>
      <c r="J704" s="80" t="str">
        <f t="shared" si="72"/>
        <v>Produkte</v>
      </c>
      <c r="K704" s="80" t="str">
        <f t="shared" si="73"/>
        <v>BUs</v>
      </c>
      <c r="L704" s="80" t="str">
        <f t="shared" si="74"/>
        <v>Symptome</v>
      </c>
      <c r="M7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IFERROR(VLOOKUP(Abfalldokumentation!$O704,Kennzahlen!U:X,3,FALSE)*Abfalldokumentation!$B704,"0")))),0)</f>
        <v>0</v>
      </c>
      <c r="N704" s="80" t="str">
        <f>IF(ISBLANK(Q704),VLOOKUP(Abfalldokumentation!$O704,'Linien - BU'!R:S,2,FALSE),Q704)</f>
        <v>Abfüllung</v>
      </c>
      <c r="O704" s="76">
        <f t="shared" si="75"/>
        <v>32000107</v>
      </c>
      <c r="P704" s="76">
        <f t="shared" si="76"/>
        <v>34</v>
      </c>
      <c r="Q704" s="38" t="s">
        <v>166</v>
      </c>
      <c r="R704" s="39">
        <v>32000107</v>
      </c>
      <c r="S704" s="39">
        <v>43.5</v>
      </c>
      <c r="T704" s="39">
        <v>34</v>
      </c>
      <c r="U704" s="40">
        <v>44466</v>
      </c>
      <c r="V704" s="41"/>
      <c r="W704" s="39" t="s">
        <v>207</v>
      </c>
      <c r="X704" s="43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7" t="str">
        <f>VLOOKUP(N705,'Linien - BU'!A:B,2,FALSE)</f>
        <v>BU3</v>
      </c>
      <c r="B705" s="78">
        <f t="shared" si="70"/>
        <v>191</v>
      </c>
      <c r="C705" s="79">
        <f>Abfalldokumentation!$U705</f>
        <v>44466</v>
      </c>
      <c r="D705" s="68" t="str">
        <f>IFERROR(VLOOKUP(Tabelle3[[#This Row],[Artikelnr.]],Produktgruppe!A:B,2,0),Tabelle3[[#This Row],[Produktname]])</f>
        <v>Vorschmelz Diverses</v>
      </c>
      <c r="E705" s="80" t="str">
        <f>IFERROR(VLOOKUP(Abfalldokumentation!$O705,Artikel!A:C,3,FALSE),Abfalldokumentation!$O705)</f>
        <v>Vorschmelz Diverses</v>
      </c>
      <c r="F705" s="80" t="str">
        <f>VLOOKUP(T705,'Liste Gründe'!A:D,2,FALSE)</f>
        <v>Linienbezogen</v>
      </c>
      <c r="G705" s="79" t="str">
        <f>IF(ISBLANK(V705),VLOOKUP(Abfalldokumentation!$P705,'Liste Gründe'!A:D,3,FALSE),V705)</f>
        <v>Maschinenabfall</v>
      </c>
      <c r="H705" s="80" t="str">
        <f>IF(ISBLANK(Abfalldokumentation!$W705),"-",Abfalldokumentation!$W705)</f>
        <v>nicht eindeutig</v>
      </c>
      <c r="I705" s="80">
        <f t="shared" si="71"/>
        <v>39</v>
      </c>
      <c r="J705" s="80" t="str">
        <f t="shared" si="72"/>
        <v>Produkte</v>
      </c>
      <c r="K705" s="80" t="str">
        <f t="shared" si="73"/>
        <v>BUs</v>
      </c>
      <c r="L705" s="80" t="str">
        <f t="shared" si="74"/>
        <v>Symptome</v>
      </c>
      <c r="M7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IFERROR(VLOOKUP(Abfalldokumentation!$O705,Kennzahlen!U:X,3,FALSE)*Abfalldokumentation!$B705,"0")))),0)</f>
        <v>0</v>
      </c>
      <c r="N705" s="80" t="str">
        <f>IF(ISBLANK(Q705),VLOOKUP(Abfalldokumentation!$O705,'Linien - BU'!R:S,2,FALSE),Q705)</f>
        <v>Bu3</v>
      </c>
      <c r="O705" s="76" t="str">
        <f t="shared" si="75"/>
        <v>Vorschmelz Diverses</v>
      </c>
      <c r="P705" s="76">
        <f t="shared" si="76"/>
        <v>30</v>
      </c>
      <c r="Q705" s="38" t="s">
        <v>196</v>
      </c>
      <c r="R705" s="45" t="s">
        <v>54</v>
      </c>
      <c r="S705" s="39">
        <v>191</v>
      </c>
      <c r="T705" s="39">
        <v>30</v>
      </c>
      <c r="U705" s="40">
        <v>44466</v>
      </c>
      <c r="V705" s="41" t="s">
        <v>53</v>
      </c>
      <c r="W705" s="39" t="s">
        <v>205</v>
      </c>
      <c r="X705" s="43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2" t="str">
        <f>VLOOKUP(N706,'Linien - BU'!A:B,2,FALSE)</f>
        <v>BU3</v>
      </c>
      <c r="B706" s="73">
        <f t="shared" ref="B706:B769" si="77">S706</f>
        <v>40</v>
      </c>
      <c r="C706" s="74">
        <f>Abfalldokumentation!$U706</f>
        <v>44466</v>
      </c>
      <c r="D706" s="68" t="str">
        <f>IFERROR(VLOOKUP(Tabelle3[[#This Row],[Artikelnr.]],Produktgruppe!A:B,2,0),Tabelle3[[#This Row],[Produktname]])</f>
        <v>Diverses</v>
      </c>
      <c r="E706" s="75" t="str">
        <f>IFERROR(VLOOKUP(Abfalldokumentation!$O706,Artikel!A:C,3,FALSE),Abfalldokumentation!$O706)</f>
        <v>Maschinenabfall</v>
      </c>
      <c r="F706" s="75" t="str">
        <f>VLOOKUP(T706,'Liste Gründe'!A:D,2,FALSE)</f>
        <v>Linienbezogen</v>
      </c>
      <c r="G706" s="74" t="str">
        <f>IF(ISBLANK(V706),VLOOKUP(Abfalldokumentation!$P706,'Liste Gründe'!A:D,3,FALSE),V706)</f>
        <v>Maschinenabfall</v>
      </c>
      <c r="H706" s="75" t="str">
        <f>IF(ISBLANK(Abfalldokumentation!$W706),"-",Abfalldokumentation!$W706)</f>
        <v>-</v>
      </c>
      <c r="I706" s="75">
        <f t="shared" ref="I706:I769" si="78">_xlfn.ISOWEEKNUM(C706)</f>
        <v>39</v>
      </c>
      <c r="J706" s="75" t="str">
        <f t="shared" ref="J706:J769" si="79">"Produkte"</f>
        <v>Produkte</v>
      </c>
      <c r="K706" s="75" t="str">
        <f t="shared" ref="K706:K769" si="80">"BUs"</f>
        <v>BUs</v>
      </c>
      <c r="L706" s="75" t="str">
        <f t="shared" ref="L706:L769" si="81">"Symptome"</f>
        <v>Symptome</v>
      </c>
      <c r="M7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IFERROR(VLOOKUP(Abfalldokumentation!$O706,Kennzahlen!U:X,3,FALSE)*Abfalldokumentation!$B706,"0")))),0)</f>
        <v>0</v>
      </c>
      <c r="N706" s="75" t="str">
        <f>IF(ISBLANK(Q706),VLOOKUP(Abfalldokumentation!$O706,'Linien - BU'!R:S,2,FALSE),Q706)</f>
        <v>Bu3</v>
      </c>
      <c r="O706" s="76" t="str">
        <f t="shared" ref="O706:O769" si="82">R706</f>
        <v>Maschinenabfall</v>
      </c>
      <c r="P706" s="76">
        <f t="shared" ref="P706:P769" si="83">T706</f>
        <v>30</v>
      </c>
      <c r="Q706" s="44" t="s">
        <v>196</v>
      </c>
      <c r="R706" s="39" t="s">
        <v>53</v>
      </c>
      <c r="S706" s="45">
        <v>40</v>
      </c>
      <c r="T706" s="45">
        <v>30</v>
      </c>
      <c r="U706" s="46">
        <v>44466</v>
      </c>
      <c r="V706" s="47"/>
      <c r="W706" s="45"/>
      <c r="X706" s="49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7" t="str">
        <f>VLOOKUP(N707,'Linien - BU'!A:B,2,FALSE)</f>
        <v>BU2</v>
      </c>
      <c r="B707" s="78">
        <f t="shared" si="77"/>
        <v>130</v>
      </c>
      <c r="C707" s="79">
        <f>Abfalldokumentation!$U707</f>
        <v>44466</v>
      </c>
      <c r="D707" s="68" t="str">
        <f>IFERROR(VLOOKUP(Tabelle3[[#This Row],[Artikelnr.]],Produktgruppe!A:B,2,0),Tabelle3[[#This Row],[Produktname]])</f>
        <v>ABS 295</v>
      </c>
      <c r="E707" s="80" t="str">
        <f>IFERROR(VLOOKUP(Abfalldokumentation!$O707,Artikel!A:C,3,FALSE),Abfalldokumentation!$O707)</f>
        <v>Scheiben/Staub</v>
      </c>
      <c r="F707" s="80" t="str">
        <f>VLOOKUP(T707,'Liste Gründe'!A:D,2,FALSE)</f>
        <v>Linienbezogen</v>
      </c>
      <c r="G707" s="79" t="str">
        <f>IF(ISBLANK(V707),VLOOKUP(Abfalldokumentation!$P707,'Liste Gründe'!A:D,3,FALSE),V707)</f>
        <v>Maschinenabfall</v>
      </c>
      <c r="H707" s="80" t="str">
        <f>IF(ISBLANK(Abfalldokumentation!$W707),"-",Abfalldokumentation!$W707)</f>
        <v>-</v>
      </c>
      <c r="I707" s="80">
        <f t="shared" si="78"/>
        <v>39</v>
      </c>
      <c r="J707" s="80" t="str">
        <f t="shared" si="79"/>
        <v>Produkte</v>
      </c>
      <c r="K707" s="80" t="str">
        <f t="shared" si="80"/>
        <v>BUs</v>
      </c>
      <c r="L707" s="80" t="str">
        <f t="shared" si="81"/>
        <v>Symptome</v>
      </c>
      <c r="M7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IFERROR(VLOOKUP(Abfalldokumentation!$O707,Kennzahlen!U:X,3,FALSE)*Abfalldokumentation!$B707,"0")))),0)</f>
        <v>0</v>
      </c>
      <c r="N707" s="80" t="str">
        <f>IF(ISBLANK(Q707),VLOOKUP(Abfalldokumentation!$O707,'Linien - BU'!R:S,2,FALSE),Q707)</f>
        <v>BU2</v>
      </c>
      <c r="O707" s="76" t="str">
        <f t="shared" si="82"/>
        <v>Scheiben/Staub</v>
      </c>
      <c r="P707" s="76">
        <f t="shared" si="83"/>
        <v>30</v>
      </c>
      <c r="Q707" s="38" t="s">
        <v>7</v>
      </c>
      <c r="R707" s="39" t="s">
        <v>16655</v>
      </c>
      <c r="S707" s="39">
        <v>130</v>
      </c>
      <c r="T707" s="39">
        <v>30</v>
      </c>
      <c r="U707" s="40">
        <v>44466</v>
      </c>
      <c r="V707" s="41"/>
      <c r="W707" s="39"/>
      <c r="X707" s="43" t="str">
        <f>IFERROR(VLOOKUP(Abfalldokumentation!$R707,Artikel!A:C,3,FALSE),Abfalldokumentation!$R707)</f>
        <v>Scheiben/Staub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2" t="str">
        <f>VLOOKUP(N708,'Linien - BU'!A:B,2,FALSE)</f>
        <v>BU4</v>
      </c>
      <c r="B708" s="73">
        <f t="shared" si="77"/>
        <v>110</v>
      </c>
      <c r="C708" s="74">
        <f>Abfalldokumentation!$U708</f>
        <v>44466</v>
      </c>
      <c r="D708" s="68" t="str">
        <f>IFERROR(VLOOKUP(Tabelle3[[#This Row],[Artikelnr.]],Produktgruppe!A:B,2,0),Tabelle3[[#This Row],[Produktname]])</f>
        <v>Diverses</v>
      </c>
      <c r="E708" s="75" t="str">
        <f>IFERROR(VLOOKUP(Abfalldokumentation!$O708,Artikel!A:C,3,FALSE),Abfalldokumentation!$O708)</f>
        <v>Diverses</v>
      </c>
      <c r="F708" s="75" t="str">
        <f>VLOOKUP(T708,'Liste Gründe'!A:D,2,FALSE)</f>
        <v>Linienbezogen</v>
      </c>
      <c r="G708" s="74" t="str">
        <f>IF(ISBLANK(V708),VLOOKUP(Abfalldokumentation!$P708,'Liste Gründe'!A:D,3,FALSE),V708)</f>
        <v>Reinigung</v>
      </c>
      <c r="H708" s="75" t="str">
        <f>IF(ISBLANK(Abfalldokumentation!$W708),"-",Abfalldokumentation!$W708)</f>
        <v>-</v>
      </c>
      <c r="I708" s="75">
        <f t="shared" si="78"/>
        <v>39</v>
      </c>
      <c r="J708" s="75" t="str">
        <f t="shared" si="79"/>
        <v>Produkte</v>
      </c>
      <c r="K708" s="75" t="str">
        <f t="shared" si="80"/>
        <v>BUs</v>
      </c>
      <c r="L708" s="75" t="str">
        <f t="shared" si="81"/>
        <v>Symptome</v>
      </c>
      <c r="M7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IFERROR(VLOOKUP(Abfalldokumentation!$O708,Kennzahlen!U:X,3,FALSE)*Abfalldokumentation!$B708,"0")))),0)</f>
        <v>0</v>
      </c>
      <c r="N708" s="75" t="str">
        <f>IF(ISBLANK(Q708),VLOOKUP(Abfalldokumentation!$O708,'Linien - BU'!R:S,2,FALSE),Q708)</f>
        <v>BU4</v>
      </c>
      <c r="O708" s="76" t="str">
        <f t="shared" si="82"/>
        <v>Diverses</v>
      </c>
      <c r="P708" s="76">
        <f t="shared" si="83"/>
        <v>10</v>
      </c>
      <c r="Q708" s="44" t="s">
        <v>9</v>
      </c>
      <c r="R708" s="45" t="s">
        <v>108</v>
      </c>
      <c r="S708" s="45">
        <v>110</v>
      </c>
      <c r="T708" s="45">
        <v>10</v>
      </c>
      <c r="U708" s="46">
        <v>44466</v>
      </c>
      <c r="V708" s="47"/>
      <c r="W708" s="48"/>
      <c r="X708" s="49" t="str">
        <f>IFERROR(VLOOKUP(Abfalldokumentation!$R708,Artikel!A:C,3,FALSE),Abfalldokumentation!$R708)</f>
        <v>Diverses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7" t="str">
        <f>VLOOKUP(N709,'Linien - BU'!A:B,2,FALSE)</f>
        <v>BU3</v>
      </c>
      <c r="B709" s="78">
        <f t="shared" si="77"/>
        <v>90</v>
      </c>
      <c r="C709" s="79">
        <f>Abfalldokumentation!$U709</f>
        <v>44466</v>
      </c>
      <c r="D709" s="68" t="str">
        <f>IFERROR(VLOOKUP(Tabelle3[[#This Row],[Artikelnr.]],Produktgruppe!A:B,2,0),Tabelle3[[#This Row],[Produktname]])</f>
        <v>Diverses</v>
      </c>
      <c r="E709" s="80" t="str">
        <f>IFERROR(VLOOKUP(Abfalldokumentation!$O709,Artikel!A:C,3,FALSE),Abfalldokumentation!$O709)</f>
        <v>Maschinenabfall</v>
      </c>
      <c r="F709" s="80" t="str">
        <f>VLOOKUP(T709,'Liste Gründe'!A:D,2,FALSE)</f>
        <v>Linienbezogen</v>
      </c>
      <c r="G709" s="79" t="str">
        <f>IF(ISBLANK(V709),VLOOKUP(Abfalldokumentation!$P709,'Liste Gründe'!A:D,3,FALSE),V709)</f>
        <v>Maschinenabfall</v>
      </c>
      <c r="H709" s="80" t="str">
        <f>IF(ISBLANK(Abfalldokumentation!$W709),"-",Abfalldokumentation!$W709)</f>
        <v>-</v>
      </c>
      <c r="I709" s="80">
        <f t="shared" si="78"/>
        <v>39</v>
      </c>
      <c r="J709" s="80" t="str">
        <f t="shared" si="79"/>
        <v>Produkte</v>
      </c>
      <c r="K709" s="80" t="str">
        <f t="shared" si="80"/>
        <v>BUs</v>
      </c>
      <c r="L709" s="80" t="str">
        <f t="shared" si="81"/>
        <v>Symptome</v>
      </c>
      <c r="M7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IFERROR(VLOOKUP(Abfalldokumentation!$O709,Kennzahlen!U:X,3,FALSE)*Abfalldokumentation!$B709,"0")))),0)</f>
        <v>0</v>
      </c>
      <c r="N709" s="80" t="str">
        <f>IF(ISBLANK(Q709),VLOOKUP(Abfalldokumentation!$O709,'Linien - BU'!R:S,2,FALSE),Q709)</f>
        <v>L33</v>
      </c>
      <c r="O709" s="76" t="str">
        <f t="shared" si="82"/>
        <v>Maschinenabfall</v>
      </c>
      <c r="P709" s="76">
        <f t="shared" si="83"/>
        <v>30</v>
      </c>
      <c r="Q709" s="38" t="s">
        <v>191</v>
      </c>
      <c r="R709" s="39" t="s">
        <v>53</v>
      </c>
      <c r="S709" s="39">
        <v>90</v>
      </c>
      <c r="T709" s="45">
        <v>30</v>
      </c>
      <c r="U709" s="40">
        <v>44466</v>
      </c>
      <c r="V709" s="41"/>
      <c r="W709" s="39"/>
      <c r="X709" s="43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2" t="str">
        <f>VLOOKUP(N710,'Linien - BU'!A:B,2,FALSE)</f>
        <v>BU1</v>
      </c>
      <c r="B710" s="73">
        <f t="shared" si="77"/>
        <v>132.5</v>
      </c>
      <c r="C710" s="74">
        <f>Abfalldokumentation!$U710</f>
        <v>44466</v>
      </c>
      <c r="D710" s="68" t="str">
        <f>IFERROR(VLOOKUP(Tabelle3[[#This Row],[Artikelnr.]],Produktgruppe!A:B,2,0),Tabelle3[[#This Row],[Produktname]])</f>
        <v>Diverses</v>
      </c>
      <c r="E710" s="75" t="str">
        <f>IFERROR(VLOOKUP(Abfalldokumentation!$O710,Artikel!A:C,3,FALSE),Abfalldokumentation!$O710)</f>
        <v>Diverses aus Abfüllung</v>
      </c>
      <c r="F710" s="75" t="str">
        <f>VLOOKUP(T710,'Liste Gründe'!A:D,2,FALSE)</f>
        <v>Linienbezogen</v>
      </c>
      <c r="G710" s="74" t="str">
        <f>IF(ISBLANK(V710),VLOOKUP(Abfalldokumentation!$P710,'Liste Gründe'!A:D,3,FALSE),V710)</f>
        <v>Darm geplatzt</v>
      </c>
      <c r="H710" s="75" t="str">
        <f>IF(ISBLANK(Abfalldokumentation!$W710),"-",Abfalldokumentation!$W710)</f>
        <v>-</v>
      </c>
      <c r="I710" s="75">
        <f t="shared" si="78"/>
        <v>39</v>
      </c>
      <c r="J710" s="75" t="str">
        <f t="shared" si="79"/>
        <v>Produkte</v>
      </c>
      <c r="K710" s="75" t="str">
        <f t="shared" si="80"/>
        <v>BUs</v>
      </c>
      <c r="L710" s="75" t="str">
        <f t="shared" si="81"/>
        <v>Symptome</v>
      </c>
      <c r="M7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IFERROR(VLOOKUP(Abfalldokumentation!$O710,Kennzahlen!U:X,3,FALSE)*Abfalldokumentation!$B710,"0")))),0)</f>
        <v>0</v>
      </c>
      <c r="N710" s="75" t="str">
        <f>IF(ISBLANK(Q710),VLOOKUP(Abfalldokumentation!$O710,'Linien - BU'!R:S,2,FALSE),Q710)</f>
        <v>Abfüllung</v>
      </c>
      <c r="O710" s="76" t="str">
        <f t="shared" si="82"/>
        <v>Diverses aus Abfüllung</v>
      </c>
      <c r="P710" s="76">
        <f t="shared" si="83"/>
        <v>34</v>
      </c>
      <c r="Q710" s="44" t="s">
        <v>166</v>
      </c>
      <c r="R710" s="45" t="s">
        <v>179</v>
      </c>
      <c r="S710" s="45">
        <v>132.5</v>
      </c>
      <c r="T710" s="39">
        <v>34</v>
      </c>
      <c r="U710" s="46">
        <v>44466</v>
      </c>
      <c r="V710" s="47"/>
      <c r="W710" s="45"/>
      <c r="X710" s="49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7" t="str">
        <f>VLOOKUP(N711,'Linien - BU'!A:B,2,FALSE)</f>
        <v>BU3</v>
      </c>
      <c r="B711" s="78">
        <f t="shared" si="77"/>
        <v>62</v>
      </c>
      <c r="C711" s="79">
        <f>Abfalldokumentation!$U711</f>
        <v>44466</v>
      </c>
      <c r="D711" s="68" t="str">
        <f>IFERROR(VLOOKUP(Tabelle3[[#This Row],[Artikelnr.]],Produktgruppe!A:B,2,0),Tabelle3[[#This Row],[Produktname]])</f>
        <v>VOS 295</v>
      </c>
      <c r="E711" s="80" t="str">
        <f>IFERROR(VLOOKUP(Abfalldokumentation!$O711,Artikel!A:C,3,FALSE),Abfalldokumentation!$O711)</f>
        <v>gemischte Räucherstücke</v>
      </c>
      <c r="F711" s="80" t="str">
        <f>VLOOKUP(T711,'Liste Gründe'!A:D,2,FALSE)</f>
        <v>Linienbezogen</v>
      </c>
      <c r="G711" s="79" t="str">
        <f>IF(ISBLANK(V711),VLOOKUP(Abfalldokumentation!$P711,'Liste Gründe'!A:D,3,FALSE),V711)</f>
        <v>gemischtes Produkt</v>
      </c>
      <c r="H711" s="80" t="str">
        <f>IF(ISBLANK(Abfalldokumentation!$W711),"-",Abfalldokumentation!$W711)</f>
        <v xml:space="preserve">gemischt, weil mehrere Produkte in einen Auftrag einfließen. VOS Trennung </v>
      </c>
      <c r="I711" s="80">
        <f t="shared" si="78"/>
        <v>39</v>
      </c>
      <c r="J711" s="80" t="str">
        <f t="shared" si="79"/>
        <v>Produkte</v>
      </c>
      <c r="K711" s="80" t="str">
        <f t="shared" si="80"/>
        <v>BUs</v>
      </c>
      <c r="L711" s="80" t="str">
        <f t="shared" si="81"/>
        <v>Symptome</v>
      </c>
      <c r="M7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IFERROR(VLOOKUP(Abfalldokumentation!$O711,Kennzahlen!U:X,3,FALSE)*Abfalldokumentation!$B711,"0")))),0)</f>
        <v>0</v>
      </c>
      <c r="N711" s="80" t="str">
        <f>IF(ISBLANK(Q711),VLOOKUP(Abfalldokumentation!$O711,'Linien - BU'!R:S,2,FALSE),Q711)</f>
        <v>L9</v>
      </c>
      <c r="O711" s="76" t="str">
        <f t="shared" si="82"/>
        <v>gemischte Räucherstücke</v>
      </c>
      <c r="P711" s="76">
        <f t="shared" si="83"/>
        <v>81</v>
      </c>
      <c r="Q711" s="38" t="s">
        <v>209</v>
      </c>
      <c r="R711" s="39" t="s">
        <v>45</v>
      </c>
      <c r="S711" s="39">
        <v>62</v>
      </c>
      <c r="T711" s="39">
        <v>81</v>
      </c>
      <c r="U711" s="40">
        <v>44466</v>
      </c>
      <c r="V711" s="48"/>
      <c r="W711" s="48" t="s">
        <v>268</v>
      </c>
      <c r="X711" s="43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2" t="str">
        <f>VLOOKUP(N712,'Linien - BU'!A:B,2,FALSE)</f>
        <v>Rest</v>
      </c>
      <c r="B712" s="73">
        <f t="shared" si="77"/>
        <v>3.8</v>
      </c>
      <c r="C712" s="74">
        <f>Abfalldokumentation!$U712</f>
        <v>44466</v>
      </c>
      <c r="D712" s="68" t="str">
        <f>IFERROR(VLOOKUP(Tabelle3[[#This Row],[Artikelnr.]],Produktgruppe!A:B,2,0),Tabelle3[[#This Row],[Produktname]])</f>
        <v>Qualitätssicherung</v>
      </c>
      <c r="E712" s="75" t="str">
        <f>IFERROR(VLOOKUP(Abfalldokumentation!$O712,Artikel!A:C,3,FALSE),Abfalldokumentation!$O712)</f>
        <v>Laborproben</v>
      </c>
      <c r="F712" s="75" t="str">
        <f>VLOOKUP(T712,'Liste Gründe'!A:D,2,FALSE)</f>
        <v>Qualitätssicherung</v>
      </c>
      <c r="G712" s="74" t="str">
        <f>IF(ISBLANK(V712),VLOOKUP(Abfalldokumentation!$P712,'Liste Gründe'!A:D,3,FALSE),V712)</f>
        <v>Sensorik</v>
      </c>
      <c r="H712" s="75" t="str">
        <f>IF(ISBLANK(Abfalldokumentation!$W712),"-",Abfalldokumentation!$W712)</f>
        <v>Sensorik</v>
      </c>
      <c r="I712" s="75">
        <f t="shared" si="78"/>
        <v>39</v>
      </c>
      <c r="J712" s="75" t="str">
        <f t="shared" si="79"/>
        <v>Produkte</v>
      </c>
      <c r="K712" s="75" t="str">
        <f t="shared" si="80"/>
        <v>BUs</v>
      </c>
      <c r="L712" s="75" t="str">
        <f t="shared" si="81"/>
        <v>Symptome</v>
      </c>
      <c r="M7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IFERROR(VLOOKUP(Abfalldokumentation!$O712,Kennzahlen!U:X,3,FALSE)*Abfalldokumentation!$B712,"0")))),0)</f>
        <v>0</v>
      </c>
      <c r="N712" s="75" t="str">
        <f>IF(ISBLANK(Q712),VLOOKUP(Abfalldokumentation!$O712,'Linien - BU'!R:S,2,FALSE),Q712)</f>
        <v>Labor</v>
      </c>
      <c r="O712" s="76" t="str">
        <f t="shared" si="82"/>
        <v>Laborproben</v>
      </c>
      <c r="P712" s="76">
        <f t="shared" si="83"/>
        <v>74</v>
      </c>
      <c r="Q712" s="44" t="s">
        <v>185</v>
      </c>
      <c r="R712" s="45" t="s">
        <v>186</v>
      </c>
      <c r="S712" s="45">
        <v>3.8</v>
      </c>
      <c r="T712" s="51">
        <v>74</v>
      </c>
      <c r="U712" s="46">
        <v>44466</v>
      </c>
      <c r="V712" s="47" t="s">
        <v>184</v>
      </c>
      <c r="W712" s="45" t="s">
        <v>184</v>
      </c>
      <c r="X712" s="49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7" t="str">
        <f>VLOOKUP(N713,'Linien - BU'!A:B,2,FALSE)</f>
        <v>BU1</v>
      </c>
      <c r="B713" s="78">
        <f t="shared" si="77"/>
        <v>382</v>
      </c>
      <c r="C713" s="79">
        <f>Abfalldokumentation!$U713</f>
        <v>44466</v>
      </c>
      <c r="D713" s="68" t="str">
        <f>IFERROR(VLOOKUP(Tabelle3[[#This Row],[Artikelnr.]],Produktgruppe!A:B,2,0),Tabelle3[[#This Row],[Produktname]])</f>
        <v>RW</v>
      </c>
      <c r="E713" s="80" t="str">
        <f>IFERROR(VLOOKUP(Abfalldokumentation!$O713,Artikel!A:C,3,FALSE),Abfalldokumentation!$O713)</f>
        <v>Natur</v>
      </c>
      <c r="F713" s="80" t="str">
        <f>VLOOKUP(T713,'Liste Gründe'!A:D,2,FALSE)</f>
        <v>Linienbezogen</v>
      </c>
      <c r="G713" s="79" t="str">
        <f>IF(ISBLANK(V713),VLOOKUP(Abfalldokumentation!$P713,'Liste Gründe'!A:D,3,FALSE),V713)</f>
        <v>Darm geplatzt</v>
      </c>
      <c r="H713" s="80" t="str">
        <f>IF(ISBLANK(Abfalldokumentation!$W713),"-",Abfalldokumentation!$W713)</f>
        <v>-</v>
      </c>
      <c r="I713" s="80">
        <f t="shared" si="78"/>
        <v>39</v>
      </c>
      <c r="J713" s="80" t="str">
        <f t="shared" si="79"/>
        <v>Produkte</v>
      </c>
      <c r="K713" s="80" t="str">
        <f t="shared" si="80"/>
        <v>BUs</v>
      </c>
      <c r="L713" s="80" t="str">
        <f t="shared" si="81"/>
        <v>Symptome</v>
      </c>
      <c r="M7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IFERROR(VLOOKUP(Abfalldokumentation!$O713,Kennzahlen!U:X,3,FALSE)*Abfalldokumentation!$B713,"0")))),0)</f>
        <v>0</v>
      </c>
      <c r="N713" s="80" t="str">
        <f>IF(ISBLANK(Q713),VLOOKUP(Abfalldokumentation!$O713,'Linien - BU'!R:S,2,FALSE),Q713)</f>
        <v>Abfüllung</v>
      </c>
      <c r="O713" s="76" t="str">
        <f t="shared" si="82"/>
        <v>Natur</v>
      </c>
      <c r="P713" s="76">
        <f t="shared" si="83"/>
        <v>34</v>
      </c>
      <c r="Q713" s="38" t="s">
        <v>166</v>
      </c>
      <c r="R713" s="39" t="s">
        <v>272</v>
      </c>
      <c r="S713" s="39">
        <v>382</v>
      </c>
      <c r="T713" s="39">
        <v>34</v>
      </c>
      <c r="U713" s="40">
        <v>44466</v>
      </c>
      <c r="V713" s="41"/>
      <c r="W713" s="39"/>
      <c r="X713" s="43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2" t="str">
        <f>VLOOKUP(N714,'Linien - BU'!A:B,2,FALSE)</f>
        <v>BU3</v>
      </c>
      <c r="B714" s="73">
        <f t="shared" si="77"/>
        <v>80</v>
      </c>
      <c r="C714" s="74">
        <f>Abfalldokumentation!$U714</f>
        <v>44466</v>
      </c>
      <c r="D714" s="68" t="str">
        <f>IFERROR(VLOOKUP(Tabelle3[[#This Row],[Artikelnr.]],Produktgruppe!A:B,2,0),Tabelle3[[#This Row],[Produktname]])</f>
        <v>Rest</v>
      </c>
      <c r="E714" s="75" t="str">
        <f>IFERROR(VLOOKUP(Abfalldokumentation!$O714,Artikel!A:C,3,FALSE),Abfalldokumentation!$O714)</f>
        <v>Reste Zipfel</v>
      </c>
      <c r="F714" s="75" t="str">
        <f>VLOOKUP(T714,'Liste Gründe'!A:D,2,FALSE)</f>
        <v>keinen Verwendungszweck</v>
      </c>
      <c r="G714" s="74" t="str">
        <f>IF(ISBLANK(V714),VLOOKUP(Abfalldokumentation!$P714,'Liste Gründe'!A:D,3,FALSE),V714)</f>
        <v>Wurstschlaufe</v>
      </c>
      <c r="H714" s="75" t="str">
        <f>IF(ISBLANK(Abfalldokumentation!$W714),"-",Abfalldokumentation!$W714)</f>
        <v>-</v>
      </c>
      <c r="I714" s="75">
        <f t="shared" si="78"/>
        <v>39</v>
      </c>
      <c r="J714" s="75" t="str">
        <f t="shared" si="79"/>
        <v>Produkte</v>
      </c>
      <c r="K714" s="75" t="str">
        <f t="shared" si="80"/>
        <v>BUs</v>
      </c>
      <c r="L714" s="75" t="str">
        <f t="shared" si="81"/>
        <v>Symptome</v>
      </c>
      <c r="M7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IFERROR(VLOOKUP(Abfalldokumentation!$O714,Kennzahlen!U:X,3,FALSE)*Abfalldokumentation!$B714,"0")))),0)</f>
        <v>0</v>
      </c>
      <c r="N714" s="75" t="str">
        <f>IF(ISBLANK(Q714),VLOOKUP(Abfalldokumentation!$O714,'Linien - BU'!R:S,2,FALSE),Q714)</f>
        <v>WVP</v>
      </c>
      <c r="O714" s="76" t="str">
        <f t="shared" si="82"/>
        <v>Reste Zipfel</v>
      </c>
      <c r="P714" s="76">
        <f t="shared" si="83"/>
        <v>61</v>
      </c>
      <c r="Q714" s="44" t="s">
        <v>195</v>
      </c>
      <c r="R714" s="45" t="s">
        <v>117</v>
      </c>
      <c r="S714" s="45">
        <v>80</v>
      </c>
      <c r="T714" s="45">
        <v>61</v>
      </c>
      <c r="U714" s="46">
        <v>44466</v>
      </c>
      <c r="V714" s="47" t="s">
        <v>39</v>
      </c>
      <c r="W714" s="45"/>
      <c r="X714" s="49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7" t="str">
        <f>VLOOKUP(N715,'Linien - BU'!A:B,2,FALSE)</f>
        <v>BU4</v>
      </c>
      <c r="B715" s="78">
        <f t="shared" si="77"/>
        <v>11</v>
      </c>
      <c r="C715" s="79">
        <f>Abfalldokumentation!$U715</f>
        <v>44467</v>
      </c>
      <c r="D715" s="68" t="str">
        <f>IFERROR(VLOOKUP(Tabelle3[[#This Row],[Artikelnr.]],Produktgruppe!A:B,2,0),Tabelle3[[#This Row],[Produktname]])</f>
        <v>VOS 295</v>
      </c>
      <c r="E715" s="80" t="str">
        <f>IFERROR(VLOOKUP(Abfalldokumentation!$O715,Artikel!A:C,3,FALSE),Abfalldokumentation!$O715)</f>
        <v>VOS Schwarzer Pfeffer R</v>
      </c>
      <c r="F715" s="80" t="str">
        <f>VLOOKUP(T715,'Liste Gründe'!A:D,2,FALSE)</f>
        <v>keinen Verwendungszweck</v>
      </c>
      <c r="G715" s="79" t="str">
        <f>IF(ISBLANK(V715),VLOOKUP(Abfalldokumentation!$P715,'Liste Gründe'!A:D,3,FALSE),V715)</f>
        <v>keinen Verwendungszweck</v>
      </c>
      <c r="H715" s="80" t="str">
        <f>IF(ISBLANK(Abfalldokumentation!$W715),"-",Abfalldokumentation!$W715)</f>
        <v>keinen Verwendungszweck</v>
      </c>
      <c r="I715" s="80">
        <f t="shared" si="78"/>
        <v>39</v>
      </c>
      <c r="J715" s="80" t="str">
        <f t="shared" si="79"/>
        <v>Produkte</v>
      </c>
      <c r="K715" s="80" t="str">
        <f t="shared" si="80"/>
        <v>BUs</v>
      </c>
      <c r="L715" s="80" t="str">
        <f t="shared" si="81"/>
        <v>Symptome</v>
      </c>
      <c r="M7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IFERROR(VLOOKUP(Abfalldokumentation!$O715,Kennzahlen!U:X,3,FALSE)*Abfalldokumentation!$B715,"0")))),0)</f>
        <v>2.84</v>
      </c>
      <c r="N715" s="80" t="str">
        <f>IF(ISBLANK(Q715),VLOOKUP(Abfalldokumentation!$O715,'Linien - BU'!R:S,2,FALSE),Q715)</f>
        <v>L22</v>
      </c>
      <c r="O715" s="76">
        <f t="shared" si="82"/>
        <v>29500482</v>
      </c>
      <c r="P715" s="76">
        <f t="shared" si="83"/>
        <v>61</v>
      </c>
      <c r="Q715" s="38" t="s">
        <v>172</v>
      </c>
      <c r="R715" s="39">
        <v>29500482</v>
      </c>
      <c r="S715" s="39">
        <v>11</v>
      </c>
      <c r="T715" s="39">
        <v>61</v>
      </c>
      <c r="U715" s="40">
        <v>44467</v>
      </c>
      <c r="V715" s="41"/>
      <c r="W715" s="39" t="s">
        <v>17</v>
      </c>
      <c r="X715" s="43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2" t="str">
        <f>VLOOKUP(N716,'Linien - BU'!A:B,2,FALSE)</f>
        <v>BU4</v>
      </c>
      <c r="B716" s="73">
        <f t="shared" si="77"/>
        <v>7</v>
      </c>
      <c r="C716" s="74">
        <f>Abfalldokumentation!$U716</f>
        <v>44467</v>
      </c>
      <c r="D716" s="68" t="str">
        <f>IFERROR(VLOOKUP(Tabelle3[[#This Row],[Artikelnr.]],Produktgruppe!A:B,2,0),Tabelle3[[#This Row],[Produktname]])</f>
        <v>VOS 295</v>
      </c>
      <c r="E716" s="75" t="str">
        <f>IFERROR(VLOOKUP(Abfalldokumentation!$O716,Artikel!A:C,3,FALSE),Abfalldokumentation!$O716)</f>
        <v>VOS Schwarzer Pfeffer R</v>
      </c>
      <c r="F716" s="75" t="str">
        <f>VLOOKUP(T716,'Liste Gründe'!A:D,2,FALSE)</f>
        <v>keinen Verwendungszweck</v>
      </c>
      <c r="G716" s="74" t="str">
        <f>IF(ISBLANK(V716),VLOOKUP(Abfalldokumentation!$P716,'Liste Gründe'!A:D,3,FALSE),V716)</f>
        <v>keinen Verwendungszweck</v>
      </c>
      <c r="H716" s="75" t="str">
        <f>IF(ISBLANK(Abfalldokumentation!$W716),"-",Abfalldokumentation!$W716)</f>
        <v>keinen Verwendungszweck</v>
      </c>
      <c r="I716" s="75">
        <f t="shared" si="78"/>
        <v>39</v>
      </c>
      <c r="J716" s="75" t="str">
        <f t="shared" si="79"/>
        <v>Produkte</v>
      </c>
      <c r="K716" s="75" t="str">
        <f t="shared" si="80"/>
        <v>BUs</v>
      </c>
      <c r="L716" s="75" t="str">
        <f t="shared" si="81"/>
        <v>Symptome</v>
      </c>
      <c r="M7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IFERROR(VLOOKUP(Abfalldokumentation!$O716,Kennzahlen!U:X,3,FALSE)*Abfalldokumentation!$B716,"0")))),0)</f>
        <v>2.84</v>
      </c>
      <c r="N716" s="75" t="str">
        <f>IF(ISBLANK(Q716),VLOOKUP(Abfalldokumentation!$O716,'Linien - BU'!R:S,2,FALSE),Q716)</f>
        <v>Bu4</v>
      </c>
      <c r="O716" s="76">
        <f t="shared" si="82"/>
        <v>29500482</v>
      </c>
      <c r="P716" s="76">
        <f t="shared" si="83"/>
        <v>61</v>
      </c>
      <c r="Q716" s="44" t="s">
        <v>233</v>
      </c>
      <c r="R716" s="45">
        <v>29500482</v>
      </c>
      <c r="S716" s="45">
        <v>7</v>
      </c>
      <c r="T716" s="45">
        <v>61</v>
      </c>
      <c r="U716" s="46">
        <v>44467</v>
      </c>
      <c r="V716" s="47"/>
      <c r="W716" s="45" t="s">
        <v>17</v>
      </c>
      <c r="X716" s="49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7" t="str">
        <f>VLOOKUP(N717,'Linien - BU'!A:B,2,FALSE)</f>
        <v>BU3</v>
      </c>
      <c r="B717" s="78">
        <f t="shared" si="77"/>
        <v>541</v>
      </c>
      <c r="C717" s="79">
        <f>Abfalldokumentation!$U717</f>
        <v>44467</v>
      </c>
      <c r="D717" s="68" t="str">
        <f>IFERROR(VLOOKUP(Tabelle3[[#This Row],[Artikelnr.]],Produktgruppe!A:B,2,0),Tabelle3[[#This Row],[Produktname]])</f>
        <v>VOS 295</v>
      </c>
      <c r="E717" s="80" t="str">
        <f>IFERROR(VLOOKUP(Abfalldokumentation!$O717,Artikel!A:C,3,FALSE),Abfalldokumentation!$O717)</f>
        <v>VOS Früchte Blöcke</v>
      </c>
      <c r="F717" s="80" t="str">
        <f>VLOOKUP(T717,'Liste Gründe'!A:D,2,FALSE)</f>
        <v>keinen Verwendungszweck</v>
      </c>
      <c r="G717" s="79" t="str">
        <f>IF(ISBLANK(V717),VLOOKUP(Abfalldokumentation!$P717,'Liste Gründe'!A:D,3,FALSE),V717)</f>
        <v>keinen Verkauf, keinen Einsatz möglich</v>
      </c>
      <c r="H717" s="80" t="str">
        <f>IF(ISBLANK(Abfalldokumentation!$W717),"-",Abfalldokumentation!$W717)</f>
        <v>-</v>
      </c>
      <c r="I717" s="80">
        <f t="shared" si="78"/>
        <v>39</v>
      </c>
      <c r="J717" s="80" t="str">
        <f t="shared" si="79"/>
        <v>Produkte</v>
      </c>
      <c r="K717" s="80" t="str">
        <f t="shared" si="80"/>
        <v>BUs</v>
      </c>
      <c r="L717" s="80" t="str">
        <f t="shared" si="81"/>
        <v>Symptome</v>
      </c>
      <c r="M7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IFERROR(VLOOKUP(Abfalldokumentation!$O717,Kennzahlen!U:X,3,FALSE)*Abfalldokumentation!$B717,"0")))),0)</f>
        <v>270.5</v>
      </c>
      <c r="N717" s="80" t="str">
        <f>IF(ISBLANK(Q717),VLOOKUP(Abfalldokumentation!$O717,'Linien - BU'!R:S,2,FALSE),Q717)</f>
        <v>L18</v>
      </c>
      <c r="O717" s="76">
        <f t="shared" si="82"/>
        <v>29500594</v>
      </c>
      <c r="P717" s="76">
        <f t="shared" si="83"/>
        <v>61</v>
      </c>
      <c r="Q717" s="38" t="s">
        <v>213</v>
      </c>
      <c r="R717" s="39">
        <v>29500594</v>
      </c>
      <c r="S717" s="39">
        <v>541</v>
      </c>
      <c r="T717" s="39">
        <v>61</v>
      </c>
      <c r="U717" s="40">
        <v>44467</v>
      </c>
      <c r="V717" s="41" t="s">
        <v>50</v>
      </c>
      <c r="W717" s="39"/>
      <c r="X717" s="43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2" t="str">
        <f>VLOOKUP(N718,'Linien - BU'!A:B,2,FALSE)</f>
        <v>BU4</v>
      </c>
      <c r="B718" s="73">
        <f t="shared" si="77"/>
        <v>15</v>
      </c>
      <c r="C718" s="74">
        <f>Abfalldokumentation!$U718</f>
        <v>44467</v>
      </c>
      <c r="D718" s="68" t="str">
        <f>IFERROR(VLOOKUP(Tabelle3[[#This Row],[Artikelnr.]],Produktgruppe!A:B,2,0),Tabelle3[[#This Row],[Produktname]])</f>
        <v>ABS 295</v>
      </c>
      <c r="E718" s="75" t="str">
        <f>IFERROR(VLOOKUP(Abfalldokumentation!$O718,Artikel!A:C,3,FALSE),Abfalldokumentation!$O718)</f>
        <v>ABS MEDI-KRÄUK</v>
      </c>
      <c r="F718" s="75" t="str">
        <f>VLOOKUP(T718,'Liste Gründe'!A:D,2,FALSE)</f>
        <v>keinen Verwendungszweck</v>
      </c>
      <c r="G718" s="74" t="str">
        <f>IF(ISBLANK(V718),VLOOKUP(Abfalldokumentation!$P718,'Liste Gründe'!A:D,3,FALSE),V718)</f>
        <v>keinen Verwendungszweck</v>
      </c>
      <c r="H718" s="75" t="str">
        <f>IF(ISBLANK(Abfalldokumentation!$W718),"-",Abfalldokumentation!$W718)</f>
        <v>&lt;500kg/Monat</v>
      </c>
      <c r="I718" s="75">
        <f t="shared" si="78"/>
        <v>39</v>
      </c>
      <c r="J718" s="75" t="str">
        <f t="shared" si="79"/>
        <v>Produkte</v>
      </c>
      <c r="K718" s="75" t="str">
        <f t="shared" si="80"/>
        <v>BUs</v>
      </c>
      <c r="L718" s="75" t="str">
        <f t="shared" si="81"/>
        <v>Symptome</v>
      </c>
      <c r="M7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IFERROR(VLOOKUP(Abfalldokumentation!$O718,Kennzahlen!U:X,3,FALSE)*Abfalldokumentation!$B718,"0")))),0)</f>
        <v>6.7194568295036419</v>
      </c>
      <c r="N718" s="75" t="str">
        <f>IF(ISBLANK(Q718),VLOOKUP(Abfalldokumentation!$O718,'Linien - BU'!R:S,2,FALSE),Q718)</f>
        <v>L21</v>
      </c>
      <c r="O718" s="76">
        <f t="shared" si="82"/>
        <v>29500886</v>
      </c>
      <c r="P718" s="76">
        <f t="shared" si="83"/>
        <v>61</v>
      </c>
      <c r="Q718" s="44" t="s">
        <v>217</v>
      </c>
      <c r="R718" s="45">
        <v>29500886</v>
      </c>
      <c r="S718" s="45">
        <v>15</v>
      </c>
      <c r="T718" s="45">
        <v>61</v>
      </c>
      <c r="U718" s="46">
        <v>44467</v>
      </c>
      <c r="V718" s="47"/>
      <c r="W718" s="45" t="s">
        <v>236</v>
      </c>
      <c r="X718" s="49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7" t="str">
        <f>VLOOKUP(N719,'Linien - BU'!A:B,2,FALSE)</f>
        <v>BU4</v>
      </c>
      <c r="B719" s="78">
        <f t="shared" si="77"/>
        <v>11</v>
      </c>
      <c r="C719" s="79">
        <f>Abfalldokumentation!$U719</f>
        <v>44467</v>
      </c>
      <c r="D719" s="68" t="str">
        <f>IFERROR(VLOOKUP(Tabelle3[[#This Row],[Artikelnr.]],Produktgruppe!A:B,2,0),Tabelle3[[#This Row],[Produktname]])</f>
        <v>ABS 295</v>
      </c>
      <c r="E719" s="80" t="str">
        <f>IFERROR(VLOOKUP(Abfalldokumentation!$O719,Artikel!A:C,3,FALSE),Abfalldokumentation!$O719)</f>
        <v>ABS PECO</v>
      </c>
      <c r="F719" s="80" t="str">
        <f>VLOOKUP(T719,'Liste Gründe'!A:D,2,FALSE)</f>
        <v>keinen Verwendungszweck</v>
      </c>
      <c r="G719" s="79" t="str">
        <f>IF(ISBLANK(V719),VLOOKUP(Abfalldokumentation!$P719,'Liste Gründe'!A:D,3,FALSE),V719)</f>
        <v>keinen Verwendungszweck</v>
      </c>
      <c r="H719" s="80" t="str">
        <f>IF(ISBLANK(Abfalldokumentation!$W719),"-",Abfalldokumentation!$W719)</f>
        <v>&lt;300kg/Monat</v>
      </c>
      <c r="I719" s="80">
        <f t="shared" si="78"/>
        <v>39</v>
      </c>
      <c r="J719" s="80" t="str">
        <f t="shared" si="79"/>
        <v>Produkte</v>
      </c>
      <c r="K719" s="80" t="str">
        <f t="shared" si="80"/>
        <v>BUs</v>
      </c>
      <c r="L719" s="80" t="str">
        <f t="shared" si="81"/>
        <v>Symptome</v>
      </c>
      <c r="M7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IFERROR(VLOOKUP(Abfalldokumentation!$O719,Kennzahlen!U:X,3,FALSE)*Abfalldokumentation!$B719,"0")))),0)</f>
        <v>9.1663526661992432</v>
      </c>
      <c r="N719" s="80" t="str">
        <f>IF(ISBLANK(Q719),VLOOKUP(Abfalldokumentation!$O719,'Linien - BU'!R:S,2,FALSE),Q719)</f>
        <v>L23</v>
      </c>
      <c r="O719" s="76">
        <f t="shared" si="82"/>
        <v>29500891</v>
      </c>
      <c r="P719" s="76">
        <f t="shared" si="83"/>
        <v>61</v>
      </c>
      <c r="Q719" s="38" t="s">
        <v>218</v>
      </c>
      <c r="R719" s="39">
        <v>29500891</v>
      </c>
      <c r="S719" s="39">
        <v>11</v>
      </c>
      <c r="T719" s="39">
        <v>61</v>
      </c>
      <c r="U719" s="40">
        <v>44467</v>
      </c>
      <c r="V719" s="41"/>
      <c r="W719" s="39" t="s">
        <v>176</v>
      </c>
      <c r="X719" s="43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2" t="str">
        <f>VLOOKUP(N720,'Linien - BU'!A:B,2,FALSE)</f>
        <v>BU4</v>
      </c>
      <c r="B720" s="73">
        <f t="shared" si="77"/>
        <v>12</v>
      </c>
      <c r="C720" s="74">
        <f>Abfalldokumentation!$U720</f>
        <v>44467</v>
      </c>
      <c r="D720" s="68" t="str">
        <f>IFERROR(VLOOKUP(Tabelle3[[#This Row],[Artikelnr.]],Produktgruppe!A:B,2,0),Tabelle3[[#This Row],[Produktname]])</f>
        <v>ABS 295</v>
      </c>
      <c r="E720" s="75" t="str">
        <f>IFERROR(VLOOKUP(Abfalldokumentation!$O720,Artikel!A:C,3,FALSE),Abfalldokumentation!$O720)</f>
        <v>ABS BRIE</v>
      </c>
      <c r="F720" s="75" t="str">
        <f>VLOOKUP(T720,'Liste Gründe'!A:D,2,FALSE)</f>
        <v>keinen Verwendungszweck</v>
      </c>
      <c r="G720" s="74" t="str">
        <f>IF(ISBLANK(V720),VLOOKUP(Abfalldokumentation!$P720,'Liste Gründe'!A:D,3,FALSE),V720)</f>
        <v>keinen Verwendungszweck</v>
      </c>
      <c r="H720" s="75" t="str">
        <f>IF(ISBLANK(Abfalldokumentation!$W720),"-",Abfalldokumentation!$W720)</f>
        <v>&lt;20kg/Monat</v>
      </c>
      <c r="I720" s="75">
        <f t="shared" si="78"/>
        <v>39</v>
      </c>
      <c r="J720" s="75" t="str">
        <f t="shared" si="79"/>
        <v>Produkte</v>
      </c>
      <c r="K720" s="75" t="str">
        <f t="shared" si="80"/>
        <v>BUs</v>
      </c>
      <c r="L720" s="75" t="str">
        <f t="shared" si="81"/>
        <v>Symptome</v>
      </c>
      <c r="M7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IFERROR(VLOOKUP(Abfalldokumentation!$O720,Kennzahlen!U:X,3,FALSE)*Abfalldokumentation!$B720,"0")))),0)</f>
        <v>11.073912126293463</v>
      </c>
      <c r="N720" s="75" t="str">
        <f>IF(ISBLANK(Q720),VLOOKUP(Abfalldokumentation!$O720,'Linien - BU'!R:S,2,FALSE),Q720)</f>
        <v>L20</v>
      </c>
      <c r="O720" s="76">
        <f t="shared" si="82"/>
        <v>29500895</v>
      </c>
      <c r="P720" s="76">
        <f t="shared" si="83"/>
        <v>61</v>
      </c>
      <c r="Q720" s="44" t="s">
        <v>175</v>
      </c>
      <c r="R720" s="45">
        <v>29500895</v>
      </c>
      <c r="S720" s="45">
        <v>12</v>
      </c>
      <c r="T720" s="45">
        <v>61</v>
      </c>
      <c r="U720" s="46">
        <v>44467</v>
      </c>
      <c r="V720" s="47"/>
      <c r="W720" s="45" t="s">
        <v>219</v>
      </c>
      <c r="X720" s="49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7" t="str">
        <f>VLOOKUP(N721,'Linien - BU'!A:B,2,FALSE)</f>
        <v>BU4</v>
      </c>
      <c r="B721" s="78">
        <f t="shared" si="77"/>
        <v>8</v>
      </c>
      <c r="C721" s="79">
        <f>Abfalldokumentation!$U721</f>
        <v>44467</v>
      </c>
      <c r="D721" s="68" t="str">
        <f>IFERROR(VLOOKUP(Tabelle3[[#This Row],[Artikelnr.]],Produktgruppe!A:B,2,0),Tabelle3[[#This Row],[Produktname]])</f>
        <v>ABS 295</v>
      </c>
      <c r="E721" s="80" t="str">
        <f>IFERROR(VLOOKUP(Abfalldokumentation!$O721,Artikel!A:C,3,FALSE),Abfalldokumentation!$O721)</f>
        <v>ABS ROVIN</v>
      </c>
      <c r="F721" s="80" t="str">
        <f>VLOOKUP(T721,'Liste Gründe'!A:D,2,FALSE)</f>
        <v>keinen Verwendungszweck</v>
      </c>
      <c r="G721" s="79" t="str">
        <f>IF(ISBLANK(V721),VLOOKUP(Abfalldokumentation!$P721,'Liste Gründe'!A:D,3,FALSE),V721)</f>
        <v>keinen Verwendungszweck</v>
      </c>
      <c r="H721" s="80" t="str">
        <f>IF(ISBLANK(Abfalldokumentation!$W721),"-",Abfalldokumentation!$W721)</f>
        <v>&lt;300kg/Monat</v>
      </c>
      <c r="I721" s="80">
        <f t="shared" si="78"/>
        <v>39</v>
      </c>
      <c r="J721" s="80" t="str">
        <f t="shared" si="79"/>
        <v>Produkte</v>
      </c>
      <c r="K721" s="80" t="str">
        <f t="shared" si="80"/>
        <v>BUs</v>
      </c>
      <c r="L721" s="80" t="str">
        <f t="shared" si="81"/>
        <v>Symptome</v>
      </c>
      <c r="M7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IFERROR(VLOOKUP(Abfalldokumentation!$O721,Kennzahlen!U:X,3,FALSE)*Abfalldokumentation!$B721,"0")))),0)</f>
        <v>6.6</v>
      </c>
      <c r="N721" s="80" t="str">
        <f>IF(ISBLANK(Q721),VLOOKUP(Abfalldokumentation!$O721,'Linien - BU'!R:S,2,FALSE),Q721)</f>
        <v>L23</v>
      </c>
      <c r="O721" s="76">
        <f t="shared" si="82"/>
        <v>29500900</v>
      </c>
      <c r="P721" s="76">
        <f t="shared" si="83"/>
        <v>61</v>
      </c>
      <c r="Q721" s="38" t="s">
        <v>218</v>
      </c>
      <c r="R721" s="39">
        <v>29500900</v>
      </c>
      <c r="S721" s="39">
        <v>8</v>
      </c>
      <c r="T721" s="39">
        <v>61</v>
      </c>
      <c r="U721" s="40">
        <v>44467</v>
      </c>
      <c r="V721" s="41"/>
      <c r="W721" s="39" t="s">
        <v>176</v>
      </c>
      <c r="X721" s="43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2" t="str">
        <f>VLOOKUP(N722,'Linien - BU'!A:B,2,FALSE)</f>
        <v>BU4</v>
      </c>
      <c r="B722" s="73">
        <f t="shared" si="77"/>
        <v>3</v>
      </c>
      <c r="C722" s="74">
        <f>Abfalldokumentation!$U722</f>
        <v>44467</v>
      </c>
      <c r="D722" s="68" t="str">
        <f>IFERROR(VLOOKUP(Tabelle3[[#This Row],[Artikelnr.]],Produktgruppe!A:B,2,0),Tabelle3[[#This Row],[Produktname]])</f>
        <v>ABS 295</v>
      </c>
      <c r="E722" s="75" t="str">
        <f>IFERROR(VLOOKUP(Abfalldokumentation!$O722,Artikel!A:C,3,FALSE),Abfalldokumentation!$O722)</f>
        <v>ABS ROVIN</v>
      </c>
      <c r="F722" s="75" t="str">
        <f>VLOOKUP(T722,'Liste Gründe'!A:D,2,FALSE)</f>
        <v>keinen Verwendungszweck</v>
      </c>
      <c r="G722" s="74" t="str">
        <f>IF(ISBLANK(V722),VLOOKUP(Abfalldokumentation!$P722,'Liste Gründe'!A:D,3,FALSE),V722)</f>
        <v>keinen Verwendungszweck</v>
      </c>
      <c r="H722" s="75" t="str">
        <f>IF(ISBLANK(Abfalldokumentation!$W722),"-",Abfalldokumentation!$W722)</f>
        <v>&lt;300kg/Monat</v>
      </c>
      <c r="I722" s="75">
        <f t="shared" si="78"/>
        <v>39</v>
      </c>
      <c r="J722" s="75" t="str">
        <f t="shared" si="79"/>
        <v>Produkte</v>
      </c>
      <c r="K722" s="75" t="str">
        <f t="shared" si="80"/>
        <v>BUs</v>
      </c>
      <c r="L722" s="75" t="str">
        <f t="shared" si="81"/>
        <v>Symptome</v>
      </c>
      <c r="M7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IFERROR(VLOOKUP(Abfalldokumentation!$O722,Kennzahlen!U:X,3,FALSE)*Abfalldokumentation!$B722,"0")))),0)</f>
        <v>6.6</v>
      </c>
      <c r="N722" s="75" t="str">
        <f>IF(ISBLANK(Q722),VLOOKUP(Abfalldokumentation!$O722,'Linien - BU'!R:S,2,FALSE),Q722)</f>
        <v>L23</v>
      </c>
      <c r="O722" s="76">
        <f t="shared" si="82"/>
        <v>29500900</v>
      </c>
      <c r="P722" s="76">
        <f t="shared" si="83"/>
        <v>61</v>
      </c>
      <c r="Q722" s="44" t="s">
        <v>218</v>
      </c>
      <c r="R722" s="45">
        <v>29500900</v>
      </c>
      <c r="S722" s="45">
        <v>3</v>
      </c>
      <c r="T722" s="45">
        <v>61</v>
      </c>
      <c r="U722" s="46">
        <v>44467</v>
      </c>
      <c r="V722" s="47"/>
      <c r="W722" s="45" t="s">
        <v>176</v>
      </c>
      <c r="X722" s="49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7" t="str">
        <f>VLOOKUP(N723,'Linien - BU'!A:B,2,FALSE)</f>
        <v>BU4</v>
      </c>
      <c r="B723" s="78">
        <f t="shared" si="77"/>
        <v>8</v>
      </c>
      <c r="C723" s="79">
        <f>Abfalldokumentation!$U723</f>
        <v>44467</v>
      </c>
      <c r="D723" s="68" t="str">
        <f>IFERROR(VLOOKUP(Tabelle3[[#This Row],[Artikelnr.]],Produktgruppe!A:B,2,0),Tabelle3[[#This Row],[Produktname]])</f>
        <v>ABS 295</v>
      </c>
      <c r="E723" s="80" t="str">
        <f>IFERROR(VLOOKUP(Abfalldokumentation!$O723,Artikel!A:C,3,FALSE),Abfalldokumentation!$O723)</f>
        <v>ABS SCH-PAUL</v>
      </c>
      <c r="F723" s="80" t="str">
        <f>VLOOKUP(T723,'Liste Gründe'!A:D,2,FALSE)</f>
        <v>keinen Verwendungszweck</v>
      </c>
      <c r="G723" s="79" t="str">
        <f>IF(ISBLANK(V723),VLOOKUP(Abfalldokumentation!$P723,'Liste Gründe'!A:D,3,FALSE),V723)</f>
        <v>keinen Verwendungszweck</v>
      </c>
      <c r="H723" s="80" t="str">
        <f>IF(ISBLANK(Abfalldokumentation!$W723),"-",Abfalldokumentation!$W723)</f>
        <v>&lt;300kg/Monat</v>
      </c>
      <c r="I723" s="80">
        <f t="shared" si="78"/>
        <v>39</v>
      </c>
      <c r="J723" s="80" t="str">
        <f t="shared" si="79"/>
        <v>Produkte</v>
      </c>
      <c r="K723" s="80" t="str">
        <f t="shared" si="80"/>
        <v>BUs</v>
      </c>
      <c r="L723" s="80" t="str">
        <f t="shared" si="81"/>
        <v>Symptome</v>
      </c>
      <c r="M7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IFERROR(VLOOKUP(Abfalldokumentation!$O723,Kennzahlen!U:X,3,FALSE)*Abfalldokumentation!$B723,"0")))),0)</f>
        <v>7.6086145024926051</v>
      </c>
      <c r="N723" s="80" t="str">
        <f>IF(ISBLANK(Q723),VLOOKUP(Abfalldokumentation!$O723,'Linien - BU'!R:S,2,FALSE),Q723)</f>
        <v>L21</v>
      </c>
      <c r="O723" s="76">
        <f t="shared" si="82"/>
        <v>29500906</v>
      </c>
      <c r="P723" s="76">
        <f t="shared" si="83"/>
        <v>61</v>
      </c>
      <c r="Q723" s="38" t="s">
        <v>217</v>
      </c>
      <c r="R723" s="39">
        <v>29500906</v>
      </c>
      <c r="S723" s="39">
        <v>8</v>
      </c>
      <c r="T723" s="39">
        <v>61</v>
      </c>
      <c r="U723" s="40">
        <v>44467</v>
      </c>
      <c r="V723" s="41"/>
      <c r="W723" s="39" t="s">
        <v>176</v>
      </c>
      <c r="X723" s="43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2" t="str">
        <f>VLOOKUP(N724,'Linien - BU'!A:B,2,FALSE)</f>
        <v>BU4</v>
      </c>
      <c r="B724" s="73">
        <f t="shared" si="77"/>
        <v>10</v>
      </c>
      <c r="C724" s="74">
        <f>Abfalldokumentation!$U724</f>
        <v>44467</v>
      </c>
      <c r="D724" s="68" t="str">
        <f>IFERROR(VLOOKUP(Tabelle3[[#This Row],[Artikelnr.]],Produktgruppe!A:B,2,0),Tabelle3[[#This Row],[Produktname]])</f>
        <v>ABS 295</v>
      </c>
      <c r="E724" s="75" t="str">
        <f>IFERROR(VLOOKUP(Abfalldokumentation!$O724,Artikel!A:C,3,FALSE),Abfalldokumentation!$O724)</f>
        <v>ABS Unser Blütenkäse</v>
      </c>
      <c r="F724" s="75" t="str">
        <f>VLOOKUP(T724,'Liste Gründe'!A:D,2,FALSE)</f>
        <v>keinen Verwendungszweck</v>
      </c>
      <c r="G724" s="74" t="str">
        <f>IF(ISBLANK(V724),VLOOKUP(Abfalldokumentation!$P724,'Liste Gründe'!A:D,3,FALSE),V724)</f>
        <v>keinen Verwendungszweck</v>
      </c>
      <c r="H724" s="75" t="str">
        <f>IF(ISBLANK(Abfalldokumentation!$W724),"-",Abfalldokumentation!$W724)</f>
        <v>&lt;500kg/Monat</v>
      </c>
      <c r="I724" s="75">
        <f t="shared" si="78"/>
        <v>39</v>
      </c>
      <c r="J724" s="75" t="str">
        <f t="shared" si="79"/>
        <v>Produkte</v>
      </c>
      <c r="K724" s="75" t="str">
        <f t="shared" si="80"/>
        <v>BUs</v>
      </c>
      <c r="L724" s="75" t="str">
        <f t="shared" si="81"/>
        <v>Symptome</v>
      </c>
      <c r="M7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IFERROR(VLOOKUP(Abfalldokumentation!$O724,Kennzahlen!U:X,3,FALSE)*Abfalldokumentation!$B724,"0")))),0)</f>
        <v>9.4651380183951126</v>
      </c>
      <c r="N724" s="75" t="str">
        <f>IF(ISBLANK(Q724),VLOOKUP(Abfalldokumentation!$O724,'Linien - BU'!R:S,2,FALSE),Q724)</f>
        <v>L22</v>
      </c>
      <c r="O724" s="76">
        <f t="shared" si="82"/>
        <v>29500910</v>
      </c>
      <c r="P724" s="76">
        <f t="shared" si="83"/>
        <v>61</v>
      </c>
      <c r="Q724" s="44" t="s">
        <v>172</v>
      </c>
      <c r="R724" s="45">
        <v>29500910</v>
      </c>
      <c r="S724" s="45">
        <v>10</v>
      </c>
      <c r="T724" s="45">
        <v>61</v>
      </c>
      <c r="U724" s="46">
        <v>44467</v>
      </c>
      <c r="V724" s="47"/>
      <c r="W724" s="45" t="s">
        <v>236</v>
      </c>
      <c r="X724" s="49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7" t="str">
        <f>VLOOKUP(N725,'Linien - BU'!A:B,2,FALSE)</f>
        <v>BU1</v>
      </c>
      <c r="B725" s="78">
        <f t="shared" si="77"/>
        <v>84</v>
      </c>
      <c r="C725" s="79">
        <f>Abfalldokumentation!$U725</f>
        <v>44467</v>
      </c>
      <c r="D725" s="68" t="str">
        <f>IFERROR(VLOOKUP(Tabelle3[[#This Row],[Artikelnr.]],Produktgruppe!A:B,2,0),Tabelle3[[#This Row],[Produktname]])</f>
        <v>VOS 295</v>
      </c>
      <c r="E725" s="80" t="str">
        <f>IFERROR(VLOOKUP(Abfalldokumentation!$O725,Artikel!A:C,3,FALSE),Abfalldokumentation!$O725)</f>
        <v>VOS-ABS ENTSORGUNG</v>
      </c>
      <c r="F725" s="80" t="str">
        <f>VLOOKUP(T725,'Liste Gründe'!A:D,2,FALSE)</f>
        <v>Rest</v>
      </c>
      <c r="G725" s="79" t="str">
        <f>IF(ISBLANK(V725),VLOOKUP(Abfalldokumentation!$P725,'Liste Gründe'!A:D,3,FALSE),V725)</f>
        <v>geschälte Rinde</v>
      </c>
      <c r="H725" s="80" t="str">
        <f>IF(ISBLANK(Abfalldokumentation!$W725),"-",Abfalldokumentation!$W725)</f>
        <v>keine Verwendung möglich</v>
      </c>
      <c r="I725" s="80">
        <f t="shared" si="78"/>
        <v>39</v>
      </c>
      <c r="J725" s="80" t="str">
        <f t="shared" si="79"/>
        <v>Produkte</v>
      </c>
      <c r="K725" s="80" t="str">
        <f t="shared" si="80"/>
        <v>BUs</v>
      </c>
      <c r="L725" s="80" t="str">
        <f t="shared" si="81"/>
        <v>Symptome</v>
      </c>
      <c r="M7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IFERROR(VLOOKUP(Abfalldokumentation!$O725,Kennzahlen!U:X,3,FALSE)*Abfalldokumentation!$B725,"0")))),0)</f>
        <v>0.84</v>
      </c>
      <c r="N725" s="80" t="str">
        <f>IF(ISBLANK(Q725),VLOOKUP(Abfalldokumentation!$O725,'Linien - BU'!R:S,2,FALSE),Q725)</f>
        <v>RWV</v>
      </c>
      <c r="O725" s="76">
        <f t="shared" si="82"/>
        <v>29500917</v>
      </c>
      <c r="P725" s="76">
        <f t="shared" si="83"/>
        <v>60</v>
      </c>
      <c r="Q725" s="38" t="s">
        <v>188</v>
      </c>
      <c r="R725" s="39">
        <v>29500917</v>
      </c>
      <c r="S725" s="39">
        <v>84</v>
      </c>
      <c r="T725" s="39">
        <v>60</v>
      </c>
      <c r="U725" s="40">
        <v>44467</v>
      </c>
      <c r="V725" s="41" t="s">
        <v>201</v>
      </c>
      <c r="W725" s="39" t="s">
        <v>190</v>
      </c>
      <c r="X725" s="43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2" t="str">
        <f>VLOOKUP(N726,'Linien - BU'!A:B,2,FALSE)</f>
        <v>BU4</v>
      </c>
      <c r="B726" s="73">
        <f t="shared" si="77"/>
        <v>13</v>
      </c>
      <c r="C726" s="74">
        <f>Abfalldokumentation!$U726</f>
        <v>44467</v>
      </c>
      <c r="D726" s="68" t="str">
        <f>IFERROR(VLOOKUP(Tabelle3[[#This Row],[Artikelnr.]],Produktgruppe!A:B,2,0),Tabelle3[[#This Row],[Produktname]])</f>
        <v>ABS 295</v>
      </c>
      <c r="E726" s="75" t="str">
        <f>IFERROR(VLOOKUP(Abfalldokumentation!$O726,Artikel!A:C,3,FALSE),Abfalldokumentation!$O726)</f>
        <v>ABS GRÜN-PESTO</v>
      </c>
      <c r="F726" s="75" t="str">
        <f>VLOOKUP(T726,'Liste Gründe'!A:D,2,FALSE)</f>
        <v>keinen Verwendungszweck</v>
      </c>
      <c r="G726" s="74" t="str">
        <f>IF(ISBLANK(V726),VLOOKUP(Abfalldokumentation!$P726,'Liste Gründe'!A:D,3,FALSE),V726)</f>
        <v>keinen Verwendungszweck</v>
      </c>
      <c r="H726" s="75" t="str">
        <f>IF(ISBLANK(Abfalldokumentation!$W726),"-",Abfalldokumentation!$W726)</f>
        <v>&lt;300kg/Monat</v>
      </c>
      <c r="I726" s="75">
        <f t="shared" si="78"/>
        <v>39</v>
      </c>
      <c r="J726" s="75" t="str">
        <f t="shared" si="79"/>
        <v>Produkte</v>
      </c>
      <c r="K726" s="75" t="str">
        <f t="shared" si="80"/>
        <v>BUs</v>
      </c>
      <c r="L726" s="75" t="str">
        <f t="shared" si="81"/>
        <v>Symptome</v>
      </c>
      <c r="M7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IFERROR(VLOOKUP(Abfalldokumentation!$O726,Kennzahlen!U:X,3,FALSE)*Abfalldokumentation!$B726,"0")))),0)</f>
        <v>0</v>
      </c>
      <c r="N726" s="75" t="str">
        <f>IF(ISBLANK(Q726),VLOOKUP(Abfalldokumentation!$O726,'Linien - BU'!R:S,2,FALSE),Q726)</f>
        <v>L21</v>
      </c>
      <c r="O726" s="76">
        <f t="shared" si="82"/>
        <v>29500952</v>
      </c>
      <c r="P726" s="76">
        <f t="shared" si="83"/>
        <v>61</v>
      </c>
      <c r="Q726" s="44" t="s">
        <v>217</v>
      </c>
      <c r="R726" s="45">
        <v>29500952</v>
      </c>
      <c r="S726" s="45">
        <v>13</v>
      </c>
      <c r="T726" s="45">
        <v>61</v>
      </c>
      <c r="U726" s="46">
        <v>44467</v>
      </c>
      <c r="V726" s="47"/>
      <c r="W726" s="45" t="s">
        <v>176</v>
      </c>
      <c r="X726" s="49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7" t="str">
        <f>VLOOKUP(N727,'Linien - BU'!A:B,2,FALSE)</f>
        <v>BU4</v>
      </c>
      <c r="B727" s="78">
        <f t="shared" si="77"/>
        <v>3</v>
      </c>
      <c r="C727" s="79">
        <f>Abfalldokumentation!$U727</f>
        <v>44467</v>
      </c>
      <c r="D727" s="68" t="str">
        <f>IFERROR(VLOOKUP(Tabelle3[[#This Row],[Artikelnr.]],Produktgruppe!A:B,2,0),Tabelle3[[#This Row],[Produktname]])</f>
        <v>ABS 295</v>
      </c>
      <c r="E727" s="80" t="str">
        <f>IFERROR(VLOOKUP(Abfalldokumentation!$O727,Artikel!A:C,3,FALSE),Abfalldokumentation!$O727)</f>
        <v>ABS Whisky-Nuts</v>
      </c>
      <c r="F727" s="80" t="str">
        <f>VLOOKUP(T727,'Liste Gründe'!A:D,2,FALSE)</f>
        <v>keinen Verwendungszweck</v>
      </c>
      <c r="G727" s="79" t="str">
        <f>IF(ISBLANK(V727),VLOOKUP(Abfalldokumentation!$P727,'Liste Gründe'!A:D,3,FALSE),V727)</f>
        <v>keinen Verwendungszweck</v>
      </c>
      <c r="H727" s="80" t="str">
        <f>IF(ISBLANK(Abfalldokumentation!$W727),"-",Abfalldokumentation!$W727)</f>
        <v>&lt;300kg/Monat</v>
      </c>
      <c r="I727" s="80">
        <f t="shared" si="78"/>
        <v>39</v>
      </c>
      <c r="J727" s="80" t="str">
        <f t="shared" si="79"/>
        <v>Produkte</v>
      </c>
      <c r="K727" s="80" t="str">
        <f t="shared" si="80"/>
        <v>BUs</v>
      </c>
      <c r="L727" s="80" t="str">
        <f t="shared" si="81"/>
        <v>Symptome</v>
      </c>
      <c r="M7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IFERROR(VLOOKUP(Abfalldokumentation!$O727,Kennzahlen!U:X,3,FALSE)*Abfalldokumentation!$B727,"0")))),0)</f>
        <v>7.5058130571925785</v>
      </c>
      <c r="N727" s="80" t="str">
        <f>IF(ISBLANK(Q727),VLOOKUP(Abfalldokumentation!$O727,'Linien - BU'!R:S,2,FALSE),Q727)</f>
        <v>L21</v>
      </c>
      <c r="O727" s="76">
        <f t="shared" si="82"/>
        <v>29501009</v>
      </c>
      <c r="P727" s="76">
        <f t="shared" si="83"/>
        <v>61</v>
      </c>
      <c r="Q727" s="38" t="s">
        <v>217</v>
      </c>
      <c r="R727" s="39">
        <v>29501009</v>
      </c>
      <c r="S727" s="39">
        <v>3</v>
      </c>
      <c r="T727" s="39">
        <v>61</v>
      </c>
      <c r="U727" s="40">
        <v>44467</v>
      </c>
      <c r="V727" s="41"/>
      <c r="W727" s="39" t="s">
        <v>176</v>
      </c>
      <c r="X727" s="43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2" t="str">
        <f>VLOOKUP(N728,'Linien - BU'!A:B,2,FALSE)</f>
        <v>BU4</v>
      </c>
      <c r="B728" s="73">
        <f t="shared" si="77"/>
        <v>3</v>
      </c>
      <c r="C728" s="74">
        <f>Abfalldokumentation!$U728</f>
        <v>44467</v>
      </c>
      <c r="D728" s="68" t="str">
        <f>IFERROR(VLOOKUP(Tabelle3[[#This Row],[Artikelnr.]],Produktgruppe!A:B,2,0),Tabelle3[[#This Row],[Produktname]])</f>
        <v>ABS 295</v>
      </c>
      <c r="E728" s="75" t="str">
        <f>IFERROR(VLOOKUP(Abfalldokumentation!$O728,Artikel!A:C,3,FALSE),Abfalldokumentation!$O728)</f>
        <v>ABS AT-ROTWEIN</v>
      </c>
      <c r="F728" s="75" t="str">
        <f>VLOOKUP(T728,'Liste Gründe'!A:D,2,FALSE)</f>
        <v>keinen Verwendungszweck</v>
      </c>
      <c r="G728" s="74" t="str">
        <f>IF(ISBLANK(V728),VLOOKUP(Abfalldokumentation!$P728,'Liste Gründe'!A:D,3,FALSE),V728)</f>
        <v>keinen Verwendungszweck</v>
      </c>
      <c r="H728" s="75" t="str">
        <f>IF(ISBLANK(Abfalldokumentation!$W728),"-",Abfalldokumentation!$W728)</f>
        <v>&lt;20kg/Monat</v>
      </c>
      <c r="I728" s="75">
        <f t="shared" si="78"/>
        <v>39</v>
      </c>
      <c r="J728" s="75" t="str">
        <f t="shared" si="79"/>
        <v>Produkte</v>
      </c>
      <c r="K728" s="75" t="str">
        <f t="shared" si="80"/>
        <v>BUs</v>
      </c>
      <c r="L728" s="75" t="str">
        <f t="shared" si="81"/>
        <v>Symptome</v>
      </c>
      <c r="M7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IFERROR(VLOOKUP(Abfalldokumentation!$O728,Kennzahlen!U:X,3,FALSE)*Abfalldokumentation!$B728,"0")))),0)</f>
        <v>7.4148209887633527</v>
      </c>
      <c r="N728" s="75" t="str">
        <f>IF(ISBLANK(Q728),VLOOKUP(Abfalldokumentation!$O728,'Linien - BU'!R:S,2,FALSE),Q728)</f>
        <v>L23</v>
      </c>
      <c r="O728" s="76">
        <f t="shared" si="82"/>
        <v>29501013</v>
      </c>
      <c r="P728" s="76">
        <f t="shared" si="83"/>
        <v>61</v>
      </c>
      <c r="Q728" s="44" t="s">
        <v>218</v>
      </c>
      <c r="R728" s="45">
        <v>29501013</v>
      </c>
      <c r="S728" s="45">
        <v>3</v>
      </c>
      <c r="T728" s="45">
        <v>61</v>
      </c>
      <c r="U728" s="46">
        <v>44467</v>
      </c>
      <c r="V728" s="47"/>
      <c r="W728" s="45" t="s">
        <v>219</v>
      </c>
      <c r="X728" s="49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7" t="str">
        <f>VLOOKUP(N729,'Linien - BU'!A:B,2,FALSE)</f>
        <v>BU4</v>
      </c>
      <c r="B729" s="78">
        <f t="shared" si="77"/>
        <v>3</v>
      </c>
      <c r="C729" s="79">
        <f>Abfalldokumentation!$U729</f>
        <v>44467</v>
      </c>
      <c r="D729" s="68" t="str">
        <f>IFERROR(VLOOKUP(Tabelle3[[#This Row],[Artikelnr.]],Produktgruppe!A:B,2,0),Tabelle3[[#This Row],[Produktname]])</f>
        <v>ABS 295</v>
      </c>
      <c r="E729" s="80" t="str">
        <f>IFERROR(VLOOKUP(Abfalldokumentation!$O729,Artikel!A:C,3,FALSE),Abfalldokumentation!$O729)</f>
        <v>ABS AT-ROTWEIN</v>
      </c>
      <c r="F729" s="80" t="str">
        <f>VLOOKUP(T729,'Liste Gründe'!A:D,2,FALSE)</f>
        <v>keinen Verwendungszweck</v>
      </c>
      <c r="G729" s="79" t="str">
        <f>IF(ISBLANK(V729),VLOOKUP(Abfalldokumentation!$P729,'Liste Gründe'!A:D,3,FALSE),V729)</f>
        <v>keinen Verwendungszweck</v>
      </c>
      <c r="H729" s="80" t="str">
        <f>IF(ISBLANK(Abfalldokumentation!$W729),"-",Abfalldokumentation!$W729)</f>
        <v>&lt;20kg/Monat</v>
      </c>
      <c r="I729" s="80">
        <f t="shared" si="78"/>
        <v>39</v>
      </c>
      <c r="J729" s="80" t="str">
        <f t="shared" si="79"/>
        <v>Produkte</v>
      </c>
      <c r="K729" s="80" t="str">
        <f t="shared" si="80"/>
        <v>BUs</v>
      </c>
      <c r="L729" s="80" t="str">
        <f t="shared" si="81"/>
        <v>Symptome</v>
      </c>
      <c r="M7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IFERROR(VLOOKUP(Abfalldokumentation!$O729,Kennzahlen!U:X,3,FALSE)*Abfalldokumentation!$B729,"0")))),0)</f>
        <v>7.4148209887633527</v>
      </c>
      <c r="N729" s="80" t="str">
        <f>IF(ISBLANK(Q729),VLOOKUP(Abfalldokumentation!$O729,'Linien - BU'!R:S,2,FALSE),Q729)</f>
        <v>L23</v>
      </c>
      <c r="O729" s="76">
        <f t="shared" si="82"/>
        <v>29501013</v>
      </c>
      <c r="P729" s="76">
        <f t="shared" si="83"/>
        <v>61</v>
      </c>
      <c r="Q729" s="38" t="s">
        <v>218</v>
      </c>
      <c r="R729" s="39">
        <v>29501013</v>
      </c>
      <c r="S729" s="39">
        <v>3</v>
      </c>
      <c r="T729" s="39">
        <v>61</v>
      </c>
      <c r="U729" s="40">
        <v>44467</v>
      </c>
      <c r="V729" s="41"/>
      <c r="W729" s="39" t="s">
        <v>219</v>
      </c>
      <c r="X729" s="43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2" t="str">
        <f>VLOOKUP(N730,'Linien - BU'!A:B,2,FALSE)</f>
        <v>BU4</v>
      </c>
      <c r="B730" s="73">
        <f t="shared" si="77"/>
        <v>57</v>
      </c>
      <c r="C730" s="74">
        <f>Abfalldokumentation!$U730</f>
        <v>44467</v>
      </c>
      <c r="D730" s="68" t="str">
        <f>IFERROR(VLOOKUP(Tabelle3[[#This Row],[Artikelnr.]],Produktgruppe!A:B,2,0),Tabelle3[[#This Row],[Produktname]])</f>
        <v>ABS 295</v>
      </c>
      <c r="E730" s="75" t="str">
        <f>IFERROR(VLOOKUP(Abfalldokumentation!$O730,Artikel!A:C,3,FALSE),Abfalldokumentation!$O730)</f>
        <v>ABS CAMBOZOLA</v>
      </c>
      <c r="F730" s="75" t="str">
        <f>VLOOKUP(T730,'Liste Gründe'!A:D,2,FALSE)</f>
        <v>keinen Verwendungszweck</v>
      </c>
      <c r="G730" s="74" t="str">
        <f>IF(ISBLANK(V730),VLOOKUP(Abfalldokumentation!$P730,'Liste Gründe'!A:D,3,FALSE),V730)</f>
        <v>keinen Verwendungszweck</v>
      </c>
      <c r="H730" s="75" t="str">
        <f>IF(ISBLANK(Abfalldokumentation!$W730),"-",Abfalldokumentation!$W730)</f>
        <v>&lt;300kg/Monat</v>
      </c>
      <c r="I730" s="75">
        <f t="shared" si="78"/>
        <v>39</v>
      </c>
      <c r="J730" s="75" t="str">
        <f t="shared" si="79"/>
        <v>Produkte</v>
      </c>
      <c r="K730" s="75" t="str">
        <f t="shared" si="80"/>
        <v>BUs</v>
      </c>
      <c r="L730" s="75" t="str">
        <f t="shared" si="81"/>
        <v>Symptome</v>
      </c>
      <c r="M7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IFERROR(VLOOKUP(Abfalldokumentation!$O730,Kennzahlen!U:X,3,FALSE)*Abfalldokumentation!$B730,"0")))),0)</f>
        <v>8.9105580026070399</v>
      </c>
      <c r="N730" s="75" t="str">
        <f>IF(ISBLANK(Q730),VLOOKUP(Abfalldokumentation!$O730,'Linien - BU'!R:S,2,FALSE),Q730)</f>
        <v>L20</v>
      </c>
      <c r="O730" s="76">
        <f t="shared" si="82"/>
        <v>29501023</v>
      </c>
      <c r="P730" s="76">
        <f t="shared" si="83"/>
        <v>61</v>
      </c>
      <c r="Q730" s="44" t="s">
        <v>175</v>
      </c>
      <c r="R730" s="45">
        <v>29501023</v>
      </c>
      <c r="S730" s="45">
        <v>57</v>
      </c>
      <c r="T730" s="45">
        <v>61</v>
      </c>
      <c r="U730" s="46">
        <v>44467</v>
      </c>
      <c r="V730" s="47"/>
      <c r="W730" s="45" t="s">
        <v>176</v>
      </c>
      <c r="X730" s="49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7" t="str">
        <f>VLOOKUP(N731,'Linien - BU'!A:B,2,FALSE)</f>
        <v>BU4</v>
      </c>
      <c r="B731" s="78">
        <f t="shared" si="77"/>
        <v>25</v>
      </c>
      <c r="C731" s="79">
        <f>Abfalldokumentation!$U731</f>
        <v>44467</v>
      </c>
      <c r="D731" s="68" t="str">
        <f>IFERROR(VLOOKUP(Tabelle3[[#This Row],[Artikelnr.]],Produktgruppe!A:B,2,0),Tabelle3[[#This Row],[Produktname]])</f>
        <v>ABS 295</v>
      </c>
      <c r="E731" s="80" t="str">
        <f>IFERROR(VLOOKUP(Abfalldokumentation!$O731,Artikel!A:C,3,FALSE),Abfalldokumentation!$O731)</f>
        <v>ABS KELLERGEIST</v>
      </c>
      <c r="F731" s="80" t="str">
        <f>VLOOKUP(T731,'Liste Gründe'!A:D,2,FALSE)</f>
        <v>keinen Verwendungszweck</v>
      </c>
      <c r="G731" s="79" t="str">
        <f>IF(ISBLANK(V731),VLOOKUP(Abfalldokumentation!$P731,'Liste Gründe'!A:D,3,FALSE),V731)</f>
        <v>keinen Verwendungszweck</v>
      </c>
      <c r="H731" s="80" t="str">
        <f>IF(ISBLANK(Abfalldokumentation!$W731),"-",Abfalldokumentation!$W731)</f>
        <v>&lt;300kg/Monat</v>
      </c>
      <c r="I731" s="80">
        <f t="shared" si="78"/>
        <v>39</v>
      </c>
      <c r="J731" s="80" t="str">
        <f t="shared" si="79"/>
        <v>Produkte</v>
      </c>
      <c r="K731" s="80" t="str">
        <f t="shared" si="80"/>
        <v>BUs</v>
      </c>
      <c r="L731" s="80" t="str">
        <f t="shared" si="81"/>
        <v>Symptome</v>
      </c>
      <c r="M7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IFERROR(VLOOKUP(Abfalldokumentation!$O731,Kennzahlen!U:X,3,FALSE)*Abfalldokumentation!$B731,"0")))),0)</f>
        <v>8.0682678667519738</v>
      </c>
      <c r="N731" s="80" t="str">
        <f>IF(ISBLANK(Q731),VLOOKUP(Abfalldokumentation!$O731,'Linien - BU'!R:S,2,FALSE),Q731)</f>
        <v>L22</v>
      </c>
      <c r="O731" s="76">
        <f t="shared" si="82"/>
        <v>29501028</v>
      </c>
      <c r="P731" s="76">
        <f t="shared" si="83"/>
        <v>61</v>
      </c>
      <c r="Q731" s="38" t="s">
        <v>172</v>
      </c>
      <c r="R731" s="39">
        <v>29501028</v>
      </c>
      <c r="S731" s="39">
        <v>25</v>
      </c>
      <c r="T731" s="39">
        <v>61</v>
      </c>
      <c r="U731" s="40">
        <v>44467</v>
      </c>
      <c r="V731" s="41"/>
      <c r="W731" s="39" t="s">
        <v>176</v>
      </c>
      <c r="X731" s="43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2" t="str">
        <f>VLOOKUP(N732,'Linien - BU'!A:B,2,FALSE)</f>
        <v>BU4</v>
      </c>
      <c r="B732" s="73">
        <f t="shared" si="77"/>
        <v>20</v>
      </c>
      <c r="C732" s="74">
        <f>Abfalldokumentation!$U732</f>
        <v>44467</v>
      </c>
      <c r="D732" s="68" t="str">
        <f>IFERROR(VLOOKUP(Tabelle3[[#This Row],[Artikelnr.]],Produktgruppe!A:B,2,0),Tabelle3[[#This Row],[Produktname]])</f>
        <v>ABS 295</v>
      </c>
      <c r="E732" s="75" t="str">
        <f>IFERROR(VLOOKUP(Abfalldokumentation!$O732,Artikel!A:C,3,FALSE),Abfalldokumentation!$O732)</f>
        <v>ABS BRUSCHETTA</v>
      </c>
      <c r="F732" s="75" t="str">
        <f>VLOOKUP(T732,'Liste Gründe'!A:D,2,FALSE)</f>
        <v>keinen Verwendungszweck</v>
      </c>
      <c r="G732" s="74" t="str">
        <f>IF(ISBLANK(V732),VLOOKUP(Abfalldokumentation!$P732,'Liste Gründe'!A:D,3,FALSE),V732)</f>
        <v>keinen Verwendungszweck</v>
      </c>
      <c r="H732" s="75" t="str">
        <f>IF(ISBLANK(Abfalldokumentation!$W732),"-",Abfalldokumentation!$W732)</f>
        <v>&lt;300kg/Monat</v>
      </c>
      <c r="I732" s="75">
        <f t="shared" si="78"/>
        <v>39</v>
      </c>
      <c r="J732" s="75" t="str">
        <f t="shared" si="79"/>
        <v>Produkte</v>
      </c>
      <c r="K732" s="75" t="str">
        <f t="shared" si="80"/>
        <v>BUs</v>
      </c>
      <c r="L732" s="75" t="str">
        <f t="shared" si="81"/>
        <v>Symptome</v>
      </c>
      <c r="M7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IFERROR(VLOOKUP(Abfalldokumentation!$O732,Kennzahlen!U:X,3,FALSE)*Abfalldokumentation!$B732,"0")))),0)</f>
        <v>7.281148389532067</v>
      </c>
      <c r="N732" s="75" t="str">
        <f>IF(ISBLANK(Q732),VLOOKUP(Abfalldokumentation!$O732,'Linien - BU'!R:S,2,FALSE),Q732)</f>
        <v>L21</v>
      </c>
      <c r="O732" s="76">
        <f t="shared" si="82"/>
        <v>29501029</v>
      </c>
      <c r="P732" s="76">
        <f t="shared" si="83"/>
        <v>61</v>
      </c>
      <c r="Q732" s="44" t="s">
        <v>217</v>
      </c>
      <c r="R732" s="45">
        <v>29501029</v>
      </c>
      <c r="S732" s="45">
        <v>20</v>
      </c>
      <c r="T732" s="45">
        <v>61</v>
      </c>
      <c r="U732" s="46">
        <v>44467</v>
      </c>
      <c r="V732" s="47"/>
      <c r="W732" s="45" t="s">
        <v>176</v>
      </c>
      <c r="X732" s="49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7" t="str">
        <f>VLOOKUP(N733,'Linien - BU'!A:B,2,FALSE)</f>
        <v>BU4</v>
      </c>
      <c r="B733" s="78">
        <f t="shared" si="77"/>
        <v>7</v>
      </c>
      <c r="C733" s="79">
        <f>Abfalldokumentation!$U733</f>
        <v>44467</v>
      </c>
      <c r="D733" s="68" t="str">
        <f>IFERROR(VLOOKUP(Tabelle3[[#This Row],[Artikelnr.]],Produktgruppe!A:B,2,0),Tabelle3[[#This Row],[Produktname]])</f>
        <v>ABS 295</v>
      </c>
      <c r="E733" s="80" t="str">
        <f>IFERROR(VLOOKUP(Abfalldokumentation!$O733,Artikel!A:C,3,FALSE),Abfalldokumentation!$O733)</f>
        <v>ABS BRUSCHETTA</v>
      </c>
      <c r="F733" s="80" t="str">
        <f>VLOOKUP(T733,'Liste Gründe'!A:D,2,FALSE)</f>
        <v>keinen Verwendungszweck</v>
      </c>
      <c r="G733" s="79" t="str">
        <f>IF(ISBLANK(V733),VLOOKUP(Abfalldokumentation!$P733,'Liste Gründe'!A:D,3,FALSE),V733)</f>
        <v>keinen Verwendungszweck</v>
      </c>
      <c r="H733" s="80" t="str">
        <f>IF(ISBLANK(Abfalldokumentation!$W733),"-",Abfalldokumentation!$W733)</f>
        <v>&lt;300kg/Monat</v>
      </c>
      <c r="I733" s="80">
        <f t="shared" si="78"/>
        <v>39</v>
      </c>
      <c r="J733" s="80" t="str">
        <f t="shared" si="79"/>
        <v>Produkte</v>
      </c>
      <c r="K733" s="80" t="str">
        <f t="shared" si="80"/>
        <v>BUs</v>
      </c>
      <c r="L733" s="80" t="str">
        <f t="shared" si="81"/>
        <v>Symptome</v>
      </c>
      <c r="M7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IFERROR(VLOOKUP(Abfalldokumentation!$O733,Kennzahlen!U:X,3,FALSE)*Abfalldokumentation!$B733,"0")))),0)</f>
        <v>7.281148389532067</v>
      </c>
      <c r="N733" s="80" t="str">
        <f>IF(ISBLANK(Q733),VLOOKUP(Abfalldokumentation!$O733,'Linien - BU'!R:S,2,FALSE),Q733)</f>
        <v>L21</v>
      </c>
      <c r="O733" s="76">
        <f t="shared" si="82"/>
        <v>29501029</v>
      </c>
      <c r="P733" s="76">
        <f t="shared" si="83"/>
        <v>61</v>
      </c>
      <c r="Q733" s="38" t="s">
        <v>217</v>
      </c>
      <c r="R733" s="39">
        <v>29501029</v>
      </c>
      <c r="S733" s="39">
        <v>7</v>
      </c>
      <c r="T733" s="39">
        <v>61</v>
      </c>
      <c r="U733" s="40">
        <v>44467</v>
      </c>
      <c r="V733" s="41"/>
      <c r="W733" s="39" t="s">
        <v>176</v>
      </c>
      <c r="X733" s="43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2" t="str">
        <f>VLOOKUP(N734,'Linien - BU'!A:B,2,FALSE)</f>
        <v>BU4</v>
      </c>
      <c r="B734" s="73">
        <f t="shared" si="77"/>
        <v>2</v>
      </c>
      <c r="C734" s="74">
        <f>Abfalldokumentation!$U734</f>
        <v>44467</v>
      </c>
      <c r="D734" s="68" t="str">
        <f>IFERROR(VLOOKUP(Tabelle3[[#This Row],[Artikelnr.]],Produktgruppe!A:B,2,0),Tabelle3[[#This Row],[Produktname]])</f>
        <v>ABS 295</v>
      </c>
      <c r="E734" s="75" t="str">
        <f>IFERROR(VLOOKUP(Abfalldokumentation!$O734,Artikel!A:C,3,FALSE),Abfalldokumentation!$O734)</f>
        <v>ABS ORANG-PESTO</v>
      </c>
      <c r="F734" s="75" t="str">
        <f>VLOOKUP(T734,'Liste Gründe'!A:D,2,FALSE)</f>
        <v>keinen Verwendungszweck</v>
      </c>
      <c r="G734" s="74" t="str">
        <f>IF(ISBLANK(V734),VLOOKUP(Abfalldokumentation!$P734,'Liste Gründe'!A:D,3,FALSE),V734)</f>
        <v>keinen Verwendungszweck</v>
      </c>
      <c r="H734" s="75" t="str">
        <f>IF(ISBLANK(Abfalldokumentation!$W734),"-",Abfalldokumentation!$W734)</f>
        <v>&lt;100kg/Monat</v>
      </c>
      <c r="I734" s="75">
        <f t="shared" si="78"/>
        <v>39</v>
      </c>
      <c r="J734" s="75" t="str">
        <f t="shared" si="79"/>
        <v>Produkte</v>
      </c>
      <c r="K734" s="75" t="str">
        <f t="shared" si="80"/>
        <v>BUs</v>
      </c>
      <c r="L734" s="75" t="str">
        <f t="shared" si="81"/>
        <v>Symptome</v>
      </c>
      <c r="M7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IFERROR(VLOOKUP(Abfalldokumentation!$O734,Kennzahlen!U:X,3,FALSE)*Abfalldokumentation!$B734,"0")))),0)</f>
        <v>7.2678522889458623</v>
      </c>
      <c r="N734" s="75" t="str">
        <f>IF(ISBLANK(Q734),VLOOKUP(Abfalldokumentation!$O734,'Linien - BU'!R:S,2,FALSE),Q734)</f>
        <v>L21</v>
      </c>
      <c r="O734" s="76">
        <f t="shared" si="82"/>
        <v>29501030</v>
      </c>
      <c r="P734" s="76">
        <f t="shared" si="83"/>
        <v>61</v>
      </c>
      <c r="Q734" s="44" t="s">
        <v>217</v>
      </c>
      <c r="R734" s="45">
        <v>29501030</v>
      </c>
      <c r="S734" s="45">
        <v>2</v>
      </c>
      <c r="T734" s="45">
        <v>61</v>
      </c>
      <c r="U734" s="46">
        <v>44467</v>
      </c>
      <c r="V734" s="47"/>
      <c r="W734" s="45" t="s">
        <v>221</v>
      </c>
      <c r="X734" s="49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7" t="str">
        <f>VLOOKUP(N735,'Linien - BU'!A:B,2,FALSE)</f>
        <v>BU4</v>
      </c>
      <c r="B735" s="78">
        <f t="shared" si="77"/>
        <v>54</v>
      </c>
      <c r="C735" s="79">
        <f>Abfalldokumentation!$U735</f>
        <v>44467</v>
      </c>
      <c r="D735" s="68" t="str">
        <f>IFERROR(VLOOKUP(Tabelle3[[#This Row],[Artikelnr.]],Produktgruppe!A:B,2,0),Tabelle3[[#This Row],[Produktname]])</f>
        <v>ABS 295</v>
      </c>
      <c r="E735" s="80" t="str">
        <f>IFERROR(VLOOKUP(Abfalldokumentation!$O735,Artikel!A:C,3,FALSE),Abfalldokumentation!$O735)</f>
        <v>ABS OLD-AMSTERDAM</v>
      </c>
      <c r="F735" s="80" t="str">
        <f>VLOOKUP(T735,'Liste Gründe'!A:D,2,FALSE)</f>
        <v>keinen Verwendungszweck</v>
      </c>
      <c r="G735" s="79" t="str">
        <f>IF(ISBLANK(V735),VLOOKUP(Abfalldokumentation!$P735,'Liste Gründe'!A:D,3,FALSE),V735)</f>
        <v>keinen Verwendungszweck</v>
      </c>
      <c r="H735" s="80" t="str">
        <f>IF(ISBLANK(Abfalldokumentation!$W735),"-",Abfalldokumentation!$W735)</f>
        <v>&lt;1000kg/Monat</v>
      </c>
      <c r="I735" s="80">
        <f t="shared" si="78"/>
        <v>39</v>
      </c>
      <c r="J735" s="80" t="str">
        <f t="shared" si="79"/>
        <v>Produkte</v>
      </c>
      <c r="K735" s="80" t="str">
        <f t="shared" si="80"/>
        <v>BUs</v>
      </c>
      <c r="L735" s="80" t="str">
        <f t="shared" si="81"/>
        <v>Symptome</v>
      </c>
      <c r="M7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IFERROR(VLOOKUP(Abfalldokumentation!$O735,Kennzahlen!U:X,3,FALSE)*Abfalldokumentation!$B735,"0")))),0)</f>
        <v>10.868925052314992</v>
      </c>
      <c r="N735" s="80" t="str">
        <f>IF(ISBLANK(Q735),VLOOKUP(Abfalldokumentation!$O735,'Linien - BU'!R:S,2,FALSE),Q735)</f>
        <v>L22</v>
      </c>
      <c r="O735" s="76">
        <f t="shared" si="82"/>
        <v>29501039</v>
      </c>
      <c r="P735" s="76">
        <f t="shared" si="83"/>
        <v>61</v>
      </c>
      <c r="Q735" s="38" t="s">
        <v>172</v>
      </c>
      <c r="R735" s="39">
        <v>29501039</v>
      </c>
      <c r="S735" s="39">
        <v>54</v>
      </c>
      <c r="T735" s="39">
        <v>61</v>
      </c>
      <c r="U735" s="40">
        <v>44467</v>
      </c>
      <c r="V735" s="41"/>
      <c r="W735" s="39" t="s">
        <v>222</v>
      </c>
      <c r="X735" s="43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2" t="str">
        <f>VLOOKUP(N736,'Linien - BU'!A:B,2,FALSE)</f>
        <v>BU4</v>
      </c>
      <c r="B736" s="73">
        <f t="shared" si="77"/>
        <v>260</v>
      </c>
      <c r="C736" s="74">
        <f>Abfalldokumentation!$U736</f>
        <v>44467</v>
      </c>
      <c r="D736" s="68" t="str">
        <f>IFERROR(VLOOKUP(Tabelle3[[#This Row],[Artikelnr.]],Produktgruppe!A:B,2,0),Tabelle3[[#This Row],[Produktname]])</f>
        <v>ABS 295</v>
      </c>
      <c r="E736" s="75" t="str">
        <f>IFERROR(VLOOKUP(Abfalldokumentation!$O736,Artikel!A:C,3,FALSE),Abfalldokumentation!$O736)</f>
        <v>ABS OLD-AMSTERDAM</v>
      </c>
      <c r="F736" s="75" t="str">
        <f>VLOOKUP(T736,'Liste Gründe'!A:D,2,FALSE)</f>
        <v>keinen Verwendungszweck</v>
      </c>
      <c r="G736" s="74" t="str">
        <f>IF(ISBLANK(V736),VLOOKUP(Abfalldokumentation!$P736,'Liste Gründe'!A:D,3,FALSE),V736)</f>
        <v>keinen Verwendungszweck</v>
      </c>
      <c r="H736" s="75" t="str">
        <f>IF(ISBLANK(Abfalldokumentation!$W736),"-",Abfalldokumentation!$W736)</f>
        <v>&lt;1000kg/Monat</v>
      </c>
      <c r="I736" s="75">
        <f t="shared" si="78"/>
        <v>39</v>
      </c>
      <c r="J736" s="75" t="str">
        <f t="shared" si="79"/>
        <v>Produkte</v>
      </c>
      <c r="K736" s="75" t="str">
        <f t="shared" si="80"/>
        <v>BUs</v>
      </c>
      <c r="L736" s="75" t="str">
        <f t="shared" si="81"/>
        <v>Symptome</v>
      </c>
      <c r="M7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IFERROR(VLOOKUP(Abfalldokumentation!$O736,Kennzahlen!U:X,3,FALSE)*Abfalldokumentation!$B736,"0")))),0)</f>
        <v>10.868925052314992</v>
      </c>
      <c r="N736" s="75" t="str">
        <f>IF(ISBLANK(Q736),VLOOKUP(Abfalldokumentation!$O736,'Linien - BU'!R:S,2,FALSE),Q736)</f>
        <v>L22</v>
      </c>
      <c r="O736" s="76">
        <f t="shared" si="82"/>
        <v>29501039</v>
      </c>
      <c r="P736" s="76">
        <f t="shared" si="83"/>
        <v>61</v>
      </c>
      <c r="Q736" s="44" t="s">
        <v>172</v>
      </c>
      <c r="R736" s="45">
        <v>29501039</v>
      </c>
      <c r="S736" s="45">
        <v>260</v>
      </c>
      <c r="T736" s="45">
        <v>61</v>
      </c>
      <c r="U736" s="46">
        <v>44467</v>
      </c>
      <c r="V736" s="47"/>
      <c r="W736" s="45" t="s">
        <v>222</v>
      </c>
      <c r="X736" s="49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7" t="str">
        <f>VLOOKUP(N737,'Linien - BU'!A:B,2,FALSE)</f>
        <v>Verkauf</v>
      </c>
      <c r="B737" s="78">
        <f t="shared" si="77"/>
        <v>85.4</v>
      </c>
      <c r="C737" s="79">
        <f>Abfalldokumentation!$U737</f>
        <v>44467</v>
      </c>
      <c r="D737" s="68" t="str">
        <f>IFERROR(VLOOKUP(Tabelle3[[#This Row],[Artikelnr.]],Produktgruppe!A:B,2,0),Tabelle3[[#This Row],[Produktname]])</f>
        <v>Endstücke 295</v>
      </c>
      <c r="E737" s="80" t="str">
        <f>IFERROR(VLOOKUP(Abfalldokumentation!$O737,Artikel!A:C,3,FALSE),Abfalldokumentation!$O737)</f>
        <v>VOS GRW-SCHI-NAT ENDSTÜ</v>
      </c>
      <c r="F737" s="80" t="str">
        <f>VLOOKUP(T737,'Liste Gründe'!A:D,2,FALSE)</f>
        <v>Schimmel</v>
      </c>
      <c r="G737" s="79" t="str">
        <f>IF(ISBLANK(V737),VLOOKUP(Abfalldokumentation!$P737,'Liste Gründe'!A:D,3,FALSE),V737)</f>
        <v>keinen Abnehmer/kein Schälpersonal</v>
      </c>
      <c r="H737" s="80" t="str">
        <f>IF(ISBLANK(Abfalldokumentation!$W737),"-",Abfalldokumentation!$W737)</f>
        <v>keinen Abnehmer/Schälen</v>
      </c>
      <c r="I737" s="80">
        <f t="shared" si="78"/>
        <v>39</v>
      </c>
      <c r="J737" s="80" t="str">
        <f t="shared" si="79"/>
        <v>Produkte</v>
      </c>
      <c r="K737" s="80" t="str">
        <f t="shared" si="80"/>
        <v>BUs</v>
      </c>
      <c r="L737" s="80" t="str">
        <f t="shared" si="81"/>
        <v>Symptome</v>
      </c>
      <c r="M7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IFERROR(VLOOKUP(Abfalldokumentation!$O737,Kennzahlen!U:X,3,FALSE)*Abfalldokumentation!$B737,"0")))),0)</f>
        <v>42.7</v>
      </c>
      <c r="N737" s="80" t="str">
        <f>IF(ISBLANK(Q737),VLOOKUP(Abfalldokumentation!$O737,'Linien - BU'!R:S,2,FALSE),Q737)</f>
        <v>Verkauf</v>
      </c>
      <c r="O737" s="76">
        <f t="shared" si="82"/>
        <v>29501070</v>
      </c>
      <c r="P737" s="76">
        <f t="shared" si="83"/>
        <v>12</v>
      </c>
      <c r="Q737" s="38" t="s">
        <v>11</v>
      </c>
      <c r="R737" s="39">
        <v>29501070</v>
      </c>
      <c r="S737" s="39">
        <v>85.4</v>
      </c>
      <c r="T737" s="39">
        <v>12</v>
      </c>
      <c r="U737" s="40">
        <v>44467</v>
      </c>
      <c r="V737" s="41" t="s">
        <v>20</v>
      </c>
      <c r="W737" s="39" t="s">
        <v>178</v>
      </c>
      <c r="X737" s="43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2" t="str">
        <f>VLOOKUP(N738,'Linien - BU'!A:B,2,FALSE)</f>
        <v>BU4</v>
      </c>
      <c r="B738" s="73">
        <f t="shared" si="77"/>
        <v>7</v>
      </c>
      <c r="C738" s="74">
        <f>Abfalldokumentation!$U738</f>
        <v>44467</v>
      </c>
      <c r="D738" s="68" t="str">
        <f>IFERROR(VLOOKUP(Tabelle3[[#This Row],[Artikelnr.]],Produktgruppe!A:B,2,0),Tabelle3[[#This Row],[Produktname]])</f>
        <v>ABS 295</v>
      </c>
      <c r="E738" s="75" t="str">
        <f>IFERROR(VLOOKUP(Abfalldokumentation!$O738,Artikel!A:C,3,FALSE),Abfalldokumentation!$O738)</f>
        <v>ABS BRIE-PAP</v>
      </c>
      <c r="F738" s="75" t="str">
        <f>VLOOKUP(T738,'Liste Gründe'!A:D,2,FALSE)</f>
        <v>keinen Verwendungszweck</v>
      </c>
      <c r="G738" s="74" t="str">
        <f>IF(ISBLANK(V738),VLOOKUP(Abfalldokumentation!$P738,'Liste Gründe'!A:D,3,FALSE),V738)</f>
        <v>keinen Verwendungszweck</v>
      </c>
      <c r="H738" s="75" t="str">
        <f>IF(ISBLANK(Abfalldokumentation!$W738),"-",Abfalldokumentation!$W738)</f>
        <v>&lt;50kg/Monat</v>
      </c>
      <c r="I738" s="75">
        <f t="shared" si="78"/>
        <v>39</v>
      </c>
      <c r="J738" s="75" t="str">
        <f t="shared" si="79"/>
        <v>Produkte</v>
      </c>
      <c r="K738" s="75" t="str">
        <f t="shared" si="80"/>
        <v>BUs</v>
      </c>
      <c r="L738" s="75" t="str">
        <f t="shared" si="81"/>
        <v>Symptome</v>
      </c>
      <c r="M7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IFERROR(VLOOKUP(Abfalldokumentation!$O738,Kennzahlen!U:X,3,FALSE)*Abfalldokumentation!$B738,"0")))),0)</f>
        <v>9.6459416666666655</v>
      </c>
      <c r="N738" s="75" t="str">
        <f>IF(ISBLANK(Q738),VLOOKUP(Abfalldokumentation!$O738,'Linien - BU'!R:S,2,FALSE),Q738)</f>
        <v>L29</v>
      </c>
      <c r="O738" s="76">
        <f t="shared" si="82"/>
        <v>29501101</v>
      </c>
      <c r="P738" s="76">
        <f t="shared" si="83"/>
        <v>61</v>
      </c>
      <c r="Q738" s="44" t="s">
        <v>228</v>
      </c>
      <c r="R738" s="45">
        <v>29501101</v>
      </c>
      <c r="S738" s="45">
        <v>7</v>
      </c>
      <c r="T738" s="45">
        <v>61</v>
      </c>
      <c r="U738" s="46">
        <v>44467</v>
      </c>
      <c r="V738" s="47"/>
      <c r="W738" s="45" t="s">
        <v>220</v>
      </c>
      <c r="X738" s="49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7" t="str">
        <f>VLOOKUP(N739,'Linien - BU'!A:B,2,FALSE)</f>
        <v>BU3</v>
      </c>
      <c r="B739" s="78">
        <f t="shared" si="77"/>
        <v>63</v>
      </c>
      <c r="C739" s="79">
        <f>Abfalldokumentation!$U739</f>
        <v>44467</v>
      </c>
      <c r="D739" s="68" t="str">
        <f>IFERROR(VLOOKUP(Tabelle3[[#This Row],[Artikelnr.]],Produktgruppe!A:B,2,0),Tabelle3[[#This Row],[Produktname]])</f>
        <v>Offen vegan</v>
      </c>
      <c r="E739" s="80" t="str">
        <f>IFERROR(VLOOKUP(Abfalldokumentation!$O739,Artikel!A:C,3,FALSE),Abfalldokumentation!$O739)</f>
        <v>VOS VEG-SCH WÜRZIG</v>
      </c>
      <c r="F739" s="80" t="str">
        <f>VLOOKUP(T739,'Liste Gründe'!A:D,2,FALSE)</f>
        <v>keinen Verwendungszweck</v>
      </c>
      <c r="G739" s="79" t="str">
        <f>IF(ISBLANK(V739),VLOOKUP(Abfalldokumentation!$P739,'Liste Gründe'!A:D,3,FALSE),V739)</f>
        <v>VOS &gt; Einsatz (vegan)</v>
      </c>
      <c r="H739" s="80" t="str">
        <f>IF(ISBLANK(Abfalldokumentation!$W739),"-",Abfalldokumentation!$W739)</f>
        <v>-</v>
      </c>
      <c r="I739" s="80">
        <f t="shared" si="78"/>
        <v>39</v>
      </c>
      <c r="J739" s="80" t="str">
        <f t="shared" si="79"/>
        <v>Produkte</v>
      </c>
      <c r="K739" s="80" t="str">
        <f t="shared" si="80"/>
        <v>BUs</v>
      </c>
      <c r="L739" s="80" t="str">
        <f t="shared" si="81"/>
        <v>Symptome</v>
      </c>
      <c r="M7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IFERROR(VLOOKUP(Abfalldokumentation!$O739,Kennzahlen!U:X,3,FALSE)*Abfalldokumentation!$B739,"0")))),0)</f>
        <v>31.5</v>
      </c>
      <c r="N739" s="80" t="str">
        <f>IF(ISBLANK(Q739),VLOOKUP(Abfalldokumentation!$O739,'Linien - BU'!R:S,2,FALSE),Q739)</f>
        <v>L1</v>
      </c>
      <c r="O739" s="76">
        <f t="shared" si="82"/>
        <v>29900003</v>
      </c>
      <c r="P739" s="76">
        <f t="shared" si="83"/>
        <v>61</v>
      </c>
      <c r="Q739" s="38" t="s">
        <v>174</v>
      </c>
      <c r="R739" s="39">
        <v>29900003</v>
      </c>
      <c r="S739" s="39">
        <v>63</v>
      </c>
      <c r="T739" s="45">
        <v>61</v>
      </c>
      <c r="U739" s="40">
        <v>44467</v>
      </c>
      <c r="V739" s="41" t="s">
        <v>35</v>
      </c>
      <c r="W739" s="39"/>
      <c r="X739" s="43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2" t="str">
        <f>VLOOKUP(N740,'Linien - BU'!A:B,2,FALSE)</f>
        <v>BU1</v>
      </c>
      <c r="B740" s="73">
        <f t="shared" si="77"/>
        <v>17.399999999999999</v>
      </c>
      <c r="C740" s="74">
        <f>Abfalldokumentation!$U740</f>
        <v>44467</v>
      </c>
      <c r="D740" s="68" t="str">
        <f>IFERROR(VLOOKUP(Tabelle3[[#This Row],[Artikelnr.]],Produktgruppe!A:B,2,0),Tabelle3[[#This Row],[Produktname]])</f>
        <v>ganze Würste</v>
      </c>
      <c r="E740" s="75" t="str">
        <f>IFERROR(VLOOKUP(Abfalldokumentation!$O740,Artikel!A:C,3,FALSE),Abfalldokumentation!$O740)</f>
        <v>Würste 8400g Schinkenrä</v>
      </c>
      <c r="F740" s="75" t="str">
        <f>VLOOKUP(T740,'Liste Gründe'!A:D,2,FALSE)</f>
        <v>Linienbezogen</v>
      </c>
      <c r="G740" s="74" t="str">
        <f>IF(ISBLANK(V740),VLOOKUP(Abfalldokumentation!$P740,'Liste Gründe'!A:D,3,FALSE),V740)</f>
        <v>Reinigung</v>
      </c>
      <c r="H740" s="75" t="str">
        <f>IF(ISBLANK(Abfalldokumentation!$W740),"-",Abfalldokumentation!$W740)</f>
        <v>-</v>
      </c>
      <c r="I740" s="75">
        <f t="shared" si="78"/>
        <v>39</v>
      </c>
      <c r="J740" s="75" t="str">
        <f t="shared" si="79"/>
        <v>Produkte</v>
      </c>
      <c r="K740" s="75" t="str">
        <f t="shared" si="80"/>
        <v>BUs</v>
      </c>
      <c r="L740" s="75" t="str">
        <f t="shared" si="81"/>
        <v>Symptome</v>
      </c>
      <c r="M7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IFERROR(VLOOKUP(Abfalldokumentation!$O740,Kennzahlen!U:X,3,FALSE)*Abfalldokumentation!$B740,"0")))),0)</f>
        <v>0</v>
      </c>
      <c r="N740" s="75" t="str">
        <f>IF(ISBLANK(Q740),VLOOKUP(Abfalldokumentation!$O740,'Linien - BU'!R:S,2,FALSE),Q740)</f>
        <v>Abfüllung</v>
      </c>
      <c r="O740" s="76">
        <f t="shared" si="82"/>
        <v>31000092</v>
      </c>
      <c r="P740" s="76">
        <f t="shared" si="83"/>
        <v>10</v>
      </c>
      <c r="Q740" s="44" t="s">
        <v>166</v>
      </c>
      <c r="R740" s="45">
        <v>31000092</v>
      </c>
      <c r="S740" s="45">
        <v>17.399999999999999</v>
      </c>
      <c r="T740" s="45">
        <v>10</v>
      </c>
      <c r="U740" s="46">
        <v>44467</v>
      </c>
      <c r="V740" s="47"/>
      <c r="W740" s="45"/>
      <c r="X740" s="49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7" t="str">
        <f>VLOOKUP(N741,'Linien - BU'!A:B,2,FALSE)</f>
        <v>BU1</v>
      </c>
      <c r="B741" s="78">
        <f t="shared" si="77"/>
        <v>51</v>
      </c>
      <c r="C741" s="79">
        <f>Abfalldokumentation!$U741</f>
        <v>44467</v>
      </c>
      <c r="D741" s="68" t="str">
        <f>IFERROR(VLOOKUP(Tabelle3[[#This Row],[Artikelnr.]],Produktgruppe!A:B,2,0),Tabelle3[[#This Row],[Produktname]])</f>
        <v>HF-Wurst Vegan</v>
      </c>
      <c r="E741" s="80" t="str">
        <f>IFERROR(VLOOKUP(Abfalldokumentation!$O741,Artikel!A:C,3,FALSE),Abfalldokumentation!$O741)</f>
        <v>VEG-SCH WÜRZIG  7,2KG</v>
      </c>
      <c r="F741" s="80" t="str">
        <f>VLOOKUP(T741,'Liste Gründe'!A:D,2,FALSE)</f>
        <v>Linienbezogen</v>
      </c>
      <c r="G741" s="79" t="str">
        <f>IF(ISBLANK(V741),VLOOKUP(Abfalldokumentation!$P741,'Liste Gründe'!A:D,3,FALSE),V741)</f>
        <v>Füllkopf tropft (vegan)</v>
      </c>
      <c r="H741" s="80" t="str">
        <f>IF(ISBLANK(Abfalldokumentation!$W741),"-",Abfalldokumentation!$W741)</f>
        <v>-</v>
      </c>
      <c r="I741" s="80">
        <f t="shared" si="78"/>
        <v>39</v>
      </c>
      <c r="J741" s="80" t="str">
        <f t="shared" si="79"/>
        <v>Produkte</v>
      </c>
      <c r="K741" s="80" t="str">
        <f t="shared" si="80"/>
        <v>BUs</v>
      </c>
      <c r="L741" s="80" t="str">
        <f t="shared" si="81"/>
        <v>Symptome</v>
      </c>
      <c r="M7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IFERROR(VLOOKUP(Abfalldokumentation!$O741,Kennzahlen!U:X,3,FALSE)*Abfalldokumentation!$B741,"0")))),0)</f>
        <v>917.47979999999995</v>
      </c>
      <c r="N741" s="80" t="str">
        <f>IF(ISBLANK(Q741),VLOOKUP(Abfalldokumentation!$O741,'Linien - BU'!R:S,2,FALSE),Q741)</f>
        <v>Abfüllung</v>
      </c>
      <c r="O741" s="76">
        <f t="shared" si="82"/>
        <v>31900002</v>
      </c>
      <c r="P741" s="76">
        <f t="shared" si="83"/>
        <v>20</v>
      </c>
      <c r="Q741" s="38" t="s">
        <v>166</v>
      </c>
      <c r="R741" s="39">
        <v>31900002</v>
      </c>
      <c r="S741" s="39">
        <v>51</v>
      </c>
      <c r="T741" s="39">
        <v>20</v>
      </c>
      <c r="U741" s="40">
        <v>44467</v>
      </c>
      <c r="V741" s="41"/>
      <c r="W741" s="39"/>
      <c r="X741" s="43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2" t="str">
        <f>VLOOKUP(N742,'Linien - BU'!A:B,2,FALSE)</f>
        <v>BU1</v>
      </c>
      <c r="B742" s="73">
        <f t="shared" si="77"/>
        <v>22.4</v>
      </c>
      <c r="C742" s="74">
        <f>Abfalldokumentation!$U742</f>
        <v>44467</v>
      </c>
      <c r="D742" s="68" t="str">
        <f>IFERROR(VLOOKUP(Tabelle3[[#This Row],[Artikelnr.]],Produktgruppe!A:B,2,0),Tabelle3[[#This Row],[Produktname]])</f>
        <v>Räucherwürste</v>
      </c>
      <c r="E742" s="75" t="str">
        <f>IFERROR(VLOOKUP(Abfalldokumentation!$O742,Artikel!A:C,3,FALSE),Abfalldokumentation!$O742)</f>
        <v>GRW SCHI-NAT 7,2GK NEUE</v>
      </c>
      <c r="F742" s="75" t="str">
        <f>VLOOKUP(T742,'Liste Gründe'!A:D,2,FALSE)</f>
        <v>Linienbezogen</v>
      </c>
      <c r="G742" s="74" t="str">
        <f>IF(ISBLANK(V742),VLOOKUP(Abfalldokumentation!$P742,'Liste Gründe'!A:D,3,FALSE),V742)</f>
        <v>Darm geplatzt</v>
      </c>
      <c r="H742" s="75" t="str">
        <f>IF(ISBLANK(Abfalldokumentation!$W742),"-",Abfalldokumentation!$W742)</f>
        <v>Clip gerissen</v>
      </c>
      <c r="I742" s="75">
        <f t="shared" si="78"/>
        <v>39</v>
      </c>
      <c r="J742" s="75" t="str">
        <f t="shared" si="79"/>
        <v>Produkte</v>
      </c>
      <c r="K742" s="75" t="str">
        <f t="shared" si="80"/>
        <v>BUs</v>
      </c>
      <c r="L742" s="75" t="str">
        <f t="shared" si="81"/>
        <v>Symptome</v>
      </c>
      <c r="M7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IFERROR(VLOOKUP(Abfalldokumentation!$O742,Kennzahlen!U:X,3,FALSE)*Abfalldokumentation!$B742,"0")))),0)</f>
        <v>0</v>
      </c>
      <c r="N742" s="75" t="str">
        <f>IF(ISBLANK(Q742),VLOOKUP(Abfalldokumentation!$O742,'Linien - BU'!R:S,2,FALSE),Q742)</f>
        <v>Abfüllung</v>
      </c>
      <c r="O742" s="76">
        <f t="shared" si="82"/>
        <v>32000106</v>
      </c>
      <c r="P742" s="76">
        <f t="shared" si="83"/>
        <v>34</v>
      </c>
      <c r="Q742" s="44" t="s">
        <v>166</v>
      </c>
      <c r="R742" s="45">
        <v>32000106</v>
      </c>
      <c r="S742" s="45">
        <v>22.4</v>
      </c>
      <c r="T742" s="39">
        <v>34</v>
      </c>
      <c r="U742" s="46">
        <v>44467</v>
      </c>
      <c r="V742" s="47"/>
      <c r="W742" s="45" t="s">
        <v>223</v>
      </c>
      <c r="X742" s="49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7" t="str">
        <f>VLOOKUP(N743,'Linien - BU'!A:B,2,FALSE)</f>
        <v>BU3</v>
      </c>
      <c r="B743" s="78">
        <f t="shared" si="77"/>
        <v>134</v>
      </c>
      <c r="C743" s="79">
        <f>Abfalldokumentation!$U743</f>
        <v>44467</v>
      </c>
      <c r="D743" s="68" t="str">
        <f>IFERROR(VLOOKUP(Tabelle3[[#This Row],[Artikelnr.]],Produktgruppe!A:B,2,0),Tabelle3[[#This Row],[Produktname]])</f>
        <v>VOS 495</v>
      </c>
      <c r="E743" s="80" t="str">
        <f>IFERROR(VLOOKUP(Abfalldokumentation!$O743,Artikel!A:C,3,FALSE),Abfalldokumentation!$O743)</f>
        <v>VOS RW-NUSS-VAKU</v>
      </c>
      <c r="F743" s="80" t="str">
        <f>VLOOKUP(T743,'Liste Gründe'!A:D,2,FALSE)</f>
        <v>Schimmel</v>
      </c>
      <c r="G743" s="79" t="str">
        <f>IF(ISBLANK(V743),VLOOKUP(Abfalldokumentation!$P743,'Liste Gründe'!A:D,3,FALSE),V743)</f>
        <v>Rest</v>
      </c>
      <c r="H743" s="80" t="str">
        <f>IF(ISBLANK(Abfalldokumentation!$W743),"-",Abfalldokumentation!$W743)</f>
        <v>wurde nicht eingesetzt</v>
      </c>
      <c r="I743" s="80">
        <f t="shared" si="78"/>
        <v>39</v>
      </c>
      <c r="J743" s="80" t="str">
        <f t="shared" si="79"/>
        <v>Produkte</v>
      </c>
      <c r="K743" s="80" t="str">
        <f t="shared" si="80"/>
        <v>BUs</v>
      </c>
      <c r="L743" s="80" t="str">
        <f t="shared" si="81"/>
        <v>Symptome</v>
      </c>
      <c r="M7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IFERROR(VLOOKUP(Abfalldokumentation!$O743,Kennzahlen!U:X,3,FALSE)*Abfalldokumentation!$B743,"0")))),0)</f>
        <v>68.876000000000005</v>
      </c>
      <c r="N743" s="80" t="str">
        <f>IF(ISBLANK(Q743),VLOOKUP(Abfalldokumentation!$O743,'Linien - BU'!R:S,2,FALSE),Q743)</f>
        <v>L4</v>
      </c>
      <c r="O743" s="76">
        <f t="shared" si="82"/>
        <v>49500088</v>
      </c>
      <c r="P743" s="76">
        <f t="shared" si="83"/>
        <v>12</v>
      </c>
      <c r="Q743" s="38" t="s">
        <v>165</v>
      </c>
      <c r="R743" s="39">
        <v>49500088</v>
      </c>
      <c r="S743" s="39">
        <v>134</v>
      </c>
      <c r="T743" s="39">
        <v>12</v>
      </c>
      <c r="U743" s="40">
        <v>44467</v>
      </c>
      <c r="V743" s="41" t="s">
        <v>10</v>
      </c>
      <c r="W743" s="39" t="s">
        <v>243</v>
      </c>
      <c r="X743" s="43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2" t="str">
        <f>VLOOKUP(N744,'Linien - BU'!A:B,2,FALSE)</f>
        <v>BU2</v>
      </c>
      <c r="B744" s="73">
        <f t="shared" si="77"/>
        <v>75</v>
      </c>
      <c r="C744" s="74">
        <f>Abfalldokumentation!$U744</f>
        <v>44467</v>
      </c>
      <c r="D744" s="68" t="str">
        <f>IFERROR(VLOOKUP(Tabelle3[[#This Row],[Artikelnr.]],Produktgruppe!A:B,2,0),Tabelle3[[#This Row],[Produktname]])</f>
        <v>Rohware</v>
      </c>
      <c r="E744" s="75" t="str">
        <f>IFERROR(VLOOKUP(Abfalldokumentation!$O744,Artikel!A:C,3,FALSE),Abfalldokumentation!$O744)</f>
        <v>Blöcke</v>
      </c>
      <c r="F744" s="75" t="str">
        <f>VLOOKUP(T744,'Liste Gründe'!A:D,2,FALSE)</f>
        <v>Schimmel</v>
      </c>
      <c r="G744" s="74" t="str">
        <f>IF(ISBLANK(V744),VLOOKUP(Abfalldokumentation!$P744,'Liste Gründe'!A:D,3,FALSE),V744)</f>
        <v>Luftzieher/Folienriss durch Transport</v>
      </c>
      <c r="H744" s="75" t="str">
        <f>IF(ISBLANK(Abfalldokumentation!$W744),"-",Abfalldokumentation!$W744)</f>
        <v>Luftzieher/Folienriss durch Transport</v>
      </c>
      <c r="I744" s="75">
        <f t="shared" si="78"/>
        <v>39</v>
      </c>
      <c r="J744" s="75" t="str">
        <f t="shared" si="79"/>
        <v>Produkte</v>
      </c>
      <c r="K744" s="75" t="str">
        <f t="shared" si="80"/>
        <v>BUs</v>
      </c>
      <c r="L744" s="75" t="str">
        <f t="shared" si="81"/>
        <v>Symptome</v>
      </c>
      <c r="M7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IFERROR(VLOOKUP(Abfalldokumentation!$O744,Kennzahlen!U:X,3,FALSE)*Abfalldokumentation!$B744,"0")))),0)</f>
        <v>0</v>
      </c>
      <c r="N744" s="75" t="str">
        <f>IF(ISBLANK(Q744),VLOOKUP(Abfalldokumentation!$O744,'Linien - BU'!R:S,2,FALSE),Q744)</f>
        <v>BU2</v>
      </c>
      <c r="O744" s="76" t="str">
        <f t="shared" si="82"/>
        <v>Blöcke</v>
      </c>
      <c r="P744" s="76">
        <f t="shared" si="83"/>
        <v>12</v>
      </c>
      <c r="Q744" s="44" t="s">
        <v>7</v>
      </c>
      <c r="R744" s="45" t="s">
        <v>194</v>
      </c>
      <c r="S744" s="45">
        <v>75</v>
      </c>
      <c r="T744" s="45">
        <v>12</v>
      </c>
      <c r="U744" s="46">
        <v>44467</v>
      </c>
      <c r="V744" s="47" t="s">
        <v>30</v>
      </c>
      <c r="W744" s="45" t="s">
        <v>30</v>
      </c>
      <c r="X744" s="49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7" t="str">
        <f>VLOOKUP(N745,'Linien - BU'!A:B,2,FALSE)</f>
        <v>BU3</v>
      </c>
      <c r="B745" s="78">
        <f t="shared" si="77"/>
        <v>181</v>
      </c>
      <c r="C745" s="79">
        <f>Abfalldokumentation!$U745</f>
        <v>44467</v>
      </c>
      <c r="D745" s="68" t="str">
        <f>IFERROR(VLOOKUP(Tabelle3[[#This Row],[Artikelnr.]],Produktgruppe!A:B,2,0),Tabelle3[[#This Row],[Produktname]])</f>
        <v>Vorschmelz Diverses</v>
      </c>
      <c r="E745" s="80" t="str">
        <f>IFERROR(VLOOKUP(Abfalldokumentation!$O745,Artikel!A:C,3,FALSE),Abfalldokumentation!$O745)</f>
        <v>Vorschmelz Diverses</v>
      </c>
      <c r="F745" s="80" t="str">
        <f>VLOOKUP(T745,'Liste Gründe'!A:D,2,FALSE)</f>
        <v>Linienbezogen</v>
      </c>
      <c r="G745" s="79" t="str">
        <f>IF(ISBLANK(V745),VLOOKUP(Abfalldokumentation!$P745,'Liste Gründe'!A:D,3,FALSE),V745)</f>
        <v>Maschinenabfall</v>
      </c>
      <c r="H745" s="80" t="str">
        <f>IF(ISBLANK(Abfalldokumentation!$W745),"-",Abfalldokumentation!$W745)</f>
        <v>nicht eindeutig</v>
      </c>
      <c r="I745" s="80">
        <f t="shared" si="78"/>
        <v>39</v>
      </c>
      <c r="J745" s="80" t="str">
        <f t="shared" si="79"/>
        <v>Produkte</v>
      </c>
      <c r="K745" s="80" t="str">
        <f t="shared" si="80"/>
        <v>BUs</v>
      </c>
      <c r="L745" s="80" t="str">
        <f t="shared" si="81"/>
        <v>Symptome</v>
      </c>
      <c r="M7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IFERROR(VLOOKUP(Abfalldokumentation!$O745,Kennzahlen!U:X,3,FALSE)*Abfalldokumentation!$B745,"0")))),0)</f>
        <v>0</v>
      </c>
      <c r="N745" s="80" t="str">
        <f>IF(ISBLANK(Q745),VLOOKUP(Abfalldokumentation!$O745,'Linien - BU'!R:S,2,FALSE),Q745)</f>
        <v>Bu3</v>
      </c>
      <c r="O745" s="76" t="str">
        <f t="shared" si="82"/>
        <v>Vorschmelz Diverses</v>
      </c>
      <c r="P745" s="76">
        <f t="shared" si="83"/>
        <v>30</v>
      </c>
      <c r="Q745" s="38" t="s">
        <v>196</v>
      </c>
      <c r="R745" s="45" t="s">
        <v>54</v>
      </c>
      <c r="S745" s="39">
        <v>181</v>
      </c>
      <c r="T745" s="39">
        <v>30</v>
      </c>
      <c r="U745" s="40">
        <v>44467</v>
      </c>
      <c r="V745" s="41" t="s">
        <v>53</v>
      </c>
      <c r="W745" s="39" t="s">
        <v>205</v>
      </c>
      <c r="X745" s="43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2" t="str">
        <f>VLOOKUP(N746,'Linien - BU'!A:B,2,FALSE)</f>
        <v>BU1</v>
      </c>
      <c r="B746" s="73">
        <f t="shared" si="77"/>
        <v>54</v>
      </c>
      <c r="C746" s="74">
        <f>Abfalldokumentation!$U746</f>
        <v>44467</v>
      </c>
      <c r="D746" s="68" t="str">
        <f>IFERROR(VLOOKUP(Tabelle3[[#This Row],[Artikelnr.]],Produktgruppe!A:B,2,0),Tabelle3[[#This Row],[Produktname]])</f>
        <v>Diverses</v>
      </c>
      <c r="E746" s="75" t="str">
        <f>IFERROR(VLOOKUP(Abfalldokumentation!$O746,Artikel!A:C,3,FALSE),Abfalldokumentation!$O746)</f>
        <v>Diverse Rinde</v>
      </c>
      <c r="F746" s="75" t="str">
        <f>VLOOKUP(T746,'Liste Gründe'!A:D,2,FALSE)</f>
        <v>Rest</v>
      </c>
      <c r="G746" s="74" t="str">
        <f>IF(ISBLANK(V746),VLOOKUP(Abfalldokumentation!$P746,'Liste Gründe'!A:D,3,FALSE),V746)</f>
        <v>geschälte Rinde</v>
      </c>
      <c r="H746" s="75" t="str">
        <f>IF(ISBLANK(Abfalldokumentation!$W746),"-",Abfalldokumentation!$W746)</f>
        <v>keine Verwendung möglich</v>
      </c>
      <c r="I746" s="75">
        <f t="shared" si="78"/>
        <v>39</v>
      </c>
      <c r="J746" s="75" t="str">
        <f t="shared" si="79"/>
        <v>Produkte</v>
      </c>
      <c r="K746" s="75" t="str">
        <f t="shared" si="80"/>
        <v>BUs</v>
      </c>
      <c r="L746" s="75" t="str">
        <f t="shared" si="81"/>
        <v>Symptome</v>
      </c>
      <c r="M7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IFERROR(VLOOKUP(Abfalldokumentation!$O746,Kennzahlen!U:X,3,FALSE)*Abfalldokumentation!$B746,"0")))),0)</f>
        <v>0</v>
      </c>
      <c r="N746" s="75" t="str">
        <f>IF(ISBLANK(Q746),VLOOKUP(Abfalldokumentation!$O746,'Linien - BU'!R:S,2,FALSE),Q746)</f>
        <v>RWV</v>
      </c>
      <c r="O746" s="76" t="str">
        <f t="shared" si="82"/>
        <v>Diverse Rinde</v>
      </c>
      <c r="P746" s="76">
        <f t="shared" si="83"/>
        <v>60</v>
      </c>
      <c r="Q746" s="44" t="s">
        <v>188</v>
      </c>
      <c r="R746" s="45" t="s">
        <v>238</v>
      </c>
      <c r="S746" s="45">
        <v>54</v>
      </c>
      <c r="T746" s="45">
        <v>60</v>
      </c>
      <c r="U746" s="46">
        <v>44467</v>
      </c>
      <c r="V746" s="47" t="s">
        <v>201</v>
      </c>
      <c r="W746" s="45" t="s">
        <v>190</v>
      </c>
      <c r="X746" s="49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7" t="str">
        <f>VLOOKUP(N747,'Linien - BU'!A:B,2,FALSE)</f>
        <v>BU4</v>
      </c>
      <c r="B747" s="78">
        <f t="shared" si="77"/>
        <v>19</v>
      </c>
      <c r="C747" s="79">
        <f>Abfalldokumentation!$U747</f>
        <v>44467</v>
      </c>
      <c r="D747" s="68" t="str">
        <f>IFERROR(VLOOKUP(Tabelle3[[#This Row],[Artikelnr.]],Produktgruppe!A:B,2,0),Tabelle3[[#This Row],[Produktname]])</f>
        <v>Diverses</v>
      </c>
      <c r="E747" s="80" t="str">
        <f>IFERROR(VLOOKUP(Abfalldokumentation!$O747,Artikel!A:C,3,FALSE),Abfalldokumentation!$O747)</f>
        <v>Diverses</v>
      </c>
      <c r="F747" s="80" t="str">
        <f>VLOOKUP(T747,'Liste Gründe'!A:D,2,FALSE)</f>
        <v>Linienbezogen</v>
      </c>
      <c r="G747" s="79" t="str">
        <f>IF(ISBLANK(V747),VLOOKUP(Abfalldokumentation!$P747,'Liste Gründe'!A:D,3,FALSE),V747)</f>
        <v>Maschinenabfall</v>
      </c>
      <c r="H747" s="80" t="str">
        <f>IF(ISBLANK(Abfalldokumentation!$W747),"-",Abfalldokumentation!$W747)</f>
        <v>-</v>
      </c>
      <c r="I747" s="80">
        <f t="shared" si="78"/>
        <v>39</v>
      </c>
      <c r="J747" s="80" t="str">
        <f t="shared" si="79"/>
        <v>Produkte</v>
      </c>
      <c r="K747" s="80" t="str">
        <f t="shared" si="80"/>
        <v>BUs</v>
      </c>
      <c r="L747" s="80" t="str">
        <f t="shared" si="81"/>
        <v>Symptome</v>
      </c>
      <c r="M7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IFERROR(VLOOKUP(Abfalldokumentation!$O747,Kennzahlen!U:X,3,FALSE)*Abfalldokumentation!$B747,"0")))),0)</f>
        <v>0</v>
      </c>
      <c r="N747" s="80" t="str">
        <f>IF(ISBLANK(Q747),VLOOKUP(Abfalldokumentation!$O747,'Linien - BU'!R:S,2,FALSE),Q747)</f>
        <v>BU4</v>
      </c>
      <c r="O747" s="76" t="str">
        <f t="shared" si="82"/>
        <v>Diverses</v>
      </c>
      <c r="P747" s="76">
        <f t="shared" si="83"/>
        <v>30</v>
      </c>
      <c r="Q747" s="38" t="s">
        <v>9</v>
      </c>
      <c r="R747" s="45" t="s">
        <v>108</v>
      </c>
      <c r="S747" s="39">
        <v>19</v>
      </c>
      <c r="T747" s="39">
        <v>30</v>
      </c>
      <c r="U747" s="40">
        <v>44467</v>
      </c>
      <c r="V747" s="41"/>
      <c r="W747" s="39"/>
      <c r="X747" s="43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2" t="str">
        <f>VLOOKUP(N748,'Linien - BU'!A:B,2,FALSE)</f>
        <v>BU3</v>
      </c>
      <c r="B748" s="73">
        <f t="shared" si="77"/>
        <v>20</v>
      </c>
      <c r="C748" s="74">
        <f>Abfalldokumentation!$U748</f>
        <v>44467</v>
      </c>
      <c r="D748" s="68" t="str">
        <f>IFERROR(VLOOKUP(Tabelle3[[#This Row],[Artikelnr.]],Produktgruppe!A:B,2,0),Tabelle3[[#This Row],[Produktname]])</f>
        <v>Diverses</v>
      </c>
      <c r="E748" s="75" t="str">
        <f>IFERROR(VLOOKUP(Abfalldokumentation!$O748,Artikel!A:C,3,FALSE),Abfalldokumentation!$O748)</f>
        <v>Maschinenabfall</v>
      </c>
      <c r="F748" s="75" t="str">
        <f>VLOOKUP(T748,'Liste Gründe'!A:D,2,FALSE)</f>
        <v>Linienbezogen</v>
      </c>
      <c r="G748" s="74" t="str">
        <f>IF(ISBLANK(V748),VLOOKUP(Abfalldokumentation!$P748,'Liste Gründe'!A:D,3,FALSE),V748)</f>
        <v>Maschinenabfall</v>
      </c>
      <c r="H748" s="75" t="str">
        <f>IF(ISBLANK(Abfalldokumentation!$W748),"-",Abfalldokumentation!$W748)</f>
        <v>-</v>
      </c>
      <c r="I748" s="75">
        <f t="shared" si="78"/>
        <v>39</v>
      </c>
      <c r="J748" s="75" t="str">
        <f t="shared" si="79"/>
        <v>Produkte</v>
      </c>
      <c r="K748" s="75" t="str">
        <f t="shared" si="80"/>
        <v>BUs</v>
      </c>
      <c r="L748" s="75" t="str">
        <f t="shared" si="81"/>
        <v>Symptome</v>
      </c>
      <c r="M7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IFERROR(VLOOKUP(Abfalldokumentation!$O748,Kennzahlen!U:X,3,FALSE)*Abfalldokumentation!$B748,"0")))),0)</f>
        <v>0</v>
      </c>
      <c r="N748" s="75" t="str">
        <f>IF(ISBLANK(Q748),VLOOKUP(Abfalldokumentation!$O748,'Linien - BU'!R:S,2,FALSE),Q748)</f>
        <v>Bu3</v>
      </c>
      <c r="O748" s="76" t="str">
        <f t="shared" si="82"/>
        <v>Maschinenabfall</v>
      </c>
      <c r="P748" s="76">
        <f t="shared" si="83"/>
        <v>30</v>
      </c>
      <c r="Q748" s="44" t="s">
        <v>196</v>
      </c>
      <c r="R748" s="39" t="s">
        <v>53</v>
      </c>
      <c r="S748" s="45">
        <v>20</v>
      </c>
      <c r="T748" s="45">
        <v>30</v>
      </c>
      <c r="U748" s="46">
        <v>44467</v>
      </c>
      <c r="V748" s="47"/>
      <c r="W748" s="45"/>
      <c r="X748" s="49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7" t="str">
        <f>VLOOKUP(N749,'Linien - BU'!A:B,2,FALSE)</f>
        <v>BU3</v>
      </c>
      <c r="B749" s="78">
        <f t="shared" si="77"/>
        <v>13</v>
      </c>
      <c r="C749" s="79">
        <f>Abfalldokumentation!$U749</f>
        <v>44467</v>
      </c>
      <c r="D749" s="68" t="str">
        <f>IFERROR(VLOOKUP(Tabelle3[[#This Row],[Artikelnr.]],Produktgruppe!A:B,2,0),Tabelle3[[#This Row],[Produktname]])</f>
        <v>Diverses</v>
      </c>
      <c r="E749" s="80" t="str">
        <f>IFERROR(VLOOKUP(Abfalldokumentation!$O749,Artikel!A:C,3,FALSE),Abfalldokumentation!$O749)</f>
        <v>Maschinenabfall</v>
      </c>
      <c r="F749" s="80" t="str">
        <f>VLOOKUP(T749,'Liste Gründe'!A:D,2,FALSE)</f>
        <v>Linienbezogen</v>
      </c>
      <c r="G749" s="79" t="str">
        <f>IF(ISBLANK(V749),VLOOKUP(Abfalldokumentation!$P749,'Liste Gründe'!A:D,3,FALSE),V749)</f>
        <v>Maschinenabfall</v>
      </c>
      <c r="H749" s="80" t="str">
        <f>IF(ISBLANK(Abfalldokumentation!$W749),"-",Abfalldokumentation!$W749)</f>
        <v>-</v>
      </c>
      <c r="I749" s="80">
        <f t="shared" si="78"/>
        <v>39</v>
      </c>
      <c r="J749" s="80" t="str">
        <f t="shared" si="79"/>
        <v>Produkte</v>
      </c>
      <c r="K749" s="80" t="str">
        <f t="shared" si="80"/>
        <v>BUs</v>
      </c>
      <c r="L749" s="80" t="str">
        <f t="shared" si="81"/>
        <v>Symptome</v>
      </c>
      <c r="M7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IFERROR(VLOOKUP(Abfalldokumentation!$O749,Kennzahlen!U:X,3,FALSE)*Abfalldokumentation!$B749,"0")))),0)</f>
        <v>0</v>
      </c>
      <c r="N749" s="80" t="str">
        <f>IF(ISBLANK(Q749),VLOOKUP(Abfalldokumentation!$O749,'Linien - BU'!R:S,2,FALSE),Q749)</f>
        <v>L33</v>
      </c>
      <c r="O749" s="76" t="str">
        <f t="shared" si="82"/>
        <v>Maschinenabfall</v>
      </c>
      <c r="P749" s="76">
        <f t="shared" si="83"/>
        <v>30</v>
      </c>
      <c r="Q749" s="38" t="s">
        <v>191</v>
      </c>
      <c r="R749" s="39" t="s">
        <v>53</v>
      </c>
      <c r="S749" s="39">
        <v>13</v>
      </c>
      <c r="T749" s="39">
        <v>30</v>
      </c>
      <c r="U749" s="40">
        <v>44467</v>
      </c>
      <c r="V749" s="41"/>
      <c r="W749" s="39"/>
      <c r="X749" s="43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2" t="str">
        <f>VLOOKUP(N750,'Linien - BU'!A:B,2,FALSE)</f>
        <v>BU2</v>
      </c>
      <c r="B750" s="73">
        <f t="shared" si="77"/>
        <v>69</v>
      </c>
      <c r="C750" s="74">
        <f>Abfalldokumentation!$U750</f>
        <v>44467</v>
      </c>
      <c r="D750" s="68" t="str">
        <f>IFERROR(VLOOKUP(Tabelle3[[#This Row],[Artikelnr.]],Produktgruppe!A:B,2,0),Tabelle3[[#This Row],[Produktname]])</f>
        <v>ABS 295</v>
      </c>
      <c r="E750" s="75" t="str">
        <f>IFERROR(VLOOKUP(Abfalldokumentation!$O750,Artikel!A:C,3,FALSE),Abfalldokumentation!$O750)</f>
        <v>Scheiben/Staub</v>
      </c>
      <c r="F750" s="75" t="str">
        <f>VLOOKUP(T750,'Liste Gründe'!A:D,2,FALSE)</f>
        <v>Linienbezogen</v>
      </c>
      <c r="G750" s="74" t="str">
        <f>IF(ISBLANK(V750),VLOOKUP(Abfalldokumentation!$P750,'Liste Gründe'!A:D,3,FALSE),V750)</f>
        <v>Maschinenabfall</v>
      </c>
      <c r="H750" s="75" t="str">
        <f>IF(ISBLANK(Abfalldokumentation!$W750),"-",Abfalldokumentation!$W750)</f>
        <v>-</v>
      </c>
      <c r="I750" s="75">
        <f t="shared" si="78"/>
        <v>39</v>
      </c>
      <c r="J750" s="75" t="str">
        <f t="shared" si="79"/>
        <v>Produkte</v>
      </c>
      <c r="K750" s="75" t="str">
        <f t="shared" si="80"/>
        <v>BUs</v>
      </c>
      <c r="L750" s="75" t="str">
        <f t="shared" si="81"/>
        <v>Symptome</v>
      </c>
      <c r="M7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IFERROR(VLOOKUP(Abfalldokumentation!$O750,Kennzahlen!U:X,3,FALSE)*Abfalldokumentation!$B750,"0")))),0)</f>
        <v>0</v>
      </c>
      <c r="N750" s="75" t="str">
        <f>IF(ISBLANK(Q750),VLOOKUP(Abfalldokumentation!$O750,'Linien - BU'!R:S,2,FALSE),Q750)</f>
        <v>BU2</v>
      </c>
      <c r="O750" s="76" t="str">
        <f t="shared" si="82"/>
        <v>Scheiben/Staub</v>
      </c>
      <c r="P750" s="76">
        <f t="shared" si="83"/>
        <v>30</v>
      </c>
      <c r="Q750" s="44" t="s">
        <v>7</v>
      </c>
      <c r="R750" s="39" t="s">
        <v>16655</v>
      </c>
      <c r="S750" s="45">
        <v>69</v>
      </c>
      <c r="T750" s="45">
        <v>30</v>
      </c>
      <c r="U750" s="46">
        <v>44467</v>
      </c>
      <c r="V750" s="47"/>
      <c r="W750" s="45"/>
      <c r="X750" s="49" t="str">
        <f>IFERROR(VLOOKUP(Abfalldokumentation!$R750,Artikel!A:C,3,FALSE),Abfalldokumentation!$R750)</f>
        <v>Scheiben/Staub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7" t="str">
        <f>VLOOKUP(N751,'Linien - BU'!A:B,2,FALSE)</f>
        <v>BU2</v>
      </c>
      <c r="B751" s="78">
        <f t="shared" si="77"/>
        <v>85.5</v>
      </c>
      <c r="C751" s="79">
        <f>Abfalldokumentation!$U751</f>
        <v>44467</v>
      </c>
      <c r="D751" s="68" t="str">
        <f>IFERROR(VLOOKUP(Tabelle3[[#This Row],[Artikelnr.]],Produktgruppe!A:B,2,0),Tabelle3[[#This Row],[Produktname]])</f>
        <v>ABS 295</v>
      </c>
      <c r="E751" s="80" t="str">
        <f>IFERROR(VLOOKUP(Abfalldokumentation!$O751,Artikel!A:C,3,FALSE),Abfalldokumentation!$O751)</f>
        <v>Scheiben/Staub</v>
      </c>
      <c r="F751" s="80" t="str">
        <f>VLOOKUP(T751,'Liste Gründe'!A:D,2,FALSE)</f>
        <v>Linienbezogen</v>
      </c>
      <c r="G751" s="79" t="str">
        <f>IF(ISBLANK(V751),VLOOKUP(Abfalldokumentation!$P751,'Liste Gründe'!A:D,3,FALSE),V751)</f>
        <v>Maschinenabfall</v>
      </c>
      <c r="H751" s="80" t="str">
        <f>IF(ISBLANK(Abfalldokumentation!$W751),"-",Abfalldokumentation!$W751)</f>
        <v>-</v>
      </c>
      <c r="I751" s="80">
        <f t="shared" si="78"/>
        <v>39</v>
      </c>
      <c r="J751" s="80" t="str">
        <f t="shared" si="79"/>
        <v>Produkte</v>
      </c>
      <c r="K751" s="80" t="str">
        <f t="shared" si="80"/>
        <v>BUs</v>
      </c>
      <c r="L751" s="80" t="str">
        <f t="shared" si="81"/>
        <v>Symptome</v>
      </c>
      <c r="M7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IFERROR(VLOOKUP(Abfalldokumentation!$O751,Kennzahlen!U:X,3,FALSE)*Abfalldokumentation!$B751,"0")))),0)</f>
        <v>0</v>
      </c>
      <c r="N751" s="80" t="str">
        <f>IF(ISBLANK(Q751),VLOOKUP(Abfalldokumentation!$O751,'Linien - BU'!R:S,2,FALSE),Q751)</f>
        <v>BU2</v>
      </c>
      <c r="O751" s="76" t="str">
        <f t="shared" si="82"/>
        <v>Scheiben/Staub</v>
      </c>
      <c r="P751" s="76">
        <f t="shared" si="83"/>
        <v>30</v>
      </c>
      <c r="Q751" s="38" t="s">
        <v>7</v>
      </c>
      <c r="R751" s="39" t="s">
        <v>16655</v>
      </c>
      <c r="S751" s="39">
        <v>85.5</v>
      </c>
      <c r="T751" s="39">
        <v>30</v>
      </c>
      <c r="U751" s="40">
        <v>44467</v>
      </c>
      <c r="V751" s="41"/>
      <c r="W751" s="39"/>
      <c r="X751" s="43" t="str">
        <f>IFERROR(VLOOKUP(Abfalldokumentation!$R751,Artikel!A:C,3,FALSE),Abfalldokumentation!$R751)</f>
        <v>Scheiben/Staub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2" t="str">
        <f>VLOOKUP(N752,'Linien - BU'!A:B,2,FALSE)</f>
        <v>BU1</v>
      </c>
      <c r="B752" s="73">
        <f t="shared" si="77"/>
        <v>141.19999999999999</v>
      </c>
      <c r="C752" s="74">
        <f>Abfalldokumentation!$U752</f>
        <v>44467</v>
      </c>
      <c r="D752" s="68" t="str">
        <f>IFERROR(VLOOKUP(Tabelle3[[#This Row],[Artikelnr.]],Produktgruppe!A:B,2,0),Tabelle3[[#This Row],[Produktname]])</f>
        <v>Diverses</v>
      </c>
      <c r="E752" s="75" t="str">
        <f>IFERROR(VLOOKUP(Abfalldokumentation!$O752,Artikel!A:C,3,FALSE),Abfalldokumentation!$O752)</f>
        <v>Diverses aus Abfüllung</v>
      </c>
      <c r="F752" s="75" t="str">
        <f>VLOOKUP(T752,'Liste Gründe'!A:D,2,FALSE)</f>
        <v>Linienbezogen</v>
      </c>
      <c r="G752" s="74" t="str">
        <f>IF(ISBLANK(V752),VLOOKUP(Abfalldokumentation!$P752,'Liste Gründe'!A:D,3,FALSE),V752)</f>
        <v>Darm geplatzt</v>
      </c>
      <c r="H752" s="75" t="str">
        <f>IF(ISBLANK(Abfalldokumentation!$W752),"-",Abfalldokumentation!$W752)</f>
        <v>-</v>
      </c>
      <c r="I752" s="75">
        <f t="shared" si="78"/>
        <v>39</v>
      </c>
      <c r="J752" s="75" t="str">
        <f t="shared" si="79"/>
        <v>Produkte</v>
      </c>
      <c r="K752" s="75" t="str">
        <f t="shared" si="80"/>
        <v>BUs</v>
      </c>
      <c r="L752" s="75" t="str">
        <f t="shared" si="81"/>
        <v>Symptome</v>
      </c>
      <c r="M7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IFERROR(VLOOKUP(Abfalldokumentation!$O752,Kennzahlen!U:X,3,FALSE)*Abfalldokumentation!$B752,"0")))),0)</f>
        <v>0</v>
      </c>
      <c r="N752" s="75" t="str">
        <f>IF(ISBLANK(Q752),VLOOKUP(Abfalldokumentation!$O752,'Linien - BU'!R:S,2,FALSE),Q752)</f>
        <v>Abfüllung</v>
      </c>
      <c r="O752" s="76" t="str">
        <f t="shared" si="82"/>
        <v>Diverses aus Abfüllung</v>
      </c>
      <c r="P752" s="76">
        <f t="shared" si="83"/>
        <v>34</v>
      </c>
      <c r="Q752" s="44" t="s">
        <v>166</v>
      </c>
      <c r="R752" s="45" t="s">
        <v>179</v>
      </c>
      <c r="S752" s="45">
        <v>141.19999999999999</v>
      </c>
      <c r="T752" s="39">
        <v>34</v>
      </c>
      <c r="U752" s="46">
        <v>44467</v>
      </c>
      <c r="V752" s="47"/>
      <c r="W752" s="45"/>
      <c r="X752" s="49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7" t="str">
        <f>VLOOKUP(N753,'Linien - BU'!A:B,2,FALSE)</f>
        <v>Rest</v>
      </c>
      <c r="B753" s="78">
        <f t="shared" si="77"/>
        <v>9</v>
      </c>
      <c r="C753" s="79">
        <f>Abfalldokumentation!$U753</f>
        <v>44467</v>
      </c>
      <c r="D753" s="68" t="str">
        <f>IFERROR(VLOOKUP(Tabelle3[[#This Row],[Artikelnr.]],Produktgruppe!A:B,2,0),Tabelle3[[#This Row],[Produktname]])</f>
        <v>Qualitätssicherung</v>
      </c>
      <c r="E753" s="80" t="str">
        <f>IFERROR(VLOOKUP(Abfalldokumentation!$O753,Artikel!A:C,3,FALSE),Abfalldokumentation!$O753)</f>
        <v>Diverses QM</v>
      </c>
      <c r="F753" s="80" t="str">
        <f>VLOOKUP(T753,'Liste Gründe'!A:D,2,FALSE)</f>
        <v>Qualitätssicherung</v>
      </c>
      <c r="G753" s="79" t="str">
        <f>IF(ISBLANK(V753),VLOOKUP(Abfalldokumentation!$P753,'Liste Gründe'!A:D,3,FALSE),V753)</f>
        <v>Sensorik</v>
      </c>
      <c r="H753" s="80" t="str">
        <f>IF(ISBLANK(Abfalldokumentation!$W753),"-",Abfalldokumentation!$W753)</f>
        <v>Sensorik</v>
      </c>
      <c r="I753" s="80">
        <f t="shared" si="78"/>
        <v>39</v>
      </c>
      <c r="J753" s="80" t="str">
        <f t="shared" si="79"/>
        <v>Produkte</v>
      </c>
      <c r="K753" s="80" t="str">
        <f t="shared" si="80"/>
        <v>BUs</v>
      </c>
      <c r="L753" s="80" t="str">
        <f t="shared" si="81"/>
        <v>Symptome</v>
      </c>
      <c r="M7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IFERROR(VLOOKUP(Abfalldokumentation!$O753,Kennzahlen!U:X,3,FALSE)*Abfalldokumentation!$B753,"0")))),0)</f>
        <v>0</v>
      </c>
      <c r="N753" s="80" t="str">
        <f>IF(ISBLANK(Q753),VLOOKUP(Abfalldokumentation!$O753,'Linien - BU'!R:S,2,FALSE),Q753)</f>
        <v>QM</v>
      </c>
      <c r="O753" s="76" t="str">
        <f t="shared" si="82"/>
        <v>Diverses QM</v>
      </c>
      <c r="P753" s="76">
        <f t="shared" si="83"/>
        <v>74</v>
      </c>
      <c r="Q753" s="38" t="s">
        <v>182</v>
      </c>
      <c r="R753" s="39" t="s">
        <v>183</v>
      </c>
      <c r="S753" s="39">
        <v>9</v>
      </c>
      <c r="T753" s="39">
        <v>74</v>
      </c>
      <c r="U753" s="40">
        <v>44467</v>
      </c>
      <c r="V753" s="41" t="s">
        <v>184</v>
      </c>
      <c r="W753" s="39" t="s">
        <v>184</v>
      </c>
      <c r="X753" s="43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2" t="str">
        <f>VLOOKUP(N754,'Linien - BU'!A:B,2,FALSE)</f>
        <v>Rest</v>
      </c>
      <c r="B754" s="73">
        <f t="shared" si="77"/>
        <v>9.4</v>
      </c>
      <c r="C754" s="74">
        <f>Abfalldokumentation!$U754</f>
        <v>44467</v>
      </c>
      <c r="D754" s="68" t="str">
        <f>IFERROR(VLOOKUP(Tabelle3[[#This Row],[Artikelnr.]],Produktgruppe!A:B,2,0),Tabelle3[[#This Row],[Produktname]])</f>
        <v>Qualitätssicherung</v>
      </c>
      <c r="E754" s="75" t="str">
        <f>IFERROR(VLOOKUP(Abfalldokumentation!$O754,Artikel!A:C,3,FALSE),Abfalldokumentation!$O754)</f>
        <v>Diverses QM</v>
      </c>
      <c r="F754" s="75" t="str">
        <f>VLOOKUP(T754,'Liste Gründe'!A:D,2,FALSE)</f>
        <v>Qualitätssicherung</v>
      </c>
      <c r="G754" s="74" t="str">
        <f>IF(ISBLANK(V754),VLOOKUP(Abfalldokumentation!$P754,'Liste Gründe'!A:D,3,FALSE),V754)</f>
        <v>Sensorik</v>
      </c>
      <c r="H754" s="75" t="str">
        <f>IF(ISBLANK(Abfalldokumentation!$W754),"-",Abfalldokumentation!$W754)</f>
        <v>Sensorik</v>
      </c>
      <c r="I754" s="75">
        <f t="shared" si="78"/>
        <v>39</v>
      </c>
      <c r="J754" s="75" t="str">
        <f t="shared" si="79"/>
        <v>Produkte</v>
      </c>
      <c r="K754" s="75" t="str">
        <f t="shared" si="80"/>
        <v>BUs</v>
      </c>
      <c r="L754" s="75" t="str">
        <f t="shared" si="81"/>
        <v>Symptome</v>
      </c>
      <c r="M7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IFERROR(VLOOKUP(Abfalldokumentation!$O754,Kennzahlen!U:X,3,FALSE)*Abfalldokumentation!$B754,"0")))),0)</f>
        <v>0</v>
      </c>
      <c r="N754" s="75" t="str">
        <f>IF(ISBLANK(Q754),VLOOKUP(Abfalldokumentation!$O754,'Linien - BU'!R:S,2,FALSE),Q754)</f>
        <v>QM</v>
      </c>
      <c r="O754" s="76" t="str">
        <f t="shared" si="82"/>
        <v>Diverses QM</v>
      </c>
      <c r="P754" s="76">
        <f t="shared" si="83"/>
        <v>74</v>
      </c>
      <c r="Q754" s="44" t="s">
        <v>182</v>
      </c>
      <c r="R754" s="45" t="s">
        <v>183</v>
      </c>
      <c r="S754" s="45">
        <v>9.4</v>
      </c>
      <c r="T754" s="45">
        <v>74</v>
      </c>
      <c r="U754" s="46">
        <v>44467</v>
      </c>
      <c r="V754" s="47" t="s">
        <v>184</v>
      </c>
      <c r="W754" s="45" t="s">
        <v>184</v>
      </c>
      <c r="X754" s="49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7" t="str">
        <f>VLOOKUP(N755,'Linien - BU'!A:B,2,FALSE)</f>
        <v>Rest</v>
      </c>
      <c r="B755" s="78">
        <f t="shared" si="77"/>
        <v>11</v>
      </c>
      <c r="C755" s="79">
        <f>Abfalldokumentation!$U755</f>
        <v>44467</v>
      </c>
      <c r="D755" s="68" t="str">
        <f>IFERROR(VLOOKUP(Tabelle3[[#This Row],[Artikelnr.]],Produktgruppe!A:B,2,0),Tabelle3[[#This Row],[Produktname]])</f>
        <v>Qualitätssicherung</v>
      </c>
      <c r="E755" s="80" t="str">
        <f>IFERROR(VLOOKUP(Abfalldokumentation!$O755,Artikel!A:C,3,FALSE),Abfalldokumentation!$O755)</f>
        <v>Diverses QM</v>
      </c>
      <c r="F755" s="80" t="str">
        <f>VLOOKUP(T755,'Liste Gründe'!A:D,2,FALSE)</f>
        <v>Qualitätssicherung</v>
      </c>
      <c r="G755" s="79" t="str">
        <f>IF(ISBLANK(V755),VLOOKUP(Abfalldokumentation!$P755,'Liste Gründe'!A:D,3,FALSE),V755)</f>
        <v>Sensorik</v>
      </c>
      <c r="H755" s="80" t="str">
        <f>IF(ISBLANK(Abfalldokumentation!$W755),"-",Abfalldokumentation!$W755)</f>
        <v>Sensorik</v>
      </c>
      <c r="I755" s="80">
        <f t="shared" si="78"/>
        <v>39</v>
      </c>
      <c r="J755" s="80" t="str">
        <f t="shared" si="79"/>
        <v>Produkte</v>
      </c>
      <c r="K755" s="80" t="str">
        <f t="shared" si="80"/>
        <v>BUs</v>
      </c>
      <c r="L755" s="80" t="str">
        <f t="shared" si="81"/>
        <v>Symptome</v>
      </c>
      <c r="M7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IFERROR(VLOOKUP(Abfalldokumentation!$O755,Kennzahlen!U:X,3,FALSE)*Abfalldokumentation!$B755,"0")))),0)</f>
        <v>0</v>
      </c>
      <c r="N755" s="80" t="str">
        <f>IF(ISBLANK(Q755),VLOOKUP(Abfalldokumentation!$O755,'Linien - BU'!R:S,2,FALSE),Q755)</f>
        <v>QM</v>
      </c>
      <c r="O755" s="76" t="str">
        <f t="shared" si="82"/>
        <v>Diverses QM</v>
      </c>
      <c r="P755" s="76">
        <f t="shared" si="83"/>
        <v>74</v>
      </c>
      <c r="Q755" s="38" t="s">
        <v>182</v>
      </c>
      <c r="R755" s="39" t="s">
        <v>183</v>
      </c>
      <c r="S755" s="39">
        <v>11</v>
      </c>
      <c r="T755" s="39">
        <v>74</v>
      </c>
      <c r="U755" s="40">
        <v>44467</v>
      </c>
      <c r="V755" s="41" t="s">
        <v>184</v>
      </c>
      <c r="W755" s="39" t="s">
        <v>184</v>
      </c>
      <c r="X755" s="43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2" t="str">
        <f>VLOOKUP(N756,'Linien - BU'!A:B,2,FALSE)</f>
        <v>BU3</v>
      </c>
      <c r="B756" s="73">
        <f t="shared" si="77"/>
        <v>57</v>
      </c>
      <c r="C756" s="74">
        <f>Abfalldokumentation!$U756</f>
        <v>44467</v>
      </c>
      <c r="D756" s="68" t="str">
        <f>IFERROR(VLOOKUP(Tabelle3[[#This Row],[Artikelnr.]],Produktgruppe!A:B,2,0),Tabelle3[[#This Row],[Produktname]])</f>
        <v>VOS 295</v>
      </c>
      <c r="E756" s="75" t="str">
        <f>IFERROR(VLOOKUP(Abfalldokumentation!$O756,Artikel!A:C,3,FALSE),Abfalldokumentation!$O756)</f>
        <v>gemischte Räucherstücke</v>
      </c>
      <c r="F756" s="75" t="str">
        <f>VLOOKUP(T756,'Liste Gründe'!A:D,2,FALSE)</f>
        <v>Linienbezogen</v>
      </c>
      <c r="G756" s="74" t="str">
        <f>IF(ISBLANK(V756),VLOOKUP(Abfalldokumentation!$P756,'Liste Gründe'!A:D,3,FALSE),V756)</f>
        <v>gemischtes Produkt</v>
      </c>
      <c r="H756" s="75" t="str">
        <f>IF(ISBLANK(Abfalldokumentation!$W756),"-",Abfalldokumentation!$W756)</f>
        <v xml:space="preserve">gemischt, weil mehrere Produkte in einen Auftrag einfließen. VOS Trennung </v>
      </c>
      <c r="I756" s="75">
        <f t="shared" si="78"/>
        <v>39</v>
      </c>
      <c r="J756" s="75" t="str">
        <f t="shared" si="79"/>
        <v>Produkte</v>
      </c>
      <c r="K756" s="75" t="str">
        <f t="shared" si="80"/>
        <v>BUs</v>
      </c>
      <c r="L756" s="75" t="str">
        <f t="shared" si="81"/>
        <v>Symptome</v>
      </c>
      <c r="M7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IFERROR(VLOOKUP(Abfalldokumentation!$O756,Kennzahlen!U:X,3,FALSE)*Abfalldokumentation!$B756,"0")))),0)</f>
        <v>0</v>
      </c>
      <c r="N756" s="75" t="str">
        <f>IF(ISBLANK(Q756),VLOOKUP(Abfalldokumentation!$O756,'Linien - BU'!R:S,2,FALSE),Q756)</f>
        <v>L9</v>
      </c>
      <c r="O756" s="76" t="str">
        <f t="shared" si="82"/>
        <v>gemischte Räucherstücke</v>
      </c>
      <c r="P756" s="76">
        <f t="shared" si="83"/>
        <v>81</v>
      </c>
      <c r="Q756" s="44" t="s">
        <v>209</v>
      </c>
      <c r="R756" s="45" t="s">
        <v>45</v>
      </c>
      <c r="S756" s="45">
        <v>57</v>
      </c>
      <c r="T756" s="45">
        <v>81</v>
      </c>
      <c r="U756" s="46">
        <v>44467</v>
      </c>
      <c r="V756" s="48"/>
      <c r="W756" s="48" t="s">
        <v>268</v>
      </c>
      <c r="X756" s="49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7" t="str">
        <f>VLOOKUP(N757,'Linien - BU'!A:B,2,FALSE)</f>
        <v>Rest</v>
      </c>
      <c r="B757" s="78">
        <f t="shared" si="77"/>
        <v>2.6</v>
      </c>
      <c r="C757" s="79">
        <f>Abfalldokumentation!$U757</f>
        <v>44467</v>
      </c>
      <c r="D757" s="68" t="str">
        <f>IFERROR(VLOOKUP(Tabelle3[[#This Row],[Artikelnr.]],Produktgruppe!A:B,2,0),Tabelle3[[#This Row],[Produktname]])</f>
        <v>Qualitätssicherung</v>
      </c>
      <c r="E757" s="80" t="str">
        <f>IFERROR(VLOOKUP(Abfalldokumentation!$O757,Artikel!A:C,3,FALSE),Abfalldokumentation!$O757)</f>
        <v>Laborproben</v>
      </c>
      <c r="F757" s="80" t="str">
        <f>VLOOKUP(T757,'Liste Gründe'!A:D,2,FALSE)</f>
        <v>Qualitätssicherung</v>
      </c>
      <c r="G757" s="79" t="str">
        <f>IF(ISBLANK(V757),VLOOKUP(Abfalldokumentation!$P757,'Liste Gründe'!A:D,3,FALSE),V757)</f>
        <v>Sensorik</v>
      </c>
      <c r="H757" s="80" t="str">
        <f>IF(ISBLANK(Abfalldokumentation!$W757),"-",Abfalldokumentation!$W757)</f>
        <v>Sensorik</v>
      </c>
      <c r="I757" s="80">
        <f t="shared" si="78"/>
        <v>39</v>
      </c>
      <c r="J757" s="80" t="str">
        <f t="shared" si="79"/>
        <v>Produkte</v>
      </c>
      <c r="K757" s="80" t="str">
        <f t="shared" si="80"/>
        <v>BUs</v>
      </c>
      <c r="L757" s="80" t="str">
        <f t="shared" si="81"/>
        <v>Symptome</v>
      </c>
      <c r="M7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IFERROR(VLOOKUP(Abfalldokumentation!$O757,Kennzahlen!U:X,3,FALSE)*Abfalldokumentation!$B757,"0")))),0)</f>
        <v>0</v>
      </c>
      <c r="N757" s="80" t="str">
        <f>IF(ISBLANK(Q757),VLOOKUP(Abfalldokumentation!$O757,'Linien - BU'!R:S,2,FALSE),Q757)</f>
        <v>Labor</v>
      </c>
      <c r="O757" s="76" t="str">
        <f t="shared" si="82"/>
        <v>Laborproben</v>
      </c>
      <c r="P757" s="76">
        <f t="shared" si="83"/>
        <v>74</v>
      </c>
      <c r="Q757" s="38" t="s">
        <v>185</v>
      </c>
      <c r="R757" s="39" t="s">
        <v>186</v>
      </c>
      <c r="S757" s="39">
        <v>2.6</v>
      </c>
      <c r="T757" s="50">
        <v>74</v>
      </c>
      <c r="U757" s="40">
        <v>44467</v>
      </c>
      <c r="V757" s="41" t="s">
        <v>184</v>
      </c>
      <c r="W757" s="39" t="s">
        <v>184</v>
      </c>
      <c r="X757" s="43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2" t="str">
        <f>VLOOKUP(N758,'Linien - BU'!A:B,2,FALSE)</f>
        <v>Rest</v>
      </c>
      <c r="B758" s="73">
        <f t="shared" si="77"/>
        <v>28</v>
      </c>
      <c r="C758" s="74">
        <f>Abfalldokumentation!$U758</f>
        <v>44467</v>
      </c>
      <c r="D758" s="68" t="str">
        <f>IFERROR(VLOOKUP(Tabelle3[[#This Row],[Artikelnr.]],Produktgruppe!A:B,2,0),Tabelle3[[#This Row],[Produktname]])</f>
        <v>Qualitätssicherung</v>
      </c>
      <c r="E758" s="75" t="str">
        <f>IFERROR(VLOOKUP(Abfalldokumentation!$O758,Artikel!A:C,3,FALSE),Abfalldokumentation!$O758)</f>
        <v>Laborproben</v>
      </c>
      <c r="F758" s="75" t="str">
        <f>VLOOKUP(T758,'Liste Gründe'!A:D,2,FALSE)</f>
        <v>Qualitätssicherung</v>
      </c>
      <c r="G758" s="74" t="str">
        <f>IF(ISBLANK(V758),VLOOKUP(Abfalldokumentation!$P758,'Liste Gründe'!A:D,3,FALSE),V758)</f>
        <v>Laborprobe</v>
      </c>
      <c r="H758" s="75" t="str">
        <f>IF(ISBLANK(Abfalldokumentation!$W758),"-",Abfalldokumentation!$W758)</f>
        <v>Laborprobe</v>
      </c>
      <c r="I758" s="75">
        <f t="shared" si="78"/>
        <v>39</v>
      </c>
      <c r="J758" s="75" t="str">
        <f t="shared" si="79"/>
        <v>Produkte</v>
      </c>
      <c r="K758" s="75" t="str">
        <f t="shared" si="80"/>
        <v>BUs</v>
      </c>
      <c r="L758" s="75" t="str">
        <f t="shared" si="81"/>
        <v>Symptome</v>
      </c>
      <c r="M7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IFERROR(VLOOKUP(Abfalldokumentation!$O758,Kennzahlen!U:X,3,FALSE)*Abfalldokumentation!$B758,"0")))),0)</f>
        <v>0</v>
      </c>
      <c r="N758" s="75" t="str">
        <f>IF(ISBLANK(Q758),VLOOKUP(Abfalldokumentation!$O758,'Linien - BU'!R:S,2,FALSE),Q758)</f>
        <v>Labor</v>
      </c>
      <c r="O758" s="76" t="str">
        <f t="shared" si="82"/>
        <v>Laborproben</v>
      </c>
      <c r="P758" s="76">
        <f t="shared" si="83"/>
        <v>73</v>
      </c>
      <c r="Q758" s="44" t="s">
        <v>185</v>
      </c>
      <c r="R758" s="45" t="s">
        <v>186</v>
      </c>
      <c r="S758" s="45">
        <v>28</v>
      </c>
      <c r="T758" s="51">
        <v>73</v>
      </c>
      <c r="U758" s="46">
        <v>44467</v>
      </c>
      <c r="V758" s="47" t="s">
        <v>187</v>
      </c>
      <c r="W758" s="45" t="s">
        <v>187</v>
      </c>
      <c r="X758" s="49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7" t="str">
        <f>VLOOKUP(N759,'Linien - BU'!A:B,2,FALSE)</f>
        <v>Rest</v>
      </c>
      <c r="B759" s="78">
        <f t="shared" si="77"/>
        <v>188.8</v>
      </c>
      <c r="C759" s="79">
        <f>Abfalldokumentation!$U759</f>
        <v>44467</v>
      </c>
      <c r="D759" s="68" t="str">
        <f>IFERROR(VLOOKUP(Tabelle3[[#This Row],[Artikelnr.]],Produktgruppe!A:B,2,0),Tabelle3[[#This Row],[Produktname]])</f>
        <v>Qualitätssicherung</v>
      </c>
      <c r="E759" s="80" t="str">
        <f>IFERROR(VLOOKUP(Abfalldokumentation!$O759,Artikel!A:C,3,FALSE),Abfalldokumentation!$O759)</f>
        <v>Laborproben</v>
      </c>
      <c r="F759" s="80" t="str">
        <f>VLOOKUP(T759,'Liste Gründe'!A:D,2,FALSE)</f>
        <v>Qualitätssicherung</v>
      </c>
      <c r="G759" s="79" t="str">
        <f>IF(ISBLANK(V759),VLOOKUP(Abfalldokumentation!$P759,'Liste Gründe'!A:D,3,FALSE),V759)</f>
        <v>Laborprobe</v>
      </c>
      <c r="H759" s="80" t="str">
        <f>IF(ISBLANK(Abfalldokumentation!$W759),"-",Abfalldokumentation!$W759)</f>
        <v>Laborprobe</v>
      </c>
      <c r="I759" s="80">
        <f t="shared" si="78"/>
        <v>39</v>
      </c>
      <c r="J759" s="80" t="str">
        <f t="shared" si="79"/>
        <v>Produkte</v>
      </c>
      <c r="K759" s="80" t="str">
        <f t="shared" si="80"/>
        <v>BUs</v>
      </c>
      <c r="L759" s="80" t="str">
        <f t="shared" si="81"/>
        <v>Symptome</v>
      </c>
      <c r="M7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IFERROR(VLOOKUP(Abfalldokumentation!$O759,Kennzahlen!U:X,3,FALSE)*Abfalldokumentation!$B759,"0")))),0)</f>
        <v>0</v>
      </c>
      <c r="N759" s="80" t="str">
        <f>IF(ISBLANK(Q759),VLOOKUP(Abfalldokumentation!$O759,'Linien - BU'!R:S,2,FALSE),Q759)</f>
        <v>Labor</v>
      </c>
      <c r="O759" s="76" t="str">
        <f t="shared" si="82"/>
        <v>Laborproben</v>
      </c>
      <c r="P759" s="76">
        <f t="shared" si="83"/>
        <v>73</v>
      </c>
      <c r="Q759" s="38" t="s">
        <v>185</v>
      </c>
      <c r="R759" s="39" t="s">
        <v>186</v>
      </c>
      <c r="S759" s="39">
        <v>188.8</v>
      </c>
      <c r="T759" s="50">
        <v>73</v>
      </c>
      <c r="U759" s="40">
        <v>44467</v>
      </c>
      <c r="V759" s="41" t="s">
        <v>187</v>
      </c>
      <c r="W759" s="39" t="s">
        <v>187</v>
      </c>
      <c r="X759" s="43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2" t="str">
        <f>VLOOKUP(N760,'Linien - BU'!A:B,2,FALSE)</f>
        <v>BU3</v>
      </c>
      <c r="B760" s="73">
        <f t="shared" si="77"/>
        <v>283</v>
      </c>
      <c r="C760" s="74">
        <f>Abfalldokumentation!$U760</f>
        <v>44468</v>
      </c>
      <c r="D760" s="68" t="str">
        <f>IFERROR(VLOOKUP(Tabelle3[[#This Row],[Artikelnr.]],Produktgruppe!A:B,2,0),Tabelle3[[#This Row],[Produktname]])</f>
        <v>VOS 295</v>
      </c>
      <c r="E760" s="75" t="str">
        <f>IFERROR(VLOOKUP(Abfalldokumentation!$O760,Artikel!A:C,3,FALSE),Abfalldokumentation!$O760)</f>
        <v>VOS Adler Schinkenräuch</v>
      </c>
      <c r="F760" s="75" t="str">
        <f>VLOOKUP(T760,'Liste Gründe'!A:D,2,FALSE)</f>
        <v>Schimmel</v>
      </c>
      <c r="G760" s="74" t="str">
        <f>IF(ISBLANK(V760),VLOOKUP(Abfalldokumentation!$P760,'Liste Gründe'!A:D,3,FALSE),V760)</f>
        <v>VOS &gt; Einsatz</v>
      </c>
      <c r="H760" s="75" t="str">
        <f>IF(ISBLANK(Abfalldokumentation!$W760),"-",Abfalldokumentation!$W760)</f>
        <v>Produktion unregelmäßig</v>
      </c>
      <c r="I760" s="75">
        <f t="shared" si="78"/>
        <v>39</v>
      </c>
      <c r="J760" s="75" t="str">
        <f t="shared" si="79"/>
        <v>Produkte</v>
      </c>
      <c r="K760" s="75" t="str">
        <f t="shared" si="80"/>
        <v>BUs</v>
      </c>
      <c r="L760" s="75" t="str">
        <f t="shared" si="81"/>
        <v>Symptome</v>
      </c>
      <c r="M7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IFERROR(VLOOKUP(Abfalldokumentation!$O760,Kennzahlen!U:X,3,FALSE)*Abfalldokumentation!$B760,"0")))),0)</f>
        <v>141.5</v>
      </c>
      <c r="N760" s="75" t="str">
        <f>IF(ISBLANK(Q760),VLOOKUP(Abfalldokumentation!$O760,'Linien - BU'!R:S,2,FALSE),Q760)</f>
        <v>Bu3</v>
      </c>
      <c r="O760" s="76">
        <f t="shared" si="82"/>
        <v>29500529</v>
      </c>
      <c r="P760" s="76">
        <f t="shared" si="83"/>
        <v>12</v>
      </c>
      <c r="Q760" s="44" t="s">
        <v>196</v>
      </c>
      <c r="R760" s="45">
        <v>29500529</v>
      </c>
      <c r="S760" s="45">
        <v>283</v>
      </c>
      <c r="T760" s="45">
        <v>12</v>
      </c>
      <c r="U760" s="46">
        <v>44468</v>
      </c>
      <c r="V760" s="41" t="s">
        <v>21</v>
      </c>
      <c r="W760" s="42" t="s">
        <v>169</v>
      </c>
      <c r="X760" s="49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7" t="str">
        <f>VLOOKUP(N761,'Linien - BU'!A:B,2,FALSE)</f>
        <v>BU1</v>
      </c>
      <c r="B761" s="78">
        <f t="shared" si="77"/>
        <v>22</v>
      </c>
      <c r="C761" s="79">
        <f>Abfalldokumentation!$U761</f>
        <v>44468</v>
      </c>
      <c r="D761" s="68" t="str">
        <f>IFERROR(VLOOKUP(Tabelle3[[#This Row],[Artikelnr.]],Produktgruppe!A:B,2,0),Tabelle3[[#This Row],[Produktname]])</f>
        <v>VOS 295</v>
      </c>
      <c r="E761" s="80" t="str">
        <f>IFERROR(VLOOKUP(Abfalldokumentation!$O761,Artikel!A:C,3,FALSE),Abfalldokumentation!$O761)</f>
        <v>VOS SKZ Mozzarella 40%</v>
      </c>
      <c r="F761" s="80" t="str">
        <f>VLOOKUP(T761,'Liste Gründe'!A:D,2,FALSE)</f>
        <v>Schimmel</v>
      </c>
      <c r="G761" s="79" t="str">
        <f>IF(ISBLANK(V761),VLOOKUP(Abfalldokumentation!$P761,'Liste Gründe'!A:D,3,FALSE),V761)</f>
        <v>keine Verarbeitung</v>
      </c>
      <c r="H761" s="80" t="str">
        <f>IF(ISBLANK(Abfalldokumentation!$W761),"-",Abfalldokumentation!$W761)</f>
        <v>-</v>
      </c>
      <c r="I761" s="80">
        <f t="shared" si="78"/>
        <v>39</v>
      </c>
      <c r="J761" s="80" t="str">
        <f t="shared" si="79"/>
        <v>Produkte</v>
      </c>
      <c r="K761" s="80" t="str">
        <f t="shared" si="80"/>
        <v>BUs</v>
      </c>
      <c r="L761" s="80" t="str">
        <f t="shared" si="81"/>
        <v>Symptome</v>
      </c>
      <c r="M7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IFERROR(VLOOKUP(Abfalldokumentation!$O761,Kennzahlen!U:X,3,FALSE)*Abfalldokumentation!$B761,"0")))),0)</f>
        <v>11</v>
      </c>
      <c r="N761" s="80" t="str">
        <f>IF(ISBLANK(Q761),VLOOKUP(Abfalldokumentation!$O761,'Linien - BU'!R:S,2,FALSE),Q761)</f>
        <v>Schmelze</v>
      </c>
      <c r="O761" s="76">
        <f t="shared" si="82"/>
        <v>29500539</v>
      </c>
      <c r="P761" s="76">
        <f t="shared" si="83"/>
        <v>12</v>
      </c>
      <c r="Q761" s="38" t="s">
        <v>170</v>
      </c>
      <c r="R761" s="39">
        <v>29500539</v>
      </c>
      <c r="S761" s="39">
        <v>22</v>
      </c>
      <c r="T761" s="39">
        <v>12</v>
      </c>
      <c r="U761" s="40">
        <v>44468</v>
      </c>
      <c r="V761" s="47" t="s">
        <v>22</v>
      </c>
      <c r="W761" s="39"/>
      <c r="X761" s="43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2" t="str">
        <f>VLOOKUP(N762,'Linien - BU'!A:B,2,FALSE)</f>
        <v>BU3</v>
      </c>
      <c r="B762" s="73">
        <f t="shared" si="77"/>
        <v>72.400000000000006</v>
      </c>
      <c r="C762" s="74">
        <f>Abfalldokumentation!$U762</f>
        <v>44468</v>
      </c>
      <c r="D762" s="68" t="str">
        <f>IFERROR(VLOOKUP(Tabelle3[[#This Row],[Artikelnr.]],Produktgruppe!A:B,2,0),Tabelle3[[#This Row],[Produktname]])</f>
        <v>VOS 295</v>
      </c>
      <c r="E762" s="75" t="str">
        <f>IFERROR(VLOOKUP(Abfalldokumentation!$O762,Artikel!A:C,3,FALSE),Abfalldokumentation!$O762)</f>
        <v>VOS Früchte Blöcke</v>
      </c>
      <c r="F762" s="75" t="str">
        <f>VLOOKUP(T762,'Liste Gründe'!A:D,2,FALSE)</f>
        <v>keinen Verwendungszweck</v>
      </c>
      <c r="G762" s="74" t="str">
        <f>IF(ISBLANK(V762),VLOOKUP(Abfalldokumentation!$P762,'Liste Gründe'!A:D,3,FALSE),V762)</f>
        <v>keinen Verkauf, keinen Einsatz möglich</v>
      </c>
      <c r="H762" s="75" t="str">
        <f>IF(ISBLANK(Abfalldokumentation!$W762),"-",Abfalldokumentation!$W762)</f>
        <v>-</v>
      </c>
      <c r="I762" s="75">
        <f t="shared" si="78"/>
        <v>39</v>
      </c>
      <c r="J762" s="75" t="str">
        <f t="shared" si="79"/>
        <v>Produkte</v>
      </c>
      <c r="K762" s="75" t="str">
        <f t="shared" si="80"/>
        <v>BUs</v>
      </c>
      <c r="L762" s="75" t="str">
        <f t="shared" si="81"/>
        <v>Symptome</v>
      </c>
      <c r="M7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IFERROR(VLOOKUP(Abfalldokumentation!$O762,Kennzahlen!U:X,3,FALSE)*Abfalldokumentation!$B762,"0")))),0)</f>
        <v>36.200000000000003</v>
      </c>
      <c r="N762" s="75" t="str">
        <f>IF(ISBLANK(Q762),VLOOKUP(Abfalldokumentation!$O762,'Linien - BU'!R:S,2,FALSE),Q762)</f>
        <v>L18</v>
      </c>
      <c r="O762" s="76">
        <f t="shared" si="82"/>
        <v>29500594</v>
      </c>
      <c r="P762" s="76">
        <f t="shared" si="83"/>
        <v>61</v>
      </c>
      <c r="Q762" s="44" t="s">
        <v>213</v>
      </c>
      <c r="R762" s="45">
        <v>29500594</v>
      </c>
      <c r="S762" s="45">
        <v>72.400000000000006</v>
      </c>
      <c r="T762" s="45">
        <v>61</v>
      </c>
      <c r="U762" s="46">
        <v>44468</v>
      </c>
      <c r="V762" s="47" t="s">
        <v>50</v>
      </c>
      <c r="W762" s="45"/>
      <c r="X762" s="49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7" t="str">
        <f>VLOOKUP(N763,'Linien - BU'!A:B,2,FALSE)</f>
        <v>BU3</v>
      </c>
      <c r="B763" s="78">
        <f t="shared" si="77"/>
        <v>242</v>
      </c>
      <c r="C763" s="79">
        <f>Abfalldokumentation!$U763</f>
        <v>44468</v>
      </c>
      <c r="D763" s="68" t="str">
        <f>IFERROR(VLOOKUP(Tabelle3[[#This Row],[Artikelnr.]],Produktgruppe!A:B,2,0),Tabelle3[[#This Row],[Produktname]])</f>
        <v>VOS 295</v>
      </c>
      <c r="E763" s="80" t="str">
        <f>IFERROR(VLOOKUP(Abfalldokumentation!$O763,Artikel!A:C,3,FALSE),Abfalldokumentation!$O763)</f>
        <v>VOS GRW Gartenkräuter 4</v>
      </c>
      <c r="F763" s="80" t="str">
        <f>VLOOKUP(T763,'Liste Gründe'!A:D,2,FALSE)</f>
        <v>Schimmel</v>
      </c>
      <c r="G763" s="79" t="str">
        <f>IF(ISBLANK(V763),VLOOKUP(Abfalldokumentation!$P763,'Liste Gründe'!A:D,3,FALSE),V763)</f>
        <v>VOS &gt; Einsatz</v>
      </c>
      <c r="H763" s="80" t="str">
        <f>IF(ISBLANK(Abfalldokumentation!$W763),"-",Abfalldokumentation!$W763)</f>
        <v>-</v>
      </c>
      <c r="I763" s="80">
        <f t="shared" si="78"/>
        <v>39</v>
      </c>
      <c r="J763" s="80" t="str">
        <f t="shared" si="79"/>
        <v>Produkte</v>
      </c>
      <c r="K763" s="80" t="str">
        <f t="shared" si="80"/>
        <v>BUs</v>
      </c>
      <c r="L763" s="80" t="str">
        <f t="shared" si="81"/>
        <v>Symptome</v>
      </c>
      <c r="M7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IFERROR(VLOOKUP(Abfalldokumentation!$O763,Kennzahlen!U:X,3,FALSE)*Abfalldokumentation!$B763,"0")))),0)</f>
        <v>121</v>
      </c>
      <c r="N763" s="80" t="str">
        <f>IF(ISBLANK(Q763),VLOOKUP(Abfalldokumentation!$O763,'Linien - BU'!R:S,2,FALSE),Q763)</f>
        <v>Bu3</v>
      </c>
      <c r="O763" s="76">
        <f t="shared" si="82"/>
        <v>29500620</v>
      </c>
      <c r="P763" s="76">
        <f t="shared" si="83"/>
        <v>12</v>
      </c>
      <c r="Q763" s="38" t="s">
        <v>196</v>
      </c>
      <c r="R763" s="39">
        <v>29500620</v>
      </c>
      <c r="S763" s="39">
        <v>242</v>
      </c>
      <c r="T763" s="39">
        <v>12</v>
      </c>
      <c r="U763" s="40">
        <v>44468</v>
      </c>
      <c r="V763" s="41" t="s">
        <v>21</v>
      </c>
      <c r="W763" s="42"/>
      <c r="X763" s="43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2" t="str">
        <f>VLOOKUP(N764,'Linien - BU'!A:B,2,FALSE)</f>
        <v>BU1</v>
      </c>
      <c r="B764" s="73">
        <f t="shared" si="77"/>
        <v>89</v>
      </c>
      <c r="C764" s="74">
        <f>Abfalldokumentation!$U764</f>
        <v>44468</v>
      </c>
      <c r="D764" s="68" t="str">
        <f>IFERROR(VLOOKUP(Tabelle3[[#This Row],[Artikelnr.]],Produktgruppe!A:B,2,0),Tabelle3[[#This Row],[Produktname]])</f>
        <v>ABS 295</v>
      </c>
      <c r="E764" s="75" t="str">
        <f>IFERROR(VLOOKUP(Abfalldokumentation!$O764,Artikel!A:C,3,FALSE),Abfalldokumentation!$O764)</f>
        <v>ABS Butterkäse 45% OGT</v>
      </c>
      <c r="F764" s="75" t="str">
        <f>VLOOKUP(T764,'Liste Gründe'!A:D,2,FALSE)</f>
        <v>Schimmel</v>
      </c>
      <c r="G764" s="74" t="str">
        <f>IF(ISBLANK(V764),VLOOKUP(Abfalldokumentation!$P764,'Liste Gründe'!A:D,3,FALSE),V764)</f>
        <v>keine Verarbeitung</v>
      </c>
      <c r="H764" s="75" t="str">
        <f>IF(ISBLANK(Abfalldokumentation!$W764),"-",Abfalldokumentation!$W764)</f>
        <v>Aufgrund Konsistenz nicht genommen. Zu wenig VOS verarbeitet. Vom Warmen ins Kalte -&gt; Schimmel</v>
      </c>
      <c r="I764" s="75">
        <f t="shared" si="78"/>
        <v>39</v>
      </c>
      <c r="J764" s="75" t="str">
        <f t="shared" si="79"/>
        <v>Produkte</v>
      </c>
      <c r="K764" s="75" t="str">
        <f t="shared" si="80"/>
        <v>BUs</v>
      </c>
      <c r="L764" s="75" t="str">
        <f t="shared" si="81"/>
        <v>Symptome</v>
      </c>
      <c r="M7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IFERROR(VLOOKUP(Abfalldokumentation!$O764,Kennzahlen!U:X,3,FALSE)*Abfalldokumentation!$B764,"0")))),0)</f>
        <v>178</v>
      </c>
      <c r="N764" s="75" t="str">
        <f>IF(ISBLANK(Q764),VLOOKUP(Abfalldokumentation!$O764,'Linien - BU'!R:S,2,FALSE),Q764)</f>
        <v>Schmelze</v>
      </c>
      <c r="O764" s="76">
        <f t="shared" si="82"/>
        <v>29500823</v>
      </c>
      <c r="P764" s="76">
        <f t="shared" si="83"/>
        <v>12</v>
      </c>
      <c r="Q764" s="44" t="s">
        <v>170</v>
      </c>
      <c r="R764" s="45">
        <v>29500823</v>
      </c>
      <c r="S764" s="45">
        <v>89</v>
      </c>
      <c r="T764" s="45">
        <v>12</v>
      </c>
      <c r="U764" s="46">
        <v>44468</v>
      </c>
      <c r="V764" s="47" t="s">
        <v>22</v>
      </c>
      <c r="W764" s="45" t="s">
        <v>171</v>
      </c>
      <c r="X764" s="49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7" t="str">
        <f>VLOOKUP(N765,'Linien - BU'!A:B,2,FALSE)</f>
        <v>BU1</v>
      </c>
      <c r="B765" s="78">
        <f t="shared" si="77"/>
        <v>96</v>
      </c>
      <c r="C765" s="79">
        <f>Abfalldokumentation!$U765</f>
        <v>44468</v>
      </c>
      <c r="D765" s="68" t="str">
        <f>IFERROR(VLOOKUP(Tabelle3[[#This Row],[Artikelnr.]],Produktgruppe!A:B,2,0),Tabelle3[[#This Row],[Produktname]])</f>
        <v>ABS 295</v>
      </c>
      <c r="E765" s="80" t="str">
        <f>IFERROR(VLOOKUP(Abfalldokumentation!$O765,Artikel!A:C,3,FALSE),Abfalldokumentation!$O765)</f>
        <v>ABS Butterkäse 45% OGT</v>
      </c>
      <c r="F765" s="80" t="str">
        <f>VLOOKUP(T765,'Liste Gründe'!A:D,2,FALSE)</f>
        <v>Schimmel</v>
      </c>
      <c r="G765" s="79" t="str">
        <f>IF(ISBLANK(V765),VLOOKUP(Abfalldokumentation!$P765,'Liste Gründe'!A:D,3,FALSE),V765)</f>
        <v>keine Verarbeitung</v>
      </c>
      <c r="H765" s="80" t="str">
        <f>IF(ISBLANK(Abfalldokumentation!$W765),"-",Abfalldokumentation!$W765)</f>
        <v>Aufgrund Konsistenz nicht genommen. Zu wenig VOS verarbeitet. Vom Warmen ins Kalte -&gt; Schimmel</v>
      </c>
      <c r="I765" s="80">
        <f t="shared" si="78"/>
        <v>39</v>
      </c>
      <c r="J765" s="80" t="str">
        <f t="shared" si="79"/>
        <v>Produkte</v>
      </c>
      <c r="K765" s="80" t="str">
        <f t="shared" si="80"/>
        <v>BUs</v>
      </c>
      <c r="L765" s="80" t="str">
        <f t="shared" si="81"/>
        <v>Symptome</v>
      </c>
      <c r="M7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IFERROR(VLOOKUP(Abfalldokumentation!$O765,Kennzahlen!U:X,3,FALSE)*Abfalldokumentation!$B765,"0")))),0)</f>
        <v>192</v>
      </c>
      <c r="N765" s="80" t="str">
        <f>IF(ISBLANK(Q765),VLOOKUP(Abfalldokumentation!$O765,'Linien - BU'!R:S,2,FALSE),Q765)</f>
        <v>Schmelze</v>
      </c>
      <c r="O765" s="76">
        <f t="shared" si="82"/>
        <v>29500823</v>
      </c>
      <c r="P765" s="76">
        <f t="shared" si="83"/>
        <v>12</v>
      </c>
      <c r="Q765" s="38" t="s">
        <v>170</v>
      </c>
      <c r="R765" s="39">
        <v>29500823</v>
      </c>
      <c r="S765" s="39">
        <v>96</v>
      </c>
      <c r="T765" s="39">
        <v>12</v>
      </c>
      <c r="U765" s="40">
        <v>44468</v>
      </c>
      <c r="V765" s="41" t="s">
        <v>22</v>
      </c>
      <c r="W765" s="39" t="s">
        <v>171</v>
      </c>
      <c r="X765" s="43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2" t="str">
        <f>VLOOKUP(N766,'Linien - BU'!A:B,2,FALSE)</f>
        <v>BU2</v>
      </c>
      <c r="B766" s="73">
        <f t="shared" si="77"/>
        <v>41.4</v>
      </c>
      <c r="C766" s="74">
        <f>Abfalldokumentation!$U766</f>
        <v>44468</v>
      </c>
      <c r="D766" s="68" t="str">
        <f>IFERROR(VLOOKUP(Tabelle3[[#This Row],[Artikelnr.]],Produktgruppe!A:B,2,0),Tabelle3[[#This Row],[Produktname]])</f>
        <v>HF-Ware</v>
      </c>
      <c r="E766" s="75" t="str">
        <f>IFERROR(VLOOKUP(Abfalldokumentation!$O766,Artikel!A:C,3,FALSE),Abfalldokumentation!$O766)</f>
        <v>Verpackte Scheiben</v>
      </c>
      <c r="F766" s="75" t="str">
        <f>VLOOKUP(T766,'Liste Gründe'!A:D,2,FALSE)</f>
        <v>Schimmel</v>
      </c>
      <c r="G766" s="74" t="str">
        <f>IF(ISBLANK(V766),VLOOKUP(Abfalldokumentation!$P766,'Liste Gründe'!A:D,3,FALSE),V766)</f>
        <v>Schimmel</v>
      </c>
      <c r="H766" s="75" t="str">
        <f>IF(ISBLANK(Abfalldokumentation!$W766),"-",Abfalldokumentation!$W766)</f>
        <v>Schmutz</v>
      </c>
      <c r="I766" s="75">
        <f t="shared" si="78"/>
        <v>39</v>
      </c>
      <c r="J766" s="75" t="str">
        <f t="shared" si="79"/>
        <v>Produkte</v>
      </c>
      <c r="K766" s="75" t="str">
        <f t="shared" si="80"/>
        <v>BUs</v>
      </c>
      <c r="L766" s="75" t="str">
        <f t="shared" si="81"/>
        <v>Symptome</v>
      </c>
      <c r="M7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IFERROR(VLOOKUP(Abfalldokumentation!$O766,Kennzahlen!U:X,3,FALSE)*Abfalldokumentation!$B766,"0")))),0)</f>
        <v>0</v>
      </c>
      <c r="N766" s="75" t="str">
        <f>IF(ISBLANK(Q766),VLOOKUP(Abfalldokumentation!$O766,'Linien - BU'!R:S,2,FALSE),Q766)</f>
        <v>L31</v>
      </c>
      <c r="O766" s="76" t="str">
        <f t="shared" si="82"/>
        <v>Verpackte Scheiben</v>
      </c>
      <c r="P766" s="76">
        <f t="shared" si="83"/>
        <v>12</v>
      </c>
      <c r="Q766" s="44" t="s">
        <v>260</v>
      </c>
      <c r="R766" s="39" t="s">
        <v>16656</v>
      </c>
      <c r="S766" s="45">
        <v>41.4</v>
      </c>
      <c r="T766" s="45">
        <v>12</v>
      </c>
      <c r="U766" s="46">
        <v>44468</v>
      </c>
      <c r="V766" s="47"/>
      <c r="W766" s="45" t="s">
        <v>85</v>
      </c>
      <c r="X766" s="49" t="str">
        <f>IFERROR(VLOOKUP(Abfalldokumentation!$R766,Artikel!A:C,3,FALSE),Abfalldokumentation!$R766)</f>
        <v>Verpackte Scheiben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7" t="str">
        <f>VLOOKUP(N767,'Linien - BU'!A:B,2,FALSE)</f>
        <v>BU4</v>
      </c>
      <c r="B767" s="78">
        <f t="shared" si="77"/>
        <v>280</v>
      </c>
      <c r="C767" s="79">
        <f>Abfalldokumentation!$U767</f>
        <v>44468</v>
      </c>
      <c r="D767" s="68" t="str">
        <f>IFERROR(VLOOKUP(Tabelle3[[#This Row],[Artikelnr.]],Produktgruppe!A:B,2,0),Tabelle3[[#This Row],[Produktname]])</f>
        <v>ABS 295</v>
      </c>
      <c r="E767" s="80" t="str">
        <f>IFERROR(VLOOKUP(Abfalldokumentation!$O767,Artikel!A:C,3,FALSE),Abfalldokumentation!$O767)</f>
        <v>ABS HEUBL</v>
      </c>
      <c r="F767" s="80" t="str">
        <f>VLOOKUP(T767,'Liste Gründe'!A:D,2,FALSE)</f>
        <v>keinen Verwendungszweck</v>
      </c>
      <c r="G767" s="79" t="str">
        <f>IF(ISBLANK(V767),VLOOKUP(Abfalldokumentation!$P767,'Liste Gründe'!A:D,3,FALSE),V767)</f>
        <v>keinen Verwendungszweck</v>
      </c>
      <c r="H767" s="80" t="str">
        <f>IF(ISBLANK(Abfalldokumentation!$W767),"-",Abfalldokumentation!$W767)</f>
        <v>&lt;300kg/Monat</v>
      </c>
      <c r="I767" s="80">
        <f t="shared" si="78"/>
        <v>39</v>
      </c>
      <c r="J767" s="80" t="str">
        <f t="shared" si="79"/>
        <v>Produkte</v>
      </c>
      <c r="K767" s="80" t="str">
        <f t="shared" si="80"/>
        <v>BUs</v>
      </c>
      <c r="L767" s="80" t="str">
        <f t="shared" si="81"/>
        <v>Symptome</v>
      </c>
      <c r="M7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IFERROR(VLOOKUP(Abfalldokumentation!$O767,Kennzahlen!U:X,3,FALSE)*Abfalldokumentation!$B767,"0")))),0)</f>
        <v>0</v>
      </c>
      <c r="N767" s="80" t="str">
        <f>IF(ISBLANK(Q767),VLOOKUP(Abfalldokumentation!$O767,'Linien - BU'!R:S,2,FALSE),Q767)</f>
        <v>L21</v>
      </c>
      <c r="O767" s="76">
        <f t="shared" si="82"/>
        <v>29500885</v>
      </c>
      <c r="P767" s="76">
        <f t="shared" si="83"/>
        <v>61</v>
      </c>
      <c r="Q767" s="38" t="s">
        <v>217</v>
      </c>
      <c r="R767" s="39">
        <v>29500885</v>
      </c>
      <c r="S767" s="39">
        <v>280</v>
      </c>
      <c r="T767" s="39">
        <v>61</v>
      </c>
      <c r="U767" s="40">
        <v>44468</v>
      </c>
      <c r="V767" s="41"/>
      <c r="W767" s="39" t="s">
        <v>176</v>
      </c>
      <c r="X767" s="43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2" t="str">
        <f>VLOOKUP(N768,'Linien - BU'!A:B,2,FALSE)</f>
        <v>BU4</v>
      </c>
      <c r="B768" s="73">
        <f t="shared" si="77"/>
        <v>4</v>
      </c>
      <c r="C768" s="74">
        <f>Abfalldokumentation!$U768</f>
        <v>44468</v>
      </c>
      <c r="D768" s="68" t="str">
        <f>IFERROR(VLOOKUP(Tabelle3[[#This Row],[Artikelnr.]],Produktgruppe!A:B,2,0),Tabelle3[[#This Row],[Produktname]])</f>
        <v>ABS 295</v>
      </c>
      <c r="E768" s="75" t="str">
        <f>IFERROR(VLOOKUP(Abfalldokumentation!$O768,Artikel!A:C,3,FALSE),Abfalldokumentation!$O768)</f>
        <v>ABS PECO</v>
      </c>
      <c r="F768" s="75" t="str">
        <f>VLOOKUP(T768,'Liste Gründe'!A:D,2,FALSE)</f>
        <v>keinen Verwendungszweck</v>
      </c>
      <c r="G768" s="74" t="str">
        <f>IF(ISBLANK(V768),VLOOKUP(Abfalldokumentation!$P768,'Liste Gründe'!A:D,3,FALSE),V768)</f>
        <v>keinen Verwendungszweck</v>
      </c>
      <c r="H768" s="75" t="str">
        <f>IF(ISBLANK(Abfalldokumentation!$W768),"-",Abfalldokumentation!$W768)</f>
        <v>&lt;300kg/Monat</v>
      </c>
      <c r="I768" s="75">
        <f t="shared" si="78"/>
        <v>39</v>
      </c>
      <c r="J768" s="75" t="str">
        <f t="shared" si="79"/>
        <v>Produkte</v>
      </c>
      <c r="K768" s="75" t="str">
        <f t="shared" si="80"/>
        <v>BUs</v>
      </c>
      <c r="L768" s="75" t="str">
        <f t="shared" si="81"/>
        <v>Symptome</v>
      </c>
      <c r="M7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IFERROR(VLOOKUP(Abfalldokumentation!$O768,Kennzahlen!U:X,3,FALSE)*Abfalldokumentation!$B768,"0")))),0)</f>
        <v>9.1663526661992432</v>
      </c>
      <c r="N768" s="75" t="str">
        <f>IF(ISBLANK(Q768),VLOOKUP(Abfalldokumentation!$O768,'Linien - BU'!R:S,2,FALSE),Q768)</f>
        <v>L23</v>
      </c>
      <c r="O768" s="76">
        <f t="shared" si="82"/>
        <v>29500891</v>
      </c>
      <c r="P768" s="76">
        <f t="shared" si="83"/>
        <v>61</v>
      </c>
      <c r="Q768" s="44" t="s">
        <v>218</v>
      </c>
      <c r="R768" s="45">
        <v>29500891</v>
      </c>
      <c r="S768" s="45">
        <v>4</v>
      </c>
      <c r="T768" s="45">
        <v>61</v>
      </c>
      <c r="U768" s="46">
        <v>44468</v>
      </c>
      <c r="V768" s="47"/>
      <c r="W768" s="45" t="s">
        <v>176</v>
      </c>
      <c r="X768" s="49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7" t="str">
        <f>VLOOKUP(N769,'Linien - BU'!A:B,2,FALSE)</f>
        <v>BU4</v>
      </c>
      <c r="B769" s="78">
        <f t="shared" si="77"/>
        <v>50</v>
      </c>
      <c r="C769" s="79">
        <f>Abfalldokumentation!$U769</f>
        <v>44468</v>
      </c>
      <c r="D769" s="68" t="str">
        <f>IFERROR(VLOOKUP(Tabelle3[[#This Row],[Artikelnr.]],Produktgruppe!A:B,2,0),Tabelle3[[#This Row],[Produktname]])</f>
        <v>ABS 295</v>
      </c>
      <c r="E769" s="80" t="str">
        <f>IFERROR(VLOOKUP(Abfalldokumentation!$O769,Artikel!A:C,3,FALSE),Abfalldokumentation!$O769)</f>
        <v>ABS Unser Blütenkäse</v>
      </c>
      <c r="F769" s="80" t="str">
        <f>VLOOKUP(T769,'Liste Gründe'!A:D,2,FALSE)</f>
        <v>keinen Verwendungszweck</v>
      </c>
      <c r="G769" s="79" t="str">
        <f>IF(ISBLANK(V769),VLOOKUP(Abfalldokumentation!$P769,'Liste Gründe'!A:D,3,FALSE),V769)</f>
        <v>keinen Verwendungszweck</v>
      </c>
      <c r="H769" s="80" t="str">
        <f>IF(ISBLANK(Abfalldokumentation!$W769),"-",Abfalldokumentation!$W769)</f>
        <v>&lt;500kg/Monat</v>
      </c>
      <c r="I769" s="80">
        <f t="shared" si="78"/>
        <v>39</v>
      </c>
      <c r="J769" s="80" t="str">
        <f t="shared" si="79"/>
        <v>Produkte</v>
      </c>
      <c r="K769" s="80" t="str">
        <f t="shared" si="80"/>
        <v>BUs</v>
      </c>
      <c r="L769" s="80" t="str">
        <f t="shared" si="81"/>
        <v>Symptome</v>
      </c>
      <c r="M7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IFERROR(VLOOKUP(Abfalldokumentation!$O769,Kennzahlen!U:X,3,FALSE)*Abfalldokumentation!$B769,"0")))),0)</f>
        <v>9.4651380183951126</v>
      </c>
      <c r="N769" s="80" t="str">
        <f>IF(ISBLANK(Q769),VLOOKUP(Abfalldokumentation!$O769,'Linien - BU'!R:S,2,FALSE),Q769)</f>
        <v>L22</v>
      </c>
      <c r="O769" s="76">
        <f t="shared" si="82"/>
        <v>29500910</v>
      </c>
      <c r="P769" s="76">
        <f t="shared" si="83"/>
        <v>61</v>
      </c>
      <c r="Q769" s="38" t="s">
        <v>172</v>
      </c>
      <c r="R769" s="39">
        <v>29500910</v>
      </c>
      <c r="S769" s="39">
        <v>50</v>
      </c>
      <c r="T769" s="39">
        <v>61</v>
      </c>
      <c r="U769" s="40">
        <v>44468</v>
      </c>
      <c r="V769" s="41"/>
      <c r="W769" s="39" t="s">
        <v>236</v>
      </c>
      <c r="X769" s="43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2" t="str">
        <f>VLOOKUP(N770,'Linien - BU'!A:B,2,FALSE)</f>
        <v>BU4</v>
      </c>
      <c r="B770" s="73">
        <f t="shared" ref="B770:B833" si="84">S770</f>
        <v>16</v>
      </c>
      <c r="C770" s="74">
        <f>Abfalldokumentation!$U770</f>
        <v>44468</v>
      </c>
      <c r="D770" s="68" t="str">
        <f>IFERROR(VLOOKUP(Tabelle3[[#This Row],[Artikelnr.]],Produktgruppe!A:B,2,0),Tabelle3[[#This Row],[Produktname]])</f>
        <v>ABS 295</v>
      </c>
      <c r="E770" s="75" t="str">
        <f>IFERROR(VLOOKUP(Abfalldokumentation!$O770,Artikel!A:C,3,FALSE),Abfalldokumentation!$O770)</f>
        <v>ABS ZIEGENR</v>
      </c>
      <c r="F770" s="75" t="str">
        <f>VLOOKUP(T770,'Liste Gründe'!A:D,2,FALSE)</f>
        <v>keinen Verwendungszweck</v>
      </c>
      <c r="G770" s="74" t="str">
        <f>IF(ISBLANK(V770),VLOOKUP(Abfalldokumentation!$P770,'Liste Gründe'!A:D,3,FALSE),V770)</f>
        <v>keinen Verwendungszweck</v>
      </c>
      <c r="H770" s="75" t="str">
        <f>IF(ISBLANK(Abfalldokumentation!$W770),"-",Abfalldokumentation!$W770)</f>
        <v>&lt;100kg/Monat</v>
      </c>
      <c r="I770" s="75">
        <f t="shared" ref="I770:I833" si="85">_xlfn.ISOWEEKNUM(C770)</f>
        <v>39</v>
      </c>
      <c r="J770" s="75" t="str">
        <f t="shared" ref="J770:J833" si="86">"Produkte"</f>
        <v>Produkte</v>
      </c>
      <c r="K770" s="75" t="str">
        <f t="shared" ref="K770:K833" si="87">"BUs"</f>
        <v>BUs</v>
      </c>
      <c r="L770" s="75" t="str">
        <f t="shared" ref="L770:L833" si="88">"Symptome"</f>
        <v>Symptome</v>
      </c>
      <c r="M7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IFERROR(VLOOKUP(Abfalldokumentation!$O770,Kennzahlen!U:X,3,FALSE)*Abfalldokumentation!$B770,"0")))),0)</f>
        <v>7.9957903604299254</v>
      </c>
      <c r="N770" s="75" t="str">
        <f>IF(ISBLANK(Q770),VLOOKUP(Abfalldokumentation!$O770,'Linien - BU'!R:S,2,FALSE),Q770)</f>
        <v>L20</v>
      </c>
      <c r="O770" s="76">
        <f t="shared" ref="O770:O833" si="89">R770</f>
        <v>29500913</v>
      </c>
      <c r="P770" s="76">
        <f t="shared" ref="P770:P833" si="90">T770</f>
        <v>61</v>
      </c>
      <c r="Q770" s="44" t="s">
        <v>175</v>
      </c>
      <c r="R770" s="45">
        <v>29500913</v>
      </c>
      <c r="S770" s="45">
        <v>16</v>
      </c>
      <c r="T770" s="45">
        <v>61</v>
      </c>
      <c r="U770" s="46">
        <v>44468</v>
      </c>
      <c r="V770" s="47"/>
      <c r="W770" s="45" t="s">
        <v>221</v>
      </c>
      <c r="X770" s="49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7" t="str">
        <f>VLOOKUP(N771,'Linien - BU'!A:B,2,FALSE)</f>
        <v>BU1</v>
      </c>
      <c r="B771" s="78">
        <f t="shared" si="84"/>
        <v>71</v>
      </c>
      <c r="C771" s="79">
        <f>Abfalldokumentation!$U771</f>
        <v>44468</v>
      </c>
      <c r="D771" s="68" t="str">
        <f>IFERROR(VLOOKUP(Tabelle3[[#This Row],[Artikelnr.]],Produktgruppe!A:B,2,0),Tabelle3[[#This Row],[Produktname]])</f>
        <v>VOS 295</v>
      </c>
      <c r="E771" s="80" t="str">
        <f>IFERROR(VLOOKUP(Abfalldokumentation!$O771,Artikel!A:C,3,FALSE),Abfalldokumentation!$O771)</f>
        <v>VOS-ABS ENTSORGUNG</v>
      </c>
      <c r="F771" s="80" t="str">
        <f>VLOOKUP(T771,'Liste Gründe'!A:D,2,FALSE)</f>
        <v>Rest</v>
      </c>
      <c r="G771" s="79" t="str">
        <f>IF(ISBLANK(V771),VLOOKUP(Abfalldokumentation!$P771,'Liste Gründe'!A:D,3,FALSE),V771)</f>
        <v>geschälte Rinde</v>
      </c>
      <c r="H771" s="80" t="str">
        <f>IF(ISBLANK(Abfalldokumentation!$W771),"-",Abfalldokumentation!$W771)</f>
        <v>keine Verwendung möglich</v>
      </c>
      <c r="I771" s="80">
        <f t="shared" si="85"/>
        <v>39</v>
      </c>
      <c r="J771" s="80" t="str">
        <f t="shared" si="86"/>
        <v>Produkte</v>
      </c>
      <c r="K771" s="80" t="str">
        <f t="shared" si="87"/>
        <v>BUs</v>
      </c>
      <c r="L771" s="80" t="str">
        <f t="shared" si="88"/>
        <v>Symptome</v>
      </c>
      <c r="M7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IFERROR(VLOOKUP(Abfalldokumentation!$O771,Kennzahlen!U:X,3,FALSE)*Abfalldokumentation!$B771,"0")))),0)</f>
        <v>0.71</v>
      </c>
      <c r="N771" s="80" t="str">
        <f>IF(ISBLANK(Q771),VLOOKUP(Abfalldokumentation!$O771,'Linien - BU'!R:S,2,FALSE),Q771)</f>
        <v>RWV</v>
      </c>
      <c r="O771" s="76">
        <f t="shared" si="89"/>
        <v>29500917</v>
      </c>
      <c r="P771" s="76">
        <f t="shared" si="90"/>
        <v>60</v>
      </c>
      <c r="Q771" s="38" t="s">
        <v>188</v>
      </c>
      <c r="R771" s="39">
        <v>29500917</v>
      </c>
      <c r="S771" s="39">
        <v>71</v>
      </c>
      <c r="T771" s="39">
        <v>60</v>
      </c>
      <c r="U771" s="40">
        <v>44468</v>
      </c>
      <c r="V771" s="41" t="s">
        <v>201</v>
      </c>
      <c r="W771" s="39" t="s">
        <v>190</v>
      </c>
      <c r="X771" s="43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2" t="str">
        <f>VLOOKUP(N772,'Linien - BU'!A:B,2,FALSE)</f>
        <v>BU4</v>
      </c>
      <c r="B772" s="73">
        <f t="shared" si="84"/>
        <v>7</v>
      </c>
      <c r="C772" s="74">
        <f>Abfalldokumentation!$U772</f>
        <v>44468</v>
      </c>
      <c r="D772" s="68" t="str">
        <f>IFERROR(VLOOKUP(Tabelle3[[#This Row],[Artikelnr.]],Produktgruppe!A:B,2,0),Tabelle3[[#This Row],[Produktname]])</f>
        <v>ABS 295</v>
      </c>
      <c r="E772" s="75" t="str">
        <f>IFERROR(VLOOKUP(Abfalldokumentation!$O772,Artikel!A:C,3,FALSE),Abfalldokumentation!$O772)</f>
        <v>ABS Whisky-Nuts</v>
      </c>
      <c r="F772" s="75" t="str">
        <f>VLOOKUP(T772,'Liste Gründe'!A:D,2,FALSE)</f>
        <v>keinen Verwendungszweck</v>
      </c>
      <c r="G772" s="74" t="str">
        <f>IF(ISBLANK(V772),VLOOKUP(Abfalldokumentation!$P772,'Liste Gründe'!A:D,3,FALSE),V772)</f>
        <v>keinen Verwendungszweck</v>
      </c>
      <c r="H772" s="75" t="str">
        <f>IF(ISBLANK(Abfalldokumentation!$W772),"-",Abfalldokumentation!$W772)</f>
        <v>&lt;300kg/Monat</v>
      </c>
      <c r="I772" s="75">
        <f t="shared" si="85"/>
        <v>39</v>
      </c>
      <c r="J772" s="75" t="str">
        <f t="shared" si="86"/>
        <v>Produkte</v>
      </c>
      <c r="K772" s="75" t="str">
        <f t="shared" si="87"/>
        <v>BUs</v>
      </c>
      <c r="L772" s="75" t="str">
        <f t="shared" si="88"/>
        <v>Symptome</v>
      </c>
      <c r="M7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IFERROR(VLOOKUP(Abfalldokumentation!$O772,Kennzahlen!U:X,3,FALSE)*Abfalldokumentation!$B772,"0")))),0)</f>
        <v>7.5058130571925785</v>
      </c>
      <c r="N772" s="75" t="str">
        <f>IF(ISBLANK(Q772),VLOOKUP(Abfalldokumentation!$O772,'Linien - BU'!R:S,2,FALSE),Q772)</f>
        <v>L21</v>
      </c>
      <c r="O772" s="76">
        <f t="shared" si="89"/>
        <v>29501009</v>
      </c>
      <c r="P772" s="76">
        <f t="shared" si="90"/>
        <v>61</v>
      </c>
      <c r="Q772" s="44" t="s">
        <v>217</v>
      </c>
      <c r="R772" s="45">
        <v>29501009</v>
      </c>
      <c r="S772" s="45">
        <v>7</v>
      </c>
      <c r="T772" s="45">
        <v>61</v>
      </c>
      <c r="U772" s="46">
        <v>44468</v>
      </c>
      <c r="V772" s="47"/>
      <c r="W772" s="45" t="s">
        <v>176</v>
      </c>
      <c r="X772" s="49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7" t="str">
        <f>VLOOKUP(N773,'Linien - BU'!A:B,2,FALSE)</f>
        <v>BU4</v>
      </c>
      <c r="B773" s="78">
        <f t="shared" si="84"/>
        <v>17</v>
      </c>
      <c r="C773" s="79">
        <f>Abfalldokumentation!$U773</f>
        <v>44468</v>
      </c>
      <c r="D773" s="68" t="str">
        <f>IFERROR(VLOOKUP(Tabelle3[[#This Row],[Artikelnr.]],Produktgruppe!A:B,2,0),Tabelle3[[#This Row],[Produktname]])</f>
        <v>ABS 295</v>
      </c>
      <c r="E773" s="80" t="str">
        <f>IFERROR(VLOOKUP(Abfalldokumentation!$O773,Artikel!A:C,3,FALSE),Abfalldokumentation!$O773)</f>
        <v>ABS KELLERGEIST</v>
      </c>
      <c r="F773" s="80" t="str">
        <f>VLOOKUP(T773,'Liste Gründe'!A:D,2,FALSE)</f>
        <v>keinen Verwendungszweck</v>
      </c>
      <c r="G773" s="79" t="str">
        <f>IF(ISBLANK(V773),VLOOKUP(Abfalldokumentation!$P773,'Liste Gründe'!A:D,3,FALSE),V773)</f>
        <v>keinen Verwendungszweck</v>
      </c>
      <c r="H773" s="80" t="str">
        <f>IF(ISBLANK(Abfalldokumentation!$W773),"-",Abfalldokumentation!$W773)</f>
        <v>&lt;300kg/Monat</v>
      </c>
      <c r="I773" s="80">
        <f t="shared" si="85"/>
        <v>39</v>
      </c>
      <c r="J773" s="80" t="str">
        <f t="shared" si="86"/>
        <v>Produkte</v>
      </c>
      <c r="K773" s="80" t="str">
        <f t="shared" si="87"/>
        <v>BUs</v>
      </c>
      <c r="L773" s="80" t="str">
        <f t="shared" si="88"/>
        <v>Symptome</v>
      </c>
      <c r="M7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IFERROR(VLOOKUP(Abfalldokumentation!$O773,Kennzahlen!U:X,3,FALSE)*Abfalldokumentation!$B773,"0")))),0)</f>
        <v>8.0682678667519738</v>
      </c>
      <c r="N773" s="80" t="str">
        <f>IF(ISBLANK(Q773),VLOOKUP(Abfalldokumentation!$O773,'Linien - BU'!R:S,2,FALSE),Q773)</f>
        <v>L22</v>
      </c>
      <c r="O773" s="76">
        <f t="shared" si="89"/>
        <v>29501028</v>
      </c>
      <c r="P773" s="76">
        <f t="shared" si="90"/>
        <v>61</v>
      </c>
      <c r="Q773" s="38" t="s">
        <v>172</v>
      </c>
      <c r="R773" s="39">
        <v>29501028</v>
      </c>
      <c r="S773" s="39">
        <v>17</v>
      </c>
      <c r="T773" s="39">
        <v>61</v>
      </c>
      <c r="U773" s="40">
        <v>44468</v>
      </c>
      <c r="V773" s="41"/>
      <c r="W773" s="39" t="s">
        <v>176</v>
      </c>
      <c r="X773" s="43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2" t="str">
        <f>VLOOKUP(N774,'Linien - BU'!A:B,2,FALSE)</f>
        <v>BU3</v>
      </c>
      <c r="B774" s="73">
        <f t="shared" si="84"/>
        <v>370</v>
      </c>
      <c r="C774" s="74">
        <f>Abfalldokumentation!$U774</f>
        <v>44468</v>
      </c>
      <c r="D774" s="68" t="str">
        <f>IFERROR(VLOOKUP(Tabelle3[[#This Row],[Artikelnr.]],Produktgruppe!A:B,2,0),Tabelle3[[#This Row],[Produktname]])</f>
        <v>VOS 295</v>
      </c>
      <c r="E774" s="75" t="str">
        <f>IFERROR(VLOOKUP(Abfalldokumentation!$O774,Artikel!A:C,3,FALSE),Abfalldokumentation!$O774)</f>
        <v>VOS RW BUN-PF</v>
      </c>
      <c r="F774" s="75" t="str">
        <f>VLOOKUP(T774,'Liste Gründe'!A:D,2,FALSE)</f>
        <v>Schimmel</v>
      </c>
      <c r="G774" s="74" t="str">
        <f>IF(ISBLANK(V774),VLOOKUP(Abfalldokumentation!$P774,'Liste Gründe'!A:D,3,FALSE),V774)</f>
        <v>VOS &gt; Einsatz</v>
      </c>
      <c r="H774" s="75" t="str">
        <f>IF(ISBLANK(Abfalldokumentation!$W774),"-",Abfalldokumentation!$W774)</f>
        <v>-</v>
      </c>
      <c r="I774" s="75">
        <f t="shared" si="85"/>
        <v>39</v>
      </c>
      <c r="J774" s="75" t="str">
        <f t="shared" si="86"/>
        <v>Produkte</v>
      </c>
      <c r="K774" s="75" t="str">
        <f t="shared" si="87"/>
        <v>BUs</v>
      </c>
      <c r="L774" s="75" t="str">
        <f t="shared" si="88"/>
        <v>Symptome</v>
      </c>
      <c r="M7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IFERROR(VLOOKUP(Abfalldokumentation!$O774,Kennzahlen!U:X,3,FALSE)*Abfalldokumentation!$B774,"0")))),0)</f>
        <v>185</v>
      </c>
      <c r="N774" s="75" t="str">
        <f>IF(ISBLANK(Q774),VLOOKUP(Abfalldokumentation!$O774,'Linien - BU'!R:S,2,FALSE),Q774)</f>
        <v>L16</v>
      </c>
      <c r="O774" s="76">
        <f t="shared" si="89"/>
        <v>29501055</v>
      </c>
      <c r="P774" s="76">
        <f t="shared" si="90"/>
        <v>12</v>
      </c>
      <c r="Q774" s="44" t="s">
        <v>199</v>
      </c>
      <c r="R774" s="45">
        <v>29501055</v>
      </c>
      <c r="S774" s="45">
        <v>370</v>
      </c>
      <c r="T774" s="45">
        <v>12</v>
      </c>
      <c r="U774" s="46">
        <v>44468</v>
      </c>
      <c r="V774" s="47" t="s">
        <v>21</v>
      </c>
      <c r="W774" s="45" t="s">
        <v>52</v>
      </c>
      <c r="X774" s="49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7" t="str">
        <f>VLOOKUP(N775,'Linien - BU'!A:B,2,FALSE)</f>
        <v>BU1</v>
      </c>
      <c r="B775" s="78">
        <f t="shared" si="84"/>
        <v>29.2</v>
      </c>
      <c r="C775" s="79">
        <f>Abfalldokumentation!$U775</f>
        <v>44468</v>
      </c>
      <c r="D775" s="68" t="str">
        <f>IFERROR(VLOOKUP(Tabelle3[[#This Row],[Artikelnr.]],Produktgruppe!A:B,2,0),Tabelle3[[#This Row],[Produktname]])</f>
        <v>HF-Wurst Vegan</v>
      </c>
      <c r="E775" s="80" t="str">
        <f>IFERROR(VLOOKUP(Abfalldokumentation!$O775,Artikel!A:C,3,FALSE),Abfalldokumentation!$O775)</f>
        <v>VEG-SCH MILD 7,2KG</v>
      </c>
      <c r="F775" s="80" t="str">
        <f>VLOOKUP(T775,'Liste Gründe'!A:D,2,FALSE)</f>
        <v>Linienbezogen</v>
      </c>
      <c r="G775" s="79" t="str">
        <f>IF(ISBLANK(V775),VLOOKUP(Abfalldokumentation!$P775,'Liste Gründe'!A:D,3,FALSE),V775)</f>
        <v>Füllkopf tropft (vegan)</v>
      </c>
      <c r="H775" s="80" t="str">
        <f>IF(ISBLANK(Abfalldokumentation!$W775),"-",Abfalldokumentation!$W775)</f>
        <v>-</v>
      </c>
      <c r="I775" s="80">
        <f t="shared" si="85"/>
        <v>39</v>
      </c>
      <c r="J775" s="80" t="str">
        <f t="shared" si="86"/>
        <v>Produkte</v>
      </c>
      <c r="K775" s="80" t="str">
        <f t="shared" si="87"/>
        <v>BUs</v>
      </c>
      <c r="L775" s="80" t="str">
        <f t="shared" si="88"/>
        <v>Symptome</v>
      </c>
      <c r="M7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IFERROR(VLOOKUP(Abfalldokumentation!$O775,Kennzahlen!U:X,3,FALSE)*Abfalldokumentation!$B775,"0")))),0)</f>
        <v>0</v>
      </c>
      <c r="N775" s="80" t="str">
        <f>IF(ISBLANK(Q775),VLOOKUP(Abfalldokumentation!$O775,'Linien - BU'!R:S,2,FALSE),Q775)</f>
        <v>Abfüllung</v>
      </c>
      <c r="O775" s="76">
        <f t="shared" si="89"/>
        <v>31900001</v>
      </c>
      <c r="P775" s="76">
        <f t="shared" si="90"/>
        <v>20</v>
      </c>
      <c r="Q775" s="38" t="s">
        <v>166</v>
      </c>
      <c r="R775" s="39">
        <v>31900001</v>
      </c>
      <c r="S775" s="39">
        <v>29.2</v>
      </c>
      <c r="T775" s="39">
        <v>20</v>
      </c>
      <c r="U775" s="40">
        <v>44468</v>
      </c>
      <c r="V775" s="41"/>
      <c r="W775" s="39"/>
      <c r="X775" s="43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2" t="str">
        <f>VLOOKUP(N776,'Linien - BU'!A:B,2,FALSE)</f>
        <v>BU1</v>
      </c>
      <c r="B776" s="73">
        <f t="shared" si="84"/>
        <v>29.8</v>
      </c>
      <c r="C776" s="74">
        <f>Abfalldokumentation!$U776</f>
        <v>44468</v>
      </c>
      <c r="D776" s="68" t="str">
        <f>IFERROR(VLOOKUP(Tabelle3[[#This Row],[Artikelnr.]],Produktgruppe!A:B,2,0),Tabelle3[[#This Row],[Produktname]])</f>
        <v>HF-Wurst Vegan</v>
      </c>
      <c r="E776" s="75" t="str">
        <f>IFERROR(VLOOKUP(Abfalldokumentation!$O776,Artikel!A:C,3,FALSE),Abfalldokumentation!$O776)</f>
        <v>VEG-SCH MILD 7,2KG</v>
      </c>
      <c r="F776" s="75" t="str">
        <f>VLOOKUP(T776,'Liste Gründe'!A:D,2,FALSE)</f>
        <v>Linienbezogen</v>
      </c>
      <c r="G776" s="74" t="str">
        <f>IF(ISBLANK(V776),VLOOKUP(Abfalldokumentation!$P776,'Liste Gründe'!A:D,3,FALSE),V776)</f>
        <v>Füllkopf tropft (vegan)</v>
      </c>
      <c r="H776" s="75" t="str">
        <f>IF(ISBLANK(Abfalldokumentation!$W776),"-",Abfalldokumentation!$W776)</f>
        <v>-</v>
      </c>
      <c r="I776" s="75">
        <f t="shared" si="85"/>
        <v>39</v>
      </c>
      <c r="J776" s="75" t="str">
        <f t="shared" si="86"/>
        <v>Produkte</v>
      </c>
      <c r="K776" s="75" t="str">
        <f t="shared" si="87"/>
        <v>BUs</v>
      </c>
      <c r="L776" s="75" t="str">
        <f t="shared" si="88"/>
        <v>Symptome</v>
      </c>
      <c r="M7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IFERROR(VLOOKUP(Abfalldokumentation!$O776,Kennzahlen!U:X,3,FALSE)*Abfalldokumentation!$B776,"0")))),0)</f>
        <v>0</v>
      </c>
      <c r="N776" s="75" t="str">
        <f>IF(ISBLANK(Q776),VLOOKUP(Abfalldokumentation!$O776,'Linien - BU'!R:S,2,FALSE),Q776)</f>
        <v>Abfüllung</v>
      </c>
      <c r="O776" s="76">
        <f t="shared" si="89"/>
        <v>31900001</v>
      </c>
      <c r="P776" s="76">
        <f t="shared" si="90"/>
        <v>20</v>
      </c>
      <c r="Q776" s="44" t="s">
        <v>166</v>
      </c>
      <c r="R776" s="45">
        <v>31900001</v>
      </c>
      <c r="S776" s="45">
        <v>29.8</v>
      </c>
      <c r="T776" s="45">
        <v>20</v>
      </c>
      <c r="U776" s="46">
        <v>44468</v>
      </c>
      <c r="V776" s="47"/>
      <c r="W776" s="45"/>
      <c r="X776" s="49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7" t="str">
        <f>VLOOKUP(N777,'Linien - BU'!A:B,2,FALSE)</f>
        <v>BU1</v>
      </c>
      <c r="B777" s="78">
        <f t="shared" si="84"/>
        <v>24.6</v>
      </c>
      <c r="C777" s="79">
        <f>Abfalldokumentation!$U777</f>
        <v>44468</v>
      </c>
      <c r="D777" s="68" t="str">
        <f>IFERROR(VLOOKUP(Tabelle3[[#This Row],[Artikelnr.]],Produktgruppe!A:B,2,0),Tabelle3[[#This Row],[Produktname]])</f>
        <v>HF-Wurst Vegan</v>
      </c>
      <c r="E777" s="80" t="str">
        <f>IFERROR(VLOOKUP(Abfalldokumentation!$O777,Artikel!A:C,3,FALSE),Abfalldokumentation!$O777)</f>
        <v>VEG-SCH MILD 7,2KG</v>
      </c>
      <c r="F777" s="80" t="str">
        <f>VLOOKUP(T777,'Liste Gründe'!A:D,2,FALSE)</f>
        <v>Linienbezogen</v>
      </c>
      <c r="G777" s="79" t="str">
        <f>IF(ISBLANK(V777),VLOOKUP(Abfalldokumentation!$P777,'Liste Gründe'!A:D,3,FALSE),V777)</f>
        <v>Füllkopf tropft (vegan)</v>
      </c>
      <c r="H777" s="80" t="str">
        <f>IF(ISBLANK(Abfalldokumentation!$W777),"-",Abfalldokumentation!$W777)</f>
        <v>-</v>
      </c>
      <c r="I777" s="80">
        <f t="shared" si="85"/>
        <v>39</v>
      </c>
      <c r="J777" s="80" t="str">
        <f t="shared" si="86"/>
        <v>Produkte</v>
      </c>
      <c r="K777" s="80" t="str">
        <f t="shared" si="87"/>
        <v>BUs</v>
      </c>
      <c r="L777" s="80" t="str">
        <f t="shared" si="88"/>
        <v>Symptome</v>
      </c>
      <c r="M7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IFERROR(VLOOKUP(Abfalldokumentation!$O777,Kennzahlen!U:X,3,FALSE)*Abfalldokumentation!$B777,"0")))),0)</f>
        <v>0</v>
      </c>
      <c r="N777" s="80" t="str">
        <f>IF(ISBLANK(Q777),VLOOKUP(Abfalldokumentation!$O777,'Linien - BU'!R:S,2,FALSE),Q777)</f>
        <v>Abfüllung</v>
      </c>
      <c r="O777" s="76">
        <f t="shared" si="89"/>
        <v>31900001</v>
      </c>
      <c r="P777" s="76">
        <f t="shared" si="90"/>
        <v>20</v>
      </c>
      <c r="Q777" s="38" t="s">
        <v>166</v>
      </c>
      <c r="R777" s="39">
        <v>31900001</v>
      </c>
      <c r="S777" s="39">
        <v>24.6</v>
      </c>
      <c r="T777" s="39">
        <v>20</v>
      </c>
      <c r="U777" s="40">
        <v>44468</v>
      </c>
      <c r="V777" s="41"/>
      <c r="W777" s="39"/>
      <c r="X777" s="43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2" t="str">
        <f>VLOOKUP(N778,'Linien - BU'!A:B,2,FALSE)</f>
        <v>BU1</v>
      </c>
      <c r="B778" s="73">
        <f t="shared" si="84"/>
        <v>10.8</v>
      </c>
      <c r="C778" s="74">
        <f>Abfalldokumentation!$U778</f>
        <v>44468</v>
      </c>
      <c r="D778" s="68" t="str">
        <f>IFERROR(VLOOKUP(Tabelle3[[#This Row],[Artikelnr.]],Produktgruppe!A:B,2,0),Tabelle3[[#This Row],[Produktname]])</f>
        <v>HF-Wurst Vegan</v>
      </c>
      <c r="E778" s="75" t="str">
        <f>IFERROR(VLOOKUP(Abfalldokumentation!$O778,Artikel!A:C,3,FALSE),Abfalldokumentation!$O778)</f>
        <v>VEG-SCH MILD 7,2KG</v>
      </c>
      <c r="F778" s="75" t="str">
        <f>VLOOKUP(T778,'Liste Gründe'!A:D,2,FALSE)</f>
        <v>Linienbezogen</v>
      </c>
      <c r="G778" s="74" t="str">
        <f>IF(ISBLANK(V778),VLOOKUP(Abfalldokumentation!$P778,'Liste Gründe'!A:D,3,FALSE),V778)</f>
        <v>Füllkopf tropft (vegan)</v>
      </c>
      <c r="H778" s="75" t="str">
        <f>IF(ISBLANK(Abfalldokumentation!$W778),"-",Abfalldokumentation!$W778)</f>
        <v>-</v>
      </c>
      <c r="I778" s="75">
        <f t="shared" si="85"/>
        <v>39</v>
      </c>
      <c r="J778" s="75" t="str">
        <f t="shared" si="86"/>
        <v>Produkte</v>
      </c>
      <c r="K778" s="75" t="str">
        <f t="shared" si="87"/>
        <v>BUs</v>
      </c>
      <c r="L778" s="75" t="str">
        <f t="shared" si="88"/>
        <v>Symptome</v>
      </c>
      <c r="M7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IFERROR(VLOOKUP(Abfalldokumentation!$O778,Kennzahlen!U:X,3,FALSE)*Abfalldokumentation!$B778,"0")))),0)</f>
        <v>0</v>
      </c>
      <c r="N778" s="75" t="str">
        <f>IF(ISBLANK(Q778),VLOOKUP(Abfalldokumentation!$O778,'Linien - BU'!R:S,2,FALSE),Q778)</f>
        <v>Abfüllung</v>
      </c>
      <c r="O778" s="76">
        <f t="shared" si="89"/>
        <v>31900001</v>
      </c>
      <c r="P778" s="76">
        <f t="shared" si="90"/>
        <v>20</v>
      </c>
      <c r="Q778" s="44" t="s">
        <v>166</v>
      </c>
      <c r="R778" s="45">
        <v>31900001</v>
      </c>
      <c r="S778" s="45">
        <v>10.8</v>
      </c>
      <c r="T778" s="45">
        <v>20</v>
      </c>
      <c r="U778" s="46">
        <v>44468</v>
      </c>
      <c r="V778" s="47"/>
      <c r="W778" s="45"/>
      <c r="X778" s="49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7" t="str">
        <f>VLOOKUP(N779,'Linien - BU'!A:B,2,FALSE)</f>
        <v>BU1</v>
      </c>
      <c r="B779" s="78">
        <f t="shared" si="84"/>
        <v>21</v>
      </c>
      <c r="C779" s="79">
        <f>Abfalldokumentation!$U779</f>
        <v>44468</v>
      </c>
      <c r="D779" s="68" t="str">
        <f>IFERROR(VLOOKUP(Tabelle3[[#This Row],[Artikelnr.]],Produktgruppe!A:B,2,0),Tabelle3[[#This Row],[Produktname]])</f>
        <v>Räucherwürste</v>
      </c>
      <c r="E779" s="80" t="str">
        <f>IFERROR(VLOOKUP(Abfalldokumentation!$O779,Artikel!A:C,3,FALSE),Abfalldokumentation!$O779)</f>
        <v>GRW NATUR 7,2KG</v>
      </c>
      <c r="F779" s="80" t="str">
        <f>VLOOKUP(T779,'Liste Gründe'!A:D,2,FALSE)</f>
        <v>Linienbezogen</v>
      </c>
      <c r="G779" s="79" t="str">
        <f>IF(ISBLANK(V779),VLOOKUP(Abfalldokumentation!$P779,'Liste Gründe'!A:D,3,FALSE),V779)</f>
        <v>Schlaufe gerissen</v>
      </c>
      <c r="H779" s="80" t="str">
        <f>IF(ISBLANK(Abfalldokumentation!$W779),"-",Abfalldokumentation!$W779)</f>
        <v>Schlaufe gerissen</v>
      </c>
      <c r="I779" s="80">
        <f t="shared" si="85"/>
        <v>39</v>
      </c>
      <c r="J779" s="80" t="str">
        <f t="shared" si="86"/>
        <v>Produkte</v>
      </c>
      <c r="K779" s="80" t="str">
        <f t="shared" si="87"/>
        <v>BUs</v>
      </c>
      <c r="L779" s="80" t="str">
        <f t="shared" si="88"/>
        <v>Symptome</v>
      </c>
      <c r="M7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IFERROR(VLOOKUP(Abfalldokumentation!$O779,Kennzahlen!U:X,3,FALSE)*Abfalldokumentation!$B779,"0")))),0)</f>
        <v>0</v>
      </c>
      <c r="N779" s="80" t="str">
        <f>IF(ISBLANK(Q779),VLOOKUP(Abfalldokumentation!$O779,'Linien - BU'!R:S,2,FALSE),Q779)</f>
        <v>Abfüllung</v>
      </c>
      <c r="O779" s="76">
        <f t="shared" si="89"/>
        <v>32000049</v>
      </c>
      <c r="P779" s="76">
        <f t="shared" si="90"/>
        <v>33</v>
      </c>
      <c r="Q779" s="38" t="s">
        <v>166</v>
      </c>
      <c r="R779" s="39">
        <v>32000049</v>
      </c>
      <c r="S779" s="39">
        <v>21</v>
      </c>
      <c r="T779" s="39">
        <v>33</v>
      </c>
      <c r="U779" s="40">
        <v>44468</v>
      </c>
      <c r="V779" s="41"/>
      <c r="W779" s="39" t="s">
        <v>229</v>
      </c>
      <c r="X779" s="43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2" t="str">
        <f>VLOOKUP(N780,'Linien - BU'!A:B,2,FALSE)</f>
        <v>BU1</v>
      </c>
      <c r="B780" s="73">
        <f t="shared" si="84"/>
        <v>56</v>
      </c>
      <c r="C780" s="74">
        <f>Abfalldokumentation!$U780</f>
        <v>44468</v>
      </c>
      <c r="D780" s="68" t="str">
        <f>IFERROR(VLOOKUP(Tabelle3[[#This Row],[Artikelnr.]],Produktgruppe!A:B,2,0),Tabelle3[[#This Row],[Produktname]])</f>
        <v>ABS 495</v>
      </c>
      <c r="E780" s="75" t="str">
        <f>IFERROR(VLOOKUP(Abfalldokumentation!$O780,Artikel!A:C,3,FALSE),Abfalldokumentation!$O780)</f>
        <v>ABS HAV-DILL-VAKU</v>
      </c>
      <c r="F780" s="75" t="str">
        <f>VLOOKUP(T780,'Liste Gründe'!A:D,2,FALSE)</f>
        <v>Schimmel</v>
      </c>
      <c r="G780" s="74" t="str">
        <f>IF(ISBLANK(V780),VLOOKUP(Abfalldokumentation!$P780,'Liste Gründe'!A:D,3,FALSE),V780)</f>
        <v>Luftzieher</v>
      </c>
      <c r="H780" s="75" t="str">
        <f>IF(ISBLANK(Abfalldokumentation!$W780),"-",Abfalldokumentation!$W780)</f>
        <v>Luftzieher</v>
      </c>
      <c r="I780" s="75">
        <f t="shared" si="85"/>
        <v>39</v>
      </c>
      <c r="J780" s="75" t="str">
        <f t="shared" si="86"/>
        <v>Produkte</v>
      </c>
      <c r="K780" s="75" t="str">
        <f t="shared" si="87"/>
        <v>BUs</v>
      </c>
      <c r="L780" s="75" t="str">
        <f t="shared" si="88"/>
        <v>Symptome</v>
      </c>
      <c r="M7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IFERROR(VLOOKUP(Abfalldokumentation!$O780,Kennzahlen!U:X,3,FALSE)*Abfalldokumentation!$B780,"0")))),0)</f>
        <v>56.783999999999999</v>
      </c>
      <c r="N780" s="75" t="str">
        <f>IF(ISBLANK(Q780),VLOOKUP(Abfalldokumentation!$O780,'Linien - BU'!R:S,2,FALSE),Q780)</f>
        <v>RWV</v>
      </c>
      <c r="O780" s="76">
        <f t="shared" si="89"/>
        <v>49500052</v>
      </c>
      <c r="P780" s="76">
        <f t="shared" si="90"/>
        <v>12</v>
      </c>
      <c r="Q780" s="44" t="s">
        <v>188</v>
      </c>
      <c r="R780" s="45">
        <v>49500052</v>
      </c>
      <c r="S780" s="45">
        <v>56</v>
      </c>
      <c r="T780" s="45">
        <v>12</v>
      </c>
      <c r="U780" s="46">
        <v>44468</v>
      </c>
      <c r="V780" s="47" t="s">
        <v>29</v>
      </c>
      <c r="W780" s="45" t="s">
        <v>29</v>
      </c>
      <c r="X780" s="49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7" t="str">
        <f>VLOOKUP(N781,'Linien - BU'!A:B,2,FALSE)</f>
        <v>BU1</v>
      </c>
      <c r="B781" s="78">
        <f t="shared" si="84"/>
        <v>85.8</v>
      </c>
      <c r="C781" s="79">
        <f>Abfalldokumentation!$U781</f>
        <v>44468</v>
      </c>
      <c r="D781" s="68" t="str">
        <f>IFERROR(VLOOKUP(Tabelle3[[#This Row],[Artikelnr.]],Produktgruppe!A:B,2,0),Tabelle3[[#This Row],[Produktname]])</f>
        <v>Diverses</v>
      </c>
      <c r="E781" s="80" t="str">
        <f>IFERROR(VLOOKUP(Abfalldokumentation!$O781,Artikel!A:C,3,FALSE),Abfalldokumentation!$O781)</f>
        <v>Diverses</v>
      </c>
      <c r="F781" s="80" t="str">
        <f>VLOOKUP(T781,'Liste Gründe'!A:D,2,FALSE)</f>
        <v>Linienbezogen</v>
      </c>
      <c r="G781" s="79" t="str">
        <f>IF(ISBLANK(V781),VLOOKUP(Abfalldokumentation!$P781,'Liste Gründe'!A:D,3,FALSE),V781)</f>
        <v>Maschinenabfall</v>
      </c>
      <c r="H781" s="80" t="str">
        <f>IF(ISBLANK(Abfalldokumentation!$W781),"-",Abfalldokumentation!$W781)</f>
        <v>-</v>
      </c>
      <c r="I781" s="80">
        <f t="shared" si="85"/>
        <v>39</v>
      </c>
      <c r="J781" s="80" t="str">
        <f t="shared" si="86"/>
        <v>Produkte</v>
      </c>
      <c r="K781" s="80" t="str">
        <f t="shared" si="87"/>
        <v>BUs</v>
      </c>
      <c r="L781" s="80" t="str">
        <f t="shared" si="88"/>
        <v>Symptome</v>
      </c>
      <c r="M7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IFERROR(VLOOKUP(Abfalldokumentation!$O781,Kennzahlen!U:X,3,FALSE)*Abfalldokumentation!$B781,"0")))),0)</f>
        <v>0</v>
      </c>
      <c r="N781" s="80" t="str">
        <f>IF(ISBLANK(Q781),VLOOKUP(Abfalldokumentation!$O781,'Linien - BU'!R:S,2,FALSE),Q781)</f>
        <v>Strudelline</v>
      </c>
      <c r="O781" s="76" t="str">
        <f t="shared" si="89"/>
        <v>Diverses</v>
      </c>
      <c r="P781" s="76">
        <f t="shared" si="90"/>
        <v>30</v>
      </c>
      <c r="Q781" s="38" t="s">
        <v>208</v>
      </c>
      <c r="R781" s="39" t="s">
        <v>108</v>
      </c>
      <c r="S781" s="39">
        <v>85.8</v>
      </c>
      <c r="T781" s="39">
        <v>30</v>
      </c>
      <c r="U781" s="40">
        <v>44468</v>
      </c>
      <c r="V781" s="41"/>
      <c r="W781" s="39" t="s">
        <v>52</v>
      </c>
      <c r="X781" s="43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2" t="str">
        <f>VLOOKUP(N782,'Linien - BU'!A:B,2,FALSE)</f>
        <v>BU3</v>
      </c>
      <c r="B782" s="73">
        <f t="shared" si="84"/>
        <v>9</v>
      </c>
      <c r="C782" s="74">
        <f>Abfalldokumentation!$U782</f>
        <v>44468</v>
      </c>
      <c r="D782" s="68" t="str">
        <f>IFERROR(VLOOKUP(Tabelle3[[#This Row],[Artikelnr.]],Produktgruppe!A:B,2,0),Tabelle3[[#This Row],[Produktname]])</f>
        <v>Diverses</v>
      </c>
      <c r="E782" s="75" t="str">
        <f>IFERROR(VLOOKUP(Abfalldokumentation!$O782,Artikel!A:C,3,FALSE),Abfalldokumentation!$O782)</f>
        <v>Diverses</v>
      </c>
      <c r="F782" s="75" t="str">
        <f>VLOOKUP(T782,'Liste Gründe'!A:D,2,FALSE)</f>
        <v>Schimmel</v>
      </c>
      <c r="G782" s="74" t="str">
        <f>IF(ISBLANK(V782),VLOOKUP(Abfalldokumentation!$P782,'Liste Gründe'!A:D,3,FALSE),V782)</f>
        <v>VOS &gt; Einsatz</v>
      </c>
      <c r="H782" s="75" t="str">
        <f>IF(ISBLANK(Abfalldokumentation!$W782),"-",Abfalldokumentation!$W782)</f>
        <v>-</v>
      </c>
      <c r="I782" s="75">
        <f t="shared" si="85"/>
        <v>39</v>
      </c>
      <c r="J782" s="75" t="str">
        <f t="shared" si="86"/>
        <v>Produkte</v>
      </c>
      <c r="K782" s="75" t="str">
        <f t="shared" si="87"/>
        <v>BUs</v>
      </c>
      <c r="L782" s="75" t="str">
        <f t="shared" si="88"/>
        <v>Symptome</v>
      </c>
      <c r="M7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IFERROR(VLOOKUP(Abfalldokumentation!$O782,Kennzahlen!U:X,3,FALSE)*Abfalldokumentation!$B782,"0")))),0)</f>
        <v>0</v>
      </c>
      <c r="N782" s="75" t="str">
        <f>IF(ISBLANK(Q782),VLOOKUP(Abfalldokumentation!$O782,'Linien - BU'!R:S,2,FALSE),Q782)</f>
        <v>L9</v>
      </c>
      <c r="O782" s="76" t="str">
        <f t="shared" si="89"/>
        <v>Diverses</v>
      </c>
      <c r="P782" s="76">
        <f t="shared" si="90"/>
        <v>12</v>
      </c>
      <c r="Q782" s="44" t="s">
        <v>209</v>
      </c>
      <c r="R782" s="45" t="s">
        <v>108</v>
      </c>
      <c r="S782" s="45">
        <v>9</v>
      </c>
      <c r="T782" s="45">
        <v>12</v>
      </c>
      <c r="U782" s="46">
        <v>44468</v>
      </c>
      <c r="V782" s="47" t="s">
        <v>21</v>
      </c>
      <c r="W782" s="45" t="s">
        <v>52</v>
      </c>
      <c r="X782" s="49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7" t="str">
        <f>VLOOKUP(N783,'Linien - BU'!A:B,2,FALSE)</f>
        <v>BU1</v>
      </c>
      <c r="B783" s="78">
        <f t="shared" si="84"/>
        <v>100</v>
      </c>
      <c r="C783" s="79">
        <f>Abfalldokumentation!$U783</f>
        <v>44468</v>
      </c>
      <c r="D783" s="68" t="str">
        <f>IFERROR(VLOOKUP(Tabelle3[[#This Row],[Artikelnr.]],Produktgruppe!A:B,2,0),Tabelle3[[#This Row],[Produktname]])</f>
        <v>Diverses</v>
      </c>
      <c r="E783" s="80" t="str">
        <f>IFERROR(VLOOKUP(Abfalldokumentation!$O783,Artikel!A:C,3,FALSE),Abfalldokumentation!$O783)</f>
        <v>Diverses aus Abfüllung</v>
      </c>
      <c r="F783" s="80" t="str">
        <f>VLOOKUP(T783,'Liste Gründe'!A:D,2,FALSE)</f>
        <v>Linienbezogen</v>
      </c>
      <c r="G783" s="79" t="str">
        <f>IF(ISBLANK(V783),VLOOKUP(Abfalldokumentation!$P783,'Liste Gründe'!A:D,3,FALSE),V783)</f>
        <v>Darm geplatzt</v>
      </c>
      <c r="H783" s="80" t="str">
        <f>IF(ISBLANK(Abfalldokumentation!$W783),"-",Abfalldokumentation!$W783)</f>
        <v>-</v>
      </c>
      <c r="I783" s="80">
        <f t="shared" si="85"/>
        <v>39</v>
      </c>
      <c r="J783" s="80" t="str">
        <f t="shared" si="86"/>
        <v>Produkte</v>
      </c>
      <c r="K783" s="80" t="str">
        <f t="shared" si="87"/>
        <v>BUs</v>
      </c>
      <c r="L783" s="80" t="str">
        <f t="shared" si="88"/>
        <v>Symptome</v>
      </c>
      <c r="M7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IFERROR(VLOOKUP(Abfalldokumentation!$O783,Kennzahlen!U:X,3,FALSE)*Abfalldokumentation!$B783,"0")))),0)</f>
        <v>0</v>
      </c>
      <c r="N783" s="80" t="str">
        <f>IF(ISBLANK(Q783),VLOOKUP(Abfalldokumentation!$O783,'Linien - BU'!R:S,2,FALSE),Q783)</f>
        <v>Abfüllung</v>
      </c>
      <c r="O783" s="76" t="str">
        <f t="shared" si="89"/>
        <v>Diverses aus Abfüllung</v>
      </c>
      <c r="P783" s="76">
        <f t="shared" si="90"/>
        <v>34</v>
      </c>
      <c r="Q783" s="38" t="s">
        <v>166</v>
      </c>
      <c r="R783" s="39" t="s">
        <v>179</v>
      </c>
      <c r="S783" s="39">
        <v>100</v>
      </c>
      <c r="T783" s="39">
        <v>34</v>
      </c>
      <c r="U783" s="40">
        <v>44468</v>
      </c>
      <c r="V783" s="41"/>
      <c r="W783" s="39"/>
      <c r="X783" s="43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2" t="str">
        <f>VLOOKUP(N784,'Linien - BU'!A:B,2,FALSE)</f>
        <v>BU1</v>
      </c>
      <c r="B784" s="73">
        <f t="shared" si="84"/>
        <v>62</v>
      </c>
      <c r="C784" s="74">
        <f>Abfalldokumentation!$U784</f>
        <v>44468</v>
      </c>
      <c r="D784" s="68" t="str">
        <f>IFERROR(VLOOKUP(Tabelle3[[#This Row],[Artikelnr.]],Produktgruppe!A:B,2,0),Tabelle3[[#This Row],[Produktname]])</f>
        <v>Diverses</v>
      </c>
      <c r="E784" s="75" t="str">
        <f>IFERROR(VLOOKUP(Abfalldokumentation!$O784,Artikel!A:C,3,FALSE),Abfalldokumentation!$O784)</f>
        <v>Diverses aus Schmelze</v>
      </c>
      <c r="F784" s="75" t="str">
        <f>VLOOKUP(T784,'Liste Gründe'!A:D,2,FALSE)</f>
        <v>Linienbezogen</v>
      </c>
      <c r="G784" s="74" t="str">
        <f>IF(ISBLANK(V784),VLOOKUP(Abfalldokumentation!$P784,'Liste Gründe'!A:D,3,FALSE),V784)</f>
        <v>Reinigung</v>
      </c>
      <c r="H784" s="75" t="str">
        <f>IF(ISBLANK(Abfalldokumentation!$W784),"-",Abfalldokumentation!$W784)</f>
        <v>-</v>
      </c>
      <c r="I784" s="75">
        <f t="shared" si="85"/>
        <v>39</v>
      </c>
      <c r="J784" s="75" t="str">
        <f t="shared" si="86"/>
        <v>Produkte</v>
      </c>
      <c r="K784" s="75" t="str">
        <f t="shared" si="87"/>
        <v>BUs</v>
      </c>
      <c r="L784" s="75" t="str">
        <f t="shared" si="88"/>
        <v>Symptome</v>
      </c>
      <c r="M7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IFERROR(VLOOKUP(Abfalldokumentation!$O784,Kennzahlen!U:X,3,FALSE)*Abfalldokumentation!$B784,"0")))),0)</f>
        <v>0</v>
      </c>
      <c r="N784" s="75" t="str">
        <f>IF(ISBLANK(Q784),VLOOKUP(Abfalldokumentation!$O784,'Linien - BU'!R:S,2,FALSE),Q784)</f>
        <v>Schmelze</v>
      </c>
      <c r="O784" s="76" t="str">
        <f t="shared" si="89"/>
        <v>Diverses aus Schmelze</v>
      </c>
      <c r="P784" s="76">
        <f t="shared" si="90"/>
        <v>10</v>
      </c>
      <c r="Q784" s="44" t="s">
        <v>170</v>
      </c>
      <c r="R784" s="45" t="s">
        <v>197</v>
      </c>
      <c r="S784" s="45">
        <v>62</v>
      </c>
      <c r="T784" s="45">
        <v>10</v>
      </c>
      <c r="U784" s="46">
        <v>44468</v>
      </c>
      <c r="V784" s="47"/>
      <c r="W784" s="45"/>
      <c r="X784" s="49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7" t="str">
        <f>VLOOKUP(N785,'Linien - BU'!A:B,2,FALSE)</f>
        <v>BU1</v>
      </c>
      <c r="B785" s="78">
        <f t="shared" si="84"/>
        <v>20</v>
      </c>
      <c r="C785" s="79">
        <f>Abfalldokumentation!$U785</f>
        <v>44468</v>
      </c>
      <c r="D785" s="68" t="str">
        <f>IFERROR(VLOOKUP(Tabelle3[[#This Row],[Artikelnr.]],Produktgruppe!A:B,2,0),Tabelle3[[#This Row],[Produktname]])</f>
        <v>ganze Würste</v>
      </c>
      <c r="E785" s="80" t="str">
        <f>IFERROR(VLOOKUP(Abfalldokumentation!$O785,Artikel!A:C,3,FALSE),Abfalldokumentation!$O785)</f>
        <v>ganze Wurst gourme natur</v>
      </c>
      <c r="F785" s="80" t="str">
        <f>VLOOKUP(T785,'Liste Gründe'!A:D,2,FALSE)</f>
        <v>Linienbezogen</v>
      </c>
      <c r="G785" s="79" t="str">
        <f>IF(ISBLANK(V785),VLOOKUP(Abfalldokumentation!$P785,'Liste Gründe'!A:D,3,FALSE),V785)</f>
        <v>Darm geplatzt</v>
      </c>
      <c r="H785" s="80" t="str">
        <f>IF(ISBLANK(Abfalldokumentation!$W785),"-",Abfalldokumentation!$W785)</f>
        <v>-</v>
      </c>
      <c r="I785" s="80">
        <f t="shared" si="85"/>
        <v>39</v>
      </c>
      <c r="J785" s="80" t="str">
        <f t="shared" si="86"/>
        <v>Produkte</v>
      </c>
      <c r="K785" s="80" t="str">
        <f t="shared" si="87"/>
        <v>BUs</v>
      </c>
      <c r="L785" s="80" t="str">
        <f t="shared" si="88"/>
        <v>Symptome</v>
      </c>
      <c r="M7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IFERROR(VLOOKUP(Abfalldokumentation!$O785,Kennzahlen!U:X,3,FALSE)*Abfalldokumentation!$B785,"0")))),0)</f>
        <v>0</v>
      </c>
      <c r="N785" s="80" t="str">
        <f>IF(ISBLANK(Q785),VLOOKUP(Abfalldokumentation!$O785,'Linien - BU'!R:S,2,FALSE),Q785)</f>
        <v>Räucherei</v>
      </c>
      <c r="O785" s="76" t="str">
        <f t="shared" si="89"/>
        <v>ganze Wurst gourme natur</v>
      </c>
      <c r="P785" s="76">
        <f t="shared" si="90"/>
        <v>34</v>
      </c>
      <c r="Q785" s="38" t="s">
        <v>255</v>
      </c>
      <c r="R785" s="39" t="s">
        <v>273</v>
      </c>
      <c r="S785" s="39">
        <v>20</v>
      </c>
      <c r="T785" s="39">
        <v>34</v>
      </c>
      <c r="U785" s="40">
        <v>44468</v>
      </c>
      <c r="V785" s="41"/>
      <c r="W785" s="39"/>
      <c r="X785" s="43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2" t="str">
        <f>VLOOKUP(N786,'Linien - BU'!A:B,2,FALSE)</f>
        <v>BU1</v>
      </c>
      <c r="B786" s="73">
        <f t="shared" si="84"/>
        <v>10</v>
      </c>
      <c r="C786" s="74">
        <f>Abfalldokumentation!$U786</f>
        <v>44468</v>
      </c>
      <c r="D786" s="68" t="str">
        <f>IFERROR(VLOOKUP(Tabelle3[[#This Row],[Artikelnr.]],Produktgruppe!A:B,2,0),Tabelle3[[#This Row],[Produktname]])</f>
        <v>ganze Würste</v>
      </c>
      <c r="E786" s="75" t="str">
        <f>IFERROR(VLOOKUP(Abfalldokumentation!$O786,Artikel!A:C,3,FALSE),Abfalldokumentation!$O786)</f>
        <v>ganze Wurst gourme natur</v>
      </c>
      <c r="F786" s="75" t="str">
        <f>VLOOKUP(T786,'Liste Gründe'!A:D,2,FALSE)</f>
        <v>Linienbezogen</v>
      </c>
      <c r="G786" s="74" t="str">
        <f>IF(ISBLANK(V786),VLOOKUP(Abfalldokumentation!$P786,'Liste Gründe'!A:D,3,FALSE),V786)</f>
        <v>Schlaufe gerissen</v>
      </c>
      <c r="H786" s="75" t="str">
        <f>IF(ISBLANK(Abfalldokumentation!$W786),"-",Abfalldokumentation!$W786)</f>
        <v>-</v>
      </c>
      <c r="I786" s="75">
        <f t="shared" si="85"/>
        <v>39</v>
      </c>
      <c r="J786" s="75" t="str">
        <f t="shared" si="86"/>
        <v>Produkte</v>
      </c>
      <c r="K786" s="75" t="str">
        <f t="shared" si="87"/>
        <v>BUs</v>
      </c>
      <c r="L786" s="75" t="str">
        <f t="shared" si="88"/>
        <v>Symptome</v>
      </c>
      <c r="M7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IFERROR(VLOOKUP(Abfalldokumentation!$O786,Kennzahlen!U:X,3,FALSE)*Abfalldokumentation!$B786,"0")))),0)</f>
        <v>0</v>
      </c>
      <c r="N786" s="75" t="str">
        <f>IF(ISBLANK(Q786),VLOOKUP(Abfalldokumentation!$O786,'Linien - BU'!R:S,2,FALSE),Q786)</f>
        <v>Räucherei</v>
      </c>
      <c r="O786" s="76" t="str">
        <f t="shared" si="89"/>
        <v>ganze Wurst gourme natur</v>
      </c>
      <c r="P786" s="76">
        <f t="shared" si="90"/>
        <v>33</v>
      </c>
      <c r="Q786" s="44" t="s">
        <v>255</v>
      </c>
      <c r="R786" s="45" t="s">
        <v>273</v>
      </c>
      <c r="S786" s="45">
        <v>10</v>
      </c>
      <c r="T786" s="45">
        <v>33</v>
      </c>
      <c r="U786" s="46">
        <v>44468</v>
      </c>
      <c r="V786" s="47"/>
      <c r="W786" s="45"/>
      <c r="X786" s="49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7" t="str">
        <f>VLOOKUP(N787,'Linien - BU'!A:B,2,FALSE)</f>
        <v>BU1</v>
      </c>
      <c r="B787" s="78">
        <f t="shared" si="84"/>
        <v>20</v>
      </c>
      <c r="C787" s="79">
        <f>Abfalldokumentation!$U787</f>
        <v>44468</v>
      </c>
      <c r="D787" s="68" t="str">
        <f>IFERROR(VLOOKUP(Tabelle3[[#This Row],[Artikelnr.]],Produktgruppe!A:B,2,0),Tabelle3[[#This Row],[Produktname]])</f>
        <v>ganze Würste</v>
      </c>
      <c r="E787" s="80" t="str">
        <f>IFERROR(VLOOKUP(Abfalldokumentation!$O787,Artikel!A:C,3,FALSE),Abfalldokumentation!$O787)</f>
        <v>ganze Wurst Schinken</v>
      </c>
      <c r="F787" s="80" t="str">
        <f>VLOOKUP(T787,'Liste Gründe'!A:D,2,FALSE)</f>
        <v>Linienbezogen</v>
      </c>
      <c r="G787" s="79" t="str">
        <f>IF(ISBLANK(V787),VLOOKUP(Abfalldokumentation!$P787,'Liste Gründe'!A:D,3,FALSE),V787)</f>
        <v>Clip gerissen</v>
      </c>
      <c r="H787" s="80" t="str">
        <f>IF(ISBLANK(Abfalldokumentation!$W787),"-",Abfalldokumentation!$W787)</f>
        <v>-</v>
      </c>
      <c r="I787" s="80">
        <f t="shared" si="85"/>
        <v>39</v>
      </c>
      <c r="J787" s="80" t="str">
        <f t="shared" si="86"/>
        <v>Produkte</v>
      </c>
      <c r="K787" s="80" t="str">
        <f t="shared" si="87"/>
        <v>BUs</v>
      </c>
      <c r="L787" s="80" t="str">
        <f t="shared" si="88"/>
        <v>Symptome</v>
      </c>
      <c r="M7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IFERROR(VLOOKUP(Abfalldokumentation!$O787,Kennzahlen!U:X,3,FALSE)*Abfalldokumentation!$B787,"0")))),0)</f>
        <v>0</v>
      </c>
      <c r="N787" s="80" t="str">
        <f>IF(ISBLANK(Q787),VLOOKUP(Abfalldokumentation!$O787,'Linien - BU'!R:S,2,FALSE),Q787)</f>
        <v>Räucherei</v>
      </c>
      <c r="O787" s="76" t="str">
        <f t="shared" si="89"/>
        <v>ganze Wurst Schinken</v>
      </c>
      <c r="P787" s="76">
        <f t="shared" si="90"/>
        <v>31</v>
      </c>
      <c r="Q787" s="38" t="s">
        <v>255</v>
      </c>
      <c r="R787" s="39" t="s">
        <v>274</v>
      </c>
      <c r="S787" s="39">
        <v>20</v>
      </c>
      <c r="T787" s="39">
        <v>31</v>
      </c>
      <c r="U787" s="40">
        <v>44468</v>
      </c>
      <c r="V787" s="41"/>
      <c r="W787" s="39"/>
      <c r="X787" s="43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2" t="str">
        <f>VLOOKUP(N788,'Linien - BU'!A:B,2,FALSE)</f>
        <v>BU3</v>
      </c>
      <c r="B788" s="73">
        <f t="shared" si="84"/>
        <v>322</v>
      </c>
      <c r="C788" s="74">
        <f>Abfalldokumentation!$U788</f>
        <v>44468</v>
      </c>
      <c r="D788" s="68" t="str">
        <f>IFERROR(VLOOKUP(Tabelle3[[#This Row],[Artikelnr.]],Produktgruppe!A:B,2,0),Tabelle3[[#This Row],[Produktname]])</f>
        <v>VOS 295</v>
      </c>
      <c r="E788" s="75" t="str">
        <f>IFERROR(VLOOKUP(Abfalldokumentation!$O788,Artikel!A:C,3,FALSE),Abfalldokumentation!$O788)</f>
        <v>gemischte Räucherstücke</v>
      </c>
      <c r="F788" s="75" t="str">
        <f>VLOOKUP(T788,'Liste Gründe'!A:D,2,FALSE)</f>
        <v>Linienbezogen</v>
      </c>
      <c r="G788" s="74" t="str">
        <f>IF(ISBLANK(V788),VLOOKUP(Abfalldokumentation!$P788,'Liste Gründe'!A:D,3,FALSE),V788)</f>
        <v>gemischtes Produkt</v>
      </c>
      <c r="H788" s="75" t="str">
        <f>IF(ISBLANK(Abfalldokumentation!$W788),"-",Abfalldokumentation!$W788)</f>
        <v xml:space="preserve">gemischt, weil mehrere Produkte in einen Auftrag einfließen. VOS Trennung </v>
      </c>
      <c r="I788" s="75">
        <f t="shared" si="85"/>
        <v>39</v>
      </c>
      <c r="J788" s="75" t="str">
        <f t="shared" si="86"/>
        <v>Produkte</v>
      </c>
      <c r="K788" s="75" t="str">
        <f t="shared" si="87"/>
        <v>BUs</v>
      </c>
      <c r="L788" s="75" t="str">
        <f t="shared" si="88"/>
        <v>Symptome</v>
      </c>
      <c r="M7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IFERROR(VLOOKUP(Abfalldokumentation!$O788,Kennzahlen!U:X,3,FALSE)*Abfalldokumentation!$B788,"0")))),0)</f>
        <v>0</v>
      </c>
      <c r="N788" s="75" t="str">
        <f>IF(ISBLANK(Q788),VLOOKUP(Abfalldokumentation!$O788,'Linien - BU'!R:S,2,FALSE),Q788)</f>
        <v>L9</v>
      </c>
      <c r="O788" s="76" t="str">
        <f t="shared" si="89"/>
        <v>gemischte Räucherstücke</v>
      </c>
      <c r="P788" s="76">
        <f t="shared" si="90"/>
        <v>81</v>
      </c>
      <c r="Q788" s="44" t="s">
        <v>209</v>
      </c>
      <c r="R788" s="45" t="s">
        <v>45</v>
      </c>
      <c r="S788" s="45">
        <v>322</v>
      </c>
      <c r="T788" s="45">
        <v>81</v>
      </c>
      <c r="U788" s="46">
        <v>44468</v>
      </c>
      <c r="V788" s="48"/>
      <c r="W788" s="48" t="s">
        <v>268</v>
      </c>
      <c r="X788" s="49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7" t="str">
        <f>VLOOKUP(N789,'Linien - BU'!A:B,2,FALSE)</f>
        <v>BU3</v>
      </c>
      <c r="B789" s="78">
        <f t="shared" si="84"/>
        <v>61</v>
      </c>
      <c r="C789" s="79">
        <f>Abfalldokumentation!$U789</f>
        <v>44468</v>
      </c>
      <c r="D789" s="68" t="str">
        <f>IFERROR(VLOOKUP(Tabelle3[[#This Row],[Artikelnr.]],Produktgruppe!A:B,2,0),Tabelle3[[#This Row],[Produktname]])</f>
        <v>VOS 295</v>
      </c>
      <c r="E789" s="80" t="str">
        <f>IFERROR(VLOOKUP(Abfalldokumentation!$O789,Artikel!A:C,3,FALSE),Abfalldokumentation!$O789)</f>
        <v>gemischte Räucherstücke</v>
      </c>
      <c r="F789" s="80" t="str">
        <f>VLOOKUP(T789,'Liste Gründe'!A:D,2,FALSE)</f>
        <v>Linienbezogen</v>
      </c>
      <c r="G789" s="79" t="str">
        <f>IF(ISBLANK(V789),VLOOKUP(Abfalldokumentation!$P789,'Liste Gründe'!A:D,3,FALSE),V789)</f>
        <v>gemischtes Produkt</v>
      </c>
      <c r="H789" s="80" t="str">
        <f>IF(ISBLANK(Abfalldokumentation!$W789),"-",Abfalldokumentation!$W789)</f>
        <v xml:space="preserve">gemischt, weil mehrere Produkte in einen Auftrag einfließen. VOS Trennung </v>
      </c>
      <c r="I789" s="80">
        <f t="shared" si="85"/>
        <v>39</v>
      </c>
      <c r="J789" s="80" t="str">
        <f t="shared" si="86"/>
        <v>Produkte</v>
      </c>
      <c r="K789" s="80" t="str">
        <f t="shared" si="87"/>
        <v>BUs</v>
      </c>
      <c r="L789" s="80" t="str">
        <f t="shared" si="88"/>
        <v>Symptome</v>
      </c>
      <c r="M7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IFERROR(VLOOKUP(Abfalldokumentation!$O789,Kennzahlen!U:X,3,FALSE)*Abfalldokumentation!$B789,"0")))),0)</f>
        <v>0</v>
      </c>
      <c r="N789" s="80" t="str">
        <f>IF(ISBLANK(Q789),VLOOKUP(Abfalldokumentation!$O789,'Linien - BU'!R:S,2,FALSE),Q789)</f>
        <v>L9</v>
      </c>
      <c r="O789" s="76" t="str">
        <f t="shared" si="89"/>
        <v>gemischte Räucherstücke</v>
      </c>
      <c r="P789" s="76">
        <f t="shared" si="90"/>
        <v>81</v>
      </c>
      <c r="Q789" s="38" t="s">
        <v>209</v>
      </c>
      <c r="R789" s="39" t="s">
        <v>45</v>
      </c>
      <c r="S789" s="39">
        <v>61</v>
      </c>
      <c r="T789" s="39">
        <v>81</v>
      </c>
      <c r="U789" s="40">
        <v>44468</v>
      </c>
      <c r="V789" s="48"/>
      <c r="W789" s="48" t="s">
        <v>268</v>
      </c>
      <c r="X789" s="43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2" t="str">
        <f>VLOOKUP(N790,'Linien - BU'!A:B,2,FALSE)</f>
        <v>Rest</v>
      </c>
      <c r="B790" s="73">
        <f t="shared" si="84"/>
        <v>2</v>
      </c>
      <c r="C790" s="74">
        <f>Abfalldokumentation!$U790</f>
        <v>44468</v>
      </c>
      <c r="D790" s="68" t="str">
        <f>IFERROR(VLOOKUP(Tabelle3[[#This Row],[Artikelnr.]],Produktgruppe!A:B,2,0),Tabelle3[[#This Row],[Produktname]])</f>
        <v>Qualitätssicherung</v>
      </c>
      <c r="E790" s="75" t="str">
        <f>IFERROR(VLOOKUP(Abfalldokumentation!$O790,Artikel!A:C,3,FALSE),Abfalldokumentation!$O790)</f>
        <v>Laborproben</v>
      </c>
      <c r="F790" s="75" t="str">
        <f>VLOOKUP(T790,'Liste Gründe'!A:D,2,FALSE)</f>
        <v>Qualitätssicherung</v>
      </c>
      <c r="G790" s="74" t="str">
        <f>IF(ISBLANK(V790),VLOOKUP(Abfalldokumentation!$P790,'Liste Gründe'!A:D,3,FALSE),V790)</f>
        <v>Sensorik</v>
      </c>
      <c r="H790" s="75" t="str">
        <f>IF(ISBLANK(Abfalldokumentation!$W790),"-",Abfalldokumentation!$W790)</f>
        <v>Sensorik</v>
      </c>
      <c r="I790" s="75">
        <f t="shared" si="85"/>
        <v>39</v>
      </c>
      <c r="J790" s="75" t="str">
        <f t="shared" si="86"/>
        <v>Produkte</v>
      </c>
      <c r="K790" s="75" t="str">
        <f t="shared" si="87"/>
        <v>BUs</v>
      </c>
      <c r="L790" s="75" t="str">
        <f t="shared" si="88"/>
        <v>Symptome</v>
      </c>
      <c r="M7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IFERROR(VLOOKUP(Abfalldokumentation!$O790,Kennzahlen!U:X,3,FALSE)*Abfalldokumentation!$B790,"0")))),0)</f>
        <v>0</v>
      </c>
      <c r="N790" s="75" t="str">
        <f>IF(ISBLANK(Q790),VLOOKUP(Abfalldokumentation!$O790,'Linien - BU'!R:S,2,FALSE),Q790)</f>
        <v>Labor</v>
      </c>
      <c r="O790" s="76" t="str">
        <f t="shared" si="89"/>
        <v>Laborproben</v>
      </c>
      <c r="P790" s="76">
        <f t="shared" si="90"/>
        <v>74</v>
      </c>
      <c r="Q790" s="44" t="s">
        <v>185</v>
      </c>
      <c r="R790" s="45" t="s">
        <v>186</v>
      </c>
      <c r="S790" s="45">
        <v>2</v>
      </c>
      <c r="T790" s="51">
        <v>74</v>
      </c>
      <c r="U790" s="46">
        <v>44468</v>
      </c>
      <c r="V790" s="47" t="s">
        <v>184</v>
      </c>
      <c r="W790" s="45" t="s">
        <v>184</v>
      </c>
      <c r="X790" s="49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7" t="str">
        <f>VLOOKUP(N791,'Linien - BU'!A:B,2,FALSE)</f>
        <v>Rest</v>
      </c>
      <c r="B791" s="78">
        <f t="shared" si="84"/>
        <v>56.6</v>
      </c>
      <c r="C791" s="79">
        <f>Abfalldokumentation!$U791</f>
        <v>44468</v>
      </c>
      <c r="D791" s="68" t="str">
        <f>IFERROR(VLOOKUP(Tabelle3[[#This Row],[Artikelnr.]],Produktgruppe!A:B,2,0),Tabelle3[[#This Row],[Produktname]])</f>
        <v>Qualitätssicherung</v>
      </c>
      <c r="E791" s="80" t="str">
        <f>IFERROR(VLOOKUP(Abfalldokumentation!$O791,Artikel!A:C,3,FALSE),Abfalldokumentation!$O791)</f>
        <v>Laborproben</v>
      </c>
      <c r="F791" s="80" t="str">
        <f>VLOOKUP(T791,'Liste Gründe'!A:D,2,FALSE)</f>
        <v>Qualitätssicherung</v>
      </c>
      <c r="G791" s="79" t="str">
        <f>IF(ISBLANK(V791),VLOOKUP(Abfalldokumentation!$P791,'Liste Gründe'!A:D,3,FALSE),V791)</f>
        <v>Laborprobe</v>
      </c>
      <c r="H791" s="80" t="str">
        <f>IF(ISBLANK(Abfalldokumentation!$W791),"-",Abfalldokumentation!$W791)</f>
        <v>Laborprobe</v>
      </c>
      <c r="I791" s="80">
        <f t="shared" si="85"/>
        <v>39</v>
      </c>
      <c r="J791" s="80" t="str">
        <f t="shared" si="86"/>
        <v>Produkte</v>
      </c>
      <c r="K791" s="80" t="str">
        <f t="shared" si="87"/>
        <v>BUs</v>
      </c>
      <c r="L791" s="80" t="str">
        <f t="shared" si="88"/>
        <v>Symptome</v>
      </c>
      <c r="M7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IFERROR(VLOOKUP(Abfalldokumentation!$O791,Kennzahlen!U:X,3,FALSE)*Abfalldokumentation!$B791,"0")))),0)</f>
        <v>0</v>
      </c>
      <c r="N791" s="80" t="str">
        <f>IF(ISBLANK(Q791),VLOOKUP(Abfalldokumentation!$O791,'Linien - BU'!R:S,2,FALSE),Q791)</f>
        <v>Labor</v>
      </c>
      <c r="O791" s="76" t="str">
        <f t="shared" si="89"/>
        <v>Laborproben</v>
      </c>
      <c r="P791" s="76">
        <f t="shared" si="90"/>
        <v>73</v>
      </c>
      <c r="Q791" s="38" t="s">
        <v>185</v>
      </c>
      <c r="R791" s="39" t="s">
        <v>186</v>
      </c>
      <c r="S791" s="39">
        <v>56.6</v>
      </c>
      <c r="T791" s="50">
        <v>73</v>
      </c>
      <c r="U791" s="40">
        <v>44468</v>
      </c>
      <c r="V791" s="41" t="s">
        <v>187</v>
      </c>
      <c r="W791" s="39" t="s">
        <v>187</v>
      </c>
      <c r="X791" s="43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2" t="str">
        <f>VLOOKUP(N792,'Linien - BU'!A:B,2,FALSE)</f>
        <v>BU3</v>
      </c>
      <c r="B792" s="73">
        <f t="shared" si="84"/>
        <v>20</v>
      </c>
      <c r="C792" s="74">
        <f>Abfalldokumentation!$U792</f>
        <v>44468</v>
      </c>
      <c r="D792" s="68" t="str">
        <f>IFERROR(VLOOKUP(Tabelle3[[#This Row],[Artikelnr.]],Produktgruppe!A:B,2,0),Tabelle3[[#This Row],[Produktname]])</f>
        <v>Rest</v>
      </c>
      <c r="E792" s="75" t="str">
        <f>IFERROR(VLOOKUP(Abfalldokumentation!$O792,Artikel!A:C,3,FALSE),Abfalldokumentation!$O792)</f>
        <v>Reste Zipfel</v>
      </c>
      <c r="F792" s="75" t="str">
        <f>VLOOKUP(T792,'Liste Gründe'!A:D,2,FALSE)</f>
        <v>Schimmel</v>
      </c>
      <c r="G792" s="74" t="str">
        <f>IF(ISBLANK(V792),VLOOKUP(Abfalldokumentation!$P792,'Liste Gründe'!A:D,3,FALSE),V792)</f>
        <v>Wurstschlaufe</v>
      </c>
      <c r="H792" s="75" t="str">
        <f>IF(ISBLANK(Abfalldokumentation!$W792),"-",Abfalldokumentation!$W792)</f>
        <v>-</v>
      </c>
      <c r="I792" s="75">
        <f t="shared" si="85"/>
        <v>39</v>
      </c>
      <c r="J792" s="75" t="str">
        <f t="shared" si="86"/>
        <v>Produkte</v>
      </c>
      <c r="K792" s="75" t="str">
        <f t="shared" si="87"/>
        <v>BUs</v>
      </c>
      <c r="L792" s="75" t="str">
        <f t="shared" si="88"/>
        <v>Symptome</v>
      </c>
      <c r="M7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IFERROR(VLOOKUP(Abfalldokumentation!$O792,Kennzahlen!U:X,3,FALSE)*Abfalldokumentation!$B792,"0")))),0)</f>
        <v>0</v>
      </c>
      <c r="N792" s="75" t="str">
        <f>IF(ISBLANK(Q792),VLOOKUP(Abfalldokumentation!$O792,'Linien - BU'!R:S,2,FALSE),Q792)</f>
        <v>WVP</v>
      </c>
      <c r="O792" s="76" t="str">
        <f t="shared" si="89"/>
        <v>Reste Zipfel</v>
      </c>
      <c r="P792" s="76">
        <f t="shared" si="90"/>
        <v>12</v>
      </c>
      <c r="Q792" s="44" t="s">
        <v>195</v>
      </c>
      <c r="R792" s="45" t="s">
        <v>117</v>
      </c>
      <c r="S792" s="45">
        <v>20</v>
      </c>
      <c r="T792" s="45">
        <v>12</v>
      </c>
      <c r="U792" s="46">
        <v>44468</v>
      </c>
      <c r="V792" s="47" t="s">
        <v>39</v>
      </c>
      <c r="W792" s="45"/>
      <c r="X792" s="49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7" t="str">
        <f>VLOOKUP(N793,'Linien - BU'!A:B,2,FALSE)</f>
        <v>BU1</v>
      </c>
      <c r="B793" s="78">
        <f t="shared" si="84"/>
        <v>20</v>
      </c>
      <c r="C793" s="79">
        <f>Abfalldokumentation!$U793</f>
        <v>44469</v>
      </c>
      <c r="D793" s="68" t="str">
        <f>IFERROR(VLOOKUP(Tabelle3[[#This Row],[Artikelnr.]],Produktgruppe!A:B,2,0),Tabelle3[[#This Row],[Produktname]])</f>
        <v>VOS 295</v>
      </c>
      <c r="E793" s="80" t="str">
        <f>IFERROR(VLOOKUP(Abfalldokumentation!$O793,Artikel!A:C,3,FALSE),Abfalldokumentation!$O793)</f>
        <v>VOS SKZ Mozzarella 40%</v>
      </c>
      <c r="F793" s="80" t="str">
        <f>VLOOKUP(T793,'Liste Gründe'!A:D,2,FALSE)</f>
        <v>Schimmel</v>
      </c>
      <c r="G793" s="79" t="str">
        <f>IF(ISBLANK(V793),VLOOKUP(Abfalldokumentation!$P793,'Liste Gründe'!A:D,3,FALSE),V793)</f>
        <v>keine Verarbeitung</v>
      </c>
      <c r="H793" s="80" t="str">
        <f>IF(ISBLANK(Abfalldokumentation!$W793),"-",Abfalldokumentation!$W793)</f>
        <v>MHD abgelaufen</v>
      </c>
      <c r="I793" s="80">
        <f t="shared" si="85"/>
        <v>39</v>
      </c>
      <c r="J793" s="80" t="str">
        <f t="shared" si="86"/>
        <v>Produkte</v>
      </c>
      <c r="K793" s="80" t="str">
        <f t="shared" si="87"/>
        <v>BUs</v>
      </c>
      <c r="L793" s="80" t="str">
        <f t="shared" si="88"/>
        <v>Symptome</v>
      </c>
      <c r="M7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IFERROR(VLOOKUP(Abfalldokumentation!$O793,Kennzahlen!U:X,3,FALSE)*Abfalldokumentation!$B793,"0")))),0)</f>
        <v>10</v>
      </c>
      <c r="N793" s="80" t="str">
        <f>IF(ISBLANK(Q793),VLOOKUP(Abfalldokumentation!$O793,'Linien - BU'!R:S,2,FALSE),Q793)</f>
        <v>RWV</v>
      </c>
      <c r="O793" s="76">
        <f t="shared" si="89"/>
        <v>29500539</v>
      </c>
      <c r="P793" s="76">
        <f t="shared" si="90"/>
        <v>12</v>
      </c>
      <c r="Q793" s="38" t="s">
        <v>188</v>
      </c>
      <c r="R793" s="39">
        <v>29500539</v>
      </c>
      <c r="S793" s="39">
        <v>20</v>
      </c>
      <c r="T793" s="39">
        <v>12</v>
      </c>
      <c r="U793" s="40">
        <v>44469</v>
      </c>
      <c r="V793" s="41" t="s">
        <v>22</v>
      </c>
      <c r="W793" s="39" t="s">
        <v>27</v>
      </c>
      <c r="X793" s="43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7" t="str">
        <f>VLOOKUP(N794,'Linien - BU'!A:B,2,FALSE)</f>
        <v>BU1</v>
      </c>
      <c r="B794" s="78">
        <f t="shared" si="84"/>
        <v>91</v>
      </c>
      <c r="C794" s="79">
        <f>Abfalldokumentation!$U794</f>
        <v>44469</v>
      </c>
      <c r="D794" s="68" t="str">
        <f>IFERROR(VLOOKUP(Tabelle3[[#This Row],[Artikelnr.]],Produktgruppe!A:B,2,0),Tabelle3[[#This Row],[Produktname]])</f>
        <v>ABS 295</v>
      </c>
      <c r="E794" s="80" t="str">
        <f>IFERROR(VLOOKUP(Abfalldokumentation!$O794,Artikel!A:C,3,FALSE),Abfalldokumentation!$O794)</f>
        <v>ABS Gouda 48% OGT</v>
      </c>
      <c r="F794" s="80" t="str">
        <f>VLOOKUP(T794,'Liste Gründe'!A:D,2,FALSE)</f>
        <v>Schimmel</v>
      </c>
      <c r="G794" s="79" t="str">
        <f>IF(ISBLANK(V794),VLOOKUP(Abfalldokumentation!$P794,'Liste Gründe'!A:D,3,FALSE),V794)</f>
        <v>keine Verarbeitung</v>
      </c>
      <c r="H794" s="80" t="str">
        <f>IF(ISBLANK(Abfalldokumentation!$W794),"-",Abfalldokumentation!$W794)</f>
        <v>Aufgrund Konsistenz nicht genommen. Zu wenig VOS verarbeitet. Vom Warmen ins Kalte -&gt; Schimmel</v>
      </c>
      <c r="I794" s="80">
        <f t="shared" si="85"/>
        <v>39</v>
      </c>
      <c r="J794" s="80" t="str">
        <f t="shared" si="86"/>
        <v>Produkte</v>
      </c>
      <c r="K794" s="80" t="str">
        <f t="shared" si="87"/>
        <v>BUs</v>
      </c>
      <c r="L794" s="80" t="str">
        <f t="shared" si="88"/>
        <v>Symptome</v>
      </c>
      <c r="M7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IFERROR(VLOOKUP(Abfalldokumentation!$O794,Kennzahlen!U:X,3,FALSE)*Abfalldokumentation!$B794,"0")))),0)</f>
        <v>0</v>
      </c>
      <c r="N794" s="80" t="str">
        <f>IF(ISBLANK(Q794),VLOOKUP(Abfalldokumentation!$O794,'Linien - BU'!R:S,2,FALSE),Q794)</f>
        <v>Schmelze</v>
      </c>
      <c r="O794" s="76">
        <f t="shared" si="89"/>
        <v>29500816</v>
      </c>
      <c r="P794" s="76">
        <f t="shared" si="90"/>
        <v>12</v>
      </c>
      <c r="Q794" s="38" t="s">
        <v>170</v>
      </c>
      <c r="R794" s="39">
        <v>29500816</v>
      </c>
      <c r="S794" s="39">
        <v>91</v>
      </c>
      <c r="T794" s="39">
        <v>12</v>
      </c>
      <c r="U794" s="40">
        <v>44469</v>
      </c>
      <c r="V794" s="41" t="s">
        <v>22</v>
      </c>
      <c r="W794" s="39" t="s">
        <v>171</v>
      </c>
      <c r="X794" s="43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2" t="str">
        <f>VLOOKUP(N795,'Linien - BU'!A:B,2,FALSE)</f>
        <v>BU1</v>
      </c>
      <c r="B795" s="73">
        <f t="shared" si="84"/>
        <v>22</v>
      </c>
      <c r="C795" s="74">
        <f>Abfalldokumentation!$U795</f>
        <v>44469</v>
      </c>
      <c r="D795" s="68" t="str">
        <f>IFERROR(VLOOKUP(Tabelle3[[#This Row],[Artikelnr.]],Produktgruppe!A:B,2,0),Tabelle3[[#This Row],[Produktname]])</f>
        <v>ABS 295</v>
      </c>
      <c r="E795" s="75" t="str">
        <f>IFERROR(VLOOKUP(Abfalldokumentation!$O795,Artikel!A:C,3,FALSE),Abfalldokumentation!$O795)</f>
        <v>ABS Gouda 48% OGT</v>
      </c>
      <c r="F795" s="75" t="str">
        <f>VLOOKUP(T795,'Liste Gründe'!A:D,2,FALSE)</f>
        <v>Schimmel</v>
      </c>
      <c r="G795" s="74" t="str">
        <f>IF(ISBLANK(V795),VLOOKUP(Abfalldokumentation!$P795,'Liste Gründe'!A:D,3,FALSE),V795)</f>
        <v>keine Verarbeitung</v>
      </c>
      <c r="H795" s="75" t="str">
        <f>IF(ISBLANK(Abfalldokumentation!$W795),"-",Abfalldokumentation!$W795)</f>
        <v>guter Zustand</v>
      </c>
      <c r="I795" s="75">
        <f t="shared" si="85"/>
        <v>39</v>
      </c>
      <c r="J795" s="75" t="str">
        <f t="shared" si="86"/>
        <v>Produkte</v>
      </c>
      <c r="K795" s="75" t="str">
        <f t="shared" si="87"/>
        <v>BUs</v>
      </c>
      <c r="L795" s="75" t="str">
        <f t="shared" si="88"/>
        <v>Symptome</v>
      </c>
      <c r="M7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IFERROR(VLOOKUP(Abfalldokumentation!$O795,Kennzahlen!U:X,3,FALSE)*Abfalldokumentation!$B795,"0")))),0)</f>
        <v>0</v>
      </c>
      <c r="N795" s="75" t="str">
        <f>IF(ISBLANK(Q795),VLOOKUP(Abfalldokumentation!$O795,'Linien - BU'!R:S,2,FALSE),Q795)</f>
        <v>Schmelze</v>
      </c>
      <c r="O795" s="76">
        <f t="shared" si="89"/>
        <v>29500816</v>
      </c>
      <c r="P795" s="76">
        <f t="shared" si="90"/>
        <v>12</v>
      </c>
      <c r="Q795" s="44" t="s">
        <v>170</v>
      </c>
      <c r="R795" s="45">
        <v>29500816</v>
      </c>
      <c r="S795" s="45">
        <v>22</v>
      </c>
      <c r="T795" s="45">
        <v>12</v>
      </c>
      <c r="U795" s="46">
        <v>44469</v>
      </c>
      <c r="V795" s="47" t="s">
        <v>22</v>
      </c>
      <c r="W795" s="45" t="s">
        <v>275</v>
      </c>
      <c r="X795" s="49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7" t="str">
        <f>VLOOKUP(N796,'Linien - BU'!A:B,2,FALSE)</f>
        <v>BU4</v>
      </c>
      <c r="B796" s="78">
        <f t="shared" si="84"/>
        <v>16</v>
      </c>
      <c r="C796" s="79">
        <f>Abfalldokumentation!$U796</f>
        <v>44469</v>
      </c>
      <c r="D796" s="68" t="str">
        <f>IFERROR(VLOOKUP(Tabelle3[[#This Row],[Artikelnr.]],Produktgruppe!A:B,2,0),Tabelle3[[#This Row],[Produktname]])</f>
        <v>ABS 295</v>
      </c>
      <c r="E796" s="80" t="str">
        <f>IFERROR(VLOOKUP(Abfalldokumentation!$O796,Artikel!A:C,3,FALSE),Abfalldokumentation!$O796)</f>
        <v>ABS MEDI-KRÄUK</v>
      </c>
      <c r="F796" s="80" t="str">
        <f>VLOOKUP(T796,'Liste Gründe'!A:D,2,FALSE)</f>
        <v>keinen Verwendungszweck</v>
      </c>
      <c r="G796" s="79" t="str">
        <f>IF(ISBLANK(V796),VLOOKUP(Abfalldokumentation!$P796,'Liste Gründe'!A:D,3,FALSE),V796)</f>
        <v>keinen Verwendungszweck</v>
      </c>
      <c r="H796" s="80" t="str">
        <f>IF(ISBLANK(Abfalldokumentation!$W796),"-",Abfalldokumentation!$W796)</f>
        <v>&lt;500kg/Monat</v>
      </c>
      <c r="I796" s="80">
        <f t="shared" si="85"/>
        <v>39</v>
      </c>
      <c r="J796" s="80" t="str">
        <f t="shared" si="86"/>
        <v>Produkte</v>
      </c>
      <c r="K796" s="80" t="str">
        <f t="shared" si="87"/>
        <v>BUs</v>
      </c>
      <c r="L796" s="80" t="str">
        <f t="shared" si="88"/>
        <v>Symptome</v>
      </c>
      <c r="M7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IFERROR(VLOOKUP(Abfalldokumentation!$O796,Kennzahlen!U:X,3,FALSE)*Abfalldokumentation!$B796,"0")))),0)</f>
        <v>6.7194568295036419</v>
      </c>
      <c r="N796" s="80" t="str">
        <f>IF(ISBLANK(Q796),VLOOKUP(Abfalldokumentation!$O796,'Linien - BU'!R:S,2,FALSE),Q796)</f>
        <v>L21</v>
      </c>
      <c r="O796" s="76">
        <f t="shared" si="89"/>
        <v>29500886</v>
      </c>
      <c r="P796" s="76">
        <f t="shared" si="90"/>
        <v>61</v>
      </c>
      <c r="Q796" s="38" t="s">
        <v>217</v>
      </c>
      <c r="R796" s="39">
        <v>29500886</v>
      </c>
      <c r="S796" s="39">
        <v>16</v>
      </c>
      <c r="T796" s="39">
        <v>61</v>
      </c>
      <c r="U796" s="40">
        <v>44469</v>
      </c>
      <c r="V796" s="41"/>
      <c r="W796" s="39" t="s">
        <v>236</v>
      </c>
      <c r="X796" s="43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2" t="str">
        <f>VLOOKUP(N797,'Linien - BU'!A:B,2,FALSE)</f>
        <v>BU1</v>
      </c>
      <c r="B797" s="73">
        <f t="shared" si="84"/>
        <v>44</v>
      </c>
      <c r="C797" s="74">
        <f>Abfalldokumentation!$U797</f>
        <v>44469</v>
      </c>
      <c r="D797" s="68" t="str">
        <f>IFERROR(VLOOKUP(Tabelle3[[#This Row],[Artikelnr.]],Produktgruppe!A:B,2,0),Tabelle3[[#This Row],[Produktname]])</f>
        <v>VOS 295</v>
      </c>
      <c r="E797" s="75" t="str">
        <f>IFERROR(VLOOKUP(Abfalldokumentation!$O797,Artikel!A:C,3,FALSE),Abfalldokumentation!$O797)</f>
        <v>VOS-ABS ENTSORGUNG</v>
      </c>
      <c r="F797" s="75" t="str">
        <f>VLOOKUP(T797,'Liste Gründe'!A:D,2,FALSE)</f>
        <v>Rest</v>
      </c>
      <c r="G797" s="74" t="str">
        <f>IF(ISBLANK(V797),VLOOKUP(Abfalldokumentation!$P797,'Liste Gründe'!A:D,3,FALSE),V797)</f>
        <v>geschälte Rinde</v>
      </c>
      <c r="H797" s="75" t="str">
        <f>IF(ISBLANK(Abfalldokumentation!$W797),"-",Abfalldokumentation!$W797)</f>
        <v>keine Verwendung möglich</v>
      </c>
      <c r="I797" s="75">
        <f t="shared" si="85"/>
        <v>39</v>
      </c>
      <c r="J797" s="75" t="str">
        <f t="shared" si="86"/>
        <v>Produkte</v>
      </c>
      <c r="K797" s="75" t="str">
        <f t="shared" si="87"/>
        <v>BUs</v>
      </c>
      <c r="L797" s="75" t="str">
        <f t="shared" si="88"/>
        <v>Symptome</v>
      </c>
      <c r="M7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IFERROR(VLOOKUP(Abfalldokumentation!$O797,Kennzahlen!U:X,3,FALSE)*Abfalldokumentation!$B797,"0")))),0)</f>
        <v>0.44</v>
      </c>
      <c r="N797" s="75" t="str">
        <f>IF(ISBLANK(Q797),VLOOKUP(Abfalldokumentation!$O797,'Linien - BU'!R:S,2,FALSE),Q797)</f>
        <v>RWV</v>
      </c>
      <c r="O797" s="76">
        <f t="shared" si="89"/>
        <v>29500917</v>
      </c>
      <c r="P797" s="76">
        <f t="shared" si="90"/>
        <v>60</v>
      </c>
      <c r="Q797" s="44" t="s">
        <v>188</v>
      </c>
      <c r="R797" s="45">
        <v>29500917</v>
      </c>
      <c r="S797" s="45">
        <v>44</v>
      </c>
      <c r="T797" s="45">
        <v>60</v>
      </c>
      <c r="U797" s="46">
        <v>44469</v>
      </c>
      <c r="V797" s="47" t="s">
        <v>201</v>
      </c>
      <c r="W797" s="45" t="s">
        <v>190</v>
      </c>
      <c r="X797" s="49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7" t="str">
        <f>VLOOKUP(N798,'Linien - BU'!A:B,2,FALSE)</f>
        <v>BU1</v>
      </c>
      <c r="B798" s="78">
        <f t="shared" si="84"/>
        <v>46</v>
      </c>
      <c r="C798" s="79">
        <f>Abfalldokumentation!$U798</f>
        <v>44469</v>
      </c>
      <c r="D798" s="68" t="str">
        <f>IFERROR(VLOOKUP(Tabelle3[[#This Row],[Artikelnr.]],Produktgruppe!A:B,2,0),Tabelle3[[#This Row],[Produktname]])</f>
        <v>VOS 295</v>
      </c>
      <c r="E798" s="80" t="str">
        <f>IFERROR(VLOOKUP(Abfalldokumentation!$O798,Artikel!A:C,3,FALSE),Abfalldokumentation!$O798)</f>
        <v>VOS-ABS ENTSORGUNG</v>
      </c>
      <c r="F798" s="80" t="str">
        <f>VLOOKUP(T798,'Liste Gründe'!A:D,2,FALSE)</f>
        <v>Rest</v>
      </c>
      <c r="G798" s="79" t="str">
        <f>IF(ISBLANK(V798),VLOOKUP(Abfalldokumentation!$P798,'Liste Gründe'!A:D,3,FALSE),V798)</f>
        <v>geschälte Rinde</v>
      </c>
      <c r="H798" s="80" t="str">
        <f>IF(ISBLANK(Abfalldokumentation!$W798),"-",Abfalldokumentation!$W798)</f>
        <v>keine Verwendung möglich</v>
      </c>
      <c r="I798" s="80">
        <f t="shared" si="85"/>
        <v>39</v>
      </c>
      <c r="J798" s="80" t="str">
        <f t="shared" si="86"/>
        <v>Produkte</v>
      </c>
      <c r="K798" s="80" t="str">
        <f t="shared" si="87"/>
        <v>BUs</v>
      </c>
      <c r="L798" s="80" t="str">
        <f t="shared" si="88"/>
        <v>Symptome</v>
      </c>
      <c r="M7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IFERROR(VLOOKUP(Abfalldokumentation!$O798,Kennzahlen!U:X,3,FALSE)*Abfalldokumentation!$B798,"0")))),0)</f>
        <v>0.46</v>
      </c>
      <c r="N798" s="80" t="str">
        <f>IF(ISBLANK(Q798),VLOOKUP(Abfalldokumentation!$O798,'Linien - BU'!R:S,2,FALSE),Q798)</f>
        <v>RWV</v>
      </c>
      <c r="O798" s="76">
        <f t="shared" si="89"/>
        <v>29500917</v>
      </c>
      <c r="P798" s="76">
        <f t="shared" si="90"/>
        <v>60</v>
      </c>
      <c r="Q798" s="38" t="s">
        <v>188</v>
      </c>
      <c r="R798" s="39">
        <v>29500917</v>
      </c>
      <c r="S798" s="39">
        <v>46</v>
      </c>
      <c r="T798" s="39">
        <v>60</v>
      </c>
      <c r="U798" s="40">
        <v>44469</v>
      </c>
      <c r="V798" s="41" t="s">
        <v>201</v>
      </c>
      <c r="W798" s="39" t="s">
        <v>190</v>
      </c>
      <c r="X798" s="43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2" t="str">
        <f>VLOOKUP(N799,'Linien - BU'!A:B,2,FALSE)</f>
        <v>BU1</v>
      </c>
      <c r="B799" s="73">
        <f t="shared" si="84"/>
        <v>25</v>
      </c>
      <c r="C799" s="74">
        <f>Abfalldokumentation!$U799</f>
        <v>44469</v>
      </c>
      <c r="D799" s="68" t="str">
        <f>IFERROR(VLOOKUP(Tabelle3[[#This Row],[Artikelnr.]],Produktgruppe!A:B,2,0),Tabelle3[[#This Row],[Produktname]])</f>
        <v>VOS 295</v>
      </c>
      <c r="E799" s="75" t="str">
        <f>IFERROR(VLOOKUP(Abfalldokumentation!$O799,Artikel!A:C,3,FALSE),Abfalldokumentation!$O799)</f>
        <v>VOS URW-NUSS-OGT</v>
      </c>
      <c r="F799" s="75" t="str">
        <f>VLOOKUP(T799,'Liste Gründe'!A:D,2,FALSE)</f>
        <v>Schimmel</v>
      </c>
      <c r="G799" s="74" t="str">
        <f>IF(ISBLANK(V799),VLOOKUP(Abfalldokumentation!$P799,'Liste Gründe'!A:D,3,FALSE),V799)</f>
        <v>keine Verarbeitung</v>
      </c>
      <c r="H799" s="75" t="str">
        <f>IF(ISBLANK(Abfalldokumentation!$W799),"-",Abfalldokumentation!$W799)</f>
        <v>MHD abgelaufen</v>
      </c>
      <c r="I799" s="75">
        <f t="shared" si="85"/>
        <v>39</v>
      </c>
      <c r="J799" s="75" t="str">
        <f t="shared" si="86"/>
        <v>Produkte</v>
      </c>
      <c r="K799" s="75" t="str">
        <f t="shared" si="87"/>
        <v>BUs</v>
      </c>
      <c r="L799" s="75" t="str">
        <f t="shared" si="88"/>
        <v>Symptome</v>
      </c>
      <c r="M7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IFERROR(VLOOKUP(Abfalldokumentation!$O799,Kennzahlen!U:X,3,FALSE)*Abfalldokumentation!$B799,"0")))),0)</f>
        <v>12.5</v>
      </c>
      <c r="N799" s="75" t="str">
        <f>IF(ISBLANK(Q799),VLOOKUP(Abfalldokumentation!$O799,'Linien - BU'!R:S,2,FALSE),Q799)</f>
        <v>Schmelze</v>
      </c>
      <c r="O799" s="76">
        <f t="shared" si="89"/>
        <v>29500943</v>
      </c>
      <c r="P799" s="76">
        <f t="shared" si="90"/>
        <v>12</v>
      </c>
      <c r="Q799" s="44" t="s">
        <v>170</v>
      </c>
      <c r="R799" s="45">
        <v>29500943</v>
      </c>
      <c r="S799" s="45">
        <v>25</v>
      </c>
      <c r="T799" s="45">
        <v>12</v>
      </c>
      <c r="U799" s="46">
        <v>44469</v>
      </c>
      <c r="V799" s="47" t="s">
        <v>22</v>
      </c>
      <c r="W799" s="45" t="s">
        <v>27</v>
      </c>
      <c r="X799" s="49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7" t="str">
        <f>VLOOKUP(N800,'Linien - BU'!A:B,2,FALSE)</f>
        <v>BU1</v>
      </c>
      <c r="B800" s="78">
        <f t="shared" si="84"/>
        <v>15</v>
      </c>
      <c r="C800" s="79">
        <f>Abfalldokumentation!$U800</f>
        <v>44469</v>
      </c>
      <c r="D800" s="68" t="str">
        <f>IFERROR(VLOOKUP(Tabelle3[[#This Row],[Artikelnr.]],Produktgruppe!A:B,2,0),Tabelle3[[#This Row],[Produktname]])</f>
        <v>VOS 295</v>
      </c>
      <c r="E800" s="80" t="str">
        <f>IFERROR(VLOOKUP(Abfalldokumentation!$O800,Artikel!A:C,3,FALSE),Abfalldokumentation!$O800)</f>
        <v>VOS URW-NATUR-EXTRA</v>
      </c>
      <c r="F800" s="80" t="str">
        <f>VLOOKUP(T800,'Liste Gründe'!A:D,2,FALSE)</f>
        <v>Schimmel</v>
      </c>
      <c r="G800" s="79" t="str">
        <f>IF(ISBLANK(V800),VLOOKUP(Abfalldokumentation!$P800,'Liste Gründe'!A:D,3,FALSE),V800)</f>
        <v>keine Verarbeitung</v>
      </c>
      <c r="H800" s="80" t="str">
        <f>IF(ISBLANK(Abfalldokumentation!$W800),"-",Abfalldokumentation!$W800)</f>
        <v>MHD abgelaufen</v>
      </c>
      <c r="I800" s="80">
        <f t="shared" si="85"/>
        <v>39</v>
      </c>
      <c r="J800" s="80" t="str">
        <f t="shared" si="86"/>
        <v>Produkte</v>
      </c>
      <c r="K800" s="80" t="str">
        <f t="shared" si="87"/>
        <v>BUs</v>
      </c>
      <c r="L800" s="80" t="str">
        <f t="shared" si="88"/>
        <v>Symptome</v>
      </c>
      <c r="M8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IFERROR(VLOOKUP(Abfalldokumentation!$O800,Kennzahlen!U:X,3,FALSE)*Abfalldokumentation!$B800,"0")))),0)</f>
        <v>7.5</v>
      </c>
      <c r="N800" s="80" t="str">
        <f>IF(ISBLANK(Q800),VLOOKUP(Abfalldokumentation!$O800,'Linien - BU'!R:S,2,FALSE),Q800)</f>
        <v>RWV</v>
      </c>
      <c r="O800" s="76">
        <f t="shared" si="89"/>
        <v>29500947</v>
      </c>
      <c r="P800" s="76">
        <f t="shared" si="90"/>
        <v>12</v>
      </c>
      <c r="Q800" s="38" t="s">
        <v>188</v>
      </c>
      <c r="R800" s="39">
        <v>29500947</v>
      </c>
      <c r="S800" s="39">
        <v>15</v>
      </c>
      <c r="T800" s="39">
        <v>12</v>
      </c>
      <c r="U800" s="40">
        <v>44469</v>
      </c>
      <c r="V800" s="41" t="s">
        <v>22</v>
      </c>
      <c r="W800" s="39" t="s">
        <v>27</v>
      </c>
      <c r="X800" s="43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2" t="str">
        <f>VLOOKUP(N801,'Linien - BU'!A:B,2,FALSE)</f>
        <v>BU1</v>
      </c>
      <c r="B801" s="73">
        <f t="shared" si="84"/>
        <v>100</v>
      </c>
      <c r="C801" s="74">
        <f>Abfalldokumentation!$U801</f>
        <v>44469</v>
      </c>
      <c r="D801" s="68" t="str">
        <f>IFERROR(VLOOKUP(Tabelle3[[#This Row],[Artikelnr.]],Produktgruppe!A:B,2,0),Tabelle3[[#This Row],[Produktname]])</f>
        <v>VOS 295</v>
      </c>
      <c r="E801" s="75" t="str">
        <f>IFERROR(VLOOKUP(Abfalldokumentation!$O801,Artikel!A:C,3,FALSE),Abfalldokumentation!$O801)</f>
        <v>VOS URW-VS-SPICKER-NATU</v>
      </c>
      <c r="F801" s="75" t="str">
        <f>VLOOKUP(T801,'Liste Gründe'!A:D,2,FALSE)</f>
        <v>Schimmel</v>
      </c>
      <c r="G801" s="74" t="str">
        <f>IF(ISBLANK(V801),VLOOKUP(Abfalldokumentation!$P801,'Liste Gründe'!A:D,3,FALSE),V801)</f>
        <v>keine Verarbeitung</v>
      </c>
      <c r="H801" s="75" t="str">
        <f>IF(ISBLANK(Abfalldokumentation!$W801),"-",Abfalldokumentation!$W801)</f>
        <v>MHD abgelaufen</v>
      </c>
      <c r="I801" s="75">
        <f t="shared" si="85"/>
        <v>39</v>
      </c>
      <c r="J801" s="75" t="str">
        <f t="shared" si="86"/>
        <v>Produkte</v>
      </c>
      <c r="K801" s="75" t="str">
        <f t="shared" si="87"/>
        <v>BUs</v>
      </c>
      <c r="L801" s="75" t="str">
        <f t="shared" si="88"/>
        <v>Symptome</v>
      </c>
      <c r="M8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IFERROR(VLOOKUP(Abfalldokumentation!$O801,Kennzahlen!U:X,3,FALSE)*Abfalldokumentation!$B801,"0")))),0)</f>
        <v>50</v>
      </c>
      <c r="N801" s="75" t="str">
        <f>IF(ISBLANK(Q801),VLOOKUP(Abfalldokumentation!$O801,'Linien - BU'!R:S,2,FALSE),Q801)</f>
        <v>RWV</v>
      </c>
      <c r="O801" s="76">
        <f t="shared" si="89"/>
        <v>29500948</v>
      </c>
      <c r="P801" s="76">
        <f t="shared" si="90"/>
        <v>12</v>
      </c>
      <c r="Q801" s="44" t="s">
        <v>188</v>
      </c>
      <c r="R801" s="45">
        <v>29500948</v>
      </c>
      <c r="S801" s="45">
        <v>100</v>
      </c>
      <c r="T801" s="45">
        <v>12</v>
      </c>
      <c r="U801" s="46">
        <v>44469</v>
      </c>
      <c r="V801" s="47" t="s">
        <v>22</v>
      </c>
      <c r="W801" s="45" t="s">
        <v>27</v>
      </c>
      <c r="X801" s="49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7" t="str">
        <f>VLOOKUP(N802,'Linien - BU'!A:B,2,FALSE)</f>
        <v>BU1</v>
      </c>
      <c r="B802" s="78">
        <f t="shared" si="84"/>
        <v>25</v>
      </c>
      <c r="C802" s="79">
        <f>Abfalldokumentation!$U802</f>
        <v>44469</v>
      </c>
      <c r="D802" s="68" t="str">
        <f>IFERROR(VLOOKUP(Tabelle3[[#This Row],[Artikelnr.]],Produktgruppe!A:B,2,0),Tabelle3[[#This Row],[Produktname]])</f>
        <v>VOS 295</v>
      </c>
      <c r="E802" s="80" t="str">
        <f>IFERROR(VLOOKUP(Abfalldokumentation!$O802,Artikel!A:C,3,FALSE),Abfalldokumentation!$O802)</f>
        <v>VOS URW NATUR AMM CO RE</v>
      </c>
      <c r="F802" s="80" t="str">
        <f>VLOOKUP(T802,'Liste Gründe'!A:D,2,FALSE)</f>
        <v>Schimmel</v>
      </c>
      <c r="G802" s="79" t="str">
        <f>IF(ISBLANK(V802),VLOOKUP(Abfalldokumentation!$P802,'Liste Gründe'!A:D,3,FALSE),V802)</f>
        <v>keine Verarbeitung</v>
      </c>
      <c r="H802" s="80" t="str">
        <f>IF(ISBLANK(Abfalldokumentation!$W802),"-",Abfalldokumentation!$W802)</f>
        <v>MHD abgelaufen</v>
      </c>
      <c r="I802" s="80">
        <f t="shared" si="85"/>
        <v>39</v>
      </c>
      <c r="J802" s="80" t="str">
        <f t="shared" si="86"/>
        <v>Produkte</v>
      </c>
      <c r="K802" s="80" t="str">
        <f t="shared" si="87"/>
        <v>BUs</v>
      </c>
      <c r="L802" s="80" t="str">
        <f t="shared" si="88"/>
        <v>Symptome</v>
      </c>
      <c r="M8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IFERROR(VLOOKUP(Abfalldokumentation!$O802,Kennzahlen!U:X,3,FALSE)*Abfalldokumentation!$B802,"0")))),0)</f>
        <v>12.5</v>
      </c>
      <c r="N802" s="80" t="str">
        <f>IF(ISBLANK(Q802),VLOOKUP(Abfalldokumentation!$O802,'Linien - BU'!R:S,2,FALSE),Q802)</f>
        <v>RWV</v>
      </c>
      <c r="O802" s="76">
        <f t="shared" si="89"/>
        <v>29501021</v>
      </c>
      <c r="P802" s="76">
        <f t="shared" si="90"/>
        <v>12</v>
      </c>
      <c r="Q802" s="38" t="s">
        <v>188</v>
      </c>
      <c r="R802" s="39">
        <v>29501021</v>
      </c>
      <c r="S802" s="39">
        <v>25</v>
      </c>
      <c r="T802" s="39">
        <v>12</v>
      </c>
      <c r="U802" s="40">
        <v>44469</v>
      </c>
      <c r="V802" s="47" t="s">
        <v>22</v>
      </c>
      <c r="W802" s="39" t="s">
        <v>27</v>
      </c>
      <c r="X802" s="43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2" t="str">
        <f>VLOOKUP(N803,'Linien - BU'!A:B,2,FALSE)</f>
        <v>BU4</v>
      </c>
      <c r="B803" s="73">
        <f t="shared" si="84"/>
        <v>9</v>
      </c>
      <c r="C803" s="74">
        <f>Abfalldokumentation!$U803</f>
        <v>44469</v>
      </c>
      <c r="D803" s="68" t="str">
        <f>IFERROR(VLOOKUP(Tabelle3[[#This Row],[Artikelnr.]],Produktgruppe!A:B,2,0),Tabelle3[[#This Row],[Produktname]])</f>
        <v>ABS 295</v>
      </c>
      <c r="E803" s="75" t="str">
        <f>IFERROR(VLOOKUP(Abfalldokumentation!$O803,Artikel!A:C,3,FALSE),Abfalldokumentation!$O803)</f>
        <v>ABS BRUSCHETTA</v>
      </c>
      <c r="F803" s="75" t="str">
        <f>VLOOKUP(T803,'Liste Gründe'!A:D,2,FALSE)</f>
        <v>keinen Verwendungszweck</v>
      </c>
      <c r="G803" s="74" t="str">
        <f>IF(ISBLANK(V803),VLOOKUP(Abfalldokumentation!$P803,'Liste Gründe'!A:D,3,FALSE),V803)</f>
        <v>keinen Verwendungszweck</v>
      </c>
      <c r="H803" s="75" t="str">
        <f>IF(ISBLANK(Abfalldokumentation!$W803),"-",Abfalldokumentation!$W803)</f>
        <v>&lt;300kg/Monat</v>
      </c>
      <c r="I803" s="75">
        <f t="shared" si="85"/>
        <v>39</v>
      </c>
      <c r="J803" s="75" t="str">
        <f t="shared" si="86"/>
        <v>Produkte</v>
      </c>
      <c r="K803" s="75" t="str">
        <f t="shared" si="87"/>
        <v>BUs</v>
      </c>
      <c r="L803" s="75" t="str">
        <f t="shared" si="88"/>
        <v>Symptome</v>
      </c>
      <c r="M8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IFERROR(VLOOKUP(Abfalldokumentation!$O803,Kennzahlen!U:X,3,FALSE)*Abfalldokumentation!$B803,"0")))),0)</f>
        <v>7.281148389532067</v>
      </c>
      <c r="N803" s="75" t="str">
        <f>IF(ISBLANK(Q803),VLOOKUP(Abfalldokumentation!$O803,'Linien - BU'!R:S,2,FALSE),Q803)</f>
        <v>L21</v>
      </c>
      <c r="O803" s="76">
        <f t="shared" si="89"/>
        <v>29501029</v>
      </c>
      <c r="P803" s="76">
        <f t="shared" si="90"/>
        <v>61</v>
      </c>
      <c r="Q803" s="44" t="s">
        <v>217</v>
      </c>
      <c r="R803" s="45">
        <v>29501029</v>
      </c>
      <c r="S803" s="45">
        <v>9</v>
      </c>
      <c r="T803" s="45">
        <v>61</v>
      </c>
      <c r="U803" s="46">
        <v>44469</v>
      </c>
      <c r="V803" s="47"/>
      <c r="W803" s="45" t="s">
        <v>176</v>
      </c>
      <c r="X803" s="49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7" t="str">
        <f>VLOOKUP(N804,'Linien - BU'!A:B,2,FALSE)</f>
        <v>BU1</v>
      </c>
      <c r="B804" s="78">
        <f t="shared" si="84"/>
        <v>195</v>
      </c>
      <c r="C804" s="79">
        <f>Abfalldokumentation!$U804</f>
        <v>44469</v>
      </c>
      <c r="D804" s="68" t="str">
        <f>IFERROR(VLOOKUP(Tabelle3[[#This Row],[Artikelnr.]],Produktgruppe!A:B,2,0),Tabelle3[[#This Row],[Produktname]])</f>
        <v>Sammelnr.</v>
      </c>
      <c r="E804" s="80" t="str">
        <f>IFERROR(VLOOKUP(Abfalldokumentation!$O804,Artikel!A:C,3,FALSE),Abfalldokumentation!$O804)</f>
        <v>ABS 45-48% Konventionel</v>
      </c>
      <c r="F804" s="80" t="str">
        <f>VLOOKUP(T804,'Liste Gründe'!A:D,2,FALSE)</f>
        <v>Schimmel</v>
      </c>
      <c r="G804" s="79" t="str">
        <f>IF(ISBLANK(V804),VLOOKUP(Abfalldokumentation!$P804,'Liste Gründe'!A:D,3,FALSE),V804)</f>
        <v>keine Verarbeitung</v>
      </c>
      <c r="H804" s="80" t="str">
        <f>IF(ISBLANK(Abfalldokumentation!$W804),"-",Abfalldokumentation!$W804)</f>
        <v>Aufgrund Konsistenz nicht genommen. Zu wenig VOS verarbeitet. Vom Warmen ins Kalte -&gt; Schimmel</v>
      </c>
      <c r="I804" s="80">
        <f t="shared" si="85"/>
        <v>39</v>
      </c>
      <c r="J804" s="80" t="str">
        <f t="shared" si="86"/>
        <v>Produkte</v>
      </c>
      <c r="K804" s="80" t="str">
        <f t="shared" si="87"/>
        <v>BUs</v>
      </c>
      <c r="L804" s="80" t="str">
        <f t="shared" si="88"/>
        <v>Symptome</v>
      </c>
      <c r="M8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IFERROR(VLOOKUP(Abfalldokumentation!$O804,Kennzahlen!U:X,3,FALSE)*Abfalldokumentation!$B804,"0")))),0)</f>
        <v>393.43199999999996</v>
      </c>
      <c r="N804" s="80" t="str">
        <f>IF(ISBLANK(Q804),VLOOKUP(Abfalldokumentation!$O804,'Linien - BU'!R:S,2,FALSE),Q804)</f>
        <v>Schmelze</v>
      </c>
      <c r="O804" s="76">
        <f t="shared" si="89"/>
        <v>29600004</v>
      </c>
      <c r="P804" s="76">
        <f t="shared" si="90"/>
        <v>12</v>
      </c>
      <c r="Q804" s="38" t="s">
        <v>170</v>
      </c>
      <c r="R804" s="39">
        <v>29600004</v>
      </c>
      <c r="S804" s="39">
        <v>195</v>
      </c>
      <c r="T804" s="39">
        <v>12</v>
      </c>
      <c r="U804" s="40">
        <v>44469</v>
      </c>
      <c r="V804" s="41" t="s">
        <v>22</v>
      </c>
      <c r="W804" s="39" t="s">
        <v>171</v>
      </c>
      <c r="X804" s="43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2" t="str">
        <f>VLOOKUP(N805,'Linien - BU'!A:B,2,FALSE)</f>
        <v>BU1</v>
      </c>
      <c r="B805" s="73">
        <f t="shared" si="84"/>
        <v>66.8</v>
      </c>
      <c r="C805" s="74">
        <f>Abfalldokumentation!$U805</f>
        <v>44469</v>
      </c>
      <c r="D805" s="68" t="str">
        <f>IFERROR(VLOOKUP(Tabelle3[[#This Row],[Artikelnr.]],Produktgruppe!A:B,2,0),Tabelle3[[#This Row],[Produktname]])</f>
        <v>Sammelnr.</v>
      </c>
      <c r="E805" s="75" t="str">
        <f>IFERROR(VLOOKUP(Abfalldokumentation!$O805,Artikel!A:C,3,FALSE),Abfalldokumentation!$O805)</f>
        <v>VS RW Schinken mit Rind</v>
      </c>
      <c r="F805" s="75" t="str">
        <f>VLOOKUP(T805,'Liste Gründe'!A:D,2,FALSE)</f>
        <v>Schimmel</v>
      </c>
      <c r="G805" s="74" t="str">
        <f>IF(ISBLANK(V805),VLOOKUP(Abfalldokumentation!$P805,'Liste Gründe'!A:D,3,FALSE),V805)</f>
        <v>keine Verarbeitung</v>
      </c>
      <c r="H805" s="75" t="str">
        <f>IF(ISBLANK(Abfalldokumentation!$W805),"-",Abfalldokumentation!$W805)</f>
        <v>Aufgrund Konsistenz nicht genommen. Zu wenig VOS verarbeitet. Vom Warmen ins Kalte -&gt; Schimmel</v>
      </c>
      <c r="I805" s="75">
        <f t="shared" si="85"/>
        <v>39</v>
      </c>
      <c r="J805" s="75" t="str">
        <f t="shared" si="86"/>
        <v>Produkte</v>
      </c>
      <c r="K805" s="75" t="str">
        <f t="shared" si="87"/>
        <v>BUs</v>
      </c>
      <c r="L805" s="75" t="str">
        <f t="shared" si="88"/>
        <v>Symptome</v>
      </c>
      <c r="M8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IFERROR(VLOOKUP(Abfalldokumentation!$O805,Kennzahlen!U:X,3,FALSE)*Abfalldokumentation!$B805,"0")))),0)</f>
        <v>33.4</v>
      </c>
      <c r="N805" s="75" t="str">
        <f>IF(ISBLANK(Q805),VLOOKUP(Abfalldokumentation!$O805,'Linien - BU'!R:S,2,FALSE),Q805)</f>
        <v>Schmelze</v>
      </c>
      <c r="O805" s="76">
        <f t="shared" si="89"/>
        <v>29600017</v>
      </c>
      <c r="P805" s="76">
        <f t="shared" si="90"/>
        <v>12</v>
      </c>
      <c r="Q805" s="44" t="s">
        <v>170</v>
      </c>
      <c r="R805" s="45">
        <v>29600017</v>
      </c>
      <c r="S805" s="45">
        <v>66.8</v>
      </c>
      <c r="T805" s="45">
        <v>12</v>
      </c>
      <c r="U805" s="46">
        <v>44469</v>
      </c>
      <c r="V805" s="47" t="s">
        <v>22</v>
      </c>
      <c r="W805" s="45" t="s">
        <v>171</v>
      </c>
      <c r="X805" s="49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7" t="str">
        <f>VLOOKUP(N806,'Linien - BU'!A:B,2,FALSE)</f>
        <v>BU3</v>
      </c>
      <c r="B806" s="78">
        <f t="shared" si="84"/>
        <v>72</v>
      </c>
      <c r="C806" s="79">
        <f>Abfalldokumentation!$U806</f>
        <v>44469</v>
      </c>
      <c r="D806" s="68" t="str">
        <f>IFERROR(VLOOKUP(Tabelle3[[#This Row],[Artikelnr.]],Produktgruppe!A:B,2,0),Tabelle3[[#This Row],[Produktname]])</f>
        <v>Sammelnr.</v>
      </c>
      <c r="E806" s="80" t="str">
        <f>IFERROR(VLOOKUP(Abfalldokumentation!$O806,Artikel!A:C,3,FALSE),Abfalldokumentation!$O806)</f>
        <v>VS RW Schinken mit Rind</v>
      </c>
      <c r="F806" s="80" t="str">
        <f>VLOOKUP(T806,'Liste Gründe'!A:D,2,FALSE)</f>
        <v>Schimmel</v>
      </c>
      <c r="G806" s="79" t="str">
        <f>IF(ISBLANK(V806),VLOOKUP(Abfalldokumentation!$P806,'Liste Gründe'!A:D,3,FALSE),V806)</f>
        <v>Rest</v>
      </c>
      <c r="H806" s="80" t="str">
        <f>IF(ISBLANK(Abfalldokumentation!$W806),"-",Abfalldokumentation!$W806)</f>
        <v>-</v>
      </c>
      <c r="I806" s="80">
        <f t="shared" si="85"/>
        <v>39</v>
      </c>
      <c r="J806" s="80" t="str">
        <f t="shared" si="86"/>
        <v>Produkte</v>
      </c>
      <c r="K806" s="80" t="str">
        <f t="shared" si="87"/>
        <v>BUs</v>
      </c>
      <c r="L806" s="80" t="str">
        <f t="shared" si="88"/>
        <v>Symptome</v>
      </c>
      <c r="M8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IFERROR(VLOOKUP(Abfalldokumentation!$O806,Kennzahlen!U:X,3,FALSE)*Abfalldokumentation!$B806,"0")))),0)</f>
        <v>36</v>
      </c>
      <c r="N806" s="80" t="str">
        <f>IF(ISBLANK(Q806),VLOOKUP(Abfalldokumentation!$O806,'Linien - BU'!R:S,2,FALSE),Q806)</f>
        <v>Bu3</v>
      </c>
      <c r="O806" s="76">
        <f t="shared" si="89"/>
        <v>29600017</v>
      </c>
      <c r="P806" s="76">
        <f t="shared" si="90"/>
        <v>12</v>
      </c>
      <c r="Q806" s="38" t="s">
        <v>196</v>
      </c>
      <c r="R806" s="39">
        <v>29600017</v>
      </c>
      <c r="S806" s="39">
        <v>72</v>
      </c>
      <c r="T806" s="39">
        <v>12</v>
      </c>
      <c r="U806" s="40">
        <v>44469</v>
      </c>
      <c r="V806" s="41" t="s">
        <v>10</v>
      </c>
      <c r="W806" s="39"/>
      <c r="X806" s="43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2" t="str">
        <f>VLOOKUP(N807,'Linien - BU'!A:B,2,FALSE)</f>
        <v>BU3</v>
      </c>
      <c r="B807" s="73">
        <f t="shared" si="84"/>
        <v>24</v>
      </c>
      <c r="C807" s="74">
        <f>Abfalldokumentation!$U807</f>
        <v>44469</v>
      </c>
      <c r="D807" s="68" t="str">
        <f>IFERROR(VLOOKUP(Tabelle3[[#This Row],[Artikelnr.]],Produktgruppe!A:B,2,0),Tabelle3[[#This Row],[Produktname]])</f>
        <v>Offen vegan</v>
      </c>
      <c r="E807" s="75" t="str">
        <f>IFERROR(VLOOKUP(Abfalldokumentation!$O807,Artikel!A:C,3,FALSE),Abfalldokumentation!$O807)</f>
        <v>VOS VEG-SCH WÜRZIG</v>
      </c>
      <c r="F807" s="75" t="str">
        <f>VLOOKUP(T807,'Liste Gründe'!A:D,2,FALSE)</f>
        <v>keinen Verwendungszweck</v>
      </c>
      <c r="G807" s="74" t="str">
        <f>IF(ISBLANK(V807),VLOOKUP(Abfalldokumentation!$P807,'Liste Gründe'!A:D,3,FALSE),V807)</f>
        <v>VOS &gt; Einsatz (vegan)</v>
      </c>
      <c r="H807" s="75" t="str">
        <f>IF(ISBLANK(Abfalldokumentation!$W807),"-",Abfalldokumentation!$W807)</f>
        <v>-</v>
      </c>
      <c r="I807" s="75">
        <f t="shared" si="85"/>
        <v>39</v>
      </c>
      <c r="J807" s="75" t="str">
        <f t="shared" si="86"/>
        <v>Produkte</v>
      </c>
      <c r="K807" s="75" t="str">
        <f t="shared" si="87"/>
        <v>BUs</v>
      </c>
      <c r="L807" s="75" t="str">
        <f t="shared" si="88"/>
        <v>Symptome</v>
      </c>
      <c r="M8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IFERROR(VLOOKUP(Abfalldokumentation!$O807,Kennzahlen!U:X,3,FALSE)*Abfalldokumentation!$B807,"0")))),0)</f>
        <v>12</v>
      </c>
      <c r="N807" s="75" t="str">
        <f>IF(ISBLANK(Q807),VLOOKUP(Abfalldokumentation!$O807,'Linien - BU'!R:S,2,FALSE),Q807)</f>
        <v>BU3</v>
      </c>
      <c r="O807" s="76">
        <f t="shared" si="89"/>
        <v>29900003</v>
      </c>
      <c r="P807" s="76">
        <f t="shared" si="90"/>
        <v>61</v>
      </c>
      <c r="Q807" s="44" t="s">
        <v>8</v>
      </c>
      <c r="R807" s="45">
        <v>29900003</v>
      </c>
      <c r="S807" s="45">
        <v>24</v>
      </c>
      <c r="T807" s="45">
        <v>61</v>
      </c>
      <c r="U807" s="46">
        <v>44469</v>
      </c>
      <c r="V807" s="41" t="s">
        <v>35</v>
      </c>
      <c r="W807" s="45"/>
      <c r="X807" s="49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7" t="str">
        <f>VLOOKUP(N808,'Linien - BU'!A:B,2,FALSE)</f>
        <v>BU1</v>
      </c>
      <c r="B808" s="78">
        <f t="shared" si="84"/>
        <v>16</v>
      </c>
      <c r="C808" s="79">
        <f>Abfalldokumentation!$U808</f>
        <v>44469</v>
      </c>
      <c r="D808" s="68" t="str">
        <f>IFERROR(VLOOKUP(Tabelle3[[#This Row],[Artikelnr.]],Produktgruppe!A:B,2,0),Tabelle3[[#This Row],[Produktname]])</f>
        <v>ABS 495</v>
      </c>
      <c r="E808" s="80" t="str">
        <f>IFERROR(VLOOKUP(Abfalldokumentation!$O808,Artikel!A:C,3,FALSE),Abfalldokumentation!$O808)</f>
        <v>ABS GOU VAKU-OGT</v>
      </c>
      <c r="F808" s="80" t="str">
        <f>VLOOKUP(T808,'Liste Gründe'!A:D,2,FALSE)</f>
        <v>Schimmel</v>
      </c>
      <c r="G808" s="79" t="str">
        <f>IF(ISBLANK(V808),VLOOKUP(Abfalldokumentation!$P808,'Liste Gründe'!A:D,3,FALSE),V808)</f>
        <v>Luftzieher</v>
      </c>
      <c r="H808" s="80" t="str">
        <f>IF(ISBLANK(Abfalldokumentation!$W808),"-",Abfalldokumentation!$W808)</f>
        <v>Luftzieher, aber trotzdem guter Zustand</v>
      </c>
      <c r="I808" s="80">
        <f t="shared" si="85"/>
        <v>39</v>
      </c>
      <c r="J808" s="80" t="str">
        <f t="shared" si="86"/>
        <v>Produkte</v>
      </c>
      <c r="K808" s="80" t="str">
        <f t="shared" si="87"/>
        <v>BUs</v>
      </c>
      <c r="L808" s="80" t="str">
        <f t="shared" si="88"/>
        <v>Symptome</v>
      </c>
      <c r="M8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IFERROR(VLOOKUP(Abfalldokumentation!$O808,Kennzahlen!U:X,3,FALSE)*Abfalldokumentation!$B808,"0")))),0)</f>
        <v>0</v>
      </c>
      <c r="N808" s="80" t="str">
        <f>IF(ISBLANK(Q808),VLOOKUP(Abfalldokumentation!$O808,'Linien - BU'!R:S,2,FALSE),Q808)</f>
        <v>RWV</v>
      </c>
      <c r="O808" s="76">
        <f t="shared" si="89"/>
        <v>49500034</v>
      </c>
      <c r="P808" s="76">
        <f t="shared" si="90"/>
        <v>12</v>
      </c>
      <c r="Q808" s="38" t="s">
        <v>188</v>
      </c>
      <c r="R808" s="39">
        <v>49500034</v>
      </c>
      <c r="S808" s="39">
        <v>16</v>
      </c>
      <c r="T808" s="39">
        <v>12</v>
      </c>
      <c r="U808" s="40">
        <v>44469</v>
      </c>
      <c r="V808" s="41" t="s">
        <v>29</v>
      </c>
      <c r="W808" s="39" t="s">
        <v>276</v>
      </c>
      <c r="X808" s="43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2" t="str">
        <f>VLOOKUP(N809,'Linien - BU'!A:B,2,FALSE)</f>
        <v>BU1</v>
      </c>
      <c r="B809" s="73">
        <f t="shared" si="84"/>
        <v>18</v>
      </c>
      <c r="C809" s="74">
        <f>Abfalldokumentation!$U809</f>
        <v>44469</v>
      </c>
      <c r="D809" s="68" t="str">
        <f>IFERROR(VLOOKUP(Tabelle3[[#This Row],[Artikelnr.]],Produktgruppe!A:B,2,0),Tabelle3[[#This Row],[Produktname]])</f>
        <v>Rohware</v>
      </c>
      <c r="E809" s="75" t="str">
        <f>IFERROR(VLOOKUP(Abfalldokumentation!$O809,Artikel!A:C,3,FALSE),Abfalldokumentation!$O809)</f>
        <v>Cheddar Matured</v>
      </c>
      <c r="F809" s="75" t="str">
        <f>VLOOKUP(T809,'Liste Gründe'!A:D,2,FALSE)</f>
        <v>Schimmel</v>
      </c>
      <c r="G809" s="74" t="str">
        <f>IF(ISBLANK(V809),VLOOKUP(Abfalldokumentation!$P809,'Liste Gründe'!A:D,3,FALSE),V809)</f>
        <v>Luftzieher</v>
      </c>
      <c r="H809" s="75" t="str">
        <f>IF(ISBLANK(Abfalldokumentation!$W809),"-",Abfalldokumentation!$W809)</f>
        <v>-</v>
      </c>
      <c r="I809" s="75">
        <f t="shared" si="85"/>
        <v>39</v>
      </c>
      <c r="J809" s="75" t="str">
        <f t="shared" si="86"/>
        <v>Produkte</v>
      </c>
      <c r="K809" s="75" t="str">
        <f t="shared" si="87"/>
        <v>BUs</v>
      </c>
      <c r="L809" s="75" t="str">
        <f t="shared" si="88"/>
        <v>Symptome</v>
      </c>
      <c r="M8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IFERROR(VLOOKUP(Abfalldokumentation!$O809,Kennzahlen!U:X,3,FALSE)*Abfalldokumentation!$B809,"0")))),0)</f>
        <v>0</v>
      </c>
      <c r="N809" s="75" t="str">
        <f>IF(ISBLANK(Q809),VLOOKUP(Abfalldokumentation!$O809,'Linien - BU'!R:S,2,FALSE),Q809)</f>
        <v>RWV</v>
      </c>
      <c r="O809" s="76" t="str">
        <f t="shared" si="89"/>
        <v>Cheddar Matured</v>
      </c>
      <c r="P809" s="76">
        <f t="shared" si="90"/>
        <v>12</v>
      </c>
      <c r="Q809" s="44" t="s">
        <v>188</v>
      </c>
      <c r="R809" s="45" t="s">
        <v>277</v>
      </c>
      <c r="S809" s="45">
        <v>18</v>
      </c>
      <c r="T809" s="45">
        <v>12</v>
      </c>
      <c r="U809" s="46">
        <v>44469</v>
      </c>
      <c r="V809" s="41" t="s">
        <v>29</v>
      </c>
      <c r="W809" s="45" t="s">
        <v>52</v>
      </c>
      <c r="X809" s="49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7" t="str">
        <f>VLOOKUP(N810,'Linien - BU'!A:B,2,FALSE)</f>
        <v>BU1</v>
      </c>
      <c r="B810" s="78">
        <f t="shared" si="84"/>
        <v>304</v>
      </c>
      <c r="C810" s="79">
        <f>Abfalldokumentation!$U810</f>
        <v>44469</v>
      </c>
      <c r="D810" s="68" t="str">
        <f>IFERROR(VLOOKUP(Tabelle3[[#This Row],[Artikelnr.]],Produktgruppe!A:B,2,0),Tabelle3[[#This Row],[Produktname]])</f>
        <v>Rohware</v>
      </c>
      <c r="E810" s="80" t="str">
        <f>IFERROR(VLOOKUP(Abfalldokumentation!$O810,Artikel!A:C,3,FALSE),Abfalldokumentation!$O810)</f>
        <v>Cheddar Matured</v>
      </c>
      <c r="F810" s="80" t="str">
        <f>VLOOKUP(T810,'Liste Gründe'!A:D,2,FALSE)</f>
        <v>Schimmel</v>
      </c>
      <c r="G810" s="79" t="str">
        <f>IF(ISBLANK(V810),VLOOKUP(Abfalldokumentation!$P810,'Liste Gründe'!A:D,3,FALSE),V810)</f>
        <v>Luftzieher</v>
      </c>
      <c r="H810" s="80" t="str">
        <f>IF(ISBLANK(Abfalldokumentation!$W810),"-",Abfalldokumentation!$W810)</f>
        <v>-</v>
      </c>
      <c r="I810" s="80">
        <f t="shared" si="85"/>
        <v>39</v>
      </c>
      <c r="J810" s="80" t="str">
        <f t="shared" si="86"/>
        <v>Produkte</v>
      </c>
      <c r="K810" s="80" t="str">
        <f t="shared" si="87"/>
        <v>BUs</v>
      </c>
      <c r="L810" s="80" t="str">
        <f t="shared" si="88"/>
        <v>Symptome</v>
      </c>
      <c r="M8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IFERROR(VLOOKUP(Abfalldokumentation!$O810,Kennzahlen!U:X,3,FALSE)*Abfalldokumentation!$B810,"0")))),0)</f>
        <v>0</v>
      </c>
      <c r="N810" s="80" t="str">
        <f>IF(ISBLANK(Q810),VLOOKUP(Abfalldokumentation!$O810,'Linien - BU'!R:S,2,FALSE),Q810)</f>
        <v>RWV</v>
      </c>
      <c r="O810" s="76" t="str">
        <f t="shared" si="89"/>
        <v>Cheddar Matured</v>
      </c>
      <c r="P810" s="76">
        <f t="shared" si="90"/>
        <v>12</v>
      </c>
      <c r="Q810" s="38" t="s">
        <v>188</v>
      </c>
      <c r="R810" s="39" t="s">
        <v>277</v>
      </c>
      <c r="S810" s="39">
        <v>304</v>
      </c>
      <c r="T810" s="39">
        <v>12</v>
      </c>
      <c r="U810" s="40">
        <v>44469</v>
      </c>
      <c r="V810" s="41" t="s">
        <v>29</v>
      </c>
      <c r="W810" s="39" t="s">
        <v>52</v>
      </c>
      <c r="X810" s="43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2" t="str">
        <f>VLOOKUP(N811,'Linien - BU'!A:B,2,FALSE)</f>
        <v>BU3</v>
      </c>
      <c r="B811" s="73">
        <f t="shared" si="84"/>
        <v>10</v>
      </c>
      <c r="C811" s="74">
        <f>Abfalldokumentation!$U811</f>
        <v>44469</v>
      </c>
      <c r="D811" s="68" t="str">
        <f>IFERROR(VLOOKUP(Tabelle3[[#This Row],[Artikelnr.]],Produktgruppe!A:B,2,0),Tabelle3[[#This Row],[Produktname]])</f>
        <v>Vorschmelz Diverses</v>
      </c>
      <c r="E811" s="75" t="str">
        <f>IFERROR(VLOOKUP(Abfalldokumentation!$O811,Artikel!A:C,3,FALSE),Abfalldokumentation!$O811)</f>
        <v>Vorschmelz Diverses</v>
      </c>
      <c r="F811" s="75" t="str">
        <f>VLOOKUP(T811,'Liste Gründe'!A:D,2,FALSE)</f>
        <v>Linienbezogen</v>
      </c>
      <c r="G811" s="74" t="str">
        <f>IF(ISBLANK(V811),VLOOKUP(Abfalldokumentation!$P811,'Liste Gründe'!A:D,3,FALSE),V811)</f>
        <v>Maschinenabfall</v>
      </c>
      <c r="H811" s="75" t="str">
        <f>IF(ISBLANK(Abfalldokumentation!$W811),"-",Abfalldokumentation!$W811)</f>
        <v>-</v>
      </c>
      <c r="I811" s="75">
        <f t="shared" si="85"/>
        <v>39</v>
      </c>
      <c r="J811" s="75" t="str">
        <f t="shared" si="86"/>
        <v>Produkte</v>
      </c>
      <c r="K811" s="75" t="str">
        <f t="shared" si="87"/>
        <v>BUs</v>
      </c>
      <c r="L811" s="75" t="str">
        <f t="shared" si="88"/>
        <v>Symptome</v>
      </c>
      <c r="M8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IFERROR(VLOOKUP(Abfalldokumentation!$O811,Kennzahlen!U:X,3,FALSE)*Abfalldokumentation!$B811,"0")))),0)</f>
        <v>0</v>
      </c>
      <c r="N811" s="75" t="str">
        <f>IF(ISBLANK(Q811),VLOOKUP(Abfalldokumentation!$O811,'Linien - BU'!R:S,2,FALSE),Q811)</f>
        <v>L3</v>
      </c>
      <c r="O811" s="76" t="str">
        <f t="shared" si="89"/>
        <v>Vorschmelz Diverses</v>
      </c>
      <c r="P811" s="76">
        <f t="shared" si="90"/>
        <v>30</v>
      </c>
      <c r="Q811" s="44" t="s">
        <v>264</v>
      </c>
      <c r="R811" s="45" t="s">
        <v>54</v>
      </c>
      <c r="S811" s="45">
        <v>10</v>
      </c>
      <c r="T811" s="45">
        <v>30</v>
      </c>
      <c r="U811" s="46">
        <v>44469</v>
      </c>
      <c r="V811" s="47"/>
      <c r="W811" s="45"/>
      <c r="X811" s="49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7" t="str">
        <f>VLOOKUP(N812,'Linien - BU'!A:B,2,FALSE)</f>
        <v>Verkauf</v>
      </c>
      <c r="B812" s="78">
        <f t="shared" si="84"/>
        <v>128</v>
      </c>
      <c r="C812" s="79">
        <f>Abfalldokumentation!$U812</f>
        <v>44469</v>
      </c>
      <c r="D812" s="68" t="str">
        <f>IFERROR(VLOOKUP(Tabelle3[[#This Row],[Artikelnr.]],Produktgruppe!A:B,2,0),Tabelle3[[#This Row],[Produktname]])</f>
        <v>Div. Zipfel, ES ohne Verwendung</v>
      </c>
      <c r="E812" s="80" t="str">
        <f>IFERROR(VLOOKUP(Abfalldokumentation!$O812,Artikel!A:C,3,FALSE),Abfalldokumentation!$O812)</f>
        <v>Div. Zipfel, Endstücke</v>
      </c>
      <c r="F812" s="80" t="str">
        <f>VLOOKUP(T812,'Liste Gründe'!A:D,2,FALSE)</f>
        <v>Schimmel</v>
      </c>
      <c r="G812" s="79" t="str">
        <f>IF(ISBLANK(V812),VLOOKUP(Abfalldokumentation!$P812,'Liste Gründe'!A:D,3,FALSE),V812)</f>
        <v>keinen Abnehmer/kein Schälpersonal</v>
      </c>
      <c r="H812" s="80" t="str">
        <f>IF(ISBLANK(Abfalldokumentation!$W812),"-",Abfalldokumentation!$W812)</f>
        <v>keinen Abnehmer/Schälen</v>
      </c>
      <c r="I812" s="80">
        <f t="shared" si="85"/>
        <v>39</v>
      </c>
      <c r="J812" s="80" t="str">
        <f t="shared" si="86"/>
        <v>Produkte</v>
      </c>
      <c r="K812" s="80" t="str">
        <f t="shared" si="87"/>
        <v>BUs</v>
      </c>
      <c r="L812" s="80" t="str">
        <f t="shared" si="88"/>
        <v>Symptome</v>
      </c>
      <c r="M8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IFERROR(VLOOKUP(Abfalldokumentation!$O812,Kennzahlen!U:X,3,FALSE)*Abfalldokumentation!$B812,"0")))),0)</f>
        <v>0</v>
      </c>
      <c r="N812" s="80" t="str">
        <f>IF(ISBLANK(Q812),VLOOKUP(Abfalldokumentation!$O812,'Linien - BU'!R:S,2,FALSE),Q812)</f>
        <v>Verkauf</v>
      </c>
      <c r="O812" s="76" t="str">
        <f t="shared" si="89"/>
        <v>Div. Zipfel, Endstücke</v>
      </c>
      <c r="P812" s="76">
        <f t="shared" si="90"/>
        <v>12</v>
      </c>
      <c r="Q812" s="38" t="s">
        <v>11</v>
      </c>
      <c r="R812" s="39" t="s">
        <v>177</v>
      </c>
      <c r="S812" s="39">
        <v>128</v>
      </c>
      <c r="T812" s="39">
        <v>12</v>
      </c>
      <c r="U812" s="40">
        <v>44469</v>
      </c>
      <c r="V812" s="41" t="s">
        <v>20</v>
      </c>
      <c r="W812" s="39" t="s">
        <v>178</v>
      </c>
      <c r="X812" s="43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2" t="str">
        <f>VLOOKUP(N813,'Linien - BU'!A:B,2,FALSE)</f>
        <v>BU3</v>
      </c>
      <c r="B813" s="73">
        <f t="shared" si="84"/>
        <v>22</v>
      </c>
      <c r="C813" s="74">
        <f>Abfalldokumentation!$U813</f>
        <v>44469</v>
      </c>
      <c r="D813" s="68" t="str">
        <f>IFERROR(VLOOKUP(Tabelle3[[#This Row],[Artikelnr.]],Produktgruppe!A:B,2,0),Tabelle3[[#This Row],[Produktname]])</f>
        <v>Vorschmelz Diverses</v>
      </c>
      <c r="E813" s="75" t="str">
        <f>IFERROR(VLOOKUP(Abfalldokumentation!$O813,Artikel!A:C,3,FALSE),Abfalldokumentation!$O813)</f>
        <v>Vorschmelz Diverses</v>
      </c>
      <c r="F813" s="75" t="str">
        <f>VLOOKUP(T813,'Liste Gründe'!A:D,2,FALSE)</f>
        <v>Linienbezogen</v>
      </c>
      <c r="G813" s="74" t="str">
        <f>IF(ISBLANK(V813),VLOOKUP(Abfalldokumentation!$P813,'Liste Gründe'!A:D,3,FALSE),V813)</f>
        <v>Maschinenabfall</v>
      </c>
      <c r="H813" s="75" t="str">
        <f>IF(ISBLANK(Abfalldokumentation!$W813),"-",Abfalldokumentation!$W813)</f>
        <v>nicht eindeutig</v>
      </c>
      <c r="I813" s="75">
        <f t="shared" si="85"/>
        <v>39</v>
      </c>
      <c r="J813" s="75" t="str">
        <f t="shared" si="86"/>
        <v>Produkte</v>
      </c>
      <c r="K813" s="75" t="str">
        <f t="shared" si="87"/>
        <v>BUs</v>
      </c>
      <c r="L813" s="75" t="str">
        <f t="shared" si="88"/>
        <v>Symptome</v>
      </c>
      <c r="M8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IFERROR(VLOOKUP(Abfalldokumentation!$O813,Kennzahlen!U:X,3,FALSE)*Abfalldokumentation!$B813,"0")))),0)</f>
        <v>0</v>
      </c>
      <c r="N813" s="75" t="str">
        <f>IF(ISBLANK(Q813),VLOOKUP(Abfalldokumentation!$O813,'Linien - BU'!R:S,2,FALSE),Q813)</f>
        <v>Bu3</v>
      </c>
      <c r="O813" s="76" t="str">
        <f t="shared" si="89"/>
        <v>Vorschmelz Diverses</v>
      </c>
      <c r="P813" s="76">
        <f t="shared" si="90"/>
        <v>30</v>
      </c>
      <c r="Q813" s="44" t="s">
        <v>196</v>
      </c>
      <c r="R813" s="45" t="s">
        <v>54</v>
      </c>
      <c r="S813" s="45">
        <v>22</v>
      </c>
      <c r="T813" s="45">
        <v>30</v>
      </c>
      <c r="U813" s="46">
        <v>44469</v>
      </c>
      <c r="V813" s="47" t="s">
        <v>53</v>
      </c>
      <c r="W813" s="45" t="s">
        <v>205</v>
      </c>
      <c r="X813" s="49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7" t="str">
        <f>VLOOKUP(N814,'Linien - BU'!A:B,2,FALSE)</f>
        <v>BU2</v>
      </c>
      <c r="B814" s="78">
        <f t="shared" si="84"/>
        <v>12</v>
      </c>
      <c r="C814" s="79">
        <f>Abfalldokumentation!$U814</f>
        <v>44469</v>
      </c>
      <c r="D814" s="68" t="str">
        <f>IFERROR(VLOOKUP(Tabelle3[[#This Row],[Artikelnr.]],Produktgruppe!A:B,2,0),Tabelle3[[#This Row],[Produktname]])</f>
        <v>ABS 295</v>
      </c>
      <c r="E814" s="80" t="str">
        <f>IFERROR(VLOOKUP(Abfalldokumentation!$O814,Artikel!A:C,3,FALSE),Abfalldokumentation!$O814)</f>
        <v>Scheiben/Staub</v>
      </c>
      <c r="F814" s="80" t="str">
        <f>VLOOKUP(T814,'Liste Gründe'!A:D,2,FALSE)</f>
        <v>Linienbezogen</v>
      </c>
      <c r="G814" s="79" t="str">
        <f>IF(ISBLANK(V814),VLOOKUP(Abfalldokumentation!$P814,'Liste Gründe'!A:D,3,FALSE),V814)</f>
        <v>Maschinenabfall</v>
      </c>
      <c r="H814" s="80" t="str">
        <f>IF(ISBLANK(Abfalldokumentation!$W814),"-",Abfalldokumentation!$W814)</f>
        <v>-</v>
      </c>
      <c r="I814" s="80">
        <f t="shared" si="85"/>
        <v>39</v>
      </c>
      <c r="J814" s="80" t="str">
        <f t="shared" si="86"/>
        <v>Produkte</v>
      </c>
      <c r="K814" s="80" t="str">
        <f t="shared" si="87"/>
        <v>BUs</v>
      </c>
      <c r="L814" s="80" t="str">
        <f t="shared" si="88"/>
        <v>Symptome</v>
      </c>
      <c r="M8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IFERROR(VLOOKUP(Abfalldokumentation!$O814,Kennzahlen!U:X,3,FALSE)*Abfalldokumentation!$B814,"0")))),0)</f>
        <v>0</v>
      </c>
      <c r="N814" s="80" t="str">
        <f>IF(ISBLANK(Q814),VLOOKUP(Abfalldokumentation!$O814,'Linien - BU'!R:S,2,FALSE),Q814)</f>
        <v>L2</v>
      </c>
      <c r="O814" s="76" t="str">
        <f t="shared" si="89"/>
        <v>Scheiben/Staub</v>
      </c>
      <c r="P814" s="76">
        <f t="shared" si="90"/>
        <v>30</v>
      </c>
      <c r="Q814" s="38" t="s">
        <v>278</v>
      </c>
      <c r="R814" s="39" t="s">
        <v>16655</v>
      </c>
      <c r="S814" s="39">
        <v>12</v>
      </c>
      <c r="T814" s="39">
        <v>30</v>
      </c>
      <c r="U814" s="40">
        <v>44469</v>
      </c>
      <c r="V814" s="41"/>
      <c r="W814" s="39"/>
      <c r="X814" s="43" t="str">
        <f>IFERROR(VLOOKUP(Abfalldokumentation!$R814,Artikel!A:C,3,FALSE),Abfalldokumentation!$R814)</f>
        <v>Scheiben/Staub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2" t="str">
        <f>VLOOKUP(N815,'Linien - BU'!A:B,2,FALSE)</f>
        <v>BU4</v>
      </c>
      <c r="B815" s="73">
        <f t="shared" si="84"/>
        <v>24</v>
      </c>
      <c r="C815" s="74">
        <f>Abfalldokumentation!$U815</f>
        <v>44469</v>
      </c>
      <c r="D815" s="68" t="str">
        <f>IFERROR(VLOOKUP(Tabelle3[[#This Row],[Artikelnr.]],Produktgruppe!A:B,2,0),Tabelle3[[#This Row],[Produktname]])</f>
        <v>Diverses</v>
      </c>
      <c r="E815" s="75" t="str">
        <f>IFERROR(VLOOKUP(Abfalldokumentation!$O815,Artikel!A:C,3,FALSE),Abfalldokumentation!$O815)</f>
        <v>Diverses</v>
      </c>
      <c r="F815" s="75" t="str">
        <f>VLOOKUP(T815,'Liste Gründe'!A:D,2,FALSE)</f>
        <v>Linienbezogen</v>
      </c>
      <c r="G815" s="74" t="str">
        <f>IF(ISBLANK(V815),VLOOKUP(Abfalldokumentation!$P815,'Liste Gründe'!A:D,3,FALSE),V815)</f>
        <v>Maschinenabfall</v>
      </c>
      <c r="H815" s="75" t="str">
        <f>IF(ISBLANK(Abfalldokumentation!$W815),"-",Abfalldokumentation!$W815)</f>
        <v>-</v>
      </c>
      <c r="I815" s="75">
        <f t="shared" si="85"/>
        <v>39</v>
      </c>
      <c r="J815" s="75" t="str">
        <f t="shared" si="86"/>
        <v>Produkte</v>
      </c>
      <c r="K815" s="75" t="str">
        <f t="shared" si="87"/>
        <v>BUs</v>
      </c>
      <c r="L815" s="75" t="str">
        <f t="shared" si="88"/>
        <v>Symptome</v>
      </c>
      <c r="M8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IFERROR(VLOOKUP(Abfalldokumentation!$O815,Kennzahlen!U:X,3,FALSE)*Abfalldokumentation!$B815,"0")))),0)</f>
        <v>0</v>
      </c>
      <c r="N815" s="75" t="str">
        <f>IF(ISBLANK(Q815),VLOOKUP(Abfalldokumentation!$O815,'Linien - BU'!R:S,2,FALSE),Q815)</f>
        <v>Bu4</v>
      </c>
      <c r="O815" s="76" t="str">
        <f t="shared" si="89"/>
        <v>Diverses</v>
      </c>
      <c r="P815" s="76">
        <f t="shared" si="90"/>
        <v>30</v>
      </c>
      <c r="Q815" s="44" t="s">
        <v>233</v>
      </c>
      <c r="R815" s="45" t="s">
        <v>108</v>
      </c>
      <c r="S815" s="45">
        <v>24</v>
      </c>
      <c r="T815" s="45">
        <v>30</v>
      </c>
      <c r="U815" s="46">
        <v>44469</v>
      </c>
      <c r="V815" s="47"/>
      <c r="W815" s="45"/>
      <c r="X815" s="49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7" t="str">
        <f>VLOOKUP(N816,'Linien - BU'!A:B,2,FALSE)</f>
        <v>BU3</v>
      </c>
      <c r="B816" s="78">
        <f t="shared" si="84"/>
        <v>11</v>
      </c>
      <c r="C816" s="79">
        <f>Abfalldokumentation!$U816</f>
        <v>44469</v>
      </c>
      <c r="D816" s="68" t="str">
        <f>IFERROR(VLOOKUP(Tabelle3[[#This Row],[Artikelnr.]],Produktgruppe!A:B,2,0),Tabelle3[[#This Row],[Produktname]])</f>
        <v>Diverses</v>
      </c>
      <c r="E816" s="80" t="str">
        <f>IFERROR(VLOOKUP(Abfalldokumentation!$O816,Artikel!A:C,3,FALSE),Abfalldokumentation!$O816)</f>
        <v>Maschinenabfall</v>
      </c>
      <c r="F816" s="80" t="str">
        <f>VLOOKUP(T816,'Liste Gründe'!A:D,2,FALSE)</f>
        <v>Linienbezogen</v>
      </c>
      <c r="G816" s="79" t="str">
        <f>IF(ISBLANK(V816),VLOOKUP(Abfalldokumentation!$P816,'Liste Gründe'!A:D,3,FALSE),V816)</f>
        <v>Maschinenabfall</v>
      </c>
      <c r="H816" s="80" t="str">
        <f>IF(ISBLANK(Abfalldokumentation!$W816),"-",Abfalldokumentation!$W816)</f>
        <v>-</v>
      </c>
      <c r="I816" s="80">
        <f t="shared" si="85"/>
        <v>39</v>
      </c>
      <c r="J816" s="80" t="str">
        <f t="shared" si="86"/>
        <v>Produkte</v>
      </c>
      <c r="K816" s="80" t="str">
        <f t="shared" si="87"/>
        <v>BUs</v>
      </c>
      <c r="L816" s="80" t="str">
        <f t="shared" si="88"/>
        <v>Symptome</v>
      </c>
      <c r="M8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IFERROR(VLOOKUP(Abfalldokumentation!$O816,Kennzahlen!U:X,3,FALSE)*Abfalldokumentation!$B816,"0")))),0)</f>
        <v>0</v>
      </c>
      <c r="N816" s="80" t="str">
        <f>IF(ISBLANK(Q816),VLOOKUP(Abfalldokumentation!$O816,'Linien - BU'!R:S,2,FALSE),Q816)</f>
        <v>L33</v>
      </c>
      <c r="O816" s="76" t="str">
        <f t="shared" si="89"/>
        <v>Maschinenabfall</v>
      </c>
      <c r="P816" s="76">
        <f t="shared" si="90"/>
        <v>30</v>
      </c>
      <c r="Q816" s="38" t="s">
        <v>191</v>
      </c>
      <c r="R816" s="39" t="s">
        <v>53</v>
      </c>
      <c r="S816" s="39">
        <v>11</v>
      </c>
      <c r="T816" s="39">
        <v>30</v>
      </c>
      <c r="U816" s="40">
        <v>44469</v>
      </c>
      <c r="V816" s="41"/>
      <c r="W816" s="39"/>
      <c r="X816" s="43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2" t="str">
        <f>VLOOKUP(N817,'Linien - BU'!A:B,2,FALSE)</f>
        <v>BU2</v>
      </c>
      <c r="B817" s="73">
        <f t="shared" si="84"/>
        <v>78</v>
      </c>
      <c r="C817" s="74">
        <f>Abfalldokumentation!$U817</f>
        <v>44469</v>
      </c>
      <c r="D817" s="68" t="str">
        <f>IFERROR(VLOOKUP(Tabelle3[[#This Row],[Artikelnr.]],Produktgruppe!A:B,2,0),Tabelle3[[#This Row],[Produktname]])</f>
        <v>ABS 295</v>
      </c>
      <c r="E817" s="75" t="str">
        <f>IFERROR(VLOOKUP(Abfalldokumentation!$O817,Artikel!A:C,3,FALSE),Abfalldokumentation!$O817)</f>
        <v>Scheiben/Staub</v>
      </c>
      <c r="F817" s="75" t="str">
        <f>VLOOKUP(T817,'Liste Gründe'!A:D,2,FALSE)</f>
        <v>Linienbezogen</v>
      </c>
      <c r="G817" s="74" t="str">
        <f>IF(ISBLANK(V817),VLOOKUP(Abfalldokumentation!$P817,'Liste Gründe'!A:D,3,FALSE),V817)</f>
        <v>Maschinenabfall</v>
      </c>
      <c r="H817" s="75" t="str">
        <f>IF(ISBLANK(Abfalldokumentation!$W817),"-",Abfalldokumentation!$W817)</f>
        <v>-</v>
      </c>
      <c r="I817" s="75">
        <f t="shared" si="85"/>
        <v>39</v>
      </c>
      <c r="J817" s="75" t="str">
        <f t="shared" si="86"/>
        <v>Produkte</v>
      </c>
      <c r="K817" s="75" t="str">
        <f t="shared" si="87"/>
        <v>BUs</v>
      </c>
      <c r="L817" s="75" t="str">
        <f t="shared" si="88"/>
        <v>Symptome</v>
      </c>
      <c r="M8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IFERROR(VLOOKUP(Abfalldokumentation!$O817,Kennzahlen!U:X,3,FALSE)*Abfalldokumentation!$B817,"0")))),0)</f>
        <v>0</v>
      </c>
      <c r="N817" s="75" t="str">
        <f>IF(ISBLANK(Q817),VLOOKUP(Abfalldokumentation!$O817,'Linien - BU'!R:S,2,FALSE),Q817)</f>
        <v>Bu2</v>
      </c>
      <c r="O817" s="76" t="str">
        <f t="shared" si="89"/>
        <v>Scheiben/Staub</v>
      </c>
      <c r="P817" s="76">
        <f t="shared" si="90"/>
        <v>30</v>
      </c>
      <c r="Q817" s="44" t="s">
        <v>216</v>
      </c>
      <c r="R817" s="39" t="s">
        <v>16655</v>
      </c>
      <c r="S817" s="45">
        <v>78</v>
      </c>
      <c r="T817" s="45">
        <v>30</v>
      </c>
      <c r="U817" s="46">
        <v>44469</v>
      </c>
      <c r="V817" s="47"/>
      <c r="W817" s="45"/>
      <c r="X817" s="49" t="str">
        <f>IFERROR(VLOOKUP(Abfalldokumentation!$R817,Artikel!A:C,3,FALSE),Abfalldokumentation!$R817)</f>
        <v>Scheiben/Staub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7" t="str">
        <f>VLOOKUP(N818,'Linien - BU'!A:B,2,FALSE)</f>
        <v>BU1</v>
      </c>
      <c r="B818" s="78">
        <f t="shared" si="84"/>
        <v>97.5</v>
      </c>
      <c r="C818" s="79">
        <f>Abfalldokumentation!$U818</f>
        <v>44469</v>
      </c>
      <c r="D818" s="68" t="str">
        <f>IFERROR(VLOOKUP(Tabelle3[[#This Row],[Artikelnr.]],Produktgruppe!A:B,2,0),Tabelle3[[#This Row],[Produktname]])</f>
        <v>Diverses</v>
      </c>
      <c r="E818" s="80" t="str">
        <f>IFERROR(VLOOKUP(Abfalldokumentation!$O818,Artikel!A:C,3,FALSE),Abfalldokumentation!$O818)</f>
        <v>Diverses aus Abfüllung</v>
      </c>
      <c r="F818" s="80" t="str">
        <f>VLOOKUP(T818,'Liste Gründe'!A:D,2,FALSE)</f>
        <v>Linienbezogen</v>
      </c>
      <c r="G818" s="79" t="str">
        <f>IF(ISBLANK(V818),VLOOKUP(Abfalldokumentation!$P818,'Liste Gründe'!A:D,3,FALSE),V818)</f>
        <v>Darm geplatzt</v>
      </c>
      <c r="H818" s="80" t="str">
        <f>IF(ISBLANK(Abfalldokumentation!$W818),"-",Abfalldokumentation!$W818)</f>
        <v>-</v>
      </c>
      <c r="I818" s="80">
        <f t="shared" si="85"/>
        <v>39</v>
      </c>
      <c r="J818" s="80" t="str">
        <f t="shared" si="86"/>
        <v>Produkte</v>
      </c>
      <c r="K818" s="80" t="str">
        <f t="shared" si="87"/>
        <v>BUs</v>
      </c>
      <c r="L818" s="80" t="str">
        <f t="shared" si="88"/>
        <v>Symptome</v>
      </c>
      <c r="M8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IFERROR(VLOOKUP(Abfalldokumentation!$O818,Kennzahlen!U:X,3,FALSE)*Abfalldokumentation!$B818,"0")))),0)</f>
        <v>0</v>
      </c>
      <c r="N818" s="80" t="str">
        <f>IF(ISBLANK(Q818),VLOOKUP(Abfalldokumentation!$O818,'Linien - BU'!R:S,2,FALSE),Q818)</f>
        <v>Abfüllung</v>
      </c>
      <c r="O818" s="76" t="str">
        <f t="shared" si="89"/>
        <v>Diverses aus Abfüllung</v>
      </c>
      <c r="P818" s="76">
        <f t="shared" si="90"/>
        <v>34</v>
      </c>
      <c r="Q818" s="38" t="s">
        <v>166</v>
      </c>
      <c r="R818" s="39" t="s">
        <v>179</v>
      </c>
      <c r="S818" s="39">
        <v>97.5</v>
      </c>
      <c r="T818" s="39">
        <v>34</v>
      </c>
      <c r="U818" s="40">
        <v>44469</v>
      </c>
      <c r="V818" s="41"/>
      <c r="W818" s="39"/>
      <c r="X818" s="43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2" t="str">
        <f>VLOOKUP(N819,'Linien - BU'!A:B,2,FALSE)</f>
        <v>BU1</v>
      </c>
      <c r="B819" s="73">
        <f t="shared" si="84"/>
        <v>484</v>
      </c>
      <c r="C819" s="74">
        <f>Abfalldokumentation!$U819</f>
        <v>44469</v>
      </c>
      <c r="D819" s="68" t="str">
        <f>IFERROR(VLOOKUP(Tabelle3[[#This Row],[Artikelnr.]],Produktgruppe!A:B,2,0),Tabelle3[[#This Row],[Produktname]])</f>
        <v>Diverses</v>
      </c>
      <c r="E819" s="75" t="str">
        <f>IFERROR(VLOOKUP(Abfalldokumentation!$O819,Artikel!A:C,3,FALSE),Abfalldokumentation!$O819)</f>
        <v>Diverses aus Abfüllung</v>
      </c>
      <c r="F819" s="75" t="str">
        <f>VLOOKUP(T819,'Liste Gründe'!A:D,2,FALSE)</f>
        <v>Linienbezogen</v>
      </c>
      <c r="G819" s="74" t="str">
        <f>IF(ISBLANK(V819),VLOOKUP(Abfalldokumentation!$P819,'Liste Gründe'!A:D,3,FALSE),V819)</f>
        <v>Darm geplatzt</v>
      </c>
      <c r="H819" s="75" t="str">
        <f>IF(ISBLANK(Abfalldokumentation!$W819),"-",Abfalldokumentation!$W819)</f>
        <v>-</v>
      </c>
      <c r="I819" s="75">
        <f t="shared" si="85"/>
        <v>39</v>
      </c>
      <c r="J819" s="75" t="str">
        <f t="shared" si="86"/>
        <v>Produkte</v>
      </c>
      <c r="K819" s="75" t="str">
        <f t="shared" si="87"/>
        <v>BUs</v>
      </c>
      <c r="L819" s="75" t="str">
        <f t="shared" si="88"/>
        <v>Symptome</v>
      </c>
      <c r="M8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IFERROR(VLOOKUP(Abfalldokumentation!$O819,Kennzahlen!U:X,3,FALSE)*Abfalldokumentation!$B819,"0")))),0)</f>
        <v>0</v>
      </c>
      <c r="N819" s="75" t="str">
        <f>IF(ISBLANK(Q819),VLOOKUP(Abfalldokumentation!$O819,'Linien - BU'!R:S,2,FALSE),Q819)</f>
        <v>Abfüllung</v>
      </c>
      <c r="O819" s="76" t="str">
        <f t="shared" si="89"/>
        <v>Diverses aus Abfüllung</v>
      </c>
      <c r="P819" s="76">
        <f t="shared" si="90"/>
        <v>34</v>
      </c>
      <c r="Q819" s="44" t="s">
        <v>166</v>
      </c>
      <c r="R819" s="45" t="s">
        <v>179</v>
      </c>
      <c r="S819" s="45">
        <v>484</v>
      </c>
      <c r="T819" s="39">
        <v>34</v>
      </c>
      <c r="U819" s="46">
        <v>44469</v>
      </c>
      <c r="V819" s="47"/>
      <c r="W819" s="45"/>
      <c r="X819" s="49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7" t="str">
        <f>VLOOKUP(N820,'Linien - BU'!A:B,2,FALSE)</f>
        <v>Rest</v>
      </c>
      <c r="B820" s="78">
        <f t="shared" si="84"/>
        <v>5</v>
      </c>
      <c r="C820" s="79">
        <f>Abfalldokumentation!$U820</f>
        <v>44469</v>
      </c>
      <c r="D820" s="68" t="str">
        <f>IFERROR(VLOOKUP(Tabelle3[[#This Row],[Artikelnr.]],Produktgruppe!A:B,2,0),Tabelle3[[#This Row],[Produktname]])</f>
        <v>Qualitätssicherung</v>
      </c>
      <c r="E820" s="80" t="str">
        <f>IFERROR(VLOOKUP(Abfalldokumentation!$O820,Artikel!A:C,3,FALSE),Abfalldokumentation!$O820)</f>
        <v>Diverses QM</v>
      </c>
      <c r="F820" s="80" t="str">
        <f>VLOOKUP(T820,'Liste Gründe'!A:D,2,FALSE)</f>
        <v>Qualitätssicherung</v>
      </c>
      <c r="G820" s="79" t="str">
        <f>IF(ISBLANK(V820),VLOOKUP(Abfalldokumentation!$P820,'Liste Gründe'!A:D,3,FALSE),V820)</f>
        <v>Sensorik</v>
      </c>
      <c r="H820" s="80" t="str">
        <f>IF(ISBLANK(Abfalldokumentation!$W820),"-",Abfalldokumentation!$W820)</f>
        <v>Sensorik</v>
      </c>
      <c r="I820" s="80">
        <f t="shared" si="85"/>
        <v>39</v>
      </c>
      <c r="J820" s="80" t="str">
        <f t="shared" si="86"/>
        <v>Produkte</v>
      </c>
      <c r="K820" s="80" t="str">
        <f t="shared" si="87"/>
        <v>BUs</v>
      </c>
      <c r="L820" s="80" t="str">
        <f t="shared" si="88"/>
        <v>Symptome</v>
      </c>
      <c r="M8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IFERROR(VLOOKUP(Abfalldokumentation!$O820,Kennzahlen!U:X,3,FALSE)*Abfalldokumentation!$B820,"0")))),0)</f>
        <v>0</v>
      </c>
      <c r="N820" s="80" t="str">
        <f>IF(ISBLANK(Q820),VLOOKUP(Abfalldokumentation!$O820,'Linien - BU'!R:S,2,FALSE),Q820)</f>
        <v>QM</v>
      </c>
      <c r="O820" s="76" t="str">
        <f t="shared" si="89"/>
        <v>Diverses QM</v>
      </c>
      <c r="P820" s="76">
        <f t="shared" si="90"/>
        <v>74</v>
      </c>
      <c r="Q820" s="38" t="s">
        <v>182</v>
      </c>
      <c r="R820" s="39" t="s">
        <v>183</v>
      </c>
      <c r="S820" s="39">
        <v>5</v>
      </c>
      <c r="T820" s="39">
        <v>74</v>
      </c>
      <c r="U820" s="40">
        <v>44469</v>
      </c>
      <c r="V820" s="41" t="s">
        <v>184</v>
      </c>
      <c r="W820" s="39" t="s">
        <v>184</v>
      </c>
      <c r="X820" s="43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2" t="str">
        <f>VLOOKUP(N821,'Linien - BU'!A:B,2,FALSE)</f>
        <v>BU1</v>
      </c>
      <c r="B821" s="73">
        <f t="shared" si="84"/>
        <v>10</v>
      </c>
      <c r="C821" s="74">
        <f>Abfalldokumentation!$U821</f>
        <v>44469</v>
      </c>
      <c r="D821" s="68" t="str">
        <f>IFERROR(VLOOKUP(Tabelle3[[#This Row],[Artikelnr.]],Produktgruppe!A:B,2,0),Tabelle3[[#This Row],[Produktname]])</f>
        <v>ganze Würste</v>
      </c>
      <c r="E821" s="75" t="str">
        <f>IFERROR(VLOOKUP(Abfalldokumentation!$O821,Artikel!A:C,3,FALSE),Abfalldokumentation!$O821)</f>
        <v>ganze Wurst Schinken</v>
      </c>
      <c r="F821" s="75" t="str">
        <f>VLOOKUP(T821,'Liste Gründe'!A:D,2,FALSE)</f>
        <v>Linienbezogen</v>
      </c>
      <c r="G821" s="74" t="str">
        <f>IF(ISBLANK(V821),VLOOKUP(Abfalldokumentation!$P821,'Liste Gründe'!A:D,3,FALSE),V821)</f>
        <v>Darm geplatzt</v>
      </c>
      <c r="H821" s="75" t="str">
        <f>IF(ISBLANK(Abfalldokumentation!$W821),"-",Abfalldokumentation!$W821)</f>
        <v>-</v>
      </c>
      <c r="I821" s="75">
        <f t="shared" si="85"/>
        <v>39</v>
      </c>
      <c r="J821" s="75" t="str">
        <f t="shared" si="86"/>
        <v>Produkte</v>
      </c>
      <c r="K821" s="75" t="str">
        <f t="shared" si="87"/>
        <v>BUs</v>
      </c>
      <c r="L821" s="75" t="str">
        <f t="shared" si="88"/>
        <v>Symptome</v>
      </c>
      <c r="M8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IFERROR(VLOOKUP(Abfalldokumentation!$O821,Kennzahlen!U:X,3,FALSE)*Abfalldokumentation!$B821,"0")))),0)</f>
        <v>0</v>
      </c>
      <c r="N821" s="75" t="str">
        <f>IF(ISBLANK(Q821),VLOOKUP(Abfalldokumentation!$O821,'Linien - BU'!R:S,2,FALSE),Q821)</f>
        <v>Räucherei</v>
      </c>
      <c r="O821" s="76" t="str">
        <f t="shared" si="89"/>
        <v>ganze Wurst Schinken</v>
      </c>
      <c r="P821" s="76">
        <f t="shared" si="90"/>
        <v>34</v>
      </c>
      <c r="Q821" s="44" t="s">
        <v>255</v>
      </c>
      <c r="R821" s="45" t="s">
        <v>274</v>
      </c>
      <c r="S821" s="45">
        <v>10</v>
      </c>
      <c r="T821" s="45">
        <v>34</v>
      </c>
      <c r="U821" s="46">
        <v>44469</v>
      </c>
      <c r="V821" s="47"/>
      <c r="W821" s="45"/>
      <c r="X821" s="49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7" t="str">
        <f>VLOOKUP(N822,'Linien - BU'!A:B,2,FALSE)</f>
        <v>Rest</v>
      </c>
      <c r="B822" s="78">
        <f t="shared" si="84"/>
        <v>2.1</v>
      </c>
      <c r="C822" s="79">
        <f>Abfalldokumentation!$U822</f>
        <v>44469</v>
      </c>
      <c r="D822" s="68" t="str">
        <f>IFERROR(VLOOKUP(Tabelle3[[#This Row],[Artikelnr.]],Produktgruppe!A:B,2,0),Tabelle3[[#This Row],[Produktname]])</f>
        <v>Qualitätssicherung</v>
      </c>
      <c r="E822" s="80" t="str">
        <f>IFERROR(VLOOKUP(Abfalldokumentation!$O822,Artikel!A:C,3,FALSE),Abfalldokumentation!$O822)</f>
        <v>Laborproben</v>
      </c>
      <c r="F822" s="80" t="str">
        <f>VLOOKUP(T822,'Liste Gründe'!A:D,2,FALSE)</f>
        <v>Qualitätssicherung</v>
      </c>
      <c r="G822" s="79" t="str">
        <f>IF(ISBLANK(V822),VLOOKUP(Abfalldokumentation!$P822,'Liste Gründe'!A:D,3,FALSE),V822)</f>
        <v>Sensorik</v>
      </c>
      <c r="H822" s="80" t="str">
        <f>IF(ISBLANK(Abfalldokumentation!$W822),"-",Abfalldokumentation!$W822)</f>
        <v>Sensorik</v>
      </c>
      <c r="I822" s="80">
        <f t="shared" si="85"/>
        <v>39</v>
      </c>
      <c r="J822" s="80" t="str">
        <f t="shared" si="86"/>
        <v>Produkte</v>
      </c>
      <c r="K822" s="80" t="str">
        <f t="shared" si="87"/>
        <v>BUs</v>
      </c>
      <c r="L822" s="80" t="str">
        <f t="shared" si="88"/>
        <v>Symptome</v>
      </c>
      <c r="M8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IFERROR(VLOOKUP(Abfalldokumentation!$O822,Kennzahlen!U:X,3,FALSE)*Abfalldokumentation!$B822,"0")))),0)</f>
        <v>0</v>
      </c>
      <c r="N822" s="80" t="str">
        <f>IF(ISBLANK(Q822),VLOOKUP(Abfalldokumentation!$O822,'Linien - BU'!R:S,2,FALSE),Q822)</f>
        <v>Labor</v>
      </c>
      <c r="O822" s="76" t="str">
        <f t="shared" si="89"/>
        <v>Laborproben</v>
      </c>
      <c r="P822" s="76">
        <f t="shared" si="90"/>
        <v>74</v>
      </c>
      <c r="Q822" s="38" t="s">
        <v>185</v>
      </c>
      <c r="R822" s="39" t="s">
        <v>186</v>
      </c>
      <c r="S822" s="39">
        <v>2.1</v>
      </c>
      <c r="T822" s="50">
        <v>74</v>
      </c>
      <c r="U822" s="40">
        <v>44469</v>
      </c>
      <c r="V822" s="41" t="s">
        <v>184</v>
      </c>
      <c r="W822" s="39" t="s">
        <v>184</v>
      </c>
      <c r="X822" s="43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2" t="str">
        <f>VLOOKUP(N823,'Linien - BU'!A:B,2,FALSE)</f>
        <v>Rest</v>
      </c>
      <c r="B823" s="73">
        <f t="shared" si="84"/>
        <v>70</v>
      </c>
      <c r="C823" s="74">
        <f>Abfalldokumentation!$U823</f>
        <v>44469</v>
      </c>
      <c r="D823" s="68" t="str">
        <f>IFERROR(VLOOKUP(Tabelle3[[#This Row],[Artikelnr.]],Produktgruppe!A:B,2,0),Tabelle3[[#This Row],[Produktname]])</f>
        <v>Qualitätssicherung</v>
      </c>
      <c r="E823" s="75" t="str">
        <f>IFERROR(VLOOKUP(Abfalldokumentation!$O823,Artikel!A:C,3,FALSE),Abfalldokumentation!$O823)</f>
        <v>Laborproben</v>
      </c>
      <c r="F823" s="75" t="str">
        <f>VLOOKUP(T823,'Liste Gründe'!A:D,2,FALSE)</f>
        <v>Qualitätssicherung</v>
      </c>
      <c r="G823" s="74" t="str">
        <f>IF(ISBLANK(V823),VLOOKUP(Abfalldokumentation!$P823,'Liste Gründe'!A:D,3,FALSE),V823)</f>
        <v>Laborprobe</v>
      </c>
      <c r="H823" s="75" t="str">
        <f>IF(ISBLANK(Abfalldokumentation!$W823),"-",Abfalldokumentation!$W823)</f>
        <v>Laborprobe</v>
      </c>
      <c r="I823" s="75">
        <f t="shared" si="85"/>
        <v>39</v>
      </c>
      <c r="J823" s="75" t="str">
        <f t="shared" si="86"/>
        <v>Produkte</v>
      </c>
      <c r="K823" s="75" t="str">
        <f t="shared" si="87"/>
        <v>BUs</v>
      </c>
      <c r="L823" s="75" t="str">
        <f t="shared" si="88"/>
        <v>Symptome</v>
      </c>
      <c r="M8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IFERROR(VLOOKUP(Abfalldokumentation!$O823,Kennzahlen!U:X,3,FALSE)*Abfalldokumentation!$B823,"0")))),0)</f>
        <v>0</v>
      </c>
      <c r="N823" s="75" t="str">
        <f>IF(ISBLANK(Q823),VLOOKUP(Abfalldokumentation!$O823,'Linien - BU'!R:S,2,FALSE),Q823)</f>
        <v>Labor</v>
      </c>
      <c r="O823" s="76" t="str">
        <f t="shared" si="89"/>
        <v>Laborproben</v>
      </c>
      <c r="P823" s="76">
        <f t="shared" si="90"/>
        <v>73</v>
      </c>
      <c r="Q823" s="44" t="s">
        <v>185</v>
      </c>
      <c r="R823" s="45" t="s">
        <v>186</v>
      </c>
      <c r="S823" s="45">
        <v>70</v>
      </c>
      <c r="T823" s="51">
        <v>73</v>
      </c>
      <c r="U823" s="46">
        <v>44469</v>
      </c>
      <c r="V823" s="47" t="s">
        <v>187</v>
      </c>
      <c r="W823" s="45" t="s">
        <v>187</v>
      </c>
      <c r="X823" s="49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7" t="str">
        <f>VLOOKUP(N824,'Linien - BU'!A:B,2,FALSE)</f>
        <v>BU3</v>
      </c>
      <c r="B824" s="78">
        <f t="shared" si="84"/>
        <v>12</v>
      </c>
      <c r="C824" s="79">
        <f>Abfalldokumentation!$U824</f>
        <v>44469</v>
      </c>
      <c r="D824" s="68" t="str">
        <f>IFERROR(VLOOKUP(Tabelle3[[#This Row],[Artikelnr.]],Produktgruppe!A:B,2,0),Tabelle3[[#This Row],[Produktname]])</f>
        <v>Diverses</v>
      </c>
      <c r="E824" s="80" t="str">
        <f>IFERROR(VLOOKUP(Abfalldokumentation!$O824,Artikel!A:C,3,FALSE),Abfalldokumentation!$O824)</f>
        <v>Maschinenabfall</v>
      </c>
      <c r="F824" s="80" t="str">
        <f>VLOOKUP(T824,'Liste Gründe'!A:D,2,FALSE)</f>
        <v>Linienbezogen</v>
      </c>
      <c r="G824" s="79" t="str">
        <f>IF(ISBLANK(V824),VLOOKUP(Abfalldokumentation!$P824,'Liste Gründe'!A:D,3,FALSE),V824)</f>
        <v>Maschinenabfall</v>
      </c>
      <c r="H824" s="80" t="str">
        <f>IF(ISBLANK(Abfalldokumentation!$W824),"-",Abfalldokumentation!$W824)</f>
        <v>-</v>
      </c>
      <c r="I824" s="80">
        <f t="shared" si="85"/>
        <v>39</v>
      </c>
      <c r="J824" s="80" t="str">
        <f t="shared" si="86"/>
        <v>Produkte</v>
      </c>
      <c r="K824" s="80" t="str">
        <f t="shared" si="87"/>
        <v>BUs</v>
      </c>
      <c r="L824" s="80" t="str">
        <f t="shared" si="88"/>
        <v>Symptome</v>
      </c>
      <c r="M8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IFERROR(VLOOKUP(Abfalldokumentation!$O824,Kennzahlen!U:X,3,FALSE)*Abfalldokumentation!$B824,"0")))),0)</f>
        <v>0</v>
      </c>
      <c r="N824" s="80" t="str">
        <f>IF(ISBLANK(Q824),VLOOKUP(Abfalldokumentation!$O824,'Linien - BU'!R:S,2,FALSE),Q824)</f>
        <v>L1</v>
      </c>
      <c r="O824" s="76" t="str">
        <f t="shared" si="89"/>
        <v>Maschinenabfall</v>
      </c>
      <c r="P824" s="76">
        <f t="shared" si="90"/>
        <v>30</v>
      </c>
      <c r="Q824" s="38" t="s">
        <v>174</v>
      </c>
      <c r="R824" s="39" t="s">
        <v>53</v>
      </c>
      <c r="S824" s="39">
        <v>12</v>
      </c>
      <c r="T824" s="39">
        <v>30</v>
      </c>
      <c r="U824" s="40">
        <v>44469</v>
      </c>
      <c r="V824" s="41"/>
      <c r="W824" s="39"/>
      <c r="X824" s="43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2" t="str">
        <f>VLOOKUP(N825,'Linien - BU'!A:B,2,FALSE)</f>
        <v>BU3</v>
      </c>
      <c r="B825" s="73">
        <f t="shared" si="84"/>
        <v>18</v>
      </c>
      <c r="C825" s="74">
        <f>Abfalldokumentation!$U825</f>
        <v>44469</v>
      </c>
      <c r="D825" s="68" t="str">
        <f>IFERROR(VLOOKUP(Tabelle3[[#This Row],[Artikelnr.]],Produktgruppe!A:B,2,0),Tabelle3[[#This Row],[Produktname]])</f>
        <v>Rest</v>
      </c>
      <c r="E825" s="75" t="str">
        <f>IFERROR(VLOOKUP(Abfalldokumentation!$O825,Artikel!A:C,3,FALSE),Abfalldokumentation!$O825)</f>
        <v>Reste Zipfel</v>
      </c>
      <c r="F825" s="75" t="str">
        <f>VLOOKUP(T825,'Liste Gründe'!A:D,2,FALSE)</f>
        <v>keinen Verwendungszweck</v>
      </c>
      <c r="G825" s="74" t="str">
        <f>IF(ISBLANK(V825),VLOOKUP(Abfalldokumentation!$P825,'Liste Gründe'!A:D,3,FALSE),V825)</f>
        <v>Wurstschlaufe</v>
      </c>
      <c r="H825" s="75" t="str">
        <f>IF(ISBLANK(Abfalldokumentation!$W825),"-",Abfalldokumentation!$W825)</f>
        <v>-</v>
      </c>
      <c r="I825" s="75">
        <f t="shared" si="85"/>
        <v>39</v>
      </c>
      <c r="J825" s="75" t="str">
        <f t="shared" si="86"/>
        <v>Produkte</v>
      </c>
      <c r="K825" s="75" t="str">
        <f t="shared" si="87"/>
        <v>BUs</v>
      </c>
      <c r="L825" s="75" t="str">
        <f t="shared" si="88"/>
        <v>Symptome</v>
      </c>
      <c r="M8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IFERROR(VLOOKUP(Abfalldokumentation!$O825,Kennzahlen!U:X,3,FALSE)*Abfalldokumentation!$B825,"0")))),0)</f>
        <v>0</v>
      </c>
      <c r="N825" s="75" t="str">
        <f>IF(ISBLANK(Q825),VLOOKUP(Abfalldokumentation!$O825,'Linien - BU'!R:S,2,FALSE),Q825)</f>
        <v>WVP</v>
      </c>
      <c r="O825" s="76" t="str">
        <f t="shared" si="89"/>
        <v>Reste Zipfel</v>
      </c>
      <c r="P825" s="76">
        <f t="shared" si="90"/>
        <v>61</v>
      </c>
      <c r="Q825" s="44" t="s">
        <v>195</v>
      </c>
      <c r="R825" s="45" t="s">
        <v>117</v>
      </c>
      <c r="S825" s="45">
        <v>18</v>
      </c>
      <c r="T825" s="45">
        <v>61</v>
      </c>
      <c r="U825" s="46">
        <v>44469</v>
      </c>
      <c r="V825" s="47" t="s">
        <v>39</v>
      </c>
      <c r="W825" s="45"/>
      <c r="X825" s="49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7" t="str">
        <f>VLOOKUP(N826,'Linien - BU'!A:B,2,FALSE)</f>
        <v>BU3</v>
      </c>
      <c r="B826" s="78">
        <f t="shared" si="84"/>
        <v>275</v>
      </c>
      <c r="C826" s="79">
        <f>Abfalldokumentation!$U826</f>
        <v>44469</v>
      </c>
      <c r="D826" s="68" t="str">
        <f>IFERROR(VLOOKUP(Tabelle3[[#This Row],[Artikelnr.]],Produktgruppe!A:B,2,0),Tabelle3[[#This Row],[Produktname]])</f>
        <v>RW</v>
      </c>
      <c r="E826" s="80" t="str">
        <f>IFERROR(VLOOKUP(Abfalldokumentation!$O826,Artikel!A:C,3,FALSE),Abfalldokumentation!$O826)</f>
        <v>RS natur gourmet</v>
      </c>
      <c r="F826" s="80" t="str">
        <f>VLOOKUP(T826,'Liste Gründe'!A:D,2,FALSE)</f>
        <v>Schimmel</v>
      </c>
      <c r="G826" s="79" t="str">
        <f>IF(ISBLANK(V826),VLOOKUP(Abfalldokumentation!$P826,'Liste Gründe'!A:D,3,FALSE),V826)</f>
        <v>Rest</v>
      </c>
      <c r="H826" s="80" t="str">
        <f>IF(ISBLANK(Abfalldokumentation!$W826),"-",Abfalldokumentation!$W826)</f>
        <v>-</v>
      </c>
      <c r="I826" s="80">
        <f t="shared" si="85"/>
        <v>39</v>
      </c>
      <c r="J826" s="80" t="str">
        <f t="shared" si="86"/>
        <v>Produkte</v>
      </c>
      <c r="K826" s="80" t="str">
        <f t="shared" si="87"/>
        <v>BUs</v>
      </c>
      <c r="L826" s="80" t="str">
        <f t="shared" si="88"/>
        <v>Symptome</v>
      </c>
      <c r="M8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IFERROR(VLOOKUP(Abfalldokumentation!$O826,Kennzahlen!U:X,3,FALSE)*Abfalldokumentation!$B826,"0")))),0)</f>
        <v>0</v>
      </c>
      <c r="N826" s="80" t="str">
        <f>IF(ISBLANK(Q826),VLOOKUP(Abfalldokumentation!$O826,'Linien - BU'!R:S,2,FALSE),Q826)</f>
        <v>Bu3</v>
      </c>
      <c r="O826" s="76" t="str">
        <f t="shared" si="89"/>
        <v>RS natur gourmet</v>
      </c>
      <c r="P826" s="76">
        <f t="shared" si="90"/>
        <v>12</v>
      </c>
      <c r="Q826" s="38" t="s">
        <v>196</v>
      </c>
      <c r="R826" s="39" t="s">
        <v>66</v>
      </c>
      <c r="S826" s="39">
        <v>275</v>
      </c>
      <c r="T826" s="39">
        <v>12</v>
      </c>
      <c r="U826" s="40">
        <v>44469</v>
      </c>
      <c r="V826" s="41" t="s">
        <v>10</v>
      </c>
      <c r="W826" s="39"/>
      <c r="X826" s="43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2" t="str">
        <f>VLOOKUP(N827,'Linien - BU'!A:B,2,FALSE)</f>
        <v>BU3</v>
      </c>
      <c r="B827" s="73">
        <f t="shared" si="84"/>
        <v>50</v>
      </c>
      <c r="C827" s="74">
        <f>Abfalldokumentation!$U827</f>
        <v>44469</v>
      </c>
      <c r="D827" s="68" t="str">
        <f>IFERROR(VLOOKUP(Tabelle3[[#This Row],[Artikelnr.]],Produktgruppe!A:B,2,0),Tabelle3[[#This Row],[Produktname]])</f>
        <v>ABS 295</v>
      </c>
      <c r="E827" s="75" t="str">
        <f>IFERROR(VLOOKUP(Abfalldokumentation!$O827,Artikel!A:C,3,FALSE),Abfalldokumentation!$O827)</f>
        <v>Walnusstraum</v>
      </c>
      <c r="F827" s="75" t="str">
        <f>VLOOKUP(T827,'Liste Gründe'!A:D,2,FALSE)</f>
        <v>Linienbezogen</v>
      </c>
      <c r="G827" s="74" t="str">
        <f>IF(ISBLANK(V827),VLOOKUP(Abfalldokumentation!$P827,'Liste Gründe'!A:D,3,FALSE),V827)</f>
        <v>Maschinenabfall</v>
      </c>
      <c r="H827" s="75" t="str">
        <f>IF(ISBLANK(Abfalldokumentation!$W827),"-",Abfalldokumentation!$W827)</f>
        <v>-</v>
      </c>
      <c r="I827" s="75">
        <f t="shared" si="85"/>
        <v>39</v>
      </c>
      <c r="J827" s="75" t="str">
        <f t="shared" si="86"/>
        <v>Produkte</v>
      </c>
      <c r="K827" s="75" t="str">
        <f t="shared" si="87"/>
        <v>BUs</v>
      </c>
      <c r="L827" s="75" t="str">
        <f t="shared" si="88"/>
        <v>Symptome</v>
      </c>
      <c r="M8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IFERROR(VLOOKUP(Abfalldokumentation!$O827,Kennzahlen!U:X,3,FALSE)*Abfalldokumentation!$B827,"0")))),0)</f>
        <v>0</v>
      </c>
      <c r="N827" s="75" t="str">
        <f>IF(ISBLANK(Q827),VLOOKUP(Abfalldokumentation!$O827,'Linien - BU'!R:S,2,FALSE),Q827)</f>
        <v>Bu3</v>
      </c>
      <c r="O827" s="76" t="str">
        <f t="shared" si="89"/>
        <v>Walnusstraum</v>
      </c>
      <c r="P827" s="76">
        <f t="shared" si="90"/>
        <v>30</v>
      </c>
      <c r="Q827" s="44" t="s">
        <v>196</v>
      </c>
      <c r="R827" s="45" t="s">
        <v>56</v>
      </c>
      <c r="S827" s="45">
        <v>50</v>
      </c>
      <c r="T827" s="45">
        <v>30</v>
      </c>
      <c r="U827" s="46">
        <v>44469</v>
      </c>
      <c r="V827" s="47"/>
      <c r="W827" s="45"/>
      <c r="X827" s="49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7" t="str">
        <f>VLOOKUP(N828,'Linien - BU'!A:B,2,FALSE)</f>
        <v>BU1</v>
      </c>
      <c r="B828" s="78">
        <f t="shared" si="84"/>
        <v>10</v>
      </c>
      <c r="C828" s="79">
        <f>Abfalldokumentation!$U828</f>
        <v>44470</v>
      </c>
      <c r="D828" s="68" t="str">
        <f>IFERROR(VLOOKUP(Tabelle3[[#This Row],[Artikelnr.]],Produktgruppe!A:B,2,0),Tabelle3[[#This Row],[Produktname]])</f>
        <v>ganze Würste</v>
      </c>
      <c r="E828" s="80" t="str">
        <f>IFERROR(VLOOKUP(Abfalldokumentation!$O828,Artikel!A:C,3,FALSE),Abfalldokumentation!$O828)</f>
        <v>ganze Wurst BDK</v>
      </c>
      <c r="F828" s="80" t="str">
        <f>VLOOKUP(T828,'Liste Gründe'!A:D,2,FALSE)</f>
        <v>Linienbezogen</v>
      </c>
      <c r="G828" s="79" t="str">
        <f>IF(ISBLANK(V828),VLOOKUP(Abfalldokumentation!$P828,'Liste Gründe'!A:D,3,FALSE),V828)</f>
        <v>Darm geplatzt</v>
      </c>
      <c r="H828" s="80" t="str">
        <f>IF(ISBLANK(Abfalldokumentation!$W828),"-",Abfalldokumentation!$W828)</f>
        <v>-</v>
      </c>
      <c r="I828" s="80">
        <f t="shared" si="85"/>
        <v>39</v>
      </c>
      <c r="J828" s="80" t="str">
        <f t="shared" si="86"/>
        <v>Produkte</v>
      </c>
      <c r="K828" s="80" t="str">
        <f t="shared" si="87"/>
        <v>BUs</v>
      </c>
      <c r="L828" s="80" t="str">
        <f t="shared" si="88"/>
        <v>Symptome</v>
      </c>
      <c r="M8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IFERROR(VLOOKUP(Abfalldokumentation!$O828,Kennzahlen!U:X,3,FALSE)*Abfalldokumentation!$B828,"0")))),0)</f>
        <v>0</v>
      </c>
      <c r="N828" s="80" t="str">
        <f>IF(ISBLANK(Q828),VLOOKUP(Abfalldokumentation!$O828,'Linien - BU'!R:S,2,FALSE),Q828)</f>
        <v>Räucherei</v>
      </c>
      <c r="O828" s="76" t="str">
        <f t="shared" si="89"/>
        <v>ganze Wurst BDK</v>
      </c>
      <c r="P828" s="76">
        <f t="shared" si="90"/>
        <v>34</v>
      </c>
      <c r="Q828" s="38" t="s">
        <v>255</v>
      </c>
      <c r="R828" s="39" t="s">
        <v>279</v>
      </c>
      <c r="S828" s="39">
        <v>10</v>
      </c>
      <c r="T828" s="39">
        <v>34</v>
      </c>
      <c r="U828" s="40">
        <v>44470</v>
      </c>
      <c r="V828" s="41"/>
      <c r="W828" s="39"/>
      <c r="X828" s="43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2" t="str">
        <f>VLOOKUP(N829,'Linien - BU'!A:B,2,FALSE)</f>
        <v>BU1</v>
      </c>
      <c r="B829" s="73">
        <f t="shared" si="84"/>
        <v>10</v>
      </c>
      <c r="C829" s="74">
        <f>Abfalldokumentation!$U829</f>
        <v>44470</v>
      </c>
      <c r="D829" s="68" t="str">
        <f>IFERROR(VLOOKUP(Tabelle3[[#This Row],[Artikelnr.]],Produktgruppe!A:B,2,0),Tabelle3[[#This Row],[Produktname]])</f>
        <v>ganze Würste</v>
      </c>
      <c r="E829" s="75" t="str">
        <f>IFERROR(VLOOKUP(Abfalldokumentation!$O829,Artikel!A:C,3,FALSE),Abfalldokumentation!$O829)</f>
        <v>ganze Wurst Räucher</v>
      </c>
      <c r="F829" s="75" t="str">
        <f>VLOOKUP(T829,'Liste Gründe'!A:D,2,FALSE)</f>
        <v>Linienbezogen</v>
      </c>
      <c r="G829" s="74" t="str">
        <f>IF(ISBLANK(V829),VLOOKUP(Abfalldokumentation!$P829,'Liste Gründe'!A:D,3,FALSE),V829)</f>
        <v>Darm geplatzt</v>
      </c>
      <c r="H829" s="75" t="str">
        <f>IF(ISBLANK(Abfalldokumentation!$W829),"-",Abfalldokumentation!$W829)</f>
        <v>-</v>
      </c>
      <c r="I829" s="75">
        <f t="shared" si="85"/>
        <v>39</v>
      </c>
      <c r="J829" s="75" t="str">
        <f t="shared" si="86"/>
        <v>Produkte</v>
      </c>
      <c r="K829" s="75" t="str">
        <f t="shared" si="87"/>
        <v>BUs</v>
      </c>
      <c r="L829" s="75" t="str">
        <f t="shared" si="88"/>
        <v>Symptome</v>
      </c>
      <c r="M8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IFERROR(VLOOKUP(Abfalldokumentation!$O829,Kennzahlen!U:X,3,FALSE)*Abfalldokumentation!$B829,"0")))),0)</f>
        <v>0</v>
      </c>
      <c r="N829" s="75" t="str">
        <f>IF(ISBLANK(Q829),VLOOKUP(Abfalldokumentation!$O829,'Linien - BU'!R:S,2,FALSE),Q829)</f>
        <v>Räucherei</v>
      </c>
      <c r="O829" s="76" t="str">
        <f t="shared" si="89"/>
        <v>ganze Wurst Räucher</v>
      </c>
      <c r="P829" s="76">
        <f t="shared" si="90"/>
        <v>34</v>
      </c>
      <c r="Q829" s="44" t="s">
        <v>255</v>
      </c>
      <c r="R829" s="45" t="s">
        <v>280</v>
      </c>
      <c r="S829" s="45">
        <v>10</v>
      </c>
      <c r="T829" s="45">
        <v>34</v>
      </c>
      <c r="U829" s="46">
        <v>44470</v>
      </c>
      <c r="V829" s="47"/>
      <c r="W829" s="45"/>
      <c r="X829" s="49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7" t="str">
        <f>VLOOKUP(N830,'Linien - BU'!A:B,2,FALSE)</f>
        <v>Rest</v>
      </c>
      <c r="B830" s="78">
        <f t="shared" si="84"/>
        <v>10</v>
      </c>
      <c r="C830" s="79">
        <f>Abfalldokumentation!$U830</f>
        <v>44470</v>
      </c>
      <c r="D830" s="68" t="str">
        <f>IFERROR(VLOOKUP(Tabelle3[[#This Row],[Artikelnr.]],Produktgruppe!A:B,2,0),Tabelle3[[#This Row],[Produktname]])</f>
        <v>Qualitätssicherung</v>
      </c>
      <c r="E830" s="80" t="str">
        <f>IFERROR(VLOOKUP(Abfalldokumentation!$O830,Artikel!A:C,3,FALSE),Abfalldokumentation!$O830)</f>
        <v>Laborproben</v>
      </c>
      <c r="F830" s="80" t="str">
        <f>VLOOKUP(T830,'Liste Gründe'!A:D,2,FALSE)</f>
        <v>Qualitätssicherung</v>
      </c>
      <c r="G830" s="79" t="str">
        <f>IF(ISBLANK(V830),VLOOKUP(Abfalldokumentation!$P830,'Liste Gründe'!A:D,3,FALSE),V830)</f>
        <v>Laborprobe</v>
      </c>
      <c r="H830" s="80" t="str">
        <f>IF(ISBLANK(Abfalldokumentation!$W830),"-",Abfalldokumentation!$W830)</f>
        <v>Laborprobe</v>
      </c>
      <c r="I830" s="80">
        <f t="shared" si="85"/>
        <v>39</v>
      </c>
      <c r="J830" s="80" t="str">
        <f t="shared" si="86"/>
        <v>Produkte</v>
      </c>
      <c r="K830" s="80" t="str">
        <f t="shared" si="87"/>
        <v>BUs</v>
      </c>
      <c r="L830" s="80" t="str">
        <f t="shared" si="88"/>
        <v>Symptome</v>
      </c>
      <c r="M8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IFERROR(VLOOKUP(Abfalldokumentation!$O830,Kennzahlen!U:X,3,FALSE)*Abfalldokumentation!$B830,"0")))),0)</f>
        <v>0</v>
      </c>
      <c r="N830" s="80" t="str">
        <f>IF(ISBLANK(Q830),VLOOKUP(Abfalldokumentation!$O830,'Linien - BU'!R:S,2,FALSE),Q830)</f>
        <v>Labor</v>
      </c>
      <c r="O830" s="76" t="str">
        <f t="shared" si="89"/>
        <v>Laborproben</v>
      </c>
      <c r="P830" s="76">
        <f t="shared" si="90"/>
        <v>73</v>
      </c>
      <c r="Q830" s="38" t="s">
        <v>185</v>
      </c>
      <c r="R830" s="39" t="s">
        <v>186</v>
      </c>
      <c r="S830" s="39">
        <v>10</v>
      </c>
      <c r="T830" s="50">
        <v>73</v>
      </c>
      <c r="U830" s="40">
        <v>44470</v>
      </c>
      <c r="V830" s="41" t="s">
        <v>187</v>
      </c>
      <c r="W830" s="39" t="s">
        <v>187</v>
      </c>
      <c r="X830" s="43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2" t="str">
        <f>VLOOKUP(N831,'Linien - BU'!A:B,2,FALSE)</f>
        <v>Rest</v>
      </c>
      <c r="B831" s="73">
        <f t="shared" si="84"/>
        <v>70</v>
      </c>
      <c r="C831" s="74">
        <f>Abfalldokumentation!$U831</f>
        <v>44470</v>
      </c>
      <c r="D831" s="68" t="str">
        <f>IFERROR(VLOOKUP(Tabelle3[[#This Row],[Artikelnr.]],Produktgruppe!A:B,2,0),Tabelle3[[#This Row],[Produktname]])</f>
        <v>Qualitätssicherung</v>
      </c>
      <c r="E831" s="75" t="str">
        <f>IFERROR(VLOOKUP(Abfalldokumentation!$O831,Artikel!A:C,3,FALSE),Abfalldokumentation!$O831)</f>
        <v>Rückstellproben</v>
      </c>
      <c r="F831" s="75" t="str">
        <f>VLOOKUP(T831,'Liste Gründe'!A:D,2,FALSE)</f>
        <v>Qualitätssicherung</v>
      </c>
      <c r="G831" s="74" t="str">
        <f>IF(ISBLANK(V831),VLOOKUP(Abfalldokumentation!$P831,'Liste Gründe'!A:D,3,FALSE),V831)</f>
        <v>Rückstellproben</v>
      </c>
      <c r="H831" s="75" t="str">
        <f>IF(ISBLANK(Abfalldokumentation!$W831),"-",Abfalldokumentation!$W831)</f>
        <v>Rückstellproben</v>
      </c>
      <c r="I831" s="75">
        <f t="shared" si="85"/>
        <v>39</v>
      </c>
      <c r="J831" s="75" t="str">
        <f t="shared" si="86"/>
        <v>Produkte</v>
      </c>
      <c r="K831" s="75" t="str">
        <f t="shared" si="87"/>
        <v>BUs</v>
      </c>
      <c r="L831" s="75" t="str">
        <f t="shared" si="88"/>
        <v>Symptome</v>
      </c>
      <c r="M8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IFERROR(VLOOKUP(Abfalldokumentation!$O831,Kennzahlen!U:X,3,FALSE)*Abfalldokumentation!$B831,"0")))),0)</f>
        <v>0</v>
      </c>
      <c r="N831" s="75" t="str">
        <f>IF(ISBLANK(Q831),VLOOKUP(Abfalldokumentation!$O831,'Linien - BU'!R:S,2,FALSE),Q831)</f>
        <v>Labor</v>
      </c>
      <c r="O831" s="76" t="str">
        <f t="shared" si="89"/>
        <v>Rückstellproben</v>
      </c>
      <c r="P831" s="76">
        <f t="shared" si="90"/>
        <v>70</v>
      </c>
      <c r="Q831" s="44" t="s">
        <v>185</v>
      </c>
      <c r="R831" s="47" t="s">
        <v>198</v>
      </c>
      <c r="S831" s="45">
        <v>70</v>
      </c>
      <c r="T831" s="45">
        <v>70</v>
      </c>
      <c r="U831" s="46">
        <v>44470</v>
      </c>
      <c r="V831" s="47" t="s">
        <v>198</v>
      </c>
      <c r="W831" s="45" t="s">
        <v>198</v>
      </c>
      <c r="X831" s="49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7" t="str">
        <f>VLOOKUP(N832,'Linien - BU'!A:B,2,FALSE)</f>
        <v>Rest</v>
      </c>
      <c r="B832" s="78">
        <f t="shared" si="84"/>
        <v>163</v>
      </c>
      <c r="C832" s="79">
        <f>Abfalldokumentation!$U832</f>
        <v>44470</v>
      </c>
      <c r="D832" s="68" t="str">
        <f>IFERROR(VLOOKUP(Tabelle3[[#This Row],[Artikelnr.]],Produktgruppe!A:B,2,0),Tabelle3[[#This Row],[Produktname]])</f>
        <v>Qualitätssicherung</v>
      </c>
      <c r="E832" s="80" t="str">
        <f>IFERROR(VLOOKUP(Abfalldokumentation!$O832,Artikel!A:C,3,FALSE),Abfalldokumentation!$O832)</f>
        <v>Rückstellproben</v>
      </c>
      <c r="F832" s="80" t="str">
        <f>VLOOKUP(T832,'Liste Gründe'!A:D,2,FALSE)</f>
        <v>Qualitätssicherung</v>
      </c>
      <c r="G832" s="79" t="str">
        <f>IF(ISBLANK(V832),VLOOKUP(Abfalldokumentation!$P832,'Liste Gründe'!A:D,3,FALSE),V832)</f>
        <v>Rückstellproben</v>
      </c>
      <c r="H832" s="80" t="str">
        <f>IF(ISBLANK(Abfalldokumentation!$W832),"-",Abfalldokumentation!$W832)</f>
        <v>-</v>
      </c>
      <c r="I832" s="80">
        <f t="shared" si="85"/>
        <v>39</v>
      </c>
      <c r="J832" s="80" t="str">
        <f t="shared" si="86"/>
        <v>Produkte</v>
      </c>
      <c r="K832" s="80" t="str">
        <f t="shared" si="87"/>
        <v>BUs</v>
      </c>
      <c r="L832" s="80" t="str">
        <f t="shared" si="88"/>
        <v>Symptome</v>
      </c>
      <c r="M8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IFERROR(VLOOKUP(Abfalldokumentation!$O832,Kennzahlen!U:X,3,FALSE)*Abfalldokumentation!$B832,"0")))),0)</f>
        <v>0</v>
      </c>
      <c r="N832" s="80" t="str">
        <f>IF(ISBLANK(Q832),VLOOKUP(Abfalldokumentation!$O832,'Linien - BU'!R:S,2,FALSE),Q832)</f>
        <v>Labor</v>
      </c>
      <c r="O832" s="76" t="str">
        <f t="shared" si="89"/>
        <v>Rückstellproben</v>
      </c>
      <c r="P832" s="76">
        <f t="shared" si="90"/>
        <v>70</v>
      </c>
      <c r="Q832" s="38" t="s">
        <v>185</v>
      </c>
      <c r="R832" s="41" t="s">
        <v>198</v>
      </c>
      <c r="S832" s="52">
        <v>163</v>
      </c>
      <c r="T832" s="39">
        <v>70</v>
      </c>
      <c r="U832" s="40">
        <v>44470</v>
      </c>
      <c r="V832" s="41"/>
      <c r="W832" s="39"/>
      <c r="X832" s="43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2" t="str">
        <f>VLOOKUP(N833,'Linien - BU'!A:B,2,FALSE)</f>
        <v>Rest</v>
      </c>
      <c r="B833" s="73">
        <f t="shared" si="84"/>
        <v>20</v>
      </c>
      <c r="C833" s="74">
        <f>Abfalldokumentation!$U833</f>
        <v>44470</v>
      </c>
      <c r="D833" s="68" t="str">
        <f>IFERROR(VLOOKUP(Tabelle3[[#This Row],[Artikelnr.]],Produktgruppe!A:B,2,0),Tabelle3[[#This Row],[Produktname]])</f>
        <v>Rest</v>
      </c>
      <c r="E833" s="75" t="str">
        <f>IFERROR(VLOOKUP(Abfalldokumentation!$O833,Artikel!A:C,3,FALSE),Abfalldokumentation!$O833)</f>
        <v>SKZ Ammerland Block</v>
      </c>
      <c r="F833" s="75" t="str">
        <f>VLOOKUP(T833,'Liste Gründe'!A:D,2,FALSE)</f>
        <v>Qualitätssicherung</v>
      </c>
      <c r="G833" s="74" t="str">
        <f>IF(ISBLANK(V833),VLOOKUP(Abfalldokumentation!$P833,'Liste Gründe'!A:D,3,FALSE),V833)</f>
        <v>Laborprobe</v>
      </c>
      <c r="H833" s="75" t="str">
        <f>IF(ISBLANK(Abfalldokumentation!$W833),"-",Abfalldokumentation!$W833)</f>
        <v>Laborprobe</v>
      </c>
      <c r="I833" s="75">
        <f t="shared" si="85"/>
        <v>39</v>
      </c>
      <c r="J833" s="75" t="str">
        <f t="shared" si="86"/>
        <v>Produkte</v>
      </c>
      <c r="K833" s="75" t="str">
        <f t="shared" si="87"/>
        <v>BUs</v>
      </c>
      <c r="L833" s="75" t="str">
        <f t="shared" si="88"/>
        <v>Symptome</v>
      </c>
      <c r="M8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IFERROR(VLOOKUP(Abfalldokumentation!$O833,Kennzahlen!U:X,3,FALSE)*Abfalldokumentation!$B833,"0")))),0)</f>
        <v>0</v>
      </c>
      <c r="N833" s="75" t="str">
        <f>IF(ISBLANK(Q833),VLOOKUP(Abfalldokumentation!$O833,'Linien - BU'!R:S,2,FALSE),Q833)</f>
        <v>Labor</v>
      </c>
      <c r="O833" s="76" t="str">
        <f t="shared" si="89"/>
        <v>SKZ Ammerland Block</v>
      </c>
      <c r="P833" s="76">
        <f t="shared" si="90"/>
        <v>73</v>
      </c>
      <c r="Q833" s="44" t="s">
        <v>185</v>
      </c>
      <c r="R833" s="45" t="s">
        <v>281</v>
      </c>
      <c r="S833" s="45">
        <v>20</v>
      </c>
      <c r="T833" s="51">
        <v>73</v>
      </c>
      <c r="U833" s="46">
        <v>44470</v>
      </c>
      <c r="V833" s="47" t="s">
        <v>187</v>
      </c>
      <c r="W833" s="45" t="s">
        <v>187</v>
      </c>
      <c r="X833" s="49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7" t="str">
        <f>VLOOKUP(N834,'Linien - BU'!A:B,2,FALSE)</f>
        <v>BU1</v>
      </c>
      <c r="B834" s="78">
        <f t="shared" ref="B834:B897" si="91">S834</f>
        <v>641</v>
      </c>
      <c r="C834" s="79">
        <f>Abfalldokumentation!$U834</f>
        <v>44473</v>
      </c>
      <c r="D834" s="68" t="str">
        <f>IFERROR(VLOOKUP(Tabelle3[[#This Row],[Artikelnr.]],Produktgruppe!A:B,2,0),Tabelle3[[#This Row],[Produktname]])</f>
        <v>VOS 295</v>
      </c>
      <c r="E834" s="80" t="str">
        <f>IFERROR(VLOOKUP(Abfalldokumentation!$O834,Artikel!A:C,3,FALSE),Abfalldokumentation!$O834)</f>
        <v>VOS Räucher Natur Natri</v>
      </c>
      <c r="F834" s="80" t="str">
        <f>VLOOKUP(T834,'Liste Gründe'!A:D,2,FALSE)</f>
        <v>Schimmel</v>
      </c>
      <c r="G834" s="79" t="str">
        <f>IF(ISBLANK(V834),VLOOKUP(Abfalldokumentation!$P834,'Liste Gründe'!A:D,3,FALSE),V834)</f>
        <v>keine Verarbeitung</v>
      </c>
      <c r="H834" s="80" t="str">
        <f>IF(ISBLANK(Abfalldokumentation!$W834),"-",Abfalldokumentation!$W834)</f>
        <v>-</v>
      </c>
      <c r="I834" s="80">
        <f t="shared" ref="I834:I897" si="92">_xlfn.ISOWEEKNUM(C834)</f>
        <v>40</v>
      </c>
      <c r="J834" s="80" t="str">
        <f t="shared" ref="J834:J897" si="93">"Produkte"</f>
        <v>Produkte</v>
      </c>
      <c r="K834" s="80" t="str">
        <f t="shared" ref="K834:K897" si="94">"BUs"</f>
        <v>BUs</v>
      </c>
      <c r="L834" s="80" t="str">
        <f t="shared" ref="L834:L897" si="95">"Symptome"</f>
        <v>Symptome</v>
      </c>
      <c r="M8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IFERROR(VLOOKUP(Abfalldokumentation!$O834,Kennzahlen!U:X,3,FALSE)*Abfalldokumentation!$B834,"0")))),0)</f>
        <v>320.5</v>
      </c>
      <c r="N834" s="80" t="str">
        <f>IF(ISBLANK(Q834),VLOOKUP(Abfalldokumentation!$O834,'Linien - BU'!R:S,2,FALSE),Q834)</f>
        <v>Schmelze</v>
      </c>
      <c r="O834" s="76">
        <f t="shared" ref="O834:O897" si="96">R834</f>
        <v>29500498</v>
      </c>
      <c r="P834" s="76">
        <f t="shared" ref="P834:P897" si="97">T834</f>
        <v>12</v>
      </c>
      <c r="Q834" s="38" t="s">
        <v>170</v>
      </c>
      <c r="R834" s="39">
        <v>29500498</v>
      </c>
      <c r="S834" s="39">
        <v>641</v>
      </c>
      <c r="T834" s="39">
        <v>12</v>
      </c>
      <c r="U834" s="40">
        <v>44473</v>
      </c>
      <c r="V834" s="41" t="s">
        <v>22</v>
      </c>
      <c r="W834" s="39" t="s">
        <v>52</v>
      </c>
      <c r="X834" s="43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2" t="str">
        <f>VLOOKUP(N835,'Linien - BU'!A:B,2,FALSE)</f>
        <v>BU3</v>
      </c>
      <c r="B835" s="73">
        <f t="shared" si="91"/>
        <v>178</v>
      </c>
      <c r="C835" s="74">
        <f>Abfalldokumentation!$U835</f>
        <v>44473</v>
      </c>
      <c r="D835" s="68" t="str">
        <f>IFERROR(VLOOKUP(Tabelle3[[#This Row],[Artikelnr.]],Produktgruppe!A:B,2,0),Tabelle3[[#This Row],[Produktname]])</f>
        <v>VOS 295</v>
      </c>
      <c r="E835" s="75" t="str">
        <f>IFERROR(VLOOKUP(Abfalldokumentation!$O835,Artikel!A:C,3,FALSE),Abfalldokumentation!$O835)</f>
        <v>VOS Räucher Schinken Vo</v>
      </c>
      <c r="F835" s="75" t="str">
        <f>VLOOKUP(T835,'Liste Gründe'!A:D,2,FALSE)</f>
        <v>Schimmel</v>
      </c>
      <c r="G835" s="74" t="str">
        <f>IF(ISBLANK(V835),VLOOKUP(Abfalldokumentation!$P835,'Liste Gründe'!A:D,3,FALSE),V835)</f>
        <v>VOS &gt; Einsatz</v>
      </c>
      <c r="H835" s="75" t="str">
        <f>IF(ISBLANK(Abfalldokumentation!$W835),"-",Abfalldokumentation!$W835)</f>
        <v>-</v>
      </c>
      <c r="I835" s="75">
        <f t="shared" si="92"/>
        <v>40</v>
      </c>
      <c r="J835" s="75" t="str">
        <f t="shared" si="93"/>
        <v>Produkte</v>
      </c>
      <c r="K835" s="75" t="str">
        <f t="shared" si="94"/>
        <v>BUs</v>
      </c>
      <c r="L835" s="75" t="str">
        <f t="shared" si="95"/>
        <v>Symptome</v>
      </c>
      <c r="M8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IFERROR(VLOOKUP(Abfalldokumentation!$O835,Kennzahlen!U:X,3,FALSE)*Abfalldokumentation!$B835,"0")))),0)</f>
        <v>89</v>
      </c>
      <c r="N835" s="75" t="str">
        <f>IF(ISBLANK(Q835),VLOOKUP(Abfalldokumentation!$O835,'Linien - BU'!R:S,2,FALSE),Q835)</f>
        <v>BU3</v>
      </c>
      <c r="O835" s="76">
        <f t="shared" si="96"/>
        <v>29500528</v>
      </c>
      <c r="P835" s="76">
        <f t="shared" si="97"/>
        <v>12</v>
      </c>
      <c r="Q835" s="44" t="s">
        <v>8</v>
      </c>
      <c r="R835" s="45">
        <v>29500528</v>
      </c>
      <c r="S835" s="45">
        <v>178</v>
      </c>
      <c r="T835" s="45">
        <v>12</v>
      </c>
      <c r="U835" s="46">
        <v>44473</v>
      </c>
      <c r="V835" s="47" t="s">
        <v>21</v>
      </c>
      <c r="W835" s="45" t="s">
        <v>52</v>
      </c>
      <c r="X835" s="49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7" t="str">
        <f>VLOOKUP(N836,'Linien - BU'!A:B,2,FALSE)</f>
        <v>BU3</v>
      </c>
      <c r="B836" s="78">
        <f t="shared" si="91"/>
        <v>547</v>
      </c>
      <c r="C836" s="79">
        <f>Abfalldokumentation!$U836</f>
        <v>44473</v>
      </c>
      <c r="D836" s="68" t="str">
        <f>IFERROR(VLOOKUP(Tabelle3[[#This Row],[Artikelnr.]],Produktgruppe!A:B,2,0),Tabelle3[[#This Row],[Produktname]])</f>
        <v>VOS 295</v>
      </c>
      <c r="E836" s="80" t="str">
        <f>IFERROR(VLOOKUP(Abfalldokumentation!$O836,Artikel!A:C,3,FALSE),Abfalldokumentation!$O836)</f>
        <v>VOS Räucher Vorschmelzr</v>
      </c>
      <c r="F836" s="80" t="str">
        <f>VLOOKUP(T836,'Liste Gründe'!A:D,2,FALSE)</f>
        <v>Schimmel</v>
      </c>
      <c r="G836" s="79" t="str">
        <f>IF(ISBLANK(V836),VLOOKUP(Abfalldokumentation!$P836,'Liste Gründe'!A:D,3,FALSE),V836)</f>
        <v>Schimmel</v>
      </c>
      <c r="H836" s="80" t="str">
        <f>IF(ISBLANK(Abfalldokumentation!$W836),"-",Abfalldokumentation!$W836)</f>
        <v>-</v>
      </c>
      <c r="I836" s="80">
        <f t="shared" si="92"/>
        <v>40</v>
      </c>
      <c r="J836" s="80" t="str">
        <f t="shared" si="93"/>
        <v>Produkte</v>
      </c>
      <c r="K836" s="80" t="str">
        <f t="shared" si="94"/>
        <v>BUs</v>
      </c>
      <c r="L836" s="80" t="str">
        <f t="shared" si="95"/>
        <v>Symptome</v>
      </c>
      <c r="M8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IFERROR(VLOOKUP(Abfalldokumentation!$O836,Kennzahlen!U:X,3,FALSE)*Abfalldokumentation!$B836,"0")))),0)</f>
        <v>273.5</v>
      </c>
      <c r="N836" s="80" t="str">
        <f>IF(ISBLANK(Q836),VLOOKUP(Abfalldokumentation!$O836,'Linien - BU'!R:S,2,FALSE),Q836)</f>
        <v>BU3</v>
      </c>
      <c r="O836" s="76">
        <f t="shared" si="96"/>
        <v>29500565</v>
      </c>
      <c r="P836" s="76">
        <f t="shared" si="97"/>
        <v>12</v>
      </c>
      <c r="Q836" s="38" t="s">
        <v>8</v>
      </c>
      <c r="R836" s="39">
        <v>29500565</v>
      </c>
      <c r="S836" s="39">
        <v>547</v>
      </c>
      <c r="T836" s="39">
        <v>12</v>
      </c>
      <c r="U836" s="40">
        <v>44473</v>
      </c>
      <c r="V836" s="41"/>
      <c r="W836" s="39"/>
      <c r="X836" s="43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2" t="str">
        <f>VLOOKUP(N837,'Linien - BU'!A:B,2,FALSE)</f>
        <v>BU4</v>
      </c>
      <c r="B837" s="73">
        <f t="shared" si="91"/>
        <v>2</v>
      </c>
      <c r="C837" s="74">
        <f>Abfalldokumentation!$U837</f>
        <v>44473</v>
      </c>
      <c r="D837" s="68" t="str">
        <f>IFERROR(VLOOKUP(Tabelle3[[#This Row],[Artikelnr.]],Produktgruppe!A:B,2,0),Tabelle3[[#This Row],[Produktname]])</f>
        <v>ABS 295</v>
      </c>
      <c r="E837" s="75" t="str">
        <f>IFERROR(VLOOKUP(Abfalldokumentation!$O837,Artikel!A:C,3,FALSE),Abfalldokumentation!$O837)</f>
        <v>ABS ZIEGE-GOU</v>
      </c>
      <c r="F837" s="75" t="str">
        <f>VLOOKUP(T837,'Liste Gründe'!A:D,2,FALSE)</f>
        <v>keinen Verwendungszweck</v>
      </c>
      <c r="G837" s="74" t="str">
        <f>IF(ISBLANK(V837),VLOOKUP(Abfalldokumentation!$P837,'Liste Gründe'!A:D,3,FALSE),V837)</f>
        <v>keinen Verwendungszweck</v>
      </c>
      <c r="H837" s="75" t="str">
        <f>IF(ISBLANK(Abfalldokumentation!$W837),"-",Abfalldokumentation!$W837)</f>
        <v>-</v>
      </c>
      <c r="I837" s="75">
        <f t="shared" si="92"/>
        <v>40</v>
      </c>
      <c r="J837" s="75" t="str">
        <f t="shared" si="93"/>
        <v>Produkte</v>
      </c>
      <c r="K837" s="75" t="str">
        <f t="shared" si="94"/>
        <v>BUs</v>
      </c>
      <c r="L837" s="75" t="str">
        <f t="shared" si="95"/>
        <v>Symptome</v>
      </c>
      <c r="M8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IFERROR(VLOOKUP(Abfalldokumentation!$O837,Kennzahlen!U:X,3,FALSE)*Abfalldokumentation!$B837,"0")))),0)</f>
        <v>8.9154964727939934</v>
      </c>
      <c r="N837" s="75" t="str">
        <f>IF(ISBLANK(Q837),VLOOKUP(Abfalldokumentation!$O837,'Linien - BU'!R:S,2,FALSE),Q837)</f>
        <v>BU4</v>
      </c>
      <c r="O837" s="76">
        <f t="shared" si="96"/>
        <v>29500887</v>
      </c>
      <c r="P837" s="76">
        <f t="shared" si="97"/>
        <v>61</v>
      </c>
      <c r="Q837" s="44" t="s">
        <v>9</v>
      </c>
      <c r="R837" s="45">
        <v>29500887</v>
      </c>
      <c r="S837" s="45">
        <v>2</v>
      </c>
      <c r="T837" s="45">
        <v>61</v>
      </c>
      <c r="U837" s="46">
        <v>44473</v>
      </c>
      <c r="V837" s="47"/>
      <c r="W837" s="45" t="s">
        <v>52</v>
      </c>
      <c r="X837" s="49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7" t="str">
        <f>VLOOKUP(N838,'Linien - BU'!A:B,2,FALSE)</f>
        <v>BU4</v>
      </c>
      <c r="B838" s="78">
        <f t="shared" si="91"/>
        <v>15</v>
      </c>
      <c r="C838" s="79">
        <f>Abfalldokumentation!$U838</f>
        <v>44473</v>
      </c>
      <c r="D838" s="68" t="str">
        <f>IFERROR(VLOOKUP(Tabelle3[[#This Row],[Artikelnr.]],Produktgruppe!A:B,2,0),Tabelle3[[#This Row],[Produktname]])</f>
        <v>ABS 295</v>
      </c>
      <c r="E838" s="80" t="str">
        <f>IFERROR(VLOOKUP(Abfalldokumentation!$O838,Artikel!A:C,3,FALSE),Abfalldokumentation!$O838)</f>
        <v>ABS BLU-FOU</v>
      </c>
      <c r="F838" s="80" t="str">
        <f>VLOOKUP(T838,'Liste Gründe'!A:D,2,FALSE)</f>
        <v>keinen Verwendungszweck</v>
      </c>
      <c r="G838" s="79" t="str">
        <f>IF(ISBLANK(V838),VLOOKUP(Abfalldokumentation!$P838,'Liste Gründe'!A:D,3,FALSE),V838)</f>
        <v>keinen Verwendungszweck</v>
      </c>
      <c r="H838" s="80" t="str">
        <f>IF(ISBLANK(Abfalldokumentation!$W838),"-",Abfalldokumentation!$W838)</f>
        <v>-</v>
      </c>
      <c r="I838" s="80">
        <f t="shared" si="92"/>
        <v>40</v>
      </c>
      <c r="J838" s="80" t="str">
        <f t="shared" si="93"/>
        <v>Produkte</v>
      </c>
      <c r="K838" s="80" t="str">
        <f t="shared" si="94"/>
        <v>BUs</v>
      </c>
      <c r="L838" s="80" t="str">
        <f t="shared" si="95"/>
        <v>Symptome</v>
      </c>
      <c r="M8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IFERROR(VLOOKUP(Abfalldokumentation!$O838,Kennzahlen!U:X,3,FALSE)*Abfalldokumentation!$B838,"0")))),0)</f>
        <v>6.5857900165143262</v>
      </c>
      <c r="N838" s="80" t="str">
        <f>IF(ISBLANK(Q838),VLOOKUP(Abfalldokumentation!$O838,'Linien - BU'!R:S,2,FALSE),Q838)</f>
        <v>BU4</v>
      </c>
      <c r="O838" s="76">
        <f t="shared" si="96"/>
        <v>29500892</v>
      </c>
      <c r="P838" s="76">
        <f t="shared" si="97"/>
        <v>61</v>
      </c>
      <c r="Q838" s="38" t="s">
        <v>9</v>
      </c>
      <c r="R838" s="39">
        <v>29500892</v>
      </c>
      <c r="S838" s="39">
        <v>15</v>
      </c>
      <c r="T838" s="39">
        <v>61</v>
      </c>
      <c r="U838" s="40">
        <v>44473</v>
      </c>
      <c r="V838" s="41"/>
      <c r="W838" s="39" t="s">
        <v>52</v>
      </c>
      <c r="X838" s="43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2" t="str">
        <f>VLOOKUP(N839,'Linien - BU'!A:B,2,FALSE)</f>
        <v>BU4</v>
      </c>
      <c r="B839" s="73">
        <f t="shared" si="91"/>
        <v>9</v>
      </c>
      <c r="C839" s="74">
        <f>Abfalldokumentation!$U839</f>
        <v>44473</v>
      </c>
      <c r="D839" s="68" t="str">
        <f>IFERROR(VLOOKUP(Tabelle3[[#This Row],[Artikelnr.]],Produktgruppe!A:B,2,0),Tabelle3[[#This Row],[Produktname]])</f>
        <v>ABS 295</v>
      </c>
      <c r="E839" s="75" t="str">
        <f>IFERROR(VLOOKUP(Abfalldokumentation!$O839,Artikel!A:C,3,FALSE),Abfalldokumentation!$O839)</f>
        <v>ABS SCH-PAUL</v>
      </c>
      <c r="F839" s="75" t="str">
        <f>VLOOKUP(T839,'Liste Gründe'!A:D,2,FALSE)</f>
        <v>keinen Verwendungszweck</v>
      </c>
      <c r="G839" s="74" t="str">
        <f>IF(ISBLANK(V839),VLOOKUP(Abfalldokumentation!$P839,'Liste Gründe'!A:D,3,FALSE),V839)</f>
        <v>keinen Verwendungszweck</v>
      </c>
      <c r="H839" s="75" t="str">
        <f>IF(ISBLANK(Abfalldokumentation!$W839),"-",Abfalldokumentation!$W839)</f>
        <v>-</v>
      </c>
      <c r="I839" s="75">
        <f t="shared" si="92"/>
        <v>40</v>
      </c>
      <c r="J839" s="75" t="str">
        <f t="shared" si="93"/>
        <v>Produkte</v>
      </c>
      <c r="K839" s="75" t="str">
        <f t="shared" si="94"/>
        <v>BUs</v>
      </c>
      <c r="L839" s="75" t="str">
        <f t="shared" si="95"/>
        <v>Symptome</v>
      </c>
      <c r="M8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IFERROR(VLOOKUP(Abfalldokumentation!$O839,Kennzahlen!U:X,3,FALSE)*Abfalldokumentation!$B839,"0")))),0)</f>
        <v>7.6086145024926051</v>
      </c>
      <c r="N839" s="75" t="str">
        <f>IF(ISBLANK(Q839),VLOOKUP(Abfalldokumentation!$O839,'Linien - BU'!R:S,2,FALSE),Q839)</f>
        <v>BU4</v>
      </c>
      <c r="O839" s="76">
        <f t="shared" si="96"/>
        <v>29500906</v>
      </c>
      <c r="P839" s="76">
        <f t="shared" si="97"/>
        <v>61</v>
      </c>
      <c r="Q839" s="44" t="s">
        <v>9</v>
      </c>
      <c r="R839" s="45">
        <v>29500906</v>
      </c>
      <c r="S839" s="45">
        <v>9</v>
      </c>
      <c r="T839" s="45">
        <v>61</v>
      </c>
      <c r="U839" s="46">
        <v>44473</v>
      </c>
      <c r="V839" s="47"/>
      <c r="W839" s="45" t="s">
        <v>52</v>
      </c>
      <c r="X839" s="49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7" t="str">
        <f>VLOOKUP(N840,'Linien - BU'!A:B,2,FALSE)</f>
        <v>BU4</v>
      </c>
      <c r="B840" s="78">
        <f t="shared" si="91"/>
        <v>12</v>
      </c>
      <c r="C840" s="79">
        <f>Abfalldokumentation!$U840</f>
        <v>44473</v>
      </c>
      <c r="D840" s="68" t="str">
        <f>IFERROR(VLOOKUP(Tabelle3[[#This Row],[Artikelnr.]],Produktgruppe!A:B,2,0),Tabelle3[[#This Row],[Produktname]])</f>
        <v>ABS 295</v>
      </c>
      <c r="E840" s="80" t="str">
        <f>IFERROR(VLOOKUP(Abfalldokumentation!$O840,Artikel!A:C,3,FALSE),Abfalldokumentation!$O840)</f>
        <v>ABS Unser Blütenkäse</v>
      </c>
      <c r="F840" s="80" t="str">
        <f>VLOOKUP(T840,'Liste Gründe'!A:D,2,FALSE)</f>
        <v>keinen Verwendungszweck</v>
      </c>
      <c r="G840" s="79" t="str">
        <f>IF(ISBLANK(V840),VLOOKUP(Abfalldokumentation!$P840,'Liste Gründe'!A:D,3,FALSE),V840)</f>
        <v>keinen Verwendungszweck</v>
      </c>
      <c r="H840" s="80" t="str">
        <f>IF(ISBLANK(Abfalldokumentation!$W840),"-",Abfalldokumentation!$W840)</f>
        <v>-</v>
      </c>
      <c r="I840" s="80">
        <f t="shared" si="92"/>
        <v>40</v>
      </c>
      <c r="J840" s="80" t="str">
        <f t="shared" si="93"/>
        <v>Produkte</v>
      </c>
      <c r="K840" s="80" t="str">
        <f t="shared" si="94"/>
        <v>BUs</v>
      </c>
      <c r="L840" s="80" t="str">
        <f t="shared" si="95"/>
        <v>Symptome</v>
      </c>
      <c r="M8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IFERROR(VLOOKUP(Abfalldokumentation!$O840,Kennzahlen!U:X,3,FALSE)*Abfalldokumentation!$B840,"0")))),0)</f>
        <v>9.4651380183951126</v>
      </c>
      <c r="N840" s="80" t="str">
        <f>IF(ISBLANK(Q840),VLOOKUP(Abfalldokumentation!$O840,'Linien - BU'!R:S,2,FALSE),Q840)</f>
        <v>BU4</v>
      </c>
      <c r="O840" s="76">
        <f t="shared" si="96"/>
        <v>29500910</v>
      </c>
      <c r="P840" s="76">
        <f t="shared" si="97"/>
        <v>61</v>
      </c>
      <c r="Q840" s="38" t="s">
        <v>9</v>
      </c>
      <c r="R840" s="39">
        <v>29500910</v>
      </c>
      <c r="S840" s="39">
        <v>12</v>
      </c>
      <c r="T840" s="39">
        <v>61</v>
      </c>
      <c r="U840" s="40">
        <v>44473</v>
      </c>
      <c r="V840" s="41"/>
      <c r="W840" s="39" t="s">
        <v>52</v>
      </c>
      <c r="X840" s="43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2" t="str">
        <f>VLOOKUP(N841,'Linien - BU'!A:B,2,FALSE)</f>
        <v>BU1</v>
      </c>
      <c r="B841" s="73">
        <f t="shared" si="91"/>
        <v>28</v>
      </c>
      <c r="C841" s="74">
        <f>Abfalldokumentation!$U841</f>
        <v>44473</v>
      </c>
      <c r="D841" s="68" t="str">
        <f>IFERROR(VLOOKUP(Tabelle3[[#This Row],[Artikelnr.]],Produktgruppe!A:B,2,0),Tabelle3[[#This Row],[Produktname]])</f>
        <v>VOS 295</v>
      </c>
      <c r="E841" s="75" t="str">
        <f>IFERROR(VLOOKUP(Abfalldokumentation!$O841,Artikel!A:C,3,FALSE),Abfalldokumentation!$O841)</f>
        <v>VOS-ABS ENTSORGUNG</v>
      </c>
      <c r="F841" s="75" t="str">
        <f>VLOOKUP(T841,'Liste Gründe'!A:D,2,FALSE)</f>
        <v>Rest</v>
      </c>
      <c r="G841" s="74" t="str">
        <f>IF(ISBLANK(V841),VLOOKUP(Abfalldokumentation!$P841,'Liste Gründe'!A:D,3,FALSE),V841)</f>
        <v>geschälte Rinde</v>
      </c>
      <c r="H841" s="75" t="str">
        <f>IF(ISBLANK(Abfalldokumentation!$W841),"-",Abfalldokumentation!$W841)</f>
        <v>-</v>
      </c>
      <c r="I841" s="75">
        <f t="shared" si="92"/>
        <v>40</v>
      </c>
      <c r="J841" s="75" t="str">
        <f t="shared" si="93"/>
        <v>Produkte</v>
      </c>
      <c r="K841" s="75" t="str">
        <f t="shared" si="94"/>
        <v>BUs</v>
      </c>
      <c r="L841" s="75" t="str">
        <f t="shared" si="95"/>
        <v>Symptome</v>
      </c>
      <c r="M8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IFERROR(VLOOKUP(Abfalldokumentation!$O841,Kennzahlen!U:X,3,FALSE)*Abfalldokumentation!$B841,"0")))),0)</f>
        <v>0.28000000000000003</v>
      </c>
      <c r="N841" s="75" t="str">
        <f>IF(ISBLANK(Q841),VLOOKUP(Abfalldokumentation!$O841,'Linien - BU'!R:S,2,FALSE),Q841)</f>
        <v>RWV</v>
      </c>
      <c r="O841" s="76">
        <f t="shared" si="96"/>
        <v>29500917</v>
      </c>
      <c r="P841" s="76">
        <f t="shared" si="97"/>
        <v>60</v>
      </c>
      <c r="Q841" s="44" t="s">
        <v>188</v>
      </c>
      <c r="R841" s="45">
        <v>29500917</v>
      </c>
      <c r="S841" s="45">
        <v>28</v>
      </c>
      <c r="T841" s="45">
        <v>60</v>
      </c>
      <c r="U841" s="46">
        <v>44473</v>
      </c>
      <c r="V841" s="47" t="s">
        <v>201</v>
      </c>
      <c r="W841" s="45" t="s">
        <v>52</v>
      </c>
      <c r="X841" s="49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7" t="str">
        <f>VLOOKUP(N842,'Linien - BU'!A:B,2,FALSE)</f>
        <v>BU1</v>
      </c>
      <c r="B842" s="78">
        <f t="shared" si="91"/>
        <v>62</v>
      </c>
      <c r="C842" s="79">
        <f>Abfalldokumentation!$U842</f>
        <v>44473</v>
      </c>
      <c r="D842" s="68" t="str">
        <f>IFERROR(VLOOKUP(Tabelle3[[#This Row],[Artikelnr.]],Produktgruppe!A:B,2,0),Tabelle3[[#This Row],[Produktname]])</f>
        <v>VOS 295</v>
      </c>
      <c r="E842" s="80" t="str">
        <f>IFERROR(VLOOKUP(Abfalldokumentation!$O842,Artikel!A:C,3,FALSE),Abfalldokumentation!$O842)</f>
        <v>VOS-ABS ENTSORGUNG</v>
      </c>
      <c r="F842" s="80" t="str">
        <f>VLOOKUP(T842,'Liste Gründe'!A:D,2,FALSE)</f>
        <v>Rest</v>
      </c>
      <c r="G842" s="79" t="str">
        <f>IF(ISBLANK(V842),VLOOKUP(Abfalldokumentation!$P842,'Liste Gründe'!A:D,3,FALSE),V842)</f>
        <v>geschälte Rinde</v>
      </c>
      <c r="H842" s="80" t="str">
        <f>IF(ISBLANK(Abfalldokumentation!$W842),"-",Abfalldokumentation!$W842)</f>
        <v>-</v>
      </c>
      <c r="I842" s="80">
        <f t="shared" si="92"/>
        <v>40</v>
      </c>
      <c r="J842" s="80" t="str">
        <f t="shared" si="93"/>
        <v>Produkte</v>
      </c>
      <c r="K842" s="80" t="str">
        <f t="shared" si="94"/>
        <v>BUs</v>
      </c>
      <c r="L842" s="80" t="str">
        <f t="shared" si="95"/>
        <v>Symptome</v>
      </c>
      <c r="M8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IFERROR(VLOOKUP(Abfalldokumentation!$O842,Kennzahlen!U:X,3,FALSE)*Abfalldokumentation!$B842,"0")))),0)</f>
        <v>0.62</v>
      </c>
      <c r="N842" s="80" t="str">
        <f>IF(ISBLANK(Q842),VLOOKUP(Abfalldokumentation!$O842,'Linien - BU'!R:S,2,FALSE),Q842)</f>
        <v>RWV</v>
      </c>
      <c r="O842" s="76">
        <f t="shared" si="96"/>
        <v>29500917</v>
      </c>
      <c r="P842" s="76">
        <f t="shared" si="97"/>
        <v>60</v>
      </c>
      <c r="Q842" s="38" t="s">
        <v>188</v>
      </c>
      <c r="R842" s="39">
        <v>29500917</v>
      </c>
      <c r="S842" s="39">
        <v>62</v>
      </c>
      <c r="T842" s="39">
        <v>60</v>
      </c>
      <c r="U842" s="40">
        <v>44473</v>
      </c>
      <c r="V842" s="41" t="s">
        <v>201</v>
      </c>
      <c r="W842" s="39" t="s">
        <v>52</v>
      </c>
      <c r="X842" s="43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2" t="str">
        <f>VLOOKUP(N843,'Linien - BU'!A:B,2,FALSE)</f>
        <v>BU1</v>
      </c>
      <c r="B843" s="73">
        <f t="shared" si="91"/>
        <v>97</v>
      </c>
      <c r="C843" s="74">
        <f>Abfalldokumentation!$U843</f>
        <v>44473</v>
      </c>
      <c r="D843" s="68" t="str">
        <f>IFERROR(VLOOKUP(Tabelle3[[#This Row],[Artikelnr.]],Produktgruppe!A:B,2,0),Tabelle3[[#This Row],[Produktname]])</f>
        <v>VOS 295</v>
      </c>
      <c r="E843" s="75" t="str">
        <f>IFERROR(VLOOKUP(Abfalldokumentation!$O843,Artikel!A:C,3,FALSE),Abfalldokumentation!$O843)</f>
        <v>VOS SKZ-GOU</v>
      </c>
      <c r="F843" s="75" t="str">
        <f>VLOOKUP(T843,'Liste Gründe'!A:D,2,FALSE)</f>
        <v>Schimmel</v>
      </c>
      <c r="G843" s="74" t="str">
        <f>IF(ISBLANK(V843),VLOOKUP(Abfalldokumentation!$P843,'Liste Gründe'!A:D,3,FALSE),V843)</f>
        <v>keine Verarbeitung</v>
      </c>
      <c r="H843" s="75" t="str">
        <f>IF(ISBLANK(Abfalldokumentation!$W843),"-",Abfalldokumentation!$W843)</f>
        <v>-</v>
      </c>
      <c r="I843" s="75">
        <f t="shared" si="92"/>
        <v>40</v>
      </c>
      <c r="J843" s="75" t="str">
        <f t="shared" si="93"/>
        <v>Produkte</v>
      </c>
      <c r="K843" s="75" t="str">
        <f t="shared" si="94"/>
        <v>BUs</v>
      </c>
      <c r="L843" s="75" t="str">
        <f t="shared" si="95"/>
        <v>Symptome</v>
      </c>
      <c r="M8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IFERROR(VLOOKUP(Abfalldokumentation!$O843,Kennzahlen!U:X,3,FALSE)*Abfalldokumentation!$B843,"0")))),0)</f>
        <v>48.5</v>
      </c>
      <c r="N843" s="75" t="str">
        <f>IF(ISBLANK(Q843),VLOOKUP(Abfalldokumentation!$O843,'Linien - BU'!R:S,2,FALSE),Q843)</f>
        <v>Abfüllung</v>
      </c>
      <c r="O843" s="76">
        <f t="shared" si="96"/>
        <v>29500918</v>
      </c>
      <c r="P843" s="76">
        <f t="shared" si="97"/>
        <v>12</v>
      </c>
      <c r="Q843" s="44" t="s">
        <v>166</v>
      </c>
      <c r="R843" s="45">
        <v>29500918</v>
      </c>
      <c r="S843" s="45">
        <v>97</v>
      </c>
      <c r="T843" s="45">
        <v>12</v>
      </c>
      <c r="U843" s="46">
        <v>44473</v>
      </c>
      <c r="V843" s="47" t="s">
        <v>22</v>
      </c>
      <c r="W843" s="45" t="s">
        <v>52</v>
      </c>
      <c r="X843" s="49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7" t="str">
        <f>VLOOKUP(N844,'Linien - BU'!A:B,2,FALSE)</f>
        <v>BU1</v>
      </c>
      <c r="B844" s="78">
        <f t="shared" si="91"/>
        <v>33</v>
      </c>
      <c r="C844" s="79">
        <f>Abfalldokumentation!$U844</f>
        <v>44473</v>
      </c>
      <c r="D844" s="68" t="str">
        <f>IFERROR(VLOOKUP(Tabelle3[[#This Row],[Artikelnr.]],Produktgruppe!A:B,2,0),Tabelle3[[#This Row],[Produktname]])</f>
        <v>VOS 295</v>
      </c>
      <c r="E844" s="80" t="str">
        <f>IFERROR(VLOOKUP(Abfalldokumentation!$O844,Artikel!A:C,3,FALSE),Abfalldokumentation!$O844)</f>
        <v>VOS URW-GRS-KRÄU OGT</v>
      </c>
      <c r="F844" s="80" t="str">
        <f>VLOOKUP(T844,'Liste Gründe'!A:D,2,FALSE)</f>
        <v>Schimmel</v>
      </c>
      <c r="G844" s="79" t="str">
        <f>IF(ISBLANK(V844),VLOOKUP(Abfalldokumentation!$P844,'Liste Gründe'!A:D,3,FALSE),V844)</f>
        <v>keine Verarbeitung</v>
      </c>
      <c r="H844" s="80" t="str">
        <f>IF(ISBLANK(Abfalldokumentation!$W844),"-",Abfalldokumentation!$W844)</f>
        <v>Produktion unregelmäßig</v>
      </c>
      <c r="I844" s="80">
        <f t="shared" si="92"/>
        <v>40</v>
      </c>
      <c r="J844" s="80" t="str">
        <f t="shared" si="93"/>
        <v>Produkte</v>
      </c>
      <c r="K844" s="80" t="str">
        <f t="shared" si="94"/>
        <v>BUs</v>
      </c>
      <c r="L844" s="80" t="str">
        <f t="shared" si="95"/>
        <v>Symptome</v>
      </c>
      <c r="M8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IFERROR(VLOOKUP(Abfalldokumentation!$O844,Kennzahlen!U:X,3,FALSE)*Abfalldokumentation!$B844,"0")))),0)</f>
        <v>16.5</v>
      </c>
      <c r="N844" s="80" t="str">
        <f>IF(ISBLANK(Q844),VLOOKUP(Abfalldokumentation!$O844,'Linien - BU'!R:S,2,FALSE),Q844)</f>
        <v>Abfüllung</v>
      </c>
      <c r="O844" s="76">
        <f t="shared" si="96"/>
        <v>29500939</v>
      </c>
      <c r="P844" s="76">
        <f t="shared" si="97"/>
        <v>12</v>
      </c>
      <c r="Q844" s="38" t="s">
        <v>166</v>
      </c>
      <c r="R844" s="39">
        <v>29500939</v>
      </c>
      <c r="S844" s="39">
        <v>33</v>
      </c>
      <c r="T844" s="39">
        <v>12</v>
      </c>
      <c r="U844" s="40">
        <v>44473</v>
      </c>
      <c r="V844" s="41" t="s">
        <v>22</v>
      </c>
      <c r="W844" s="39" t="s">
        <v>169</v>
      </c>
      <c r="X844" s="43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2" t="str">
        <f>VLOOKUP(N845,'Linien - BU'!A:B,2,FALSE)</f>
        <v>BU1</v>
      </c>
      <c r="B845" s="73">
        <f t="shared" si="91"/>
        <v>75</v>
      </c>
      <c r="C845" s="74">
        <f>Abfalldokumentation!$U845</f>
        <v>44473</v>
      </c>
      <c r="D845" s="68" t="str">
        <f>IFERROR(VLOOKUP(Tabelle3[[#This Row],[Artikelnr.]],Produktgruppe!A:B,2,0),Tabelle3[[#This Row],[Produktname]])</f>
        <v>VOS 295</v>
      </c>
      <c r="E845" s="75" t="str">
        <f>IFERROR(VLOOKUP(Abfalldokumentation!$O845,Artikel!A:C,3,FALSE),Abfalldokumentation!$O845)</f>
        <v>VOS URW-SCHI-NAT</v>
      </c>
      <c r="F845" s="75" t="str">
        <f>VLOOKUP(T845,'Liste Gründe'!A:D,2,FALSE)</f>
        <v>Schimmel</v>
      </c>
      <c r="G845" s="74" t="str">
        <f>IF(ISBLANK(V845),VLOOKUP(Abfalldokumentation!$P845,'Liste Gründe'!A:D,3,FALSE),V845)</f>
        <v>keine Verarbeitung</v>
      </c>
      <c r="H845" s="75" t="str">
        <f>IF(ISBLANK(Abfalldokumentation!$W845),"-",Abfalldokumentation!$W845)</f>
        <v>-</v>
      </c>
      <c r="I845" s="75">
        <f t="shared" si="92"/>
        <v>40</v>
      </c>
      <c r="J845" s="75" t="str">
        <f t="shared" si="93"/>
        <v>Produkte</v>
      </c>
      <c r="K845" s="75" t="str">
        <f t="shared" si="94"/>
        <v>BUs</v>
      </c>
      <c r="L845" s="75" t="str">
        <f t="shared" si="95"/>
        <v>Symptome</v>
      </c>
      <c r="M8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IFERROR(VLOOKUP(Abfalldokumentation!$O845,Kennzahlen!U:X,3,FALSE)*Abfalldokumentation!$B845,"0")))),0)</f>
        <v>37.5</v>
      </c>
      <c r="N845" s="75" t="str">
        <f>IF(ISBLANK(Q845),VLOOKUP(Abfalldokumentation!$O845,'Linien - BU'!R:S,2,FALSE),Q845)</f>
        <v>Schmelze</v>
      </c>
      <c r="O845" s="76">
        <f t="shared" si="96"/>
        <v>29500945</v>
      </c>
      <c r="P845" s="76">
        <f t="shared" si="97"/>
        <v>12</v>
      </c>
      <c r="Q845" s="44" t="s">
        <v>170</v>
      </c>
      <c r="R845" s="45">
        <v>29500945</v>
      </c>
      <c r="S845" s="45">
        <v>75</v>
      </c>
      <c r="T845" s="45">
        <v>12</v>
      </c>
      <c r="U845" s="46">
        <v>44473</v>
      </c>
      <c r="V845" s="47" t="s">
        <v>22</v>
      </c>
      <c r="W845" s="45" t="s">
        <v>52</v>
      </c>
      <c r="X845" s="49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7" t="str">
        <f>VLOOKUP(N846,'Linien - BU'!A:B,2,FALSE)</f>
        <v>BU1</v>
      </c>
      <c r="B846" s="78">
        <f t="shared" si="91"/>
        <v>52</v>
      </c>
      <c r="C846" s="79">
        <f>Abfalldokumentation!$U846</f>
        <v>44473</v>
      </c>
      <c r="D846" s="68" t="str">
        <f>IFERROR(VLOOKUP(Tabelle3[[#This Row],[Artikelnr.]],Produktgruppe!A:B,2,0),Tabelle3[[#This Row],[Produktname]])</f>
        <v>VOS 295</v>
      </c>
      <c r="E846" s="80" t="str">
        <f>IFERROR(VLOOKUP(Abfalldokumentation!$O846,Artikel!A:C,3,FALSE),Abfalldokumentation!$O846)</f>
        <v>VOS URW-JALA-NAT</v>
      </c>
      <c r="F846" s="80" t="str">
        <f>VLOOKUP(T846,'Liste Gründe'!A:D,2,FALSE)</f>
        <v>Schimmel</v>
      </c>
      <c r="G846" s="79" t="str">
        <f>IF(ISBLANK(V846),VLOOKUP(Abfalldokumentation!$P846,'Liste Gründe'!A:D,3,FALSE),V846)</f>
        <v>keine Verarbeitung</v>
      </c>
      <c r="H846" s="80" t="str">
        <f>IF(ISBLANK(Abfalldokumentation!$W846),"-",Abfalldokumentation!$W846)</f>
        <v>-</v>
      </c>
      <c r="I846" s="80">
        <f t="shared" si="92"/>
        <v>40</v>
      </c>
      <c r="J846" s="80" t="str">
        <f t="shared" si="93"/>
        <v>Produkte</v>
      </c>
      <c r="K846" s="80" t="str">
        <f t="shared" si="94"/>
        <v>BUs</v>
      </c>
      <c r="L846" s="80" t="str">
        <f t="shared" si="95"/>
        <v>Symptome</v>
      </c>
      <c r="M8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IFERROR(VLOOKUP(Abfalldokumentation!$O846,Kennzahlen!U:X,3,FALSE)*Abfalldokumentation!$B846,"0")))),0)</f>
        <v>0</v>
      </c>
      <c r="N846" s="80" t="str">
        <f>IF(ISBLANK(Q846),VLOOKUP(Abfalldokumentation!$O846,'Linien - BU'!R:S,2,FALSE),Q846)</f>
        <v>Abfüllung</v>
      </c>
      <c r="O846" s="76">
        <f t="shared" si="96"/>
        <v>29500946</v>
      </c>
      <c r="P846" s="76">
        <f t="shared" si="97"/>
        <v>12</v>
      </c>
      <c r="Q846" s="38" t="s">
        <v>166</v>
      </c>
      <c r="R846" s="39">
        <v>29500946</v>
      </c>
      <c r="S846" s="39">
        <v>52</v>
      </c>
      <c r="T846" s="39">
        <v>12</v>
      </c>
      <c r="U846" s="40">
        <v>44473</v>
      </c>
      <c r="V846" s="41" t="s">
        <v>22</v>
      </c>
      <c r="W846" s="39" t="s">
        <v>52</v>
      </c>
      <c r="X846" s="43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2" t="str">
        <f>VLOOKUP(N847,'Linien - BU'!A:B,2,FALSE)</f>
        <v>BU3</v>
      </c>
      <c r="B847" s="73">
        <f t="shared" si="91"/>
        <v>117</v>
      </c>
      <c r="C847" s="74">
        <f>Abfalldokumentation!$U847</f>
        <v>44473</v>
      </c>
      <c r="D847" s="68" t="str">
        <f>IFERROR(VLOOKUP(Tabelle3[[#This Row],[Artikelnr.]],Produktgruppe!A:B,2,0),Tabelle3[[#This Row],[Produktname]])</f>
        <v>ABS 295</v>
      </c>
      <c r="E847" s="75" t="str">
        <f>IFERROR(VLOOKUP(Abfalldokumentation!$O847,Artikel!A:C,3,FALSE),Abfalldokumentation!$O847)</f>
        <v>ABS CHED-PF-KRÄUK gemis</v>
      </c>
      <c r="F847" s="75" t="str">
        <f>VLOOKUP(T847,'Liste Gründe'!A:D,2,FALSE)</f>
        <v>Linienbezogen</v>
      </c>
      <c r="G847" s="74" t="str">
        <f>IF(ISBLANK(V847),VLOOKUP(Abfalldokumentation!$P847,'Liste Gründe'!A:D,3,FALSE),V847)</f>
        <v>gemischtes Produkt</v>
      </c>
      <c r="H847" s="75" t="str">
        <f>IF(ISBLANK(Abfalldokumentation!$W847),"-",Abfalldokumentation!$W847)</f>
        <v>-</v>
      </c>
      <c r="I847" s="75">
        <f t="shared" si="92"/>
        <v>40</v>
      </c>
      <c r="J847" s="75" t="str">
        <f t="shared" si="93"/>
        <v>Produkte</v>
      </c>
      <c r="K847" s="75" t="str">
        <f t="shared" si="94"/>
        <v>BUs</v>
      </c>
      <c r="L847" s="75" t="str">
        <f t="shared" si="95"/>
        <v>Symptome</v>
      </c>
      <c r="M8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IFERROR(VLOOKUP(Abfalldokumentation!$O847,Kennzahlen!U:X,3,FALSE)*Abfalldokumentation!$B847,"0")))),0)</f>
        <v>117</v>
      </c>
      <c r="N847" s="75" t="str">
        <f>IF(ISBLANK(Q847),VLOOKUP(Abfalldokumentation!$O847,'Linien - BU'!R:S,2,FALSE),Q847)</f>
        <v>L33</v>
      </c>
      <c r="O847" s="76">
        <f t="shared" si="96"/>
        <v>29501003</v>
      </c>
      <c r="P847" s="76">
        <f t="shared" si="97"/>
        <v>81</v>
      </c>
      <c r="Q847" s="44" t="s">
        <v>191</v>
      </c>
      <c r="R847" s="45">
        <v>29501003</v>
      </c>
      <c r="S847" s="45">
        <v>117</v>
      </c>
      <c r="T847" s="45">
        <v>81</v>
      </c>
      <c r="U847" s="46">
        <v>44473</v>
      </c>
      <c r="V847" s="47"/>
      <c r="W847" s="45"/>
      <c r="X847" s="49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7" t="str">
        <f>VLOOKUP(N848,'Linien - BU'!A:B,2,FALSE)</f>
        <v>BU4</v>
      </c>
      <c r="B848" s="78">
        <f t="shared" si="91"/>
        <v>13</v>
      </c>
      <c r="C848" s="79">
        <f>Abfalldokumentation!$U848</f>
        <v>44473</v>
      </c>
      <c r="D848" s="68" t="str">
        <f>IFERROR(VLOOKUP(Tabelle3[[#This Row],[Artikelnr.]],Produktgruppe!A:B,2,0),Tabelle3[[#This Row],[Produktname]])</f>
        <v>ABS 295</v>
      </c>
      <c r="E848" s="80" t="str">
        <f>IFERROR(VLOOKUP(Abfalldokumentation!$O848,Artikel!A:C,3,FALSE),Abfalldokumentation!$O848)</f>
        <v>ABS Whisky-Nuts</v>
      </c>
      <c r="F848" s="80" t="str">
        <f>VLOOKUP(T848,'Liste Gründe'!A:D,2,FALSE)</f>
        <v>keinen Verwendungszweck</v>
      </c>
      <c r="G848" s="79" t="str">
        <f>IF(ISBLANK(V848),VLOOKUP(Abfalldokumentation!$P848,'Liste Gründe'!A:D,3,FALSE),V848)</f>
        <v>keinen Verwendungszweck</v>
      </c>
      <c r="H848" s="80" t="str">
        <f>IF(ISBLANK(Abfalldokumentation!$W848),"-",Abfalldokumentation!$W848)</f>
        <v>-</v>
      </c>
      <c r="I848" s="80">
        <f t="shared" si="92"/>
        <v>40</v>
      </c>
      <c r="J848" s="80" t="str">
        <f t="shared" si="93"/>
        <v>Produkte</v>
      </c>
      <c r="K848" s="80" t="str">
        <f t="shared" si="94"/>
        <v>BUs</v>
      </c>
      <c r="L848" s="80" t="str">
        <f t="shared" si="95"/>
        <v>Symptome</v>
      </c>
      <c r="M8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IFERROR(VLOOKUP(Abfalldokumentation!$O848,Kennzahlen!U:X,3,FALSE)*Abfalldokumentation!$B848,"0")))),0)</f>
        <v>7.5058130571925785</v>
      </c>
      <c r="N848" s="80" t="str">
        <f>IF(ISBLANK(Q848),VLOOKUP(Abfalldokumentation!$O848,'Linien - BU'!R:S,2,FALSE),Q848)</f>
        <v>BU4</v>
      </c>
      <c r="O848" s="76">
        <f t="shared" si="96"/>
        <v>29501009</v>
      </c>
      <c r="P848" s="76">
        <f t="shared" si="97"/>
        <v>61</v>
      </c>
      <c r="Q848" s="38" t="s">
        <v>9</v>
      </c>
      <c r="R848" s="39">
        <v>29501009</v>
      </c>
      <c r="S848" s="39">
        <v>13</v>
      </c>
      <c r="T848" s="39">
        <v>61</v>
      </c>
      <c r="U848" s="40">
        <v>44473</v>
      </c>
      <c r="V848" s="41"/>
      <c r="W848" s="39" t="s">
        <v>52</v>
      </c>
      <c r="X848" s="43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2" t="str">
        <f>VLOOKUP(N849,'Linien - BU'!A:B,2,FALSE)</f>
        <v>BU4</v>
      </c>
      <c r="B849" s="73">
        <f t="shared" si="91"/>
        <v>6</v>
      </c>
      <c r="C849" s="74">
        <f>Abfalldokumentation!$U849</f>
        <v>44473</v>
      </c>
      <c r="D849" s="68" t="str">
        <f>IFERROR(VLOOKUP(Tabelle3[[#This Row],[Artikelnr.]],Produktgruppe!A:B,2,0),Tabelle3[[#This Row],[Produktname]])</f>
        <v>VOS 295</v>
      </c>
      <c r="E849" s="75" t="str">
        <f>IFERROR(VLOOKUP(Abfalldokumentation!$O849,Artikel!A:C,3,FALSE),Abfalldokumentation!$O849)</f>
        <v>VOS WAL-THEKE</v>
      </c>
      <c r="F849" s="75" t="str">
        <f>VLOOKUP(T849,'Liste Gründe'!A:D,2,FALSE)</f>
        <v>keinen Verwendungszweck</v>
      </c>
      <c r="G849" s="74" t="str">
        <f>IF(ISBLANK(V849),VLOOKUP(Abfalldokumentation!$P849,'Liste Gründe'!A:D,3,FALSE),V849)</f>
        <v>keinen Verwendungszweck</v>
      </c>
      <c r="H849" s="75" t="str">
        <f>IF(ISBLANK(Abfalldokumentation!$W849),"-",Abfalldokumentation!$W849)</f>
        <v>-</v>
      </c>
      <c r="I849" s="75">
        <f t="shared" si="92"/>
        <v>40</v>
      </c>
      <c r="J849" s="75" t="str">
        <f t="shared" si="93"/>
        <v>Produkte</v>
      </c>
      <c r="K849" s="75" t="str">
        <f t="shared" si="94"/>
        <v>BUs</v>
      </c>
      <c r="L849" s="75" t="str">
        <f t="shared" si="95"/>
        <v>Symptome</v>
      </c>
      <c r="M8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IFERROR(VLOOKUP(Abfalldokumentation!$O849,Kennzahlen!U:X,3,FALSE)*Abfalldokumentation!$B849,"0")))),0)</f>
        <v>0</v>
      </c>
      <c r="N849" s="75" t="str">
        <f>IF(ISBLANK(Q849),VLOOKUP(Abfalldokumentation!$O849,'Linien - BU'!R:S,2,FALSE),Q849)</f>
        <v>BU4</v>
      </c>
      <c r="O849" s="76">
        <f t="shared" si="96"/>
        <v>29501020</v>
      </c>
      <c r="P849" s="76">
        <f t="shared" si="97"/>
        <v>61</v>
      </c>
      <c r="Q849" s="44" t="s">
        <v>9</v>
      </c>
      <c r="R849" s="45">
        <v>29501020</v>
      </c>
      <c r="S849" s="45">
        <v>6</v>
      </c>
      <c r="T849" s="45">
        <v>61</v>
      </c>
      <c r="U849" s="46">
        <v>44473</v>
      </c>
      <c r="V849" s="47"/>
      <c r="W849" s="45" t="s">
        <v>52</v>
      </c>
      <c r="X849" s="49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7" t="str">
        <f>VLOOKUP(N850,'Linien - BU'!A:B,2,FALSE)</f>
        <v>BU4</v>
      </c>
      <c r="B850" s="78">
        <f t="shared" si="91"/>
        <v>432</v>
      </c>
      <c r="C850" s="79">
        <f>Abfalldokumentation!$U850</f>
        <v>44473</v>
      </c>
      <c r="D850" s="68" t="str">
        <f>IFERROR(VLOOKUP(Tabelle3[[#This Row],[Artikelnr.]],Produktgruppe!A:B,2,0),Tabelle3[[#This Row],[Produktname]])</f>
        <v>ABS 295</v>
      </c>
      <c r="E850" s="80" t="str">
        <f>IFERROR(VLOOKUP(Abfalldokumentation!$O850,Artikel!A:C,3,FALSE),Abfalldokumentation!$O850)</f>
        <v>ABS CAMBOZOLA</v>
      </c>
      <c r="F850" s="80" t="str">
        <f>VLOOKUP(T850,'Liste Gründe'!A:D,2,FALSE)</f>
        <v>keinen Verwendungszweck</v>
      </c>
      <c r="G850" s="79" t="str">
        <f>IF(ISBLANK(V850),VLOOKUP(Abfalldokumentation!$P850,'Liste Gründe'!A:D,3,FALSE),V850)</f>
        <v>keinen Verwendungszweck</v>
      </c>
      <c r="H850" s="80" t="str">
        <f>IF(ISBLANK(Abfalldokumentation!$W850),"-",Abfalldokumentation!$W850)</f>
        <v>-</v>
      </c>
      <c r="I850" s="80">
        <f t="shared" si="92"/>
        <v>40</v>
      </c>
      <c r="J850" s="80" t="str">
        <f t="shared" si="93"/>
        <v>Produkte</v>
      </c>
      <c r="K850" s="80" t="str">
        <f t="shared" si="94"/>
        <v>BUs</v>
      </c>
      <c r="L850" s="80" t="str">
        <f t="shared" si="95"/>
        <v>Symptome</v>
      </c>
      <c r="M8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IFERROR(VLOOKUP(Abfalldokumentation!$O850,Kennzahlen!U:X,3,FALSE)*Abfalldokumentation!$B850,"0")))),0)</f>
        <v>8.9105580026070399</v>
      </c>
      <c r="N850" s="80" t="str">
        <f>IF(ISBLANK(Q850),VLOOKUP(Abfalldokumentation!$O850,'Linien - BU'!R:S,2,FALSE),Q850)</f>
        <v>BU4</v>
      </c>
      <c r="O850" s="76">
        <f t="shared" si="96"/>
        <v>29501023</v>
      </c>
      <c r="P850" s="76">
        <f t="shared" si="97"/>
        <v>61</v>
      </c>
      <c r="Q850" s="38" t="s">
        <v>9</v>
      </c>
      <c r="R850" s="39">
        <v>29501023</v>
      </c>
      <c r="S850" s="39">
        <v>432</v>
      </c>
      <c r="T850" s="39">
        <v>61</v>
      </c>
      <c r="U850" s="40">
        <v>44473</v>
      </c>
      <c r="V850" s="41"/>
      <c r="W850" s="39" t="s">
        <v>52</v>
      </c>
      <c r="X850" s="43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2" t="str">
        <f>VLOOKUP(N851,'Linien - BU'!A:B,2,FALSE)</f>
        <v>BU4</v>
      </c>
      <c r="B851" s="73">
        <f t="shared" si="91"/>
        <v>6</v>
      </c>
      <c r="C851" s="74">
        <f>Abfalldokumentation!$U851</f>
        <v>44473</v>
      </c>
      <c r="D851" s="68" t="str">
        <f>IFERROR(VLOOKUP(Tabelle3[[#This Row],[Artikelnr.]],Produktgruppe!A:B,2,0),Tabelle3[[#This Row],[Produktname]])</f>
        <v>ABS 295</v>
      </c>
      <c r="E851" s="75" t="str">
        <f>IFERROR(VLOOKUP(Abfalldokumentation!$O851,Artikel!A:C,3,FALSE),Abfalldokumentation!$O851)</f>
        <v>ABS KELLERGEIST</v>
      </c>
      <c r="F851" s="75" t="str">
        <f>VLOOKUP(T851,'Liste Gründe'!A:D,2,FALSE)</f>
        <v>keinen Verwendungszweck</v>
      </c>
      <c r="G851" s="74" t="str">
        <f>IF(ISBLANK(V851),VLOOKUP(Abfalldokumentation!$P851,'Liste Gründe'!A:D,3,FALSE),V851)</f>
        <v>keinen Verwendungszweck</v>
      </c>
      <c r="H851" s="75" t="str">
        <f>IF(ISBLANK(Abfalldokumentation!$W851),"-",Abfalldokumentation!$W851)</f>
        <v>-</v>
      </c>
      <c r="I851" s="75">
        <f t="shared" si="92"/>
        <v>40</v>
      </c>
      <c r="J851" s="75" t="str">
        <f t="shared" si="93"/>
        <v>Produkte</v>
      </c>
      <c r="K851" s="75" t="str">
        <f t="shared" si="94"/>
        <v>BUs</v>
      </c>
      <c r="L851" s="75" t="str">
        <f t="shared" si="95"/>
        <v>Symptome</v>
      </c>
      <c r="M8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IFERROR(VLOOKUP(Abfalldokumentation!$O851,Kennzahlen!U:X,3,FALSE)*Abfalldokumentation!$B851,"0")))),0)</f>
        <v>8.0682678667519738</v>
      </c>
      <c r="N851" s="75" t="str">
        <f>IF(ISBLANK(Q851),VLOOKUP(Abfalldokumentation!$O851,'Linien - BU'!R:S,2,FALSE),Q851)</f>
        <v>BU4</v>
      </c>
      <c r="O851" s="76">
        <f t="shared" si="96"/>
        <v>29501028</v>
      </c>
      <c r="P851" s="76">
        <f t="shared" si="97"/>
        <v>61</v>
      </c>
      <c r="Q851" s="44" t="s">
        <v>9</v>
      </c>
      <c r="R851" s="45">
        <v>29501028</v>
      </c>
      <c r="S851" s="45">
        <v>6</v>
      </c>
      <c r="T851" s="45">
        <v>61</v>
      </c>
      <c r="U851" s="46">
        <v>44473</v>
      </c>
      <c r="V851" s="47"/>
      <c r="W851" s="45" t="s">
        <v>52</v>
      </c>
      <c r="X851" s="49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7" t="str">
        <f>VLOOKUP(N852,'Linien - BU'!A:B,2,FALSE)</f>
        <v>BU3</v>
      </c>
      <c r="B852" s="78">
        <f t="shared" si="91"/>
        <v>29</v>
      </c>
      <c r="C852" s="79">
        <f>Abfalldokumentation!$U852</f>
        <v>44473</v>
      </c>
      <c r="D852" s="68" t="str">
        <f>IFERROR(VLOOKUP(Tabelle3[[#This Row],[Artikelnr.]],Produktgruppe!A:B,2,0),Tabelle3[[#This Row],[Produktname]])</f>
        <v>ABS 295</v>
      </c>
      <c r="E852" s="80" t="str">
        <f>IFERROR(VLOOKUP(Abfalldokumentation!$O852,Artikel!A:C,3,FALSE),Abfalldokumentation!$O852)</f>
        <v>ABS CHED-ROT MIT ß-CARO</v>
      </c>
      <c r="F852" s="80" t="str">
        <f>VLOOKUP(T852,'Liste Gründe'!A:D,2,FALSE)</f>
        <v>Rest</v>
      </c>
      <c r="G852" s="79" t="str">
        <f>IF(ISBLANK(V852),VLOOKUP(Abfalldokumentation!$P852,'Liste Gründe'!A:D,3,FALSE),V852)</f>
        <v>Schmutz</v>
      </c>
      <c r="H852" s="80" t="str">
        <f>IF(ISBLANK(Abfalldokumentation!$W852),"-",Abfalldokumentation!$W852)</f>
        <v>-</v>
      </c>
      <c r="I852" s="80">
        <f t="shared" si="92"/>
        <v>40</v>
      </c>
      <c r="J852" s="80" t="str">
        <f t="shared" si="93"/>
        <v>Produkte</v>
      </c>
      <c r="K852" s="80" t="str">
        <f t="shared" si="94"/>
        <v>BUs</v>
      </c>
      <c r="L852" s="80" t="str">
        <f t="shared" si="95"/>
        <v>Symptome</v>
      </c>
      <c r="M8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IFERROR(VLOOKUP(Abfalldokumentation!$O852,Kennzahlen!U:X,3,FALSE)*Abfalldokumentation!$B852,"0")))),0)</f>
        <v>29</v>
      </c>
      <c r="N852" s="80" t="str">
        <f>IF(ISBLANK(Q852),VLOOKUP(Abfalldokumentation!$O852,'Linien - BU'!R:S,2,FALSE),Q852)</f>
        <v>L33</v>
      </c>
      <c r="O852" s="76">
        <f t="shared" si="96"/>
        <v>29501032</v>
      </c>
      <c r="P852" s="76">
        <f t="shared" si="97"/>
        <v>42</v>
      </c>
      <c r="Q852" s="38" t="s">
        <v>191</v>
      </c>
      <c r="R852" s="39">
        <v>29501032</v>
      </c>
      <c r="S852" s="39">
        <v>29</v>
      </c>
      <c r="T852" s="39">
        <v>42</v>
      </c>
      <c r="U852" s="40">
        <v>44473</v>
      </c>
      <c r="V852" s="45"/>
      <c r="W852" s="39"/>
      <c r="X852" s="43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2" t="str">
        <f>VLOOKUP(N853,'Linien - BU'!A:B,2,FALSE)</f>
        <v>BU3</v>
      </c>
      <c r="B853" s="73">
        <f t="shared" si="91"/>
        <v>195</v>
      </c>
      <c r="C853" s="74">
        <f>Abfalldokumentation!$U853</f>
        <v>44473</v>
      </c>
      <c r="D853" s="68" t="str">
        <f>IFERROR(VLOOKUP(Tabelle3[[#This Row],[Artikelnr.]],Produktgruppe!A:B,2,0),Tabelle3[[#This Row],[Produktname]])</f>
        <v>VOS 295</v>
      </c>
      <c r="E853" s="75" t="str">
        <f>IFERROR(VLOOKUP(Abfalldokumentation!$O853,Artikel!A:C,3,FALSE),Abfalldokumentation!$O853)</f>
        <v>VOS RW BUN-PF</v>
      </c>
      <c r="F853" s="75" t="str">
        <f>VLOOKUP(T853,'Liste Gründe'!A:D,2,FALSE)</f>
        <v>Schimmel</v>
      </c>
      <c r="G853" s="74" t="str">
        <f>IF(ISBLANK(V853),VLOOKUP(Abfalldokumentation!$P853,'Liste Gründe'!A:D,3,FALSE),V853)</f>
        <v>VOS &gt; Einsatz</v>
      </c>
      <c r="H853" s="75" t="str">
        <f>IF(ISBLANK(Abfalldokumentation!$W853),"-",Abfalldokumentation!$W853)</f>
        <v>-</v>
      </c>
      <c r="I853" s="75">
        <f t="shared" si="92"/>
        <v>40</v>
      </c>
      <c r="J853" s="75" t="str">
        <f t="shared" si="93"/>
        <v>Produkte</v>
      </c>
      <c r="K853" s="75" t="str">
        <f t="shared" si="94"/>
        <v>BUs</v>
      </c>
      <c r="L853" s="75" t="str">
        <f t="shared" si="95"/>
        <v>Symptome</v>
      </c>
      <c r="M8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IFERROR(VLOOKUP(Abfalldokumentation!$O853,Kennzahlen!U:X,3,FALSE)*Abfalldokumentation!$B853,"0")))),0)</f>
        <v>97.5</v>
      </c>
      <c r="N853" s="75" t="str">
        <f>IF(ISBLANK(Q853),VLOOKUP(Abfalldokumentation!$O853,'Linien - BU'!R:S,2,FALSE),Q853)</f>
        <v>BU3</v>
      </c>
      <c r="O853" s="76">
        <f t="shared" si="96"/>
        <v>29501055</v>
      </c>
      <c r="P853" s="76">
        <f t="shared" si="97"/>
        <v>12</v>
      </c>
      <c r="Q853" s="44" t="s">
        <v>8</v>
      </c>
      <c r="R853" s="45">
        <v>29501055</v>
      </c>
      <c r="S853" s="45">
        <v>195</v>
      </c>
      <c r="T853" s="45">
        <v>12</v>
      </c>
      <c r="U853" s="46">
        <v>44473</v>
      </c>
      <c r="V853" s="47" t="s">
        <v>21</v>
      </c>
      <c r="W853" s="45" t="s">
        <v>52</v>
      </c>
      <c r="X853" s="49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7" t="str">
        <f>VLOOKUP(N854,'Linien - BU'!A:B,2,FALSE)</f>
        <v>Verkauf</v>
      </c>
      <c r="B854" s="78">
        <f t="shared" si="91"/>
        <v>386</v>
      </c>
      <c r="C854" s="79">
        <f>Abfalldokumentation!$U854</f>
        <v>44473</v>
      </c>
      <c r="D854" s="68" t="str">
        <f>IFERROR(VLOOKUP(Tabelle3[[#This Row],[Artikelnr.]],Produktgruppe!A:B,2,0),Tabelle3[[#This Row],[Produktname]])</f>
        <v>Endstücke 295</v>
      </c>
      <c r="E854" s="80" t="str">
        <f>IFERROR(VLOOKUP(Abfalldokumentation!$O854,Artikel!A:C,3,FALSE),Abfalldokumentation!$O854)</f>
        <v>VOS GRW-SCHI-NAT ENDSTÜ</v>
      </c>
      <c r="F854" s="80" t="str">
        <f>VLOOKUP(T854,'Liste Gründe'!A:D,2,FALSE)</f>
        <v>Schimmel</v>
      </c>
      <c r="G854" s="79" t="str">
        <f>IF(ISBLANK(V854),VLOOKUP(Abfalldokumentation!$P854,'Liste Gründe'!A:D,3,FALSE),V854)</f>
        <v>keinen Abnehmer/kein Schälpersonal</v>
      </c>
      <c r="H854" s="80" t="str">
        <f>IF(ISBLANK(Abfalldokumentation!$W854),"-",Abfalldokumentation!$W854)</f>
        <v>-</v>
      </c>
      <c r="I854" s="80">
        <f t="shared" si="92"/>
        <v>40</v>
      </c>
      <c r="J854" s="80" t="str">
        <f t="shared" si="93"/>
        <v>Produkte</v>
      </c>
      <c r="K854" s="80" t="str">
        <f t="shared" si="94"/>
        <v>BUs</v>
      </c>
      <c r="L854" s="80" t="str">
        <f t="shared" si="95"/>
        <v>Symptome</v>
      </c>
      <c r="M8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IFERROR(VLOOKUP(Abfalldokumentation!$O854,Kennzahlen!U:X,3,FALSE)*Abfalldokumentation!$B854,"0")))),0)</f>
        <v>193</v>
      </c>
      <c r="N854" s="80" t="str">
        <f>IF(ISBLANK(Q854),VLOOKUP(Abfalldokumentation!$O854,'Linien - BU'!R:S,2,FALSE),Q854)</f>
        <v>Verkauf</v>
      </c>
      <c r="O854" s="76">
        <f t="shared" si="96"/>
        <v>29501070</v>
      </c>
      <c r="P854" s="76">
        <f t="shared" si="97"/>
        <v>12</v>
      </c>
      <c r="Q854" s="38" t="s">
        <v>11</v>
      </c>
      <c r="R854" s="39">
        <v>29501070</v>
      </c>
      <c r="S854" s="39">
        <v>386</v>
      </c>
      <c r="T854" s="39">
        <v>12</v>
      </c>
      <c r="U854" s="40">
        <v>44473</v>
      </c>
      <c r="V854" s="41" t="s">
        <v>20</v>
      </c>
      <c r="W854" s="39" t="s">
        <v>52</v>
      </c>
      <c r="X854" s="43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2" t="str">
        <f>VLOOKUP(N855,'Linien - BU'!A:B,2,FALSE)</f>
        <v>BU3</v>
      </c>
      <c r="B855" s="73">
        <f t="shared" si="91"/>
        <v>289</v>
      </c>
      <c r="C855" s="74">
        <f>Abfalldokumentation!$U855</f>
        <v>44473</v>
      </c>
      <c r="D855" s="68" t="str">
        <f>IFERROR(VLOOKUP(Tabelle3[[#This Row],[Artikelnr.]],Produktgruppe!A:B,2,0),Tabelle3[[#This Row],[Produktname]])</f>
        <v>VOS 495</v>
      </c>
      <c r="E855" s="75" t="str">
        <f>IFERROR(VLOOKUP(Abfalldokumentation!$O855,Artikel!A:C,3,FALSE),Abfalldokumentation!$O855)</f>
        <v>VOS GRW-NATUR-VAKU / Er</v>
      </c>
      <c r="F855" s="75" t="str">
        <f>VLOOKUP(T855,'Liste Gründe'!A:D,2,FALSE)</f>
        <v>Schimmel</v>
      </c>
      <c r="G855" s="74" t="str">
        <f>IF(ISBLANK(V855),VLOOKUP(Abfalldokumentation!$P855,'Liste Gründe'!A:D,3,FALSE),V855)</f>
        <v>VOS &gt; Einsatz</v>
      </c>
      <c r="H855" s="75" t="str">
        <f>IF(ISBLANK(Abfalldokumentation!$W855),"-",Abfalldokumentation!$W855)</f>
        <v>-</v>
      </c>
      <c r="I855" s="75">
        <f t="shared" si="92"/>
        <v>40</v>
      </c>
      <c r="J855" s="75" t="str">
        <f t="shared" si="93"/>
        <v>Produkte</v>
      </c>
      <c r="K855" s="75" t="str">
        <f t="shared" si="94"/>
        <v>BUs</v>
      </c>
      <c r="L855" s="75" t="str">
        <f t="shared" si="95"/>
        <v>Symptome</v>
      </c>
      <c r="M8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IFERROR(VLOOKUP(Abfalldokumentation!$O855,Kennzahlen!U:X,3,FALSE)*Abfalldokumentation!$B855,"0")))),0)</f>
        <v>148.54599999999999</v>
      </c>
      <c r="N855" s="75" t="str">
        <f>IF(ISBLANK(Q855),VLOOKUP(Abfalldokumentation!$O855,'Linien - BU'!R:S,2,FALSE),Q855)</f>
        <v>BU3</v>
      </c>
      <c r="O855" s="76">
        <f t="shared" si="96"/>
        <v>49500143</v>
      </c>
      <c r="P855" s="76">
        <f t="shared" si="97"/>
        <v>12</v>
      </c>
      <c r="Q855" s="44" t="s">
        <v>8</v>
      </c>
      <c r="R855" s="45">
        <v>49500143</v>
      </c>
      <c r="S855" s="45">
        <v>289</v>
      </c>
      <c r="T855" s="45">
        <v>12</v>
      </c>
      <c r="U855" s="46">
        <v>44473</v>
      </c>
      <c r="V855" s="47" t="s">
        <v>21</v>
      </c>
      <c r="W855" s="45"/>
      <c r="X855" s="49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7" t="str">
        <f>VLOOKUP(N856,'Linien - BU'!A:B,2,FALSE)</f>
        <v>BU3</v>
      </c>
      <c r="B856" s="78">
        <f t="shared" si="91"/>
        <v>1266</v>
      </c>
      <c r="C856" s="79">
        <f>Abfalldokumentation!$U856</f>
        <v>44473</v>
      </c>
      <c r="D856" s="68" t="str">
        <f>IFERROR(VLOOKUP(Tabelle3[[#This Row],[Artikelnr.]],Produktgruppe!A:B,2,0),Tabelle3[[#This Row],[Produktname]])</f>
        <v>VOS 495</v>
      </c>
      <c r="E856" s="80" t="str">
        <f>IFERROR(VLOOKUP(Abfalldokumentation!$O856,Artikel!A:C,3,FALSE),Abfalldokumentation!$O856)</f>
        <v>VOS RW-NATUR-EXTRA-VAKU</v>
      </c>
      <c r="F856" s="80" t="str">
        <f>VLOOKUP(T856,'Liste Gründe'!A:D,2,FALSE)</f>
        <v>Schimmel</v>
      </c>
      <c r="G856" s="79" t="str">
        <f>IF(ISBLANK(V856),VLOOKUP(Abfalldokumentation!$P856,'Liste Gründe'!A:D,3,FALSE),V856)</f>
        <v>VOS &gt; Einsatz</v>
      </c>
      <c r="H856" s="80" t="str">
        <f>IF(ISBLANK(Abfalldokumentation!$W856),"-",Abfalldokumentation!$W856)</f>
        <v>-</v>
      </c>
      <c r="I856" s="80">
        <f t="shared" si="92"/>
        <v>40</v>
      </c>
      <c r="J856" s="80" t="str">
        <f t="shared" si="93"/>
        <v>Produkte</v>
      </c>
      <c r="K856" s="80" t="str">
        <f t="shared" si="94"/>
        <v>BUs</v>
      </c>
      <c r="L856" s="80" t="str">
        <f t="shared" si="95"/>
        <v>Symptome</v>
      </c>
      <c r="M8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IFERROR(VLOOKUP(Abfalldokumentation!$O856,Kennzahlen!U:X,3,FALSE)*Abfalldokumentation!$B856,"0")))),0)</f>
        <v>650.72400000000005</v>
      </c>
      <c r="N856" s="80" t="str">
        <f>IF(ISBLANK(Q856),VLOOKUP(Abfalldokumentation!$O856,'Linien - BU'!R:S,2,FALSE),Q856)</f>
        <v>BU3</v>
      </c>
      <c r="O856" s="76">
        <f t="shared" si="96"/>
        <v>49500147</v>
      </c>
      <c r="P856" s="76">
        <f t="shared" si="97"/>
        <v>12</v>
      </c>
      <c r="Q856" s="38" t="s">
        <v>8</v>
      </c>
      <c r="R856" s="39">
        <v>49500147</v>
      </c>
      <c r="S856" s="39">
        <v>1266</v>
      </c>
      <c r="T856" s="39">
        <v>12</v>
      </c>
      <c r="U856" s="40">
        <v>44473</v>
      </c>
      <c r="V856" s="41" t="s">
        <v>21</v>
      </c>
      <c r="W856" s="39" t="s">
        <v>52</v>
      </c>
      <c r="X856" s="43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2" t="str">
        <f>VLOOKUP(N857,'Linien - BU'!A:B,2,FALSE)</f>
        <v>Verkauf</v>
      </c>
      <c r="B857" s="73">
        <f t="shared" si="91"/>
        <v>684</v>
      </c>
      <c r="C857" s="74">
        <f>Abfalldokumentation!$U857</f>
        <v>44473</v>
      </c>
      <c r="D857" s="68" t="str">
        <f>IFERROR(VLOOKUP(Tabelle3[[#This Row],[Artikelnr.]],Produktgruppe!A:B,2,0),Tabelle3[[#This Row],[Produktname]])</f>
        <v>Fertigware</v>
      </c>
      <c r="E857" s="75" t="str">
        <f>IFERROR(VLOOKUP(Abfalldokumentation!$O857,Artikel!A:C,3,FALSE),Abfalldokumentation!$O857)</f>
        <v>Abschnitte Landkäse Ber</v>
      </c>
      <c r="F857" s="75" t="str">
        <f>VLOOKUP(T857,'Liste Gründe'!A:D,2,FALSE)</f>
        <v>Schimmel</v>
      </c>
      <c r="G857" s="74" t="str">
        <f>IF(ISBLANK(V857),VLOOKUP(Abfalldokumentation!$P857,'Liste Gründe'!A:D,3,FALSE),V857)</f>
        <v>keinen Abnehmer</v>
      </c>
      <c r="H857" s="75" t="str">
        <f>IF(ISBLANK(Abfalldokumentation!$W857),"-",Abfalldokumentation!$W857)</f>
        <v>-</v>
      </c>
      <c r="I857" s="75">
        <f t="shared" si="92"/>
        <v>40</v>
      </c>
      <c r="J857" s="75" t="str">
        <f t="shared" si="93"/>
        <v>Produkte</v>
      </c>
      <c r="K857" s="75" t="str">
        <f t="shared" si="94"/>
        <v>BUs</v>
      </c>
      <c r="L857" s="75" t="str">
        <f t="shared" si="95"/>
        <v>Symptome</v>
      </c>
      <c r="M8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IFERROR(VLOOKUP(Abfalldokumentation!$O857,Kennzahlen!U:X,3,FALSE)*Abfalldokumentation!$B857,"0")))),0)</f>
        <v>715.25880000000006</v>
      </c>
      <c r="N857" s="75" t="str">
        <f>IF(ISBLANK(Q857),VLOOKUP(Abfalldokumentation!$O857,'Linien - BU'!R:S,2,FALSE),Q857)</f>
        <v>Verkauf</v>
      </c>
      <c r="O857" s="76">
        <f t="shared" si="96"/>
        <v>59500051</v>
      </c>
      <c r="P857" s="76">
        <f t="shared" si="97"/>
        <v>12</v>
      </c>
      <c r="Q857" s="44" t="s">
        <v>11</v>
      </c>
      <c r="R857" s="45">
        <v>59500051</v>
      </c>
      <c r="S857" s="45">
        <v>684</v>
      </c>
      <c r="T857" s="45">
        <v>12</v>
      </c>
      <c r="U857" s="46">
        <v>44473</v>
      </c>
      <c r="V857" s="47" t="s">
        <v>24</v>
      </c>
      <c r="W857" s="45" t="s">
        <v>52</v>
      </c>
      <c r="X857" s="49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7" t="str">
        <f>VLOOKUP(N858,'Linien - BU'!A:B,2,FALSE)</f>
        <v>BU3</v>
      </c>
      <c r="B858" s="78">
        <f t="shared" si="91"/>
        <v>47</v>
      </c>
      <c r="C858" s="79">
        <f>Abfalldokumentation!$U858</f>
        <v>44473</v>
      </c>
      <c r="D858" s="68" t="str">
        <f>IFERROR(VLOOKUP(Tabelle3[[#This Row],[Artikelnr.]],Produktgruppe!A:B,2,0),Tabelle3[[#This Row],[Produktname]])</f>
        <v>Diverses</v>
      </c>
      <c r="E858" s="80" t="str">
        <f>IFERROR(VLOOKUP(Abfalldokumentation!$O858,Artikel!A:C,3,FALSE),Abfalldokumentation!$O858)</f>
        <v>Maschinenabfall</v>
      </c>
      <c r="F858" s="80" t="str">
        <f>VLOOKUP(T858,'Liste Gründe'!A:D,2,FALSE)</f>
        <v>Linienbezogen</v>
      </c>
      <c r="G858" s="79" t="str">
        <f>IF(ISBLANK(V858),VLOOKUP(Abfalldokumentation!$P858,'Liste Gründe'!A:D,3,FALSE),V858)</f>
        <v>Maschinenabfall</v>
      </c>
      <c r="H858" s="80" t="str">
        <f>IF(ISBLANK(Abfalldokumentation!$W858),"-",Abfalldokumentation!$W858)</f>
        <v>-</v>
      </c>
      <c r="I858" s="80">
        <f t="shared" si="92"/>
        <v>40</v>
      </c>
      <c r="J858" s="80" t="str">
        <f t="shared" si="93"/>
        <v>Produkte</v>
      </c>
      <c r="K858" s="80" t="str">
        <f t="shared" si="94"/>
        <v>BUs</v>
      </c>
      <c r="L858" s="80" t="str">
        <f t="shared" si="95"/>
        <v>Symptome</v>
      </c>
      <c r="M8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IFERROR(VLOOKUP(Abfalldokumentation!$O858,Kennzahlen!U:X,3,FALSE)*Abfalldokumentation!$B858,"0")))),0)</f>
        <v>0</v>
      </c>
      <c r="N858" s="80" t="str">
        <f>IF(ISBLANK(Q858),VLOOKUP(Abfalldokumentation!$O858,'Linien - BU'!R:S,2,FALSE),Q858)</f>
        <v>L16</v>
      </c>
      <c r="O858" s="76" t="str">
        <f t="shared" si="96"/>
        <v>Maschinenabfall</v>
      </c>
      <c r="P858" s="76">
        <f t="shared" si="97"/>
        <v>30</v>
      </c>
      <c r="Q858" s="38" t="s">
        <v>199</v>
      </c>
      <c r="R858" s="39" t="s">
        <v>53</v>
      </c>
      <c r="S858" s="39">
        <v>47</v>
      </c>
      <c r="T858" s="39">
        <v>30</v>
      </c>
      <c r="U858" s="40">
        <v>44473</v>
      </c>
      <c r="V858" s="41"/>
      <c r="W858" s="39" t="s">
        <v>52</v>
      </c>
      <c r="X858" s="43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2" t="str">
        <f>VLOOKUP(N859,'Linien - BU'!A:B,2,FALSE)</f>
        <v>BU1</v>
      </c>
      <c r="B859" s="73">
        <f t="shared" si="91"/>
        <v>180</v>
      </c>
      <c r="C859" s="74">
        <f>Abfalldokumentation!$U859</f>
        <v>44473</v>
      </c>
      <c r="D859" s="68" t="str">
        <f>IFERROR(VLOOKUP(Tabelle3[[#This Row],[Artikelnr.]],Produktgruppe!A:B,2,0),Tabelle3[[#This Row],[Produktname]])</f>
        <v>Diverses</v>
      </c>
      <c r="E859" s="75" t="str">
        <f>IFERROR(VLOOKUP(Abfalldokumentation!$O859,Artikel!A:C,3,FALSE),Abfalldokumentation!$O859)</f>
        <v>Diverses</v>
      </c>
      <c r="F859" s="75" t="str">
        <f>VLOOKUP(T859,'Liste Gründe'!A:D,2,FALSE)</f>
        <v>Linienbezogen</v>
      </c>
      <c r="G859" s="74" t="str">
        <f>IF(ISBLANK(V859),VLOOKUP(Abfalldokumentation!$P859,'Liste Gründe'!A:D,3,FALSE),V859)</f>
        <v>Darm geplatzt</v>
      </c>
      <c r="H859" s="75" t="str">
        <f>IF(ISBLANK(Abfalldokumentation!$W859),"-",Abfalldokumentation!$W859)</f>
        <v>-</v>
      </c>
      <c r="I859" s="75">
        <f t="shared" si="92"/>
        <v>40</v>
      </c>
      <c r="J859" s="75" t="str">
        <f t="shared" si="93"/>
        <v>Produkte</v>
      </c>
      <c r="K859" s="75" t="str">
        <f t="shared" si="94"/>
        <v>BUs</v>
      </c>
      <c r="L859" s="75" t="str">
        <f t="shared" si="95"/>
        <v>Symptome</v>
      </c>
      <c r="M8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IFERROR(VLOOKUP(Abfalldokumentation!$O859,Kennzahlen!U:X,3,FALSE)*Abfalldokumentation!$B859,"0")))),0)</f>
        <v>0</v>
      </c>
      <c r="N859" s="75" t="str">
        <f>IF(ISBLANK(Q859),VLOOKUP(Abfalldokumentation!$O859,'Linien - BU'!R:S,2,FALSE),Q859)</f>
        <v>Abfüllung</v>
      </c>
      <c r="O859" s="76" t="str">
        <f t="shared" si="96"/>
        <v>Diverses</v>
      </c>
      <c r="P859" s="76">
        <f t="shared" si="97"/>
        <v>34</v>
      </c>
      <c r="Q859" s="44" t="s">
        <v>166</v>
      </c>
      <c r="R859" s="45" t="s">
        <v>108</v>
      </c>
      <c r="S859" s="45">
        <v>180</v>
      </c>
      <c r="T859" s="39">
        <v>34</v>
      </c>
      <c r="U859" s="46">
        <v>44473</v>
      </c>
      <c r="V859" s="47"/>
      <c r="W859" s="45" t="s">
        <v>52</v>
      </c>
      <c r="X859" s="49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7" t="str">
        <f>VLOOKUP(N860,'Linien - BU'!A:B,2,FALSE)</f>
        <v>Rest</v>
      </c>
      <c r="B860" s="78">
        <f t="shared" si="91"/>
        <v>14</v>
      </c>
      <c r="C860" s="79">
        <f>Abfalldokumentation!$U860</f>
        <v>44473</v>
      </c>
      <c r="D860" s="68" t="str">
        <f>IFERROR(VLOOKUP(Tabelle3[[#This Row],[Artikelnr.]],Produktgruppe!A:B,2,0),Tabelle3[[#This Row],[Produktname]])</f>
        <v>Diverses</v>
      </c>
      <c r="E860" s="80" t="str">
        <f>IFERROR(VLOOKUP(Abfalldokumentation!$O860,Artikel!A:C,3,FALSE),Abfalldokumentation!$O860)</f>
        <v>Diverses</v>
      </c>
      <c r="F860" s="80" t="str">
        <f>VLOOKUP(T860,'Liste Gründe'!A:D,2,FALSE)</f>
        <v>Qualitätssicherung</v>
      </c>
      <c r="G860" s="79" t="str">
        <f>IF(ISBLANK(V860),VLOOKUP(Abfalldokumentation!$P860,'Liste Gründe'!A:D,3,FALSE),V860)</f>
        <v>Sensorik</v>
      </c>
      <c r="H860" s="80" t="str">
        <f>IF(ISBLANK(Abfalldokumentation!$W860),"-",Abfalldokumentation!$W860)</f>
        <v>-</v>
      </c>
      <c r="I860" s="80">
        <f t="shared" si="92"/>
        <v>40</v>
      </c>
      <c r="J860" s="80" t="str">
        <f t="shared" si="93"/>
        <v>Produkte</v>
      </c>
      <c r="K860" s="80" t="str">
        <f t="shared" si="94"/>
        <v>BUs</v>
      </c>
      <c r="L860" s="80" t="str">
        <f t="shared" si="95"/>
        <v>Symptome</v>
      </c>
      <c r="M8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IFERROR(VLOOKUP(Abfalldokumentation!$O860,Kennzahlen!U:X,3,FALSE)*Abfalldokumentation!$B860,"0")))),0)</f>
        <v>0</v>
      </c>
      <c r="N860" s="80" t="str">
        <f>IF(ISBLANK(Q860),VLOOKUP(Abfalldokumentation!$O860,'Linien - BU'!R:S,2,FALSE),Q860)</f>
        <v>QM</v>
      </c>
      <c r="O860" s="76" t="str">
        <f t="shared" si="96"/>
        <v>Diverses</v>
      </c>
      <c r="P860" s="76">
        <f t="shared" si="97"/>
        <v>74</v>
      </c>
      <c r="Q860" s="38" t="s">
        <v>182</v>
      </c>
      <c r="R860" s="39" t="s">
        <v>108</v>
      </c>
      <c r="S860" s="39">
        <v>14</v>
      </c>
      <c r="T860" s="39">
        <v>74</v>
      </c>
      <c r="U860" s="40">
        <v>44473</v>
      </c>
      <c r="V860" s="41" t="s">
        <v>184</v>
      </c>
      <c r="W860" s="39" t="s">
        <v>52</v>
      </c>
      <c r="X860" s="43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2" t="str">
        <f>VLOOKUP(N861,'Linien - BU'!A:B,2,FALSE)</f>
        <v>BU1</v>
      </c>
      <c r="B861" s="73">
        <f t="shared" si="91"/>
        <v>20</v>
      </c>
      <c r="C861" s="74">
        <f>Abfalldokumentation!$U861</f>
        <v>44473</v>
      </c>
      <c r="D861" s="68" t="str">
        <f>IFERROR(VLOOKUP(Tabelle3[[#This Row],[Artikelnr.]],Produktgruppe!A:B,2,0),Tabelle3[[#This Row],[Produktname]])</f>
        <v>Diverses</v>
      </c>
      <c r="E861" s="75" t="str">
        <f>IFERROR(VLOOKUP(Abfalldokumentation!$O861,Artikel!A:C,3,FALSE),Abfalldokumentation!$O861)</f>
        <v>Diverses</v>
      </c>
      <c r="F861" s="75" t="str">
        <f>VLOOKUP(T861,'Liste Gründe'!A:D,2,FALSE)</f>
        <v>Linienbezogen</v>
      </c>
      <c r="G861" s="74" t="str">
        <f>IF(ISBLANK(V861),VLOOKUP(Abfalldokumentation!$P861,'Liste Gründe'!A:D,3,FALSE),V861)</f>
        <v>Darm geplatzt</v>
      </c>
      <c r="H861" s="75" t="str">
        <f>IF(ISBLANK(Abfalldokumentation!$W861),"-",Abfalldokumentation!$W861)</f>
        <v>-</v>
      </c>
      <c r="I861" s="75">
        <f t="shared" si="92"/>
        <v>40</v>
      </c>
      <c r="J861" s="75" t="str">
        <f t="shared" si="93"/>
        <v>Produkte</v>
      </c>
      <c r="K861" s="75" t="str">
        <f t="shared" si="94"/>
        <v>BUs</v>
      </c>
      <c r="L861" s="75" t="str">
        <f t="shared" si="95"/>
        <v>Symptome</v>
      </c>
      <c r="M8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IFERROR(VLOOKUP(Abfalldokumentation!$O861,Kennzahlen!U:X,3,FALSE)*Abfalldokumentation!$B861,"0")))),0)</f>
        <v>0</v>
      </c>
      <c r="N861" s="75" t="str">
        <f>IF(ISBLANK(Q861),VLOOKUP(Abfalldokumentation!$O861,'Linien - BU'!R:S,2,FALSE),Q861)</f>
        <v>Abfüllung</v>
      </c>
      <c r="O861" s="76" t="str">
        <f t="shared" si="96"/>
        <v>Diverses</v>
      </c>
      <c r="P861" s="76">
        <f t="shared" si="97"/>
        <v>34</v>
      </c>
      <c r="Q861" s="44" t="s">
        <v>166</v>
      </c>
      <c r="R861" s="45" t="s">
        <v>108</v>
      </c>
      <c r="S861" s="45">
        <v>20</v>
      </c>
      <c r="T861" s="39">
        <v>34</v>
      </c>
      <c r="U861" s="46">
        <v>44473</v>
      </c>
      <c r="V861" s="47"/>
      <c r="W861" s="45" t="s">
        <v>52</v>
      </c>
      <c r="X861" s="49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7" t="str">
        <f>VLOOKUP(N862,'Linien - BU'!A:B,2,FALSE)</f>
        <v>BU2</v>
      </c>
      <c r="B862" s="78">
        <f t="shared" si="91"/>
        <v>86</v>
      </c>
      <c r="C862" s="79">
        <f>Abfalldokumentation!$U862</f>
        <v>44473</v>
      </c>
      <c r="D862" s="68" t="str">
        <f>IFERROR(VLOOKUP(Tabelle3[[#This Row],[Artikelnr.]],Produktgruppe!A:B,2,0),Tabelle3[[#This Row],[Produktname]])</f>
        <v>ABS 295</v>
      </c>
      <c r="E862" s="80" t="str">
        <f>IFERROR(VLOOKUP(Abfalldokumentation!$O862,Artikel!A:C,3,FALSE),Abfalldokumentation!$O862)</f>
        <v>Scheiben/Staub</v>
      </c>
      <c r="F862" s="80" t="str">
        <f>VLOOKUP(T862,'Liste Gründe'!A:D,2,FALSE)</f>
        <v>Linienbezogen</v>
      </c>
      <c r="G862" s="79" t="str">
        <f>IF(ISBLANK(V862),VLOOKUP(Abfalldokumentation!$P862,'Liste Gründe'!A:D,3,FALSE),V862)</f>
        <v>Maschinenabfall</v>
      </c>
      <c r="H862" s="80" t="str">
        <f>IF(ISBLANK(Abfalldokumentation!$W862),"-",Abfalldokumentation!$W862)</f>
        <v>-</v>
      </c>
      <c r="I862" s="80">
        <f t="shared" si="92"/>
        <v>40</v>
      </c>
      <c r="J862" s="80" t="str">
        <f t="shared" si="93"/>
        <v>Produkte</v>
      </c>
      <c r="K862" s="80" t="str">
        <f t="shared" si="94"/>
        <v>BUs</v>
      </c>
      <c r="L862" s="80" t="str">
        <f t="shared" si="95"/>
        <v>Symptome</v>
      </c>
      <c r="M8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IFERROR(VLOOKUP(Abfalldokumentation!$O862,Kennzahlen!U:X,3,FALSE)*Abfalldokumentation!$B862,"0")))),0)</f>
        <v>0</v>
      </c>
      <c r="N862" s="80" t="str">
        <f>IF(ISBLANK(Q862),VLOOKUP(Abfalldokumentation!$O862,'Linien - BU'!R:S,2,FALSE),Q862)</f>
        <v>BU2</v>
      </c>
      <c r="O862" s="76" t="str">
        <f t="shared" si="96"/>
        <v>Scheiben/Staub</v>
      </c>
      <c r="P862" s="76">
        <f t="shared" si="97"/>
        <v>30</v>
      </c>
      <c r="Q862" s="38" t="s">
        <v>7</v>
      </c>
      <c r="R862" s="39" t="s">
        <v>16655</v>
      </c>
      <c r="S862" s="39">
        <v>86</v>
      </c>
      <c r="T862" s="39">
        <v>30</v>
      </c>
      <c r="U862" s="40">
        <v>44473</v>
      </c>
      <c r="V862" s="41"/>
      <c r="W862" s="39"/>
      <c r="X862" s="43" t="str">
        <f>IFERROR(VLOOKUP(Abfalldokumentation!$R862,Artikel!A:C,3,FALSE),Abfalldokumentation!$R862)</f>
        <v>Scheiben/Staub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2" t="str">
        <f>VLOOKUP(N863,'Linien - BU'!A:B,2,FALSE)</f>
        <v>BU3</v>
      </c>
      <c r="B863" s="73">
        <f t="shared" si="91"/>
        <v>65</v>
      </c>
      <c r="C863" s="74">
        <f>Abfalldokumentation!$U863</f>
        <v>44473</v>
      </c>
      <c r="D863" s="68" t="str">
        <f>IFERROR(VLOOKUP(Tabelle3[[#This Row],[Artikelnr.]],Produktgruppe!A:B,2,0),Tabelle3[[#This Row],[Produktname]])</f>
        <v>Diverses</v>
      </c>
      <c r="E863" s="75" t="str">
        <f>IFERROR(VLOOKUP(Abfalldokumentation!$O863,Artikel!A:C,3,FALSE),Abfalldokumentation!$O863)</f>
        <v>Diverses</v>
      </c>
      <c r="F863" s="75" t="str">
        <f>VLOOKUP(T863,'Liste Gründe'!A:D,2,FALSE)</f>
        <v>Schimmel</v>
      </c>
      <c r="G863" s="74" t="str">
        <f>IF(ISBLANK(V863),VLOOKUP(Abfalldokumentation!$P863,'Liste Gründe'!A:D,3,FALSE),V863)</f>
        <v>VOS &gt; Einsatz</v>
      </c>
      <c r="H863" s="75" t="str">
        <f>IF(ISBLANK(Abfalldokumentation!$W863),"-",Abfalldokumentation!$W863)</f>
        <v>-</v>
      </c>
      <c r="I863" s="75">
        <f t="shared" si="92"/>
        <v>40</v>
      </c>
      <c r="J863" s="75" t="str">
        <f t="shared" si="93"/>
        <v>Produkte</v>
      </c>
      <c r="K863" s="75" t="str">
        <f t="shared" si="94"/>
        <v>BUs</v>
      </c>
      <c r="L863" s="75" t="str">
        <f t="shared" si="95"/>
        <v>Symptome</v>
      </c>
      <c r="M8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IFERROR(VLOOKUP(Abfalldokumentation!$O863,Kennzahlen!U:X,3,FALSE)*Abfalldokumentation!$B863,"0")))),0)</f>
        <v>0</v>
      </c>
      <c r="N863" s="75" t="str">
        <f>IF(ISBLANK(Q863),VLOOKUP(Abfalldokumentation!$O863,'Linien - BU'!R:S,2,FALSE),Q863)</f>
        <v>L16</v>
      </c>
      <c r="O863" s="76" t="str">
        <f t="shared" si="96"/>
        <v>Diverses</v>
      </c>
      <c r="P863" s="76">
        <f t="shared" si="97"/>
        <v>12</v>
      </c>
      <c r="Q863" s="44" t="s">
        <v>199</v>
      </c>
      <c r="R863" s="45" t="s">
        <v>108</v>
      </c>
      <c r="S863" s="45">
        <v>65</v>
      </c>
      <c r="T863" s="45">
        <v>12</v>
      </c>
      <c r="U863" s="46">
        <v>44473</v>
      </c>
      <c r="V863" s="47" t="s">
        <v>21</v>
      </c>
      <c r="W863" s="45" t="s">
        <v>52</v>
      </c>
      <c r="X863" s="49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7" t="str">
        <f>VLOOKUP(N864,'Linien - BU'!A:B,2,FALSE)</f>
        <v>Rest</v>
      </c>
      <c r="B864" s="78">
        <f t="shared" si="91"/>
        <v>26</v>
      </c>
      <c r="C864" s="79">
        <f>Abfalldokumentation!$U864</f>
        <v>44473</v>
      </c>
      <c r="D864" s="68" t="str">
        <f>IFERROR(VLOOKUP(Tabelle3[[#This Row],[Artikelnr.]],Produktgruppe!A:B,2,0),Tabelle3[[#This Row],[Produktname]])</f>
        <v>Diverses</v>
      </c>
      <c r="E864" s="80" t="str">
        <f>IFERROR(VLOOKUP(Abfalldokumentation!$O864,Artikel!A:C,3,FALSE),Abfalldokumentation!$O864)</f>
        <v>Diverses</v>
      </c>
      <c r="F864" s="80" t="str">
        <f>VLOOKUP(T864,'Liste Gründe'!A:D,2,FALSE)</f>
        <v>Qualitätssicherung</v>
      </c>
      <c r="G864" s="79" t="str">
        <f>IF(ISBLANK(V864),VLOOKUP(Abfalldokumentation!$P864,'Liste Gründe'!A:D,3,FALSE),V864)</f>
        <v>Einwaage Labor</v>
      </c>
      <c r="H864" s="80" t="str">
        <f>IF(ISBLANK(Abfalldokumentation!$W864),"-",Abfalldokumentation!$W864)</f>
        <v>Einwaage Labor</v>
      </c>
      <c r="I864" s="80">
        <f t="shared" si="92"/>
        <v>40</v>
      </c>
      <c r="J864" s="80" t="str">
        <f t="shared" si="93"/>
        <v>Produkte</v>
      </c>
      <c r="K864" s="80" t="str">
        <f t="shared" si="94"/>
        <v>BUs</v>
      </c>
      <c r="L864" s="80" t="str">
        <f t="shared" si="95"/>
        <v>Symptome</v>
      </c>
      <c r="M8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IFERROR(VLOOKUP(Abfalldokumentation!$O864,Kennzahlen!U:X,3,FALSE)*Abfalldokumentation!$B864,"0")))),0)</f>
        <v>0</v>
      </c>
      <c r="N864" s="80" t="str">
        <f>IF(ISBLANK(Q864),VLOOKUP(Abfalldokumentation!$O864,'Linien - BU'!R:S,2,FALSE),Q864)</f>
        <v>Labor</v>
      </c>
      <c r="O864" s="76" t="str">
        <f t="shared" si="96"/>
        <v>Diverses</v>
      </c>
      <c r="P864" s="76">
        <f t="shared" si="97"/>
        <v>71</v>
      </c>
      <c r="Q864" s="38" t="s">
        <v>185</v>
      </c>
      <c r="R864" s="39" t="s">
        <v>108</v>
      </c>
      <c r="S864" s="39">
        <v>26</v>
      </c>
      <c r="T864" s="50">
        <v>71</v>
      </c>
      <c r="U864" s="40">
        <v>44473</v>
      </c>
      <c r="V864" s="41" t="s">
        <v>204</v>
      </c>
      <c r="W864" s="39" t="s">
        <v>204</v>
      </c>
      <c r="X864" s="43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2" t="str">
        <f>VLOOKUP(N865,'Linien - BU'!A:B,2,FALSE)</f>
        <v>Rest</v>
      </c>
      <c r="B865" s="73">
        <f t="shared" si="91"/>
        <v>4</v>
      </c>
      <c r="C865" s="74">
        <f>Abfalldokumentation!$U865</f>
        <v>44473</v>
      </c>
      <c r="D865" s="68" t="str">
        <f>IFERROR(VLOOKUP(Tabelle3[[#This Row],[Artikelnr.]],Produktgruppe!A:B,2,0),Tabelle3[[#This Row],[Produktname]])</f>
        <v>Qualitätssicherung</v>
      </c>
      <c r="E865" s="75" t="str">
        <f>IFERROR(VLOOKUP(Abfalldokumentation!$O865,Artikel!A:C,3,FALSE),Abfalldokumentation!$O865)</f>
        <v>Laborproben</v>
      </c>
      <c r="F865" s="75" t="str">
        <f>VLOOKUP(T865,'Liste Gründe'!A:D,2,FALSE)</f>
        <v>Qualitätssicherung</v>
      </c>
      <c r="G865" s="74" t="str">
        <f>IF(ISBLANK(V865),VLOOKUP(Abfalldokumentation!$P865,'Liste Gründe'!A:D,3,FALSE),V865)</f>
        <v>Laborprobe</v>
      </c>
      <c r="H865" s="75" t="str">
        <f>IF(ISBLANK(Abfalldokumentation!$W865),"-",Abfalldokumentation!$W865)</f>
        <v>-</v>
      </c>
      <c r="I865" s="75">
        <f t="shared" si="92"/>
        <v>40</v>
      </c>
      <c r="J865" s="75" t="str">
        <f t="shared" si="93"/>
        <v>Produkte</v>
      </c>
      <c r="K865" s="75" t="str">
        <f t="shared" si="94"/>
        <v>BUs</v>
      </c>
      <c r="L865" s="75" t="str">
        <f t="shared" si="95"/>
        <v>Symptome</v>
      </c>
      <c r="M8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IFERROR(VLOOKUP(Abfalldokumentation!$O865,Kennzahlen!U:X,3,FALSE)*Abfalldokumentation!$B865,"0")))),0)</f>
        <v>0</v>
      </c>
      <c r="N865" s="75" t="str">
        <f>IF(ISBLANK(Q865),VLOOKUP(Abfalldokumentation!$O865,'Linien - BU'!R:S,2,FALSE),Q865)</f>
        <v>Labor</v>
      </c>
      <c r="O865" s="76" t="str">
        <f t="shared" si="96"/>
        <v>Laborproben</v>
      </c>
      <c r="P865" s="76">
        <f t="shared" si="97"/>
        <v>73</v>
      </c>
      <c r="Q865" s="44" t="s">
        <v>185</v>
      </c>
      <c r="R865" s="45" t="s">
        <v>186</v>
      </c>
      <c r="S865" s="45">
        <v>4</v>
      </c>
      <c r="T865" s="51">
        <v>73</v>
      </c>
      <c r="U865" s="46">
        <v>44473</v>
      </c>
      <c r="V865" s="47" t="s">
        <v>187</v>
      </c>
      <c r="W865" s="45" t="s">
        <v>52</v>
      </c>
      <c r="X865" s="49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7" t="str">
        <f>VLOOKUP(N866,'Linien - BU'!A:B,2,FALSE)</f>
        <v>BU3</v>
      </c>
      <c r="B866" s="78">
        <f t="shared" si="91"/>
        <v>8</v>
      </c>
      <c r="C866" s="79">
        <f>Abfalldokumentation!$U866</f>
        <v>44473</v>
      </c>
      <c r="D866" s="68" t="str">
        <f>IFERROR(VLOOKUP(Tabelle3[[#This Row],[Artikelnr.]],Produktgruppe!A:B,2,0),Tabelle3[[#This Row],[Produktname]])</f>
        <v>Rest</v>
      </c>
      <c r="E866" s="80" t="str">
        <f>IFERROR(VLOOKUP(Abfalldokumentation!$O866,Artikel!A:C,3,FALSE),Abfalldokumentation!$O866)</f>
        <v>Reste Zipfel</v>
      </c>
      <c r="F866" s="80" t="str">
        <f>VLOOKUP(T866,'Liste Gründe'!A:D,2,FALSE)</f>
        <v>keinen Verwendungszweck</v>
      </c>
      <c r="G866" s="79" t="str">
        <f>IF(ISBLANK(V866),VLOOKUP(Abfalldokumentation!$P866,'Liste Gründe'!A:D,3,FALSE),V866)</f>
        <v>Wurstschlaufe</v>
      </c>
      <c r="H866" s="80" t="str">
        <f>IF(ISBLANK(Abfalldokumentation!$W866),"-",Abfalldokumentation!$W866)</f>
        <v>-</v>
      </c>
      <c r="I866" s="80">
        <f t="shared" si="92"/>
        <v>40</v>
      </c>
      <c r="J866" s="80" t="str">
        <f t="shared" si="93"/>
        <v>Produkte</v>
      </c>
      <c r="K866" s="80" t="str">
        <f t="shared" si="94"/>
        <v>BUs</v>
      </c>
      <c r="L866" s="80" t="str">
        <f t="shared" si="95"/>
        <v>Symptome</v>
      </c>
      <c r="M8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IFERROR(VLOOKUP(Abfalldokumentation!$O866,Kennzahlen!U:X,3,FALSE)*Abfalldokumentation!$B866,"0")))),0)</f>
        <v>0</v>
      </c>
      <c r="N866" s="80" t="str">
        <f>IF(ISBLANK(Q866),VLOOKUP(Abfalldokumentation!$O866,'Linien - BU'!R:S,2,FALSE),Q866)</f>
        <v>WVP</v>
      </c>
      <c r="O866" s="76" t="str">
        <f t="shared" si="96"/>
        <v>Reste Zipfel</v>
      </c>
      <c r="P866" s="76">
        <f t="shared" si="97"/>
        <v>61</v>
      </c>
      <c r="Q866" s="38" t="s">
        <v>195</v>
      </c>
      <c r="R866" s="39" t="s">
        <v>117</v>
      </c>
      <c r="S866" s="39">
        <v>8</v>
      </c>
      <c r="T866" s="39">
        <v>61</v>
      </c>
      <c r="U866" s="40">
        <v>44473</v>
      </c>
      <c r="V866" s="47" t="s">
        <v>39</v>
      </c>
      <c r="W866" s="39" t="s">
        <v>52</v>
      </c>
      <c r="X866" s="43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2" t="str">
        <f>VLOOKUP(N867,'Linien - BU'!A:B,2,FALSE)</f>
        <v>Rest</v>
      </c>
      <c r="B867" s="73">
        <f t="shared" si="91"/>
        <v>49.7</v>
      </c>
      <c r="C867" s="74">
        <f>Abfalldokumentation!$U867</f>
        <v>44473</v>
      </c>
      <c r="D867" s="68" t="str">
        <f>IFERROR(VLOOKUP(Tabelle3[[#This Row],[Artikelnr.]],Produktgruppe!A:B,2,0),Tabelle3[[#This Row],[Produktname]])</f>
        <v>Qualitätssicherung</v>
      </c>
      <c r="E867" s="75" t="str">
        <f>IFERROR(VLOOKUP(Abfalldokumentation!$O867,Artikel!A:C,3,FALSE),Abfalldokumentation!$O867)</f>
        <v>Rückstellproben</v>
      </c>
      <c r="F867" s="75" t="str">
        <f>VLOOKUP(T867,'Liste Gründe'!A:D,2,FALSE)</f>
        <v>Qualitätssicherung</v>
      </c>
      <c r="G867" s="74" t="str">
        <f>IF(ISBLANK(V867),VLOOKUP(Abfalldokumentation!$P867,'Liste Gründe'!A:D,3,FALSE),V867)</f>
        <v>Rückstellproben</v>
      </c>
      <c r="H867" s="75" t="str">
        <f>IF(ISBLANK(Abfalldokumentation!$W867),"-",Abfalldokumentation!$W867)</f>
        <v>-</v>
      </c>
      <c r="I867" s="75">
        <f t="shared" si="92"/>
        <v>40</v>
      </c>
      <c r="J867" s="75" t="str">
        <f t="shared" si="93"/>
        <v>Produkte</v>
      </c>
      <c r="K867" s="75" t="str">
        <f t="shared" si="94"/>
        <v>BUs</v>
      </c>
      <c r="L867" s="75" t="str">
        <f t="shared" si="95"/>
        <v>Symptome</v>
      </c>
      <c r="M8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IFERROR(VLOOKUP(Abfalldokumentation!$O867,Kennzahlen!U:X,3,FALSE)*Abfalldokumentation!$B867,"0")))),0)</f>
        <v>0</v>
      </c>
      <c r="N867" s="75" t="str">
        <f>IF(ISBLANK(Q867),VLOOKUP(Abfalldokumentation!$O867,'Linien - BU'!R:S,2,FALSE),Q867)</f>
        <v>Labor</v>
      </c>
      <c r="O867" s="76" t="str">
        <f t="shared" si="96"/>
        <v>Rückstellproben</v>
      </c>
      <c r="P867" s="76">
        <f t="shared" si="97"/>
        <v>70</v>
      </c>
      <c r="Q867" s="44" t="s">
        <v>185</v>
      </c>
      <c r="R867" s="47" t="s">
        <v>198</v>
      </c>
      <c r="S867" s="45">
        <v>49.7</v>
      </c>
      <c r="T867" s="45">
        <v>70</v>
      </c>
      <c r="U867" s="46">
        <v>44473</v>
      </c>
      <c r="V867" s="47" t="s">
        <v>198</v>
      </c>
      <c r="W867" s="45" t="s">
        <v>52</v>
      </c>
      <c r="X867" s="49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7" t="str">
        <f>VLOOKUP(N868,'Linien - BU'!A:B,2,FALSE)</f>
        <v>Rest</v>
      </c>
      <c r="B868" s="78">
        <f t="shared" si="91"/>
        <v>93</v>
      </c>
      <c r="C868" s="79">
        <f>Abfalldokumentation!$U868</f>
        <v>44473</v>
      </c>
      <c r="D868" s="68" t="str">
        <f>IFERROR(VLOOKUP(Tabelle3[[#This Row],[Artikelnr.]],Produktgruppe!A:B,2,0),Tabelle3[[#This Row],[Produktname]])</f>
        <v>Qualitätssicherung</v>
      </c>
      <c r="E868" s="80" t="str">
        <f>IFERROR(VLOOKUP(Abfalldokumentation!$O868,Artikel!A:C,3,FALSE),Abfalldokumentation!$O868)</f>
        <v>Rückstellproben</v>
      </c>
      <c r="F868" s="80" t="str">
        <f>VLOOKUP(T868,'Liste Gründe'!A:D,2,FALSE)</f>
        <v>Qualitätssicherung</v>
      </c>
      <c r="G868" s="79" t="str">
        <f>IF(ISBLANK(V868),VLOOKUP(Abfalldokumentation!$P868,'Liste Gründe'!A:D,3,FALSE),V868)</f>
        <v>Rückstellproben</v>
      </c>
      <c r="H868" s="80" t="str">
        <f>IF(ISBLANK(Abfalldokumentation!$W868),"-",Abfalldokumentation!$W868)</f>
        <v>-</v>
      </c>
      <c r="I868" s="80">
        <f t="shared" si="92"/>
        <v>40</v>
      </c>
      <c r="J868" s="80" t="str">
        <f t="shared" si="93"/>
        <v>Produkte</v>
      </c>
      <c r="K868" s="80" t="str">
        <f t="shared" si="94"/>
        <v>BUs</v>
      </c>
      <c r="L868" s="80" t="str">
        <f t="shared" si="95"/>
        <v>Symptome</v>
      </c>
      <c r="M8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IFERROR(VLOOKUP(Abfalldokumentation!$O868,Kennzahlen!U:X,3,FALSE)*Abfalldokumentation!$B868,"0")))),0)</f>
        <v>0</v>
      </c>
      <c r="N868" s="80" t="str">
        <f>IF(ISBLANK(Q868),VLOOKUP(Abfalldokumentation!$O868,'Linien - BU'!R:S,2,FALSE),Q868)</f>
        <v>Labor</v>
      </c>
      <c r="O868" s="76" t="str">
        <f t="shared" si="96"/>
        <v>Rückstellproben</v>
      </c>
      <c r="P868" s="76">
        <f t="shared" si="97"/>
        <v>70</v>
      </c>
      <c r="Q868" s="38" t="s">
        <v>185</v>
      </c>
      <c r="R868" s="41" t="s">
        <v>198</v>
      </c>
      <c r="S868" s="39">
        <v>93</v>
      </c>
      <c r="T868" s="39">
        <v>70</v>
      </c>
      <c r="U868" s="40">
        <v>44473</v>
      </c>
      <c r="V868" s="41" t="s">
        <v>198</v>
      </c>
      <c r="W868" s="39" t="s">
        <v>52</v>
      </c>
      <c r="X868" s="43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2" t="str">
        <f>VLOOKUP(N869,'Linien - BU'!A:B,2,FALSE)</f>
        <v>BU1</v>
      </c>
      <c r="B869" s="73">
        <f t="shared" si="91"/>
        <v>21</v>
      </c>
      <c r="C869" s="74">
        <f>Abfalldokumentation!$U869</f>
        <v>44473</v>
      </c>
      <c r="D869" s="68" t="str">
        <f>IFERROR(VLOOKUP(Tabelle3[[#This Row],[Artikelnr.]],Produktgruppe!A:B,2,0),Tabelle3[[#This Row],[Produktname]])</f>
        <v>RW</v>
      </c>
      <c r="E869" s="75" t="str">
        <f>IFERROR(VLOOKUP(Abfalldokumentation!$O869,Artikel!A:C,3,FALSE),Abfalldokumentation!$O869)</f>
        <v>RW</v>
      </c>
      <c r="F869" s="75" t="str">
        <f>VLOOKUP(T869,'Liste Gründe'!A:D,2,FALSE)</f>
        <v>Rest</v>
      </c>
      <c r="G869" s="74" t="str">
        <f>IF(ISBLANK(V869),VLOOKUP(Abfalldokumentation!$P869,'Liste Gründe'!A:D,3,FALSE),V869)</f>
        <v>geschälte Rinde</v>
      </c>
      <c r="H869" s="75" t="str">
        <f>IF(ISBLANK(Abfalldokumentation!$W869),"-",Abfalldokumentation!$W869)</f>
        <v>-</v>
      </c>
      <c r="I869" s="75">
        <f t="shared" si="92"/>
        <v>40</v>
      </c>
      <c r="J869" s="75" t="str">
        <f t="shared" si="93"/>
        <v>Produkte</v>
      </c>
      <c r="K869" s="75" t="str">
        <f t="shared" si="94"/>
        <v>BUs</v>
      </c>
      <c r="L869" s="75" t="str">
        <f t="shared" si="95"/>
        <v>Symptome</v>
      </c>
      <c r="M8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IFERROR(VLOOKUP(Abfalldokumentation!$O869,Kennzahlen!U:X,3,FALSE)*Abfalldokumentation!$B869,"0")))),0)</f>
        <v>0</v>
      </c>
      <c r="N869" s="75" t="str">
        <f>IF(ISBLANK(Q869),VLOOKUP(Abfalldokumentation!$O869,'Linien - BU'!R:S,2,FALSE),Q869)</f>
        <v>RWV</v>
      </c>
      <c r="O869" s="76" t="str">
        <f t="shared" si="96"/>
        <v>RW</v>
      </c>
      <c r="P869" s="76">
        <f t="shared" si="97"/>
        <v>60</v>
      </c>
      <c r="Q869" s="44" t="s">
        <v>188</v>
      </c>
      <c r="R869" s="45" t="s">
        <v>282</v>
      </c>
      <c r="S869" s="45">
        <v>21</v>
      </c>
      <c r="T869" s="45">
        <v>60</v>
      </c>
      <c r="U869" s="46">
        <v>44473</v>
      </c>
      <c r="V869" s="47" t="s">
        <v>201</v>
      </c>
      <c r="W869" s="45" t="s">
        <v>52</v>
      </c>
      <c r="X869" s="49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7" t="str">
        <f>VLOOKUP(N870,'Linien - BU'!A:B,2,FALSE)</f>
        <v>BU3</v>
      </c>
      <c r="B870" s="78">
        <f t="shared" si="91"/>
        <v>52</v>
      </c>
      <c r="C870" s="79">
        <f>Abfalldokumentation!$U870</f>
        <v>44473</v>
      </c>
      <c r="D870" s="68" t="str">
        <f>IFERROR(VLOOKUP(Tabelle3[[#This Row],[Artikelnr.]],Produktgruppe!A:B,2,0),Tabelle3[[#This Row],[Produktname]])</f>
        <v>ABS 295</v>
      </c>
      <c r="E870" s="80" t="str">
        <f>IFERROR(VLOOKUP(Abfalldokumentation!$O870,Artikel!A:C,3,FALSE),Abfalldokumentation!$O870)</f>
        <v>ABS CHED-PF-KRÄUK gemis</v>
      </c>
      <c r="F870" s="80" t="str">
        <f>VLOOKUP(T870,'Liste Gründe'!A:D,2,FALSE)</f>
        <v>Linienbezogen</v>
      </c>
      <c r="G870" s="79" t="str">
        <f>IF(ISBLANK(V870),VLOOKUP(Abfalldokumentation!$P870,'Liste Gründe'!A:D,3,FALSE),V870)</f>
        <v>gemischtes Produkt</v>
      </c>
      <c r="H870" s="80" t="str">
        <f>IF(ISBLANK(Abfalldokumentation!$W870),"-",Abfalldokumentation!$W870)</f>
        <v>-</v>
      </c>
      <c r="I870" s="80">
        <f t="shared" si="92"/>
        <v>40</v>
      </c>
      <c r="J870" s="80" t="str">
        <f t="shared" si="93"/>
        <v>Produkte</v>
      </c>
      <c r="K870" s="80" t="str">
        <f t="shared" si="94"/>
        <v>BUs</v>
      </c>
      <c r="L870" s="80" t="str">
        <f t="shared" si="95"/>
        <v>Symptome</v>
      </c>
      <c r="M8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IFERROR(VLOOKUP(Abfalldokumentation!$O870,Kennzahlen!U:X,3,FALSE)*Abfalldokumentation!$B870,"0")))),0)</f>
        <v>52</v>
      </c>
      <c r="N870" s="80" t="str">
        <f>IF(ISBLANK(Q870),VLOOKUP(Abfalldokumentation!$O870,'Linien - BU'!R:S,2,FALSE),Q870)</f>
        <v>L9</v>
      </c>
      <c r="O870" s="76">
        <f t="shared" si="96"/>
        <v>29501003</v>
      </c>
      <c r="P870" s="76">
        <f t="shared" si="97"/>
        <v>81</v>
      </c>
      <c r="Q870" s="38" t="s">
        <v>209</v>
      </c>
      <c r="R870" s="45">
        <v>29501003</v>
      </c>
      <c r="S870" s="39">
        <v>52</v>
      </c>
      <c r="T870" s="39">
        <v>81</v>
      </c>
      <c r="U870" s="40">
        <v>44473</v>
      </c>
      <c r="V870" s="41"/>
      <c r="W870" s="42" t="s">
        <v>52</v>
      </c>
      <c r="X870" s="43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2" t="str">
        <f>VLOOKUP(N871,'Linien - BU'!A:B,2,FALSE)</f>
        <v>BU3</v>
      </c>
      <c r="B871" s="73">
        <f t="shared" si="91"/>
        <v>82</v>
      </c>
      <c r="C871" s="74">
        <f>Abfalldokumentation!$U871</f>
        <v>44473</v>
      </c>
      <c r="D871" s="68" t="str">
        <f>IFERROR(VLOOKUP(Tabelle3[[#This Row],[Artikelnr.]],Produktgruppe!A:B,2,0),Tabelle3[[#This Row],[Produktname]])</f>
        <v>Diverses</v>
      </c>
      <c r="E871" s="75" t="str">
        <f>IFERROR(VLOOKUP(Abfalldokumentation!$O871,Artikel!A:C,3,FALSE),Abfalldokumentation!$O871)</f>
        <v>Maschinenabfall</v>
      </c>
      <c r="F871" s="75" t="str">
        <f>VLOOKUP(T871,'Liste Gründe'!A:D,2,FALSE)</f>
        <v>Linienbezogen</v>
      </c>
      <c r="G871" s="74" t="str">
        <f>IF(ISBLANK(V871),VLOOKUP(Abfalldokumentation!$P871,'Liste Gründe'!A:D,3,FALSE),V871)</f>
        <v>Maschinenabfall</v>
      </c>
      <c r="H871" s="75" t="str">
        <f>IF(ISBLANK(Abfalldokumentation!$W871),"-",Abfalldokumentation!$W871)</f>
        <v>-</v>
      </c>
      <c r="I871" s="75">
        <f t="shared" si="92"/>
        <v>40</v>
      </c>
      <c r="J871" s="75" t="str">
        <f t="shared" si="93"/>
        <v>Produkte</v>
      </c>
      <c r="K871" s="75" t="str">
        <f t="shared" si="94"/>
        <v>BUs</v>
      </c>
      <c r="L871" s="75" t="str">
        <f t="shared" si="95"/>
        <v>Symptome</v>
      </c>
      <c r="M8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IFERROR(VLOOKUP(Abfalldokumentation!$O871,Kennzahlen!U:X,3,FALSE)*Abfalldokumentation!$B871,"0")))),0)</f>
        <v>0</v>
      </c>
      <c r="N871" s="75" t="str">
        <f>IF(ISBLANK(Q871),VLOOKUP(Abfalldokumentation!$O871,'Linien - BU'!R:S,2,FALSE),Q871)</f>
        <v>L9</v>
      </c>
      <c r="O871" s="76" t="str">
        <f t="shared" si="96"/>
        <v>Maschinenabfall</v>
      </c>
      <c r="P871" s="76">
        <f t="shared" si="97"/>
        <v>30</v>
      </c>
      <c r="Q871" s="44" t="s">
        <v>209</v>
      </c>
      <c r="R871" s="45" t="s">
        <v>53</v>
      </c>
      <c r="S871" s="45">
        <v>82</v>
      </c>
      <c r="T871" s="45">
        <v>30</v>
      </c>
      <c r="U871" s="46">
        <v>44473</v>
      </c>
      <c r="V871" s="47"/>
      <c r="W871" s="45" t="s">
        <v>52</v>
      </c>
      <c r="X871" s="49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7" t="str">
        <f>VLOOKUP(N872,'Linien - BU'!A:B,2,FALSE)</f>
        <v>BU3</v>
      </c>
      <c r="B872" s="78">
        <f t="shared" si="91"/>
        <v>9</v>
      </c>
      <c r="C872" s="79">
        <f>Abfalldokumentation!$U872</f>
        <v>44473</v>
      </c>
      <c r="D872" s="68" t="str">
        <f>IFERROR(VLOOKUP(Tabelle3[[#This Row],[Artikelnr.]],Produktgruppe!A:B,2,0),Tabelle3[[#This Row],[Produktname]])</f>
        <v>RW</v>
      </c>
      <c r="E872" s="80" t="str">
        <f>IFERROR(VLOOKUP(Abfalldokumentation!$O872,Artikel!A:C,3,FALSE),Abfalldokumentation!$O872)</f>
        <v>RW natur</v>
      </c>
      <c r="F872" s="80" t="str">
        <f>VLOOKUP(T872,'Liste Gründe'!A:D,2,FALSE)</f>
        <v>Schimmel</v>
      </c>
      <c r="G872" s="79" t="str">
        <f>IF(ISBLANK(V872),VLOOKUP(Abfalldokumentation!$P872,'Liste Gründe'!A:D,3,FALSE),V872)</f>
        <v>VOS &gt; Einsatz</v>
      </c>
      <c r="H872" s="80" t="str">
        <f>IF(ISBLANK(Abfalldokumentation!$W872),"-",Abfalldokumentation!$W872)</f>
        <v>VOS &gt; Einsatz</v>
      </c>
      <c r="I872" s="80">
        <f t="shared" si="92"/>
        <v>40</v>
      </c>
      <c r="J872" s="80" t="str">
        <f t="shared" si="93"/>
        <v>Produkte</v>
      </c>
      <c r="K872" s="80" t="str">
        <f t="shared" si="94"/>
        <v>BUs</v>
      </c>
      <c r="L872" s="80" t="str">
        <f t="shared" si="95"/>
        <v>Symptome</v>
      </c>
      <c r="M8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IFERROR(VLOOKUP(Abfalldokumentation!$O872,Kennzahlen!U:X,3,FALSE)*Abfalldokumentation!$B872,"0")))),0)</f>
        <v>0</v>
      </c>
      <c r="N872" s="80" t="str">
        <f>IF(ISBLANK(Q872),VLOOKUP(Abfalldokumentation!$O872,'Linien - BU'!R:S,2,FALSE),Q872)</f>
        <v>WVP</v>
      </c>
      <c r="O872" s="76" t="str">
        <f t="shared" si="96"/>
        <v>RW natur</v>
      </c>
      <c r="P872" s="76">
        <f t="shared" si="97"/>
        <v>12</v>
      </c>
      <c r="Q872" s="38" t="s">
        <v>195</v>
      </c>
      <c r="R872" s="39" t="s">
        <v>283</v>
      </c>
      <c r="S872" s="39">
        <v>9</v>
      </c>
      <c r="T872" s="39">
        <v>12</v>
      </c>
      <c r="U872" s="40">
        <v>44473</v>
      </c>
      <c r="V872" s="41" t="s">
        <v>21</v>
      </c>
      <c r="W872" s="39" t="s">
        <v>21</v>
      </c>
      <c r="X872" s="43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2" t="str">
        <f>VLOOKUP(N873,'Linien - BU'!A:B,2,FALSE)</f>
        <v>BU3</v>
      </c>
      <c r="B873" s="73">
        <f t="shared" si="91"/>
        <v>22</v>
      </c>
      <c r="C873" s="74">
        <f>Abfalldokumentation!$U873</f>
        <v>44473</v>
      </c>
      <c r="D873" s="68" t="str">
        <f>IFERROR(VLOOKUP(Tabelle3[[#This Row],[Artikelnr.]],Produktgruppe!A:B,2,0),Tabelle3[[#This Row],[Produktname]])</f>
        <v>ABS 295</v>
      </c>
      <c r="E873" s="75" t="str">
        <f>IFERROR(VLOOKUP(Abfalldokumentation!$O873,Artikel!A:C,3,FALSE),Abfalldokumentation!$O873)</f>
        <v>Walnusstraum</v>
      </c>
      <c r="F873" s="75" t="str">
        <f>VLOOKUP(T873,'Liste Gründe'!A:D,2,FALSE)</f>
        <v>Linienbezogen</v>
      </c>
      <c r="G873" s="74" t="str">
        <f>IF(ISBLANK(V873),VLOOKUP(Abfalldokumentation!$P873,'Liste Gründe'!A:D,3,FALSE),V873)</f>
        <v>Maschinenabfall</v>
      </c>
      <c r="H873" s="75" t="str">
        <f>IF(ISBLANK(Abfalldokumentation!$W873),"-",Abfalldokumentation!$W873)</f>
        <v>-</v>
      </c>
      <c r="I873" s="75">
        <f t="shared" si="92"/>
        <v>40</v>
      </c>
      <c r="J873" s="75" t="str">
        <f t="shared" si="93"/>
        <v>Produkte</v>
      </c>
      <c r="K873" s="75" t="str">
        <f t="shared" si="94"/>
        <v>BUs</v>
      </c>
      <c r="L873" s="75" t="str">
        <f t="shared" si="95"/>
        <v>Symptome</v>
      </c>
      <c r="M8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IFERROR(VLOOKUP(Abfalldokumentation!$O873,Kennzahlen!U:X,3,FALSE)*Abfalldokumentation!$B873,"0")))),0)</f>
        <v>0</v>
      </c>
      <c r="N873" s="75" t="str">
        <f>IF(ISBLANK(Q873),VLOOKUP(Abfalldokumentation!$O873,'Linien - BU'!R:S,2,FALSE),Q873)</f>
        <v>BU3</v>
      </c>
      <c r="O873" s="76" t="str">
        <f t="shared" si="96"/>
        <v>Walnusstraum</v>
      </c>
      <c r="P873" s="76">
        <f t="shared" si="97"/>
        <v>30</v>
      </c>
      <c r="Q873" s="44" t="s">
        <v>8</v>
      </c>
      <c r="R873" s="45" t="s">
        <v>56</v>
      </c>
      <c r="S873" s="45">
        <v>22</v>
      </c>
      <c r="T873" s="45">
        <v>30</v>
      </c>
      <c r="U873" s="46">
        <v>44473</v>
      </c>
      <c r="V873" s="47"/>
      <c r="W873" s="45" t="s">
        <v>52</v>
      </c>
      <c r="X873" s="49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7" t="str">
        <f>VLOOKUP(N874,'Linien - BU'!A:B,2,FALSE)</f>
        <v>BU3</v>
      </c>
      <c r="B874" s="78">
        <f t="shared" si="91"/>
        <v>11</v>
      </c>
      <c r="C874" s="79">
        <f>Abfalldokumentation!$U874</f>
        <v>44474</v>
      </c>
      <c r="D874" s="68" t="str">
        <f>IFERROR(VLOOKUP(Tabelle3[[#This Row],[Artikelnr.]],Produktgruppe!A:B,2,0),Tabelle3[[#This Row],[Produktname]])</f>
        <v>VOS 295</v>
      </c>
      <c r="E874" s="80" t="str">
        <f>IFERROR(VLOOKUP(Abfalldokumentation!$O874,Artikel!A:C,3,FALSE),Abfalldokumentation!$O874)</f>
        <v>VOS Räucher extra natri</v>
      </c>
      <c r="F874" s="80" t="str">
        <f>VLOOKUP(T874,'Liste Gründe'!A:D,2,FALSE)</f>
        <v>Linienbezogen</v>
      </c>
      <c r="G874" s="79" t="str">
        <f>IF(ISBLANK(V874),VLOOKUP(Abfalldokumentation!$P874,'Liste Gründe'!A:D,3,FALSE),V874)</f>
        <v>Maschinenabfall</v>
      </c>
      <c r="H874" s="80" t="str">
        <f>IF(ISBLANK(Abfalldokumentation!$W874),"-",Abfalldokumentation!$W874)</f>
        <v>-</v>
      </c>
      <c r="I874" s="80">
        <f t="shared" si="92"/>
        <v>40</v>
      </c>
      <c r="J874" s="80" t="str">
        <f t="shared" si="93"/>
        <v>Produkte</v>
      </c>
      <c r="K874" s="80" t="str">
        <f t="shared" si="94"/>
        <v>BUs</v>
      </c>
      <c r="L874" s="80" t="str">
        <f t="shared" si="95"/>
        <v>Symptome</v>
      </c>
      <c r="M8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IFERROR(VLOOKUP(Abfalldokumentation!$O874,Kennzahlen!U:X,3,FALSE)*Abfalldokumentation!$B874,"0")))),0)</f>
        <v>5.5</v>
      </c>
      <c r="N874" s="80" t="str">
        <f>IF(ISBLANK(Q874),VLOOKUP(Abfalldokumentation!$O874,'Linien - BU'!R:S,2,FALSE),Q874)</f>
        <v>L9</v>
      </c>
      <c r="O874" s="76">
        <f t="shared" si="96"/>
        <v>29500613</v>
      </c>
      <c r="P874" s="76">
        <f t="shared" si="97"/>
        <v>30</v>
      </c>
      <c r="Q874" s="38" t="s">
        <v>209</v>
      </c>
      <c r="R874" s="39">
        <v>29500613</v>
      </c>
      <c r="S874" s="39">
        <v>11</v>
      </c>
      <c r="T874" s="39">
        <v>30</v>
      </c>
      <c r="U874" s="40">
        <v>44474</v>
      </c>
      <c r="V874" s="41" t="s">
        <v>53</v>
      </c>
      <c r="W874" s="39" t="s">
        <v>52</v>
      </c>
      <c r="X874" s="43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2" t="str">
        <f>VLOOKUP(N875,'Linien - BU'!A:B,2,FALSE)</f>
        <v>BU4</v>
      </c>
      <c r="B875" s="73">
        <f t="shared" si="91"/>
        <v>8</v>
      </c>
      <c r="C875" s="74">
        <f>Abfalldokumentation!$U875</f>
        <v>44474</v>
      </c>
      <c r="D875" s="68" t="str">
        <f>IFERROR(VLOOKUP(Tabelle3[[#This Row],[Artikelnr.]],Produktgruppe!A:B,2,0),Tabelle3[[#This Row],[Produktname]])</f>
        <v>ABS 295</v>
      </c>
      <c r="E875" s="75" t="str">
        <f>IFERROR(VLOOKUP(Abfalldokumentation!$O875,Artikel!A:C,3,FALSE),Abfalldokumentation!$O875)</f>
        <v>ABS PECO</v>
      </c>
      <c r="F875" s="75" t="str">
        <f>VLOOKUP(T875,'Liste Gründe'!A:D,2,FALSE)</f>
        <v>keinen Verwendungszweck</v>
      </c>
      <c r="G875" s="74" t="str">
        <f>IF(ISBLANK(V875),VLOOKUP(Abfalldokumentation!$P875,'Liste Gründe'!A:D,3,FALSE),V875)</f>
        <v>keinen Verwendungszweck</v>
      </c>
      <c r="H875" s="75" t="str">
        <f>IF(ISBLANK(Abfalldokumentation!$W875),"-",Abfalldokumentation!$W875)</f>
        <v>-</v>
      </c>
      <c r="I875" s="75">
        <f t="shared" si="92"/>
        <v>40</v>
      </c>
      <c r="J875" s="75" t="str">
        <f t="shared" si="93"/>
        <v>Produkte</v>
      </c>
      <c r="K875" s="75" t="str">
        <f t="shared" si="94"/>
        <v>BUs</v>
      </c>
      <c r="L875" s="75" t="str">
        <f t="shared" si="95"/>
        <v>Symptome</v>
      </c>
      <c r="M8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IFERROR(VLOOKUP(Abfalldokumentation!$O875,Kennzahlen!U:X,3,FALSE)*Abfalldokumentation!$B875,"0")))),0)</f>
        <v>9.1663526661992432</v>
      </c>
      <c r="N875" s="75" t="str">
        <f>IF(ISBLANK(Q875),VLOOKUP(Abfalldokumentation!$O875,'Linien - BU'!R:S,2,FALSE),Q875)</f>
        <v>Bu4</v>
      </c>
      <c r="O875" s="76">
        <f t="shared" si="96"/>
        <v>29500891</v>
      </c>
      <c r="P875" s="76">
        <f t="shared" si="97"/>
        <v>61</v>
      </c>
      <c r="Q875" s="44" t="s">
        <v>233</v>
      </c>
      <c r="R875" s="45">
        <v>29500891</v>
      </c>
      <c r="S875" s="45">
        <v>8</v>
      </c>
      <c r="T875" s="45">
        <v>61</v>
      </c>
      <c r="U875" s="46">
        <v>44474</v>
      </c>
      <c r="V875" s="47"/>
      <c r="W875" s="45" t="s">
        <v>52</v>
      </c>
      <c r="X875" s="49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7" t="str">
        <f>VLOOKUP(N876,'Linien - BU'!A:B,2,FALSE)</f>
        <v>BU4</v>
      </c>
      <c r="B876" s="78">
        <f t="shared" si="91"/>
        <v>22</v>
      </c>
      <c r="C876" s="79">
        <f>Abfalldokumentation!$U876</f>
        <v>44474</v>
      </c>
      <c r="D876" s="68" t="str">
        <f>IFERROR(VLOOKUP(Tabelle3[[#This Row],[Artikelnr.]],Produktgruppe!A:B,2,0),Tabelle3[[#This Row],[Produktname]])</f>
        <v>ABS 295</v>
      </c>
      <c r="E876" s="80" t="str">
        <f>IFERROR(VLOOKUP(Abfalldokumentation!$O876,Artikel!A:C,3,FALSE),Abfalldokumentation!$O876)</f>
        <v>ABS GRUY</v>
      </c>
      <c r="F876" s="80" t="str">
        <f>VLOOKUP(T876,'Liste Gründe'!A:D,2,FALSE)</f>
        <v>keinen Verwendungszweck</v>
      </c>
      <c r="G876" s="79" t="str">
        <f>IF(ISBLANK(V876),VLOOKUP(Abfalldokumentation!$P876,'Liste Gründe'!A:D,3,FALSE),V876)</f>
        <v>keinen Verwendungszweck</v>
      </c>
      <c r="H876" s="80" t="str">
        <f>IF(ISBLANK(Abfalldokumentation!$W876),"-",Abfalldokumentation!$W876)</f>
        <v>-</v>
      </c>
      <c r="I876" s="80">
        <f t="shared" si="92"/>
        <v>40</v>
      </c>
      <c r="J876" s="80" t="str">
        <f t="shared" si="93"/>
        <v>Produkte</v>
      </c>
      <c r="K876" s="80" t="str">
        <f t="shared" si="94"/>
        <v>BUs</v>
      </c>
      <c r="L876" s="80" t="str">
        <f t="shared" si="95"/>
        <v>Symptome</v>
      </c>
      <c r="M8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IFERROR(VLOOKUP(Abfalldokumentation!$O876,Kennzahlen!U:X,3,FALSE)*Abfalldokumentation!$B876,"0")))),0)</f>
        <v>14.49175949220386</v>
      </c>
      <c r="N876" s="80" t="str">
        <f>IF(ISBLANK(Q876),VLOOKUP(Abfalldokumentation!$O876,'Linien - BU'!R:S,2,FALSE),Q876)</f>
        <v>BU4</v>
      </c>
      <c r="O876" s="76">
        <f t="shared" si="96"/>
        <v>29500908</v>
      </c>
      <c r="P876" s="76">
        <f t="shared" si="97"/>
        <v>61</v>
      </c>
      <c r="Q876" s="38" t="s">
        <v>9</v>
      </c>
      <c r="R876" s="39">
        <v>29500908</v>
      </c>
      <c r="S876" s="39">
        <v>22</v>
      </c>
      <c r="T876" s="39">
        <v>61</v>
      </c>
      <c r="U876" s="40">
        <v>44474</v>
      </c>
      <c r="V876" s="41"/>
      <c r="W876" s="39" t="s">
        <v>52</v>
      </c>
      <c r="X876" s="43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2" t="str">
        <f>VLOOKUP(N877,'Linien - BU'!A:B,2,FALSE)</f>
        <v>BU1</v>
      </c>
      <c r="B877" s="73">
        <f t="shared" si="91"/>
        <v>49</v>
      </c>
      <c r="C877" s="74">
        <f>Abfalldokumentation!$U877</f>
        <v>44474</v>
      </c>
      <c r="D877" s="68" t="str">
        <f>IFERROR(VLOOKUP(Tabelle3[[#This Row],[Artikelnr.]],Produktgruppe!A:B,2,0),Tabelle3[[#This Row],[Produktname]])</f>
        <v>VOS 295</v>
      </c>
      <c r="E877" s="75" t="str">
        <f>IFERROR(VLOOKUP(Abfalldokumentation!$O877,Artikel!A:C,3,FALSE),Abfalldokumentation!$O877)</f>
        <v>VOS-ABS ENTSORGUNG</v>
      </c>
      <c r="F877" s="75" t="str">
        <f>VLOOKUP(T877,'Liste Gründe'!A:D,2,FALSE)</f>
        <v>Rest</v>
      </c>
      <c r="G877" s="74" t="str">
        <f>IF(ISBLANK(V877),VLOOKUP(Abfalldokumentation!$P877,'Liste Gründe'!A:D,3,FALSE),V877)</f>
        <v>geschälte Rinde</v>
      </c>
      <c r="H877" s="75" t="str">
        <f>IF(ISBLANK(Abfalldokumentation!$W877),"-",Abfalldokumentation!$W877)</f>
        <v>-</v>
      </c>
      <c r="I877" s="75">
        <f t="shared" si="92"/>
        <v>40</v>
      </c>
      <c r="J877" s="75" t="str">
        <f t="shared" si="93"/>
        <v>Produkte</v>
      </c>
      <c r="K877" s="75" t="str">
        <f t="shared" si="94"/>
        <v>BUs</v>
      </c>
      <c r="L877" s="75" t="str">
        <f t="shared" si="95"/>
        <v>Symptome</v>
      </c>
      <c r="M8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IFERROR(VLOOKUP(Abfalldokumentation!$O877,Kennzahlen!U:X,3,FALSE)*Abfalldokumentation!$B877,"0")))),0)</f>
        <v>0.49</v>
      </c>
      <c r="N877" s="75" t="str">
        <f>IF(ISBLANK(Q877),VLOOKUP(Abfalldokumentation!$O877,'Linien - BU'!R:S,2,FALSE),Q877)</f>
        <v>RWV</v>
      </c>
      <c r="O877" s="76">
        <f t="shared" si="96"/>
        <v>29500917</v>
      </c>
      <c r="P877" s="76">
        <f t="shared" si="97"/>
        <v>60</v>
      </c>
      <c r="Q877" s="44" t="s">
        <v>188</v>
      </c>
      <c r="R877" s="45">
        <v>29500917</v>
      </c>
      <c r="S877" s="45">
        <v>49</v>
      </c>
      <c r="T877" s="45">
        <v>60</v>
      </c>
      <c r="U877" s="46">
        <v>44474</v>
      </c>
      <c r="V877" s="47" t="s">
        <v>201</v>
      </c>
      <c r="W877" s="45" t="s">
        <v>52</v>
      </c>
      <c r="X877" s="49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7" t="str">
        <f>VLOOKUP(N878,'Linien - BU'!A:B,2,FALSE)</f>
        <v>BU1</v>
      </c>
      <c r="B878" s="78">
        <f t="shared" si="91"/>
        <v>61</v>
      </c>
      <c r="C878" s="79">
        <f>Abfalldokumentation!$U878</f>
        <v>44474</v>
      </c>
      <c r="D878" s="68" t="str">
        <f>IFERROR(VLOOKUP(Tabelle3[[#This Row],[Artikelnr.]],Produktgruppe!A:B,2,0),Tabelle3[[#This Row],[Produktname]])</f>
        <v>VOS 295</v>
      </c>
      <c r="E878" s="80" t="str">
        <f>IFERROR(VLOOKUP(Abfalldokumentation!$O878,Artikel!A:C,3,FALSE),Abfalldokumentation!$O878)</f>
        <v>VOS-ABS ENTSORGUNG</v>
      </c>
      <c r="F878" s="80" t="str">
        <f>VLOOKUP(T878,'Liste Gründe'!A:D,2,FALSE)</f>
        <v>Rest</v>
      </c>
      <c r="G878" s="79" t="str">
        <f>IF(ISBLANK(V878),VLOOKUP(Abfalldokumentation!$P878,'Liste Gründe'!A:D,3,FALSE),V878)</f>
        <v>geschälte Rinde</v>
      </c>
      <c r="H878" s="80" t="str">
        <f>IF(ISBLANK(Abfalldokumentation!$W878),"-",Abfalldokumentation!$W878)</f>
        <v>-</v>
      </c>
      <c r="I878" s="80">
        <f t="shared" si="92"/>
        <v>40</v>
      </c>
      <c r="J878" s="80" t="str">
        <f t="shared" si="93"/>
        <v>Produkte</v>
      </c>
      <c r="K878" s="80" t="str">
        <f t="shared" si="94"/>
        <v>BUs</v>
      </c>
      <c r="L878" s="80" t="str">
        <f t="shared" si="95"/>
        <v>Symptome</v>
      </c>
      <c r="M8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IFERROR(VLOOKUP(Abfalldokumentation!$O878,Kennzahlen!U:X,3,FALSE)*Abfalldokumentation!$B878,"0")))),0)</f>
        <v>0.61</v>
      </c>
      <c r="N878" s="80" t="str">
        <f>IF(ISBLANK(Q878),VLOOKUP(Abfalldokumentation!$O878,'Linien - BU'!R:S,2,FALSE),Q878)</f>
        <v>RWV</v>
      </c>
      <c r="O878" s="76">
        <f t="shared" si="96"/>
        <v>29500917</v>
      </c>
      <c r="P878" s="76">
        <f t="shared" si="97"/>
        <v>60</v>
      </c>
      <c r="Q878" s="38" t="s">
        <v>188</v>
      </c>
      <c r="R878" s="39">
        <v>29500917</v>
      </c>
      <c r="S878" s="39">
        <v>61</v>
      </c>
      <c r="T878" s="39">
        <v>60</v>
      </c>
      <c r="U878" s="40">
        <v>44474</v>
      </c>
      <c r="V878" s="41" t="s">
        <v>201</v>
      </c>
      <c r="W878" s="39" t="s">
        <v>52</v>
      </c>
      <c r="X878" s="43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2" t="str">
        <f>VLOOKUP(N879,'Linien - BU'!A:B,2,FALSE)</f>
        <v>BU1</v>
      </c>
      <c r="B879" s="73">
        <f t="shared" si="91"/>
        <v>18</v>
      </c>
      <c r="C879" s="74">
        <f>Abfalldokumentation!$U879</f>
        <v>44474</v>
      </c>
      <c r="D879" s="68" t="str">
        <f>IFERROR(VLOOKUP(Tabelle3[[#This Row],[Artikelnr.]],Produktgruppe!A:B,2,0),Tabelle3[[#This Row],[Produktname]])</f>
        <v>VOS 295</v>
      </c>
      <c r="E879" s="75" t="str">
        <f>IFERROR(VLOOKUP(Abfalldokumentation!$O879,Artikel!A:C,3,FALSE),Abfalldokumentation!$O879)</f>
        <v>VOS URW-NATUR-EXTRA</v>
      </c>
      <c r="F879" s="75" t="str">
        <f>VLOOKUP(T879,'Liste Gründe'!A:D,2,FALSE)</f>
        <v>Schimmel</v>
      </c>
      <c r="G879" s="74" t="str">
        <f>IF(ISBLANK(V879),VLOOKUP(Abfalldokumentation!$P879,'Liste Gründe'!A:D,3,FALSE),V879)</f>
        <v>keine Verarbeitung</v>
      </c>
      <c r="H879" s="75" t="str">
        <f>IF(ISBLANK(Abfalldokumentation!$W879),"-",Abfalldokumentation!$W879)</f>
        <v>-</v>
      </c>
      <c r="I879" s="75">
        <f t="shared" si="92"/>
        <v>40</v>
      </c>
      <c r="J879" s="75" t="str">
        <f t="shared" si="93"/>
        <v>Produkte</v>
      </c>
      <c r="K879" s="75" t="str">
        <f t="shared" si="94"/>
        <v>BUs</v>
      </c>
      <c r="L879" s="75" t="str">
        <f t="shared" si="95"/>
        <v>Symptome</v>
      </c>
      <c r="M8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IFERROR(VLOOKUP(Abfalldokumentation!$O879,Kennzahlen!U:X,3,FALSE)*Abfalldokumentation!$B879,"0")))),0)</f>
        <v>9</v>
      </c>
      <c r="N879" s="75" t="str">
        <f>IF(ISBLANK(Q879),VLOOKUP(Abfalldokumentation!$O879,'Linien - BU'!R:S,2,FALSE),Q879)</f>
        <v>RWV</v>
      </c>
      <c r="O879" s="76">
        <f t="shared" si="96"/>
        <v>29500947</v>
      </c>
      <c r="P879" s="76">
        <f t="shared" si="97"/>
        <v>12</v>
      </c>
      <c r="Q879" s="44" t="s">
        <v>188</v>
      </c>
      <c r="R879" s="45">
        <v>29500947</v>
      </c>
      <c r="S879" s="45">
        <v>18</v>
      </c>
      <c r="T879" s="45">
        <v>12</v>
      </c>
      <c r="U879" s="46">
        <v>44474</v>
      </c>
      <c r="V879" s="47" t="s">
        <v>22</v>
      </c>
      <c r="W879" s="45" t="s">
        <v>52</v>
      </c>
      <c r="X879" s="49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7" t="str">
        <f>VLOOKUP(N880,'Linien - BU'!A:B,2,FALSE)</f>
        <v>BU4</v>
      </c>
      <c r="B880" s="78">
        <f t="shared" si="91"/>
        <v>133</v>
      </c>
      <c r="C880" s="79">
        <f>Abfalldokumentation!$U880</f>
        <v>44474</v>
      </c>
      <c r="D880" s="68" t="str">
        <f>IFERROR(VLOOKUP(Tabelle3[[#This Row],[Artikelnr.]],Produktgruppe!A:B,2,0),Tabelle3[[#This Row],[Produktname]])</f>
        <v>ABS 295</v>
      </c>
      <c r="E880" s="80" t="str">
        <f>IFERROR(VLOOKUP(Abfalldokumentation!$O880,Artikel!A:C,3,FALSE),Abfalldokumentation!$O880)</f>
        <v>ABS OLD-AMSTERDAM</v>
      </c>
      <c r="F880" s="80" t="str">
        <f>VLOOKUP(T880,'Liste Gründe'!A:D,2,FALSE)</f>
        <v>keinen Verwendungszweck</v>
      </c>
      <c r="G880" s="79" t="str">
        <f>IF(ISBLANK(V880),VLOOKUP(Abfalldokumentation!$P880,'Liste Gründe'!A:D,3,FALSE),V880)</f>
        <v>keinen Verwendungszweck</v>
      </c>
      <c r="H880" s="80" t="str">
        <f>IF(ISBLANK(Abfalldokumentation!$W880),"-",Abfalldokumentation!$W880)</f>
        <v>-</v>
      </c>
      <c r="I880" s="80">
        <f t="shared" si="92"/>
        <v>40</v>
      </c>
      <c r="J880" s="80" t="str">
        <f t="shared" si="93"/>
        <v>Produkte</v>
      </c>
      <c r="K880" s="80" t="str">
        <f t="shared" si="94"/>
        <v>BUs</v>
      </c>
      <c r="L880" s="80" t="str">
        <f t="shared" si="95"/>
        <v>Symptome</v>
      </c>
      <c r="M8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IFERROR(VLOOKUP(Abfalldokumentation!$O880,Kennzahlen!U:X,3,FALSE)*Abfalldokumentation!$B880,"0")))),0)</f>
        <v>10.868925052314992</v>
      </c>
      <c r="N880" s="80" t="str">
        <f>IF(ISBLANK(Q880),VLOOKUP(Abfalldokumentation!$O880,'Linien - BU'!R:S,2,FALSE),Q880)</f>
        <v>Bu4</v>
      </c>
      <c r="O880" s="76">
        <f t="shared" si="96"/>
        <v>29501039</v>
      </c>
      <c r="P880" s="76">
        <f t="shared" si="97"/>
        <v>61</v>
      </c>
      <c r="Q880" s="38" t="s">
        <v>233</v>
      </c>
      <c r="R880" s="39">
        <v>29501039</v>
      </c>
      <c r="S880" s="39">
        <v>133</v>
      </c>
      <c r="T880" s="39">
        <v>61</v>
      </c>
      <c r="U880" s="40">
        <v>44474</v>
      </c>
      <c r="V880" s="41"/>
      <c r="W880" s="39" t="s">
        <v>52</v>
      </c>
      <c r="X880" s="43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2" t="str">
        <f>VLOOKUP(N881,'Linien - BU'!A:B,2,FALSE)</f>
        <v>BU1</v>
      </c>
      <c r="B881" s="73">
        <f t="shared" si="91"/>
        <v>24</v>
      </c>
      <c r="C881" s="74">
        <f>Abfalldokumentation!$U881</f>
        <v>44474</v>
      </c>
      <c r="D881" s="68" t="str">
        <f>IFERROR(VLOOKUP(Tabelle3[[#This Row],[Artikelnr.]],Produktgruppe!A:B,2,0),Tabelle3[[#This Row],[Produktname]])</f>
        <v>Zipfel 295</v>
      </c>
      <c r="E881" s="75" t="str">
        <f>IFERROR(VLOOKUP(Abfalldokumentation!$O881,Artikel!A:C,3,FALSE),Abfalldokumentation!$O881)</f>
        <v>VOS GRW-CHILI-NAT ZIPFE</v>
      </c>
      <c r="F881" s="75" t="str">
        <f>VLOOKUP(T881,'Liste Gründe'!A:D,2,FALSE)</f>
        <v>Schimmel</v>
      </c>
      <c r="G881" s="74" t="str">
        <f>IF(ISBLANK(V881),VLOOKUP(Abfalldokumentation!$P881,'Liste Gründe'!A:D,3,FALSE),V881)</f>
        <v>keine Verarbeitung</v>
      </c>
      <c r="H881" s="75" t="str">
        <f>IF(ISBLANK(Abfalldokumentation!$W881),"-",Abfalldokumentation!$W881)</f>
        <v>-</v>
      </c>
      <c r="I881" s="75">
        <f t="shared" si="92"/>
        <v>40</v>
      </c>
      <c r="J881" s="75" t="str">
        <f t="shared" si="93"/>
        <v>Produkte</v>
      </c>
      <c r="K881" s="75" t="str">
        <f t="shared" si="94"/>
        <v>BUs</v>
      </c>
      <c r="L881" s="75" t="str">
        <f t="shared" si="95"/>
        <v>Symptome</v>
      </c>
      <c r="M8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IFERROR(VLOOKUP(Abfalldokumentation!$O881,Kennzahlen!U:X,3,FALSE)*Abfalldokumentation!$B881,"0")))),0)</f>
        <v>12</v>
      </c>
      <c r="N881" s="75" t="str">
        <f>IF(ISBLANK(Q881),VLOOKUP(Abfalldokumentation!$O881,'Linien - BU'!R:S,2,FALSE),Q881)</f>
        <v>Schmelze</v>
      </c>
      <c r="O881" s="76">
        <f t="shared" si="96"/>
        <v>29501078</v>
      </c>
      <c r="P881" s="76">
        <f t="shared" si="97"/>
        <v>12</v>
      </c>
      <c r="Q881" s="44" t="s">
        <v>170</v>
      </c>
      <c r="R881" s="45">
        <v>29501078</v>
      </c>
      <c r="S881" s="45">
        <v>24</v>
      </c>
      <c r="T881" s="45">
        <v>12</v>
      </c>
      <c r="U881" s="46">
        <v>44474</v>
      </c>
      <c r="V881" s="47" t="s">
        <v>22</v>
      </c>
      <c r="W881" s="45" t="s">
        <v>52</v>
      </c>
      <c r="X881" s="49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7" t="str">
        <f>VLOOKUP(N882,'Linien - BU'!A:B,2,FALSE)</f>
        <v>BU4</v>
      </c>
      <c r="B882" s="78">
        <f t="shared" si="91"/>
        <v>55</v>
      </c>
      <c r="C882" s="79">
        <f>Abfalldokumentation!$U882</f>
        <v>44474</v>
      </c>
      <c r="D882" s="68" t="str">
        <f>IFERROR(VLOOKUP(Tabelle3[[#This Row],[Artikelnr.]],Produktgruppe!A:B,2,0),Tabelle3[[#This Row],[Produktname]])</f>
        <v>ABS 295</v>
      </c>
      <c r="E882" s="80" t="str">
        <f>IFERROR(VLOOKUP(Abfalldokumentation!$O882,Artikel!A:C,3,FALSE),Abfalldokumentation!$O882)</f>
        <v>ABS BRIE-PAP</v>
      </c>
      <c r="F882" s="80" t="str">
        <f>VLOOKUP(T882,'Liste Gründe'!A:D,2,FALSE)</f>
        <v>keinen Verwendungszweck</v>
      </c>
      <c r="G882" s="79" t="str">
        <f>IF(ISBLANK(V882),VLOOKUP(Abfalldokumentation!$P882,'Liste Gründe'!A:D,3,FALSE),V882)</f>
        <v>keinen Verwendungszweck</v>
      </c>
      <c r="H882" s="80" t="str">
        <f>IF(ISBLANK(Abfalldokumentation!$W882),"-",Abfalldokumentation!$W882)</f>
        <v>-</v>
      </c>
      <c r="I882" s="80">
        <f t="shared" si="92"/>
        <v>40</v>
      </c>
      <c r="J882" s="80" t="str">
        <f t="shared" si="93"/>
        <v>Produkte</v>
      </c>
      <c r="K882" s="80" t="str">
        <f t="shared" si="94"/>
        <v>BUs</v>
      </c>
      <c r="L882" s="80" t="str">
        <f t="shared" si="95"/>
        <v>Symptome</v>
      </c>
      <c r="M8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IFERROR(VLOOKUP(Abfalldokumentation!$O882,Kennzahlen!U:X,3,FALSE)*Abfalldokumentation!$B882,"0")))),0)</f>
        <v>9.6459416666666655</v>
      </c>
      <c r="N882" s="80" t="str">
        <f>IF(ISBLANK(Q882),VLOOKUP(Abfalldokumentation!$O882,'Linien - BU'!R:S,2,FALSE),Q882)</f>
        <v>Bu4</v>
      </c>
      <c r="O882" s="76">
        <f t="shared" si="96"/>
        <v>29501101</v>
      </c>
      <c r="P882" s="76">
        <f t="shared" si="97"/>
        <v>61</v>
      </c>
      <c r="Q882" s="38" t="s">
        <v>233</v>
      </c>
      <c r="R882" s="39">
        <v>29501101</v>
      </c>
      <c r="S882" s="39">
        <v>55</v>
      </c>
      <c r="T882" s="39">
        <v>61</v>
      </c>
      <c r="U882" s="40">
        <v>44474</v>
      </c>
      <c r="V882" s="41"/>
      <c r="W882" s="39" t="s">
        <v>52</v>
      </c>
      <c r="X882" s="43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2" t="str">
        <f>VLOOKUP(N883,'Linien - BU'!A:B,2,FALSE)</f>
        <v>BU1</v>
      </c>
      <c r="B883" s="73">
        <f t="shared" si="91"/>
        <v>77.599999999999994</v>
      </c>
      <c r="C883" s="74">
        <f>Abfalldokumentation!$U883</f>
        <v>44474</v>
      </c>
      <c r="D883" s="68" t="str">
        <f>IFERROR(VLOOKUP(Tabelle3[[#This Row],[Artikelnr.]],Produktgruppe!A:B,2,0),Tabelle3[[#This Row],[Produktname]])</f>
        <v>Sammelnr.</v>
      </c>
      <c r="E883" s="75" t="str">
        <f>IFERROR(VLOOKUP(Abfalldokumentation!$O883,Artikel!A:C,3,FALSE),Abfalldokumentation!$O883)</f>
        <v>VS Schinken geschält</v>
      </c>
      <c r="F883" s="75" t="str">
        <f>VLOOKUP(T883,'Liste Gründe'!A:D,2,FALSE)</f>
        <v>Schimmel</v>
      </c>
      <c r="G883" s="74" t="str">
        <f>IF(ISBLANK(V883),VLOOKUP(Abfalldokumentation!$P883,'Liste Gründe'!A:D,3,FALSE),V883)</f>
        <v>keine Verarbeitung</v>
      </c>
      <c r="H883" s="75" t="str">
        <f>IF(ISBLANK(Abfalldokumentation!$W883),"-",Abfalldokumentation!$W883)</f>
        <v>-</v>
      </c>
      <c r="I883" s="75">
        <f t="shared" si="92"/>
        <v>40</v>
      </c>
      <c r="J883" s="75" t="str">
        <f t="shared" si="93"/>
        <v>Produkte</v>
      </c>
      <c r="K883" s="75" t="str">
        <f t="shared" si="94"/>
        <v>BUs</v>
      </c>
      <c r="L883" s="75" t="str">
        <f t="shared" si="95"/>
        <v>Symptome</v>
      </c>
      <c r="M8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IFERROR(VLOOKUP(Abfalldokumentation!$O883,Kennzahlen!U:X,3,FALSE)*Abfalldokumentation!$B883,"0")))),0)</f>
        <v>72.928479999999993</v>
      </c>
      <c r="N883" s="75" t="str">
        <f>IF(ISBLANK(Q883),VLOOKUP(Abfalldokumentation!$O883,'Linien - BU'!R:S,2,FALSE),Q883)</f>
        <v>Schmelze</v>
      </c>
      <c r="O883" s="76">
        <f t="shared" si="96"/>
        <v>29600025</v>
      </c>
      <c r="P883" s="76">
        <f t="shared" si="97"/>
        <v>12</v>
      </c>
      <c r="Q883" s="44" t="s">
        <v>170</v>
      </c>
      <c r="R883" s="45">
        <v>29600025</v>
      </c>
      <c r="S883" s="45">
        <v>77.599999999999994</v>
      </c>
      <c r="T883" s="45">
        <v>12</v>
      </c>
      <c r="U883" s="46">
        <v>44474</v>
      </c>
      <c r="V883" s="47" t="s">
        <v>22</v>
      </c>
      <c r="W883" s="45" t="s">
        <v>52</v>
      </c>
      <c r="X883" s="49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7" t="str">
        <f>VLOOKUP(N884,'Linien - BU'!A:B,2,FALSE)</f>
        <v>BU1</v>
      </c>
      <c r="B884" s="78">
        <f t="shared" si="91"/>
        <v>23</v>
      </c>
      <c r="C884" s="79">
        <f>Abfalldokumentation!$U884</f>
        <v>44474</v>
      </c>
      <c r="D884" s="68" t="str">
        <f>IFERROR(VLOOKUP(Tabelle3[[#This Row],[Artikelnr.]],Produktgruppe!A:B,2,0),Tabelle3[[#This Row],[Produktname]])</f>
        <v>Sammelnr.</v>
      </c>
      <c r="E884" s="80" t="str">
        <f>IFERROR(VLOOKUP(Abfalldokumentation!$O884,Artikel!A:C,3,FALSE),Abfalldokumentation!$O884)</f>
        <v>VS Chili geschält</v>
      </c>
      <c r="F884" s="80" t="str">
        <f>VLOOKUP(T884,'Liste Gründe'!A:D,2,FALSE)</f>
        <v>Schimmel</v>
      </c>
      <c r="G884" s="79" t="str">
        <f>IF(ISBLANK(V884),VLOOKUP(Abfalldokumentation!$P884,'Liste Gründe'!A:D,3,FALSE),V884)</f>
        <v>keine Verarbeitung</v>
      </c>
      <c r="H884" s="80" t="str">
        <f>IF(ISBLANK(Abfalldokumentation!$W884),"-",Abfalldokumentation!$W884)</f>
        <v>-</v>
      </c>
      <c r="I884" s="80">
        <f t="shared" si="92"/>
        <v>40</v>
      </c>
      <c r="J884" s="80" t="str">
        <f t="shared" si="93"/>
        <v>Produkte</v>
      </c>
      <c r="K884" s="80" t="str">
        <f t="shared" si="94"/>
        <v>BUs</v>
      </c>
      <c r="L884" s="80" t="str">
        <f t="shared" si="95"/>
        <v>Symptome</v>
      </c>
      <c r="M8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IFERROR(VLOOKUP(Abfalldokumentation!$O884,Kennzahlen!U:X,3,FALSE)*Abfalldokumentation!$B884,"0")))),0)</f>
        <v>21.438300000000002</v>
      </c>
      <c r="N884" s="80" t="str">
        <f>IF(ISBLANK(Q884),VLOOKUP(Abfalldokumentation!$O884,'Linien - BU'!R:S,2,FALSE),Q884)</f>
        <v>Schmelze</v>
      </c>
      <c r="O884" s="76">
        <f t="shared" si="96"/>
        <v>29600027</v>
      </c>
      <c r="P884" s="76">
        <f t="shared" si="97"/>
        <v>12</v>
      </c>
      <c r="Q884" s="38" t="s">
        <v>170</v>
      </c>
      <c r="R884" s="39">
        <v>29600027</v>
      </c>
      <c r="S884" s="39">
        <v>23</v>
      </c>
      <c r="T884" s="39">
        <v>12</v>
      </c>
      <c r="U884" s="40">
        <v>44474</v>
      </c>
      <c r="V884" s="41" t="s">
        <v>22</v>
      </c>
      <c r="W884" s="39" t="s">
        <v>52</v>
      </c>
      <c r="X884" s="43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2" t="str">
        <f>VLOOKUP(N885,'Linien - BU'!A:B,2,FALSE)</f>
        <v>BU4</v>
      </c>
      <c r="B885" s="73">
        <f t="shared" si="91"/>
        <v>325</v>
      </c>
      <c r="C885" s="74">
        <f>Abfalldokumentation!$U885</f>
        <v>44474</v>
      </c>
      <c r="D885" s="68" t="str">
        <f>IFERROR(VLOOKUP(Tabelle3[[#This Row],[Artikelnr.]],Produktgruppe!A:B,2,0),Tabelle3[[#This Row],[Produktname]])</f>
        <v>ABS 495</v>
      </c>
      <c r="E885" s="75" t="str">
        <f>IFERROR(VLOOKUP(Abfalldokumentation!$O885,Artikel!A:C,3,FALSE),Abfalldokumentation!$O885)</f>
        <v>ABS BLU-FOU-VAKU</v>
      </c>
      <c r="F885" s="75" t="str">
        <f>VLOOKUP(T885,'Liste Gründe'!A:D,2,FALSE)</f>
        <v>Schimmel</v>
      </c>
      <c r="G885" s="74" t="str">
        <f>IF(ISBLANK(V885),VLOOKUP(Abfalldokumentation!$P885,'Liste Gründe'!A:D,3,FALSE),V885)</f>
        <v>gesammelt für möglichen Einsatz</v>
      </c>
      <c r="H885" s="75" t="str">
        <f>IF(ISBLANK(Abfalldokumentation!$W885),"-",Abfalldokumentation!$W885)</f>
        <v>-</v>
      </c>
      <c r="I885" s="75">
        <f t="shared" si="92"/>
        <v>40</v>
      </c>
      <c r="J885" s="75" t="str">
        <f t="shared" si="93"/>
        <v>Produkte</v>
      </c>
      <c r="K885" s="75" t="str">
        <f t="shared" si="94"/>
        <v>BUs</v>
      </c>
      <c r="L885" s="75" t="str">
        <f t="shared" si="95"/>
        <v>Symptome</v>
      </c>
      <c r="M8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IFERROR(VLOOKUP(Abfalldokumentation!$O885,Kennzahlen!U:X,3,FALSE)*Abfalldokumentation!$B885,"0")))),0)</f>
        <v>6.5857900165143262</v>
      </c>
      <c r="N885" s="75" t="str">
        <f>IF(ISBLANK(Q885),VLOOKUP(Abfalldokumentation!$O885,'Linien - BU'!R:S,2,FALSE),Q885)</f>
        <v>BU4</v>
      </c>
      <c r="O885" s="76">
        <f t="shared" si="96"/>
        <v>49500196</v>
      </c>
      <c r="P885" s="76">
        <f t="shared" si="97"/>
        <v>12</v>
      </c>
      <c r="Q885" s="44" t="s">
        <v>9</v>
      </c>
      <c r="R885" s="45">
        <v>49500196</v>
      </c>
      <c r="S885" s="45">
        <v>325</v>
      </c>
      <c r="T885" s="45">
        <v>12</v>
      </c>
      <c r="U885" s="46">
        <v>44474</v>
      </c>
      <c r="V885" s="47" t="s">
        <v>23</v>
      </c>
      <c r="W885" s="45" t="s">
        <v>52</v>
      </c>
      <c r="X885" s="49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7" t="str">
        <f>VLOOKUP(N886,'Linien - BU'!A:B,2,FALSE)</f>
        <v>BU2</v>
      </c>
      <c r="B886" s="78">
        <f t="shared" si="91"/>
        <v>15</v>
      </c>
      <c r="C886" s="79">
        <f>Abfalldokumentation!$U886</f>
        <v>44474</v>
      </c>
      <c r="D886" s="68" t="str">
        <f>IFERROR(VLOOKUP(Tabelle3[[#This Row],[Artikelnr.]],Produktgruppe!A:B,2,0),Tabelle3[[#This Row],[Produktname]])</f>
        <v>Rohware</v>
      </c>
      <c r="E886" s="80" t="str">
        <f>IFERROR(VLOOKUP(Abfalldokumentation!$O886,Artikel!A:C,3,FALSE),Abfalldokumentation!$O886)</f>
        <v>Blöcke</v>
      </c>
      <c r="F886" s="80" t="str">
        <f>VLOOKUP(T886,'Liste Gründe'!A:D,2,FALSE)</f>
        <v>Schimmel</v>
      </c>
      <c r="G886" s="79" t="str">
        <f>IF(ISBLANK(V886),VLOOKUP(Abfalldokumentation!$P886,'Liste Gründe'!A:D,3,FALSE),V886)</f>
        <v>Luftzieher/Folienriss durch Transport</v>
      </c>
      <c r="H886" s="80" t="str">
        <f>IF(ISBLANK(Abfalldokumentation!$W886),"-",Abfalldokumentation!$W886)</f>
        <v>-</v>
      </c>
      <c r="I886" s="80">
        <f t="shared" si="92"/>
        <v>40</v>
      </c>
      <c r="J886" s="80" t="str">
        <f t="shared" si="93"/>
        <v>Produkte</v>
      </c>
      <c r="K886" s="80" t="str">
        <f t="shared" si="94"/>
        <v>BUs</v>
      </c>
      <c r="L886" s="80" t="str">
        <f t="shared" si="95"/>
        <v>Symptome</v>
      </c>
      <c r="M8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IFERROR(VLOOKUP(Abfalldokumentation!$O886,Kennzahlen!U:X,3,FALSE)*Abfalldokumentation!$B886,"0")))),0)</f>
        <v>0</v>
      </c>
      <c r="N886" s="80" t="str">
        <f>IF(ISBLANK(Q886),VLOOKUP(Abfalldokumentation!$O886,'Linien - BU'!R:S,2,FALSE),Q886)</f>
        <v>Bu2</v>
      </c>
      <c r="O886" s="76" t="str">
        <f t="shared" si="96"/>
        <v>Blöcke</v>
      </c>
      <c r="P886" s="76">
        <f t="shared" si="97"/>
        <v>12</v>
      </c>
      <c r="Q886" s="38" t="s">
        <v>216</v>
      </c>
      <c r="R886" s="39" t="s">
        <v>194</v>
      </c>
      <c r="S886" s="39">
        <v>15</v>
      </c>
      <c r="T886" s="39">
        <v>12</v>
      </c>
      <c r="U886" s="40">
        <v>44474</v>
      </c>
      <c r="V886" s="41" t="s">
        <v>30</v>
      </c>
      <c r="W886" s="39" t="s">
        <v>52</v>
      </c>
      <c r="X886" s="43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2" t="str">
        <f>VLOOKUP(N887,'Linien - BU'!A:B,2,FALSE)</f>
        <v>BU1</v>
      </c>
      <c r="B887" s="73">
        <f t="shared" si="91"/>
        <v>56</v>
      </c>
      <c r="C887" s="74">
        <f>Abfalldokumentation!$U887</f>
        <v>44474</v>
      </c>
      <c r="D887" s="68" t="str">
        <f>IFERROR(VLOOKUP(Tabelle3[[#This Row],[Artikelnr.]],Produktgruppe!A:B,2,0),Tabelle3[[#This Row],[Produktname]])</f>
        <v>Fertigware</v>
      </c>
      <c r="E887" s="75" t="str">
        <f>IFERROR(VLOOKUP(Abfalldokumentation!$O887,Artikel!A:C,3,FALSE),Abfalldokumentation!$O887)</f>
        <v>Creme Noblesse</v>
      </c>
      <c r="F887" s="75" t="str">
        <f>VLOOKUP(T887,'Liste Gründe'!A:D,2,FALSE)</f>
        <v>Rest</v>
      </c>
      <c r="G887" s="74" t="str">
        <f>IF(ISBLANK(V887),VLOOKUP(Abfalldokumentation!$P887,'Liste Gründe'!A:D,3,FALSE),V887)</f>
        <v>Metall</v>
      </c>
      <c r="H887" s="75" t="str">
        <f>IF(ISBLANK(Abfalldokumentation!$W887),"-",Abfalldokumentation!$W887)</f>
        <v>-</v>
      </c>
      <c r="I887" s="75">
        <f t="shared" si="92"/>
        <v>40</v>
      </c>
      <c r="J887" s="75" t="str">
        <f t="shared" si="93"/>
        <v>Produkte</v>
      </c>
      <c r="K887" s="75" t="str">
        <f t="shared" si="94"/>
        <v>BUs</v>
      </c>
      <c r="L887" s="75" t="str">
        <f t="shared" si="95"/>
        <v>Symptome</v>
      </c>
      <c r="M8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IFERROR(VLOOKUP(Abfalldokumentation!$O887,Kennzahlen!U:X,3,FALSE)*Abfalldokumentation!$B887,"0")))),0)</f>
        <v>0</v>
      </c>
      <c r="N887" s="75" t="str">
        <f>IF(ISBLANK(Q887),VLOOKUP(Abfalldokumentation!$O887,'Linien - BU'!R:S,2,FALSE),Q887)</f>
        <v>Abfüllung</v>
      </c>
      <c r="O887" s="76" t="str">
        <f t="shared" si="96"/>
        <v>Creme Noblesse</v>
      </c>
      <c r="P887" s="76">
        <f t="shared" si="97"/>
        <v>40</v>
      </c>
      <c r="Q887" s="44" t="s">
        <v>166</v>
      </c>
      <c r="R887" s="45" t="s">
        <v>284</v>
      </c>
      <c r="S887" s="45">
        <v>56</v>
      </c>
      <c r="T887" s="45">
        <v>40</v>
      </c>
      <c r="U887" s="46">
        <v>44474</v>
      </c>
      <c r="V887" s="47" t="s">
        <v>181</v>
      </c>
      <c r="W887" s="45" t="s">
        <v>52</v>
      </c>
      <c r="X887" s="49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7" t="str">
        <f>VLOOKUP(N888,'Linien - BU'!A:B,2,FALSE)</f>
        <v>BU1</v>
      </c>
      <c r="B888" s="78">
        <f t="shared" si="91"/>
        <v>36.200000000000003</v>
      </c>
      <c r="C888" s="79">
        <f>Abfalldokumentation!$U888</f>
        <v>44474</v>
      </c>
      <c r="D888" s="68" t="str">
        <f>IFERROR(VLOOKUP(Tabelle3[[#This Row],[Artikelnr.]],Produktgruppe!A:B,2,0),Tabelle3[[#This Row],[Produktname]])</f>
        <v>Div. Zipfel, ES ohne Verwendung</v>
      </c>
      <c r="E888" s="80" t="str">
        <f>IFERROR(VLOOKUP(Abfalldokumentation!$O888,Artikel!A:C,3,FALSE),Abfalldokumentation!$O888)</f>
        <v>Div. Zipfel, Endstücke</v>
      </c>
      <c r="F888" s="80" t="str">
        <f>VLOOKUP(T888,'Liste Gründe'!A:D,2,FALSE)</f>
        <v>Schimmel</v>
      </c>
      <c r="G888" s="79" t="str">
        <f>IF(ISBLANK(V888),VLOOKUP(Abfalldokumentation!$P888,'Liste Gründe'!A:D,3,FALSE),V888)</f>
        <v>keine Verarbeitung</v>
      </c>
      <c r="H888" s="80" t="str">
        <f>IF(ISBLANK(Abfalldokumentation!$W888),"-",Abfalldokumentation!$W888)</f>
        <v>-</v>
      </c>
      <c r="I888" s="80">
        <f t="shared" si="92"/>
        <v>40</v>
      </c>
      <c r="J888" s="80" t="str">
        <f t="shared" si="93"/>
        <v>Produkte</v>
      </c>
      <c r="K888" s="80" t="str">
        <f t="shared" si="94"/>
        <v>BUs</v>
      </c>
      <c r="L888" s="80" t="str">
        <f t="shared" si="95"/>
        <v>Symptome</v>
      </c>
      <c r="M8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IFERROR(VLOOKUP(Abfalldokumentation!$O888,Kennzahlen!U:X,3,FALSE)*Abfalldokumentation!$B888,"0")))),0)</f>
        <v>0</v>
      </c>
      <c r="N888" s="80" t="str">
        <f>IF(ISBLANK(Q888),VLOOKUP(Abfalldokumentation!$O888,'Linien - BU'!R:S,2,FALSE),Q888)</f>
        <v>Schmelze</v>
      </c>
      <c r="O888" s="76" t="str">
        <f t="shared" si="96"/>
        <v>Div. Zipfel, Endstücke</v>
      </c>
      <c r="P888" s="76">
        <f t="shared" si="97"/>
        <v>12</v>
      </c>
      <c r="Q888" s="38" t="s">
        <v>170</v>
      </c>
      <c r="R888" s="39" t="s">
        <v>177</v>
      </c>
      <c r="S888" s="39">
        <v>36.200000000000003</v>
      </c>
      <c r="T888" s="39">
        <v>12</v>
      </c>
      <c r="U888" s="40">
        <v>44474</v>
      </c>
      <c r="V888" s="41" t="s">
        <v>22</v>
      </c>
      <c r="W888" s="39" t="s">
        <v>52</v>
      </c>
      <c r="X888" s="43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2" t="str">
        <f>VLOOKUP(N889,'Linien - BU'!A:B,2,FALSE)</f>
        <v>BU3</v>
      </c>
      <c r="B889" s="73">
        <f t="shared" si="91"/>
        <v>12</v>
      </c>
      <c r="C889" s="74">
        <f>Abfalldokumentation!$U889</f>
        <v>44474</v>
      </c>
      <c r="D889" s="68" t="str">
        <f>IFERROR(VLOOKUP(Tabelle3[[#This Row],[Artikelnr.]],Produktgruppe!A:B,2,0),Tabelle3[[#This Row],[Produktname]])</f>
        <v>Vorschmelz Diverses</v>
      </c>
      <c r="E889" s="75" t="str">
        <f>IFERROR(VLOOKUP(Abfalldokumentation!$O889,Artikel!A:C,3,FALSE),Abfalldokumentation!$O889)</f>
        <v>Vorschmelz Diverses</v>
      </c>
      <c r="F889" s="75" t="str">
        <f>VLOOKUP(T889,'Liste Gründe'!A:D,2,FALSE)</f>
        <v>Linienbezogen</v>
      </c>
      <c r="G889" s="74" t="str">
        <f>IF(ISBLANK(V889),VLOOKUP(Abfalldokumentation!$P889,'Liste Gründe'!A:D,3,FALSE),V889)</f>
        <v>Maschinenabfall</v>
      </c>
      <c r="H889" s="75" t="str">
        <f>IF(ISBLANK(Abfalldokumentation!$W889),"-",Abfalldokumentation!$W889)</f>
        <v>-</v>
      </c>
      <c r="I889" s="75">
        <f t="shared" si="92"/>
        <v>40</v>
      </c>
      <c r="J889" s="75" t="str">
        <f t="shared" si="93"/>
        <v>Produkte</v>
      </c>
      <c r="K889" s="75" t="str">
        <f t="shared" si="94"/>
        <v>BUs</v>
      </c>
      <c r="L889" s="75" t="str">
        <f t="shared" si="95"/>
        <v>Symptome</v>
      </c>
      <c r="M8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IFERROR(VLOOKUP(Abfalldokumentation!$O889,Kennzahlen!U:X,3,FALSE)*Abfalldokumentation!$B889,"0")))),0)</f>
        <v>0</v>
      </c>
      <c r="N889" s="75" t="str">
        <f>IF(ISBLANK(Q889),VLOOKUP(Abfalldokumentation!$O889,'Linien - BU'!R:S,2,FALSE),Q889)</f>
        <v>Bu3</v>
      </c>
      <c r="O889" s="76" t="str">
        <f t="shared" si="96"/>
        <v>Vorschmelz Diverses</v>
      </c>
      <c r="P889" s="76">
        <f t="shared" si="97"/>
        <v>30</v>
      </c>
      <c r="Q889" s="44" t="s">
        <v>196</v>
      </c>
      <c r="R889" s="45" t="s">
        <v>54</v>
      </c>
      <c r="S889" s="45">
        <v>12</v>
      </c>
      <c r="T889" s="45">
        <v>30</v>
      </c>
      <c r="U889" s="46">
        <v>44474</v>
      </c>
      <c r="V889" s="47" t="s">
        <v>53</v>
      </c>
      <c r="W889" s="45" t="s">
        <v>52</v>
      </c>
      <c r="X889" s="49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7" t="str">
        <f>VLOOKUP(N890,'Linien - BU'!A:B,2,FALSE)</f>
        <v>BU3</v>
      </c>
      <c r="B890" s="78">
        <f t="shared" si="91"/>
        <v>78.599999999999994</v>
      </c>
      <c r="C890" s="79">
        <f>Abfalldokumentation!$U890</f>
        <v>44474</v>
      </c>
      <c r="D890" s="68" t="str">
        <f>IFERROR(VLOOKUP(Tabelle3[[#This Row],[Artikelnr.]],Produktgruppe!A:B,2,0),Tabelle3[[#This Row],[Produktname]])</f>
        <v>Diverses</v>
      </c>
      <c r="E890" s="80" t="str">
        <f>IFERROR(VLOOKUP(Abfalldokumentation!$O890,Artikel!A:C,3,FALSE),Abfalldokumentation!$O890)</f>
        <v>Maschinenabfall</v>
      </c>
      <c r="F890" s="80" t="str">
        <f>VLOOKUP(T890,'Liste Gründe'!A:D,2,FALSE)</f>
        <v>Linienbezogen</v>
      </c>
      <c r="G890" s="79" t="str">
        <f>IF(ISBLANK(V890),VLOOKUP(Abfalldokumentation!$P890,'Liste Gründe'!A:D,3,FALSE),V890)</f>
        <v>Maschinenabfall</v>
      </c>
      <c r="H890" s="80" t="str">
        <f>IF(ISBLANK(Abfalldokumentation!$W890),"-",Abfalldokumentation!$W890)</f>
        <v>-</v>
      </c>
      <c r="I890" s="80">
        <f t="shared" si="92"/>
        <v>40</v>
      </c>
      <c r="J890" s="80" t="str">
        <f t="shared" si="93"/>
        <v>Produkte</v>
      </c>
      <c r="K890" s="80" t="str">
        <f t="shared" si="94"/>
        <v>BUs</v>
      </c>
      <c r="L890" s="80" t="str">
        <f t="shared" si="95"/>
        <v>Symptome</v>
      </c>
      <c r="M8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IFERROR(VLOOKUP(Abfalldokumentation!$O890,Kennzahlen!U:X,3,FALSE)*Abfalldokumentation!$B890,"0")))),0)</f>
        <v>0</v>
      </c>
      <c r="N890" s="80" t="str">
        <f>IF(ISBLANK(Q890),VLOOKUP(Abfalldokumentation!$O890,'Linien - BU'!R:S,2,FALSE),Q890)</f>
        <v>L9</v>
      </c>
      <c r="O890" s="76" t="str">
        <f t="shared" si="96"/>
        <v>Maschinenabfall</v>
      </c>
      <c r="P890" s="76">
        <f t="shared" si="97"/>
        <v>30</v>
      </c>
      <c r="Q890" s="38" t="s">
        <v>209</v>
      </c>
      <c r="R890" s="39" t="s">
        <v>53</v>
      </c>
      <c r="S890" s="39">
        <v>78.599999999999994</v>
      </c>
      <c r="T890" s="39">
        <v>30</v>
      </c>
      <c r="U890" s="40">
        <v>44474</v>
      </c>
      <c r="V890" s="41"/>
      <c r="W890" s="39" t="s">
        <v>52</v>
      </c>
      <c r="X890" s="43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2" t="str">
        <f>VLOOKUP(N891,'Linien - BU'!A:B,2,FALSE)</f>
        <v>BU3</v>
      </c>
      <c r="B891" s="73">
        <f t="shared" si="91"/>
        <v>10</v>
      </c>
      <c r="C891" s="74">
        <f>Abfalldokumentation!$U891</f>
        <v>44474</v>
      </c>
      <c r="D891" s="68" t="str">
        <f>IFERROR(VLOOKUP(Tabelle3[[#This Row],[Artikelnr.]],Produktgruppe!A:B,2,0),Tabelle3[[#This Row],[Produktname]])</f>
        <v>Diverses</v>
      </c>
      <c r="E891" s="75" t="str">
        <f>IFERROR(VLOOKUP(Abfalldokumentation!$O891,Artikel!A:C,3,FALSE),Abfalldokumentation!$O891)</f>
        <v>Maschinenabfall</v>
      </c>
      <c r="F891" s="75" t="str">
        <f>VLOOKUP(T891,'Liste Gründe'!A:D,2,FALSE)</f>
        <v>Linienbezogen</v>
      </c>
      <c r="G891" s="74" t="str">
        <f>IF(ISBLANK(V891),VLOOKUP(Abfalldokumentation!$P891,'Liste Gründe'!A:D,3,FALSE),V891)</f>
        <v>Maschinenabfall</v>
      </c>
      <c r="H891" s="75" t="str">
        <f>IF(ISBLANK(Abfalldokumentation!$W891),"-",Abfalldokumentation!$W891)</f>
        <v>-</v>
      </c>
      <c r="I891" s="75">
        <f t="shared" si="92"/>
        <v>40</v>
      </c>
      <c r="J891" s="75" t="str">
        <f t="shared" si="93"/>
        <v>Produkte</v>
      </c>
      <c r="K891" s="75" t="str">
        <f t="shared" si="94"/>
        <v>BUs</v>
      </c>
      <c r="L891" s="75" t="str">
        <f t="shared" si="95"/>
        <v>Symptome</v>
      </c>
      <c r="M8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IFERROR(VLOOKUP(Abfalldokumentation!$O891,Kennzahlen!U:X,3,FALSE)*Abfalldokumentation!$B891,"0")))),0)</f>
        <v>0</v>
      </c>
      <c r="N891" s="75" t="str">
        <f>IF(ISBLANK(Q891),VLOOKUP(Abfalldokumentation!$O891,'Linien - BU'!R:S,2,FALSE),Q891)</f>
        <v>BU3</v>
      </c>
      <c r="O891" s="76" t="str">
        <f t="shared" si="96"/>
        <v>Maschinenabfall</v>
      </c>
      <c r="P891" s="76">
        <f t="shared" si="97"/>
        <v>30</v>
      </c>
      <c r="Q891" s="44" t="s">
        <v>8</v>
      </c>
      <c r="R891" s="39" t="s">
        <v>53</v>
      </c>
      <c r="S891" s="45">
        <v>10</v>
      </c>
      <c r="T891" s="45">
        <v>30</v>
      </c>
      <c r="U891" s="46">
        <v>44474</v>
      </c>
      <c r="V891" s="47"/>
      <c r="W891" s="45" t="s">
        <v>52</v>
      </c>
      <c r="X891" s="49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7" t="str">
        <f>VLOOKUP(N892,'Linien - BU'!A:B,2,FALSE)</f>
        <v>BU3</v>
      </c>
      <c r="B892" s="78">
        <f t="shared" si="91"/>
        <v>20</v>
      </c>
      <c r="C892" s="79">
        <f>Abfalldokumentation!$U892</f>
        <v>44474</v>
      </c>
      <c r="D892" s="68" t="str">
        <f>IFERROR(VLOOKUP(Tabelle3[[#This Row],[Artikelnr.]],Produktgruppe!A:B,2,0),Tabelle3[[#This Row],[Produktname]])</f>
        <v>Diverses</v>
      </c>
      <c r="E892" s="80" t="str">
        <f>IFERROR(VLOOKUP(Abfalldokumentation!$O892,Artikel!A:C,3,FALSE),Abfalldokumentation!$O892)</f>
        <v>Maschinenabfall</v>
      </c>
      <c r="F892" s="80" t="str">
        <f>VLOOKUP(T892,'Liste Gründe'!A:D,2,FALSE)</f>
        <v>Linienbezogen</v>
      </c>
      <c r="G892" s="79" t="str">
        <f>IF(ISBLANK(V892),VLOOKUP(Abfalldokumentation!$P892,'Liste Gründe'!A:D,3,FALSE),V892)</f>
        <v>Maschinenabfall</v>
      </c>
      <c r="H892" s="80" t="str">
        <f>IF(ISBLANK(Abfalldokumentation!$W892),"-",Abfalldokumentation!$W892)</f>
        <v>-</v>
      </c>
      <c r="I892" s="80">
        <f t="shared" si="92"/>
        <v>40</v>
      </c>
      <c r="J892" s="80" t="str">
        <f t="shared" si="93"/>
        <v>Produkte</v>
      </c>
      <c r="K892" s="80" t="str">
        <f t="shared" si="94"/>
        <v>BUs</v>
      </c>
      <c r="L892" s="80" t="str">
        <f t="shared" si="95"/>
        <v>Symptome</v>
      </c>
      <c r="M8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IFERROR(VLOOKUP(Abfalldokumentation!$O892,Kennzahlen!U:X,3,FALSE)*Abfalldokumentation!$B892,"0")))),0)</f>
        <v>0</v>
      </c>
      <c r="N892" s="80" t="str">
        <f>IF(ISBLANK(Q892),VLOOKUP(Abfalldokumentation!$O892,'Linien - BU'!R:S,2,FALSE),Q892)</f>
        <v>L33</v>
      </c>
      <c r="O892" s="76" t="str">
        <f t="shared" si="96"/>
        <v>Maschinenabfall</v>
      </c>
      <c r="P892" s="76">
        <f t="shared" si="97"/>
        <v>30</v>
      </c>
      <c r="Q892" s="38" t="s">
        <v>191</v>
      </c>
      <c r="R892" s="39" t="s">
        <v>53</v>
      </c>
      <c r="S892" s="39">
        <v>20</v>
      </c>
      <c r="T892" s="39">
        <v>30</v>
      </c>
      <c r="U892" s="40">
        <v>44474</v>
      </c>
      <c r="V892" s="41"/>
      <c r="W892" s="39" t="s">
        <v>52</v>
      </c>
      <c r="X892" s="43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2" t="str">
        <f>VLOOKUP(N893,'Linien - BU'!A:B,2,FALSE)</f>
        <v>BU1</v>
      </c>
      <c r="B893" s="73">
        <f t="shared" si="91"/>
        <v>122</v>
      </c>
      <c r="C893" s="74">
        <f>Abfalldokumentation!$U893</f>
        <v>44474</v>
      </c>
      <c r="D893" s="68" t="str">
        <f>IFERROR(VLOOKUP(Tabelle3[[#This Row],[Artikelnr.]],Produktgruppe!A:B,2,0),Tabelle3[[#This Row],[Produktname]])</f>
        <v>Diverses</v>
      </c>
      <c r="E893" s="75" t="str">
        <f>IFERROR(VLOOKUP(Abfalldokumentation!$O893,Artikel!A:C,3,FALSE),Abfalldokumentation!$O893)</f>
        <v>Diverses</v>
      </c>
      <c r="F893" s="75" t="str">
        <f>VLOOKUP(T893,'Liste Gründe'!A:D,2,FALSE)</f>
        <v>Linienbezogen</v>
      </c>
      <c r="G893" s="74" t="str">
        <f>IF(ISBLANK(V893),VLOOKUP(Abfalldokumentation!$P893,'Liste Gründe'!A:D,3,FALSE),V893)</f>
        <v>Maschinenabfall</v>
      </c>
      <c r="H893" s="75" t="str">
        <f>IF(ISBLANK(Abfalldokumentation!$W893),"-",Abfalldokumentation!$W893)</f>
        <v>-</v>
      </c>
      <c r="I893" s="75">
        <f t="shared" si="92"/>
        <v>40</v>
      </c>
      <c r="J893" s="75" t="str">
        <f t="shared" si="93"/>
        <v>Produkte</v>
      </c>
      <c r="K893" s="75" t="str">
        <f t="shared" si="94"/>
        <v>BUs</v>
      </c>
      <c r="L893" s="75" t="str">
        <f t="shared" si="95"/>
        <v>Symptome</v>
      </c>
      <c r="M8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IFERROR(VLOOKUP(Abfalldokumentation!$O893,Kennzahlen!U:X,3,FALSE)*Abfalldokumentation!$B893,"0")))),0)</f>
        <v>0</v>
      </c>
      <c r="N893" s="75" t="str">
        <f>IF(ISBLANK(Q893),VLOOKUP(Abfalldokumentation!$O893,'Linien - BU'!R:S,2,FALSE),Q893)</f>
        <v>Strudelline</v>
      </c>
      <c r="O893" s="76" t="str">
        <f t="shared" si="96"/>
        <v>Diverses</v>
      </c>
      <c r="P893" s="76">
        <f t="shared" si="97"/>
        <v>30</v>
      </c>
      <c r="Q893" s="44" t="s">
        <v>208</v>
      </c>
      <c r="R893" s="45" t="s">
        <v>108</v>
      </c>
      <c r="S893" s="45">
        <v>122</v>
      </c>
      <c r="T893" s="45">
        <v>30</v>
      </c>
      <c r="U893" s="46">
        <v>44474</v>
      </c>
      <c r="V893" s="47"/>
      <c r="W893" s="45" t="s">
        <v>52</v>
      </c>
      <c r="X893" s="49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7" t="str">
        <f>VLOOKUP(N894,'Linien - BU'!A:B,2,FALSE)</f>
        <v>Rest</v>
      </c>
      <c r="B894" s="78">
        <f t="shared" si="91"/>
        <v>9.8000000000000007</v>
      </c>
      <c r="C894" s="79">
        <f>Abfalldokumentation!$U894</f>
        <v>44474</v>
      </c>
      <c r="D894" s="68" t="str">
        <f>IFERROR(VLOOKUP(Tabelle3[[#This Row],[Artikelnr.]],Produktgruppe!A:B,2,0),Tabelle3[[#This Row],[Produktname]])</f>
        <v>Diverses</v>
      </c>
      <c r="E894" s="80" t="str">
        <f>IFERROR(VLOOKUP(Abfalldokumentation!$O894,Artikel!A:C,3,FALSE),Abfalldokumentation!$O894)</f>
        <v>Diverses</v>
      </c>
      <c r="F894" s="80" t="str">
        <f>VLOOKUP(T894,'Liste Gründe'!A:D,2,FALSE)</f>
        <v>Qualitätssicherung</v>
      </c>
      <c r="G894" s="79" t="str">
        <f>IF(ISBLANK(V894),VLOOKUP(Abfalldokumentation!$P894,'Liste Gründe'!A:D,3,FALSE),V894)</f>
        <v>Sensorik</v>
      </c>
      <c r="H894" s="80" t="str">
        <f>IF(ISBLANK(Abfalldokumentation!$W894),"-",Abfalldokumentation!$W894)</f>
        <v>-</v>
      </c>
      <c r="I894" s="80">
        <f t="shared" si="92"/>
        <v>40</v>
      </c>
      <c r="J894" s="80" t="str">
        <f t="shared" si="93"/>
        <v>Produkte</v>
      </c>
      <c r="K894" s="80" t="str">
        <f t="shared" si="94"/>
        <v>BUs</v>
      </c>
      <c r="L894" s="80" t="str">
        <f t="shared" si="95"/>
        <v>Symptome</v>
      </c>
      <c r="M8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IFERROR(VLOOKUP(Abfalldokumentation!$O894,Kennzahlen!U:X,3,FALSE)*Abfalldokumentation!$B894,"0")))),0)</f>
        <v>0</v>
      </c>
      <c r="N894" s="80" t="str">
        <f>IF(ISBLANK(Q894),VLOOKUP(Abfalldokumentation!$O894,'Linien - BU'!R:S,2,FALSE),Q894)</f>
        <v>QM</v>
      </c>
      <c r="O894" s="76" t="str">
        <f t="shared" si="96"/>
        <v>Diverses</v>
      </c>
      <c r="P894" s="76">
        <f t="shared" si="97"/>
        <v>74</v>
      </c>
      <c r="Q894" s="38" t="s">
        <v>182</v>
      </c>
      <c r="R894" s="39" t="s">
        <v>108</v>
      </c>
      <c r="S894" s="39">
        <v>9.8000000000000007</v>
      </c>
      <c r="T894" s="39">
        <v>74</v>
      </c>
      <c r="U894" s="40">
        <v>44474</v>
      </c>
      <c r="V894" s="41" t="s">
        <v>184</v>
      </c>
      <c r="W894" s="39" t="s">
        <v>52</v>
      </c>
      <c r="X894" s="43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2" t="str">
        <f>VLOOKUP(N895,'Linien - BU'!A:B,2,FALSE)</f>
        <v>BU2</v>
      </c>
      <c r="B895" s="73">
        <f t="shared" si="91"/>
        <v>86</v>
      </c>
      <c r="C895" s="74">
        <f>Abfalldokumentation!$U895</f>
        <v>44474</v>
      </c>
      <c r="D895" s="68" t="str">
        <f>IFERROR(VLOOKUP(Tabelle3[[#This Row],[Artikelnr.]],Produktgruppe!A:B,2,0),Tabelle3[[#This Row],[Produktname]])</f>
        <v>ABS 295</v>
      </c>
      <c r="E895" s="75" t="str">
        <f>IFERROR(VLOOKUP(Abfalldokumentation!$O895,Artikel!A:C,3,FALSE),Abfalldokumentation!$O895)</f>
        <v>Scheiben/Staub</v>
      </c>
      <c r="F895" s="75" t="str">
        <f>VLOOKUP(T895,'Liste Gründe'!A:D,2,FALSE)</f>
        <v>Linienbezogen</v>
      </c>
      <c r="G895" s="74" t="str">
        <f>IF(ISBLANK(V895),VLOOKUP(Abfalldokumentation!$P895,'Liste Gründe'!A:D,3,FALSE),V895)</f>
        <v>Maschinenabfall</v>
      </c>
      <c r="H895" s="75" t="str">
        <f>IF(ISBLANK(Abfalldokumentation!$W895),"-",Abfalldokumentation!$W895)</f>
        <v>-</v>
      </c>
      <c r="I895" s="75">
        <f t="shared" si="92"/>
        <v>40</v>
      </c>
      <c r="J895" s="75" t="str">
        <f t="shared" si="93"/>
        <v>Produkte</v>
      </c>
      <c r="K895" s="75" t="str">
        <f t="shared" si="94"/>
        <v>BUs</v>
      </c>
      <c r="L895" s="75" t="str">
        <f t="shared" si="95"/>
        <v>Symptome</v>
      </c>
      <c r="M8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IFERROR(VLOOKUP(Abfalldokumentation!$O895,Kennzahlen!U:X,3,FALSE)*Abfalldokumentation!$B895,"0")))),0)</f>
        <v>0</v>
      </c>
      <c r="N895" s="75" t="str">
        <f>IF(ISBLANK(Q895),VLOOKUP(Abfalldokumentation!$O895,'Linien - BU'!R:S,2,FALSE),Q895)</f>
        <v>BU2</v>
      </c>
      <c r="O895" s="76" t="str">
        <f t="shared" si="96"/>
        <v>Scheiben/Staub</v>
      </c>
      <c r="P895" s="76">
        <f t="shared" si="97"/>
        <v>30</v>
      </c>
      <c r="Q895" s="44" t="s">
        <v>7</v>
      </c>
      <c r="R895" s="39" t="s">
        <v>16655</v>
      </c>
      <c r="S895" s="45">
        <v>86</v>
      </c>
      <c r="T895" s="45">
        <v>30</v>
      </c>
      <c r="U895" s="46">
        <v>44474</v>
      </c>
      <c r="V895" s="47"/>
      <c r="W895" s="45"/>
      <c r="X895" s="49" t="str">
        <f>IFERROR(VLOOKUP(Abfalldokumentation!$R895,Artikel!A:C,3,FALSE),Abfalldokumentation!$R895)</f>
        <v>Scheiben/Staub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7" t="str">
        <f>VLOOKUP(N896,'Linien - BU'!A:B,2,FALSE)</f>
        <v>Rest</v>
      </c>
      <c r="B896" s="78">
        <f t="shared" si="91"/>
        <v>7.5</v>
      </c>
      <c r="C896" s="79">
        <f>Abfalldokumentation!$U896</f>
        <v>44474</v>
      </c>
      <c r="D896" s="68" t="str">
        <f>IFERROR(VLOOKUP(Tabelle3[[#This Row],[Artikelnr.]],Produktgruppe!A:B,2,0),Tabelle3[[#This Row],[Produktname]])</f>
        <v>Diverses</v>
      </c>
      <c r="E896" s="80" t="str">
        <f>IFERROR(VLOOKUP(Abfalldokumentation!$O896,Artikel!A:C,3,FALSE),Abfalldokumentation!$O896)</f>
        <v>Diverses</v>
      </c>
      <c r="F896" s="80" t="str">
        <f>VLOOKUP(T896,'Liste Gründe'!A:D,2,FALSE)</f>
        <v>Qualitätssicherung</v>
      </c>
      <c r="G896" s="79" t="str">
        <f>IF(ISBLANK(V896),VLOOKUP(Abfalldokumentation!$P896,'Liste Gründe'!A:D,3,FALSE),V896)</f>
        <v>Sensorik</v>
      </c>
      <c r="H896" s="80" t="str">
        <f>IF(ISBLANK(Abfalldokumentation!$W896),"-",Abfalldokumentation!$W896)</f>
        <v>-</v>
      </c>
      <c r="I896" s="80">
        <f t="shared" si="92"/>
        <v>40</v>
      </c>
      <c r="J896" s="80" t="str">
        <f t="shared" si="93"/>
        <v>Produkte</v>
      </c>
      <c r="K896" s="80" t="str">
        <f t="shared" si="94"/>
        <v>BUs</v>
      </c>
      <c r="L896" s="80" t="str">
        <f t="shared" si="95"/>
        <v>Symptome</v>
      </c>
      <c r="M8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IFERROR(VLOOKUP(Abfalldokumentation!$O896,Kennzahlen!U:X,3,FALSE)*Abfalldokumentation!$B896,"0")))),0)</f>
        <v>0</v>
      </c>
      <c r="N896" s="80" t="str">
        <f>IF(ISBLANK(Q896),VLOOKUP(Abfalldokumentation!$O896,'Linien - BU'!R:S,2,FALSE),Q896)</f>
        <v>QM</v>
      </c>
      <c r="O896" s="76" t="str">
        <f t="shared" si="96"/>
        <v>Diverses</v>
      </c>
      <c r="P896" s="76">
        <f t="shared" si="97"/>
        <v>74</v>
      </c>
      <c r="Q896" s="38" t="s">
        <v>182</v>
      </c>
      <c r="R896" s="39" t="s">
        <v>108</v>
      </c>
      <c r="S896" s="39">
        <v>7.5</v>
      </c>
      <c r="T896" s="39">
        <v>74</v>
      </c>
      <c r="U896" s="40">
        <v>44474</v>
      </c>
      <c r="V896" s="41" t="s">
        <v>184</v>
      </c>
      <c r="W896" s="39" t="s">
        <v>52</v>
      </c>
      <c r="X896" s="43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2" t="str">
        <f>VLOOKUP(N897,'Linien - BU'!A:B,2,FALSE)</f>
        <v>BU2</v>
      </c>
      <c r="B897" s="73">
        <f t="shared" si="91"/>
        <v>70</v>
      </c>
      <c r="C897" s="74">
        <f>Abfalldokumentation!$U897</f>
        <v>44474</v>
      </c>
      <c r="D897" s="68" t="str">
        <f>IFERROR(VLOOKUP(Tabelle3[[#This Row],[Artikelnr.]],Produktgruppe!A:B,2,0),Tabelle3[[#This Row],[Produktname]])</f>
        <v>ABS 295</v>
      </c>
      <c r="E897" s="75" t="str">
        <f>IFERROR(VLOOKUP(Abfalldokumentation!$O897,Artikel!A:C,3,FALSE),Abfalldokumentation!$O897)</f>
        <v>Scheiben/Staub</v>
      </c>
      <c r="F897" s="75" t="str">
        <f>VLOOKUP(T897,'Liste Gründe'!A:D,2,FALSE)</f>
        <v>Linienbezogen</v>
      </c>
      <c r="G897" s="74" t="str">
        <f>IF(ISBLANK(V897),VLOOKUP(Abfalldokumentation!$P897,'Liste Gründe'!A:D,3,FALSE),V897)</f>
        <v>Maschinenabfall</v>
      </c>
      <c r="H897" s="75" t="str">
        <f>IF(ISBLANK(Abfalldokumentation!$W897),"-",Abfalldokumentation!$W897)</f>
        <v>-</v>
      </c>
      <c r="I897" s="75">
        <f t="shared" si="92"/>
        <v>40</v>
      </c>
      <c r="J897" s="75" t="str">
        <f t="shared" si="93"/>
        <v>Produkte</v>
      </c>
      <c r="K897" s="75" t="str">
        <f t="shared" si="94"/>
        <v>BUs</v>
      </c>
      <c r="L897" s="75" t="str">
        <f t="shared" si="95"/>
        <v>Symptome</v>
      </c>
      <c r="M8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IFERROR(VLOOKUP(Abfalldokumentation!$O897,Kennzahlen!U:X,3,FALSE)*Abfalldokumentation!$B897,"0")))),0)</f>
        <v>0</v>
      </c>
      <c r="N897" s="75" t="str">
        <f>IF(ISBLANK(Q897),VLOOKUP(Abfalldokumentation!$O897,'Linien - BU'!R:S,2,FALSE),Q897)</f>
        <v>Bu2</v>
      </c>
      <c r="O897" s="76" t="str">
        <f t="shared" si="96"/>
        <v>Scheiben/Staub</v>
      </c>
      <c r="P897" s="76">
        <f t="shared" si="97"/>
        <v>30</v>
      </c>
      <c r="Q897" s="44" t="s">
        <v>216</v>
      </c>
      <c r="R897" s="39" t="s">
        <v>16655</v>
      </c>
      <c r="S897" s="45">
        <v>70</v>
      </c>
      <c r="T897" s="45">
        <v>30</v>
      </c>
      <c r="U897" s="46">
        <v>44474</v>
      </c>
      <c r="V897" s="47"/>
      <c r="W897" s="45"/>
      <c r="X897" s="49" t="str">
        <f>IFERROR(VLOOKUP(Abfalldokumentation!$R897,Artikel!A:C,3,FALSE),Abfalldokumentation!$R897)</f>
        <v>Scheiben/Staub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7" t="str">
        <f>VLOOKUP(N898,'Linien - BU'!A:B,2,FALSE)</f>
        <v>BU1</v>
      </c>
      <c r="B898" s="78">
        <f t="shared" ref="B898:B961" si="98">S898</f>
        <v>90</v>
      </c>
      <c r="C898" s="79">
        <f>Abfalldokumentation!$U898</f>
        <v>44474</v>
      </c>
      <c r="D898" s="68" t="str">
        <f>IFERROR(VLOOKUP(Tabelle3[[#This Row],[Artikelnr.]],Produktgruppe!A:B,2,0),Tabelle3[[#This Row],[Produktname]])</f>
        <v>Diverses</v>
      </c>
      <c r="E898" s="80" t="str">
        <f>IFERROR(VLOOKUP(Abfalldokumentation!$O898,Artikel!A:C,3,FALSE),Abfalldokumentation!$O898)</f>
        <v>Diverses</v>
      </c>
      <c r="F898" s="80" t="str">
        <f>VLOOKUP(T898,'Liste Gründe'!A:D,2,FALSE)</f>
        <v>Linienbezogen</v>
      </c>
      <c r="G898" s="79" t="str">
        <f>IF(ISBLANK(V898),VLOOKUP(Abfalldokumentation!$P898,'Liste Gründe'!A:D,3,FALSE),V898)</f>
        <v>Reinigung</v>
      </c>
      <c r="H898" s="80" t="str">
        <f>IF(ISBLANK(Abfalldokumentation!$W898),"-",Abfalldokumentation!$W898)</f>
        <v>-</v>
      </c>
      <c r="I898" s="80">
        <f t="shared" ref="I898:I961" si="99">_xlfn.ISOWEEKNUM(C898)</f>
        <v>40</v>
      </c>
      <c r="J898" s="80" t="str">
        <f t="shared" ref="J898:J961" si="100">"Produkte"</f>
        <v>Produkte</v>
      </c>
      <c r="K898" s="80" t="str">
        <f t="shared" ref="K898:K961" si="101">"BUs"</f>
        <v>BUs</v>
      </c>
      <c r="L898" s="80" t="str">
        <f t="shared" ref="L898:L961" si="102">"Symptome"</f>
        <v>Symptome</v>
      </c>
      <c r="M8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IFERROR(VLOOKUP(Abfalldokumentation!$O898,Kennzahlen!U:X,3,FALSE)*Abfalldokumentation!$B898,"0")))),0)</f>
        <v>0</v>
      </c>
      <c r="N898" s="80" t="str">
        <f>IF(ISBLANK(Q898),VLOOKUP(Abfalldokumentation!$O898,'Linien - BU'!R:S,2,FALSE),Q898)</f>
        <v>Schmelze</v>
      </c>
      <c r="O898" s="76" t="str">
        <f t="shared" ref="O898:O961" si="103">R898</f>
        <v>Diverses</v>
      </c>
      <c r="P898" s="76">
        <f t="shared" ref="P898:P961" si="104">T898</f>
        <v>10</v>
      </c>
      <c r="Q898" s="38" t="s">
        <v>170</v>
      </c>
      <c r="R898" s="39" t="s">
        <v>108</v>
      </c>
      <c r="S898" s="39">
        <v>90</v>
      </c>
      <c r="T898" s="39">
        <v>10</v>
      </c>
      <c r="U898" s="40">
        <v>44474</v>
      </c>
      <c r="V898" s="41"/>
      <c r="W898" s="42"/>
      <c r="X898" s="43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2" t="str">
        <f>VLOOKUP(N899,'Linien - BU'!A:B,2,FALSE)</f>
        <v>BU1</v>
      </c>
      <c r="B899" s="73">
        <f t="shared" si="98"/>
        <v>35.6</v>
      </c>
      <c r="C899" s="74">
        <f>Abfalldokumentation!$U899</f>
        <v>44474</v>
      </c>
      <c r="D899" s="68" t="str">
        <f>IFERROR(VLOOKUP(Tabelle3[[#This Row],[Artikelnr.]],Produktgruppe!A:B,2,0),Tabelle3[[#This Row],[Produktname]])</f>
        <v>Diverses</v>
      </c>
      <c r="E899" s="75" t="str">
        <f>IFERROR(VLOOKUP(Abfalldokumentation!$O899,Artikel!A:C,3,FALSE),Abfalldokumentation!$O899)</f>
        <v>Diverses</v>
      </c>
      <c r="F899" s="75" t="str">
        <f>VLOOKUP(T899,'Liste Gründe'!A:D,2,FALSE)</f>
        <v>Linienbezogen</v>
      </c>
      <c r="G899" s="74" t="str">
        <f>IF(ISBLANK(V899),VLOOKUP(Abfalldokumentation!$P899,'Liste Gründe'!A:D,3,FALSE),V899)</f>
        <v>Reinigung</v>
      </c>
      <c r="H899" s="75" t="str">
        <f>IF(ISBLANK(Abfalldokumentation!$W899),"-",Abfalldokumentation!$W899)</f>
        <v>-</v>
      </c>
      <c r="I899" s="75">
        <f t="shared" si="99"/>
        <v>40</v>
      </c>
      <c r="J899" s="75" t="str">
        <f t="shared" si="100"/>
        <v>Produkte</v>
      </c>
      <c r="K899" s="75" t="str">
        <f t="shared" si="101"/>
        <v>BUs</v>
      </c>
      <c r="L899" s="75" t="str">
        <f t="shared" si="102"/>
        <v>Symptome</v>
      </c>
      <c r="M8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IFERROR(VLOOKUP(Abfalldokumentation!$O899,Kennzahlen!U:X,3,FALSE)*Abfalldokumentation!$B899,"0")))),0)</f>
        <v>0</v>
      </c>
      <c r="N899" s="75" t="str">
        <f>IF(ISBLANK(Q899),VLOOKUP(Abfalldokumentation!$O899,'Linien - BU'!R:S,2,FALSE),Q899)</f>
        <v>Schmelze</v>
      </c>
      <c r="O899" s="76" t="str">
        <f t="shared" si="103"/>
        <v>Diverses</v>
      </c>
      <c r="P899" s="76">
        <f t="shared" si="104"/>
        <v>10</v>
      </c>
      <c r="Q899" s="44" t="s">
        <v>170</v>
      </c>
      <c r="R899" s="45" t="s">
        <v>108</v>
      </c>
      <c r="S899" s="45">
        <v>35.6</v>
      </c>
      <c r="T899" s="45">
        <v>10</v>
      </c>
      <c r="U899" s="46">
        <v>44474</v>
      </c>
      <c r="V899" s="47"/>
      <c r="W899" s="48"/>
      <c r="X899" s="49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7" t="str">
        <f>VLOOKUP(N900,'Linien - BU'!A:B,2,FALSE)</f>
        <v>Rest</v>
      </c>
      <c r="B900" s="78">
        <f t="shared" si="98"/>
        <v>15</v>
      </c>
      <c r="C900" s="79">
        <f>Abfalldokumentation!$U900</f>
        <v>44474</v>
      </c>
      <c r="D900" s="68" t="str">
        <f>IFERROR(VLOOKUP(Tabelle3[[#This Row],[Artikelnr.]],Produktgruppe!A:B,2,0),Tabelle3[[#This Row],[Produktname]])</f>
        <v>Diverses</v>
      </c>
      <c r="E900" s="80" t="str">
        <f>IFERROR(VLOOKUP(Abfalldokumentation!$O900,Artikel!A:C,3,FALSE),Abfalldokumentation!$O900)</f>
        <v>Diverses</v>
      </c>
      <c r="F900" s="80" t="str">
        <f>VLOOKUP(T900,'Liste Gründe'!A:D,2,FALSE)</f>
        <v>Qualitätssicherung</v>
      </c>
      <c r="G900" s="79" t="str">
        <f>IF(ISBLANK(V900),VLOOKUP(Abfalldokumentation!$P900,'Liste Gründe'!A:D,3,FALSE),V900)</f>
        <v>Laborprobe</v>
      </c>
      <c r="H900" s="80" t="str">
        <f>IF(ISBLANK(Abfalldokumentation!$W900),"-",Abfalldokumentation!$W900)</f>
        <v>-</v>
      </c>
      <c r="I900" s="80">
        <f t="shared" si="99"/>
        <v>40</v>
      </c>
      <c r="J900" s="80" t="str">
        <f t="shared" si="100"/>
        <v>Produkte</v>
      </c>
      <c r="K900" s="80" t="str">
        <f t="shared" si="101"/>
        <v>BUs</v>
      </c>
      <c r="L900" s="80" t="str">
        <f t="shared" si="102"/>
        <v>Symptome</v>
      </c>
      <c r="M9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IFERROR(VLOOKUP(Abfalldokumentation!$O900,Kennzahlen!U:X,3,FALSE)*Abfalldokumentation!$B900,"0")))),0)</f>
        <v>0</v>
      </c>
      <c r="N900" s="80" t="str">
        <f>IF(ISBLANK(Q900),VLOOKUP(Abfalldokumentation!$O900,'Linien - BU'!R:S,2,FALSE),Q900)</f>
        <v>Labor</v>
      </c>
      <c r="O900" s="76" t="str">
        <f t="shared" si="103"/>
        <v>Diverses</v>
      </c>
      <c r="P900" s="76">
        <f t="shared" si="104"/>
        <v>73</v>
      </c>
      <c r="Q900" s="38" t="s">
        <v>185</v>
      </c>
      <c r="R900" s="39" t="s">
        <v>108</v>
      </c>
      <c r="S900" s="39">
        <v>15</v>
      </c>
      <c r="T900" s="50">
        <v>73</v>
      </c>
      <c r="U900" s="40">
        <v>44474</v>
      </c>
      <c r="V900" s="41" t="s">
        <v>187</v>
      </c>
      <c r="W900" s="39" t="s">
        <v>52</v>
      </c>
      <c r="X900" s="43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2" t="str">
        <f>VLOOKUP(N901,'Linien - BU'!A:B,2,FALSE)</f>
        <v>Rest</v>
      </c>
      <c r="B901" s="73">
        <f t="shared" si="98"/>
        <v>80</v>
      </c>
      <c r="C901" s="74">
        <f>Abfalldokumentation!$U901</f>
        <v>44474</v>
      </c>
      <c r="D901" s="68" t="str">
        <f>IFERROR(VLOOKUP(Tabelle3[[#This Row],[Artikelnr.]],Produktgruppe!A:B,2,0),Tabelle3[[#This Row],[Produktname]])</f>
        <v>Diverses</v>
      </c>
      <c r="E901" s="75" t="str">
        <f>IFERROR(VLOOKUP(Abfalldokumentation!$O901,Artikel!A:C,3,FALSE),Abfalldokumentation!$O901)</f>
        <v>Diverses</v>
      </c>
      <c r="F901" s="75" t="str">
        <f>VLOOKUP(T901,'Liste Gründe'!A:D,2,FALSE)</f>
        <v>Qualitätssicherung</v>
      </c>
      <c r="G901" s="74" t="str">
        <f>IF(ISBLANK(V901),VLOOKUP(Abfalldokumentation!$P901,'Liste Gründe'!A:D,3,FALSE),V901)</f>
        <v>Laborprobe</v>
      </c>
      <c r="H901" s="75" t="str">
        <f>IF(ISBLANK(Abfalldokumentation!$W901),"-",Abfalldokumentation!$W901)</f>
        <v>-</v>
      </c>
      <c r="I901" s="75">
        <f t="shared" si="99"/>
        <v>40</v>
      </c>
      <c r="J901" s="75" t="str">
        <f t="shared" si="100"/>
        <v>Produkte</v>
      </c>
      <c r="K901" s="75" t="str">
        <f t="shared" si="101"/>
        <v>BUs</v>
      </c>
      <c r="L901" s="75" t="str">
        <f t="shared" si="102"/>
        <v>Symptome</v>
      </c>
      <c r="M9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IFERROR(VLOOKUP(Abfalldokumentation!$O901,Kennzahlen!U:X,3,FALSE)*Abfalldokumentation!$B901,"0")))),0)</f>
        <v>0</v>
      </c>
      <c r="N901" s="75" t="str">
        <f>IF(ISBLANK(Q901),VLOOKUP(Abfalldokumentation!$O901,'Linien - BU'!R:S,2,FALSE),Q901)</f>
        <v>Labor</v>
      </c>
      <c r="O901" s="76" t="str">
        <f t="shared" si="103"/>
        <v>Diverses</v>
      </c>
      <c r="P901" s="76">
        <f t="shared" si="104"/>
        <v>73</v>
      </c>
      <c r="Q901" s="44" t="s">
        <v>185</v>
      </c>
      <c r="R901" s="45" t="s">
        <v>108</v>
      </c>
      <c r="S901" s="45">
        <v>80</v>
      </c>
      <c r="T901" s="51">
        <v>73</v>
      </c>
      <c r="U901" s="46">
        <v>44474</v>
      </c>
      <c r="V901" s="47" t="s">
        <v>187</v>
      </c>
      <c r="W901" s="45" t="s">
        <v>52</v>
      </c>
      <c r="X901" s="49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7" t="str">
        <f>VLOOKUP(N902,'Linien - BU'!A:B,2,FALSE)</f>
        <v>Rest</v>
      </c>
      <c r="B902" s="78">
        <f t="shared" si="98"/>
        <v>6.8</v>
      </c>
      <c r="C902" s="79">
        <f>Abfalldokumentation!$U902</f>
        <v>44474</v>
      </c>
      <c r="D902" s="68" t="str">
        <f>IFERROR(VLOOKUP(Tabelle3[[#This Row],[Artikelnr.]],Produktgruppe!A:B,2,0),Tabelle3[[#This Row],[Produktname]])</f>
        <v>Diverses</v>
      </c>
      <c r="E902" s="80" t="str">
        <f>IFERROR(VLOOKUP(Abfalldokumentation!$O902,Artikel!A:C,3,FALSE),Abfalldokumentation!$O902)</f>
        <v>Diverses</v>
      </c>
      <c r="F902" s="80" t="str">
        <f>VLOOKUP(T902,'Liste Gründe'!A:D,2,FALSE)</f>
        <v>Qualitätssicherung</v>
      </c>
      <c r="G902" s="79" t="str">
        <f>IF(ISBLANK(V902),VLOOKUP(Abfalldokumentation!$P902,'Liste Gründe'!A:D,3,FALSE),V902)</f>
        <v>Laborprobe</v>
      </c>
      <c r="H902" s="80" t="str">
        <f>IF(ISBLANK(Abfalldokumentation!$W902),"-",Abfalldokumentation!$W902)</f>
        <v>-</v>
      </c>
      <c r="I902" s="80">
        <f t="shared" si="99"/>
        <v>40</v>
      </c>
      <c r="J902" s="80" t="str">
        <f t="shared" si="100"/>
        <v>Produkte</v>
      </c>
      <c r="K902" s="80" t="str">
        <f t="shared" si="101"/>
        <v>BUs</v>
      </c>
      <c r="L902" s="80" t="str">
        <f t="shared" si="102"/>
        <v>Symptome</v>
      </c>
      <c r="M9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IFERROR(VLOOKUP(Abfalldokumentation!$O902,Kennzahlen!U:X,3,FALSE)*Abfalldokumentation!$B902,"0")))),0)</f>
        <v>0</v>
      </c>
      <c r="N902" s="80" t="str">
        <f>IF(ISBLANK(Q902),VLOOKUP(Abfalldokumentation!$O902,'Linien - BU'!R:S,2,FALSE),Q902)</f>
        <v>Labor</v>
      </c>
      <c r="O902" s="76" t="str">
        <f t="shared" si="103"/>
        <v>Diverses</v>
      </c>
      <c r="P902" s="76">
        <f t="shared" si="104"/>
        <v>73</v>
      </c>
      <c r="Q902" s="38" t="s">
        <v>185</v>
      </c>
      <c r="R902" s="39" t="s">
        <v>108</v>
      </c>
      <c r="S902" s="39">
        <v>6.8</v>
      </c>
      <c r="T902" s="50">
        <v>73</v>
      </c>
      <c r="U902" s="40">
        <v>44474</v>
      </c>
      <c r="V902" s="41" t="s">
        <v>187</v>
      </c>
      <c r="W902" s="39" t="s">
        <v>52</v>
      </c>
      <c r="X902" s="43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2" t="str">
        <f>VLOOKUP(N903,'Linien - BU'!A:B,2,FALSE)</f>
        <v>BU1</v>
      </c>
      <c r="B903" s="73">
        <f t="shared" si="98"/>
        <v>10</v>
      </c>
      <c r="C903" s="74">
        <f>Abfalldokumentation!$U903</f>
        <v>44474</v>
      </c>
      <c r="D903" s="68" t="str">
        <f>IFERROR(VLOOKUP(Tabelle3[[#This Row],[Artikelnr.]],Produktgruppe!A:B,2,0),Tabelle3[[#This Row],[Produktname]])</f>
        <v>ganze Würste</v>
      </c>
      <c r="E903" s="75" t="str">
        <f>IFERROR(VLOOKUP(Abfalldokumentation!$O903,Artikel!A:C,3,FALSE),Abfalldokumentation!$O903)</f>
        <v>ganze Wurst Gourme Kräuter</v>
      </c>
      <c r="F903" s="75" t="str">
        <f>VLOOKUP(T903,'Liste Gründe'!A:D,2,FALSE)</f>
        <v>Linienbezogen</v>
      </c>
      <c r="G903" s="74" t="str">
        <f>IF(ISBLANK(V903),VLOOKUP(Abfalldokumentation!$P903,'Liste Gründe'!A:D,3,FALSE),V903)</f>
        <v>Darm geplatzt</v>
      </c>
      <c r="H903" s="75" t="str">
        <f>IF(ISBLANK(Abfalldokumentation!$W903),"-",Abfalldokumentation!$W903)</f>
        <v>-</v>
      </c>
      <c r="I903" s="75">
        <f t="shared" si="99"/>
        <v>40</v>
      </c>
      <c r="J903" s="75" t="str">
        <f t="shared" si="100"/>
        <v>Produkte</v>
      </c>
      <c r="K903" s="75" t="str">
        <f t="shared" si="101"/>
        <v>BUs</v>
      </c>
      <c r="L903" s="75" t="str">
        <f t="shared" si="102"/>
        <v>Symptome</v>
      </c>
      <c r="M9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IFERROR(VLOOKUP(Abfalldokumentation!$O903,Kennzahlen!U:X,3,FALSE)*Abfalldokumentation!$B903,"0")))),0)</f>
        <v>0</v>
      </c>
      <c r="N903" s="75" t="str">
        <f>IF(ISBLANK(Q903),VLOOKUP(Abfalldokumentation!$O903,'Linien - BU'!R:S,2,FALSE),Q903)</f>
        <v>Räucherei</v>
      </c>
      <c r="O903" s="76" t="str">
        <f t="shared" si="103"/>
        <v>ganze Wurst Gourme Kräuter</v>
      </c>
      <c r="P903" s="76">
        <f t="shared" si="104"/>
        <v>34</v>
      </c>
      <c r="Q903" s="44" t="s">
        <v>255</v>
      </c>
      <c r="R903" s="45" t="s">
        <v>285</v>
      </c>
      <c r="S903" s="45">
        <v>10</v>
      </c>
      <c r="T903" s="39">
        <v>34</v>
      </c>
      <c r="U903" s="46">
        <v>44474</v>
      </c>
      <c r="V903" s="47"/>
      <c r="W903" s="45"/>
      <c r="X903" s="49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7" t="str">
        <f>VLOOKUP(N904,'Linien - BU'!A:B,2,FALSE)</f>
        <v>BU1</v>
      </c>
      <c r="B904" s="78">
        <f t="shared" si="98"/>
        <v>10</v>
      </c>
      <c r="C904" s="79">
        <f>Abfalldokumentation!$U904</f>
        <v>44474</v>
      </c>
      <c r="D904" s="68" t="str">
        <f>IFERROR(VLOOKUP(Tabelle3[[#This Row],[Artikelnr.]],Produktgruppe!A:B,2,0),Tabelle3[[#This Row],[Produktname]])</f>
        <v>ganze Würste</v>
      </c>
      <c r="E904" s="80" t="str">
        <f>IFERROR(VLOOKUP(Abfalldokumentation!$O904,Artikel!A:C,3,FALSE),Abfalldokumentation!$O904)</f>
        <v>ganze Wurst Gourme Paprika</v>
      </c>
      <c r="F904" s="80" t="str">
        <f>VLOOKUP(T904,'Liste Gründe'!A:D,2,FALSE)</f>
        <v>Linienbezogen</v>
      </c>
      <c r="G904" s="79" t="str">
        <f>IF(ISBLANK(V904),VLOOKUP(Abfalldokumentation!$P904,'Liste Gründe'!A:D,3,FALSE),V904)</f>
        <v>Darm geplatzt</v>
      </c>
      <c r="H904" s="80" t="str">
        <f>IF(ISBLANK(Abfalldokumentation!$W904),"-",Abfalldokumentation!$W904)</f>
        <v>-</v>
      </c>
      <c r="I904" s="80">
        <f t="shared" si="99"/>
        <v>40</v>
      </c>
      <c r="J904" s="80" t="str">
        <f t="shared" si="100"/>
        <v>Produkte</v>
      </c>
      <c r="K904" s="80" t="str">
        <f t="shared" si="101"/>
        <v>BUs</v>
      </c>
      <c r="L904" s="80" t="str">
        <f t="shared" si="102"/>
        <v>Symptome</v>
      </c>
      <c r="M9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IFERROR(VLOOKUP(Abfalldokumentation!$O904,Kennzahlen!U:X,3,FALSE)*Abfalldokumentation!$B904,"0")))),0)</f>
        <v>0</v>
      </c>
      <c r="N904" s="80" t="str">
        <f>IF(ISBLANK(Q904),VLOOKUP(Abfalldokumentation!$O904,'Linien - BU'!R:S,2,FALSE),Q904)</f>
        <v>Räucherei</v>
      </c>
      <c r="O904" s="76" t="str">
        <f t="shared" si="103"/>
        <v>ganze Wurst Gourme Paprika</v>
      </c>
      <c r="P904" s="76">
        <f t="shared" si="104"/>
        <v>34</v>
      </c>
      <c r="Q904" s="38" t="s">
        <v>255</v>
      </c>
      <c r="R904" s="39" t="s">
        <v>286</v>
      </c>
      <c r="S904" s="39">
        <v>10</v>
      </c>
      <c r="T904" s="39">
        <v>34</v>
      </c>
      <c r="U904" s="40">
        <v>44474</v>
      </c>
      <c r="V904" s="41"/>
      <c r="W904" s="39"/>
      <c r="X904" s="43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2" t="str">
        <f>VLOOKUP(N905,'Linien - BU'!A:B,2,FALSE)</f>
        <v>BU1</v>
      </c>
      <c r="B905" s="73">
        <f t="shared" si="98"/>
        <v>10</v>
      </c>
      <c r="C905" s="74">
        <f>Abfalldokumentation!$U905</f>
        <v>44474</v>
      </c>
      <c r="D905" s="68" t="str">
        <f>IFERROR(VLOOKUP(Tabelle3[[#This Row],[Artikelnr.]],Produktgruppe!A:B,2,0),Tabelle3[[#This Row],[Produktname]])</f>
        <v>ganze Würste</v>
      </c>
      <c r="E905" s="75" t="str">
        <f>IFERROR(VLOOKUP(Abfalldokumentation!$O905,Artikel!A:C,3,FALSE),Abfalldokumentation!$O905)</f>
        <v>ganze Wurst Gourme Paprika</v>
      </c>
      <c r="F905" s="75" t="str">
        <f>VLOOKUP(T905,'Liste Gründe'!A:D,2,FALSE)</f>
        <v>Linienbezogen</v>
      </c>
      <c r="G905" s="74" t="str">
        <f>IF(ISBLANK(V905),VLOOKUP(Abfalldokumentation!$P905,'Liste Gründe'!A:D,3,FALSE),V905)</f>
        <v>Darm geplatzt</v>
      </c>
      <c r="H905" s="75" t="str">
        <f>IF(ISBLANK(Abfalldokumentation!$W905),"-",Abfalldokumentation!$W905)</f>
        <v>-</v>
      </c>
      <c r="I905" s="75">
        <f t="shared" si="99"/>
        <v>40</v>
      </c>
      <c r="J905" s="75" t="str">
        <f t="shared" si="100"/>
        <v>Produkte</v>
      </c>
      <c r="K905" s="75" t="str">
        <f t="shared" si="101"/>
        <v>BUs</v>
      </c>
      <c r="L905" s="75" t="str">
        <f t="shared" si="102"/>
        <v>Symptome</v>
      </c>
      <c r="M9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IFERROR(VLOOKUP(Abfalldokumentation!$O905,Kennzahlen!U:X,3,FALSE)*Abfalldokumentation!$B905,"0")))),0)</f>
        <v>0</v>
      </c>
      <c r="N905" s="75" t="str">
        <f>IF(ISBLANK(Q905),VLOOKUP(Abfalldokumentation!$O905,'Linien - BU'!R:S,2,FALSE),Q905)</f>
        <v>Räucherei</v>
      </c>
      <c r="O905" s="76" t="str">
        <f t="shared" si="103"/>
        <v>ganze Wurst Gourme Paprika</v>
      </c>
      <c r="P905" s="76">
        <f t="shared" si="104"/>
        <v>34</v>
      </c>
      <c r="Q905" s="44" t="s">
        <v>255</v>
      </c>
      <c r="R905" s="45" t="s">
        <v>286</v>
      </c>
      <c r="S905" s="45">
        <v>10</v>
      </c>
      <c r="T905" s="45">
        <v>34</v>
      </c>
      <c r="U905" s="46">
        <v>44474</v>
      </c>
      <c r="V905" s="47"/>
      <c r="W905" s="45"/>
      <c r="X905" s="49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7" t="str">
        <f>VLOOKUP(N906,'Linien - BU'!A:B,2,FALSE)</f>
        <v>BU1</v>
      </c>
      <c r="B906" s="78">
        <f t="shared" si="98"/>
        <v>10</v>
      </c>
      <c r="C906" s="79">
        <f>Abfalldokumentation!$U906</f>
        <v>44474</v>
      </c>
      <c r="D906" s="68" t="str">
        <f>IFERROR(VLOOKUP(Tabelle3[[#This Row],[Artikelnr.]],Produktgruppe!A:B,2,0),Tabelle3[[#This Row],[Produktname]])</f>
        <v>ganze Würste</v>
      </c>
      <c r="E906" s="80" t="str">
        <f>IFERROR(VLOOKUP(Abfalldokumentation!$O906,Artikel!A:C,3,FALSE),Abfalldokumentation!$O906)</f>
        <v>ganze Wurst Gourme Paprika</v>
      </c>
      <c r="F906" s="80" t="str">
        <f>VLOOKUP(T906,'Liste Gründe'!A:D,2,FALSE)</f>
        <v>Linienbezogen</v>
      </c>
      <c r="G906" s="79" t="str">
        <f>IF(ISBLANK(V906),VLOOKUP(Abfalldokumentation!$P906,'Liste Gründe'!A:D,3,FALSE),V906)</f>
        <v>Darm geplatzt</v>
      </c>
      <c r="H906" s="80" t="str">
        <f>IF(ISBLANK(Abfalldokumentation!$W906),"-",Abfalldokumentation!$W906)</f>
        <v>-</v>
      </c>
      <c r="I906" s="80">
        <f t="shared" si="99"/>
        <v>40</v>
      </c>
      <c r="J906" s="80" t="str">
        <f t="shared" si="100"/>
        <v>Produkte</v>
      </c>
      <c r="K906" s="80" t="str">
        <f t="shared" si="101"/>
        <v>BUs</v>
      </c>
      <c r="L906" s="80" t="str">
        <f t="shared" si="102"/>
        <v>Symptome</v>
      </c>
      <c r="M9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IFERROR(VLOOKUP(Abfalldokumentation!$O906,Kennzahlen!U:X,3,FALSE)*Abfalldokumentation!$B906,"0")))),0)</f>
        <v>0</v>
      </c>
      <c r="N906" s="80" t="str">
        <f>IF(ISBLANK(Q906),VLOOKUP(Abfalldokumentation!$O906,'Linien - BU'!R:S,2,FALSE),Q906)</f>
        <v>Räucherei</v>
      </c>
      <c r="O906" s="76" t="str">
        <f t="shared" si="103"/>
        <v>ganze Wurst Gourme Paprika</v>
      </c>
      <c r="P906" s="76">
        <f t="shared" si="104"/>
        <v>34</v>
      </c>
      <c r="Q906" s="38" t="s">
        <v>255</v>
      </c>
      <c r="R906" s="39" t="s">
        <v>286</v>
      </c>
      <c r="S906" s="39">
        <v>10</v>
      </c>
      <c r="T906" s="39">
        <v>34</v>
      </c>
      <c r="U906" s="40">
        <v>44474</v>
      </c>
      <c r="V906" s="41"/>
      <c r="W906" s="39"/>
      <c r="X906" s="43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2" t="str">
        <f>VLOOKUP(N907,'Linien - BU'!A:B,2,FALSE)</f>
        <v>Rest</v>
      </c>
      <c r="B907" s="73">
        <f t="shared" si="98"/>
        <v>31</v>
      </c>
      <c r="C907" s="74">
        <f>Abfalldokumentation!$U907</f>
        <v>44474</v>
      </c>
      <c r="D907" s="68" t="str">
        <f>IFERROR(VLOOKUP(Tabelle3[[#This Row],[Artikelnr.]],Produktgruppe!A:B,2,0),Tabelle3[[#This Row],[Produktname]])</f>
        <v>Rohware</v>
      </c>
      <c r="E907" s="75" t="str">
        <f>IFERROR(VLOOKUP(Abfalldokumentation!$O907,Artikel!A:C,3,FALSE),Abfalldokumentation!$O907)</f>
        <v>Mozzarella</v>
      </c>
      <c r="F907" s="75" t="str">
        <f>VLOOKUP(T907,'Liste Gründe'!A:D,2,FALSE)</f>
        <v>Rest</v>
      </c>
      <c r="G907" s="74" t="str">
        <f>IF(ISBLANK(V907),VLOOKUP(Abfalldokumentation!$P907,'Liste Gründe'!A:D,3,FALSE),V907)</f>
        <v>Retoure</v>
      </c>
      <c r="H907" s="75" t="str">
        <f>IF(ISBLANK(Abfalldokumentation!$W907),"-",Abfalldokumentation!$W907)</f>
        <v>-</v>
      </c>
      <c r="I907" s="75">
        <f t="shared" si="99"/>
        <v>40</v>
      </c>
      <c r="J907" s="75" t="str">
        <f t="shared" si="100"/>
        <v>Produkte</v>
      </c>
      <c r="K907" s="75" t="str">
        <f t="shared" si="101"/>
        <v>BUs</v>
      </c>
      <c r="L907" s="75" t="str">
        <f t="shared" si="102"/>
        <v>Symptome</v>
      </c>
      <c r="M9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IFERROR(VLOOKUP(Abfalldokumentation!$O907,Kennzahlen!U:X,3,FALSE)*Abfalldokumentation!$B907,"0")))),0)</f>
        <v>0</v>
      </c>
      <c r="N907" s="75" t="str">
        <f>IF(ISBLANK(Q907),VLOOKUP(Abfalldokumentation!$O907,'Linien - BU'!R:S,2,FALSE),Q907)</f>
        <v>Rest</v>
      </c>
      <c r="O907" s="76" t="str">
        <f t="shared" si="103"/>
        <v>Mozzarella</v>
      </c>
      <c r="P907" s="76">
        <f t="shared" si="104"/>
        <v>22</v>
      </c>
      <c r="Q907" s="44" t="s">
        <v>10</v>
      </c>
      <c r="R907" s="45" t="s">
        <v>287</v>
      </c>
      <c r="S907" s="45">
        <v>31</v>
      </c>
      <c r="T907" s="45">
        <v>22</v>
      </c>
      <c r="U907" s="46">
        <v>44474</v>
      </c>
      <c r="V907" s="47" t="s">
        <v>249</v>
      </c>
      <c r="W907" s="45" t="s">
        <v>52</v>
      </c>
      <c r="X907" s="49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7" t="str">
        <f>VLOOKUP(N908,'Linien - BU'!A:B,2,FALSE)</f>
        <v>Verkauf</v>
      </c>
      <c r="B908" s="78">
        <f t="shared" si="98"/>
        <v>20</v>
      </c>
      <c r="C908" s="79">
        <f>Abfalldokumentation!$U908</f>
        <v>44474</v>
      </c>
      <c r="D908" s="68" t="str">
        <f>IFERROR(VLOOKUP(Tabelle3[[#This Row],[Artikelnr.]],Produktgruppe!A:B,2,0),Tabelle3[[#This Row],[Produktname]])</f>
        <v>Fertigware</v>
      </c>
      <c r="E908" s="80" t="str">
        <f>IFERROR(VLOOKUP(Abfalldokumentation!$O908,Artikel!A:C,3,FALSE),Abfalldokumentation!$O908)</f>
        <v>Räu-End</v>
      </c>
      <c r="F908" s="80" t="str">
        <f>VLOOKUP(T908,'Liste Gründe'!A:D,2,FALSE)</f>
        <v>Schimmel</v>
      </c>
      <c r="G908" s="79" t="str">
        <f>IF(ISBLANK(V908),VLOOKUP(Abfalldokumentation!$P908,'Liste Gründe'!A:D,3,FALSE),V908)</f>
        <v>keinen Abnehmer</v>
      </c>
      <c r="H908" s="80" t="str">
        <f>IF(ISBLANK(Abfalldokumentation!$W908),"-",Abfalldokumentation!$W908)</f>
        <v>-</v>
      </c>
      <c r="I908" s="80">
        <f t="shared" si="99"/>
        <v>40</v>
      </c>
      <c r="J908" s="80" t="str">
        <f t="shared" si="100"/>
        <v>Produkte</v>
      </c>
      <c r="K908" s="80" t="str">
        <f t="shared" si="101"/>
        <v>BUs</v>
      </c>
      <c r="L908" s="80" t="str">
        <f t="shared" si="102"/>
        <v>Symptome</v>
      </c>
      <c r="M9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IFERROR(VLOOKUP(Abfalldokumentation!$O908,Kennzahlen!U:X,3,FALSE)*Abfalldokumentation!$B908,"0")))),0)</f>
        <v>0</v>
      </c>
      <c r="N908" s="80" t="str">
        <f>IF(ISBLANK(Q908),VLOOKUP(Abfalldokumentation!$O908,'Linien - BU'!R:S,2,FALSE),Q908)</f>
        <v>Verkauf</v>
      </c>
      <c r="O908" s="76" t="str">
        <f t="shared" si="103"/>
        <v>Räu-End</v>
      </c>
      <c r="P908" s="76">
        <f t="shared" si="104"/>
        <v>12</v>
      </c>
      <c r="Q908" s="38" t="s">
        <v>11</v>
      </c>
      <c r="R908" s="39" t="s">
        <v>288</v>
      </c>
      <c r="S908" s="39">
        <v>20</v>
      </c>
      <c r="T908" s="39">
        <v>12</v>
      </c>
      <c r="U908" s="40">
        <v>44474</v>
      </c>
      <c r="V908" s="41" t="s">
        <v>24</v>
      </c>
      <c r="W908" s="39" t="s">
        <v>52</v>
      </c>
      <c r="X908" s="43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2" t="str">
        <f>VLOOKUP(N909,'Linien - BU'!A:B,2,FALSE)</f>
        <v>BU1</v>
      </c>
      <c r="B909" s="73">
        <f t="shared" si="98"/>
        <v>21</v>
      </c>
      <c r="C909" s="74">
        <f>Abfalldokumentation!$U909</f>
        <v>44474</v>
      </c>
      <c r="D909" s="68" t="str">
        <f>IFERROR(VLOOKUP(Tabelle3[[#This Row],[Artikelnr.]],Produktgruppe!A:B,2,0),Tabelle3[[#This Row],[Produktname]])</f>
        <v>vegan</v>
      </c>
      <c r="E909" s="75" t="str">
        <f>IFERROR(VLOOKUP(Abfalldokumentation!$O909,Artikel!A:C,3,FALSE),Abfalldokumentation!$O909)</f>
        <v>vegan</v>
      </c>
      <c r="F909" s="75" t="str">
        <f>VLOOKUP(T909,'Liste Gründe'!A:D,2,FALSE)</f>
        <v>Linienbezogen</v>
      </c>
      <c r="G909" s="74" t="str">
        <f>IF(ISBLANK(V909),VLOOKUP(Abfalldokumentation!$P909,'Liste Gründe'!A:D,3,FALSE),V909)</f>
        <v>Reinigung</v>
      </c>
      <c r="H909" s="75" t="str">
        <f>IF(ISBLANK(Abfalldokumentation!$W909),"-",Abfalldokumentation!$W909)</f>
        <v>-</v>
      </c>
      <c r="I909" s="75">
        <f t="shared" si="99"/>
        <v>40</v>
      </c>
      <c r="J909" s="75" t="str">
        <f t="shared" si="100"/>
        <v>Produkte</v>
      </c>
      <c r="K909" s="75" t="str">
        <f t="shared" si="101"/>
        <v>BUs</v>
      </c>
      <c r="L909" s="75" t="str">
        <f t="shared" si="102"/>
        <v>Symptome</v>
      </c>
      <c r="M9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IFERROR(VLOOKUP(Abfalldokumentation!$O909,Kennzahlen!U:X,3,FALSE)*Abfalldokumentation!$B909,"0")))),0)</f>
        <v>0</v>
      </c>
      <c r="N909" s="75" t="str">
        <f>IF(ISBLANK(Q909),VLOOKUP(Abfalldokumentation!$O909,'Linien - BU'!R:S,2,FALSE),Q909)</f>
        <v>Schmelze</v>
      </c>
      <c r="O909" s="76" t="str">
        <f t="shared" si="103"/>
        <v>vegan</v>
      </c>
      <c r="P909" s="76">
        <f t="shared" si="104"/>
        <v>10</v>
      </c>
      <c r="Q909" s="44" t="s">
        <v>170</v>
      </c>
      <c r="R909" s="45" t="s">
        <v>289</v>
      </c>
      <c r="S909" s="45">
        <v>21</v>
      </c>
      <c r="T909" s="45">
        <v>10</v>
      </c>
      <c r="U909" s="46">
        <v>44474</v>
      </c>
      <c r="V909" s="47"/>
      <c r="W909" s="48"/>
      <c r="X909" s="49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7" t="str">
        <f>VLOOKUP(N910,'Linien - BU'!A:B,2,FALSE)</f>
        <v>BU1</v>
      </c>
      <c r="B910" s="78">
        <f t="shared" si="98"/>
        <v>60</v>
      </c>
      <c r="C910" s="79">
        <f>Abfalldokumentation!$U910</f>
        <v>44475</v>
      </c>
      <c r="D910" s="68" t="str">
        <f>IFERROR(VLOOKUP(Tabelle3[[#This Row],[Artikelnr.]],Produktgruppe!A:B,2,0),Tabelle3[[#This Row],[Produktname]])</f>
        <v>ABS 295</v>
      </c>
      <c r="E910" s="80" t="str">
        <f>IFERROR(VLOOKUP(Abfalldokumentation!$O910,Artikel!A:C,3,FALSE),Abfalldokumentation!$O910)</f>
        <v>ABS Havarti Natur 55%</v>
      </c>
      <c r="F910" s="80" t="str">
        <f>VLOOKUP(T910,'Liste Gründe'!A:D,2,FALSE)</f>
        <v>Schimmel</v>
      </c>
      <c r="G910" s="79" t="str">
        <f>IF(ISBLANK(V910),VLOOKUP(Abfalldokumentation!$P910,'Liste Gründe'!A:D,3,FALSE),V910)</f>
        <v>Luftzieher</v>
      </c>
      <c r="H910" s="80" t="str">
        <f>IF(ISBLANK(Abfalldokumentation!$W910),"-",Abfalldokumentation!$W910)</f>
        <v>-</v>
      </c>
      <c r="I910" s="80">
        <f t="shared" si="99"/>
        <v>40</v>
      </c>
      <c r="J910" s="80" t="str">
        <f t="shared" si="100"/>
        <v>Produkte</v>
      </c>
      <c r="K910" s="80" t="str">
        <f t="shared" si="101"/>
        <v>BUs</v>
      </c>
      <c r="L910" s="80" t="str">
        <f t="shared" si="102"/>
        <v>Symptome</v>
      </c>
      <c r="M9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IFERROR(VLOOKUP(Abfalldokumentation!$O910,Kennzahlen!U:X,3,FALSE)*Abfalldokumentation!$B910,"0")))),0)</f>
        <v>90</v>
      </c>
      <c r="N910" s="80" t="str">
        <f>IF(ISBLANK(Q910),VLOOKUP(Abfalldokumentation!$O910,'Linien - BU'!R:S,2,FALSE),Q910)</f>
        <v>RWV</v>
      </c>
      <c r="O910" s="76">
        <f t="shared" si="103"/>
        <v>29500719</v>
      </c>
      <c r="P910" s="76">
        <f t="shared" si="104"/>
        <v>12</v>
      </c>
      <c r="Q910" s="38" t="s">
        <v>188</v>
      </c>
      <c r="R910" s="39">
        <v>29500719</v>
      </c>
      <c r="S910" s="39">
        <v>60</v>
      </c>
      <c r="T910" s="39">
        <v>12</v>
      </c>
      <c r="U910" s="40">
        <v>44475</v>
      </c>
      <c r="V910" s="41" t="s">
        <v>29</v>
      </c>
      <c r="W910" s="39" t="s">
        <v>52</v>
      </c>
      <c r="X910" s="43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2" t="str">
        <f>VLOOKUP(N911,'Linien - BU'!A:B,2,FALSE)</f>
        <v>BU1</v>
      </c>
      <c r="B911" s="73">
        <f t="shared" si="98"/>
        <v>7</v>
      </c>
      <c r="C911" s="74">
        <f>Abfalldokumentation!$U911</f>
        <v>44475</v>
      </c>
      <c r="D911" s="68" t="str">
        <f>IFERROR(VLOOKUP(Tabelle3[[#This Row],[Artikelnr.]],Produktgruppe!A:B,2,0),Tabelle3[[#This Row],[Produktname]])</f>
        <v>VOS 295</v>
      </c>
      <c r="E911" s="75" t="str">
        <f>IFERROR(VLOOKUP(Abfalldokumentation!$O911,Artikel!A:C,3,FALSE),Abfalldokumentation!$O911)</f>
        <v>VOS RW-CHILI OGT</v>
      </c>
      <c r="F911" s="75" t="str">
        <f>VLOOKUP(T911,'Liste Gründe'!A:D,2,FALSE)</f>
        <v>Schimmel</v>
      </c>
      <c r="G911" s="74" t="str">
        <f>IF(ISBLANK(V911),VLOOKUP(Abfalldokumentation!$P911,'Liste Gründe'!A:D,3,FALSE),V911)</f>
        <v>keine Verarbeitung</v>
      </c>
      <c r="H911" s="75" t="str">
        <f>IF(ISBLANK(Abfalldokumentation!$W911),"-",Abfalldokumentation!$W911)</f>
        <v>-</v>
      </c>
      <c r="I911" s="75">
        <f t="shared" si="99"/>
        <v>40</v>
      </c>
      <c r="J911" s="75" t="str">
        <f t="shared" si="100"/>
        <v>Produkte</v>
      </c>
      <c r="K911" s="75" t="str">
        <f t="shared" si="101"/>
        <v>BUs</v>
      </c>
      <c r="L911" s="75" t="str">
        <f t="shared" si="102"/>
        <v>Symptome</v>
      </c>
      <c r="M9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IFERROR(VLOOKUP(Abfalldokumentation!$O911,Kennzahlen!U:X,3,FALSE)*Abfalldokumentation!$B911,"0")))),0)</f>
        <v>3.5</v>
      </c>
      <c r="N911" s="75" t="str">
        <f>IF(ISBLANK(Q911),VLOOKUP(Abfalldokumentation!$O911,'Linien - BU'!R:S,2,FALSE),Q911)</f>
        <v>Schmelze</v>
      </c>
      <c r="O911" s="76">
        <f t="shared" si="103"/>
        <v>29500860</v>
      </c>
      <c r="P911" s="76">
        <f t="shared" si="104"/>
        <v>12</v>
      </c>
      <c r="Q911" s="44" t="s">
        <v>170</v>
      </c>
      <c r="R911" s="45">
        <v>29500860</v>
      </c>
      <c r="S911" s="45">
        <v>7</v>
      </c>
      <c r="T911" s="45">
        <v>12</v>
      </c>
      <c r="U911" s="46">
        <v>44475</v>
      </c>
      <c r="V911" s="47" t="s">
        <v>22</v>
      </c>
      <c r="W911" s="45" t="s">
        <v>52</v>
      </c>
      <c r="X911" s="49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7" t="str">
        <f>VLOOKUP(N912,'Linien - BU'!A:B,2,FALSE)</f>
        <v>BU4</v>
      </c>
      <c r="B912" s="78">
        <f t="shared" si="98"/>
        <v>5</v>
      </c>
      <c r="C912" s="79">
        <f>Abfalldokumentation!$U912</f>
        <v>44475</v>
      </c>
      <c r="D912" s="68" t="str">
        <f>IFERROR(VLOOKUP(Tabelle3[[#This Row],[Artikelnr.]],Produktgruppe!A:B,2,0),Tabelle3[[#This Row],[Produktname]])</f>
        <v>ABS 295</v>
      </c>
      <c r="E912" s="80" t="str">
        <f>IFERROR(VLOOKUP(Abfalldokumentation!$O912,Artikel!A:C,3,FALSE),Abfalldokumentation!$O912)</f>
        <v>ABS MEDI-KRÄUK</v>
      </c>
      <c r="F912" s="80" t="str">
        <f>VLOOKUP(T912,'Liste Gründe'!A:D,2,FALSE)</f>
        <v>keinen Verwendungszweck</v>
      </c>
      <c r="G912" s="79" t="str">
        <f>IF(ISBLANK(V912),VLOOKUP(Abfalldokumentation!$P912,'Liste Gründe'!A:D,3,FALSE),V912)</f>
        <v>keinen Verwendungszweck</v>
      </c>
      <c r="H912" s="80" t="str">
        <f>IF(ISBLANK(Abfalldokumentation!$W912),"-",Abfalldokumentation!$W912)</f>
        <v>-</v>
      </c>
      <c r="I912" s="80">
        <f t="shared" si="99"/>
        <v>40</v>
      </c>
      <c r="J912" s="80" t="str">
        <f t="shared" si="100"/>
        <v>Produkte</v>
      </c>
      <c r="K912" s="80" t="str">
        <f t="shared" si="101"/>
        <v>BUs</v>
      </c>
      <c r="L912" s="80" t="str">
        <f t="shared" si="102"/>
        <v>Symptome</v>
      </c>
      <c r="M9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IFERROR(VLOOKUP(Abfalldokumentation!$O912,Kennzahlen!U:X,3,FALSE)*Abfalldokumentation!$B912,"0")))),0)</f>
        <v>6.7194568295036419</v>
      </c>
      <c r="N912" s="80" t="str">
        <f>IF(ISBLANK(Q912),VLOOKUP(Abfalldokumentation!$O912,'Linien - BU'!R:S,2,FALSE),Q912)</f>
        <v>BU4</v>
      </c>
      <c r="O912" s="76">
        <f t="shared" si="103"/>
        <v>29500886</v>
      </c>
      <c r="P912" s="76">
        <f t="shared" si="104"/>
        <v>61</v>
      </c>
      <c r="Q912" s="38" t="s">
        <v>9</v>
      </c>
      <c r="R912" s="39">
        <v>29500886</v>
      </c>
      <c r="S912" s="39">
        <v>5</v>
      </c>
      <c r="T912" s="39">
        <v>61</v>
      </c>
      <c r="U912" s="40">
        <v>44475</v>
      </c>
      <c r="V912" s="41"/>
      <c r="W912" s="39" t="s">
        <v>52</v>
      </c>
      <c r="X912" s="43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2" t="str">
        <f>VLOOKUP(N913,'Linien - BU'!A:B,2,FALSE)</f>
        <v>BU1</v>
      </c>
      <c r="B913" s="73">
        <f t="shared" si="98"/>
        <v>21</v>
      </c>
      <c r="C913" s="74">
        <f>Abfalldokumentation!$U913</f>
        <v>44475</v>
      </c>
      <c r="D913" s="68" t="str">
        <f>IFERROR(VLOOKUP(Tabelle3[[#This Row],[Artikelnr.]],Produktgruppe!A:B,2,0),Tabelle3[[#This Row],[Produktname]])</f>
        <v>VOS 295</v>
      </c>
      <c r="E913" s="75" t="str">
        <f>IFERROR(VLOOKUP(Abfalldokumentation!$O913,Artikel!A:C,3,FALSE),Abfalldokumentation!$O913)</f>
        <v>VOS-ABS ENTSORGUNG</v>
      </c>
      <c r="F913" s="75" t="str">
        <f>VLOOKUP(T913,'Liste Gründe'!A:D,2,FALSE)</f>
        <v>Rest</v>
      </c>
      <c r="G913" s="74" t="str">
        <f>IF(ISBLANK(V913),VLOOKUP(Abfalldokumentation!$P913,'Liste Gründe'!A:D,3,FALSE),V913)</f>
        <v>geschälte Rinde</v>
      </c>
      <c r="H913" s="75" t="str">
        <f>IF(ISBLANK(Abfalldokumentation!$W913),"-",Abfalldokumentation!$W913)</f>
        <v>-</v>
      </c>
      <c r="I913" s="75">
        <f t="shared" si="99"/>
        <v>40</v>
      </c>
      <c r="J913" s="75" t="str">
        <f t="shared" si="100"/>
        <v>Produkte</v>
      </c>
      <c r="K913" s="75" t="str">
        <f t="shared" si="101"/>
        <v>BUs</v>
      </c>
      <c r="L913" s="75" t="str">
        <f t="shared" si="102"/>
        <v>Symptome</v>
      </c>
      <c r="M9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IFERROR(VLOOKUP(Abfalldokumentation!$O913,Kennzahlen!U:X,3,FALSE)*Abfalldokumentation!$B913,"0")))),0)</f>
        <v>0.21</v>
      </c>
      <c r="N913" s="75" t="str">
        <f>IF(ISBLANK(Q913),VLOOKUP(Abfalldokumentation!$O913,'Linien - BU'!R:S,2,FALSE),Q913)</f>
        <v>RWV</v>
      </c>
      <c r="O913" s="76">
        <f t="shared" si="103"/>
        <v>29500917</v>
      </c>
      <c r="P913" s="76">
        <f t="shared" si="104"/>
        <v>60</v>
      </c>
      <c r="Q913" s="44" t="s">
        <v>188</v>
      </c>
      <c r="R913" s="45">
        <v>29500917</v>
      </c>
      <c r="S913" s="45">
        <v>21</v>
      </c>
      <c r="T913" s="45">
        <v>60</v>
      </c>
      <c r="U913" s="46">
        <v>44475</v>
      </c>
      <c r="V913" s="47" t="s">
        <v>201</v>
      </c>
      <c r="W913" s="45" t="s">
        <v>52</v>
      </c>
      <c r="X913" s="49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7" t="str">
        <f>VLOOKUP(N914,'Linien - BU'!A:B,2,FALSE)</f>
        <v>BU1</v>
      </c>
      <c r="B914" s="78">
        <f t="shared" si="98"/>
        <v>13</v>
      </c>
      <c r="C914" s="79">
        <f>Abfalldokumentation!$U914</f>
        <v>44475</v>
      </c>
      <c r="D914" s="68" t="str">
        <f>IFERROR(VLOOKUP(Tabelle3[[#This Row],[Artikelnr.]],Produktgruppe!A:B,2,0),Tabelle3[[#This Row],[Produktname]])</f>
        <v>VOS 295</v>
      </c>
      <c r="E914" s="80" t="str">
        <f>IFERROR(VLOOKUP(Abfalldokumentation!$O914,Artikel!A:C,3,FALSE),Abfalldokumentation!$O914)</f>
        <v>VOS-ABS ENTSORGUNG</v>
      </c>
      <c r="F914" s="80" t="str">
        <f>VLOOKUP(T914,'Liste Gründe'!A:D,2,FALSE)</f>
        <v>Rest</v>
      </c>
      <c r="G914" s="79" t="str">
        <f>IF(ISBLANK(V914),VLOOKUP(Abfalldokumentation!$P914,'Liste Gründe'!A:D,3,FALSE),V914)</f>
        <v>geschälte Rinde</v>
      </c>
      <c r="H914" s="80" t="str">
        <f>IF(ISBLANK(Abfalldokumentation!$W914),"-",Abfalldokumentation!$W914)</f>
        <v>-</v>
      </c>
      <c r="I914" s="80">
        <f t="shared" si="99"/>
        <v>40</v>
      </c>
      <c r="J914" s="80" t="str">
        <f t="shared" si="100"/>
        <v>Produkte</v>
      </c>
      <c r="K914" s="80" t="str">
        <f t="shared" si="101"/>
        <v>BUs</v>
      </c>
      <c r="L914" s="80" t="str">
        <f t="shared" si="102"/>
        <v>Symptome</v>
      </c>
      <c r="M9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IFERROR(VLOOKUP(Abfalldokumentation!$O914,Kennzahlen!U:X,3,FALSE)*Abfalldokumentation!$B914,"0")))),0)</f>
        <v>0.13</v>
      </c>
      <c r="N914" s="80" t="str">
        <f>IF(ISBLANK(Q914),VLOOKUP(Abfalldokumentation!$O914,'Linien - BU'!R:S,2,FALSE),Q914)</f>
        <v>RWV</v>
      </c>
      <c r="O914" s="76">
        <f t="shared" si="103"/>
        <v>29500917</v>
      </c>
      <c r="P914" s="76">
        <f t="shared" si="104"/>
        <v>60</v>
      </c>
      <c r="Q914" s="38" t="s">
        <v>188</v>
      </c>
      <c r="R914" s="39">
        <v>29500917</v>
      </c>
      <c r="S914" s="39">
        <v>13</v>
      </c>
      <c r="T914" s="39">
        <v>60</v>
      </c>
      <c r="U914" s="40">
        <v>44475</v>
      </c>
      <c r="V914" s="41" t="s">
        <v>201</v>
      </c>
      <c r="W914" s="39" t="s">
        <v>52</v>
      </c>
      <c r="X914" s="43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2" t="str">
        <f>VLOOKUP(N915,'Linien - BU'!A:B,2,FALSE)</f>
        <v>BU1</v>
      </c>
      <c r="B915" s="73">
        <f t="shared" si="98"/>
        <v>6</v>
      </c>
      <c r="C915" s="74">
        <f>Abfalldokumentation!$U915</f>
        <v>44475</v>
      </c>
      <c r="D915" s="68" t="str">
        <f>IFERROR(VLOOKUP(Tabelle3[[#This Row],[Artikelnr.]],Produktgruppe!A:B,2,0),Tabelle3[[#This Row],[Produktname]])</f>
        <v>VOS 295</v>
      </c>
      <c r="E915" s="75" t="str">
        <f>IFERROR(VLOOKUP(Abfalldokumentation!$O915,Artikel!A:C,3,FALSE),Abfalldokumentation!$O915)</f>
        <v>VOS-ABS ENTSORGUNG</v>
      </c>
      <c r="F915" s="75" t="str">
        <f>VLOOKUP(T915,'Liste Gründe'!A:D,2,FALSE)</f>
        <v>Rest</v>
      </c>
      <c r="G915" s="74" t="str">
        <f>IF(ISBLANK(V915),VLOOKUP(Abfalldokumentation!$P915,'Liste Gründe'!A:D,3,FALSE),V915)</f>
        <v>geschälte Rinde</v>
      </c>
      <c r="H915" s="75" t="str">
        <f>IF(ISBLANK(Abfalldokumentation!$W915),"-",Abfalldokumentation!$W915)</f>
        <v>-</v>
      </c>
      <c r="I915" s="75">
        <f t="shared" si="99"/>
        <v>40</v>
      </c>
      <c r="J915" s="75" t="str">
        <f t="shared" si="100"/>
        <v>Produkte</v>
      </c>
      <c r="K915" s="75" t="str">
        <f t="shared" si="101"/>
        <v>BUs</v>
      </c>
      <c r="L915" s="75" t="str">
        <f t="shared" si="102"/>
        <v>Symptome</v>
      </c>
      <c r="M9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IFERROR(VLOOKUP(Abfalldokumentation!$O915,Kennzahlen!U:X,3,FALSE)*Abfalldokumentation!$B915,"0")))),0)</f>
        <v>0.06</v>
      </c>
      <c r="N915" s="75" t="str">
        <f>IF(ISBLANK(Q915),VLOOKUP(Abfalldokumentation!$O915,'Linien - BU'!R:S,2,FALSE),Q915)</f>
        <v>RWV</v>
      </c>
      <c r="O915" s="76">
        <f t="shared" si="103"/>
        <v>29500917</v>
      </c>
      <c r="P915" s="76">
        <f t="shared" si="104"/>
        <v>60</v>
      </c>
      <c r="Q915" s="44" t="s">
        <v>188</v>
      </c>
      <c r="R915" s="45">
        <v>29500917</v>
      </c>
      <c r="S915" s="45">
        <v>6</v>
      </c>
      <c r="T915" s="45">
        <v>60</v>
      </c>
      <c r="U915" s="46">
        <v>44475</v>
      </c>
      <c r="V915" s="47" t="s">
        <v>201</v>
      </c>
      <c r="W915" s="45" t="s">
        <v>52</v>
      </c>
      <c r="X915" s="49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7" t="str">
        <f>VLOOKUP(N916,'Linien - BU'!A:B,2,FALSE)</f>
        <v>BU1</v>
      </c>
      <c r="B916" s="78">
        <f t="shared" si="98"/>
        <v>25</v>
      </c>
      <c r="C916" s="79">
        <f>Abfalldokumentation!$U916</f>
        <v>44475</v>
      </c>
      <c r="D916" s="68" t="str">
        <f>IFERROR(VLOOKUP(Tabelle3[[#This Row],[Artikelnr.]],Produktgruppe!A:B,2,0),Tabelle3[[#This Row],[Produktname]])</f>
        <v>VOS 295</v>
      </c>
      <c r="E916" s="80" t="str">
        <f>IFERROR(VLOOKUP(Abfalldokumentation!$O916,Artikel!A:C,3,FALSE),Abfalldokumentation!$O916)</f>
        <v>VOS-ABS ENTSORGUNG</v>
      </c>
      <c r="F916" s="80" t="str">
        <f>VLOOKUP(T916,'Liste Gründe'!A:D,2,FALSE)</f>
        <v>Rest</v>
      </c>
      <c r="G916" s="79" t="str">
        <f>IF(ISBLANK(V916),VLOOKUP(Abfalldokumentation!$P916,'Liste Gründe'!A:D,3,FALSE),V916)</f>
        <v>geschälte Rinde</v>
      </c>
      <c r="H916" s="80" t="str">
        <f>IF(ISBLANK(Abfalldokumentation!$W916),"-",Abfalldokumentation!$W916)</f>
        <v>-</v>
      </c>
      <c r="I916" s="80">
        <f t="shared" si="99"/>
        <v>40</v>
      </c>
      <c r="J916" s="80" t="str">
        <f t="shared" si="100"/>
        <v>Produkte</v>
      </c>
      <c r="K916" s="80" t="str">
        <f t="shared" si="101"/>
        <v>BUs</v>
      </c>
      <c r="L916" s="80" t="str">
        <f t="shared" si="102"/>
        <v>Symptome</v>
      </c>
      <c r="M9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IFERROR(VLOOKUP(Abfalldokumentation!$O916,Kennzahlen!U:X,3,FALSE)*Abfalldokumentation!$B916,"0")))),0)</f>
        <v>0.25</v>
      </c>
      <c r="N916" s="80" t="str">
        <f>IF(ISBLANK(Q916),VLOOKUP(Abfalldokumentation!$O916,'Linien - BU'!R:S,2,FALSE),Q916)</f>
        <v>RWV</v>
      </c>
      <c r="O916" s="76">
        <f t="shared" si="103"/>
        <v>29500917</v>
      </c>
      <c r="P916" s="76">
        <f t="shared" si="104"/>
        <v>60</v>
      </c>
      <c r="Q916" s="38" t="s">
        <v>188</v>
      </c>
      <c r="R916" s="39">
        <v>29500917</v>
      </c>
      <c r="S916" s="39">
        <v>25</v>
      </c>
      <c r="T916" s="39">
        <v>60</v>
      </c>
      <c r="U916" s="40">
        <v>44475</v>
      </c>
      <c r="V916" s="41" t="s">
        <v>201</v>
      </c>
      <c r="W916" s="39" t="s">
        <v>52</v>
      </c>
      <c r="X916" s="43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2" t="str">
        <f>VLOOKUP(N917,'Linien - BU'!A:B,2,FALSE)</f>
        <v>BU4</v>
      </c>
      <c r="B917" s="73">
        <f t="shared" si="98"/>
        <v>8</v>
      </c>
      <c r="C917" s="74">
        <f>Abfalldokumentation!$U917</f>
        <v>44475</v>
      </c>
      <c r="D917" s="68" t="str">
        <f>IFERROR(VLOOKUP(Tabelle3[[#This Row],[Artikelnr.]],Produktgruppe!A:B,2,0),Tabelle3[[#This Row],[Produktname]])</f>
        <v>ABS 295</v>
      </c>
      <c r="E917" s="75" t="str">
        <f>IFERROR(VLOOKUP(Abfalldokumentation!$O917,Artikel!A:C,3,FALSE),Abfalldokumentation!$O917)</f>
        <v>ABS GRÜN-PESTO</v>
      </c>
      <c r="F917" s="75" t="str">
        <f>VLOOKUP(T917,'Liste Gründe'!A:D,2,FALSE)</f>
        <v>keinen Verwendungszweck</v>
      </c>
      <c r="G917" s="74" t="str">
        <f>IF(ISBLANK(V917),VLOOKUP(Abfalldokumentation!$P917,'Liste Gründe'!A:D,3,FALSE),V917)</f>
        <v>keinen Verwendungszweck</v>
      </c>
      <c r="H917" s="75" t="str">
        <f>IF(ISBLANK(Abfalldokumentation!$W917),"-",Abfalldokumentation!$W917)</f>
        <v>-</v>
      </c>
      <c r="I917" s="75">
        <f t="shared" si="99"/>
        <v>40</v>
      </c>
      <c r="J917" s="75" t="str">
        <f t="shared" si="100"/>
        <v>Produkte</v>
      </c>
      <c r="K917" s="75" t="str">
        <f t="shared" si="101"/>
        <v>BUs</v>
      </c>
      <c r="L917" s="75" t="str">
        <f t="shared" si="102"/>
        <v>Symptome</v>
      </c>
      <c r="M9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IFERROR(VLOOKUP(Abfalldokumentation!$O917,Kennzahlen!U:X,3,FALSE)*Abfalldokumentation!$B917,"0")))),0)</f>
        <v>0</v>
      </c>
      <c r="N917" s="75" t="str">
        <f>IF(ISBLANK(Q917),VLOOKUP(Abfalldokumentation!$O917,'Linien - BU'!R:S,2,FALSE),Q917)</f>
        <v>BU4</v>
      </c>
      <c r="O917" s="76">
        <f t="shared" si="103"/>
        <v>29500952</v>
      </c>
      <c r="P917" s="76">
        <f t="shared" si="104"/>
        <v>61</v>
      </c>
      <c r="Q917" s="44" t="s">
        <v>9</v>
      </c>
      <c r="R917" s="45">
        <v>29500952</v>
      </c>
      <c r="S917" s="45">
        <v>8</v>
      </c>
      <c r="T917" s="45">
        <v>61</v>
      </c>
      <c r="U917" s="46">
        <v>44475</v>
      </c>
      <c r="V917" s="47"/>
      <c r="W917" s="45" t="s">
        <v>52</v>
      </c>
      <c r="X917" s="49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7" t="str">
        <f>VLOOKUP(N918,'Linien - BU'!A:B,2,FALSE)</f>
        <v>BU1</v>
      </c>
      <c r="B918" s="78">
        <f t="shared" si="98"/>
        <v>16</v>
      </c>
      <c r="C918" s="79">
        <f>Abfalldokumentation!$U918</f>
        <v>44475</v>
      </c>
      <c r="D918" s="68" t="str">
        <f>IFERROR(VLOOKUP(Tabelle3[[#This Row],[Artikelnr.]],Produktgruppe!A:B,2,0),Tabelle3[[#This Row],[Produktname]])</f>
        <v>ABS 295</v>
      </c>
      <c r="E918" s="80" t="str">
        <f>IFERROR(VLOOKUP(Abfalldokumentation!$O918,Artikel!A:C,3,FALSE),Abfalldokumentation!$O918)</f>
        <v>ABS Bunter Pfeffer 50%</v>
      </c>
      <c r="F918" s="80" t="str">
        <f>VLOOKUP(T918,'Liste Gründe'!A:D,2,FALSE)</f>
        <v>Schimmel</v>
      </c>
      <c r="G918" s="79" t="str">
        <f>IF(ISBLANK(V918),VLOOKUP(Abfalldokumentation!$P918,'Liste Gründe'!A:D,3,FALSE),V918)</f>
        <v>keine Verarbeitung</v>
      </c>
      <c r="H918" s="80" t="str">
        <f>IF(ISBLANK(Abfalldokumentation!$W918),"-",Abfalldokumentation!$W918)</f>
        <v>-</v>
      </c>
      <c r="I918" s="80">
        <f t="shared" si="99"/>
        <v>40</v>
      </c>
      <c r="J918" s="80" t="str">
        <f t="shared" si="100"/>
        <v>Produkte</v>
      </c>
      <c r="K918" s="80" t="str">
        <f t="shared" si="101"/>
        <v>BUs</v>
      </c>
      <c r="L918" s="80" t="str">
        <f t="shared" si="102"/>
        <v>Symptome</v>
      </c>
      <c r="M9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IFERROR(VLOOKUP(Abfalldokumentation!$O918,Kennzahlen!U:X,3,FALSE)*Abfalldokumentation!$B918,"0")))),0)</f>
        <v>16</v>
      </c>
      <c r="N918" s="80" t="str">
        <f>IF(ISBLANK(Q918),VLOOKUP(Abfalldokumentation!$O918,'Linien - BU'!R:S,2,FALSE),Q918)</f>
        <v>Schmelze</v>
      </c>
      <c r="O918" s="76">
        <f t="shared" si="103"/>
        <v>29501002</v>
      </c>
      <c r="P918" s="76">
        <f t="shared" si="104"/>
        <v>12</v>
      </c>
      <c r="Q918" s="38" t="s">
        <v>170</v>
      </c>
      <c r="R918" s="39">
        <v>29501002</v>
      </c>
      <c r="S918" s="39">
        <v>16</v>
      </c>
      <c r="T918" s="39">
        <v>12</v>
      </c>
      <c r="U918" s="40">
        <v>44475</v>
      </c>
      <c r="V918" s="41" t="s">
        <v>22</v>
      </c>
      <c r="W918" s="39" t="s">
        <v>52</v>
      </c>
      <c r="X918" s="43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2" t="str">
        <f>VLOOKUP(N919,'Linien - BU'!A:B,2,FALSE)</f>
        <v>BU4</v>
      </c>
      <c r="B919" s="73">
        <f t="shared" si="98"/>
        <v>1</v>
      </c>
      <c r="C919" s="74">
        <f>Abfalldokumentation!$U919</f>
        <v>44475</v>
      </c>
      <c r="D919" s="68" t="str">
        <f>IFERROR(VLOOKUP(Tabelle3[[#This Row],[Artikelnr.]],Produktgruppe!A:B,2,0),Tabelle3[[#This Row],[Produktname]])</f>
        <v>ABS 295</v>
      </c>
      <c r="E919" s="75" t="str">
        <f>IFERROR(VLOOKUP(Abfalldokumentation!$O919,Artikel!A:C,3,FALSE),Abfalldokumentation!$O919)</f>
        <v>ABS BRUSCHETTA</v>
      </c>
      <c r="F919" s="75" t="str">
        <f>VLOOKUP(T919,'Liste Gründe'!A:D,2,FALSE)</f>
        <v>keinen Verwendungszweck</v>
      </c>
      <c r="G919" s="74" t="str">
        <f>IF(ISBLANK(V919),VLOOKUP(Abfalldokumentation!$P919,'Liste Gründe'!A:D,3,FALSE),V919)</f>
        <v>keinen Verwendungszweck</v>
      </c>
      <c r="H919" s="75" t="str">
        <f>IF(ISBLANK(Abfalldokumentation!$W919),"-",Abfalldokumentation!$W919)</f>
        <v>-</v>
      </c>
      <c r="I919" s="75">
        <f t="shared" si="99"/>
        <v>40</v>
      </c>
      <c r="J919" s="75" t="str">
        <f t="shared" si="100"/>
        <v>Produkte</v>
      </c>
      <c r="K919" s="75" t="str">
        <f t="shared" si="101"/>
        <v>BUs</v>
      </c>
      <c r="L919" s="75" t="str">
        <f t="shared" si="102"/>
        <v>Symptome</v>
      </c>
      <c r="M9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IFERROR(VLOOKUP(Abfalldokumentation!$O919,Kennzahlen!U:X,3,FALSE)*Abfalldokumentation!$B919,"0")))),0)</f>
        <v>7.281148389532067</v>
      </c>
      <c r="N919" s="75" t="str">
        <f>IF(ISBLANK(Q919),VLOOKUP(Abfalldokumentation!$O919,'Linien - BU'!R:S,2,FALSE),Q919)</f>
        <v>BU4</v>
      </c>
      <c r="O919" s="76">
        <f t="shared" si="103"/>
        <v>29501029</v>
      </c>
      <c r="P919" s="76">
        <f t="shared" si="104"/>
        <v>61</v>
      </c>
      <c r="Q919" s="44" t="s">
        <v>9</v>
      </c>
      <c r="R919" s="45">
        <v>29501029</v>
      </c>
      <c r="S919" s="45">
        <v>1</v>
      </c>
      <c r="T919" s="45">
        <v>61</v>
      </c>
      <c r="U919" s="46">
        <v>44475</v>
      </c>
      <c r="V919" s="47"/>
      <c r="W919" s="45" t="s">
        <v>52</v>
      </c>
      <c r="X919" s="49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7" t="str">
        <f>VLOOKUP(N920,'Linien - BU'!A:B,2,FALSE)</f>
        <v>BU4</v>
      </c>
      <c r="B920" s="78">
        <f t="shared" si="98"/>
        <v>3</v>
      </c>
      <c r="C920" s="79">
        <f>Abfalldokumentation!$U920</f>
        <v>44475</v>
      </c>
      <c r="D920" s="68" t="str">
        <f>IFERROR(VLOOKUP(Tabelle3[[#This Row],[Artikelnr.]],Produktgruppe!A:B,2,0),Tabelle3[[#This Row],[Produktname]])</f>
        <v>ABS 295</v>
      </c>
      <c r="E920" s="80" t="str">
        <f>IFERROR(VLOOKUP(Abfalldokumentation!$O920,Artikel!A:C,3,FALSE),Abfalldokumentation!$O920)</f>
        <v>ABS ORANG-PESTO</v>
      </c>
      <c r="F920" s="80" t="str">
        <f>VLOOKUP(T920,'Liste Gründe'!A:D,2,FALSE)</f>
        <v>keinen Verwendungszweck</v>
      </c>
      <c r="G920" s="79" t="str">
        <f>IF(ISBLANK(V920),VLOOKUP(Abfalldokumentation!$P920,'Liste Gründe'!A:D,3,FALSE),V920)</f>
        <v>keinen Verwendungszweck</v>
      </c>
      <c r="H920" s="80" t="str">
        <f>IF(ISBLANK(Abfalldokumentation!$W920),"-",Abfalldokumentation!$W920)</f>
        <v>-</v>
      </c>
      <c r="I920" s="80">
        <f t="shared" si="99"/>
        <v>40</v>
      </c>
      <c r="J920" s="80" t="str">
        <f t="shared" si="100"/>
        <v>Produkte</v>
      </c>
      <c r="K920" s="80" t="str">
        <f t="shared" si="101"/>
        <v>BUs</v>
      </c>
      <c r="L920" s="80" t="str">
        <f t="shared" si="102"/>
        <v>Symptome</v>
      </c>
      <c r="M9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IFERROR(VLOOKUP(Abfalldokumentation!$O920,Kennzahlen!U:X,3,FALSE)*Abfalldokumentation!$B920,"0")))),0)</f>
        <v>7.2678522889458623</v>
      </c>
      <c r="N920" s="80" t="str">
        <f>IF(ISBLANK(Q920),VLOOKUP(Abfalldokumentation!$O920,'Linien - BU'!R:S,2,FALSE),Q920)</f>
        <v>BU4</v>
      </c>
      <c r="O920" s="76">
        <f t="shared" si="103"/>
        <v>29501030</v>
      </c>
      <c r="P920" s="76">
        <f t="shared" si="104"/>
        <v>61</v>
      </c>
      <c r="Q920" s="38" t="s">
        <v>9</v>
      </c>
      <c r="R920" s="39">
        <v>29501030</v>
      </c>
      <c r="S920" s="39">
        <v>3</v>
      </c>
      <c r="T920" s="39">
        <v>61</v>
      </c>
      <c r="U920" s="40">
        <v>44475</v>
      </c>
      <c r="V920" s="41"/>
      <c r="W920" s="39" t="s">
        <v>52</v>
      </c>
      <c r="X920" s="43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2" t="str">
        <f>VLOOKUP(N921,'Linien - BU'!A:B,2,FALSE)</f>
        <v>BU4</v>
      </c>
      <c r="B921" s="73">
        <f t="shared" si="98"/>
        <v>7</v>
      </c>
      <c r="C921" s="74">
        <f>Abfalldokumentation!$U921</f>
        <v>44475</v>
      </c>
      <c r="D921" s="68" t="str">
        <f>IFERROR(VLOOKUP(Tabelle3[[#This Row],[Artikelnr.]],Produktgruppe!A:B,2,0),Tabelle3[[#This Row],[Produktname]])</f>
        <v>ABS 295</v>
      </c>
      <c r="E921" s="75" t="str">
        <f>IFERROR(VLOOKUP(Abfalldokumentation!$O921,Artikel!A:C,3,FALSE),Abfalldokumentation!$O921)</f>
        <v>ABS SAINT ANDRÉ</v>
      </c>
      <c r="F921" s="75" t="str">
        <f>VLOOKUP(T921,'Liste Gründe'!A:D,2,FALSE)</f>
        <v>keinen Verwendungszweck</v>
      </c>
      <c r="G921" s="74" t="str">
        <f>IF(ISBLANK(V921),VLOOKUP(Abfalldokumentation!$P921,'Liste Gründe'!A:D,3,FALSE),V921)</f>
        <v>keinen Verwendungszweck</v>
      </c>
      <c r="H921" s="75" t="str">
        <f>IF(ISBLANK(Abfalldokumentation!$W921),"-",Abfalldokumentation!$W921)</f>
        <v>-</v>
      </c>
      <c r="I921" s="75">
        <f t="shared" si="99"/>
        <v>40</v>
      </c>
      <c r="J921" s="75" t="str">
        <f t="shared" si="100"/>
        <v>Produkte</v>
      </c>
      <c r="K921" s="75" t="str">
        <f t="shared" si="101"/>
        <v>BUs</v>
      </c>
      <c r="L921" s="75" t="str">
        <f t="shared" si="102"/>
        <v>Symptome</v>
      </c>
      <c r="M9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IFERROR(VLOOKUP(Abfalldokumentation!$O921,Kennzahlen!U:X,3,FALSE)*Abfalldokumentation!$B921,"0")))),0)</f>
        <v>0</v>
      </c>
      <c r="N921" s="75" t="str">
        <f>IF(ISBLANK(Q921),VLOOKUP(Abfalldokumentation!$O921,'Linien - BU'!R:S,2,FALSE),Q921)</f>
        <v>BU4</v>
      </c>
      <c r="O921" s="76">
        <f t="shared" si="103"/>
        <v>29501036</v>
      </c>
      <c r="P921" s="76">
        <f t="shared" si="104"/>
        <v>61</v>
      </c>
      <c r="Q921" s="44" t="s">
        <v>9</v>
      </c>
      <c r="R921" s="45">
        <v>29501036</v>
      </c>
      <c r="S921" s="45">
        <v>7</v>
      </c>
      <c r="T921" s="45">
        <v>61</v>
      </c>
      <c r="U921" s="46">
        <v>44475</v>
      </c>
      <c r="V921" s="47"/>
      <c r="W921" s="45" t="s">
        <v>52</v>
      </c>
      <c r="X921" s="49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7" t="str">
        <f>VLOOKUP(N922,'Linien - BU'!A:B,2,FALSE)</f>
        <v>BU4</v>
      </c>
      <c r="B922" s="78">
        <f t="shared" si="98"/>
        <v>17</v>
      </c>
      <c r="C922" s="79">
        <f>Abfalldokumentation!$U922</f>
        <v>44475</v>
      </c>
      <c r="D922" s="68" t="str">
        <f>IFERROR(VLOOKUP(Tabelle3[[#This Row],[Artikelnr.]],Produktgruppe!A:B,2,0),Tabelle3[[#This Row],[Produktname]])</f>
        <v>ABS 295</v>
      </c>
      <c r="E922" s="80" t="str">
        <f>IFERROR(VLOOKUP(Abfalldokumentation!$O922,Artikel!A:C,3,FALSE),Abfalldokumentation!$O922)</f>
        <v>ABS OLD-AMSTERDAM</v>
      </c>
      <c r="F922" s="80" t="str">
        <f>VLOOKUP(T922,'Liste Gründe'!A:D,2,FALSE)</f>
        <v>keinen Verwendungszweck</v>
      </c>
      <c r="G922" s="79" t="str">
        <f>IF(ISBLANK(V922),VLOOKUP(Abfalldokumentation!$P922,'Liste Gründe'!A:D,3,FALSE),V922)</f>
        <v>keinen Verwendungszweck</v>
      </c>
      <c r="H922" s="80" t="str">
        <f>IF(ISBLANK(Abfalldokumentation!$W922),"-",Abfalldokumentation!$W922)</f>
        <v>-</v>
      </c>
      <c r="I922" s="80">
        <f t="shared" si="99"/>
        <v>40</v>
      </c>
      <c r="J922" s="80" t="str">
        <f t="shared" si="100"/>
        <v>Produkte</v>
      </c>
      <c r="K922" s="80" t="str">
        <f t="shared" si="101"/>
        <v>BUs</v>
      </c>
      <c r="L922" s="80" t="str">
        <f t="shared" si="102"/>
        <v>Symptome</v>
      </c>
      <c r="M9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IFERROR(VLOOKUP(Abfalldokumentation!$O922,Kennzahlen!U:X,3,FALSE)*Abfalldokumentation!$B922,"0")))),0)</f>
        <v>10.868925052314992</v>
      </c>
      <c r="N922" s="80" t="str">
        <f>IF(ISBLANK(Q922),VLOOKUP(Abfalldokumentation!$O922,'Linien - BU'!R:S,2,FALSE),Q922)</f>
        <v>BU4</v>
      </c>
      <c r="O922" s="76">
        <f t="shared" si="103"/>
        <v>29501039</v>
      </c>
      <c r="P922" s="76">
        <f t="shared" si="104"/>
        <v>61</v>
      </c>
      <c r="Q922" s="38" t="s">
        <v>9</v>
      </c>
      <c r="R922" s="39">
        <v>29501039</v>
      </c>
      <c r="S922" s="39">
        <v>17</v>
      </c>
      <c r="T922" s="39">
        <v>61</v>
      </c>
      <c r="U922" s="40">
        <v>44475</v>
      </c>
      <c r="V922" s="41"/>
      <c r="W922" s="39" t="s">
        <v>52</v>
      </c>
      <c r="X922" s="43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2" t="str">
        <f>VLOOKUP(N923,'Linien - BU'!A:B,2,FALSE)</f>
        <v>BU1</v>
      </c>
      <c r="B923" s="73">
        <f t="shared" si="98"/>
        <v>120</v>
      </c>
      <c r="C923" s="74">
        <f>Abfalldokumentation!$U923</f>
        <v>44475</v>
      </c>
      <c r="D923" s="68" t="str">
        <f>IFERROR(VLOOKUP(Tabelle3[[#This Row],[Artikelnr.]],Produktgruppe!A:B,2,0),Tabelle3[[#This Row],[Produktname]])</f>
        <v>Endstücke 295</v>
      </c>
      <c r="E923" s="75" t="str">
        <f>IFERROR(VLOOKUP(Abfalldokumentation!$O923,Artikel!A:C,3,FALSE),Abfalldokumentation!$O923)</f>
        <v>VOS RW-SCHI ENDSTÜCK 35</v>
      </c>
      <c r="F923" s="75" t="str">
        <f>VLOOKUP(T923,'Liste Gründe'!A:D,2,FALSE)</f>
        <v>Schimmel</v>
      </c>
      <c r="G923" s="74" t="str">
        <f>IF(ISBLANK(V923),VLOOKUP(Abfalldokumentation!$P923,'Liste Gründe'!A:D,3,FALSE),V923)</f>
        <v>keine Verarbeitung</v>
      </c>
      <c r="H923" s="75" t="str">
        <f>IF(ISBLANK(Abfalldokumentation!$W923),"-",Abfalldokumentation!$W923)</f>
        <v>-</v>
      </c>
      <c r="I923" s="75">
        <f t="shared" si="99"/>
        <v>40</v>
      </c>
      <c r="J923" s="75" t="str">
        <f t="shared" si="100"/>
        <v>Produkte</v>
      </c>
      <c r="K923" s="75" t="str">
        <f t="shared" si="101"/>
        <v>BUs</v>
      </c>
      <c r="L923" s="75" t="str">
        <f t="shared" si="102"/>
        <v>Symptome</v>
      </c>
      <c r="M9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IFERROR(VLOOKUP(Abfalldokumentation!$O923,Kennzahlen!U:X,3,FALSE)*Abfalldokumentation!$B923,"0")))),0)</f>
        <v>60</v>
      </c>
      <c r="N923" s="75" t="str">
        <f>IF(ISBLANK(Q923),VLOOKUP(Abfalldokumentation!$O923,'Linien - BU'!R:S,2,FALSE),Q923)</f>
        <v>Schmelze</v>
      </c>
      <c r="O923" s="76">
        <f t="shared" si="103"/>
        <v>29501067</v>
      </c>
      <c r="P923" s="76">
        <f t="shared" si="104"/>
        <v>12</v>
      </c>
      <c r="Q923" s="44" t="s">
        <v>170</v>
      </c>
      <c r="R923" s="45">
        <v>29501067</v>
      </c>
      <c r="S923" s="45">
        <v>120</v>
      </c>
      <c r="T923" s="45">
        <v>12</v>
      </c>
      <c r="U923" s="46">
        <v>44475</v>
      </c>
      <c r="V923" s="47" t="s">
        <v>22</v>
      </c>
      <c r="W923" s="45" t="s">
        <v>52</v>
      </c>
      <c r="X923" s="49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7" t="str">
        <f>VLOOKUP(N924,'Linien - BU'!A:B,2,FALSE)</f>
        <v>BU4</v>
      </c>
      <c r="B924" s="78">
        <f t="shared" si="98"/>
        <v>15</v>
      </c>
      <c r="C924" s="79">
        <f>Abfalldokumentation!$U924</f>
        <v>44475</v>
      </c>
      <c r="D924" s="68" t="str">
        <f>IFERROR(VLOOKUP(Tabelle3[[#This Row],[Artikelnr.]],Produktgruppe!A:B,2,0),Tabelle3[[#This Row],[Produktname]])</f>
        <v>ABS 295</v>
      </c>
      <c r="E924" s="80" t="str">
        <f>IFERROR(VLOOKUP(Abfalldokumentation!$O924,Artikel!A:C,3,FALSE),Abfalldokumentation!$O924)</f>
        <v>ABS BRIE-PAP</v>
      </c>
      <c r="F924" s="80" t="str">
        <f>VLOOKUP(T924,'Liste Gründe'!A:D,2,FALSE)</f>
        <v>keinen Verwendungszweck</v>
      </c>
      <c r="G924" s="79" t="str">
        <f>IF(ISBLANK(V924),VLOOKUP(Abfalldokumentation!$P924,'Liste Gründe'!A:D,3,FALSE),V924)</f>
        <v>keinen Verwendungszweck</v>
      </c>
      <c r="H924" s="80" t="str">
        <f>IF(ISBLANK(Abfalldokumentation!$W924),"-",Abfalldokumentation!$W924)</f>
        <v>-</v>
      </c>
      <c r="I924" s="80">
        <f t="shared" si="99"/>
        <v>40</v>
      </c>
      <c r="J924" s="80" t="str">
        <f t="shared" si="100"/>
        <v>Produkte</v>
      </c>
      <c r="K924" s="80" t="str">
        <f t="shared" si="101"/>
        <v>BUs</v>
      </c>
      <c r="L924" s="80" t="str">
        <f t="shared" si="102"/>
        <v>Symptome</v>
      </c>
      <c r="M9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IFERROR(VLOOKUP(Abfalldokumentation!$O924,Kennzahlen!U:X,3,FALSE)*Abfalldokumentation!$B924,"0")))),0)</f>
        <v>9.6459416666666655</v>
      </c>
      <c r="N924" s="80" t="str">
        <f>IF(ISBLANK(Q924),VLOOKUP(Abfalldokumentation!$O924,'Linien - BU'!R:S,2,FALSE),Q924)</f>
        <v>BU4</v>
      </c>
      <c r="O924" s="76">
        <f t="shared" si="103"/>
        <v>29501101</v>
      </c>
      <c r="P924" s="76">
        <f t="shared" si="104"/>
        <v>61</v>
      </c>
      <c r="Q924" s="38" t="s">
        <v>9</v>
      </c>
      <c r="R924" s="39">
        <v>29501101</v>
      </c>
      <c r="S924" s="39">
        <v>15</v>
      </c>
      <c r="T924" s="39">
        <v>61</v>
      </c>
      <c r="U924" s="40">
        <v>44475</v>
      </c>
      <c r="V924" s="41"/>
      <c r="W924" s="39" t="s">
        <v>52</v>
      </c>
      <c r="X924" s="43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2" t="str">
        <f>VLOOKUP(N925,'Linien - BU'!A:B,2,FALSE)</f>
        <v>BU1</v>
      </c>
      <c r="B925" s="73">
        <f t="shared" si="98"/>
        <v>130</v>
      </c>
      <c r="C925" s="74">
        <f>Abfalldokumentation!$U925</f>
        <v>44475</v>
      </c>
      <c r="D925" s="68" t="str">
        <f>IFERROR(VLOOKUP(Tabelle3[[#This Row],[Artikelnr.]],Produktgruppe!A:B,2,0),Tabelle3[[#This Row],[Produktname]])</f>
        <v>VOS 495</v>
      </c>
      <c r="E925" s="75" t="str">
        <f>IFERROR(VLOOKUP(Abfalldokumentation!$O925,Artikel!A:C,3,FALSE),Abfalldokumentation!$O925)</f>
        <v>VOS RW-NATUR-STAUBK-GES</v>
      </c>
      <c r="F925" s="75" t="str">
        <f>VLOOKUP(T925,'Liste Gründe'!A:D,2,FALSE)</f>
        <v>Schimmel</v>
      </c>
      <c r="G925" s="74" t="str">
        <f>IF(ISBLANK(V925),VLOOKUP(Abfalldokumentation!$P925,'Liste Gründe'!A:D,3,FALSE),V925)</f>
        <v>keine Verarbeitung</v>
      </c>
      <c r="H925" s="75" t="str">
        <f>IF(ISBLANK(Abfalldokumentation!$W925),"-",Abfalldokumentation!$W925)</f>
        <v>Produktion unregelmäßig</v>
      </c>
      <c r="I925" s="75">
        <f t="shared" si="99"/>
        <v>40</v>
      </c>
      <c r="J925" s="75" t="str">
        <f t="shared" si="100"/>
        <v>Produkte</v>
      </c>
      <c r="K925" s="75" t="str">
        <f t="shared" si="101"/>
        <v>BUs</v>
      </c>
      <c r="L925" s="75" t="str">
        <f t="shared" si="102"/>
        <v>Symptome</v>
      </c>
      <c r="M9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IFERROR(VLOOKUP(Abfalldokumentation!$O925,Kennzahlen!U:X,3,FALSE)*Abfalldokumentation!$B925,"0")))),0)</f>
        <v>152.63299999999998</v>
      </c>
      <c r="N925" s="75" t="str">
        <f>IF(ISBLANK(Q925),VLOOKUP(Abfalldokumentation!$O925,'Linien - BU'!R:S,2,FALSE),Q925)</f>
        <v>Schmelze</v>
      </c>
      <c r="O925" s="76">
        <f t="shared" si="103"/>
        <v>49500171</v>
      </c>
      <c r="P925" s="76">
        <f t="shared" si="104"/>
        <v>12</v>
      </c>
      <c r="Q925" s="44" t="s">
        <v>170</v>
      </c>
      <c r="R925" s="45">
        <v>49500171</v>
      </c>
      <c r="S925" s="45">
        <v>130</v>
      </c>
      <c r="T925" s="45">
        <v>12</v>
      </c>
      <c r="U925" s="46">
        <v>44475</v>
      </c>
      <c r="V925" s="41" t="s">
        <v>22</v>
      </c>
      <c r="W925" s="39" t="s">
        <v>169</v>
      </c>
      <c r="X925" s="49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7" t="str">
        <f>VLOOKUP(N926,'Linien - BU'!A:B,2,FALSE)</f>
        <v>BU2</v>
      </c>
      <c r="B926" s="78">
        <f t="shared" si="98"/>
        <v>15</v>
      </c>
      <c r="C926" s="79">
        <f>Abfalldokumentation!$U926</f>
        <v>44475</v>
      </c>
      <c r="D926" s="68" t="str">
        <f>IFERROR(VLOOKUP(Tabelle3[[#This Row],[Artikelnr.]],Produktgruppe!A:B,2,0),Tabelle3[[#This Row],[Produktname]])</f>
        <v>Rohware</v>
      </c>
      <c r="E926" s="80" t="str">
        <f>IFERROR(VLOOKUP(Abfalldokumentation!$O926,Artikel!A:C,3,FALSE),Abfalldokumentation!$O926)</f>
        <v>Blöcke</v>
      </c>
      <c r="F926" s="80" t="str">
        <f>VLOOKUP(T926,'Liste Gründe'!A:D,2,FALSE)</f>
        <v>Schimmel</v>
      </c>
      <c r="G926" s="79" t="str">
        <f>IF(ISBLANK(V926),VLOOKUP(Abfalldokumentation!$P926,'Liste Gründe'!A:D,3,FALSE),V926)</f>
        <v>Luftzieher/Folienriss durch Transport</v>
      </c>
      <c r="H926" s="80" t="str">
        <f>IF(ISBLANK(Abfalldokumentation!$W926),"-",Abfalldokumentation!$W926)</f>
        <v>-</v>
      </c>
      <c r="I926" s="80">
        <f t="shared" si="99"/>
        <v>40</v>
      </c>
      <c r="J926" s="80" t="str">
        <f t="shared" si="100"/>
        <v>Produkte</v>
      </c>
      <c r="K926" s="80" t="str">
        <f t="shared" si="101"/>
        <v>BUs</v>
      </c>
      <c r="L926" s="80" t="str">
        <f t="shared" si="102"/>
        <v>Symptome</v>
      </c>
      <c r="M9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IFERROR(VLOOKUP(Abfalldokumentation!$O926,Kennzahlen!U:X,3,FALSE)*Abfalldokumentation!$B926,"0")))),0)</f>
        <v>0</v>
      </c>
      <c r="N926" s="80" t="str">
        <f>IF(ISBLANK(Q926),VLOOKUP(Abfalldokumentation!$O926,'Linien - BU'!R:S,2,FALSE),Q926)</f>
        <v>BU2</v>
      </c>
      <c r="O926" s="76" t="str">
        <f t="shared" si="103"/>
        <v>Blöcke</v>
      </c>
      <c r="P926" s="76">
        <f t="shared" si="104"/>
        <v>12</v>
      </c>
      <c r="Q926" s="38" t="s">
        <v>7</v>
      </c>
      <c r="R926" s="39" t="s">
        <v>194</v>
      </c>
      <c r="S926" s="39">
        <v>15</v>
      </c>
      <c r="T926" s="39">
        <v>12</v>
      </c>
      <c r="U926" s="40">
        <v>44475</v>
      </c>
      <c r="V926" s="41" t="s">
        <v>30</v>
      </c>
      <c r="W926" s="39"/>
      <c r="X926" s="43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2" t="str">
        <f>VLOOKUP(N927,'Linien - BU'!A:B,2,FALSE)</f>
        <v>BU1</v>
      </c>
      <c r="B927" s="73">
        <f t="shared" si="98"/>
        <v>405</v>
      </c>
      <c r="C927" s="74">
        <f>Abfalldokumentation!$U927</f>
        <v>44475</v>
      </c>
      <c r="D927" s="68" t="str">
        <f>IFERROR(VLOOKUP(Tabelle3[[#This Row],[Artikelnr.]],Produktgruppe!A:B,2,0),Tabelle3[[#This Row],[Produktname]])</f>
        <v>Diverses</v>
      </c>
      <c r="E927" s="75" t="str">
        <f>IFERROR(VLOOKUP(Abfalldokumentation!$O927,Artikel!A:C,3,FALSE),Abfalldokumentation!$O927)</f>
        <v>Diverses</v>
      </c>
      <c r="F927" s="75" t="str">
        <f>VLOOKUP(T927,'Liste Gründe'!A:D,2,FALSE)</f>
        <v>Linienbezogen</v>
      </c>
      <c r="G927" s="74" t="str">
        <f>IF(ISBLANK(V927),VLOOKUP(Abfalldokumentation!$P927,'Liste Gründe'!A:D,3,FALSE),V927)</f>
        <v>Darm geplatzt</v>
      </c>
      <c r="H927" s="75" t="str">
        <f>IF(ISBLANK(Abfalldokumentation!$W927),"-",Abfalldokumentation!$W927)</f>
        <v>-</v>
      </c>
      <c r="I927" s="75">
        <f t="shared" si="99"/>
        <v>40</v>
      </c>
      <c r="J927" s="75" t="str">
        <f t="shared" si="100"/>
        <v>Produkte</v>
      </c>
      <c r="K927" s="75" t="str">
        <f t="shared" si="101"/>
        <v>BUs</v>
      </c>
      <c r="L927" s="75" t="str">
        <f t="shared" si="102"/>
        <v>Symptome</v>
      </c>
      <c r="M9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IFERROR(VLOOKUP(Abfalldokumentation!$O927,Kennzahlen!U:X,3,FALSE)*Abfalldokumentation!$B927,"0")))),0)</f>
        <v>0</v>
      </c>
      <c r="N927" s="75" t="str">
        <f>IF(ISBLANK(Q927),VLOOKUP(Abfalldokumentation!$O927,'Linien - BU'!R:S,2,FALSE),Q927)</f>
        <v>Abfüllung</v>
      </c>
      <c r="O927" s="76" t="str">
        <f t="shared" si="103"/>
        <v>Diverses</v>
      </c>
      <c r="P927" s="76">
        <f t="shared" si="104"/>
        <v>34</v>
      </c>
      <c r="Q927" s="44" t="s">
        <v>166</v>
      </c>
      <c r="R927" s="45" t="s">
        <v>108</v>
      </c>
      <c r="S927" s="45">
        <v>405</v>
      </c>
      <c r="T927" s="39">
        <v>34</v>
      </c>
      <c r="U927" s="46">
        <v>44475</v>
      </c>
      <c r="V927" s="47"/>
      <c r="W927" s="45" t="s">
        <v>52</v>
      </c>
      <c r="X927" s="49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7" t="str">
        <f>VLOOKUP(N928,'Linien - BU'!A:B,2,FALSE)</f>
        <v>BU3</v>
      </c>
      <c r="B928" s="78">
        <f t="shared" si="98"/>
        <v>22</v>
      </c>
      <c r="C928" s="79">
        <f>Abfalldokumentation!$U928</f>
        <v>44475</v>
      </c>
      <c r="D928" s="68" t="str">
        <f>IFERROR(VLOOKUP(Tabelle3[[#This Row],[Artikelnr.]],Produktgruppe!A:B,2,0),Tabelle3[[#This Row],[Produktname]])</f>
        <v>Diverses</v>
      </c>
      <c r="E928" s="80" t="str">
        <f>IFERROR(VLOOKUP(Abfalldokumentation!$O928,Artikel!A:C,3,FALSE),Abfalldokumentation!$O928)</f>
        <v>Maschinenabfall</v>
      </c>
      <c r="F928" s="80" t="str">
        <f>VLOOKUP(T928,'Liste Gründe'!A:D,2,FALSE)</f>
        <v>Linienbezogen</v>
      </c>
      <c r="G928" s="79" t="str">
        <f>IF(ISBLANK(V928),VLOOKUP(Abfalldokumentation!$P928,'Liste Gründe'!A:D,3,FALSE),V928)</f>
        <v>Maschinenabfall</v>
      </c>
      <c r="H928" s="80" t="str">
        <f>IF(ISBLANK(Abfalldokumentation!$W928),"-",Abfalldokumentation!$W928)</f>
        <v>-</v>
      </c>
      <c r="I928" s="80">
        <f t="shared" si="99"/>
        <v>40</v>
      </c>
      <c r="J928" s="80" t="str">
        <f t="shared" si="100"/>
        <v>Produkte</v>
      </c>
      <c r="K928" s="80" t="str">
        <f t="shared" si="101"/>
        <v>BUs</v>
      </c>
      <c r="L928" s="80" t="str">
        <f t="shared" si="102"/>
        <v>Symptome</v>
      </c>
      <c r="M9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IFERROR(VLOOKUP(Abfalldokumentation!$O928,Kennzahlen!U:X,3,FALSE)*Abfalldokumentation!$B928,"0")))),0)</f>
        <v>0</v>
      </c>
      <c r="N928" s="80" t="str">
        <f>IF(ISBLANK(Q928),VLOOKUP(Abfalldokumentation!$O928,'Linien - BU'!R:S,2,FALSE),Q928)</f>
        <v>L33</v>
      </c>
      <c r="O928" s="76" t="str">
        <f t="shared" si="103"/>
        <v>Maschinenabfall</v>
      </c>
      <c r="P928" s="76">
        <f t="shared" si="104"/>
        <v>30</v>
      </c>
      <c r="Q928" s="38" t="s">
        <v>191</v>
      </c>
      <c r="R928" s="39" t="s">
        <v>53</v>
      </c>
      <c r="S928" s="39">
        <v>22</v>
      </c>
      <c r="T928" s="39">
        <v>30</v>
      </c>
      <c r="U928" s="40">
        <v>44475</v>
      </c>
      <c r="V928" s="41"/>
      <c r="W928" s="39" t="s">
        <v>52</v>
      </c>
      <c r="X928" s="43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2" t="str">
        <f>VLOOKUP(N929,'Linien - BU'!A:B,2,FALSE)</f>
        <v>BU4</v>
      </c>
      <c r="B929" s="73">
        <f t="shared" si="98"/>
        <v>19.399999999999999</v>
      </c>
      <c r="C929" s="74">
        <f>Abfalldokumentation!$U929</f>
        <v>44475</v>
      </c>
      <c r="D929" s="68" t="str">
        <f>IFERROR(VLOOKUP(Tabelle3[[#This Row],[Artikelnr.]],Produktgruppe!A:B,2,0),Tabelle3[[#This Row],[Produktname]])</f>
        <v>Diverses</v>
      </c>
      <c r="E929" s="75" t="str">
        <f>IFERROR(VLOOKUP(Abfalldokumentation!$O929,Artikel!A:C,3,FALSE),Abfalldokumentation!$O929)</f>
        <v>Diverses</v>
      </c>
      <c r="F929" s="75" t="str">
        <f>VLOOKUP(T929,'Liste Gründe'!A:D,2,FALSE)</f>
        <v>Linienbezogen</v>
      </c>
      <c r="G929" s="74" t="str">
        <f>IF(ISBLANK(V929),VLOOKUP(Abfalldokumentation!$P929,'Liste Gründe'!A:D,3,FALSE),V929)</f>
        <v>Maschinenabfall</v>
      </c>
      <c r="H929" s="75" t="str">
        <f>IF(ISBLANK(Abfalldokumentation!$W929),"-",Abfalldokumentation!$W929)</f>
        <v>-</v>
      </c>
      <c r="I929" s="75">
        <f t="shared" si="99"/>
        <v>40</v>
      </c>
      <c r="J929" s="75" t="str">
        <f t="shared" si="100"/>
        <v>Produkte</v>
      </c>
      <c r="K929" s="75" t="str">
        <f t="shared" si="101"/>
        <v>BUs</v>
      </c>
      <c r="L929" s="75" t="str">
        <f t="shared" si="102"/>
        <v>Symptome</v>
      </c>
      <c r="M9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IFERROR(VLOOKUP(Abfalldokumentation!$O929,Kennzahlen!U:X,3,FALSE)*Abfalldokumentation!$B929,"0")))),0)</f>
        <v>0</v>
      </c>
      <c r="N929" s="75" t="str">
        <f>IF(ISBLANK(Q929),VLOOKUP(Abfalldokumentation!$O929,'Linien - BU'!R:S,2,FALSE),Q929)</f>
        <v>Bu4</v>
      </c>
      <c r="O929" s="76" t="str">
        <f t="shared" si="103"/>
        <v>Diverses</v>
      </c>
      <c r="P929" s="76">
        <f t="shared" si="104"/>
        <v>30</v>
      </c>
      <c r="Q929" s="44" t="s">
        <v>233</v>
      </c>
      <c r="R929" s="45" t="s">
        <v>108</v>
      </c>
      <c r="S929" s="45">
        <v>19.399999999999999</v>
      </c>
      <c r="T929" s="45">
        <v>30</v>
      </c>
      <c r="U929" s="46">
        <v>44475</v>
      </c>
      <c r="V929" s="47"/>
      <c r="W929" s="45" t="s">
        <v>52</v>
      </c>
      <c r="X929" s="49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7" t="str">
        <f>VLOOKUP(N930,'Linien - BU'!A:B,2,FALSE)</f>
        <v>BU2</v>
      </c>
      <c r="B930" s="78">
        <f t="shared" si="98"/>
        <v>69.900000000000006</v>
      </c>
      <c r="C930" s="79">
        <f>Abfalldokumentation!$U930</f>
        <v>44475</v>
      </c>
      <c r="D930" s="68" t="str">
        <f>IFERROR(VLOOKUP(Tabelle3[[#This Row],[Artikelnr.]],Produktgruppe!A:B,2,0),Tabelle3[[#This Row],[Produktname]])</f>
        <v>ABS 295</v>
      </c>
      <c r="E930" s="80" t="str">
        <f>IFERROR(VLOOKUP(Abfalldokumentation!$O930,Artikel!A:C,3,FALSE),Abfalldokumentation!$O930)</f>
        <v>Scheiben/Staub</v>
      </c>
      <c r="F930" s="80" t="str">
        <f>VLOOKUP(T930,'Liste Gründe'!A:D,2,FALSE)</f>
        <v>Linienbezogen</v>
      </c>
      <c r="G930" s="79" t="str">
        <f>IF(ISBLANK(V930),VLOOKUP(Abfalldokumentation!$P930,'Liste Gründe'!A:D,3,FALSE),V930)</f>
        <v>Maschinenabfall</v>
      </c>
      <c r="H930" s="80" t="str">
        <f>IF(ISBLANK(Abfalldokumentation!$W930),"-",Abfalldokumentation!$W930)</f>
        <v>-</v>
      </c>
      <c r="I930" s="80">
        <f t="shared" si="99"/>
        <v>40</v>
      </c>
      <c r="J930" s="80" t="str">
        <f t="shared" si="100"/>
        <v>Produkte</v>
      </c>
      <c r="K930" s="80" t="str">
        <f t="shared" si="101"/>
        <v>BUs</v>
      </c>
      <c r="L930" s="80" t="str">
        <f t="shared" si="102"/>
        <v>Symptome</v>
      </c>
      <c r="M9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IFERROR(VLOOKUP(Abfalldokumentation!$O930,Kennzahlen!U:X,3,FALSE)*Abfalldokumentation!$B930,"0")))),0)</f>
        <v>0</v>
      </c>
      <c r="N930" s="80" t="str">
        <f>IF(ISBLANK(Q930),VLOOKUP(Abfalldokumentation!$O930,'Linien - BU'!R:S,2,FALSE),Q930)</f>
        <v>BU2</v>
      </c>
      <c r="O930" s="76" t="str">
        <f t="shared" si="103"/>
        <v>Scheiben/Staub</v>
      </c>
      <c r="P930" s="76">
        <f t="shared" si="104"/>
        <v>30</v>
      </c>
      <c r="Q930" s="38" t="s">
        <v>7</v>
      </c>
      <c r="R930" s="39" t="s">
        <v>16655</v>
      </c>
      <c r="S930" s="39">
        <v>69.900000000000006</v>
      </c>
      <c r="T930" s="39">
        <v>30</v>
      </c>
      <c r="U930" s="40">
        <v>44475</v>
      </c>
      <c r="V930" s="41"/>
      <c r="W930" s="39"/>
      <c r="X930" s="43" t="str">
        <f>IFERROR(VLOOKUP(Abfalldokumentation!$R930,Artikel!A:C,3,FALSE),Abfalldokumentation!$R930)</f>
        <v>Scheiben/Staub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2" t="str">
        <f>VLOOKUP(N931,'Linien - BU'!A:B,2,FALSE)</f>
        <v>Rest</v>
      </c>
      <c r="B931" s="73">
        <f t="shared" si="98"/>
        <v>11</v>
      </c>
      <c r="C931" s="74">
        <f>Abfalldokumentation!$U931</f>
        <v>44475</v>
      </c>
      <c r="D931" s="68" t="str">
        <f>IFERROR(VLOOKUP(Tabelle3[[#This Row],[Artikelnr.]],Produktgruppe!A:B,2,0),Tabelle3[[#This Row],[Produktname]])</f>
        <v>Diverses</v>
      </c>
      <c r="E931" s="75" t="str">
        <f>IFERROR(VLOOKUP(Abfalldokumentation!$O931,Artikel!A:C,3,FALSE),Abfalldokumentation!$O931)</f>
        <v>Diverses</v>
      </c>
      <c r="F931" s="75" t="str">
        <f>VLOOKUP(T931,'Liste Gründe'!A:D,2,FALSE)</f>
        <v>Qualitätssicherung</v>
      </c>
      <c r="G931" s="74" t="str">
        <f>IF(ISBLANK(V931),VLOOKUP(Abfalldokumentation!$P931,'Liste Gründe'!A:D,3,FALSE),V931)</f>
        <v>Sensorik</v>
      </c>
      <c r="H931" s="75" t="str">
        <f>IF(ISBLANK(Abfalldokumentation!$W931),"-",Abfalldokumentation!$W931)</f>
        <v>-</v>
      </c>
      <c r="I931" s="75">
        <f t="shared" si="99"/>
        <v>40</v>
      </c>
      <c r="J931" s="75" t="str">
        <f t="shared" si="100"/>
        <v>Produkte</v>
      </c>
      <c r="K931" s="75" t="str">
        <f t="shared" si="101"/>
        <v>BUs</v>
      </c>
      <c r="L931" s="75" t="str">
        <f t="shared" si="102"/>
        <v>Symptome</v>
      </c>
      <c r="M9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IFERROR(VLOOKUP(Abfalldokumentation!$O931,Kennzahlen!U:X,3,FALSE)*Abfalldokumentation!$B931,"0")))),0)</f>
        <v>0</v>
      </c>
      <c r="N931" s="75" t="str">
        <f>IF(ISBLANK(Q931),VLOOKUP(Abfalldokumentation!$O931,'Linien - BU'!R:S,2,FALSE),Q931)</f>
        <v>QM</v>
      </c>
      <c r="O931" s="76" t="str">
        <f t="shared" si="103"/>
        <v>Diverses</v>
      </c>
      <c r="P931" s="76">
        <f t="shared" si="104"/>
        <v>74</v>
      </c>
      <c r="Q931" s="44" t="s">
        <v>182</v>
      </c>
      <c r="R931" s="45" t="s">
        <v>108</v>
      </c>
      <c r="S931" s="45">
        <v>11</v>
      </c>
      <c r="T931" s="45">
        <v>74</v>
      </c>
      <c r="U931" s="46">
        <v>44475</v>
      </c>
      <c r="V931" s="47" t="s">
        <v>184</v>
      </c>
      <c r="W931" s="45" t="s">
        <v>52</v>
      </c>
      <c r="X931" s="49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7" t="str">
        <f>VLOOKUP(N932,'Linien - BU'!A:B,2,FALSE)</f>
        <v>BU1</v>
      </c>
      <c r="B932" s="78">
        <f t="shared" si="98"/>
        <v>97</v>
      </c>
      <c r="C932" s="79">
        <f>Abfalldokumentation!$U932</f>
        <v>44475</v>
      </c>
      <c r="D932" s="68" t="str">
        <f>IFERROR(VLOOKUP(Tabelle3[[#This Row],[Artikelnr.]],Produktgruppe!A:B,2,0),Tabelle3[[#This Row],[Produktname]])</f>
        <v>Diverses</v>
      </c>
      <c r="E932" s="80" t="str">
        <f>IFERROR(VLOOKUP(Abfalldokumentation!$O932,Artikel!A:C,3,FALSE),Abfalldokumentation!$O932)</f>
        <v>Diverses</v>
      </c>
      <c r="F932" s="80" t="str">
        <f>VLOOKUP(T932,'Liste Gründe'!A:D,2,FALSE)</f>
        <v>Linienbezogen</v>
      </c>
      <c r="G932" s="79" t="str">
        <f>IF(ISBLANK(V932),VLOOKUP(Abfalldokumentation!$P932,'Liste Gründe'!A:D,3,FALSE),V932)</f>
        <v>Reinigung</v>
      </c>
      <c r="H932" s="80" t="str">
        <f>IF(ISBLANK(Abfalldokumentation!$W932),"-",Abfalldokumentation!$W932)</f>
        <v>-</v>
      </c>
      <c r="I932" s="80">
        <f t="shared" si="99"/>
        <v>40</v>
      </c>
      <c r="J932" s="80" t="str">
        <f t="shared" si="100"/>
        <v>Produkte</v>
      </c>
      <c r="K932" s="80" t="str">
        <f t="shared" si="101"/>
        <v>BUs</v>
      </c>
      <c r="L932" s="80" t="str">
        <f t="shared" si="102"/>
        <v>Symptome</v>
      </c>
      <c r="M9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IFERROR(VLOOKUP(Abfalldokumentation!$O932,Kennzahlen!U:X,3,FALSE)*Abfalldokumentation!$B932,"0")))),0)</f>
        <v>0</v>
      </c>
      <c r="N932" s="80" t="str">
        <f>IF(ISBLANK(Q932),VLOOKUP(Abfalldokumentation!$O932,'Linien - BU'!R:S,2,FALSE),Q932)</f>
        <v>Schmelze</v>
      </c>
      <c r="O932" s="76" t="str">
        <f t="shared" si="103"/>
        <v>Diverses</v>
      </c>
      <c r="P932" s="76">
        <f t="shared" si="104"/>
        <v>10</v>
      </c>
      <c r="Q932" s="38" t="s">
        <v>170</v>
      </c>
      <c r="R932" s="39" t="s">
        <v>108</v>
      </c>
      <c r="S932" s="39">
        <v>97</v>
      </c>
      <c r="T932" s="39">
        <v>10</v>
      </c>
      <c r="U932" s="40">
        <v>44475</v>
      </c>
      <c r="V932" s="41"/>
      <c r="W932" s="42"/>
      <c r="X932" s="43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2" t="str">
        <f>VLOOKUP(N933,'Linien - BU'!A:B,2,FALSE)</f>
        <v>BU1</v>
      </c>
      <c r="B933" s="73">
        <f t="shared" si="98"/>
        <v>60</v>
      </c>
      <c r="C933" s="74">
        <f>Abfalldokumentation!$U933</f>
        <v>44475</v>
      </c>
      <c r="D933" s="68" t="str">
        <f>IFERROR(VLOOKUP(Tabelle3[[#This Row],[Artikelnr.]],Produktgruppe!A:B,2,0),Tabelle3[[#This Row],[Produktname]])</f>
        <v>ganze Wurst</v>
      </c>
      <c r="E933" s="75" t="str">
        <f>IFERROR(VLOOKUP(Abfalldokumentation!$O933,Artikel!A:C,3,FALSE),Abfalldokumentation!$O933)</f>
        <v>ganze Wurst Gourme Schinken</v>
      </c>
      <c r="F933" s="75" t="str">
        <f>VLOOKUP(T933,'Liste Gründe'!A:D,2,FALSE)</f>
        <v>Linienbezogen</v>
      </c>
      <c r="G933" s="74" t="str">
        <f>IF(ISBLANK(V933),VLOOKUP(Abfalldokumentation!$P933,'Liste Gründe'!A:D,3,FALSE),V933)</f>
        <v>Darm geplatzt</v>
      </c>
      <c r="H933" s="75" t="str">
        <f>IF(ISBLANK(Abfalldokumentation!$W933),"-",Abfalldokumentation!$W933)</f>
        <v>-</v>
      </c>
      <c r="I933" s="75">
        <f t="shared" si="99"/>
        <v>40</v>
      </c>
      <c r="J933" s="75" t="str">
        <f t="shared" si="100"/>
        <v>Produkte</v>
      </c>
      <c r="K933" s="75" t="str">
        <f t="shared" si="101"/>
        <v>BUs</v>
      </c>
      <c r="L933" s="75" t="str">
        <f t="shared" si="102"/>
        <v>Symptome</v>
      </c>
      <c r="M9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IFERROR(VLOOKUP(Abfalldokumentation!$O933,Kennzahlen!U:X,3,FALSE)*Abfalldokumentation!$B933,"0")))),0)</f>
        <v>0</v>
      </c>
      <c r="N933" s="75" t="str">
        <f>IF(ISBLANK(Q933),VLOOKUP(Abfalldokumentation!$O933,'Linien - BU'!R:S,2,FALSE),Q933)</f>
        <v>Räucherei</v>
      </c>
      <c r="O933" s="76" t="str">
        <f t="shared" si="103"/>
        <v>ganze Wurst Gourme Schinken</v>
      </c>
      <c r="P933" s="76">
        <f t="shared" si="104"/>
        <v>34</v>
      </c>
      <c r="Q933" s="44" t="s">
        <v>255</v>
      </c>
      <c r="R933" s="45" t="s">
        <v>290</v>
      </c>
      <c r="S933" s="45">
        <v>60</v>
      </c>
      <c r="T933" s="39">
        <v>34</v>
      </c>
      <c r="U933" s="46">
        <v>44475</v>
      </c>
      <c r="V933" s="47"/>
      <c r="W933" s="45"/>
      <c r="X933" s="49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7" t="str">
        <f>VLOOKUP(N934,'Linien - BU'!A:B,2,FALSE)</f>
        <v>BU1</v>
      </c>
      <c r="B934" s="78">
        <f t="shared" si="98"/>
        <v>10</v>
      </c>
      <c r="C934" s="79">
        <f>Abfalldokumentation!$U934</f>
        <v>44475</v>
      </c>
      <c r="D934" s="68" t="str">
        <f>IFERROR(VLOOKUP(Tabelle3[[#This Row],[Artikelnr.]],Produktgruppe!A:B,2,0),Tabelle3[[#This Row],[Produktname]])</f>
        <v>ganze Würste</v>
      </c>
      <c r="E934" s="80" t="str">
        <f>IFERROR(VLOOKUP(Abfalldokumentation!$O934,Artikel!A:C,3,FALSE),Abfalldokumentation!$O934)</f>
        <v>ganze Wurst Gourmet Schinken</v>
      </c>
      <c r="F934" s="80" t="str">
        <f>VLOOKUP(T934,'Liste Gründe'!A:D,2,FALSE)</f>
        <v>Linienbezogen</v>
      </c>
      <c r="G934" s="79" t="str">
        <f>IF(ISBLANK(V934),VLOOKUP(Abfalldokumentation!$P934,'Liste Gründe'!A:D,3,FALSE),V934)</f>
        <v>Darm geplatzt</v>
      </c>
      <c r="H934" s="80" t="str">
        <f>IF(ISBLANK(Abfalldokumentation!$W934),"-",Abfalldokumentation!$W934)</f>
        <v>-</v>
      </c>
      <c r="I934" s="80">
        <f t="shared" si="99"/>
        <v>40</v>
      </c>
      <c r="J934" s="80" t="str">
        <f t="shared" si="100"/>
        <v>Produkte</v>
      </c>
      <c r="K934" s="80" t="str">
        <f t="shared" si="101"/>
        <v>BUs</v>
      </c>
      <c r="L934" s="80" t="str">
        <f t="shared" si="102"/>
        <v>Symptome</v>
      </c>
      <c r="M9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IFERROR(VLOOKUP(Abfalldokumentation!$O934,Kennzahlen!U:X,3,FALSE)*Abfalldokumentation!$B934,"0")))),0)</f>
        <v>0</v>
      </c>
      <c r="N934" s="80" t="str">
        <f>IF(ISBLANK(Q934),VLOOKUP(Abfalldokumentation!$O934,'Linien - BU'!R:S,2,FALSE),Q934)</f>
        <v>Räucherei</v>
      </c>
      <c r="O934" s="76" t="str">
        <f t="shared" si="103"/>
        <v>ganze Wurst Gourmet Schinken</v>
      </c>
      <c r="P934" s="76">
        <f t="shared" si="104"/>
        <v>34</v>
      </c>
      <c r="Q934" s="38" t="s">
        <v>255</v>
      </c>
      <c r="R934" s="39" t="s">
        <v>291</v>
      </c>
      <c r="S934" s="39">
        <v>10</v>
      </c>
      <c r="T934" s="39">
        <v>34</v>
      </c>
      <c r="U934" s="40">
        <v>44475</v>
      </c>
      <c r="V934" s="41"/>
      <c r="W934" s="39"/>
      <c r="X934" s="43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2" t="str">
        <f>VLOOKUP(N935,'Linien - BU'!A:B,2,FALSE)</f>
        <v>BU1</v>
      </c>
      <c r="B935" s="73">
        <f t="shared" si="98"/>
        <v>10</v>
      </c>
      <c r="C935" s="74">
        <f>Abfalldokumentation!$U935</f>
        <v>44475</v>
      </c>
      <c r="D935" s="68" t="str">
        <f>IFERROR(VLOOKUP(Tabelle3[[#This Row],[Artikelnr.]],Produktgruppe!A:B,2,0),Tabelle3[[#This Row],[Produktname]])</f>
        <v>ganze Würste</v>
      </c>
      <c r="E935" s="75" t="str">
        <f>IFERROR(VLOOKUP(Abfalldokumentation!$O935,Artikel!A:C,3,FALSE),Abfalldokumentation!$O935)</f>
        <v>ganze Wurst NA Extra</v>
      </c>
      <c r="F935" s="75" t="str">
        <f>VLOOKUP(T935,'Liste Gründe'!A:D,2,FALSE)</f>
        <v>Linienbezogen</v>
      </c>
      <c r="G935" s="74" t="str">
        <f>IF(ISBLANK(V935),VLOOKUP(Abfalldokumentation!$P935,'Liste Gründe'!A:D,3,FALSE),V935)</f>
        <v>Darm geplatzt</v>
      </c>
      <c r="H935" s="75" t="str">
        <f>IF(ISBLANK(Abfalldokumentation!$W935),"-",Abfalldokumentation!$W935)</f>
        <v>-</v>
      </c>
      <c r="I935" s="75">
        <f t="shared" si="99"/>
        <v>40</v>
      </c>
      <c r="J935" s="75" t="str">
        <f t="shared" si="100"/>
        <v>Produkte</v>
      </c>
      <c r="K935" s="75" t="str">
        <f t="shared" si="101"/>
        <v>BUs</v>
      </c>
      <c r="L935" s="75" t="str">
        <f t="shared" si="102"/>
        <v>Symptome</v>
      </c>
      <c r="M9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IFERROR(VLOOKUP(Abfalldokumentation!$O935,Kennzahlen!U:X,3,FALSE)*Abfalldokumentation!$B935,"0")))),0)</f>
        <v>0</v>
      </c>
      <c r="N935" s="75" t="str">
        <f>IF(ISBLANK(Q935),VLOOKUP(Abfalldokumentation!$O935,'Linien - BU'!R:S,2,FALSE),Q935)</f>
        <v>Räucherei</v>
      </c>
      <c r="O935" s="76" t="str">
        <f t="shared" si="103"/>
        <v>ganze Wurst NA Extra</v>
      </c>
      <c r="P935" s="76">
        <f t="shared" si="104"/>
        <v>34</v>
      </c>
      <c r="Q935" s="44" t="s">
        <v>255</v>
      </c>
      <c r="R935" s="45" t="s">
        <v>292</v>
      </c>
      <c r="S935" s="45">
        <v>10</v>
      </c>
      <c r="T935" s="45">
        <v>34</v>
      </c>
      <c r="U935" s="46">
        <v>44475</v>
      </c>
      <c r="V935" s="47"/>
      <c r="W935" s="45"/>
      <c r="X935" s="49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7" t="str">
        <f>VLOOKUP(N936,'Linien - BU'!A:B,2,FALSE)</f>
        <v>Rest</v>
      </c>
      <c r="B936" s="78">
        <f t="shared" si="98"/>
        <v>5.6</v>
      </c>
      <c r="C936" s="79">
        <f>Abfalldokumentation!$U936</f>
        <v>44475</v>
      </c>
      <c r="D936" s="68" t="str">
        <f>IFERROR(VLOOKUP(Tabelle3[[#This Row],[Artikelnr.]],Produktgruppe!A:B,2,0),Tabelle3[[#This Row],[Produktname]])</f>
        <v>Qualitätssicherung</v>
      </c>
      <c r="E936" s="80" t="str">
        <f>IFERROR(VLOOKUP(Abfalldokumentation!$O936,Artikel!A:C,3,FALSE),Abfalldokumentation!$O936)</f>
        <v>Laborproben</v>
      </c>
      <c r="F936" s="80" t="str">
        <f>VLOOKUP(T936,'Liste Gründe'!A:D,2,FALSE)</f>
        <v>Qualitätssicherung</v>
      </c>
      <c r="G936" s="79" t="str">
        <f>IF(ISBLANK(V936),VLOOKUP(Abfalldokumentation!$P936,'Liste Gründe'!A:D,3,FALSE),V936)</f>
        <v>Laborprobe</v>
      </c>
      <c r="H936" s="80" t="str">
        <f>IF(ISBLANK(Abfalldokumentation!$W936),"-",Abfalldokumentation!$W936)</f>
        <v>-</v>
      </c>
      <c r="I936" s="80">
        <f t="shared" si="99"/>
        <v>40</v>
      </c>
      <c r="J936" s="80" t="str">
        <f t="shared" si="100"/>
        <v>Produkte</v>
      </c>
      <c r="K936" s="80" t="str">
        <f t="shared" si="101"/>
        <v>BUs</v>
      </c>
      <c r="L936" s="80" t="str">
        <f t="shared" si="102"/>
        <v>Symptome</v>
      </c>
      <c r="M9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IFERROR(VLOOKUP(Abfalldokumentation!$O936,Kennzahlen!U:X,3,FALSE)*Abfalldokumentation!$B936,"0")))),0)</f>
        <v>0</v>
      </c>
      <c r="N936" s="80" t="str">
        <f>IF(ISBLANK(Q936),VLOOKUP(Abfalldokumentation!$O936,'Linien - BU'!R:S,2,FALSE),Q936)</f>
        <v>Labor</v>
      </c>
      <c r="O936" s="76" t="str">
        <f t="shared" si="103"/>
        <v>Laborproben</v>
      </c>
      <c r="P936" s="76">
        <f t="shared" si="104"/>
        <v>73</v>
      </c>
      <c r="Q936" s="38" t="s">
        <v>185</v>
      </c>
      <c r="R936" s="39" t="s">
        <v>186</v>
      </c>
      <c r="S936" s="39">
        <v>5.6</v>
      </c>
      <c r="T936" s="50">
        <v>73</v>
      </c>
      <c r="U936" s="40">
        <v>44475</v>
      </c>
      <c r="V936" s="41" t="s">
        <v>187</v>
      </c>
      <c r="W936" s="39" t="s">
        <v>52</v>
      </c>
      <c r="X936" s="43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2" t="str">
        <f>VLOOKUP(N937,'Linien - BU'!A:B,2,FALSE)</f>
        <v>Rest</v>
      </c>
      <c r="B937" s="73">
        <f t="shared" si="98"/>
        <v>7</v>
      </c>
      <c r="C937" s="74">
        <f>Abfalldokumentation!$U937</f>
        <v>44475</v>
      </c>
      <c r="D937" s="68" t="str">
        <f>IFERROR(VLOOKUP(Tabelle3[[#This Row],[Artikelnr.]],Produktgruppe!A:B,2,0),Tabelle3[[#This Row],[Produktname]])</f>
        <v>Qualitätssicherung</v>
      </c>
      <c r="E937" s="75" t="str">
        <f>IFERROR(VLOOKUP(Abfalldokumentation!$O937,Artikel!A:C,3,FALSE),Abfalldokumentation!$O937)</f>
        <v>Rückstellproben</v>
      </c>
      <c r="F937" s="75" t="str">
        <f>VLOOKUP(T937,'Liste Gründe'!A:D,2,FALSE)</f>
        <v>Qualitätssicherung</v>
      </c>
      <c r="G937" s="74" t="str">
        <f>IF(ISBLANK(V937),VLOOKUP(Abfalldokumentation!$P937,'Liste Gründe'!A:D,3,FALSE),V937)</f>
        <v>Rückstellproben</v>
      </c>
      <c r="H937" s="75" t="str">
        <f>IF(ISBLANK(Abfalldokumentation!$W937),"-",Abfalldokumentation!$W937)</f>
        <v>-</v>
      </c>
      <c r="I937" s="75">
        <f t="shared" si="99"/>
        <v>40</v>
      </c>
      <c r="J937" s="75" t="str">
        <f t="shared" si="100"/>
        <v>Produkte</v>
      </c>
      <c r="K937" s="75" t="str">
        <f t="shared" si="101"/>
        <v>BUs</v>
      </c>
      <c r="L937" s="75" t="str">
        <f t="shared" si="102"/>
        <v>Symptome</v>
      </c>
      <c r="M9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IFERROR(VLOOKUP(Abfalldokumentation!$O937,Kennzahlen!U:X,3,FALSE)*Abfalldokumentation!$B937,"0")))),0)</f>
        <v>0</v>
      </c>
      <c r="N937" s="75" t="str">
        <f>IF(ISBLANK(Q937),VLOOKUP(Abfalldokumentation!$O937,'Linien - BU'!R:S,2,FALSE),Q937)</f>
        <v>Labor</v>
      </c>
      <c r="O937" s="76" t="str">
        <f t="shared" si="103"/>
        <v>Rückstellproben</v>
      </c>
      <c r="P937" s="76">
        <f t="shared" si="104"/>
        <v>70</v>
      </c>
      <c r="Q937" s="44" t="s">
        <v>185</v>
      </c>
      <c r="R937" s="47" t="s">
        <v>198</v>
      </c>
      <c r="S937" s="45">
        <v>7</v>
      </c>
      <c r="T937" s="45">
        <v>70</v>
      </c>
      <c r="U937" s="46">
        <v>44475</v>
      </c>
      <c r="V937" s="47" t="s">
        <v>198</v>
      </c>
      <c r="W937" s="45" t="s">
        <v>52</v>
      </c>
      <c r="X937" s="49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7" t="str">
        <f>VLOOKUP(N938,'Linien - BU'!A:B,2,FALSE)</f>
        <v>Rest</v>
      </c>
      <c r="B938" s="78">
        <f t="shared" si="98"/>
        <v>29.2</v>
      </c>
      <c r="C938" s="79">
        <f>Abfalldokumentation!$U938</f>
        <v>44475</v>
      </c>
      <c r="D938" s="68" t="str">
        <f>IFERROR(VLOOKUP(Tabelle3[[#This Row],[Artikelnr.]],Produktgruppe!A:B,2,0),Tabelle3[[#This Row],[Produktname]])</f>
        <v>Qualitätssicherung</v>
      </c>
      <c r="E938" s="80" t="str">
        <f>IFERROR(VLOOKUP(Abfalldokumentation!$O938,Artikel!A:C,3,FALSE),Abfalldokumentation!$O938)</f>
        <v>Rückstellproben</v>
      </c>
      <c r="F938" s="80" t="str">
        <f>VLOOKUP(T938,'Liste Gründe'!A:D,2,FALSE)</f>
        <v>Qualitätssicherung</v>
      </c>
      <c r="G938" s="79" t="str">
        <f>IF(ISBLANK(V938),VLOOKUP(Abfalldokumentation!$P938,'Liste Gründe'!A:D,3,FALSE),V938)</f>
        <v>Rückstellproben</v>
      </c>
      <c r="H938" s="80" t="str">
        <f>IF(ISBLANK(Abfalldokumentation!$W938),"-",Abfalldokumentation!$W938)</f>
        <v>-</v>
      </c>
      <c r="I938" s="80">
        <f t="shared" si="99"/>
        <v>40</v>
      </c>
      <c r="J938" s="80" t="str">
        <f t="shared" si="100"/>
        <v>Produkte</v>
      </c>
      <c r="K938" s="80" t="str">
        <f t="shared" si="101"/>
        <v>BUs</v>
      </c>
      <c r="L938" s="80" t="str">
        <f t="shared" si="102"/>
        <v>Symptome</v>
      </c>
      <c r="M9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IFERROR(VLOOKUP(Abfalldokumentation!$O938,Kennzahlen!U:X,3,FALSE)*Abfalldokumentation!$B938,"0")))),0)</f>
        <v>0</v>
      </c>
      <c r="N938" s="80" t="str">
        <f>IF(ISBLANK(Q938),VLOOKUP(Abfalldokumentation!$O938,'Linien - BU'!R:S,2,FALSE),Q938)</f>
        <v>Labor</v>
      </c>
      <c r="O938" s="76" t="str">
        <f t="shared" si="103"/>
        <v>Rückstellproben</v>
      </c>
      <c r="P938" s="76">
        <f t="shared" si="104"/>
        <v>70</v>
      </c>
      <c r="Q938" s="38" t="s">
        <v>185</v>
      </c>
      <c r="R938" s="41" t="s">
        <v>198</v>
      </c>
      <c r="S938" s="39">
        <v>29.2</v>
      </c>
      <c r="T938" s="39">
        <v>70</v>
      </c>
      <c r="U938" s="40">
        <v>44475</v>
      </c>
      <c r="V938" s="41" t="s">
        <v>198</v>
      </c>
      <c r="W938" s="39" t="s">
        <v>52</v>
      </c>
      <c r="X938" s="43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2" t="str">
        <f>VLOOKUP(N939,'Linien - BU'!A:B,2,FALSE)</f>
        <v>BU3</v>
      </c>
      <c r="B939" s="73">
        <f t="shared" si="98"/>
        <v>436.6</v>
      </c>
      <c r="C939" s="74">
        <f>Abfalldokumentation!$U939</f>
        <v>44476</v>
      </c>
      <c r="D939" s="68" t="str">
        <f>IFERROR(VLOOKUP(Tabelle3[[#This Row],[Artikelnr.]],Produktgruppe!A:B,2,0),Tabelle3[[#This Row],[Produktname]])</f>
        <v>Riemen</v>
      </c>
      <c r="E939" s="75" t="str">
        <f>IFERROR(VLOOKUP(Abfalldokumentation!$O939,Artikel!A:C,3,FALSE),Abfalldokumentation!$O939)</f>
        <v>RIE Bio Gouda Mittelalt</v>
      </c>
      <c r="F939" s="75" t="str">
        <f>VLOOKUP(T939,'Liste Gründe'!A:D,2,FALSE)</f>
        <v>Schimmel</v>
      </c>
      <c r="G939" s="74" t="str">
        <f>IF(ISBLANK(V939),VLOOKUP(Abfalldokumentation!$P939,'Liste Gründe'!A:D,3,FALSE),V939)</f>
        <v>Produkt ausgelistet, zu viel geschnitten</v>
      </c>
      <c r="H939" s="75" t="str">
        <f>IF(ISBLANK(Abfalldokumentation!$W939),"-",Abfalldokumentation!$W939)</f>
        <v>-</v>
      </c>
      <c r="I939" s="75">
        <f t="shared" si="99"/>
        <v>40</v>
      </c>
      <c r="J939" s="75" t="str">
        <f t="shared" si="100"/>
        <v>Produkte</v>
      </c>
      <c r="K939" s="75" t="str">
        <f t="shared" si="101"/>
        <v>BUs</v>
      </c>
      <c r="L939" s="75" t="str">
        <f t="shared" si="102"/>
        <v>Symptome</v>
      </c>
      <c r="M9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IFERROR(VLOOKUP(Abfalldokumentation!$O939,Kennzahlen!U:X,3,FALSE)*Abfalldokumentation!$B939,"0")))),0)</f>
        <v>3250.0940599999999</v>
      </c>
      <c r="N939" s="75" t="str">
        <f>IF(ISBLANK(Q939),VLOOKUP(Abfalldokumentation!$O939,'Linien - BU'!R:S,2,FALSE),Q939)</f>
        <v>BU3</v>
      </c>
      <c r="O939" s="76">
        <f t="shared" si="103"/>
        <v>23500062</v>
      </c>
      <c r="P939" s="76">
        <f t="shared" si="104"/>
        <v>12</v>
      </c>
      <c r="Q939" s="44" t="s">
        <v>8</v>
      </c>
      <c r="R939" s="45">
        <v>23500062</v>
      </c>
      <c r="S939" s="45">
        <v>436.6</v>
      </c>
      <c r="T939" s="45">
        <v>12</v>
      </c>
      <c r="U939" s="46">
        <v>44476</v>
      </c>
      <c r="V939" s="41" t="s">
        <v>31</v>
      </c>
      <c r="W939" s="45" t="s">
        <v>52</v>
      </c>
      <c r="X939" s="49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7" t="str">
        <f>VLOOKUP(N940,'Linien - BU'!A:B,2,FALSE)</f>
        <v>BU3</v>
      </c>
      <c r="B940" s="78">
        <f t="shared" si="98"/>
        <v>427</v>
      </c>
      <c r="C940" s="79">
        <f>Abfalldokumentation!$U940</f>
        <v>44476</v>
      </c>
      <c r="D940" s="68" t="str">
        <f>IFERROR(VLOOKUP(Tabelle3[[#This Row],[Artikelnr.]],Produktgruppe!A:B,2,0),Tabelle3[[#This Row],[Produktname]])</f>
        <v>Riemen</v>
      </c>
      <c r="E940" s="80" t="str">
        <f>IFERROR(VLOOKUP(Abfalldokumentation!$O940,Artikel!A:C,3,FALSE),Abfalldokumentation!$O940)</f>
        <v>RIE Bio Gouda Mittelalt</v>
      </c>
      <c r="F940" s="80" t="str">
        <f>VLOOKUP(T940,'Liste Gründe'!A:D,2,FALSE)</f>
        <v>Schimmel</v>
      </c>
      <c r="G940" s="79" t="str">
        <f>IF(ISBLANK(V940),VLOOKUP(Abfalldokumentation!$P940,'Liste Gründe'!A:D,3,FALSE),V940)</f>
        <v>Produkt ausgelistet, zu viel geschnitten</v>
      </c>
      <c r="H940" s="80" t="str">
        <f>IF(ISBLANK(Abfalldokumentation!$W940),"-",Abfalldokumentation!$W940)</f>
        <v>-</v>
      </c>
      <c r="I940" s="80">
        <f t="shared" si="99"/>
        <v>40</v>
      </c>
      <c r="J940" s="80" t="str">
        <f t="shared" si="100"/>
        <v>Produkte</v>
      </c>
      <c r="K940" s="80" t="str">
        <f t="shared" si="101"/>
        <v>BUs</v>
      </c>
      <c r="L940" s="80" t="str">
        <f t="shared" si="102"/>
        <v>Symptome</v>
      </c>
      <c r="M9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IFERROR(VLOOKUP(Abfalldokumentation!$O940,Kennzahlen!U:X,3,FALSE)*Abfalldokumentation!$B940,"0")))),0)</f>
        <v>3178.6306999999997</v>
      </c>
      <c r="N940" s="80" t="str">
        <f>IF(ISBLANK(Q940),VLOOKUP(Abfalldokumentation!$O940,'Linien - BU'!R:S,2,FALSE),Q940)</f>
        <v>BU3</v>
      </c>
      <c r="O940" s="76">
        <f t="shared" si="103"/>
        <v>23500062</v>
      </c>
      <c r="P940" s="76">
        <f t="shared" si="104"/>
        <v>12</v>
      </c>
      <c r="Q940" s="38" t="s">
        <v>8</v>
      </c>
      <c r="R940" s="39">
        <v>23500062</v>
      </c>
      <c r="S940" s="39">
        <v>427</v>
      </c>
      <c r="T940" s="39">
        <v>12</v>
      </c>
      <c r="U940" s="40">
        <v>44476</v>
      </c>
      <c r="V940" s="41" t="s">
        <v>31</v>
      </c>
      <c r="W940" s="39" t="s">
        <v>52</v>
      </c>
      <c r="X940" s="43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2" t="str">
        <f>VLOOKUP(N941,'Linien - BU'!A:B,2,FALSE)</f>
        <v>BU1</v>
      </c>
      <c r="B941" s="73">
        <f t="shared" si="98"/>
        <v>22</v>
      </c>
      <c r="C941" s="74">
        <f>Abfalldokumentation!$U941</f>
        <v>44476</v>
      </c>
      <c r="D941" s="68" t="str">
        <f>IFERROR(VLOOKUP(Tabelle3[[#This Row],[Artikelnr.]],Produktgruppe!A:B,2,0),Tabelle3[[#This Row],[Produktname]])</f>
        <v>VOS 295</v>
      </c>
      <c r="E941" s="75" t="str">
        <f>IFERROR(VLOOKUP(Abfalldokumentation!$O941,Artikel!A:C,3,FALSE),Abfalldokumentation!$O941)</f>
        <v>VOS mit Walnusskonzentr</v>
      </c>
      <c r="F941" s="75" t="str">
        <f>VLOOKUP(T941,'Liste Gründe'!A:D,2,FALSE)</f>
        <v>Schimmel</v>
      </c>
      <c r="G941" s="74" t="str">
        <f>IF(ISBLANK(V941),VLOOKUP(Abfalldokumentation!$P941,'Liste Gründe'!A:D,3,FALSE),V941)</f>
        <v>keine Verarbeitung</v>
      </c>
      <c r="H941" s="75" t="str">
        <f>IF(ISBLANK(Abfalldokumentation!$W941),"-",Abfalldokumentation!$W941)</f>
        <v>-</v>
      </c>
      <c r="I941" s="75">
        <f t="shared" si="99"/>
        <v>40</v>
      </c>
      <c r="J941" s="75" t="str">
        <f t="shared" si="100"/>
        <v>Produkte</v>
      </c>
      <c r="K941" s="75" t="str">
        <f t="shared" si="101"/>
        <v>BUs</v>
      </c>
      <c r="L941" s="75" t="str">
        <f t="shared" si="102"/>
        <v>Symptome</v>
      </c>
      <c r="M9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IFERROR(VLOOKUP(Abfalldokumentation!$O941,Kennzahlen!U:X,3,FALSE)*Abfalldokumentation!$B941,"0")))),0)</f>
        <v>0</v>
      </c>
      <c r="N941" s="75" t="str">
        <f>IF(ISBLANK(Q941),VLOOKUP(Abfalldokumentation!$O941,'Linien - BU'!R:S,2,FALSE),Q941)</f>
        <v>RWV</v>
      </c>
      <c r="O941" s="76">
        <f t="shared" si="103"/>
        <v>29500531</v>
      </c>
      <c r="P941" s="76">
        <f t="shared" si="104"/>
        <v>12</v>
      </c>
      <c r="Q941" s="44" t="s">
        <v>188</v>
      </c>
      <c r="R941" s="45">
        <v>29500531</v>
      </c>
      <c r="S941" s="45">
        <v>22</v>
      </c>
      <c r="T941" s="45">
        <v>12</v>
      </c>
      <c r="U941" s="46">
        <v>44476</v>
      </c>
      <c r="V941" s="47" t="s">
        <v>22</v>
      </c>
      <c r="W941" s="45" t="s">
        <v>52</v>
      </c>
      <c r="X941" s="49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7" t="str">
        <f>VLOOKUP(N942,'Linien - BU'!A:B,2,FALSE)</f>
        <v>BU1</v>
      </c>
      <c r="B942" s="78">
        <f t="shared" si="98"/>
        <v>20</v>
      </c>
      <c r="C942" s="79">
        <f>Abfalldokumentation!$U942</f>
        <v>44476</v>
      </c>
      <c r="D942" s="68" t="str">
        <f>IFERROR(VLOOKUP(Tabelle3[[#This Row],[Artikelnr.]],Produktgruppe!A:B,2,0),Tabelle3[[#This Row],[Produktname]])</f>
        <v>VOS 295</v>
      </c>
      <c r="E942" s="80" t="str">
        <f>IFERROR(VLOOKUP(Abfalldokumentation!$O942,Artikel!A:C,3,FALSE),Abfalldokumentation!$O942)</f>
        <v>VOS GRW Gartenkräuter 4</v>
      </c>
      <c r="F942" s="80" t="str">
        <f>VLOOKUP(T942,'Liste Gründe'!A:D,2,FALSE)</f>
        <v>Schimmel</v>
      </c>
      <c r="G942" s="79" t="str">
        <f>IF(ISBLANK(V942),VLOOKUP(Abfalldokumentation!$P942,'Liste Gründe'!A:D,3,FALSE),V942)</f>
        <v>keine Verarbeitung</v>
      </c>
      <c r="H942" s="80" t="str">
        <f>IF(ISBLANK(Abfalldokumentation!$W942),"-",Abfalldokumentation!$W942)</f>
        <v>-</v>
      </c>
      <c r="I942" s="80">
        <f t="shared" si="99"/>
        <v>40</v>
      </c>
      <c r="J942" s="80" t="str">
        <f t="shared" si="100"/>
        <v>Produkte</v>
      </c>
      <c r="K942" s="80" t="str">
        <f t="shared" si="101"/>
        <v>BUs</v>
      </c>
      <c r="L942" s="80" t="str">
        <f t="shared" si="102"/>
        <v>Symptome</v>
      </c>
      <c r="M9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IFERROR(VLOOKUP(Abfalldokumentation!$O942,Kennzahlen!U:X,3,FALSE)*Abfalldokumentation!$B942,"0")))),0)</f>
        <v>10</v>
      </c>
      <c r="N942" s="80" t="str">
        <f>IF(ISBLANK(Q942),VLOOKUP(Abfalldokumentation!$O942,'Linien - BU'!R:S,2,FALSE),Q942)</f>
        <v>Schmelze</v>
      </c>
      <c r="O942" s="76">
        <f t="shared" si="103"/>
        <v>29500620</v>
      </c>
      <c r="P942" s="76">
        <f t="shared" si="104"/>
        <v>12</v>
      </c>
      <c r="Q942" s="38" t="s">
        <v>170</v>
      </c>
      <c r="R942" s="39">
        <v>29500620</v>
      </c>
      <c r="S942" s="39">
        <v>20</v>
      </c>
      <c r="T942" s="39">
        <v>12</v>
      </c>
      <c r="U942" s="40">
        <v>44476</v>
      </c>
      <c r="V942" s="41" t="s">
        <v>22</v>
      </c>
      <c r="W942" s="39" t="s">
        <v>52</v>
      </c>
      <c r="X942" s="43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2" t="str">
        <f>VLOOKUP(N943,'Linien - BU'!A:B,2,FALSE)</f>
        <v>BU4</v>
      </c>
      <c r="B943" s="73">
        <f t="shared" si="98"/>
        <v>20</v>
      </c>
      <c r="C943" s="74">
        <f>Abfalldokumentation!$U943</f>
        <v>44476</v>
      </c>
      <c r="D943" s="68" t="str">
        <f>IFERROR(VLOOKUP(Tabelle3[[#This Row],[Artikelnr.]],Produktgruppe!A:B,2,0),Tabelle3[[#This Row],[Produktname]])</f>
        <v>VOS 295</v>
      </c>
      <c r="E943" s="75" t="str">
        <f>IFERROR(VLOOKUP(Abfalldokumentation!$O943,Artikel!A:C,3,FALSE),Abfalldokumentation!$O943)</f>
        <v>VOS SKZ EMM in Wurstfor</v>
      </c>
      <c r="F943" s="75" t="str">
        <f>VLOOKUP(T943,'Liste Gründe'!A:D,2,FALSE)</f>
        <v>keinen Verwendungszweck</v>
      </c>
      <c r="G943" s="74" t="str">
        <f>IF(ISBLANK(V943),VLOOKUP(Abfalldokumentation!$P943,'Liste Gründe'!A:D,3,FALSE),V943)</f>
        <v>keinen Verwendungszweck</v>
      </c>
      <c r="H943" s="75" t="str">
        <f>IF(ISBLANK(Abfalldokumentation!$W943),"-",Abfalldokumentation!$W943)</f>
        <v>-</v>
      </c>
      <c r="I943" s="75">
        <f t="shared" si="99"/>
        <v>40</v>
      </c>
      <c r="J943" s="75" t="str">
        <f t="shared" si="100"/>
        <v>Produkte</v>
      </c>
      <c r="K943" s="75" t="str">
        <f t="shared" si="101"/>
        <v>BUs</v>
      </c>
      <c r="L943" s="75" t="str">
        <f t="shared" si="102"/>
        <v>Symptome</v>
      </c>
      <c r="M9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IFERROR(VLOOKUP(Abfalldokumentation!$O943,Kennzahlen!U:X,3,FALSE)*Abfalldokumentation!$B943,"0")))),0)</f>
        <v>0</v>
      </c>
      <c r="N943" s="75" t="str">
        <f>IF(ISBLANK(Q943),VLOOKUP(Abfalldokumentation!$O943,'Linien - BU'!R:S,2,FALSE),Q943)</f>
        <v>BU4</v>
      </c>
      <c r="O943" s="76">
        <f t="shared" si="103"/>
        <v>29501010</v>
      </c>
      <c r="P943" s="76">
        <f t="shared" si="104"/>
        <v>61</v>
      </c>
      <c r="Q943" s="44" t="s">
        <v>9</v>
      </c>
      <c r="R943" s="45">
        <v>29501010</v>
      </c>
      <c r="S943" s="45">
        <v>20</v>
      </c>
      <c r="T943" s="45">
        <v>61</v>
      </c>
      <c r="U943" s="46">
        <v>44476</v>
      </c>
      <c r="V943" s="47"/>
      <c r="W943" s="45" t="s">
        <v>52</v>
      </c>
      <c r="X943" s="49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7" t="str">
        <f>VLOOKUP(N944,'Linien - BU'!A:B,2,FALSE)</f>
        <v>BU4</v>
      </c>
      <c r="B944" s="78">
        <f t="shared" si="98"/>
        <v>10</v>
      </c>
      <c r="C944" s="79">
        <f>Abfalldokumentation!$U944</f>
        <v>44476</v>
      </c>
      <c r="D944" s="68" t="str">
        <f>IFERROR(VLOOKUP(Tabelle3[[#This Row],[Artikelnr.]],Produktgruppe!A:B,2,0),Tabelle3[[#This Row],[Produktname]])</f>
        <v>ABS 295</v>
      </c>
      <c r="E944" s="80" t="str">
        <f>IFERROR(VLOOKUP(Abfalldokumentation!$O944,Artikel!A:C,3,FALSE),Abfalldokumentation!$O944)</f>
        <v>ABS AT-ROTWEIN</v>
      </c>
      <c r="F944" s="80" t="str">
        <f>VLOOKUP(T944,'Liste Gründe'!A:D,2,FALSE)</f>
        <v>keinen Verwendungszweck</v>
      </c>
      <c r="G944" s="79" t="str">
        <f>IF(ISBLANK(V944),VLOOKUP(Abfalldokumentation!$P944,'Liste Gründe'!A:D,3,FALSE),V944)</f>
        <v>keinen Verwendungszweck</v>
      </c>
      <c r="H944" s="80" t="str">
        <f>IF(ISBLANK(Abfalldokumentation!$W944),"-",Abfalldokumentation!$W944)</f>
        <v>-</v>
      </c>
      <c r="I944" s="80">
        <f t="shared" si="99"/>
        <v>40</v>
      </c>
      <c r="J944" s="80" t="str">
        <f t="shared" si="100"/>
        <v>Produkte</v>
      </c>
      <c r="K944" s="80" t="str">
        <f t="shared" si="101"/>
        <v>BUs</v>
      </c>
      <c r="L944" s="80" t="str">
        <f t="shared" si="102"/>
        <v>Symptome</v>
      </c>
      <c r="M9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IFERROR(VLOOKUP(Abfalldokumentation!$O944,Kennzahlen!U:X,3,FALSE)*Abfalldokumentation!$B944,"0")))),0)</f>
        <v>7.4148209887633527</v>
      </c>
      <c r="N944" s="80" t="str">
        <f>IF(ISBLANK(Q944),VLOOKUP(Abfalldokumentation!$O944,'Linien - BU'!R:S,2,FALSE),Q944)</f>
        <v>BU4</v>
      </c>
      <c r="O944" s="76">
        <f t="shared" si="103"/>
        <v>29501013</v>
      </c>
      <c r="P944" s="76">
        <f t="shared" si="104"/>
        <v>61</v>
      </c>
      <c r="Q944" s="38" t="s">
        <v>9</v>
      </c>
      <c r="R944" s="39">
        <v>29501013</v>
      </c>
      <c r="S944" s="39">
        <v>10</v>
      </c>
      <c r="T944" s="39">
        <v>61</v>
      </c>
      <c r="U944" s="40">
        <v>44476</v>
      </c>
      <c r="V944" s="41"/>
      <c r="W944" s="39" t="s">
        <v>52</v>
      </c>
      <c r="X944" s="43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2" t="str">
        <f>VLOOKUP(N945,'Linien - BU'!A:B,2,FALSE)</f>
        <v>Verkauf</v>
      </c>
      <c r="B945" s="73">
        <f t="shared" si="98"/>
        <v>70</v>
      </c>
      <c r="C945" s="74">
        <f>Abfalldokumentation!$U945</f>
        <v>44476</v>
      </c>
      <c r="D945" s="68" t="str">
        <f>IFERROR(VLOOKUP(Tabelle3[[#This Row],[Artikelnr.]],Produktgruppe!A:B,2,0),Tabelle3[[#This Row],[Produktname]])</f>
        <v>Zipfel 295</v>
      </c>
      <c r="E945" s="75" t="str">
        <f>IFERROR(VLOOKUP(Abfalldokumentation!$O945,Artikel!A:C,3,FALSE),Abfalldokumentation!$O945)</f>
        <v>VOS RW-NUSS-ZIPFEL</v>
      </c>
      <c r="F945" s="75" t="str">
        <f>VLOOKUP(T945,'Liste Gründe'!A:D,2,FALSE)</f>
        <v>Schimmel</v>
      </c>
      <c r="G945" s="74" t="str">
        <f>IF(ISBLANK(V945),VLOOKUP(Abfalldokumentation!$P945,'Liste Gründe'!A:D,3,FALSE),V945)</f>
        <v>keinen Abnehmer/kein Schälpersonal</v>
      </c>
      <c r="H945" s="75" t="str">
        <f>IF(ISBLANK(Abfalldokumentation!$W945),"-",Abfalldokumentation!$W945)</f>
        <v>-</v>
      </c>
      <c r="I945" s="75">
        <f t="shared" si="99"/>
        <v>40</v>
      </c>
      <c r="J945" s="75" t="str">
        <f t="shared" si="100"/>
        <v>Produkte</v>
      </c>
      <c r="K945" s="75" t="str">
        <f t="shared" si="101"/>
        <v>BUs</v>
      </c>
      <c r="L945" s="75" t="str">
        <f t="shared" si="102"/>
        <v>Symptome</v>
      </c>
      <c r="M9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IFERROR(VLOOKUP(Abfalldokumentation!$O945,Kennzahlen!U:X,3,FALSE)*Abfalldokumentation!$B945,"0")))),0)</f>
        <v>35</v>
      </c>
      <c r="N945" s="75" t="str">
        <f>IF(ISBLANK(Q945),VLOOKUP(Abfalldokumentation!$O945,'Linien - BU'!R:S,2,FALSE),Q945)</f>
        <v>Verkauf</v>
      </c>
      <c r="O945" s="76">
        <f t="shared" si="103"/>
        <v>29501073</v>
      </c>
      <c r="P945" s="76">
        <f t="shared" si="104"/>
        <v>12</v>
      </c>
      <c r="Q945" s="44" t="s">
        <v>11</v>
      </c>
      <c r="R945" s="45">
        <v>29501073</v>
      </c>
      <c r="S945" s="45">
        <v>70</v>
      </c>
      <c r="T945" s="45">
        <v>12</v>
      </c>
      <c r="U945" s="46">
        <v>44476</v>
      </c>
      <c r="V945" s="47" t="s">
        <v>20</v>
      </c>
      <c r="W945" s="45" t="s">
        <v>52</v>
      </c>
      <c r="X945" s="49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7" t="str">
        <f>VLOOKUP(N946,'Linien - BU'!A:B,2,FALSE)</f>
        <v>Verkauf</v>
      </c>
      <c r="B946" s="78">
        <f t="shared" si="98"/>
        <v>220</v>
      </c>
      <c r="C946" s="79">
        <f>Abfalldokumentation!$U946</f>
        <v>44476</v>
      </c>
      <c r="D946" s="68" t="str">
        <f>IFERROR(VLOOKUP(Tabelle3[[#This Row],[Artikelnr.]],Produktgruppe!A:B,2,0),Tabelle3[[#This Row],[Produktname]])</f>
        <v>Endstücke 295</v>
      </c>
      <c r="E946" s="80" t="str">
        <f>IFERROR(VLOOKUP(Abfalldokumentation!$O946,Artikel!A:C,3,FALSE),Abfalldokumentation!$O946)</f>
        <v>VOS RW-JALA-NAT ENDSTÜC</v>
      </c>
      <c r="F946" s="80" t="str">
        <f>VLOOKUP(T946,'Liste Gründe'!A:D,2,FALSE)</f>
        <v>Schimmel</v>
      </c>
      <c r="G946" s="79" t="str">
        <f>IF(ISBLANK(V946),VLOOKUP(Abfalldokumentation!$P946,'Liste Gründe'!A:D,3,FALSE),V946)</f>
        <v>keinen Abnehmer/kein Schälpersonal</v>
      </c>
      <c r="H946" s="80" t="str">
        <f>IF(ISBLANK(Abfalldokumentation!$W946),"-",Abfalldokumentation!$W946)</f>
        <v>-</v>
      </c>
      <c r="I946" s="80">
        <f t="shared" si="99"/>
        <v>40</v>
      </c>
      <c r="J946" s="80" t="str">
        <f t="shared" si="100"/>
        <v>Produkte</v>
      </c>
      <c r="K946" s="80" t="str">
        <f t="shared" si="101"/>
        <v>BUs</v>
      </c>
      <c r="L946" s="80" t="str">
        <f t="shared" si="102"/>
        <v>Symptome</v>
      </c>
      <c r="M9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IFERROR(VLOOKUP(Abfalldokumentation!$O946,Kennzahlen!U:X,3,FALSE)*Abfalldokumentation!$B946,"0")))),0)</f>
        <v>110</v>
      </c>
      <c r="N946" s="80" t="str">
        <f>IF(ISBLANK(Q946),VLOOKUP(Abfalldokumentation!$O946,'Linien - BU'!R:S,2,FALSE),Q946)</f>
        <v>Verkauf</v>
      </c>
      <c r="O946" s="76">
        <f t="shared" si="103"/>
        <v>29501081</v>
      </c>
      <c r="P946" s="76">
        <f t="shared" si="104"/>
        <v>12</v>
      </c>
      <c r="Q946" s="38" t="s">
        <v>11</v>
      </c>
      <c r="R946" s="39">
        <v>29501081</v>
      </c>
      <c r="S946" s="39">
        <v>220</v>
      </c>
      <c r="T946" s="39">
        <v>12</v>
      </c>
      <c r="U946" s="40">
        <v>44476</v>
      </c>
      <c r="V946" s="41" t="s">
        <v>20</v>
      </c>
      <c r="W946" s="39" t="s">
        <v>52</v>
      </c>
      <c r="X946" s="43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2" t="str">
        <f>VLOOKUP(N947,'Linien - BU'!A:B,2,FALSE)</f>
        <v>BU3</v>
      </c>
      <c r="B947" s="73">
        <f t="shared" si="98"/>
        <v>245</v>
      </c>
      <c r="C947" s="74">
        <f>Abfalldokumentation!$U947</f>
        <v>44476</v>
      </c>
      <c r="D947" s="68" t="str">
        <f>IFERROR(VLOOKUP(Tabelle3[[#This Row],[Artikelnr.]],Produktgruppe!A:B,2,0),Tabelle3[[#This Row],[Produktname]])</f>
        <v>Diverses</v>
      </c>
      <c r="E947" s="75" t="str">
        <f>IFERROR(VLOOKUP(Abfalldokumentation!$O947,Artikel!A:C,3,FALSE),Abfalldokumentation!$O947)</f>
        <v>BLO FRUCHT 5KG mit ganz</v>
      </c>
      <c r="F947" s="75" t="str">
        <f>VLOOKUP(T947,'Liste Gründe'!A:D,2,FALSE)</f>
        <v>Schimmel</v>
      </c>
      <c r="G947" s="74" t="str">
        <f>IF(ISBLANK(V947),VLOOKUP(Abfalldokumentation!$P947,'Liste Gründe'!A:D,3,FALSE),V947)</f>
        <v>zu viel produziert</v>
      </c>
      <c r="H947" s="75" t="str">
        <f>IF(ISBLANK(Abfalldokumentation!$W947),"-",Abfalldokumentation!$W947)</f>
        <v>-</v>
      </c>
      <c r="I947" s="75">
        <f t="shared" si="99"/>
        <v>40</v>
      </c>
      <c r="J947" s="75" t="str">
        <f t="shared" si="100"/>
        <v>Produkte</v>
      </c>
      <c r="K947" s="75" t="str">
        <f t="shared" si="101"/>
        <v>BUs</v>
      </c>
      <c r="L947" s="75" t="str">
        <f t="shared" si="102"/>
        <v>Symptome</v>
      </c>
      <c r="M9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IFERROR(VLOOKUP(Abfalldokumentation!$O947,Kennzahlen!U:X,3,FALSE)*Abfalldokumentation!$B947,"0")))),0)</f>
        <v>0</v>
      </c>
      <c r="N947" s="75" t="str">
        <f>IF(ISBLANK(Q947),VLOOKUP(Abfalldokumentation!$O947,'Linien - BU'!R:S,2,FALSE),Q947)</f>
        <v>Spezialitäten</v>
      </c>
      <c r="O947" s="76">
        <f t="shared" si="103"/>
        <v>31000217</v>
      </c>
      <c r="P947" s="76">
        <f t="shared" si="104"/>
        <v>12</v>
      </c>
      <c r="Q947" s="44" t="s">
        <v>239</v>
      </c>
      <c r="R947" s="45">
        <v>31000217</v>
      </c>
      <c r="S947" s="45">
        <v>245</v>
      </c>
      <c r="T947" s="45">
        <v>12</v>
      </c>
      <c r="U947" s="46">
        <v>44476</v>
      </c>
      <c r="V947" s="47" t="s">
        <v>36</v>
      </c>
      <c r="W947" s="45" t="s">
        <v>52</v>
      </c>
      <c r="X947" s="49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7" t="str">
        <f>VLOOKUP(N948,'Linien - BU'!A:B,2,FALSE)</f>
        <v>BU1</v>
      </c>
      <c r="B948" s="78">
        <f t="shared" si="98"/>
        <v>328</v>
      </c>
      <c r="C948" s="79">
        <f>Abfalldokumentation!$U948</f>
        <v>44476</v>
      </c>
      <c r="D948" s="68" t="str">
        <f>IFERROR(VLOOKUP(Tabelle3[[#This Row],[Artikelnr.]],Produktgruppe!A:B,2,0),Tabelle3[[#This Row],[Produktname]])</f>
        <v>Räucherwürste</v>
      </c>
      <c r="E948" s="80" t="str">
        <f>IFERROR(VLOOKUP(Abfalldokumentation!$O948,Artikel!A:C,3,FALSE),Abfalldokumentation!$O948)</f>
        <v>GRW SCHI-NAT 7,2GK NEUE</v>
      </c>
      <c r="F948" s="80" t="str">
        <f>VLOOKUP(T948,'Liste Gründe'!A:D,2,FALSE)</f>
        <v>Linienbezogen</v>
      </c>
      <c r="G948" s="79" t="str">
        <f>IF(ISBLANK(V948),VLOOKUP(Abfalldokumentation!$P948,'Liste Gründe'!A:D,3,FALSE),V948)</f>
        <v>Darm geplatzt</v>
      </c>
      <c r="H948" s="80" t="str">
        <f>IF(ISBLANK(Abfalldokumentation!$W948),"-",Abfalldokumentation!$W948)</f>
        <v>Clip gerissen</v>
      </c>
      <c r="I948" s="80">
        <f t="shared" si="99"/>
        <v>40</v>
      </c>
      <c r="J948" s="80" t="str">
        <f t="shared" si="100"/>
        <v>Produkte</v>
      </c>
      <c r="K948" s="80" t="str">
        <f t="shared" si="101"/>
        <v>BUs</v>
      </c>
      <c r="L948" s="80" t="str">
        <f t="shared" si="102"/>
        <v>Symptome</v>
      </c>
      <c r="M9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IFERROR(VLOOKUP(Abfalldokumentation!$O948,Kennzahlen!U:X,3,FALSE)*Abfalldokumentation!$B948,"0")))),0)</f>
        <v>0</v>
      </c>
      <c r="N948" s="80" t="str">
        <f>IF(ISBLANK(Q948),VLOOKUP(Abfalldokumentation!$O948,'Linien - BU'!R:S,2,FALSE),Q948)</f>
        <v>Abfüllung</v>
      </c>
      <c r="O948" s="76">
        <f t="shared" si="103"/>
        <v>32000106</v>
      </c>
      <c r="P948" s="76">
        <f t="shared" si="104"/>
        <v>34</v>
      </c>
      <c r="Q948" s="38" t="s">
        <v>166</v>
      </c>
      <c r="R948" s="39">
        <v>32000106</v>
      </c>
      <c r="S948" s="39">
        <v>328</v>
      </c>
      <c r="T948" s="39">
        <v>34</v>
      </c>
      <c r="U948" s="40">
        <v>44476</v>
      </c>
      <c r="V948" s="41"/>
      <c r="W948" s="39" t="s">
        <v>223</v>
      </c>
      <c r="X948" s="43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2" t="str">
        <f>VLOOKUP(N949,'Linien - BU'!A:B,2,FALSE)</f>
        <v>BU2</v>
      </c>
      <c r="B949" s="73">
        <f t="shared" si="98"/>
        <v>49.5</v>
      </c>
      <c r="C949" s="74">
        <f>Abfalldokumentation!$U949</f>
        <v>44476</v>
      </c>
      <c r="D949" s="68" t="str">
        <f>IFERROR(VLOOKUP(Tabelle3[[#This Row],[Artikelnr.]],Produktgruppe!A:B,2,0),Tabelle3[[#This Row],[Produktname]])</f>
        <v>Rohware</v>
      </c>
      <c r="E949" s="75" t="str">
        <f>IFERROR(VLOOKUP(Abfalldokumentation!$O949,Artikel!A:C,3,FALSE),Abfalldokumentation!$O949)</f>
        <v>Blöcke</v>
      </c>
      <c r="F949" s="75" t="str">
        <f>VLOOKUP(T949,'Liste Gründe'!A:D,2,FALSE)</f>
        <v>Schimmel</v>
      </c>
      <c r="G949" s="74" t="str">
        <f>IF(ISBLANK(V949),VLOOKUP(Abfalldokumentation!$P949,'Liste Gründe'!A:D,3,FALSE),V949)</f>
        <v>Luftzieher/Folienriss durch Transport</v>
      </c>
      <c r="H949" s="75" t="str">
        <f>IF(ISBLANK(Abfalldokumentation!$W949),"-",Abfalldokumentation!$W949)</f>
        <v>-</v>
      </c>
      <c r="I949" s="75">
        <f t="shared" si="99"/>
        <v>40</v>
      </c>
      <c r="J949" s="75" t="str">
        <f t="shared" si="100"/>
        <v>Produkte</v>
      </c>
      <c r="K949" s="75" t="str">
        <f t="shared" si="101"/>
        <v>BUs</v>
      </c>
      <c r="L949" s="75" t="str">
        <f t="shared" si="102"/>
        <v>Symptome</v>
      </c>
      <c r="M9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IFERROR(VLOOKUP(Abfalldokumentation!$O949,Kennzahlen!U:X,3,FALSE)*Abfalldokumentation!$B949,"0")))),0)</f>
        <v>0</v>
      </c>
      <c r="N949" s="75" t="str">
        <f>IF(ISBLANK(Q949),VLOOKUP(Abfalldokumentation!$O949,'Linien - BU'!R:S,2,FALSE),Q949)</f>
        <v>BU2</v>
      </c>
      <c r="O949" s="76" t="str">
        <f t="shared" si="103"/>
        <v>Blöcke</v>
      </c>
      <c r="P949" s="76">
        <f t="shared" si="104"/>
        <v>12</v>
      </c>
      <c r="Q949" s="44" t="s">
        <v>7</v>
      </c>
      <c r="R949" s="45" t="s">
        <v>194</v>
      </c>
      <c r="S949" s="45">
        <v>49.5</v>
      </c>
      <c r="T949" s="45">
        <v>12</v>
      </c>
      <c r="U949" s="46">
        <v>44476</v>
      </c>
      <c r="V949" s="47" t="s">
        <v>30</v>
      </c>
      <c r="W949" s="45" t="s">
        <v>52</v>
      </c>
      <c r="X949" s="49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7" t="str">
        <f>VLOOKUP(N950,'Linien - BU'!A:B,2,FALSE)</f>
        <v>BU3</v>
      </c>
      <c r="B950" s="78">
        <f t="shared" si="98"/>
        <v>16</v>
      </c>
      <c r="C950" s="79">
        <f>Abfalldokumentation!$U950</f>
        <v>44476</v>
      </c>
      <c r="D950" s="68" t="str">
        <f>IFERROR(VLOOKUP(Tabelle3[[#This Row],[Artikelnr.]],Produktgruppe!A:B,2,0),Tabelle3[[#This Row],[Produktname]])</f>
        <v>Vorschmelz Diverses</v>
      </c>
      <c r="E950" s="80" t="str">
        <f>IFERROR(VLOOKUP(Abfalldokumentation!$O950,Artikel!A:C,3,FALSE),Abfalldokumentation!$O950)</f>
        <v>Vorschmelz Diverses</v>
      </c>
      <c r="F950" s="80" t="str">
        <f>VLOOKUP(T950,'Liste Gründe'!A:D,2,FALSE)</f>
        <v>Linienbezogen</v>
      </c>
      <c r="G950" s="79" t="str">
        <f>IF(ISBLANK(V950),VLOOKUP(Abfalldokumentation!$P950,'Liste Gründe'!A:D,3,FALSE),V950)</f>
        <v>Maschinenabfall</v>
      </c>
      <c r="H950" s="80" t="str">
        <f>IF(ISBLANK(Abfalldokumentation!$W950),"-",Abfalldokumentation!$W950)</f>
        <v>-</v>
      </c>
      <c r="I950" s="80">
        <f t="shared" si="99"/>
        <v>40</v>
      </c>
      <c r="J950" s="80" t="str">
        <f t="shared" si="100"/>
        <v>Produkte</v>
      </c>
      <c r="K950" s="80" t="str">
        <f t="shared" si="101"/>
        <v>BUs</v>
      </c>
      <c r="L950" s="80" t="str">
        <f t="shared" si="102"/>
        <v>Symptome</v>
      </c>
      <c r="M9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IFERROR(VLOOKUP(Abfalldokumentation!$O950,Kennzahlen!U:X,3,FALSE)*Abfalldokumentation!$B950,"0")))),0)</f>
        <v>0</v>
      </c>
      <c r="N950" s="80" t="str">
        <f>IF(ISBLANK(Q950),VLOOKUP(Abfalldokumentation!$O950,'Linien - BU'!R:S,2,FALSE),Q950)</f>
        <v>BU3</v>
      </c>
      <c r="O950" s="76" t="str">
        <f t="shared" si="103"/>
        <v>Vorschmelz Diverses</v>
      </c>
      <c r="P950" s="76">
        <f t="shared" si="104"/>
        <v>30</v>
      </c>
      <c r="Q950" s="38" t="s">
        <v>8</v>
      </c>
      <c r="R950" s="45" t="s">
        <v>54</v>
      </c>
      <c r="S950" s="39">
        <v>16</v>
      </c>
      <c r="T950" s="39">
        <v>30</v>
      </c>
      <c r="U950" s="40">
        <v>44476</v>
      </c>
      <c r="V950" s="41" t="s">
        <v>53</v>
      </c>
      <c r="W950" s="39" t="s">
        <v>52</v>
      </c>
      <c r="X950" s="43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2" t="str">
        <f>VLOOKUP(N951,'Linien - BU'!A:B,2,FALSE)</f>
        <v>BU1</v>
      </c>
      <c r="B951" s="73">
        <f t="shared" si="98"/>
        <v>328</v>
      </c>
      <c r="C951" s="74">
        <f>Abfalldokumentation!$U951</f>
        <v>44476</v>
      </c>
      <c r="D951" s="68" t="str">
        <f>IFERROR(VLOOKUP(Tabelle3[[#This Row],[Artikelnr.]],Produktgruppe!A:B,2,0),Tabelle3[[#This Row],[Produktname]])</f>
        <v>Diverses</v>
      </c>
      <c r="E951" s="75" t="str">
        <f>IFERROR(VLOOKUP(Abfalldokumentation!$O951,Artikel!A:C,3,FALSE),Abfalldokumentation!$O951)</f>
        <v>Diverses</v>
      </c>
      <c r="F951" s="75" t="str">
        <f>VLOOKUP(T951,'Liste Gründe'!A:D,2,FALSE)</f>
        <v>Linienbezogen</v>
      </c>
      <c r="G951" s="74" t="str">
        <f>IF(ISBLANK(V951),VLOOKUP(Abfalldokumentation!$P951,'Liste Gründe'!A:D,3,FALSE),V951)</f>
        <v>Darm geplatzt</v>
      </c>
      <c r="H951" s="75" t="str">
        <f>IF(ISBLANK(Abfalldokumentation!$W951),"-",Abfalldokumentation!$W951)</f>
        <v>-</v>
      </c>
      <c r="I951" s="75">
        <f t="shared" si="99"/>
        <v>40</v>
      </c>
      <c r="J951" s="75" t="str">
        <f t="shared" si="100"/>
        <v>Produkte</v>
      </c>
      <c r="K951" s="75" t="str">
        <f t="shared" si="101"/>
        <v>BUs</v>
      </c>
      <c r="L951" s="75" t="str">
        <f t="shared" si="102"/>
        <v>Symptome</v>
      </c>
      <c r="M9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IFERROR(VLOOKUP(Abfalldokumentation!$O951,Kennzahlen!U:X,3,FALSE)*Abfalldokumentation!$B951,"0")))),0)</f>
        <v>0</v>
      </c>
      <c r="N951" s="75" t="str">
        <f>IF(ISBLANK(Q951),VLOOKUP(Abfalldokumentation!$O951,'Linien - BU'!R:S,2,FALSE),Q951)</f>
        <v>Abfüllung</v>
      </c>
      <c r="O951" s="76" t="str">
        <f t="shared" si="103"/>
        <v>Diverses</v>
      </c>
      <c r="P951" s="76">
        <f t="shared" si="104"/>
        <v>34</v>
      </c>
      <c r="Q951" s="44" t="s">
        <v>166</v>
      </c>
      <c r="R951" s="45" t="s">
        <v>108</v>
      </c>
      <c r="S951" s="45">
        <v>328</v>
      </c>
      <c r="T951" s="39">
        <v>34</v>
      </c>
      <c r="U951" s="46">
        <v>44476</v>
      </c>
      <c r="V951" s="47"/>
      <c r="W951" s="45" t="s">
        <v>52</v>
      </c>
      <c r="X951" s="49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7" t="str">
        <f>VLOOKUP(N952,'Linien - BU'!A:B,2,FALSE)</f>
        <v>BU4</v>
      </c>
      <c r="B952" s="78">
        <f t="shared" si="98"/>
        <v>18</v>
      </c>
      <c r="C952" s="79">
        <f>Abfalldokumentation!$U952</f>
        <v>44476</v>
      </c>
      <c r="D952" s="68" t="str">
        <f>IFERROR(VLOOKUP(Tabelle3[[#This Row],[Artikelnr.]],Produktgruppe!A:B,2,0),Tabelle3[[#This Row],[Produktname]])</f>
        <v>Diverses</v>
      </c>
      <c r="E952" s="80" t="str">
        <f>IFERROR(VLOOKUP(Abfalldokumentation!$O952,Artikel!A:C,3,FALSE),Abfalldokumentation!$O952)</f>
        <v>Diverses</v>
      </c>
      <c r="F952" s="80" t="str">
        <f>VLOOKUP(T952,'Liste Gründe'!A:D,2,FALSE)</f>
        <v>Linienbezogen</v>
      </c>
      <c r="G952" s="79" t="str">
        <f>IF(ISBLANK(V952),VLOOKUP(Abfalldokumentation!$P952,'Liste Gründe'!A:D,3,FALSE),V952)</f>
        <v>Maschinenabfall</v>
      </c>
      <c r="H952" s="80" t="str">
        <f>IF(ISBLANK(Abfalldokumentation!$W952),"-",Abfalldokumentation!$W952)</f>
        <v>-</v>
      </c>
      <c r="I952" s="80">
        <f t="shared" si="99"/>
        <v>40</v>
      </c>
      <c r="J952" s="80" t="str">
        <f t="shared" si="100"/>
        <v>Produkte</v>
      </c>
      <c r="K952" s="80" t="str">
        <f t="shared" si="101"/>
        <v>BUs</v>
      </c>
      <c r="L952" s="80" t="str">
        <f t="shared" si="102"/>
        <v>Symptome</v>
      </c>
      <c r="M9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IFERROR(VLOOKUP(Abfalldokumentation!$O952,Kennzahlen!U:X,3,FALSE)*Abfalldokumentation!$B952,"0")))),0)</f>
        <v>0</v>
      </c>
      <c r="N952" s="80" t="str">
        <f>IF(ISBLANK(Q952),VLOOKUP(Abfalldokumentation!$O952,'Linien - BU'!R:S,2,FALSE),Q952)</f>
        <v>BU4</v>
      </c>
      <c r="O952" s="76" t="str">
        <f t="shared" si="103"/>
        <v>Diverses</v>
      </c>
      <c r="P952" s="76">
        <f t="shared" si="104"/>
        <v>30</v>
      </c>
      <c r="Q952" s="38" t="s">
        <v>9</v>
      </c>
      <c r="R952" s="45" t="s">
        <v>108</v>
      </c>
      <c r="S952" s="39">
        <v>18</v>
      </c>
      <c r="T952" s="39">
        <v>30</v>
      </c>
      <c r="U952" s="40">
        <v>44476</v>
      </c>
      <c r="V952" s="41"/>
      <c r="W952" s="39" t="s">
        <v>52</v>
      </c>
      <c r="X952" s="43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2" t="str">
        <f>VLOOKUP(N953,'Linien - BU'!A:B,2,FALSE)</f>
        <v>BU3</v>
      </c>
      <c r="B953" s="73">
        <f t="shared" si="98"/>
        <v>17</v>
      </c>
      <c r="C953" s="74">
        <f>Abfalldokumentation!$U953</f>
        <v>44476</v>
      </c>
      <c r="D953" s="68" t="str">
        <f>IFERROR(VLOOKUP(Tabelle3[[#This Row],[Artikelnr.]],Produktgruppe!A:B,2,0),Tabelle3[[#This Row],[Produktname]])</f>
        <v>Diverses</v>
      </c>
      <c r="E953" s="75" t="str">
        <f>IFERROR(VLOOKUP(Abfalldokumentation!$O953,Artikel!A:C,3,FALSE),Abfalldokumentation!$O953)</f>
        <v>Maschinenabfall</v>
      </c>
      <c r="F953" s="75" t="str">
        <f>VLOOKUP(T953,'Liste Gründe'!A:D,2,FALSE)</f>
        <v>Linienbezogen</v>
      </c>
      <c r="G953" s="74" t="str">
        <f>IF(ISBLANK(V953),VLOOKUP(Abfalldokumentation!$P953,'Liste Gründe'!A:D,3,FALSE),V953)</f>
        <v>Maschinenabfall</v>
      </c>
      <c r="H953" s="75" t="str">
        <f>IF(ISBLANK(Abfalldokumentation!$W953),"-",Abfalldokumentation!$W953)</f>
        <v>-</v>
      </c>
      <c r="I953" s="75">
        <f t="shared" si="99"/>
        <v>40</v>
      </c>
      <c r="J953" s="75" t="str">
        <f t="shared" si="100"/>
        <v>Produkte</v>
      </c>
      <c r="K953" s="75" t="str">
        <f t="shared" si="101"/>
        <v>BUs</v>
      </c>
      <c r="L953" s="75" t="str">
        <f t="shared" si="102"/>
        <v>Symptome</v>
      </c>
      <c r="M9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IFERROR(VLOOKUP(Abfalldokumentation!$O953,Kennzahlen!U:X,3,FALSE)*Abfalldokumentation!$B953,"0")))),0)</f>
        <v>0</v>
      </c>
      <c r="N953" s="75" t="str">
        <f>IF(ISBLANK(Q953),VLOOKUP(Abfalldokumentation!$O953,'Linien - BU'!R:S,2,FALSE),Q953)</f>
        <v>L35</v>
      </c>
      <c r="O953" s="76" t="str">
        <f t="shared" si="103"/>
        <v>Maschinenabfall</v>
      </c>
      <c r="P953" s="76">
        <f t="shared" si="104"/>
        <v>30</v>
      </c>
      <c r="Q953" s="44" t="s">
        <v>293</v>
      </c>
      <c r="R953" s="39" t="s">
        <v>53</v>
      </c>
      <c r="S953" s="45">
        <v>17</v>
      </c>
      <c r="T953" s="45">
        <v>30</v>
      </c>
      <c r="U953" s="46">
        <v>44476</v>
      </c>
      <c r="V953" s="47"/>
      <c r="W953" s="45" t="s">
        <v>52</v>
      </c>
      <c r="X953" s="49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7" t="str">
        <f>VLOOKUP(N954,'Linien - BU'!A:B,2,FALSE)</f>
        <v>BU3</v>
      </c>
      <c r="B954" s="78">
        <f t="shared" si="98"/>
        <v>22</v>
      </c>
      <c r="C954" s="79">
        <f>Abfalldokumentation!$U954</f>
        <v>44476</v>
      </c>
      <c r="D954" s="68" t="str">
        <f>IFERROR(VLOOKUP(Tabelle3[[#This Row],[Artikelnr.]],Produktgruppe!A:B,2,0),Tabelle3[[#This Row],[Produktname]])</f>
        <v>Diverses</v>
      </c>
      <c r="E954" s="80" t="str">
        <f>IFERROR(VLOOKUP(Abfalldokumentation!$O954,Artikel!A:C,3,FALSE),Abfalldokumentation!$O954)</f>
        <v>Maschinenabfall</v>
      </c>
      <c r="F954" s="80" t="str">
        <f>VLOOKUP(T954,'Liste Gründe'!A:D,2,FALSE)</f>
        <v>Linienbezogen</v>
      </c>
      <c r="G954" s="79" t="str">
        <f>IF(ISBLANK(V954),VLOOKUP(Abfalldokumentation!$P954,'Liste Gründe'!A:D,3,FALSE),V954)</f>
        <v>Maschinenabfall</v>
      </c>
      <c r="H954" s="80" t="str">
        <f>IF(ISBLANK(Abfalldokumentation!$W954),"-",Abfalldokumentation!$W954)</f>
        <v>-</v>
      </c>
      <c r="I954" s="80">
        <f t="shared" si="99"/>
        <v>40</v>
      </c>
      <c r="J954" s="80" t="str">
        <f t="shared" si="100"/>
        <v>Produkte</v>
      </c>
      <c r="K954" s="80" t="str">
        <f t="shared" si="101"/>
        <v>BUs</v>
      </c>
      <c r="L954" s="80" t="str">
        <f t="shared" si="102"/>
        <v>Symptome</v>
      </c>
      <c r="M9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IFERROR(VLOOKUP(Abfalldokumentation!$O954,Kennzahlen!U:X,3,FALSE)*Abfalldokumentation!$B954,"0")))),0)</f>
        <v>0</v>
      </c>
      <c r="N954" s="80" t="str">
        <f>IF(ISBLANK(Q954),VLOOKUP(Abfalldokumentation!$O954,'Linien - BU'!R:S,2,FALSE),Q954)</f>
        <v>L11</v>
      </c>
      <c r="O954" s="76" t="str">
        <f t="shared" si="103"/>
        <v>Maschinenabfall</v>
      </c>
      <c r="P954" s="76">
        <f t="shared" si="104"/>
        <v>30</v>
      </c>
      <c r="Q954" s="38" t="s">
        <v>252</v>
      </c>
      <c r="R954" s="39" t="s">
        <v>53</v>
      </c>
      <c r="S954" s="39">
        <v>22</v>
      </c>
      <c r="T954" s="39">
        <v>30</v>
      </c>
      <c r="U954" s="40">
        <v>44476</v>
      </c>
      <c r="V954" s="41"/>
      <c r="W954" s="39" t="s">
        <v>52</v>
      </c>
      <c r="X954" s="43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2" t="str">
        <f>VLOOKUP(N955,'Linien - BU'!A:B,2,FALSE)</f>
        <v>BU3</v>
      </c>
      <c r="B955" s="73">
        <f t="shared" si="98"/>
        <v>14</v>
      </c>
      <c r="C955" s="74">
        <f>Abfalldokumentation!$U955</f>
        <v>44476</v>
      </c>
      <c r="D955" s="68" t="str">
        <f>IFERROR(VLOOKUP(Tabelle3[[#This Row],[Artikelnr.]],Produktgruppe!A:B,2,0),Tabelle3[[#This Row],[Produktname]])</f>
        <v>Diverses</v>
      </c>
      <c r="E955" s="75" t="str">
        <f>IFERROR(VLOOKUP(Abfalldokumentation!$O955,Artikel!A:C,3,FALSE),Abfalldokumentation!$O955)</f>
        <v>Maschinenabfall</v>
      </c>
      <c r="F955" s="75" t="str">
        <f>VLOOKUP(T955,'Liste Gründe'!A:D,2,FALSE)</f>
        <v>Linienbezogen</v>
      </c>
      <c r="G955" s="74" t="str">
        <f>IF(ISBLANK(V955),VLOOKUP(Abfalldokumentation!$P955,'Liste Gründe'!A:D,3,FALSE),V955)</f>
        <v>Maschinenabfall</v>
      </c>
      <c r="H955" s="75" t="str">
        <f>IF(ISBLANK(Abfalldokumentation!$W955),"-",Abfalldokumentation!$W955)</f>
        <v>-</v>
      </c>
      <c r="I955" s="75">
        <f t="shared" si="99"/>
        <v>40</v>
      </c>
      <c r="J955" s="75" t="str">
        <f t="shared" si="100"/>
        <v>Produkte</v>
      </c>
      <c r="K955" s="75" t="str">
        <f t="shared" si="101"/>
        <v>BUs</v>
      </c>
      <c r="L955" s="75" t="str">
        <f t="shared" si="102"/>
        <v>Symptome</v>
      </c>
      <c r="M9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IFERROR(VLOOKUP(Abfalldokumentation!$O955,Kennzahlen!U:X,3,FALSE)*Abfalldokumentation!$B955,"0")))),0)</f>
        <v>0</v>
      </c>
      <c r="N955" s="75" t="str">
        <f>IF(ISBLANK(Q955),VLOOKUP(Abfalldokumentation!$O955,'Linien - BU'!R:S,2,FALSE),Q955)</f>
        <v>L33</v>
      </c>
      <c r="O955" s="76" t="str">
        <f t="shared" si="103"/>
        <v>Maschinenabfall</v>
      </c>
      <c r="P955" s="76">
        <f t="shared" si="104"/>
        <v>30</v>
      </c>
      <c r="Q955" s="44" t="s">
        <v>191</v>
      </c>
      <c r="R955" s="39" t="s">
        <v>53</v>
      </c>
      <c r="S955" s="45">
        <v>14</v>
      </c>
      <c r="T955" s="45">
        <v>30</v>
      </c>
      <c r="U955" s="46">
        <v>44476</v>
      </c>
      <c r="V955" s="47"/>
      <c r="W955" s="45" t="s">
        <v>52</v>
      </c>
      <c r="X955" s="49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7" t="str">
        <f>VLOOKUP(N956,'Linien - BU'!A:B,2,FALSE)</f>
        <v>BU3</v>
      </c>
      <c r="B956" s="78">
        <f t="shared" si="98"/>
        <v>10</v>
      </c>
      <c r="C956" s="79">
        <f>Abfalldokumentation!$U956</f>
        <v>44476</v>
      </c>
      <c r="D956" s="68" t="str">
        <f>IFERROR(VLOOKUP(Tabelle3[[#This Row],[Artikelnr.]],Produktgruppe!A:B,2,0),Tabelle3[[#This Row],[Produktname]])</f>
        <v>Diverses</v>
      </c>
      <c r="E956" s="80" t="str">
        <f>IFERROR(VLOOKUP(Abfalldokumentation!$O956,Artikel!A:C,3,FALSE),Abfalldokumentation!$O956)</f>
        <v>Maschinenabfall</v>
      </c>
      <c r="F956" s="80" t="str">
        <f>VLOOKUP(T956,'Liste Gründe'!A:D,2,FALSE)</f>
        <v>Linienbezogen</v>
      </c>
      <c r="G956" s="79" t="str">
        <f>IF(ISBLANK(V956),VLOOKUP(Abfalldokumentation!$P956,'Liste Gründe'!A:D,3,FALSE),V956)</f>
        <v>Maschinenabfall</v>
      </c>
      <c r="H956" s="80" t="str">
        <f>IF(ISBLANK(Abfalldokumentation!$W956),"-",Abfalldokumentation!$W956)</f>
        <v>-</v>
      </c>
      <c r="I956" s="80">
        <f t="shared" si="99"/>
        <v>40</v>
      </c>
      <c r="J956" s="80" t="str">
        <f t="shared" si="100"/>
        <v>Produkte</v>
      </c>
      <c r="K956" s="80" t="str">
        <f t="shared" si="101"/>
        <v>BUs</v>
      </c>
      <c r="L956" s="80" t="str">
        <f t="shared" si="102"/>
        <v>Symptome</v>
      </c>
      <c r="M9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IFERROR(VLOOKUP(Abfalldokumentation!$O956,Kennzahlen!U:X,3,FALSE)*Abfalldokumentation!$B956,"0")))),0)</f>
        <v>0</v>
      </c>
      <c r="N956" s="80" t="str">
        <f>IF(ISBLANK(Q956),VLOOKUP(Abfalldokumentation!$O956,'Linien - BU'!R:S,2,FALSE),Q956)</f>
        <v>L11</v>
      </c>
      <c r="O956" s="76" t="str">
        <f t="shared" si="103"/>
        <v>Maschinenabfall</v>
      </c>
      <c r="P956" s="76">
        <f t="shared" si="104"/>
        <v>30</v>
      </c>
      <c r="Q956" s="38" t="s">
        <v>252</v>
      </c>
      <c r="R956" s="39" t="s">
        <v>53</v>
      </c>
      <c r="S956" s="39">
        <v>10</v>
      </c>
      <c r="T956" s="39">
        <v>30</v>
      </c>
      <c r="U956" s="40">
        <v>44476</v>
      </c>
      <c r="V956" s="41"/>
      <c r="W956" s="39" t="s">
        <v>52</v>
      </c>
      <c r="X956" s="43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2" t="str">
        <f>VLOOKUP(N957,'Linien - BU'!A:B,2,FALSE)</f>
        <v>Rest</v>
      </c>
      <c r="B957" s="73">
        <f t="shared" si="98"/>
        <v>45</v>
      </c>
      <c r="C957" s="74">
        <f>Abfalldokumentation!$U957</f>
        <v>44476</v>
      </c>
      <c r="D957" s="68" t="str">
        <f>IFERROR(VLOOKUP(Tabelle3[[#This Row],[Artikelnr.]],Produktgruppe!A:B,2,0),Tabelle3[[#This Row],[Produktname]])</f>
        <v>Diverses</v>
      </c>
      <c r="E957" s="75" t="str">
        <f>IFERROR(VLOOKUP(Abfalldokumentation!$O957,Artikel!A:C,3,FALSE),Abfalldokumentation!$O957)</f>
        <v>Diverses</v>
      </c>
      <c r="F957" s="75" t="str">
        <f>VLOOKUP(T957,'Liste Gründe'!A:D,2,FALSE)</f>
        <v>Rest</v>
      </c>
      <c r="G957" s="74" t="str">
        <f>IF(ISBLANK(V957),VLOOKUP(Abfalldokumentation!$P957,'Liste Gründe'!A:D,3,FALSE),V957)</f>
        <v>MHD abgelaufen</v>
      </c>
      <c r="H957" s="75" t="str">
        <f>IF(ISBLANK(Abfalldokumentation!$W957),"-",Abfalldokumentation!$W957)</f>
        <v>-</v>
      </c>
      <c r="I957" s="75">
        <f t="shared" si="99"/>
        <v>40</v>
      </c>
      <c r="J957" s="75" t="str">
        <f t="shared" si="100"/>
        <v>Produkte</v>
      </c>
      <c r="K957" s="75" t="str">
        <f t="shared" si="101"/>
        <v>BUs</v>
      </c>
      <c r="L957" s="75" t="str">
        <f t="shared" si="102"/>
        <v>Symptome</v>
      </c>
      <c r="M9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IFERROR(VLOOKUP(Abfalldokumentation!$O957,Kennzahlen!U:X,3,FALSE)*Abfalldokumentation!$B957,"0")))),0)</f>
        <v>0</v>
      </c>
      <c r="N957" s="75" t="str">
        <f>IF(ISBLANK(Q957),VLOOKUP(Abfalldokumentation!$O957,'Linien - BU'!R:S,2,FALSE),Q957)</f>
        <v>Kantine</v>
      </c>
      <c r="O957" s="76" t="str">
        <f t="shared" si="103"/>
        <v>Diverses</v>
      </c>
      <c r="P957" s="76">
        <f t="shared" si="104"/>
        <v>22</v>
      </c>
      <c r="Q957" s="44" t="s">
        <v>294</v>
      </c>
      <c r="R957" s="45" t="s">
        <v>108</v>
      </c>
      <c r="S957" s="45">
        <v>45</v>
      </c>
      <c r="T957" s="45">
        <v>22</v>
      </c>
      <c r="U957" s="46">
        <v>44476</v>
      </c>
      <c r="V957" s="47" t="s">
        <v>27</v>
      </c>
      <c r="W957" s="45" t="s">
        <v>52</v>
      </c>
      <c r="X957" s="49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7" t="str">
        <f>VLOOKUP(N958,'Linien - BU'!A:B,2,FALSE)</f>
        <v>BU2</v>
      </c>
      <c r="B958" s="78">
        <f t="shared" si="98"/>
        <v>15</v>
      </c>
      <c r="C958" s="79">
        <f>Abfalldokumentation!$U958</f>
        <v>44476</v>
      </c>
      <c r="D958" s="68" t="str">
        <f>IFERROR(VLOOKUP(Tabelle3[[#This Row],[Artikelnr.]],Produktgruppe!A:B,2,0),Tabelle3[[#This Row],[Produktname]])</f>
        <v>Rohware</v>
      </c>
      <c r="E958" s="80" t="str">
        <f>IFERROR(VLOOKUP(Abfalldokumentation!$O958,Artikel!A:C,3,FALSE),Abfalldokumentation!$O958)</f>
        <v>Blöcke</v>
      </c>
      <c r="F958" s="80" t="str">
        <f>VLOOKUP(T958,'Liste Gründe'!A:D,2,FALSE)</f>
        <v>Schimmel</v>
      </c>
      <c r="G958" s="79" t="str">
        <f>IF(ISBLANK(V958),VLOOKUP(Abfalldokumentation!$P958,'Liste Gründe'!A:D,3,FALSE),V958)</f>
        <v>Luftzieher/Folienriss durch Transport</v>
      </c>
      <c r="H958" s="80" t="str">
        <f>IF(ISBLANK(Abfalldokumentation!$W958),"-",Abfalldokumentation!$W958)</f>
        <v>-</v>
      </c>
      <c r="I958" s="80">
        <f t="shared" si="99"/>
        <v>40</v>
      </c>
      <c r="J958" s="80" t="str">
        <f t="shared" si="100"/>
        <v>Produkte</v>
      </c>
      <c r="K958" s="80" t="str">
        <f t="shared" si="101"/>
        <v>BUs</v>
      </c>
      <c r="L958" s="80" t="str">
        <f t="shared" si="102"/>
        <v>Symptome</v>
      </c>
      <c r="M9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IFERROR(VLOOKUP(Abfalldokumentation!$O958,Kennzahlen!U:X,3,FALSE)*Abfalldokumentation!$B958,"0")))),0)</f>
        <v>0</v>
      </c>
      <c r="N958" s="80" t="str">
        <f>IF(ISBLANK(Q958),VLOOKUP(Abfalldokumentation!$O958,'Linien - BU'!R:S,2,FALSE),Q958)</f>
        <v>BU2</v>
      </c>
      <c r="O958" s="76" t="str">
        <f t="shared" si="103"/>
        <v>Blöcke</v>
      </c>
      <c r="P958" s="76">
        <f t="shared" si="104"/>
        <v>12</v>
      </c>
      <c r="Q958" s="38" t="s">
        <v>7</v>
      </c>
      <c r="R958" s="39" t="s">
        <v>194</v>
      </c>
      <c r="S958" s="39">
        <v>15</v>
      </c>
      <c r="T958" s="39">
        <v>12</v>
      </c>
      <c r="U958" s="40">
        <v>44476</v>
      </c>
      <c r="V958" s="41" t="s">
        <v>30</v>
      </c>
      <c r="W958" s="39" t="s">
        <v>52</v>
      </c>
      <c r="X958" s="43" t="str">
        <f>IFERROR(VLOOKUP(Abfalldokumentation!$R958,Artikel!A:C,3,FALSE),Abfalldokumentation!$R958)</f>
        <v>Blöcke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2" t="str">
        <f>VLOOKUP(N959,'Linien - BU'!A:B,2,FALSE)</f>
        <v>BU1</v>
      </c>
      <c r="B959" s="73">
        <f t="shared" si="98"/>
        <v>153</v>
      </c>
      <c r="C959" s="74">
        <f>Abfalldokumentation!$U959</f>
        <v>44476</v>
      </c>
      <c r="D959" s="68" t="str">
        <f>IFERROR(VLOOKUP(Tabelle3[[#This Row],[Artikelnr.]],Produktgruppe!A:B,2,0),Tabelle3[[#This Row],[Produktname]])</f>
        <v>Diverses</v>
      </c>
      <c r="E959" s="75" t="str">
        <f>IFERROR(VLOOKUP(Abfalldokumentation!$O959,Artikel!A:C,3,FALSE),Abfalldokumentation!$O959)</f>
        <v>Diverses</v>
      </c>
      <c r="F959" s="75" t="str">
        <f>VLOOKUP(T959,'Liste Gründe'!A:D,2,FALSE)</f>
        <v>Linienbezogen</v>
      </c>
      <c r="G959" s="74" t="str">
        <f>IF(ISBLANK(V959),VLOOKUP(Abfalldokumentation!$P959,'Liste Gründe'!A:D,3,FALSE),V959)</f>
        <v>Reinigung</v>
      </c>
      <c r="H959" s="75" t="str">
        <f>IF(ISBLANK(Abfalldokumentation!$W959),"-",Abfalldokumentation!$W959)</f>
        <v>-</v>
      </c>
      <c r="I959" s="75">
        <f t="shared" si="99"/>
        <v>40</v>
      </c>
      <c r="J959" s="75" t="str">
        <f t="shared" si="100"/>
        <v>Produkte</v>
      </c>
      <c r="K959" s="75" t="str">
        <f t="shared" si="101"/>
        <v>BUs</v>
      </c>
      <c r="L959" s="75" t="str">
        <f t="shared" si="102"/>
        <v>Symptome</v>
      </c>
      <c r="M9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IFERROR(VLOOKUP(Abfalldokumentation!$O959,Kennzahlen!U:X,3,FALSE)*Abfalldokumentation!$B959,"0")))),0)</f>
        <v>0</v>
      </c>
      <c r="N959" s="75" t="str">
        <f>IF(ISBLANK(Q959),VLOOKUP(Abfalldokumentation!$O959,'Linien - BU'!R:S,2,FALSE),Q959)</f>
        <v>Schmelze</v>
      </c>
      <c r="O959" s="76" t="str">
        <f t="shared" si="103"/>
        <v>Diverses</v>
      </c>
      <c r="P959" s="76">
        <f t="shared" si="104"/>
        <v>10</v>
      </c>
      <c r="Q959" s="44" t="s">
        <v>170</v>
      </c>
      <c r="R959" s="45" t="s">
        <v>108</v>
      </c>
      <c r="S959" s="45">
        <v>153</v>
      </c>
      <c r="T959" s="45">
        <v>10</v>
      </c>
      <c r="U959" s="46">
        <v>44476</v>
      </c>
      <c r="V959" s="47"/>
      <c r="W959" s="48"/>
      <c r="X959" s="49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7" t="str">
        <f>VLOOKUP(N960,'Linien - BU'!A:B,2,FALSE)</f>
        <v>Rest</v>
      </c>
      <c r="B960" s="78">
        <f t="shared" si="98"/>
        <v>150</v>
      </c>
      <c r="C960" s="79">
        <f>Abfalldokumentation!$U960</f>
        <v>44476</v>
      </c>
      <c r="D960" s="68" t="str">
        <f>IFERROR(VLOOKUP(Tabelle3[[#This Row],[Artikelnr.]],Produktgruppe!A:B,2,0),Tabelle3[[#This Row],[Produktname]])</f>
        <v>Diverses</v>
      </c>
      <c r="E960" s="80" t="str">
        <f>IFERROR(VLOOKUP(Abfalldokumentation!$O960,Artikel!A:C,3,FALSE),Abfalldokumentation!$O960)</f>
        <v>Diverses</v>
      </c>
      <c r="F960" s="80" t="str">
        <f>VLOOKUP(T960,'Liste Gründe'!A:D,2,FALSE)</f>
        <v>Qualitätssicherung</v>
      </c>
      <c r="G960" s="79" t="str">
        <f>IF(ISBLANK(V960),VLOOKUP(Abfalldokumentation!$P960,'Liste Gründe'!A:D,3,FALSE),V960)</f>
        <v>Laborprobe</v>
      </c>
      <c r="H960" s="80" t="str">
        <f>IF(ISBLANK(Abfalldokumentation!$W960),"-",Abfalldokumentation!$W960)</f>
        <v>-</v>
      </c>
      <c r="I960" s="80">
        <f t="shared" si="99"/>
        <v>40</v>
      </c>
      <c r="J960" s="80" t="str">
        <f t="shared" si="100"/>
        <v>Produkte</v>
      </c>
      <c r="K960" s="80" t="str">
        <f t="shared" si="101"/>
        <v>BUs</v>
      </c>
      <c r="L960" s="80" t="str">
        <f t="shared" si="102"/>
        <v>Symptome</v>
      </c>
      <c r="M9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IFERROR(VLOOKUP(Abfalldokumentation!$O960,Kennzahlen!U:X,3,FALSE)*Abfalldokumentation!$B960,"0")))),0)</f>
        <v>0</v>
      </c>
      <c r="N960" s="80" t="str">
        <f>IF(ISBLANK(Q960),VLOOKUP(Abfalldokumentation!$O960,'Linien - BU'!R:S,2,FALSE),Q960)</f>
        <v>Labor</v>
      </c>
      <c r="O960" s="76" t="str">
        <f t="shared" si="103"/>
        <v>Diverses</v>
      </c>
      <c r="P960" s="76">
        <f t="shared" si="104"/>
        <v>73</v>
      </c>
      <c r="Q960" s="38" t="s">
        <v>185</v>
      </c>
      <c r="R960" s="39" t="s">
        <v>108</v>
      </c>
      <c r="S960" s="39">
        <v>150</v>
      </c>
      <c r="T960" s="50">
        <v>73</v>
      </c>
      <c r="U960" s="40">
        <v>44476</v>
      </c>
      <c r="V960" s="41" t="s">
        <v>187</v>
      </c>
      <c r="W960" s="39" t="s">
        <v>52</v>
      </c>
      <c r="X960" s="43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2" t="str">
        <f>VLOOKUP(N961,'Linien - BU'!A:B,2,FALSE)</f>
        <v>BU3</v>
      </c>
      <c r="B961" s="73">
        <f t="shared" si="98"/>
        <v>40</v>
      </c>
      <c r="C961" s="74">
        <f>Abfalldokumentation!$U961</f>
        <v>44477</v>
      </c>
      <c r="D961" s="68" t="str">
        <f>IFERROR(VLOOKUP(Tabelle3[[#This Row],[Artikelnr.]],Produktgruppe!A:B,2,0),Tabelle3[[#This Row],[Produktname]])</f>
        <v>VOS 295</v>
      </c>
      <c r="E961" s="75" t="str">
        <f>IFERROR(VLOOKUP(Abfalldokumentation!$O961,Artikel!A:C,3,FALSE),Abfalldokumentation!$O961)</f>
        <v>VOS Räucher extra natri</v>
      </c>
      <c r="F961" s="75" t="str">
        <f>VLOOKUP(T961,'Liste Gründe'!A:D,2,FALSE)</f>
        <v>Linienbezogen</v>
      </c>
      <c r="G961" s="74" t="str">
        <f>IF(ISBLANK(V961),VLOOKUP(Abfalldokumentation!$P961,'Liste Gründe'!A:D,3,FALSE),V961)</f>
        <v>Maschinenabfall</v>
      </c>
      <c r="H961" s="75" t="str">
        <f>IF(ISBLANK(Abfalldokumentation!$W961),"-",Abfalldokumentation!$W961)</f>
        <v>-</v>
      </c>
      <c r="I961" s="75">
        <f t="shared" si="99"/>
        <v>40</v>
      </c>
      <c r="J961" s="75" t="str">
        <f t="shared" si="100"/>
        <v>Produkte</v>
      </c>
      <c r="K961" s="75" t="str">
        <f t="shared" si="101"/>
        <v>BUs</v>
      </c>
      <c r="L961" s="75" t="str">
        <f t="shared" si="102"/>
        <v>Symptome</v>
      </c>
      <c r="M9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IFERROR(VLOOKUP(Abfalldokumentation!$O961,Kennzahlen!U:X,3,FALSE)*Abfalldokumentation!$B961,"0")))),0)</f>
        <v>20</v>
      </c>
      <c r="N961" s="75" t="str">
        <f>IF(ISBLANK(Q961),VLOOKUP(Abfalldokumentation!$O961,'Linien - BU'!R:S,2,FALSE),Q961)</f>
        <v>L1</v>
      </c>
      <c r="O961" s="76">
        <f t="shared" si="103"/>
        <v>29500613</v>
      </c>
      <c r="P961" s="76">
        <f t="shared" si="104"/>
        <v>30</v>
      </c>
      <c r="Q961" s="44" t="s">
        <v>174</v>
      </c>
      <c r="R961" s="45">
        <v>29500613</v>
      </c>
      <c r="S961" s="45">
        <v>40</v>
      </c>
      <c r="T961" s="45">
        <v>30</v>
      </c>
      <c r="U961" s="46">
        <v>44477</v>
      </c>
      <c r="V961" s="47"/>
      <c r="W961" s="45"/>
      <c r="X961" s="49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7" t="str">
        <f>VLOOKUP(N962,'Linien - BU'!A:B,2,FALSE)</f>
        <v>BU4</v>
      </c>
      <c r="B962" s="78">
        <f t="shared" ref="B962:B1025" si="105">S962</f>
        <v>26</v>
      </c>
      <c r="C962" s="79">
        <f>Abfalldokumentation!$U962</f>
        <v>44477</v>
      </c>
      <c r="D962" s="68" t="str">
        <f>IFERROR(VLOOKUP(Tabelle3[[#This Row],[Artikelnr.]],Produktgruppe!A:B,2,0),Tabelle3[[#This Row],[Produktname]])</f>
        <v>ABS 295</v>
      </c>
      <c r="E962" s="80" t="str">
        <f>IFERROR(VLOOKUP(Abfalldokumentation!$O962,Artikel!A:C,3,FALSE),Abfalldokumentation!$O962)</f>
        <v>ABS ZIEGE-GOU</v>
      </c>
      <c r="F962" s="80" t="str">
        <f>VLOOKUP(T962,'Liste Gründe'!A:D,2,FALSE)</f>
        <v>keinen Verwendungszweck</v>
      </c>
      <c r="G962" s="79" t="str">
        <f>IF(ISBLANK(V962),VLOOKUP(Abfalldokumentation!$P962,'Liste Gründe'!A:D,3,FALSE),V962)</f>
        <v>keinen Verwendungszweck</v>
      </c>
      <c r="H962" s="80" t="str">
        <f>IF(ISBLANK(Abfalldokumentation!$W962),"-",Abfalldokumentation!$W962)</f>
        <v>-</v>
      </c>
      <c r="I962" s="80">
        <f t="shared" ref="I962:I1025" si="106">_xlfn.ISOWEEKNUM(C962)</f>
        <v>40</v>
      </c>
      <c r="J962" s="80" t="str">
        <f t="shared" ref="J962:J1025" si="107">"Produkte"</f>
        <v>Produkte</v>
      </c>
      <c r="K962" s="80" t="str">
        <f t="shared" ref="K962:K1025" si="108">"BUs"</f>
        <v>BUs</v>
      </c>
      <c r="L962" s="80" t="str">
        <f t="shared" ref="L962:L1025" si="109">"Symptome"</f>
        <v>Symptome</v>
      </c>
      <c r="M9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IFERROR(VLOOKUP(Abfalldokumentation!$O962,Kennzahlen!U:X,3,FALSE)*Abfalldokumentation!$B962,"0")))),0)</f>
        <v>8.9154964727939934</v>
      </c>
      <c r="N962" s="80" t="str">
        <f>IF(ISBLANK(Q962),VLOOKUP(Abfalldokumentation!$O962,'Linien - BU'!R:S,2,FALSE),Q962)</f>
        <v>BU4</v>
      </c>
      <c r="O962" s="76">
        <f t="shared" ref="O962:O1025" si="110">R962</f>
        <v>29500887</v>
      </c>
      <c r="P962" s="76">
        <f t="shared" ref="P962:P1025" si="111">T962</f>
        <v>61</v>
      </c>
      <c r="Q962" s="38" t="s">
        <v>9</v>
      </c>
      <c r="R962" s="39">
        <v>29500887</v>
      </c>
      <c r="S962" s="39">
        <v>26</v>
      </c>
      <c r="T962" s="39">
        <v>61</v>
      </c>
      <c r="U962" s="40">
        <v>44477</v>
      </c>
      <c r="V962" s="41"/>
      <c r="W962" s="39" t="s">
        <v>52</v>
      </c>
      <c r="X962" s="43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2" t="str">
        <f>VLOOKUP(N963,'Linien - BU'!A:B,2,FALSE)</f>
        <v>BU4</v>
      </c>
      <c r="B963" s="73">
        <f t="shared" si="105"/>
        <v>62.4</v>
      </c>
      <c r="C963" s="74">
        <f>Abfalldokumentation!$U963</f>
        <v>44477</v>
      </c>
      <c r="D963" s="68" t="str">
        <f>IFERROR(VLOOKUP(Tabelle3[[#This Row],[Artikelnr.]],Produktgruppe!A:B,2,0),Tabelle3[[#This Row],[Produktname]])</f>
        <v>ABS 295</v>
      </c>
      <c r="E963" s="75" t="str">
        <f>IFERROR(VLOOKUP(Abfalldokumentation!$O963,Artikel!A:C,3,FALSE),Abfalldokumentation!$O963)</f>
        <v>ABS ZIEGE-GOU</v>
      </c>
      <c r="F963" s="75" t="str">
        <f>VLOOKUP(T963,'Liste Gründe'!A:D,2,FALSE)</f>
        <v>Schimmel</v>
      </c>
      <c r="G963" s="74" t="str">
        <f>IF(ISBLANK(V963),VLOOKUP(Abfalldokumentation!$P963,'Liste Gründe'!A:D,3,FALSE),V963)</f>
        <v>gesammelt für möglichen Einsatz</v>
      </c>
      <c r="H963" s="75" t="str">
        <f>IF(ISBLANK(Abfalldokumentation!$W963),"-",Abfalldokumentation!$W963)</f>
        <v>-</v>
      </c>
      <c r="I963" s="75">
        <f t="shared" si="106"/>
        <v>40</v>
      </c>
      <c r="J963" s="75" t="str">
        <f t="shared" si="107"/>
        <v>Produkte</v>
      </c>
      <c r="K963" s="75" t="str">
        <f t="shared" si="108"/>
        <v>BUs</v>
      </c>
      <c r="L963" s="75" t="str">
        <f t="shared" si="109"/>
        <v>Symptome</v>
      </c>
      <c r="M9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IFERROR(VLOOKUP(Abfalldokumentation!$O963,Kennzahlen!U:X,3,FALSE)*Abfalldokumentation!$B963,"0")))),0)</f>
        <v>8.9154964727939934</v>
      </c>
      <c r="N963" s="75" t="str">
        <f>IF(ISBLANK(Q963),VLOOKUP(Abfalldokumentation!$O963,'Linien - BU'!R:S,2,FALSE),Q963)</f>
        <v>BU4</v>
      </c>
      <c r="O963" s="76">
        <f t="shared" si="110"/>
        <v>29500887</v>
      </c>
      <c r="P963" s="76">
        <f t="shared" si="111"/>
        <v>12</v>
      </c>
      <c r="Q963" s="44" t="s">
        <v>9</v>
      </c>
      <c r="R963" s="45">
        <v>29500887</v>
      </c>
      <c r="S963" s="45">
        <v>62.4</v>
      </c>
      <c r="T963" s="45">
        <v>12</v>
      </c>
      <c r="U963" s="46">
        <v>44477</v>
      </c>
      <c r="V963" s="47" t="s">
        <v>23</v>
      </c>
      <c r="W963" s="45" t="s">
        <v>52</v>
      </c>
      <c r="X963" s="49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7" t="str">
        <f>VLOOKUP(N964,'Linien - BU'!A:B,2,FALSE)</f>
        <v>BU1</v>
      </c>
      <c r="B964" s="78">
        <f t="shared" si="105"/>
        <v>28</v>
      </c>
      <c r="C964" s="79">
        <f>Abfalldokumentation!$U964</f>
        <v>44477</v>
      </c>
      <c r="D964" s="68" t="str">
        <f>IFERROR(VLOOKUP(Tabelle3[[#This Row],[Artikelnr.]],Produktgruppe!A:B,2,0),Tabelle3[[#This Row],[Produktname]])</f>
        <v>VOS 295</v>
      </c>
      <c r="E964" s="80" t="str">
        <f>IFERROR(VLOOKUP(Abfalldokumentation!$O964,Artikel!A:C,3,FALSE),Abfalldokumentation!$O964)</f>
        <v>VOS-ABS ENTSORGUNG</v>
      </c>
      <c r="F964" s="80" t="str">
        <f>VLOOKUP(T964,'Liste Gründe'!A:D,2,FALSE)</f>
        <v>Rest</v>
      </c>
      <c r="G964" s="79" t="str">
        <f>IF(ISBLANK(V964),VLOOKUP(Abfalldokumentation!$P964,'Liste Gründe'!A:D,3,FALSE),V964)</f>
        <v>geschälte Rinde</v>
      </c>
      <c r="H964" s="80" t="str">
        <f>IF(ISBLANK(Abfalldokumentation!$W964),"-",Abfalldokumentation!$W964)</f>
        <v>-</v>
      </c>
      <c r="I964" s="80">
        <f t="shared" si="106"/>
        <v>40</v>
      </c>
      <c r="J964" s="80" t="str">
        <f t="shared" si="107"/>
        <v>Produkte</v>
      </c>
      <c r="K964" s="80" t="str">
        <f t="shared" si="108"/>
        <v>BUs</v>
      </c>
      <c r="L964" s="80" t="str">
        <f t="shared" si="109"/>
        <v>Symptome</v>
      </c>
      <c r="M9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IFERROR(VLOOKUP(Abfalldokumentation!$O964,Kennzahlen!U:X,3,FALSE)*Abfalldokumentation!$B964,"0")))),0)</f>
        <v>0.28000000000000003</v>
      </c>
      <c r="N964" s="80" t="str">
        <f>IF(ISBLANK(Q964),VLOOKUP(Abfalldokumentation!$O964,'Linien - BU'!R:S,2,FALSE),Q964)</f>
        <v>RWV</v>
      </c>
      <c r="O964" s="76">
        <f t="shared" si="110"/>
        <v>29500917</v>
      </c>
      <c r="P964" s="76">
        <f t="shared" si="111"/>
        <v>60</v>
      </c>
      <c r="Q964" s="38" t="s">
        <v>188</v>
      </c>
      <c r="R964" s="39">
        <v>29500917</v>
      </c>
      <c r="S964" s="39">
        <v>28</v>
      </c>
      <c r="T964" s="39">
        <v>60</v>
      </c>
      <c r="U964" s="40">
        <v>44477</v>
      </c>
      <c r="V964" s="41" t="s">
        <v>201</v>
      </c>
      <c r="W964" s="39" t="s">
        <v>52</v>
      </c>
      <c r="X964" s="43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2" t="str">
        <f>VLOOKUP(N965,'Linien - BU'!A:B,2,FALSE)</f>
        <v>BU3</v>
      </c>
      <c r="B965" s="73">
        <f t="shared" si="105"/>
        <v>240</v>
      </c>
      <c r="C965" s="74">
        <f>Abfalldokumentation!$U965</f>
        <v>44477</v>
      </c>
      <c r="D965" s="68" t="str">
        <f>IFERROR(VLOOKUP(Tabelle3[[#This Row],[Artikelnr.]],Produktgruppe!A:B,2,0),Tabelle3[[#This Row],[Produktname]])</f>
        <v>ABS 295</v>
      </c>
      <c r="E965" s="75" t="str">
        <f>IFERROR(VLOOKUP(Abfalldokumentation!$O965,Artikel!A:C,3,FALSE),Abfalldokumentation!$O965)</f>
        <v>ABS CHED-PF-KRÄUK gemis</v>
      </c>
      <c r="F965" s="75" t="str">
        <f>VLOOKUP(T965,'Liste Gründe'!A:D,2,FALSE)</f>
        <v>Linienbezogen</v>
      </c>
      <c r="G965" s="74" t="str">
        <f>IF(ISBLANK(V965),VLOOKUP(Abfalldokumentation!$P965,'Liste Gründe'!A:D,3,FALSE),V965)</f>
        <v>gemischtes Produkt</v>
      </c>
      <c r="H965" s="75" t="str">
        <f>IF(ISBLANK(Abfalldokumentation!$W965),"-",Abfalldokumentation!$W965)</f>
        <v>-</v>
      </c>
      <c r="I965" s="75">
        <f t="shared" si="106"/>
        <v>40</v>
      </c>
      <c r="J965" s="75" t="str">
        <f t="shared" si="107"/>
        <v>Produkte</v>
      </c>
      <c r="K965" s="75" t="str">
        <f t="shared" si="108"/>
        <v>BUs</v>
      </c>
      <c r="L965" s="75" t="str">
        <f t="shared" si="109"/>
        <v>Symptome</v>
      </c>
      <c r="M9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IFERROR(VLOOKUP(Abfalldokumentation!$O965,Kennzahlen!U:X,3,FALSE)*Abfalldokumentation!$B965,"0")))),0)</f>
        <v>240</v>
      </c>
      <c r="N965" s="75" t="str">
        <f>IF(ISBLANK(Q965),VLOOKUP(Abfalldokumentation!$O965,'Linien - BU'!R:S,2,FALSE),Q965)</f>
        <v>L33</v>
      </c>
      <c r="O965" s="76">
        <f t="shared" si="110"/>
        <v>29501003</v>
      </c>
      <c r="P965" s="76">
        <f t="shared" si="111"/>
        <v>81</v>
      </c>
      <c r="Q965" s="44" t="s">
        <v>191</v>
      </c>
      <c r="R965" s="45">
        <v>29501003</v>
      </c>
      <c r="S965" s="45">
        <v>240</v>
      </c>
      <c r="T965" s="45">
        <v>81</v>
      </c>
      <c r="U965" s="46">
        <v>44477</v>
      </c>
      <c r="V965" s="47"/>
      <c r="W965" s="48"/>
      <c r="X965" s="49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7" t="str">
        <f>VLOOKUP(N966,'Linien - BU'!A:B,2,FALSE)</f>
        <v>BU3</v>
      </c>
      <c r="B966" s="78">
        <f t="shared" si="105"/>
        <v>55</v>
      </c>
      <c r="C966" s="79">
        <f>Abfalldokumentation!$U966</f>
        <v>44477</v>
      </c>
      <c r="D966" s="68" t="str">
        <f>IFERROR(VLOOKUP(Tabelle3[[#This Row],[Artikelnr.]],Produktgruppe!A:B,2,0),Tabelle3[[#This Row],[Produktname]])</f>
        <v>ABS 295</v>
      </c>
      <c r="E966" s="80" t="str">
        <f>IFERROR(VLOOKUP(Abfalldokumentation!$O966,Artikel!A:C,3,FALSE),Abfalldokumentation!$O966)</f>
        <v>ABS CHED-ROT MIT ß-CARO</v>
      </c>
      <c r="F966" s="80" t="str">
        <f>VLOOKUP(T966,'Liste Gründe'!A:D,2,FALSE)</f>
        <v>Rest</v>
      </c>
      <c r="G966" s="79" t="str">
        <f>IF(ISBLANK(V966),VLOOKUP(Abfalldokumentation!$P966,'Liste Gründe'!A:D,3,FALSE),V966)</f>
        <v>Schmutz</v>
      </c>
      <c r="H966" s="80" t="str">
        <f>IF(ISBLANK(Abfalldokumentation!$W966),"-",Abfalldokumentation!$W966)</f>
        <v>-</v>
      </c>
      <c r="I966" s="80">
        <f t="shared" si="106"/>
        <v>40</v>
      </c>
      <c r="J966" s="80" t="str">
        <f t="shared" si="107"/>
        <v>Produkte</v>
      </c>
      <c r="K966" s="80" t="str">
        <f t="shared" si="108"/>
        <v>BUs</v>
      </c>
      <c r="L966" s="80" t="str">
        <f t="shared" si="109"/>
        <v>Symptome</v>
      </c>
      <c r="M9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IFERROR(VLOOKUP(Abfalldokumentation!$O966,Kennzahlen!U:X,3,FALSE)*Abfalldokumentation!$B966,"0")))),0)</f>
        <v>55</v>
      </c>
      <c r="N966" s="80" t="str">
        <f>IF(ISBLANK(Q966),VLOOKUP(Abfalldokumentation!$O966,'Linien - BU'!R:S,2,FALSE),Q966)</f>
        <v>L33</v>
      </c>
      <c r="O966" s="76">
        <f t="shared" si="110"/>
        <v>29501032</v>
      </c>
      <c r="P966" s="76">
        <f t="shared" si="111"/>
        <v>42</v>
      </c>
      <c r="Q966" s="38" t="s">
        <v>191</v>
      </c>
      <c r="R966" s="39">
        <v>29501032</v>
      </c>
      <c r="S966" s="39">
        <v>55</v>
      </c>
      <c r="T966" s="39">
        <v>42</v>
      </c>
      <c r="U966" s="40">
        <v>44477</v>
      </c>
      <c r="V966" s="45"/>
      <c r="W966" s="39"/>
      <c r="X966" s="43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2" t="str">
        <f>VLOOKUP(N967,'Linien - BU'!A:B,2,FALSE)</f>
        <v>BU1</v>
      </c>
      <c r="B967" s="73">
        <f t="shared" si="105"/>
        <v>130</v>
      </c>
      <c r="C967" s="74">
        <f>Abfalldokumentation!$U967</f>
        <v>44477</v>
      </c>
      <c r="D967" s="68" t="str">
        <f>IFERROR(VLOOKUP(Tabelle3[[#This Row],[Artikelnr.]],Produktgruppe!A:B,2,0),Tabelle3[[#This Row],[Produktname]])</f>
        <v>Sammelnr.</v>
      </c>
      <c r="E967" s="75" t="str">
        <f>IFERROR(VLOOKUP(Abfalldokumentation!$O967,Artikel!A:C,3,FALSE),Abfalldokumentation!$O967)</f>
        <v>ABS 45-48% OGT</v>
      </c>
      <c r="F967" s="75" t="str">
        <f>VLOOKUP(T967,'Liste Gründe'!A:D,2,FALSE)</f>
        <v>Schimmel</v>
      </c>
      <c r="G967" s="74" t="str">
        <f>IF(ISBLANK(V967),VLOOKUP(Abfalldokumentation!$P967,'Liste Gründe'!A:D,3,FALSE),V967)</f>
        <v>keine Verarbeitung</v>
      </c>
      <c r="H967" s="75" t="str">
        <f>IF(ISBLANK(Abfalldokumentation!$W967),"-",Abfalldokumentation!$W967)</f>
        <v>-</v>
      </c>
      <c r="I967" s="75">
        <f t="shared" si="106"/>
        <v>40</v>
      </c>
      <c r="J967" s="75" t="str">
        <f t="shared" si="107"/>
        <v>Produkte</v>
      </c>
      <c r="K967" s="75" t="str">
        <f t="shared" si="108"/>
        <v>BUs</v>
      </c>
      <c r="L967" s="75" t="str">
        <f t="shared" si="109"/>
        <v>Symptome</v>
      </c>
      <c r="M9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IFERROR(VLOOKUP(Abfalldokumentation!$O967,Kennzahlen!U:X,3,FALSE)*Abfalldokumentation!$B967,"0")))),0)</f>
        <v>266.721</v>
      </c>
      <c r="N967" s="75" t="str">
        <f>IF(ISBLANK(Q967),VLOOKUP(Abfalldokumentation!$O967,'Linien - BU'!R:S,2,FALSE),Q967)</f>
        <v>RWV</v>
      </c>
      <c r="O967" s="76">
        <f t="shared" si="110"/>
        <v>29600003</v>
      </c>
      <c r="P967" s="76">
        <f t="shared" si="111"/>
        <v>12</v>
      </c>
      <c r="Q967" s="44" t="s">
        <v>188</v>
      </c>
      <c r="R967" s="45">
        <v>29600003</v>
      </c>
      <c r="S967" s="45">
        <v>130</v>
      </c>
      <c r="T967" s="45">
        <v>12</v>
      </c>
      <c r="U967" s="46">
        <v>44477</v>
      </c>
      <c r="V967" s="60" t="s">
        <v>22</v>
      </c>
      <c r="W967" s="45"/>
      <c r="X967" s="49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7" t="str">
        <f>VLOOKUP(N968,'Linien - BU'!A:B,2,FALSE)</f>
        <v>BU3</v>
      </c>
      <c r="B968" s="78">
        <f t="shared" si="105"/>
        <v>63</v>
      </c>
      <c r="C968" s="79">
        <f>Abfalldokumentation!$U968</f>
        <v>44477</v>
      </c>
      <c r="D968" s="68" t="str">
        <f>IFERROR(VLOOKUP(Tabelle3[[#This Row],[Artikelnr.]],Produktgruppe!A:B,2,0),Tabelle3[[#This Row],[Produktname]])</f>
        <v>Diverses</v>
      </c>
      <c r="E968" s="80" t="str">
        <f>IFERROR(VLOOKUP(Abfalldokumentation!$O968,Artikel!A:C,3,FALSE),Abfalldokumentation!$O968)</f>
        <v>Maschinenabfall</v>
      </c>
      <c r="F968" s="80" t="str">
        <f>VLOOKUP(T968,'Liste Gründe'!A:D,2,FALSE)</f>
        <v>Linienbezogen</v>
      </c>
      <c r="G968" s="79" t="str">
        <f>IF(ISBLANK(V968),VLOOKUP(Abfalldokumentation!$P968,'Liste Gründe'!A:D,3,FALSE),V968)</f>
        <v>Maschinenabfall</v>
      </c>
      <c r="H968" s="80" t="str">
        <f>IF(ISBLANK(Abfalldokumentation!$W968),"-",Abfalldokumentation!$W968)</f>
        <v>-</v>
      </c>
      <c r="I968" s="80">
        <f t="shared" si="106"/>
        <v>40</v>
      </c>
      <c r="J968" s="80" t="str">
        <f t="shared" si="107"/>
        <v>Produkte</v>
      </c>
      <c r="K968" s="80" t="str">
        <f t="shared" si="108"/>
        <v>BUs</v>
      </c>
      <c r="L968" s="80" t="str">
        <f t="shared" si="109"/>
        <v>Symptome</v>
      </c>
      <c r="M9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IFERROR(VLOOKUP(Abfalldokumentation!$O968,Kennzahlen!U:X,3,FALSE)*Abfalldokumentation!$B968,"0")))),0)</f>
        <v>0</v>
      </c>
      <c r="N968" s="80" t="str">
        <f>IF(ISBLANK(Q968),VLOOKUP(Abfalldokumentation!$O968,'Linien - BU'!R:S,2,FALSE),Q968)</f>
        <v>WVP</v>
      </c>
      <c r="O968" s="76" t="str">
        <f t="shared" si="110"/>
        <v>Maschinenabfall</v>
      </c>
      <c r="P968" s="76">
        <f t="shared" si="111"/>
        <v>30</v>
      </c>
      <c r="Q968" s="38" t="s">
        <v>195</v>
      </c>
      <c r="R968" s="39" t="s">
        <v>53</v>
      </c>
      <c r="S968" s="39">
        <v>63</v>
      </c>
      <c r="T968" s="39">
        <v>30</v>
      </c>
      <c r="U968" s="40">
        <v>44477</v>
      </c>
      <c r="V968" s="41"/>
      <c r="W968" s="39" t="s">
        <v>52</v>
      </c>
      <c r="X968" s="43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2" t="str">
        <f>VLOOKUP(N969,'Linien - BU'!A:B,2,FALSE)</f>
        <v>BU3</v>
      </c>
      <c r="B969" s="73">
        <f t="shared" si="105"/>
        <v>33</v>
      </c>
      <c r="C969" s="74">
        <f>Abfalldokumentation!$U969</f>
        <v>44477</v>
      </c>
      <c r="D969" s="68" t="str">
        <f>IFERROR(VLOOKUP(Tabelle3[[#This Row],[Artikelnr.]],Produktgruppe!A:B,2,0),Tabelle3[[#This Row],[Produktname]])</f>
        <v>Diverses</v>
      </c>
      <c r="E969" s="75" t="str">
        <f>IFERROR(VLOOKUP(Abfalldokumentation!$O969,Artikel!A:C,3,FALSE),Abfalldokumentation!$O969)</f>
        <v>Maschinenabfall</v>
      </c>
      <c r="F969" s="75" t="str">
        <f>VLOOKUP(T969,'Liste Gründe'!A:D,2,FALSE)</f>
        <v>Linienbezogen</v>
      </c>
      <c r="G969" s="74" t="str">
        <f>IF(ISBLANK(V969),VLOOKUP(Abfalldokumentation!$P969,'Liste Gründe'!A:D,3,FALSE),V969)</f>
        <v>Maschinenabfall</v>
      </c>
      <c r="H969" s="75" t="str">
        <f>IF(ISBLANK(Abfalldokumentation!$W969),"-",Abfalldokumentation!$W969)</f>
        <v>-</v>
      </c>
      <c r="I969" s="75">
        <f t="shared" si="106"/>
        <v>40</v>
      </c>
      <c r="J969" s="75" t="str">
        <f t="shared" si="107"/>
        <v>Produkte</v>
      </c>
      <c r="K969" s="75" t="str">
        <f t="shared" si="108"/>
        <v>BUs</v>
      </c>
      <c r="L969" s="75" t="str">
        <f t="shared" si="109"/>
        <v>Symptome</v>
      </c>
      <c r="M9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IFERROR(VLOOKUP(Abfalldokumentation!$O969,Kennzahlen!U:X,3,FALSE)*Abfalldokumentation!$B969,"0")))),0)</f>
        <v>0</v>
      </c>
      <c r="N969" s="75" t="str">
        <f>IF(ISBLANK(Q969),VLOOKUP(Abfalldokumentation!$O969,'Linien - BU'!R:S,2,FALSE),Q969)</f>
        <v>L33</v>
      </c>
      <c r="O969" s="76" t="str">
        <f t="shared" si="110"/>
        <v>Maschinenabfall</v>
      </c>
      <c r="P969" s="76">
        <f t="shared" si="111"/>
        <v>30</v>
      </c>
      <c r="Q969" s="44" t="s">
        <v>191</v>
      </c>
      <c r="R969" s="39" t="s">
        <v>53</v>
      </c>
      <c r="S969" s="45">
        <v>33</v>
      </c>
      <c r="T969" s="45">
        <v>30</v>
      </c>
      <c r="U969" s="46">
        <v>44477</v>
      </c>
      <c r="V969" s="47"/>
      <c r="W969" s="45" t="s">
        <v>52</v>
      </c>
      <c r="X969" s="49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7" t="str">
        <f>VLOOKUP(N970,'Linien - BU'!A:B,2,FALSE)</f>
        <v>Rest</v>
      </c>
      <c r="B970" s="78">
        <f t="shared" si="105"/>
        <v>15.5</v>
      </c>
      <c r="C970" s="79">
        <f>Abfalldokumentation!$U970</f>
        <v>44477</v>
      </c>
      <c r="D970" s="68" t="str">
        <f>IFERROR(VLOOKUP(Tabelle3[[#This Row],[Artikelnr.]],Produktgruppe!A:B,2,0),Tabelle3[[#This Row],[Produktname]])</f>
        <v>Diverses</v>
      </c>
      <c r="E970" s="80" t="str">
        <f>IFERROR(VLOOKUP(Abfalldokumentation!$O970,Artikel!A:C,3,FALSE),Abfalldokumentation!$O970)</f>
        <v>Diverses</v>
      </c>
      <c r="F970" s="80" t="str">
        <f>VLOOKUP(T970,'Liste Gründe'!A:D,2,FALSE)</f>
        <v>Rest</v>
      </c>
      <c r="G970" s="79" t="str">
        <f>IF(ISBLANK(V970),VLOOKUP(Abfalldokumentation!$P970,'Liste Gründe'!A:D,3,FALSE),V970)</f>
        <v>Sensorik</v>
      </c>
      <c r="H970" s="80" t="str">
        <f>IF(ISBLANK(Abfalldokumentation!$W970),"-",Abfalldokumentation!$W970)</f>
        <v>-</v>
      </c>
      <c r="I970" s="80">
        <f t="shared" si="106"/>
        <v>40</v>
      </c>
      <c r="J970" s="80" t="str">
        <f t="shared" si="107"/>
        <v>Produkte</v>
      </c>
      <c r="K970" s="80" t="str">
        <f t="shared" si="108"/>
        <v>BUs</v>
      </c>
      <c r="L970" s="80" t="str">
        <f t="shared" si="109"/>
        <v>Symptome</v>
      </c>
      <c r="M9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IFERROR(VLOOKUP(Abfalldokumentation!$O970,Kennzahlen!U:X,3,FALSE)*Abfalldokumentation!$B970,"0")))),0)</f>
        <v>0</v>
      </c>
      <c r="N970" s="80" t="str">
        <f>IF(ISBLANK(Q970),VLOOKUP(Abfalldokumentation!$O970,'Linien - BU'!R:S,2,FALSE),Q970)</f>
        <v>QM</v>
      </c>
      <c r="O970" s="76" t="str">
        <f t="shared" si="110"/>
        <v>Diverses</v>
      </c>
      <c r="P970" s="76">
        <f t="shared" si="111"/>
        <v>22</v>
      </c>
      <c r="Q970" s="38" t="s">
        <v>182</v>
      </c>
      <c r="R970" s="39" t="s">
        <v>108</v>
      </c>
      <c r="S970" s="39">
        <v>15.5</v>
      </c>
      <c r="T970" s="39">
        <v>22</v>
      </c>
      <c r="U970" s="40">
        <v>44477</v>
      </c>
      <c r="V970" s="41" t="s">
        <v>184</v>
      </c>
      <c r="W970" s="39" t="s">
        <v>52</v>
      </c>
      <c r="X970" s="43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2" t="str">
        <f>VLOOKUP(N971,'Linien - BU'!A:B,2,FALSE)</f>
        <v>Rest</v>
      </c>
      <c r="B971" s="73">
        <f t="shared" si="105"/>
        <v>73</v>
      </c>
      <c r="C971" s="74">
        <f>Abfalldokumentation!$U971</f>
        <v>44477</v>
      </c>
      <c r="D971" s="68" t="str">
        <f>IFERROR(VLOOKUP(Tabelle3[[#This Row],[Artikelnr.]],Produktgruppe!A:B,2,0),Tabelle3[[#This Row],[Produktname]])</f>
        <v>Diverses</v>
      </c>
      <c r="E971" s="75" t="str">
        <f>IFERROR(VLOOKUP(Abfalldokumentation!$O971,Artikel!A:C,3,FALSE),Abfalldokumentation!$O971)</f>
        <v>diverses</v>
      </c>
      <c r="F971" s="75" t="str">
        <f>VLOOKUP(T971,'Liste Gründe'!A:D,2,FALSE)</f>
        <v>Qualitätssicherung</v>
      </c>
      <c r="G971" s="74" t="str">
        <f>IF(ISBLANK(V971),VLOOKUP(Abfalldokumentation!$P971,'Liste Gründe'!A:D,3,FALSE),V971)</f>
        <v>Sensorik</v>
      </c>
      <c r="H971" s="75" t="str">
        <f>IF(ISBLANK(Abfalldokumentation!$W971),"-",Abfalldokumentation!$W971)</f>
        <v>-</v>
      </c>
      <c r="I971" s="75">
        <f t="shared" si="106"/>
        <v>40</v>
      </c>
      <c r="J971" s="75" t="str">
        <f t="shared" si="107"/>
        <v>Produkte</v>
      </c>
      <c r="K971" s="75" t="str">
        <f t="shared" si="108"/>
        <v>BUs</v>
      </c>
      <c r="L971" s="75" t="str">
        <f t="shared" si="109"/>
        <v>Symptome</v>
      </c>
      <c r="M9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IFERROR(VLOOKUP(Abfalldokumentation!$O971,Kennzahlen!U:X,3,FALSE)*Abfalldokumentation!$B971,"0")))),0)</f>
        <v>0</v>
      </c>
      <c r="N971" s="75" t="str">
        <f>IF(ISBLANK(Q971),VLOOKUP(Abfalldokumentation!$O971,'Linien - BU'!R:S,2,FALSE),Q971)</f>
        <v>QM</v>
      </c>
      <c r="O971" s="76" t="str">
        <f t="shared" si="110"/>
        <v>diverses</v>
      </c>
      <c r="P971" s="76">
        <f t="shared" si="111"/>
        <v>74</v>
      </c>
      <c r="Q971" s="44" t="s">
        <v>182</v>
      </c>
      <c r="R971" s="45" t="s">
        <v>295</v>
      </c>
      <c r="S971" s="45">
        <v>73</v>
      </c>
      <c r="T971" s="45">
        <v>74</v>
      </c>
      <c r="U971" s="46">
        <v>44477</v>
      </c>
      <c r="V971" s="47"/>
      <c r="W971" s="45"/>
      <c r="X971" s="49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7" t="str">
        <f>VLOOKUP(N972,'Linien - BU'!A:B,2,FALSE)</f>
        <v>Rest</v>
      </c>
      <c r="B972" s="78">
        <f t="shared" si="105"/>
        <v>3</v>
      </c>
      <c r="C972" s="79">
        <f>Abfalldokumentation!$U972</f>
        <v>44477</v>
      </c>
      <c r="D972" s="68" t="str">
        <f>IFERROR(VLOOKUP(Tabelle3[[#This Row],[Artikelnr.]],Produktgruppe!A:B,2,0),Tabelle3[[#This Row],[Produktname]])</f>
        <v>Diverses</v>
      </c>
      <c r="E972" s="80" t="str">
        <f>IFERROR(VLOOKUP(Abfalldokumentation!$O972,Artikel!A:C,3,FALSE),Abfalldokumentation!$O972)</f>
        <v>Diverses</v>
      </c>
      <c r="F972" s="80" t="str">
        <f>VLOOKUP(T972,'Liste Gründe'!A:D,2,FALSE)</f>
        <v>Qualitätssicherung</v>
      </c>
      <c r="G972" s="79" t="str">
        <f>IF(ISBLANK(V972),VLOOKUP(Abfalldokumentation!$P972,'Liste Gründe'!A:D,3,FALSE),V972)</f>
        <v>Laborproben</v>
      </c>
      <c r="H972" s="80" t="str">
        <f>IF(ISBLANK(Abfalldokumentation!$W972),"-",Abfalldokumentation!$W972)</f>
        <v>-</v>
      </c>
      <c r="I972" s="80">
        <f t="shared" si="106"/>
        <v>40</v>
      </c>
      <c r="J972" s="80" t="str">
        <f t="shared" si="107"/>
        <v>Produkte</v>
      </c>
      <c r="K972" s="80" t="str">
        <f t="shared" si="108"/>
        <v>BUs</v>
      </c>
      <c r="L972" s="80" t="str">
        <f t="shared" si="109"/>
        <v>Symptome</v>
      </c>
      <c r="M9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IFERROR(VLOOKUP(Abfalldokumentation!$O972,Kennzahlen!U:X,3,FALSE)*Abfalldokumentation!$B972,"0")))),0)</f>
        <v>0</v>
      </c>
      <c r="N972" s="80" t="str">
        <f>IF(ISBLANK(Q972),VLOOKUP(Abfalldokumentation!$O972,'Linien - BU'!R:S,2,FALSE),Q972)</f>
        <v>Labor</v>
      </c>
      <c r="O972" s="76" t="str">
        <f t="shared" si="110"/>
        <v>Diverses</v>
      </c>
      <c r="P972" s="76">
        <f t="shared" si="111"/>
        <v>73</v>
      </c>
      <c r="Q972" s="38" t="s">
        <v>185</v>
      </c>
      <c r="R972" s="39" t="s">
        <v>108</v>
      </c>
      <c r="S972" s="39">
        <v>3</v>
      </c>
      <c r="T972" s="39">
        <v>73</v>
      </c>
      <c r="U972" s="40">
        <v>44477</v>
      </c>
      <c r="V972" s="41" t="s">
        <v>186</v>
      </c>
      <c r="W972" s="39" t="s">
        <v>52</v>
      </c>
      <c r="X972" s="43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2" t="str">
        <f>VLOOKUP(N973,'Linien - BU'!A:B,2,FALSE)</f>
        <v>Rest</v>
      </c>
      <c r="B973" s="73">
        <f t="shared" si="105"/>
        <v>56</v>
      </c>
      <c r="C973" s="74">
        <f>Abfalldokumentation!$U973</f>
        <v>44477</v>
      </c>
      <c r="D973" s="68" t="str">
        <f>IFERROR(VLOOKUP(Tabelle3[[#This Row],[Artikelnr.]],Produktgruppe!A:B,2,0),Tabelle3[[#This Row],[Produktname]])</f>
        <v>Diverses</v>
      </c>
      <c r="E973" s="75" t="str">
        <f>IFERROR(VLOOKUP(Abfalldokumentation!$O973,Artikel!A:C,3,FALSE),Abfalldokumentation!$O973)</f>
        <v>Diverses</v>
      </c>
      <c r="F973" s="75" t="str">
        <f>VLOOKUP(T973,'Liste Gründe'!A:D,2,FALSE)</f>
        <v>Qualitätssicherung</v>
      </c>
      <c r="G973" s="74" t="str">
        <f>IF(ISBLANK(V973),VLOOKUP(Abfalldokumentation!$P973,'Liste Gründe'!A:D,3,FALSE),V973)</f>
        <v>Einwaage</v>
      </c>
      <c r="H973" s="75" t="str">
        <f>IF(ISBLANK(Abfalldokumentation!$W973),"-",Abfalldokumentation!$W973)</f>
        <v>-</v>
      </c>
      <c r="I973" s="75">
        <f t="shared" si="106"/>
        <v>40</v>
      </c>
      <c r="J973" s="75" t="str">
        <f t="shared" si="107"/>
        <v>Produkte</v>
      </c>
      <c r="K973" s="75" t="str">
        <f t="shared" si="108"/>
        <v>BUs</v>
      </c>
      <c r="L973" s="75" t="str">
        <f t="shared" si="109"/>
        <v>Symptome</v>
      </c>
      <c r="M9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IFERROR(VLOOKUP(Abfalldokumentation!$O973,Kennzahlen!U:X,3,FALSE)*Abfalldokumentation!$B973,"0")))),0)</f>
        <v>0</v>
      </c>
      <c r="N973" s="75" t="str">
        <f>IF(ISBLANK(Q973),VLOOKUP(Abfalldokumentation!$O973,'Linien - BU'!R:S,2,FALSE),Q973)</f>
        <v>Labor</v>
      </c>
      <c r="O973" s="76" t="str">
        <f t="shared" si="110"/>
        <v>Diverses</v>
      </c>
      <c r="P973" s="76">
        <f t="shared" si="111"/>
        <v>71</v>
      </c>
      <c r="Q973" s="44" t="s">
        <v>185</v>
      </c>
      <c r="R973" s="45" t="s">
        <v>108</v>
      </c>
      <c r="S973" s="45">
        <v>56</v>
      </c>
      <c r="T973" s="45">
        <v>71</v>
      </c>
      <c r="U973" s="46">
        <v>44477</v>
      </c>
      <c r="V973" s="47" t="s">
        <v>296</v>
      </c>
      <c r="W973" s="45" t="s">
        <v>52</v>
      </c>
      <c r="X973" s="49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7" t="str">
        <f>VLOOKUP(N974,'Linien - BU'!A:B,2,FALSE)</f>
        <v>Rest</v>
      </c>
      <c r="B974" s="78">
        <f t="shared" si="105"/>
        <v>6.5</v>
      </c>
      <c r="C974" s="79">
        <f>Abfalldokumentation!$U974</f>
        <v>44477</v>
      </c>
      <c r="D974" s="68" t="str">
        <f>IFERROR(VLOOKUP(Tabelle3[[#This Row],[Artikelnr.]],Produktgruppe!A:B,2,0),Tabelle3[[#This Row],[Produktname]])</f>
        <v>Diverses</v>
      </c>
      <c r="E974" s="80" t="str">
        <f>IFERROR(VLOOKUP(Abfalldokumentation!$O974,Artikel!A:C,3,FALSE),Abfalldokumentation!$O974)</f>
        <v>Diverses</v>
      </c>
      <c r="F974" s="80" t="str">
        <f>VLOOKUP(T974,'Liste Gründe'!A:D,2,FALSE)</f>
        <v>Qualitätssicherung</v>
      </c>
      <c r="G974" s="79" t="str">
        <f>IF(ISBLANK(V974),VLOOKUP(Abfalldokumentation!$P974,'Liste Gründe'!A:D,3,FALSE),V974)</f>
        <v>Sensorik</v>
      </c>
      <c r="H974" s="80" t="str">
        <f>IF(ISBLANK(Abfalldokumentation!$W974),"-",Abfalldokumentation!$W974)</f>
        <v>-</v>
      </c>
      <c r="I974" s="80">
        <f t="shared" si="106"/>
        <v>40</v>
      </c>
      <c r="J974" s="80" t="str">
        <f t="shared" si="107"/>
        <v>Produkte</v>
      </c>
      <c r="K974" s="80" t="str">
        <f t="shared" si="108"/>
        <v>BUs</v>
      </c>
      <c r="L974" s="80" t="str">
        <f t="shared" si="109"/>
        <v>Symptome</v>
      </c>
      <c r="M9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IFERROR(VLOOKUP(Abfalldokumentation!$O974,Kennzahlen!U:X,3,FALSE)*Abfalldokumentation!$B974,"0")))),0)</f>
        <v>0</v>
      </c>
      <c r="N974" s="80" t="str">
        <f>IF(ISBLANK(Q974),VLOOKUP(Abfalldokumentation!$O974,'Linien - BU'!R:S,2,FALSE),Q974)</f>
        <v>Labor</v>
      </c>
      <c r="O974" s="76" t="str">
        <f t="shared" si="110"/>
        <v>Diverses</v>
      </c>
      <c r="P974" s="76">
        <f t="shared" si="111"/>
        <v>74</v>
      </c>
      <c r="Q974" s="38" t="s">
        <v>185</v>
      </c>
      <c r="R974" s="39" t="s">
        <v>108</v>
      </c>
      <c r="S974" s="39">
        <v>6.5</v>
      </c>
      <c r="T974" s="39">
        <v>74</v>
      </c>
      <c r="U974" s="40">
        <v>44477</v>
      </c>
      <c r="V974" s="41" t="s">
        <v>184</v>
      </c>
      <c r="W974" s="39" t="s">
        <v>52</v>
      </c>
      <c r="X974" s="43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2" t="str">
        <f>VLOOKUP(N975,'Linien - BU'!A:B,2,FALSE)</f>
        <v>Rest</v>
      </c>
      <c r="B975" s="73">
        <f t="shared" si="105"/>
        <v>86</v>
      </c>
      <c r="C975" s="74">
        <f>Abfalldokumentation!$U975</f>
        <v>44477</v>
      </c>
      <c r="D975" s="68" t="str">
        <f>IFERROR(VLOOKUP(Tabelle3[[#This Row],[Artikelnr.]],Produktgruppe!A:B,2,0),Tabelle3[[#This Row],[Produktname]])</f>
        <v>Diverses</v>
      </c>
      <c r="E975" s="75" t="str">
        <f>IFERROR(VLOOKUP(Abfalldokumentation!$O975,Artikel!A:C,3,FALSE),Abfalldokumentation!$O975)</f>
        <v>diverses</v>
      </c>
      <c r="F975" s="75" t="str">
        <f>VLOOKUP(T975,'Liste Gründe'!A:D,2,FALSE)</f>
        <v>Qualitätssicherung</v>
      </c>
      <c r="G975" s="74" t="str">
        <f>IF(ISBLANK(V975),VLOOKUP(Abfalldokumentation!$P975,'Liste Gründe'!A:D,3,FALSE),V975)</f>
        <v>Einwaage</v>
      </c>
      <c r="H975" s="75" t="str">
        <f>IF(ISBLANK(Abfalldokumentation!$W975),"-",Abfalldokumentation!$W975)</f>
        <v>-</v>
      </c>
      <c r="I975" s="75">
        <f t="shared" si="106"/>
        <v>40</v>
      </c>
      <c r="J975" s="75" t="str">
        <f t="shared" si="107"/>
        <v>Produkte</v>
      </c>
      <c r="K975" s="75" t="str">
        <f t="shared" si="108"/>
        <v>BUs</v>
      </c>
      <c r="L975" s="75" t="str">
        <f t="shared" si="109"/>
        <v>Symptome</v>
      </c>
      <c r="M9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IFERROR(VLOOKUP(Abfalldokumentation!$O975,Kennzahlen!U:X,3,FALSE)*Abfalldokumentation!$B975,"0")))),0)</f>
        <v>0</v>
      </c>
      <c r="N975" s="75" t="str">
        <f>IF(ISBLANK(Q975),VLOOKUP(Abfalldokumentation!$O975,'Linien - BU'!R:S,2,FALSE),Q975)</f>
        <v>Labor</v>
      </c>
      <c r="O975" s="76" t="str">
        <f t="shared" si="110"/>
        <v>diverses</v>
      </c>
      <c r="P975" s="76">
        <f t="shared" si="111"/>
        <v>71</v>
      </c>
      <c r="Q975" s="44" t="s">
        <v>185</v>
      </c>
      <c r="R975" s="45" t="s">
        <v>295</v>
      </c>
      <c r="S975" s="45">
        <v>86</v>
      </c>
      <c r="T975" s="45">
        <v>71</v>
      </c>
      <c r="U975" s="46">
        <v>44477</v>
      </c>
      <c r="V975" s="47"/>
      <c r="W975" s="45"/>
      <c r="X975" s="49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2" t="str">
        <f>VLOOKUP(N976,'Linien - BU'!A:B,2,FALSE)</f>
        <v>Rest</v>
      </c>
      <c r="B976" s="73">
        <f t="shared" si="105"/>
        <v>1</v>
      </c>
      <c r="C976" s="74">
        <f>Abfalldokumentation!$U976</f>
        <v>44477</v>
      </c>
      <c r="D976" s="68" t="str">
        <f>IFERROR(VLOOKUP(Tabelle3[[#This Row],[Artikelnr.]],Produktgruppe!A:B,2,0),Tabelle3[[#This Row],[Produktname]])</f>
        <v>Qualitätssicherung</v>
      </c>
      <c r="E976" s="75" t="str">
        <f>IFERROR(VLOOKUP(Abfalldokumentation!$O976,Artikel!A:C,3,FALSE),Abfalldokumentation!$O976)</f>
        <v>Laborproben</v>
      </c>
      <c r="F976" s="75" t="str">
        <f>VLOOKUP(T976,'Liste Gründe'!A:D,2,FALSE)</f>
        <v>Qualitätssicherung</v>
      </c>
      <c r="G976" s="74" t="str">
        <f>IF(ISBLANK(V976),VLOOKUP(Abfalldokumentation!$P976,'Liste Gründe'!A:D,3,FALSE),V976)</f>
        <v>Einwaage</v>
      </c>
      <c r="H976" s="75" t="str">
        <f>IF(ISBLANK(Abfalldokumentation!$W976),"-",Abfalldokumentation!$W976)</f>
        <v>-</v>
      </c>
      <c r="I976" s="75">
        <f t="shared" si="106"/>
        <v>40</v>
      </c>
      <c r="J976" s="75" t="str">
        <f t="shared" si="107"/>
        <v>Produkte</v>
      </c>
      <c r="K976" s="75" t="str">
        <f t="shared" si="108"/>
        <v>BUs</v>
      </c>
      <c r="L976" s="75" t="str">
        <f t="shared" si="109"/>
        <v>Symptome</v>
      </c>
      <c r="M9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IFERROR(VLOOKUP(Abfalldokumentation!$O976,Kennzahlen!U:X,3,FALSE)*Abfalldokumentation!$B976,"0")))),0)</f>
        <v>0</v>
      </c>
      <c r="N976" s="75" t="str">
        <f>IF(ISBLANK(Q976),VLOOKUP(Abfalldokumentation!$O976,'Linien - BU'!R:S,2,FALSE),Q976)</f>
        <v>Labor</v>
      </c>
      <c r="O976" s="76" t="str">
        <f t="shared" si="110"/>
        <v>Laborproben</v>
      </c>
      <c r="P976" s="76">
        <f t="shared" si="111"/>
        <v>71</v>
      </c>
      <c r="Q976" s="44" t="s">
        <v>185</v>
      </c>
      <c r="R976" s="45" t="s">
        <v>186</v>
      </c>
      <c r="S976" s="45">
        <v>1</v>
      </c>
      <c r="T976" s="45">
        <v>71</v>
      </c>
      <c r="U976" s="46">
        <v>44477</v>
      </c>
      <c r="V976" s="47"/>
      <c r="W976" s="45"/>
      <c r="X976" s="49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7" t="str">
        <f>VLOOKUP(N977,'Linien - BU'!A:B,2,FALSE)</f>
        <v>Rest</v>
      </c>
      <c r="B977" s="78">
        <f t="shared" si="105"/>
        <v>3.2</v>
      </c>
      <c r="C977" s="79">
        <f>Abfalldokumentation!$U977</f>
        <v>44477</v>
      </c>
      <c r="D977" s="68" t="str">
        <f>IFERROR(VLOOKUP(Tabelle3[[#This Row],[Artikelnr.]],Produktgruppe!A:B,2,0),Tabelle3[[#This Row],[Produktname]])</f>
        <v>Qualitätssicherung</v>
      </c>
      <c r="E977" s="80" t="str">
        <f>IFERROR(VLOOKUP(Abfalldokumentation!$O977,Artikel!A:C,3,FALSE),Abfalldokumentation!$O977)</f>
        <v>Laborproben</v>
      </c>
      <c r="F977" s="80" t="str">
        <f>VLOOKUP(T977,'Liste Gründe'!A:D,2,FALSE)</f>
        <v>Qualitätssicherung</v>
      </c>
      <c r="G977" s="79" t="str">
        <f>IF(ISBLANK(V977),VLOOKUP(Abfalldokumentation!$P977,'Liste Gründe'!A:D,3,FALSE),V977)</f>
        <v>Sensorik</v>
      </c>
      <c r="H977" s="80" t="str">
        <f>IF(ISBLANK(Abfalldokumentation!$W977),"-",Abfalldokumentation!$W977)</f>
        <v>-</v>
      </c>
      <c r="I977" s="80">
        <f t="shared" si="106"/>
        <v>40</v>
      </c>
      <c r="J977" s="80" t="str">
        <f t="shared" si="107"/>
        <v>Produkte</v>
      </c>
      <c r="K977" s="80" t="str">
        <f t="shared" si="108"/>
        <v>BUs</v>
      </c>
      <c r="L977" s="80" t="str">
        <f t="shared" si="109"/>
        <v>Symptome</v>
      </c>
      <c r="M9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IFERROR(VLOOKUP(Abfalldokumentation!$O977,Kennzahlen!U:X,3,FALSE)*Abfalldokumentation!$B977,"0")))),0)</f>
        <v>0</v>
      </c>
      <c r="N977" s="80" t="str">
        <f>IF(ISBLANK(Q977),VLOOKUP(Abfalldokumentation!$O977,'Linien - BU'!R:S,2,FALSE),Q977)</f>
        <v>Labor</v>
      </c>
      <c r="O977" s="76" t="str">
        <f t="shared" si="110"/>
        <v>Laborproben</v>
      </c>
      <c r="P977" s="76">
        <f t="shared" si="111"/>
        <v>74</v>
      </c>
      <c r="Q977" s="38" t="s">
        <v>185</v>
      </c>
      <c r="R977" s="39" t="s">
        <v>186</v>
      </c>
      <c r="S977" s="39">
        <v>3.2</v>
      </c>
      <c r="T977" s="39">
        <v>74</v>
      </c>
      <c r="U977" s="40">
        <v>44477</v>
      </c>
      <c r="V977" s="41"/>
      <c r="W977" s="39"/>
      <c r="X977" s="43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2" t="str">
        <f>VLOOKUP(N978,'Linien - BU'!A:B,2,FALSE)</f>
        <v>BU1</v>
      </c>
      <c r="B978" s="73">
        <f t="shared" si="105"/>
        <v>80</v>
      </c>
      <c r="C978" s="74">
        <f>Abfalldokumentation!$U978</f>
        <v>44477</v>
      </c>
      <c r="D978" s="68" t="str">
        <f>IFERROR(VLOOKUP(Tabelle3[[#This Row],[Artikelnr.]],Produktgruppe!A:B,2,0),Tabelle3[[#This Row],[Produktname]])</f>
        <v>Rest</v>
      </c>
      <c r="E978" s="75" t="str">
        <f>IFERROR(VLOOKUP(Abfalldokumentation!$O978,Artikel!A:C,3,FALSE),Abfalldokumentation!$O978)</f>
        <v>Rinde</v>
      </c>
      <c r="F978" s="75" t="str">
        <f>VLOOKUP(T978,'Liste Gründe'!A:D,2,FALSE)</f>
        <v>Rest</v>
      </c>
      <c r="G978" s="74" t="str">
        <f>IF(ISBLANK(V978),VLOOKUP(Abfalldokumentation!$P978,'Liste Gründe'!A:D,3,FALSE),V978)</f>
        <v>geschälte Rinde</v>
      </c>
      <c r="H978" s="75" t="str">
        <f>IF(ISBLANK(Abfalldokumentation!$W978),"-",Abfalldokumentation!$W978)</f>
        <v>-</v>
      </c>
      <c r="I978" s="75">
        <f t="shared" si="106"/>
        <v>40</v>
      </c>
      <c r="J978" s="75" t="str">
        <f t="shared" si="107"/>
        <v>Produkte</v>
      </c>
      <c r="K978" s="75" t="str">
        <f t="shared" si="108"/>
        <v>BUs</v>
      </c>
      <c r="L978" s="75" t="str">
        <f t="shared" si="109"/>
        <v>Symptome</v>
      </c>
      <c r="M9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IFERROR(VLOOKUP(Abfalldokumentation!$O978,Kennzahlen!U:X,3,FALSE)*Abfalldokumentation!$B978,"0")))),0)</f>
        <v>0</v>
      </c>
      <c r="N978" s="75" t="str">
        <f>IF(ISBLANK(Q978),VLOOKUP(Abfalldokumentation!$O978,'Linien - BU'!R:S,2,FALSE),Q978)</f>
        <v>RWV</v>
      </c>
      <c r="O978" s="76" t="str">
        <f t="shared" si="110"/>
        <v>Rinde</v>
      </c>
      <c r="P978" s="76">
        <f t="shared" si="111"/>
        <v>60</v>
      </c>
      <c r="Q978" s="44" t="s">
        <v>188</v>
      </c>
      <c r="R978" s="45" t="s">
        <v>200</v>
      </c>
      <c r="S978" s="45">
        <v>80</v>
      </c>
      <c r="T978" s="45">
        <v>60</v>
      </c>
      <c r="U978" s="46">
        <v>44477</v>
      </c>
      <c r="V978" s="41" t="s">
        <v>201</v>
      </c>
      <c r="W978" s="45" t="s">
        <v>52</v>
      </c>
      <c r="X978" s="49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7" t="str">
        <f>VLOOKUP(N979,'Linien - BU'!A:B,2,FALSE)</f>
        <v>Rest</v>
      </c>
      <c r="B979" s="78">
        <f t="shared" si="105"/>
        <v>53.6</v>
      </c>
      <c r="C979" s="79">
        <f>Abfalldokumentation!$U979</f>
        <v>44477</v>
      </c>
      <c r="D979" s="68" t="str">
        <f>IFERROR(VLOOKUP(Tabelle3[[#This Row],[Artikelnr.]],Produktgruppe!A:B,2,0),Tabelle3[[#This Row],[Produktname]])</f>
        <v>Qualitätssicherung</v>
      </c>
      <c r="E979" s="80" t="str">
        <f>IFERROR(VLOOKUP(Abfalldokumentation!$O979,Artikel!A:C,3,FALSE),Abfalldokumentation!$O979)</f>
        <v>Rückstellproben</v>
      </c>
      <c r="F979" s="80" t="str">
        <f>VLOOKUP(T979,'Liste Gründe'!A:D,2,FALSE)</f>
        <v>Qualitätssicherung</v>
      </c>
      <c r="G979" s="79" t="str">
        <f>IF(ISBLANK(V979),VLOOKUP(Abfalldokumentation!$P979,'Liste Gründe'!A:D,3,FALSE),V979)</f>
        <v>Rückstellproben</v>
      </c>
      <c r="H979" s="80" t="str">
        <f>IF(ISBLANK(Abfalldokumentation!$W979),"-",Abfalldokumentation!$W979)</f>
        <v>-</v>
      </c>
      <c r="I979" s="80">
        <f t="shared" si="106"/>
        <v>40</v>
      </c>
      <c r="J979" s="80" t="str">
        <f t="shared" si="107"/>
        <v>Produkte</v>
      </c>
      <c r="K979" s="80" t="str">
        <f t="shared" si="108"/>
        <v>BUs</v>
      </c>
      <c r="L979" s="80" t="str">
        <f t="shared" si="109"/>
        <v>Symptome</v>
      </c>
      <c r="M9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IFERROR(VLOOKUP(Abfalldokumentation!$O979,Kennzahlen!U:X,3,FALSE)*Abfalldokumentation!$B979,"0")))),0)</f>
        <v>0</v>
      </c>
      <c r="N979" s="80" t="str">
        <f>IF(ISBLANK(Q979),VLOOKUP(Abfalldokumentation!$O979,'Linien - BU'!R:S,2,FALSE),Q979)</f>
        <v>Labor</v>
      </c>
      <c r="O979" s="76" t="str">
        <f t="shared" si="110"/>
        <v>Rückstellproben</v>
      </c>
      <c r="P979" s="76">
        <f t="shared" si="111"/>
        <v>70</v>
      </c>
      <c r="Q979" s="38" t="s">
        <v>185</v>
      </c>
      <c r="R979" s="41" t="s">
        <v>198</v>
      </c>
      <c r="S979" s="39">
        <v>53.6</v>
      </c>
      <c r="T979" s="39">
        <v>70</v>
      </c>
      <c r="U979" s="40">
        <v>44477</v>
      </c>
      <c r="V979" s="41" t="s">
        <v>198</v>
      </c>
      <c r="W979" s="39" t="s">
        <v>52</v>
      </c>
      <c r="X979" s="43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2" t="str">
        <f>VLOOKUP(N980,'Linien - BU'!A:B,2,FALSE)</f>
        <v>Rest</v>
      </c>
      <c r="B980" s="73">
        <f t="shared" si="105"/>
        <v>62.6</v>
      </c>
      <c r="C980" s="74">
        <f>Abfalldokumentation!$U980</f>
        <v>44477</v>
      </c>
      <c r="D980" s="68" t="str">
        <f>IFERROR(VLOOKUP(Tabelle3[[#This Row],[Artikelnr.]],Produktgruppe!A:B,2,0),Tabelle3[[#This Row],[Produktname]])</f>
        <v>Qualitätssicherung</v>
      </c>
      <c r="E980" s="75" t="str">
        <f>IFERROR(VLOOKUP(Abfalldokumentation!$O980,Artikel!A:C,3,FALSE),Abfalldokumentation!$O980)</f>
        <v>Rückstellproben</v>
      </c>
      <c r="F980" s="75" t="str">
        <f>VLOOKUP(T980,'Liste Gründe'!A:D,2,FALSE)</f>
        <v>Qualitätssicherung</v>
      </c>
      <c r="G980" s="74" t="str">
        <f>IF(ISBLANK(V980),VLOOKUP(Abfalldokumentation!$P980,'Liste Gründe'!A:D,3,FALSE),V980)</f>
        <v>Rückstellproben</v>
      </c>
      <c r="H980" s="75" t="str">
        <f>IF(ISBLANK(Abfalldokumentation!$W980),"-",Abfalldokumentation!$W980)</f>
        <v>-</v>
      </c>
      <c r="I980" s="75">
        <f t="shared" si="106"/>
        <v>40</v>
      </c>
      <c r="J980" s="75" t="str">
        <f t="shared" si="107"/>
        <v>Produkte</v>
      </c>
      <c r="K980" s="75" t="str">
        <f t="shared" si="108"/>
        <v>BUs</v>
      </c>
      <c r="L980" s="75" t="str">
        <f t="shared" si="109"/>
        <v>Symptome</v>
      </c>
      <c r="M9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IFERROR(VLOOKUP(Abfalldokumentation!$O980,Kennzahlen!U:X,3,FALSE)*Abfalldokumentation!$B980,"0")))),0)</f>
        <v>0</v>
      </c>
      <c r="N980" s="75" t="str">
        <f>IF(ISBLANK(Q980),VLOOKUP(Abfalldokumentation!$O980,'Linien - BU'!R:S,2,FALSE),Q980)</f>
        <v>Labor</v>
      </c>
      <c r="O980" s="76" t="str">
        <f t="shared" si="110"/>
        <v>Rückstellproben</v>
      </c>
      <c r="P980" s="76">
        <f t="shared" si="111"/>
        <v>70</v>
      </c>
      <c r="Q980" s="44" t="s">
        <v>185</v>
      </c>
      <c r="R980" s="47" t="s">
        <v>198</v>
      </c>
      <c r="S980" s="45">
        <v>62.6</v>
      </c>
      <c r="T980" s="45">
        <v>70</v>
      </c>
      <c r="U980" s="46">
        <v>44477</v>
      </c>
      <c r="V980" s="47" t="s">
        <v>198</v>
      </c>
      <c r="W980" s="45" t="s">
        <v>52</v>
      </c>
      <c r="X980" s="49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7" t="str">
        <f>VLOOKUP(N981,'Linien - BU'!A:B,2,FALSE)</f>
        <v>Rest</v>
      </c>
      <c r="B981" s="78">
        <f t="shared" si="105"/>
        <v>127</v>
      </c>
      <c r="C981" s="79">
        <f>Abfalldokumentation!$U981</f>
        <v>44477</v>
      </c>
      <c r="D981" s="68" t="str">
        <f>IFERROR(VLOOKUP(Tabelle3[[#This Row],[Artikelnr.]],Produktgruppe!A:B,2,0),Tabelle3[[#This Row],[Produktname]])</f>
        <v>Qualitätssicherung</v>
      </c>
      <c r="E981" s="80" t="str">
        <f>IFERROR(VLOOKUP(Abfalldokumentation!$O981,Artikel!A:C,3,FALSE),Abfalldokumentation!$O981)</f>
        <v>Rückstellproben</v>
      </c>
      <c r="F981" s="80" t="str">
        <f>VLOOKUP(T981,'Liste Gründe'!A:D,2,FALSE)</f>
        <v>Qualitätssicherung</v>
      </c>
      <c r="G981" s="79" t="str">
        <f>IF(ISBLANK(V981),VLOOKUP(Abfalldokumentation!$P981,'Liste Gründe'!A:D,3,FALSE),V981)</f>
        <v>Rückstellproben</v>
      </c>
      <c r="H981" s="80" t="str">
        <f>IF(ISBLANK(Abfalldokumentation!$W981),"-",Abfalldokumentation!$W981)</f>
        <v>-</v>
      </c>
      <c r="I981" s="80">
        <f t="shared" si="106"/>
        <v>40</v>
      </c>
      <c r="J981" s="80" t="str">
        <f t="shared" si="107"/>
        <v>Produkte</v>
      </c>
      <c r="K981" s="80" t="str">
        <f t="shared" si="108"/>
        <v>BUs</v>
      </c>
      <c r="L981" s="80" t="str">
        <f t="shared" si="109"/>
        <v>Symptome</v>
      </c>
      <c r="M9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IFERROR(VLOOKUP(Abfalldokumentation!$O981,Kennzahlen!U:X,3,FALSE)*Abfalldokumentation!$B981,"0")))),0)</f>
        <v>0</v>
      </c>
      <c r="N981" s="80" t="str">
        <f>IF(ISBLANK(Q981),VLOOKUP(Abfalldokumentation!$O981,'Linien - BU'!R:S,2,FALSE),Q981)</f>
        <v>Labor</v>
      </c>
      <c r="O981" s="76" t="str">
        <f t="shared" si="110"/>
        <v>Rückstellproben</v>
      </c>
      <c r="P981" s="76">
        <f t="shared" si="111"/>
        <v>70</v>
      </c>
      <c r="Q981" s="38" t="s">
        <v>185</v>
      </c>
      <c r="R981" s="41" t="s">
        <v>198</v>
      </c>
      <c r="S981" s="39">
        <v>127</v>
      </c>
      <c r="T981" s="39">
        <v>70</v>
      </c>
      <c r="U981" s="40">
        <v>44477</v>
      </c>
      <c r="V981" s="41"/>
      <c r="W981" s="39"/>
      <c r="X981" s="43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2" t="str">
        <f>VLOOKUP(N982,'Linien - BU'!A:B,2,FALSE)</f>
        <v>BU3</v>
      </c>
      <c r="B982" s="73">
        <f t="shared" si="105"/>
        <v>46</v>
      </c>
      <c r="C982" s="74">
        <f>Abfalldokumentation!$U982</f>
        <v>44477</v>
      </c>
      <c r="D982" s="68" t="str">
        <f>IFERROR(VLOOKUP(Tabelle3[[#This Row],[Artikelnr.]],Produktgruppe!A:B,2,0),Tabelle3[[#This Row],[Produktname]])</f>
        <v>Diverses</v>
      </c>
      <c r="E982" s="75" t="str">
        <f>IFERROR(VLOOKUP(Abfalldokumentation!$O982,Artikel!A:C,3,FALSE),Abfalldokumentation!$O982)</f>
        <v>Maschinenabfall</v>
      </c>
      <c r="F982" s="75" t="str">
        <f>VLOOKUP(T982,'Liste Gründe'!A:D,2,FALSE)</f>
        <v>Linienbezogen</v>
      </c>
      <c r="G982" s="74" t="str">
        <f>IF(ISBLANK(V982),VLOOKUP(Abfalldokumentation!$P982,'Liste Gründe'!A:D,3,FALSE),V982)</f>
        <v>Maschinenabfall</v>
      </c>
      <c r="H982" s="75" t="str">
        <f>IF(ISBLANK(Abfalldokumentation!$W982),"-",Abfalldokumentation!$W982)</f>
        <v>-</v>
      </c>
      <c r="I982" s="75">
        <f t="shared" si="106"/>
        <v>40</v>
      </c>
      <c r="J982" s="75" t="str">
        <f t="shared" si="107"/>
        <v>Produkte</v>
      </c>
      <c r="K982" s="75" t="str">
        <f t="shared" si="108"/>
        <v>BUs</v>
      </c>
      <c r="L982" s="75" t="str">
        <f t="shared" si="109"/>
        <v>Symptome</v>
      </c>
      <c r="M9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IFERROR(VLOOKUP(Abfalldokumentation!$O982,Kennzahlen!U:X,3,FALSE)*Abfalldokumentation!$B982,"0")))),0)</f>
        <v>0</v>
      </c>
      <c r="N982" s="75" t="str">
        <f>IF(ISBLANK(Q982),VLOOKUP(Abfalldokumentation!$O982,'Linien - BU'!R:S,2,FALSE),Q982)</f>
        <v>L9</v>
      </c>
      <c r="O982" s="76" t="str">
        <f t="shared" si="110"/>
        <v>Maschinenabfall</v>
      </c>
      <c r="P982" s="76">
        <f t="shared" si="111"/>
        <v>30</v>
      </c>
      <c r="Q982" s="44" t="s">
        <v>209</v>
      </c>
      <c r="R982" s="45" t="s">
        <v>53</v>
      </c>
      <c r="S982" s="45">
        <v>46</v>
      </c>
      <c r="T982" s="45">
        <v>30</v>
      </c>
      <c r="U982" s="46">
        <v>44477</v>
      </c>
      <c r="V982" s="47"/>
      <c r="W982" s="45" t="s">
        <v>52</v>
      </c>
      <c r="X982" s="49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7" t="str">
        <f>VLOOKUP(N983,'Linien - BU'!A:B,2,FALSE)</f>
        <v>BU3</v>
      </c>
      <c r="B983" s="78">
        <f t="shared" si="105"/>
        <v>14.8</v>
      </c>
      <c r="C983" s="79">
        <f>Abfalldokumentation!$U983</f>
        <v>44477</v>
      </c>
      <c r="D983" s="68" t="str">
        <f>IFERROR(VLOOKUP(Tabelle3[[#This Row],[Artikelnr.]],Produktgruppe!A:B,2,0),Tabelle3[[#This Row],[Produktname]])</f>
        <v>ABS 295</v>
      </c>
      <c r="E983" s="80" t="str">
        <f>IFERROR(VLOOKUP(Abfalldokumentation!$O983,Artikel!A:C,3,FALSE),Abfalldokumentation!$O983)</f>
        <v>Würfel</v>
      </c>
      <c r="F983" s="80" t="str">
        <f>VLOOKUP(T983,'Liste Gründe'!A:D,2,FALSE)</f>
        <v>Linienbezogen</v>
      </c>
      <c r="G983" s="79" t="str">
        <f>IF(ISBLANK(V983),VLOOKUP(Abfalldokumentation!$P983,'Liste Gründe'!A:D,3,FALSE),V983)</f>
        <v>Maschinenabfall</v>
      </c>
      <c r="H983" s="80" t="str">
        <f>IF(ISBLANK(Abfalldokumentation!$W983),"-",Abfalldokumentation!$W983)</f>
        <v>-</v>
      </c>
      <c r="I983" s="80">
        <f t="shared" si="106"/>
        <v>40</v>
      </c>
      <c r="J983" s="80" t="str">
        <f t="shared" si="107"/>
        <v>Produkte</v>
      </c>
      <c r="K983" s="80" t="str">
        <f t="shared" si="108"/>
        <v>BUs</v>
      </c>
      <c r="L983" s="80" t="str">
        <f t="shared" si="109"/>
        <v>Symptome</v>
      </c>
      <c r="M9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IFERROR(VLOOKUP(Abfalldokumentation!$O983,Kennzahlen!U:X,3,FALSE)*Abfalldokumentation!$B983,"0")))),0)</f>
        <v>0</v>
      </c>
      <c r="N983" s="80" t="str">
        <f>IF(ISBLANK(Q983),VLOOKUP(Abfalldokumentation!$O983,'Linien - BU'!R:S,2,FALSE),Q983)</f>
        <v>L35</v>
      </c>
      <c r="O983" s="76" t="str">
        <f t="shared" si="110"/>
        <v>Würfel</v>
      </c>
      <c r="P983" s="76">
        <f t="shared" si="111"/>
        <v>30</v>
      </c>
      <c r="Q983" s="38" t="s">
        <v>293</v>
      </c>
      <c r="R983" s="39" t="s">
        <v>55</v>
      </c>
      <c r="S983" s="39">
        <v>14.8</v>
      </c>
      <c r="T983" s="39">
        <v>30</v>
      </c>
      <c r="U983" s="40">
        <v>44477</v>
      </c>
      <c r="V983" s="41"/>
      <c r="W983" s="39" t="s">
        <v>52</v>
      </c>
      <c r="X983" s="43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2" t="str">
        <f>VLOOKUP(N984,'Linien - BU'!A:B,2,FALSE)</f>
        <v>Rest</v>
      </c>
      <c r="B984" s="73">
        <f t="shared" si="105"/>
        <v>292</v>
      </c>
      <c r="C984" s="74">
        <f>Abfalldokumentation!$U984</f>
        <v>44480</v>
      </c>
      <c r="D984" s="68" t="str">
        <f>IFERROR(VLOOKUP(Tabelle3[[#This Row],[Artikelnr.]],Produktgruppe!A:B,2,0),Tabelle3[[#This Row],[Produktname]])</f>
        <v>ABS 295</v>
      </c>
      <c r="E984" s="75" t="str">
        <f>IFERROR(VLOOKUP(Abfalldokumentation!$O984,Artikel!A:C,3,FALSE),Abfalldokumentation!$O984)</f>
        <v>ABS Havarti Natur 55%</v>
      </c>
      <c r="F984" s="75" t="str">
        <f>VLOOKUP(T984,'Liste Gründe'!A:D,2,FALSE)</f>
        <v>Rest</v>
      </c>
      <c r="G984" s="74" t="str">
        <f>IF(ISBLANK(V984),VLOOKUP(Abfalldokumentation!$P984,'Liste Gründe'!A:D,3,FALSE),V984)</f>
        <v>Retoure</v>
      </c>
      <c r="H984" s="75" t="str">
        <f>IF(ISBLANK(Abfalldokumentation!$W984),"-",Abfalldokumentation!$W984)</f>
        <v>Reklamation erhalten</v>
      </c>
      <c r="I984" s="75">
        <f t="shared" si="106"/>
        <v>41</v>
      </c>
      <c r="J984" s="75" t="str">
        <f t="shared" si="107"/>
        <v>Produkte</v>
      </c>
      <c r="K984" s="75" t="str">
        <f t="shared" si="108"/>
        <v>BUs</v>
      </c>
      <c r="L984" s="75" t="str">
        <f t="shared" si="109"/>
        <v>Symptome</v>
      </c>
      <c r="M9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IFERROR(VLOOKUP(Abfalldokumentation!$O984,Kennzahlen!U:X,3,FALSE)*Abfalldokumentation!$B984,"0")))),0)</f>
        <v>438</v>
      </c>
      <c r="N984" s="75" t="str">
        <f>IF(ISBLANK(Q984),VLOOKUP(Abfalldokumentation!$O984,'Linien - BU'!R:S,2,FALSE),Q984)</f>
        <v>Rest</v>
      </c>
      <c r="O984" s="76">
        <f t="shared" si="110"/>
        <v>29500719</v>
      </c>
      <c r="P984" s="76">
        <f t="shared" si="111"/>
        <v>42</v>
      </c>
      <c r="Q984" s="44" t="s">
        <v>10</v>
      </c>
      <c r="R984" s="45">
        <v>29500719</v>
      </c>
      <c r="S984" s="45">
        <v>292</v>
      </c>
      <c r="T984" s="45">
        <v>42</v>
      </c>
      <c r="U984" s="46">
        <v>44480</v>
      </c>
      <c r="V984" s="47" t="s">
        <v>249</v>
      </c>
      <c r="W984" s="45" t="s">
        <v>297</v>
      </c>
      <c r="X984" s="49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2" t="str">
        <f>VLOOKUP(N985,'Linien - BU'!A:B,2,FALSE)</f>
        <v>BU4</v>
      </c>
      <c r="B985" s="73">
        <f t="shared" si="105"/>
        <v>9</v>
      </c>
      <c r="C985" s="74">
        <f>Abfalldokumentation!$U985</f>
        <v>44480</v>
      </c>
      <c r="D985" s="68" t="str">
        <f>IFERROR(VLOOKUP(Tabelle3[[#This Row],[Artikelnr.]],Produktgruppe!A:B,2,0),Tabelle3[[#This Row],[Produktname]])</f>
        <v>ABS 295</v>
      </c>
      <c r="E985" s="75" t="str">
        <f>IFERROR(VLOOKUP(Abfalldokumentation!$O985,Artikel!A:C,3,FALSE),Abfalldokumentation!$O985)</f>
        <v>ABS PECO</v>
      </c>
      <c r="F985" s="75" t="str">
        <f>VLOOKUP(T985,'Liste Gründe'!A:D,2,FALSE)</f>
        <v>keinen Verwendungszweck</v>
      </c>
      <c r="G985" s="74" t="str">
        <f>IF(ISBLANK(V985),VLOOKUP(Abfalldokumentation!$P985,'Liste Gründe'!A:D,3,FALSE),V985)</f>
        <v>keinen Verwendungszweck</v>
      </c>
      <c r="H985" s="75" t="str">
        <f>IF(ISBLANK(Abfalldokumentation!$W985),"-",Abfalldokumentation!$W985)</f>
        <v>-</v>
      </c>
      <c r="I985" s="75">
        <f t="shared" si="106"/>
        <v>41</v>
      </c>
      <c r="J985" s="75" t="str">
        <f t="shared" si="107"/>
        <v>Produkte</v>
      </c>
      <c r="K985" s="75" t="str">
        <f t="shared" si="108"/>
        <v>BUs</v>
      </c>
      <c r="L985" s="75" t="str">
        <f t="shared" si="109"/>
        <v>Symptome</v>
      </c>
      <c r="M9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IFERROR(VLOOKUP(Abfalldokumentation!$O985,Kennzahlen!U:X,3,FALSE)*Abfalldokumentation!$B985,"0")))),0)</f>
        <v>9.1663526661992432</v>
      </c>
      <c r="N985" s="75" t="str">
        <f>IF(ISBLANK(Q985),VLOOKUP(Abfalldokumentation!$O985,'Linien - BU'!R:S,2,FALSE),Q985)</f>
        <v>BU4</v>
      </c>
      <c r="O985" s="76">
        <f t="shared" si="110"/>
        <v>29500891</v>
      </c>
      <c r="P985" s="76">
        <f t="shared" si="111"/>
        <v>61</v>
      </c>
      <c r="Q985" s="44" t="s">
        <v>9</v>
      </c>
      <c r="R985" s="45">
        <v>29500891</v>
      </c>
      <c r="S985" s="45">
        <v>9</v>
      </c>
      <c r="T985" s="45">
        <v>61</v>
      </c>
      <c r="U985" s="46">
        <v>44480</v>
      </c>
      <c r="V985" s="47"/>
      <c r="W985" s="45"/>
      <c r="X985" s="49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7" t="str">
        <f>VLOOKUP(N986,'Linien - BU'!A:B,2,FALSE)</f>
        <v>BU4</v>
      </c>
      <c r="B986" s="78">
        <f t="shared" si="105"/>
        <v>102</v>
      </c>
      <c r="C986" s="79">
        <f>Abfalldokumentation!$U986</f>
        <v>44480</v>
      </c>
      <c r="D986" s="68" t="str">
        <f>IFERROR(VLOOKUP(Tabelle3[[#This Row],[Artikelnr.]],Produktgruppe!A:B,2,0),Tabelle3[[#This Row],[Produktname]])</f>
        <v>ABS 295</v>
      </c>
      <c r="E986" s="80" t="str">
        <f>IFERROR(VLOOKUP(Abfalldokumentation!$O986,Artikel!A:C,3,FALSE),Abfalldokumentation!$O986)</f>
        <v>ABS REBLOCH</v>
      </c>
      <c r="F986" s="80" t="str">
        <f>VLOOKUP(T986,'Liste Gründe'!A:D,2,FALSE)</f>
        <v>Schimmel</v>
      </c>
      <c r="G986" s="79" t="str">
        <f>IF(ISBLANK(V986),VLOOKUP(Abfalldokumentation!$P986,'Liste Gründe'!A:D,3,FALSE),V986)</f>
        <v>gesammelt für möglichen Einsatz</v>
      </c>
      <c r="H986" s="80" t="str">
        <f>IF(ISBLANK(Abfalldokumentation!$W986),"-",Abfalldokumentation!$W986)</f>
        <v>-</v>
      </c>
      <c r="I986" s="80">
        <f t="shared" si="106"/>
        <v>41</v>
      </c>
      <c r="J986" s="80" t="str">
        <f t="shared" si="107"/>
        <v>Produkte</v>
      </c>
      <c r="K986" s="80" t="str">
        <f t="shared" si="108"/>
        <v>BUs</v>
      </c>
      <c r="L986" s="80" t="str">
        <f t="shared" si="109"/>
        <v>Symptome</v>
      </c>
      <c r="M9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IFERROR(VLOOKUP(Abfalldokumentation!$O986,Kennzahlen!U:X,3,FALSE)*Abfalldokumentation!$B986,"0")))),0)</f>
        <v>9.946660172967233</v>
      </c>
      <c r="N986" s="80" t="str">
        <f>IF(ISBLANK(Q986),VLOOKUP(Abfalldokumentation!$O986,'Linien - BU'!R:S,2,FALSE),Q986)</f>
        <v>BU4</v>
      </c>
      <c r="O986" s="76">
        <f t="shared" si="110"/>
        <v>29500893</v>
      </c>
      <c r="P986" s="76">
        <f t="shared" si="111"/>
        <v>12</v>
      </c>
      <c r="Q986" s="38" t="s">
        <v>9</v>
      </c>
      <c r="R986" s="39">
        <v>29500893</v>
      </c>
      <c r="S986" s="39">
        <v>102</v>
      </c>
      <c r="T986" s="39">
        <v>12</v>
      </c>
      <c r="U986" s="40">
        <v>44480</v>
      </c>
      <c r="V986" s="47" t="s">
        <v>23</v>
      </c>
      <c r="W986" s="39"/>
      <c r="X986" s="43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2" t="str">
        <f>VLOOKUP(N987,'Linien - BU'!A:B,2,FALSE)</f>
        <v>BU4</v>
      </c>
      <c r="B987" s="73">
        <f t="shared" si="105"/>
        <v>154</v>
      </c>
      <c r="C987" s="74">
        <f>Abfalldokumentation!$U987</f>
        <v>44480</v>
      </c>
      <c r="D987" s="68" t="str">
        <f>IFERROR(VLOOKUP(Tabelle3[[#This Row],[Artikelnr.]],Produktgruppe!A:B,2,0),Tabelle3[[#This Row],[Produktname]])</f>
        <v>ABS 295</v>
      </c>
      <c r="E987" s="75" t="str">
        <f>IFERROR(VLOOKUP(Abfalldokumentation!$O987,Artikel!A:C,3,FALSE),Abfalldokumentation!$O987)</f>
        <v>ABS REBLOCH</v>
      </c>
      <c r="F987" s="75" t="str">
        <f>VLOOKUP(T987,'Liste Gründe'!A:D,2,FALSE)</f>
        <v>keinen Verwendungszweck</v>
      </c>
      <c r="G987" s="74" t="str">
        <f>IF(ISBLANK(V987),VLOOKUP(Abfalldokumentation!$P987,'Liste Gründe'!A:D,3,FALSE),V987)</f>
        <v>keinen Verwendungszweck</v>
      </c>
      <c r="H987" s="75" t="str">
        <f>IF(ISBLANK(Abfalldokumentation!$W987),"-",Abfalldokumentation!$W987)</f>
        <v>-</v>
      </c>
      <c r="I987" s="75">
        <f t="shared" si="106"/>
        <v>41</v>
      </c>
      <c r="J987" s="75" t="str">
        <f t="shared" si="107"/>
        <v>Produkte</v>
      </c>
      <c r="K987" s="75" t="str">
        <f t="shared" si="108"/>
        <v>BUs</v>
      </c>
      <c r="L987" s="75" t="str">
        <f t="shared" si="109"/>
        <v>Symptome</v>
      </c>
      <c r="M9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IFERROR(VLOOKUP(Abfalldokumentation!$O987,Kennzahlen!U:X,3,FALSE)*Abfalldokumentation!$B987,"0")))),0)</f>
        <v>9.946660172967233</v>
      </c>
      <c r="N987" s="75" t="str">
        <f>IF(ISBLANK(Q987),VLOOKUP(Abfalldokumentation!$O987,'Linien - BU'!R:S,2,FALSE),Q987)</f>
        <v>BU4</v>
      </c>
      <c r="O987" s="76">
        <f t="shared" si="110"/>
        <v>29500893</v>
      </c>
      <c r="P987" s="76">
        <f t="shared" si="111"/>
        <v>61</v>
      </c>
      <c r="Q987" s="44" t="s">
        <v>9</v>
      </c>
      <c r="R987" s="45">
        <v>29500893</v>
      </c>
      <c r="S987" s="45">
        <v>154</v>
      </c>
      <c r="T987" s="45">
        <v>61</v>
      </c>
      <c r="U987" s="46">
        <v>44480</v>
      </c>
      <c r="V987" s="47"/>
      <c r="W987" s="45"/>
      <c r="X987" s="49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7" t="str">
        <f>VLOOKUP(N988,'Linien - BU'!A:B,2,FALSE)</f>
        <v>BU4</v>
      </c>
      <c r="B988" s="78">
        <f t="shared" si="105"/>
        <v>452</v>
      </c>
      <c r="C988" s="79">
        <f>Abfalldokumentation!$U988</f>
        <v>44480</v>
      </c>
      <c r="D988" s="68" t="str">
        <f>IFERROR(VLOOKUP(Tabelle3[[#This Row],[Artikelnr.]],Produktgruppe!A:B,2,0),Tabelle3[[#This Row],[Produktname]])</f>
        <v>ABS 295</v>
      </c>
      <c r="E988" s="80" t="str">
        <f>IFERROR(VLOOKUP(Abfalldokumentation!$O988,Artikel!A:C,3,FALSE),Abfalldokumentation!$O988)</f>
        <v>ABS BACK-BLÜT</v>
      </c>
      <c r="F988" s="80" t="str">
        <f>VLOOKUP(T988,'Liste Gründe'!A:D,2,FALSE)</f>
        <v>Schimmel</v>
      </c>
      <c r="G988" s="79" t="str">
        <f>IF(ISBLANK(V988),VLOOKUP(Abfalldokumentation!$P988,'Liste Gründe'!A:D,3,FALSE),V988)</f>
        <v>gesammelt für möglichen Einsatz</v>
      </c>
      <c r="H988" s="80" t="str">
        <f>IF(ISBLANK(Abfalldokumentation!$W988),"-",Abfalldokumentation!$W988)</f>
        <v>-</v>
      </c>
      <c r="I988" s="80">
        <f t="shared" si="106"/>
        <v>41</v>
      </c>
      <c r="J988" s="80" t="str">
        <f t="shared" si="107"/>
        <v>Produkte</v>
      </c>
      <c r="K988" s="80" t="str">
        <f t="shared" si="108"/>
        <v>BUs</v>
      </c>
      <c r="L988" s="80" t="str">
        <f t="shared" si="109"/>
        <v>Symptome</v>
      </c>
      <c r="M9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IFERROR(VLOOKUP(Abfalldokumentation!$O988,Kennzahlen!U:X,3,FALSE)*Abfalldokumentation!$B988,"0")))),0)</f>
        <v>0</v>
      </c>
      <c r="N988" s="80" t="str">
        <f>IF(ISBLANK(Q988),VLOOKUP(Abfalldokumentation!$O988,'Linien - BU'!R:S,2,FALSE),Q988)</f>
        <v>BU4</v>
      </c>
      <c r="O988" s="76">
        <f t="shared" si="110"/>
        <v>29500894</v>
      </c>
      <c r="P988" s="76">
        <f t="shared" si="111"/>
        <v>12</v>
      </c>
      <c r="Q988" s="38" t="s">
        <v>9</v>
      </c>
      <c r="R988" s="39">
        <v>29500894</v>
      </c>
      <c r="S988" s="39">
        <v>452</v>
      </c>
      <c r="T988" s="39">
        <v>12</v>
      </c>
      <c r="U988" s="40">
        <v>44480</v>
      </c>
      <c r="V988" s="98" t="s">
        <v>23</v>
      </c>
      <c r="W988" s="39"/>
      <c r="X988" s="43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2" t="str">
        <f>VLOOKUP(N989,'Linien - BU'!A:B,2,FALSE)</f>
        <v>BU4</v>
      </c>
      <c r="B989" s="73">
        <f t="shared" si="105"/>
        <v>419</v>
      </c>
      <c r="C989" s="74">
        <f>Abfalldokumentation!$U989</f>
        <v>44480</v>
      </c>
      <c r="D989" s="68" t="str">
        <f>IFERROR(VLOOKUP(Tabelle3[[#This Row],[Artikelnr.]],Produktgruppe!A:B,2,0),Tabelle3[[#This Row],[Produktname]])</f>
        <v>ABS 295</v>
      </c>
      <c r="E989" s="75" t="str">
        <f>IFERROR(VLOOKUP(Abfalldokumentation!$O989,Artikel!A:C,3,FALSE),Abfalldokumentation!$O989)</f>
        <v>ABS TI-AD</v>
      </c>
      <c r="F989" s="75" t="str">
        <f>VLOOKUP(T989,'Liste Gründe'!A:D,2,FALSE)</f>
        <v>keinen Verwendungszweck</v>
      </c>
      <c r="G989" s="74" t="str">
        <f>IF(ISBLANK(V989),VLOOKUP(Abfalldokumentation!$P989,'Liste Gründe'!A:D,3,FALSE),V989)</f>
        <v>keinen Verwendungszweck</v>
      </c>
      <c r="H989" s="75" t="str">
        <f>IF(ISBLANK(Abfalldokumentation!$W989),"-",Abfalldokumentation!$W989)</f>
        <v>-</v>
      </c>
      <c r="I989" s="75">
        <f t="shared" si="106"/>
        <v>41</v>
      </c>
      <c r="J989" s="75" t="str">
        <f t="shared" si="107"/>
        <v>Produkte</v>
      </c>
      <c r="K989" s="75" t="str">
        <f t="shared" si="108"/>
        <v>BUs</v>
      </c>
      <c r="L989" s="75" t="str">
        <f t="shared" si="109"/>
        <v>Symptome</v>
      </c>
      <c r="M9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IFERROR(VLOOKUP(Abfalldokumentation!$O989,Kennzahlen!U:X,3,FALSE)*Abfalldokumentation!$B989,"0")))),0)</f>
        <v>7.7475399924149615</v>
      </c>
      <c r="N989" s="75" t="str">
        <f>IF(ISBLANK(Q989),VLOOKUP(Abfalldokumentation!$O989,'Linien - BU'!R:S,2,FALSE),Q989)</f>
        <v>BU4</v>
      </c>
      <c r="O989" s="76">
        <f t="shared" si="110"/>
        <v>29500904</v>
      </c>
      <c r="P989" s="76">
        <f t="shared" si="111"/>
        <v>61</v>
      </c>
      <c r="Q989" s="44" t="s">
        <v>9</v>
      </c>
      <c r="R989" s="45">
        <v>29500904</v>
      </c>
      <c r="S989" s="45">
        <v>419</v>
      </c>
      <c r="T989" s="45">
        <v>61</v>
      </c>
      <c r="U989" s="46">
        <v>44480</v>
      </c>
      <c r="V989" s="47"/>
      <c r="W989" s="45"/>
      <c r="X989" s="49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7" t="str">
        <f>VLOOKUP(N990,'Linien - BU'!A:B,2,FALSE)</f>
        <v>BU4</v>
      </c>
      <c r="B990" s="78">
        <f t="shared" si="105"/>
        <v>8</v>
      </c>
      <c r="C990" s="79">
        <f>Abfalldokumentation!$U990</f>
        <v>44480</v>
      </c>
      <c r="D990" s="68" t="str">
        <f>IFERROR(VLOOKUP(Tabelle3[[#This Row],[Artikelnr.]],Produktgruppe!A:B,2,0),Tabelle3[[#This Row],[Produktname]])</f>
        <v>ABS 295</v>
      </c>
      <c r="E990" s="80" t="str">
        <f>IFERROR(VLOOKUP(Abfalldokumentation!$O990,Artikel!A:C,3,FALSE),Abfalldokumentation!$O990)</f>
        <v>ABS SCH-PAUL</v>
      </c>
      <c r="F990" s="80" t="str">
        <f>VLOOKUP(T990,'Liste Gründe'!A:D,2,FALSE)</f>
        <v>keinen Verwendungszweck</v>
      </c>
      <c r="G990" s="79" t="str">
        <f>IF(ISBLANK(V990),VLOOKUP(Abfalldokumentation!$P990,'Liste Gründe'!A:D,3,FALSE),V990)</f>
        <v>keinen Verwendungszweck</v>
      </c>
      <c r="H990" s="80" t="str">
        <f>IF(ISBLANK(Abfalldokumentation!$W990),"-",Abfalldokumentation!$W990)</f>
        <v>-</v>
      </c>
      <c r="I990" s="80">
        <f t="shared" si="106"/>
        <v>41</v>
      </c>
      <c r="J990" s="80" t="str">
        <f t="shared" si="107"/>
        <v>Produkte</v>
      </c>
      <c r="K990" s="80" t="str">
        <f t="shared" si="108"/>
        <v>BUs</v>
      </c>
      <c r="L990" s="80" t="str">
        <f t="shared" si="109"/>
        <v>Symptome</v>
      </c>
      <c r="M9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IFERROR(VLOOKUP(Abfalldokumentation!$O990,Kennzahlen!U:X,3,FALSE)*Abfalldokumentation!$B990,"0")))),0)</f>
        <v>7.6086145024926051</v>
      </c>
      <c r="N990" s="80" t="str">
        <f>IF(ISBLANK(Q990),VLOOKUP(Abfalldokumentation!$O990,'Linien - BU'!R:S,2,FALSE),Q990)</f>
        <v>BU4</v>
      </c>
      <c r="O990" s="76">
        <f t="shared" si="110"/>
        <v>29500906</v>
      </c>
      <c r="P990" s="76">
        <f t="shared" si="111"/>
        <v>61</v>
      </c>
      <c r="Q990" s="38" t="s">
        <v>9</v>
      </c>
      <c r="R990" s="39">
        <v>29500906</v>
      </c>
      <c r="S990" s="39">
        <v>8</v>
      </c>
      <c r="T990" s="39">
        <v>61</v>
      </c>
      <c r="U990" s="40">
        <v>44480</v>
      </c>
      <c r="V990" s="41"/>
      <c r="W990" s="39"/>
      <c r="X990" s="43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2" t="str">
        <f>VLOOKUP(N991,'Linien - BU'!A:B,2,FALSE)</f>
        <v>BU4</v>
      </c>
      <c r="B991" s="73">
        <f t="shared" si="105"/>
        <v>327</v>
      </c>
      <c r="C991" s="74">
        <f>Abfalldokumentation!$U991</f>
        <v>44480</v>
      </c>
      <c r="D991" s="68" t="str">
        <f>IFERROR(VLOOKUP(Tabelle3[[#This Row],[Artikelnr.]],Produktgruppe!A:B,2,0),Tabelle3[[#This Row],[Produktname]])</f>
        <v>ABS 295</v>
      </c>
      <c r="E991" s="75" t="str">
        <f>IFERROR(VLOOKUP(Abfalldokumentation!$O991,Artikel!A:C,3,FALSE),Abfalldokumentation!$O991)</f>
        <v>ABS GRUY</v>
      </c>
      <c r="F991" s="75" t="str">
        <f>VLOOKUP(T991,'Liste Gründe'!A:D,2,FALSE)</f>
        <v>keinen Verwendungszweck</v>
      </c>
      <c r="G991" s="74" t="str">
        <f>IF(ISBLANK(V991),VLOOKUP(Abfalldokumentation!$P991,'Liste Gründe'!A:D,3,FALSE),V991)</f>
        <v>keinen Verwendungszweck</v>
      </c>
      <c r="H991" s="75" t="str">
        <f>IF(ISBLANK(Abfalldokumentation!$W991),"-",Abfalldokumentation!$W991)</f>
        <v>-</v>
      </c>
      <c r="I991" s="75">
        <f t="shared" si="106"/>
        <v>41</v>
      </c>
      <c r="J991" s="75" t="str">
        <f t="shared" si="107"/>
        <v>Produkte</v>
      </c>
      <c r="K991" s="75" t="str">
        <f t="shared" si="108"/>
        <v>BUs</v>
      </c>
      <c r="L991" s="75" t="str">
        <f t="shared" si="109"/>
        <v>Symptome</v>
      </c>
      <c r="M9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IFERROR(VLOOKUP(Abfalldokumentation!$O991,Kennzahlen!U:X,3,FALSE)*Abfalldokumentation!$B991,"0")))),0)</f>
        <v>14.49175949220386</v>
      </c>
      <c r="N991" s="75" t="str">
        <f>IF(ISBLANK(Q991),VLOOKUP(Abfalldokumentation!$O991,'Linien - BU'!R:S,2,FALSE),Q991)</f>
        <v>BU4</v>
      </c>
      <c r="O991" s="76">
        <f t="shared" si="110"/>
        <v>29500908</v>
      </c>
      <c r="P991" s="76">
        <f t="shared" si="111"/>
        <v>61</v>
      </c>
      <c r="Q991" s="44" t="s">
        <v>9</v>
      </c>
      <c r="R991" s="45">
        <v>29500908</v>
      </c>
      <c r="S991" s="45">
        <v>327</v>
      </c>
      <c r="T991" s="45">
        <v>61</v>
      </c>
      <c r="U991" s="46">
        <v>44480</v>
      </c>
      <c r="V991" s="47"/>
      <c r="W991" s="45"/>
      <c r="X991" s="49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7" t="str">
        <f>VLOOKUP(N992,'Linien - BU'!A:B,2,FALSE)</f>
        <v>BU4</v>
      </c>
      <c r="B992" s="78">
        <f t="shared" si="105"/>
        <v>24</v>
      </c>
      <c r="C992" s="79">
        <f>Abfalldokumentation!$U992</f>
        <v>44480</v>
      </c>
      <c r="D992" s="68" t="str">
        <f>IFERROR(VLOOKUP(Tabelle3[[#This Row],[Artikelnr.]],Produktgruppe!A:B,2,0),Tabelle3[[#This Row],[Produktname]])</f>
        <v>ABS 295</v>
      </c>
      <c r="E992" s="80" t="str">
        <f>IFERROR(VLOOKUP(Abfalldokumentation!$O992,Artikel!A:C,3,FALSE),Abfalldokumentation!$O992)</f>
        <v>ABS Unser Blütenkäse</v>
      </c>
      <c r="F992" s="80" t="str">
        <f>VLOOKUP(T992,'Liste Gründe'!A:D,2,FALSE)</f>
        <v>keinen Verwendungszweck</v>
      </c>
      <c r="G992" s="79" t="str">
        <f>IF(ISBLANK(V992),VLOOKUP(Abfalldokumentation!$P992,'Liste Gründe'!A:D,3,FALSE),V992)</f>
        <v>keinen Verwendungszweck</v>
      </c>
      <c r="H992" s="80" t="str">
        <f>IF(ISBLANK(Abfalldokumentation!$W992),"-",Abfalldokumentation!$W992)</f>
        <v>-</v>
      </c>
      <c r="I992" s="80">
        <f t="shared" si="106"/>
        <v>41</v>
      </c>
      <c r="J992" s="80" t="str">
        <f t="shared" si="107"/>
        <v>Produkte</v>
      </c>
      <c r="K992" s="80" t="str">
        <f t="shared" si="108"/>
        <v>BUs</v>
      </c>
      <c r="L992" s="80" t="str">
        <f t="shared" si="109"/>
        <v>Symptome</v>
      </c>
      <c r="M9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IFERROR(VLOOKUP(Abfalldokumentation!$O992,Kennzahlen!U:X,3,FALSE)*Abfalldokumentation!$B992,"0")))),0)</f>
        <v>9.4651380183951126</v>
      </c>
      <c r="N992" s="80" t="str">
        <f>IF(ISBLANK(Q992),VLOOKUP(Abfalldokumentation!$O992,'Linien - BU'!R:S,2,FALSE),Q992)</f>
        <v>BU4</v>
      </c>
      <c r="O992" s="76">
        <f t="shared" si="110"/>
        <v>29500910</v>
      </c>
      <c r="P992" s="76">
        <f t="shared" si="111"/>
        <v>61</v>
      </c>
      <c r="Q992" s="38" t="s">
        <v>9</v>
      </c>
      <c r="R992" s="39">
        <v>29500910</v>
      </c>
      <c r="S992" s="39">
        <v>24</v>
      </c>
      <c r="T992" s="39">
        <v>61</v>
      </c>
      <c r="U992" s="40">
        <v>44480</v>
      </c>
      <c r="V992" s="41"/>
      <c r="W992" s="39"/>
      <c r="X992" s="43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2" t="str">
        <f>VLOOKUP(N993,'Linien - BU'!A:B,2,FALSE)</f>
        <v>BU1</v>
      </c>
      <c r="B993" s="73">
        <f t="shared" si="105"/>
        <v>53</v>
      </c>
      <c r="C993" s="74">
        <f>Abfalldokumentation!$U993</f>
        <v>44480</v>
      </c>
      <c r="D993" s="68" t="str">
        <f>IFERROR(VLOOKUP(Tabelle3[[#This Row],[Artikelnr.]],Produktgruppe!A:B,2,0),Tabelle3[[#This Row],[Produktname]])</f>
        <v>VOS 295</v>
      </c>
      <c r="E993" s="75" t="str">
        <f>IFERROR(VLOOKUP(Abfalldokumentation!$O993,Artikel!A:C,3,FALSE),Abfalldokumentation!$O993)</f>
        <v>VOS-ABS ENTSORGUNG</v>
      </c>
      <c r="F993" s="75" t="str">
        <f>VLOOKUP(T993,'Liste Gründe'!A:D,2,FALSE)</f>
        <v>Rest</v>
      </c>
      <c r="G993" s="74" t="str">
        <f>IF(ISBLANK(V993),VLOOKUP(Abfalldokumentation!$P993,'Liste Gründe'!A:D,3,FALSE),V993)</f>
        <v>geschälte Rinde</v>
      </c>
      <c r="H993" s="75" t="str">
        <f>IF(ISBLANK(Abfalldokumentation!$W993),"-",Abfalldokumentation!$W993)</f>
        <v>-</v>
      </c>
      <c r="I993" s="75">
        <f t="shared" si="106"/>
        <v>41</v>
      </c>
      <c r="J993" s="75" t="str">
        <f t="shared" si="107"/>
        <v>Produkte</v>
      </c>
      <c r="K993" s="75" t="str">
        <f t="shared" si="108"/>
        <v>BUs</v>
      </c>
      <c r="L993" s="75" t="str">
        <f t="shared" si="109"/>
        <v>Symptome</v>
      </c>
      <c r="M9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IFERROR(VLOOKUP(Abfalldokumentation!$O993,Kennzahlen!U:X,3,FALSE)*Abfalldokumentation!$B993,"0")))),0)</f>
        <v>0.53</v>
      </c>
      <c r="N993" s="75" t="str">
        <f>IF(ISBLANK(Q993),VLOOKUP(Abfalldokumentation!$O993,'Linien - BU'!R:S,2,FALSE),Q993)</f>
        <v>RWV</v>
      </c>
      <c r="O993" s="76">
        <f t="shared" si="110"/>
        <v>29500917</v>
      </c>
      <c r="P993" s="76">
        <f t="shared" si="111"/>
        <v>60</v>
      </c>
      <c r="Q993" s="44" t="s">
        <v>188</v>
      </c>
      <c r="R993" s="45">
        <v>29500917</v>
      </c>
      <c r="S993" s="45">
        <v>53</v>
      </c>
      <c r="T993" s="45">
        <v>60</v>
      </c>
      <c r="U993" s="46">
        <v>44480</v>
      </c>
      <c r="V993" s="47"/>
      <c r="W993" s="45"/>
      <c r="X993" s="49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7" t="str">
        <f>VLOOKUP(N994,'Linien - BU'!A:B,2,FALSE)</f>
        <v>BU1</v>
      </c>
      <c r="B994" s="78">
        <f t="shared" si="105"/>
        <v>6</v>
      </c>
      <c r="C994" s="79">
        <f>Abfalldokumentation!$U994</f>
        <v>44480</v>
      </c>
      <c r="D994" s="68" t="str">
        <f>IFERROR(VLOOKUP(Tabelle3[[#This Row],[Artikelnr.]],Produktgruppe!A:B,2,0),Tabelle3[[#This Row],[Produktname]])</f>
        <v>VOS 295</v>
      </c>
      <c r="E994" s="80" t="str">
        <f>IFERROR(VLOOKUP(Abfalldokumentation!$O994,Artikel!A:C,3,FALSE),Abfalldokumentation!$O994)</f>
        <v>VOS-ABS ENTSORGUNG</v>
      </c>
      <c r="F994" s="80" t="str">
        <f>VLOOKUP(T994,'Liste Gründe'!A:D,2,FALSE)</f>
        <v>Rest</v>
      </c>
      <c r="G994" s="79" t="str">
        <f>IF(ISBLANK(V994),VLOOKUP(Abfalldokumentation!$P994,'Liste Gründe'!A:D,3,FALSE),V994)</f>
        <v>geschälte Rinde</v>
      </c>
      <c r="H994" s="80" t="str">
        <f>IF(ISBLANK(Abfalldokumentation!$W994),"-",Abfalldokumentation!$W994)</f>
        <v>-</v>
      </c>
      <c r="I994" s="80">
        <f t="shared" si="106"/>
        <v>41</v>
      </c>
      <c r="J994" s="80" t="str">
        <f t="shared" si="107"/>
        <v>Produkte</v>
      </c>
      <c r="K994" s="80" t="str">
        <f t="shared" si="108"/>
        <v>BUs</v>
      </c>
      <c r="L994" s="80" t="str">
        <f t="shared" si="109"/>
        <v>Symptome</v>
      </c>
      <c r="M9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IFERROR(VLOOKUP(Abfalldokumentation!$O994,Kennzahlen!U:X,3,FALSE)*Abfalldokumentation!$B994,"0")))),0)</f>
        <v>0.06</v>
      </c>
      <c r="N994" s="80" t="str">
        <f>IF(ISBLANK(Q994),VLOOKUP(Abfalldokumentation!$O994,'Linien - BU'!R:S,2,FALSE),Q994)</f>
        <v>RWV</v>
      </c>
      <c r="O994" s="76">
        <f t="shared" si="110"/>
        <v>29500917</v>
      </c>
      <c r="P994" s="76">
        <f t="shared" si="111"/>
        <v>60</v>
      </c>
      <c r="Q994" s="38" t="s">
        <v>188</v>
      </c>
      <c r="R994" s="39">
        <v>29500917</v>
      </c>
      <c r="S994" s="39">
        <v>6</v>
      </c>
      <c r="T994" s="39">
        <v>60</v>
      </c>
      <c r="U994" s="40">
        <v>44480</v>
      </c>
      <c r="V994" s="41"/>
      <c r="W994" s="39"/>
      <c r="X994" s="43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2" t="str">
        <f>VLOOKUP(N995,'Linien - BU'!A:B,2,FALSE)</f>
        <v>BU4</v>
      </c>
      <c r="B995" s="73">
        <f t="shared" si="105"/>
        <v>55</v>
      </c>
      <c r="C995" s="74">
        <f>Abfalldokumentation!$U995</f>
        <v>44480</v>
      </c>
      <c r="D995" s="68" t="str">
        <f>IFERROR(VLOOKUP(Tabelle3[[#This Row],[Artikelnr.]],Produktgruppe!A:B,2,0),Tabelle3[[#This Row],[Produktname]])</f>
        <v>ABS 295</v>
      </c>
      <c r="E995" s="75" t="str">
        <f>IFERROR(VLOOKUP(Abfalldokumentation!$O995,Artikel!A:C,3,FALSE),Abfalldokumentation!$O995)</f>
        <v>ABS OLD-AMSTERDAM</v>
      </c>
      <c r="F995" s="75" t="str">
        <f>VLOOKUP(T995,'Liste Gründe'!A:D,2,FALSE)</f>
        <v>keinen Verwendungszweck</v>
      </c>
      <c r="G995" s="74" t="str">
        <f>IF(ISBLANK(V995),VLOOKUP(Abfalldokumentation!$P995,'Liste Gründe'!A:D,3,FALSE),V995)</f>
        <v>keinen Verwendungszweck</v>
      </c>
      <c r="H995" s="75" t="str">
        <f>IF(ISBLANK(Abfalldokumentation!$W995),"-",Abfalldokumentation!$W995)</f>
        <v>-</v>
      </c>
      <c r="I995" s="75">
        <f t="shared" si="106"/>
        <v>41</v>
      </c>
      <c r="J995" s="75" t="str">
        <f t="shared" si="107"/>
        <v>Produkte</v>
      </c>
      <c r="K995" s="75" t="str">
        <f t="shared" si="108"/>
        <v>BUs</v>
      </c>
      <c r="L995" s="75" t="str">
        <f t="shared" si="109"/>
        <v>Symptome</v>
      </c>
      <c r="M9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IFERROR(VLOOKUP(Abfalldokumentation!$O995,Kennzahlen!U:X,3,FALSE)*Abfalldokumentation!$B995,"0")))),0)</f>
        <v>10.868925052314992</v>
      </c>
      <c r="N995" s="75" t="str">
        <f>IF(ISBLANK(Q995),VLOOKUP(Abfalldokumentation!$O995,'Linien - BU'!R:S,2,FALSE),Q995)</f>
        <v>BU4</v>
      </c>
      <c r="O995" s="76">
        <f t="shared" si="110"/>
        <v>29501039</v>
      </c>
      <c r="P995" s="76">
        <f t="shared" si="111"/>
        <v>61</v>
      </c>
      <c r="Q995" s="44" t="s">
        <v>9</v>
      </c>
      <c r="R995" s="45">
        <v>29501039</v>
      </c>
      <c r="S995" s="45">
        <v>55</v>
      </c>
      <c r="T995" s="45">
        <v>61</v>
      </c>
      <c r="U995" s="46">
        <v>44480</v>
      </c>
      <c r="V995" s="47"/>
      <c r="W995" s="45"/>
      <c r="X995" s="49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7" t="str">
        <f>VLOOKUP(N996,'Linien - BU'!A:B,2,FALSE)</f>
        <v>BU4</v>
      </c>
      <c r="B996" s="78">
        <f t="shared" si="105"/>
        <v>21</v>
      </c>
      <c r="C996" s="79">
        <f>Abfalldokumentation!$U996</f>
        <v>44480</v>
      </c>
      <c r="D996" s="68" t="str">
        <f>IFERROR(VLOOKUP(Tabelle3[[#This Row],[Artikelnr.]],Produktgruppe!A:B,2,0),Tabelle3[[#This Row],[Produktname]])</f>
        <v>ABS 295</v>
      </c>
      <c r="E996" s="80" t="str">
        <f>IFERROR(VLOOKUP(Abfalldokumentation!$O996,Artikel!A:C,3,FALSE),Abfalldokumentation!$O996)</f>
        <v>ABS OLD-AMSTERDAM</v>
      </c>
      <c r="F996" s="80" t="str">
        <f>VLOOKUP(T996,'Liste Gründe'!A:D,2,FALSE)</f>
        <v>keinen Verwendungszweck</v>
      </c>
      <c r="G996" s="79" t="str">
        <f>IF(ISBLANK(V996),VLOOKUP(Abfalldokumentation!$P996,'Liste Gründe'!A:D,3,FALSE),V996)</f>
        <v>keinen Verwendungszweck</v>
      </c>
      <c r="H996" s="80" t="str">
        <f>IF(ISBLANK(Abfalldokumentation!$W996),"-",Abfalldokumentation!$W996)</f>
        <v>-</v>
      </c>
      <c r="I996" s="80">
        <f t="shared" si="106"/>
        <v>41</v>
      </c>
      <c r="J996" s="80" t="str">
        <f t="shared" si="107"/>
        <v>Produkte</v>
      </c>
      <c r="K996" s="80" t="str">
        <f t="shared" si="108"/>
        <v>BUs</v>
      </c>
      <c r="L996" s="80" t="str">
        <f t="shared" si="109"/>
        <v>Symptome</v>
      </c>
      <c r="M9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IFERROR(VLOOKUP(Abfalldokumentation!$O996,Kennzahlen!U:X,3,FALSE)*Abfalldokumentation!$B996,"0")))),0)</f>
        <v>10.868925052314992</v>
      </c>
      <c r="N996" s="80" t="str">
        <f>IF(ISBLANK(Q996),VLOOKUP(Abfalldokumentation!$O996,'Linien - BU'!R:S,2,FALSE),Q996)</f>
        <v>BU4</v>
      </c>
      <c r="O996" s="76">
        <f t="shared" si="110"/>
        <v>29501039</v>
      </c>
      <c r="P996" s="76">
        <f t="shared" si="111"/>
        <v>61</v>
      </c>
      <c r="Q996" s="38" t="s">
        <v>9</v>
      </c>
      <c r="R996" s="39">
        <v>29501039</v>
      </c>
      <c r="S996" s="39">
        <v>21</v>
      </c>
      <c r="T996" s="39">
        <v>61</v>
      </c>
      <c r="U996" s="40">
        <v>44480</v>
      </c>
      <c r="V996" s="41"/>
      <c r="W996" s="39"/>
      <c r="X996" s="43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2" t="str">
        <f>VLOOKUP(N997,'Linien - BU'!A:B,2,FALSE)</f>
        <v>BU4</v>
      </c>
      <c r="B997" s="73">
        <f t="shared" si="105"/>
        <v>424</v>
      </c>
      <c r="C997" s="74">
        <f>Abfalldokumentation!$U997</f>
        <v>44480</v>
      </c>
      <c r="D997" s="68" t="str">
        <f>IFERROR(VLOOKUP(Tabelle3[[#This Row],[Artikelnr.]],Produktgruppe!A:B,2,0),Tabelle3[[#This Row],[Produktname]])</f>
        <v>ABS 295</v>
      </c>
      <c r="E997" s="75" t="str">
        <f>IFERROR(VLOOKUP(Abfalldokumentation!$O997,Artikel!A:C,3,FALSE),Abfalldokumentation!$O997)</f>
        <v>ABS GOU-ROYAL</v>
      </c>
      <c r="F997" s="75" t="str">
        <f>VLOOKUP(T997,'Liste Gründe'!A:D,2,FALSE)</f>
        <v>Schimmel</v>
      </c>
      <c r="G997" s="74" t="str">
        <f>IF(ISBLANK(V997),VLOOKUP(Abfalldokumentation!$P997,'Liste Gründe'!A:D,3,FALSE),V997)</f>
        <v>gesammelt für möglichen Einsatz</v>
      </c>
      <c r="H997" s="75" t="str">
        <f>IF(ISBLANK(Abfalldokumentation!$W997),"-",Abfalldokumentation!$W997)</f>
        <v>-</v>
      </c>
      <c r="I997" s="75">
        <f t="shared" si="106"/>
        <v>41</v>
      </c>
      <c r="J997" s="75" t="str">
        <f t="shared" si="107"/>
        <v>Produkte</v>
      </c>
      <c r="K997" s="75" t="str">
        <f t="shared" si="108"/>
        <v>BUs</v>
      </c>
      <c r="L997" s="75" t="str">
        <f t="shared" si="109"/>
        <v>Symptome</v>
      </c>
      <c r="M9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IFERROR(VLOOKUP(Abfalldokumentation!$O997,Kennzahlen!U:X,3,FALSE)*Abfalldokumentation!$B997,"0")))),0)</f>
        <v>0</v>
      </c>
      <c r="N997" s="75" t="str">
        <f>IF(ISBLANK(Q997),VLOOKUP(Abfalldokumentation!$O997,'Linien - BU'!R:S,2,FALSE),Q997)</f>
        <v>BU4</v>
      </c>
      <c r="O997" s="76">
        <f t="shared" si="110"/>
        <v>29501049</v>
      </c>
      <c r="P997" s="76">
        <f t="shared" si="111"/>
        <v>12</v>
      </c>
      <c r="Q997" s="44" t="s">
        <v>9</v>
      </c>
      <c r="R997" s="45">
        <v>29501049</v>
      </c>
      <c r="S997" s="45">
        <v>424</v>
      </c>
      <c r="T997" s="45">
        <v>12</v>
      </c>
      <c r="U997" s="46">
        <v>44480</v>
      </c>
      <c r="V997" s="98" t="s">
        <v>23</v>
      </c>
      <c r="W997" s="45"/>
      <c r="X997" s="49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7" t="str">
        <f>VLOOKUP(N998,'Linien - BU'!A:B,2,FALSE)</f>
        <v>Verkauf</v>
      </c>
      <c r="B998" s="78">
        <f t="shared" si="105"/>
        <v>474</v>
      </c>
      <c r="C998" s="79">
        <f>Abfalldokumentation!$U998</f>
        <v>44480</v>
      </c>
      <c r="D998" s="68" t="str">
        <f>IFERROR(VLOOKUP(Tabelle3[[#This Row],[Artikelnr.]],Produktgruppe!A:B,2,0),Tabelle3[[#This Row],[Produktname]])</f>
        <v>Endstücke 295</v>
      </c>
      <c r="E998" s="80" t="str">
        <f>IFERROR(VLOOKUP(Abfalldokumentation!$O998,Artikel!A:C,3,FALSE),Abfalldokumentation!$O998)</f>
        <v>VOS GRW-SCHI-NAT ENDSTÜ</v>
      </c>
      <c r="F998" s="80" t="str">
        <f>VLOOKUP(T998,'Liste Gründe'!A:D,2,FALSE)</f>
        <v>Schimmel</v>
      </c>
      <c r="G998" s="79" t="str">
        <f>IF(ISBLANK(V998),VLOOKUP(Abfalldokumentation!$P998,'Liste Gründe'!A:D,3,FALSE),V998)</f>
        <v>keinen Abnehmer/kein Schälpersonal</v>
      </c>
      <c r="H998" s="80" t="str">
        <f>IF(ISBLANK(Abfalldokumentation!$W998),"-",Abfalldokumentation!$W998)</f>
        <v>-</v>
      </c>
      <c r="I998" s="80">
        <f t="shared" si="106"/>
        <v>41</v>
      </c>
      <c r="J998" s="80" t="str">
        <f t="shared" si="107"/>
        <v>Produkte</v>
      </c>
      <c r="K998" s="80" t="str">
        <f t="shared" si="108"/>
        <v>BUs</v>
      </c>
      <c r="L998" s="80" t="str">
        <f t="shared" si="109"/>
        <v>Symptome</v>
      </c>
      <c r="M9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IFERROR(VLOOKUP(Abfalldokumentation!$O998,Kennzahlen!U:X,3,FALSE)*Abfalldokumentation!$B998,"0")))),0)</f>
        <v>237</v>
      </c>
      <c r="N998" s="80" t="str">
        <f>IF(ISBLANK(Q998),VLOOKUP(Abfalldokumentation!$O998,'Linien - BU'!R:S,2,FALSE),Q998)</f>
        <v>Verkauf</v>
      </c>
      <c r="O998" s="76">
        <f t="shared" si="110"/>
        <v>29501070</v>
      </c>
      <c r="P998" s="76">
        <f t="shared" si="111"/>
        <v>12</v>
      </c>
      <c r="Q998" s="38" t="s">
        <v>11</v>
      </c>
      <c r="R998" s="39">
        <v>29501070</v>
      </c>
      <c r="S998" s="39">
        <v>474</v>
      </c>
      <c r="T998" s="39">
        <v>12</v>
      </c>
      <c r="U998" s="40">
        <v>44480</v>
      </c>
      <c r="V998" s="41" t="s">
        <v>20</v>
      </c>
      <c r="W998" s="39"/>
      <c r="X998" s="43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2" t="str">
        <f>VLOOKUP(N999,'Linien - BU'!A:B,2,FALSE)</f>
        <v>BU4</v>
      </c>
      <c r="B999" s="73">
        <f t="shared" si="105"/>
        <v>45</v>
      </c>
      <c r="C999" s="74">
        <f>Abfalldokumentation!$U999</f>
        <v>44480</v>
      </c>
      <c r="D999" s="68" t="str">
        <f>IFERROR(VLOOKUP(Tabelle3[[#This Row],[Artikelnr.]],Produktgruppe!A:B,2,0),Tabelle3[[#This Row],[Produktname]])</f>
        <v>ABS 295</v>
      </c>
      <c r="E999" s="75" t="str">
        <f>IFERROR(VLOOKUP(Abfalldokumentation!$O999,Artikel!A:C,3,FALSE),Abfalldokumentation!$O999)</f>
        <v>ABS Simmentaler</v>
      </c>
      <c r="F999" s="75" t="str">
        <f>VLOOKUP(T999,'Liste Gründe'!A:D,2,FALSE)</f>
        <v>keinen Verwendungszweck</v>
      </c>
      <c r="G999" s="74" t="str">
        <f>IF(ISBLANK(V999),VLOOKUP(Abfalldokumentation!$P999,'Liste Gründe'!A:D,3,FALSE),V999)</f>
        <v>keinen Verwendungszweck</v>
      </c>
      <c r="H999" s="75" t="str">
        <f>IF(ISBLANK(Abfalldokumentation!$W999),"-",Abfalldokumentation!$W999)</f>
        <v>-</v>
      </c>
      <c r="I999" s="75">
        <f t="shared" si="106"/>
        <v>41</v>
      </c>
      <c r="J999" s="75" t="str">
        <f t="shared" si="107"/>
        <v>Produkte</v>
      </c>
      <c r="K999" s="75" t="str">
        <f t="shared" si="108"/>
        <v>BUs</v>
      </c>
      <c r="L999" s="75" t="str">
        <f t="shared" si="109"/>
        <v>Symptome</v>
      </c>
      <c r="M9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IFERROR(VLOOKUP(Abfalldokumentation!$O999,Kennzahlen!U:X,3,FALSE)*Abfalldokumentation!$B999,"0")))),0)</f>
        <v>6.7003968641643503</v>
      </c>
      <c r="N999" s="75" t="str">
        <f>IF(ISBLANK(Q999),VLOOKUP(Abfalldokumentation!$O999,'Linien - BU'!R:S,2,FALSE),Q999)</f>
        <v>BU4</v>
      </c>
      <c r="O999" s="76">
        <f t="shared" si="110"/>
        <v>29501099</v>
      </c>
      <c r="P999" s="76">
        <f t="shared" si="111"/>
        <v>61</v>
      </c>
      <c r="Q999" s="44" t="s">
        <v>9</v>
      </c>
      <c r="R999" s="45">
        <v>29501099</v>
      </c>
      <c r="S999" s="45">
        <v>45</v>
      </c>
      <c r="T999" s="45">
        <v>61</v>
      </c>
      <c r="U999" s="46">
        <v>44480</v>
      </c>
      <c r="V999" s="47"/>
      <c r="W999" s="45"/>
      <c r="X999" s="49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7" t="str">
        <f>VLOOKUP(N1000,'Linien - BU'!A:B,2,FALSE)</f>
        <v>BU1</v>
      </c>
      <c r="B1000" s="78">
        <f t="shared" si="105"/>
        <v>160</v>
      </c>
      <c r="C1000" s="79">
        <f>Abfalldokumentation!$U1000</f>
        <v>44480</v>
      </c>
      <c r="D1000" s="68" t="str">
        <f>IFERROR(VLOOKUP(Tabelle3[[#This Row],[Artikelnr.]],Produktgruppe!A:B,2,0),Tabelle3[[#This Row],[Produktname]])</f>
        <v>Sammelnr.</v>
      </c>
      <c r="E1000" s="80" t="str">
        <f>IFERROR(VLOOKUP(Abfalldokumentation!$O1000,Artikel!A:C,3,FALSE),Abfalldokumentation!$O1000)</f>
        <v>ABS 45-48% Konventionel</v>
      </c>
      <c r="F1000" s="80" t="str">
        <f>VLOOKUP(T1000,'Liste Gründe'!A:D,2,FALSE)</f>
        <v>Qualitätsprobleme</v>
      </c>
      <c r="G1000" s="79" t="str">
        <f>IF(ISBLANK(V1000),VLOOKUP(Abfalldokumentation!$P1000,'Liste Gründe'!A:D,3,FALSE),V1000)</f>
        <v>Produkt durchwässert</v>
      </c>
      <c r="H1000" s="80" t="str">
        <f>IF(ISBLANK(Abfalldokumentation!$W1000),"-",Abfalldokumentation!$W1000)</f>
        <v>-</v>
      </c>
      <c r="I1000" s="80">
        <f t="shared" si="106"/>
        <v>41</v>
      </c>
      <c r="J1000" s="80" t="str">
        <f t="shared" si="107"/>
        <v>Produkte</v>
      </c>
      <c r="K1000" s="80" t="str">
        <f t="shared" si="108"/>
        <v>BUs</v>
      </c>
      <c r="L1000" s="80" t="str">
        <f t="shared" si="109"/>
        <v>Symptome</v>
      </c>
      <c r="M10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IFERROR(VLOOKUP(Abfalldokumentation!$O1000,Kennzahlen!U:X,3,FALSE)*Abfalldokumentation!$B1000,"0")))),0)</f>
        <v>322.81599999999997</v>
      </c>
      <c r="N1000" s="80" t="str">
        <f>IF(ISBLANK(Q1000),VLOOKUP(Abfalldokumentation!$O1000,'Linien - BU'!R:S,2,FALSE),Q1000)</f>
        <v>Schmelze</v>
      </c>
      <c r="O1000" s="76">
        <f t="shared" si="110"/>
        <v>29600004</v>
      </c>
      <c r="P1000" s="76">
        <f t="shared" si="111"/>
        <v>43</v>
      </c>
      <c r="Q1000" s="38" t="s">
        <v>170</v>
      </c>
      <c r="R1000" s="39">
        <v>29600004</v>
      </c>
      <c r="S1000" s="39">
        <v>160</v>
      </c>
      <c r="T1000" s="39">
        <v>43</v>
      </c>
      <c r="U1000" s="40">
        <v>44480</v>
      </c>
      <c r="V1000" s="41"/>
      <c r="W1000" s="39"/>
      <c r="X1000" s="43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2" t="str">
        <f>VLOOKUP(N1001,'Linien - BU'!A:B,2,FALSE)</f>
        <v>BU3</v>
      </c>
      <c r="B1001" s="73">
        <f t="shared" si="105"/>
        <v>369</v>
      </c>
      <c r="C1001" s="74">
        <f>Abfalldokumentation!$U1001</f>
        <v>44480</v>
      </c>
      <c r="D1001" s="68" t="str">
        <f>IFERROR(VLOOKUP(Tabelle3[[#This Row],[Artikelnr.]],Produktgruppe!A:B,2,0),Tabelle3[[#This Row],[Produktname]])</f>
        <v>Offen vegan</v>
      </c>
      <c r="E1001" s="75" t="str">
        <f>IFERROR(VLOOKUP(Abfalldokumentation!$O1001,Artikel!A:C,3,FALSE),Abfalldokumentation!$O1001)</f>
        <v>VOS VEG-SCH MILD</v>
      </c>
      <c r="F1001" s="75" t="str">
        <f>VLOOKUP(T1001,'Liste Gründe'!A:D,2,FALSE)</f>
        <v>keinen Verwendungszweck</v>
      </c>
      <c r="G1001" s="74" t="str">
        <f>IF(ISBLANK(V1001),VLOOKUP(Abfalldokumentation!$P1001,'Liste Gründe'!A:D,3,FALSE),V1001)</f>
        <v>VOS &gt; Einsatz (vegan)</v>
      </c>
      <c r="H1001" s="75" t="str">
        <f>IF(ISBLANK(Abfalldokumentation!$W1001),"-",Abfalldokumentation!$W1001)</f>
        <v>-</v>
      </c>
      <c r="I1001" s="75">
        <f t="shared" si="106"/>
        <v>41</v>
      </c>
      <c r="J1001" s="75" t="str">
        <f t="shared" si="107"/>
        <v>Produkte</v>
      </c>
      <c r="K1001" s="75" t="str">
        <f t="shared" si="108"/>
        <v>BUs</v>
      </c>
      <c r="L1001" s="75" t="str">
        <f t="shared" si="109"/>
        <v>Symptome</v>
      </c>
      <c r="M10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IFERROR(VLOOKUP(Abfalldokumentation!$O1001,Kennzahlen!U:X,3,FALSE)*Abfalldokumentation!$B1001,"0")))),0)</f>
        <v>184.5</v>
      </c>
      <c r="N1001" s="75" t="str">
        <f>IF(ISBLANK(Q1001),VLOOKUP(Abfalldokumentation!$O1001,'Linien - BU'!R:S,2,FALSE),Q1001)</f>
        <v>BU3</v>
      </c>
      <c r="O1001" s="76">
        <f t="shared" si="110"/>
        <v>29900002</v>
      </c>
      <c r="P1001" s="76">
        <f t="shared" si="111"/>
        <v>61</v>
      </c>
      <c r="Q1001" s="44" t="s">
        <v>8</v>
      </c>
      <c r="R1001" s="45">
        <v>29900002</v>
      </c>
      <c r="S1001" s="45">
        <v>369</v>
      </c>
      <c r="T1001" s="45">
        <v>61</v>
      </c>
      <c r="U1001" s="46">
        <v>44480</v>
      </c>
      <c r="V1001" s="41" t="s">
        <v>35</v>
      </c>
      <c r="W1001" s="45"/>
      <c r="X1001" s="49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7" t="str">
        <f>VLOOKUP(N1002,'Linien - BU'!A:B,2,FALSE)</f>
        <v>BU4</v>
      </c>
      <c r="B1002" s="78">
        <f t="shared" si="105"/>
        <v>246</v>
      </c>
      <c r="C1002" s="79">
        <f>Abfalldokumentation!$U1002</f>
        <v>44480</v>
      </c>
      <c r="D1002" s="68" t="str">
        <f>IFERROR(VLOOKUP(Tabelle3[[#This Row],[Artikelnr.]],Produktgruppe!A:B,2,0),Tabelle3[[#This Row],[Produktname]])</f>
        <v>ABS 495</v>
      </c>
      <c r="E1002" s="80" t="str">
        <f>IFERROR(VLOOKUP(Abfalldokumentation!$O1002,Artikel!A:C,3,FALSE),Abfalldokumentation!$O1002)</f>
        <v>ABS JARLSBERG-VAKU</v>
      </c>
      <c r="F1002" s="80" t="str">
        <f>VLOOKUP(T1002,'Liste Gründe'!A:D,2,FALSE)</f>
        <v>Schimmel</v>
      </c>
      <c r="G1002" s="79" t="str">
        <f>IF(ISBLANK(V1002),VLOOKUP(Abfalldokumentation!$P1002,'Liste Gründe'!A:D,3,FALSE),V1002)</f>
        <v>gesammelt für möglichen Einsatz</v>
      </c>
      <c r="H1002" s="80" t="str">
        <f>IF(ISBLANK(Abfalldokumentation!$W1002),"-",Abfalldokumentation!$W1002)</f>
        <v>-</v>
      </c>
      <c r="I1002" s="80">
        <f t="shared" si="106"/>
        <v>41</v>
      </c>
      <c r="J1002" s="80" t="str">
        <f t="shared" si="107"/>
        <v>Produkte</v>
      </c>
      <c r="K1002" s="80" t="str">
        <f t="shared" si="108"/>
        <v>BUs</v>
      </c>
      <c r="L1002" s="80" t="str">
        <f t="shared" si="109"/>
        <v>Symptome</v>
      </c>
      <c r="M10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IFERROR(VLOOKUP(Abfalldokumentation!$O1002,Kennzahlen!U:X,3,FALSE)*Abfalldokumentation!$B1002,"0")))),0)</f>
        <v>0</v>
      </c>
      <c r="N1002" s="80" t="str">
        <f>IF(ISBLANK(Q1002),VLOOKUP(Abfalldokumentation!$O1002,'Linien - BU'!R:S,2,FALSE),Q1002)</f>
        <v>BU4</v>
      </c>
      <c r="O1002" s="76">
        <f t="shared" si="110"/>
        <v>49500192</v>
      </c>
      <c r="P1002" s="76">
        <f t="shared" si="111"/>
        <v>12</v>
      </c>
      <c r="Q1002" s="38" t="s">
        <v>9</v>
      </c>
      <c r="R1002" s="39">
        <v>49500192</v>
      </c>
      <c r="S1002" s="39">
        <v>246</v>
      </c>
      <c r="T1002" s="39">
        <v>12</v>
      </c>
      <c r="U1002" s="40">
        <v>44480</v>
      </c>
      <c r="V1002" s="98" t="s">
        <v>23</v>
      </c>
      <c r="W1002" s="39"/>
      <c r="X1002" s="43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2" t="str">
        <f>VLOOKUP(N1003,'Linien - BU'!A:B,2,FALSE)</f>
        <v>BU2</v>
      </c>
      <c r="B1003" s="73">
        <f t="shared" si="105"/>
        <v>60</v>
      </c>
      <c r="C1003" s="74">
        <f>Abfalldokumentation!$U1003</f>
        <v>44480</v>
      </c>
      <c r="D1003" s="68" t="str">
        <f>IFERROR(VLOOKUP(Tabelle3[[#This Row],[Artikelnr.]],Produktgruppe!A:B,2,0),Tabelle3[[#This Row],[Produktname]])</f>
        <v>Rohware</v>
      </c>
      <c r="E1003" s="75" t="str">
        <f>IFERROR(VLOOKUP(Abfalldokumentation!$O1003,Artikel!A:C,3,FALSE),Abfalldokumentation!$O1003)</f>
        <v>Blöcke</v>
      </c>
      <c r="F1003" s="75" t="str">
        <f>VLOOKUP(T1003,'Liste Gründe'!A:D,2,FALSE)</f>
        <v>Schimmel</v>
      </c>
      <c r="G1003" s="74" t="str">
        <f>IF(ISBLANK(V1003),VLOOKUP(Abfalldokumentation!$P1003,'Liste Gründe'!A:D,3,FALSE),V1003)</f>
        <v>Luftzieher/Folienriss durch Transport</v>
      </c>
      <c r="H1003" s="75" t="str">
        <f>IF(ISBLANK(Abfalldokumentation!$W1003),"-",Abfalldokumentation!$W1003)</f>
        <v>-</v>
      </c>
      <c r="I1003" s="75">
        <f t="shared" si="106"/>
        <v>41</v>
      </c>
      <c r="J1003" s="75" t="str">
        <f t="shared" si="107"/>
        <v>Produkte</v>
      </c>
      <c r="K1003" s="75" t="str">
        <f t="shared" si="108"/>
        <v>BUs</v>
      </c>
      <c r="L1003" s="75" t="str">
        <f t="shared" si="109"/>
        <v>Symptome</v>
      </c>
      <c r="M10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IFERROR(VLOOKUP(Abfalldokumentation!$O1003,Kennzahlen!U:X,3,FALSE)*Abfalldokumentation!$B1003,"0")))),0)</f>
        <v>0</v>
      </c>
      <c r="N1003" s="75" t="str">
        <f>IF(ISBLANK(Q1003),VLOOKUP(Abfalldokumentation!$O1003,'Linien - BU'!R:S,2,FALSE),Q1003)</f>
        <v>BU2</v>
      </c>
      <c r="O1003" s="76" t="str">
        <f t="shared" si="110"/>
        <v>Blöcke</v>
      </c>
      <c r="P1003" s="76">
        <f t="shared" si="111"/>
        <v>12</v>
      </c>
      <c r="Q1003" s="44" t="s">
        <v>7</v>
      </c>
      <c r="R1003" s="45" t="s">
        <v>194</v>
      </c>
      <c r="S1003" s="45">
        <v>60</v>
      </c>
      <c r="T1003" s="45">
        <v>12</v>
      </c>
      <c r="U1003" s="46">
        <v>44480</v>
      </c>
      <c r="V1003" s="47" t="s">
        <v>30</v>
      </c>
      <c r="W1003" s="45"/>
      <c r="X1003" s="49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7" t="str">
        <f>VLOOKUP(N1004,'Linien - BU'!A:B,2,FALSE)</f>
        <v>BU2</v>
      </c>
      <c r="B1004" s="78">
        <f t="shared" si="105"/>
        <v>15</v>
      </c>
      <c r="C1004" s="79">
        <f>Abfalldokumentation!$U1004</f>
        <v>44480</v>
      </c>
      <c r="D1004" s="68" t="str">
        <f>IFERROR(VLOOKUP(Tabelle3[[#This Row],[Artikelnr.]],Produktgruppe!A:B,2,0),Tabelle3[[#This Row],[Produktname]])</f>
        <v>Rohware</v>
      </c>
      <c r="E1004" s="80" t="str">
        <f>IFERROR(VLOOKUP(Abfalldokumentation!$O1004,Artikel!A:C,3,FALSE),Abfalldokumentation!$O1004)</f>
        <v>Blöcke</v>
      </c>
      <c r="F1004" s="80" t="str">
        <f>VLOOKUP(T1004,'Liste Gründe'!A:D,2,FALSE)</f>
        <v>Schimmel</v>
      </c>
      <c r="G1004" s="79" t="str">
        <f>IF(ISBLANK(V1004),VLOOKUP(Abfalldokumentation!$P1004,'Liste Gründe'!A:D,3,FALSE),V1004)</f>
        <v>Luftzieher/Folienriss durch Transport</v>
      </c>
      <c r="H1004" s="80" t="str">
        <f>IF(ISBLANK(Abfalldokumentation!$W1004),"-",Abfalldokumentation!$W1004)</f>
        <v>-</v>
      </c>
      <c r="I1004" s="80">
        <f t="shared" si="106"/>
        <v>41</v>
      </c>
      <c r="J1004" s="80" t="str">
        <f t="shared" si="107"/>
        <v>Produkte</v>
      </c>
      <c r="K1004" s="80" t="str">
        <f t="shared" si="108"/>
        <v>BUs</v>
      </c>
      <c r="L1004" s="80" t="str">
        <f t="shared" si="109"/>
        <v>Symptome</v>
      </c>
      <c r="M10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IFERROR(VLOOKUP(Abfalldokumentation!$O1004,Kennzahlen!U:X,3,FALSE)*Abfalldokumentation!$B1004,"0")))),0)</f>
        <v>0</v>
      </c>
      <c r="N1004" s="80" t="str">
        <f>IF(ISBLANK(Q1004),VLOOKUP(Abfalldokumentation!$O1004,'Linien - BU'!R:S,2,FALSE),Q1004)</f>
        <v>BU2</v>
      </c>
      <c r="O1004" s="76" t="str">
        <f t="shared" si="110"/>
        <v>Blöcke</v>
      </c>
      <c r="P1004" s="76">
        <f t="shared" si="111"/>
        <v>12</v>
      </c>
      <c r="Q1004" s="38" t="s">
        <v>7</v>
      </c>
      <c r="R1004" s="39" t="s">
        <v>194</v>
      </c>
      <c r="S1004" s="39">
        <v>15</v>
      </c>
      <c r="T1004" s="39">
        <v>12</v>
      </c>
      <c r="U1004" s="40">
        <v>44480</v>
      </c>
      <c r="V1004" s="47" t="s">
        <v>30</v>
      </c>
      <c r="W1004" s="39"/>
      <c r="X1004" s="43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2" t="str">
        <f>VLOOKUP(N1005,'Linien - BU'!A:B,2,FALSE)</f>
        <v>BU1</v>
      </c>
      <c r="B1005" s="73">
        <f t="shared" si="105"/>
        <v>136</v>
      </c>
      <c r="C1005" s="74">
        <f>Abfalldokumentation!$U1005</f>
        <v>44480</v>
      </c>
      <c r="D1005" s="68" t="str">
        <f>IFERROR(VLOOKUP(Tabelle3[[#This Row],[Artikelnr.]],Produktgruppe!A:B,2,0),Tabelle3[[#This Row],[Produktname]])</f>
        <v>Diverses</v>
      </c>
      <c r="E1005" s="75" t="str">
        <f>IFERROR(VLOOKUP(Abfalldokumentation!$O1005,Artikel!A:C,3,FALSE),Abfalldokumentation!$O1005)</f>
        <v>Diverses</v>
      </c>
      <c r="F1005" s="75" t="str">
        <f>VLOOKUP(T1005,'Liste Gründe'!A:D,2,FALSE)</f>
        <v>Qualitätssicherung</v>
      </c>
      <c r="G1005" s="74" t="str">
        <f>IF(ISBLANK(V1005),VLOOKUP(Abfalldokumentation!$P1005,'Liste Gründe'!A:D,3,FALSE),V1005)</f>
        <v>keine Verarbeitung</v>
      </c>
      <c r="H1005" s="75" t="str">
        <f>IF(ISBLANK(Abfalldokumentation!$W1005),"-",Abfalldokumentation!$W1005)</f>
        <v>-</v>
      </c>
      <c r="I1005" s="75">
        <f t="shared" si="106"/>
        <v>41</v>
      </c>
      <c r="J1005" s="75" t="str">
        <f t="shared" si="107"/>
        <v>Produkte</v>
      </c>
      <c r="K1005" s="75" t="str">
        <f t="shared" si="108"/>
        <v>BUs</v>
      </c>
      <c r="L1005" s="75" t="str">
        <f t="shared" si="109"/>
        <v>Symptome</v>
      </c>
      <c r="M10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IFERROR(VLOOKUP(Abfalldokumentation!$O1005,Kennzahlen!U:X,3,FALSE)*Abfalldokumentation!$B1005,"0")))),0)</f>
        <v>0</v>
      </c>
      <c r="N1005" s="75" t="str">
        <f>IF(ISBLANK(Q1005),VLOOKUP(Abfalldokumentation!$O1005,'Linien - BU'!R:S,2,FALSE),Q1005)</f>
        <v>Schmelze</v>
      </c>
      <c r="O1005" s="76" t="str">
        <f t="shared" si="110"/>
        <v>Diverses</v>
      </c>
      <c r="P1005" s="76">
        <f t="shared" si="111"/>
        <v>75</v>
      </c>
      <c r="Q1005" s="44" t="s">
        <v>170</v>
      </c>
      <c r="R1005" s="45" t="s">
        <v>108</v>
      </c>
      <c r="S1005" s="45">
        <v>136</v>
      </c>
      <c r="T1005" s="45">
        <v>75</v>
      </c>
      <c r="U1005" s="46">
        <v>44480</v>
      </c>
      <c r="V1005" s="47" t="s">
        <v>22</v>
      </c>
      <c r="W1005" s="47"/>
      <c r="X1005" s="49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7" t="str">
        <f>VLOOKUP(N1006,'Linien - BU'!A:B,2,FALSE)</f>
        <v>BU3</v>
      </c>
      <c r="B1006" s="78">
        <f t="shared" si="105"/>
        <v>25</v>
      </c>
      <c r="C1006" s="79">
        <f>Abfalldokumentation!$U1006</f>
        <v>44480</v>
      </c>
      <c r="D1006" s="68" t="str">
        <f>IFERROR(VLOOKUP(Tabelle3[[#This Row],[Artikelnr.]],Produktgruppe!A:B,2,0),Tabelle3[[#This Row],[Produktname]])</f>
        <v>Diverses</v>
      </c>
      <c r="E1006" s="80" t="str">
        <f>IFERROR(VLOOKUP(Abfalldokumentation!$O1006,Artikel!A:C,3,FALSE),Abfalldokumentation!$O1006)</f>
        <v>Maschinenabfall</v>
      </c>
      <c r="F1006" s="80" t="str">
        <f>VLOOKUP(T1006,'Liste Gründe'!A:D,2,FALSE)</f>
        <v>Linienbezogen</v>
      </c>
      <c r="G1006" s="79" t="str">
        <f>IF(ISBLANK(V1006),VLOOKUP(Abfalldokumentation!$P1006,'Liste Gründe'!A:D,3,FALSE),V1006)</f>
        <v>Maschinenabfall</v>
      </c>
      <c r="H1006" s="80" t="str">
        <f>IF(ISBLANK(Abfalldokumentation!$W1006),"-",Abfalldokumentation!$W1006)</f>
        <v>-</v>
      </c>
      <c r="I1006" s="80">
        <f t="shared" si="106"/>
        <v>41</v>
      </c>
      <c r="J1006" s="80" t="str">
        <f t="shared" si="107"/>
        <v>Produkte</v>
      </c>
      <c r="K1006" s="80" t="str">
        <f t="shared" si="108"/>
        <v>BUs</v>
      </c>
      <c r="L1006" s="80" t="str">
        <f t="shared" si="109"/>
        <v>Symptome</v>
      </c>
      <c r="M10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IFERROR(VLOOKUP(Abfalldokumentation!$O1006,Kennzahlen!U:X,3,FALSE)*Abfalldokumentation!$B1006,"0")))),0)</f>
        <v>0</v>
      </c>
      <c r="N1006" s="80" t="str">
        <f>IF(ISBLANK(Q1006),VLOOKUP(Abfalldokumentation!$O1006,'Linien - BU'!R:S,2,FALSE),Q1006)</f>
        <v>WVP</v>
      </c>
      <c r="O1006" s="76" t="str">
        <f t="shared" si="110"/>
        <v>Maschinenabfall</v>
      </c>
      <c r="P1006" s="76">
        <f t="shared" si="111"/>
        <v>30</v>
      </c>
      <c r="Q1006" s="38" t="s">
        <v>195</v>
      </c>
      <c r="R1006" s="39" t="s">
        <v>53</v>
      </c>
      <c r="S1006" s="39">
        <v>25</v>
      </c>
      <c r="T1006" s="39">
        <v>30</v>
      </c>
      <c r="U1006" s="40">
        <v>44480</v>
      </c>
      <c r="V1006" s="41"/>
      <c r="W1006" s="39"/>
      <c r="X1006" s="43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2" t="str">
        <f>VLOOKUP(N1007,'Linien - BU'!A:B,2,FALSE)</f>
        <v>BU4</v>
      </c>
      <c r="B1007" s="73">
        <f t="shared" si="105"/>
        <v>30</v>
      </c>
      <c r="C1007" s="74">
        <f>Abfalldokumentation!$U1007</f>
        <v>44480</v>
      </c>
      <c r="D1007" s="68" t="str">
        <f>IFERROR(VLOOKUP(Tabelle3[[#This Row],[Artikelnr.]],Produktgruppe!A:B,2,0),Tabelle3[[#This Row],[Produktname]])</f>
        <v>Diverses</v>
      </c>
      <c r="E1007" s="75" t="str">
        <f>IFERROR(VLOOKUP(Abfalldokumentation!$O1007,Artikel!A:C,3,FALSE),Abfalldokumentation!$O1007)</f>
        <v>Diverses</v>
      </c>
      <c r="F1007" s="75" t="str">
        <f>VLOOKUP(T1007,'Liste Gründe'!A:D,2,FALSE)</f>
        <v>Linienbezogen</v>
      </c>
      <c r="G1007" s="74" t="str">
        <f>IF(ISBLANK(V1007),VLOOKUP(Abfalldokumentation!$P1007,'Liste Gründe'!A:D,3,FALSE),V1007)</f>
        <v>Maschinenabfall</v>
      </c>
      <c r="H1007" s="75" t="str">
        <f>IF(ISBLANK(Abfalldokumentation!$W1007),"-",Abfalldokumentation!$W1007)</f>
        <v>-</v>
      </c>
      <c r="I1007" s="75">
        <f t="shared" si="106"/>
        <v>41</v>
      </c>
      <c r="J1007" s="75" t="str">
        <f t="shared" si="107"/>
        <v>Produkte</v>
      </c>
      <c r="K1007" s="75" t="str">
        <f t="shared" si="108"/>
        <v>BUs</v>
      </c>
      <c r="L1007" s="75" t="str">
        <f t="shared" si="109"/>
        <v>Symptome</v>
      </c>
      <c r="M10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IFERROR(VLOOKUP(Abfalldokumentation!$O1007,Kennzahlen!U:X,3,FALSE)*Abfalldokumentation!$B1007,"0")))),0)</f>
        <v>0</v>
      </c>
      <c r="N1007" s="75" t="str">
        <f>IF(ISBLANK(Q1007),VLOOKUP(Abfalldokumentation!$O1007,'Linien - BU'!R:S,2,FALSE),Q1007)</f>
        <v>BU4</v>
      </c>
      <c r="O1007" s="76" t="str">
        <f t="shared" si="110"/>
        <v>Diverses</v>
      </c>
      <c r="P1007" s="76">
        <f t="shared" si="111"/>
        <v>30</v>
      </c>
      <c r="Q1007" s="44" t="s">
        <v>9</v>
      </c>
      <c r="R1007" s="45" t="s">
        <v>108</v>
      </c>
      <c r="S1007" s="45">
        <v>30</v>
      </c>
      <c r="T1007" s="45">
        <v>30</v>
      </c>
      <c r="U1007" s="46">
        <v>44480</v>
      </c>
      <c r="V1007" s="47"/>
      <c r="W1007" s="45"/>
      <c r="X1007" s="49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7" t="str">
        <f>VLOOKUP(N1008,'Linien - BU'!A:B,2,FALSE)</f>
        <v>BU2</v>
      </c>
      <c r="B1008" s="78">
        <f t="shared" si="105"/>
        <v>65</v>
      </c>
      <c r="C1008" s="79">
        <f>Abfalldokumentation!$U1008</f>
        <v>44480</v>
      </c>
      <c r="D1008" s="68" t="str">
        <f>IFERROR(VLOOKUP(Tabelle3[[#This Row],[Artikelnr.]],Produktgruppe!A:B,2,0),Tabelle3[[#This Row],[Produktname]])</f>
        <v>ABS 295</v>
      </c>
      <c r="E1008" s="80" t="str">
        <f>IFERROR(VLOOKUP(Abfalldokumentation!$O1008,Artikel!A:C,3,FALSE),Abfalldokumentation!$O1008)</f>
        <v>Scheiben/Staub</v>
      </c>
      <c r="F1008" s="80" t="str">
        <f>VLOOKUP(T1008,'Liste Gründe'!A:D,2,FALSE)</f>
        <v>Linienbezogen</v>
      </c>
      <c r="G1008" s="79" t="str">
        <f>IF(ISBLANK(V1008),VLOOKUP(Abfalldokumentation!$P1008,'Liste Gründe'!A:D,3,FALSE),V1008)</f>
        <v>Maschinenabfall</v>
      </c>
      <c r="H1008" s="80" t="str">
        <f>IF(ISBLANK(Abfalldokumentation!$W1008),"-",Abfalldokumentation!$W1008)</f>
        <v>-</v>
      </c>
      <c r="I1008" s="80">
        <f t="shared" si="106"/>
        <v>41</v>
      </c>
      <c r="J1008" s="80" t="str">
        <f t="shared" si="107"/>
        <v>Produkte</v>
      </c>
      <c r="K1008" s="80" t="str">
        <f t="shared" si="108"/>
        <v>BUs</v>
      </c>
      <c r="L1008" s="80" t="str">
        <f t="shared" si="109"/>
        <v>Symptome</v>
      </c>
      <c r="M10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IFERROR(VLOOKUP(Abfalldokumentation!$O1008,Kennzahlen!U:X,3,FALSE)*Abfalldokumentation!$B1008,"0")))),0)</f>
        <v>0</v>
      </c>
      <c r="N1008" s="80" t="str">
        <f>IF(ISBLANK(Q1008),VLOOKUP(Abfalldokumentation!$O1008,'Linien - BU'!R:S,2,FALSE),Q1008)</f>
        <v>BU2</v>
      </c>
      <c r="O1008" s="76" t="str">
        <f t="shared" si="110"/>
        <v>Scheiben/Staub</v>
      </c>
      <c r="P1008" s="76">
        <f t="shared" si="111"/>
        <v>30</v>
      </c>
      <c r="Q1008" s="38" t="s">
        <v>7</v>
      </c>
      <c r="R1008" s="39" t="s">
        <v>16655</v>
      </c>
      <c r="S1008" s="39">
        <v>65</v>
      </c>
      <c r="T1008" s="39">
        <v>30</v>
      </c>
      <c r="U1008" s="40">
        <v>44480</v>
      </c>
      <c r="V1008" s="41"/>
      <c r="W1008" s="39"/>
      <c r="X1008" s="43" t="str">
        <f>IFERROR(VLOOKUP(Abfalldokumentation!$R1008,Artikel!A:C,3,FALSE),Abfalldokumentation!$R1008)</f>
        <v>Scheiben/Staub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2" t="str">
        <f>VLOOKUP(N1009,'Linien - BU'!A:B,2,FALSE)</f>
        <v>BU1</v>
      </c>
      <c r="B1009" s="73">
        <f t="shared" si="105"/>
        <v>357</v>
      </c>
      <c r="C1009" s="74">
        <f>Abfalldokumentation!$U1009</f>
        <v>44480</v>
      </c>
      <c r="D1009" s="68" t="str">
        <f>IFERROR(VLOOKUP(Tabelle3[[#This Row],[Artikelnr.]],Produktgruppe!A:B,2,0),Tabelle3[[#This Row],[Produktname]])</f>
        <v>Diverses</v>
      </c>
      <c r="E1009" s="75" t="str">
        <f>IFERROR(VLOOKUP(Abfalldokumentation!$O1009,Artikel!A:C,3,FALSE),Abfalldokumentation!$O1009)</f>
        <v>Diverses</v>
      </c>
      <c r="F1009" s="75" t="str">
        <f>VLOOKUP(T1009,'Liste Gründe'!A:D,2,FALSE)</f>
        <v>Linienbezogen</v>
      </c>
      <c r="G1009" s="74" t="str">
        <f>IF(ISBLANK(V1009),VLOOKUP(Abfalldokumentation!$P1009,'Liste Gründe'!A:D,3,FALSE),V1009)</f>
        <v>Darm geplatzt</v>
      </c>
      <c r="H1009" s="75" t="str">
        <f>IF(ISBLANK(Abfalldokumentation!$W1009),"-",Abfalldokumentation!$W1009)</f>
        <v>-</v>
      </c>
      <c r="I1009" s="75">
        <f t="shared" si="106"/>
        <v>41</v>
      </c>
      <c r="J1009" s="75" t="str">
        <f t="shared" si="107"/>
        <v>Produkte</v>
      </c>
      <c r="K1009" s="75" t="str">
        <f t="shared" si="108"/>
        <v>BUs</v>
      </c>
      <c r="L1009" s="75" t="str">
        <f t="shared" si="109"/>
        <v>Symptome</v>
      </c>
      <c r="M10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IFERROR(VLOOKUP(Abfalldokumentation!$O1009,Kennzahlen!U:X,3,FALSE)*Abfalldokumentation!$B1009,"0")))),0)</f>
        <v>0</v>
      </c>
      <c r="N1009" s="75" t="str">
        <f>IF(ISBLANK(Q1009),VLOOKUP(Abfalldokumentation!$O1009,'Linien - BU'!R:S,2,FALSE),Q1009)</f>
        <v>Abfüllung</v>
      </c>
      <c r="O1009" s="76" t="str">
        <f t="shared" si="110"/>
        <v>Diverses</v>
      </c>
      <c r="P1009" s="76">
        <f t="shared" si="111"/>
        <v>34</v>
      </c>
      <c r="Q1009" s="44" t="s">
        <v>166</v>
      </c>
      <c r="R1009" s="45" t="s">
        <v>108</v>
      </c>
      <c r="S1009" s="45">
        <v>357</v>
      </c>
      <c r="T1009" s="39">
        <v>34</v>
      </c>
      <c r="U1009" s="46">
        <v>44480</v>
      </c>
      <c r="V1009" s="47"/>
      <c r="W1009" s="45"/>
      <c r="X1009" s="49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7" t="str">
        <f>VLOOKUP(N1010,'Linien - BU'!A:B,2,FALSE)</f>
        <v>BU1</v>
      </c>
      <c r="B1010" s="78">
        <f t="shared" si="105"/>
        <v>193</v>
      </c>
      <c r="C1010" s="79">
        <f>Abfalldokumentation!$U1010</f>
        <v>44480</v>
      </c>
      <c r="D1010" s="68" t="str">
        <f>IFERROR(VLOOKUP(Tabelle3[[#This Row],[Artikelnr.]],Produktgruppe!A:B,2,0),Tabelle3[[#This Row],[Produktname]])</f>
        <v>Diverses</v>
      </c>
      <c r="E1010" s="80" t="str">
        <f>IFERROR(VLOOKUP(Abfalldokumentation!$O1010,Artikel!A:C,3,FALSE),Abfalldokumentation!$O1010)</f>
        <v>Diverses</v>
      </c>
      <c r="F1010" s="80" t="str">
        <f>VLOOKUP(T1010,'Liste Gründe'!A:D,2,FALSE)</f>
        <v>Linienbezogen</v>
      </c>
      <c r="G1010" s="79" t="str">
        <f>IF(ISBLANK(V1010),VLOOKUP(Abfalldokumentation!$P1010,'Liste Gründe'!A:D,3,FALSE),V1010)</f>
        <v>Darm geplatzt</v>
      </c>
      <c r="H1010" s="80" t="str">
        <f>IF(ISBLANK(Abfalldokumentation!$W1010),"-",Abfalldokumentation!$W1010)</f>
        <v>-</v>
      </c>
      <c r="I1010" s="80">
        <f t="shared" si="106"/>
        <v>41</v>
      </c>
      <c r="J1010" s="80" t="str">
        <f t="shared" si="107"/>
        <v>Produkte</v>
      </c>
      <c r="K1010" s="80" t="str">
        <f t="shared" si="108"/>
        <v>BUs</v>
      </c>
      <c r="L1010" s="80" t="str">
        <f t="shared" si="109"/>
        <v>Symptome</v>
      </c>
      <c r="M10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IFERROR(VLOOKUP(Abfalldokumentation!$O1010,Kennzahlen!U:X,3,FALSE)*Abfalldokumentation!$B1010,"0")))),0)</f>
        <v>0</v>
      </c>
      <c r="N1010" s="80" t="str">
        <f>IF(ISBLANK(Q1010),VLOOKUP(Abfalldokumentation!$O1010,'Linien - BU'!R:S,2,FALSE),Q1010)</f>
        <v>Abfüllung</v>
      </c>
      <c r="O1010" s="76" t="str">
        <f t="shared" si="110"/>
        <v>Diverses</v>
      </c>
      <c r="P1010" s="76">
        <f t="shared" si="111"/>
        <v>34</v>
      </c>
      <c r="Q1010" s="38" t="s">
        <v>166</v>
      </c>
      <c r="R1010" s="39" t="s">
        <v>108</v>
      </c>
      <c r="S1010" s="39">
        <v>193</v>
      </c>
      <c r="T1010" s="39">
        <v>34</v>
      </c>
      <c r="U1010" s="40">
        <v>44480</v>
      </c>
      <c r="V1010" s="41"/>
      <c r="W1010" s="39"/>
      <c r="X1010" s="43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2" t="str">
        <f>VLOOKUP(N1011,'Linien - BU'!A:B,2,FALSE)</f>
        <v>BU1</v>
      </c>
      <c r="B1011" s="73">
        <f t="shared" si="105"/>
        <v>20.5</v>
      </c>
      <c r="C1011" s="74">
        <f>Abfalldokumentation!$U1011</f>
        <v>44480</v>
      </c>
      <c r="D1011" s="68" t="str">
        <f>IFERROR(VLOOKUP(Tabelle3[[#This Row],[Artikelnr.]],Produktgruppe!A:B,2,0),Tabelle3[[#This Row],[Produktname]])</f>
        <v>Diverses</v>
      </c>
      <c r="E1011" s="75" t="str">
        <f>IFERROR(VLOOKUP(Abfalldokumentation!$O1011,Artikel!A:C,3,FALSE),Abfalldokumentation!$O1011)</f>
        <v>Diverses</v>
      </c>
      <c r="F1011" s="75" t="str">
        <f>VLOOKUP(T1011,'Liste Gründe'!A:D,2,FALSE)</f>
        <v>Verpackungsfehler</v>
      </c>
      <c r="G1011" s="74" t="str">
        <f>IF(ISBLANK(V1011),VLOOKUP(Abfalldokumentation!$P1011,'Liste Gründe'!A:D,3,FALSE),V1011)</f>
        <v>kein SSC</v>
      </c>
      <c r="H1011" s="75" t="str">
        <f>IF(ISBLANK(Abfalldokumentation!$W1011),"-",Abfalldokumentation!$W1011)</f>
        <v>-</v>
      </c>
      <c r="I1011" s="75">
        <f t="shared" si="106"/>
        <v>41</v>
      </c>
      <c r="J1011" s="75" t="str">
        <f t="shared" si="107"/>
        <v>Produkte</v>
      </c>
      <c r="K1011" s="75" t="str">
        <f t="shared" si="108"/>
        <v>BUs</v>
      </c>
      <c r="L1011" s="75" t="str">
        <f t="shared" si="109"/>
        <v>Symptome</v>
      </c>
      <c r="M10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IFERROR(VLOOKUP(Abfalldokumentation!$O1011,Kennzahlen!U:X,3,FALSE)*Abfalldokumentation!$B1011,"0")))),0)</f>
        <v>0</v>
      </c>
      <c r="N1011" s="75" t="str">
        <f>IF(ISBLANK(Q1011),VLOOKUP(Abfalldokumentation!$O1011,'Linien - BU'!R:S,2,FALSE),Q1011)</f>
        <v>Abfüllung</v>
      </c>
      <c r="O1011" s="76" t="str">
        <f t="shared" si="110"/>
        <v>Diverses</v>
      </c>
      <c r="P1011" s="76">
        <f t="shared" si="111"/>
        <v>13</v>
      </c>
      <c r="Q1011" s="44" t="s">
        <v>166</v>
      </c>
      <c r="R1011" s="45" t="s">
        <v>108</v>
      </c>
      <c r="S1011" s="45">
        <v>20.5</v>
      </c>
      <c r="T1011" s="45">
        <v>13</v>
      </c>
      <c r="U1011" s="46">
        <v>44480</v>
      </c>
      <c r="V1011" s="47" t="s">
        <v>298</v>
      </c>
      <c r="W1011" s="45"/>
      <c r="X1011" s="49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7" t="str">
        <f>VLOOKUP(N1012,'Linien - BU'!A:B,2,FALSE)</f>
        <v>BU2</v>
      </c>
      <c r="B1012" s="78">
        <f t="shared" si="105"/>
        <v>98</v>
      </c>
      <c r="C1012" s="79">
        <f>Abfalldokumentation!$U1012</f>
        <v>44480</v>
      </c>
      <c r="D1012" s="68" t="str">
        <f>IFERROR(VLOOKUP(Tabelle3[[#This Row],[Artikelnr.]],Produktgruppe!A:B,2,0),Tabelle3[[#This Row],[Produktname]])</f>
        <v>ABS 295</v>
      </c>
      <c r="E1012" s="80" t="str">
        <f>IFERROR(VLOOKUP(Abfalldokumentation!$O1012,Artikel!A:C,3,FALSE),Abfalldokumentation!$O1012)</f>
        <v>Scheiben/Staub</v>
      </c>
      <c r="F1012" s="80" t="str">
        <f>VLOOKUP(T1012,'Liste Gründe'!A:D,2,FALSE)</f>
        <v>Linienbezogen</v>
      </c>
      <c r="G1012" s="79" t="str">
        <f>IF(ISBLANK(V1012),VLOOKUP(Abfalldokumentation!$P1012,'Liste Gründe'!A:D,3,FALSE),V1012)</f>
        <v>Maschinenabfall</v>
      </c>
      <c r="H1012" s="80" t="str">
        <f>IF(ISBLANK(Abfalldokumentation!$W1012),"-",Abfalldokumentation!$W1012)</f>
        <v>-</v>
      </c>
      <c r="I1012" s="80">
        <f t="shared" si="106"/>
        <v>41</v>
      </c>
      <c r="J1012" s="80" t="str">
        <f t="shared" si="107"/>
        <v>Produkte</v>
      </c>
      <c r="K1012" s="80" t="str">
        <f t="shared" si="108"/>
        <v>BUs</v>
      </c>
      <c r="L1012" s="80" t="str">
        <f t="shared" si="109"/>
        <v>Symptome</v>
      </c>
      <c r="M10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IFERROR(VLOOKUP(Abfalldokumentation!$O1012,Kennzahlen!U:X,3,FALSE)*Abfalldokumentation!$B1012,"0")))),0)</f>
        <v>0</v>
      </c>
      <c r="N1012" s="80" t="str">
        <f>IF(ISBLANK(Q1012),VLOOKUP(Abfalldokumentation!$O1012,'Linien - BU'!R:S,2,FALSE),Q1012)</f>
        <v>BU2</v>
      </c>
      <c r="O1012" s="76" t="str">
        <f t="shared" si="110"/>
        <v>Scheiben/Staub</v>
      </c>
      <c r="P1012" s="76">
        <f t="shared" si="111"/>
        <v>30</v>
      </c>
      <c r="Q1012" s="38" t="s">
        <v>7</v>
      </c>
      <c r="R1012" s="39" t="s">
        <v>16655</v>
      </c>
      <c r="S1012" s="39">
        <v>98</v>
      </c>
      <c r="T1012" s="39">
        <v>30</v>
      </c>
      <c r="U1012" s="40">
        <v>44480</v>
      </c>
      <c r="V1012" s="41"/>
      <c r="W1012" s="39"/>
      <c r="X1012" s="43" t="str">
        <f>IFERROR(VLOOKUP(Abfalldokumentation!$R1012,Artikel!A:C,3,FALSE),Abfalldokumentation!$R1012)</f>
        <v>Scheiben/Staub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2" t="str">
        <f>VLOOKUP(N1013,'Linien - BU'!A:B,2,FALSE)</f>
        <v>BU3</v>
      </c>
      <c r="B1013" s="73">
        <f t="shared" si="105"/>
        <v>32</v>
      </c>
      <c r="C1013" s="74">
        <f>Abfalldokumentation!$U1013</f>
        <v>44480</v>
      </c>
      <c r="D1013" s="68" t="str">
        <f>IFERROR(VLOOKUP(Tabelle3[[#This Row],[Artikelnr.]],Produktgruppe!A:B,2,0),Tabelle3[[#This Row],[Produktname]])</f>
        <v>Diverses</v>
      </c>
      <c r="E1013" s="75" t="str">
        <f>IFERROR(VLOOKUP(Abfalldokumentation!$O1013,Artikel!A:C,3,FALSE),Abfalldokumentation!$O1013)</f>
        <v>Maschinenabfall</v>
      </c>
      <c r="F1013" s="75" t="str">
        <f>VLOOKUP(T1013,'Liste Gründe'!A:D,2,FALSE)</f>
        <v>Linienbezogen</v>
      </c>
      <c r="G1013" s="74" t="str">
        <f>IF(ISBLANK(V1013),VLOOKUP(Abfalldokumentation!$P1013,'Liste Gründe'!A:D,3,FALSE),V1013)</f>
        <v>Maschinenabfall</v>
      </c>
      <c r="H1013" s="75" t="str">
        <f>IF(ISBLANK(Abfalldokumentation!$W1013),"-",Abfalldokumentation!$W1013)</f>
        <v>-</v>
      </c>
      <c r="I1013" s="75">
        <f t="shared" si="106"/>
        <v>41</v>
      </c>
      <c r="J1013" s="75" t="str">
        <f t="shared" si="107"/>
        <v>Produkte</v>
      </c>
      <c r="K1013" s="75" t="str">
        <f t="shared" si="108"/>
        <v>BUs</v>
      </c>
      <c r="L1013" s="75" t="str">
        <f t="shared" si="109"/>
        <v>Symptome</v>
      </c>
      <c r="M10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IFERROR(VLOOKUP(Abfalldokumentation!$O1013,Kennzahlen!U:X,3,FALSE)*Abfalldokumentation!$B1013,"0")))),0)</f>
        <v>0</v>
      </c>
      <c r="N1013" s="75" t="str">
        <f>IF(ISBLANK(Q1013),VLOOKUP(Abfalldokumentation!$O1013,'Linien - BU'!R:S,2,FALSE),Q1013)</f>
        <v>L35</v>
      </c>
      <c r="O1013" s="76" t="str">
        <f t="shared" si="110"/>
        <v>Maschinenabfall</v>
      </c>
      <c r="P1013" s="76">
        <f t="shared" si="111"/>
        <v>30</v>
      </c>
      <c r="Q1013" s="44" t="s">
        <v>293</v>
      </c>
      <c r="R1013" s="39" t="s">
        <v>53</v>
      </c>
      <c r="S1013" s="45">
        <v>32</v>
      </c>
      <c r="T1013" s="45">
        <v>30</v>
      </c>
      <c r="U1013" s="46">
        <v>44480</v>
      </c>
      <c r="V1013" s="47"/>
      <c r="W1013" s="45"/>
      <c r="X1013" s="49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7" t="str">
        <f>VLOOKUP(N1014,'Linien - BU'!A:B,2,FALSE)</f>
        <v>BU3</v>
      </c>
      <c r="B1014" s="78">
        <f t="shared" si="105"/>
        <v>7</v>
      </c>
      <c r="C1014" s="79">
        <f>Abfalldokumentation!$U1014</f>
        <v>44480</v>
      </c>
      <c r="D1014" s="68" t="str">
        <f>IFERROR(VLOOKUP(Tabelle3[[#This Row],[Artikelnr.]],Produktgruppe!A:B,2,0),Tabelle3[[#This Row],[Produktname]])</f>
        <v>Diverses</v>
      </c>
      <c r="E1014" s="80" t="str">
        <f>IFERROR(VLOOKUP(Abfalldokumentation!$O1014,Artikel!A:C,3,FALSE),Abfalldokumentation!$O1014)</f>
        <v>Maschinenabfall</v>
      </c>
      <c r="F1014" s="80" t="str">
        <f>VLOOKUP(T1014,'Liste Gründe'!A:D,2,FALSE)</f>
        <v>Linienbezogen</v>
      </c>
      <c r="G1014" s="79" t="str">
        <f>IF(ISBLANK(V1014),VLOOKUP(Abfalldokumentation!$P1014,'Liste Gründe'!A:D,3,FALSE),V1014)</f>
        <v>Maschinenabfall</v>
      </c>
      <c r="H1014" s="80" t="str">
        <f>IF(ISBLANK(Abfalldokumentation!$W1014),"-",Abfalldokumentation!$W1014)</f>
        <v>-</v>
      </c>
      <c r="I1014" s="80">
        <f t="shared" si="106"/>
        <v>41</v>
      </c>
      <c r="J1014" s="80" t="str">
        <f t="shared" si="107"/>
        <v>Produkte</v>
      </c>
      <c r="K1014" s="80" t="str">
        <f t="shared" si="108"/>
        <v>BUs</v>
      </c>
      <c r="L1014" s="80" t="str">
        <f t="shared" si="109"/>
        <v>Symptome</v>
      </c>
      <c r="M10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IFERROR(VLOOKUP(Abfalldokumentation!$O1014,Kennzahlen!U:X,3,FALSE)*Abfalldokumentation!$B1014,"0")))),0)</f>
        <v>0</v>
      </c>
      <c r="N1014" s="80" t="str">
        <f>IF(ISBLANK(Q1014),VLOOKUP(Abfalldokumentation!$O1014,'Linien - BU'!R:S,2,FALSE),Q1014)</f>
        <v>L9</v>
      </c>
      <c r="O1014" s="76" t="str">
        <f t="shared" si="110"/>
        <v>Maschinenabfall</v>
      </c>
      <c r="P1014" s="76">
        <f t="shared" si="111"/>
        <v>30</v>
      </c>
      <c r="Q1014" s="38" t="s">
        <v>209</v>
      </c>
      <c r="R1014" s="39" t="s">
        <v>53</v>
      </c>
      <c r="S1014" s="39">
        <v>7</v>
      </c>
      <c r="T1014" s="39">
        <v>30</v>
      </c>
      <c r="U1014" s="40">
        <v>44480</v>
      </c>
      <c r="V1014" s="41"/>
      <c r="W1014" s="39"/>
      <c r="X1014" s="43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2" t="str">
        <f>VLOOKUP(N1015,'Linien - BU'!A:B,2,FALSE)</f>
        <v>BU4</v>
      </c>
      <c r="B1015" s="73">
        <f t="shared" si="105"/>
        <v>28</v>
      </c>
      <c r="C1015" s="74">
        <f>Abfalldokumentation!$U1015</f>
        <v>44480</v>
      </c>
      <c r="D1015" s="68" t="str">
        <f>IFERROR(VLOOKUP(Tabelle3[[#This Row],[Artikelnr.]],Produktgruppe!A:B,2,0),Tabelle3[[#This Row],[Produktname]])</f>
        <v>Diverses</v>
      </c>
      <c r="E1015" s="75" t="str">
        <f>IFERROR(VLOOKUP(Abfalldokumentation!$O1015,Artikel!A:C,3,FALSE),Abfalldokumentation!$O1015)</f>
        <v>Diverses</v>
      </c>
      <c r="F1015" s="75" t="str">
        <f>VLOOKUP(T1015,'Liste Gründe'!A:D,2,FALSE)</f>
        <v>Linienbezogen</v>
      </c>
      <c r="G1015" s="74" t="str">
        <f>IF(ISBLANK(V1015),VLOOKUP(Abfalldokumentation!$P1015,'Liste Gründe'!A:D,3,FALSE),V1015)</f>
        <v>Maschinenabfall</v>
      </c>
      <c r="H1015" s="75" t="str">
        <f>IF(ISBLANK(Abfalldokumentation!$W1015),"-",Abfalldokumentation!$W1015)</f>
        <v>-</v>
      </c>
      <c r="I1015" s="75">
        <f t="shared" si="106"/>
        <v>41</v>
      </c>
      <c r="J1015" s="75" t="str">
        <f t="shared" si="107"/>
        <v>Produkte</v>
      </c>
      <c r="K1015" s="75" t="str">
        <f t="shared" si="108"/>
        <v>BUs</v>
      </c>
      <c r="L1015" s="75" t="str">
        <f t="shared" si="109"/>
        <v>Symptome</v>
      </c>
      <c r="M10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IFERROR(VLOOKUP(Abfalldokumentation!$O1015,Kennzahlen!U:X,3,FALSE)*Abfalldokumentation!$B1015,"0")))),0)</f>
        <v>0</v>
      </c>
      <c r="N1015" s="75" t="str">
        <f>IF(ISBLANK(Q1015),VLOOKUP(Abfalldokumentation!$O1015,'Linien - BU'!R:S,2,FALSE),Q1015)</f>
        <v>BU4</v>
      </c>
      <c r="O1015" s="76" t="str">
        <f t="shared" si="110"/>
        <v>Diverses</v>
      </c>
      <c r="P1015" s="76">
        <f t="shared" si="111"/>
        <v>30</v>
      </c>
      <c r="Q1015" s="44" t="s">
        <v>9</v>
      </c>
      <c r="R1015" s="45" t="s">
        <v>108</v>
      </c>
      <c r="S1015" s="45">
        <v>28</v>
      </c>
      <c r="T1015" s="45">
        <v>30</v>
      </c>
      <c r="U1015" s="46">
        <v>44480</v>
      </c>
      <c r="V1015" s="47"/>
      <c r="W1015" s="45"/>
      <c r="X1015" s="49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7" t="str">
        <f>VLOOKUP(N1016,'Linien - BU'!A:B,2,FALSE)</f>
        <v>Rest</v>
      </c>
      <c r="B1016" s="78">
        <f t="shared" si="105"/>
        <v>14</v>
      </c>
      <c r="C1016" s="79">
        <f>Abfalldokumentation!$U1016</f>
        <v>44480</v>
      </c>
      <c r="D1016" s="68" t="str">
        <f>IFERROR(VLOOKUP(Tabelle3[[#This Row],[Artikelnr.]],Produktgruppe!A:B,2,0),Tabelle3[[#This Row],[Produktname]])</f>
        <v>Diverses</v>
      </c>
      <c r="E1016" s="80" t="str">
        <f>IFERROR(VLOOKUP(Abfalldokumentation!$O1016,Artikel!A:C,3,FALSE),Abfalldokumentation!$O1016)</f>
        <v>Diverses</v>
      </c>
      <c r="F1016" s="80" t="str">
        <f>VLOOKUP(T1016,'Liste Gründe'!A:D,2,FALSE)</f>
        <v>Qualitätssicherung</v>
      </c>
      <c r="G1016" s="79" t="str">
        <f>IF(ISBLANK(V1016),VLOOKUP(Abfalldokumentation!$P1016,'Liste Gründe'!A:D,3,FALSE),V1016)</f>
        <v>Sensorik</v>
      </c>
      <c r="H1016" s="80" t="str">
        <f>IF(ISBLANK(Abfalldokumentation!$W1016),"-",Abfalldokumentation!$W1016)</f>
        <v>Rinde Extra</v>
      </c>
      <c r="I1016" s="80">
        <f t="shared" si="106"/>
        <v>41</v>
      </c>
      <c r="J1016" s="80" t="str">
        <f t="shared" si="107"/>
        <v>Produkte</v>
      </c>
      <c r="K1016" s="80" t="str">
        <f t="shared" si="108"/>
        <v>BUs</v>
      </c>
      <c r="L1016" s="80" t="str">
        <f t="shared" si="109"/>
        <v>Symptome</v>
      </c>
      <c r="M10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IFERROR(VLOOKUP(Abfalldokumentation!$O1016,Kennzahlen!U:X,3,FALSE)*Abfalldokumentation!$B1016,"0")))),0)</f>
        <v>0</v>
      </c>
      <c r="N1016" s="80" t="str">
        <f>IF(ISBLANK(Q1016),VLOOKUP(Abfalldokumentation!$O1016,'Linien - BU'!R:S,2,FALSE),Q1016)</f>
        <v>QM</v>
      </c>
      <c r="O1016" s="76" t="str">
        <f t="shared" si="110"/>
        <v>Diverses</v>
      </c>
      <c r="P1016" s="76">
        <f t="shared" si="111"/>
        <v>74</v>
      </c>
      <c r="Q1016" s="38" t="s">
        <v>182</v>
      </c>
      <c r="R1016" s="39" t="s">
        <v>108</v>
      </c>
      <c r="S1016" s="39">
        <v>14</v>
      </c>
      <c r="T1016" s="39">
        <v>74</v>
      </c>
      <c r="U1016" s="40">
        <v>44480</v>
      </c>
      <c r="V1016" s="41"/>
      <c r="W1016" s="39" t="s">
        <v>299</v>
      </c>
      <c r="X1016" s="43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2" t="str">
        <f>VLOOKUP(N1017,'Linien - BU'!A:B,2,FALSE)</f>
        <v>BU1</v>
      </c>
      <c r="B1017" s="73">
        <f t="shared" si="105"/>
        <v>156</v>
      </c>
      <c r="C1017" s="74">
        <f>Abfalldokumentation!$U1017</f>
        <v>44480</v>
      </c>
      <c r="D1017" s="68" t="str">
        <f>IFERROR(VLOOKUP(Tabelle3[[#This Row],[Artikelnr.]],Produktgruppe!A:B,2,0),Tabelle3[[#This Row],[Produktname]])</f>
        <v>Diverses</v>
      </c>
      <c r="E1017" s="75" t="str">
        <f>IFERROR(VLOOKUP(Abfalldokumentation!$O1017,Artikel!A:C,3,FALSE),Abfalldokumentation!$O1017)</f>
        <v>Diverses</v>
      </c>
      <c r="F1017" s="75" t="str">
        <f>VLOOKUP(T1017,'Liste Gründe'!A:D,2,FALSE)</f>
        <v>Linienbezogen</v>
      </c>
      <c r="G1017" s="74" t="str">
        <f>IF(ISBLANK(V1017),VLOOKUP(Abfalldokumentation!$P1017,'Liste Gründe'!A:D,3,FALSE),V1017)</f>
        <v>Reinigung</v>
      </c>
      <c r="H1017" s="75" t="str">
        <f>IF(ISBLANK(Abfalldokumentation!$W1017),"-",Abfalldokumentation!$W1017)</f>
        <v>-</v>
      </c>
      <c r="I1017" s="75">
        <f t="shared" si="106"/>
        <v>41</v>
      </c>
      <c r="J1017" s="75" t="str">
        <f t="shared" si="107"/>
        <v>Produkte</v>
      </c>
      <c r="K1017" s="75" t="str">
        <f t="shared" si="108"/>
        <v>BUs</v>
      </c>
      <c r="L1017" s="75" t="str">
        <f t="shared" si="109"/>
        <v>Symptome</v>
      </c>
      <c r="M10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IFERROR(VLOOKUP(Abfalldokumentation!$O1017,Kennzahlen!U:X,3,FALSE)*Abfalldokumentation!$B1017,"0")))),0)</f>
        <v>0</v>
      </c>
      <c r="N1017" s="75" t="str">
        <f>IF(ISBLANK(Q1017),VLOOKUP(Abfalldokumentation!$O1017,'Linien - BU'!R:S,2,FALSE),Q1017)</f>
        <v>Abfüllung</v>
      </c>
      <c r="O1017" s="76" t="str">
        <f t="shared" si="110"/>
        <v>Diverses</v>
      </c>
      <c r="P1017" s="76">
        <f t="shared" si="111"/>
        <v>10</v>
      </c>
      <c r="Q1017" s="44" t="s">
        <v>166</v>
      </c>
      <c r="R1017" s="45" t="s">
        <v>108</v>
      </c>
      <c r="S1017" s="45">
        <v>156</v>
      </c>
      <c r="T1017" s="45">
        <v>10</v>
      </c>
      <c r="U1017" s="46">
        <v>44480</v>
      </c>
      <c r="V1017" s="47"/>
      <c r="W1017" s="45"/>
      <c r="X1017" s="49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7" t="str">
        <f>VLOOKUP(N1018,'Linien - BU'!A:B,2,FALSE)</f>
        <v>Rest</v>
      </c>
      <c r="B1018" s="78">
        <f t="shared" si="105"/>
        <v>80</v>
      </c>
      <c r="C1018" s="79">
        <f>Abfalldokumentation!$U1018</f>
        <v>44480</v>
      </c>
      <c r="D1018" s="68" t="str">
        <f>IFERROR(VLOOKUP(Tabelle3[[#This Row],[Artikelnr.]],Produktgruppe!A:B,2,0),Tabelle3[[#This Row],[Produktname]])</f>
        <v>Diverses</v>
      </c>
      <c r="E1018" s="80" t="str">
        <f>IFERROR(VLOOKUP(Abfalldokumentation!$O1018,Artikel!A:C,3,FALSE),Abfalldokumentation!$O1018)</f>
        <v>Diverses</v>
      </c>
      <c r="F1018" s="80" t="str">
        <f>VLOOKUP(T1018,'Liste Gründe'!A:D,2,FALSE)</f>
        <v>Qualitätssicherung</v>
      </c>
      <c r="G1018" s="79" t="str">
        <f>IF(ISBLANK(V1018),VLOOKUP(Abfalldokumentation!$P1018,'Liste Gründe'!A:D,3,FALSE),V1018)</f>
        <v>Laborproben</v>
      </c>
      <c r="H1018" s="80" t="str">
        <f>IF(ISBLANK(Abfalldokumentation!$W1018),"-",Abfalldokumentation!$W1018)</f>
        <v>-</v>
      </c>
      <c r="I1018" s="80">
        <f t="shared" si="106"/>
        <v>41</v>
      </c>
      <c r="J1018" s="80" t="str">
        <f t="shared" si="107"/>
        <v>Produkte</v>
      </c>
      <c r="K1018" s="80" t="str">
        <f t="shared" si="108"/>
        <v>BUs</v>
      </c>
      <c r="L1018" s="80" t="str">
        <f t="shared" si="109"/>
        <v>Symptome</v>
      </c>
      <c r="M10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IFERROR(VLOOKUP(Abfalldokumentation!$O1018,Kennzahlen!U:X,3,FALSE)*Abfalldokumentation!$B1018,"0")))),0)</f>
        <v>0</v>
      </c>
      <c r="N1018" s="80" t="str">
        <f>IF(ISBLANK(Q1018),VLOOKUP(Abfalldokumentation!$O1018,'Linien - BU'!R:S,2,FALSE),Q1018)</f>
        <v>Labor</v>
      </c>
      <c r="O1018" s="76" t="str">
        <f t="shared" si="110"/>
        <v>Diverses</v>
      </c>
      <c r="P1018" s="76">
        <f t="shared" si="111"/>
        <v>73</v>
      </c>
      <c r="Q1018" s="38" t="s">
        <v>185</v>
      </c>
      <c r="R1018" s="39" t="s">
        <v>108</v>
      </c>
      <c r="S1018" s="39">
        <v>80</v>
      </c>
      <c r="T1018" s="39">
        <v>73</v>
      </c>
      <c r="U1018" s="40">
        <v>44480</v>
      </c>
      <c r="V1018" s="41"/>
      <c r="W1018" s="39"/>
      <c r="X1018" s="43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2" t="str">
        <f>VLOOKUP(N1019,'Linien - BU'!A:B,2,FALSE)</f>
        <v>Rest</v>
      </c>
      <c r="B1019" s="73">
        <f t="shared" si="105"/>
        <v>18</v>
      </c>
      <c r="C1019" s="74">
        <f>Abfalldokumentation!$U1019</f>
        <v>44480</v>
      </c>
      <c r="D1019" s="68" t="str">
        <f>IFERROR(VLOOKUP(Tabelle3[[#This Row],[Artikelnr.]],Produktgruppe!A:B,2,0),Tabelle3[[#This Row],[Produktname]])</f>
        <v>Diverses</v>
      </c>
      <c r="E1019" s="75" t="str">
        <f>IFERROR(VLOOKUP(Abfalldokumentation!$O1019,Artikel!A:C,3,FALSE),Abfalldokumentation!$O1019)</f>
        <v>Diverses</v>
      </c>
      <c r="F1019" s="75" t="str">
        <f>VLOOKUP(T1019,'Liste Gründe'!A:D,2,FALSE)</f>
        <v>Qualitätssicherung</v>
      </c>
      <c r="G1019" s="74" t="str">
        <f>IF(ISBLANK(V1019),VLOOKUP(Abfalldokumentation!$P1019,'Liste Gründe'!A:D,3,FALSE),V1019)</f>
        <v>Einwaage</v>
      </c>
      <c r="H1019" s="75" t="str">
        <f>IF(ISBLANK(Abfalldokumentation!$W1019),"-",Abfalldokumentation!$W1019)</f>
        <v>-</v>
      </c>
      <c r="I1019" s="75">
        <f t="shared" si="106"/>
        <v>41</v>
      </c>
      <c r="J1019" s="75" t="str">
        <f t="shared" si="107"/>
        <v>Produkte</v>
      </c>
      <c r="K1019" s="75" t="str">
        <f t="shared" si="108"/>
        <v>BUs</v>
      </c>
      <c r="L1019" s="75" t="str">
        <f t="shared" si="109"/>
        <v>Symptome</v>
      </c>
      <c r="M10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IFERROR(VLOOKUP(Abfalldokumentation!$O1019,Kennzahlen!U:X,3,FALSE)*Abfalldokumentation!$B1019,"0")))),0)</f>
        <v>0</v>
      </c>
      <c r="N1019" s="75" t="str">
        <f>IF(ISBLANK(Q1019),VLOOKUP(Abfalldokumentation!$O1019,'Linien - BU'!R:S,2,FALSE),Q1019)</f>
        <v>LAbor</v>
      </c>
      <c r="O1019" s="76" t="str">
        <f t="shared" si="110"/>
        <v>Diverses</v>
      </c>
      <c r="P1019" s="76">
        <f t="shared" si="111"/>
        <v>71</v>
      </c>
      <c r="Q1019" s="44" t="s">
        <v>300</v>
      </c>
      <c r="R1019" s="45" t="s">
        <v>108</v>
      </c>
      <c r="S1019" s="45">
        <v>18</v>
      </c>
      <c r="T1019" s="45">
        <v>71</v>
      </c>
      <c r="U1019" s="46">
        <v>44480</v>
      </c>
      <c r="V1019" s="47"/>
      <c r="W1019" s="45"/>
      <c r="X1019" s="49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7" t="str">
        <f>VLOOKUP(N1020,'Linien - BU'!A:B,2,FALSE)</f>
        <v>Rest</v>
      </c>
      <c r="B1020" s="78">
        <f t="shared" si="105"/>
        <v>1.5</v>
      </c>
      <c r="C1020" s="79">
        <f>Abfalldokumentation!$U1020</f>
        <v>44480</v>
      </c>
      <c r="D1020" s="68" t="str">
        <f>IFERROR(VLOOKUP(Tabelle3[[#This Row],[Artikelnr.]],Produktgruppe!A:B,2,0),Tabelle3[[#This Row],[Produktname]])</f>
        <v>Diverses</v>
      </c>
      <c r="E1020" s="80" t="str">
        <f>IFERROR(VLOOKUP(Abfalldokumentation!$O1020,Artikel!A:C,3,FALSE),Abfalldokumentation!$O1020)</f>
        <v>Diverses</v>
      </c>
      <c r="F1020" s="80" t="str">
        <f>VLOOKUP(T1020,'Liste Gründe'!A:D,2,FALSE)</f>
        <v>Qualitätssicherung</v>
      </c>
      <c r="G1020" s="79" t="str">
        <f>IF(ISBLANK(V1020),VLOOKUP(Abfalldokumentation!$P1020,'Liste Gründe'!A:D,3,FALSE),V1020)</f>
        <v>Sensorik</v>
      </c>
      <c r="H1020" s="80" t="str">
        <f>IF(ISBLANK(Abfalldokumentation!$W1020),"-",Abfalldokumentation!$W1020)</f>
        <v>mehr VOS als Rework</v>
      </c>
      <c r="I1020" s="80">
        <f t="shared" si="106"/>
        <v>41</v>
      </c>
      <c r="J1020" s="80" t="str">
        <f t="shared" si="107"/>
        <v>Produkte</v>
      </c>
      <c r="K1020" s="80" t="str">
        <f t="shared" si="108"/>
        <v>BUs</v>
      </c>
      <c r="L1020" s="80" t="str">
        <f t="shared" si="109"/>
        <v>Symptome</v>
      </c>
      <c r="M10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IFERROR(VLOOKUP(Abfalldokumentation!$O1020,Kennzahlen!U:X,3,FALSE)*Abfalldokumentation!$B1020,"0")))),0)</f>
        <v>0</v>
      </c>
      <c r="N1020" s="80" t="str">
        <f>IF(ISBLANK(Q1020),VLOOKUP(Abfalldokumentation!$O1020,'Linien - BU'!R:S,2,FALSE),Q1020)</f>
        <v>Labor</v>
      </c>
      <c r="O1020" s="76" t="str">
        <f t="shared" si="110"/>
        <v>Diverses</v>
      </c>
      <c r="P1020" s="76">
        <f t="shared" si="111"/>
        <v>74</v>
      </c>
      <c r="Q1020" s="38" t="s">
        <v>185</v>
      </c>
      <c r="R1020" s="39" t="s">
        <v>108</v>
      </c>
      <c r="S1020" s="39">
        <v>1.5</v>
      </c>
      <c r="T1020" s="39">
        <v>74</v>
      </c>
      <c r="U1020" s="40">
        <v>44480</v>
      </c>
      <c r="V1020" s="41"/>
      <c r="W1020" s="39" t="s">
        <v>301</v>
      </c>
      <c r="X1020" s="43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2" t="str">
        <f>VLOOKUP(N1021,'Linien - BU'!A:B,2,FALSE)</f>
        <v>BU1</v>
      </c>
      <c r="B1021" s="73">
        <f t="shared" si="105"/>
        <v>20</v>
      </c>
      <c r="C1021" s="74">
        <f>Abfalldokumentation!$U1021</f>
        <v>44480</v>
      </c>
      <c r="D1021" s="68" t="str">
        <f>IFERROR(VLOOKUP(Tabelle3[[#This Row],[Artikelnr.]],Produktgruppe!A:B,2,0),Tabelle3[[#This Row],[Produktname]])</f>
        <v>ganze Würste</v>
      </c>
      <c r="E1021" s="75" t="str">
        <f>IFERROR(VLOOKUP(Abfalldokumentation!$O1021,Artikel!A:C,3,FALSE),Abfalldokumentation!$O1021)</f>
        <v>ganze Wurst</v>
      </c>
      <c r="F1021" s="75" t="str">
        <f>VLOOKUP(T1021,'Liste Gründe'!A:D,2,FALSE)</f>
        <v>Linienbezogen</v>
      </c>
      <c r="G1021" s="74" t="str">
        <f>IF(ISBLANK(V1021),VLOOKUP(Abfalldokumentation!$P1021,'Liste Gründe'!A:D,3,FALSE),V1021)</f>
        <v>runter gefallen</v>
      </c>
      <c r="H1021" s="75" t="str">
        <f>IF(ISBLANK(Abfalldokumentation!$W1021),"-",Abfalldokumentation!$W1021)</f>
        <v>-</v>
      </c>
      <c r="I1021" s="75">
        <f t="shared" si="106"/>
        <v>41</v>
      </c>
      <c r="J1021" s="75" t="str">
        <f t="shared" si="107"/>
        <v>Produkte</v>
      </c>
      <c r="K1021" s="75" t="str">
        <f t="shared" si="108"/>
        <v>BUs</v>
      </c>
      <c r="L1021" s="75" t="str">
        <f t="shared" si="109"/>
        <v>Symptome</v>
      </c>
      <c r="M10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IFERROR(VLOOKUP(Abfalldokumentation!$O1021,Kennzahlen!U:X,3,FALSE)*Abfalldokumentation!$B1021,"0")))),0)</f>
        <v>0</v>
      </c>
      <c r="N1021" s="75" t="str">
        <f>IF(ISBLANK(Q1021),VLOOKUP(Abfalldokumentation!$O1021,'Linien - BU'!R:S,2,FALSE),Q1021)</f>
        <v>Abfüllung</v>
      </c>
      <c r="O1021" s="76" t="str">
        <f t="shared" si="110"/>
        <v>ganze Wurst</v>
      </c>
      <c r="P1021" s="76">
        <f t="shared" si="111"/>
        <v>32</v>
      </c>
      <c r="Q1021" s="44" t="s">
        <v>166</v>
      </c>
      <c r="R1021" s="45" t="s">
        <v>302</v>
      </c>
      <c r="S1021" s="45">
        <v>20</v>
      </c>
      <c r="T1021" s="45">
        <v>32</v>
      </c>
      <c r="U1021" s="46">
        <v>44480</v>
      </c>
      <c r="V1021" s="47"/>
      <c r="W1021" s="45"/>
      <c r="X1021" s="49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7" t="str">
        <f>VLOOKUP(N1022,'Linien - BU'!A:B,2,FALSE)</f>
        <v>BU1</v>
      </c>
      <c r="B1022" s="78">
        <f t="shared" si="105"/>
        <v>30</v>
      </c>
      <c r="C1022" s="79">
        <f>Abfalldokumentation!$U1022</f>
        <v>44480</v>
      </c>
      <c r="D1022" s="68" t="str">
        <f>IFERROR(VLOOKUP(Tabelle3[[#This Row],[Artikelnr.]],Produktgruppe!A:B,2,0),Tabelle3[[#This Row],[Produktname]])</f>
        <v>ganze Würste</v>
      </c>
      <c r="E1022" s="80" t="str">
        <f>IFERROR(VLOOKUP(Abfalldokumentation!$O1022,Artikel!A:C,3,FALSE),Abfalldokumentation!$O1022)</f>
        <v>ganze Wurst Gourme Natur</v>
      </c>
      <c r="F1022" s="80" t="str">
        <f>VLOOKUP(T1022,'Liste Gründe'!A:D,2,FALSE)</f>
        <v>Linienbezogen</v>
      </c>
      <c r="G1022" s="79" t="str">
        <f>IF(ISBLANK(V1022),VLOOKUP(Abfalldokumentation!$P1022,'Liste Gründe'!A:D,3,FALSE),V1022)</f>
        <v>Darm geplatzt</v>
      </c>
      <c r="H1022" s="80" t="str">
        <f>IF(ISBLANK(Abfalldokumentation!$W1022),"-",Abfalldokumentation!$W1022)</f>
        <v>-</v>
      </c>
      <c r="I1022" s="80">
        <f t="shared" si="106"/>
        <v>41</v>
      </c>
      <c r="J1022" s="80" t="str">
        <f t="shared" si="107"/>
        <v>Produkte</v>
      </c>
      <c r="K1022" s="80" t="str">
        <f t="shared" si="108"/>
        <v>BUs</v>
      </c>
      <c r="L1022" s="80" t="str">
        <f t="shared" si="109"/>
        <v>Symptome</v>
      </c>
      <c r="M10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IFERROR(VLOOKUP(Abfalldokumentation!$O1022,Kennzahlen!U:X,3,FALSE)*Abfalldokumentation!$B1022,"0")))),0)</f>
        <v>0</v>
      </c>
      <c r="N1022" s="80" t="str">
        <f>IF(ISBLANK(Q1022),VLOOKUP(Abfalldokumentation!$O1022,'Linien - BU'!R:S,2,FALSE),Q1022)</f>
        <v>Räucherei</v>
      </c>
      <c r="O1022" s="76" t="str">
        <f t="shared" si="110"/>
        <v>ganze Wurst Gourme Natur</v>
      </c>
      <c r="P1022" s="76">
        <f t="shared" si="111"/>
        <v>34</v>
      </c>
      <c r="Q1022" s="38" t="s">
        <v>255</v>
      </c>
      <c r="R1022" s="39" t="s">
        <v>303</v>
      </c>
      <c r="S1022" s="39">
        <v>30</v>
      </c>
      <c r="T1022" s="39">
        <v>34</v>
      </c>
      <c r="U1022" s="40">
        <v>44480</v>
      </c>
      <c r="V1022" s="41"/>
      <c r="W1022" s="39"/>
      <c r="X1022" s="43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2" t="str">
        <f>VLOOKUP(N1023,'Linien - BU'!A:B,2,FALSE)</f>
        <v>BU1</v>
      </c>
      <c r="B1023" s="73">
        <f t="shared" si="105"/>
        <v>20</v>
      </c>
      <c r="C1023" s="74">
        <f>Abfalldokumentation!$U1023</f>
        <v>44480</v>
      </c>
      <c r="D1023" s="68" t="str">
        <f>IFERROR(VLOOKUP(Tabelle3[[#This Row],[Artikelnr.]],Produktgruppe!A:B,2,0),Tabelle3[[#This Row],[Produktname]])</f>
        <v>ganze Wurst</v>
      </c>
      <c r="E1023" s="75" t="str">
        <f>IFERROR(VLOOKUP(Abfalldokumentation!$O1023,Artikel!A:C,3,FALSE),Abfalldokumentation!$O1023)</f>
        <v>ganze Wurst Gourme Schinken</v>
      </c>
      <c r="F1023" s="75" t="str">
        <f>VLOOKUP(T1023,'Liste Gründe'!A:D,2,FALSE)</f>
        <v>Linienbezogen</v>
      </c>
      <c r="G1023" s="74" t="str">
        <f>IF(ISBLANK(V1023),VLOOKUP(Abfalldokumentation!$P1023,'Liste Gründe'!A:D,3,FALSE),V1023)</f>
        <v>Darm geplatzt</v>
      </c>
      <c r="H1023" s="75" t="str">
        <f>IF(ISBLANK(Abfalldokumentation!$W1023),"-",Abfalldokumentation!$W1023)</f>
        <v>-</v>
      </c>
      <c r="I1023" s="75">
        <f t="shared" si="106"/>
        <v>41</v>
      </c>
      <c r="J1023" s="75" t="str">
        <f t="shared" si="107"/>
        <v>Produkte</v>
      </c>
      <c r="K1023" s="75" t="str">
        <f t="shared" si="108"/>
        <v>BUs</v>
      </c>
      <c r="L1023" s="75" t="str">
        <f t="shared" si="109"/>
        <v>Symptome</v>
      </c>
      <c r="M10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IFERROR(VLOOKUP(Abfalldokumentation!$O1023,Kennzahlen!U:X,3,FALSE)*Abfalldokumentation!$B1023,"0")))),0)</f>
        <v>0</v>
      </c>
      <c r="N1023" s="75" t="str">
        <f>IF(ISBLANK(Q1023),VLOOKUP(Abfalldokumentation!$O1023,'Linien - BU'!R:S,2,FALSE),Q1023)</f>
        <v>Räucherei</v>
      </c>
      <c r="O1023" s="76" t="str">
        <f t="shared" si="110"/>
        <v>ganze Wurst Gourme Schinken</v>
      </c>
      <c r="P1023" s="76">
        <f t="shared" si="111"/>
        <v>34</v>
      </c>
      <c r="Q1023" s="44" t="s">
        <v>255</v>
      </c>
      <c r="R1023" s="45" t="s">
        <v>290</v>
      </c>
      <c r="S1023" s="45">
        <v>20</v>
      </c>
      <c r="T1023" s="45">
        <v>34</v>
      </c>
      <c r="U1023" s="46">
        <v>44480</v>
      </c>
      <c r="V1023" s="47"/>
      <c r="W1023" s="45"/>
      <c r="X1023" s="49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7" t="str">
        <f>VLOOKUP(N1024,'Linien - BU'!A:B,2,FALSE)</f>
        <v>BU1</v>
      </c>
      <c r="B1024" s="78">
        <f t="shared" si="105"/>
        <v>7</v>
      </c>
      <c r="C1024" s="79">
        <f>Abfalldokumentation!$U1024</f>
        <v>44481</v>
      </c>
      <c r="D1024" s="68" t="str">
        <f>IFERROR(VLOOKUP(Tabelle3[[#This Row],[Artikelnr.]],Produktgruppe!A:B,2,0),Tabelle3[[#This Row],[Produktname]])</f>
        <v>VOS 295</v>
      </c>
      <c r="E1024" s="80" t="str">
        <f>IFERROR(VLOOKUP(Abfalldokumentation!$O1024,Artikel!A:C,3,FALSE),Abfalldokumentation!$O1024)</f>
        <v>VOS SKZ Gouda Premium W</v>
      </c>
      <c r="F1024" s="80" t="str">
        <f>VLOOKUP(T1024,'Liste Gründe'!A:D,2,FALSE)</f>
        <v>Schimmel</v>
      </c>
      <c r="G1024" s="79" t="str">
        <f>IF(ISBLANK(V1024),VLOOKUP(Abfalldokumentation!$P1024,'Liste Gründe'!A:D,3,FALSE),V1024)</f>
        <v>keine Verarbeitung</v>
      </c>
      <c r="H1024" s="80" t="str">
        <f>IF(ISBLANK(Abfalldokumentation!$W1024),"-",Abfalldokumentation!$W1024)</f>
        <v>-</v>
      </c>
      <c r="I1024" s="80">
        <f t="shared" si="106"/>
        <v>41</v>
      </c>
      <c r="J1024" s="80" t="str">
        <f t="shared" si="107"/>
        <v>Produkte</v>
      </c>
      <c r="K1024" s="80" t="str">
        <f t="shared" si="108"/>
        <v>BUs</v>
      </c>
      <c r="L1024" s="80" t="str">
        <f t="shared" si="109"/>
        <v>Symptome</v>
      </c>
      <c r="M10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IFERROR(VLOOKUP(Abfalldokumentation!$O1024,Kennzahlen!U:X,3,FALSE)*Abfalldokumentation!$B1024,"0")))),0)</f>
        <v>3.5</v>
      </c>
      <c r="N1024" s="80" t="str">
        <f>IF(ISBLANK(Q1024),VLOOKUP(Abfalldokumentation!$O1024,'Linien - BU'!R:S,2,FALSE),Q1024)</f>
        <v>Schmelze</v>
      </c>
      <c r="O1024" s="76">
        <f t="shared" si="110"/>
        <v>29500598</v>
      </c>
      <c r="P1024" s="76">
        <f t="shared" si="111"/>
        <v>12</v>
      </c>
      <c r="Q1024" s="38" t="s">
        <v>170</v>
      </c>
      <c r="R1024" s="39">
        <v>29500598</v>
      </c>
      <c r="S1024" s="39">
        <v>7</v>
      </c>
      <c r="T1024" s="39">
        <v>12</v>
      </c>
      <c r="U1024" s="40">
        <v>44481</v>
      </c>
      <c r="V1024" s="41" t="s">
        <v>22</v>
      </c>
      <c r="W1024" s="39"/>
      <c r="X1024" s="43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2" t="str">
        <f>VLOOKUP(N1025,'Linien - BU'!A:B,2,FALSE)</f>
        <v>BU3</v>
      </c>
      <c r="B1025" s="73">
        <f t="shared" si="105"/>
        <v>424</v>
      </c>
      <c r="C1025" s="74">
        <f>Abfalldokumentation!$U1025</f>
        <v>44481</v>
      </c>
      <c r="D1025" s="68" t="str">
        <f>IFERROR(VLOOKUP(Tabelle3[[#This Row],[Artikelnr.]],Produktgruppe!A:B,2,0),Tabelle3[[#This Row],[Produktname]])</f>
        <v>VOS 295</v>
      </c>
      <c r="E1025" s="75" t="str">
        <f>IFERROR(VLOOKUP(Abfalldokumentation!$O1025,Artikel!A:C,3,FALSE),Abfalldokumentation!$O1025)</f>
        <v>VOS Würste Jalapeno nat</v>
      </c>
      <c r="F1025" s="75" t="str">
        <f>VLOOKUP(T1025,'Liste Gründe'!A:D,2,FALSE)</f>
        <v>Schimmel</v>
      </c>
      <c r="G1025" s="74" t="str">
        <f>IF(ISBLANK(V1025),VLOOKUP(Abfalldokumentation!$P1025,'Liste Gründe'!A:D,3,FALSE),V1025)</f>
        <v>kein VOS in England, VS-Würste keine Produktion</v>
      </c>
      <c r="H1025" s="75" t="str">
        <f>IF(ISBLANK(Abfalldokumentation!$W1025),"-",Abfalldokumentation!$W1025)</f>
        <v>-</v>
      </c>
      <c r="I1025" s="75">
        <f t="shared" si="106"/>
        <v>41</v>
      </c>
      <c r="J1025" s="75" t="str">
        <f t="shared" si="107"/>
        <v>Produkte</v>
      </c>
      <c r="K1025" s="75" t="str">
        <f t="shared" si="108"/>
        <v>BUs</v>
      </c>
      <c r="L1025" s="75" t="str">
        <f t="shared" si="109"/>
        <v>Symptome</v>
      </c>
      <c r="M10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IFERROR(VLOOKUP(Abfalldokumentation!$O1025,Kennzahlen!U:X,3,FALSE)*Abfalldokumentation!$B1025,"0")))),0)</f>
        <v>212</v>
      </c>
      <c r="N1025" s="75" t="str">
        <f>IF(ISBLANK(Q1025),VLOOKUP(Abfalldokumentation!$O1025,'Linien - BU'!R:S,2,FALSE),Q1025)</f>
        <v>bu3</v>
      </c>
      <c r="O1025" s="76">
        <f t="shared" si="110"/>
        <v>29500606</v>
      </c>
      <c r="P1025" s="76">
        <f t="shared" si="111"/>
        <v>12</v>
      </c>
      <c r="Q1025" s="44" t="s">
        <v>304</v>
      </c>
      <c r="R1025" s="45">
        <v>29500606</v>
      </c>
      <c r="S1025" s="45">
        <v>424</v>
      </c>
      <c r="T1025" s="45">
        <v>12</v>
      </c>
      <c r="U1025" s="46">
        <v>44481</v>
      </c>
      <c r="V1025" s="41" t="s">
        <v>25</v>
      </c>
      <c r="W1025" s="42"/>
      <c r="X1025" s="49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7" t="str">
        <f>VLOOKUP(N1026,'Linien - BU'!A:B,2,FALSE)</f>
        <v>BU3</v>
      </c>
      <c r="B1026" s="78">
        <f t="shared" ref="B1026:B1089" si="112">S1026</f>
        <v>30</v>
      </c>
      <c r="C1026" s="79">
        <f>Abfalldokumentation!$U1026</f>
        <v>44481</v>
      </c>
      <c r="D1026" s="68" t="str">
        <f>IFERROR(VLOOKUP(Tabelle3[[#This Row],[Artikelnr.]],Produktgruppe!A:B,2,0),Tabelle3[[#This Row],[Produktname]])</f>
        <v>ABS 295</v>
      </c>
      <c r="E1026" s="80" t="str">
        <f>IFERROR(VLOOKUP(Abfalldokumentation!$O1026,Artikel!A:C,3,FALSE),Abfalldokumentation!$O1026)</f>
        <v>ABS Havarti Natur 30%</v>
      </c>
      <c r="F1026" s="80" t="str">
        <f>VLOOKUP(T1026,'Liste Gründe'!A:D,2,FALSE)</f>
        <v>Schimmel</v>
      </c>
      <c r="G1026" s="79" t="str">
        <f>IF(ISBLANK(V1026),VLOOKUP(Abfalldokumentation!$P1026,'Liste Gründe'!A:D,3,FALSE),V1026)</f>
        <v>VOS &gt; Einsatz</v>
      </c>
      <c r="H1026" s="80" t="str">
        <f>IF(ISBLANK(Abfalldokumentation!$W1026),"-",Abfalldokumentation!$W1026)</f>
        <v>Produktion unregelmäßig</v>
      </c>
      <c r="I1026" s="80">
        <f t="shared" ref="I1026:I1089" si="113">_xlfn.ISOWEEKNUM(C1026)</f>
        <v>41</v>
      </c>
      <c r="J1026" s="80" t="str">
        <f t="shared" ref="J1026:J1089" si="114">"Produkte"</f>
        <v>Produkte</v>
      </c>
      <c r="K1026" s="80" t="str">
        <f t="shared" ref="K1026:K1089" si="115">"BUs"</f>
        <v>BUs</v>
      </c>
      <c r="L1026" s="80" t="str">
        <f t="shared" ref="L1026:L1089" si="116">"Symptome"</f>
        <v>Symptome</v>
      </c>
      <c r="M10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IFERROR(VLOOKUP(Abfalldokumentation!$O1026,Kennzahlen!U:X,3,FALSE)*Abfalldokumentation!$B1026,"0")))),0)</f>
        <v>0</v>
      </c>
      <c r="N1026" s="80" t="str">
        <f>IF(ISBLANK(Q1026),VLOOKUP(Abfalldokumentation!$O1026,'Linien - BU'!R:S,2,FALSE),Q1026)</f>
        <v>bu3</v>
      </c>
      <c r="O1026" s="76">
        <f t="shared" ref="O1026:O1089" si="117">R1026</f>
        <v>29500734</v>
      </c>
      <c r="P1026" s="76">
        <f t="shared" ref="P1026:P1089" si="118">T1026</f>
        <v>12</v>
      </c>
      <c r="Q1026" s="38" t="s">
        <v>304</v>
      </c>
      <c r="R1026" s="39">
        <v>29500734</v>
      </c>
      <c r="S1026" s="39">
        <v>30</v>
      </c>
      <c r="T1026" s="39">
        <v>12</v>
      </c>
      <c r="U1026" s="40">
        <v>44481</v>
      </c>
      <c r="V1026" s="41" t="s">
        <v>21</v>
      </c>
      <c r="W1026" s="42" t="s">
        <v>169</v>
      </c>
      <c r="X1026" s="43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2" t="str">
        <f>VLOOKUP(N1027,'Linien - BU'!A:B,2,FALSE)</f>
        <v>BU1</v>
      </c>
      <c r="B1027" s="73">
        <f t="shared" si="112"/>
        <v>39</v>
      </c>
      <c r="C1027" s="74">
        <f>Abfalldokumentation!$U1027</f>
        <v>44481</v>
      </c>
      <c r="D1027" s="68" t="str">
        <f>IFERROR(VLOOKUP(Tabelle3[[#This Row],[Artikelnr.]],Produktgruppe!A:B,2,0),Tabelle3[[#This Row],[Produktname]])</f>
        <v>VOS 295</v>
      </c>
      <c r="E1027" s="75" t="str">
        <f>IFERROR(VLOOKUP(Abfalldokumentation!$O1027,Artikel!A:C,3,FALSE),Abfalldokumentation!$O1027)</f>
        <v>VOS-ABS ENTSORGUNG</v>
      </c>
      <c r="F1027" s="75" t="str">
        <f>VLOOKUP(T1027,'Liste Gründe'!A:D,2,FALSE)</f>
        <v>Rest</v>
      </c>
      <c r="G1027" s="74" t="str">
        <f>IF(ISBLANK(V1027),VLOOKUP(Abfalldokumentation!$P1027,'Liste Gründe'!A:D,3,FALSE),V1027)</f>
        <v>geschälte Rinde</v>
      </c>
      <c r="H1027" s="75" t="str">
        <f>IF(ISBLANK(Abfalldokumentation!$W1027),"-",Abfalldokumentation!$W1027)</f>
        <v>-</v>
      </c>
      <c r="I1027" s="75">
        <f t="shared" si="113"/>
        <v>41</v>
      </c>
      <c r="J1027" s="75" t="str">
        <f t="shared" si="114"/>
        <v>Produkte</v>
      </c>
      <c r="K1027" s="75" t="str">
        <f t="shared" si="115"/>
        <v>BUs</v>
      </c>
      <c r="L1027" s="75" t="str">
        <f t="shared" si="116"/>
        <v>Symptome</v>
      </c>
      <c r="M10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IFERROR(VLOOKUP(Abfalldokumentation!$O1027,Kennzahlen!U:X,3,FALSE)*Abfalldokumentation!$B1027,"0")))),0)</f>
        <v>0.39</v>
      </c>
      <c r="N1027" s="75" t="str">
        <f>IF(ISBLANK(Q1027),VLOOKUP(Abfalldokumentation!$O1027,'Linien - BU'!R:S,2,FALSE),Q1027)</f>
        <v>RWV</v>
      </c>
      <c r="O1027" s="76">
        <f t="shared" si="117"/>
        <v>29500917</v>
      </c>
      <c r="P1027" s="76">
        <f t="shared" si="118"/>
        <v>60</v>
      </c>
      <c r="Q1027" s="44" t="s">
        <v>188</v>
      </c>
      <c r="R1027" s="45">
        <v>29500917</v>
      </c>
      <c r="S1027" s="45">
        <v>39</v>
      </c>
      <c r="T1027" s="45">
        <v>60</v>
      </c>
      <c r="U1027" s="46">
        <v>44481</v>
      </c>
      <c r="V1027" s="47"/>
      <c r="W1027" s="45"/>
      <c r="X1027" s="49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7" t="str">
        <f>VLOOKUP(N1028,'Linien - BU'!A:B,2,FALSE)</f>
        <v>BU1</v>
      </c>
      <c r="B1028" s="78">
        <f t="shared" si="112"/>
        <v>17</v>
      </c>
      <c r="C1028" s="79">
        <f>Abfalldokumentation!$U1028</f>
        <v>44481</v>
      </c>
      <c r="D1028" s="68" t="str">
        <f>IFERROR(VLOOKUP(Tabelle3[[#This Row],[Artikelnr.]],Produktgruppe!A:B,2,0),Tabelle3[[#This Row],[Produktname]])</f>
        <v>VOS 295</v>
      </c>
      <c r="E1028" s="80" t="str">
        <f>IFERROR(VLOOKUP(Abfalldokumentation!$O1028,Artikel!A:C,3,FALSE),Abfalldokumentation!$O1028)</f>
        <v>VOS-ABS ENTSORGUNG</v>
      </c>
      <c r="F1028" s="80" t="str">
        <f>VLOOKUP(T1028,'Liste Gründe'!A:D,2,FALSE)</f>
        <v>Rest</v>
      </c>
      <c r="G1028" s="79" t="str">
        <f>IF(ISBLANK(V1028),VLOOKUP(Abfalldokumentation!$P1028,'Liste Gründe'!A:D,3,FALSE),V1028)</f>
        <v>geschälte Rinde</v>
      </c>
      <c r="H1028" s="80" t="str">
        <f>IF(ISBLANK(Abfalldokumentation!$W1028),"-",Abfalldokumentation!$W1028)</f>
        <v>-</v>
      </c>
      <c r="I1028" s="80">
        <f t="shared" si="113"/>
        <v>41</v>
      </c>
      <c r="J1028" s="80" t="str">
        <f t="shared" si="114"/>
        <v>Produkte</v>
      </c>
      <c r="K1028" s="80" t="str">
        <f t="shared" si="115"/>
        <v>BUs</v>
      </c>
      <c r="L1028" s="80" t="str">
        <f t="shared" si="116"/>
        <v>Symptome</v>
      </c>
      <c r="M10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IFERROR(VLOOKUP(Abfalldokumentation!$O1028,Kennzahlen!U:X,3,FALSE)*Abfalldokumentation!$B1028,"0")))),0)</f>
        <v>0.17</v>
      </c>
      <c r="N1028" s="80" t="str">
        <f>IF(ISBLANK(Q1028),VLOOKUP(Abfalldokumentation!$O1028,'Linien - BU'!R:S,2,FALSE),Q1028)</f>
        <v>RWV</v>
      </c>
      <c r="O1028" s="76">
        <f t="shared" si="117"/>
        <v>29500917</v>
      </c>
      <c r="P1028" s="76">
        <f t="shared" si="118"/>
        <v>60</v>
      </c>
      <c r="Q1028" s="38" t="s">
        <v>188</v>
      </c>
      <c r="R1028" s="39">
        <v>29500917</v>
      </c>
      <c r="S1028" s="39">
        <v>17</v>
      </c>
      <c r="T1028" s="39">
        <v>60</v>
      </c>
      <c r="U1028" s="40">
        <v>44481</v>
      </c>
      <c r="V1028" s="41"/>
      <c r="W1028" s="39"/>
      <c r="X1028" s="43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2" t="str">
        <f>VLOOKUP(N1029,'Linien - BU'!A:B,2,FALSE)</f>
        <v>BU1</v>
      </c>
      <c r="B1029" s="73">
        <f t="shared" si="112"/>
        <v>11</v>
      </c>
      <c r="C1029" s="74">
        <f>Abfalldokumentation!$U1029</f>
        <v>44481</v>
      </c>
      <c r="D1029" s="68" t="str">
        <f>IFERROR(VLOOKUP(Tabelle3[[#This Row],[Artikelnr.]],Produktgruppe!A:B,2,0),Tabelle3[[#This Row],[Produktname]])</f>
        <v>VOS 295</v>
      </c>
      <c r="E1029" s="75" t="str">
        <f>IFERROR(VLOOKUP(Abfalldokumentation!$O1029,Artikel!A:C,3,FALSE),Abfalldokumentation!$O1029)</f>
        <v>VOS SKZ-GOU</v>
      </c>
      <c r="F1029" s="75" t="str">
        <f>VLOOKUP(T1029,'Liste Gründe'!A:D,2,FALSE)</f>
        <v>Schimmel</v>
      </c>
      <c r="G1029" s="74" t="str">
        <f>IF(ISBLANK(V1029),VLOOKUP(Abfalldokumentation!$P1029,'Liste Gründe'!A:D,3,FALSE),V1029)</f>
        <v>keine Verarbeitung</v>
      </c>
      <c r="H1029" s="75" t="str">
        <f>IF(ISBLANK(Abfalldokumentation!$W1029),"-",Abfalldokumentation!$W1029)</f>
        <v>-</v>
      </c>
      <c r="I1029" s="75">
        <f t="shared" si="113"/>
        <v>41</v>
      </c>
      <c r="J1029" s="75" t="str">
        <f t="shared" si="114"/>
        <v>Produkte</v>
      </c>
      <c r="K1029" s="75" t="str">
        <f t="shared" si="115"/>
        <v>BUs</v>
      </c>
      <c r="L1029" s="75" t="str">
        <f t="shared" si="116"/>
        <v>Symptome</v>
      </c>
      <c r="M10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IFERROR(VLOOKUP(Abfalldokumentation!$O1029,Kennzahlen!U:X,3,FALSE)*Abfalldokumentation!$B1029,"0")))),0)</f>
        <v>5.5</v>
      </c>
      <c r="N1029" s="75" t="str">
        <f>IF(ISBLANK(Q1029),VLOOKUP(Abfalldokumentation!$O1029,'Linien - BU'!R:S,2,FALSE),Q1029)</f>
        <v>Schmelze</v>
      </c>
      <c r="O1029" s="76">
        <f t="shared" si="117"/>
        <v>29500918</v>
      </c>
      <c r="P1029" s="76">
        <f t="shared" si="118"/>
        <v>12</v>
      </c>
      <c r="Q1029" s="44" t="s">
        <v>170</v>
      </c>
      <c r="R1029" s="45">
        <v>29500918</v>
      </c>
      <c r="S1029" s="45">
        <v>11</v>
      </c>
      <c r="T1029" s="45">
        <v>12</v>
      </c>
      <c r="U1029" s="46">
        <v>44481</v>
      </c>
      <c r="V1029" s="47" t="s">
        <v>22</v>
      </c>
      <c r="W1029" s="45"/>
      <c r="X1029" s="49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7" t="str">
        <f>VLOOKUP(N1030,'Linien - BU'!A:B,2,FALSE)</f>
        <v>BU1</v>
      </c>
      <c r="B1030" s="78">
        <f t="shared" si="112"/>
        <v>95</v>
      </c>
      <c r="C1030" s="79">
        <f>Abfalldokumentation!$U1030</f>
        <v>44481</v>
      </c>
      <c r="D1030" s="68" t="str">
        <f>IFERROR(VLOOKUP(Tabelle3[[#This Row],[Artikelnr.]],Produktgruppe!A:B,2,0),Tabelle3[[#This Row],[Produktname]])</f>
        <v>VOS 295</v>
      </c>
      <c r="E1030" s="80" t="str">
        <f>IFERROR(VLOOKUP(Abfalldokumentation!$O1030,Artikel!A:C,3,FALSE),Abfalldokumentation!$O1030)</f>
        <v>VOS URW-NUSS-OGT</v>
      </c>
      <c r="F1030" s="80" t="str">
        <f>VLOOKUP(T1030,'Liste Gründe'!A:D,2,FALSE)</f>
        <v>Schimmel</v>
      </c>
      <c r="G1030" s="79" t="str">
        <f>IF(ISBLANK(V1030),VLOOKUP(Abfalldokumentation!$P1030,'Liste Gründe'!A:D,3,FALSE),V1030)</f>
        <v>keine Verarbeitung</v>
      </c>
      <c r="H1030" s="80" t="str">
        <f>IF(ISBLANK(Abfalldokumentation!$W1030),"-",Abfalldokumentation!$W1030)</f>
        <v>-</v>
      </c>
      <c r="I1030" s="80">
        <f t="shared" si="113"/>
        <v>41</v>
      </c>
      <c r="J1030" s="80" t="str">
        <f t="shared" si="114"/>
        <v>Produkte</v>
      </c>
      <c r="K1030" s="80" t="str">
        <f t="shared" si="115"/>
        <v>BUs</v>
      </c>
      <c r="L1030" s="80" t="str">
        <f t="shared" si="116"/>
        <v>Symptome</v>
      </c>
      <c r="M10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IFERROR(VLOOKUP(Abfalldokumentation!$O1030,Kennzahlen!U:X,3,FALSE)*Abfalldokumentation!$B1030,"0")))),0)</f>
        <v>47.5</v>
      </c>
      <c r="N1030" s="80" t="str">
        <f>IF(ISBLANK(Q1030),VLOOKUP(Abfalldokumentation!$O1030,'Linien - BU'!R:S,2,FALSE),Q1030)</f>
        <v>Schmelze</v>
      </c>
      <c r="O1030" s="76">
        <f t="shared" si="117"/>
        <v>29500943</v>
      </c>
      <c r="P1030" s="76">
        <f t="shared" si="118"/>
        <v>12</v>
      </c>
      <c r="Q1030" s="38" t="s">
        <v>170</v>
      </c>
      <c r="R1030" s="39">
        <v>29500943</v>
      </c>
      <c r="S1030" s="39">
        <v>95</v>
      </c>
      <c r="T1030" s="39">
        <v>12</v>
      </c>
      <c r="U1030" s="40">
        <v>44481</v>
      </c>
      <c r="V1030" s="41" t="s">
        <v>22</v>
      </c>
      <c r="W1030" s="39"/>
      <c r="X1030" s="43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2" t="str">
        <f>VLOOKUP(N1031,'Linien - BU'!A:B,2,FALSE)</f>
        <v>BU1</v>
      </c>
      <c r="B1031" s="73">
        <f t="shared" si="112"/>
        <v>19</v>
      </c>
      <c r="C1031" s="74">
        <f>Abfalldokumentation!$U1031</f>
        <v>44481</v>
      </c>
      <c r="D1031" s="68" t="str">
        <f>IFERROR(VLOOKUP(Tabelle3[[#This Row],[Artikelnr.]],Produktgruppe!A:B,2,0),Tabelle3[[#This Row],[Produktname]])</f>
        <v>VOS 295</v>
      </c>
      <c r="E1031" s="75" t="str">
        <f>IFERROR(VLOOKUP(Abfalldokumentation!$O1031,Artikel!A:C,3,FALSE),Abfalldokumentation!$O1031)</f>
        <v>VOS URW-VS-SPICKER-NATU</v>
      </c>
      <c r="F1031" s="75" t="str">
        <f>VLOOKUP(T1031,'Liste Gründe'!A:D,2,FALSE)</f>
        <v>Schimmel</v>
      </c>
      <c r="G1031" s="74" t="str">
        <f>IF(ISBLANK(V1031),VLOOKUP(Abfalldokumentation!$P1031,'Liste Gründe'!A:D,3,FALSE),V1031)</f>
        <v>keine Verarbeitung</v>
      </c>
      <c r="H1031" s="75" t="str">
        <f>IF(ISBLANK(Abfalldokumentation!$W1031),"-",Abfalldokumentation!$W1031)</f>
        <v>-</v>
      </c>
      <c r="I1031" s="75">
        <f t="shared" si="113"/>
        <v>41</v>
      </c>
      <c r="J1031" s="75" t="str">
        <f t="shared" si="114"/>
        <v>Produkte</v>
      </c>
      <c r="K1031" s="75" t="str">
        <f t="shared" si="115"/>
        <v>BUs</v>
      </c>
      <c r="L1031" s="75" t="str">
        <f t="shared" si="116"/>
        <v>Symptome</v>
      </c>
      <c r="M10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IFERROR(VLOOKUP(Abfalldokumentation!$O1031,Kennzahlen!U:X,3,FALSE)*Abfalldokumentation!$B1031,"0")))),0)</f>
        <v>9.5</v>
      </c>
      <c r="N1031" s="75" t="str">
        <f>IF(ISBLANK(Q1031),VLOOKUP(Abfalldokumentation!$O1031,'Linien - BU'!R:S,2,FALSE),Q1031)</f>
        <v>Schmelze</v>
      </c>
      <c r="O1031" s="76">
        <f t="shared" si="117"/>
        <v>29500948</v>
      </c>
      <c r="P1031" s="76">
        <f t="shared" si="118"/>
        <v>12</v>
      </c>
      <c r="Q1031" s="44" t="s">
        <v>170</v>
      </c>
      <c r="R1031" s="45">
        <v>29500948</v>
      </c>
      <c r="S1031" s="45">
        <v>19</v>
      </c>
      <c r="T1031" s="45">
        <v>12</v>
      </c>
      <c r="U1031" s="46">
        <v>44481</v>
      </c>
      <c r="V1031" s="47" t="s">
        <v>22</v>
      </c>
      <c r="W1031" s="45"/>
      <c r="X1031" s="49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7" t="str">
        <f>VLOOKUP(N1032,'Linien - BU'!A:B,2,FALSE)</f>
        <v>BU1</v>
      </c>
      <c r="B1032" s="78">
        <f t="shared" si="112"/>
        <v>3</v>
      </c>
      <c r="C1032" s="79">
        <f>Abfalldokumentation!$U1032</f>
        <v>44481</v>
      </c>
      <c r="D1032" s="68" t="str">
        <f>IFERROR(VLOOKUP(Tabelle3[[#This Row],[Artikelnr.]],Produktgruppe!A:B,2,0),Tabelle3[[#This Row],[Produktname]])</f>
        <v>VOS 295</v>
      </c>
      <c r="E1032" s="80" t="str">
        <f>IFERROR(VLOOKUP(Abfalldokumentation!$O1032,Artikel!A:C,3,FALSE),Abfalldokumentation!$O1032)</f>
        <v>VOS URW-VS-SCHI</v>
      </c>
      <c r="F1032" s="80" t="str">
        <f>VLOOKUP(T1032,'Liste Gründe'!A:D,2,FALSE)</f>
        <v>Schimmel</v>
      </c>
      <c r="G1032" s="79" t="str">
        <f>IF(ISBLANK(V1032),VLOOKUP(Abfalldokumentation!$P1032,'Liste Gründe'!A:D,3,FALSE),V1032)</f>
        <v>keine Verarbeitung</v>
      </c>
      <c r="H1032" s="80" t="str">
        <f>IF(ISBLANK(Abfalldokumentation!$W1032),"-",Abfalldokumentation!$W1032)</f>
        <v>-</v>
      </c>
      <c r="I1032" s="80">
        <f t="shared" si="113"/>
        <v>41</v>
      </c>
      <c r="J1032" s="80" t="str">
        <f t="shared" si="114"/>
        <v>Produkte</v>
      </c>
      <c r="K1032" s="80" t="str">
        <f t="shared" si="115"/>
        <v>BUs</v>
      </c>
      <c r="L1032" s="80" t="str">
        <f t="shared" si="116"/>
        <v>Symptome</v>
      </c>
      <c r="M10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IFERROR(VLOOKUP(Abfalldokumentation!$O1032,Kennzahlen!U:X,3,FALSE)*Abfalldokumentation!$B1032,"0")))),0)</f>
        <v>1.5</v>
      </c>
      <c r="N1032" s="80" t="str">
        <f>IF(ISBLANK(Q1032),VLOOKUP(Abfalldokumentation!$O1032,'Linien - BU'!R:S,2,FALSE),Q1032)</f>
        <v>Schmelze</v>
      </c>
      <c r="O1032" s="76">
        <f t="shared" si="117"/>
        <v>29500949</v>
      </c>
      <c r="P1032" s="76">
        <f t="shared" si="118"/>
        <v>12</v>
      </c>
      <c r="Q1032" s="38" t="s">
        <v>170</v>
      </c>
      <c r="R1032" s="39">
        <v>29500949</v>
      </c>
      <c r="S1032" s="39">
        <v>3</v>
      </c>
      <c r="T1032" s="39">
        <v>12</v>
      </c>
      <c r="U1032" s="40">
        <v>44481</v>
      </c>
      <c r="V1032" s="41" t="s">
        <v>22</v>
      </c>
      <c r="W1032" s="39"/>
      <c r="X1032" s="43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2" t="str">
        <f>VLOOKUP(N1033,'Linien - BU'!A:B,2,FALSE)</f>
        <v>BU3</v>
      </c>
      <c r="B1033" s="73">
        <f t="shared" si="112"/>
        <v>20</v>
      </c>
      <c r="C1033" s="74">
        <f>Abfalldokumentation!$U1033</f>
        <v>44481</v>
      </c>
      <c r="D1033" s="68" t="str">
        <f>IFERROR(VLOOKUP(Tabelle3[[#This Row],[Artikelnr.]],Produktgruppe!A:B,2,0),Tabelle3[[#This Row],[Produktname]])</f>
        <v>ABS 295</v>
      </c>
      <c r="E1033" s="75" t="str">
        <f>IFERROR(VLOOKUP(Abfalldokumentation!$O1033,Artikel!A:C,3,FALSE),Abfalldokumentation!$O1033)</f>
        <v>ABS BERGK BERGLANDMILCH</v>
      </c>
      <c r="F1033" s="75" t="str">
        <f>VLOOKUP(T1033,'Liste Gründe'!A:D,2,FALSE)</f>
        <v>Schimmel</v>
      </c>
      <c r="G1033" s="74" t="str">
        <f>IF(ISBLANK(V1033),VLOOKUP(Abfalldokumentation!$P1033,'Liste Gründe'!A:D,3,FALSE),V1033)</f>
        <v>VOS &gt; Einsatz</v>
      </c>
      <c r="H1033" s="75" t="str">
        <f>IF(ISBLANK(Abfalldokumentation!$W1033),"-",Abfalldokumentation!$W1033)</f>
        <v>-</v>
      </c>
      <c r="I1033" s="75">
        <f t="shared" si="113"/>
        <v>41</v>
      </c>
      <c r="J1033" s="75" t="str">
        <f t="shared" si="114"/>
        <v>Produkte</v>
      </c>
      <c r="K1033" s="75" t="str">
        <f t="shared" si="115"/>
        <v>BUs</v>
      </c>
      <c r="L1033" s="75" t="str">
        <f t="shared" si="116"/>
        <v>Symptome</v>
      </c>
      <c r="M10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IFERROR(VLOOKUP(Abfalldokumentation!$O1033,Kennzahlen!U:X,3,FALSE)*Abfalldokumentation!$B1033,"0")))),0)</f>
        <v>0</v>
      </c>
      <c r="N1033" s="75" t="str">
        <f>IF(ISBLANK(Q1033),VLOOKUP(Abfalldokumentation!$O1033,'Linien - BU'!R:S,2,FALSE),Q1033)</f>
        <v>BU3</v>
      </c>
      <c r="O1033" s="76">
        <f t="shared" si="117"/>
        <v>29500967</v>
      </c>
      <c r="P1033" s="76">
        <f t="shared" si="118"/>
        <v>12</v>
      </c>
      <c r="Q1033" s="44" t="s">
        <v>8</v>
      </c>
      <c r="R1033" s="45">
        <v>29500967</v>
      </c>
      <c r="S1033" s="45">
        <v>20</v>
      </c>
      <c r="T1033" s="45">
        <v>12</v>
      </c>
      <c r="U1033" s="46">
        <v>44481</v>
      </c>
      <c r="V1033" s="41" t="s">
        <v>21</v>
      </c>
      <c r="W1033" s="45"/>
      <c r="X1033" s="49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7" t="str">
        <f>VLOOKUP(N1034,'Linien - BU'!A:B,2,FALSE)</f>
        <v>Verkauf</v>
      </c>
      <c r="B1034" s="78">
        <f t="shared" si="112"/>
        <v>30</v>
      </c>
      <c r="C1034" s="79">
        <f>Abfalldokumentation!$U1034</f>
        <v>44481</v>
      </c>
      <c r="D1034" s="68" t="str">
        <f>IFERROR(VLOOKUP(Tabelle3[[#This Row],[Artikelnr.]],Produktgruppe!A:B,2,0),Tabelle3[[#This Row],[Produktname]])</f>
        <v>Endstücke 295</v>
      </c>
      <c r="E1034" s="80" t="str">
        <f>IFERROR(VLOOKUP(Abfalldokumentation!$O1034,Artikel!A:C,3,FALSE),Abfalldokumentation!$O1034)</f>
        <v>VOS GRW-CHILI-NAT ENDST</v>
      </c>
      <c r="F1034" s="80" t="str">
        <f>VLOOKUP(T1034,'Liste Gründe'!A:D,2,FALSE)</f>
        <v>Schimmel</v>
      </c>
      <c r="G1034" s="79" t="str">
        <f>IF(ISBLANK(V1034),VLOOKUP(Abfalldokumentation!$P1034,'Liste Gründe'!A:D,3,FALSE),V1034)</f>
        <v>keinen Abnehmer/kein Schälpersonal</v>
      </c>
      <c r="H1034" s="80" t="str">
        <f>IF(ISBLANK(Abfalldokumentation!$W1034),"-",Abfalldokumentation!$W1034)</f>
        <v>mehr VOS als Rework</v>
      </c>
      <c r="I1034" s="80">
        <f t="shared" si="113"/>
        <v>41</v>
      </c>
      <c r="J1034" s="80" t="str">
        <f t="shared" si="114"/>
        <v>Produkte</v>
      </c>
      <c r="K1034" s="80" t="str">
        <f t="shared" si="115"/>
        <v>BUs</v>
      </c>
      <c r="L1034" s="80" t="str">
        <f t="shared" si="116"/>
        <v>Symptome</v>
      </c>
      <c r="M10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IFERROR(VLOOKUP(Abfalldokumentation!$O1034,Kennzahlen!U:X,3,FALSE)*Abfalldokumentation!$B1034,"0")))),0)</f>
        <v>15</v>
      </c>
      <c r="N1034" s="80" t="str">
        <f>IF(ISBLANK(Q1034),VLOOKUP(Abfalldokumentation!$O1034,'Linien - BU'!R:S,2,FALSE),Q1034)</f>
        <v>Verkauf</v>
      </c>
      <c r="O1034" s="76">
        <f t="shared" si="117"/>
        <v>29501079</v>
      </c>
      <c r="P1034" s="76">
        <f t="shared" si="118"/>
        <v>12</v>
      </c>
      <c r="Q1034" s="38" t="s">
        <v>11</v>
      </c>
      <c r="R1034" s="39">
        <v>29501079</v>
      </c>
      <c r="S1034" s="39">
        <v>30</v>
      </c>
      <c r="T1034" s="39">
        <v>12</v>
      </c>
      <c r="U1034" s="40">
        <v>44481</v>
      </c>
      <c r="V1034" s="41" t="s">
        <v>20</v>
      </c>
      <c r="W1034" s="39" t="s">
        <v>301</v>
      </c>
      <c r="X1034" s="43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2" t="str">
        <f>VLOOKUP(N1035,'Linien - BU'!A:B,2,FALSE)</f>
        <v>BU3</v>
      </c>
      <c r="B1035" s="73">
        <f t="shared" si="112"/>
        <v>257</v>
      </c>
      <c r="C1035" s="74">
        <f>Abfalldokumentation!$U1035</f>
        <v>44481</v>
      </c>
      <c r="D1035" s="68" t="str">
        <f>IFERROR(VLOOKUP(Tabelle3[[#This Row],[Artikelnr.]],Produktgruppe!A:B,2,0),Tabelle3[[#This Row],[Produktname]])</f>
        <v>Offen vegan</v>
      </c>
      <c r="E1035" s="75" t="str">
        <f>IFERROR(VLOOKUP(Abfalldokumentation!$O1035,Artikel!A:C,3,FALSE),Abfalldokumentation!$O1035)</f>
        <v>VOS VEG-SCH MILD</v>
      </c>
      <c r="F1035" s="75" t="str">
        <f>VLOOKUP(T1035,'Liste Gründe'!A:D,2,FALSE)</f>
        <v>keinen Verwendungszweck</v>
      </c>
      <c r="G1035" s="74" t="str">
        <f>IF(ISBLANK(V1035),VLOOKUP(Abfalldokumentation!$P1035,'Liste Gründe'!A:D,3,FALSE),V1035)</f>
        <v>VOS &gt; Einsatz (vegan)</v>
      </c>
      <c r="H1035" s="75" t="str">
        <f>IF(ISBLANK(Abfalldokumentation!$W1035),"-",Abfalldokumentation!$W1035)</f>
        <v>-</v>
      </c>
      <c r="I1035" s="75">
        <f t="shared" si="113"/>
        <v>41</v>
      </c>
      <c r="J1035" s="75" t="str">
        <f t="shared" si="114"/>
        <v>Produkte</v>
      </c>
      <c r="K1035" s="75" t="str">
        <f t="shared" si="115"/>
        <v>BUs</v>
      </c>
      <c r="L1035" s="75" t="str">
        <f t="shared" si="116"/>
        <v>Symptome</v>
      </c>
      <c r="M10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IFERROR(VLOOKUP(Abfalldokumentation!$O1035,Kennzahlen!U:X,3,FALSE)*Abfalldokumentation!$B1035,"0")))),0)</f>
        <v>128.5</v>
      </c>
      <c r="N1035" s="75" t="str">
        <f>IF(ISBLANK(Q1035),VLOOKUP(Abfalldokumentation!$O1035,'Linien - BU'!R:S,2,FALSE),Q1035)</f>
        <v>Bu3</v>
      </c>
      <c r="O1035" s="76">
        <f t="shared" si="117"/>
        <v>29900002</v>
      </c>
      <c r="P1035" s="76">
        <f t="shared" si="118"/>
        <v>61</v>
      </c>
      <c r="Q1035" s="44" t="s">
        <v>196</v>
      </c>
      <c r="R1035" s="45">
        <v>29900002</v>
      </c>
      <c r="S1035" s="45">
        <v>257</v>
      </c>
      <c r="T1035" s="45">
        <v>61</v>
      </c>
      <c r="U1035" s="46">
        <v>44481</v>
      </c>
      <c r="V1035" s="41" t="s">
        <v>35</v>
      </c>
      <c r="W1035" s="45"/>
      <c r="X1035" s="49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7" t="str">
        <f>VLOOKUP(N1036,'Linien - BU'!A:B,2,FALSE)</f>
        <v>BU3</v>
      </c>
      <c r="B1036" s="78">
        <f t="shared" si="112"/>
        <v>240</v>
      </c>
      <c r="C1036" s="79">
        <f>Abfalldokumentation!$U1036</f>
        <v>44481</v>
      </c>
      <c r="D1036" s="68" t="str">
        <f>IFERROR(VLOOKUP(Tabelle3[[#This Row],[Artikelnr.]],Produktgruppe!A:B,2,0),Tabelle3[[#This Row],[Produktname]])</f>
        <v>Offen vegan</v>
      </c>
      <c r="E1036" s="80" t="str">
        <f>IFERROR(VLOOKUP(Abfalldokumentation!$O1036,Artikel!A:C,3,FALSE),Abfalldokumentation!$O1036)</f>
        <v>VOS VEG-SCH WÜRZIG</v>
      </c>
      <c r="F1036" s="80" t="str">
        <f>VLOOKUP(T1036,'Liste Gründe'!A:D,2,FALSE)</f>
        <v>keinen Verwendungszweck</v>
      </c>
      <c r="G1036" s="79" t="str">
        <f>IF(ISBLANK(V1036),VLOOKUP(Abfalldokumentation!$P1036,'Liste Gründe'!A:D,3,FALSE),V1036)</f>
        <v>VOS &gt; Einsatz (vegan)</v>
      </c>
      <c r="H1036" s="80" t="str">
        <f>IF(ISBLANK(Abfalldokumentation!$W1036),"-",Abfalldokumentation!$W1036)</f>
        <v>-</v>
      </c>
      <c r="I1036" s="80">
        <f t="shared" si="113"/>
        <v>41</v>
      </c>
      <c r="J1036" s="80" t="str">
        <f t="shared" si="114"/>
        <v>Produkte</v>
      </c>
      <c r="K1036" s="80" t="str">
        <f t="shared" si="115"/>
        <v>BUs</v>
      </c>
      <c r="L1036" s="80" t="str">
        <f t="shared" si="116"/>
        <v>Symptome</v>
      </c>
      <c r="M10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IFERROR(VLOOKUP(Abfalldokumentation!$O1036,Kennzahlen!U:X,3,FALSE)*Abfalldokumentation!$B1036,"0")))),0)</f>
        <v>120</v>
      </c>
      <c r="N1036" s="80" t="str">
        <f>IF(ISBLANK(Q1036),VLOOKUP(Abfalldokumentation!$O1036,'Linien - BU'!R:S,2,FALSE),Q1036)</f>
        <v>Bu3</v>
      </c>
      <c r="O1036" s="76">
        <f t="shared" si="117"/>
        <v>29900003</v>
      </c>
      <c r="P1036" s="76">
        <f t="shared" si="118"/>
        <v>61</v>
      </c>
      <c r="Q1036" s="38" t="s">
        <v>196</v>
      </c>
      <c r="R1036" s="39">
        <v>29900003</v>
      </c>
      <c r="S1036" s="39">
        <v>240</v>
      </c>
      <c r="T1036" s="45">
        <v>61</v>
      </c>
      <c r="U1036" s="40">
        <v>44481</v>
      </c>
      <c r="V1036" s="41" t="s">
        <v>35</v>
      </c>
      <c r="W1036" s="39"/>
      <c r="X1036" s="43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2" t="str">
        <f>VLOOKUP(N1037,'Linien - BU'!A:B,2,FALSE)</f>
        <v>Verkauf</v>
      </c>
      <c r="B1037" s="73">
        <f t="shared" si="112"/>
        <v>162</v>
      </c>
      <c r="C1037" s="74">
        <f>Abfalldokumentation!$U1037</f>
        <v>44481</v>
      </c>
      <c r="D1037" s="68" t="str">
        <f>IFERROR(VLOOKUP(Tabelle3[[#This Row],[Artikelnr.]],Produktgruppe!A:B,2,0),Tabelle3[[#This Row],[Produktname]])</f>
        <v>Vakuumierte Zipfel</v>
      </c>
      <c r="E1037" s="75" t="str">
        <f>IFERROR(VLOOKUP(Abfalldokumentation!$O1037,Artikel!A:C,3,FALSE),Abfalldokumentation!$O1037)</f>
        <v>RÄU-END RW-CHILI 200G Z</v>
      </c>
      <c r="F1037" s="75" t="str">
        <f>VLOOKUP(T1037,'Liste Gründe'!A:D,2,FALSE)</f>
        <v>Schimmel</v>
      </c>
      <c r="G1037" s="74" t="str">
        <f>IF(ISBLANK(V1037),VLOOKUP(Abfalldokumentation!$P1037,'Liste Gründe'!A:D,3,FALSE),V1037)</f>
        <v>keinen Abnehmer</v>
      </c>
      <c r="H1037" s="75" t="str">
        <f>IF(ISBLANK(Abfalldokumentation!$W1037),"-",Abfalldokumentation!$W1037)</f>
        <v>-</v>
      </c>
      <c r="I1037" s="75">
        <f t="shared" si="113"/>
        <v>41</v>
      </c>
      <c r="J1037" s="75" t="str">
        <f t="shared" si="114"/>
        <v>Produkte</v>
      </c>
      <c r="K1037" s="75" t="str">
        <f t="shared" si="115"/>
        <v>BUs</v>
      </c>
      <c r="L1037" s="75" t="str">
        <f t="shared" si="116"/>
        <v>Symptome</v>
      </c>
      <c r="M10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IFERROR(VLOOKUP(Abfalldokumentation!$O1037,Kennzahlen!U:X,3,FALSE)*Abfalldokumentation!$B1037,"0")))),0)</f>
        <v>59.389199999999995</v>
      </c>
      <c r="N1037" s="75" t="str">
        <f>IF(ISBLANK(Q1037),VLOOKUP(Abfalldokumentation!$O1037,'Linien - BU'!R:S,2,FALSE),Q1037)</f>
        <v>Verkauf</v>
      </c>
      <c r="O1037" s="76">
        <f t="shared" si="117"/>
        <v>49500213</v>
      </c>
      <c r="P1037" s="76">
        <f t="shared" si="118"/>
        <v>62</v>
      </c>
      <c r="Q1037" s="44" t="s">
        <v>11</v>
      </c>
      <c r="R1037" s="45">
        <v>49500213</v>
      </c>
      <c r="S1037" s="45">
        <v>162</v>
      </c>
      <c r="T1037" s="45">
        <v>62</v>
      </c>
      <c r="U1037" s="46">
        <v>44481</v>
      </c>
      <c r="V1037" s="47"/>
      <c r="W1037" s="45"/>
      <c r="X1037" s="49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7" t="str">
        <f>VLOOKUP(N1038,'Linien - BU'!A:B,2,FALSE)</f>
        <v>BU3</v>
      </c>
      <c r="B1038" s="78">
        <f t="shared" si="112"/>
        <v>253</v>
      </c>
      <c r="C1038" s="79">
        <f>Abfalldokumentation!$U1038</f>
        <v>44481</v>
      </c>
      <c r="D1038" s="68" t="str">
        <f>IFERROR(VLOOKUP(Tabelle3[[#This Row],[Artikelnr.]],Produktgruppe!A:B,2,0),Tabelle3[[#This Row],[Produktname]])</f>
        <v>Vegan 495</v>
      </c>
      <c r="E1038" s="80" t="str">
        <f>IFERROR(VLOOKUP(Abfalldokumentation!$O1038,Artikel!A:C,3,FALSE),Abfalldokumentation!$O1038)</f>
        <v>VOS VEG-SCH-MILD-VAKU</v>
      </c>
      <c r="F1038" s="80" t="str">
        <f>VLOOKUP(T1038,'Liste Gründe'!A:D,2,FALSE)</f>
        <v>Schimmel</v>
      </c>
      <c r="G1038" s="79" t="str">
        <f>IF(ISBLANK(V1038),VLOOKUP(Abfalldokumentation!$P1038,'Liste Gründe'!A:D,3,FALSE),V1038)</f>
        <v>VOS &gt; Einsatz (vegan)</v>
      </c>
      <c r="H1038" s="80" t="str">
        <f>IF(ISBLANK(Abfalldokumentation!$W1038),"-",Abfalldokumentation!$W1038)</f>
        <v>-</v>
      </c>
      <c r="I1038" s="80">
        <f t="shared" si="113"/>
        <v>41</v>
      </c>
      <c r="J1038" s="80" t="str">
        <f t="shared" si="114"/>
        <v>Produkte</v>
      </c>
      <c r="K1038" s="80" t="str">
        <f t="shared" si="115"/>
        <v>BUs</v>
      </c>
      <c r="L1038" s="80" t="str">
        <f t="shared" si="116"/>
        <v>Symptome</v>
      </c>
      <c r="M10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IFERROR(VLOOKUP(Abfalldokumentation!$O1038,Kennzahlen!U:X,3,FALSE)*Abfalldokumentation!$B1038,"0")))),0)</f>
        <v>130.042</v>
      </c>
      <c r="N1038" s="80" t="str">
        <f>IF(ISBLANK(Q1038),VLOOKUP(Abfalldokumentation!$O1038,'Linien - BU'!R:S,2,FALSE),Q1038)</f>
        <v>bu3</v>
      </c>
      <c r="O1038" s="76">
        <f t="shared" si="117"/>
        <v>49900001</v>
      </c>
      <c r="P1038" s="76">
        <f t="shared" si="118"/>
        <v>12</v>
      </c>
      <c r="Q1038" s="38" t="s">
        <v>304</v>
      </c>
      <c r="R1038" s="39">
        <v>49900001</v>
      </c>
      <c r="S1038" s="39">
        <v>253</v>
      </c>
      <c r="T1038" s="39">
        <v>12</v>
      </c>
      <c r="U1038" s="40">
        <v>44481</v>
      </c>
      <c r="V1038" s="41" t="s">
        <v>35</v>
      </c>
      <c r="W1038" s="39"/>
      <c r="X1038" s="43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2" t="str">
        <f>VLOOKUP(N1039,'Linien - BU'!A:B,2,FALSE)</f>
        <v>BU3</v>
      </c>
      <c r="B1039" s="73">
        <f t="shared" si="112"/>
        <v>348</v>
      </c>
      <c r="C1039" s="74">
        <f>Abfalldokumentation!$U1039</f>
        <v>44481</v>
      </c>
      <c r="D1039" s="68" t="str">
        <f>IFERROR(VLOOKUP(Tabelle3[[#This Row],[Artikelnr.]],Produktgruppe!A:B,2,0),Tabelle3[[#This Row],[Produktname]])</f>
        <v>Vegan 495</v>
      </c>
      <c r="E1039" s="75" t="str">
        <f>IFERROR(VLOOKUP(Abfalldokumentation!$O1039,Artikel!A:C,3,FALSE),Abfalldokumentation!$O1039)</f>
        <v>VOS VEG-SCH-WÜRZIG-VAKU</v>
      </c>
      <c r="F1039" s="75" t="str">
        <f>VLOOKUP(T1039,'Liste Gründe'!A:D,2,FALSE)</f>
        <v>keinen Verwendungszweck</v>
      </c>
      <c r="G1039" s="74" t="str">
        <f>IF(ISBLANK(V1039),VLOOKUP(Abfalldokumentation!$P1039,'Liste Gründe'!A:D,3,FALSE),V1039)</f>
        <v>VOS &gt; Einsatz (vegan)</v>
      </c>
      <c r="H1039" s="75" t="str">
        <f>IF(ISBLANK(Abfalldokumentation!$W1039),"-",Abfalldokumentation!$W1039)</f>
        <v>-</v>
      </c>
      <c r="I1039" s="75">
        <f t="shared" si="113"/>
        <v>41</v>
      </c>
      <c r="J1039" s="75" t="str">
        <f t="shared" si="114"/>
        <v>Produkte</v>
      </c>
      <c r="K1039" s="75" t="str">
        <f t="shared" si="115"/>
        <v>BUs</v>
      </c>
      <c r="L1039" s="75" t="str">
        <f t="shared" si="116"/>
        <v>Symptome</v>
      </c>
      <c r="M10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IFERROR(VLOOKUP(Abfalldokumentation!$O1039,Kennzahlen!U:X,3,FALSE)*Abfalldokumentation!$B1039,"0")))),0)</f>
        <v>178.87200000000001</v>
      </c>
      <c r="N1039" s="75" t="str">
        <f>IF(ISBLANK(Q1039),VLOOKUP(Abfalldokumentation!$O1039,'Linien - BU'!R:S,2,FALSE),Q1039)</f>
        <v>bu3</v>
      </c>
      <c r="O1039" s="76">
        <f t="shared" si="117"/>
        <v>49900002</v>
      </c>
      <c r="P1039" s="76">
        <f t="shared" si="118"/>
        <v>61</v>
      </c>
      <c r="Q1039" s="44" t="s">
        <v>304</v>
      </c>
      <c r="R1039" s="45">
        <v>49900002</v>
      </c>
      <c r="S1039" s="45">
        <v>348</v>
      </c>
      <c r="T1039" s="39">
        <v>61</v>
      </c>
      <c r="U1039" s="46">
        <v>44481</v>
      </c>
      <c r="V1039" s="41" t="s">
        <v>35</v>
      </c>
      <c r="W1039" s="45"/>
      <c r="X1039" s="49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7" t="str">
        <f>VLOOKUP(N1040,'Linien - BU'!A:B,2,FALSE)</f>
        <v>Verkauf</v>
      </c>
      <c r="B1040" s="78">
        <f t="shared" si="112"/>
        <v>1831</v>
      </c>
      <c r="C1040" s="79">
        <f>Abfalldokumentation!$U1040</f>
        <v>44481</v>
      </c>
      <c r="D1040" s="68" t="str">
        <f>IFERROR(VLOOKUP(Tabelle3[[#This Row],[Artikelnr.]],Produktgruppe!A:B,2,0),Tabelle3[[#This Row],[Produktname]])</f>
        <v>Fertigware</v>
      </c>
      <c r="E1040" s="80" t="str">
        <f>IFERROR(VLOOKUP(Abfalldokumentation!$O1040,Artikel!A:C,3,FALSE),Abfalldokumentation!$O1040)</f>
        <v>Abschnitte Landkäse Ber</v>
      </c>
      <c r="F1040" s="80" t="str">
        <f>VLOOKUP(T1040,'Liste Gründe'!A:D,2,FALSE)</f>
        <v>Schimmel</v>
      </c>
      <c r="G1040" s="79" t="str">
        <f>IF(ISBLANK(V1040),VLOOKUP(Abfalldokumentation!$P1040,'Liste Gründe'!A:D,3,FALSE),V1040)</f>
        <v>Käufer abgesprungen</v>
      </c>
      <c r="H1040" s="80" t="str">
        <f>IF(ISBLANK(Abfalldokumentation!$W1040),"-",Abfalldokumentation!$W1040)</f>
        <v>-</v>
      </c>
      <c r="I1040" s="80">
        <f t="shared" si="113"/>
        <v>41</v>
      </c>
      <c r="J1040" s="80" t="str">
        <f t="shared" si="114"/>
        <v>Produkte</v>
      </c>
      <c r="K1040" s="80" t="str">
        <f t="shared" si="115"/>
        <v>BUs</v>
      </c>
      <c r="L1040" s="80" t="str">
        <f t="shared" si="116"/>
        <v>Symptome</v>
      </c>
      <c r="M10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IFERROR(VLOOKUP(Abfalldokumentation!$O1040,Kennzahlen!U:X,3,FALSE)*Abfalldokumentation!$B1040,"0")))),0)</f>
        <v>1914.6767000000002</v>
      </c>
      <c r="N1040" s="80" t="str">
        <f>IF(ISBLANK(Q1040),VLOOKUP(Abfalldokumentation!$O1040,'Linien - BU'!R:S,2,FALSE),Q1040)</f>
        <v>Verkauf</v>
      </c>
      <c r="O1040" s="76">
        <f t="shared" si="117"/>
        <v>59500051</v>
      </c>
      <c r="P1040" s="76">
        <f t="shared" si="118"/>
        <v>12</v>
      </c>
      <c r="Q1040" s="38" t="s">
        <v>11</v>
      </c>
      <c r="R1040" s="39">
        <v>59500051</v>
      </c>
      <c r="S1040" s="39">
        <v>1831</v>
      </c>
      <c r="T1040" s="39">
        <v>12</v>
      </c>
      <c r="U1040" s="40">
        <v>44481</v>
      </c>
      <c r="V1040" s="47" t="s">
        <v>28</v>
      </c>
      <c r="W1040" s="39" t="s">
        <v>52</v>
      </c>
      <c r="X1040" s="43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2" t="str">
        <f>VLOOKUP(N1041,'Linien - BU'!A:B,2,FALSE)</f>
        <v>BU1</v>
      </c>
      <c r="B1041" s="73">
        <f t="shared" si="112"/>
        <v>258</v>
      </c>
      <c r="C1041" s="74">
        <f>Abfalldokumentation!$U1041</f>
        <v>44481</v>
      </c>
      <c r="D1041" s="68" t="str">
        <f>IFERROR(VLOOKUP(Tabelle3[[#This Row],[Artikelnr.]],Produktgruppe!A:B,2,0),Tabelle3[[#This Row],[Produktname]])</f>
        <v>Diverses</v>
      </c>
      <c r="E1041" s="75" t="str">
        <f>IFERROR(VLOOKUP(Abfalldokumentation!$O1041,Artikel!A:C,3,FALSE),Abfalldokumentation!$O1041)</f>
        <v>Diverses</v>
      </c>
      <c r="F1041" s="75" t="str">
        <f>VLOOKUP(T1041,'Liste Gründe'!A:D,2,FALSE)</f>
        <v>Linienbezogen</v>
      </c>
      <c r="G1041" s="74" t="str">
        <f>IF(ISBLANK(V1041),VLOOKUP(Abfalldokumentation!$P1041,'Liste Gründe'!A:D,3,FALSE),V1041)</f>
        <v>Darm geplatzt</v>
      </c>
      <c r="H1041" s="75" t="str">
        <f>IF(ISBLANK(Abfalldokumentation!$W1041),"-",Abfalldokumentation!$W1041)</f>
        <v>-</v>
      </c>
      <c r="I1041" s="75">
        <f t="shared" si="113"/>
        <v>41</v>
      </c>
      <c r="J1041" s="75" t="str">
        <f t="shared" si="114"/>
        <v>Produkte</v>
      </c>
      <c r="K1041" s="75" t="str">
        <f t="shared" si="115"/>
        <v>BUs</v>
      </c>
      <c r="L1041" s="75" t="str">
        <f t="shared" si="116"/>
        <v>Symptome</v>
      </c>
      <c r="M10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IFERROR(VLOOKUP(Abfalldokumentation!$O1041,Kennzahlen!U:X,3,FALSE)*Abfalldokumentation!$B1041,"0")))),0)</f>
        <v>0</v>
      </c>
      <c r="N1041" s="75" t="str">
        <f>IF(ISBLANK(Q1041),VLOOKUP(Abfalldokumentation!$O1041,'Linien - BU'!R:S,2,FALSE),Q1041)</f>
        <v>Abfüllung</v>
      </c>
      <c r="O1041" s="76" t="str">
        <f t="shared" si="117"/>
        <v>Diverses</v>
      </c>
      <c r="P1041" s="76">
        <f t="shared" si="118"/>
        <v>34</v>
      </c>
      <c r="Q1041" s="44" t="s">
        <v>166</v>
      </c>
      <c r="R1041" s="45" t="s">
        <v>108</v>
      </c>
      <c r="S1041" s="45">
        <v>258</v>
      </c>
      <c r="T1041" s="39">
        <v>34</v>
      </c>
      <c r="U1041" s="46">
        <v>44481</v>
      </c>
      <c r="V1041" s="47"/>
      <c r="W1041" s="45"/>
      <c r="X1041" s="49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7" t="str">
        <f>VLOOKUP(N1042,'Linien - BU'!A:B,2,FALSE)</f>
        <v>BU4</v>
      </c>
      <c r="B1042" s="78">
        <f t="shared" si="112"/>
        <v>20</v>
      </c>
      <c r="C1042" s="79">
        <f>Abfalldokumentation!$U1042</f>
        <v>44481</v>
      </c>
      <c r="D1042" s="68" t="str">
        <f>IFERROR(VLOOKUP(Tabelle3[[#This Row],[Artikelnr.]],Produktgruppe!A:B,2,0),Tabelle3[[#This Row],[Produktname]])</f>
        <v>Diverses</v>
      </c>
      <c r="E1042" s="80" t="str">
        <f>IFERROR(VLOOKUP(Abfalldokumentation!$O1042,Artikel!A:C,3,FALSE),Abfalldokumentation!$O1042)</f>
        <v>Diverses</v>
      </c>
      <c r="F1042" s="80" t="str">
        <f>VLOOKUP(T1042,'Liste Gründe'!A:D,2,FALSE)</f>
        <v>Linienbezogen</v>
      </c>
      <c r="G1042" s="79" t="str">
        <f>IF(ISBLANK(V1042),VLOOKUP(Abfalldokumentation!$P1042,'Liste Gründe'!A:D,3,FALSE),V1042)</f>
        <v>Maschinenabfall</v>
      </c>
      <c r="H1042" s="80" t="str">
        <f>IF(ISBLANK(Abfalldokumentation!$W1042),"-",Abfalldokumentation!$W1042)</f>
        <v>-</v>
      </c>
      <c r="I1042" s="80">
        <f t="shared" si="113"/>
        <v>41</v>
      </c>
      <c r="J1042" s="80" t="str">
        <f t="shared" si="114"/>
        <v>Produkte</v>
      </c>
      <c r="K1042" s="80" t="str">
        <f t="shared" si="115"/>
        <v>BUs</v>
      </c>
      <c r="L1042" s="80" t="str">
        <f t="shared" si="116"/>
        <v>Symptome</v>
      </c>
      <c r="M10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IFERROR(VLOOKUP(Abfalldokumentation!$O1042,Kennzahlen!U:X,3,FALSE)*Abfalldokumentation!$B1042,"0")))),0)</f>
        <v>0</v>
      </c>
      <c r="N1042" s="80" t="str">
        <f>IF(ISBLANK(Q1042),VLOOKUP(Abfalldokumentation!$O1042,'Linien - BU'!R:S,2,FALSE),Q1042)</f>
        <v>bu4</v>
      </c>
      <c r="O1042" s="76" t="str">
        <f t="shared" si="117"/>
        <v>Diverses</v>
      </c>
      <c r="P1042" s="76">
        <f t="shared" si="118"/>
        <v>30</v>
      </c>
      <c r="Q1042" s="38" t="s">
        <v>305</v>
      </c>
      <c r="R1042" s="45" t="s">
        <v>108</v>
      </c>
      <c r="S1042" s="39">
        <v>20</v>
      </c>
      <c r="T1042" s="39">
        <v>30</v>
      </c>
      <c r="U1042" s="40">
        <v>44481</v>
      </c>
      <c r="V1042" s="41"/>
      <c r="W1042" s="39"/>
      <c r="X1042" s="43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2" t="str">
        <f>VLOOKUP(N1043,'Linien - BU'!A:B,2,FALSE)</f>
        <v>BU3</v>
      </c>
      <c r="B1043" s="73">
        <f t="shared" si="112"/>
        <v>26</v>
      </c>
      <c r="C1043" s="74">
        <f>Abfalldokumentation!$U1043</f>
        <v>44481</v>
      </c>
      <c r="D1043" s="68" t="str">
        <f>IFERROR(VLOOKUP(Tabelle3[[#This Row],[Artikelnr.]],Produktgruppe!A:B,2,0),Tabelle3[[#This Row],[Produktname]])</f>
        <v>Diverses</v>
      </c>
      <c r="E1043" s="75" t="str">
        <f>IFERROR(VLOOKUP(Abfalldokumentation!$O1043,Artikel!A:C,3,FALSE),Abfalldokumentation!$O1043)</f>
        <v>Maschinenabfall</v>
      </c>
      <c r="F1043" s="75" t="str">
        <f>VLOOKUP(T1043,'Liste Gründe'!A:D,2,FALSE)</f>
        <v>Linienbezogen</v>
      </c>
      <c r="G1043" s="74" t="str">
        <f>IF(ISBLANK(V1043),VLOOKUP(Abfalldokumentation!$P1043,'Liste Gründe'!A:D,3,FALSE),V1043)</f>
        <v>Maschinenabfall</v>
      </c>
      <c r="H1043" s="75" t="str">
        <f>IF(ISBLANK(Abfalldokumentation!$W1043),"-",Abfalldokumentation!$W1043)</f>
        <v>spezifischer Einsatz</v>
      </c>
      <c r="I1043" s="75">
        <f t="shared" si="113"/>
        <v>41</v>
      </c>
      <c r="J1043" s="75" t="str">
        <f t="shared" si="114"/>
        <v>Produkte</v>
      </c>
      <c r="K1043" s="75" t="str">
        <f t="shared" si="115"/>
        <v>BUs</v>
      </c>
      <c r="L1043" s="75" t="str">
        <f t="shared" si="116"/>
        <v>Symptome</v>
      </c>
      <c r="M10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IFERROR(VLOOKUP(Abfalldokumentation!$O1043,Kennzahlen!U:X,3,FALSE)*Abfalldokumentation!$B1043,"0")))),0)</f>
        <v>0</v>
      </c>
      <c r="N1043" s="75" t="str">
        <f>IF(ISBLANK(Q1043),VLOOKUP(Abfalldokumentation!$O1043,'Linien - BU'!R:S,2,FALSE),Q1043)</f>
        <v>l33</v>
      </c>
      <c r="O1043" s="76" t="str">
        <f t="shared" si="117"/>
        <v>Maschinenabfall</v>
      </c>
      <c r="P1043" s="76">
        <f t="shared" si="118"/>
        <v>30</v>
      </c>
      <c r="Q1043" s="44" t="s">
        <v>306</v>
      </c>
      <c r="R1043" s="39" t="s">
        <v>53</v>
      </c>
      <c r="S1043" s="45">
        <v>26</v>
      </c>
      <c r="T1043" s="45">
        <v>30</v>
      </c>
      <c r="U1043" s="46">
        <v>44481</v>
      </c>
      <c r="V1043" s="47"/>
      <c r="W1043" s="45" t="s">
        <v>307</v>
      </c>
      <c r="X1043" s="49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7" t="str">
        <f>VLOOKUP(N1044,'Linien - BU'!A:B,2,FALSE)</f>
        <v>Rest</v>
      </c>
      <c r="B1044" s="78">
        <f t="shared" si="112"/>
        <v>2</v>
      </c>
      <c r="C1044" s="79">
        <f>Abfalldokumentation!$U1044</f>
        <v>44481</v>
      </c>
      <c r="D1044" s="68" t="str">
        <f>IFERROR(VLOOKUP(Tabelle3[[#This Row],[Artikelnr.]],Produktgruppe!A:B,2,0),Tabelle3[[#This Row],[Produktname]])</f>
        <v>Qualitätssicherung</v>
      </c>
      <c r="E1044" s="80" t="str">
        <f>IFERROR(VLOOKUP(Abfalldokumentation!$O1044,Artikel!A:C,3,FALSE),Abfalldokumentation!$O1044)</f>
        <v>Laborproben</v>
      </c>
      <c r="F1044" s="80" t="str">
        <f>VLOOKUP(T1044,'Liste Gründe'!A:D,2,FALSE)</f>
        <v>Qualitätssicherung</v>
      </c>
      <c r="G1044" s="79" t="str">
        <f>IF(ISBLANK(V1044),VLOOKUP(Abfalldokumentation!$P1044,'Liste Gründe'!A:D,3,FALSE),V1044)</f>
        <v>Sensorik</v>
      </c>
      <c r="H1044" s="80" t="str">
        <f>IF(ISBLANK(Abfalldokumentation!$W1044),"-",Abfalldokumentation!$W1044)</f>
        <v>-</v>
      </c>
      <c r="I1044" s="80">
        <f t="shared" si="113"/>
        <v>41</v>
      </c>
      <c r="J1044" s="80" t="str">
        <f t="shared" si="114"/>
        <v>Produkte</v>
      </c>
      <c r="K1044" s="80" t="str">
        <f t="shared" si="115"/>
        <v>BUs</v>
      </c>
      <c r="L1044" s="80" t="str">
        <f t="shared" si="116"/>
        <v>Symptome</v>
      </c>
      <c r="M10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IFERROR(VLOOKUP(Abfalldokumentation!$O1044,Kennzahlen!U:X,3,FALSE)*Abfalldokumentation!$B1044,"0")))),0)</f>
        <v>0</v>
      </c>
      <c r="N1044" s="80" t="str">
        <f>IF(ISBLANK(Q1044),VLOOKUP(Abfalldokumentation!$O1044,'Linien - BU'!R:S,2,FALSE),Q1044)</f>
        <v>Labor</v>
      </c>
      <c r="O1044" s="76" t="str">
        <f t="shared" si="117"/>
        <v>Laborproben</v>
      </c>
      <c r="P1044" s="76">
        <f t="shared" si="118"/>
        <v>74</v>
      </c>
      <c r="Q1044" s="38" t="s">
        <v>185</v>
      </c>
      <c r="R1044" s="39" t="s">
        <v>186</v>
      </c>
      <c r="S1044" s="39">
        <v>2</v>
      </c>
      <c r="T1044" s="39">
        <v>74</v>
      </c>
      <c r="U1044" s="40">
        <v>44481</v>
      </c>
      <c r="V1044" s="41"/>
      <c r="W1044" s="39"/>
      <c r="X1044" s="43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2" t="str">
        <f>VLOOKUP(N1045,'Linien - BU'!A:B,2,FALSE)</f>
        <v>Rest</v>
      </c>
      <c r="B1045" s="73">
        <f t="shared" si="112"/>
        <v>147</v>
      </c>
      <c r="C1045" s="74">
        <f>Abfalldokumentation!$U1045</f>
        <v>44481</v>
      </c>
      <c r="D1045" s="68" t="str">
        <f>IFERROR(VLOOKUP(Tabelle3[[#This Row],[Artikelnr.]],Produktgruppe!A:B,2,0),Tabelle3[[#This Row],[Produktname]])</f>
        <v>Qualitätssicherung</v>
      </c>
      <c r="E1045" s="75" t="str">
        <f>IFERROR(VLOOKUP(Abfalldokumentation!$O1045,Artikel!A:C,3,FALSE),Abfalldokumentation!$O1045)</f>
        <v>Laborproben</v>
      </c>
      <c r="F1045" s="75" t="str">
        <f>VLOOKUP(T1045,'Liste Gründe'!A:D,2,FALSE)</f>
        <v>Qualitätssicherung</v>
      </c>
      <c r="G1045" s="74" t="str">
        <f>IF(ISBLANK(V1045),VLOOKUP(Abfalldokumentation!$P1045,'Liste Gründe'!A:D,3,FALSE),V1045)</f>
        <v>Laborproben</v>
      </c>
      <c r="H1045" s="75" t="str">
        <f>IF(ISBLANK(Abfalldokumentation!$W1045),"-",Abfalldokumentation!$W1045)</f>
        <v>-</v>
      </c>
      <c r="I1045" s="75">
        <f t="shared" si="113"/>
        <v>41</v>
      </c>
      <c r="J1045" s="75" t="str">
        <f t="shared" si="114"/>
        <v>Produkte</v>
      </c>
      <c r="K1045" s="75" t="str">
        <f t="shared" si="115"/>
        <v>BUs</v>
      </c>
      <c r="L1045" s="75" t="str">
        <f t="shared" si="116"/>
        <v>Symptome</v>
      </c>
      <c r="M10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IFERROR(VLOOKUP(Abfalldokumentation!$O1045,Kennzahlen!U:X,3,FALSE)*Abfalldokumentation!$B1045,"0")))),0)</f>
        <v>0</v>
      </c>
      <c r="N1045" s="75" t="str">
        <f>IF(ISBLANK(Q1045),VLOOKUP(Abfalldokumentation!$O1045,'Linien - BU'!R:S,2,FALSE),Q1045)</f>
        <v>Labor</v>
      </c>
      <c r="O1045" s="76" t="str">
        <f t="shared" si="117"/>
        <v>Laborproben</v>
      </c>
      <c r="P1045" s="76">
        <f t="shared" si="118"/>
        <v>73</v>
      </c>
      <c r="Q1045" s="44" t="s">
        <v>185</v>
      </c>
      <c r="R1045" s="45" t="s">
        <v>186</v>
      </c>
      <c r="S1045" s="45">
        <v>147</v>
      </c>
      <c r="T1045" s="45">
        <v>73</v>
      </c>
      <c r="U1045" s="46">
        <v>44481</v>
      </c>
      <c r="V1045" s="47"/>
      <c r="W1045" s="45"/>
      <c r="X1045" s="49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7" t="str">
        <f>VLOOKUP(N1046,'Linien - BU'!A:B,2,FALSE)</f>
        <v>BU3</v>
      </c>
      <c r="B1046" s="78">
        <f t="shared" si="112"/>
        <v>333</v>
      </c>
      <c r="C1046" s="79">
        <f>Abfalldokumentation!$U1046</f>
        <v>44481</v>
      </c>
      <c r="D1046" s="68" t="str">
        <f>IFERROR(VLOOKUP(Tabelle3[[#This Row],[Artikelnr.]],Produktgruppe!A:B,2,0),Tabelle3[[#This Row],[Produktname]])</f>
        <v>Vorschmelz Diverses</v>
      </c>
      <c r="E1046" s="80" t="str">
        <f>IFERROR(VLOOKUP(Abfalldokumentation!$O1046,Artikel!A:C,3,FALSE),Abfalldokumentation!$O1046)</f>
        <v>Vorschmelz Diverses</v>
      </c>
      <c r="F1046" s="80" t="str">
        <f>VLOOKUP(T1046,'Liste Gründe'!A:D,2,FALSE)</f>
        <v>Schimmel</v>
      </c>
      <c r="G1046" s="79" t="str">
        <f>IF(ISBLANK(V1046),VLOOKUP(Abfalldokumentation!$P1046,'Liste Gründe'!A:D,3,FALSE),V1046)</f>
        <v>VOS &gt; Einsatz</v>
      </c>
      <c r="H1046" s="80" t="str">
        <f>IF(ISBLANK(Abfalldokumentation!$W1046),"-",Abfalldokumentation!$W1046)</f>
        <v>-</v>
      </c>
      <c r="I1046" s="80">
        <f t="shared" si="113"/>
        <v>41</v>
      </c>
      <c r="J1046" s="80" t="str">
        <f t="shared" si="114"/>
        <v>Produkte</v>
      </c>
      <c r="K1046" s="80" t="str">
        <f t="shared" si="115"/>
        <v>BUs</v>
      </c>
      <c r="L1046" s="80" t="str">
        <f t="shared" si="116"/>
        <v>Symptome</v>
      </c>
      <c r="M10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IFERROR(VLOOKUP(Abfalldokumentation!$O1046,Kennzahlen!U:X,3,FALSE)*Abfalldokumentation!$B1046,"0")))),0)</f>
        <v>0</v>
      </c>
      <c r="N1046" s="80" t="str">
        <f>IF(ISBLANK(Q1046),VLOOKUP(Abfalldokumentation!$O1046,'Linien - BU'!R:S,2,FALSE),Q1046)</f>
        <v>bu3</v>
      </c>
      <c r="O1046" s="76" t="str">
        <f t="shared" si="117"/>
        <v>Vorschmelz Diverses</v>
      </c>
      <c r="P1046" s="76">
        <f t="shared" si="118"/>
        <v>12</v>
      </c>
      <c r="Q1046" s="38" t="s">
        <v>304</v>
      </c>
      <c r="R1046" s="39" t="s">
        <v>54</v>
      </c>
      <c r="S1046" s="39">
        <v>333</v>
      </c>
      <c r="T1046" s="39">
        <v>12</v>
      </c>
      <c r="U1046" s="40">
        <v>44481</v>
      </c>
      <c r="V1046" s="41" t="s">
        <v>21</v>
      </c>
      <c r="W1046" s="39"/>
      <c r="X1046" s="43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2" t="str">
        <f>VLOOKUP(N1047,'Linien - BU'!A:B,2,FALSE)</f>
        <v>BU1</v>
      </c>
      <c r="B1047" s="73">
        <f t="shared" si="112"/>
        <v>50</v>
      </c>
      <c r="C1047" s="74">
        <f>Abfalldokumentation!$U1047</f>
        <v>44482</v>
      </c>
      <c r="D1047" s="68" t="str">
        <f>IFERROR(VLOOKUP(Tabelle3[[#This Row],[Artikelnr.]],Produktgruppe!A:B,2,0),Tabelle3[[#This Row],[Produktname]])</f>
        <v>Rohware</v>
      </c>
      <c r="E1047" s="75" t="str">
        <f>IFERROR(VLOOKUP(Abfalldokumentation!$O1047,Artikel!A:C,3,FALSE),Abfalldokumentation!$O1047)</f>
        <v>Konzentrat in Würsten 1</v>
      </c>
      <c r="F1047" s="75" t="str">
        <f>VLOOKUP(T1047,'Liste Gründe'!A:D,2,FALSE)</f>
        <v>Linienbezogen</v>
      </c>
      <c r="G1047" s="74" t="str">
        <f>IF(ISBLANK(V1047),VLOOKUP(Abfalldokumentation!$P1047,'Liste Gründe'!A:D,3,FALSE),V1047)</f>
        <v>Darm geplatzt</v>
      </c>
      <c r="H1047" s="75" t="str">
        <f>IF(ISBLANK(Abfalldokumentation!$W1047),"-",Abfalldokumentation!$W1047)</f>
        <v>-</v>
      </c>
      <c r="I1047" s="75">
        <f t="shared" si="113"/>
        <v>41</v>
      </c>
      <c r="J1047" s="75" t="str">
        <f t="shared" si="114"/>
        <v>Produkte</v>
      </c>
      <c r="K1047" s="75" t="str">
        <f t="shared" si="115"/>
        <v>BUs</v>
      </c>
      <c r="L1047" s="75" t="str">
        <f t="shared" si="116"/>
        <v>Symptome</v>
      </c>
      <c r="M10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IFERROR(VLOOKUP(Abfalldokumentation!$O1047,Kennzahlen!U:X,3,FALSE)*Abfalldokumentation!$B1047,"0")))),0)</f>
        <v>0</v>
      </c>
      <c r="N1047" s="75" t="str">
        <f>IF(ISBLANK(Q1047),VLOOKUP(Abfalldokumentation!$O1047,'Linien - BU'!R:S,2,FALSE),Q1047)</f>
        <v>Abfüllung</v>
      </c>
      <c r="O1047" s="76">
        <f t="shared" si="117"/>
        <v>24000493</v>
      </c>
      <c r="P1047" s="76">
        <f t="shared" si="118"/>
        <v>34</v>
      </c>
      <c r="Q1047" s="44" t="s">
        <v>166</v>
      </c>
      <c r="R1047" s="45">
        <v>24000493</v>
      </c>
      <c r="S1047" s="45">
        <v>50</v>
      </c>
      <c r="T1047" s="45">
        <v>34</v>
      </c>
      <c r="U1047" s="46">
        <v>44482</v>
      </c>
      <c r="V1047" s="47"/>
      <c r="W1047" s="45"/>
      <c r="X1047" s="49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7" t="str">
        <f>VLOOKUP(N1048,'Linien - BU'!A:B,2,FALSE)</f>
        <v>BU3</v>
      </c>
      <c r="B1048" s="78">
        <f t="shared" si="112"/>
        <v>20</v>
      </c>
      <c r="C1048" s="79">
        <f>Abfalldokumentation!$U1048</f>
        <v>44482</v>
      </c>
      <c r="D1048" s="68" t="str">
        <f>IFERROR(VLOOKUP(Tabelle3[[#This Row],[Artikelnr.]],Produktgruppe!A:B,2,0),Tabelle3[[#This Row],[Produktname]])</f>
        <v>VOS 295</v>
      </c>
      <c r="E1048" s="80" t="str">
        <f>IFERROR(VLOOKUP(Abfalldokumentation!$O1048,Artikel!A:C,3,FALSE),Abfalldokumentation!$O1048)</f>
        <v>VOS Räucher Schinken</v>
      </c>
      <c r="F1048" s="80" t="str">
        <f>VLOOKUP(T1048,'Liste Gründe'!A:D,2,FALSE)</f>
        <v>Schimmel</v>
      </c>
      <c r="G1048" s="79" t="str">
        <f>IF(ISBLANK(V1048),VLOOKUP(Abfalldokumentation!$P1048,'Liste Gründe'!A:D,3,FALSE),V1048)</f>
        <v>VOS &gt; Einsatz</v>
      </c>
      <c r="H1048" s="80" t="str">
        <f>IF(ISBLANK(Abfalldokumentation!$W1048),"-",Abfalldokumentation!$W1048)</f>
        <v>-</v>
      </c>
      <c r="I1048" s="80">
        <f t="shared" si="113"/>
        <v>41</v>
      </c>
      <c r="J1048" s="80" t="str">
        <f t="shared" si="114"/>
        <v>Produkte</v>
      </c>
      <c r="K1048" s="80" t="str">
        <f t="shared" si="115"/>
        <v>BUs</v>
      </c>
      <c r="L1048" s="80" t="str">
        <f t="shared" si="116"/>
        <v>Symptome</v>
      </c>
      <c r="M10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IFERROR(VLOOKUP(Abfalldokumentation!$O1048,Kennzahlen!U:X,3,FALSE)*Abfalldokumentation!$B1048,"0")))),0)</f>
        <v>10</v>
      </c>
      <c r="N1048" s="80" t="str">
        <f>IF(ISBLANK(Q1048),VLOOKUP(Abfalldokumentation!$O1048,'Linien - BU'!R:S,2,FALSE),Q1048)</f>
        <v>WVP</v>
      </c>
      <c r="O1048" s="76">
        <f t="shared" si="117"/>
        <v>29500490</v>
      </c>
      <c r="P1048" s="76">
        <f t="shared" si="118"/>
        <v>12</v>
      </c>
      <c r="Q1048" s="38" t="s">
        <v>195</v>
      </c>
      <c r="R1048" s="39">
        <v>29500490</v>
      </c>
      <c r="S1048" s="39">
        <v>20</v>
      </c>
      <c r="T1048" s="39">
        <v>12</v>
      </c>
      <c r="U1048" s="40">
        <v>44482</v>
      </c>
      <c r="V1048" s="41" t="s">
        <v>21</v>
      </c>
      <c r="W1048" s="39"/>
      <c r="X1048" s="43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2" t="str">
        <f>VLOOKUP(N1049,'Linien - BU'!A:B,2,FALSE)</f>
        <v>BU1</v>
      </c>
      <c r="B1049" s="73">
        <f t="shared" si="112"/>
        <v>19</v>
      </c>
      <c r="C1049" s="74">
        <f>Abfalldokumentation!$U1049</f>
        <v>44482</v>
      </c>
      <c r="D1049" s="68" t="str">
        <f>IFERROR(VLOOKUP(Tabelle3[[#This Row],[Artikelnr.]],Produktgruppe!A:B,2,0),Tabelle3[[#This Row],[Produktname]])</f>
        <v>VOS 295</v>
      </c>
      <c r="E1049" s="75" t="str">
        <f>IFERROR(VLOOKUP(Abfalldokumentation!$O1049,Artikel!A:C,3,FALSE),Abfalldokumentation!$O1049)</f>
        <v>VOS-ABS ENTSORGUNG</v>
      </c>
      <c r="F1049" s="75" t="str">
        <f>VLOOKUP(T1049,'Liste Gründe'!A:D,2,FALSE)</f>
        <v>Rest</v>
      </c>
      <c r="G1049" s="74" t="str">
        <f>IF(ISBLANK(V1049),VLOOKUP(Abfalldokumentation!$P1049,'Liste Gründe'!A:D,3,FALSE),V1049)</f>
        <v>geschälte Rinde</v>
      </c>
      <c r="H1049" s="75" t="str">
        <f>IF(ISBLANK(Abfalldokumentation!$W1049),"-",Abfalldokumentation!$W1049)</f>
        <v>-</v>
      </c>
      <c r="I1049" s="75">
        <f t="shared" si="113"/>
        <v>41</v>
      </c>
      <c r="J1049" s="75" t="str">
        <f t="shared" si="114"/>
        <v>Produkte</v>
      </c>
      <c r="K1049" s="75" t="str">
        <f t="shared" si="115"/>
        <v>BUs</v>
      </c>
      <c r="L1049" s="75" t="str">
        <f t="shared" si="116"/>
        <v>Symptome</v>
      </c>
      <c r="M10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IFERROR(VLOOKUP(Abfalldokumentation!$O1049,Kennzahlen!U:X,3,FALSE)*Abfalldokumentation!$B1049,"0")))),0)</f>
        <v>0.19</v>
      </c>
      <c r="N1049" s="75" t="str">
        <f>IF(ISBLANK(Q1049),VLOOKUP(Abfalldokumentation!$O1049,'Linien - BU'!R:S,2,FALSE),Q1049)</f>
        <v>RWV</v>
      </c>
      <c r="O1049" s="76">
        <f t="shared" si="117"/>
        <v>29500917</v>
      </c>
      <c r="P1049" s="76">
        <f t="shared" si="118"/>
        <v>60</v>
      </c>
      <c r="Q1049" s="44" t="s">
        <v>188</v>
      </c>
      <c r="R1049" s="45">
        <v>29500917</v>
      </c>
      <c r="S1049" s="45">
        <v>19</v>
      </c>
      <c r="T1049" s="45">
        <v>60</v>
      </c>
      <c r="U1049" s="46">
        <v>44482</v>
      </c>
      <c r="V1049" s="47"/>
      <c r="W1049" s="45"/>
      <c r="X1049" s="49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7" t="str">
        <f>VLOOKUP(N1050,'Linien - BU'!A:B,2,FALSE)</f>
        <v>BU1</v>
      </c>
      <c r="B1050" s="78">
        <f t="shared" si="112"/>
        <v>8</v>
      </c>
      <c r="C1050" s="79">
        <f>Abfalldokumentation!$U1050</f>
        <v>44482</v>
      </c>
      <c r="D1050" s="68" t="str">
        <f>IFERROR(VLOOKUP(Tabelle3[[#This Row],[Artikelnr.]],Produktgruppe!A:B,2,0),Tabelle3[[#This Row],[Produktname]])</f>
        <v>VOS 295</v>
      </c>
      <c r="E1050" s="80" t="str">
        <f>IFERROR(VLOOKUP(Abfalldokumentation!$O1050,Artikel!A:C,3,FALSE),Abfalldokumentation!$O1050)</f>
        <v>VOS-ABS ENTSORGUNG</v>
      </c>
      <c r="F1050" s="80" t="str">
        <f>VLOOKUP(T1050,'Liste Gründe'!A:D,2,FALSE)</f>
        <v>Rest</v>
      </c>
      <c r="G1050" s="79" t="str">
        <f>IF(ISBLANK(V1050),VLOOKUP(Abfalldokumentation!$P1050,'Liste Gründe'!A:D,3,FALSE),V1050)</f>
        <v>geschälte Rinde</v>
      </c>
      <c r="H1050" s="80" t="str">
        <f>IF(ISBLANK(Abfalldokumentation!$W1050),"-",Abfalldokumentation!$W1050)</f>
        <v>-</v>
      </c>
      <c r="I1050" s="80">
        <f t="shared" si="113"/>
        <v>41</v>
      </c>
      <c r="J1050" s="80" t="str">
        <f t="shared" si="114"/>
        <v>Produkte</v>
      </c>
      <c r="K1050" s="80" t="str">
        <f t="shared" si="115"/>
        <v>BUs</v>
      </c>
      <c r="L1050" s="80" t="str">
        <f t="shared" si="116"/>
        <v>Symptome</v>
      </c>
      <c r="M10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IFERROR(VLOOKUP(Abfalldokumentation!$O1050,Kennzahlen!U:X,3,FALSE)*Abfalldokumentation!$B1050,"0")))),0)</f>
        <v>0.08</v>
      </c>
      <c r="N1050" s="80" t="str">
        <f>IF(ISBLANK(Q1050),VLOOKUP(Abfalldokumentation!$O1050,'Linien - BU'!R:S,2,FALSE),Q1050)</f>
        <v>RWV</v>
      </c>
      <c r="O1050" s="76">
        <f t="shared" si="117"/>
        <v>29500917</v>
      </c>
      <c r="P1050" s="76">
        <f t="shared" si="118"/>
        <v>60</v>
      </c>
      <c r="Q1050" s="38" t="s">
        <v>188</v>
      </c>
      <c r="R1050" s="39">
        <v>29500917</v>
      </c>
      <c r="S1050" s="39">
        <v>8</v>
      </c>
      <c r="T1050" s="39">
        <v>60</v>
      </c>
      <c r="U1050" s="40">
        <v>44482</v>
      </c>
      <c r="V1050" s="41"/>
      <c r="W1050" s="39"/>
      <c r="X1050" s="43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2" t="str">
        <f>VLOOKUP(N1051,'Linien - BU'!A:B,2,FALSE)</f>
        <v>BU1</v>
      </c>
      <c r="B1051" s="73">
        <f t="shared" si="112"/>
        <v>25</v>
      </c>
      <c r="C1051" s="74">
        <f>Abfalldokumentation!$U1051</f>
        <v>44482</v>
      </c>
      <c r="D1051" s="68" t="str">
        <f>IFERROR(VLOOKUP(Tabelle3[[#This Row],[Artikelnr.]],Produktgruppe!A:B,2,0),Tabelle3[[#This Row],[Produktname]])</f>
        <v>Räucherwürste</v>
      </c>
      <c r="E1051" s="75" t="str">
        <f>IFERROR(VLOOKUP(Abfalldokumentation!$O1051,Artikel!A:C,3,FALSE),Abfalldokumentation!$O1051)</f>
        <v>Würste 6700g Schinken R</v>
      </c>
      <c r="F1051" s="75" t="str">
        <f>VLOOKUP(T1051,'Liste Gründe'!A:D,2,FALSE)</f>
        <v>Rest</v>
      </c>
      <c r="G1051" s="74" t="str">
        <f>IF(ISBLANK(V1051),VLOOKUP(Abfalldokumentation!$P1051,'Liste Gründe'!A:D,3,FALSE),V1051)</f>
        <v>Metall</v>
      </c>
      <c r="H1051" s="75" t="str">
        <f>IF(ISBLANK(Abfalldokumentation!$W1051),"-",Abfalldokumentation!$W1051)</f>
        <v>-</v>
      </c>
      <c r="I1051" s="75">
        <f t="shared" si="113"/>
        <v>41</v>
      </c>
      <c r="J1051" s="75" t="str">
        <f t="shared" si="114"/>
        <v>Produkte</v>
      </c>
      <c r="K1051" s="75" t="str">
        <f t="shared" si="115"/>
        <v>BUs</v>
      </c>
      <c r="L1051" s="75" t="str">
        <f t="shared" si="116"/>
        <v>Symptome</v>
      </c>
      <c r="M10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IFERROR(VLOOKUP(Abfalldokumentation!$O1051,Kennzahlen!U:X,3,FALSE)*Abfalldokumentation!$B1051,"0")))),0)</f>
        <v>0</v>
      </c>
      <c r="N1051" s="75" t="str">
        <f>IF(ISBLANK(Q1051),VLOOKUP(Abfalldokumentation!$O1051,'Linien - BU'!R:S,2,FALSE),Q1051)</f>
        <v>Abfüllung</v>
      </c>
      <c r="O1051" s="76">
        <f t="shared" si="117"/>
        <v>32000022</v>
      </c>
      <c r="P1051" s="76">
        <f t="shared" si="118"/>
        <v>40</v>
      </c>
      <c r="Q1051" s="44" t="s">
        <v>166</v>
      </c>
      <c r="R1051" s="45">
        <v>32000022</v>
      </c>
      <c r="S1051" s="45">
        <v>25</v>
      </c>
      <c r="T1051" s="45">
        <v>40</v>
      </c>
      <c r="U1051" s="46">
        <v>44482</v>
      </c>
      <c r="V1051" s="47"/>
      <c r="W1051" s="45"/>
      <c r="X1051" s="49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7" t="str">
        <f>VLOOKUP(N1052,'Linien - BU'!A:B,2,FALSE)</f>
        <v>BU1</v>
      </c>
      <c r="B1052" s="78">
        <f t="shared" si="112"/>
        <v>25</v>
      </c>
      <c r="C1052" s="79">
        <f>Abfalldokumentation!$U1052</f>
        <v>44482</v>
      </c>
      <c r="D1052" s="68" t="str">
        <f>IFERROR(VLOOKUP(Tabelle3[[#This Row],[Artikelnr.]],Produktgruppe!A:B,2,0),Tabelle3[[#This Row],[Produktname]])</f>
        <v>Räucherwürste</v>
      </c>
      <c r="E1052" s="80" t="str">
        <f>IFERROR(VLOOKUP(Abfalldokumentation!$O1052,Artikel!A:C,3,FALSE),Abfalldokumentation!$O1052)</f>
        <v>Würste 9300g Räucher na</v>
      </c>
      <c r="F1052" s="80" t="str">
        <f>VLOOKUP(T1052,'Liste Gründe'!A:D,2,FALSE)</f>
        <v>Linienbezogen</v>
      </c>
      <c r="G1052" s="79" t="str">
        <f>IF(ISBLANK(V1052),VLOOKUP(Abfalldokumentation!$P1052,'Liste Gründe'!A:D,3,FALSE),V1052)</f>
        <v>Darm geplatzt</v>
      </c>
      <c r="H1052" s="80" t="str">
        <f>IF(ISBLANK(Abfalldokumentation!$W1052),"-",Abfalldokumentation!$W1052)</f>
        <v>-</v>
      </c>
      <c r="I1052" s="80">
        <f t="shared" si="113"/>
        <v>41</v>
      </c>
      <c r="J1052" s="80" t="str">
        <f t="shared" si="114"/>
        <v>Produkte</v>
      </c>
      <c r="K1052" s="80" t="str">
        <f t="shared" si="115"/>
        <v>BUs</v>
      </c>
      <c r="L1052" s="80" t="str">
        <f t="shared" si="116"/>
        <v>Symptome</v>
      </c>
      <c r="M10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IFERROR(VLOOKUP(Abfalldokumentation!$O1052,Kennzahlen!U:X,3,FALSE)*Abfalldokumentation!$B1052,"0")))),0)</f>
        <v>0</v>
      </c>
      <c r="N1052" s="80" t="str">
        <f>IF(ISBLANK(Q1052),VLOOKUP(Abfalldokumentation!$O1052,'Linien - BU'!R:S,2,FALSE),Q1052)</f>
        <v>Abfüllung</v>
      </c>
      <c r="O1052" s="76">
        <f t="shared" si="117"/>
        <v>32000027</v>
      </c>
      <c r="P1052" s="76">
        <f t="shared" si="118"/>
        <v>34</v>
      </c>
      <c r="Q1052" s="38" t="s">
        <v>166</v>
      </c>
      <c r="R1052" s="39">
        <v>32000027</v>
      </c>
      <c r="S1052" s="39">
        <v>25</v>
      </c>
      <c r="T1052" s="39">
        <v>34</v>
      </c>
      <c r="U1052" s="40">
        <v>44482</v>
      </c>
      <c r="V1052" s="41"/>
      <c r="W1052" s="39"/>
      <c r="X1052" s="43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2" t="str">
        <f>VLOOKUP(N1053,'Linien - BU'!A:B,2,FALSE)</f>
        <v>BU1</v>
      </c>
      <c r="B1053" s="73">
        <f t="shared" si="112"/>
        <v>24</v>
      </c>
      <c r="C1053" s="74">
        <f>Abfalldokumentation!$U1053</f>
        <v>44482</v>
      </c>
      <c r="D1053" s="68" t="str">
        <f>IFERROR(VLOOKUP(Tabelle3[[#This Row],[Artikelnr.]],Produktgruppe!A:B,2,0),Tabelle3[[#This Row],[Produktname]])</f>
        <v>Räucherwürste</v>
      </c>
      <c r="E1053" s="75" t="str">
        <f>IFERROR(VLOOKUP(Abfalldokumentation!$O1053,Artikel!A:C,3,FALSE),Abfalldokumentation!$O1053)</f>
        <v>Würste 8400g Schinkenrä</v>
      </c>
      <c r="F1053" s="75" t="str">
        <f>VLOOKUP(T1053,'Liste Gründe'!A:D,2,FALSE)</f>
        <v>Linienbezogen</v>
      </c>
      <c r="G1053" s="74" t="str">
        <f>IF(ISBLANK(V1053),VLOOKUP(Abfalldokumentation!$P1053,'Liste Gründe'!A:D,3,FALSE),V1053)</f>
        <v>Darm geplatzt</v>
      </c>
      <c r="H1053" s="75" t="str">
        <f>IF(ISBLANK(Abfalldokumentation!$W1053),"-",Abfalldokumentation!$W1053)</f>
        <v>-</v>
      </c>
      <c r="I1053" s="75">
        <f t="shared" si="113"/>
        <v>41</v>
      </c>
      <c r="J1053" s="75" t="str">
        <f t="shared" si="114"/>
        <v>Produkte</v>
      </c>
      <c r="K1053" s="75" t="str">
        <f t="shared" si="115"/>
        <v>BUs</v>
      </c>
      <c r="L1053" s="75" t="str">
        <f t="shared" si="116"/>
        <v>Symptome</v>
      </c>
      <c r="M10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IFERROR(VLOOKUP(Abfalldokumentation!$O1053,Kennzahlen!U:X,3,FALSE)*Abfalldokumentation!$B1053,"0")))),0)</f>
        <v>0</v>
      </c>
      <c r="N1053" s="75" t="str">
        <f>IF(ISBLANK(Q1053),VLOOKUP(Abfalldokumentation!$O1053,'Linien - BU'!R:S,2,FALSE),Q1053)</f>
        <v>Abfüllung</v>
      </c>
      <c r="O1053" s="76">
        <f t="shared" si="117"/>
        <v>32000036</v>
      </c>
      <c r="P1053" s="76">
        <f t="shared" si="118"/>
        <v>34</v>
      </c>
      <c r="Q1053" s="44" t="s">
        <v>166</v>
      </c>
      <c r="R1053" s="45">
        <v>32000036</v>
      </c>
      <c r="S1053" s="45">
        <v>24</v>
      </c>
      <c r="T1053" s="39">
        <v>34</v>
      </c>
      <c r="U1053" s="46">
        <v>44482</v>
      </c>
      <c r="V1053" s="47"/>
      <c r="W1053" s="45"/>
      <c r="X1053" s="49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7" t="str">
        <f>VLOOKUP(N1054,'Linien - BU'!A:B,2,FALSE)</f>
        <v>BU1</v>
      </c>
      <c r="B1054" s="78">
        <f t="shared" si="112"/>
        <v>200</v>
      </c>
      <c r="C1054" s="79">
        <f>Abfalldokumentation!$U1054</f>
        <v>44482</v>
      </c>
      <c r="D1054" s="68" t="str">
        <f>IFERROR(VLOOKUP(Tabelle3[[#This Row],[Artikelnr.]],Produktgruppe!A:B,2,0),Tabelle3[[#This Row],[Produktname]])</f>
        <v>Räucherwürste</v>
      </c>
      <c r="E1054" s="80" t="str">
        <f>IFERROR(VLOOKUP(Abfalldokumentation!$O1054,Artikel!A:C,3,FALSE),Abfalldokumentation!$O1054)</f>
        <v>GRW NATUR 7,2KG</v>
      </c>
      <c r="F1054" s="80" t="str">
        <f>VLOOKUP(T1054,'Liste Gründe'!A:D,2,FALSE)</f>
        <v>Linienbezogen</v>
      </c>
      <c r="G1054" s="79" t="str">
        <f>IF(ISBLANK(V1054),VLOOKUP(Abfalldokumentation!$P1054,'Liste Gründe'!A:D,3,FALSE),V1054)</f>
        <v>Darm geplatzt</v>
      </c>
      <c r="H1054" s="80" t="str">
        <f>IF(ISBLANK(Abfalldokumentation!$W1054),"-",Abfalldokumentation!$W1054)</f>
        <v>-</v>
      </c>
      <c r="I1054" s="80">
        <f t="shared" si="113"/>
        <v>41</v>
      </c>
      <c r="J1054" s="80" t="str">
        <f t="shared" si="114"/>
        <v>Produkte</v>
      </c>
      <c r="K1054" s="80" t="str">
        <f t="shared" si="115"/>
        <v>BUs</v>
      </c>
      <c r="L1054" s="80" t="str">
        <f t="shared" si="116"/>
        <v>Symptome</v>
      </c>
      <c r="M10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IFERROR(VLOOKUP(Abfalldokumentation!$O1054,Kennzahlen!U:X,3,FALSE)*Abfalldokumentation!$B1054,"0")))),0)</f>
        <v>0</v>
      </c>
      <c r="N1054" s="80" t="str">
        <f>IF(ISBLANK(Q1054),VLOOKUP(Abfalldokumentation!$O1054,'Linien - BU'!R:S,2,FALSE),Q1054)</f>
        <v>Abfüllung</v>
      </c>
      <c r="O1054" s="76">
        <f t="shared" si="117"/>
        <v>32000049</v>
      </c>
      <c r="P1054" s="76">
        <f t="shared" si="118"/>
        <v>34</v>
      </c>
      <c r="Q1054" s="38" t="s">
        <v>166</v>
      </c>
      <c r="R1054" s="39">
        <v>32000049</v>
      </c>
      <c r="S1054" s="39">
        <v>200</v>
      </c>
      <c r="T1054" s="39">
        <v>34</v>
      </c>
      <c r="U1054" s="40">
        <v>44482</v>
      </c>
      <c r="V1054" s="41"/>
      <c r="W1054" s="39"/>
      <c r="X1054" s="43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2" t="str">
        <f>VLOOKUP(N1055,'Linien - BU'!A:B,2,FALSE)</f>
        <v>BU1</v>
      </c>
      <c r="B1055" s="73">
        <f t="shared" si="112"/>
        <v>50</v>
      </c>
      <c r="C1055" s="74">
        <f>Abfalldokumentation!$U1055</f>
        <v>44482</v>
      </c>
      <c r="D1055" s="68" t="str">
        <f>IFERROR(VLOOKUP(Tabelle3[[#This Row],[Artikelnr.]],Produktgruppe!A:B,2,0),Tabelle3[[#This Row],[Produktname]])</f>
        <v>Räucherwürste</v>
      </c>
      <c r="E1055" s="75" t="str">
        <f>IFERROR(VLOOKUP(Abfalldokumentation!$O1055,Artikel!A:C,3,FALSE),Abfalldokumentation!$O1055)</f>
        <v>GRW SCHI-NAT 7,2GK NEUE</v>
      </c>
      <c r="F1055" s="75" t="str">
        <f>VLOOKUP(T1055,'Liste Gründe'!A:D,2,FALSE)</f>
        <v>Linienbezogen</v>
      </c>
      <c r="G1055" s="74" t="str">
        <f>IF(ISBLANK(V1055),VLOOKUP(Abfalldokumentation!$P1055,'Liste Gründe'!A:D,3,FALSE),V1055)</f>
        <v>Darm geplatzt</v>
      </c>
      <c r="H1055" s="75" t="str">
        <f>IF(ISBLANK(Abfalldokumentation!$W1055),"-",Abfalldokumentation!$W1055)</f>
        <v>-</v>
      </c>
      <c r="I1055" s="75">
        <f t="shared" si="113"/>
        <v>41</v>
      </c>
      <c r="J1055" s="75" t="str">
        <f t="shared" si="114"/>
        <v>Produkte</v>
      </c>
      <c r="K1055" s="75" t="str">
        <f t="shared" si="115"/>
        <v>BUs</v>
      </c>
      <c r="L1055" s="75" t="str">
        <f t="shared" si="116"/>
        <v>Symptome</v>
      </c>
      <c r="M10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IFERROR(VLOOKUP(Abfalldokumentation!$O1055,Kennzahlen!U:X,3,FALSE)*Abfalldokumentation!$B1055,"0")))),0)</f>
        <v>0</v>
      </c>
      <c r="N1055" s="75" t="str">
        <f>IF(ISBLANK(Q1055),VLOOKUP(Abfalldokumentation!$O1055,'Linien - BU'!R:S,2,FALSE),Q1055)</f>
        <v>Abfüllung</v>
      </c>
      <c r="O1055" s="76">
        <f t="shared" si="117"/>
        <v>32000106</v>
      </c>
      <c r="P1055" s="76">
        <f t="shared" si="118"/>
        <v>34</v>
      </c>
      <c r="Q1055" s="44" t="s">
        <v>166</v>
      </c>
      <c r="R1055" s="45">
        <v>32000106</v>
      </c>
      <c r="S1055" s="45">
        <v>50</v>
      </c>
      <c r="T1055" s="39">
        <v>34</v>
      </c>
      <c r="U1055" s="46">
        <v>44482</v>
      </c>
      <c r="V1055" s="47"/>
      <c r="W1055" s="45"/>
      <c r="X1055" s="49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7" t="str">
        <f>VLOOKUP(N1056,'Linien - BU'!A:B,2,FALSE)</f>
        <v>BU1</v>
      </c>
      <c r="B1056" s="78">
        <f t="shared" si="112"/>
        <v>25</v>
      </c>
      <c r="C1056" s="79">
        <f>Abfalldokumentation!$U1056</f>
        <v>44482</v>
      </c>
      <c r="D1056" s="68" t="str">
        <f>IFERROR(VLOOKUP(Tabelle3[[#This Row],[Artikelnr.]],Produktgruppe!A:B,2,0),Tabelle3[[#This Row],[Produktname]])</f>
        <v>Räucherwürste</v>
      </c>
      <c r="E1056" s="80" t="str">
        <f>IFERROR(VLOOKUP(Abfalldokumentation!$O1056,Artikel!A:C,3,FALSE),Abfalldokumentation!$O1056)</f>
        <v>GRW SCHI-NAT 7,2GK NEUE</v>
      </c>
      <c r="F1056" s="80" t="str">
        <f>VLOOKUP(T1056,'Liste Gründe'!A:D,2,FALSE)</f>
        <v>Linienbezogen</v>
      </c>
      <c r="G1056" s="79" t="str">
        <f>IF(ISBLANK(V1056),VLOOKUP(Abfalldokumentation!$P1056,'Liste Gründe'!A:D,3,FALSE),V1056)</f>
        <v>Darm geplatzt</v>
      </c>
      <c r="H1056" s="80" t="str">
        <f>IF(ISBLANK(Abfalldokumentation!$W1056),"-",Abfalldokumentation!$W1056)</f>
        <v>-</v>
      </c>
      <c r="I1056" s="80">
        <f t="shared" si="113"/>
        <v>41</v>
      </c>
      <c r="J1056" s="80" t="str">
        <f t="shared" si="114"/>
        <v>Produkte</v>
      </c>
      <c r="K1056" s="80" t="str">
        <f t="shared" si="115"/>
        <v>BUs</v>
      </c>
      <c r="L1056" s="80" t="str">
        <f t="shared" si="116"/>
        <v>Symptome</v>
      </c>
      <c r="M10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IFERROR(VLOOKUP(Abfalldokumentation!$O1056,Kennzahlen!U:X,3,FALSE)*Abfalldokumentation!$B1056,"0")))),0)</f>
        <v>0</v>
      </c>
      <c r="N1056" s="80" t="str">
        <f>IF(ISBLANK(Q1056),VLOOKUP(Abfalldokumentation!$O1056,'Linien - BU'!R:S,2,FALSE),Q1056)</f>
        <v>Abfüllung</v>
      </c>
      <c r="O1056" s="76">
        <f t="shared" si="117"/>
        <v>32000106</v>
      </c>
      <c r="P1056" s="76">
        <f t="shared" si="118"/>
        <v>34</v>
      </c>
      <c r="Q1056" s="38" t="s">
        <v>166</v>
      </c>
      <c r="R1056" s="39">
        <v>32000106</v>
      </c>
      <c r="S1056" s="39">
        <v>25</v>
      </c>
      <c r="T1056" s="39">
        <v>34</v>
      </c>
      <c r="U1056" s="40">
        <v>44482</v>
      </c>
      <c r="V1056" s="41"/>
      <c r="W1056" s="39"/>
      <c r="X1056" s="43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2" t="str">
        <f>VLOOKUP(N1057,'Linien - BU'!A:B,2,FALSE)</f>
        <v>Verkauf</v>
      </c>
      <c r="B1057" s="73">
        <f t="shared" si="112"/>
        <v>211</v>
      </c>
      <c r="C1057" s="74">
        <f>Abfalldokumentation!$U1057</f>
        <v>44482</v>
      </c>
      <c r="D1057" s="68" t="str">
        <f>IFERROR(VLOOKUP(Tabelle3[[#This Row],[Artikelnr.]],Produktgruppe!A:B,2,0),Tabelle3[[#This Row],[Produktname]])</f>
        <v>ABS 495</v>
      </c>
      <c r="E1057" s="75" t="str">
        <f>IFERROR(VLOOKUP(Abfalldokumentation!$O1057,Artikel!A:C,3,FALSE),Abfalldokumentation!$O1057)</f>
        <v>ABS BUN-PF 50% L33 vaku</v>
      </c>
      <c r="F1057" s="75" t="str">
        <f>VLOOKUP(T1057,'Liste Gründe'!A:D,2,FALSE)</f>
        <v>Schimmel</v>
      </c>
      <c r="G1057" s="74" t="str">
        <f>IF(ISBLANK(V1057),VLOOKUP(Abfalldokumentation!$P1057,'Liste Gründe'!A:D,3,FALSE),V1057)</f>
        <v>keinen Abnehmer</v>
      </c>
      <c r="H1057" s="75" t="str">
        <f>IF(ISBLANK(Abfalldokumentation!$W1057),"-",Abfalldokumentation!$W1057)</f>
        <v>werden wieder verkauft</v>
      </c>
      <c r="I1057" s="75">
        <f t="shared" si="113"/>
        <v>41</v>
      </c>
      <c r="J1057" s="75" t="str">
        <f t="shared" si="114"/>
        <v>Produkte</v>
      </c>
      <c r="K1057" s="75" t="str">
        <f t="shared" si="115"/>
        <v>BUs</v>
      </c>
      <c r="L1057" s="75" t="str">
        <f t="shared" si="116"/>
        <v>Symptome</v>
      </c>
      <c r="M10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IFERROR(VLOOKUP(Abfalldokumentation!$O1057,Kennzahlen!U:X,3,FALSE)*Abfalldokumentation!$B1057,"0")))),0)</f>
        <v>213.95400000000001</v>
      </c>
      <c r="N1057" s="75" t="str">
        <f>IF(ISBLANK(Q1057),VLOOKUP(Abfalldokumentation!$O1057,'Linien - BU'!R:S,2,FALSE),Q1057)</f>
        <v>Verkauf</v>
      </c>
      <c r="O1057" s="76">
        <f t="shared" si="117"/>
        <v>49500166</v>
      </c>
      <c r="P1057" s="76">
        <f t="shared" si="118"/>
        <v>12</v>
      </c>
      <c r="Q1057" s="44" t="s">
        <v>11</v>
      </c>
      <c r="R1057" s="45">
        <v>49500166</v>
      </c>
      <c r="S1057" s="45">
        <v>211</v>
      </c>
      <c r="T1057" s="45">
        <v>12</v>
      </c>
      <c r="U1057" s="46">
        <v>44482</v>
      </c>
      <c r="V1057" s="41" t="s">
        <v>24</v>
      </c>
      <c r="W1057" s="42" t="s">
        <v>240</v>
      </c>
      <c r="X1057" s="49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7" t="str">
        <f>VLOOKUP(N1058,'Linien - BU'!A:B,2,FALSE)</f>
        <v>Verkauf</v>
      </c>
      <c r="B1058" s="78">
        <f t="shared" si="112"/>
        <v>495</v>
      </c>
      <c r="C1058" s="79">
        <f>Abfalldokumentation!$U1058</f>
        <v>44482</v>
      </c>
      <c r="D1058" s="68" t="str">
        <f>IFERROR(VLOOKUP(Tabelle3[[#This Row],[Artikelnr.]],Produktgruppe!A:B,2,0),Tabelle3[[#This Row],[Produktname]])</f>
        <v>ABS 495</v>
      </c>
      <c r="E1058" s="80" t="str">
        <f>IFERROR(VLOOKUP(Abfalldokumentation!$O1058,Artikel!A:C,3,FALSE),Abfalldokumentation!$O1058)</f>
        <v>ABS BUN-PF 50% L33 vaku</v>
      </c>
      <c r="F1058" s="80" t="str">
        <f>VLOOKUP(T1058,'Liste Gründe'!A:D,2,FALSE)</f>
        <v>Schimmel</v>
      </c>
      <c r="G1058" s="79" t="str">
        <f>IF(ISBLANK(V1058),VLOOKUP(Abfalldokumentation!$P1058,'Liste Gründe'!A:D,3,FALSE),V1058)</f>
        <v>keinen Abnehmer</v>
      </c>
      <c r="H1058" s="80" t="str">
        <f>IF(ISBLANK(Abfalldokumentation!$W1058),"-",Abfalldokumentation!$W1058)</f>
        <v>werden wieder verkauft</v>
      </c>
      <c r="I1058" s="80">
        <f t="shared" si="113"/>
        <v>41</v>
      </c>
      <c r="J1058" s="80" t="str">
        <f t="shared" si="114"/>
        <v>Produkte</v>
      </c>
      <c r="K1058" s="80" t="str">
        <f t="shared" si="115"/>
        <v>BUs</v>
      </c>
      <c r="L1058" s="80" t="str">
        <f t="shared" si="116"/>
        <v>Symptome</v>
      </c>
      <c r="M10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IFERROR(VLOOKUP(Abfalldokumentation!$O1058,Kennzahlen!U:X,3,FALSE)*Abfalldokumentation!$B1058,"0")))),0)</f>
        <v>501.93</v>
      </c>
      <c r="N1058" s="80" t="str">
        <f>IF(ISBLANK(Q1058),VLOOKUP(Abfalldokumentation!$O1058,'Linien - BU'!R:S,2,FALSE),Q1058)</f>
        <v>Verkauf</v>
      </c>
      <c r="O1058" s="76">
        <f t="shared" si="117"/>
        <v>49500166</v>
      </c>
      <c r="P1058" s="76">
        <f t="shared" si="118"/>
        <v>12</v>
      </c>
      <c r="Q1058" s="44" t="s">
        <v>11</v>
      </c>
      <c r="R1058" s="39">
        <v>49500166</v>
      </c>
      <c r="S1058" s="39">
        <v>495</v>
      </c>
      <c r="T1058" s="39">
        <v>12</v>
      </c>
      <c r="U1058" s="40">
        <v>44482</v>
      </c>
      <c r="V1058" s="41" t="s">
        <v>24</v>
      </c>
      <c r="W1058" s="42" t="s">
        <v>240</v>
      </c>
      <c r="X1058" s="43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2" t="str">
        <f>VLOOKUP(N1059,'Linien - BU'!A:B,2,FALSE)</f>
        <v>Verkauf</v>
      </c>
      <c r="B1059" s="73">
        <f t="shared" si="112"/>
        <v>80</v>
      </c>
      <c r="C1059" s="74">
        <f>Abfalldokumentation!$U1059</f>
        <v>44482</v>
      </c>
      <c r="D1059" s="68" t="str">
        <f>IFERROR(VLOOKUP(Tabelle3[[#This Row],[Artikelnr.]],Produktgruppe!A:B,2,0),Tabelle3[[#This Row],[Produktname]])</f>
        <v>Fertigware</v>
      </c>
      <c r="E1059" s="75" t="str">
        <f>IFERROR(VLOOKUP(Abfalldokumentation!$O1059,Artikel!A:C,3,FALSE),Abfalldokumentation!$O1059)</f>
        <v>(AH) Meine Käserei, Whi</v>
      </c>
      <c r="F1059" s="75" t="str">
        <f>VLOOKUP(T1059,'Liste Gründe'!A:D,2,FALSE)</f>
        <v>Schimmel</v>
      </c>
      <c r="G1059" s="74" t="str">
        <f>IF(ISBLANK(V1059),VLOOKUP(Abfalldokumentation!$P1059,'Liste Gründe'!A:D,3,FALSE),V1059)</f>
        <v>Käufer abgesprungen</v>
      </c>
      <c r="H1059" s="75" t="str">
        <f>IF(ISBLANK(Abfalldokumentation!$W1059),"-",Abfalldokumentation!$W1059)</f>
        <v>-</v>
      </c>
      <c r="I1059" s="75">
        <f t="shared" si="113"/>
        <v>41</v>
      </c>
      <c r="J1059" s="75" t="str">
        <f t="shared" si="114"/>
        <v>Produkte</v>
      </c>
      <c r="K1059" s="75" t="str">
        <f t="shared" si="115"/>
        <v>BUs</v>
      </c>
      <c r="L1059" s="75" t="str">
        <f t="shared" si="116"/>
        <v>Symptome</v>
      </c>
      <c r="M10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IFERROR(VLOOKUP(Abfalldokumentation!$O1059,Kennzahlen!U:X,3,FALSE)*Abfalldokumentation!$B1059,"0")))),0)</f>
        <v>0</v>
      </c>
      <c r="N1059" s="75" t="str">
        <f>IF(ISBLANK(Q1059),VLOOKUP(Abfalldokumentation!$O1059,'Linien - BU'!R:S,2,FALSE),Q1059)</f>
        <v>Verkauf</v>
      </c>
      <c r="O1059" s="76">
        <f t="shared" si="117"/>
        <v>58000902</v>
      </c>
      <c r="P1059" s="76">
        <f t="shared" si="118"/>
        <v>12</v>
      </c>
      <c r="Q1059" s="44" t="s">
        <v>11</v>
      </c>
      <c r="R1059" s="45">
        <v>58000902</v>
      </c>
      <c r="S1059" s="45">
        <v>80</v>
      </c>
      <c r="T1059" s="45">
        <v>12</v>
      </c>
      <c r="U1059" s="46">
        <v>44482</v>
      </c>
      <c r="V1059" s="47" t="s">
        <v>28</v>
      </c>
      <c r="W1059" s="45"/>
      <c r="X1059" s="49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7" t="str">
        <f>VLOOKUP(N1060,'Linien - BU'!A:B,2,FALSE)</f>
        <v>Rest</v>
      </c>
      <c r="B1060" s="78">
        <f t="shared" si="112"/>
        <v>15</v>
      </c>
      <c r="C1060" s="79">
        <f>Abfalldokumentation!$U1060</f>
        <v>44482</v>
      </c>
      <c r="D1060" s="68" t="str">
        <f>IFERROR(VLOOKUP(Tabelle3[[#This Row],[Artikelnr.]],Produktgruppe!A:B,2,0),Tabelle3[[#This Row],[Produktname]])</f>
        <v>Rohware</v>
      </c>
      <c r="E1060" s="80" t="str">
        <f>IFERROR(VLOOKUP(Abfalldokumentation!$O1060,Artikel!A:C,3,FALSE),Abfalldokumentation!$O1060)</f>
        <v>Cheddar Deirygold</v>
      </c>
      <c r="F1060" s="80" t="str">
        <f>VLOOKUP(T1060,'Liste Gründe'!A:D,2,FALSE)</f>
        <v>Rest</v>
      </c>
      <c r="G1060" s="79" t="str">
        <f>IF(ISBLANK(V1060),VLOOKUP(Abfalldokumentation!$P1060,'Liste Gründe'!A:D,3,FALSE),V1060)</f>
        <v>Reklamtion erhalten</v>
      </c>
      <c r="H1060" s="80" t="str">
        <f>IF(ISBLANK(Abfalldokumentation!$W1060),"-",Abfalldokumentation!$W1060)</f>
        <v>Reklamation erhalten</v>
      </c>
      <c r="I1060" s="80">
        <f t="shared" si="113"/>
        <v>41</v>
      </c>
      <c r="J1060" s="80" t="str">
        <f t="shared" si="114"/>
        <v>Produkte</v>
      </c>
      <c r="K1060" s="80" t="str">
        <f t="shared" si="115"/>
        <v>BUs</v>
      </c>
      <c r="L1060" s="80" t="str">
        <f t="shared" si="116"/>
        <v>Symptome</v>
      </c>
      <c r="M10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IFERROR(VLOOKUP(Abfalldokumentation!$O1060,Kennzahlen!U:X,3,FALSE)*Abfalldokumentation!$B1060,"0")))),0)</f>
        <v>0</v>
      </c>
      <c r="N1060" s="80" t="str">
        <f>IF(ISBLANK(Q1060),VLOOKUP(Abfalldokumentation!$O1060,'Linien - BU'!R:S,2,FALSE),Q1060)</f>
        <v>Einkauf</v>
      </c>
      <c r="O1060" s="76" t="str">
        <f t="shared" si="117"/>
        <v>Cheddar Deirygold</v>
      </c>
      <c r="P1060" s="76">
        <f t="shared" si="118"/>
        <v>84</v>
      </c>
      <c r="Q1060" s="38" t="s">
        <v>308</v>
      </c>
      <c r="R1060" s="39" t="s">
        <v>309</v>
      </c>
      <c r="S1060" s="39">
        <v>15</v>
      </c>
      <c r="T1060" s="39">
        <v>84</v>
      </c>
      <c r="U1060" s="40">
        <v>44482</v>
      </c>
      <c r="V1060" s="41"/>
      <c r="W1060" s="39" t="s">
        <v>297</v>
      </c>
      <c r="X1060" s="43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2" t="str">
        <f>VLOOKUP(N1061,'Linien - BU'!A:B,2,FALSE)</f>
        <v>Rest</v>
      </c>
      <c r="B1061" s="73">
        <f t="shared" si="112"/>
        <v>193</v>
      </c>
      <c r="C1061" s="74">
        <f>Abfalldokumentation!$U1061</f>
        <v>44482</v>
      </c>
      <c r="D1061" s="68" t="str">
        <f>IFERROR(VLOOKUP(Tabelle3[[#This Row],[Artikelnr.]],Produktgruppe!A:B,2,0),Tabelle3[[#This Row],[Produktname]])</f>
        <v>Rohware</v>
      </c>
      <c r="E1061" s="75" t="str">
        <f>IFERROR(VLOOKUP(Abfalldokumentation!$O1061,Artikel!A:C,3,FALSE),Abfalldokumentation!$O1061)</f>
        <v>Cheddar jung Eximo</v>
      </c>
      <c r="F1061" s="75" t="str">
        <f>VLOOKUP(T1061,'Liste Gründe'!A:D,2,FALSE)</f>
        <v>Rest</v>
      </c>
      <c r="G1061" s="74" t="str">
        <f>IF(ISBLANK(V1061),VLOOKUP(Abfalldokumentation!$P1061,'Liste Gründe'!A:D,3,FALSE),V1061)</f>
        <v>Reklamtion erhalten</v>
      </c>
      <c r="H1061" s="75" t="str">
        <f>IF(ISBLANK(Abfalldokumentation!$W1061),"-",Abfalldokumentation!$W1061)</f>
        <v>-</v>
      </c>
      <c r="I1061" s="75">
        <f t="shared" si="113"/>
        <v>41</v>
      </c>
      <c r="J1061" s="75" t="str">
        <f t="shared" si="114"/>
        <v>Produkte</v>
      </c>
      <c r="K1061" s="75" t="str">
        <f t="shared" si="115"/>
        <v>BUs</v>
      </c>
      <c r="L1061" s="75" t="str">
        <f t="shared" si="116"/>
        <v>Symptome</v>
      </c>
      <c r="M10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IFERROR(VLOOKUP(Abfalldokumentation!$O1061,Kennzahlen!U:X,3,FALSE)*Abfalldokumentation!$B1061,"0")))),0)</f>
        <v>0</v>
      </c>
      <c r="N1061" s="75" t="str">
        <f>IF(ISBLANK(Q1061),VLOOKUP(Abfalldokumentation!$O1061,'Linien - BU'!R:S,2,FALSE),Q1061)</f>
        <v>Einkauf</v>
      </c>
      <c r="O1061" s="76" t="str">
        <f t="shared" si="117"/>
        <v>Cheddar jung Eximo</v>
      </c>
      <c r="P1061" s="76">
        <f t="shared" si="118"/>
        <v>84</v>
      </c>
      <c r="Q1061" s="44" t="s">
        <v>308</v>
      </c>
      <c r="R1061" s="45" t="s">
        <v>310</v>
      </c>
      <c r="S1061" s="45">
        <v>193</v>
      </c>
      <c r="T1061" s="45">
        <v>84</v>
      </c>
      <c r="U1061" s="46">
        <v>44482</v>
      </c>
      <c r="V1061" s="47"/>
      <c r="W1061" s="45"/>
      <c r="X1061" s="49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7" t="str">
        <f>VLOOKUP(N1062,'Linien - BU'!A:B,2,FALSE)</f>
        <v>BU4</v>
      </c>
      <c r="B1062" s="78">
        <f t="shared" si="112"/>
        <v>82</v>
      </c>
      <c r="C1062" s="79">
        <f>Abfalldokumentation!$U1062</f>
        <v>44482</v>
      </c>
      <c r="D1062" s="68" t="str">
        <f>IFERROR(VLOOKUP(Tabelle3[[#This Row],[Artikelnr.]],Produktgruppe!A:B,2,0),Tabelle3[[#This Row],[Produktname]])</f>
        <v>Diverses</v>
      </c>
      <c r="E1062" s="80" t="str">
        <f>IFERROR(VLOOKUP(Abfalldokumentation!$O1062,Artikel!A:C,3,FALSE),Abfalldokumentation!$O1062)</f>
        <v>Diverses</v>
      </c>
      <c r="F1062" s="80" t="str">
        <f>VLOOKUP(T1062,'Liste Gründe'!A:D,2,FALSE)</f>
        <v>Linienbezogen</v>
      </c>
      <c r="G1062" s="79" t="str">
        <f>IF(ISBLANK(V1062),VLOOKUP(Abfalldokumentation!$P1062,'Liste Gründe'!A:D,3,FALSE),V1062)</f>
        <v>Maschinenabfall</v>
      </c>
      <c r="H1062" s="80" t="str">
        <f>IF(ISBLANK(Abfalldokumentation!$W1062),"-",Abfalldokumentation!$W1062)</f>
        <v>-</v>
      </c>
      <c r="I1062" s="80">
        <f t="shared" si="113"/>
        <v>41</v>
      </c>
      <c r="J1062" s="80" t="str">
        <f t="shared" si="114"/>
        <v>Produkte</v>
      </c>
      <c r="K1062" s="80" t="str">
        <f t="shared" si="115"/>
        <v>BUs</v>
      </c>
      <c r="L1062" s="80" t="str">
        <f t="shared" si="116"/>
        <v>Symptome</v>
      </c>
      <c r="M10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IFERROR(VLOOKUP(Abfalldokumentation!$O1062,Kennzahlen!U:X,3,FALSE)*Abfalldokumentation!$B1062,"0")))),0)</f>
        <v>0</v>
      </c>
      <c r="N1062" s="80" t="str">
        <f>IF(ISBLANK(Q1062),VLOOKUP(Abfalldokumentation!$O1062,'Linien - BU'!R:S,2,FALSE),Q1062)</f>
        <v>BU4</v>
      </c>
      <c r="O1062" s="76" t="str">
        <f t="shared" si="117"/>
        <v>Diverses</v>
      </c>
      <c r="P1062" s="76">
        <f t="shared" si="118"/>
        <v>30</v>
      </c>
      <c r="Q1062" s="38" t="s">
        <v>9</v>
      </c>
      <c r="R1062" s="45" t="s">
        <v>108</v>
      </c>
      <c r="S1062" s="39">
        <v>82</v>
      </c>
      <c r="T1062" s="39">
        <v>30</v>
      </c>
      <c r="U1062" s="40">
        <v>44482</v>
      </c>
      <c r="V1062" s="41"/>
      <c r="W1062" s="39"/>
      <c r="X1062" s="43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2" t="str">
        <f>VLOOKUP(N1063,'Linien - BU'!A:B,2,FALSE)</f>
        <v>BU2</v>
      </c>
      <c r="B1063" s="73">
        <f t="shared" si="112"/>
        <v>125</v>
      </c>
      <c r="C1063" s="74">
        <f>Abfalldokumentation!$U1063</f>
        <v>44482</v>
      </c>
      <c r="D1063" s="68" t="str">
        <f>IFERROR(VLOOKUP(Tabelle3[[#This Row],[Artikelnr.]],Produktgruppe!A:B,2,0),Tabelle3[[#This Row],[Produktname]])</f>
        <v>HF-Ware</v>
      </c>
      <c r="E1063" s="75" t="str">
        <f>IFERROR(VLOOKUP(Abfalldokumentation!$O1063,Artikel!A:C,3,FALSE),Abfalldokumentation!$O1063)</f>
        <v>Verpackte Scheiben</v>
      </c>
      <c r="F1063" s="75" t="str">
        <f>VLOOKUP(T1063,'Liste Gründe'!A:D,2,FALSE)</f>
        <v>Schimmel</v>
      </c>
      <c r="G1063" s="74" t="str">
        <f>IF(ISBLANK(V1063),VLOOKUP(Abfalldokumentation!$P1063,'Liste Gründe'!A:D,3,FALSE),V1063)</f>
        <v>Schimmel</v>
      </c>
      <c r="H1063" s="75" t="str">
        <f>IF(ISBLANK(Abfalldokumentation!$W1063),"-",Abfalldokumentation!$W1063)</f>
        <v>-</v>
      </c>
      <c r="I1063" s="75">
        <f t="shared" si="113"/>
        <v>41</v>
      </c>
      <c r="J1063" s="75" t="str">
        <f t="shared" si="114"/>
        <v>Produkte</v>
      </c>
      <c r="K1063" s="75" t="str">
        <f t="shared" si="115"/>
        <v>BUs</v>
      </c>
      <c r="L1063" s="75" t="str">
        <f t="shared" si="116"/>
        <v>Symptome</v>
      </c>
      <c r="M10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IFERROR(VLOOKUP(Abfalldokumentation!$O1063,Kennzahlen!U:X,3,FALSE)*Abfalldokumentation!$B1063,"0")))),0)</f>
        <v>0</v>
      </c>
      <c r="N1063" s="75" t="str">
        <f>IF(ISBLANK(Q1063),VLOOKUP(Abfalldokumentation!$O1063,'Linien - BU'!R:S,2,FALSE),Q1063)</f>
        <v>BU2</v>
      </c>
      <c r="O1063" s="76" t="str">
        <f t="shared" si="117"/>
        <v>Verpackte Scheiben</v>
      </c>
      <c r="P1063" s="76">
        <f t="shared" si="118"/>
        <v>12</v>
      </c>
      <c r="Q1063" s="44" t="s">
        <v>7</v>
      </c>
      <c r="R1063" s="39" t="s">
        <v>16656</v>
      </c>
      <c r="S1063" s="45">
        <v>125</v>
      </c>
      <c r="T1063" s="45">
        <v>12</v>
      </c>
      <c r="U1063" s="46">
        <v>44482</v>
      </c>
      <c r="V1063" s="47"/>
      <c r="W1063" s="45"/>
      <c r="X1063" s="49" t="str">
        <f>IFERROR(VLOOKUP(Abfalldokumentation!$R1063,Artikel!A:C,3,FALSE),Abfalldokumentation!$R1063)</f>
        <v>Verpackte Scheiben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7" t="str">
        <f>VLOOKUP(N1064,'Linien - BU'!A:B,2,FALSE)</f>
        <v>BU3</v>
      </c>
      <c r="B1064" s="78">
        <f t="shared" si="112"/>
        <v>25</v>
      </c>
      <c r="C1064" s="79">
        <f>Abfalldokumentation!$U1064</f>
        <v>44482</v>
      </c>
      <c r="D1064" s="68" t="str">
        <f>IFERROR(VLOOKUP(Tabelle3[[#This Row],[Artikelnr.]],Produktgruppe!A:B,2,0),Tabelle3[[#This Row],[Produktname]])</f>
        <v>Diverses</v>
      </c>
      <c r="E1064" s="80" t="str">
        <f>IFERROR(VLOOKUP(Abfalldokumentation!$O1064,Artikel!A:C,3,FALSE),Abfalldokumentation!$O1064)</f>
        <v>Maschinenabfall</v>
      </c>
      <c r="F1064" s="80" t="str">
        <f>VLOOKUP(T1064,'Liste Gründe'!A:D,2,FALSE)</f>
        <v>Linienbezogen</v>
      </c>
      <c r="G1064" s="79" t="str">
        <f>IF(ISBLANK(V1064),VLOOKUP(Abfalldokumentation!$P1064,'Liste Gründe'!A:D,3,FALSE),V1064)</f>
        <v>Maschinenabfall</v>
      </c>
      <c r="H1064" s="80" t="str">
        <f>IF(ISBLANK(Abfalldokumentation!$W1064),"-",Abfalldokumentation!$W1064)</f>
        <v>-</v>
      </c>
      <c r="I1064" s="80">
        <f t="shared" si="113"/>
        <v>41</v>
      </c>
      <c r="J1064" s="80" t="str">
        <f t="shared" si="114"/>
        <v>Produkte</v>
      </c>
      <c r="K1064" s="80" t="str">
        <f t="shared" si="115"/>
        <v>BUs</v>
      </c>
      <c r="L1064" s="80" t="str">
        <f t="shared" si="116"/>
        <v>Symptome</v>
      </c>
      <c r="M10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IFERROR(VLOOKUP(Abfalldokumentation!$O1064,Kennzahlen!U:X,3,FALSE)*Abfalldokumentation!$B1064,"0")))),0)</f>
        <v>0</v>
      </c>
      <c r="N1064" s="80" t="str">
        <f>IF(ISBLANK(Q1064),VLOOKUP(Abfalldokumentation!$O1064,'Linien - BU'!R:S,2,FALSE),Q1064)</f>
        <v>WVP</v>
      </c>
      <c r="O1064" s="76" t="str">
        <f t="shared" si="117"/>
        <v>Maschinenabfall</v>
      </c>
      <c r="P1064" s="76">
        <f t="shared" si="118"/>
        <v>30</v>
      </c>
      <c r="Q1064" s="38" t="s">
        <v>195</v>
      </c>
      <c r="R1064" s="39" t="s">
        <v>53</v>
      </c>
      <c r="S1064" s="39">
        <v>25</v>
      </c>
      <c r="T1064" s="39">
        <v>30</v>
      </c>
      <c r="U1064" s="40">
        <v>44482</v>
      </c>
      <c r="V1064" s="41"/>
      <c r="W1064" s="39"/>
      <c r="X1064" s="43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2" t="str">
        <f>VLOOKUP(N1065,'Linien - BU'!A:B,2,FALSE)</f>
        <v>Rest</v>
      </c>
      <c r="B1065" s="73">
        <f t="shared" si="112"/>
        <v>10.3</v>
      </c>
      <c r="C1065" s="74">
        <f>Abfalldokumentation!$U1065</f>
        <v>44482</v>
      </c>
      <c r="D1065" s="68" t="str">
        <f>IFERROR(VLOOKUP(Tabelle3[[#This Row],[Artikelnr.]],Produktgruppe!A:B,2,0),Tabelle3[[#This Row],[Produktname]])</f>
        <v>Diverses</v>
      </c>
      <c r="E1065" s="75" t="str">
        <f>IFERROR(VLOOKUP(Abfalldokumentation!$O1065,Artikel!A:C,3,FALSE),Abfalldokumentation!$O1065)</f>
        <v>Diverses</v>
      </c>
      <c r="F1065" s="75" t="str">
        <f>VLOOKUP(T1065,'Liste Gründe'!A:D,2,FALSE)</f>
        <v>Qualitätssicherung</v>
      </c>
      <c r="G1065" s="74" t="str">
        <f>IF(ISBLANK(V1065),VLOOKUP(Abfalldokumentation!$P1065,'Liste Gründe'!A:D,3,FALSE),V1065)</f>
        <v>Sensorik</v>
      </c>
      <c r="H1065" s="75" t="str">
        <f>IF(ISBLANK(Abfalldokumentation!$W1065),"-",Abfalldokumentation!$W1065)</f>
        <v>-</v>
      </c>
      <c r="I1065" s="75">
        <f t="shared" si="113"/>
        <v>41</v>
      </c>
      <c r="J1065" s="75" t="str">
        <f t="shared" si="114"/>
        <v>Produkte</v>
      </c>
      <c r="K1065" s="75" t="str">
        <f t="shared" si="115"/>
        <v>BUs</v>
      </c>
      <c r="L1065" s="75" t="str">
        <f t="shared" si="116"/>
        <v>Symptome</v>
      </c>
      <c r="M10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IFERROR(VLOOKUP(Abfalldokumentation!$O1065,Kennzahlen!U:X,3,FALSE)*Abfalldokumentation!$B1065,"0")))),0)</f>
        <v>0</v>
      </c>
      <c r="N1065" s="75" t="str">
        <f>IF(ISBLANK(Q1065),VLOOKUP(Abfalldokumentation!$O1065,'Linien - BU'!R:S,2,FALSE),Q1065)</f>
        <v>QM</v>
      </c>
      <c r="O1065" s="76" t="str">
        <f t="shared" si="117"/>
        <v>Diverses</v>
      </c>
      <c r="P1065" s="76">
        <f t="shared" si="118"/>
        <v>74</v>
      </c>
      <c r="Q1065" s="44" t="s">
        <v>182</v>
      </c>
      <c r="R1065" s="45" t="s">
        <v>108</v>
      </c>
      <c r="S1065" s="45">
        <v>10.3</v>
      </c>
      <c r="T1065" s="45">
        <v>74</v>
      </c>
      <c r="U1065" s="46">
        <v>44482</v>
      </c>
      <c r="V1065" s="47"/>
      <c r="W1065" s="45"/>
      <c r="X1065" s="49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7" t="str">
        <f>VLOOKUP(N1066,'Linien - BU'!A:B,2,FALSE)</f>
        <v>BU3</v>
      </c>
      <c r="B1066" s="78">
        <f t="shared" si="112"/>
        <v>3</v>
      </c>
      <c r="C1066" s="79">
        <f>Abfalldokumentation!$U1066</f>
        <v>44482</v>
      </c>
      <c r="D1066" s="68" t="str">
        <f>IFERROR(VLOOKUP(Tabelle3[[#This Row],[Artikelnr.]],Produktgruppe!A:B,2,0),Tabelle3[[#This Row],[Produktname]])</f>
        <v>Diverses</v>
      </c>
      <c r="E1066" s="80" t="str">
        <f>IFERROR(VLOOKUP(Abfalldokumentation!$O1066,Artikel!A:C,3,FALSE),Abfalldokumentation!$O1066)</f>
        <v>Maschinenabfall</v>
      </c>
      <c r="F1066" s="80" t="str">
        <f>VLOOKUP(T1066,'Liste Gründe'!A:D,2,FALSE)</f>
        <v>Linienbezogen</v>
      </c>
      <c r="G1066" s="79" t="str">
        <f>IF(ISBLANK(V1066),VLOOKUP(Abfalldokumentation!$P1066,'Liste Gründe'!A:D,3,FALSE),V1066)</f>
        <v>Maschinenabfall</v>
      </c>
      <c r="H1066" s="80" t="str">
        <f>IF(ISBLANK(Abfalldokumentation!$W1066),"-",Abfalldokumentation!$W1066)</f>
        <v>-</v>
      </c>
      <c r="I1066" s="80">
        <f t="shared" si="113"/>
        <v>41</v>
      </c>
      <c r="J1066" s="80" t="str">
        <f t="shared" si="114"/>
        <v>Produkte</v>
      </c>
      <c r="K1066" s="80" t="str">
        <f t="shared" si="115"/>
        <v>BUs</v>
      </c>
      <c r="L1066" s="80" t="str">
        <f t="shared" si="116"/>
        <v>Symptome</v>
      </c>
      <c r="M10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IFERROR(VLOOKUP(Abfalldokumentation!$O1066,Kennzahlen!U:X,3,FALSE)*Abfalldokumentation!$B1066,"0")))),0)</f>
        <v>0</v>
      </c>
      <c r="N1066" s="80" t="str">
        <f>IF(ISBLANK(Q1066),VLOOKUP(Abfalldokumentation!$O1066,'Linien - BU'!R:S,2,FALSE),Q1066)</f>
        <v>L9</v>
      </c>
      <c r="O1066" s="76" t="str">
        <f t="shared" si="117"/>
        <v>Maschinenabfall</v>
      </c>
      <c r="P1066" s="76">
        <f t="shared" si="118"/>
        <v>30</v>
      </c>
      <c r="Q1066" s="38" t="s">
        <v>209</v>
      </c>
      <c r="R1066" s="39" t="s">
        <v>53</v>
      </c>
      <c r="S1066" s="39">
        <v>3</v>
      </c>
      <c r="T1066" s="39">
        <v>30</v>
      </c>
      <c r="U1066" s="40">
        <v>44482</v>
      </c>
      <c r="V1066" s="41"/>
      <c r="W1066" s="39"/>
      <c r="X1066" s="43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2" t="str">
        <f>VLOOKUP(N1067,'Linien - BU'!A:B,2,FALSE)</f>
        <v>BU1</v>
      </c>
      <c r="B1067" s="73">
        <f t="shared" si="112"/>
        <v>167</v>
      </c>
      <c r="C1067" s="74">
        <f>Abfalldokumentation!$U1067</f>
        <v>44482</v>
      </c>
      <c r="D1067" s="68" t="str">
        <f>IFERROR(VLOOKUP(Tabelle3[[#This Row],[Artikelnr.]],Produktgruppe!A:B,2,0),Tabelle3[[#This Row],[Produktname]])</f>
        <v>Diverses</v>
      </c>
      <c r="E1067" s="75" t="str">
        <f>IFERROR(VLOOKUP(Abfalldokumentation!$O1067,Artikel!A:C,3,FALSE),Abfalldokumentation!$O1067)</f>
        <v>Diverses</v>
      </c>
      <c r="F1067" s="75" t="str">
        <f>VLOOKUP(T1067,'Liste Gründe'!A:D,2,FALSE)</f>
        <v>Linienbezogen</v>
      </c>
      <c r="G1067" s="74" t="str">
        <f>IF(ISBLANK(V1067),VLOOKUP(Abfalldokumentation!$P1067,'Liste Gründe'!A:D,3,FALSE),V1067)</f>
        <v>Reinigung</v>
      </c>
      <c r="H1067" s="75" t="str">
        <f>IF(ISBLANK(Abfalldokumentation!$W1067),"-",Abfalldokumentation!$W1067)</f>
        <v>-</v>
      </c>
      <c r="I1067" s="75">
        <f t="shared" si="113"/>
        <v>41</v>
      </c>
      <c r="J1067" s="75" t="str">
        <f t="shared" si="114"/>
        <v>Produkte</v>
      </c>
      <c r="K1067" s="75" t="str">
        <f t="shared" si="115"/>
        <v>BUs</v>
      </c>
      <c r="L1067" s="75" t="str">
        <f t="shared" si="116"/>
        <v>Symptome</v>
      </c>
      <c r="M10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IFERROR(VLOOKUP(Abfalldokumentation!$O1067,Kennzahlen!U:X,3,FALSE)*Abfalldokumentation!$B1067,"0")))),0)</f>
        <v>0</v>
      </c>
      <c r="N1067" s="75" t="str">
        <f>IF(ISBLANK(Q1067),VLOOKUP(Abfalldokumentation!$O1067,'Linien - BU'!R:S,2,FALSE),Q1067)</f>
        <v>Abfüllung</v>
      </c>
      <c r="O1067" s="76" t="str">
        <f t="shared" si="117"/>
        <v>Diverses</v>
      </c>
      <c r="P1067" s="76">
        <f t="shared" si="118"/>
        <v>10</v>
      </c>
      <c r="Q1067" s="44" t="s">
        <v>166</v>
      </c>
      <c r="R1067" s="45" t="s">
        <v>108</v>
      </c>
      <c r="S1067" s="45">
        <v>167</v>
      </c>
      <c r="T1067" s="45">
        <v>10</v>
      </c>
      <c r="U1067" s="46">
        <v>44482</v>
      </c>
      <c r="V1067" s="47"/>
      <c r="W1067" s="45"/>
      <c r="X1067" s="49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7" t="str">
        <f>VLOOKUP(N1068,'Linien - BU'!A:B,2,FALSE)</f>
        <v>Rest</v>
      </c>
      <c r="B1068" s="78">
        <f t="shared" si="112"/>
        <v>2</v>
      </c>
      <c r="C1068" s="79">
        <f>Abfalldokumentation!$U1068</f>
        <v>44482</v>
      </c>
      <c r="D1068" s="68" t="str">
        <f>IFERROR(VLOOKUP(Tabelle3[[#This Row],[Artikelnr.]],Produktgruppe!A:B,2,0),Tabelle3[[#This Row],[Produktname]])</f>
        <v>Diverses</v>
      </c>
      <c r="E1068" s="80" t="str">
        <f>IFERROR(VLOOKUP(Abfalldokumentation!$O1068,Artikel!A:C,3,FALSE),Abfalldokumentation!$O1068)</f>
        <v>Diverses</v>
      </c>
      <c r="F1068" s="80" t="str">
        <f>VLOOKUP(T1068,'Liste Gründe'!A:D,2,FALSE)</f>
        <v>Qualitätssicherung</v>
      </c>
      <c r="G1068" s="79" t="str">
        <f>IF(ISBLANK(V1068),VLOOKUP(Abfalldokumentation!$P1068,'Liste Gründe'!A:D,3,FALSE),V1068)</f>
        <v>Laborproben</v>
      </c>
      <c r="H1068" s="80" t="str">
        <f>IF(ISBLANK(Abfalldokumentation!$W1068),"-",Abfalldokumentation!$W1068)</f>
        <v>-</v>
      </c>
      <c r="I1068" s="80">
        <f t="shared" si="113"/>
        <v>41</v>
      </c>
      <c r="J1068" s="80" t="str">
        <f t="shared" si="114"/>
        <v>Produkte</v>
      </c>
      <c r="K1068" s="80" t="str">
        <f t="shared" si="115"/>
        <v>BUs</v>
      </c>
      <c r="L1068" s="80" t="str">
        <f t="shared" si="116"/>
        <v>Symptome</v>
      </c>
      <c r="M10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IFERROR(VLOOKUP(Abfalldokumentation!$O1068,Kennzahlen!U:X,3,FALSE)*Abfalldokumentation!$B1068,"0")))),0)</f>
        <v>0</v>
      </c>
      <c r="N1068" s="80" t="str">
        <f>IF(ISBLANK(Q1068),VLOOKUP(Abfalldokumentation!$O1068,'Linien - BU'!R:S,2,FALSE),Q1068)</f>
        <v>Labor</v>
      </c>
      <c r="O1068" s="76" t="str">
        <f t="shared" si="117"/>
        <v>Diverses</v>
      </c>
      <c r="P1068" s="76">
        <f t="shared" si="118"/>
        <v>73</v>
      </c>
      <c r="Q1068" s="38" t="s">
        <v>185</v>
      </c>
      <c r="R1068" s="39" t="s">
        <v>108</v>
      </c>
      <c r="S1068" s="39">
        <v>2</v>
      </c>
      <c r="T1068" s="39">
        <v>73</v>
      </c>
      <c r="U1068" s="40">
        <v>44482</v>
      </c>
      <c r="V1068" s="41"/>
      <c r="W1068" s="39"/>
      <c r="X1068" s="43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2" t="str">
        <f>VLOOKUP(N1069,'Linien - BU'!A:B,2,FALSE)</f>
        <v>Rest</v>
      </c>
      <c r="B1069" s="73">
        <f t="shared" si="112"/>
        <v>1.5</v>
      </c>
      <c r="C1069" s="74">
        <f>Abfalldokumentation!$U1069</f>
        <v>44482</v>
      </c>
      <c r="D1069" s="68" t="str">
        <f>IFERROR(VLOOKUP(Tabelle3[[#This Row],[Artikelnr.]],Produktgruppe!A:B,2,0),Tabelle3[[#This Row],[Produktname]])</f>
        <v>Diverses</v>
      </c>
      <c r="E1069" s="75" t="str">
        <f>IFERROR(VLOOKUP(Abfalldokumentation!$O1069,Artikel!A:C,3,FALSE),Abfalldokumentation!$O1069)</f>
        <v>Diverses</v>
      </c>
      <c r="F1069" s="75" t="str">
        <f>VLOOKUP(T1069,'Liste Gründe'!A:D,2,FALSE)</f>
        <v>Qualitätssicherung</v>
      </c>
      <c r="G1069" s="74" t="str">
        <f>IF(ISBLANK(V1069),VLOOKUP(Abfalldokumentation!$P1069,'Liste Gründe'!A:D,3,FALSE),V1069)</f>
        <v>Sensorik</v>
      </c>
      <c r="H1069" s="75" t="str">
        <f>IF(ISBLANK(Abfalldokumentation!$W1069),"-",Abfalldokumentation!$W1069)</f>
        <v>-</v>
      </c>
      <c r="I1069" s="75">
        <f t="shared" si="113"/>
        <v>41</v>
      </c>
      <c r="J1069" s="75" t="str">
        <f t="shared" si="114"/>
        <v>Produkte</v>
      </c>
      <c r="K1069" s="75" t="str">
        <f t="shared" si="115"/>
        <v>BUs</v>
      </c>
      <c r="L1069" s="75" t="str">
        <f t="shared" si="116"/>
        <v>Symptome</v>
      </c>
      <c r="M10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IFERROR(VLOOKUP(Abfalldokumentation!$O1069,Kennzahlen!U:X,3,FALSE)*Abfalldokumentation!$B1069,"0")))),0)</f>
        <v>0</v>
      </c>
      <c r="N1069" s="75" t="str">
        <f>IF(ISBLANK(Q1069),VLOOKUP(Abfalldokumentation!$O1069,'Linien - BU'!R:S,2,FALSE),Q1069)</f>
        <v>LAbor</v>
      </c>
      <c r="O1069" s="76" t="str">
        <f t="shared" si="117"/>
        <v>Diverses</v>
      </c>
      <c r="P1069" s="76">
        <f t="shared" si="118"/>
        <v>74</v>
      </c>
      <c r="Q1069" s="44" t="s">
        <v>300</v>
      </c>
      <c r="R1069" s="45" t="s">
        <v>108</v>
      </c>
      <c r="S1069" s="45">
        <v>1.5</v>
      </c>
      <c r="T1069" s="45">
        <v>74</v>
      </c>
      <c r="U1069" s="46">
        <v>44482</v>
      </c>
      <c r="V1069" s="47"/>
      <c r="W1069" s="45"/>
      <c r="X1069" s="49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7" t="str">
        <f>VLOOKUP(N1070,'Linien - BU'!A:B,2,FALSE)</f>
        <v>BU1</v>
      </c>
      <c r="B1070" s="78">
        <f t="shared" si="112"/>
        <v>60</v>
      </c>
      <c r="C1070" s="79">
        <f>Abfalldokumentation!$U1070</f>
        <v>44483</v>
      </c>
      <c r="D1070" s="68" t="str">
        <f>IFERROR(VLOOKUP(Tabelle3[[#This Row],[Artikelnr.]],Produktgruppe!A:B,2,0),Tabelle3[[#This Row],[Produktname]])</f>
        <v>Rohware</v>
      </c>
      <c r="E1070" s="80" t="str">
        <f>IFERROR(VLOOKUP(Abfalldokumentation!$O1070,Artikel!A:C,3,FALSE),Abfalldokumentation!$O1070)</f>
        <v>Cheddar jung 50% F. i.T</v>
      </c>
      <c r="F1070" s="80" t="str">
        <f>VLOOKUP(T1070,'Liste Gründe'!A:D,2,FALSE)</f>
        <v>Schimmel</v>
      </c>
      <c r="G1070" s="79" t="str">
        <f>IF(ISBLANK(V1070),VLOOKUP(Abfalldokumentation!$P1070,'Liste Gründe'!A:D,3,FALSE),V1070)</f>
        <v>Luftzieher</v>
      </c>
      <c r="H1070" s="80" t="str">
        <f>IF(ISBLANK(Abfalldokumentation!$W1070),"-",Abfalldokumentation!$W1070)</f>
        <v>-</v>
      </c>
      <c r="I1070" s="80">
        <f t="shared" si="113"/>
        <v>41</v>
      </c>
      <c r="J1070" s="80" t="str">
        <f t="shared" si="114"/>
        <v>Produkte</v>
      </c>
      <c r="K1070" s="80" t="str">
        <f t="shared" si="115"/>
        <v>BUs</v>
      </c>
      <c r="L1070" s="80" t="str">
        <f t="shared" si="116"/>
        <v>Symptome</v>
      </c>
      <c r="M10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IFERROR(VLOOKUP(Abfalldokumentation!$O1070,Kennzahlen!U:X,3,FALSE)*Abfalldokumentation!$B1070,"0")))),0)</f>
        <v>208.8</v>
      </c>
      <c r="N1070" s="80" t="str">
        <f>IF(ISBLANK(Q1070),VLOOKUP(Abfalldokumentation!$O1070,'Linien - BU'!R:S,2,FALSE),Q1070)</f>
        <v>RWV</v>
      </c>
      <c r="O1070" s="76">
        <f t="shared" si="117"/>
        <v>23000020</v>
      </c>
      <c r="P1070" s="76">
        <f t="shared" si="118"/>
        <v>12</v>
      </c>
      <c r="Q1070" s="38" t="s">
        <v>188</v>
      </c>
      <c r="R1070" s="39">
        <v>23000020</v>
      </c>
      <c r="S1070" s="39">
        <v>60</v>
      </c>
      <c r="T1070" s="39">
        <v>12</v>
      </c>
      <c r="U1070" s="40">
        <v>44483</v>
      </c>
      <c r="V1070" s="41" t="s">
        <v>29</v>
      </c>
      <c r="W1070" s="39"/>
      <c r="X1070" s="43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2" t="str">
        <f>VLOOKUP(N1071,'Linien - BU'!A:B,2,FALSE)</f>
        <v>Rest</v>
      </c>
      <c r="B1071" s="73">
        <f t="shared" si="112"/>
        <v>8</v>
      </c>
      <c r="C1071" s="74">
        <f>Abfalldokumentation!$U1071</f>
        <v>44483</v>
      </c>
      <c r="D1071" s="68" t="str">
        <f>IFERROR(VLOOKUP(Tabelle3[[#This Row],[Artikelnr.]],Produktgruppe!A:B,2,0),Tabelle3[[#This Row],[Produktname]])</f>
        <v>Rohware</v>
      </c>
      <c r="E1071" s="75" t="str">
        <f>IFERROR(VLOOKUP(Abfalldokumentation!$O1071,Artikel!A:C,3,FALSE),Abfalldokumentation!$O1071)</f>
        <v>Ziegenrolle  11161604</v>
      </c>
      <c r="F1071" s="75" t="str">
        <f>VLOOKUP(T1071,'Liste Gründe'!A:D,2,FALSE)</f>
        <v>Qualitätssicherung</v>
      </c>
      <c r="G1071" s="74" t="str">
        <f>IF(ISBLANK(V1071),VLOOKUP(Abfalldokumentation!$P1071,'Liste Gründe'!A:D,3,FALSE),V1071)</f>
        <v>Laborproben</v>
      </c>
      <c r="H1071" s="75" t="str">
        <f>IF(ISBLANK(Abfalldokumentation!$W1071),"-",Abfalldokumentation!$W1071)</f>
        <v>-</v>
      </c>
      <c r="I1071" s="75">
        <f t="shared" si="113"/>
        <v>41</v>
      </c>
      <c r="J1071" s="75" t="str">
        <f t="shared" si="114"/>
        <v>Produkte</v>
      </c>
      <c r="K1071" s="75" t="str">
        <f t="shared" si="115"/>
        <v>BUs</v>
      </c>
      <c r="L1071" s="75" t="str">
        <f t="shared" si="116"/>
        <v>Symptome</v>
      </c>
      <c r="M10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IFERROR(VLOOKUP(Abfalldokumentation!$O1071,Kennzahlen!U:X,3,FALSE)*Abfalldokumentation!$B1071,"0")))),0)</f>
        <v>0</v>
      </c>
      <c r="N1071" s="75" t="str">
        <f>IF(ISBLANK(Q1071),VLOOKUP(Abfalldokumentation!$O1071,'Linien - BU'!R:S,2,FALSE),Q1071)</f>
        <v>QM</v>
      </c>
      <c r="O1071" s="76">
        <f t="shared" si="117"/>
        <v>23000584</v>
      </c>
      <c r="P1071" s="76">
        <f t="shared" si="118"/>
        <v>73</v>
      </c>
      <c r="Q1071" s="44" t="s">
        <v>182</v>
      </c>
      <c r="R1071" s="45">
        <v>23000584</v>
      </c>
      <c r="S1071" s="45">
        <v>8</v>
      </c>
      <c r="T1071" s="45">
        <v>73</v>
      </c>
      <c r="U1071" s="46">
        <v>44483</v>
      </c>
      <c r="V1071" s="47"/>
      <c r="W1071" s="45"/>
      <c r="X1071" s="49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7" t="str">
        <f>VLOOKUP(N1072,'Linien - BU'!A:B,2,FALSE)</f>
        <v>BU3</v>
      </c>
      <c r="B1072" s="78">
        <f t="shared" si="112"/>
        <v>40</v>
      </c>
      <c r="C1072" s="79">
        <f>Abfalldokumentation!$U1072</f>
        <v>44483</v>
      </c>
      <c r="D1072" s="68" t="str">
        <f>IFERROR(VLOOKUP(Tabelle3[[#This Row],[Artikelnr.]],Produktgruppe!A:B,2,0),Tabelle3[[#This Row],[Produktname]])</f>
        <v>VOS 295</v>
      </c>
      <c r="E1072" s="80" t="str">
        <f>IFERROR(VLOOKUP(Abfalldokumentation!$O1072,Artikel!A:C,3,FALSE),Abfalldokumentation!$O1072)</f>
        <v>VOS Räucher Natur Natri</v>
      </c>
      <c r="F1072" s="80" t="str">
        <f>VLOOKUP(T1072,'Liste Gründe'!A:D,2,FALSE)</f>
        <v>Schimmel</v>
      </c>
      <c r="G1072" s="79" t="str">
        <f>IF(ISBLANK(V1072),VLOOKUP(Abfalldokumentation!$P1072,'Liste Gründe'!A:D,3,FALSE),V1072)</f>
        <v>kein VOS in England, VS-Würste keine Produktion</v>
      </c>
      <c r="H1072" s="80" t="str">
        <f>IF(ISBLANK(Abfalldokumentation!$W1072),"-",Abfalldokumentation!$W1072)</f>
        <v>-</v>
      </c>
      <c r="I1072" s="80">
        <f t="shared" si="113"/>
        <v>41</v>
      </c>
      <c r="J1072" s="80" t="str">
        <f t="shared" si="114"/>
        <v>Produkte</v>
      </c>
      <c r="K1072" s="80" t="str">
        <f t="shared" si="115"/>
        <v>BUs</v>
      </c>
      <c r="L1072" s="80" t="str">
        <f t="shared" si="116"/>
        <v>Symptome</v>
      </c>
      <c r="M10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IFERROR(VLOOKUP(Abfalldokumentation!$O1072,Kennzahlen!U:X,3,FALSE)*Abfalldokumentation!$B1072,"0")))),0)</f>
        <v>20</v>
      </c>
      <c r="N1072" s="80" t="str">
        <f>IF(ISBLANK(Q1072),VLOOKUP(Abfalldokumentation!$O1072,'Linien - BU'!R:S,2,FALSE),Q1072)</f>
        <v>Bu3</v>
      </c>
      <c r="O1072" s="76">
        <f t="shared" si="117"/>
        <v>29500498</v>
      </c>
      <c r="P1072" s="76">
        <f t="shared" si="118"/>
        <v>12</v>
      </c>
      <c r="Q1072" s="38" t="s">
        <v>196</v>
      </c>
      <c r="R1072" s="39">
        <v>29500498</v>
      </c>
      <c r="S1072" s="39">
        <v>40</v>
      </c>
      <c r="T1072" s="39">
        <v>12</v>
      </c>
      <c r="U1072" s="40">
        <v>44483</v>
      </c>
      <c r="V1072" s="41" t="s">
        <v>25</v>
      </c>
      <c r="W1072" s="39"/>
      <c r="X1072" s="43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2" t="str">
        <f>VLOOKUP(N1073,'Linien - BU'!A:B,2,FALSE)</f>
        <v>BU3</v>
      </c>
      <c r="B1073" s="73">
        <f t="shared" si="112"/>
        <v>50</v>
      </c>
      <c r="C1073" s="74">
        <f>Abfalldokumentation!$U1073</f>
        <v>44483</v>
      </c>
      <c r="D1073" s="68" t="str">
        <f>IFERROR(VLOOKUP(Tabelle3[[#This Row],[Artikelnr.]],Produktgruppe!A:B,2,0),Tabelle3[[#This Row],[Produktname]])</f>
        <v>VOS 295</v>
      </c>
      <c r="E1073" s="75" t="str">
        <f>IFERROR(VLOOKUP(Abfalldokumentation!$O1073,Artikel!A:C,3,FALSE),Abfalldokumentation!$O1073)</f>
        <v>VOS Räucher Natur Natri</v>
      </c>
      <c r="F1073" s="75" t="str">
        <f>VLOOKUP(T1073,'Liste Gründe'!A:D,2,FALSE)</f>
        <v>Schimmel</v>
      </c>
      <c r="G1073" s="74" t="str">
        <f>IF(ISBLANK(V1073),VLOOKUP(Abfalldokumentation!$P1073,'Liste Gründe'!A:D,3,FALSE),V1073)</f>
        <v>kein VOS in England, VS-Würste keine Produktion</v>
      </c>
      <c r="H1073" s="75" t="str">
        <f>IF(ISBLANK(Abfalldokumentation!$W1073),"-",Abfalldokumentation!$W1073)</f>
        <v>-</v>
      </c>
      <c r="I1073" s="75">
        <f t="shared" si="113"/>
        <v>41</v>
      </c>
      <c r="J1073" s="75" t="str">
        <f t="shared" si="114"/>
        <v>Produkte</v>
      </c>
      <c r="K1073" s="75" t="str">
        <f t="shared" si="115"/>
        <v>BUs</v>
      </c>
      <c r="L1073" s="75" t="str">
        <f t="shared" si="116"/>
        <v>Symptome</v>
      </c>
      <c r="M10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IFERROR(VLOOKUP(Abfalldokumentation!$O1073,Kennzahlen!U:X,3,FALSE)*Abfalldokumentation!$B1073,"0")))),0)</f>
        <v>25</v>
      </c>
      <c r="N1073" s="75" t="str">
        <f>IF(ISBLANK(Q1073),VLOOKUP(Abfalldokumentation!$O1073,'Linien - BU'!R:S,2,FALSE),Q1073)</f>
        <v>Bu3</v>
      </c>
      <c r="O1073" s="76">
        <f t="shared" si="117"/>
        <v>29500498</v>
      </c>
      <c r="P1073" s="76">
        <f t="shared" si="118"/>
        <v>12</v>
      </c>
      <c r="Q1073" s="44" t="s">
        <v>196</v>
      </c>
      <c r="R1073" s="45">
        <v>29500498</v>
      </c>
      <c r="S1073" s="45">
        <v>50</v>
      </c>
      <c r="T1073" s="45">
        <v>12</v>
      </c>
      <c r="U1073" s="46">
        <v>44483</v>
      </c>
      <c r="V1073" s="41" t="s">
        <v>25</v>
      </c>
      <c r="W1073" s="45"/>
      <c r="X1073" s="49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7" t="str">
        <f>VLOOKUP(N1074,'Linien - BU'!A:B,2,FALSE)</f>
        <v>BU3</v>
      </c>
      <c r="B1074" s="78">
        <f t="shared" si="112"/>
        <v>136</v>
      </c>
      <c r="C1074" s="79">
        <f>Abfalldokumentation!$U1074</f>
        <v>44483</v>
      </c>
      <c r="D1074" s="68" t="str">
        <f>IFERROR(VLOOKUP(Tabelle3[[#This Row],[Artikelnr.]],Produktgruppe!A:B,2,0),Tabelle3[[#This Row],[Produktname]])</f>
        <v>VOS 295</v>
      </c>
      <c r="E1074" s="80" t="str">
        <f>IFERROR(VLOOKUP(Abfalldokumentation!$O1074,Artikel!A:C,3,FALSE),Abfalldokumentation!$O1074)</f>
        <v>VOS Früchte Blöcke</v>
      </c>
      <c r="F1074" s="80" t="str">
        <f>VLOOKUP(T1074,'Liste Gründe'!A:D,2,FALSE)</f>
        <v>keinen Verwendungszweck</v>
      </c>
      <c r="G1074" s="79" t="str">
        <f>IF(ISBLANK(V1074),VLOOKUP(Abfalldokumentation!$P1074,'Liste Gründe'!A:D,3,FALSE),V1074)</f>
        <v>keinen Verkauf, keinen Einsatz möglich</v>
      </c>
      <c r="H1074" s="80" t="str">
        <f>IF(ISBLANK(Abfalldokumentation!$W1074),"-",Abfalldokumentation!$W1074)</f>
        <v>-</v>
      </c>
      <c r="I1074" s="80">
        <f t="shared" si="113"/>
        <v>41</v>
      </c>
      <c r="J1074" s="80" t="str">
        <f t="shared" si="114"/>
        <v>Produkte</v>
      </c>
      <c r="K1074" s="80" t="str">
        <f t="shared" si="115"/>
        <v>BUs</v>
      </c>
      <c r="L1074" s="80" t="str">
        <f t="shared" si="116"/>
        <v>Symptome</v>
      </c>
      <c r="M10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IFERROR(VLOOKUP(Abfalldokumentation!$O1074,Kennzahlen!U:X,3,FALSE)*Abfalldokumentation!$B1074,"0")))),0)</f>
        <v>68</v>
      </c>
      <c r="N1074" s="80" t="str">
        <f>IF(ISBLANK(Q1074),VLOOKUP(Abfalldokumentation!$O1074,'Linien - BU'!R:S,2,FALSE),Q1074)</f>
        <v>L18</v>
      </c>
      <c r="O1074" s="76">
        <f t="shared" si="117"/>
        <v>29500594</v>
      </c>
      <c r="P1074" s="76">
        <f t="shared" si="118"/>
        <v>61</v>
      </c>
      <c r="Q1074" s="38" t="s">
        <v>213</v>
      </c>
      <c r="R1074" s="39">
        <v>29500594</v>
      </c>
      <c r="S1074" s="39">
        <v>136</v>
      </c>
      <c r="T1074" s="39">
        <v>61</v>
      </c>
      <c r="U1074" s="40">
        <v>44483</v>
      </c>
      <c r="V1074" s="47" t="s">
        <v>50</v>
      </c>
      <c r="W1074" s="39"/>
      <c r="X1074" s="43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2" t="str">
        <f>VLOOKUP(N1075,'Linien - BU'!A:B,2,FALSE)</f>
        <v>BU1</v>
      </c>
      <c r="B1075" s="73">
        <f t="shared" si="112"/>
        <v>9</v>
      </c>
      <c r="C1075" s="74">
        <f>Abfalldokumentation!$U1075</f>
        <v>44483</v>
      </c>
      <c r="D1075" s="68" t="str">
        <f>IFERROR(VLOOKUP(Tabelle3[[#This Row],[Artikelnr.]],Produktgruppe!A:B,2,0),Tabelle3[[#This Row],[Produktname]])</f>
        <v>VOS 295</v>
      </c>
      <c r="E1075" s="75" t="str">
        <f>IFERROR(VLOOKUP(Abfalldokumentation!$O1075,Artikel!A:C,3,FALSE),Abfalldokumentation!$O1075)</f>
        <v>VOS SKZ Camembert für W</v>
      </c>
      <c r="F1075" s="75" t="str">
        <f>VLOOKUP(T1075,'Liste Gründe'!A:D,2,FALSE)</f>
        <v>Schimmel</v>
      </c>
      <c r="G1075" s="74" t="str">
        <f>IF(ISBLANK(V1075),VLOOKUP(Abfalldokumentation!$P1075,'Liste Gründe'!A:D,3,FALSE),V1075)</f>
        <v>keine Verarbeitung</v>
      </c>
      <c r="H1075" s="75" t="str">
        <f>IF(ISBLANK(Abfalldokumentation!$W1075),"-",Abfalldokumentation!$W1075)</f>
        <v>-</v>
      </c>
      <c r="I1075" s="75">
        <f t="shared" si="113"/>
        <v>41</v>
      </c>
      <c r="J1075" s="75" t="str">
        <f t="shared" si="114"/>
        <v>Produkte</v>
      </c>
      <c r="K1075" s="75" t="str">
        <f t="shared" si="115"/>
        <v>BUs</v>
      </c>
      <c r="L1075" s="75" t="str">
        <f t="shared" si="116"/>
        <v>Symptome</v>
      </c>
      <c r="M10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IFERROR(VLOOKUP(Abfalldokumentation!$O1075,Kennzahlen!U:X,3,FALSE)*Abfalldokumentation!$B1075,"0")))),0)</f>
        <v>4.5</v>
      </c>
      <c r="N1075" s="75" t="str">
        <f>IF(ISBLANK(Q1075),VLOOKUP(Abfalldokumentation!$O1075,'Linien - BU'!R:S,2,FALSE),Q1075)</f>
        <v>Abfüllung</v>
      </c>
      <c r="O1075" s="76">
        <f t="shared" si="117"/>
        <v>29500605</v>
      </c>
      <c r="P1075" s="76">
        <f t="shared" si="118"/>
        <v>12</v>
      </c>
      <c r="Q1075" s="44" t="s">
        <v>166</v>
      </c>
      <c r="R1075" s="45">
        <v>29500605</v>
      </c>
      <c r="S1075" s="45">
        <v>9</v>
      </c>
      <c r="T1075" s="45">
        <v>12</v>
      </c>
      <c r="U1075" s="46">
        <v>44483</v>
      </c>
      <c r="V1075" s="47" t="s">
        <v>22</v>
      </c>
      <c r="W1075" s="45"/>
      <c r="X1075" s="49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7" t="str">
        <f>VLOOKUP(N1076,'Linien - BU'!A:B,2,FALSE)</f>
        <v>BU4</v>
      </c>
      <c r="B1076" s="78">
        <f t="shared" si="112"/>
        <v>3</v>
      </c>
      <c r="C1076" s="79">
        <f>Abfalldokumentation!$U1076</f>
        <v>44483</v>
      </c>
      <c r="D1076" s="68" t="str">
        <f>IFERROR(VLOOKUP(Tabelle3[[#This Row],[Artikelnr.]],Produktgruppe!A:B,2,0),Tabelle3[[#This Row],[Produktname]])</f>
        <v>ABS 295</v>
      </c>
      <c r="E1076" s="80" t="str">
        <f>IFERROR(VLOOKUP(Abfalldokumentation!$O1076,Artikel!A:C,3,FALSE),Abfalldokumentation!$O1076)</f>
        <v>ABS MEDI-KRÄUK</v>
      </c>
      <c r="F1076" s="80" t="str">
        <f>VLOOKUP(T1076,'Liste Gründe'!A:D,2,FALSE)</f>
        <v>keinen Verwendungszweck</v>
      </c>
      <c r="G1076" s="79" t="str">
        <f>IF(ISBLANK(V1076),VLOOKUP(Abfalldokumentation!$P1076,'Liste Gründe'!A:D,3,FALSE),V1076)</f>
        <v>keinen Verwendungszweck</v>
      </c>
      <c r="H1076" s="80" t="str">
        <f>IF(ISBLANK(Abfalldokumentation!$W1076),"-",Abfalldokumentation!$W1076)</f>
        <v>-</v>
      </c>
      <c r="I1076" s="80">
        <f t="shared" si="113"/>
        <v>41</v>
      </c>
      <c r="J1076" s="80" t="str">
        <f t="shared" si="114"/>
        <v>Produkte</v>
      </c>
      <c r="K1076" s="80" t="str">
        <f t="shared" si="115"/>
        <v>BUs</v>
      </c>
      <c r="L1076" s="80" t="str">
        <f t="shared" si="116"/>
        <v>Symptome</v>
      </c>
      <c r="M10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IFERROR(VLOOKUP(Abfalldokumentation!$O1076,Kennzahlen!U:X,3,FALSE)*Abfalldokumentation!$B1076,"0")))),0)</f>
        <v>6.7194568295036419</v>
      </c>
      <c r="N1076" s="80" t="str">
        <f>IF(ISBLANK(Q1076),VLOOKUP(Abfalldokumentation!$O1076,'Linien - BU'!R:S,2,FALSE),Q1076)</f>
        <v>Bu4</v>
      </c>
      <c r="O1076" s="76">
        <f t="shared" si="117"/>
        <v>29500886</v>
      </c>
      <c r="P1076" s="76">
        <f t="shared" si="118"/>
        <v>61</v>
      </c>
      <c r="Q1076" s="38" t="s">
        <v>233</v>
      </c>
      <c r="R1076" s="39">
        <v>29500886</v>
      </c>
      <c r="S1076" s="39">
        <v>3</v>
      </c>
      <c r="T1076" s="39">
        <v>61</v>
      </c>
      <c r="U1076" s="40">
        <v>44483</v>
      </c>
      <c r="V1076" s="41"/>
      <c r="W1076" s="39"/>
      <c r="X1076" s="43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2" t="str">
        <f>VLOOKUP(N1077,'Linien - BU'!A:B,2,FALSE)</f>
        <v>BU4</v>
      </c>
      <c r="B1077" s="73">
        <f t="shared" si="112"/>
        <v>79</v>
      </c>
      <c r="C1077" s="74">
        <f>Abfalldokumentation!$U1077</f>
        <v>44483</v>
      </c>
      <c r="D1077" s="68" t="str">
        <f>IFERROR(VLOOKUP(Tabelle3[[#This Row],[Artikelnr.]],Produktgruppe!A:B,2,0),Tabelle3[[#This Row],[Produktname]])</f>
        <v>ABS 295</v>
      </c>
      <c r="E1077" s="75" t="str">
        <f>IFERROR(VLOOKUP(Abfalldokumentation!$O1077,Artikel!A:C,3,FALSE),Abfalldokumentation!$O1077)</f>
        <v>ABS PECO</v>
      </c>
      <c r="F1077" s="75" t="str">
        <f>VLOOKUP(T1077,'Liste Gründe'!A:D,2,FALSE)</f>
        <v>keinen Verwendungszweck</v>
      </c>
      <c r="G1077" s="74" t="str">
        <f>IF(ISBLANK(V1077),VLOOKUP(Abfalldokumentation!$P1077,'Liste Gründe'!A:D,3,FALSE),V1077)</f>
        <v>keinen Verwendungszweck</v>
      </c>
      <c r="H1077" s="75" t="str">
        <f>IF(ISBLANK(Abfalldokumentation!$W1077),"-",Abfalldokumentation!$W1077)</f>
        <v>-</v>
      </c>
      <c r="I1077" s="75">
        <f t="shared" si="113"/>
        <v>41</v>
      </c>
      <c r="J1077" s="75" t="str">
        <f t="shared" si="114"/>
        <v>Produkte</v>
      </c>
      <c r="K1077" s="75" t="str">
        <f t="shared" si="115"/>
        <v>BUs</v>
      </c>
      <c r="L1077" s="75" t="str">
        <f t="shared" si="116"/>
        <v>Symptome</v>
      </c>
      <c r="M10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IFERROR(VLOOKUP(Abfalldokumentation!$O1077,Kennzahlen!U:X,3,FALSE)*Abfalldokumentation!$B1077,"0")))),0)</f>
        <v>9.1663526661992432</v>
      </c>
      <c r="N1077" s="75" t="str">
        <f>IF(ISBLANK(Q1077),VLOOKUP(Abfalldokumentation!$O1077,'Linien - BU'!R:S,2,FALSE),Q1077)</f>
        <v>Bu4</v>
      </c>
      <c r="O1077" s="76">
        <f t="shared" si="117"/>
        <v>29500891</v>
      </c>
      <c r="P1077" s="76">
        <f t="shared" si="118"/>
        <v>61</v>
      </c>
      <c r="Q1077" s="44" t="s">
        <v>233</v>
      </c>
      <c r="R1077" s="45">
        <v>29500891</v>
      </c>
      <c r="S1077" s="45">
        <v>79</v>
      </c>
      <c r="T1077" s="45">
        <v>61</v>
      </c>
      <c r="U1077" s="46">
        <v>44483</v>
      </c>
      <c r="V1077" s="47"/>
      <c r="W1077" s="45"/>
      <c r="X1077" s="49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7" t="str">
        <f>VLOOKUP(N1078,'Linien - BU'!A:B,2,FALSE)</f>
        <v>BU4</v>
      </c>
      <c r="B1078" s="78">
        <f t="shared" si="112"/>
        <v>58</v>
      </c>
      <c r="C1078" s="79">
        <f>Abfalldokumentation!$U1078</f>
        <v>44483</v>
      </c>
      <c r="D1078" s="68" t="str">
        <f>IFERROR(VLOOKUP(Tabelle3[[#This Row],[Artikelnr.]],Produktgruppe!A:B,2,0),Tabelle3[[#This Row],[Produktname]])</f>
        <v>ABS 295</v>
      </c>
      <c r="E1078" s="80" t="str">
        <f>IFERROR(VLOOKUP(Abfalldokumentation!$O1078,Artikel!A:C,3,FALSE),Abfalldokumentation!$O1078)</f>
        <v>ABS SCH-PAUL</v>
      </c>
      <c r="F1078" s="80" t="str">
        <f>VLOOKUP(T1078,'Liste Gründe'!A:D,2,FALSE)</f>
        <v>keinen Verwendungszweck</v>
      </c>
      <c r="G1078" s="79" t="str">
        <f>IF(ISBLANK(V1078),VLOOKUP(Abfalldokumentation!$P1078,'Liste Gründe'!A:D,3,FALSE),V1078)</f>
        <v>keinen Verwendungszweck</v>
      </c>
      <c r="H1078" s="80" t="str">
        <f>IF(ISBLANK(Abfalldokumentation!$W1078),"-",Abfalldokumentation!$W1078)</f>
        <v>-</v>
      </c>
      <c r="I1078" s="80">
        <f t="shared" si="113"/>
        <v>41</v>
      </c>
      <c r="J1078" s="80" t="str">
        <f t="shared" si="114"/>
        <v>Produkte</v>
      </c>
      <c r="K1078" s="80" t="str">
        <f t="shared" si="115"/>
        <v>BUs</v>
      </c>
      <c r="L1078" s="80" t="str">
        <f t="shared" si="116"/>
        <v>Symptome</v>
      </c>
      <c r="M10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IFERROR(VLOOKUP(Abfalldokumentation!$O1078,Kennzahlen!U:X,3,FALSE)*Abfalldokumentation!$B1078,"0")))),0)</f>
        <v>7.6086145024926051</v>
      </c>
      <c r="N1078" s="80" t="str">
        <f>IF(ISBLANK(Q1078),VLOOKUP(Abfalldokumentation!$O1078,'Linien - BU'!R:S,2,FALSE),Q1078)</f>
        <v>BU4</v>
      </c>
      <c r="O1078" s="76">
        <f t="shared" si="117"/>
        <v>29500906</v>
      </c>
      <c r="P1078" s="76">
        <f t="shared" si="118"/>
        <v>61</v>
      </c>
      <c r="Q1078" s="38" t="s">
        <v>9</v>
      </c>
      <c r="R1078" s="39">
        <v>29500906</v>
      </c>
      <c r="S1078" s="39">
        <v>58</v>
      </c>
      <c r="T1078" s="39">
        <v>61</v>
      </c>
      <c r="U1078" s="40">
        <v>44483</v>
      </c>
      <c r="V1078" s="41"/>
      <c r="W1078" s="39"/>
      <c r="X1078" s="43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2" t="str">
        <f>VLOOKUP(N1079,'Linien - BU'!A:B,2,FALSE)</f>
        <v>BU1</v>
      </c>
      <c r="B1079" s="73">
        <f t="shared" si="112"/>
        <v>23</v>
      </c>
      <c r="C1079" s="74">
        <f>Abfalldokumentation!$U1079</f>
        <v>44483</v>
      </c>
      <c r="D1079" s="68" t="str">
        <f>IFERROR(VLOOKUP(Tabelle3[[#This Row],[Artikelnr.]],Produktgruppe!A:B,2,0),Tabelle3[[#This Row],[Produktname]])</f>
        <v>VOS 295</v>
      </c>
      <c r="E1079" s="75" t="str">
        <f>IFERROR(VLOOKUP(Abfalldokumentation!$O1079,Artikel!A:C,3,FALSE),Abfalldokumentation!$O1079)</f>
        <v>VOS-ABS ENTSORGUNG</v>
      </c>
      <c r="F1079" s="75" t="str">
        <f>VLOOKUP(T1079,'Liste Gründe'!A:D,2,FALSE)</f>
        <v>Rest</v>
      </c>
      <c r="G1079" s="74" t="str">
        <f>IF(ISBLANK(V1079),VLOOKUP(Abfalldokumentation!$P1079,'Liste Gründe'!A:D,3,FALSE),V1079)</f>
        <v>geschälte Rinde</v>
      </c>
      <c r="H1079" s="75" t="str">
        <f>IF(ISBLANK(Abfalldokumentation!$W1079),"-",Abfalldokumentation!$W1079)</f>
        <v>-</v>
      </c>
      <c r="I1079" s="75">
        <f t="shared" si="113"/>
        <v>41</v>
      </c>
      <c r="J1079" s="75" t="str">
        <f t="shared" si="114"/>
        <v>Produkte</v>
      </c>
      <c r="K1079" s="75" t="str">
        <f t="shared" si="115"/>
        <v>BUs</v>
      </c>
      <c r="L1079" s="75" t="str">
        <f t="shared" si="116"/>
        <v>Symptome</v>
      </c>
      <c r="M10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IFERROR(VLOOKUP(Abfalldokumentation!$O1079,Kennzahlen!U:X,3,FALSE)*Abfalldokumentation!$B1079,"0")))),0)</f>
        <v>0.23</v>
      </c>
      <c r="N1079" s="75" t="str">
        <f>IF(ISBLANK(Q1079),VLOOKUP(Abfalldokumentation!$O1079,'Linien - BU'!R:S,2,FALSE),Q1079)</f>
        <v>RWV</v>
      </c>
      <c r="O1079" s="76">
        <f t="shared" si="117"/>
        <v>29500917</v>
      </c>
      <c r="P1079" s="76">
        <f t="shared" si="118"/>
        <v>60</v>
      </c>
      <c r="Q1079" s="44" t="s">
        <v>188</v>
      </c>
      <c r="R1079" s="45">
        <v>29500917</v>
      </c>
      <c r="S1079" s="45">
        <v>23</v>
      </c>
      <c r="T1079" s="45">
        <v>60</v>
      </c>
      <c r="U1079" s="46">
        <v>44483</v>
      </c>
      <c r="V1079" s="47"/>
      <c r="W1079" s="45"/>
      <c r="X1079" s="49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7" t="str">
        <f>VLOOKUP(N1080,'Linien - BU'!A:B,2,FALSE)</f>
        <v>BU4</v>
      </c>
      <c r="B1080" s="78">
        <f t="shared" si="112"/>
        <v>20</v>
      </c>
      <c r="C1080" s="79">
        <f>Abfalldokumentation!$U1080</f>
        <v>44483</v>
      </c>
      <c r="D1080" s="68" t="str">
        <f>IFERROR(VLOOKUP(Tabelle3[[#This Row],[Artikelnr.]],Produktgruppe!A:B,2,0),Tabelle3[[#This Row],[Produktname]])</f>
        <v>ABS 295</v>
      </c>
      <c r="E1080" s="80" t="str">
        <f>IFERROR(VLOOKUP(Abfalldokumentation!$O1080,Artikel!A:C,3,FALSE),Abfalldokumentation!$O1080)</f>
        <v>ABS GRÜN-PESTO</v>
      </c>
      <c r="F1080" s="80" t="str">
        <f>VLOOKUP(T1080,'Liste Gründe'!A:D,2,FALSE)</f>
        <v>keinen Verwendungszweck</v>
      </c>
      <c r="G1080" s="79" t="str">
        <f>IF(ISBLANK(V1080),VLOOKUP(Abfalldokumentation!$P1080,'Liste Gründe'!A:D,3,FALSE),V1080)</f>
        <v>keinen Verwendungszweck</v>
      </c>
      <c r="H1080" s="80" t="str">
        <f>IF(ISBLANK(Abfalldokumentation!$W1080),"-",Abfalldokumentation!$W1080)</f>
        <v>-</v>
      </c>
      <c r="I1080" s="80">
        <f t="shared" si="113"/>
        <v>41</v>
      </c>
      <c r="J1080" s="80" t="str">
        <f t="shared" si="114"/>
        <v>Produkte</v>
      </c>
      <c r="K1080" s="80" t="str">
        <f t="shared" si="115"/>
        <v>BUs</v>
      </c>
      <c r="L1080" s="80" t="str">
        <f t="shared" si="116"/>
        <v>Symptome</v>
      </c>
      <c r="M10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IFERROR(VLOOKUP(Abfalldokumentation!$O1080,Kennzahlen!U:X,3,FALSE)*Abfalldokumentation!$B1080,"0")))),0)</f>
        <v>0</v>
      </c>
      <c r="N1080" s="80" t="str">
        <f>IF(ISBLANK(Q1080),VLOOKUP(Abfalldokumentation!$O1080,'Linien - BU'!R:S,2,FALSE),Q1080)</f>
        <v>Bu4</v>
      </c>
      <c r="O1080" s="76">
        <f t="shared" si="117"/>
        <v>29500952</v>
      </c>
      <c r="P1080" s="76">
        <f t="shared" si="118"/>
        <v>61</v>
      </c>
      <c r="Q1080" s="38" t="s">
        <v>233</v>
      </c>
      <c r="R1080" s="39">
        <v>29500952</v>
      </c>
      <c r="S1080" s="39">
        <v>20</v>
      </c>
      <c r="T1080" s="39">
        <v>61</v>
      </c>
      <c r="U1080" s="40">
        <v>44483</v>
      </c>
      <c r="V1080" s="41"/>
      <c r="W1080" s="39"/>
      <c r="X1080" s="43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2" t="str">
        <f>VLOOKUP(N1081,'Linien - BU'!A:B,2,FALSE)</f>
        <v>BU4</v>
      </c>
      <c r="B1081" s="73">
        <f t="shared" si="112"/>
        <v>18</v>
      </c>
      <c r="C1081" s="74">
        <f>Abfalldokumentation!$U1081</f>
        <v>44483</v>
      </c>
      <c r="D1081" s="68" t="str">
        <f>IFERROR(VLOOKUP(Tabelle3[[#This Row],[Artikelnr.]],Produktgruppe!A:B,2,0),Tabelle3[[#This Row],[Produktname]])</f>
        <v>ABS 295</v>
      </c>
      <c r="E1081" s="75" t="str">
        <f>IFERROR(VLOOKUP(Abfalldokumentation!$O1081,Artikel!A:C,3,FALSE),Abfalldokumentation!$O1081)</f>
        <v>ABS GRÜN-PESTO</v>
      </c>
      <c r="F1081" s="75" t="str">
        <f>VLOOKUP(T1081,'Liste Gründe'!A:D,2,FALSE)</f>
        <v>keinen Verwendungszweck</v>
      </c>
      <c r="G1081" s="74" t="str">
        <f>IF(ISBLANK(V1081),VLOOKUP(Abfalldokumentation!$P1081,'Liste Gründe'!A:D,3,FALSE),V1081)</f>
        <v>keinen Verwendungszweck</v>
      </c>
      <c r="H1081" s="75" t="str">
        <f>IF(ISBLANK(Abfalldokumentation!$W1081),"-",Abfalldokumentation!$W1081)</f>
        <v>-</v>
      </c>
      <c r="I1081" s="75">
        <f t="shared" si="113"/>
        <v>41</v>
      </c>
      <c r="J1081" s="75" t="str">
        <f t="shared" si="114"/>
        <v>Produkte</v>
      </c>
      <c r="K1081" s="75" t="str">
        <f t="shared" si="115"/>
        <v>BUs</v>
      </c>
      <c r="L1081" s="75" t="str">
        <f t="shared" si="116"/>
        <v>Symptome</v>
      </c>
      <c r="M10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IFERROR(VLOOKUP(Abfalldokumentation!$O1081,Kennzahlen!U:X,3,FALSE)*Abfalldokumentation!$B1081,"0")))),0)</f>
        <v>0</v>
      </c>
      <c r="N1081" s="75" t="str">
        <f>IF(ISBLANK(Q1081),VLOOKUP(Abfalldokumentation!$O1081,'Linien - BU'!R:S,2,FALSE),Q1081)</f>
        <v>Bu4</v>
      </c>
      <c r="O1081" s="76">
        <f t="shared" si="117"/>
        <v>29500952</v>
      </c>
      <c r="P1081" s="76">
        <f t="shared" si="118"/>
        <v>61</v>
      </c>
      <c r="Q1081" s="44" t="s">
        <v>233</v>
      </c>
      <c r="R1081" s="45">
        <v>29500952</v>
      </c>
      <c r="S1081" s="45">
        <v>18</v>
      </c>
      <c r="T1081" s="45">
        <v>61</v>
      </c>
      <c r="U1081" s="46">
        <v>44483</v>
      </c>
      <c r="V1081" s="47"/>
      <c r="W1081" s="45"/>
      <c r="X1081" s="49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7" t="str">
        <f>VLOOKUP(N1082,'Linien - BU'!A:B,2,FALSE)</f>
        <v>BU4</v>
      </c>
      <c r="B1082" s="78">
        <f t="shared" si="112"/>
        <v>12</v>
      </c>
      <c r="C1082" s="79">
        <f>Abfalldokumentation!$U1082</f>
        <v>44483</v>
      </c>
      <c r="D1082" s="68" t="str">
        <f>IFERROR(VLOOKUP(Tabelle3[[#This Row],[Artikelnr.]],Produktgruppe!A:B,2,0),Tabelle3[[#This Row],[Produktname]])</f>
        <v>VOS 295</v>
      </c>
      <c r="E1082" s="80" t="str">
        <f>IFERROR(VLOOKUP(Abfalldokumentation!$O1082,Artikel!A:C,3,FALSE),Abfalldokumentation!$O1082)</f>
        <v>VOS WAL-THEKE</v>
      </c>
      <c r="F1082" s="80" t="str">
        <f>VLOOKUP(T1082,'Liste Gründe'!A:D,2,FALSE)</f>
        <v>keinen Verwendungszweck</v>
      </c>
      <c r="G1082" s="79" t="str">
        <f>IF(ISBLANK(V1082),VLOOKUP(Abfalldokumentation!$P1082,'Liste Gründe'!A:D,3,FALSE),V1082)</f>
        <v>keinen Verwendungszweck</v>
      </c>
      <c r="H1082" s="80" t="str">
        <f>IF(ISBLANK(Abfalldokumentation!$W1082),"-",Abfalldokumentation!$W1082)</f>
        <v>-</v>
      </c>
      <c r="I1082" s="80">
        <f t="shared" si="113"/>
        <v>41</v>
      </c>
      <c r="J1082" s="80" t="str">
        <f t="shared" si="114"/>
        <v>Produkte</v>
      </c>
      <c r="K1082" s="80" t="str">
        <f t="shared" si="115"/>
        <v>BUs</v>
      </c>
      <c r="L1082" s="80" t="str">
        <f t="shared" si="116"/>
        <v>Symptome</v>
      </c>
      <c r="M10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IFERROR(VLOOKUP(Abfalldokumentation!$O1082,Kennzahlen!U:X,3,FALSE)*Abfalldokumentation!$B1082,"0")))),0)</f>
        <v>0</v>
      </c>
      <c r="N1082" s="80" t="str">
        <f>IF(ISBLANK(Q1082),VLOOKUP(Abfalldokumentation!$O1082,'Linien - BU'!R:S,2,FALSE),Q1082)</f>
        <v>Bu4</v>
      </c>
      <c r="O1082" s="76">
        <f t="shared" si="117"/>
        <v>29501020</v>
      </c>
      <c r="P1082" s="76">
        <f t="shared" si="118"/>
        <v>61</v>
      </c>
      <c r="Q1082" s="38" t="s">
        <v>233</v>
      </c>
      <c r="R1082" s="39">
        <v>29501020</v>
      </c>
      <c r="S1082" s="39">
        <v>12</v>
      </c>
      <c r="T1082" s="39">
        <v>61</v>
      </c>
      <c r="U1082" s="40">
        <v>44483</v>
      </c>
      <c r="V1082" s="41"/>
      <c r="W1082" s="39"/>
      <c r="X1082" s="43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2" t="str">
        <f>VLOOKUP(N1083,'Linien - BU'!A:B,2,FALSE)</f>
        <v>BU1</v>
      </c>
      <c r="B1083" s="73">
        <f t="shared" si="112"/>
        <v>25</v>
      </c>
      <c r="C1083" s="74">
        <f>Abfalldokumentation!$U1083</f>
        <v>44483</v>
      </c>
      <c r="D1083" s="68" t="str">
        <f>IFERROR(VLOOKUP(Tabelle3[[#This Row],[Artikelnr.]],Produktgruppe!A:B,2,0),Tabelle3[[#This Row],[Produktname]])</f>
        <v>VOS 295</v>
      </c>
      <c r="E1083" s="75" t="str">
        <f>IFERROR(VLOOKUP(Abfalldokumentation!$O1083,Artikel!A:C,3,FALSE),Abfalldokumentation!$O1083)</f>
        <v>VOS URW NATUR AMM CO RE</v>
      </c>
      <c r="F1083" s="75" t="str">
        <f>VLOOKUP(T1083,'Liste Gründe'!A:D,2,FALSE)</f>
        <v>Schimmel</v>
      </c>
      <c r="G1083" s="74" t="str">
        <f>IF(ISBLANK(V1083),VLOOKUP(Abfalldokumentation!$P1083,'Liste Gründe'!A:D,3,FALSE),V1083)</f>
        <v>keine Verarbeitung</v>
      </c>
      <c r="H1083" s="75" t="str">
        <f>IF(ISBLANK(Abfalldokumentation!$W1083),"-",Abfalldokumentation!$W1083)</f>
        <v>-</v>
      </c>
      <c r="I1083" s="75">
        <f t="shared" si="113"/>
        <v>41</v>
      </c>
      <c r="J1083" s="75" t="str">
        <f t="shared" si="114"/>
        <v>Produkte</v>
      </c>
      <c r="K1083" s="75" t="str">
        <f t="shared" si="115"/>
        <v>BUs</v>
      </c>
      <c r="L1083" s="75" t="str">
        <f t="shared" si="116"/>
        <v>Symptome</v>
      </c>
      <c r="M10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IFERROR(VLOOKUP(Abfalldokumentation!$O1083,Kennzahlen!U:X,3,FALSE)*Abfalldokumentation!$B1083,"0")))),0)</f>
        <v>12.5</v>
      </c>
      <c r="N1083" s="75" t="str">
        <f>IF(ISBLANK(Q1083),VLOOKUP(Abfalldokumentation!$O1083,'Linien - BU'!R:S,2,FALSE),Q1083)</f>
        <v>RWV</v>
      </c>
      <c r="O1083" s="76">
        <f t="shared" si="117"/>
        <v>29501021</v>
      </c>
      <c r="P1083" s="76">
        <f t="shared" si="118"/>
        <v>12</v>
      </c>
      <c r="Q1083" s="44" t="s">
        <v>188</v>
      </c>
      <c r="R1083" s="45">
        <v>29501021</v>
      </c>
      <c r="S1083" s="45">
        <v>25</v>
      </c>
      <c r="T1083" s="45">
        <v>12</v>
      </c>
      <c r="U1083" s="46">
        <v>44483</v>
      </c>
      <c r="V1083" s="47" t="s">
        <v>22</v>
      </c>
      <c r="W1083" s="45"/>
      <c r="X1083" s="49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7" t="str">
        <f>VLOOKUP(N1084,'Linien - BU'!A:B,2,FALSE)</f>
        <v>BU4</v>
      </c>
      <c r="B1084" s="78">
        <f t="shared" si="112"/>
        <v>39</v>
      </c>
      <c r="C1084" s="79">
        <f>Abfalldokumentation!$U1084</f>
        <v>44483</v>
      </c>
      <c r="D1084" s="68" t="str">
        <f>IFERROR(VLOOKUP(Tabelle3[[#This Row],[Artikelnr.]],Produktgruppe!A:B,2,0),Tabelle3[[#This Row],[Produktname]])</f>
        <v>ABS 295</v>
      </c>
      <c r="E1084" s="80" t="str">
        <f>IFERROR(VLOOKUP(Abfalldokumentation!$O1084,Artikel!A:C,3,FALSE),Abfalldokumentation!$O1084)</f>
        <v>ABS BRUSCHETTA</v>
      </c>
      <c r="F1084" s="80" t="str">
        <f>VLOOKUP(T1084,'Liste Gründe'!A:D,2,FALSE)</f>
        <v>keinen Verwendungszweck</v>
      </c>
      <c r="G1084" s="79" t="str">
        <f>IF(ISBLANK(V1084),VLOOKUP(Abfalldokumentation!$P1084,'Liste Gründe'!A:D,3,FALSE),V1084)</f>
        <v>keinen Verwendungszweck</v>
      </c>
      <c r="H1084" s="80" t="str">
        <f>IF(ISBLANK(Abfalldokumentation!$W1084),"-",Abfalldokumentation!$W1084)</f>
        <v>-</v>
      </c>
      <c r="I1084" s="80">
        <f t="shared" si="113"/>
        <v>41</v>
      </c>
      <c r="J1084" s="80" t="str">
        <f t="shared" si="114"/>
        <v>Produkte</v>
      </c>
      <c r="K1084" s="80" t="str">
        <f t="shared" si="115"/>
        <v>BUs</v>
      </c>
      <c r="L1084" s="80" t="str">
        <f t="shared" si="116"/>
        <v>Symptome</v>
      </c>
      <c r="M10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IFERROR(VLOOKUP(Abfalldokumentation!$O1084,Kennzahlen!U:X,3,FALSE)*Abfalldokumentation!$B1084,"0")))),0)</f>
        <v>7.281148389532067</v>
      </c>
      <c r="N1084" s="80" t="str">
        <f>IF(ISBLANK(Q1084),VLOOKUP(Abfalldokumentation!$O1084,'Linien - BU'!R:S,2,FALSE),Q1084)</f>
        <v>Bu4</v>
      </c>
      <c r="O1084" s="76">
        <f t="shared" si="117"/>
        <v>29501029</v>
      </c>
      <c r="P1084" s="76">
        <f t="shared" si="118"/>
        <v>61</v>
      </c>
      <c r="Q1084" s="38" t="s">
        <v>233</v>
      </c>
      <c r="R1084" s="39">
        <v>29501029</v>
      </c>
      <c r="S1084" s="39">
        <v>39</v>
      </c>
      <c r="T1084" s="39">
        <v>61</v>
      </c>
      <c r="U1084" s="40">
        <v>44483</v>
      </c>
      <c r="V1084" s="41"/>
      <c r="W1084" s="39"/>
      <c r="X1084" s="43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2" t="str">
        <f>VLOOKUP(N1085,'Linien - BU'!A:B,2,FALSE)</f>
        <v>BU4</v>
      </c>
      <c r="B1085" s="73">
        <f t="shared" si="112"/>
        <v>21</v>
      </c>
      <c r="C1085" s="74">
        <f>Abfalldokumentation!$U1085</f>
        <v>44483</v>
      </c>
      <c r="D1085" s="68" t="str">
        <f>IFERROR(VLOOKUP(Tabelle3[[#This Row],[Artikelnr.]],Produktgruppe!A:B,2,0),Tabelle3[[#This Row],[Produktname]])</f>
        <v>ABS 295</v>
      </c>
      <c r="E1085" s="75" t="str">
        <f>IFERROR(VLOOKUP(Abfalldokumentation!$O1085,Artikel!A:C,3,FALSE),Abfalldokumentation!$O1085)</f>
        <v>ABS OLD-AMSTERDAM</v>
      </c>
      <c r="F1085" s="75" t="str">
        <f>VLOOKUP(T1085,'Liste Gründe'!A:D,2,FALSE)</f>
        <v>keinen Verwendungszweck</v>
      </c>
      <c r="G1085" s="74" t="str">
        <f>IF(ISBLANK(V1085),VLOOKUP(Abfalldokumentation!$P1085,'Liste Gründe'!A:D,3,FALSE),V1085)</f>
        <v>keinen Verwendungszweck</v>
      </c>
      <c r="H1085" s="75" t="str">
        <f>IF(ISBLANK(Abfalldokumentation!$W1085),"-",Abfalldokumentation!$W1085)</f>
        <v>-</v>
      </c>
      <c r="I1085" s="75">
        <f t="shared" si="113"/>
        <v>41</v>
      </c>
      <c r="J1085" s="75" t="str">
        <f t="shared" si="114"/>
        <v>Produkte</v>
      </c>
      <c r="K1085" s="75" t="str">
        <f t="shared" si="115"/>
        <v>BUs</v>
      </c>
      <c r="L1085" s="75" t="str">
        <f t="shared" si="116"/>
        <v>Symptome</v>
      </c>
      <c r="M10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IFERROR(VLOOKUP(Abfalldokumentation!$O1085,Kennzahlen!U:X,3,FALSE)*Abfalldokumentation!$B1085,"0")))),0)</f>
        <v>10.868925052314992</v>
      </c>
      <c r="N1085" s="75" t="str">
        <f>IF(ISBLANK(Q1085),VLOOKUP(Abfalldokumentation!$O1085,'Linien - BU'!R:S,2,FALSE),Q1085)</f>
        <v>Bu4</v>
      </c>
      <c r="O1085" s="76">
        <f t="shared" si="117"/>
        <v>29501039</v>
      </c>
      <c r="P1085" s="76">
        <f t="shared" si="118"/>
        <v>61</v>
      </c>
      <c r="Q1085" s="44" t="s">
        <v>233</v>
      </c>
      <c r="R1085" s="45">
        <v>29501039</v>
      </c>
      <c r="S1085" s="45">
        <v>21</v>
      </c>
      <c r="T1085" s="45">
        <v>61</v>
      </c>
      <c r="U1085" s="46">
        <v>44483</v>
      </c>
      <c r="V1085" s="47"/>
      <c r="W1085" s="45"/>
      <c r="X1085" s="49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7" t="str">
        <f>VLOOKUP(N1086,'Linien - BU'!A:B,2,FALSE)</f>
        <v>Verkauf</v>
      </c>
      <c r="B1086" s="78">
        <f t="shared" si="112"/>
        <v>60</v>
      </c>
      <c r="C1086" s="79">
        <f>Abfalldokumentation!$U1086</f>
        <v>44483</v>
      </c>
      <c r="D1086" s="68" t="str">
        <f>IFERROR(VLOOKUP(Tabelle3[[#This Row],[Artikelnr.]],Produktgruppe!A:B,2,0),Tabelle3[[#This Row],[Produktname]])</f>
        <v>Zipfel 295</v>
      </c>
      <c r="E1086" s="80" t="str">
        <f>IFERROR(VLOOKUP(Abfalldokumentation!$O1086,Artikel!A:C,3,FALSE),Abfalldokumentation!$O1086)</f>
        <v>VOS RW-NATUR-NAT ZIPFEL</v>
      </c>
      <c r="F1086" s="80" t="str">
        <f>VLOOKUP(T1086,'Liste Gründe'!A:D,2,FALSE)</f>
        <v>Schimmel</v>
      </c>
      <c r="G1086" s="79" t="str">
        <f>IF(ISBLANK(V1086),VLOOKUP(Abfalldokumentation!$P1086,'Liste Gründe'!A:D,3,FALSE),V1086)</f>
        <v>keinen Abnehmer/kein Schälpersonal</v>
      </c>
      <c r="H1086" s="80" t="str">
        <f>IF(ISBLANK(Abfalldokumentation!$W1086),"-",Abfalldokumentation!$W1086)</f>
        <v>-</v>
      </c>
      <c r="I1086" s="80">
        <f t="shared" si="113"/>
        <v>41</v>
      </c>
      <c r="J1086" s="80" t="str">
        <f t="shared" si="114"/>
        <v>Produkte</v>
      </c>
      <c r="K1086" s="80" t="str">
        <f t="shared" si="115"/>
        <v>BUs</v>
      </c>
      <c r="L1086" s="80" t="str">
        <f t="shared" si="116"/>
        <v>Symptome</v>
      </c>
      <c r="M10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IFERROR(VLOOKUP(Abfalldokumentation!$O1086,Kennzahlen!U:X,3,FALSE)*Abfalldokumentation!$B1086,"0")))),0)</f>
        <v>30</v>
      </c>
      <c r="N1086" s="80" t="str">
        <f>IF(ISBLANK(Q1086),VLOOKUP(Abfalldokumentation!$O1086,'Linien - BU'!R:S,2,FALSE),Q1086)</f>
        <v>Verkauf</v>
      </c>
      <c r="O1086" s="76">
        <f t="shared" si="117"/>
        <v>29501065</v>
      </c>
      <c r="P1086" s="76">
        <f t="shared" si="118"/>
        <v>12</v>
      </c>
      <c r="Q1086" s="38" t="s">
        <v>11</v>
      </c>
      <c r="R1086" s="39">
        <v>29501065</v>
      </c>
      <c r="S1086" s="39">
        <v>60</v>
      </c>
      <c r="T1086" s="39">
        <v>12</v>
      </c>
      <c r="U1086" s="40">
        <v>44483</v>
      </c>
      <c r="V1086" s="41" t="s">
        <v>20</v>
      </c>
      <c r="W1086" s="39"/>
      <c r="X1086" s="43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2" t="str">
        <f>VLOOKUP(N1087,'Linien - BU'!A:B,2,FALSE)</f>
        <v>BU1</v>
      </c>
      <c r="B1087" s="73">
        <f t="shared" si="112"/>
        <v>259</v>
      </c>
      <c r="C1087" s="74">
        <f>Abfalldokumentation!$U1087</f>
        <v>44483</v>
      </c>
      <c r="D1087" s="68" t="str">
        <f>IFERROR(VLOOKUP(Tabelle3[[#This Row],[Artikelnr.]],Produktgruppe!A:B,2,0),Tabelle3[[#This Row],[Produktname]])</f>
        <v>Sammelnr.</v>
      </c>
      <c r="E1087" s="75" t="str">
        <f>IFERROR(VLOOKUP(Abfalldokumentation!$O1087,Artikel!A:C,3,FALSE),Abfalldokumentation!$O1087)</f>
        <v>VS Schinken mit Rinde</v>
      </c>
      <c r="F1087" s="75" t="str">
        <f>VLOOKUP(T1087,'Liste Gründe'!A:D,2,FALSE)</f>
        <v>Verpackungsfehler</v>
      </c>
      <c r="G1087" s="74" t="str">
        <f>IF(ISBLANK(V1087),VLOOKUP(Abfalldokumentation!$P1087,'Liste Gründe'!A:D,3,FALSE),V1087)</f>
        <v>kein SSC</v>
      </c>
      <c r="H1087" s="75" t="str">
        <f>IF(ISBLANK(Abfalldokumentation!$W1087),"-",Abfalldokumentation!$W1087)</f>
        <v>-</v>
      </c>
      <c r="I1087" s="75">
        <f t="shared" si="113"/>
        <v>41</v>
      </c>
      <c r="J1087" s="75" t="str">
        <f t="shared" si="114"/>
        <v>Produkte</v>
      </c>
      <c r="K1087" s="75" t="str">
        <f t="shared" si="115"/>
        <v>BUs</v>
      </c>
      <c r="L1087" s="75" t="str">
        <f t="shared" si="116"/>
        <v>Symptome</v>
      </c>
      <c r="M10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IFERROR(VLOOKUP(Abfalldokumentation!$O1087,Kennzahlen!U:X,3,FALSE)*Abfalldokumentation!$B1087,"0")))),0)</f>
        <v>129.5</v>
      </c>
      <c r="N1087" s="75" t="str">
        <f>IF(ISBLANK(Q1087),VLOOKUP(Abfalldokumentation!$O1087,'Linien - BU'!R:S,2,FALSE),Q1087)</f>
        <v>RWV</v>
      </c>
      <c r="O1087" s="76">
        <f t="shared" si="117"/>
        <v>29600026</v>
      </c>
      <c r="P1087" s="76">
        <f t="shared" si="118"/>
        <v>83</v>
      </c>
      <c r="Q1087" s="44" t="s">
        <v>188</v>
      </c>
      <c r="R1087" s="45">
        <v>29600026</v>
      </c>
      <c r="S1087" s="45">
        <v>259</v>
      </c>
      <c r="T1087" s="45">
        <v>83</v>
      </c>
      <c r="U1087" s="46">
        <v>44483</v>
      </c>
      <c r="V1087" s="47"/>
      <c r="W1087" s="45"/>
      <c r="X1087" s="49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7" t="str">
        <f>VLOOKUP(N1088,'Linien - BU'!A:B,2,FALSE)</f>
        <v>BU1</v>
      </c>
      <c r="B1088" s="78">
        <f t="shared" si="112"/>
        <v>127</v>
      </c>
      <c r="C1088" s="79">
        <f>Abfalldokumentation!$U1088</f>
        <v>44483</v>
      </c>
      <c r="D1088" s="68" t="str">
        <f>IFERROR(VLOOKUP(Tabelle3[[#This Row],[Artikelnr.]],Produktgruppe!A:B,2,0),Tabelle3[[#This Row],[Produktname]])</f>
        <v>Sammelnr.</v>
      </c>
      <c r="E1088" s="80" t="str">
        <f>IFERROR(VLOOKUP(Abfalldokumentation!$O1088,Artikel!A:C,3,FALSE),Abfalldokumentation!$O1088)</f>
        <v>VS Chili geschält</v>
      </c>
      <c r="F1088" s="80" t="str">
        <f>VLOOKUP(T1088,'Liste Gründe'!A:D,2,FALSE)</f>
        <v>Schimmel</v>
      </c>
      <c r="G1088" s="79" t="str">
        <f>IF(ISBLANK(V1088),VLOOKUP(Abfalldokumentation!$P1088,'Liste Gründe'!A:D,3,FALSE),V1088)</f>
        <v>keine Verarbeitung</v>
      </c>
      <c r="H1088" s="80" t="str">
        <f>IF(ISBLANK(Abfalldokumentation!$W1088),"-",Abfalldokumentation!$W1088)</f>
        <v>-</v>
      </c>
      <c r="I1088" s="80">
        <f t="shared" si="113"/>
        <v>41</v>
      </c>
      <c r="J1088" s="80" t="str">
        <f t="shared" si="114"/>
        <v>Produkte</v>
      </c>
      <c r="K1088" s="80" t="str">
        <f t="shared" si="115"/>
        <v>BUs</v>
      </c>
      <c r="L1088" s="80" t="str">
        <f t="shared" si="116"/>
        <v>Symptome</v>
      </c>
      <c r="M10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IFERROR(VLOOKUP(Abfalldokumentation!$O1088,Kennzahlen!U:X,3,FALSE)*Abfalldokumentation!$B1088,"0")))),0)</f>
        <v>118.3767</v>
      </c>
      <c r="N1088" s="80" t="str">
        <f>IF(ISBLANK(Q1088),VLOOKUP(Abfalldokumentation!$O1088,'Linien - BU'!R:S,2,FALSE),Q1088)</f>
        <v>Schmelze</v>
      </c>
      <c r="O1088" s="76">
        <f t="shared" si="117"/>
        <v>29600027</v>
      </c>
      <c r="P1088" s="76">
        <f t="shared" si="118"/>
        <v>12</v>
      </c>
      <c r="Q1088" s="38" t="s">
        <v>170</v>
      </c>
      <c r="R1088" s="39">
        <v>29600027</v>
      </c>
      <c r="S1088" s="39">
        <v>127</v>
      </c>
      <c r="T1088" s="39">
        <v>12</v>
      </c>
      <c r="U1088" s="40">
        <v>44483</v>
      </c>
      <c r="V1088" s="41" t="s">
        <v>22</v>
      </c>
      <c r="W1088" s="39"/>
      <c r="X1088" s="43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2" t="str">
        <f>VLOOKUP(N1089,'Linien - BU'!A:B,2,FALSE)</f>
        <v>Rest</v>
      </c>
      <c r="B1089" s="73">
        <f t="shared" si="112"/>
        <v>540</v>
      </c>
      <c r="C1089" s="74">
        <f>Abfalldokumentation!$U1089</f>
        <v>44483</v>
      </c>
      <c r="D1089" s="68" t="str">
        <f>IFERROR(VLOOKUP(Tabelle3[[#This Row],[Artikelnr.]],Produktgruppe!A:B,2,0),Tabelle3[[#This Row],[Produktname]])</f>
        <v>Diverses</v>
      </c>
      <c r="E1089" s="75" t="str">
        <f>IFERROR(VLOOKUP(Abfalldokumentation!$O1089,Artikel!A:C,3,FALSE),Abfalldokumentation!$O1089)</f>
        <v>BLO FRUCHT 5KG mit geh.</v>
      </c>
      <c r="F1089" s="75" t="str">
        <f>VLOOKUP(T1089,'Liste Gründe'!A:D,2,FALSE)</f>
        <v>Schimmel</v>
      </c>
      <c r="G1089" s="74" t="str">
        <f>IF(ISBLANK(V1089),VLOOKUP(Abfalldokumentation!$P1089,'Liste Gründe'!A:D,3,FALSE),V1089)</f>
        <v>zu viel Wasseraustritt, Keine unfangreiche Durchführung von Tests</v>
      </c>
      <c r="H1089" s="75" t="str">
        <f>IF(ISBLANK(Abfalldokumentation!$W1089),"-",Abfalldokumentation!$W1089)</f>
        <v>-</v>
      </c>
      <c r="I1089" s="75">
        <f t="shared" si="113"/>
        <v>41</v>
      </c>
      <c r="J1089" s="75" t="str">
        <f t="shared" si="114"/>
        <v>Produkte</v>
      </c>
      <c r="K1089" s="75" t="str">
        <f t="shared" si="115"/>
        <v>BUs</v>
      </c>
      <c r="L1089" s="75" t="str">
        <f t="shared" si="116"/>
        <v>Symptome</v>
      </c>
      <c r="M10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IFERROR(VLOOKUP(Abfalldokumentation!$O1089,Kennzahlen!U:X,3,FALSE)*Abfalldokumentation!$B1089,"0")))),0)</f>
        <v>22171.644</v>
      </c>
      <c r="N1089" s="75" t="str">
        <f>IF(ISBLANK(Q1089),VLOOKUP(Abfalldokumentation!$O1089,'Linien - BU'!R:S,2,FALSE),Q1089)</f>
        <v>Entwicklung</v>
      </c>
      <c r="O1089" s="76">
        <f t="shared" si="117"/>
        <v>31000234</v>
      </c>
      <c r="P1089" s="76">
        <f t="shared" si="118"/>
        <v>12</v>
      </c>
      <c r="Q1089" s="44" t="s">
        <v>311</v>
      </c>
      <c r="R1089" s="45">
        <v>31000234</v>
      </c>
      <c r="S1089" s="45">
        <v>540</v>
      </c>
      <c r="T1089" s="45">
        <v>12</v>
      </c>
      <c r="U1089" s="46">
        <v>44483</v>
      </c>
      <c r="V1089" s="47" t="s">
        <v>32</v>
      </c>
      <c r="W1089" s="45"/>
      <c r="X1089" s="49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7" t="str">
        <f>VLOOKUP(N1090,'Linien - BU'!A:B,2,FALSE)</f>
        <v>BU3</v>
      </c>
      <c r="B1090" s="78">
        <f t="shared" ref="B1090:B1153" si="119">S1090</f>
        <v>25</v>
      </c>
      <c r="C1090" s="79">
        <f>Abfalldokumentation!$U1090</f>
        <v>44483</v>
      </c>
      <c r="D1090" s="68" t="str">
        <f>IFERROR(VLOOKUP(Tabelle3[[#This Row],[Artikelnr.]],Produktgruppe!A:B,2,0),Tabelle3[[#This Row],[Produktname]])</f>
        <v>Diverses</v>
      </c>
      <c r="E1090" s="80" t="str">
        <f>IFERROR(VLOOKUP(Abfalldokumentation!$O1090,Artikel!A:C,3,FALSE),Abfalldokumentation!$O1090)</f>
        <v>Maschinenabfall</v>
      </c>
      <c r="F1090" s="80" t="str">
        <f>VLOOKUP(T1090,'Liste Gründe'!A:D,2,FALSE)</f>
        <v>Linienbezogen</v>
      </c>
      <c r="G1090" s="79" t="str">
        <f>IF(ISBLANK(V1090),VLOOKUP(Abfalldokumentation!$P1090,'Liste Gründe'!A:D,3,FALSE),V1090)</f>
        <v>Maschinenabfall</v>
      </c>
      <c r="H1090" s="80" t="str">
        <f>IF(ISBLANK(Abfalldokumentation!$W1090),"-",Abfalldokumentation!$W1090)</f>
        <v>-</v>
      </c>
      <c r="I1090" s="80">
        <f t="shared" ref="I1090:I1153" si="120">_xlfn.ISOWEEKNUM(C1090)</f>
        <v>41</v>
      </c>
      <c r="J1090" s="80" t="str">
        <f t="shared" ref="J1090:J1153" si="121">"Produkte"</f>
        <v>Produkte</v>
      </c>
      <c r="K1090" s="80" t="str">
        <f t="shared" ref="K1090:K1153" si="122">"BUs"</f>
        <v>BUs</v>
      </c>
      <c r="L1090" s="80" t="str">
        <f t="shared" ref="L1090:L1153" si="123">"Symptome"</f>
        <v>Symptome</v>
      </c>
      <c r="M10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IFERROR(VLOOKUP(Abfalldokumentation!$O1090,Kennzahlen!U:X,3,FALSE)*Abfalldokumentation!$B1090,"0")))),0)</f>
        <v>0</v>
      </c>
      <c r="N1090" s="80" t="str">
        <f>IF(ISBLANK(Q1090),VLOOKUP(Abfalldokumentation!$O1090,'Linien - BU'!R:S,2,FALSE),Q1090)</f>
        <v>L1</v>
      </c>
      <c r="O1090" s="76" t="str">
        <f t="shared" ref="O1090:O1153" si="124">R1090</f>
        <v>Maschinenabfall</v>
      </c>
      <c r="P1090" s="76">
        <f t="shared" ref="P1090:P1153" si="125">T1090</f>
        <v>30</v>
      </c>
      <c r="Q1090" s="38" t="s">
        <v>174</v>
      </c>
      <c r="R1090" s="39" t="s">
        <v>53</v>
      </c>
      <c r="S1090" s="39">
        <v>25</v>
      </c>
      <c r="T1090" s="39">
        <v>30</v>
      </c>
      <c r="U1090" s="40">
        <v>44483</v>
      </c>
      <c r="V1090" s="41"/>
      <c r="W1090" s="39"/>
      <c r="X1090" s="43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2" t="str">
        <f>VLOOKUP(N1091,'Linien - BU'!A:B,2,FALSE)</f>
        <v>Rest</v>
      </c>
      <c r="B1091" s="73">
        <f t="shared" si="119"/>
        <v>9.5</v>
      </c>
      <c r="C1091" s="74">
        <f>Abfalldokumentation!$U1091</f>
        <v>44483</v>
      </c>
      <c r="D1091" s="68" t="str">
        <f>IFERROR(VLOOKUP(Tabelle3[[#This Row],[Artikelnr.]],Produktgruppe!A:B,2,0),Tabelle3[[#This Row],[Produktname]])</f>
        <v>Rest</v>
      </c>
      <c r="E1091" s="75" t="str">
        <f>IFERROR(VLOOKUP(Abfalldokumentation!$O1091,Artikel!A:C,3,FALSE),Abfalldokumentation!$O1091)</f>
        <v>-</v>
      </c>
      <c r="F1091" s="75" t="str">
        <f>VLOOKUP(T1091,'Liste Gründe'!A:D,2,FALSE)</f>
        <v>Qualitätssicherung</v>
      </c>
      <c r="G1091" s="74" t="str">
        <f>IF(ISBLANK(V1091),VLOOKUP(Abfalldokumentation!$P1091,'Liste Gründe'!A:D,3,FALSE),V1091)</f>
        <v>Sensorik</v>
      </c>
      <c r="H1091" s="75" t="str">
        <f>IF(ISBLANK(Abfalldokumentation!$W1091),"-",Abfalldokumentation!$W1091)</f>
        <v>-</v>
      </c>
      <c r="I1091" s="75">
        <f t="shared" si="120"/>
        <v>41</v>
      </c>
      <c r="J1091" s="75" t="str">
        <f t="shared" si="121"/>
        <v>Produkte</v>
      </c>
      <c r="K1091" s="75" t="str">
        <f t="shared" si="122"/>
        <v>BUs</v>
      </c>
      <c r="L1091" s="75" t="str">
        <f t="shared" si="123"/>
        <v>Symptome</v>
      </c>
      <c r="M10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IFERROR(VLOOKUP(Abfalldokumentation!$O1091,Kennzahlen!U:X,3,FALSE)*Abfalldokumentation!$B1091,"0")))),0)</f>
        <v>0</v>
      </c>
      <c r="N1091" s="75" t="str">
        <f>IF(ISBLANK(Q1091),VLOOKUP(Abfalldokumentation!$O1091,'Linien - BU'!R:S,2,FALSE),Q1091)</f>
        <v>QM</v>
      </c>
      <c r="O1091" s="76" t="str">
        <f t="shared" si="124"/>
        <v>-</v>
      </c>
      <c r="P1091" s="76">
        <f t="shared" si="125"/>
        <v>74</v>
      </c>
      <c r="Q1091" s="44" t="s">
        <v>182</v>
      </c>
      <c r="R1091" s="45" t="s">
        <v>52</v>
      </c>
      <c r="S1091" s="45">
        <v>9.5</v>
      </c>
      <c r="T1091" s="45">
        <v>74</v>
      </c>
      <c r="U1091" s="46">
        <v>44483</v>
      </c>
      <c r="V1091" s="47"/>
      <c r="W1091" s="45"/>
      <c r="X1091" s="49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7" t="str">
        <f>VLOOKUP(N1092,'Linien - BU'!A:B,2,FALSE)</f>
        <v>Rest</v>
      </c>
      <c r="B1092" s="78">
        <f t="shared" si="119"/>
        <v>57</v>
      </c>
      <c r="C1092" s="79">
        <f>Abfalldokumentation!$U1092</f>
        <v>44483</v>
      </c>
      <c r="D1092" s="68" t="str">
        <f>IFERROR(VLOOKUP(Tabelle3[[#This Row],[Artikelnr.]],Produktgruppe!A:B,2,0),Tabelle3[[#This Row],[Produktname]])</f>
        <v>Rest</v>
      </c>
      <c r="E1092" s="80" t="str">
        <f>IFERROR(VLOOKUP(Abfalldokumentation!$O1092,Artikel!A:C,3,FALSE),Abfalldokumentation!$O1092)</f>
        <v>-</v>
      </c>
      <c r="F1092" s="80" t="str">
        <f>VLOOKUP(T1092,'Liste Gründe'!A:D,2,FALSE)</f>
        <v>Qualitätssicherung</v>
      </c>
      <c r="G1092" s="79" t="str">
        <f>IF(ISBLANK(V1092),VLOOKUP(Abfalldokumentation!$P1092,'Liste Gründe'!A:D,3,FALSE),V1092)</f>
        <v>Einwaage</v>
      </c>
      <c r="H1092" s="80" t="str">
        <f>IF(ISBLANK(Abfalldokumentation!$W1092),"-",Abfalldokumentation!$W1092)</f>
        <v>-</v>
      </c>
      <c r="I1092" s="80">
        <f t="shared" si="120"/>
        <v>41</v>
      </c>
      <c r="J1092" s="80" t="str">
        <f t="shared" si="121"/>
        <v>Produkte</v>
      </c>
      <c r="K1092" s="80" t="str">
        <f t="shared" si="122"/>
        <v>BUs</v>
      </c>
      <c r="L1092" s="80" t="str">
        <f t="shared" si="123"/>
        <v>Symptome</v>
      </c>
      <c r="M10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IFERROR(VLOOKUP(Abfalldokumentation!$O1092,Kennzahlen!U:X,3,FALSE)*Abfalldokumentation!$B1092,"0")))),0)</f>
        <v>0</v>
      </c>
      <c r="N1092" s="80" t="str">
        <f>IF(ISBLANK(Q1092),VLOOKUP(Abfalldokumentation!$O1092,'Linien - BU'!R:S,2,FALSE),Q1092)</f>
        <v>Labor</v>
      </c>
      <c r="O1092" s="76" t="str">
        <f t="shared" si="124"/>
        <v>-</v>
      </c>
      <c r="P1092" s="76">
        <f t="shared" si="125"/>
        <v>71</v>
      </c>
      <c r="Q1092" s="38" t="s">
        <v>185</v>
      </c>
      <c r="R1092" s="39" t="s">
        <v>52</v>
      </c>
      <c r="S1092" s="39">
        <v>57</v>
      </c>
      <c r="T1092" s="39">
        <v>71</v>
      </c>
      <c r="U1092" s="40">
        <v>44483</v>
      </c>
      <c r="V1092" s="41"/>
      <c r="W1092" s="39"/>
      <c r="X1092" s="43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2" t="str">
        <f>VLOOKUP(N1093,'Linien - BU'!A:B,2,FALSE)</f>
        <v>Rest</v>
      </c>
      <c r="B1093" s="73">
        <f t="shared" si="119"/>
        <v>2.2000000000000002</v>
      </c>
      <c r="C1093" s="74">
        <f>Abfalldokumentation!$U1093</f>
        <v>44483</v>
      </c>
      <c r="D1093" s="68" t="str">
        <f>IFERROR(VLOOKUP(Tabelle3[[#This Row],[Artikelnr.]],Produktgruppe!A:B,2,0),Tabelle3[[#This Row],[Produktname]])</f>
        <v>Rest</v>
      </c>
      <c r="E1093" s="75" t="str">
        <f>IFERROR(VLOOKUP(Abfalldokumentation!$O1093,Artikel!A:C,3,FALSE),Abfalldokumentation!$O1093)</f>
        <v>-</v>
      </c>
      <c r="F1093" s="75" t="str">
        <f>VLOOKUP(T1093,'Liste Gründe'!A:D,2,FALSE)</f>
        <v>Qualitätssicherung</v>
      </c>
      <c r="G1093" s="74" t="str">
        <f>IF(ISBLANK(V1093),VLOOKUP(Abfalldokumentation!$P1093,'Liste Gründe'!A:D,3,FALSE),V1093)</f>
        <v>Sensorik</v>
      </c>
      <c r="H1093" s="75" t="str">
        <f>IF(ISBLANK(Abfalldokumentation!$W1093),"-",Abfalldokumentation!$W1093)</f>
        <v>-</v>
      </c>
      <c r="I1093" s="75">
        <f t="shared" si="120"/>
        <v>41</v>
      </c>
      <c r="J1093" s="75" t="str">
        <f t="shared" si="121"/>
        <v>Produkte</v>
      </c>
      <c r="K1093" s="75" t="str">
        <f t="shared" si="122"/>
        <v>BUs</v>
      </c>
      <c r="L1093" s="75" t="str">
        <f t="shared" si="123"/>
        <v>Symptome</v>
      </c>
      <c r="M10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IFERROR(VLOOKUP(Abfalldokumentation!$O1093,Kennzahlen!U:X,3,FALSE)*Abfalldokumentation!$B1093,"0")))),0)</f>
        <v>0</v>
      </c>
      <c r="N1093" s="75" t="str">
        <f>IF(ISBLANK(Q1093),VLOOKUP(Abfalldokumentation!$O1093,'Linien - BU'!R:S,2,FALSE),Q1093)</f>
        <v>Labor</v>
      </c>
      <c r="O1093" s="76" t="str">
        <f t="shared" si="124"/>
        <v>-</v>
      </c>
      <c r="P1093" s="76">
        <f t="shared" si="125"/>
        <v>74</v>
      </c>
      <c r="Q1093" s="44" t="s">
        <v>185</v>
      </c>
      <c r="R1093" s="45" t="s">
        <v>52</v>
      </c>
      <c r="S1093" s="45">
        <v>2.2000000000000002</v>
      </c>
      <c r="T1093" s="45">
        <v>74</v>
      </c>
      <c r="U1093" s="46">
        <v>44483</v>
      </c>
      <c r="V1093" s="47"/>
      <c r="W1093" s="45"/>
      <c r="X1093" s="49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7" t="str">
        <f>VLOOKUP(N1094,'Linien - BU'!A:B,2,FALSE)</f>
        <v>BU4</v>
      </c>
      <c r="B1094" s="78">
        <f t="shared" si="119"/>
        <v>15</v>
      </c>
      <c r="C1094" s="79">
        <f>Abfalldokumentation!$U1094</f>
        <v>44483</v>
      </c>
      <c r="D1094" s="68" t="str">
        <f>IFERROR(VLOOKUP(Tabelle3[[#This Row],[Artikelnr.]],Produktgruppe!A:B,2,0),Tabelle3[[#This Row],[Produktname]])</f>
        <v>Diverses</v>
      </c>
      <c r="E1094" s="80" t="str">
        <f>IFERROR(VLOOKUP(Abfalldokumentation!$O1094,Artikel!A:C,3,FALSE),Abfalldokumentation!$O1094)</f>
        <v>Diverses</v>
      </c>
      <c r="F1094" s="80" t="str">
        <f>VLOOKUP(T1094,'Liste Gründe'!A:D,2,FALSE)</f>
        <v>Linienbezogen</v>
      </c>
      <c r="G1094" s="79" t="str">
        <f>IF(ISBLANK(V1094),VLOOKUP(Abfalldokumentation!$P1094,'Liste Gründe'!A:D,3,FALSE),V1094)</f>
        <v>Maschinenabfall</v>
      </c>
      <c r="H1094" s="80" t="str">
        <f>IF(ISBLANK(Abfalldokumentation!$W1094),"-",Abfalldokumentation!$W1094)</f>
        <v>-</v>
      </c>
      <c r="I1094" s="80">
        <f t="shared" si="120"/>
        <v>41</v>
      </c>
      <c r="J1094" s="80" t="str">
        <f t="shared" si="121"/>
        <v>Produkte</v>
      </c>
      <c r="K1094" s="80" t="str">
        <f t="shared" si="122"/>
        <v>BUs</v>
      </c>
      <c r="L1094" s="80" t="str">
        <f t="shared" si="123"/>
        <v>Symptome</v>
      </c>
      <c r="M10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IFERROR(VLOOKUP(Abfalldokumentation!$O1094,Kennzahlen!U:X,3,FALSE)*Abfalldokumentation!$B1094,"0")))),0)</f>
        <v>0</v>
      </c>
      <c r="N1094" s="80" t="str">
        <f>IF(ISBLANK(Q1094),VLOOKUP(Abfalldokumentation!$O1094,'Linien - BU'!R:S,2,FALSE),Q1094)</f>
        <v>BU4</v>
      </c>
      <c r="O1094" s="76" t="str">
        <f t="shared" si="124"/>
        <v>Diverses</v>
      </c>
      <c r="P1094" s="76">
        <f t="shared" si="125"/>
        <v>30</v>
      </c>
      <c r="Q1094" s="38" t="s">
        <v>9</v>
      </c>
      <c r="R1094" s="45" t="s">
        <v>108</v>
      </c>
      <c r="S1094" s="39">
        <v>15</v>
      </c>
      <c r="T1094" s="39">
        <v>30</v>
      </c>
      <c r="U1094" s="40">
        <v>44483</v>
      </c>
      <c r="V1094" s="41"/>
      <c r="W1094" s="39"/>
      <c r="X1094" s="43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2" t="str">
        <f>VLOOKUP(N1095,'Linien - BU'!A:B,2,FALSE)</f>
        <v>BU3</v>
      </c>
      <c r="B1095" s="73">
        <f t="shared" si="119"/>
        <v>35</v>
      </c>
      <c r="C1095" s="74">
        <f>Abfalldokumentation!$U1095</f>
        <v>44483</v>
      </c>
      <c r="D1095" s="68" t="str">
        <f>IFERROR(VLOOKUP(Tabelle3[[#This Row],[Artikelnr.]],Produktgruppe!A:B,2,0),Tabelle3[[#This Row],[Produktname]])</f>
        <v>Diverses</v>
      </c>
      <c r="E1095" s="75" t="str">
        <f>IFERROR(VLOOKUP(Abfalldokumentation!$O1095,Artikel!A:C,3,FALSE),Abfalldokumentation!$O1095)</f>
        <v>Maschinenabfall</v>
      </c>
      <c r="F1095" s="75" t="str">
        <f>VLOOKUP(T1095,'Liste Gründe'!A:D,2,FALSE)</f>
        <v>Linienbezogen</v>
      </c>
      <c r="G1095" s="74" t="str">
        <f>IF(ISBLANK(V1095),VLOOKUP(Abfalldokumentation!$P1095,'Liste Gründe'!A:D,3,FALSE),V1095)</f>
        <v>Maschinenabfall</v>
      </c>
      <c r="H1095" s="75" t="str">
        <f>IF(ISBLANK(Abfalldokumentation!$W1095),"-",Abfalldokumentation!$W1095)</f>
        <v>-</v>
      </c>
      <c r="I1095" s="75">
        <f t="shared" si="120"/>
        <v>41</v>
      </c>
      <c r="J1095" s="75" t="str">
        <f t="shared" si="121"/>
        <v>Produkte</v>
      </c>
      <c r="K1095" s="75" t="str">
        <f t="shared" si="122"/>
        <v>BUs</v>
      </c>
      <c r="L1095" s="75" t="str">
        <f t="shared" si="123"/>
        <v>Symptome</v>
      </c>
      <c r="M10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IFERROR(VLOOKUP(Abfalldokumentation!$O1095,Kennzahlen!U:X,3,FALSE)*Abfalldokumentation!$B1095,"0")))),0)</f>
        <v>0</v>
      </c>
      <c r="N1095" s="75" t="str">
        <f>IF(ISBLANK(Q1095),VLOOKUP(Abfalldokumentation!$O1095,'Linien - BU'!R:S,2,FALSE),Q1095)</f>
        <v>BU3</v>
      </c>
      <c r="O1095" s="76" t="str">
        <f t="shared" si="124"/>
        <v>Maschinenabfall</v>
      </c>
      <c r="P1095" s="76">
        <f t="shared" si="125"/>
        <v>30</v>
      </c>
      <c r="Q1095" s="44" t="s">
        <v>8</v>
      </c>
      <c r="R1095" s="39" t="s">
        <v>53</v>
      </c>
      <c r="S1095" s="45">
        <v>35</v>
      </c>
      <c r="T1095" s="45">
        <v>30</v>
      </c>
      <c r="U1095" s="46">
        <v>44483</v>
      </c>
      <c r="V1095" s="47"/>
      <c r="W1095" s="45"/>
      <c r="X1095" s="49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7" t="str">
        <f>VLOOKUP(N1096,'Linien - BU'!A:B,2,FALSE)</f>
        <v>BU1</v>
      </c>
      <c r="B1096" s="78">
        <f t="shared" si="119"/>
        <v>267</v>
      </c>
      <c r="C1096" s="79">
        <f>Abfalldokumentation!$U1096</f>
        <v>44483</v>
      </c>
      <c r="D1096" s="68" t="str">
        <f>IFERROR(VLOOKUP(Tabelle3[[#This Row],[Artikelnr.]],Produktgruppe!A:B,2,0),Tabelle3[[#This Row],[Produktname]])</f>
        <v>Diverses</v>
      </c>
      <c r="E1096" s="80" t="str">
        <f>IFERROR(VLOOKUP(Abfalldokumentation!$O1096,Artikel!A:C,3,FALSE),Abfalldokumentation!$O1096)</f>
        <v>Diverses</v>
      </c>
      <c r="F1096" s="80" t="str">
        <f>VLOOKUP(T1096,'Liste Gründe'!A:D,2,FALSE)</f>
        <v>Linienbezogen</v>
      </c>
      <c r="G1096" s="79" t="str">
        <f>IF(ISBLANK(V1096),VLOOKUP(Abfalldokumentation!$P1096,'Liste Gründe'!A:D,3,FALSE),V1096)</f>
        <v>Darm geplatzt</v>
      </c>
      <c r="H1096" s="80" t="str">
        <f>IF(ISBLANK(Abfalldokumentation!$W1096),"-",Abfalldokumentation!$W1096)</f>
        <v>-</v>
      </c>
      <c r="I1096" s="80">
        <f t="shared" si="120"/>
        <v>41</v>
      </c>
      <c r="J1096" s="80" t="str">
        <f t="shared" si="121"/>
        <v>Produkte</v>
      </c>
      <c r="K1096" s="80" t="str">
        <f t="shared" si="122"/>
        <v>BUs</v>
      </c>
      <c r="L1096" s="80" t="str">
        <f t="shared" si="123"/>
        <v>Symptome</v>
      </c>
      <c r="M10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IFERROR(VLOOKUP(Abfalldokumentation!$O1096,Kennzahlen!U:X,3,FALSE)*Abfalldokumentation!$B1096,"0")))),0)</f>
        <v>0</v>
      </c>
      <c r="N1096" s="80" t="str">
        <f>IF(ISBLANK(Q1096),VLOOKUP(Abfalldokumentation!$O1096,'Linien - BU'!R:S,2,FALSE),Q1096)</f>
        <v>Abfüllung</v>
      </c>
      <c r="O1096" s="76" t="str">
        <f t="shared" si="124"/>
        <v>Diverses</v>
      </c>
      <c r="P1096" s="76">
        <f t="shared" si="125"/>
        <v>34</v>
      </c>
      <c r="Q1096" s="38" t="s">
        <v>166</v>
      </c>
      <c r="R1096" s="39" t="s">
        <v>108</v>
      </c>
      <c r="S1096" s="39">
        <v>267</v>
      </c>
      <c r="T1096" s="39">
        <v>34</v>
      </c>
      <c r="U1096" s="40">
        <v>44483</v>
      </c>
      <c r="V1096" s="41"/>
      <c r="W1096" s="39"/>
      <c r="X1096" s="43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2" t="str">
        <f>VLOOKUP(N1097,'Linien - BU'!A:B,2,FALSE)</f>
        <v>BU1</v>
      </c>
      <c r="B1097" s="73">
        <f t="shared" si="119"/>
        <v>41.5</v>
      </c>
      <c r="C1097" s="74">
        <f>Abfalldokumentation!$U1097</f>
        <v>44483</v>
      </c>
      <c r="D1097" s="68" t="str">
        <f>IFERROR(VLOOKUP(Tabelle3[[#This Row],[Artikelnr.]],Produktgruppe!A:B,2,0),Tabelle3[[#This Row],[Produktname]])</f>
        <v>Diverses</v>
      </c>
      <c r="E1097" s="75" t="str">
        <f>IFERROR(VLOOKUP(Abfalldokumentation!$O1097,Artikel!A:C,3,FALSE),Abfalldokumentation!$O1097)</f>
        <v>Diverses</v>
      </c>
      <c r="F1097" s="75" t="str">
        <f>VLOOKUP(T1097,'Liste Gründe'!A:D,2,FALSE)</f>
        <v>Linienbezogen</v>
      </c>
      <c r="G1097" s="74" t="str">
        <f>IF(ISBLANK(V1097),VLOOKUP(Abfalldokumentation!$P1097,'Liste Gründe'!A:D,3,FALSE),V1097)</f>
        <v>Reinigung</v>
      </c>
      <c r="H1097" s="75" t="str">
        <f>IF(ISBLANK(Abfalldokumentation!$W1097),"-",Abfalldokumentation!$W1097)</f>
        <v>-</v>
      </c>
      <c r="I1097" s="75">
        <f t="shared" si="120"/>
        <v>41</v>
      </c>
      <c r="J1097" s="75" t="str">
        <f t="shared" si="121"/>
        <v>Produkte</v>
      </c>
      <c r="K1097" s="75" t="str">
        <f t="shared" si="122"/>
        <v>BUs</v>
      </c>
      <c r="L1097" s="75" t="str">
        <f t="shared" si="123"/>
        <v>Symptome</v>
      </c>
      <c r="M10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IFERROR(VLOOKUP(Abfalldokumentation!$O1097,Kennzahlen!U:X,3,FALSE)*Abfalldokumentation!$B1097,"0")))),0)</f>
        <v>0</v>
      </c>
      <c r="N1097" s="75" t="str">
        <f>IF(ISBLANK(Q1097),VLOOKUP(Abfalldokumentation!$O1097,'Linien - BU'!R:S,2,FALSE),Q1097)</f>
        <v>Schmelze</v>
      </c>
      <c r="O1097" s="76" t="str">
        <f t="shared" si="124"/>
        <v>Diverses</v>
      </c>
      <c r="P1097" s="76">
        <f t="shared" si="125"/>
        <v>10</v>
      </c>
      <c r="Q1097" s="44" t="s">
        <v>170</v>
      </c>
      <c r="R1097" s="45" t="s">
        <v>108</v>
      </c>
      <c r="S1097" s="45">
        <v>41.5</v>
      </c>
      <c r="T1097" s="45">
        <v>10</v>
      </c>
      <c r="U1097" s="46">
        <v>44483</v>
      </c>
      <c r="V1097" s="47"/>
      <c r="W1097" s="45"/>
      <c r="X1097" s="49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7" t="str">
        <f>VLOOKUP(N1098,'Linien - BU'!A:B,2,FALSE)</f>
        <v>BU3</v>
      </c>
      <c r="B1098" s="78">
        <f t="shared" si="119"/>
        <v>19</v>
      </c>
      <c r="C1098" s="79">
        <f>Abfalldokumentation!$U1098</f>
        <v>44483</v>
      </c>
      <c r="D1098" s="68" t="str">
        <f>IFERROR(VLOOKUP(Tabelle3[[#This Row],[Artikelnr.]],Produktgruppe!A:B,2,0),Tabelle3[[#This Row],[Produktname]])</f>
        <v>Fertigware</v>
      </c>
      <c r="E1098" s="80" t="str">
        <f>IFERROR(VLOOKUP(Abfalldokumentation!$O1098,Artikel!A:C,3,FALSE),Abfalldokumentation!$O1098)</f>
        <v>Räucher Schinken Fertigware</v>
      </c>
      <c r="F1098" s="80" t="str">
        <f>VLOOKUP(T1098,'Liste Gründe'!A:D,2,FALSE)</f>
        <v>Verpackungsfehler</v>
      </c>
      <c r="G1098" s="79" t="str">
        <f>IF(ISBLANK(V1098),VLOOKUP(Abfalldokumentation!$P1098,'Liste Gründe'!A:D,3,FALSE),V1098)</f>
        <v>offene Verpackung</v>
      </c>
      <c r="H1098" s="80" t="str">
        <f>IF(ISBLANK(Abfalldokumentation!$W1098),"-",Abfalldokumentation!$W1098)</f>
        <v>-</v>
      </c>
      <c r="I1098" s="80">
        <f t="shared" si="120"/>
        <v>41</v>
      </c>
      <c r="J1098" s="80" t="str">
        <f t="shared" si="121"/>
        <v>Produkte</v>
      </c>
      <c r="K1098" s="80" t="str">
        <f t="shared" si="122"/>
        <v>BUs</v>
      </c>
      <c r="L1098" s="80" t="str">
        <f t="shared" si="123"/>
        <v>Symptome</v>
      </c>
      <c r="M10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IFERROR(VLOOKUP(Abfalldokumentation!$O1098,Kennzahlen!U:X,3,FALSE)*Abfalldokumentation!$B1098,"0")))),0)</f>
        <v>0</v>
      </c>
      <c r="N1098" s="80" t="str">
        <f>IF(ISBLANK(Q1098),VLOOKUP(Abfalldokumentation!$O1098,'Linien - BU'!R:S,2,FALSE),Q1098)</f>
        <v>L16</v>
      </c>
      <c r="O1098" s="76" t="str">
        <f t="shared" si="124"/>
        <v>Räucher Schinken Fertigware</v>
      </c>
      <c r="P1098" s="76">
        <f t="shared" si="125"/>
        <v>82</v>
      </c>
      <c r="Q1098" s="38" t="s">
        <v>199</v>
      </c>
      <c r="R1098" s="39" t="s">
        <v>61</v>
      </c>
      <c r="S1098" s="39">
        <v>19</v>
      </c>
      <c r="T1098" s="39">
        <v>82</v>
      </c>
      <c r="U1098" s="40">
        <v>44483</v>
      </c>
      <c r="V1098" s="41"/>
      <c r="W1098" s="39"/>
      <c r="X1098" s="43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2" t="str">
        <f>VLOOKUP(N1099,'Linien - BU'!A:B,2,FALSE)</f>
        <v>Rest</v>
      </c>
      <c r="B1099" s="73">
        <f t="shared" si="119"/>
        <v>47</v>
      </c>
      <c r="C1099" s="74">
        <f>Abfalldokumentation!$U1099</f>
        <v>44483</v>
      </c>
      <c r="D1099" s="68" t="str">
        <f>IFERROR(VLOOKUP(Tabelle3[[#This Row],[Artikelnr.]],Produktgruppe!A:B,2,0),Tabelle3[[#This Row],[Produktname]])</f>
        <v>Qualitätssicherung</v>
      </c>
      <c r="E1099" s="75" t="str">
        <f>IFERROR(VLOOKUP(Abfalldokumentation!$O1099,Artikel!A:C,3,FALSE),Abfalldokumentation!$O1099)</f>
        <v>Rückstellproben</v>
      </c>
      <c r="F1099" s="75" t="str">
        <f>VLOOKUP(T1099,'Liste Gründe'!A:D,2,FALSE)</f>
        <v>Qualitätssicherung</v>
      </c>
      <c r="G1099" s="74" t="str">
        <f>IF(ISBLANK(V1099),VLOOKUP(Abfalldokumentation!$P1099,'Liste Gründe'!A:D,3,FALSE),V1099)</f>
        <v>Rückstellproben</v>
      </c>
      <c r="H1099" s="75" t="str">
        <f>IF(ISBLANK(Abfalldokumentation!$W1099),"-",Abfalldokumentation!$W1099)</f>
        <v>-</v>
      </c>
      <c r="I1099" s="75">
        <f t="shared" si="120"/>
        <v>41</v>
      </c>
      <c r="J1099" s="75" t="str">
        <f t="shared" si="121"/>
        <v>Produkte</v>
      </c>
      <c r="K1099" s="75" t="str">
        <f t="shared" si="122"/>
        <v>BUs</v>
      </c>
      <c r="L1099" s="75" t="str">
        <f t="shared" si="123"/>
        <v>Symptome</v>
      </c>
      <c r="M10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IFERROR(VLOOKUP(Abfalldokumentation!$O1099,Kennzahlen!U:X,3,FALSE)*Abfalldokumentation!$B1099,"0")))),0)</f>
        <v>0</v>
      </c>
      <c r="N1099" s="75" t="str">
        <f>IF(ISBLANK(Q1099),VLOOKUP(Abfalldokumentation!$O1099,'Linien - BU'!R:S,2,FALSE),Q1099)</f>
        <v>Labor</v>
      </c>
      <c r="O1099" s="76" t="str">
        <f t="shared" si="124"/>
        <v>Rückstellproben</v>
      </c>
      <c r="P1099" s="76">
        <f t="shared" si="125"/>
        <v>70</v>
      </c>
      <c r="Q1099" s="44" t="s">
        <v>185</v>
      </c>
      <c r="R1099" s="47" t="s">
        <v>198</v>
      </c>
      <c r="S1099" s="45">
        <v>47</v>
      </c>
      <c r="T1099" s="45">
        <v>70</v>
      </c>
      <c r="U1099" s="46">
        <v>44483</v>
      </c>
      <c r="V1099" s="47"/>
      <c r="W1099" s="45"/>
      <c r="X1099" s="49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7" t="str">
        <f>VLOOKUP(N1100,'Linien - BU'!A:B,2,FALSE)</f>
        <v>Rest</v>
      </c>
      <c r="B1100" s="78">
        <f t="shared" si="119"/>
        <v>53</v>
      </c>
      <c r="C1100" s="79">
        <f>Abfalldokumentation!$U1100</f>
        <v>44483</v>
      </c>
      <c r="D1100" s="68" t="str">
        <f>IFERROR(VLOOKUP(Tabelle3[[#This Row],[Artikelnr.]],Produktgruppe!A:B,2,0),Tabelle3[[#This Row],[Produktname]])</f>
        <v>Qualitätssicherung</v>
      </c>
      <c r="E1100" s="80" t="str">
        <f>IFERROR(VLOOKUP(Abfalldokumentation!$O1100,Artikel!A:C,3,FALSE),Abfalldokumentation!$O1100)</f>
        <v>Rückstellproben</v>
      </c>
      <c r="F1100" s="80" t="str">
        <f>VLOOKUP(T1100,'Liste Gründe'!A:D,2,FALSE)</f>
        <v>Qualitätssicherung</v>
      </c>
      <c r="G1100" s="79" t="str">
        <f>IF(ISBLANK(V1100),VLOOKUP(Abfalldokumentation!$P1100,'Liste Gründe'!A:D,3,FALSE),V1100)</f>
        <v>Rückstellproben</v>
      </c>
      <c r="H1100" s="80" t="str">
        <f>IF(ISBLANK(Abfalldokumentation!$W1100),"-",Abfalldokumentation!$W1100)</f>
        <v>-</v>
      </c>
      <c r="I1100" s="80">
        <f t="shared" si="120"/>
        <v>41</v>
      </c>
      <c r="J1100" s="80" t="str">
        <f t="shared" si="121"/>
        <v>Produkte</v>
      </c>
      <c r="K1100" s="80" t="str">
        <f t="shared" si="122"/>
        <v>BUs</v>
      </c>
      <c r="L1100" s="80" t="str">
        <f t="shared" si="123"/>
        <v>Symptome</v>
      </c>
      <c r="M11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IFERROR(VLOOKUP(Abfalldokumentation!$O1100,Kennzahlen!U:X,3,FALSE)*Abfalldokumentation!$B1100,"0")))),0)</f>
        <v>0</v>
      </c>
      <c r="N1100" s="80" t="str">
        <f>IF(ISBLANK(Q1100),VLOOKUP(Abfalldokumentation!$O1100,'Linien - BU'!R:S,2,FALSE),Q1100)</f>
        <v>Labor</v>
      </c>
      <c r="O1100" s="76" t="str">
        <f t="shared" si="124"/>
        <v>Rückstellproben</v>
      </c>
      <c r="P1100" s="76">
        <f t="shared" si="125"/>
        <v>70</v>
      </c>
      <c r="Q1100" s="38" t="s">
        <v>185</v>
      </c>
      <c r="R1100" s="41" t="s">
        <v>198</v>
      </c>
      <c r="S1100" s="39">
        <v>53</v>
      </c>
      <c r="T1100" s="39">
        <v>70</v>
      </c>
      <c r="U1100" s="40">
        <v>44483</v>
      </c>
      <c r="V1100" s="41"/>
      <c r="W1100" s="39"/>
      <c r="X1100" s="43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2" t="str">
        <f>VLOOKUP(N1101,'Linien - BU'!A:B,2,FALSE)</f>
        <v>Rest</v>
      </c>
      <c r="B1101" s="73">
        <f t="shared" si="119"/>
        <v>85</v>
      </c>
      <c r="C1101" s="74">
        <f>Abfalldokumentation!$U1101</f>
        <v>44483</v>
      </c>
      <c r="D1101" s="68" t="str">
        <f>IFERROR(VLOOKUP(Tabelle3[[#This Row],[Artikelnr.]],Produktgruppe!A:B,2,0),Tabelle3[[#This Row],[Produktname]])</f>
        <v>Fertigware</v>
      </c>
      <c r="E1101" s="75" t="str">
        <f>IFERROR(VLOOKUP(Abfalldokumentation!$O1101,Artikel!A:C,3,FALSE),Abfalldokumentation!$O1101)</f>
        <v>verschiedene Fertigware</v>
      </c>
      <c r="F1101" s="75" t="str">
        <f>VLOOKUP(T1101,'Liste Gründe'!A:D,2,FALSE)</f>
        <v>Schimmel</v>
      </c>
      <c r="G1101" s="74" t="str">
        <f>IF(ISBLANK(V1101),VLOOKUP(Abfalldokumentation!$P1101,'Liste Gründe'!A:D,3,FALSE),V1101)</f>
        <v>Luftzieher</v>
      </c>
      <c r="H1101" s="75" t="str">
        <f>IF(ISBLANK(Abfalldokumentation!$W1101),"-",Abfalldokumentation!$W1101)</f>
        <v>von Nagel zurück</v>
      </c>
      <c r="I1101" s="75">
        <f t="shared" si="120"/>
        <v>41</v>
      </c>
      <c r="J1101" s="75" t="str">
        <f t="shared" si="121"/>
        <v>Produkte</v>
      </c>
      <c r="K1101" s="75" t="str">
        <f t="shared" si="122"/>
        <v>BUs</v>
      </c>
      <c r="L1101" s="75" t="str">
        <f t="shared" si="123"/>
        <v>Symptome</v>
      </c>
      <c r="M11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IFERROR(VLOOKUP(Abfalldokumentation!$O1101,Kennzahlen!U:X,3,FALSE)*Abfalldokumentation!$B1101,"0")))),0)</f>
        <v>0</v>
      </c>
      <c r="N1101" s="75" t="str">
        <f>IF(ISBLANK(Q1101),VLOOKUP(Abfalldokumentation!$O1101,'Linien - BU'!R:S,2,FALSE),Q1101)</f>
        <v>Externe</v>
      </c>
      <c r="O1101" s="76" t="str">
        <f t="shared" si="124"/>
        <v>verschiedene Fertigware</v>
      </c>
      <c r="P1101" s="76">
        <f t="shared" si="125"/>
        <v>12</v>
      </c>
      <c r="Q1101" s="44" t="s">
        <v>263</v>
      </c>
      <c r="R1101" s="45" t="s">
        <v>312</v>
      </c>
      <c r="S1101" s="45">
        <v>85</v>
      </c>
      <c r="T1101" s="45">
        <v>12</v>
      </c>
      <c r="U1101" s="46">
        <v>44483</v>
      </c>
      <c r="V1101" s="47" t="s">
        <v>29</v>
      </c>
      <c r="W1101" s="45" t="s">
        <v>313</v>
      </c>
      <c r="X1101" s="49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7" t="str">
        <f>VLOOKUP(N1102,'Linien - BU'!A:B,2,FALSE)</f>
        <v>Rest</v>
      </c>
      <c r="B1102" s="78">
        <f t="shared" si="119"/>
        <v>20</v>
      </c>
      <c r="C1102" s="79">
        <f>Abfalldokumentation!$U1102</f>
        <v>44483</v>
      </c>
      <c r="D1102" s="68" t="str">
        <f>IFERROR(VLOOKUP(Tabelle3[[#This Row],[Artikelnr.]],Produktgruppe!A:B,2,0),Tabelle3[[#This Row],[Produktname]])</f>
        <v>VOS 295</v>
      </c>
      <c r="E1102" s="80" t="str">
        <f>IFERROR(VLOOKUP(Abfalldokumentation!$O1102,Artikel!A:C,3,FALSE),Abfalldokumentation!$O1102)</f>
        <v>VOS Bergkäse</v>
      </c>
      <c r="F1102" s="80" t="str">
        <f>VLOOKUP(T1102,'Liste Gründe'!A:D,2,FALSE)</f>
        <v>Schimmel</v>
      </c>
      <c r="G1102" s="79" t="str">
        <f>IF(ISBLANK(V1102),VLOOKUP(Abfalldokumentation!$P1102,'Liste Gründe'!A:D,3,FALSE),V1102)</f>
        <v>MHD abgelaufen</v>
      </c>
      <c r="H1102" s="80" t="str">
        <f>IF(ISBLANK(Abfalldokumentation!$W1102),"-",Abfalldokumentation!$W1102)</f>
        <v>-</v>
      </c>
      <c r="I1102" s="80">
        <f t="shared" si="120"/>
        <v>41</v>
      </c>
      <c r="J1102" s="80" t="str">
        <f t="shared" si="121"/>
        <v>Produkte</v>
      </c>
      <c r="K1102" s="80" t="str">
        <f t="shared" si="122"/>
        <v>BUs</v>
      </c>
      <c r="L1102" s="80" t="str">
        <f t="shared" si="123"/>
        <v>Symptome</v>
      </c>
      <c r="M11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IFERROR(VLOOKUP(Abfalldokumentation!$O1102,Kennzahlen!U:X,3,FALSE)*Abfalldokumentation!$B1102,"0")))),0)</f>
        <v>0</v>
      </c>
      <c r="N1102" s="80" t="str">
        <f>IF(ISBLANK(Q1102),VLOOKUP(Abfalldokumentation!$O1102,'Linien - BU'!R:S,2,FALSE),Q1102)</f>
        <v>Außenlager</v>
      </c>
      <c r="O1102" s="76" t="str">
        <f t="shared" si="124"/>
        <v>VOS Bergkäse</v>
      </c>
      <c r="P1102" s="76">
        <f t="shared" si="125"/>
        <v>11</v>
      </c>
      <c r="Q1102" s="38" t="s">
        <v>314</v>
      </c>
      <c r="R1102" s="39" t="s">
        <v>315</v>
      </c>
      <c r="S1102" s="39">
        <v>20</v>
      </c>
      <c r="T1102" s="39">
        <v>11</v>
      </c>
      <c r="U1102" s="40">
        <v>44483</v>
      </c>
      <c r="V1102" s="41"/>
      <c r="W1102" s="39"/>
      <c r="X1102" s="43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2" t="str">
        <f>VLOOKUP(N1103,'Linien - BU'!A:B,2,FALSE)</f>
        <v>BU1</v>
      </c>
      <c r="B1103" s="73">
        <f t="shared" si="119"/>
        <v>10</v>
      </c>
      <c r="C1103" s="74">
        <f>Abfalldokumentation!$U1103</f>
        <v>44483</v>
      </c>
      <c r="D1103" s="68" t="str">
        <f>IFERROR(VLOOKUP(Tabelle3[[#This Row],[Artikelnr.]],Produktgruppe!A:B,2,0),Tabelle3[[#This Row],[Produktname]])</f>
        <v>Fertigware</v>
      </c>
      <c r="E1103" s="75" t="str">
        <f>IFERROR(VLOOKUP(Abfalldokumentation!$O1103,Artikel!A:C,3,FALSE),Abfalldokumentation!$O1103)</f>
        <v>Walnusstorten</v>
      </c>
      <c r="F1103" s="75" t="str">
        <f>VLOOKUP(T1103,'Liste Gründe'!A:D,2,FALSE)</f>
        <v>Rest</v>
      </c>
      <c r="G1103" s="74" t="str">
        <f>IF(ISBLANK(V1103),VLOOKUP(Abfalldokumentation!$P1103,'Liste Gründe'!A:D,3,FALSE),V1103)</f>
        <v>Schmutz</v>
      </c>
      <c r="H1103" s="75" t="str">
        <f>IF(ISBLANK(Abfalldokumentation!$W1103),"-",Abfalldokumentation!$W1103)</f>
        <v>-</v>
      </c>
      <c r="I1103" s="75">
        <f t="shared" si="120"/>
        <v>41</v>
      </c>
      <c r="J1103" s="75" t="str">
        <f t="shared" si="121"/>
        <v>Produkte</v>
      </c>
      <c r="K1103" s="75" t="str">
        <f t="shared" si="122"/>
        <v>BUs</v>
      </c>
      <c r="L1103" s="75" t="str">
        <f t="shared" si="123"/>
        <v>Symptome</v>
      </c>
      <c r="M11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IFERROR(VLOOKUP(Abfalldokumentation!$O1103,Kennzahlen!U:X,3,FALSE)*Abfalldokumentation!$B1103,"0")))),0)</f>
        <v>0</v>
      </c>
      <c r="N1103" s="75" t="str">
        <f>IF(ISBLANK(Q1103),VLOOKUP(Abfalldokumentation!$O1103,'Linien - BU'!R:S,2,FALSE),Q1103)</f>
        <v>Abfüllung</v>
      </c>
      <c r="O1103" s="76" t="str">
        <f t="shared" si="124"/>
        <v>Walnusstorten</v>
      </c>
      <c r="P1103" s="76">
        <f t="shared" si="125"/>
        <v>42</v>
      </c>
      <c r="Q1103" s="44" t="s">
        <v>166</v>
      </c>
      <c r="R1103" s="45" t="s">
        <v>316</v>
      </c>
      <c r="S1103" s="45">
        <v>10</v>
      </c>
      <c r="T1103" s="45">
        <v>42</v>
      </c>
      <c r="U1103" s="46">
        <v>44483</v>
      </c>
      <c r="V1103" s="47"/>
      <c r="W1103" s="45"/>
      <c r="X1103" s="49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7" t="str">
        <f>VLOOKUP(N1104,'Linien - BU'!A:B,2,FALSE)</f>
        <v>BU1</v>
      </c>
      <c r="B1104" s="78">
        <f t="shared" si="119"/>
        <v>105</v>
      </c>
      <c r="C1104" s="79">
        <f>Abfalldokumentation!$U1104</f>
        <v>44484</v>
      </c>
      <c r="D1104" s="68" t="str">
        <f>IFERROR(VLOOKUP(Tabelle3[[#This Row],[Artikelnr.]],Produktgruppe!A:B,2,0),Tabelle3[[#This Row],[Produktname]])</f>
        <v>Rohware</v>
      </c>
      <c r="E1104" s="80" t="str">
        <f>IFERROR(VLOOKUP(Abfalldokumentation!$O1104,Artikel!A:C,3,FALSE),Abfalldokumentation!$O1104)</f>
        <v>Bergkäse 45% Fett i. Tr</v>
      </c>
      <c r="F1104" s="80" t="str">
        <f>VLOOKUP(T1104,'Liste Gründe'!A:D,2,FALSE)</f>
        <v>Schimmel</v>
      </c>
      <c r="G1104" s="79" t="str">
        <f>IF(ISBLANK(V1104),VLOOKUP(Abfalldokumentation!$P1104,'Liste Gründe'!A:D,3,FALSE),V1104)</f>
        <v>Schimmel</v>
      </c>
      <c r="H1104" s="80" t="str">
        <f>IF(ISBLANK(Abfalldokumentation!$W1104),"-",Abfalldokumentation!$W1104)</f>
        <v>-</v>
      </c>
      <c r="I1104" s="80">
        <f t="shared" si="120"/>
        <v>41</v>
      </c>
      <c r="J1104" s="80" t="str">
        <f t="shared" si="121"/>
        <v>Produkte</v>
      </c>
      <c r="K1104" s="80" t="str">
        <f t="shared" si="122"/>
        <v>BUs</v>
      </c>
      <c r="L1104" s="80" t="str">
        <f t="shared" si="123"/>
        <v>Symptome</v>
      </c>
      <c r="M11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IFERROR(VLOOKUP(Abfalldokumentation!$O1104,Kennzahlen!U:X,3,FALSE)*Abfalldokumentation!$B1104,"0")))),0)</f>
        <v>0</v>
      </c>
      <c r="N1104" s="80" t="str">
        <f>IF(ISBLANK(Q1104),VLOOKUP(Abfalldokumentation!$O1104,'Linien - BU'!R:S,2,FALSE),Q1104)</f>
        <v>RWV</v>
      </c>
      <c r="O1104" s="76">
        <f t="shared" si="124"/>
        <v>23000206</v>
      </c>
      <c r="P1104" s="76">
        <f t="shared" si="125"/>
        <v>12</v>
      </c>
      <c r="Q1104" s="38" t="s">
        <v>188</v>
      </c>
      <c r="R1104" s="39">
        <v>23000206</v>
      </c>
      <c r="S1104" s="39">
        <v>105</v>
      </c>
      <c r="T1104" s="39">
        <v>12</v>
      </c>
      <c r="U1104" s="40">
        <v>44484</v>
      </c>
      <c r="V1104" s="47"/>
      <c r="W1104" s="39"/>
      <c r="X1104" s="43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2" t="str">
        <f>VLOOKUP(N1105,'Linien - BU'!A:B,2,FALSE)</f>
        <v>BU2</v>
      </c>
      <c r="B1105" s="73">
        <f t="shared" si="119"/>
        <v>90</v>
      </c>
      <c r="C1105" s="74">
        <f>Abfalldokumentation!$U1105</f>
        <v>44484</v>
      </c>
      <c r="D1105" s="68" t="str">
        <f>IFERROR(VLOOKUP(Tabelle3[[#This Row],[Artikelnr.]],Produktgruppe!A:B,2,0),Tabelle3[[#This Row],[Produktname]])</f>
        <v>HF-Ware</v>
      </c>
      <c r="E1105" s="75" t="str">
        <f>IFERROR(VLOOKUP(Abfalldokumentation!$O1105,Artikel!A:C,3,FALSE),Abfalldokumentation!$O1105)</f>
        <v>Verpackte Scheiben</v>
      </c>
      <c r="F1105" s="75" t="str">
        <f>VLOOKUP(T1105,'Liste Gründe'!A:D,2,FALSE)</f>
        <v>Schimmel</v>
      </c>
      <c r="G1105" s="74" t="str">
        <f>IF(ISBLANK(V1105),VLOOKUP(Abfalldokumentation!$P1105,'Liste Gründe'!A:D,3,FALSE),V1105)</f>
        <v>Schimmel</v>
      </c>
      <c r="H1105" s="75" t="str">
        <f>IF(ISBLANK(Abfalldokumentation!$W1105),"-",Abfalldokumentation!$W1105)</f>
        <v>-</v>
      </c>
      <c r="I1105" s="75">
        <f t="shared" si="120"/>
        <v>41</v>
      </c>
      <c r="J1105" s="75" t="str">
        <f t="shared" si="121"/>
        <v>Produkte</v>
      </c>
      <c r="K1105" s="75" t="str">
        <f t="shared" si="122"/>
        <v>BUs</v>
      </c>
      <c r="L1105" s="75" t="str">
        <f t="shared" si="123"/>
        <v>Symptome</v>
      </c>
      <c r="M11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IFERROR(VLOOKUP(Abfalldokumentation!$O1105,Kennzahlen!U:X,3,FALSE)*Abfalldokumentation!$B1105,"0")))),0)</f>
        <v>0</v>
      </c>
      <c r="N1105" s="75" t="str">
        <f>IF(ISBLANK(Q1105),VLOOKUP(Abfalldokumentation!$O1105,'Linien - BU'!R:S,2,FALSE),Q1105)</f>
        <v>BU2</v>
      </c>
      <c r="O1105" s="76" t="str">
        <f t="shared" si="124"/>
        <v>Verpackte Scheiben</v>
      </c>
      <c r="P1105" s="76">
        <f t="shared" si="125"/>
        <v>12</v>
      </c>
      <c r="Q1105" s="44" t="s">
        <v>7</v>
      </c>
      <c r="R1105" s="39" t="s">
        <v>16656</v>
      </c>
      <c r="S1105" s="45">
        <v>90</v>
      </c>
      <c r="T1105" s="45">
        <v>12</v>
      </c>
      <c r="U1105" s="46">
        <v>44484</v>
      </c>
      <c r="V1105" s="47"/>
      <c r="W1105" s="45"/>
      <c r="X1105" s="49" t="str">
        <f>IFERROR(VLOOKUP(Abfalldokumentation!$R1105,Artikel!A:C,3,FALSE),Abfalldokumentation!$R1105)</f>
        <v>Verpackte Scheiben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7" t="str">
        <f>VLOOKUP(N1106,'Linien - BU'!A:B,2,FALSE)</f>
        <v>BU4</v>
      </c>
      <c r="B1106" s="78">
        <f t="shared" si="119"/>
        <v>8</v>
      </c>
      <c r="C1106" s="79">
        <f>Abfalldokumentation!$U1106</f>
        <v>44484</v>
      </c>
      <c r="D1106" s="68" t="str">
        <f>IFERROR(VLOOKUP(Tabelle3[[#This Row],[Artikelnr.]],Produktgruppe!A:B,2,0),Tabelle3[[#This Row],[Produktname]])</f>
        <v>ABS 295</v>
      </c>
      <c r="E1106" s="80" t="str">
        <f>IFERROR(VLOOKUP(Abfalldokumentation!$O1106,Artikel!A:C,3,FALSE),Abfalldokumentation!$O1106)</f>
        <v>ABS ZIEGE-GOU</v>
      </c>
      <c r="F1106" s="80" t="str">
        <f>VLOOKUP(T1106,'Liste Gründe'!A:D,2,FALSE)</f>
        <v>keinen Verwendungszweck</v>
      </c>
      <c r="G1106" s="79" t="str">
        <f>IF(ISBLANK(V1106),VLOOKUP(Abfalldokumentation!$P1106,'Liste Gründe'!A:D,3,FALSE),V1106)</f>
        <v>keinen Verwendungszweck</v>
      </c>
      <c r="H1106" s="80" t="str">
        <f>IF(ISBLANK(Abfalldokumentation!$W1106),"-",Abfalldokumentation!$W1106)</f>
        <v>-</v>
      </c>
      <c r="I1106" s="80">
        <f t="shared" si="120"/>
        <v>41</v>
      </c>
      <c r="J1106" s="80" t="str">
        <f t="shared" si="121"/>
        <v>Produkte</v>
      </c>
      <c r="K1106" s="80" t="str">
        <f t="shared" si="122"/>
        <v>BUs</v>
      </c>
      <c r="L1106" s="80" t="str">
        <f t="shared" si="123"/>
        <v>Symptome</v>
      </c>
      <c r="M11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IFERROR(VLOOKUP(Abfalldokumentation!$O1106,Kennzahlen!U:X,3,FALSE)*Abfalldokumentation!$B1106,"0")))),0)</f>
        <v>8.9154964727939934</v>
      </c>
      <c r="N1106" s="80" t="str">
        <f>IF(ISBLANK(Q1106),VLOOKUP(Abfalldokumentation!$O1106,'Linien - BU'!R:S,2,FALSE),Q1106)</f>
        <v>Bu4</v>
      </c>
      <c r="O1106" s="76">
        <f t="shared" si="124"/>
        <v>29500887</v>
      </c>
      <c r="P1106" s="76">
        <f t="shared" si="125"/>
        <v>61</v>
      </c>
      <c r="Q1106" s="38" t="s">
        <v>233</v>
      </c>
      <c r="R1106" s="39">
        <v>29500887</v>
      </c>
      <c r="S1106" s="39">
        <v>8</v>
      </c>
      <c r="T1106" s="39">
        <v>61</v>
      </c>
      <c r="U1106" s="40">
        <v>44484</v>
      </c>
      <c r="V1106" s="41"/>
      <c r="W1106" s="39"/>
      <c r="X1106" s="43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2" t="str">
        <f>VLOOKUP(N1107,'Linien - BU'!A:B,2,FALSE)</f>
        <v>BU4</v>
      </c>
      <c r="B1107" s="73">
        <f t="shared" si="119"/>
        <v>53</v>
      </c>
      <c r="C1107" s="74">
        <f>Abfalldokumentation!$U1107</f>
        <v>44484</v>
      </c>
      <c r="D1107" s="68" t="str">
        <f>IFERROR(VLOOKUP(Tabelle3[[#This Row],[Artikelnr.]],Produktgruppe!A:B,2,0),Tabelle3[[#This Row],[Produktname]])</f>
        <v>ABS 295</v>
      </c>
      <c r="E1107" s="75" t="str">
        <f>IFERROR(VLOOKUP(Abfalldokumentation!$O1107,Artikel!A:C,3,FALSE),Abfalldokumentation!$O1107)</f>
        <v>ABS GRÜN-PESTO</v>
      </c>
      <c r="F1107" s="75" t="str">
        <f>VLOOKUP(T1107,'Liste Gründe'!A:D,2,FALSE)</f>
        <v>keinen Verwendungszweck</v>
      </c>
      <c r="G1107" s="74" t="str">
        <f>IF(ISBLANK(V1107),VLOOKUP(Abfalldokumentation!$P1107,'Liste Gründe'!A:D,3,FALSE),V1107)</f>
        <v>keinen Verwendungszweck</v>
      </c>
      <c r="H1107" s="75" t="str">
        <f>IF(ISBLANK(Abfalldokumentation!$W1107),"-",Abfalldokumentation!$W1107)</f>
        <v>-</v>
      </c>
      <c r="I1107" s="75">
        <f t="shared" si="120"/>
        <v>41</v>
      </c>
      <c r="J1107" s="75" t="str">
        <f t="shared" si="121"/>
        <v>Produkte</v>
      </c>
      <c r="K1107" s="75" t="str">
        <f t="shared" si="122"/>
        <v>BUs</v>
      </c>
      <c r="L1107" s="75" t="str">
        <f t="shared" si="123"/>
        <v>Symptome</v>
      </c>
      <c r="M11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IFERROR(VLOOKUP(Abfalldokumentation!$O1107,Kennzahlen!U:X,3,FALSE)*Abfalldokumentation!$B1107,"0")))),0)</f>
        <v>0</v>
      </c>
      <c r="N1107" s="75" t="str">
        <f>IF(ISBLANK(Q1107),VLOOKUP(Abfalldokumentation!$O1107,'Linien - BU'!R:S,2,FALSE),Q1107)</f>
        <v>BU4</v>
      </c>
      <c r="O1107" s="76">
        <f t="shared" si="124"/>
        <v>29500952</v>
      </c>
      <c r="P1107" s="76">
        <f t="shared" si="125"/>
        <v>61</v>
      </c>
      <c r="Q1107" s="44" t="s">
        <v>9</v>
      </c>
      <c r="R1107" s="45">
        <v>29500952</v>
      </c>
      <c r="S1107" s="45">
        <f>18+35</f>
        <v>53</v>
      </c>
      <c r="T1107" s="45">
        <v>61</v>
      </c>
      <c r="U1107" s="46">
        <v>44484</v>
      </c>
      <c r="V1107" s="47"/>
      <c r="W1107" s="45"/>
      <c r="X1107" s="49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7" t="str">
        <f>VLOOKUP(N1108,'Linien - BU'!A:B,2,FALSE)</f>
        <v>BU4</v>
      </c>
      <c r="B1108" s="78">
        <f t="shared" si="119"/>
        <v>1</v>
      </c>
      <c r="C1108" s="79">
        <f>Abfalldokumentation!$U1108</f>
        <v>44484</v>
      </c>
      <c r="D1108" s="68" t="str">
        <f>IFERROR(VLOOKUP(Tabelle3[[#This Row],[Artikelnr.]],Produktgruppe!A:B,2,0),Tabelle3[[#This Row],[Produktname]])</f>
        <v>ABS 295</v>
      </c>
      <c r="E1108" s="80" t="str">
        <f>IFERROR(VLOOKUP(Abfalldokumentation!$O1108,Artikel!A:C,3,FALSE),Abfalldokumentation!$O1108)</f>
        <v>ABS SAINT ANDRÉ</v>
      </c>
      <c r="F1108" s="80" t="str">
        <f>VLOOKUP(T1108,'Liste Gründe'!A:D,2,FALSE)</f>
        <v>keinen Verwendungszweck</v>
      </c>
      <c r="G1108" s="79" t="str">
        <f>IF(ISBLANK(V1108),VLOOKUP(Abfalldokumentation!$P1108,'Liste Gründe'!A:D,3,FALSE),V1108)</f>
        <v>keinen Verwendungszweck</v>
      </c>
      <c r="H1108" s="80" t="str">
        <f>IF(ISBLANK(Abfalldokumentation!$W1108),"-",Abfalldokumentation!$W1108)</f>
        <v>-</v>
      </c>
      <c r="I1108" s="80">
        <f t="shared" si="120"/>
        <v>41</v>
      </c>
      <c r="J1108" s="80" t="str">
        <f t="shared" si="121"/>
        <v>Produkte</v>
      </c>
      <c r="K1108" s="80" t="str">
        <f t="shared" si="122"/>
        <v>BUs</v>
      </c>
      <c r="L1108" s="80" t="str">
        <f t="shared" si="123"/>
        <v>Symptome</v>
      </c>
      <c r="M11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IFERROR(VLOOKUP(Abfalldokumentation!$O1108,Kennzahlen!U:X,3,FALSE)*Abfalldokumentation!$B1108,"0")))),0)</f>
        <v>0</v>
      </c>
      <c r="N1108" s="80" t="str">
        <f>IF(ISBLANK(Q1108),VLOOKUP(Abfalldokumentation!$O1108,'Linien - BU'!R:S,2,FALSE),Q1108)</f>
        <v>BU4</v>
      </c>
      <c r="O1108" s="76">
        <f t="shared" si="124"/>
        <v>29501036</v>
      </c>
      <c r="P1108" s="76">
        <f t="shared" si="125"/>
        <v>61</v>
      </c>
      <c r="Q1108" s="38" t="s">
        <v>9</v>
      </c>
      <c r="R1108" s="39">
        <v>29501036</v>
      </c>
      <c r="S1108" s="39">
        <v>1</v>
      </c>
      <c r="T1108" s="39">
        <v>61</v>
      </c>
      <c r="U1108" s="40">
        <v>44484</v>
      </c>
      <c r="V1108" s="41"/>
      <c r="W1108" s="39"/>
      <c r="X1108" s="43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2" t="str">
        <f>VLOOKUP(N1109,'Linien - BU'!A:B,2,FALSE)</f>
        <v>BU4</v>
      </c>
      <c r="B1109" s="73">
        <f t="shared" si="119"/>
        <v>112</v>
      </c>
      <c r="C1109" s="74">
        <f>Abfalldokumentation!$U1109</f>
        <v>44484</v>
      </c>
      <c r="D1109" s="68" t="str">
        <f>IFERROR(VLOOKUP(Tabelle3[[#This Row],[Artikelnr.]],Produktgruppe!A:B,2,0),Tabelle3[[#This Row],[Produktname]])</f>
        <v>ABS 295</v>
      </c>
      <c r="E1109" s="75" t="str">
        <f>IFERROR(VLOOKUP(Abfalldokumentation!$O1109,Artikel!A:C,3,FALSE),Abfalldokumentation!$O1109)</f>
        <v>ABS OLD-AMSTERDAM</v>
      </c>
      <c r="F1109" s="75" t="str">
        <f>VLOOKUP(T1109,'Liste Gründe'!A:D,2,FALSE)</f>
        <v>keinen Verwendungszweck</v>
      </c>
      <c r="G1109" s="74" t="str">
        <f>IF(ISBLANK(V1109),VLOOKUP(Abfalldokumentation!$P1109,'Liste Gründe'!A:D,3,FALSE),V1109)</f>
        <v>keinen Verwendungszweck</v>
      </c>
      <c r="H1109" s="75" t="str">
        <f>IF(ISBLANK(Abfalldokumentation!$W1109),"-",Abfalldokumentation!$W1109)</f>
        <v>-</v>
      </c>
      <c r="I1109" s="75">
        <f t="shared" si="120"/>
        <v>41</v>
      </c>
      <c r="J1109" s="75" t="str">
        <f t="shared" si="121"/>
        <v>Produkte</v>
      </c>
      <c r="K1109" s="75" t="str">
        <f t="shared" si="122"/>
        <v>BUs</v>
      </c>
      <c r="L1109" s="75" t="str">
        <f t="shared" si="123"/>
        <v>Symptome</v>
      </c>
      <c r="M11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IFERROR(VLOOKUP(Abfalldokumentation!$O1109,Kennzahlen!U:X,3,FALSE)*Abfalldokumentation!$B1109,"0")))),0)</f>
        <v>10.868925052314992</v>
      </c>
      <c r="N1109" s="75" t="str">
        <f>IF(ISBLANK(Q1109),VLOOKUP(Abfalldokumentation!$O1109,'Linien - BU'!R:S,2,FALSE),Q1109)</f>
        <v>BU4</v>
      </c>
      <c r="O1109" s="76">
        <f t="shared" si="124"/>
        <v>29501039</v>
      </c>
      <c r="P1109" s="76">
        <f t="shared" si="125"/>
        <v>61</v>
      </c>
      <c r="Q1109" s="44" t="s">
        <v>9</v>
      </c>
      <c r="R1109" s="45">
        <v>29501039</v>
      </c>
      <c r="S1109" s="45">
        <v>112</v>
      </c>
      <c r="T1109" s="45">
        <v>61</v>
      </c>
      <c r="U1109" s="46">
        <v>44484</v>
      </c>
      <c r="V1109" s="47"/>
      <c r="W1109" s="45"/>
      <c r="X1109" s="49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7" t="str">
        <f>VLOOKUP(N1110,'Linien - BU'!A:B,2,FALSE)</f>
        <v>BU4</v>
      </c>
      <c r="B1110" s="78">
        <f t="shared" si="119"/>
        <v>71</v>
      </c>
      <c r="C1110" s="79">
        <f>Abfalldokumentation!$U1110</f>
        <v>44484</v>
      </c>
      <c r="D1110" s="68" t="str">
        <f>IFERROR(VLOOKUP(Tabelle3[[#This Row],[Artikelnr.]],Produktgruppe!A:B,2,0),Tabelle3[[#This Row],[Produktname]])</f>
        <v>ABS 295</v>
      </c>
      <c r="E1110" s="80" t="str">
        <f>IFERROR(VLOOKUP(Abfalldokumentation!$O1110,Artikel!A:C,3,FALSE),Abfalldokumentation!$O1110)</f>
        <v>ABS Simmentaler</v>
      </c>
      <c r="F1110" s="80" t="str">
        <f>VLOOKUP(T1110,'Liste Gründe'!A:D,2,FALSE)</f>
        <v>keinen Verwendungszweck</v>
      </c>
      <c r="G1110" s="79" t="str">
        <f>IF(ISBLANK(V1110),VLOOKUP(Abfalldokumentation!$P1110,'Liste Gründe'!A:D,3,FALSE),V1110)</f>
        <v>keinen Verwendungszweck</v>
      </c>
      <c r="H1110" s="80" t="str">
        <f>IF(ISBLANK(Abfalldokumentation!$W1110),"-",Abfalldokumentation!$W1110)</f>
        <v>-</v>
      </c>
      <c r="I1110" s="80">
        <f t="shared" si="120"/>
        <v>41</v>
      </c>
      <c r="J1110" s="80" t="str">
        <f t="shared" si="121"/>
        <v>Produkte</v>
      </c>
      <c r="K1110" s="80" t="str">
        <f t="shared" si="122"/>
        <v>BUs</v>
      </c>
      <c r="L1110" s="80" t="str">
        <f t="shared" si="123"/>
        <v>Symptome</v>
      </c>
      <c r="M11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IFERROR(VLOOKUP(Abfalldokumentation!$O1110,Kennzahlen!U:X,3,FALSE)*Abfalldokumentation!$B1110,"0")))),0)</f>
        <v>6.7003968641643503</v>
      </c>
      <c r="N1110" s="80" t="str">
        <f>IF(ISBLANK(Q1110),VLOOKUP(Abfalldokumentation!$O1110,'Linien - BU'!R:S,2,FALSE),Q1110)</f>
        <v>BU4</v>
      </c>
      <c r="O1110" s="76">
        <f t="shared" si="124"/>
        <v>29501099</v>
      </c>
      <c r="P1110" s="76">
        <f t="shared" si="125"/>
        <v>61</v>
      </c>
      <c r="Q1110" s="38" t="s">
        <v>9</v>
      </c>
      <c r="R1110" s="39">
        <v>29501099</v>
      </c>
      <c r="S1110" s="39">
        <v>71</v>
      </c>
      <c r="T1110" s="39">
        <v>61</v>
      </c>
      <c r="U1110" s="40">
        <v>44484</v>
      </c>
      <c r="V1110" s="41"/>
      <c r="W1110" s="39"/>
      <c r="X1110" s="43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2" t="str">
        <f>VLOOKUP(N1111,'Linien - BU'!A:B,2,FALSE)</f>
        <v>BU1</v>
      </c>
      <c r="B1111" s="73">
        <f t="shared" si="119"/>
        <v>39</v>
      </c>
      <c r="C1111" s="74">
        <f>Abfalldokumentation!$U1111</f>
        <v>44484</v>
      </c>
      <c r="D1111" s="68" t="str">
        <f>IFERROR(VLOOKUP(Tabelle3[[#This Row],[Artikelnr.]],Produktgruppe!A:B,2,0),Tabelle3[[#This Row],[Produktname]])</f>
        <v>Räucherwürste</v>
      </c>
      <c r="E1111" s="75" t="str">
        <f>IFERROR(VLOOKUP(Abfalldokumentation!$O1111,Artikel!A:C,3,FALSE),Abfalldokumentation!$O1111)</f>
        <v>RW SCHI 10,0KG AN</v>
      </c>
      <c r="F1111" s="75" t="str">
        <f>VLOOKUP(T1111,'Liste Gründe'!A:D,2,FALSE)</f>
        <v>Linienbezogen</v>
      </c>
      <c r="G1111" s="74" t="str">
        <f>IF(ISBLANK(V1111),VLOOKUP(Abfalldokumentation!$P1111,'Liste Gründe'!A:D,3,FALSE),V1111)</f>
        <v>runter gefallen</v>
      </c>
      <c r="H1111" s="75" t="str">
        <f>IF(ISBLANK(Abfalldokumentation!$W1111),"-",Abfalldokumentation!$W1111)</f>
        <v>-</v>
      </c>
      <c r="I1111" s="75">
        <f t="shared" si="120"/>
        <v>41</v>
      </c>
      <c r="J1111" s="75" t="str">
        <f t="shared" si="121"/>
        <v>Produkte</v>
      </c>
      <c r="K1111" s="75" t="str">
        <f t="shared" si="122"/>
        <v>BUs</v>
      </c>
      <c r="L1111" s="75" t="str">
        <f t="shared" si="123"/>
        <v>Symptome</v>
      </c>
      <c r="M11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IFERROR(VLOOKUP(Abfalldokumentation!$O1111,Kennzahlen!U:X,3,FALSE)*Abfalldokumentation!$B1111,"0")))),0)</f>
        <v>0</v>
      </c>
      <c r="N1111" s="75">
        <f>IF(ISBLANK(Q1111),VLOOKUP(Abfalldokumentation!$O1111,'Linien - BU'!R:S,2,FALSE),Q1111)</f>
        <v>3020</v>
      </c>
      <c r="O1111" s="76">
        <f t="shared" si="124"/>
        <v>32000068</v>
      </c>
      <c r="P1111" s="76">
        <f t="shared" si="125"/>
        <v>32</v>
      </c>
      <c r="Q1111" s="44">
        <v>3020</v>
      </c>
      <c r="R1111" s="45">
        <v>32000068</v>
      </c>
      <c r="S1111" s="45">
        <v>39</v>
      </c>
      <c r="T1111" s="45">
        <v>32</v>
      </c>
      <c r="U1111" s="46">
        <v>44484</v>
      </c>
      <c r="V1111" s="47"/>
      <c r="W1111" s="45"/>
      <c r="X1111" s="49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7" t="str">
        <f>VLOOKUP(N1112,'Linien - BU'!A:B,2,FALSE)</f>
        <v>BU1</v>
      </c>
      <c r="B1112" s="78">
        <f t="shared" si="119"/>
        <v>164</v>
      </c>
      <c r="C1112" s="79">
        <f>Abfalldokumentation!$U1112</f>
        <v>44484</v>
      </c>
      <c r="D1112" s="68" t="str">
        <f>IFERROR(VLOOKUP(Tabelle3[[#This Row],[Artikelnr.]],Produktgruppe!A:B,2,0),Tabelle3[[#This Row],[Produktname]])</f>
        <v>ABS 495</v>
      </c>
      <c r="E1112" s="80" t="str">
        <f>IFERROR(VLOOKUP(Abfalldokumentation!$O1112,Artikel!A:C,3,FALSE),Abfalldokumentation!$O1112)</f>
        <v>ABS ALL-EMM-VAKU</v>
      </c>
      <c r="F1112" s="80" t="str">
        <f>VLOOKUP(T1112,'Liste Gründe'!A:D,2,FALSE)</f>
        <v>Schimmel</v>
      </c>
      <c r="G1112" s="79" t="str">
        <f>IF(ISBLANK(V1112),VLOOKUP(Abfalldokumentation!$P1112,'Liste Gründe'!A:D,3,FALSE),V1112)</f>
        <v>keine Verarbeitung</v>
      </c>
      <c r="H1112" s="80" t="str">
        <f>IF(ISBLANK(Abfalldokumentation!$W1112),"-",Abfalldokumentation!$W1112)</f>
        <v>-</v>
      </c>
      <c r="I1112" s="80">
        <f t="shared" si="120"/>
        <v>41</v>
      </c>
      <c r="J1112" s="80" t="str">
        <f t="shared" si="121"/>
        <v>Produkte</v>
      </c>
      <c r="K1112" s="80" t="str">
        <f t="shared" si="122"/>
        <v>BUs</v>
      </c>
      <c r="L1112" s="80" t="str">
        <f t="shared" si="123"/>
        <v>Symptome</v>
      </c>
      <c r="M11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IFERROR(VLOOKUP(Abfalldokumentation!$O1112,Kennzahlen!U:X,3,FALSE)*Abfalldokumentation!$B1112,"0")))),0)</f>
        <v>412.29599999999999</v>
      </c>
      <c r="N1112" s="80" t="str">
        <f>IF(ISBLANK(Q1112),VLOOKUP(Abfalldokumentation!$O1112,'Linien - BU'!R:S,2,FALSE),Q1112)</f>
        <v>RWV</v>
      </c>
      <c r="O1112" s="76">
        <f t="shared" si="124"/>
        <v>49500190</v>
      </c>
      <c r="P1112" s="76">
        <f t="shared" si="125"/>
        <v>12</v>
      </c>
      <c r="Q1112" s="38" t="s">
        <v>188</v>
      </c>
      <c r="R1112" s="39">
        <v>49500190</v>
      </c>
      <c r="S1112" s="39">
        <v>164</v>
      </c>
      <c r="T1112" s="39">
        <v>12</v>
      </c>
      <c r="U1112" s="40">
        <v>44484</v>
      </c>
      <c r="V1112" s="60" t="s">
        <v>22</v>
      </c>
      <c r="W1112" s="39"/>
      <c r="X1112" s="43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2" t="str">
        <f>VLOOKUP(N1113,'Linien - BU'!A:B,2,FALSE)</f>
        <v>BU3</v>
      </c>
      <c r="B1113" s="73">
        <f t="shared" si="119"/>
        <v>59</v>
      </c>
      <c r="C1113" s="74">
        <f>Abfalldokumentation!$U1113</f>
        <v>44484</v>
      </c>
      <c r="D1113" s="68" t="str">
        <f>IFERROR(VLOOKUP(Tabelle3[[#This Row],[Artikelnr.]],Produktgruppe!A:B,2,0),Tabelle3[[#This Row],[Produktname]])</f>
        <v>Vegan 495</v>
      </c>
      <c r="E1113" s="75" t="str">
        <f>IFERROR(VLOOKUP(Abfalldokumentation!$O1113,Artikel!A:C,3,FALSE),Abfalldokumentation!$O1113)</f>
        <v>VOS VEG-SCH-WÜRZIG-VAKU</v>
      </c>
      <c r="F1113" s="75" t="str">
        <f>VLOOKUP(T1113,'Liste Gründe'!A:D,2,FALSE)</f>
        <v>keinen Verwendungszweck</v>
      </c>
      <c r="G1113" s="74" t="str">
        <f>IF(ISBLANK(V1113),VLOOKUP(Abfalldokumentation!$P1113,'Liste Gründe'!A:D,3,FALSE),V1113)</f>
        <v>VOS &gt; Einsatz (vegan)</v>
      </c>
      <c r="H1113" s="75" t="str">
        <f>IF(ISBLANK(Abfalldokumentation!$W1113),"-",Abfalldokumentation!$W1113)</f>
        <v>-</v>
      </c>
      <c r="I1113" s="75">
        <f t="shared" si="120"/>
        <v>41</v>
      </c>
      <c r="J1113" s="75" t="str">
        <f t="shared" si="121"/>
        <v>Produkte</v>
      </c>
      <c r="K1113" s="75" t="str">
        <f t="shared" si="122"/>
        <v>BUs</v>
      </c>
      <c r="L1113" s="75" t="str">
        <f t="shared" si="123"/>
        <v>Symptome</v>
      </c>
      <c r="M11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IFERROR(VLOOKUP(Abfalldokumentation!$O1113,Kennzahlen!U:X,3,FALSE)*Abfalldokumentation!$B1113,"0")))),0)</f>
        <v>30.326000000000001</v>
      </c>
      <c r="N1113" s="75" t="str">
        <f>IF(ISBLANK(Q1113),VLOOKUP(Abfalldokumentation!$O1113,'Linien - BU'!R:S,2,FALSE),Q1113)</f>
        <v>BU3</v>
      </c>
      <c r="O1113" s="76">
        <f t="shared" si="124"/>
        <v>49900002</v>
      </c>
      <c r="P1113" s="76">
        <f t="shared" si="125"/>
        <v>61</v>
      </c>
      <c r="Q1113" s="44" t="s">
        <v>8</v>
      </c>
      <c r="R1113" s="45">
        <v>49900002</v>
      </c>
      <c r="S1113" s="45">
        <v>59</v>
      </c>
      <c r="T1113" s="39">
        <v>61</v>
      </c>
      <c r="U1113" s="46">
        <v>44484</v>
      </c>
      <c r="V1113" s="41" t="s">
        <v>35</v>
      </c>
      <c r="W1113" s="45"/>
      <c r="X1113" s="49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7" t="str">
        <f>VLOOKUP(N1114,'Linien - BU'!A:B,2,FALSE)</f>
        <v>BU3</v>
      </c>
      <c r="B1114" s="78">
        <f t="shared" si="119"/>
        <v>4.5</v>
      </c>
      <c r="C1114" s="79">
        <f>Abfalldokumentation!$U1114</f>
        <v>44484</v>
      </c>
      <c r="D1114" s="68" t="str">
        <f>IFERROR(VLOOKUP(Tabelle3[[#This Row],[Artikelnr.]],Produktgruppe!A:B,2,0),Tabelle3[[#This Row],[Produktname]])</f>
        <v>Diverses</v>
      </c>
      <c r="E1114" s="80" t="str">
        <f>IFERROR(VLOOKUP(Abfalldokumentation!$O1114,Artikel!A:C,3,FALSE),Abfalldokumentation!$O1114)</f>
        <v>Maschinenabfall</v>
      </c>
      <c r="F1114" s="80" t="str">
        <f>VLOOKUP(T1114,'Liste Gründe'!A:D,2,FALSE)</f>
        <v>Linienbezogen</v>
      </c>
      <c r="G1114" s="79" t="str">
        <f>IF(ISBLANK(V1114),VLOOKUP(Abfalldokumentation!$P1114,'Liste Gründe'!A:D,3,FALSE),V1114)</f>
        <v>Maschinenabfall</v>
      </c>
      <c r="H1114" s="80" t="str">
        <f>IF(ISBLANK(Abfalldokumentation!$W1114),"-",Abfalldokumentation!$W1114)</f>
        <v>-</v>
      </c>
      <c r="I1114" s="80">
        <f t="shared" si="120"/>
        <v>41</v>
      </c>
      <c r="J1114" s="80" t="str">
        <f t="shared" si="121"/>
        <v>Produkte</v>
      </c>
      <c r="K1114" s="80" t="str">
        <f t="shared" si="122"/>
        <v>BUs</v>
      </c>
      <c r="L1114" s="80" t="str">
        <f t="shared" si="123"/>
        <v>Symptome</v>
      </c>
      <c r="M11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IFERROR(VLOOKUP(Abfalldokumentation!$O1114,Kennzahlen!U:X,3,FALSE)*Abfalldokumentation!$B1114,"0")))),0)</f>
        <v>0</v>
      </c>
      <c r="N1114" s="80" t="str">
        <f>IF(ISBLANK(Q1114),VLOOKUP(Abfalldokumentation!$O1114,'Linien - BU'!R:S,2,FALSE),Q1114)</f>
        <v>Bu3</v>
      </c>
      <c r="O1114" s="76" t="str">
        <f t="shared" si="124"/>
        <v>Maschinenabfall</v>
      </c>
      <c r="P1114" s="76">
        <f t="shared" si="125"/>
        <v>30</v>
      </c>
      <c r="Q1114" s="38" t="s">
        <v>196</v>
      </c>
      <c r="R1114" s="39" t="s">
        <v>53</v>
      </c>
      <c r="S1114" s="39">
        <v>4.5</v>
      </c>
      <c r="T1114" s="39">
        <v>30</v>
      </c>
      <c r="U1114" s="40">
        <v>44484</v>
      </c>
      <c r="V1114" s="41"/>
      <c r="W1114" s="39"/>
      <c r="X1114" s="43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2" t="str">
        <f>VLOOKUP(N1115,'Linien - BU'!A:B,2,FALSE)</f>
        <v>BU3</v>
      </c>
      <c r="B1115" s="73">
        <f t="shared" si="119"/>
        <v>40</v>
      </c>
      <c r="C1115" s="74">
        <f>Abfalldokumentation!$U1115</f>
        <v>44484</v>
      </c>
      <c r="D1115" s="68" t="str">
        <f>IFERROR(VLOOKUP(Tabelle3[[#This Row],[Artikelnr.]],Produktgruppe!A:B,2,0),Tabelle3[[#This Row],[Produktname]])</f>
        <v>Diverses</v>
      </c>
      <c r="E1115" s="75" t="str">
        <f>IFERROR(VLOOKUP(Abfalldokumentation!$O1115,Artikel!A:C,3,FALSE),Abfalldokumentation!$O1115)</f>
        <v>Maschinenabfall</v>
      </c>
      <c r="F1115" s="75" t="str">
        <f>VLOOKUP(T1115,'Liste Gründe'!A:D,2,FALSE)</f>
        <v>Linienbezogen</v>
      </c>
      <c r="G1115" s="74" t="str">
        <f>IF(ISBLANK(V1115),VLOOKUP(Abfalldokumentation!$P1115,'Liste Gründe'!A:D,3,FALSE),V1115)</f>
        <v>Maschinenabfall</v>
      </c>
      <c r="H1115" s="75" t="str">
        <f>IF(ISBLANK(Abfalldokumentation!$W1115),"-",Abfalldokumentation!$W1115)</f>
        <v>-</v>
      </c>
      <c r="I1115" s="75">
        <f t="shared" si="120"/>
        <v>41</v>
      </c>
      <c r="J1115" s="75" t="str">
        <f t="shared" si="121"/>
        <v>Produkte</v>
      </c>
      <c r="K1115" s="75" t="str">
        <f t="shared" si="122"/>
        <v>BUs</v>
      </c>
      <c r="L1115" s="75" t="str">
        <f t="shared" si="123"/>
        <v>Symptome</v>
      </c>
      <c r="M11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IFERROR(VLOOKUP(Abfalldokumentation!$O1115,Kennzahlen!U:X,3,FALSE)*Abfalldokumentation!$B1115,"0")))),0)</f>
        <v>0</v>
      </c>
      <c r="N1115" s="75" t="str">
        <f>IF(ISBLANK(Q1115),VLOOKUP(Abfalldokumentation!$O1115,'Linien - BU'!R:S,2,FALSE),Q1115)</f>
        <v>L1</v>
      </c>
      <c r="O1115" s="76" t="str">
        <f t="shared" si="124"/>
        <v>Maschinenabfall</v>
      </c>
      <c r="P1115" s="76">
        <f t="shared" si="125"/>
        <v>30</v>
      </c>
      <c r="Q1115" s="44" t="s">
        <v>174</v>
      </c>
      <c r="R1115" s="39" t="s">
        <v>53</v>
      </c>
      <c r="S1115" s="45">
        <v>40</v>
      </c>
      <c r="T1115" s="45">
        <v>30</v>
      </c>
      <c r="U1115" s="46">
        <v>44484</v>
      </c>
      <c r="V1115" s="47"/>
      <c r="W1115" s="45"/>
      <c r="X1115" s="49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7" t="str">
        <f>VLOOKUP(N1116,'Linien - BU'!A:B,2,FALSE)</f>
        <v>BU4</v>
      </c>
      <c r="B1116" s="78">
        <f t="shared" si="119"/>
        <v>35</v>
      </c>
      <c r="C1116" s="79">
        <f>Abfalldokumentation!$U1116</f>
        <v>44484</v>
      </c>
      <c r="D1116" s="68" t="str">
        <f>IFERROR(VLOOKUP(Tabelle3[[#This Row],[Artikelnr.]],Produktgruppe!A:B,2,0),Tabelle3[[#This Row],[Produktname]])</f>
        <v>Diverses</v>
      </c>
      <c r="E1116" s="80" t="str">
        <f>IFERROR(VLOOKUP(Abfalldokumentation!$O1116,Artikel!A:C,3,FALSE),Abfalldokumentation!$O1116)</f>
        <v>Diverses</v>
      </c>
      <c r="F1116" s="80" t="str">
        <f>VLOOKUP(T1116,'Liste Gründe'!A:D,2,FALSE)</f>
        <v>Linienbezogen</v>
      </c>
      <c r="G1116" s="79" t="str">
        <f>IF(ISBLANK(V1116),VLOOKUP(Abfalldokumentation!$P1116,'Liste Gründe'!A:D,3,FALSE),V1116)</f>
        <v>Maschinenabfall</v>
      </c>
      <c r="H1116" s="80" t="str">
        <f>IF(ISBLANK(Abfalldokumentation!$W1116),"-",Abfalldokumentation!$W1116)</f>
        <v>-</v>
      </c>
      <c r="I1116" s="80">
        <f t="shared" si="120"/>
        <v>41</v>
      </c>
      <c r="J1116" s="80" t="str">
        <f t="shared" si="121"/>
        <v>Produkte</v>
      </c>
      <c r="K1116" s="80" t="str">
        <f t="shared" si="122"/>
        <v>BUs</v>
      </c>
      <c r="L1116" s="80" t="str">
        <f t="shared" si="123"/>
        <v>Symptome</v>
      </c>
      <c r="M11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IFERROR(VLOOKUP(Abfalldokumentation!$O1116,Kennzahlen!U:X,3,FALSE)*Abfalldokumentation!$B1116,"0")))),0)</f>
        <v>0</v>
      </c>
      <c r="N1116" s="80" t="str">
        <f>IF(ISBLANK(Q1116),VLOOKUP(Abfalldokumentation!$O1116,'Linien - BU'!R:S,2,FALSE),Q1116)</f>
        <v>BU4</v>
      </c>
      <c r="O1116" s="76" t="str">
        <f t="shared" si="124"/>
        <v>Diverses</v>
      </c>
      <c r="P1116" s="76">
        <f t="shared" si="125"/>
        <v>30</v>
      </c>
      <c r="Q1116" s="38" t="s">
        <v>9</v>
      </c>
      <c r="R1116" s="45" t="s">
        <v>108</v>
      </c>
      <c r="S1116" s="39">
        <v>35</v>
      </c>
      <c r="T1116" s="39">
        <v>30</v>
      </c>
      <c r="U1116" s="40">
        <v>44484</v>
      </c>
      <c r="V1116" s="41"/>
      <c r="W1116" s="39"/>
      <c r="X1116" s="43" t="str">
        <f>IFERROR(VLOOKUP(Abfalldokumentation!$R1116,Artikel!A:C,3,FALSE),Abfalldokumentation!$R1116)</f>
        <v>Diverses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2" t="str">
        <f>VLOOKUP(N1117,'Linien - BU'!A:B,2,FALSE)</f>
        <v>BU3</v>
      </c>
      <c r="B1117" s="73">
        <f t="shared" si="119"/>
        <v>8</v>
      </c>
      <c r="C1117" s="74">
        <f>Abfalldokumentation!$U1117</f>
        <v>44484</v>
      </c>
      <c r="D1117" s="68" t="str">
        <f>IFERROR(VLOOKUP(Tabelle3[[#This Row],[Artikelnr.]],Produktgruppe!A:B,2,0),Tabelle3[[#This Row],[Produktname]])</f>
        <v>Diverses</v>
      </c>
      <c r="E1117" s="75" t="str">
        <f>IFERROR(VLOOKUP(Abfalldokumentation!$O1117,Artikel!A:C,3,FALSE),Abfalldokumentation!$O1117)</f>
        <v>Maschinenabfall</v>
      </c>
      <c r="F1117" s="75" t="str">
        <f>VLOOKUP(T1117,'Liste Gründe'!A:D,2,FALSE)</f>
        <v>Linienbezogen</v>
      </c>
      <c r="G1117" s="74" t="str">
        <f>IF(ISBLANK(V1117),VLOOKUP(Abfalldokumentation!$P1117,'Liste Gründe'!A:D,3,FALSE),V1117)</f>
        <v>Maschinenabfall</v>
      </c>
      <c r="H1117" s="75" t="str">
        <f>IF(ISBLANK(Abfalldokumentation!$W1117),"-",Abfalldokumentation!$W1117)</f>
        <v>-</v>
      </c>
      <c r="I1117" s="75">
        <f t="shared" si="120"/>
        <v>41</v>
      </c>
      <c r="J1117" s="75" t="str">
        <f t="shared" si="121"/>
        <v>Produkte</v>
      </c>
      <c r="K1117" s="75" t="str">
        <f t="shared" si="122"/>
        <v>BUs</v>
      </c>
      <c r="L1117" s="75" t="str">
        <f t="shared" si="123"/>
        <v>Symptome</v>
      </c>
      <c r="M11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IFERROR(VLOOKUP(Abfalldokumentation!$O1117,Kennzahlen!U:X,3,FALSE)*Abfalldokumentation!$B1117,"0")))),0)</f>
        <v>0</v>
      </c>
      <c r="N1117" s="75" t="str">
        <f>IF(ISBLANK(Q1117),VLOOKUP(Abfalldokumentation!$O1117,'Linien - BU'!R:S,2,FALSE),Q1117)</f>
        <v>L35</v>
      </c>
      <c r="O1117" s="76" t="str">
        <f t="shared" si="124"/>
        <v>Maschinenabfall</v>
      </c>
      <c r="P1117" s="76">
        <f t="shared" si="125"/>
        <v>30</v>
      </c>
      <c r="Q1117" s="44" t="s">
        <v>293</v>
      </c>
      <c r="R1117" s="39" t="s">
        <v>53</v>
      </c>
      <c r="S1117" s="45">
        <v>8</v>
      </c>
      <c r="T1117" s="45">
        <v>30</v>
      </c>
      <c r="U1117" s="46">
        <v>44484</v>
      </c>
      <c r="V1117" s="47"/>
      <c r="W1117" s="45"/>
      <c r="X1117" s="49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7" t="str">
        <f>VLOOKUP(N1118,'Linien - BU'!A:B,2,FALSE)</f>
        <v>BU2</v>
      </c>
      <c r="B1118" s="78">
        <f t="shared" si="119"/>
        <v>39</v>
      </c>
      <c r="C1118" s="79">
        <f>Abfalldokumentation!$U1118</f>
        <v>44484</v>
      </c>
      <c r="D1118" s="68" t="str">
        <f>IFERROR(VLOOKUP(Tabelle3[[#This Row],[Artikelnr.]],Produktgruppe!A:B,2,0),Tabelle3[[#This Row],[Produktname]])</f>
        <v>ABS 295</v>
      </c>
      <c r="E1118" s="80" t="str">
        <f>IFERROR(VLOOKUP(Abfalldokumentation!$O1118,Artikel!A:C,3,FALSE),Abfalldokumentation!$O1118)</f>
        <v>Scheiben/Staub</v>
      </c>
      <c r="F1118" s="80" t="str">
        <f>VLOOKUP(T1118,'Liste Gründe'!A:D,2,FALSE)</f>
        <v>Linienbezogen</v>
      </c>
      <c r="G1118" s="79" t="str">
        <f>IF(ISBLANK(V1118),VLOOKUP(Abfalldokumentation!$P1118,'Liste Gründe'!A:D,3,FALSE),V1118)</f>
        <v>Maschinenabfall</v>
      </c>
      <c r="H1118" s="80" t="str">
        <f>IF(ISBLANK(Abfalldokumentation!$W1118),"-",Abfalldokumentation!$W1118)</f>
        <v>-</v>
      </c>
      <c r="I1118" s="80">
        <f t="shared" si="120"/>
        <v>41</v>
      </c>
      <c r="J1118" s="80" t="str">
        <f t="shared" si="121"/>
        <v>Produkte</v>
      </c>
      <c r="K1118" s="80" t="str">
        <f t="shared" si="122"/>
        <v>BUs</v>
      </c>
      <c r="L1118" s="80" t="str">
        <f t="shared" si="123"/>
        <v>Symptome</v>
      </c>
      <c r="M11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IFERROR(VLOOKUP(Abfalldokumentation!$O1118,Kennzahlen!U:X,3,FALSE)*Abfalldokumentation!$B1118,"0")))),0)</f>
        <v>0</v>
      </c>
      <c r="N1118" s="80" t="str">
        <f>IF(ISBLANK(Q1118),VLOOKUP(Abfalldokumentation!$O1118,'Linien - BU'!R:S,2,FALSE),Q1118)</f>
        <v>Bu2</v>
      </c>
      <c r="O1118" s="76" t="str">
        <f t="shared" si="124"/>
        <v>Scheiben/Staub</v>
      </c>
      <c r="P1118" s="76">
        <f t="shared" si="125"/>
        <v>30</v>
      </c>
      <c r="Q1118" s="38" t="s">
        <v>216</v>
      </c>
      <c r="R1118" s="39" t="s">
        <v>16655</v>
      </c>
      <c r="S1118" s="39">
        <f>54-15</f>
        <v>39</v>
      </c>
      <c r="T1118" s="39">
        <v>30</v>
      </c>
      <c r="U1118" s="40">
        <v>44484</v>
      </c>
      <c r="V1118" s="41"/>
      <c r="W1118" s="39"/>
      <c r="X1118" s="43" t="str">
        <f>IFERROR(VLOOKUP(Abfalldokumentation!$R1118,Artikel!A:C,3,FALSE),Abfalldokumentation!$R1118)</f>
        <v>Scheiben/Staub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2" t="str">
        <f>VLOOKUP(N1119,'Linien - BU'!A:B,2,FALSE)</f>
        <v>Rest</v>
      </c>
      <c r="B1119" s="73">
        <f t="shared" si="119"/>
        <v>8.5</v>
      </c>
      <c r="C1119" s="74">
        <f>Abfalldokumentation!$U1119</f>
        <v>44484</v>
      </c>
      <c r="D1119" s="68" t="str">
        <f>IFERROR(VLOOKUP(Tabelle3[[#This Row],[Artikelnr.]],Produktgruppe!A:B,2,0),Tabelle3[[#This Row],[Produktname]])</f>
        <v>Rest</v>
      </c>
      <c r="E1119" s="75" t="str">
        <f>IFERROR(VLOOKUP(Abfalldokumentation!$O1119,Artikel!A:C,3,FALSE),Abfalldokumentation!$O1119)</f>
        <v>-</v>
      </c>
      <c r="F1119" s="75" t="str">
        <f>VLOOKUP(T1119,'Liste Gründe'!A:D,2,FALSE)</f>
        <v>Qualitätssicherung</v>
      </c>
      <c r="G1119" s="74" t="str">
        <f>IF(ISBLANK(V1119),VLOOKUP(Abfalldokumentation!$P1119,'Liste Gründe'!A:D,3,FALSE),V1119)</f>
        <v>Sensorik</v>
      </c>
      <c r="H1119" s="75" t="str">
        <f>IF(ISBLANK(Abfalldokumentation!$W1119),"-",Abfalldokumentation!$W1119)</f>
        <v>-</v>
      </c>
      <c r="I1119" s="75">
        <f t="shared" si="120"/>
        <v>41</v>
      </c>
      <c r="J1119" s="75" t="str">
        <f t="shared" si="121"/>
        <v>Produkte</v>
      </c>
      <c r="K1119" s="75" t="str">
        <f t="shared" si="122"/>
        <v>BUs</v>
      </c>
      <c r="L1119" s="75" t="str">
        <f t="shared" si="123"/>
        <v>Symptome</v>
      </c>
      <c r="M11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IFERROR(VLOOKUP(Abfalldokumentation!$O1119,Kennzahlen!U:X,3,FALSE)*Abfalldokumentation!$B1119,"0")))),0)</f>
        <v>0</v>
      </c>
      <c r="N1119" s="75" t="str">
        <f>IF(ISBLANK(Q1119),VLOOKUP(Abfalldokumentation!$O1119,'Linien - BU'!R:S,2,FALSE),Q1119)</f>
        <v>QM</v>
      </c>
      <c r="O1119" s="76" t="str">
        <f t="shared" si="124"/>
        <v>-</v>
      </c>
      <c r="P1119" s="76">
        <f t="shared" si="125"/>
        <v>74</v>
      </c>
      <c r="Q1119" s="44" t="s">
        <v>182</v>
      </c>
      <c r="R1119" s="45" t="s">
        <v>52</v>
      </c>
      <c r="S1119" s="45">
        <v>8.5</v>
      </c>
      <c r="T1119" s="45">
        <v>74</v>
      </c>
      <c r="U1119" s="46">
        <v>44484</v>
      </c>
      <c r="V1119" s="47"/>
      <c r="W1119" s="45"/>
      <c r="X1119" s="49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7" t="str">
        <f>VLOOKUP(N1120,'Linien - BU'!A:B,2,FALSE)</f>
        <v>Rest</v>
      </c>
      <c r="B1120" s="78">
        <f t="shared" si="119"/>
        <v>6.6</v>
      </c>
      <c r="C1120" s="79">
        <f>Abfalldokumentation!$U1120</f>
        <v>44484</v>
      </c>
      <c r="D1120" s="68" t="str">
        <f>IFERROR(VLOOKUP(Tabelle3[[#This Row],[Artikelnr.]],Produktgruppe!A:B,2,0),Tabelle3[[#This Row],[Produktname]])</f>
        <v>Rest</v>
      </c>
      <c r="E1120" s="80" t="str">
        <f>IFERROR(VLOOKUP(Abfalldokumentation!$O1120,Artikel!A:C,3,FALSE),Abfalldokumentation!$O1120)</f>
        <v>-</v>
      </c>
      <c r="F1120" s="80" t="str">
        <f>VLOOKUP(T1120,'Liste Gründe'!A:D,2,FALSE)</f>
        <v>Qualitätssicherung</v>
      </c>
      <c r="G1120" s="79" t="str">
        <f>IF(ISBLANK(V1120),VLOOKUP(Abfalldokumentation!$P1120,'Liste Gründe'!A:D,3,FALSE),V1120)</f>
        <v>Sensorik</v>
      </c>
      <c r="H1120" s="80" t="str">
        <f>IF(ISBLANK(Abfalldokumentation!$W1120),"-",Abfalldokumentation!$W1120)</f>
        <v>-</v>
      </c>
      <c r="I1120" s="80">
        <f t="shared" si="120"/>
        <v>41</v>
      </c>
      <c r="J1120" s="80" t="str">
        <f t="shared" si="121"/>
        <v>Produkte</v>
      </c>
      <c r="K1120" s="80" t="str">
        <f t="shared" si="122"/>
        <v>BUs</v>
      </c>
      <c r="L1120" s="80" t="str">
        <f t="shared" si="123"/>
        <v>Symptome</v>
      </c>
      <c r="M11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IFERROR(VLOOKUP(Abfalldokumentation!$O1120,Kennzahlen!U:X,3,FALSE)*Abfalldokumentation!$B1120,"0")))),0)</f>
        <v>0</v>
      </c>
      <c r="N1120" s="80" t="str">
        <f>IF(ISBLANK(Q1120),VLOOKUP(Abfalldokumentation!$O1120,'Linien - BU'!R:S,2,FALSE),Q1120)</f>
        <v>Labor</v>
      </c>
      <c r="O1120" s="76" t="str">
        <f t="shared" si="124"/>
        <v>-</v>
      </c>
      <c r="P1120" s="76">
        <f t="shared" si="125"/>
        <v>74</v>
      </c>
      <c r="Q1120" s="38" t="s">
        <v>185</v>
      </c>
      <c r="R1120" s="39" t="s">
        <v>52</v>
      </c>
      <c r="S1120" s="39">
        <v>6.6</v>
      </c>
      <c r="T1120" s="39">
        <v>74</v>
      </c>
      <c r="U1120" s="40">
        <v>44484</v>
      </c>
      <c r="V1120" s="41"/>
      <c r="W1120" s="39"/>
      <c r="X1120" s="43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2" t="str">
        <f>VLOOKUP(N1121,'Linien - BU'!A:B,2,FALSE)</f>
        <v>BU2</v>
      </c>
      <c r="B1121" s="73">
        <f t="shared" si="119"/>
        <v>15</v>
      </c>
      <c r="C1121" s="74">
        <f>Abfalldokumentation!$U1121</f>
        <v>44484</v>
      </c>
      <c r="D1121" s="68" t="str">
        <f>IFERROR(VLOOKUP(Tabelle3[[#This Row],[Artikelnr.]],Produktgruppe!A:B,2,0),Tabelle3[[#This Row],[Produktname]])</f>
        <v>Rohware</v>
      </c>
      <c r="E1121" s="75" t="str">
        <f>IFERROR(VLOOKUP(Abfalldokumentation!$O1121,Artikel!A:C,3,FALSE),Abfalldokumentation!$O1121)</f>
        <v>Blöcke</v>
      </c>
      <c r="F1121" s="75" t="str">
        <f>VLOOKUP(T1121,'Liste Gründe'!A:D,2,FALSE)</f>
        <v>Schimmel</v>
      </c>
      <c r="G1121" s="74" t="str">
        <f>IF(ISBLANK(V1121),VLOOKUP(Abfalldokumentation!$P1121,'Liste Gründe'!A:D,3,FALSE),V1121)</f>
        <v>Luftzieher/Folienriss durch Transport</v>
      </c>
      <c r="H1121" s="75" t="str">
        <f>IF(ISBLANK(Abfalldokumentation!$W1121),"-",Abfalldokumentation!$W1121)</f>
        <v>-</v>
      </c>
      <c r="I1121" s="75">
        <f t="shared" si="120"/>
        <v>41</v>
      </c>
      <c r="J1121" s="75" t="str">
        <f t="shared" si="121"/>
        <v>Produkte</v>
      </c>
      <c r="K1121" s="75" t="str">
        <f t="shared" si="122"/>
        <v>BUs</v>
      </c>
      <c r="L1121" s="75" t="str">
        <f t="shared" si="123"/>
        <v>Symptome</v>
      </c>
      <c r="M11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IFERROR(VLOOKUP(Abfalldokumentation!$O1121,Kennzahlen!U:X,3,FALSE)*Abfalldokumentation!$B1121,"0")))),0)</f>
        <v>0</v>
      </c>
      <c r="N1121" s="75" t="str">
        <f>IF(ISBLANK(Q1121),VLOOKUP(Abfalldokumentation!$O1121,'Linien - BU'!R:S,2,FALSE),Q1121)</f>
        <v>Bu2</v>
      </c>
      <c r="O1121" s="76" t="str">
        <f t="shared" si="124"/>
        <v>Blöcke</v>
      </c>
      <c r="P1121" s="76">
        <f t="shared" si="125"/>
        <v>12</v>
      </c>
      <c r="Q1121" s="44" t="s">
        <v>216</v>
      </c>
      <c r="R1121" s="45" t="s">
        <v>194</v>
      </c>
      <c r="S1121" s="45">
        <v>15</v>
      </c>
      <c r="T1121" s="45">
        <v>12</v>
      </c>
      <c r="U1121" s="46">
        <v>44484</v>
      </c>
      <c r="V1121" s="47" t="s">
        <v>30</v>
      </c>
      <c r="W1121" s="45"/>
      <c r="X1121" s="49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7" t="str">
        <f>VLOOKUP(N1122,'Linien - BU'!A:B,2,FALSE)</f>
        <v>BU1</v>
      </c>
      <c r="B1122" s="78">
        <f t="shared" si="119"/>
        <v>189</v>
      </c>
      <c r="C1122" s="79">
        <f>Abfalldokumentation!$U1122</f>
        <v>44484</v>
      </c>
      <c r="D1122" s="68" t="str">
        <f>IFERROR(VLOOKUP(Tabelle3[[#This Row],[Artikelnr.]],Produktgruppe!A:B,2,0),Tabelle3[[#This Row],[Produktname]])</f>
        <v>Diverses</v>
      </c>
      <c r="E1122" s="80" t="str">
        <f>IFERROR(VLOOKUP(Abfalldokumentation!$O1122,Artikel!A:C,3,FALSE),Abfalldokumentation!$O1122)</f>
        <v>Diverses</v>
      </c>
      <c r="F1122" s="80" t="str">
        <f>VLOOKUP(T1122,'Liste Gründe'!A:D,2,FALSE)</f>
        <v>Linienbezogen</v>
      </c>
      <c r="G1122" s="79" t="str">
        <f>IF(ISBLANK(V1122),VLOOKUP(Abfalldokumentation!$P1122,'Liste Gründe'!A:D,3,FALSE),V1122)</f>
        <v>Darm geplatzt</v>
      </c>
      <c r="H1122" s="80" t="str">
        <f>IF(ISBLANK(Abfalldokumentation!$W1122),"-",Abfalldokumentation!$W1122)</f>
        <v>-</v>
      </c>
      <c r="I1122" s="80">
        <f t="shared" si="120"/>
        <v>41</v>
      </c>
      <c r="J1122" s="80" t="str">
        <f t="shared" si="121"/>
        <v>Produkte</v>
      </c>
      <c r="K1122" s="80" t="str">
        <f t="shared" si="122"/>
        <v>BUs</v>
      </c>
      <c r="L1122" s="80" t="str">
        <f t="shared" si="123"/>
        <v>Symptome</v>
      </c>
      <c r="M11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IFERROR(VLOOKUP(Abfalldokumentation!$O1122,Kennzahlen!U:X,3,FALSE)*Abfalldokumentation!$B1122,"0")))),0)</f>
        <v>0</v>
      </c>
      <c r="N1122" s="80" t="str">
        <f>IF(ISBLANK(Q1122),VLOOKUP(Abfalldokumentation!$O1122,'Linien - BU'!R:S,2,FALSE),Q1122)</f>
        <v>Abfüllung</v>
      </c>
      <c r="O1122" s="76" t="str">
        <f t="shared" si="124"/>
        <v>Diverses</v>
      </c>
      <c r="P1122" s="76">
        <f t="shared" si="125"/>
        <v>34</v>
      </c>
      <c r="Q1122" s="38" t="s">
        <v>166</v>
      </c>
      <c r="R1122" s="39" t="s">
        <v>108</v>
      </c>
      <c r="S1122" s="39">
        <f>228-39</f>
        <v>189</v>
      </c>
      <c r="T1122" s="39">
        <v>34</v>
      </c>
      <c r="U1122" s="40">
        <v>44484</v>
      </c>
      <c r="V1122" s="41"/>
      <c r="W1122" s="39"/>
      <c r="X1122" s="43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2" t="str">
        <f>VLOOKUP(N1123,'Linien - BU'!A:B,2,FALSE)</f>
        <v>BU1</v>
      </c>
      <c r="B1123" s="73">
        <f t="shared" si="119"/>
        <v>200</v>
      </c>
      <c r="C1123" s="74">
        <f>Abfalldokumentation!$U1123</f>
        <v>44484</v>
      </c>
      <c r="D1123" s="68" t="str">
        <f>IFERROR(VLOOKUP(Tabelle3[[#This Row],[Artikelnr.]],Produktgruppe!A:B,2,0),Tabelle3[[#This Row],[Produktname]])</f>
        <v>Diverses</v>
      </c>
      <c r="E1123" s="75" t="str">
        <f>IFERROR(VLOOKUP(Abfalldokumentation!$O1123,Artikel!A:C,3,FALSE),Abfalldokumentation!$O1123)</f>
        <v>Diverses</v>
      </c>
      <c r="F1123" s="75" t="str">
        <f>VLOOKUP(T1123,'Liste Gründe'!A:D,2,FALSE)</f>
        <v>Linienbezogen</v>
      </c>
      <c r="G1123" s="74" t="str">
        <f>IF(ISBLANK(V1123),VLOOKUP(Abfalldokumentation!$P1123,'Liste Gründe'!A:D,3,FALSE),V1123)</f>
        <v>Reinigung</v>
      </c>
      <c r="H1123" s="75" t="str">
        <f>IF(ISBLANK(Abfalldokumentation!$W1123),"-",Abfalldokumentation!$W1123)</f>
        <v>-</v>
      </c>
      <c r="I1123" s="75">
        <f t="shared" si="120"/>
        <v>41</v>
      </c>
      <c r="J1123" s="75" t="str">
        <f t="shared" si="121"/>
        <v>Produkte</v>
      </c>
      <c r="K1123" s="75" t="str">
        <f t="shared" si="122"/>
        <v>BUs</v>
      </c>
      <c r="L1123" s="75" t="str">
        <f t="shared" si="123"/>
        <v>Symptome</v>
      </c>
      <c r="M11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IFERROR(VLOOKUP(Abfalldokumentation!$O1123,Kennzahlen!U:X,3,FALSE)*Abfalldokumentation!$B1123,"0")))),0)</f>
        <v>0</v>
      </c>
      <c r="N1123" s="75" t="str">
        <f>IF(ISBLANK(Q1123),VLOOKUP(Abfalldokumentation!$O1123,'Linien - BU'!R:S,2,FALSE),Q1123)</f>
        <v>Schmelze</v>
      </c>
      <c r="O1123" s="76" t="str">
        <f t="shared" si="124"/>
        <v>Diverses</v>
      </c>
      <c r="P1123" s="76">
        <f t="shared" si="125"/>
        <v>10</v>
      </c>
      <c r="Q1123" s="44" t="s">
        <v>170</v>
      </c>
      <c r="R1123" s="45" t="s">
        <v>108</v>
      </c>
      <c r="S1123" s="45">
        <v>200</v>
      </c>
      <c r="T1123" s="45">
        <v>10</v>
      </c>
      <c r="U1123" s="46">
        <v>44484</v>
      </c>
      <c r="V1123" s="47"/>
      <c r="W1123" s="45"/>
      <c r="X1123" s="49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7" t="str">
        <f>VLOOKUP(N1124,'Linien - BU'!A:B,2,FALSE)</f>
        <v>BU1</v>
      </c>
      <c r="B1124" s="78">
        <f t="shared" si="119"/>
        <v>117</v>
      </c>
      <c r="C1124" s="79">
        <f>Abfalldokumentation!$U1124</f>
        <v>44487</v>
      </c>
      <c r="D1124" s="68" t="str">
        <f>IFERROR(VLOOKUP(Tabelle3[[#This Row],[Artikelnr.]],Produktgruppe!A:B,2,0),Tabelle3[[#This Row],[Produktname]])</f>
        <v>Rohware</v>
      </c>
      <c r="E1124" s="80" t="str">
        <f>IFERROR(VLOOKUP(Abfalldokumentation!$O1124,Artikel!A:C,3,FALSE),Abfalldokumentation!$O1124)</f>
        <v>WALNUSS GEWOLFT 10MM</v>
      </c>
      <c r="F1124" s="80" t="str">
        <f>VLOOKUP(T1124,'Liste Gründe'!A:D,2,FALSE)</f>
        <v>Qualitätssicherung</v>
      </c>
      <c r="G1124" s="79" t="str">
        <f>IF(ISBLANK(V1124),VLOOKUP(Abfalldokumentation!$P1124,'Liste Gründe'!A:D,3,FALSE),V1124)</f>
        <v>keine Verarbeitung</v>
      </c>
      <c r="H1124" s="80" t="str">
        <f>IF(ISBLANK(Abfalldokumentation!$W1124),"-",Abfalldokumentation!$W1124)</f>
        <v>-</v>
      </c>
      <c r="I1124" s="80">
        <f t="shared" si="120"/>
        <v>42</v>
      </c>
      <c r="J1124" s="80" t="str">
        <f t="shared" si="121"/>
        <v>Produkte</v>
      </c>
      <c r="K1124" s="80" t="str">
        <f t="shared" si="122"/>
        <v>BUs</v>
      </c>
      <c r="L1124" s="80" t="str">
        <f t="shared" si="123"/>
        <v>Symptome</v>
      </c>
      <c r="M11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IFERROR(VLOOKUP(Abfalldokumentation!$O1124,Kennzahlen!U:X,3,FALSE)*Abfalldokumentation!$B1124,"0")))),0)</f>
        <v>500.98230000000001</v>
      </c>
      <c r="N1124" s="80" t="str">
        <f>IF(ISBLANK(Q1124),VLOOKUP(Abfalldokumentation!$O1124,'Linien - BU'!R:S,2,FALSE),Q1124)</f>
        <v>Schmelze</v>
      </c>
      <c r="O1124" s="76">
        <f t="shared" si="124"/>
        <v>23500285</v>
      </c>
      <c r="P1124" s="76">
        <f t="shared" si="125"/>
        <v>75</v>
      </c>
      <c r="Q1124" s="38" t="s">
        <v>170</v>
      </c>
      <c r="R1124" s="39">
        <v>23500285</v>
      </c>
      <c r="S1124" s="39">
        <v>117</v>
      </c>
      <c r="T1124" s="39">
        <v>75</v>
      </c>
      <c r="U1124" s="40">
        <v>44487</v>
      </c>
      <c r="V1124" s="41" t="s">
        <v>22</v>
      </c>
      <c r="W1124" s="39"/>
      <c r="X1124" s="43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2" t="str">
        <f>VLOOKUP(N1125,'Linien - BU'!A:B,2,FALSE)</f>
        <v>BU3</v>
      </c>
      <c r="B1125" s="73">
        <f t="shared" si="119"/>
        <v>243</v>
      </c>
      <c r="C1125" s="74">
        <f>Abfalldokumentation!$U1125</f>
        <v>44487</v>
      </c>
      <c r="D1125" s="68" t="str">
        <f>IFERROR(VLOOKUP(Tabelle3[[#This Row],[Artikelnr.]],Produktgruppe!A:B,2,0),Tabelle3[[#This Row],[Produktname]])</f>
        <v>VOS 295</v>
      </c>
      <c r="E1125" s="75" t="str">
        <f>IFERROR(VLOOKUP(Abfalldokumentation!$O1125,Artikel!A:C,3,FALSE),Abfalldokumentation!$O1125)</f>
        <v>VOS Räucher Natur Natri</v>
      </c>
      <c r="F1125" s="75" t="str">
        <f>VLOOKUP(T1125,'Liste Gründe'!A:D,2,FALSE)</f>
        <v>Schimmel</v>
      </c>
      <c r="G1125" s="74" t="str">
        <f>IF(ISBLANK(V1125),VLOOKUP(Abfalldokumentation!$P1125,'Liste Gründe'!A:D,3,FALSE),V1125)</f>
        <v>kein VOS in England, VS-Würste keine Produktion</v>
      </c>
      <c r="H1125" s="75" t="str">
        <f>IF(ISBLANK(Abfalldokumentation!$W1125),"-",Abfalldokumentation!$W1125)</f>
        <v>-</v>
      </c>
      <c r="I1125" s="75">
        <f t="shared" si="120"/>
        <v>42</v>
      </c>
      <c r="J1125" s="75" t="str">
        <f t="shared" si="121"/>
        <v>Produkte</v>
      </c>
      <c r="K1125" s="75" t="str">
        <f t="shared" si="122"/>
        <v>BUs</v>
      </c>
      <c r="L1125" s="75" t="str">
        <f t="shared" si="123"/>
        <v>Symptome</v>
      </c>
      <c r="M11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IFERROR(VLOOKUP(Abfalldokumentation!$O1125,Kennzahlen!U:X,3,FALSE)*Abfalldokumentation!$B1125,"0")))),0)</f>
        <v>121.5</v>
      </c>
      <c r="N1125" s="75" t="str">
        <f>IF(ISBLANK(Q1125),VLOOKUP(Abfalldokumentation!$O1125,'Linien - BU'!R:S,2,FALSE),Q1125)</f>
        <v>BU3</v>
      </c>
      <c r="O1125" s="76">
        <f t="shared" si="124"/>
        <v>29500498</v>
      </c>
      <c r="P1125" s="76">
        <f t="shared" si="125"/>
        <v>12</v>
      </c>
      <c r="Q1125" s="44" t="s">
        <v>8</v>
      </c>
      <c r="R1125" s="45">
        <v>29500498</v>
      </c>
      <c r="S1125" s="45">
        <v>243</v>
      </c>
      <c r="T1125" s="45">
        <v>12</v>
      </c>
      <c r="U1125" s="46">
        <v>44487</v>
      </c>
      <c r="V1125" s="41" t="s">
        <v>25</v>
      </c>
      <c r="W1125" s="45"/>
      <c r="X1125" s="49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7" t="str">
        <f>VLOOKUP(N1126,'Linien - BU'!A:B,2,FALSE)</f>
        <v>BU3</v>
      </c>
      <c r="B1126" s="78">
        <f t="shared" si="119"/>
        <v>20</v>
      </c>
      <c r="C1126" s="79">
        <f>Abfalldokumentation!$U1126</f>
        <v>44487</v>
      </c>
      <c r="D1126" s="68" t="str">
        <f>IFERROR(VLOOKUP(Tabelle3[[#This Row],[Artikelnr.]],Produktgruppe!A:B,2,0),Tabelle3[[#This Row],[Produktname]])</f>
        <v>VOS 295</v>
      </c>
      <c r="E1126" s="80" t="str">
        <f>IFERROR(VLOOKUP(Abfalldokumentation!$O1126,Artikel!A:C,3,FALSE),Abfalldokumentation!$O1126)</f>
        <v>VOS Räucher Chili Vorsc</v>
      </c>
      <c r="F1126" s="80" t="str">
        <f>VLOOKUP(T1126,'Liste Gründe'!A:D,2,FALSE)</f>
        <v>Schimmel</v>
      </c>
      <c r="G1126" s="79" t="str">
        <f>IF(ISBLANK(V1126),VLOOKUP(Abfalldokumentation!$P1126,'Liste Gründe'!A:D,3,FALSE),V1126)</f>
        <v>VOS &gt; Einsatz</v>
      </c>
      <c r="H1126" s="80" t="str">
        <f>IF(ISBLANK(Abfalldokumentation!$W1126),"-",Abfalldokumentation!$W1126)</f>
        <v>-</v>
      </c>
      <c r="I1126" s="80">
        <f t="shared" si="120"/>
        <v>42</v>
      </c>
      <c r="J1126" s="80" t="str">
        <f t="shared" si="121"/>
        <v>Produkte</v>
      </c>
      <c r="K1126" s="80" t="str">
        <f t="shared" si="122"/>
        <v>BUs</v>
      </c>
      <c r="L1126" s="80" t="str">
        <f t="shared" si="123"/>
        <v>Symptome</v>
      </c>
      <c r="M11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IFERROR(VLOOKUP(Abfalldokumentation!$O1126,Kennzahlen!U:X,3,FALSE)*Abfalldokumentation!$B1126,"0")))),0)</f>
        <v>10</v>
      </c>
      <c r="N1126" s="80" t="str">
        <f>IF(ISBLANK(Q1126),VLOOKUP(Abfalldokumentation!$O1126,'Linien - BU'!R:S,2,FALSE),Q1126)</f>
        <v>BU3</v>
      </c>
      <c r="O1126" s="76">
        <f t="shared" si="124"/>
        <v>29500527</v>
      </c>
      <c r="P1126" s="76">
        <f t="shared" si="125"/>
        <v>12</v>
      </c>
      <c r="Q1126" s="38" t="s">
        <v>8</v>
      </c>
      <c r="R1126" s="39">
        <v>29500527</v>
      </c>
      <c r="S1126" s="39">
        <v>20</v>
      </c>
      <c r="T1126" s="39">
        <v>12</v>
      </c>
      <c r="U1126" s="40">
        <v>44487</v>
      </c>
      <c r="V1126" s="41" t="s">
        <v>21</v>
      </c>
      <c r="W1126" s="39"/>
      <c r="X1126" s="43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2" t="str">
        <f>VLOOKUP(N1127,'Linien - BU'!A:B,2,FALSE)</f>
        <v>BU1</v>
      </c>
      <c r="B1127" s="73">
        <f t="shared" si="119"/>
        <v>22</v>
      </c>
      <c r="C1127" s="74">
        <f>Abfalldokumentation!$U1127</f>
        <v>44487</v>
      </c>
      <c r="D1127" s="68" t="str">
        <f>IFERROR(VLOOKUP(Tabelle3[[#This Row],[Artikelnr.]],Produktgruppe!A:B,2,0),Tabelle3[[#This Row],[Produktname]])</f>
        <v>VOS 295</v>
      </c>
      <c r="E1127" s="75" t="str">
        <f>IFERROR(VLOOKUP(Abfalldokumentation!$O1127,Artikel!A:C,3,FALSE),Abfalldokumentation!$O1127)</f>
        <v>VOS-ABS ENTSORGUNG</v>
      </c>
      <c r="F1127" s="75" t="str">
        <f>VLOOKUP(T1127,'Liste Gründe'!A:D,2,FALSE)</f>
        <v>Rest</v>
      </c>
      <c r="G1127" s="74" t="str">
        <f>IF(ISBLANK(V1127),VLOOKUP(Abfalldokumentation!$P1127,'Liste Gründe'!A:D,3,FALSE),V1127)</f>
        <v>geschälte Rinde</v>
      </c>
      <c r="H1127" s="75" t="str">
        <f>IF(ISBLANK(Abfalldokumentation!$W1127),"-",Abfalldokumentation!$W1127)</f>
        <v>-</v>
      </c>
      <c r="I1127" s="75">
        <f t="shared" si="120"/>
        <v>42</v>
      </c>
      <c r="J1127" s="75" t="str">
        <f t="shared" si="121"/>
        <v>Produkte</v>
      </c>
      <c r="K1127" s="75" t="str">
        <f t="shared" si="122"/>
        <v>BUs</v>
      </c>
      <c r="L1127" s="75" t="str">
        <f t="shared" si="123"/>
        <v>Symptome</v>
      </c>
      <c r="M11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IFERROR(VLOOKUP(Abfalldokumentation!$O1127,Kennzahlen!U:X,3,FALSE)*Abfalldokumentation!$B1127,"0")))),0)</f>
        <v>0.22</v>
      </c>
      <c r="N1127" s="75" t="str">
        <f>IF(ISBLANK(Q1127),VLOOKUP(Abfalldokumentation!$O1127,'Linien - BU'!R:S,2,FALSE),Q1127)</f>
        <v>RWV</v>
      </c>
      <c r="O1127" s="76">
        <f t="shared" si="124"/>
        <v>29500917</v>
      </c>
      <c r="P1127" s="76">
        <f t="shared" si="125"/>
        <v>60</v>
      </c>
      <c r="Q1127" s="44" t="s">
        <v>188</v>
      </c>
      <c r="R1127" s="45">
        <v>29500917</v>
      </c>
      <c r="S1127" s="45">
        <v>22</v>
      </c>
      <c r="T1127" s="45">
        <v>60</v>
      </c>
      <c r="U1127" s="46">
        <v>44487</v>
      </c>
      <c r="V1127" s="47"/>
      <c r="W1127" s="45"/>
      <c r="X1127" s="49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7" t="str">
        <f>VLOOKUP(N1128,'Linien - BU'!A:B,2,FALSE)</f>
        <v>BU1</v>
      </c>
      <c r="B1128" s="78">
        <f t="shared" si="119"/>
        <v>13</v>
      </c>
      <c r="C1128" s="79">
        <f>Abfalldokumentation!$U1128</f>
        <v>44487</v>
      </c>
      <c r="D1128" s="68" t="str">
        <f>IFERROR(VLOOKUP(Tabelle3[[#This Row],[Artikelnr.]],Produktgruppe!A:B,2,0),Tabelle3[[#This Row],[Produktname]])</f>
        <v>VOS 295</v>
      </c>
      <c r="E1128" s="80" t="str">
        <f>IFERROR(VLOOKUP(Abfalldokumentation!$O1128,Artikel!A:C,3,FALSE),Abfalldokumentation!$O1128)</f>
        <v>VOS-ABS ENTSORGUNG</v>
      </c>
      <c r="F1128" s="80" t="str">
        <f>VLOOKUP(T1128,'Liste Gründe'!A:D,2,FALSE)</f>
        <v>Rest</v>
      </c>
      <c r="G1128" s="79" t="str">
        <f>IF(ISBLANK(V1128),VLOOKUP(Abfalldokumentation!$P1128,'Liste Gründe'!A:D,3,FALSE),V1128)</f>
        <v>geschälte Rinde</v>
      </c>
      <c r="H1128" s="80" t="str">
        <f>IF(ISBLANK(Abfalldokumentation!$W1128),"-",Abfalldokumentation!$W1128)</f>
        <v>-</v>
      </c>
      <c r="I1128" s="80">
        <f t="shared" si="120"/>
        <v>42</v>
      </c>
      <c r="J1128" s="80" t="str">
        <f t="shared" si="121"/>
        <v>Produkte</v>
      </c>
      <c r="K1128" s="80" t="str">
        <f t="shared" si="122"/>
        <v>BUs</v>
      </c>
      <c r="L1128" s="80" t="str">
        <f t="shared" si="123"/>
        <v>Symptome</v>
      </c>
      <c r="M11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IFERROR(VLOOKUP(Abfalldokumentation!$O1128,Kennzahlen!U:X,3,FALSE)*Abfalldokumentation!$B1128,"0")))),0)</f>
        <v>0.13</v>
      </c>
      <c r="N1128" s="80" t="str">
        <f>IF(ISBLANK(Q1128),VLOOKUP(Abfalldokumentation!$O1128,'Linien - BU'!R:S,2,FALSE),Q1128)</f>
        <v>RWV</v>
      </c>
      <c r="O1128" s="76">
        <f t="shared" si="124"/>
        <v>29500917</v>
      </c>
      <c r="P1128" s="76">
        <f t="shared" si="125"/>
        <v>60</v>
      </c>
      <c r="Q1128" s="38" t="s">
        <v>188</v>
      </c>
      <c r="R1128" s="39">
        <v>29500917</v>
      </c>
      <c r="S1128" s="39">
        <v>13</v>
      </c>
      <c r="T1128" s="39">
        <v>60</v>
      </c>
      <c r="U1128" s="40">
        <v>44487</v>
      </c>
      <c r="V1128" s="41"/>
      <c r="W1128" s="39"/>
      <c r="X1128" s="43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2" t="str">
        <f>VLOOKUP(N1129,'Linien - BU'!A:B,2,FALSE)</f>
        <v>BU1</v>
      </c>
      <c r="B1129" s="73">
        <f t="shared" si="119"/>
        <v>10</v>
      </c>
      <c r="C1129" s="74">
        <f>Abfalldokumentation!$U1129</f>
        <v>44487</v>
      </c>
      <c r="D1129" s="68" t="str">
        <f>IFERROR(VLOOKUP(Tabelle3[[#This Row],[Artikelnr.]],Produktgruppe!A:B,2,0),Tabelle3[[#This Row],[Produktname]])</f>
        <v>VOS 295</v>
      </c>
      <c r="E1129" s="75" t="str">
        <f>IFERROR(VLOOKUP(Abfalldokumentation!$O1129,Artikel!A:C,3,FALSE),Abfalldokumentation!$O1129)</f>
        <v>VOS-ABS ENTSORGUNG</v>
      </c>
      <c r="F1129" s="75" t="str">
        <f>VLOOKUP(T1129,'Liste Gründe'!A:D,2,FALSE)</f>
        <v>Rest</v>
      </c>
      <c r="G1129" s="74" t="str">
        <f>IF(ISBLANK(V1129),VLOOKUP(Abfalldokumentation!$P1129,'Liste Gründe'!A:D,3,FALSE),V1129)</f>
        <v>geschälte Rinde</v>
      </c>
      <c r="H1129" s="75" t="str">
        <f>IF(ISBLANK(Abfalldokumentation!$W1129),"-",Abfalldokumentation!$W1129)</f>
        <v>-</v>
      </c>
      <c r="I1129" s="75">
        <f t="shared" si="120"/>
        <v>42</v>
      </c>
      <c r="J1129" s="75" t="str">
        <f t="shared" si="121"/>
        <v>Produkte</v>
      </c>
      <c r="K1129" s="75" t="str">
        <f t="shared" si="122"/>
        <v>BUs</v>
      </c>
      <c r="L1129" s="75" t="str">
        <f t="shared" si="123"/>
        <v>Symptome</v>
      </c>
      <c r="M11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IFERROR(VLOOKUP(Abfalldokumentation!$O1129,Kennzahlen!U:X,3,FALSE)*Abfalldokumentation!$B1129,"0")))),0)</f>
        <v>0.1</v>
      </c>
      <c r="N1129" s="75" t="str">
        <f>IF(ISBLANK(Q1129),VLOOKUP(Abfalldokumentation!$O1129,'Linien - BU'!R:S,2,FALSE),Q1129)</f>
        <v>RWV</v>
      </c>
      <c r="O1129" s="76">
        <f t="shared" si="124"/>
        <v>29500917</v>
      </c>
      <c r="P1129" s="76">
        <f t="shared" si="125"/>
        <v>60</v>
      </c>
      <c r="Q1129" s="44" t="s">
        <v>188</v>
      </c>
      <c r="R1129" s="45">
        <v>29500917</v>
      </c>
      <c r="S1129" s="45">
        <v>10</v>
      </c>
      <c r="T1129" s="45">
        <v>60</v>
      </c>
      <c r="U1129" s="46">
        <v>44487</v>
      </c>
      <c r="V1129" s="47"/>
      <c r="W1129" s="45"/>
      <c r="X1129" s="49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7" t="str">
        <f>VLOOKUP(N1130,'Linien - BU'!A:B,2,FALSE)</f>
        <v>BU1</v>
      </c>
      <c r="B1130" s="78">
        <f t="shared" si="119"/>
        <v>51</v>
      </c>
      <c r="C1130" s="79">
        <f>Abfalldokumentation!$U1130</f>
        <v>44487</v>
      </c>
      <c r="D1130" s="68" t="str">
        <f>IFERROR(VLOOKUP(Tabelle3[[#This Row],[Artikelnr.]],Produktgruppe!A:B,2,0),Tabelle3[[#This Row],[Produktname]])</f>
        <v>VOS 295</v>
      </c>
      <c r="E1130" s="80" t="str">
        <f>IFERROR(VLOOKUP(Abfalldokumentation!$O1130,Artikel!A:C,3,FALSE),Abfalldokumentation!$O1130)</f>
        <v>VOS-ABS ENTSORGUNG</v>
      </c>
      <c r="F1130" s="80" t="str">
        <f>VLOOKUP(T1130,'Liste Gründe'!A:D,2,FALSE)</f>
        <v>Rest</v>
      </c>
      <c r="G1130" s="79" t="str">
        <f>IF(ISBLANK(V1130),VLOOKUP(Abfalldokumentation!$P1130,'Liste Gründe'!A:D,3,FALSE),V1130)</f>
        <v>geschälte Rinde</v>
      </c>
      <c r="H1130" s="80" t="str">
        <f>IF(ISBLANK(Abfalldokumentation!$W1130),"-",Abfalldokumentation!$W1130)</f>
        <v>-</v>
      </c>
      <c r="I1130" s="80">
        <f t="shared" si="120"/>
        <v>42</v>
      </c>
      <c r="J1130" s="80" t="str">
        <f t="shared" si="121"/>
        <v>Produkte</v>
      </c>
      <c r="K1130" s="80" t="str">
        <f t="shared" si="122"/>
        <v>BUs</v>
      </c>
      <c r="L1130" s="80" t="str">
        <f t="shared" si="123"/>
        <v>Symptome</v>
      </c>
      <c r="M11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IFERROR(VLOOKUP(Abfalldokumentation!$O1130,Kennzahlen!U:X,3,FALSE)*Abfalldokumentation!$B1130,"0")))),0)</f>
        <v>0.51</v>
      </c>
      <c r="N1130" s="80" t="str">
        <f>IF(ISBLANK(Q1130),VLOOKUP(Abfalldokumentation!$O1130,'Linien - BU'!R:S,2,FALSE),Q1130)</f>
        <v>RWV</v>
      </c>
      <c r="O1130" s="76">
        <f t="shared" si="124"/>
        <v>29500917</v>
      </c>
      <c r="P1130" s="76">
        <f t="shared" si="125"/>
        <v>60</v>
      </c>
      <c r="Q1130" s="38" t="s">
        <v>188</v>
      </c>
      <c r="R1130" s="39">
        <v>29500917</v>
      </c>
      <c r="S1130" s="39">
        <v>51</v>
      </c>
      <c r="T1130" s="39">
        <v>60</v>
      </c>
      <c r="U1130" s="40">
        <v>44487</v>
      </c>
      <c r="V1130" s="41"/>
      <c r="W1130" s="39"/>
      <c r="X1130" s="43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2" t="str">
        <f>VLOOKUP(N1131,'Linien - BU'!A:B,2,FALSE)</f>
        <v>BU3</v>
      </c>
      <c r="B1131" s="73">
        <f t="shared" si="119"/>
        <v>146</v>
      </c>
      <c r="C1131" s="74">
        <f>Abfalldokumentation!$U1131</f>
        <v>44487</v>
      </c>
      <c r="D1131" s="68" t="str">
        <f>IFERROR(VLOOKUP(Tabelle3[[#This Row],[Artikelnr.]],Produktgruppe!A:B,2,0),Tabelle3[[#This Row],[Produktname]])</f>
        <v>ABS 295</v>
      </c>
      <c r="E1131" s="75" t="str">
        <f>IFERROR(VLOOKUP(Abfalldokumentation!$O1131,Artikel!A:C,3,FALSE),Abfalldokumentation!$O1131)</f>
        <v>ABS CHED-PF-KRÄUK gemis</v>
      </c>
      <c r="F1131" s="75" t="str">
        <f>VLOOKUP(T1131,'Liste Gründe'!A:D,2,FALSE)</f>
        <v>Linienbezogen</v>
      </c>
      <c r="G1131" s="74" t="str">
        <f>IF(ISBLANK(V1131),VLOOKUP(Abfalldokumentation!$P1131,'Liste Gründe'!A:D,3,FALSE),V1131)</f>
        <v>gemischtes Produkt</v>
      </c>
      <c r="H1131" s="75" t="str">
        <f>IF(ISBLANK(Abfalldokumentation!$W1131),"-",Abfalldokumentation!$W1131)</f>
        <v>-</v>
      </c>
      <c r="I1131" s="75">
        <f t="shared" si="120"/>
        <v>42</v>
      </c>
      <c r="J1131" s="75" t="str">
        <f t="shared" si="121"/>
        <v>Produkte</v>
      </c>
      <c r="K1131" s="75" t="str">
        <f t="shared" si="122"/>
        <v>BUs</v>
      </c>
      <c r="L1131" s="75" t="str">
        <f t="shared" si="123"/>
        <v>Symptome</v>
      </c>
      <c r="M11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IFERROR(VLOOKUP(Abfalldokumentation!$O1131,Kennzahlen!U:X,3,FALSE)*Abfalldokumentation!$B1131,"0")))),0)</f>
        <v>146</v>
      </c>
      <c r="N1131" s="75" t="str">
        <f>IF(ISBLANK(Q1131),VLOOKUP(Abfalldokumentation!$O1131,'Linien - BU'!R:S,2,FALSE),Q1131)</f>
        <v>L33</v>
      </c>
      <c r="O1131" s="76">
        <f t="shared" si="124"/>
        <v>29501003</v>
      </c>
      <c r="P1131" s="76">
        <f t="shared" si="125"/>
        <v>81</v>
      </c>
      <c r="Q1131" s="44" t="s">
        <v>191</v>
      </c>
      <c r="R1131" s="45">
        <v>29501003</v>
      </c>
      <c r="S1131" s="45">
        <v>146</v>
      </c>
      <c r="T1131" s="45">
        <v>81</v>
      </c>
      <c r="U1131" s="46">
        <v>44487</v>
      </c>
      <c r="V1131" s="47"/>
      <c r="W1131" s="45"/>
      <c r="X1131" s="49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7" t="str">
        <f>VLOOKUP(N1132,'Linien - BU'!A:B,2,FALSE)</f>
        <v>BU3</v>
      </c>
      <c r="B1132" s="78">
        <f t="shared" si="119"/>
        <v>28</v>
      </c>
      <c r="C1132" s="79">
        <f>Abfalldokumentation!$U1132</f>
        <v>44487</v>
      </c>
      <c r="D1132" s="68" t="str">
        <f>IFERROR(VLOOKUP(Tabelle3[[#This Row],[Artikelnr.]],Produktgruppe!A:B,2,0),Tabelle3[[#This Row],[Produktname]])</f>
        <v>ABS 295</v>
      </c>
      <c r="E1132" s="80" t="str">
        <f>IFERROR(VLOOKUP(Abfalldokumentation!$O1132,Artikel!A:C,3,FALSE),Abfalldokumentation!$O1132)</f>
        <v>ABS CHED-ROT MIT ß-CARO</v>
      </c>
      <c r="F1132" s="80" t="str">
        <f>VLOOKUP(T1132,'Liste Gründe'!A:D,2,FALSE)</f>
        <v>Rest</v>
      </c>
      <c r="G1132" s="79" t="str">
        <f>IF(ISBLANK(V1132),VLOOKUP(Abfalldokumentation!$P1132,'Liste Gründe'!A:D,3,FALSE),V1132)</f>
        <v>Schmutz</v>
      </c>
      <c r="H1132" s="80" t="str">
        <f>IF(ISBLANK(Abfalldokumentation!$W1132),"-",Abfalldokumentation!$W1132)</f>
        <v>-</v>
      </c>
      <c r="I1132" s="80">
        <f t="shared" si="120"/>
        <v>42</v>
      </c>
      <c r="J1132" s="80" t="str">
        <f t="shared" si="121"/>
        <v>Produkte</v>
      </c>
      <c r="K1132" s="80" t="str">
        <f t="shared" si="122"/>
        <v>BUs</v>
      </c>
      <c r="L1132" s="80" t="str">
        <f t="shared" si="123"/>
        <v>Symptome</v>
      </c>
      <c r="M11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IFERROR(VLOOKUP(Abfalldokumentation!$O1132,Kennzahlen!U:X,3,FALSE)*Abfalldokumentation!$B1132,"0")))),0)</f>
        <v>28</v>
      </c>
      <c r="N1132" s="80" t="str">
        <f>IF(ISBLANK(Q1132),VLOOKUP(Abfalldokumentation!$O1132,'Linien - BU'!R:S,2,FALSE),Q1132)</f>
        <v>L33</v>
      </c>
      <c r="O1132" s="76">
        <f t="shared" si="124"/>
        <v>29501032</v>
      </c>
      <c r="P1132" s="76">
        <f t="shared" si="125"/>
        <v>42</v>
      </c>
      <c r="Q1132" s="38" t="s">
        <v>191</v>
      </c>
      <c r="R1132" s="39">
        <v>29501032</v>
      </c>
      <c r="S1132" s="39">
        <v>28</v>
      </c>
      <c r="T1132" s="39">
        <v>42</v>
      </c>
      <c r="U1132" s="40">
        <v>44487</v>
      </c>
      <c r="V1132" s="45"/>
      <c r="W1132" s="39"/>
      <c r="X1132" s="43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2" t="str">
        <f>VLOOKUP(N1133,'Linien - BU'!A:B,2,FALSE)</f>
        <v>Verkauf</v>
      </c>
      <c r="B1133" s="73">
        <f t="shared" si="119"/>
        <v>31</v>
      </c>
      <c r="C1133" s="74">
        <f>Abfalldokumentation!$U1133</f>
        <v>44487</v>
      </c>
      <c r="D1133" s="68" t="str">
        <f>IFERROR(VLOOKUP(Tabelle3[[#This Row],[Artikelnr.]],Produktgruppe!A:B,2,0),Tabelle3[[#This Row],[Produktname]])</f>
        <v>Zipfel 295</v>
      </c>
      <c r="E1133" s="75" t="str">
        <f>IFERROR(VLOOKUP(Abfalldokumentation!$O1133,Artikel!A:C,3,FALSE),Abfalldokumentation!$O1133)</f>
        <v>VOS VS-NATUR ZIPFEL</v>
      </c>
      <c r="F1133" s="75" t="str">
        <f>VLOOKUP(T1133,'Liste Gründe'!A:D,2,FALSE)</f>
        <v>Schimmel</v>
      </c>
      <c r="G1133" s="74" t="str">
        <f>IF(ISBLANK(V1133),VLOOKUP(Abfalldokumentation!$P1133,'Liste Gründe'!A:D,3,FALSE),V1133)</f>
        <v>keinen Abnehmer/kein Schälpersonal</v>
      </c>
      <c r="H1133" s="75" t="str">
        <f>IF(ISBLANK(Abfalldokumentation!$W1133),"-",Abfalldokumentation!$W1133)</f>
        <v>-</v>
      </c>
      <c r="I1133" s="75">
        <f t="shared" si="120"/>
        <v>42</v>
      </c>
      <c r="J1133" s="75" t="str">
        <f t="shared" si="121"/>
        <v>Produkte</v>
      </c>
      <c r="K1133" s="75" t="str">
        <f t="shared" si="122"/>
        <v>BUs</v>
      </c>
      <c r="L1133" s="75" t="str">
        <f t="shared" si="123"/>
        <v>Symptome</v>
      </c>
      <c r="M11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IFERROR(VLOOKUP(Abfalldokumentation!$O1133,Kennzahlen!U:X,3,FALSE)*Abfalldokumentation!$B1133,"0")))),0)</f>
        <v>15.5</v>
      </c>
      <c r="N1133" s="75" t="str">
        <f>IF(ISBLANK(Q1133),VLOOKUP(Abfalldokumentation!$O1133,'Linien - BU'!R:S,2,FALSE),Q1133)</f>
        <v>Verkauf</v>
      </c>
      <c r="O1133" s="76">
        <f t="shared" si="124"/>
        <v>29501062</v>
      </c>
      <c r="P1133" s="76">
        <f t="shared" si="125"/>
        <v>12</v>
      </c>
      <c r="Q1133" s="44" t="s">
        <v>11</v>
      </c>
      <c r="R1133" s="45">
        <v>29501062</v>
      </c>
      <c r="S1133" s="45">
        <v>31</v>
      </c>
      <c r="T1133" s="45">
        <v>12</v>
      </c>
      <c r="U1133" s="46">
        <v>44487</v>
      </c>
      <c r="V1133" s="47" t="s">
        <v>20</v>
      </c>
      <c r="W1133" s="45"/>
      <c r="X1133" s="49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7" t="str">
        <f>VLOOKUP(N1134,'Linien - BU'!A:B,2,FALSE)</f>
        <v>Verkauf</v>
      </c>
      <c r="B1134" s="78">
        <f t="shared" si="119"/>
        <v>115</v>
      </c>
      <c r="C1134" s="79">
        <f>Abfalldokumentation!$U1134</f>
        <v>44487</v>
      </c>
      <c r="D1134" s="68" t="str">
        <f>IFERROR(VLOOKUP(Tabelle3[[#This Row],[Artikelnr.]],Produktgruppe!A:B,2,0),Tabelle3[[#This Row],[Produktname]])</f>
        <v>Zipfel 295</v>
      </c>
      <c r="E1134" s="80" t="str">
        <f>IFERROR(VLOOKUP(Abfalldokumentation!$O1134,Artikel!A:C,3,FALSE),Abfalldokumentation!$O1134)</f>
        <v>VOS RW-NATUR-NAT ZIPFEL</v>
      </c>
      <c r="F1134" s="80" t="str">
        <f>VLOOKUP(T1134,'Liste Gründe'!A:D,2,FALSE)</f>
        <v>Schimmel</v>
      </c>
      <c r="G1134" s="79" t="str">
        <f>IF(ISBLANK(V1134),VLOOKUP(Abfalldokumentation!$P1134,'Liste Gründe'!A:D,3,FALSE),V1134)</f>
        <v>keinen Abnehmer/kein Schälpersonal</v>
      </c>
      <c r="H1134" s="80" t="str">
        <f>IF(ISBLANK(Abfalldokumentation!$W1134),"-",Abfalldokumentation!$W1134)</f>
        <v>-</v>
      </c>
      <c r="I1134" s="80">
        <f t="shared" si="120"/>
        <v>42</v>
      </c>
      <c r="J1134" s="80" t="str">
        <f t="shared" si="121"/>
        <v>Produkte</v>
      </c>
      <c r="K1134" s="80" t="str">
        <f t="shared" si="122"/>
        <v>BUs</v>
      </c>
      <c r="L1134" s="80" t="str">
        <f t="shared" si="123"/>
        <v>Symptome</v>
      </c>
      <c r="M11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IFERROR(VLOOKUP(Abfalldokumentation!$O1134,Kennzahlen!U:X,3,FALSE)*Abfalldokumentation!$B1134,"0")))),0)</f>
        <v>57.5</v>
      </c>
      <c r="N1134" s="80" t="str">
        <f>IF(ISBLANK(Q1134),VLOOKUP(Abfalldokumentation!$O1134,'Linien - BU'!R:S,2,FALSE),Q1134)</f>
        <v>Verkauf</v>
      </c>
      <c r="O1134" s="76">
        <f t="shared" si="124"/>
        <v>29501065</v>
      </c>
      <c r="P1134" s="76">
        <f t="shared" si="125"/>
        <v>12</v>
      </c>
      <c r="Q1134" s="38" t="s">
        <v>11</v>
      </c>
      <c r="R1134" s="39">
        <v>29501065</v>
      </c>
      <c r="S1134" s="39">
        <v>115</v>
      </c>
      <c r="T1134" s="39">
        <v>12</v>
      </c>
      <c r="U1134" s="40">
        <v>44487</v>
      </c>
      <c r="V1134" s="42" t="s">
        <v>20</v>
      </c>
      <c r="W1134" s="39"/>
      <c r="X1134" s="43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2" t="str">
        <f>VLOOKUP(N1135,'Linien - BU'!A:B,2,FALSE)</f>
        <v>Verkauf</v>
      </c>
      <c r="B1135" s="73">
        <f t="shared" si="119"/>
        <v>92</v>
      </c>
      <c r="C1135" s="74">
        <f>Abfalldokumentation!$U1135</f>
        <v>44487</v>
      </c>
      <c r="D1135" s="68" t="str">
        <f>IFERROR(VLOOKUP(Tabelle3[[#This Row],[Artikelnr.]],Produktgruppe!A:B,2,0),Tabelle3[[#This Row],[Produktname]])</f>
        <v>Endstücke 295</v>
      </c>
      <c r="E1135" s="75" t="str">
        <f>IFERROR(VLOOKUP(Abfalldokumentation!$O1135,Artikel!A:C,3,FALSE),Abfalldokumentation!$O1135)</f>
        <v>VOS RW-NATUR ENDSTÜCK 3</v>
      </c>
      <c r="F1135" s="75" t="str">
        <f>VLOOKUP(T1135,'Liste Gründe'!A:D,2,FALSE)</f>
        <v>Schimmel</v>
      </c>
      <c r="G1135" s="74" t="str">
        <f>IF(ISBLANK(V1135),VLOOKUP(Abfalldokumentation!$P1135,'Liste Gründe'!A:D,3,FALSE),V1135)</f>
        <v>keinen Abnehmer/kein Schälpersonal</v>
      </c>
      <c r="H1135" s="75" t="str">
        <f>IF(ISBLANK(Abfalldokumentation!$W1135),"-",Abfalldokumentation!$W1135)</f>
        <v>-</v>
      </c>
      <c r="I1135" s="75">
        <f t="shared" si="120"/>
        <v>42</v>
      </c>
      <c r="J1135" s="75" t="str">
        <f t="shared" si="121"/>
        <v>Produkte</v>
      </c>
      <c r="K1135" s="75" t="str">
        <f t="shared" si="122"/>
        <v>BUs</v>
      </c>
      <c r="L1135" s="75" t="str">
        <f t="shared" si="123"/>
        <v>Symptome</v>
      </c>
      <c r="M11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IFERROR(VLOOKUP(Abfalldokumentation!$O1135,Kennzahlen!U:X,3,FALSE)*Abfalldokumentation!$B1135,"0")))),0)</f>
        <v>46</v>
      </c>
      <c r="N1135" s="75" t="str">
        <f>IF(ISBLANK(Q1135),VLOOKUP(Abfalldokumentation!$O1135,'Linien - BU'!R:S,2,FALSE),Q1135)</f>
        <v>Verkauf</v>
      </c>
      <c r="O1135" s="76">
        <f t="shared" si="124"/>
        <v>29501066</v>
      </c>
      <c r="P1135" s="76">
        <f t="shared" si="125"/>
        <v>12</v>
      </c>
      <c r="Q1135" s="44" t="s">
        <v>11</v>
      </c>
      <c r="R1135" s="45">
        <v>29501066</v>
      </c>
      <c r="S1135" s="45">
        <v>92</v>
      </c>
      <c r="T1135" s="45">
        <v>12</v>
      </c>
      <c r="U1135" s="46">
        <v>44487</v>
      </c>
      <c r="V1135" s="42" t="s">
        <v>20</v>
      </c>
      <c r="W1135" s="45"/>
      <c r="X1135" s="49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7" t="str">
        <f>VLOOKUP(N1136,'Linien - BU'!A:B,2,FALSE)</f>
        <v>Verkauf</v>
      </c>
      <c r="B1136" s="78">
        <f t="shared" si="119"/>
        <v>25</v>
      </c>
      <c r="C1136" s="79">
        <f>Abfalldokumentation!$U1136</f>
        <v>44487</v>
      </c>
      <c r="D1136" s="68" t="str">
        <f>IFERROR(VLOOKUP(Tabelle3[[#This Row],[Artikelnr.]],Produktgruppe!A:B,2,0),Tabelle3[[#This Row],[Produktname]])</f>
        <v>Endstücke 295</v>
      </c>
      <c r="E1136" s="80" t="str">
        <f>IFERROR(VLOOKUP(Abfalldokumentation!$O1136,Artikel!A:C,3,FALSE),Abfalldokumentation!$O1136)</f>
        <v>VOS RW-NATUR-EXTRA ENDS</v>
      </c>
      <c r="F1136" s="80" t="str">
        <f>VLOOKUP(T1136,'Liste Gründe'!A:D,2,FALSE)</f>
        <v>Schimmel</v>
      </c>
      <c r="G1136" s="79" t="str">
        <f>IF(ISBLANK(V1136),VLOOKUP(Abfalldokumentation!$P1136,'Liste Gründe'!A:D,3,FALSE),V1136)</f>
        <v>keinen Abnehmer/kein Schälpersonal</v>
      </c>
      <c r="H1136" s="80" t="str">
        <f>IF(ISBLANK(Abfalldokumentation!$W1136),"-",Abfalldokumentation!$W1136)</f>
        <v>-</v>
      </c>
      <c r="I1136" s="80">
        <f t="shared" si="120"/>
        <v>42</v>
      </c>
      <c r="J1136" s="80" t="str">
        <f t="shared" si="121"/>
        <v>Produkte</v>
      </c>
      <c r="K1136" s="80" t="str">
        <f t="shared" si="122"/>
        <v>BUs</v>
      </c>
      <c r="L1136" s="80" t="str">
        <f t="shared" si="123"/>
        <v>Symptome</v>
      </c>
      <c r="M11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IFERROR(VLOOKUP(Abfalldokumentation!$O1136,Kennzahlen!U:X,3,FALSE)*Abfalldokumentation!$B1136,"0")))),0)</f>
        <v>12.5</v>
      </c>
      <c r="N1136" s="80" t="str">
        <f>IF(ISBLANK(Q1136),VLOOKUP(Abfalldokumentation!$O1136,'Linien - BU'!R:S,2,FALSE),Q1136)</f>
        <v>Verkauf</v>
      </c>
      <c r="O1136" s="76">
        <f t="shared" si="124"/>
        <v>29501083</v>
      </c>
      <c r="P1136" s="76">
        <f t="shared" si="125"/>
        <v>12</v>
      </c>
      <c r="Q1136" s="38" t="s">
        <v>11</v>
      </c>
      <c r="R1136" s="39">
        <v>29501083</v>
      </c>
      <c r="S1136" s="39">
        <v>25</v>
      </c>
      <c r="T1136" s="39">
        <v>12</v>
      </c>
      <c r="U1136" s="40">
        <v>44487</v>
      </c>
      <c r="V1136" s="41" t="s">
        <v>20</v>
      </c>
      <c r="W1136" s="39"/>
      <c r="X1136" s="43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2" t="str">
        <f>VLOOKUP(N1137,'Linien - BU'!A:B,2,FALSE)</f>
        <v>Verkauf</v>
      </c>
      <c r="B1137" s="73">
        <f t="shared" si="119"/>
        <v>106</v>
      </c>
      <c r="C1137" s="74">
        <f>Abfalldokumentation!$U1137</f>
        <v>44487</v>
      </c>
      <c r="D1137" s="68" t="str">
        <f>IFERROR(VLOOKUP(Tabelle3[[#This Row],[Artikelnr.]],Produktgruppe!A:B,2,0),Tabelle3[[#This Row],[Produktname]])</f>
        <v>Endstücke 295</v>
      </c>
      <c r="E1137" s="75" t="str">
        <f>IFERROR(VLOOKUP(Abfalldokumentation!$O1137,Artikel!A:C,3,FALSE),Abfalldokumentation!$O1137)</f>
        <v>VOS RW-NATUR-EXTRA ENDS</v>
      </c>
      <c r="F1137" s="75" t="str">
        <f>VLOOKUP(T1137,'Liste Gründe'!A:D,2,FALSE)</f>
        <v>Schimmel</v>
      </c>
      <c r="G1137" s="74" t="str">
        <f>IF(ISBLANK(V1137),VLOOKUP(Abfalldokumentation!$P1137,'Liste Gründe'!A:D,3,FALSE),V1137)</f>
        <v>keinen Abnehmer/kein Schälpersonal</v>
      </c>
      <c r="H1137" s="75" t="str">
        <f>IF(ISBLANK(Abfalldokumentation!$W1137),"-",Abfalldokumentation!$W1137)</f>
        <v>-</v>
      </c>
      <c r="I1137" s="75">
        <f t="shared" si="120"/>
        <v>42</v>
      </c>
      <c r="J1137" s="75" t="str">
        <f t="shared" si="121"/>
        <v>Produkte</v>
      </c>
      <c r="K1137" s="75" t="str">
        <f t="shared" si="122"/>
        <v>BUs</v>
      </c>
      <c r="L1137" s="75" t="str">
        <f t="shared" si="123"/>
        <v>Symptome</v>
      </c>
      <c r="M11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IFERROR(VLOOKUP(Abfalldokumentation!$O1137,Kennzahlen!U:X,3,FALSE)*Abfalldokumentation!$B1137,"0")))),0)</f>
        <v>53</v>
      </c>
      <c r="N1137" s="75" t="str">
        <f>IF(ISBLANK(Q1137),VLOOKUP(Abfalldokumentation!$O1137,'Linien - BU'!R:S,2,FALSE),Q1137)</f>
        <v>Verkauf</v>
      </c>
      <c r="O1137" s="76">
        <f t="shared" si="124"/>
        <v>29501083</v>
      </c>
      <c r="P1137" s="76">
        <f t="shared" si="125"/>
        <v>12</v>
      </c>
      <c r="Q1137" s="44" t="s">
        <v>11</v>
      </c>
      <c r="R1137" s="45">
        <v>29501083</v>
      </c>
      <c r="S1137" s="45">
        <v>106</v>
      </c>
      <c r="T1137" s="45">
        <v>12</v>
      </c>
      <c r="U1137" s="46">
        <v>44487</v>
      </c>
      <c r="V1137" s="41" t="s">
        <v>20</v>
      </c>
      <c r="W1137" s="45"/>
      <c r="X1137" s="49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7" t="str">
        <f>VLOOKUP(N1138,'Linien - BU'!A:B,2,FALSE)</f>
        <v>Verkauf</v>
      </c>
      <c r="B1138" s="78">
        <f t="shared" si="119"/>
        <v>346</v>
      </c>
      <c r="C1138" s="79">
        <f>Abfalldokumentation!$U1138</f>
        <v>44487</v>
      </c>
      <c r="D1138" s="68" t="str">
        <f>IFERROR(VLOOKUP(Tabelle3[[#This Row],[Artikelnr.]],Produktgruppe!A:B,2,0),Tabelle3[[#This Row],[Produktname]])</f>
        <v>Endstücke 295</v>
      </c>
      <c r="E1138" s="80" t="str">
        <f>IFERROR(VLOOKUP(Abfalldokumentation!$O1138,Artikel!A:C,3,FALSE),Abfalldokumentation!$O1138)</f>
        <v>VOS RW-SCHI-NAT ENDSTÜC</v>
      </c>
      <c r="F1138" s="80" t="str">
        <f>VLOOKUP(T1138,'Liste Gründe'!A:D,2,FALSE)</f>
        <v>Schimmel</v>
      </c>
      <c r="G1138" s="79" t="str">
        <f>IF(ISBLANK(V1138),VLOOKUP(Abfalldokumentation!$P1138,'Liste Gründe'!A:D,3,FALSE),V1138)</f>
        <v>keinen Abnehmer/kein Schälpersonal</v>
      </c>
      <c r="H1138" s="80" t="str">
        <f>IF(ISBLANK(Abfalldokumentation!$W1138),"-",Abfalldokumentation!$W1138)</f>
        <v>-</v>
      </c>
      <c r="I1138" s="80">
        <f t="shared" si="120"/>
        <v>42</v>
      </c>
      <c r="J1138" s="80" t="str">
        <f t="shared" si="121"/>
        <v>Produkte</v>
      </c>
      <c r="K1138" s="80" t="str">
        <f t="shared" si="122"/>
        <v>BUs</v>
      </c>
      <c r="L1138" s="80" t="str">
        <f t="shared" si="123"/>
        <v>Symptome</v>
      </c>
      <c r="M11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IFERROR(VLOOKUP(Abfalldokumentation!$O1138,Kennzahlen!U:X,3,FALSE)*Abfalldokumentation!$B1138,"0")))),0)</f>
        <v>173</v>
      </c>
      <c r="N1138" s="80" t="str">
        <f>IF(ISBLANK(Q1138),VLOOKUP(Abfalldokumentation!$O1138,'Linien - BU'!R:S,2,FALSE),Q1138)</f>
        <v>Verkauf</v>
      </c>
      <c r="O1138" s="76">
        <f t="shared" si="124"/>
        <v>29501085</v>
      </c>
      <c r="P1138" s="76">
        <f t="shared" si="125"/>
        <v>12</v>
      </c>
      <c r="Q1138" s="38" t="s">
        <v>11</v>
      </c>
      <c r="R1138" s="39">
        <v>29501085</v>
      </c>
      <c r="S1138" s="39">
        <v>346</v>
      </c>
      <c r="T1138" s="39">
        <v>12</v>
      </c>
      <c r="U1138" s="40">
        <v>44487</v>
      </c>
      <c r="V1138" s="41" t="s">
        <v>20</v>
      </c>
      <c r="W1138" s="39"/>
      <c r="X1138" s="43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2" t="str">
        <f>VLOOKUP(N1139,'Linien - BU'!A:B,2,FALSE)</f>
        <v>Verkauf</v>
      </c>
      <c r="B1139" s="73">
        <f t="shared" si="119"/>
        <v>38</v>
      </c>
      <c r="C1139" s="74">
        <f>Abfalldokumentation!$U1139</f>
        <v>44487</v>
      </c>
      <c r="D1139" s="68" t="str">
        <f>IFERROR(VLOOKUP(Tabelle3[[#This Row],[Artikelnr.]],Produktgruppe!A:B,2,0),Tabelle3[[#This Row],[Produktname]])</f>
        <v>Zipfel 295</v>
      </c>
      <c r="E1139" s="75" t="str">
        <f>IFERROR(VLOOKUP(Abfalldokumentation!$O1139,Artikel!A:C,3,FALSE),Abfalldokumentation!$O1139)</f>
        <v>VOS VS-CHILI ZIPFEL</v>
      </c>
      <c r="F1139" s="75" t="str">
        <f>VLOOKUP(T1139,'Liste Gründe'!A:D,2,FALSE)</f>
        <v>Schimmel</v>
      </c>
      <c r="G1139" s="74" t="str">
        <f>IF(ISBLANK(V1139),VLOOKUP(Abfalldokumentation!$P1139,'Liste Gründe'!A:D,3,FALSE),V1139)</f>
        <v>keinen Abnehmer/kein Schälpersonal</v>
      </c>
      <c r="H1139" s="75" t="str">
        <f>IF(ISBLANK(Abfalldokumentation!$W1139),"-",Abfalldokumentation!$W1139)</f>
        <v>-</v>
      </c>
      <c r="I1139" s="75">
        <f t="shared" si="120"/>
        <v>42</v>
      </c>
      <c r="J1139" s="75" t="str">
        <f t="shared" si="121"/>
        <v>Produkte</v>
      </c>
      <c r="K1139" s="75" t="str">
        <f t="shared" si="122"/>
        <v>BUs</v>
      </c>
      <c r="L1139" s="75" t="str">
        <f t="shared" si="123"/>
        <v>Symptome</v>
      </c>
      <c r="M11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IFERROR(VLOOKUP(Abfalldokumentation!$O1139,Kennzahlen!U:X,3,FALSE)*Abfalldokumentation!$B1139,"0")))),0)</f>
        <v>19</v>
      </c>
      <c r="N1139" s="75" t="str">
        <f>IF(ISBLANK(Q1139),VLOOKUP(Abfalldokumentation!$O1139,'Linien - BU'!R:S,2,FALSE),Q1139)</f>
        <v>Verkauf</v>
      </c>
      <c r="O1139" s="76">
        <f t="shared" si="124"/>
        <v>29501087</v>
      </c>
      <c r="P1139" s="76">
        <f t="shared" si="125"/>
        <v>12</v>
      </c>
      <c r="Q1139" s="44" t="s">
        <v>11</v>
      </c>
      <c r="R1139" s="45">
        <v>29501087</v>
      </c>
      <c r="S1139" s="45">
        <v>38</v>
      </c>
      <c r="T1139" s="45">
        <v>12</v>
      </c>
      <c r="U1139" s="46">
        <v>44487</v>
      </c>
      <c r="V1139" s="47" t="s">
        <v>20</v>
      </c>
      <c r="W1139" s="45"/>
      <c r="X1139" s="49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7" t="str">
        <f>VLOOKUP(N1140,'Linien - BU'!A:B,2,FALSE)</f>
        <v>Verkauf</v>
      </c>
      <c r="B1140" s="78">
        <f t="shared" si="119"/>
        <v>25</v>
      </c>
      <c r="C1140" s="79">
        <f>Abfalldokumentation!$U1140</f>
        <v>44487</v>
      </c>
      <c r="D1140" s="68" t="str">
        <f>IFERROR(VLOOKUP(Tabelle3[[#This Row],[Artikelnr.]],Produktgruppe!A:B,2,0),Tabelle3[[#This Row],[Produktname]])</f>
        <v>Endstücke 295</v>
      </c>
      <c r="E1140" s="80" t="str">
        <f>IFERROR(VLOOKUP(Abfalldokumentation!$O1140,Artikel!A:C,3,FALSE),Abfalldokumentation!$O1140)</f>
        <v>VOS VS-CHILI ENDSTÜCK</v>
      </c>
      <c r="F1140" s="80" t="str">
        <f>VLOOKUP(T1140,'Liste Gründe'!A:D,2,FALSE)</f>
        <v>Schimmel</v>
      </c>
      <c r="G1140" s="79" t="str">
        <f>IF(ISBLANK(V1140),VLOOKUP(Abfalldokumentation!$P1140,'Liste Gründe'!A:D,3,FALSE),V1140)</f>
        <v>keinen Abnehmer/kein Schälpersonal</v>
      </c>
      <c r="H1140" s="80" t="str">
        <f>IF(ISBLANK(Abfalldokumentation!$W1140),"-",Abfalldokumentation!$W1140)</f>
        <v>-</v>
      </c>
      <c r="I1140" s="80">
        <f t="shared" si="120"/>
        <v>42</v>
      </c>
      <c r="J1140" s="80" t="str">
        <f t="shared" si="121"/>
        <v>Produkte</v>
      </c>
      <c r="K1140" s="80" t="str">
        <f t="shared" si="122"/>
        <v>BUs</v>
      </c>
      <c r="L1140" s="80" t="str">
        <f t="shared" si="123"/>
        <v>Symptome</v>
      </c>
      <c r="M11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IFERROR(VLOOKUP(Abfalldokumentation!$O1140,Kennzahlen!U:X,3,FALSE)*Abfalldokumentation!$B1140,"0")))),0)</f>
        <v>12.5</v>
      </c>
      <c r="N1140" s="80" t="str">
        <f>IF(ISBLANK(Q1140),VLOOKUP(Abfalldokumentation!$O1140,'Linien - BU'!R:S,2,FALSE),Q1140)</f>
        <v>Verkauf</v>
      </c>
      <c r="O1140" s="76">
        <f t="shared" si="124"/>
        <v>29501089</v>
      </c>
      <c r="P1140" s="76">
        <f t="shared" si="125"/>
        <v>12</v>
      </c>
      <c r="Q1140" s="38" t="s">
        <v>11</v>
      </c>
      <c r="R1140" s="39">
        <v>29501089</v>
      </c>
      <c r="S1140" s="39">
        <v>25</v>
      </c>
      <c r="T1140" s="39">
        <v>12</v>
      </c>
      <c r="U1140" s="40">
        <v>44487</v>
      </c>
      <c r="V1140" s="41" t="s">
        <v>20</v>
      </c>
      <c r="W1140" s="39"/>
      <c r="X1140" s="43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2" t="str">
        <f>VLOOKUP(N1141,'Linien - BU'!A:B,2,FALSE)</f>
        <v>BU3</v>
      </c>
      <c r="B1141" s="73">
        <f t="shared" si="119"/>
        <v>283</v>
      </c>
      <c r="C1141" s="74">
        <f>Abfalldokumentation!$U1141</f>
        <v>44487</v>
      </c>
      <c r="D1141" s="68" t="str">
        <f>IFERROR(VLOOKUP(Tabelle3[[#This Row],[Artikelnr.]],Produktgruppe!A:B,2,0),Tabelle3[[#This Row],[Produktname]])</f>
        <v>Offen vegan</v>
      </c>
      <c r="E1141" s="75" t="str">
        <f>IFERROR(VLOOKUP(Abfalldokumentation!$O1141,Artikel!A:C,3,FALSE),Abfalldokumentation!$O1141)</f>
        <v>VOS VEG-SCH MILD</v>
      </c>
      <c r="F1141" s="75" t="str">
        <f>VLOOKUP(T1141,'Liste Gründe'!A:D,2,FALSE)</f>
        <v>keinen Verwendungszweck</v>
      </c>
      <c r="G1141" s="74" t="str">
        <f>IF(ISBLANK(V1141),VLOOKUP(Abfalldokumentation!$P1141,'Liste Gründe'!A:D,3,FALSE),V1141)</f>
        <v>VOS &gt; Einsatz (vegan)</v>
      </c>
      <c r="H1141" s="75" t="str">
        <f>IF(ISBLANK(Abfalldokumentation!$W1141),"-",Abfalldokumentation!$W1141)</f>
        <v>-</v>
      </c>
      <c r="I1141" s="75">
        <f t="shared" si="120"/>
        <v>42</v>
      </c>
      <c r="J1141" s="75" t="str">
        <f t="shared" si="121"/>
        <v>Produkte</v>
      </c>
      <c r="K1141" s="75" t="str">
        <f t="shared" si="122"/>
        <v>BUs</v>
      </c>
      <c r="L1141" s="75" t="str">
        <f t="shared" si="123"/>
        <v>Symptome</v>
      </c>
      <c r="M11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IFERROR(VLOOKUP(Abfalldokumentation!$O1141,Kennzahlen!U:X,3,FALSE)*Abfalldokumentation!$B1141,"0")))),0)</f>
        <v>141.5</v>
      </c>
      <c r="N1141" s="75" t="str">
        <f>IF(ISBLANK(Q1141),VLOOKUP(Abfalldokumentation!$O1141,'Linien - BU'!R:S,2,FALSE),Q1141)</f>
        <v>BU3</v>
      </c>
      <c r="O1141" s="76">
        <f t="shared" si="124"/>
        <v>29900002</v>
      </c>
      <c r="P1141" s="76">
        <f t="shared" si="125"/>
        <v>61</v>
      </c>
      <c r="Q1141" s="44" t="s">
        <v>8</v>
      </c>
      <c r="R1141" s="45">
        <v>29900002</v>
      </c>
      <c r="S1141" s="45">
        <v>283</v>
      </c>
      <c r="T1141" s="45">
        <v>61</v>
      </c>
      <c r="U1141" s="46">
        <v>44487</v>
      </c>
      <c r="V1141" s="47" t="s">
        <v>35</v>
      </c>
      <c r="W1141" s="45"/>
      <c r="X1141" s="49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7" t="str">
        <f>VLOOKUP(N1142,'Linien - BU'!A:B,2,FALSE)</f>
        <v>BU3</v>
      </c>
      <c r="B1142" s="78">
        <f t="shared" si="119"/>
        <v>299</v>
      </c>
      <c r="C1142" s="79">
        <f>Abfalldokumentation!$U1142</f>
        <v>44487</v>
      </c>
      <c r="D1142" s="68" t="str">
        <f>IFERROR(VLOOKUP(Tabelle3[[#This Row],[Artikelnr.]],Produktgruppe!A:B,2,0),Tabelle3[[#This Row],[Produktname]])</f>
        <v>VOS 495</v>
      </c>
      <c r="E1142" s="80" t="str">
        <f>IFERROR(VLOOKUP(Abfalldokumentation!$O1142,Artikel!A:C,3,FALSE),Abfalldokumentation!$O1142)</f>
        <v>VOS GRW-NATUR-VAKU / Er</v>
      </c>
      <c r="F1142" s="80" t="str">
        <f>VLOOKUP(T1142,'Liste Gründe'!A:D,2,FALSE)</f>
        <v>Schimmel</v>
      </c>
      <c r="G1142" s="79" t="str">
        <f>IF(ISBLANK(V1142),VLOOKUP(Abfalldokumentation!$P1142,'Liste Gründe'!A:D,3,FALSE),V1142)</f>
        <v>VOS &gt; Einsatz</v>
      </c>
      <c r="H1142" s="80" t="str">
        <f>IF(ISBLANK(Abfalldokumentation!$W1142),"-",Abfalldokumentation!$W1142)</f>
        <v>-</v>
      </c>
      <c r="I1142" s="80">
        <f t="shared" si="120"/>
        <v>42</v>
      </c>
      <c r="J1142" s="80" t="str">
        <f t="shared" si="121"/>
        <v>Produkte</v>
      </c>
      <c r="K1142" s="80" t="str">
        <f t="shared" si="122"/>
        <v>BUs</v>
      </c>
      <c r="L1142" s="80" t="str">
        <f t="shared" si="123"/>
        <v>Symptome</v>
      </c>
      <c r="M11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IFERROR(VLOOKUP(Abfalldokumentation!$O1142,Kennzahlen!U:X,3,FALSE)*Abfalldokumentation!$B1142,"0")))),0)</f>
        <v>153.68600000000001</v>
      </c>
      <c r="N1142" s="80" t="str">
        <f>IF(ISBLANK(Q1142),VLOOKUP(Abfalldokumentation!$O1142,'Linien - BU'!R:S,2,FALSE),Q1142)</f>
        <v>BU3</v>
      </c>
      <c r="O1142" s="76">
        <f t="shared" si="124"/>
        <v>49500143</v>
      </c>
      <c r="P1142" s="76">
        <f t="shared" si="125"/>
        <v>12</v>
      </c>
      <c r="Q1142" s="38" t="s">
        <v>8</v>
      </c>
      <c r="R1142" s="39">
        <v>49500143</v>
      </c>
      <c r="S1142" s="39">
        <v>299</v>
      </c>
      <c r="T1142" s="39">
        <v>12</v>
      </c>
      <c r="U1142" s="40">
        <v>44487</v>
      </c>
      <c r="V1142" s="41" t="s">
        <v>21</v>
      </c>
      <c r="W1142" s="39"/>
      <c r="X1142" s="43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2" t="str">
        <f>VLOOKUP(N1143,'Linien - BU'!A:B,2,FALSE)</f>
        <v>BU3</v>
      </c>
      <c r="B1143" s="73">
        <f t="shared" si="119"/>
        <v>292</v>
      </c>
      <c r="C1143" s="74">
        <f>Abfalldokumentation!$U1143</f>
        <v>44487</v>
      </c>
      <c r="D1143" s="68" t="str">
        <f>IFERROR(VLOOKUP(Tabelle3[[#This Row],[Artikelnr.]],Produktgruppe!A:B,2,0),Tabelle3[[#This Row],[Produktname]])</f>
        <v>VOS 495</v>
      </c>
      <c r="E1143" s="75" t="str">
        <f>IFERROR(VLOOKUP(Abfalldokumentation!$O1143,Artikel!A:C,3,FALSE),Abfalldokumentation!$O1143)</f>
        <v>VOS GRW-NATUR-VAKU / Er</v>
      </c>
      <c r="F1143" s="75" t="str">
        <f>VLOOKUP(T1143,'Liste Gründe'!A:D,2,FALSE)</f>
        <v>Schimmel</v>
      </c>
      <c r="G1143" s="74" t="str">
        <f>IF(ISBLANK(V1143),VLOOKUP(Abfalldokumentation!$P1143,'Liste Gründe'!A:D,3,FALSE),V1143)</f>
        <v>VOS &gt; Einsatz</v>
      </c>
      <c r="H1143" s="75" t="str">
        <f>IF(ISBLANK(Abfalldokumentation!$W1143),"-",Abfalldokumentation!$W1143)</f>
        <v>-</v>
      </c>
      <c r="I1143" s="75">
        <f t="shared" si="120"/>
        <v>42</v>
      </c>
      <c r="J1143" s="75" t="str">
        <f t="shared" si="121"/>
        <v>Produkte</v>
      </c>
      <c r="K1143" s="75" t="str">
        <f t="shared" si="122"/>
        <v>BUs</v>
      </c>
      <c r="L1143" s="75" t="str">
        <f t="shared" si="123"/>
        <v>Symptome</v>
      </c>
      <c r="M11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IFERROR(VLOOKUP(Abfalldokumentation!$O1143,Kennzahlen!U:X,3,FALSE)*Abfalldokumentation!$B1143,"0")))),0)</f>
        <v>150.08799999999999</v>
      </c>
      <c r="N1143" s="75" t="str">
        <f>IF(ISBLANK(Q1143),VLOOKUP(Abfalldokumentation!$O1143,'Linien - BU'!R:S,2,FALSE),Q1143)</f>
        <v>BU3</v>
      </c>
      <c r="O1143" s="76">
        <f t="shared" si="124"/>
        <v>49500143</v>
      </c>
      <c r="P1143" s="76">
        <f t="shared" si="125"/>
        <v>12</v>
      </c>
      <c r="Q1143" s="44" t="s">
        <v>8</v>
      </c>
      <c r="R1143" s="45">
        <v>49500143</v>
      </c>
      <c r="S1143" s="45">
        <v>292</v>
      </c>
      <c r="T1143" s="45">
        <v>12</v>
      </c>
      <c r="U1143" s="46">
        <v>44487</v>
      </c>
      <c r="V1143" s="47" t="s">
        <v>21</v>
      </c>
      <c r="W1143" s="45"/>
      <c r="X1143" s="49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7" t="str">
        <f>VLOOKUP(N1144,'Linien - BU'!A:B,2,FALSE)</f>
        <v>BU3</v>
      </c>
      <c r="B1144" s="78">
        <f t="shared" si="119"/>
        <v>257</v>
      </c>
      <c r="C1144" s="79">
        <f>Abfalldokumentation!$U1144</f>
        <v>44487</v>
      </c>
      <c r="D1144" s="68" t="str">
        <f>IFERROR(VLOOKUP(Tabelle3[[#This Row],[Artikelnr.]],Produktgruppe!A:B,2,0),Tabelle3[[#This Row],[Produktname]])</f>
        <v>VOS 495</v>
      </c>
      <c r="E1144" s="80" t="str">
        <f>IFERROR(VLOOKUP(Abfalldokumentation!$O1144,Artikel!A:C,3,FALSE),Abfalldokumentation!$O1144)</f>
        <v>VOS RW-NATUR-EXTRA-VAKU</v>
      </c>
      <c r="F1144" s="80" t="str">
        <f>VLOOKUP(T1144,'Liste Gründe'!A:D,2,FALSE)</f>
        <v>Schimmel</v>
      </c>
      <c r="G1144" s="79" t="str">
        <f>IF(ISBLANK(V1144),VLOOKUP(Abfalldokumentation!$P1144,'Liste Gründe'!A:D,3,FALSE),V1144)</f>
        <v>VOS &gt; Einsatz</v>
      </c>
      <c r="H1144" s="80" t="str">
        <f>IF(ISBLANK(Abfalldokumentation!$W1144),"-",Abfalldokumentation!$W1144)</f>
        <v>-</v>
      </c>
      <c r="I1144" s="80">
        <f t="shared" si="120"/>
        <v>42</v>
      </c>
      <c r="J1144" s="80" t="str">
        <f t="shared" si="121"/>
        <v>Produkte</v>
      </c>
      <c r="K1144" s="80" t="str">
        <f t="shared" si="122"/>
        <v>BUs</v>
      </c>
      <c r="L1144" s="80" t="str">
        <f t="shared" si="123"/>
        <v>Symptome</v>
      </c>
      <c r="M11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IFERROR(VLOOKUP(Abfalldokumentation!$O1144,Kennzahlen!U:X,3,FALSE)*Abfalldokumentation!$B1144,"0")))),0)</f>
        <v>132.09800000000001</v>
      </c>
      <c r="N1144" s="80" t="str">
        <f>IF(ISBLANK(Q1144),VLOOKUP(Abfalldokumentation!$O1144,'Linien - BU'!R:S,2,FALSE),Q1144)</f>
        <v>BU3</v>
      </c>
      <c r="O1144" s="76">
        <f t="shared" si="124"/>
        <v>49500147</v>
      </c>
      <c r="P1144" s="76">
        <f t="shared" si="125"/>
        <v>12</v>
      </c>
      <c r="Q1144" s="38" t="s">
        <v>8</v>
      </c>
      <c r="R1144" s="39">
        <v>49500147</v>
      </c>
      <c r="S1144" s="39">
        <v>257</v>
      </c>
      <c r="T1144" s="39">
        <v>12</v>
      </c>
      <c r="U1144" s="40">
        <v>44487</v>
      </c>
      <c r="V1144" s="41" t="s">
        <v>21</v>
      </c>
      <c r="W1144" s="39"/>
      <c r="X1144" s="43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2" t="str">
        <f>VLOOKUP(N1145,'Linien - BU'!A:B,2,FALSE)</f>
        <v>Verkauf</v>
      </c>
      <c r="B1145" s="73">
        <f t="shared" si="119"/>
        <v>270</v>
      </c>
      <c r="C1145" s="74">
        <f>Abfalldokumentation!$U1145</f>
        <v>44487</v>
      </c>
      <c r="D1145" s="68" t="str">
        <f>IFERROR(VLOOKUP(Tabelle3[[#This Row],[Artikelnr.]],Produktgruppe!A:B,2,0),Tabelle3[[#This Row],[Produktname]])</f>
        <v>Vakuumierte Zipfel</v>
      </c>
      <c r="E1145" s="75" t="str">
        <f>IFERROR(VLOOKUP(Abfalldokumentation!$O1145,Artikel!A:C,3,FALSE),Abfalldokumentation!$O1145)</f>
        <v>RÄU-END NATUR-NAT ENDST</v>
      </c>
      <c r="F1145" s="75" t="str">
        <f>VLOOKUP(T1145,'Liste Gründe'!A:D,2,FALSE)</f>
        <v>Schimmel</v>
      </c>
      <c r="G1145" s="74" t="str">
        <f>IF(ISBLANK(V1145),VLOOKUP(Abfalldokumentation!$P1145,'Liste Gründe'!A:D,3,FALSE),V1145)</f>
        <v>keinen Abnehmer</v>
      </c>
      <c r="H1145" s="75" t="str">
        <f>IF(ISBLANK(Abfalldokumentation!$W1145),"-",Abfalldokumentation!$W1145)</f>
        <v>-</v>
      </c>
      <c r="I1145" s="75">
        <f t="shared" si="120"/>
        <v>42</v>
      </c>
      <c r="J1145" s="75" t="str">
        <f t="shared" si="121"/>
        <v>Produkte</v>
      </c>
      <c r="K1145" s="75" t="str">
        <f t="shared" si="122"/>
        <v>BUs</v>
      </c>
      <c r="L1145" s="75" t="str">
        <f t="shared" si="123"/>
        <v>Symptome</v>
      </c>
      <c r="M11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IFERROR(VLOOKUP(Abfalldokumentation!$O1145,Kennzahlen!U:X,3,FALSE)*Abfalldokumentation!$B1145,"0")))),0)</f>
        <v>0</v>
      </c>
      <c r="N1145" s="75" t="str">
        <f>IF(ISBLANK(Q1145),VLOOKUP(Abfalldokumentation!$O1145,'Linien - BU'!R:S,2,FALSE),Q1145)</f>
        <v>Verkauf</v>
      </c>
      <c r="O1145" s="76">
        <f t="shared" si="124"/>
        <v>49500189</v>
      </c>
      <c r="P1145" s="76">
        <f t="shared" si="125"/>
        <v>12</v>
      </c>
      <c r="Q1145" s="44" t="s">
        <v>11</v>
      </c>
      <c r="R1145" s="45">
        <v>49500189</v>
      </c>
      <c r="S1145" s="45">
        <v>270</v>
      </c>
      <c r="T1145" s="45">
        <v>12</v>
      </c>
      <c r="U1145" s="46">
        <v>44487</v>
      </c>
      <c r="V1145" s="47" t="s">
        <v>24</v>
      </c>
      <c r="W1145" s="45"/>
      <c r="X1145" s="49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7" t="str">
        <f>VLOOKUP(N1146,'Linien - BU'!A:B,2,FALSE)</f>
        <v>BU1</v>
      </c>
      <c r="B1146" s="78">
        <f t="shared" si="119"/>
        <v>54</v>
      </c>
      <c r="C1146" s="79">
        <f>Abfalldokumentation!$U1146</f>
        <v>44487</v>
      </c>
      <c r="D1146" s="68" t="str">
        <f>IFERROR(VLOOKUP(Tabelle3[[#This Row],[Artikelnr.]],Produktgruppe!A:B,2,0),Tabelle3[[#This Row],[Produktname]])</f>
        <v>Rest</v>
      </c>
      <c r="E1146" s="80" t="str">
        <f>IFERROR(VLOOKUP(Abfalldokumentation!$O1146,Artikel!A:C,3,FALSE),Abfalldokumentation!$O1146)</f>
        <v>-</v>
      </c>
      <c r="F1146" s="80" t="str">
        <f>VLOOKUP(T1146,'Liste Gründe'!A:D,2,FALSE)</f>
        <v>Linienbezogen</v>
      </c>
      <c r="G1146" s="79" t="str">
        <f>IF(ISBLANK(V1146),VLOOKUP(Abfalldokumentation!$P1146,'Liste Gründe'!A:D,3,FALSE),V1146)</f>
        <v>Darm geplatzt</v>
      </c>
      <c r="H1146" s="80" t="str">
        <f>IF(ISBLANK(Abfalldokumentation!$W1146),"-",Abfalldokumentation!$W1146)</f>
        <v>-</v>
      </c>
      <c r="I1146" s="80">
        <f t="shared" si="120"/>
        <v>42</v>
      </c>
      <c r="J1146" s="80" t="str">
        <f t="shared" si="121"/>
        <v>Produkte</v>
      </c>
      <c r="K1146" s="80" t="str">
        <f t="shared" si="122"/>
        <v>BUs</v>
      </c>
      <c r="L1146" s="80" t="str">
        <f t="shared" si="123"/>
        <v>Symptome</v>
      </c>
      <c r="M11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IFERROR(VLOOKUP(Abfalldokumentation!$O1146,Kennzahlen!U:X,3,FALSE)*Abfalldokumentation!$B1146,"0")))),0)</f>
        <v>0</v>
      </c>
      <c r="N1146" s="80" t="str">
        <f>IF(ISBLANK(Q1146),VLOOKUP(Abfalldokumentation!$O1146,'Linien - BU'!R:S,2,FALSE),Q1146)</f>
        <v>Abfüllung</v>
      </c>
      <c r="O1146" s="76" t="str">
        <f t="shared" si="124"/>
        <v>-</v>
      </c>
      <c r="P1146" s="76">
        <f t="shared" si="125"/>
        <v>34</v>
      </c>
      <c r="Q1146" s="38" t="s">
        <v>166</v>
      </c>
      <c r="R1146" s="39" t="s">
        <v>52</v>
      </c>
      <c r="S1146" s="39">
        <v>54</v>
      </c>
      <c r="T1146" s="39">
        <v>34</v>
      </c>
      <c r="U1146" s="40">
        <v>44487</v>
      </c>
      <c r="V1146" s="41"/>
      <c r="W1146" s="39"/>
      <c r="X1146" s="43" t="str">
        <f>IFERROR(VLOOKUP(Abfalldokumentation!$R1146,Artikel!A:C,3,FALSE),Abfalldokumentation!$R1146)</f>
        <v>-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2" t="str">
        <f>VLOOKUP(N1147,'Linien - BU'!A:B,2,FALSE)</f>
        <v>BU1</v>
      </c>
      <c r="B1147" s="73">
        <f t="shared" si="119"/>
        <v>206</v>
      </c>
      <c r="C1147" s="74">
        <f>Abfalldokumentation!$U1147</f>
        <v>44487</v>
      </c>
      <c r="D1147" s="68" t="str">
        <f>IFERROR(VLOOKUP(Tabelle3[[#This Row],[Artikelnr.]],Produktgruppe!A:B,2,0),Tabelle3[[#This Row],[Produktname]])</f>
        <v>Rest</v>
      </c>
      <c r="E1147" s="75" t="str">
        <f>IFERROR(VLOOKUP(Abfalldokumentation!$O1147,Artikel!A:C,3,FALSE),Abfalldokumentation!$O1147)</f>
        <v>-</v>
      </c>
      <c r="F1147" s="75" t="str">
        <f>VLOOKUP(T1147,'Liste Gründe'!A:D,2,FALSE)</f>
        <v>Linienbezogen</v>
      </c>
      <c r="G1147" s="74" t="str">
        <f>IF(ISBLANK(V1147),VLOOKUP(Abfalldokumentation!$P1147,'Liste Gründe'!A:D,3,FALSE),V1147)</f>
        <v>Darm geplatzt</v>
      </c>
      <c r="H1147" s="75" t="str">
        <f>IF(ISBLANK(Abfalldokumentation!$W1147),"-",Abfalldokumentation!$W1147)</f>
        <v>-</v>
      </c>
      <c r="I1147" s="75">
        <f t="shared" si="120"/>
        <v>42</v>
      </c>
      <c r="J1147" s="75" t="str">
        <f t="shared" si="121"/>
        <v>Produkte</v>
      </c>
      <c r="K1147" s="75" t="str">
        <f t="shared" si="122"/>
        <v>BUs</v>
      </c>
      <c r="L1147" s="75" t="str">
        <f t="shared" si="123"/>
        <v>Symptome</v>
      </c>
      <c r="M11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IFERROR(VLOOKUP(Abfalldokumentation!$O1147,Kennzahlen!U:X,3,FALSE)*Abfalldokumentation!$B1147,"0")))),0)</f>
        <v>0</v>
      </c>
      <c r="N1147" s="75" t="str">
        <f>IF(ISBLANK(Q1147),VLOOKUP(Abfalldokumentation!$O1147,'Linien - BU'!R:S,2,FALSE),Q1147)</f>
        <v>Abfüllung</v>
      </c>
      <c r="O1147" s="76" t="str">
        <f t="shared" si="124"/>
        <v>-</v>
      </c>
      <c r="P1147" s="76">
        <f t="shared" si="125"/>
        <v>34</v>
      </c>
      <c r="Q1147" s="44" t="s">
        <v>166</v>
      </c>
      <c r="R1147" s="39" t="s">
        <v>52</v>
      </c>
      <c r="S1147" s="45">
        <v>206</v>
      </c>
      <c r="T1147" s="39">
        <v>34</v>
      </c>
      <c r="U1147" s="46">
        <v>44487</v>
      </c>
      <c r="V1147" s="47"/>
      <c r="W1147" s="45"/>
      <c r="X1147" s="49" t="str">
        <f>IFERROR(VLOOKUP(Abfalldokumentation!$R1147,Artikel!A:C,3,FALSE),Abfalldokumentation!$R1147)</f>
        <v>-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7" t="str">
        <f>VLOOKUP(N1148,'Linien - BU'!A:B,2,FALSE)</f>
        <v>BU3</v>
      </c>
      <c r="B1148" s="78">
        <f t="shared" si="119"/>
        <v>79</v>
      </c>
      <c r="C1148" s="79">
        <f>Abfalldokumentation!$U1148</f>
        <v>44487</v>
      </c>
      <c r="D1148" s="68" t="str">
        <f>IFERROR(VLOOKUP(Tabelle3[[#This Row],[Artikelnr.]],Produktgruppe!A:B,2,0),Tabelle3[[#This Row],[Produktname]])</f>
        <v>Diverses</v>
      </c>
      <c r="E1148" s="80" t="str">
        <f>IFERROR(VLOOKUP(Abfalldokumentation!$O1148,Artikel!A:C,3,FALSE),Abfalldokumentation!$O1148)</f>
        <v>Maschinenabfall</v>
      </c>
      <c r="F1148" s="80" t="str">
        <f>VLOOKUP(T1148,'Liste Gründe'!A:D,2,FALSE)</f>
        <v>Linienbezogen</v>
      </c>
      <c r="G1148" s="79" t="str">
        <f>IF(ISBLANK(V1148),VLOOKUP(Abfalldokumentation!$P1148,'Liste Gründe'!A:D,3,FALSE),V1148)</f>
        <v>Maschinenabfall</v>
      </c>
      <c r="H1148" s="80" t="str">
        <f>IF(ISBLANK(Abfalldokumentation!$W1148),"-",Abfalldokumentation!$W1148)</f>
        <v>-</v>
      </c>
      <c r="I1148" s="80">
        <f t="shared" si="120"/>
        <v>42</v>
      </c>
      <c r="J1148" s="80" t="str">
        <f t="shared" si="121"/>
        <v>Produkte</v>
      </c>
      <c r="K1148" s="80" t="str">
        <f t="shared" si="122"/>
        <v>BUs</v>
      </c>
      <c r="L1148" s="80" t="str">
        <f t="shared" si="123"/>
        <v>Symptome</v>
      </c>
      <c r="M11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IFERROR(VLOOKUP(Abfalldokumentation!$O1148,Kennzahlen!U:X,3,FALSE)*Abfalldokumentation!$B1148,"0")))),0)</f>
        <v>0</v>
      </c>
      <c r="N1148" s="80" t="str">
        <f>IF(ISBLANK(Q1148),VLOOKUP(Abfalldokumentation!$O1148,'Linien - BU'!R:S,2,FALSE),Q1148)</f>
        <v>BU3</v>
      </c>
      <c r="O1148" s="76" t="str">
        <f t="shared" si="124"/>
        <v>Maschinenabfall</v>
      </c>
      <c r="P1148" s="76">
        <f t="shared" si="125"/>
        <v>30</v>
      </c>
      <c r="Q1148" s="38" t="s">
        <v>8</v>
      </c>
      <c r="R1148" s="39" t="s">
        <v>53</v>
      </c>
      <c r="S1148" s="39">
        <f>107-28</f>
        <v>79</v>
      </c>
      <c r="T1148" s="39">
        <v>30</v>
      </c>
      <c r="U1148" s="40">
        <v>44487</v>
      </c>
      <c r="V1148" s="41"/>
      <c r="W1148" s="39"/>
      <c r="X1148" s="43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2" t="str">
        <f>VLOOKUP(N1149,'Linien - BU'!A:B,2,FALSE)</f>
        <v>BU1</v>
      </c>
      <c r="B1149" s="73">
        <f t="shared" si="119"/>
        <v>60</v>
      </c>
      <c r="C1149" s="74">
        <f>Abfalldokumentation!$U1149</f>
        <v>44487</v>
      </c>
      <c r="D1149" s="68" t="str">
        <f>IFERROR(VLOOKUP(Tabelle3[[#This Row],[Artikelnr.]],Produktgruppe!A:B,2,0),Tabelle3[[#This Row],[Produktname]])</f>
        <v>Rest</v>
      </c>
      <c r="E1149" s="75" t="str">
        <f>IFERROR(VLOOKUP(Abfalldokumentation!$O1149,Artikel!A:C,3,FALSE),Abfalldokumentation!$O1149)</f>
        <v>-</v>
      </c>
      <c r="F1149" s="75" t="str">
        <f>VLOOKUP(T1149,'Liste Gründe'!A:D,2,FALSE)</f>
        <v>Schimmel</v>
      </c>
      <c r="G1149" s="74" t="str">
        <f>IF(ISBLANK(V1149),VLOOKUP(Abfalldokumentation!$P1149,'Liste Gründe'!A:D,3,FALSE),V1149)</f>
        <v>keine Verarbeitung</v>
      </c>
      <c r="H1149" s="75" t="str">
        <f>IF(ISBLANK(Abfalldokumentation!$W1149),"-",Abfalldokumentation!$W1149)</f>
        <v>-</v>
      </c>
      <c r="I1149" s="75">
        <f t="shared" si="120"/>
        <v>42</v>
      </c>
      <c r="J1149" s="75" t="str">
        <f t="shared" si="121"/>
        <v>Produkte</v>
      </c>
      <c r="K1149" s="75" t="str">
        <f t="shared" si="122"/>
        <v>BUs</v>
      </c>
      <c r="L1149" s="75" t="str">
        <f t="shared" si="123"/>
        <v>Symptome</v>
      </c>
      <c r="M11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IFERROR(VLOOKUP(Abfalldokumentation!$O1149,Kennzahlen!U:X,3,FALSE)*Abfalldokumentation!$B1149,"0")))),0)</f>
        <v>0</v>
      </c>
      <c r="N1149" s="75" t="str">
        <f>IF(ISBLANK(Q1149),VLOOKUP(Abfalldokumentation!$O1149,'Linien - BU'!R:S,2,FALSE),Q1149)</f>
        <v>Abfüllung</v>
      </c>
      <c r="O1149" s="76" t="str">
        <f t="shared" si="124"/>
        <v>-</v>
      </c>
      <c r="P1149" s="76">
        <f t="shared" si="125"/>
        <v>12</v>
      </c>
      <c r="Q1149" s="44" t="s">
        <v>166</v>
      </c>
      <c r="R1149" s="45" t="s">
        <v>52</v>
      </c>
      <c r="S1149" s="45">
        <v>60</v>
      </c>
      <c r="T1149" s="45">
        <v>12</v>
      </c>
      <c r="U1149" s="46">
        <v>44487</v>
      </c>
      <c r="V1149" s="47" t="s">
        <v>22</v>
      </c>
      <c r="W1149" s="45"/>
      <c r="X1149" s="49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7" t="str">
        <f>VLOOKUP(N1150,'Linien - BU'!A:B,2,FALSE)</f>
        <v>BU3</v>
      </c>
      <c r="B1150" s="78">
        <f t="shared" si="119"/>
        <v>64</v>
      </c>
      <c r="C1150" s="79">
        <f>Abfalldokumentation!$U1150</f>
        <v>44487</v>
      </c>
      <c r="D1150" s="68" t="str">
        <f>IFERROR(VLOOKUP(Tabelle3[[#This Row],[Artikelnr.]],Produktgruppe!A:B,2,0),Tabelle3[[#This Row],[Produktname]])</f>
        <v>ABS 295</v>
      </c>
      <c r="E1150" s="80" t="str">
        <f>IFERROR(VLOOKUP(Abfalldokumentation!$O1150,Artikel!A:C,3,FALSE),Abfalldokumentation!$O1150)</f>
        <v>ABS CHED-PF-KRÄUK gemis</v>
      </c>
      <c r="F1150" s="80" t="str">
        <f>VLOOKUP(T1150,'Liste Gründe'!A:D,2,FALSE)</f>
        <v>Linienbezogen</v>
      </c>
      <c r="G1150" s="79" t="str">
        <f>IF(ISBLANK(V1150),VLOOKUP(Abfalldokumentation!$P1150,'Liste Gründe'!A:D,3,FALSE),V1150)</f>
        <v>gemischtes Produkt</v>
      </c>
      <c r="H1150" s="80" t="str">
        <f>IF(ISBLANK(Abfalldokumentation!$W1150),"-",Abfalldokumentation!$W1150)</f>
        <v>-</v>
      </c>
      <c r="I1150" s="80">
        <f t="shared" si="120"/>
        <v>42</v>
      </c>
      <c r="J1150" s="80" t="str">
        <f t="shared" si="121"/>
        <v>Produkte</v>
      </c>
      <c r="K1150" s="80" t="str">
        <f t="shared" si="122"/>
        <v>BUs</v>
      </c>
      <c r="L1150" s="80" t="str">
        <f t="shared" si="123"/>
        <v>Symptome</v>
      </c>
      <c r="M11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IFERROR(VLOOKUP(Abfalldokumentation!$O1150,Kennzahlen!U:X,3,FALSE)*Abfalldokumentation!$B1150,"0")))),0)</f>
        <v>64</v>
      </c>
      <c r="N1150" s="80" t="str">
        <f>IF(ISBLANK(Q1150),VLOOKUP(Abfalldokumentation!$O1150,'Linien - BU'!R:S,2,FALSE),Q1150)</f>
        <v>L35</v>
      </c>
      <c r="O1150" s="76">
        <f t="shared" si="124"/>
        <v>29501003</v>
      </c>
      <c r="P1150" s="76">
        <f t="shared" si="125"/>
        <v>81</v>
      </c>
      <c r="Q1150" s="38" t="s">
        <v>293</v>
      </c>
      <c r="R1150" s="45">
        <v>29501003</v>
      </c>
      <c r="S1150" s="39">
        <v>64</v>
      </c>
      <c r="T1150" s="39">
        <v>81</v>
      </c>
      <c r="U1150" s="40">
        <v>44487</v>
      </c>
      <c r="V1150" s="41"/>
      <c r="W1150" s="39"/>
      <c r="X1150" s="43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2" t="str">
        <f>VLOOKUP(N1151,'Linien - BU'!A:B,2,FALSE)</f>
        <v>Rest</v>
      </c>
      <c r="B1151" s="73">
        <f t="shared" si="119"/>
        <v>19</v>
      </c>
      <c r="C1151" s="74">
        <f>Abfalldokumentation!$U1151</f>
        <v>44487</v>
      </c>
      <c r="D1151" s="68" t="str">
        <f>IFERROR(VLOOKUP(Tabelle3[[#This Row],[Artikelnr.]],Produktgruppe!A:B,2,0),Tabelle3[[#This Row],[Produktname]])</f>
        <v>Rest</v>
      </c>
      <c r="E1151" s="75" t="str">
        <f>IFERROR(VLOOKUP(Abfalldokumentation!$O1151,Artikel!A:C,3,FALSE),Abfalldokumentation!$O1151)</f>
        <v>-</v>
      </c>
      <c r="F1151" s="75" t="str">
        <f>VLOOKUP(T1151,'Liste Gründe'!A:D,2,FALSE)</f>
        <v>Qualitätssicherung</v>
      </c>
      <c r="G1151" s="74" t="str">
        <f>IF(ISBLANK(V1151),VLOOKUP(Abfalldokumentation!$P1151,'Liste Gründe'!A:D,3,FALSE),V1151)</f>
        <v>Sensorik</v>
      </c>
      <c r="H1151" s="75" t="str">
        <f>IF(ISBLANK(Abfalldokumentation!$W1151),"-",Abfalldokumentation!$W1151)</f>
        <v>-</v>
      </c>
      <c r="I1151" s="75">
        <f t="shared" si="120"/>
        <v>42</v>
      </c>
      <c r="J1151" s="75" t="str">
        <f t="shared" si="121"/>
        <v>Produkte</v>
      </c>
      <c r="K1151" s="75" t="str">
        <f t="shared" si="122"/>
        <v>BUs</v>
      </c>
      <c r="L1151" s="75" t="str">
        <f t="shared" si="123"/>
        <v>Symptome</v>
      </c>
      <c r="M11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IFERROR(VLOOKUP(Abfalldokumentation!$O1151,Kennzahlen!U:X,3,FALSE)*Abfalldokumentation!$B1151,"0")))),0)</f>
        <v>0</v>
      </c>
      <c r="N1151" s="75" t="str">
        <f>IF(ISBLANK(Q1151),VLOOKUP(Abfalldokumentation!$O1151,'Linien - BU'!R:S,2,FALSE),Q1151)</f>
        <v>QM</v>
      </c>
      <c r="O1151" s="76" t="str">
        <f t="shared" si="124"/>
        <v>-</v>
      </c>
      <c r="P1151" s="76">
        <f t="shared" si="125"/>
        <v>74</v>
      </c>
      <c r="Q1151" s="44" t="s">
        <v>182</v>
      </c>
      <c r="R1151" s="45" t="s">
        <v>52</v>
      </c>
      <c r="S1151" s="45">
        <v>19</v>
      </c>
      <c r="T1151" s="45">
        <v>74</v>
      </c>
      <c r="U1151" s="46">
        <v>44487</v>
      </c>
      <c r="V1151" s="47"/>
      <c r="W1151" s="45"/>
      <c r="X1151" s="49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7" t="str">
        <f>VLOOKUP(N1152,'Linien - BU'!A:B,2,FALSE)</f>
        <v>Rest</v>
      </c>
      <c r="B1152" s="78">
        <f t="shared" si="119"/>
        <v>14.5</v>
      </c>
      <c r="C1152" s="79">
        <f>Abfalldokumentation!$U1152</f>
        <v>44487</v>
      </c>
      <c r="D1152" s="68" t="str">
        <f>IFERROR(VLOOKUP(Tabelle3[[#This Row],[Artikelnr.]],Produktgruppe!A:B,2,0),Tabelle3[[#This Row],[Produktname]])</f>
        <v>Rest</v>
      </c>
      <c r="E1152" s="80" t="str">
        <f>IFERROR(VLOOKUP(Abfalldokumentation!$O1152,Artikel!A:C,3,FALSE),Abfalldokumentation!$O1152)</f>
        <v>-</v>
      </c>
      <c r="F1152" s="80" t="str">
        <f>VLOOKUP(T1152,'Liste Gründe'!A:D,2,FALSE)</f>
        <v>Qualitätssicherung</v>
      </c>
      <c r="G1152" s="79" t="str">
        <f>IF(ISBLANK(V1152),VLOOKUP(Abfalldokumentation!$P1152,'Liste Gründe'!A:D,3,FALSE),V1152)</f>
        <v>Laborproben</v>
      </c>
      <c r="H1152" s="80" t="str">
        <f>IF(ISBLANK(Abfalldokumentation!$W1152),"-",Abfalldokumentation!$W1152)</f>
        <v>-</v>
      </c>
      <c r="I1152" s="80">
        <f t="shared" si="120"/>
        <v>42</v>
      </c>
      <c r="J1152" s="80" t="str">
        <f t="shared" si="121"/>
        <v>Produkte</v>
      </c>
      <c r="K1152" s="80" t="str">
        <f t="shared" si="122"/>
        <v>BUs</v>
      </c>
      <c r="L1152" s="80" t="str">
        <f t="shared" si="123"/>
        <v>Symptome</v>
      </c>
      <c r="M11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IFERROR(VLOOKUP(Abfalldokumentation!$O1152,Kennzahlen!U:X,3,FALSE)*Abfalldokumentation!$B1152,"0")))),0)</f>
        <v>0</v>
      </c>
      <c r="N1152" s="80" t="str">
        <f>IF(ISBLANK(Q1152),VLOOKUP(Abfalldokumentation!$O1152,'Linien - BU'!R:S,2,FALSE),Q1152)</f>
        <v>Labor</v>
      </c>
      <c r="O1152" s="76" t="str">
        <f t="shared" si="124"/>
        <v>-</v>
      </c>
      <c r="P1152" s="76">
        <f t="shared" si="125"/>
        <v>73</v>
      </c>
      <c r="Q1152" s="38" t="s">
        <v>185</v>
      </c>
      <c r="R1152" s="39" t="s">
        <v>52</v>
      </c>
      <c r="S1152" s="39">
        <v>14.5</v>
      </c>
      <c r="T1152" s="39">
        <v>73</v>
      </c>
      <c r="U1152" s="40">
        <v>44487</v>
      </c>
      <c r="V1152" s="41"/>
      <c r="W1152" s="39"/>
      <c r="X1152" s="43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2" t="str">
        <f>VLOOKUP(N1153,'Linien - BU'!A:B,2,FALSE)</f>
        <v>Rest</v>
      </c>
      <c r="B1153" s="73">
        <f t="shared" si="119"/>
        <v>7.6</v>
      </c>
      <c r="C1153" s="74">
        <f>Abfalldokumentation!$U1153</f>
        <v>44487</v>
      </c>
      <c r="D1153" s="68" t="str">
        <f>IFERROR(VLOOKUP(Tabelle3[[#This Row],[Artikelnr.]],Produktgruppe!A:B,2,0),Tabelle3[[#This Row],[Produktname]])</f>
        <v>Rest</v>
      </c>
      <c r="E1153" s="75" t="str">
        <f>IFERROR(VLOOKUP(Abfalldokumentation!$O1153,Artikel!A:C,3,FALSE),Abfalldokumentation!$O1153)</f>
        <v>-</v>
      </c>
      <c r="F1153" s="75" t="str">
        <f>VLOOKUP(T1153,'Liste Gründe'!A:D,2,FALSE)</f>
        <v>Qualitätssicherung</v>
      </c>
      <c r="G1153" s="74" t="str">
        <f>IF(ISBLANK(V1153),VLOOKUP(Abfalldokumentation!$P1153,'Liste Gründe'!A:D,3,FALSE),V1153)</f>
        <v>Sensorik</v>
      </c>
      <c r="H1153" s="75" t="str">
        <f>IF(ISBLANK(Abfalldokumentation!$W1153),"-",Abfalldokumentation!$W1153)</f>
        <v>-</v>
      </c>
      <c r="I1153" s="75">
        <f t="shared" si="120"/>
        <v>42</v>
      </c>
      <c r="J1153" s="75" t="str">
        <f t="shared" si="121"/>
        <v>Produkte</v>
      </c>
      <c r="K1153" s="75" t="str">
        <f t="shared" si="122"/>
        <v>BUs</v>
      </c>
      <c r="L1153" s="75" t="str">
        <f t="shared" si="123"/>
        <v>Symptome</v>
      </c>
      <c r="M11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IFERROR(VLOOKUP(Abfalldokumentation!$O1153,Kennzahlen!U:X,3,FALSE)*Abfalldokumentation!$B1153,"0")))),0)</f>
        <v>0</v>
      </c>
      <c r="N1153" s="75" t="str">
        <f>IF(ISBLANK(Q1153),VLOOKUP(Abfalldokumentation!$O1153,'Linien - BU'!R:S,2,FALSE),Q1153)</f>
        <v>Labor</v>
      </c>
      <c r="O1153" s="76" t="str">
        <f t="shared" si="124"/>
        <v>-</v>
      </c>
      <c r="P1153" s="76">
        <f t="shared" si="125"/>
        <v>74</v>
      </c>
      <c r="Q1153" s="44" t="s">
        <v>185</v>
      </c>
      <c r="R1153" s="45" t="s">
        <v>52</v>
      </c>
      <c r="S1153" s="45">
        <v>7.6</v>
      </c>
      <c r="T1153" s="45">
        <v>74</v>
      </c>
      <c r="U1153" s="46">
        <v>44487</v>
      </c>
      <c r="V1153" s="47"/>
      <c r="W1153" s="45"/>
      <c r="X1153" s="49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7" t="str">
        <f>VLOOKUP(N1154,'Linien - BU'!A:B,2,FALSE)</f>
        <v>Rest</v>
      </c>
      <c r="B1154" s="78">
        <f t="shared" ref="B1154:B1217" si="126">S1154</f>
        <v>63</v>
      </c>
      <c r="C1154" s="79">
        <f>Abfalldokumentation!$U1154</f>
        <v>44487</v>
      </c>
      <c r="D1154" s="68" t="str">
        <f>IFERROR(VLOOKUP(Tabelle3[[#This Row],[Artikelnr.]],Produktgruppe!A:B,2,0),Tabelle3[[#This Row],[Produktname]])</f>
        <v>Rohware</v>
      </c>
      <c r="E1154" s="80" t="str">
        <f>IFERROR(VLOOKUP(Abfalldokumentation!$O1154,Artikel!A:C,3,FALSE),Abfalldokumentation!$O1154)</f>
        <v>Brie</v>
      </c>
      <c r="F1154" s="80" t="str">
        <f>VLOOKUP(T1154,'Liste Gründe'!A:D,2,FALSE)</f>
        <v>keinen Verwendungszweck</v>
      </c>
      <c r="G1154" s="79" t="str">
        <f>IF(ISBLANK(V1154),VLOOKUP(Abfalldokumentation!$P1154,'Liste Gründe'!A:D,3,FALSE),V1154)</f>
        <v>Mäusebefall in Rohware</v>
      </c>
      <c r="H1154" s="80" t="str">
        <f>IF(ISBLANK(Abfalldokumentation!$W1154),"-",Abfalldokumentation!$W1154)</f>
        <v>-</v>
      </c>
      <c r="I1154" s="80">
        <f t="shared" ref="I1154:I1217" si="127">_xlfn.ISOWEEKNUM(C1154)</f>
        <v>42</v>
      </c>
      <c r="J1154" s="80" t="str">
        <f t="shared" ref="J1154:J1217" si="128">"Produkte"</f>
        <v>Produkte</v>
      </c>
      <c r="K1154" s="80" t="str">
        <f t="shared" ref="K1154:K1217" si="129">"BUs"</f>
        <v>BUs</v>
      </c>
      <c r="L1154" s="80" t="str">
        <f t="shared" ref="L1154:L1217" si="130">"Symptome"</f>
        <v>Symptome</v>
      </c>
      <c r="M11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IFERROR(VLOOKUP(Abfalldokumentation!$O1154,Kennzahlen!U:X,3,FALSE)*Abfalldokumentation!$B1154,"0")))),0)</f>
        <v>0</v>
      </c>
      <c r="N1154" s="80" t="str">
        <f>IF(ISBLANK(Q1154),VLOOKUP(Abfalldokumentation!$O1154,'Linien - BU'!R:S,2,FALSE),Q1154)</f>
        <v>Muster</v>
      </c>
      <c r="O1154" s="76" t="str">
        <f t="shared" ref="O1154:O1217" si="131">R1154</f>
        <v>Brie</v>
      </c>
      <c r="P1154" s="76">
        <f t="shared" ref="P1154:P1217" si="132">T1154</f>
        <v>61</v>
      </c>
      <c r="Q1154" s="38" t="s">
        <v>224</v>
      </c>
      <c r="R1154" s="39" t="s">
        <v>144</v>
      </c>
      <c r="S1154" s="39">
        <v>63</v>
      </c>
      <c r="T1154" s="39">
        <v>61</v>
      </c>
      <c r="U1154" s="40">
        <v>44487</v>
      </c>
      <c r="V1154" s="41" t="s">
        <v>317</v>
      </c>
      <c r="W1154" s="39"/>
      <c r="X1154" s="43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2" t="str">
        <f>VLOOKUP(N1155,'Linien - BU'!A:B,2,FALSE)</f>
        <v>BU1</v>
      </c>
      <c r="B1155" s="73">
        <f t="shared" si="126"/>
        <v>75.599999999999994</v>
      </c>
      <c r="C1155" s="74">
        <f>Abfalldokumentation!$U1155</f>
        <v>44487</v>
      </c>
      <c r="D1155" s="68" t="str">
        <f>IFERROR(VLOOKUP(Tabelle3[[#This Row],[Artikelnr.]],Produktgruppe!A:B,2,0),Tabelle3[[#This Row],[Produktname]])</f>
        <v>Fertigware</v>
      </c>
      <c r="E1155" s="75" t="str">
        <f>IFERROR(VLOOKUP(Abfalldokumentation!$O1155,Artikel!A:C,3,FALSE),Abfalldokumentation!$O1155)</f>
        <v>Creme Noblesse</v>
      </c>
      <c r="F1155" s="75" t="str">
        <f>VLOOKUP(T1155,'Liste Gründe'!A:D,2,FALSE)</f>
        <v>Rest</v>
      </c>
      <c r="G1155" s="74" t="str">
        <f>IF(ISBLANK(V1155),VLOOKUP(Abfalldokumentation!$P1155,'Liste Gründe'!A:D,3,FALSE),V1155)</f>
        <v>Metall</v>
      </c>
      <c r="H1155" s="75" t="str">
        <f>IF(ISBLANK(Abfalldokumentation!$W1155),"-",Abfalldokumentation!$W1155)</f>
        <v>-</v>
      </c>
      <c r="I1155" s="75">
        <f t="shared" si="127"/>
        <v>42</v>
      </c>
      <c r="J1155" s="75" t="str">
        <f t="shared" si="128"/>
        <v>Produkte</v>
      </c>
      <c r="K1155" s="75" t="str">
        <f t="shared" si="129"/>
        <v>BUs</v>
      </c>
      <c r="L1155" s="75" t="str">
        <f t="shared" si="130"/>
        <v>Symptome</v>
      </c>
      <c r="M11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IFERROR(VLOOKUP(Abfalldokumentation!$O1155,Kennzahlen!U:X,3,FALSE)*Abfalldokumentation!$B1155,"0")))),0)</f>
        <v>0</v>
      </c>
      <c r="N1155" s="75" t="str">
        <f>IF(ISBLANK(Q1155),VLOOKUP(Abfalldokumentation!$O1155,'Linien - BU'!R:S,2,FALSE),Q1155)</f>
        <v>Schmelze</v>
      </c>
      <c r="O1155" s="76" t="str">
        <f t="shared" si="131"/>
        <v>Creme Noblesse</v>
      </c>
      <c r="P1155" s="76">
        <f t="shared" si="132"/>
        <v>40</v>
      </c>
      <c r="Q1155" s="44" t="s">
        <v>170</v>
      </c>
      <c r="R1155" s="45" t="s">
        <v>284</v>
      </c>
      <c r="S1155" s="45">
        <v>75.599999999999994</v>
      </c>
      <c r="T1155" s="45">
        <v>40</v>
      </c>
      <c r="U1155" s="46">
        <v>44487</v>
      </c>
      <c r="V1155" s="47"/>
      <c r="W1155" s="45"/>
      <c r="X1155" s="49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7" t="str">
        <f>VLOOKUP(N1156,'Linien - BU'!A:B,2,FALSE)</f>
        <v>Rest</v>
      </c>
      <c r="B1156" s="78">
        <f t="shared" si="126"/>
        <v>162</v>
      </c>
      <c r="C1156" s="79">
        <f>Abfalldokumentation!$U1156</f>
        <v>44487</v>
      </c>
      <c r="D1156" s="68" t="str">
        <f>IFERROR(VLOOKUP(Tabelle3[[#This Row],[Artikelnr.]],Produktgruppe!A:B,2,0),Tabelle3[[#This Row],[Produktname]])</f>
        <v>Fertigware</v>
      </c>
      <c r="E1156" s="80" t="str">
        <f>IFERROR(VLOOKUP(Abfalldokumentation!$O1156,Artikel!A:C,3,FALSE),Abfalldokumentation!$O1156)</f>
        <v>verschiedene Fertigware</v>
      </c>
      <c r="F1156" s="80" t="str">
        <f>VLOOKUP(T1156,'Liste Gründe'!A:D,2,FALSE)</f>
        <v>Schimmel</v>
      </c>
      <c r="G1156" s="79" t="str">
        <f>IF(ISBLANK(V1156),VLOOKUP(Abfalldokumentation!$P1156,'Liste Gründe'!A:D,3,FALSE),V1156)</f>
        <v>Luftzieher</v>
      </c>
      <c r="H1156" s="80" t="str">
        <f>IF(ISBLANK(Abfalldokumentation!$W1156),"-",Abfalldokumentation!$W1156)</f>
        <v>von Nagel zurück</v>
      </c>
      <c r="I1156" s="80">
        <f t="shared" si="127"/>
        <v>42</v>
      </c>
      <c r="J1156" s="80" t="str">
        <f t="shared" si="128"/>
        <v>Produkte</v>
      </c>
      <c r="K1156" s="80" t="str">
        <f t="shared" si="129"/>
        <v>BUs</v>
      </c>
      <c r="L1156" s="80" t="str">
        <f t="shared" si="130"/>
        <v>Symptome</v>
      </c>
      <c r="M11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IFERROR(VLOOKUP(Abfalldokumentation!$O1156,Kennzahlen!U:X,3,FALSE)*Abfalldokumentation!$B1156,"0")))),0)</f>
        <v>0</v>
      </c>
      <c r="N1156" s="80" t="str">
        <f>IF(ISBLANK(Q1156),VLOOKUP(Abfalldokumentation!$O1156,'Linien - BU'!R:S,2,FALSE),Q1156)</f>
        <v>Externe</v>
      </c>
      <c r="O1156" s="76" t="str">
        <f t="shared" si="131"/>
        <v>verschiedene Fertigware</v>
      </c>
      <c r="P1156" s="76">
        <f t="shared" si="132"/>
        <v>12</v>
      </c>
      <c r="Q1156" s="44" t="s">
        <v>263</v>
      </c>
      <c r="R1156" s="45" t="s">
        <v>312</v>
      </c>
      <c r="S1156" s="39">
        <v>162</v>
      </c>
      <c r="T1156" s="39">
        <v>12</v>
      </c>
      <c r="U1156" s="40">
        <v>44487</v>
      </c>
      <c r="V1156" s="41" t="s">
        <v>29</v>
      </c>
      <c r="W1156" s="45" t="s">
        <v>313</v>
      </c>
      <c r="X1156" s="43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2" t="str">
        <f>VLOOKUP(N1157,'Linien - BU'!A:B,2,FALSE)</f>
        <v>BU3</v>
      </c>
      <c r="B1157" s="73">
        <f t="shared" si="126"/>
        <v>21</v>
      </c>
      <c r="C1157" s="74">
        <f>Abfalldokumentation!$U1157</f>
        <v>44487</v>
      </c>
      <c r="D1157" s="68" t="str">
        <f>IFERROR(VLOOKUP(Tabelle3[[#This Row],[Artikelnr.]],Produktgruppe!A:B,2,0),Tabelle3[[#This Row],[Produktname]])</f>
        <v>Diverses</v>
      </c>
      <c r="E1157" s="75" t="str">
        <f>IFERROR(VLOOKUP(Abfalldokumentation!$O1157,Artikel!A:C,3,FALSE),Abfalldokumentation!$O1157)</f>
        <v>Maschinenabfall</v>
      </c>
      <c r="F1157" s="75" t="str">
        <f>VLOOKUP(T1157,'Liste Gründe'!A:D,2,FALSE)</f>
        <v>Linienbezogen</v>
      </c>
      <c r="G1157" s="74" t="str">
        <f>IF(ISBLANK(V1157),VLOOKUP(Abfalldokumentation!$P1157,'Liste Gründe'!A:D,3,FALSE),V1157)</f>
        <v>Maschinenabfall</v>
      </c>
      <c r="H1157" s="75" t="str">
        <f>IF(ISBLANK(Abfalldokumentation!$W1157),"-",Abfalldokumentation!$W1157)</f>
        <v>-</v>
      </c>
      <c r="I1157" s="75">
        <f t="shared" si="127"/>
        <v>42</v>
      </c>
      <c r="J1157" s="75" t="str">
        <f t="shared" si="128"/>
        <v>Produkte</v>
      </c>
      <c r="K1157" s="75" t="str">
        <f t="shared" si="129"/>
        <v>BUs</v>
      </c>
      <c r="L1157" s="75" t="str">
        <f t="shared" si="130"/>
        <v>Symptome</v>
      </c>
      <c r="M11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IFERROR(VLOOKUP(Abfalldokumentation!$O1157,Kennzahlen!U:X,3,FALSE)*Abfalldokumentation!$B1157,"0")))),0)</f>
        <v>0</v>
      </c>
      <c r="N1157" s="75" t="str">
        <f>IF(ISBLANK(Q1157),VLOOKUP(Abfalldokumentation!$O1157,'Linien - BU'!R:S,2,FALSE),Q1157)</f>
        <v>L18</v>
      </c>
      <c r="O1157" s="76" t="str">
        <f t="shared" si="131"/>
        <v>Maschinenabfall</v>
      </c>
      <c r="P1157" s="76">
        <f t="shared" si="132"/>
        <v>30</v>
      </c>
      <c r="Q1157" s="44" t="s">
        <v>213</v>
      </c>
      <c r="R1157" s="45" t="s">
        <v>53</v>
      </c>
      <c r="S1157" s="45">
        <v>21</v>
      </c>
      <c r="T1157" s="45">
        <v>30</v>
      </c>
      <c r="U1157" s="46">
        <v>44487</v>
      </c>
      <c r="V1157" s="47"/>
      <c r="W1157" s="45"/>
      <c r="X1157" s="49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7" t="str">
        <f>VLOOKUP(N1158,'Linien - BU'!A:B,2,FALSE)</f>
        <v>Rest</v>
      </c>
      <c r="B1158" s="78">
        <f t="shared" si="126"/>
        <v>80</v>
      </c>
      <c r="C1158" s="79">
        <f>Abfalldokumentation!$U1158</f>
        <v>44488</v>
      </c>
      <c r="D1158" s="68" t="str">
        <f>IFERROR(VLOOKUP(Tabelle3[[#This Row],[Artikelnr.]],Produktgruppe!A:B,2,0),Tabelle3[[#This Row],[Produktname]])</f>
        <v>VOS 295</v>
      </c>
      <c r="E1158" s="80" t="str">
        <f>IFERROR(VLOOKUP(Abfalldokumentation!$O1158,Artikel!A:C,3,FALSE),Abfalldokumentation!$O1158)</f>
        <v>VOS Bergkäse 10kg Beute</v>
      </c>
      <c r="F1158" s="80" t="str">
        <f>VLOOKUP(T1158,'Liste Gründe'!A:D,2,FALSE)</f>
        <v>Qualitätsprobleme</v>
      </c>
      <c r="G1158" s="79" t="str">
        <f>IF(ISBLANK(V1158),VLOOKUP(Abfalldokumentation!$P1158,'Liste Gründe'!A:D,3,FALSE),V1158)</f>
        <v>Produkt durchwässert</v>
      </c>
      <c r="H1158" s="80" t="str">
        <f>IF(ISBLANK(Abfalldokumentation!$W1158),"-",Abfalldokumentation!$W1158)</f>
        <v>-</v>
      </c>
      <c r="I1158" s="80">
        <f t="shared" si="127"/>
        <v>42</v>
      </c>
      <c r="J1158" s="80" t="str">
        <f t="shared" si="128"/>
        <v>Produkte</v>
      </c>
      <c r="K1158" s="80" t="str">
        <f t="shared" si="129"/>
        <v>BUs</v>
      </c>
      <c r="L1158" s="80" t="str">
        <f t="shared" si="130"/>
        <v>Symptome</v>
      </c>
      <c r="M11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IFERROR(VLOOKUP(Abfalldokumentation!$O1158,Kennzahlen!U:X,3,FALSE)*Abfalldokumentation!$B1158,"0")))),0)</f>
        <v>40</v>
      </c>
      <c r="N1158" s="80" t="str">
        <f>IF(ISBLANK(Q1158),VLOOKUP(Abfalldokumentation!$O1158,'Linien - BU'!R:S,2,FALSE),Q1158)</f>
        <v>Außenlager</v>
      </c>
      <c r="O1158" s="76">
        <f t="shared" si="131"/>
        <v>29500477</v>
      </c>
      <c r="P1158" s="76">
        <f t="shared" si="132"/>
        <v>43</v>
      </c>
      <c r="Q1158" s="38" t="s">
        <v>314</v>
      </c>
      <c r="R1158" s="39">
        <v>29500477</v>
      </c>
      <c r="S1158" s="39">
        <v>80</v>
      </c>
      <c r="T1158" s="39">
        <v>43</v>
      </c>
      <c r="U1158" s="40">
        <v>44488</v>
      </c>
      <c r="V1158" s="41"/>
      <c r="W1158" s="39"/>
      <c r="X1158" s="43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2" t="str">
        <f>VLOOKUP(N1159,'Linien - BU'!A:B,2,FALSE)</f>
        <v>BU4</v>
      </c>
      <c r="B1159" s="73">
        <f t="shared" si="126"/>
        <v>13</v>
      </c>
      <c r="C1159" s="74">
        <f>Abfalldokumentation!$U1159</f>
        <v>44488</v>
      </c>
      <c r="D1159" s="68" t="str">
        <f>IFERROR(VLOOKUP(Tabelle3[[#This Row],[Artikelnr.]],Produktgruppe!A:B,2,0),Tabelle3[[#This Row],[Produktname]])</f>
        <v>VOS 295</v>
      </c>
      <c r="E1159" s="75" t="str">
        <f>IFERROR(VLOOKUP(Abfalldokumentation!$O1159,Artikel!A:C,3,FALSE),Abfalldokumentation!$O1159)</f>
        <v>VOS Schwarzer Pfeffer R</v>
      </c>
      <c r="F1159" s="75" t="str">
        <f>VLOOKUP(T1159,'Liste Gründe'!A:D,2,FALSE)</f>
        <v>Schimmel</v>
      </c>
      <c r="G1159" s="74" t="str">
        <f>IF(ISBLANK(V1159),VLOOKUP(Abfalldokumentation!$P1159,'Liste Gründe'!A:D,3,FALSE),V1159)</f>
        <v>gesammelt für möglichen Einsatz</v>
      </c>
      <c r="H1159" s="75" t="str">
        <f>IF(ISBLANK(Abfalldokumentation!$W1159),"-",Abfalldokumentation!$W1159)</f>
        <v>-</v>
      </c>
      <c r="I1159" s="75">
        <f t="shared" si="127"/>
        <v>42</v>
      </c>
      <c r="J1159" s="75" t="str">
        <f t="shared" si="128"/>
        <v>Produkte</v>
      </c>
      <c r="K1159" s="75" t="str">
        <f t="shared" si="129"/>
        <v>BUs</v>
      </c>
      <c r="L1159" s="75" t="str">
        <f t="shared" si="130"/>
        <v>Symptome</v>
      </c>
      <c r="M11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IFERROR(VLOOKUP(Abfalldokumentation!$O1159,Kennzahlen!U:X,3,FALSE)*Abfalldokumentation!$B1159,"0")))),0)</f>
        <v>2.84</v>
      </c>
      <c r="N1159" s="75" t="str">
        <f>IF(ISBLANK(Q1159),VLOOKUP(Abfalldokumentation!$O1159,'Linien - BU'!R:S,2,FALSE),Q1159)</f>
        <v>BU4</v>
      </c>
      <c r="O1159" s="76">
        <f t="shared" si="131"/>
        <v>29500482</v>
      </c>
      <c r="P1159" s="76">
        <f t="shared" si="132"/>
        <v>12</v>
      </c>
      <c r="Q1159" s="44" t="s">
        <v>9</v>
      </c>
      <c r="R1159" s="45">
        <v>29500482</v>
      </c>
      <c r="S1159" s="45">
        <v>13</v>
      </c>
      <c r="T1159" s="45">
        <v>12</v>
      </c>
      <c r="U1159" s="46">
        <v>44488</v>
      </c>
      <c r="V1159" s="98" t="s">
        <v>23</v>
      </c>
      <c r="W1159" s="45"/>
      <c r="X1159" s="49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7" t="str">
        <f>VLOOKUP(N1160,'Linien - BU'!A:B,2,FALSE)</f>
        <v>BU3</v>
      </c>
      <c r="B1160" s="78">
        <f t="shared" si="126"/>
        <v>243</v>
      </c>
      <c r="C1160" s="79">
        <f>Abfalldokumentation!$U1160</f>
        <v>44488</v>
      </c>
      <c r="D1160" s="68" t="str">
        <f>IFERROR(VLOOKUP(Tabelle3[[#This Row],[Artikelnr.]],Produktgruppe!A:B,2,0),Tabelle3[[#This Row],[Produktname]])</f>
        <v>VOS 295</v>
      </c>
      <c r="E1160" s="80" t="str">
        <f>IFERROR(VLOOKUP(Abfalldokumentation!$O1160,Artikel!A:C,3,FALSE),Abfalldokumentation!$O1160)</f>
        <v>VOS Räucher Natur Natri</v>
      </c>
      <c r="F1160" s="80" t="str">
        <f>VLOOKUP(T1160,'Liste Gründe'!A:D,2,FALSE)</f>
        <v>Schimmel</v>
      </c>
      <c r="G1160" s="79" t="str">
        <f>IF(ISBLANK(V1160),VLOOKUP(Abfalldokumentation!$P1160,'Liste Gründe'!A:D,3,FALSE),V1160)</f>
        <v>kein VOS in England, VS-Würste keine Produktion</v>
      </c>
      <c r="H1160" s="80" t="str">
        <f>IF(ISBLANK(Abfalldokumentation!$W1160),"-",Abfalldokumentation!$W1160)</f>
        <v>-</v>
      </c>
      <c r="I1160" s="80">
        <f t="shared" si="127"/>
        <v>42</v>
      </c>
      <c r="J1160" s="80" t="str">
        <f t="shared" si="128"/>
        <v>Produkte</v>
      </c>
      <c r="K1160" s="80" t="str">
        <f t="shared" si="129"/>
        <v>BUs</v>
      </c>
      <c r="L1160" s="80" t="str">
        <f t="shared" si="130"/>
        <v>Symptome</v>
      </c>
      <c r="M11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IFERROR(VLOOKUP(Abfalldokumentation!$O1160,Kennzahlen!U:X,3,FALSE)*Abfalldokumentation!$B1160,"0")))),0)</f>
        <v>121.5</v>
      </c>
      <c r="N1160" s="80" t="str">
        <f>IF(ISBLANK(Q1160),VLOOKUP(Abfalldokumentation!$O1160,'Linien - BU'!R:S,2,FALSE),Q1160)</f>
        <v>BU3</v>
      </c>
      <c r="O1160" s="76">
        <f t="shared" si="131"/>
        <v>29500498</v>
      </c>
      <c r="P1160" s="76">
        <f t="shared" si="132"/>
        <v>12</v>
      </c>
      <c r="Q1160" s="38" t="s">
        <v>8</v>
      </c>
      <c r="R1160" s="39">
        <v>29500498</v>
      </c>
      <c r="S1160" s="39">
        <v>243</v>
      </c>
      <c r="T1160" s="39">
        <v>12</v>
      </c>
      <c r="U1160" s="40">
        <v>44488</v>
      </c>
      <c r="V1160" s="41" t="s">
        <v>25</v>
      </c>
      <c r="W1160" s="39"/>
      <c r="X1160" s="43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2" t="str">
        <f>VLOOKUP(N1161,'Linien - BU'!A:B,2,FALSE)</f>
        <v>BU3</v>
      </c>
      <c r="B1161" s="73">
        <f t="shared" si="126"/>
        <v>616</v>
      </c>
      <c r="C1161" s="74">
        <f>Abfalldokumentation!$U1161</f>
        <v>44488</v>
      </c>
      <c r="D1161" s="68" t="str">
        <f>IFERROR(VLOOKUP(Tabelle3[[#This Row],[Artikelnr.]],Produktgruppe!A:B,2,0),Tabelle3[[#This Row],[Produktname]])</f>
        <v>ABS 295</v>
      </c>
      <c r="E1161" s="75" t="str">
        <f>IFERROR(VLOOKUP(Abfalldokumentation!$O1161,Artikel!A:C,3,FALSE),Abfalldokumentation!$O1161)</f>
        <v>ABS Gouda Mittelalt 45%</v>
      </c>
      <c r="F1161" s="75" t="str">
        <f>VLOOKUP(T1161,'Liste Gründe'!A:D,2,FALSE)</f>
        <v>Verpackungsfehler</v>
      </c>
      <c r="G1161" s="74" t="str">
        <f>IF(ISBLANK(V1161),VLOOKUP(Abfalldokumentation!$P1161,'Liste Gründe'!A:D,3,FALSE),V1161)</f>
        <v>blaues Klebeband im Produkt</v>
      </c>
      <c r="H1161" s="75" t="str">
        <f>IF(ISBLANK(Abfalldokumentation!$W1161),"-",Abfalldokumentation!$W1161)</f>
        <v>-</v>
      </c>
      <c r="I1161" s="75">
        <f t="shared" si="127"/>
        <v>42</v>
      </c>
      <c r="J1161" s="75" t="str">
        <f t="shared" si="128"/>
        <v>Produkte</v>
      </c>
      <c r="K1161" s="75" t="str">
        <f t="shared" si="129"/>
        <v>BUs</v>
      </c>
      <c r="L1161" s="75" t="str">
        <f t="shared" si="130"/>
        <v>Symptome</v>
      </c>
      <c r="M11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IFERROR(VLOOKUP(Abfalldokumentation!$O1161,Kennzahlen!U:X,3,FALSE)*Abfalldokumentation!$B1161,"0")))),0)</f>
        <v>1232</v>
      </c>
      <c r="N1161" s="75" t="str">
        <f>IF(ISBLANK(Q1161),VLOOKUP(Abfalldokumentation!$O1161,'Linien - BU'!R:S,2,FALSE),Q1161)</f>
        <v>BU3</v>
      </c>
      <c r="O1161" s="76">
        <f t="shared" si="131"/>
        <v>29500821</v>
      </c>
      <c r="P1161" s="76">
        <f t="shared" si="132"/>
        <v>80</v>
      </c>
      <c r="Q1161" s="44" t="s">
        <v>8</v>
      </c>
      <c r="R1161" s="45">
        <v>29500821</v>
      </c>
      <c r="S1161" s="45">
        <v>616</v>
      </c>
      <c r="T1161" s="45">
        <v>80</v>
      </c>
      <c r="U1161" s="46">
        <v>44488</v>
      </c>
      <c r="V1161" s="47"/>
      <c r="W1161" s="45"/>
      <c r="X1161" s="49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7" t="str">
        <f>VLOOKUP(N1162,'Linien - BU'!A:B,2,FALSE)</f>
        <v>BU4</v>
      </c>
      <c r="B1162" s="78">
        <f t="shared" si="126"/>
        <v>19</v>
      </c>
      <c r="C1162" s="79">
        <f>Abfalldokumentation!$U1162</f>
        <v>44488</v>
      </c>
      <c r="D1162" s="68" t="str">
        <f>IFERROR(VLOOKUP(Tabelle3[[#This Row],[Artikelnr.]],Produktgruppe!A:B,2,0),Tabelle3[[#This Row],[Produktname]])</f>
        <v>ABS 295</v>
      </c>
      <c r="E1162" s="80" t="str">
        <f>IFERROR(VLOOKUP(Abfalldokumentation!$O1162,Artikel!A:C,3,FALSE),Abfalldokumentation!$O1162)</f>
        <v>ABS HEUBL</v>
      </c>
      <c r="F1162" s="80" t="str">
        <f>VLOOKUP(T1162,'Liste Gründe'!A:D,2,FALSE)</f>
        <v>Schimmel</v>
      </c>
      <c r="G1162" s="79" t="str">
        <f>IF(ISBLANK(V1162),VLOOKUP(Abfalldokumentation!$P1162,'Liste Gründe'!A:D,3,FALSE),V1162)</f>
        <v>gesammelt für möglichen Einsatz</v>
      </c>
      <c r="H1162" s="80" t="str">
        <f>IF(ISBLANK(Abfalldokumentation!$W1162),"-",Abfalldokumentation!$W1162)</f>
        <v>-</v>
      </c>
      <c r="I1162" s="80">
        <f t="shared" si="127"/>
        <v>42</v>
      </c>
      <c r="J1162" s="80" t="str">
        <f t="shared" si="128"/>
        <v>Produkte</v>
      </c>
      <c r="K1162" s="80" t="str">
        <f t="shared" si="129"/>
        <v>BUs</v>
      </c>
      <c r="L1162" s="80" t="str">
        <f t="shared" si="130"/>
        <v>Symptome</v>
      </c>
      <c r="M11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IFERROR(VLOOKUP(Abfalldokumentation!$O1162,Kennzahlen!U:X,3,FALSE)*Abfalldokumentation!$B1162,"0")))),0)</f>
        <v>0</v>
      </c>
      <c r="N1162" s="80" t="str">
        <f>IF(ISBLANK(Q1162),VLOOKUP(Abfalldokumentation!$O1162,'Linien - BU'!R:S,2,FALSE),Q1162)</f>
        <v>BU4</v>
      </c>
      <c r="O1162" s="76">
        <f t="shared" si="131"/>
        <v>29500885</v>
      </c>
      <c r="P1162" s="76">
        <f t="shared" si="132"/>
        <v>12</v>
      </c>
      <c r="Q1162" s="38" t="s">
        <v>9</v>
      </c>
      <c r="R1162" s="39">
        <v>29500885</v>
      </c>
      <c r="S1162" s="39">
        <v>19</v>
      </c>
      <c r="T1162" s="39">
        <v>12</v>
      </c>
      <c r="U1162" s="40">
        <v>44488</v>
      </c>
      <c r="V1162" s="98" t="s">
        <v>23</v>
      </c>
      <c r="W1162" s="39"/>
      <c r="X1162" s="43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2" t="str">
        <f>VLOOKUP(N1163,'Linien - BU'!A:B,2,FALSE)</f>
        <v>BU4</v>
      </c>
      <c r="B1163" s="73">
        <f t="shared" si="126"/>
        <v>19</v>
      </c>
      <c r="C1163" s="74">
        <f>Abfalldokumentation!$U1163</f>
        <v>44488</v>
      </c>
      <c r="D1163" s="68" t="str">
        <f>IFERROR(VLOOKUP(Tabelle3[[#This Row],[Artikelnr.]],Produktgruppe!A:B,2,0),Tabelle3[[#This Row],[Produktname]])</f>
        <v>ABS 295</v>
      </c>
      <c r="E1163" s="75" t="str">
        <f>IFERROR(VLOOKUP(Abfalldokumentation!$O1163,Artikel!A:C,3,FALSE),Abfalldokumentation!$O1163)</f>
        <v>ABS MEDI-KRÄUK</v>
      </c>
      <c r="F1163" s="75" t="str">
        <f>VLOOKUP(T1163,'Liste Gründe'!A:D,2,FALSE)</f>
        <v>Schimmel</v>
      </c>
      <c r="G1163" s="74" t="str">
        <f>IF(ISBLANK(V1163),VLOOKUP(Abfalldokumentation!$P1163,'Liste Gründe'!A:D,3,FALSE),V1163)</f>
        <v>gesammelt für möglichen Einsatz</v>
      </c>
      <c r="H1163" s="75" t="str">
        <f>IF(ISBLANK(Abfalldokumentation!$W1163),"-",Abfalldokumentation!$W1163)</f>
        <v>-</v>
      </c>
      <c r="I1163" s="75">
        <f t="shared" si="127"/>
        <v>42</v>
      </c>
      <c r="J1163" s="75" t="str">
        <f t="shared" si="128"/>
        <v>Produkte</v>
      </c>
      <c r="K1163" s="75" t="str">
        <f t="shared" si="129"/>
        <v>BUs</v>
      </c>
      <c r="L1163" s="75" t="str">
        <f t="shared" si="130"/>
        <v>Symptome</v>
      </c>
      <c r="M11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IFERROR(VLOOKUP(Abfalldokumentation!$O1163,Kennzahlen!U:X,3,FALSE)*Abfalldokumentation!$B1163,"0")))),0)</f>
        <v>6.7194568295036419</v>
      </c>
      <c r="N1163" s="75" t="str">
        <f>IF(ISBLANK(Q1163),VLOOKUP(Abfalldokumentation!$O1163,'Linien - BU'!R:S,2,FALSE),Q1163)</f>
        <v>BU4</v>
      </c>
      <c r="O1163" s="76">
        <f t="shared" si="131"/>
        <v>29500886</v>
      </c>
      <c r="P1163" s="76">
        <f t="shared" si="132"/>
        <v>12</v>
      </c>
      <c r="Q1163" s="44" t="s">
        <v>9</v>
      </c>
      <c r="R1163" s="45">
        <v>29500886</v>
      </c>
      <c r="S1163" s="45">
        <v>19</v>
      </c>
      <c r="T1163" s="45">
        <v>12</v>
      </c>
      <c r="U1163" s="46">
        <v>44488</v>
      </c>
      <c r="V1163" s="98" t="s">
        <v>23</v>
      </c>
      <c r="W1163" s="45"/>
      <c r="X1163" s="49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7" t="str">
        <f>VLOOKUP(N1164,'Linien - BU'!A:B,2,FALSE)</f>
        <v>BU4</v>
      </c>
      <c r="B1164" s="78">
        <f t="shared" si="126"/>
        <v>24</v>
      </c>
      <c r="C1164" s="79">
        <f>Abfalldokumentation!$U1164</f>
        <v>44488</v>
      </c>
      <c r="D1164" s="68" t="str">
        <f>IFERROR(VLOOKUP(Tabelle3[[#This Row],[Artikelnr.]],Produktgruppe!A:B,2,0),Tabelle3[[#This Row],[Produktname]])</f>
        <v>ABS 295</v>
      </c>
      <c r="E1164" s="80" t="str">
        <f>IFERROR(VLOOKUP(Abfalldokumentation!$O1164,Artikel!A:C,3,FALSE),Abfalldokumentation!$O1164)</f>
        <v>ABS PECO</v>
      </c>
      <c r="F1164" s="80" t="str">
        <f>VLOOKUP(T1164,'Liste Gründe'!A:D,2,FALSE)</f>
        <v>Schimmel</v>
      </c>
      <c r="G1164" s="79" t="str">
        <f>IF(ISBLANK(V1164),VLOOKUP(Abfalldokumentation!$P1164,'Liste Gründe'!A:D,3,FALSE),V1164)</f>
        <v>gesammelt für möglichen Einsatz</v>
      </c>
      <c r="H1164" s="80" t="str">
        <f>IF(ISBLANK(Abfalldokumentation!$W1164),"-",Abfalldokumentation!$W1164)</f>
        <v>-</v>
      </c>
      <c r="I1164" s="80">
        <f t="shared" si="127"/>
        <v>42</v>
      </c>
      <c r="J1164" s="80" t="str">
        <f t="shared" si="128"/>
        <v>Produkte</v>
      </c>
      <c r="K1164" s="80" t="str">
        <f t="shared" si="129"/>
        <v>BUs</v>
      </c>
      <c r="L1164" s="80" t="str">
        <f t="shared" si="130"/>
        <v>Symptome</v>
      </c>
      <c r="M11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IFERROR(VLOOKUP(Abfalldokumentation!$O1164,Kennzahlen!U:X,3,FALSE)*Abfalldokumentation!$B1164,"0")))),0)</f>
        <v>9.1663526661992432</v>
      </c>
      <c r="N1164" s="80" t="str">
        <f>IF(ISBLANK(Q1164),VLOOKUP(Abfalldokumentation!$O1164,'Linien - BU'!R:S,2,FALSE),Q1164)</f>
        <v>BU4</v>
      </c>
      <c r="O1164" s="76">
        <f t="shared" si="131"/>
        <v>29500891</v>
      </c>
      <c r="P1164" s="76">
        <f t="shared" si="132"/>
        <v>12</v>
      </c>
      <c r="Q1164" s="38" t="s">
        <v>9</v>
      </c>
      <c r="R1164" s="39">
        <v>29500891</v>
      </c>
      <c r="S1164" s="39">
        <v>24</v>
      </c>
      <c r="T1164" s="39">
        <v>12</v>
      </c>
      <c r="U1164" s="40">
        <v>44488</v>
      </c>
      <c r="V1164" s="98" t="s">
        <v>23</v>
      </c>
      <c r="W1164" s="39"/>
      <c r="X1164" s="43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2" t="str">
        <f>VLOOKUP(N1165,'Linien - BU'!A:B,2,FALSE)</f>
        <v>BU4</v>
      </c>
      <c r="B1165" s="73">
        <f t="shared" si="126"/>
        <v>209</v>
      </c>
      <c r="C1165" s="74">
        <f>Abfalldokumentation!$U1165</f>
        <v>44488</v>
      </c>
      <c r="D1165" s="68" t="str">
        <f>IFERROR(VLOOKUP(Tabelle3[[#This Row],[Artikelnr.]],Produktgruppe!A:B,2,0),Tabelle3[[#This Row],[Produktname]])</f>
        <v>ABS 295</v>
      </c>
      <c r="E1165" s="75" t="str">
        <f>IFERROR(VLOOKUP(Abfalldokumentation!$O1165,Artikel!A:C,3,FALSE),Abfalldokumentation!$O1165)</f>
        <v>ABS BLU-FOU</v>
      </c>
      <c r="F1165" s="75" t="str">
        <f>VLOOKUP(T1165,'Liste Gründe'!A:D,2,FALSE)</f>
        <v>Schimmel</v>
      </c>
      <c r="G1165" s="74" t="str">
        <f>IF(ISBLANK(V1165),VLOOKUP(Abfalldokumentation!$P1165,'Liste Gründe'!A:D,3,FALSE),V1165)</f>
        <v>gesammelt für möglichen Einsatz</v>
      </c>
      <c r="H1165" s="75" t="str">
        <f>IF(ISBLANK(Abfalldokumentation!$W1165),"-",Abfalldokumentation!$W1165)</f>
        <v>-</v>
      </c>
      <c r="I1165" s="75">
        <f t="shared" si="127"/>
        <v>42</v>
      </c>
      <c r="J1165" s="75" t="str">
        <f t="shared" si="128"/>
        <v>Produkte</v>
      </c>
      <c r="K1165" s="75" t="str">
        <f t="shared" si="129"/>
        <v>BUs</v>
      </c>
      <c r="L1165" s="75" t="str">
        <f t="shared" si="130"/>
        <v>Symptome</v>
      </c>
      <c r="M11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IFERROR(VLOOKUP(Abfalldokumentation!$O1165,Kennzahlen!U:X,3,FALSE)*Abfalldokumentation!$B1165,"0")))),0)</f>
        <v>6.5857900165143262</v>
      </c>
      <c r="N1165" s="75" t="str">
        <f>IF(ISBLANK(Q1165),VLOOKUP(Abfalldokumentation!$O1165,'Linien - BU'!R:S,2,FALSE),Q1165)</f>
        <v>BU4</v>
      </c>
      <c r="O1165" s="76">
        <f t="shared" si="131"/>
        <v>29500892</v>
      </c>
      <c r="P1165" s="76">
        <f t="shared" si="132"/>
        <v>12</v>
      </c>
      <c r="Q1165" s="44" t="s">
        <v>9</v>
      </c>
      <c r="R1165" s="45">
        <v>29500892</v>
      </c>
      <c r="S1165" s="45">
        <v>209</v>
      </c>
      <c r="T1165" s="45">
        <v>12</v>
      </c>
      <c r="U1165" s="46">
        <v>44488</v>
      </c>
      <c r="V1165" s="98" t="s">
        <v>23</v>
      </c>
      <c r="W1165" s="45"/>
      <c r="X1165" s="49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7" t="str">
        <f>VLOOKUP(N1166,'Linien - BU'!A:B,2,FALSE)</f>
        <v>BU4</v>
      </c>
      <c r="B1166" s="78">
        <f t="shared" si="126"/>
        <v>346</v>
      </c>
      <c r="C1166" s="79">
        <f>Abfalldokumentation!$U1166</f>
        <v>44488</v>
      </c>
      <c r="D1166" s="68" t="str">
        <f>IFERROR(VLOOKUP(Tabelle3[[#This Row],[Artikelnr.]],Produktgruppe!A:B,2,0),Tabelle3[[#This Row],[Produktname]])</f>
        <v>ABS 295</v>
      </c>
      <c r="E1166" s="80" t="str">
        <f>IFERROR(VLOOKUP(Abfalldokumentation!$O1166,Artikel!A:C,3,FALSE),Abfalldokumentation!$O1166)</f>
        <v>ABS BLU-FOU</v>
      </c>
      <c r="F1166" s="80" t="str">
        <f>VLOOKUP(T1166,'Liste Gründe'!A:D,2,FALSE)</f>
        <v>keinen Verwendungszweck</v>
      </c>
      <c r="G1166" s="79" t="str">
        <f>IF(ISBLANK(V1166),VLOOKUP(Abfalldokumentation!$P1166,'Liste Gründe'!A:D,3,FALSE),V1166)</f>
        <v>keinen Verwendungszweck</v>
      </c>
      <c r="H1166" s="80" t="str">
        <f>IF(ISBLANK(Abfalldokumentation!$W1166),"-",Abfalldokumentation!$W1166)</f>
        <v>-</v>
      </c>
      <c r="I1166" s="80">
        <f t="shared" si="127"/>
        <v>42</v>
      </c>
      <c r="J1166" s="80" t="str">
        <f t="shared" si="128"/>
        <v>Produkte</v>
      </c>
      <c r="K1166" s="80" t="str">
        <f t="shared" si="129"/>
        <v>BUs</v>
      </c>
      <c r="L1166" s="80" t="str">
        <f t="shared" si="130"/>
        <v>Symptome</v>
      </c>
      <c r="M11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IFERROR(VLOOKUP(Abfalldokumentation!$O1166,Kennzahlen!U:X,3,FALSE)*Abfalldokumentation!$B1166,"0")))),0)</f>
        <v>6.5857900165143262</v>
      </c>
      <c r="N1166" s="80" t="str">
        <f>IF(ISBLANK(Q1166),VLOOKUP(Abfalldokumentation!$O1166,'Linien - BU'!R:S,2,FALSE),Q1166)</f>
        <v>BU4</v>
      </c>
      <c r="O1166" s="76">
        <f t="shared" si="131"/>
        <v>29500892</v>
      </c>
      <c r="P1166" s="76">
        <f t="shared" si="132"/>
        <v>61</v>
      </c>
      <c r="Q1166" s="38" t="s">
        <v>9</v>
      </c>
      <c r="R1166" s="39">
        <v>29500892</v>
      </c>
      <c r="S1166" s="39">
        <v>346</v>
      </c>
      <c r="T1166" s="39">
        <v>61</v>
      </c>
      <c r="U1166" s="40">
        <v>44488</v>
      </c>
      <c r="V1166" s="41"/>
      <c r="W1166" s="39"/>
      <c r="X1166" s="43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2" t="str">
        <f>VLOOKUP(N1167,'Linien - BU'!A:B,2,FALSE)</f>
        <v>BU4</v>
      </c>
      <c r="B1167" s="73">
        <f t="shared" si="126"/>
        <v>5</v>
      </c>
      <c r="C1167" s="74">
        <f>Abfalldokumentation!$U1167</f>
        <v>44488</v>
      </c>
      <c r="D1167" s="68" t="str">
        <f>IFERROR(VLOOKUP(Tabelle3[[#This Row],[Artikelnr.]],Produktgruppe!A:B,2,0),Tabelle3[[#This Row],[Produktname]])</f>
        <v>ABS 295</v>
      </c>
      <c r="E1167" s="75" t="str">
        <f>IFERROR(VLOOKUP(Abfalldokumentation!$O1167,Artikel!A:C,3,FALSE),Abfalldokumentation!$O1167)</f>
        <v>ABS REBLOCH</v>
      </c>
      <c r="F1167" s="75" t="str">
        <f>VLOOKUP(T1167,'Liste Gründe'!A:D,2,FALSE)</f>
        <v>Schimmel</v>
      </c>
      <c r="G1167" s="74" t="str">
        <f>IF(ISBLANK(V1167),VLOOKUP(Abfalldokumentation!$P1167,'Liste Gründe'!A:D,3,FALSE),V1167)</f>
        <v>gesammelt für möglichen Einsatz</v>
      </c>
      <c r="H1167" s="75" t="str">
        <f>IF(ISBLANK(Abfalldokumentation!$W1167),"-",Abfalldokumentation!$W1167)</f>
        <v>-</v>
      </c>
      <c r="I1167" s="75">
        <f t="shared" si="127"/>
        <v>42</v>
      </c>
      <c r="J1167" s="75" t="str">
        <f t="shared" si="128"/>
        <v>Produkte</v>
      </c>
      <c r="K1167" s="75" t="str">
        <f t="shared" si="129"/>
        <v>BUs</v>
      </c>
      <c r="L1167" s="75" t="str">
        <f t="shared" si="130"/>
        <v>Symptome</v>
      </c>
      <c r="M11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IFERROR(VLOOKUP(Abfalldokumentation!$O1167,Kennzahlen!U:X,3,FALSE)*Abfalldokumentation!$B1167,"0")))),0)</f>
        <v>9.946660172967233</v>
      </c>
      <c r="N1167" s="75" t="str">
        <f>IF(ISBLANK(Q1167),VLOOKUP(Abfalldokumentation!$O1167,'Linien - BU'!R:S,2,FALSE),Q1167)</f>
        <v>BU4</v>
      </c>
      <c r="O1167" s="76">
        <f t="shared" si="131"/>
        <v>29500893</v>
      </c>
      <c r="P1167" s="76">
        <f t="shared" si="132"/>
        <v>12</v>
      </c>
      <c r="Q1167" s="44" t="s">
        <v>9</v>
      </c>
      <c r="R1167" s="45">
        <v>29500893</v>
      </c>
      <c r="S1167" s="45">
        <v>5</v>
      </c>
      <c r="T1167" s="45">
        <v>12</v>
      </c>
      <c r="U1167" s="46">
        <v>44488</v>
      </c>
      <c r="V1167" s="98" t="s">
        <v>23</v>
      </c>
      <c r="W1167" s="45"/>
      <c r="X1167" s="49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7" t="str">
        <f>VLOOKUP(N1168,'Linien - BU'!A:B,2,FALSE)</f>
        <v>BU4</v>
      </c>
      <c r="B1168" s="78">
        <f t="shared" si="126"/>
        <v>29</v>
      </c>
      <c r="C1168" s="79">
        <f>Abfalldokumentation!$U1168</f>
        <v>44488</v>
      </c>
      <c r="D1168" s="68" t="str">
        <f>IFERROR(VLOOKUP(Tabelle3[[#This Row],[Artikelnr.]],Produktgruppe!A:B,2,0),Tabelle3[[#This Row],[Produktname]])</f>
        <v>ABS 295</v>
      </c>
      <c r="E1168" s="80" t="str">
        <f>IFERROR(VLOOKUP(Abfalldokumentation!$O1168,Artikel!A:C,3,FALSE),Abfalldokumentation!$O1168)</f>
        <v>ABS REBLOCH</v>
      </c>
      <c r="F1168" s="80" t="str">
        <f>VLOOKUP(T1168,'Liste Gründe'!A:D,2,FALSE)</f>
        <v>keinen Verwendungszweck</v>
      </c>
      <c r="G1168" s="79" t="str">
        <f>IF(ISBLANK(V1168),VLOOKUP(Abfalldokumentation!$P1168,'Liste Gründe'!A:D,3,FALSE),V1168)</f>
        <v>keinen Verwendungszweck</v>
      </c>
      <c r="H1168" s="80" t="str">
        <f>IF(ISBLANK(Abfalldokumentation!$W1168),"-",Abfalldokumentation!$W1168)</f>
        <v>-</v>
      </c>
      <c r="I1168" s="80">
        <f t="shared" si="127"/>
        <v>42</v>
      </c>
      <c r="J1168" s="80" t="str">
        <f t="shared" si="128"/>
        <v>Produkte</v>
      </c>
      <c r="K1168" s="80" t="str">
        <f t="shared" si="129"/>
        <v>BUs</v>
      </c>
      <c r="L1168" s="80" t="str">
        <f t="shared" si="130"/>
        <v>Symptome</v>
      </c>
      <c r="M11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IFERROR(VLOOKUP(Abfalldokumentation!$O1168,Kennzahlen!U:X,3,FALSE)*Abfalldokumentation!$B1168,"0")))),0)</f>
        <v>9.946660172967233</v>
      </c>
      <c r="N1168" s="80" t="str">
        <f>IF(ISBLANK(Q1168),VLOOKUP(Abfalldokumentation!$O1168,'Linien - BU'!R:S,2,FALSE),Q1168)</f>
        <v>BU4</v>
      </c>
      <c r="O1168" s="76">
        <f t="shared" si="131"/>
        <v>29500893</v>
      </c>
      <c r="P1168" s="76">
        <f t="shared" si="132"/>
        <v>61</v>
      </c>
      <c r="Q1168" s="38" t="s">
        <v>9</v>
      </c>
      <c r="R1168" s="39">
        <v>29500893</v>
      </c>
      <c r="S1168" s="39">
        <v>29</v>
      </c>
      <c r="T1168" s="39">
        <v>61</v>
      </c>
      <c r="U1168" s="40">
        <v>44488</v>
      </c>
      <c r="V1168" s="41"/>
      <c r="W1168" s="39"/>
      <c r="X1168" s="43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2" t="str">
        <f>VLOOKUP(N1169,'Linien - BU'!A:B,2,FALSE)</f>
        <v>BU4</v>
      </c>
      <c r="B1169" s="73">
        <f t="shared" si="126"/>
        <v>61</v>
      </c>
      <c r="C1169" s="74">
        <f>Abfalldokumentation!$U1169</f>
        <v>44488</v>
      </c>
      <c r="D1169" s="68" t="str">
        <f>IFERROR(VLOOKUP(Tabelle3[[#This Row],[Artikelnr.]],Produktgruppe!A:B,2,0),Tabelle3[[#This Row],[Produktname]])</f>
        <v>ABS 295</v>
      </c>
      <c r="E1169" s="75" t="str">
        <f>IFERROR(VLOOKUP(Abfalldokumentation!$O1169,Artikel!A:C,3,FALSE),Abfalldokumentation!$O1169)</f>
        <v>ABS BRIE</v>
      </c>
      <c r="F1169" s="75" t="str">
        <f>VLOOKUP(T1169,'Liste Gründe'!A:D,2,FALSE)</f>
        <v>Schimmel</v>
      </c>
      <c r="G1169" s="74" t="str">
        <f>IF(ISBLANK(V1169),VLOOKUP(Abfalldokumentation!$P1169,'Liste Gründe'!A:D,3,FALSE),V1169)</f>
        <v>gesammelt für möglichen Einsatz</v>
      </c>
      <c r="H1169" s="75" t="str">
        <f>IF(ISBLANK(Abfalldokumentation!$W1169),"-",Abfalldokumentation!$W1169)</f>
        <v>-</v>
      </c>
      <c r="I1169" s="75">
        <f t="shared" si="127"/>
        <v>42</v>
      </c>
      <c r="J1169" s="75" t="str">
        <f t="shared" si="128"/>
        <v>Produkte</v>
      </c>
      <c r="K1169" s="75" t="str">
        <f t="shared" si="129"/>
        <v>BUs</v>
      </c>
      <c r="L1169" s="75" t="str">
        <f t="shared" si="130"/>
        <v>Symptome</v>
      </c>
      <c r="M11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IFERROR(VLOOKUP(Abfalldokumentation!$O1169,Kennzahlen!U:X,3,FALSE)*Abfalldokumentation!$B1169,"0")))),0)</f>
        <v>11.073912126293463</v>
      </c>
      <c r="N1169" s="75" t="str">
        <f>IF(ISBLANK(Q1169),VLOOKUP(Abfalldokumentation!$O1169,'Linien - BU'!R:S,2,FALSE),Q1169)</f>
        <v>BU4</v>
      </c>
      <c r="O1169" s="76">
        <f t="shared" si="131"/>
        <v>29500895</v>
      </c>
      <c r="P1169" s="76">
        <f t="shared" si="132"/>
        <v>12</v>
      </c>
      <c r="Q1169" s="44" t="s">
        <v>9</v>
      </c>
      <c r="R1169" s="45">
        <v>29500895</v>
      </c>
      <c r="S1169" s="45">
        <v>61</v>
      </c>
      <c r="T1169" s="45">
        <v>12</v>
      </c>
      <c r="U1169" s="46">
        <v>44488</v>
      </c>
      <c r="V1169" s="98" t="s">
        <v>23</v>
      </c>
      <c r="W1169" s="45"/>
      <c r="X1169" s="49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7" t="str">
        <f>VLOOKUP(N1170,'Linien - BU'!A:B,2,FALSE)</f>
        <v>BU4</v>
      </c>
      <c r="B1170" s="78">
        <f t="shared" si="126"/>
        <v>22</v>
      </c>
      <c r="C1170" s="79">
        <f>Abfalldokumentation!$U1170</f>
        <v>44488</v>
      </c>
      <c r="D1170" s="68" t="str">
        <f>IFERROR(VLOOKUP(Tabelle3[[#This Row],[Artikelnr.]],Produktgruppe!A:B,2,0),Tabelle3[[#This Row],[Produktname]])</f>
        <v>ABS 295</v>
      </c>
      <c r="E1170" s="80" t="str">
        <f>IFERROR(VLOOKUP(Abfalldokumentation!$O1170,Artikel!A:C,3,FALSE),Abfalldokumentation!$O1170)</f>
        <v>ABS BRIE</v>
      </c>
      <c r="F1170" s="80" t="str">
        <f>VLOOKUP(T1170,'Liste Gründe'!A:D,2,FALSE)</f>
        <v>keinen Verwendungszweck</v>
      </c>
      <c r="G1170" s="79" t="str">
        <f>IF(ISBLANK(V1170),VLOOKUP(Abfalldokumentation!$P1170,'Liste Gründe'!A:D,3,FALSE),V1170)</f>
        <v>keinen Verwendungszweck</v>
      </c>
      <c r="H1170" s="80" t="str">
        <f>IF(ISBLANK(Abfalldokumentation!$W1170),"-",Abfalldokumentation!$W1170)</f>
        <v>-</v>
      </c>
      <c r="I1170" s="80">
        <f t="shared" si="127"/>
        <v>42</v>
      </c>
      <c r="J1170" s="80" t="str">
        <f t="shared" si="128"/>
        <v>Produkte</v>
      </c>
      <c r="K1170" s="80" t="str">
        <f t="shared" si="129"/>
        <v>BUs</v>
      </c>
      <c r="L1170" s="80" t="str">
        <f t="shared" si="130"/>
        <v>Symptome</v>
      </c>
      <c r="M11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IFERROR(VLOOKUP(Abfalldokumentation!$O1170,Kennzahlen!U:X,3,FALSE)*Abfalldokumentation!$B1170,"0")))),0)</f>
        <v>11.073912126293463</v>
      </c>
      <c r="N1170" s="80" t="str">
        <f>IF(ISBLANK(Q1170),VLOOKUP(Abfalldokumentation!$O1170,'Linien - BU'!R:S,2,FALSE),Q1170)</f>
        <v>BU4</v>
      </c>
      <c r="O1170" s="76">
        <f t="shared" si="131"/>
        <v>29500895</v>
      </c>
      <c r="P1170" s="76">
        <f t="shared" si="132"/>
        <v>61</v>
      </c>
      <c r="Q1170" s="38" t="s">
        <v>9</v>
      </c>
      <c r="R1170" s="39">
        <v>29500895</v>
      </c>
      <c r="S1170" s="39">
        <v>22</v>
      </c>
      <c r="T1170" s="39">
        <v>61</v>
      </c>
      <c r="U1170" s="40">
        <v>44488</v>
      </c>
      <c r="V1170" s="41"/>
      <c r="W1170" s="39"/>
      <c r="X1170" s="43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2" t="str">
        <f>VLOOKUP(N1171,'Linien - BU'!A:B,2,FALSE)</f>
        <v>BU4</v>
      </c>
      <c r="B1171" s="73">
        <f t="shared" si="126"/>
        <v>38</v>
      </c>
      <c r="C1171" s="74">
        <f>Abfalldokumentation!$U1171</f>
        <v>44488</v>
      </c>
      <c r="D1171" s="68" t="str">
        <f>IFERROR(VLOOKUP(Tabelle3[[#This Row],[Artikelnr.]],Produktgruppe!A:B,2,0),Tabelle3[[#This Row],[Produktname]])</f>
        <v>ABS 295</v>
      </c>
      <c r="E1171" s="75" t="str">
        <f>IFERROR(VLOOKUP(Abfalldokumentation!$O1171,Artikel!A:C,3,FALSE),Abfalldokumentation!$O1171)</f>
        <v>ABS ROVIN</v>
      </c>
      <c r="F1171" s="75" t="str">
        <f>VLOOKUP(T1171,'Liste Gründe'!A:D,2,FALSE)</f>
        <v>Schimmel</v>
      </c>
      <c r="G1171" s="74" t="str">
        <f>IF(ISBLANK(V1171),VLOOKUP(Abfalldokumentation!$P1171,'Liste Gründe'!A:D,3,FALSE),V1171)</f>
        <v>gesammelt für möglichen Einsatz</v>
      </c>
      <c r="H1171" s="75" t="str">
        <f>IF(ISBLANK(Abfalldokumentation!$W1171),"-",Abfalldokumentation!$W1171)</f>
        <v>-</v>
      </c>
      <c r="I1171" s="75">
        <f t="shared" si="127"/>
        <v>42</v>
      </c>
      <c r="J1171" s="75" t="str">
        <f t="shared" si="128"/>
        <v>Produkte</v>
      </c>
      <c r="K1171" s="75" t="str">
        <f t="shared" si="129"/>
        <v>BUs</v>
      </c>
      <c r="L1171" s="75" t="str">
        <f t="shared" si="130"/>
        <v>Symptome</v>
      </c>
      <c r="M11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IFERROR(VLOOKUP(Abfalldokumentation!$O1171,Kennzahlen!U:X,3,FALSE)*Abfalldokumentation!$B1171,"0")))),0)</f>
        <v>6.6</v>
      </c>
      <c r="N1171" s="75" t="str">
        <f>IF(ISBLANK(Q1171),VLOOKUP(Abfalldokumentation!$O1171,'Linien - BU'!R:S,2,FALSE),Q1171)</f>
        <v>BU4</v>
      </c>
      <c r="O1171" s="76">
        <f t="shared" si="131"/>
        <v>29500900</v>
      </c>
      <c r="P1171" s="76">
        <f t="shared" si="132"/>
        <v>12</v>
      </c>
      <c r="Q1171" s="44" t="s">
        <v>9</v>
      </c>
      <c r="R1171" s="45">
        <v>29500900</v>
      </c>
      <c r="S1171" s="45">
        <v>38</v>
      </c>
      <c r="T1171" s="45">
        <v>12</v>
      </c>
      <c r="U1171" s="46">
        <v>44488</v>
      </c>
      <c r="V1171" s="98" t="s">
        <v>23</v>
      </c>
      <c r="W1171" s="45"/>
      <c r="X1171" s="49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7" t="str">
        <f>VLOOKUP(N1172,'Linien - BU'!A:B,2,FALSE)</f>
        <v>BU4</v>
      </c>
      <c r="B1172" s="78">
        <f t="shared" si="126"/>
        <v>3</v>
      </c>
      <c r="C1172" s="79">
        <f>Abfalldokumentation!$U1172</f>
        <v>44488</v>
      </c>
      <c r="D1172" s="68" t="str">
        <f>IFERROR(VLOOKUP(Tabelle3[[#This Row],[Artikelnr.]],Produktgruppe!A:B,2,0),Tabelle3[[#This Row],[Produktname]])</f>
        <v>ABS 295</v>
      </c>
      <c r="E1172" s="80" t="str">
        <f>IFERROR(VLOOKUP(Abfalldokumentation!$O1172,Artikel!A:C,3,FALSE),Abfalldokumentation!$O1172)</f>
        <v>ABS ROVIN</v>
      </c>
      <c r="F1172" s="80" t="str">
        <f>VLOOKUP(T1172,'Liste Gründe'!A:D,2,FALSE)</f>
        <v>keinen Verwendungszweck</v>
      </c>
      <c r="G1172" s="79" t="str">
        <f>IF(ISBLANK(V1172),VLOOKUP(Abfalldokumentation!$P1172,'Liste Gründe'!A:D,3,FALSE),V1172)</f>
        <v>keinen Verwendungszweck</v>
      </c>
      <c r="H1172" s="80" t="str">
        <f>IF(ISBLANK(Abfalldokumentation!$W1172),"-",Abfalldokumentation!$W1172)</f>
        <v>-</v>
      </c>
      <c r="I1172" s="80">
        <f t="shared" si="127"/>
        <v>42</v>
      </c>
      <c r="J1172" s="80" t="str">
        <f t="shared" si="128"/>
        <v>Produkte</v>
      </c>
      <c r="K1172" s="80" t="str">
        <f t="shared" si="129"/>
        <v>BUs</v>
      </c>
      <c r="L1172" s="80" t="str">
        <f t="shared" si="130"/>
        <v>Symptome</v>
      </c>
      <c r="M11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IFERROR(VLOOKUP(Abfalldokumentation!$O1172,Kennzahlen!U:X,3,FALSE)*Abfalldokumentation!$B1172,"0")))),0)</f>
        <v>6.6</v>
      </c>
      <c r="N1172" s="80" t="str">
        <f>IF(ISBLANK(Q1172),VLOOKUP(Abfalldokumentation!$O1172,'Linien - BU'!R:S,2,FALSE),Q1172)</f>
        <v>BU4</v>
      </c>
      <c r="O1172" s="76">
        <f t="shared" si="131"/>
        <v>29500900</v>
      </c>
      <c r="P1172" s="76">
        <f t="shared" si="132"/>
        <v>61</v>
      </c>
      <c r="Q1172" s="38" t="s">
        <v>9</v>
      </c>
      <c r="R1172" s="39">
        <v>29500900</v>
      </c>
      <c r="S1172" s="39">
        <v>3</v>
      </c>
      <c r="T1172" s="39">
        <v>61</v>
      </c>
      <c r="U1172" s="40">
        <v>44488</v>
      </c>
      <c r="V1172" s="41"/>
      <c r="W1172" s="39"/>
      <c r="X1172" s="43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2" t="str">
        <f>VLOOKUP(N1173,'Linien - BU'!A:B,2,FALSE)</f>
        <v>BU4</v>
      </c>
      <c r="B1173" s="73">
        <f t="shared" si="126"/>
        <v>447</v>
      </c>
      <c r="C1173" s="74">
        <f>Abfalldokumentation!$U1173</f>
        <v>44488</v>
      </c>
      <c r="D1173" s="68" t="str">
        <f>IFERROR(VLOOKUP(Tabelle3[[#This Row],[Artikelnr.]],Produktgruppe!A:B,2,0),Tabelle3[[#This Row],[Produktname]])</f>
        <v>ABS 295</v>
      </c>
      <c r="E1173" s="75" t="str">
        <f>IFERROR(VLOOKUP(Abfalldokumentation!$O1173,Artikel!A:C,3,FALSE),Abfalldokumentation!$O1173)</f>
        <v>ABS TI-AD</v>
      </c>
      <c r="F1173" s="75" t="str">
        <f>VLOOKUP(T1173,'Liste Gründe'!A:D,2,FALSE)</f>
        <v>keinen Verwendungszweck</v>
      </c>
      <c r="G1173" s="74" t="str">
        <f>IF(ISBLANK(V1173),VLOOKUP(Abfalldokumentation!$P1173,'Liste Gründe'!A:D,3,FALSE),V1173)</f>
        <v>keinen Verwendungszweck</v>
      </c>
      <c r="H1173" s="75" t="str">
        <f>IF(ISBLANK(Abfalldokumentation!$W1173),"-",Abfalldokumentation!$W1173)</f>
        <v>-</v>
      </c>
      <c r="I1173" s="75">
        <f t="shared" si="127"/>
        <v>42</v>
      </c>
      <c r="J1173" s="75" t="str">
        <f t="shared" si="128"/>
        <v>Produkte</v>
      </c>
      <c r="K1173" s="75" t="str">
        <f t="shared" si="129"/>
        <v>BUs</v>
      </c>
      <c r="L1173" s="75" t="str">
        <f t="shared" si="130"/>
        <v>Symptome</v>
      </c>
      <c r="M11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IFERROR(VLOOKUP(Abfalldokumentation!$O1173,Kennzahlen!U:X,3,FALSE)*Abfalldokumentation!$B1173,"0")))),0)</f>
        <v>7.7475399924149615</v>
      </c>
      <c r="N1173" s="75" t="str">
        <f>IF(ISBLANK(Q1173),VLOOKUP(Abfalldokumentation!$O1173,'Linien - BU'!R:S,2,FALSE),Q1173)</f>
        <v>BU4</v>
      </c>
      <c r="O1173" s="76">
        <f t="shared" si="131"/>
        <v>29500904</v>
      </c>
      <c r="P1173" s="76">
        <f t="shared" si="132"/>
        <v>61</v>
      </c>
      <c r="Q1173" s="44" t="s">
        <v>9</v>
      </c>
      <c r="R1173" s="45">
        <v>29500904</v>
      </c>
      <c r="S1173" s="45">
        <v>447</v>
      </c>
      <c r="T1173" s="45">
        <v>61</v>
      </c>
      <c r="U1173" s="46">
        <v>44488</v>
      </c>
      <c r="V1173" s="47"/>
      <c r="W1173" s="45"/>
      <c r="X1173" s="49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7" t="str">
        <f>VLOOKUP(N1174,'Linien - BU'!A:B,2,FALSE)</f>
        <v>BU4</v>
      </c>
      <c r="B1174" s="78">
        <f t="shared" si="126"/>
        <v>52</v>
      </c>
      <c r="C1174" s="79">
        <f>Abfalldokumentation!$U1174</f>
        <v>44488</v>
      </c>
      <c r="D1174" s="68" t="str">
        <f>IFERROR(VLOOKUP(Tabelle3[[#This Row],[Artikelnr.]],Produktgruppe!A:B,2,0),Tabelle3[[#This Row],[Produktname]])</f>
        <v>ABS 295</v>
      </c>
      <c r="E1174" s="80" t="str">
        <f>IFERROR(VLOOKUP(Abfalldokumentation!$O1174,Artikel!A:C,3,FALSE),Abfalldokumentation!$O1174)</f>
        <v>ABS SCH-PAUL</v>
      </c>
      <c r="F1174" s="80" t="str">
        <f>VLOOKUP(T1174,'Liste Gründe'!A:D,2,FALSE)</f>
        <v>Schimmel</v>
      </c>
      <c r="G1174" s="79" t="str">
        <f>IF(ISBLANK(V1174),VLOOKUP(Abfalldokumentation!$P1174,'Liste Gründe'!A:D,3,FALSE),V1174)</f>
        <v>gesammelt für möglichen Einsatz</v>
      </c>
      <c r="H1174" s="80" t="str">
        <f>IF(ISBLANK(Abfalldokumentation!$W1174),"-",Abfalldokumentation!$W1174)</f>
        <v>-</v>
      </c>
      <c r="I1174" s="80">
        <f t="shared" si="127"/>
        <v>42</v>
      </c>
      <c r="J1174" s="80" t="str">
        <f t="shared" si="128"/>
        <v>Produkte</v>
      </c>
      <c r="K1174" s="80" t="str">
        <f t="shared" si="129"/>
        <v>BUs</v>
      </c>
      <c r="L1174" s="80" t="str">
        <f t="shared" si="130"/>
        <v>Symptome</v>
      </c>
      <c r="M11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IFERROR(VLOOKUP(Abfalldokumentation!$O1174,Kennzahlen!U:X,3,FALSE)*Abfalldokumentation!$B1174,"0")))),0)</f>
        <v>7.6086145024926051</v>
      </c>
      <c r="N1174" s="80" t="str">
        <f>IF(ISBLANK(Q1174),VLOOKUP(Abfalldokumentation!$O1174,'Linien - BU'!R:S,2,FALSE),Q1174)</f>
        <v>BU4</v>
      </c>
      <c r="O1174" s="76">
        <f t="shared" si="131"/>
        <v>29500906</v>
      </c>
      <c r="P1174" s="76">
        <f t="shared" si="132"/>
        <v>12</v>
      </c>
      <c r="Q1174" s="38" t="s">
        <v>9</v>
      </c>
      <c r="R1174" s="39">
        <v>29500906</v>
      </c>
      <c r="S1174" s="39">
        <v>52</v>
      </c>
      <c r="T1174" s="39">
        <v>12</v>
      </c>
      <c r="U1174" s="40">
        <v>44488</v>
      </c>
      <c r="V1174" s="98" t="s">
        <v>23</v>
      </c>
      <c r="W1174" s="39"/>
      <c r="X1174" s="43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2" t="str">
        <f>VLOOKUP(N1175,'Linien - BU'!A:B,2,FALSE)</f>
        <v>BU4</v>
      </c>
      <c r="B1175" s="73">
        <f t="shared" si="126"/>
        <v>14</v>
      </c>
      <c r="C1175" s="74">
        <f>Abfalldokumentation!$U1175</f>
        <v>44488</v>
      </c>
      <c r="D1175" s="68" t="str">
        <f>IFERROR(VLOOKUP(Tabelle3[[#This Row],[Artikelnr.]],Produktgruppe!A:B,2,0),Tabelle3[[#This Row],[Produktname]])</f>
        <v>ABS 295</v>
      </c>
      <c r="E1175" s="75" t="str">
        <f>IFERROR(VLOOKUP(Abfalldokumentation!$O1175,Artikel!A:C,3,FALSE),Abfalldokumentation!$O1175)</f>
        <v>ABS GRUY</v>
      </c>
      <c r="F1175" s="75" t="str">
        <f>VLOOKUP(T1175,'Liste Gründe'!A:D,2,FALSE)</f>
        <v>Schimmel</v>
      </c>
      <c r="G1175" s="74" t="str">
        <f>IF(ISBLANK(V1175),VLOOKUP(Abfalldokumentation!$P1175,'Liste Gründe'!A:D,3,FALSE),V1175)</f>
        <v>gesammelt für möglichen Einsatz</v>
      </c>
      <c r="H1175" s="75" t="str">
        <f>IF(ISBLANK(Abfalldokumentation!$W1175),"-",Abfalldokumentation!$W1175)</f>
        <v>-</v>
      </c>
      <c r="I1175" s="75">
        <f t="shared" si="127"/>
        <v>42</v>
      </c>
      <c r="J1175" s="75" t="str">
        <f t="shared" si="128"/>
        <v>Produkte</v>
      </c>
      <c r="K1175" s="75" t="str">
        <f t="shared" si="129"/>
        <v>BUs</v>
      </c>
      <c r="L1175" s="75" t="str">
        <f t="shared" si="130"/>
        <v>Symptome</v>
      </c>
      <c r="M11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IFERROR(VLOOKUP(Abfalldokumentation!$O1175,Kennzahlen!U:X,3,FALSE)*Abfalldokumentation!$B1175,"0")))),0)</f>
        <v>14.49175949220386</v>
      </c>
      <c r="N1175" s="75" t="str">
        <f>IF(ISBLANK(Q1175),VLOOKUP(Abfalldokumentation!$O1175,'Linien - BU'!R:S,2,FALSE),Q1175)</f>
        <v>BU4</v>
      </c>
      <c r="O1175" s="76">
        <f t="shared" si="131"/>
        <v>29500908</v>
      </c>
      <c r="P1175" s="76">
        <f t="shared" si="132"/>
        <v>12</v>
      </c>
      <c r="Q1175" s="44" t="s">
        <v>9</v>
      </c>
      <c r="R1175" s="45">
        <v>29500908</v>
      </c>
      <c r="S1175" s="45">
        <v>14</v>
      </c>
      <c r="T1175" s="45">
        <v>12</v>
      </c>
      <c r="U1175" s="46">
        <v>44488</v>
      </c>
      <c r="V1175" s="98" t="s">
        <v>23</v>
      </c>
      <c r="W1175" s="45"/>
      <c r="X1175" s="49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7" t="str">
        <f>VLOOKUP(N1176,'Linien - BU'!A:B,2,FALSE)</f>
        <v>BU4</v>
      </c>
      <c r="B1176" s="78">
        <f t="shared" si="126"/>
        <v>177</v>
      </c>
      <c r="C1176" s="79">
        <f>Abfalldokumentation!$U1176</f>
        <v>44488</v>
      </c>
      <c r="D1176" s="68" t="str">
        <f>IFERROR(VLOOKUP(Tabelle3[[#This Row],[Artikelnr.]],Produktgruppe!A:B,2,0),Tabelle3[[#This Row],[Produktname]])</f>
        <v>ABS 295</v>
      </c>
      <c r="E1176" s="80" t="str">
        <f>IFERROR(VLOOKUP(Abfalldokumentation!$O1176,Artikel!A:C,3,FALSE),Abfalldokumentation!$O1176)</f>
        <v>ABS GRUY</v>
      </c>
      <c r="F1176" s="80" t="str">
        <f>VLOOKUP(T1176,'Liste Gründe'!A:D,2,FALSE)</f>
        <v>keinen Verwendungszweck</v>
      </c>
      <c r="G1176" s="79" t="str">
        <f>IF(ISBLANK(V1176),VLOOKUP(Abfalldokumentation!$P1176,'Liste Gründe'!A:D,3,FALSE),V1176)</f>
        <v>keinen Verwendungszweck</v>
      </c>
      <c r="H1176" s="80" t="str">
        <f>IF(ISBLANK(Abfalldokumentation!$W1176),"-",Abfalldokumentation!$W1176)</f>
        <v>-</v>
      </c>
      <c r="I1176" s="80">
        <f t="shared" si="127"/>
        <v>42</v>
      </c>
      <c r="J1176" s="80" t="str">
        <f t="shared" si="128"/>
        <v>Produkte</v>
      </c>
      <c r="K1176" s="80" t="str">
        <f t="shared" si="129"/>
        <v>BUs</v>
      </c>
      <c r="L1176" s="80" t="str">
        <f t="shared" si="130"/>
        <v>Symptome</v>
      </c>
      <c r="M11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IFERROR(VLOOKUP(Abfalldokumentation!$O1176,Kennzahlen!U:X,3,FALSE)*Abfalldokumentation!$B1176,"0")))),0)</f>
        <v>14.49175949220386</v>
      </c>
      <c r="N1176" s="80" t="str">
        <f>IF(ISBLANK(Q1176),VLOOKUP(Abfalldokumentation!$O1176,'Linien - BU'!R:S,2,FALSE),Q1176)</f>
        <v>BU4</v>
      </c>
      <c r="O1176" s="76">
        <f t="shared" si="131"/>
        <v>29500908</v>
      </c>
      <c r="P1176" s="76">
        <f t="shared" si="132"/>
        <v>61</v>
      </c>
      <c r="Q1176" s="38" t="s">
        <v>9</v>
      </c>
      <c r="R1176" s="39">
        <v>29500908</v>
      </c>
      <c r="S1176" s="39">
        <v>177</v>
      </c>
      <c r="T1176" s="39">
        <v>61</v>
      </c>
      <c r="U1176" s="40">
        <v>44488</v>
      </c>
      <c r="V1176" s="41"/>
      <c r="W1176" s="39"/>
      <c r="X1176" s="43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2" t="str">
        <f>VLOOKUP(N1177,'Linien - BU'!A:B,2,FALSE)</f>
        <v>BU4</v>
      </c>
      <c r="B1177" s="73">
        <f t="shared" si="126"/>
        <v>51</v>
      </c>
      <c r="C1177" s="74">
        <f>Abfalldokumentation!$U1177</f>
        <v>44488</v>
      </c>
      <c r="D1177" s="68" t="str">
        <f>IFERROR(VLOOKUP(Tabelle3[[#This Row],[Artikelnr.]],Produktgruppe!A:B,2,0),Tabelle3[[#This Row],[Produktname]])</f>
        <v>ABS 295</v>
      </c>
      <c r="E1177" s="75" t="str">
        <f>IFERROR(VLOOKUP(Abfalldokumentation!$O1177,Artikel!A:C,3,FALSE),Abfalldokumentation!$O1177)</f>
        <v>ABS Unser Blütenkäse</v>
      </c>
      <c r="F1177" s="75" t="str">
        <f>VLOOKUP(T1177,'Liste Gründe'!A:D,2,FALSE)</f>
        <v>Schimmel</v>
      </c>
      <c r="G1177" s="74" t="str">
        <f>IF(ISBLANK(V1177),VLOOKUP(Abfalldokumentation!$P1177,'Liste Gründe'!A:D,3,FALSE),V1177)</f>
        <v>gesammelt für möglichen Einsatz</v>
      </c>
      <c r="H1177" s="75" t="str">
        <f>IF(ISBLANK(Abfalldokumentation!$W1177),"-",Abfalldokumentation!$W1177)</f>
        <v>-</v>
      </c>
      <c r="I1177" s="75">
        <f t="shared" si="127"/>
        <v>42</v>
      </c>
      <c r="J1177" s="75" t="str">
        <f t="shared" si="128"/>
        <v>Produkte</v>
      </c>
      <c r="K1177" s="75" t="str">
        <f t="shared" si="129"/>
        <v>BUs</v>
      </c>
      <c r="L1177" s="75" t="str">
        <f t="shared" si="130"/>
        <v>Symptome</v>
      </c>
      <c r="M11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IFERROR(VLOOKUP(Abfalldokumentation!$O1177,Kennzahlen!U:X,3,FALSE)*Abfalldokumentation!$B1177,"0")))),0)</f>
        <v>9.4651380183951126</v>
      </c>
      <c r="N1177" s="75" t="str">
        <f>IF(ISBLANK(Q1177),VLOOKUP(Abfalldokumentation!$O1177,'Linien - BU'!R:S,2,FALSE),Q1177)</f>
        <v>BU4</v>
      </c>
      <c r="O1177" s="76">
        <f t="shared" si="131"/>
        <v>29500910</v>
      </c>
      <c r="P1177" s="76">
        <f t="shared" si="132"/>
        <v>12</v>
      </c>
      <c r="Q1177" s="44" t="s">
        <v>9</v>
      </c>
      <c r="R1177" s="45">
        <v>29500910</v>
      </c>
      <c r="S1177" s="45">
        <v>51</v>
      </c>
      <c r="T1177" s="45">
        <v>12</v>
      </c>
      <c r="U1177" s="46">
        <v>44488</v>
      </c>
      <c r="V1177" s="98" t="s">
        <v>23</v>
      </c>
      <c r="W1177" s="45"/>
      <c r="X1177" s="49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7" t="str">
        <f>VLOOKUP(N1178,'Linien - BU'!A:B,2,FALSE)</f>
        <v>BU4</v>
      </c>
      <c r="B1178" s="78">
        <f t="shared" si="126"/>
        <v>28</v>
      </c>
      <c r="C1178" s="79">
        <f>Abfalldokumentation!$U1178</f>
        <v>44488</v>
      </c>
      <c r="D1178" s="68" t="str">
        <f>IFERROR(VLOOKUP(Tabelle3[[#This Row],[Artikelnr.]],Produktgruppe!A:B,2,0),Tabelle3[[#This Row],[Produktname]])</f>
        <v>ABS 295</v>
      </c>
      <c r="E1178" s="80" t="str">
        <f>IFERROR(VLOOKUP(Abfalldokumentation!$O1178,Artikel!A:C,3,FALSE),Abfalldokumentation!$O1178)</f>
        <v>ABS ZIEGENR</v>
      </c>
      <c r="F1178" s="80" t="str">
        <f>VLOOKUP(T1178,'Liste Gründe'!A:D,2,FALSE)</f>
        <v>Schimmel</v>
      </c>
      <c r="G1178" s="79" t="str">
        <f>IF(ISBLANK(V1178),VLOOKUP(Abfalldokumentation!$P1178,'Liste Gründe'!A:D,3,FALSE),V1178)</f>
        <v>gesammelt für möglichen Einsatz</v>
      </c>
      <c r="H1178" s="80" t="str">
        <f>IF(ISBLANK(Abfalldokumentation!$W1178),"-",Abfalldokumentation!$W1178)</f>
        <v>-</v>
      </c>
      <c r="I1178" s="80">
        <f t="shared" si="127"/>
        <v>42</v>
      </c>
      <c r="J1178" s="80" t="str">
        <f t="shared" si="128"/>
        <v>Produkte</v>
      </c>
      <c r="K1178" s="80" t="str">
        <f t="shared" si="129"/>
        <v>BUs</v>
      </c>
      <c r="L1178" s="80" t="str">
        <f t="shared" si="130"/>
        <v>Symptome</v>
      </c>
      <c r="M11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IFERROR(VLOOKUP(Abfalldokumentation!$O1178,Kennzahlen!U:X,3,FALSE)*Abfalldokumentation!$B1178,"0")))),0)</f>
        <v>7.9957903604299254</v>
      </c>
      <c r="N1178" s="80" t="str">
        <f>IF(ISBLANK(Q1178),VLOOKUP(Abfalldokumentation!$O1178,'Linien - BU'!R:S,2,FALSE),Q1178)</f>
        <v>BU4</v>
      </c>
      <c r="O1178" s="76">
        <f t="shared" si="131"/>
        <v>29500913</v>
      </c>
      <c r="P1178" s="76">
        <f t="shared" si="132"/>
        <v>12</v>
      </c>
      <c r="Q1178" s="38" t="s">
        <v>9</v>
      </c>
      <c r="R1178" s="39">
        <v>29500913</v>
      </c>
      <c r="S1178" s="39">
        <v>28</v>
      </c>
      <c r="T1178" s="39">
        <v>12</v>
      </c>
      <c r="U1178" s="40">
        <v>44488</v>
      </c>
      <c r="V1178" s="98" t="s">
        <v>23</v>
      </c>
      <c r="W1178" s="39"/>
      <c r="X1178" s="43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2" t="str">
        <f>VLOOKUP(N1179,'Linien - BU'!A:B,2,FALSE)</f>
        <v>BU1</v>
      </c>
      <c r="B1179" s="73">
        <f t="shared" si="126"/>
        <v>36</v>
      </c>
      <c r="C1179" s="74">
        <f>Abfalldokumentation!$U1179</f>
        <v>44488</v>
      </c>
      <c r="D1179" s="68" t="str">
        <f>IFERROR(VLOOKUP(Tabelle3[[#This Row],[Artikelnr.]],Produktgruppe!A:B,2,0),Tabelle3[[#This Row],[Produktname]])</f>
        <v>VOS 295</v>
      </c>
      <c r="E1179" s="75" t="str">
        <f>IFERROR(VLOOKUP(Abfalldokumentation!$O1179,Artikel!A:C,3,FALSE),Abfalldokumentation!$O1179)</f>
        <v>VOS-ABS ENTSORGUNG</v>
      </c>
      <c r="F1179" s="75" t="str">
        <f>VLOOKUP(T1179,'Liste Gründe'!A:D,2,FALSE)</f>
        <v>Rest</v>
      </c>
      <c r="G1179" s="74" t="str">
        <f>IF(ISBLANK(V1179),VLOOKUP(Abfalldokumentation!$P1179,'Liste Gründe'!A:D,3,FALSE),V1179)</f>
        <v>geschälte Rinde</v>
      </c>
      <c r="H1179" s="75" t="str">
        <f>IF(ISBLANK(Abfalldokumentation!$W1179),"-",Abfalldokumentation!$W1179)</f>
        <v>-</v>
      </c>
      <c r="I1179" s="75">
        <f t="shared" si="127"/>
        <v>42</v>
      </c>
      <c r="J1179" s="75" t="str">
        <f t="shared" si="128"/>
        <v>Produkte</v>
      </c>
      <c r="K1179" s="75" t="str">
        <f t="shared" si="129"/>
        <v>BUs</v>
      </c>
      <c r="L1179" s="75" t="str">
        <f t="shared" si="130"/>
        <v>Symptome</v>
      </c>
      <c r="M11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IFERROR(VLOOKUP(Abfalldokumentation!$O1179,Kennzahlen!U:X,3,FALSE)*Abfalldokumentation!$B1179,"0")))),0)</f>
        <v>0.36</v>
      </c>
      <c r="N1179" s="75" t="str">
        <f>IF(ISBLANK(Q1179),VLOOKUP(Abfalldokumentation!$O1179,'Linien - BU'!R:S,2,FALSE),Q1179)</f>
        <v>RWV</v>
      </c>
      <c r="O1179" s="76">
        <f t="shared" si="131"/>
        <v>29500917</v>
      </c>
      <c r="P1179" s="76">
        <f t="shared" si="132"/>
        <v>60</v>
      </c>
      <c r="Q1179" s="44" t="s">
        <v>188</v>
      </c>
      <c r="R1179" s="45">
        <v>29500917</v>
      </c>
      <c r="S1179" s="45">
        <v>36</v>
      </c>
      <c r="T1179" s="45">
        <v>60</v>
      </c>
      <c r="U1179" s="46">
        <v>44488</v>
      </c>
      <c r="V1179" s="47"/>
      <c r="W1179" s="45"/>
      <c r="X1179" s="49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7" t="str">
        <f>VLOOKUP(N1180,'Linien - BU'!A:B,2,FALSE)</f>
        <v>BU1</v>
      </c>
      <c r="B1180" s="78">
        <f t="shared" si="126"/>
        <v>2</v>
      </c>
      <c r="C1180" s="79">
        <f>Abfalldokumentation!$U1180</f>
        <v>44488</v>
      </c>
      <c r="D1180" s="68" t="str">
        <f>IFERROR(VLOOKUP(Tabelle3[[#This Row],[Artikelnr.]],Produktgruppe!A:B,2,0),Tabelle3[[#This Row],[Produktname]])</f>
        <v>VOS 295</v>
      </c>
      <c r="E1180" s="80" t="str">
        <f>IFERROR(VLOOKUP(Abfalldokumentation!$O1180,Artikel!A:C,3,FALSE),Abfalldokumentation!$O1180)</f>
        <v>VOS-ABS ENTSORGUNG</v>
      </c>
      <c r="F1180" s="80" t="str">
        <f>VLOOKUP(T1180,'Liste Gründe'!A:D,2,FALSE)</f>
        <v>Rest</v>
      </c>
      <c r="G1180" s="79" t="str">
        <f>IF(ISBLANK(V1180),VLOOKUP(Abfalldokumentation!$P1180,'Liste Gründe'!A:D,3,FALSE),V1180)</f>
        <v>geschälte Rinde</v>
      </c>
      <c r="H1180" s="80" t="str">
        <f>IF(ISBLANK(Abfalldokumentation!$W1180),"-",Abfalldokumentation!$W1180)</f>
        <v>-</v>
      </c>
      <c r="I1180" s="80">
        <f t="shared" si="127"/>
        <v>42</v>
      </c>
      <c r="J1180" s="80" t="str">
        <f t="shared" si="128"/>
        <v>Produkte</v>
      </c>
      <c r="K1180" s="80" t="str">
        <f t="shared" si="129"/>
        <v>BUs</v>
      </c>
      <c r="L1180" s="80" t="str">
        <f t="shared" si="130"/>
        <v>Symptome</v>
      </c>
      <c r="M11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IFERROR(VLOOKUP(Abfalldokumentation!$O1180,Kennzahlen!U:X,3,FALSE)*Abfalldokumentation!$B1180,"0")))),0)</f>
        <v>0.02</v>
      </c>
      <c r="N1180" s="80" t="str">
        <f>IF(ISBLANK(Q1180),VLOOKUP(Abfalldokumentation!$O1180,'Linien - BU'!R:S,2,FALSE),Q1180)</f>
        <v>RWV</v>
      </c>
      <c r="O1180" s="76">
        <f t="shared" si="131"/>
        <v>29500917</v>
      </c>
      <c r="P1180" s="76">
        <f t="shared" si="132"/>
        <v>60</v>
      </c>
      <c r="Q1180" s="38" t="s">
        <v>188</v>
      </c>
      <c r="R1180" s="39">
        <v>29500917</v>
      </c>
      <c r="S1180" s="39">
        <v>2</v>
      </c>
      <c r="T1180" s="39">
        <v>60</v>
      </c>
      <c r="U1180" s="40">
        <v>44488</v>
      </c>
      <c r="V1180" s="41"/>
      <c r="W1180" s="39"/>
      <c r="X1180" s="43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2" t="str">
        <f>VLOOKUP(N1181,'Linien - BU'!A:B,2,FALSE)</f>
        <v>BU1</v>
      </c>
      <c r="B1181" s="73">
        <f t="shared" si="126"/>
        <v>28</v>
      </c>
      <c r="C1181" s="74">
        <f>Abfalldokumentation!$U1181</f>
        <v>44488</v>
      </c>
      <c r="D1181" s="68" t="str">
        <f>IFERROR(VLOOKUP(Tabelle3[[#This Row],[Artikelnr.]],Produktgruppe!A:B,2,0),Tabelle3[[#This Row],[Produktname]])</f>
        <v>VOS 295</v>
      </c>
      <c r="E1181" s="75" t="str">
        <f>IFERROR(VLOOKUP(Abfalldokumentation!$O1181,Artikel!A:C,3,FALSE),Abfalldokumentation!$O1181)</f>
        <v>VOS-ABS ENTSORGUNG</v>
      </c>
      <c r="F1181" s="75" t="str">
        <f>VLOOKUP(T1181,'Liste Gründe'!A:D,2,FALSE)</f>
        <v>Rest</v>
      </c>
      <c r="G1181" s="74" t="str">
        <f>IF(ISBLANK(V1181),VLOOKUP(Abfalldokumentation!$P1181,'Liste Gründe'!A:D,3,FALSE),V1181)</f>
        <v>geschälte Rinde</v>
      </c>
      <c r="H1181" s="75" t="str">
        <f>IF(ISBLANK(Abfalldokumentation!$W1181),"-",Abfalldokumentation!$W1181)</f>
        <v>-</v>
      </c>
      <c r="I1181" s="75">
        <f t="shared" si="127"/>
        <v>42</v>
      </c>
      <c r="J1181" s="75" t="str">
        <f t="shared" si="128"/>
        <v>Produkte</v>
      </c>
      <c r="K1181" s="75" t="str">
        <f t="shared" si="129"/>
        <v>BUs</v>
      </c>
      <c r="L1181" s="75" t="str">
        <f t="shared" si="130"/>
        <v>Symptome</v>
      </c>
      <c r="M11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IFERROR(VLOOKUP(Abfalldokumentation!$O1181,Kennzahlen!U:X,3,FALSE)*Abfalldokumentation!$B1181,"0")))),0)</f>
        <v>0.28000000000000003</v>
      </c>
      <c r="N1181" s="75" t="str">
        <f>IF(ISBLANK(Q1181),VLOOKUP(Abfalldokumentation!$O1181,'Linien - BU'!R:S,2,FALSE),Q1181)</f>
        <v>RWV</v>
      </c>
      <c r="O1181" s="76">
        <f t="shared" si="131"/>
        <v>29500917</v>
      </c>
      <c r="P1181" s="76">
        <f t="shared" si="132"/>
        <v>60</v>
      </c>
      <c r="Q1181" s="44" t="s">
        <v>188</v>
      </c>
      <c r="R1181" s="45">
        <v>29500917</v>
      </c>
      <c r="S1181" s="45">
        <v>28</v>
      </c>
      <c r="T1181" s="45">
        <v>60</v>
      </c>
      <c r="U1181" s="46">
        <v>44488</v>
      </c>
      <c r="V1181" s="47"/>
      <c r="W1181" s="45"/>
      <c r="X1181" s="49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7" t="str">
        <f>VLOOKUP(N1182,'Linien - BU'!A:B,2,FALSE)</f>
        <v>BU1</v>
      </c>
      <c r="B1182" s="78">
        <f t="shared" si="126"/>
        <v>21</v>
      </c>
      <c r="C1182" s="79">
        <f>Abfalldokumentation!$U1182</f>
        <v>44488</v>
      </c>
      <c r="D1182" s="68" t="str">
        <f>IFERROR(VLOOKUP(Tabelle3[[#This Row],[Artikelnr.]],Produktgruppe!A:B,2,0),Tabelle3[[#This Row],[Produktname]])</f>
        <v>VOS 295</v>
      </c>
      <c r="E1182" s="80" t="str">
        <f>IFERROR(VLOOKUP(Abfalldokumentation!$O1182,Artikel!A:C,3,FALSE),Abfalldokumentation!$O1182)</f>
        <v>VOS-ABS ENTSORGUNG</v>
      </c>
      <c r="F1182" s="80" t="str">
        <f>VLOOKUP(T1182,'Liste Gründe'!A:D,2,FALSE)</f>
        <v>Rest</v>
      </c>
      <c r="G1182" s="79" t="str">
        <f>IF(ISBLANK(V1182),VLOOKUP(Abfalldokumentation!$P1182,'Liste Gründe'!A:D,3,FALSE),V1182)</f>
        <v>geschälte Rinde</v>
      </c>
      <c r="H1182" s="80" t="str">
        <f>IF(ISBLANK(Abfalldokumentation!$W1182),"-",Abfalldokumentation!$W1182)</f>
        <v>-</v>
      </c>
      <c r="I1182" s="80">
        <f t="shared" si="127"/>
        <v>42</v>
      </c>
      <c r="J1182" s="80" t="str">
        <f t="shared" si="128"/>
        <v>Produkte</v>
      </c>
      <c r="K1182" s="80" t="str">
        <f t="shared" si="129"/>
        <v>BUs</v>
      </c>
      <c r="L1182" s="80" t="str">
        <f t="shared" si="130"/>
        <v>Symptome</v>
      </c>
      <c r="M11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IFERROR(VLOOKUP(Abfalldokumentation!$O1182,Kennzahlen!U:X,3,FALSE)*Abfalldokumentation!$B1182,"0")))),0)</f>
        <v>0.21</v>
      </c>
      <c r="N1182" s="80" t="str">
        <f>IF(ISBLANK(Q1182),VLOOKUP(Abfalldokumentation!$O1182,'Linien - BU'!R:S,2,FALSE),Q1182)</f>
        <v>RWV</v>
      </c>
      <c r="O1182" s="76">
        <f t="shared" si="131"/>
        <v>29500917</v>
      </c>
      <c r="P1182" s="76">
        <f t="shared" si="132"/>
        <v>60</v>
      </c>
      <c r="Q1182" s="38" t="s">
        <v>188</v>
      </c>
      <c r="R1182" s="39">
        <v>29500917</v>
      </c>
      <c r="S1182" s="39">
        <v>21</v>
      </c>
      <c r="T1182" s="39">
        <v>60</v>
      </c>
      <c r="U1182" s="40">
        <v>44488</v>
      </c>
      <c r="V1182" s="41"/>
      <c r="W1182" s="39"/>
      <c r="X1182" s="43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2" t="str">
        <f>VLOOKUP(N1183,'Linien - BU'!A:B,2,FALSE)</f>
        <v>BU1</v>
      </c>
      <c r="B1183" s="73">
        <f t="shared" si="126"/>
        <v>21</v>
      </c>
      <c r="C1183" s="74">
        <f>Abfalldokumentation!$U1183</f>
        <v>44488</v>
      </c>
      <c r="D1183" s="68" t="str">
        <f>IFERROR(VLOOKUP(Tabelle3[[#This Row],[Artikelnr.]],Produktgruppe!A:B,2,0),Tabelle3[[#This Row],[Produktname]])</f>
        <v>VOS 295</v>
      </c>
      <c r="E1183" s="75" t="str">
        <f>IFERROR(VLOOKUP(Abfalldokumentation!$O1183,Artikel!A:C,3,FALSE),Abfalldokumentation!$O1183)</f>
        <v>VOS-ABS ENTSORGUNG</v>
      </c>
      <c r="F1183" s="75" t="str">
        <f>VLOOKUP(T1183,'Liste Gründe'!A:D,2,FALSE)</f>
        <v>Rest</v>
      </c>
      <c r="G1183" s="74" t="str">
        <f>IF(ISBLANK(V1183),VLOOKUP(Abfalldokumentation!$P1183,'Liste Gründe'!A:D,3,FALSE),V1183)</f>
        <v>geschälte Rinde</v>
      </c>
      <c r="H1183" s="75" t="str">
        <f>IF(ISBLANK(Abfalldokumentation!$W1183),"-",Abfalldokumentation!$W1183)</f>
        <v>-</v>
      </c>
      <c r="I1183" s="75">
        <f t="shared" si="127"/>
        <v>42</v>
      </c>
      <c r="J1183" s="75" t="str">
        <f t="shared" si="128"/>
        <v>Produkte</v>
      </c>
      <c r="K1183" s="75" t="str">
        <f t="shared" si="129"/>
        <v>BUs</v>
      </c>
      <c r="L1183" s="75" t="str">
        <f t="shared" si="130"/>
        <v>Symptome</v>
      </c>
      <c r="M11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IFERROR(VLOOKUP(Abfalldokumentation!$O1183,Kennzahlen!U:X,3,FALSE)*Abfalldokumentation!$B1183,"0")))),0)</f>
        <v>0.21</v>
      </c>
      <c r="N1183" s="75" t="str">
        <f>IF(ISBLANK(Q1183),VLOOKUP(Abfalldokumentation!$O1183,'Linien - BU'!R:S,2,FALSE),Q1183)</f>
        <v>RWV</v>
      </c>
      <c r="O1183" s="76">
        <f t="shared" si="131"/>
        <v>29500917</v>
      </c>
      <c r="P1183" s="76">
        <f t="shared" si="132"/>
        <v>60</v>
      </c>
      <c r="Q1183" s="44" t="s">
        <v>188</v>
      </c>
      <c r="R1183" s="45">
        <v>29500917</v>
      </c>
      <c r="S1183" s="45">
        <v>21</v>
      </c>
      <c r="T1183" s="45">
        <v>60</v>
      </c>
      <c r="U1183" s="46">
        <v>44488</v>
      </c>
      <c r="V1183" s="47"/>
      <c r="W1183" s="45"/>
      <c r="X1183" s="49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7" t="str">
        <f>VLOOKUP(N1184,'Linien - BU'!A:B,2,FALSE)</f>
        <v>BU1</v>
      </c>
      <c r="B1184" s="78">
        <f t="shared" si="126"/>
        <v>66</v>
      </c>
      <c r="C1184" s="79">
        <f>Abfalldokumentation!$U1184</f>
        <v>44488</v>
      </c>
      <c r="D1184" s="68" t="str">
        <f>IFERROR(VLOOKUP(Tabelle3[[#This Row],[Artikelnr.]],Produktgruppe!A:B,2,0),Tabelle3[[#This Row],[Produktname]])</f>
        <v>VOS 295</v>
      </c>
      <c r="E1184" s="80" t="str">
        <f>IFERROR(VLOOKUP(Abfalldokumentation!$O1184,Artikel!A:C,3,FALSE),Abfalldokumentation!$O1184)</f>
        <v>VOS-ABS ENTSORGUNG</v>
      </c>
      <c r="F1184" s="80" t="str">
        <f>VLOOKUP(T1184,'Liste Gründe'!A:D,2,FALSE)</f>
        <v>Rest</v>
      </c>
      <c r="G1184" s="79" t="str">
        <f>IF(ISBLANK(V1184),VLOOKUP(Abfalldokumentation!$P1184,'Liste Gründe'!A:D,3,FALSE),V1184)</f>
        <v>geschälte Rinde</v>
      </c>
      <c r="H1184" s="80" t="str">
        <f>IF(ISBLANK(Abfalldokumentation!$W1184),"-",Abfalldokumentation!$W1184)</f>
        <v>-</v>
      </c>
      <c r="I1184" s="80">
        <f t="shared" si="127"/>
        <v>42</v>
      </c>
      <c r="J1184" s="80" t="str">
        <f t="shared" si="128"/>
        <v>Produkte</v>
      </c>
      <c r="K1184" s="80" t="str">
        <f t="shared" si="129"/>
        <v>BUs</v>
      </c>
      <c r="L1184" s="80" t="str">
        <f t="shared" si="130"/>
        <v>Symptome</v>
      </c>
      <c r="M11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IFERROR(VLOOKUP(Abfalldokumentation!$O1184,Kennzahlen!U:X,3,FALSE)*Abfalldokumentation!$B1184,"0")))),0)</f>
        <v>0.66</v>
      </c>
      <c r="N1184" s="80" t="str">
        <f>IF(ISBLANK(Q1184),VLOOKUP(Abfalldokumentation!$O1184,'Linien - BU'!R:S,2,FALSE),Q1184)</f>
        <v>RWV</v>
      </c>
      <c r="O1184" s="76">
        <f t="shared" si="131"/>
        <v>29500917</v>
      </c>
      <c r="P1184" s="76">
        <f t="shared" si="132"/>
        <v>60</v>
      </c>
      <c r="Q1184" s="38" t="s">
        <v>188</v>
      </c>
      <c r="R1184" s="39">
        <v>29500917</v>
      </c>
      <c r="S1184" s="39">
        <v>66</v>
      </c>
      <c r="T1184" s="39">
        <v>60</v>
      </c>
      <c r="U1184" s="40">
        <v>44488</v>
      </c>
      <c r="V1184" s="41"/>
      <c r="W1184" s="39"/>
      <c r="X1184" s="43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2" t="str">
        <f>VLOOKUP(N1185,'Linien - BU'!A:B,2,FALSE)</f>
        <v>BU1</v>
      </c>
      <c r="B1185" s="73">
        <f t="shared" si="126"/>
        <v>5</v>
      </c>
      <c r="C1185" s="74">
        <f>Abfalldokumentation!$U1185</f>
        <v>44488</v>
      </c>
      <c r="D1185" s="68" t="str">
        <f>IFERROR(VLOOKUP(Tabelle3[[#This Row],[Artikelnr.]],Produktgruppe!A:B,2,0),Tabelle3[[#This Row],[Produktname]])</f>
        <v>VOS 295</v>
      </c>
      <c r="E1185" s="75" t="str">
        <f>IFERROR(VLOOKUP(Abfalldokumentation!$O1185,Artikel!A:C,3,FALSE),Abfalldokumentation!$O1185)</f>
        <v>VOS-ABS ENTSORGUNG</v>
      </c>
      <c r="F1185" s="75" t="str">
        <f>VLOOKUP(T1185,'Liste Gründe'!A:D,2,FALSE)</f>
        <v>Rest</v>
      </c>
      <c r="G1185" s="74" t="str">
        <f>IF(ISBLANK(V1185),VLOOKUP(Abfalldokumentation!$P1185,'Liste Gründe'!A:D,3,FALSE),V1185)</f>
        <v>geschälte Rinde</v>
      </c>
      <c r="H1185" s="75" t="str">
        <f>IF(ISBLANK(Abfalldokumentation!$W1185),"-",Abfalldokumentation!$W1185)</f>
        <v>-</v>
      </c>
      <c r="I1185" s="75">
        <f t="shared" si="127"/>
        <v>42</v>
      </c>
      <c r="J1185" s="75" t="str">
        <f t="shared" si="128"/>
        <v>Produkte</v>
      </c>
      <c r="K1185" s="75" t="str">
        <f t="shared" si="129"/>
        <v>BUs</v>
      </c>
      <c r="L1185" s="75" t="str">
        <f t="shared" si="130"/>
        <v>Symptome</v>
      </c>
      <c r="M11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IFERROR(VLOOKUP(Abfalldokumentation!$O1185,Kennzahlen!U:X,3,FALSE)*Abfalldokumentation!$B1185,"0")))),0)</f>
        <v>0.05</v>
      </c>
      <c r="N1185" s="75" t="str">
        <f>IF(ISBLANK(Q1185),VLOOKUP(Abfalldokumentation!$O1185,'Linien - BU'!R:S,2,FALSE),Q1185)</f>
        <v>RWV</v>
      </c>
      <c r="O1185" s="76">
        <f t="shared" si="131"/>
        <v>29500917</v>
      </c>
      <c r="P1185" s="76">
        <f t="shared" si="132"/>
        <v>60</v>
      </c>
      <c r="Q1185" s="44" t="s">
        <v>188</v>
      </c>
      <c r="R1185" s="45">
        <v>29500917</v>
      </c>
      <c r="S1185" s="45">
        <v>5</v>
      </c>
      <c r="T1185" s="45">
        <v>60</v>
      </c>
      <c r="U1185" s="46">
        <v>44488</v>
      </c>
      <c r="V1185" s="47"/>
      <c r="W1185" s="45"/>
      <c r="X1185" s="49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7" t="str">
        <f>VLOOKUP(N1186,'Linien - BU'!A:B,2,FALSE)</f>
        <v>BU1</v>
      </c>
      <c r="B1186" s="78">
        <f t="shared" si="126"/>
        <v>6</v>
      </c>
      <c r="C1186" s="79">
        <f>Abfalldokumentation!$U1186</f>
        <v>44488</v>
      </c>
      <c r="D1186" s="68" t="str">
        <f>IFERROR(VLOOKUP(Tabelle3[[#This Row],[Artikelnr.]],Produktgruppe!A:B,2,0),Tabelle3[[#This Row],[Produktname]])</f>
        <v>VOS 295</v>
      </c>
      <c r="E1186" s="80" t="str">
        <f>IFERROR(VLOOKUP(Abfalldokumentation!$O1186,Artikel!A:C,3,FALSE),Abfalldokumentation!$O1186)</f>
        <v>VOS-ABS ENTSORGUNG</v>
      </c>
      <c r="F1186" s="80" t="str">
        <f>VLOOKUP(T1186,'Liste Gründe'!A:D,2,FALSE)</f>
        <v>Rest</v>
      </c>
      <c r="G1186" s="79" t="str">
        <f>IF(ISBLANK(V1186),VLOOKUP(Abfalldokumentation!$P1186,'Liste Gründe'!A:D,3,FALSE),V1186)</f>
        <v>geschälte Rinde</v>
      </c>
      <c r="H1186" s="80" t="str">
        <f>IF(ISBLANK(Abfalldokumentation!$W1186),"-",Abfalldokumentation!$W1186)</f>
        <v>-</v>
      </c>
      <c r="I1186" s="80">
        <f t="shared" si="127"/>
        <v>42</v>
      </c>
      <c r="J1186" s="80" t="str">
        <f t="shared" si="128"/>
        <v>Produkte</v>
      </c>
      <c r="K1186" s="80" t="str">
        <f t="shared" si="129"/>
        <v>BUs</v>
      </c>
      <c r="L1186" s="80" t="str">
        <f t="shared" si="130"/>
        <v>Symptome</v>
      </c>
      <c r="M11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IFERROR(VLOOKUP(Abfalldokumentation!$O1186,Kennzahlen!U:X,3,FALSE)*Abfalldokumentation!$B1186,"0")))),0)</f>
        <v>0.06</v>
      </c>
      <c r="N1186" s="80" t="str">
        <f>IF(ISBLANK(Q1186),VLOOKUP(Abfalldokumentation!$O1186,'Linien - BU'!R:S,2,FALSE),Q1186)</f>
        <v>RWV</v>
      </c>
      <c r="O1186" s="76">
        <f t="shared" si="131"/>
        <v>29500917</v>
      </c>
      <c r="P1186" s="76">
        <f t="shared" si="132"/>
        <v>60</v>
      </c>
      <c r="Q1186" s="38" t="s">
        <v>188</v>
      </c>
      <c r="R1186" s="39">
        <v>29500917</v>
      </c>
      <c r="S1186" s="39">
        <v>6</v>
      </c>
      <c r="T1186" s="39">
        <v>60</v>
      </c>
      <c r="U1186" s="40">
        <v>44488</v>
      </c>
      <c r="V1186" s="41"/>
      <c r="W1186" s="39"/>
      <c r="X1186" s="43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2" t="str">
        <f>VLOOKUP(N1187,'Linien - BU'!A:B,2,FALSE)</f>
        <v>BU1</v>
      </c>
      <c r="B1187" s="73">
        <f t="shared" si="126"/>
        <v>3</v>
      </c>
      <c r="C1187" s="74">
        <f>Abfalldokumentation!$U1187</f>
        <v>44488</v>
      </c>
      <c r="D1187" s="68" t="str">
        <f>IFERROR(VLOOKUP(Tabelle3[[#This Row],[Artikelnr.]],Produktgruppe!A:B,2,0),Tabelle3[[#This Row],[Produktname]])</f>
        <v>VOS 295</v>
      </c>
      <c r="E1187" s="75" t="str">
        <f>IFERROR(VLOOKUP(Abfalldokumentation!$O1187,Artikel!A:C,3,FALSE),Abfalldokumentation!$O1187)</f>
        <v>VOS-ABS ENTSORGUNG</v>
      </c>
      <c r="F1187" s="75" t="str">
        <f>VLOOKUP(T1187,'Liste Gründe'!A:D,2,FALSE)</f>
        <v>Rest</v>
      </c>
      <c r="G1187" s="74" t="str">
        <f>IF(ISBLANK(V1187),VLOOKUP(Abfalldokumentation!$P1187,'Liste Gründe'!A:D,3,FALSE),V1187)</f>
        <v>geschälte Rinde</v>
      </c>
      <c r="H1187" s="75" t="str">
        <f>IF(ISBLANK(Abfalldokumentation!$W1187),"-",Abfalldokumentation!$W1187)</f>
        <v>-</v>
      </c>
      <c r="I1187" s="75">
        <f t="shared" si="127"/>
        <v>42</v>
      </c>
      <c r="J1187" s="75" t="str">
        <f t="shared" si="128"/>
        <v>Produkte</v>
      </c>
      <c r="K1187" s="75" t="str">
        <f t="shared" si="129"/>
        <v>BUs</v>
      </c>
      <c r="L1187" s="75" t="str">
        <f t="shared" si="130"/>
        <v>Symptome</v>
      </c>
      <c r="M11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IFERROR(VLOOKUP(Abfalldokumentation!$O1187,Kennzahlen!U:X,3,FALSE)*Abfalldokumentation!$B1187,"0")))),0)</f>
        <v>0.03</v>
      </c>
      <c r="N1187" s="75" t="str">
        <f>IF(ISBLANK(Q1187),VLOOKUP(Abfalldokumentation!$O1187,'Linien - BU'!R:S,2,FALSE),Q1187)</f>
        <v>RWV</v>
      </c>
      <c r="O1187" s="76">
        <f t="shared" si="131"/>
        <v>29500917</v>
      </c>
      <c r="P1187" s="76">
        <f t="shared" si="132"/>
        <v>60</v>
      </c>
      <c r="Q1187" s="44" t="s">
        <v>188</v>
      </c>
      <c r="R1187" s="45">
        <v>29500917</v>
      </c>
      <c r="S1187" s="45">
        <v>3</v>
      </c>
      <c r="T1187" s="45">
        <v>60</v>
      </c>
      <c r="U1187" s="46">
        <v>44488</v>
      </c>
      <c r="V1187" s="47"/>
      <c r="W1187" s="45"/>
      <c r="X1187" s="49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7" t="str">
        <f>VLOOKUP(N1188,'Linien - BU'!A:B,2,FALSE)</f>
        <v>Rest</v>
      </c>
      <c r="B1188" s="78">
        <f t="shared" si="126"/>
        <v>1.4</v>
      </c>
      <c r="C1188" s="79">
        <f>Abfalldokumentation!$U1188</f>
        <v>44488</v>
      </c>
      <c r="D1188" s="68" t="str">
        <f>IFERROR(VLOOKUP(Tabelle3[[#This Row],[Artikelnr.]],Produktgruppe!A:B,2,0),Tabelle3[[#This Row],[Produktname]])</f>
        <v>VOS 295</v>
      </c>
      <c r="E1188" s="80" t="str">
        <f>IFERROR(VLOOKUP(Abfalldokumentation!$O1188,Artikel!A:C,3,FALSE),Abfalldokumentation!$O1188)</f>
        <v>VOS-ABS ENTSORGUNG</v>
      </c>
      <c r="F1188" s="80" t="str">
        <f>VLOOKUP(T1188,'Liste Gründe'!A:D,2,FALSE)</f>
        <v>Qualitätssicherung</v>
      </c>
      <c r="G1188" s="79" t="str">
        <f>IF(ISBLANK(V1188),VLOOKUP(Abfalldokumentation!$P1188,'Liste Gründe'!A:D,3,FALSE),V1188)</f>
        <v>Sensorik</v>
      </c>
      <c r="H1188" s="80" t="str">
        <f>IF(ISBLANK(Abfalldokumentation!$W1188),"-",Abfalldokumentation!$W1188)</f>
        <v>-</v>
      </c>
      <c r="I1188" s="80">
        <f t="shared" si="127"/>
        <v>42</v>
      </c>
      <c r="J1188" s="80" t="str">
        <f t="shared" si="128"/>
        <v>Produkte</v>
      </c>
      <c r="K1188" s="80" t="str">
        <f t="shared" si="129"/>
        <v>BUs</v>
      </c>
      <c r="L1188" s="80" t="str">
        <f t="shared" si="130"/>
        <v>Symptome</v>
      </c>
      <c r="M11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IFERROR(VLOOKUP(Abfalldokumentation!$O1188,Kennzahlen!U:X,3,FALSE)*Abfalldokumentation!$B1188,"0")))),0)</f>
        <v>1.3999999999999999E-2</v>
      </c>
      <c r="N1188" s="80" t="str">
        <f>IF(ISBLANK(Q1188),VLOOKUP(Abfalldokumentation!$O1188,'Linien - BU'!R:S,2,FALSE),Q1188)</f>
        <v>Labor</v>
      </c>
      <c r="O1188" s="76">
        <f t="shared" si="131"/>
        <v>29500917</v>
      </c>
      <c r="P1188" s="76">
        <f t="shared" si="132"/>
        <v>74</v>
      </c>
      <c r="Q1188" s="38" t="s">
        <v>185</v>
      </c>
      <c r="R1188" s="39">
        <v>29500917</v>
      </c>
      <c r="S1188" s="39">
        <v>1.4</v>
      </c>
      <c r="T1188" s="39">
        <v>74</v>
      </c>
      <c r="U1188" s="40">
        <v>44488</v>
      </c>
      <c r="V1188" s="41"/>
      <c r="W1188" s="39"/>
      <c r="X1188" s="43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2" t="str">
        <f>VLOOKUP(N1189,'Linien - BU'!A:B,2,FALSE)</f>
        <v>BU4</v>
      </c>
      <c r="B1189" s="73">
        <f t="shared" si="126"/>
        <v>17</v>
      </c>
      <c r="C1189" s="74">
        <f>Abfalldokumentation!$U1189</f>
        <v>44488</v>
      </c>
      <c r="D1189" s="68" t="str">
        <f>IFERROR(VLOOKUP(Tabelle3[[#This Row],[Artikelnr.]],Produktgruppe!A:B,2,0),Tabelle3[[#This Row],[Produktname]])</f>
        <v>ABS 295</v>
      </c>
      <c r="E1189" s="75" t="str">
        <f>IFERROR(VLOOKUP(Abfalldokumentation!$O1189,Artikel!A:C,3,FALSE),Abfalldokumentation!$O1189)</f>
        <v>ABS Crémeux</v>
      </c>
      <c r="F1189" s="75" t="str">
        <f>VLOOKUP(T1189,'Liste Gründe'!A:D,2,FALSE)</f>
        <v>Schimmel</v>
      </c>
      <c r="G1189" s="74" t="str">
        <f>IF(ISBLANK(V1189),VLOOKUP(Abfalldokumentation!$P1189,'Liste Gründe'!A:D,3,FALSE),V1189)</f>
        <v>gesammelt für möglichen Einsatz</v>
      </c>
      <c r="H1189" s="75" t="str">
        <f>IF(ISBLANK(Abfalldokumentation!$W1189),"-",Abfalldokumentation!$W1189)</f>
        <v>-</v>
      </c>
      <c r="I1189" s="75">
        <f t="shared" si="127"/>
        <v>42</v>
      </c>
      <c r="J1189" s="75" t="str">
        <f t="shared" si="128"/>
        <v>Produkte</v>
      </c>
      <c r="K1189" s="75" t="str">
        <f t="shared" si="129"/>
        <v>BUs</v>
      </c>
      <c r="L1189" s="75" t="str">
        <f t="shared" si="130"/>
        <v>Symptome</v>
      </c>
      <c r="M11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IFERROR(VLOOKUP(Abfalldokumentation!$O1189,Kennzahlen!U:X,3,FALSE)*Abfalldokumentation!$B1189,"0")))),0)</f>
        <v>8.1175550752835619</v>
      </c>
      <c r="N1189" s="75" t="str">
        <f>IF(ISBLANK(Q1189),VLOOKUP(Abfalldokumentation!$O1189,'Linien - BU'!R:S,2,FALSE),Q1189)</f>
        <v>BU4</v>
      </c>
      <c r="O1189" s="76">
        <f t="shared" si="131"/>
        <v>29500957</v>
      </c>
      <c r="P1189" s="76">
        <f t="shared" si="132"/>
        <v>12</v>
      </c>
      <c r="Q1189" s="44" t="s">
        <v>9</v>
      </c>
      <c r="R1189" s="45">
        <v>29500957</v>
      </c>
      <c r="S1189" s="45">
        <v>17</v>
      </c>
      <c r="T1189" s="45">
        <v>12</v>
      </c>
      <c r="U1189" s="46">
        <v>44488</v>
      </c>
      <c r="V1189" s="98" t="s">
        <v>23</v>
      </c>
      <c r="W1189" s="45"/>
      <c r="X1189" s="49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7" t="str">
        <f>VLOOKUP(N1190,'Linien - BU'!A:B,2,FALSE)</f>
        <v>BU4</v>
      </c>
      <c r="B1190" s="78">
        <f t="shared" si="126"/>
        <v>28</v>
      </c>
      <c r="C1190" s="79">
        <f>Abfalldokumentation!$U1190</f>
        <v>44488</v>
      </c>
      <c r="D1190" s="68" t="str">
        <f>IFERROR(VLOOKUP(Tabelle3[[#This Row],[Artikelnr.]],Produktgruppe!A:B,2,0),Tabelle3[[#This Row],[Produktname]])</f>
        <v>ABS 295</v>
      </c>
      <c r="E1190" s="80" t="str">
        <f>IFERROR(VLOOKUP(Abfalldokumentation!$O1190,Artikel!A:C,3,FALSE),Abfalldokumentation!$O1190)</f>
        <v>ABS Crémeux</v>
      </c>
      <c r="F1190" s="80" t="str">
        <f>VLOOKUP(T1190,'Liste Gründe'!A:D,2,FALSE)</f>
        <v>keinen Verwendungszweck</v>
      </c>
      <c r="G1190" s="79" t="str">
        <f>IF(ISBLANK(V1190),VLOOKUP(Abfalldokumentation!$P1190,'Liste Gründe'!A:D,3,FALSE),V1190)</f>
        <v>keinen Verwendungszweck</v>
      </c>
      <c r="H1190" s="80" t="str">
        <f>IF(ISBLANK(Abfalldokumentation!$W1190),"-",Abfalldokumentation!$W1190)</f>
        <v>-</v>
      </c>
      <c r="I1190" s="80">
        <f t="shared" si="127"/>
        <v>42</v>
      </c>
      <c r="J1190" s="80" t="str">
        <f t="shared" si="128"/>
        <v>Produkte</v>
      </c>
      <c r="K1190" s="80" t="str">
        <f t="shared" si="129"/>
        <v>BUs</v>
      </c>
      <c r="L1190" s="80" t="str">
        <f t="shared" si="130"/>
        <v>Symptome</v>
      </c>
      <c r="M11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IFERROR(VLOOKUP(Abfalldokumentation!$O1190,Kennzahlen!U:X,3,FALSE)*Abfalldokumentation!$B1190,"0")))),0)</f>
        <v>8.1175550752835619</v>
      </c>
      <c r="N1190" s="80" t="str">
        <f>IF(ISBLANK(Q1190),VLOOKUP(Abfalldokumentation!$O1190,'Linien - BU'!R:S,2,FALSE),Q1190)</f>
        <v>BU4</v>
      </c>
      <c r="O1190" s="76">
        <f t="shared" si="131"/>
        <v>29500957</v>
      </c>
      <c r="P1190" s="76">
        <f t="shared" si="132"/>
        <v>61</v>
      </c>
      <c r="Q1190" s="38" t="s">
        <v>9</v>
      </c>
      <c r="R1190" s="39">
        <v>29500957</v>
      </c>
      <c r="S1190" s="39">
        <v>28</v>
      </c>
      <c r="T1190" s="39">
        <v>61</v>
      </c>
      <c r="U1190" s="40">
        <v>44488</v>
      </c>
      <c r="V1190" s="41"/>
      <c r="W1190" s="39"/>
      <c r="X1190" s="43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2" t="str">
        <f>VLOOKUP(N1191,'Linien - BU'!A:B,2,FALSE)</f>
        <v>BU4</v>
      </c>
      <c r="B1191" s="73">
        <f t="shared" si="126"/>
        <v>5</v>
      </c>
      <c r="C1191" s="74">
        <f>Abfalldokumentation!$U1191</f>
        <v>44488</v>
      </c>
      <c r="D1191" s="68" t="str">
        <f>IFERROR(VLOOKUP(Tabelle3[[#This Row],[Artikelnr.]],Produktgruppe!A:B,2,0),Tabelle3[[#This Row],[Produktname]])</f>
        <v>ABS 295</v>
      </c>
      <c r="E1191" s="75" t="str">
        <f>IFERROR(VLOOKUP(Abfalldokumentation!$O1191,Artikel!A:C,3,FALSE),Abfalldokumentation!$O1191)</f>
        <v>ABS Whisky-Nuts</v>
      </c>
      <c r="F1191" s="75" t="str">
        <f>VLOOKUP(T1191,'Liste Gründe'!A:D,2,FALSE)</f>
        <v>keinen Verwendungszweck</v>
      </c>
      <c r="G1191" s="74" t="str">
        <f>IF(ISBLANK(V1191),VLOOKUP(Abfalldokumentation!$P1191,'Liste Gründe'!A:D,3,FALSE),V1191)</f>
        <v>keinen Verwendungszweck</v>
      </c>
      <c r="H1191" s="75" t="str">
        <f>IF(ISBLANK(Abfalldokumentation!$W1191),"-",Abfalldokumentation!$W1191)</f>
        <v>-</v>
      </c>
      <c r="I1191" s="75">
        <f t="shared" si="127"/>
        <v>42</v>
      </c>
      <c r="J1191" s="75" t="str">
        <f t="shared" si="128"/>
        <v>Produkte</v>
      </c>
      <c r="K1191" s="75" t="str">
        <f t="shared" si="129"/>
        <v>BUs</v>
      </c>
      <c r="L1191" s="75" t="str">
        <f t="shared" si="130"/>
        <v>Symptome</v>
      </c>
      <c r="M11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IFERROR(VLOOKUP(Abfalldokumentation!$O1191,Kennzahlen!U:X,3,FALSE)*Abfalldokumentation!$B1191,"0")))),0)</f>
        <v>7.5058130571925785</v>
      </c>
      <c r="N1191" s="75" t="str">
        <f>IF(ISBLANK(Q1191),VLOOKUP(Abfalldokumentation!$O1191,'Linien - BU'!R:S,2,FALSE),Q1191)</f>
        <v>BU4</v>
      </c>
      <c r="O1191" s="76">
        <f t="shared" si="131"/>
        <v>29501009</v>
      </c>
      <c r="P1191" s="76">
        <f t="shared" si="132"/>
        <v>61</v>
      </c>
      <c r="Q1191" s="44" t="s">
        <v>9</v>
      </c>
      <c r="R1191" s="45">
        <v>29501009</v>
      </c>
      <c r="S1191" s="45">
        <v>5</v>
      </c>
      <c r="T1191" s="45">
        <v>61</v>
      </c>
      <c r="U1191" s="46">
        <v>44488</v>
      </c>
      <c r="V1191" s="47"/>
      <c r="W1191" s="45"/>
      <c r="X1191" s="49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7" t="str">
        <f>VLOOKUP(N1192,'Linien - BU'!A:B,2,FALSE)</f>
        <v>BU4</v>
      </c>
      <c r="B1192" s="78">
        <f t="shared" si="126"/>
        <v>7</v>
      </c>
      <c r="C1192" s="79">
        <f>Abfalldokumentation!$U1192</f>
        <v>44488</v>
      </c>
      <c r="D1192" s="68" t="str">
        <f>IFERROR(VLOOKUP(Tabelle3[[#This Row],[Artikelnr.]],Produktgruppe!A:B,2,0),Tabelle3[[#This Row],[Produktname]])</f>
        <v>ABS 295</v>
      </c>
      <c r="E1192" s="80" t="str">
        <f>IFERROR(VLOOKUP(Abfalldokumentation!$O1192,Artikel!A:C,3,FALSE),Abfalldokumentation!$O1192)</f>
        <v>ABS AT-ROTWEIN</v>
      </c>
      <c r="F1192" s="80" t="str">
        <f>VLOOKUP(T1192,'Liste Gründe'!A:D,2,FALSE)</f>
        <v>keinen Verwendungszweck</v>
      </c>
      <c r="G1192" s="79" t="str">
        <f>IF(ISBLANK(V1192),VLOOKUP(Abfalldokumentation!$P1192,'Liste Gründe'!A:D,3,FALSE),V1192)</f>
        <v>keinen Verwendungszweck</v>
      </c>
      <c r="H1192" s="80" t="str">
        <f>IF(ISBLANK(Abfalldokumentation!$W1192),"-",Abfalldokumentation!$W1192)</f>
        <v>-</v>
      </c>
      <c r="I1192" s="80">
        <f t="shared" si="127"/>
        <v>42</v>
      </c>
      <c r="J1192" s="80" t="str">
        <f t="shared" si="128"/>
        <v>Produkte</v>
      </c>
      <c r="K1192" s="80" t="str">
        <f t="shared" si="129"/>
        <v>BUs</v>
      </c>
      <c r="L1192" s="80" t="str">
        <f t="shared" si="130"/>
        <v>Symptome</v>
      </c>
      <c r="M11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IFERROR(VLOOKUP(Abfalldokumentation!$O1192,Kennzahlen!U:X,3,FALSE)*Abfalldokumentation!$B1192,"0")))),0)</f>
        <v>7.4148209887633527</v>
      </c>
      <c r="N1192" s="80" t="str">
        <f>IF(ISBLANK(Q1192),VLOOKUP(Abfalldokumentation!$O1192,'Linien - BU'!R:S,2,FALSE),Q1192)</f>
        <v>BU4</v>
      </c>
      <c r="O1192" s="76">
        <f t="shared" si="131"/>
        <v>29501013</v>
      </c>
      <c r="P1192" s="76">
        <f t="shared" si="132"/>
        <v>61</v>
      </c>
      <c r="Q1192" s="38" t="s">
        <v>9</v>
      </c>
      <c r="R1192" s="39">
        <v>29501013</v>
      </c>
      <c r="S1192" s="39">
        <v>7</v>
      </c>
      <c r="T1192" s="39">
        <v>61</v>
      </c>
      <c r="U1192" s="40">
        <v>44488</v>
      </c>
      <c r="V1192" s="41"/>
      <c r="W1192" s="39"/>
      <c r="X1192" s="43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2" t="str">
        <f>VLOOKUP(N1193,'Linien - BU'!A:B,2,FALSE)</f>
        <v>BU3</v>
      </c>
      <c r="B1193" s="73">
        <f t="shared" si="126"/>
        <v>101</v>
      </c>
      <c r="C1193" s="74">
        <f>Abfalldokumentation!$U1193</f>
        <v>44488</v>
      </c>
      <c r="D1193" s="68" t="str">
        <f>IFERROR(VLOOKUP(Tabelle3[[#This Row],[Artikelnr.]],Produktgruppe!A:B,2,0),Tabelle3[[#This Row],[Produktname]])</f>
        <v>ABS 295</v>
      </c>
      <c r="E1193" s="75" t="str">
        <f>IFERROR(VLOOKUP(Abfalldokumentation!$O1193,Artikel!A:C,3,FALSE),Abfalldokumentation!$O1193)</f>
        <v>ABS Pfeffer-Bruch</v>
      </c>
      <c r="F1193" s="75" t="str">
        <f>VLOOKUP(T1193,'Liste Gründe'!A:D,2,FALSE)</f>
        <v>Linienbezogen</v>
      </c>
      <c r="G1193" s="74" t="str">
        <f>IF(ISBLANK(V1193),VLOOKUP(Abfalldokumentation!$P1193,'Liste Gründe'!A:D,3,FALSE),V1193)</f>
        <v>Reste von Produktion</v>
      </c>
      <c r="H1193" s="75" t="str">
        <f>IF(ISBLANK(Abfalldokumentation!$W1193),"-",Abfalldokumentation!$W1193)</f>
        <v>-</v>
      </c>
      <c r="I1193" s="75">
        <f t="shared" si="127"/>
        <v>42</v>
      </c>
      <c r="J1193" s="75" t="str">
        <f t="shared" si="128"/>
        <v>Produkte</v>
      </c>
      <c r="K1193" s="75" t="str">
        <f t="shared" si="129"/>
        <v>BUs</v>
      </c>
      <c r="L1193" s="75" t="str">
        <f t="shared" si="130"/>
        <v>Symptome</v>
      </c>
      <c r="M11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IFERROR(VLOOKUP(Abfalldokumentation!$O1193,Kennzahlen!U:X,3,FALSE)*Abfalldokumentation!$B1193,"0")))),0)</f>
        <v>1.0100000000000001E-2</v>
      </c>
      <c r="N1193" s="75" t="str">
        <f>IF(ISBLANK(Q1193),VLOOKUP(Abfalldokumentation!$O1193,'Linien - BU'!R:S,2,FALSE),Q1193)</f>
        <v>Spezialitäten</v>
      </c>
      <c r="O1193" s="76">
        <f t="shared" si="131"/>
        <v>29501017</v>
      </c>
      <c r="P1193" s="76">
        <f t="shared" si="132"/>
        <v>30</v>
      </c>
      <c r="Q1193" s="38" t="s">
        <v>239</v>
      </c>
      <c r="R1193" s="45">
        <v>29501017</v>
      </c>
      <c r="S1193" s="45">
        <v>101</v>
      </c>
      <c r="T1193" s="45">
        <v>30</v>
      </c>
      <c r="U1193" s="46">
        <v>44488</v>
      </c>
      <c r="V1193" s="41" t="s">
        <v>118</v>
      </c>
      <c r="W1193" s="45"/>
      <c r="X1193" s="49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7" t="str">
        <f>VLOOKUP(N1194,'Linien - BU'!A:B,2,FALSE)</f>
        <v>BU4</v>
      </c>
      <c r="B1194" s="78">
        <f t="shared" si="126"/>
        <v>170</v>
      </c>
      <c r="C1194" s="79">
        <f>Abfalldokumentation!$U1194</f>
        <v>44488</v>
      </c>
      <c r="D1194" s="68" t="str">
        <f>IFERROR(VLOOKUP(Tabelle3[[#This Row],[Artikelnr.]],Produktgruppe!A:B,2,0),Tabelle3[[#This Row],[Produktname]])</f>
        <v>ABS 295</v>
      </c>
      <c r="E1194" s="80" t="str">
        <f>IFERROR(VLOOKUP(Abfalldokumentation!$O1194,Artikel!A:C,3,FALSE),Abfalldokumentation!$O1194)</f>
        <v>ABS CAMBOZOLA</v>
      </c>
      <c r="F1194" s="80" t="str">
        <f>VLOOKUP(T1194,'Liste Gründe'!A:D,2,FALSE)</f>
        <v>keinen Verwendungszweck</v>
      </c>
      <c r="G1194" s="79" t="str">
        <f>IF(ISBLANK(V1194),VLOOKUP(Abfalldokumentation!$P1194,'Liste Gründe'!A:D,3,FALSE),V1194)</f>
        <v>keinen Verwendungszweck</v>
      </c>
      <c r="H1194" s="80" t="str">
        <f>IF(ISBLANK(Abfalldokumentation!$W1194),"-",Abfalldokumentation!$W1194)</f>
        <v>-</v>
      </c>
      <c r="I1194" s="80">
        <f t="shared" si="127"/>
        <v>42</v>
      </c>
      <c r="J1194" s="80" t="str">
        <f t="shared" si="128"/>
        <v>Produkte</v>
      </c>
      <c r="K1194" s="80" t="str">
        <f t="shared" si="129"/>
        <v>BUs</v>
      </c>
      <c r="L1194" s="80" t="str">
        <f t="shared" si="130"/>
        <v>Symptome</v>
      </c>
      <c r="M11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IFERROR(VLOOKUP(Abfalldokumentation!$O1194,Kennzahlen!U:X,3,FALSE)*Abfalldokumentation!$B1194,"0")))),0)</f>
        <v>8.9105580026070399</v>
      </c>
      <c r="N1194" s="80" t="str">
        <f>IF(ISBLANK(Q1194),VLOOKUP(Abfalldokumentation!$O1194,'Linien - BU'!R:S,2,FALSE),Q1194)</f>
        <v>BU4</v>
      </c>
      <c r="O1194" s="76">
        <f t="shared" si="131"/>
        <v>29501023</v>
      </c>
      <c r="P1194" s="76">
        <f t="shared" si="132"/>
        <v>61</v>
      </c>
      <c r="Q1194" s="38" t="s">
        <v>9</v>
      </c>
      <c r="R1194" s="39">
        <v>29501023</v>
      </c>
      <c r="S1194" s="39">
        <v>170</v>
      </c>
      <c r="T1194" s="39">
        <v>61</v>
      </c>
      <c r="U1194" s="40">
        <v>44488</v>
      </c>
      <c r="V1194" s="41"/>
      <c r="W1194" s="39"/>
      <c r="X1194" s="43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2" t="str">
        <f>VLOOKUP(N1195,'Linien - BU'!A:B,2,FALSE)</f>
        <v>BU4</v>
      </c>
      <c r="B1195" s="73">
        <f t="shared" si="126"/>
        <v>91</v>
      </c>
      <c r="C1195" s="74">
        <f>Abfalldokumentation!$U1195</f>
        <v>44488</v>
      </c>
      <c r="D1195" s="68" t="str">
        <f>IFERROR(VLOOKUP(Tabelle3[[#This Row],[Artikelnr.]],Produktgruppe!A:B,2,0),Tabelle3[[#This Row],[Produktname]])</f>
        <v>ABS 295</v>
      </c>
      <c r="E1195" s="75" t="str">
        <f>IFERROR(VLOOKUP(Abfalldokumentation!$O1195,Artikel!A:C,3,FALSE),Abfalldokumentation!$O1195)</f>
        <v>ABS KELLERGEIST</v>
      </c>
      <c r="F1195" s="75" t="str">
        <f>VLOOKUP(T1195,'Liste Gründe'!A:D,2,FALSE)</f>
        <v>keinen Verwendungszweck</v>
      </c>
      <c r="G1195" s="74" t="str">
        <f>IF(ISBLANK(V1195),VLOOKUP(Abfalldokumentation!$P1195,'Liste Gründe'!A:D,3,FALSE),V1195)</f>
        <v>keinen Verwendungszweck</v>
      </c>
      <c r="H1195" s="75" t="str">
        <f>IF(ISBLANK(Abfalldokumentation!$W1195),"-",Abfalldokumentation!$W1195)</f>
        <v>-</v>
      </c>
      <c r="I1195" s="75">
        <f t="shared" si="127"/>
        <v>42</v>
      </c>
      <c r="J1195" s="75" t="str">
        <f t="shared" si="128"/>
        <v>Produkte</v>
      </c>
      <c r="K1195" s="75" t="str">
        <f t="shared" si="129"/>
        <v>BUs</v>
      </c>
      <c r="L1195" s="75" t="str">
        <f t="shared" si="130"/>
        <v>Symptome</v>
      </c>
      <c r="M11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IFERROR(VLOOKUP(Abfalldokumentation!$O1195,Kennzahlen!U:X,3,FALSE)*Abfalldokumentation!$B1195,"0")))),0)</f>
        <v>8.0682678667519738</v>
      </c>
      <c r="N1195" s="75" t="str">
        <f>IF(ISBLANK(Q1195),VLOOKUP(Abfalldokumentation!$O1195,'Linien - BU'!R:S,2,FALSE),Q1195)</f>
        <v>BU4</v>
      </c>
      <c r="O1195" s="76">
        <f t="shared" si="131"/>
        <v>29501028</v>
      </c>
      <c r="P1195" s="76">
        <f t="shared" si="132"/>
        <v>61</v>
      </c>
      <c r="Q1195" s="44" t="s">
        <v>9</v>
      </c>
      <c r="R1195" s="45">
        <v>29501028</v>
      </c>
      <c r="S1195" s="45">
        <v>91</v>
      </c>
      <c r="T1195" s="45">
        <v>61</v>
      </c>
      <c r="U1195" s="46">
        <v>44488</v>
      </c>
      <c r="V1195" s="47"/>
      <c r="W1195" s="45"/>
      <c r="X1195" s="49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7" t="str">
        <f>VLOOKUP(N1196,'Linien - BU'!A:B,2,FALSE)</f>
        <v>BU4</v>
      </c>
      <c r="B1196" s="78">
        <f t="shared" si="126"/>
        <v>11</v>
      </c>
      <c r="C1196" s="79">
        <f>Abfalldokumentation!$U1196</f>
        <v>44488</v>
      </c>
      <c r="D1196" s="68" t="str">
        <f>IFERROR(VLOOKUP(Tabelle3[[#This Row],[Artikelnr.]],Produktgruppe!A:B,2,0),Tabelle3[[#This Row],[Produktname]])</f>
        <v>ABS 295</v>
      </c>
      <c r="E1196" s="80" t="str">
        <f>IFERROR(VLOOKUP(Abfalldokumentation!$O1196,Artikel!A:C,3,FALSE),Abfalldokumentation!$O1196)</f>
        <v>ABS BRUSCHETTA</v>
      </c>
      <c r="F1196" s="80" t="str">
        <f>VLOOKUP(T1196,'Liste Gründe'!A:D,2,FALSE)</f>
        <v>keinen Verwendungszweck</v>
      </c>
      <c r="G1196" s="79" t="str">
        <f>IF(ISBLANK(V1196),VLOOKUP(Abfalldokumentation!$P1196,'Liste Gründe'!A:D,3,FALSE),V1196)</f>
        <v>keinen Verwendungszweck</v>
      </c>
      <c r="H1196" s="80" t="str">
        <f>IF(ISBLANK(Abfalldokumentation!$W1196),"-",Abfalldokumentation!$W1196)</f>
        <v>-</v>
      </c>
      <c r="I1196" s="80">
        <f t="shared" si="127"/>
        <v>42</v>
      </c>
      <c r="J1196" s="80" t="str">
        <f t="shared" si="128"/>
        <v>Produkte</v>
      </c>
      <c r="K1196" s="80" t="str">
        <f t="shared" si="129"/>
        <v>BUs</v>
      </c>
      <c r="L1196" s="80" t="str">
        <f t="shared" si="130"/>
        <v>Symptome</v>
      </c>
      <c r="M11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IFERROR(VLOOKUP(Abfalldokumentation!$O1196,Kennzahlen!U:X,3,FALSE)*Abfalldokumentation!$B1196,"0")))),0)</f>
        <v>7.281148389532067</v>
      </c>
      <c r="N1196" s="80" t="str">
        <f>IF(ISBLANK(Q1196),VLOOKUP(Abfalldokumentation!$O1196,'Linien - BU'!R:S,2,FALSE),Q1196)</f>
        <v>BU4</v>
      </c>
      <c r="O1196" s="76">
        <f t="shared" si="131"/>
        <v>29501029</v>
      </c>
      <c r="P1196" s="76">
        <f t="shared" si="132"/>
        <v>61</v>
      </c>
      <c r="Q1196" s="38" t="s">
        <v>9</v>
      </c>
      <c r="R1196" s="39">
        <v>29501029</v>
      </c>
      <c r="S1196" s="39">
        <v>11</v>
      </c>
      <c r="T1196" s="39">
        <v>61</v>
      </c>
      <c r="U1196" s="40">
        <v>44488</v>
      </c>
      <c r="V1196" s="41"/>
      <c r="W1196" s="39"/>
      <c r="X1196" s="43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2" t="str">
        <f>VLOOKUP(N1197,'Linien - BU'!A:B,2,FALSE)</f>
        <v>BU4</v>
      </c>
      <c r="B1197" s="73">
        <f t="shared" si="126"/>
        <v>132</v>
      </c>
      <c r="C1197" s="74">
        <f>Abfalldokumentation!$U1197</f>
        <v>44488</v>
      </c>
      <c r="D1197" s="68" t="str">
        <f>IFERROR(VLOOKUP(Tabelle3[[#This Row],[Artikelnr.]],Produktgruppe!A:B,2,0),Tabelle3[[#This Row],[Produktname]])</f>
        <v>ABS 295</v>
      </c>
      <c r="E1197" s="75" t="str">
        <f>IFERROR(VLOOKUP(Abfalldokumentation!$O1197,Artikel!A:C,3,FALSE),Abfalldokumentation!$O1197)</f>
        <v>ABS BRUSCHETTA</v>
      </c>
      <c r="F1197" s="75" t="str">
        <f>VLOOKUP(T1197,'Liste Gründe'!A:D,2,FALSE)</f>
        <v>keinen Verwendungszweck</v>
      </c>
      <c r="G1197" s="74" t="str">
        <f>IF(ISBLANK(V1197),VLOOKUP(Abfalldokumentation!$P1197,'Liste Gründe'!A:D,3,FALSE),V1197)</f>
        <v>keinen Verwendungszweck</v>
      </c>
      <c r="H1197" s="75" t="str">
        <f>IF(ISBLANK(Abfalldokumentation!$W1197),"-",Abfalldokumentation!$W1197)</f>
        <v>-</v>
      </c>
      <c r="I1197" s="75">
        <f t="shared" si="127"/>
        <v>42</v>
      </c>
      <c r="J1197" s="75" t="str">
        <f t="shared" si="128"/>
        <v>Produkte</v>
      </c>
      <c r="K1197" s="75" t="str">
        <f t="shared" si="129"/>
        <v>BUs</v>
      </c>
      <c r="L1197" s="75" t="str">
        <f t="shared" si="130"/>
        <v>Symptome</v>
      </c>
      <c r="M11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IFERROR(VLOOKUP(Abfalldokumentation!$O1197,Kennzahlen!U:X,3,FALSE)*Abfalldokumentation!$B1197,"0")))),0)</f>
        <v>7.281148389532067</v>
      </c>
      <c r="N1197" s="75" t="str">
        <f>IF(ISBLANK(Q1197),VLOOKUP(Abfalldokumentation!$O1197,'Linien - BU'!R:S,2,FALSE),Q1197)</f>
        <v>BU4</v>
      </c>
      <c r="O1197" s="76">
        <f t="shared" si="131"/>
        <v>29501029</v>
      </c>
      <c r="P1197" s="76">
        <f t="shared" si="132"/>
        <v>61</v>
      </c>
      <c r="Q1197" s="44" t="s">
        <v>9</v>
      </c>
      <c r="R1197" s="45">
        <v>29501029</v>
      </c>
      <c r="S1197" s="45">
        <v>132</v>
      </c>
      <c r="T1197" s="45">
        <v>61</v>
      </c>
      <c r="U1197" s="46">
        <v>44488</v>
      </c>
      <c r="V1197" s="47"/>
      <c r="W1197" s="45"/>
      <c r="X1197" s="49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7" t="str">
        <f>VLOOKUP(N1198,'Linien - BU'!A:B,2,FALSE)</f>
        <v>BU4</v>
      </c>
      <c r="B1198" s="78">
        <f t="shared" si="126"/>
        <v>27</v>
      </c>
      <c r="C1198" s="79">
        <f>Abfalldokumentation!$U1198</f>
        <v>44488</v>
      </c>
      <c r="D1198" s="68" t="str">
        <f>IFERROR(VLOOKUP(Tabelle3[[#This Row],[Artikelnr.]],Produktgruppe!A:B,2,0),Tabelle3[[#This Row],[Produktname]])</f>
        <v>ABS 295</v>
      </c>
      <c r="E1198" s="80" t="str">
        <f>IFERROR(VLOOKUP(Abfalldokumentation!$O1198,Artikel!A:C,3,FALSE),Abfalldokumentation!$O1198)</f>
        <v>ABS OLD-AMSTERDAM</v>
      </c>
      <c r="F1198" s="80" t="str">
        <f>VLOOKUP(T1198,'Liste Gründe'!A:D,2,FALSE)</f>
        <v>keinen Verwendungszweck</v>
      </c>
      <c r="G1198" s="79" t="str">
        <f>IF(ISBLANK(V1198),VLOOKUP(Abfalldokumentation!$P1198,'Liste Gründe'!A:D,3,FALSE),V1198)</f>
        <v>keinen Verwendungszweck</v>
      </c>
      <c r="H1198" s="80" t="str">
        <f>IF(ISBLANK(Abfalldokumentation!$W1198),"-",Abfalldokumentation!$W1198)</f>
        <v>-</v>
      </c>
      <c r="I1198" s="80">
        <f t="shared" si="127"/>
        <v>42</v>
      </c>
      <c r="J1198" s="80" t="str">
        <f t="shared" si="128"/>
        <v>Produkte</v>
      </c>
      <c r="K1198" s="80" t="str">
        <f t="shared" si="129"/>
        <v>BUs</v>
      </c>
      <c r="L1198" s="80" t="str">
        <f t="shared" si="130"/>
        <v>Symptome</v>
      </c>
      <c r="M11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IFERROR(VLOOKUP(Abfalldokumentation!$O1198,Kennzahlen!U:X,3,FALSE)*Abfalldokumentation!$B1198,"0")))),0)</f>
        <v>10.868925052314992</v>
      </c>
      <c r="N1198" s="80" t="str">
        <f>IF(ISBLANK(Q1198),VLOOKUP(Abfalldokumentation!$O1198,'Linien - BU'!R:S,2,FALSE),Q1198)</f>
        <v>BU4</v>
      </c>
      <c r="O1198" s="76">
        <f t="shared" si="131"/>
        <v>29501039</v>
      </c>
      <c r="P1198" s="76">
        <f t="shared" si="132"/>
        <v>61</v>
      </c>
      <c r="Q1198" s="38" t="s">
        <v>9</v>
      </c>
      <c r="R1198" s="39">
        <v>29501039</v>
      </c>
      <c r="S1198" s="39">
        <v>27</v>
      </c>
      <c r="T1198" s="39">
        <v>61</v>
      </c>
      <c r="U1198" s="40">
        <v>44488</v>
      </c>
      <c r="V1198" s="41"/>
      <c r="W1198" s="39"/>
      <c r="X1198" s="43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2" t="str">
        <f>VLOOKUP(N1199,'Linien - BU'!A:B,2,FALSE)</f>
        <v>BU4</v>
      </c>
      <c r="B1199" s="73">
        <f t="shared" si="126"/>
        <v>20</v>
      </c>
      <c r="C1199" s="74">
        <f>Abfalldokumentation!$U1199</f>
        <v>44488</v>
      </c>
      <c r="D1199" s="68" t="str">
        <f>IFERROR(VLOOKUP(Tabelle3[[#This Row],[Artikelnr.]],Produktgruppe!A:B,2,0),Tabelle3[[#This Row],[Produktname]])</f>
        <v>ABS 295</v>
      </c>
      <c r="E1199" s="75" t="str">
        <f>IFERROR(VLOOKUP(Abfalldokumentation!$O1199,Artikel!A:C,3,FALSE),Abfalldokumentation!$O1199)</f>
        <v>ABS MUNSTER</v>
      </c>
      <c r="F1199" s="75" t="str">
        <f>VLOOKUP(T1199,'Liste Gründe'!A:D,2,FALSE)</f>
        <v>keinen Verwendungszweck</v>
      </c>
      <c r="G1199" s="74" t="str">
        <f>IF(ISBLANK(V1199),VLOOKUP(Abfalldokumentation!$P1199,'Liste Gründe'!A:D,3,FALSE),V1199)</f>
        <v>keinen Verwendungszweck</v>
      </c>
      <c r="H1199" s="75" t="str">
        <f>IF(ISBLANK(Abfalldokumentation!$W1199),"-",Abfalldokumentation!$W1199)</f>
        <v>-</v>
      </c>
      <c r="I1199" s="75">
        <f t="shared" si="127"/>
        <v>42</v>
      </c>
      <c r="J1199" s="75" t="str">
        <f t="shared" si="128"/>
        <v>Produkte</v>
      </c>
      <c r="K1199" s="75" t="str">
        <f t="shared" si="129"/>
        <v>BUs</v>
      </c>
      <c r="L1199" s="75" t="str">
        <f t="shared" si="130"/>
        <v>Symptome</v>
      </c>
      <c r="M11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IFERROR(VLOOKUP(Abfalldokumentation!$O1199,Kennzahlen!U:X,3,FALSE)*Abfalldokumentation!$B1199,"0")))),0)</f>
        <v>8.5413985337376133</v>
      </c>
      <c r="N1199" s="75" t="str">
        <f>IF(ISBLANK(Q1199),VLOOKUP(Abfalldokumentation!$O1199,'Linien - BU'!R:S,2,FALSE),Q1199)</f>
        <v>BU4</v>
      </c>
      <c r="O1199" s="76">
        <f t="shared" si="131"/>
        <v>29501040</v>
      </c>
      <c r="P1199" s="76">
        <f t="shared" si="132"/>
        <v>61</v>
      </c>
      <c r="Q1199" s="44" t="s">
        <v>9</v>
      </c>
      <c r="R1199" s="45">
        <v>29501040</v>
      </c>
      <c r="S1199" s="45">
        <v>20</v>
      </c>
      <c r="T1199" s="45">
        <v>61</v>
      </c>
      <c r="U1199" s="46">
        <v>44488</v>
      </c>
      <c r="V1199" s="47"/>
      <c r="W1199" s="45"/>
      <c r="X1199" s="49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7" t="str">
        <f>VLOOKUP(N1200,'Linien - BU'!A:B,2,FALSE)</f>
        <v>Verkauf</v>
      </c>
      <c r="B1200" s="78">
        <f t="shared" si="126"/>
        <v>56</v>
      </c>
      <c r="C1200" s="79">
        <f>Abfalldokumentation!$U1200</f>
        <v>44488</v>
      </c>
      <c r="D1200" s="68" t="str">
        <f>IFERROR(VLOOKUP(Tabelle3[[#This Row],[Artikelnr.]],Produktgruppe!A:B,2,0),Tabelle3[[#This Row],[Produktname]])</f>
        <v>Zipfel 295</v>
      </c>
      <c r="E1200" s="80" t="str">
        <f>IFERROR(VLOOKUP(Abfalldokumentation!$O1200,Artikel!A:C,3,FALSE),Abfalldokumentation!$O1200)</f>
        <v>VOS GRW-NATUR ZIPFEL 35</v>
      </c>
      <c r="F1200" s="80" t="str">
        <f>VLOOKUP(T1200,'Liste Gründe'!A:D,2,FALSE)</f>
        <v>Schimmel</v>
      </c>
      <c r="G1200" s="79" t="str">
        <f>IF(ISBLANK(V1200),VLOOKUP(Abfalldokumentation!$P1200,'Liste Gründe'!A:D,3,FALSE),V1200)</f>
        <v>keinen Abnehmer/kein Schälpersonal</v>
      </c>
      <c r="H1200" s="80" t="str">
        <f>IF(ISBLANK(Abfalldokumentation!$W1200),"-",Abfalldokumentation!$W1200)</f>
        <v>-</v>
      </c>
      <c r="I1200" s="80">
        <f t="shared" si="127"/>
        <v>42</v>
      </c>
      <c r="J1200" s="80" t="str">
        <f t="shared" si="128"/>
        <v>Produkte</v>
      </c>
      <c r="K1200" s="80" t="str">
        <f t="shared" si="129"/>
        <v>BUs</v>
      </c>
      <c r="L1200" s="80" t="str">
        <f t="shared" si="130"/>
        <v>Symptome</v>
      </c>
      <c r="M12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IFERROR(VLOOKUP(Abfalldokumentation!$O1200,Kennzahlen!U:X,3,FALSE)*Abfalldokumentation!$B1200,"0")))),0)</f>
        <v>28</v>
      </c>
      <c r="N1200" s="80" t="str">
        <f>IF(ISBLANK(Q1200),VLOOKUP(Abfalldokumentation!$O1200,'Linien - BU'!R:S,2,FALSE),Q1200)</f>
        <v>Verkauf</v>
      </c>
      <c r="O1200" s="76">
        <f t="shared" si="131"/>
        <v>29501063</v>
      </c>
      <c r="P1200" s="76">
        <f t="shared" si="132"/>
        <v>12</v>
      </c>
      <c r="Q1200" s="38" t="s">
        <v>11</v>
      </c>
      <c r="R1200" s="39">
        <v>29501063</v>
      </c>
      <c r="S1200" s="39">
        <v>56</v>
      </c>
      <c r="T1200" s="39">
        <v>12</v>
      </c>
      <c r="U1200" s="40">
        <v>44488</v>
      </c>
      <c r="V1200" s="41" t="s">
        <v>20</v>
      </c>
      <c r="W1200" s="39"/>
      <c r="X1200" s="43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2" t="str">
        <f>VLOOKUP(N1201,'Linien - BU'!A:B,2,FALSE)</f>
        <v>BU4</v>
      </c>
      <c r="B1201" s="73">
        <f t="shared" si="126"/>
        <v>30</v>
      </c>
      <c r="C1201" s="74">
        <f>Abfalldokumentation!$U1201</f>
        <v>44488</v>
      </c>
      <c r="D1201" s="68" t="str">
        <f>IFERROR(VLOOKUP(Tabelle3[[#This Row],[Artikelnr.]],Produktgruppe!A:B,2,0),Tabelle3[[#This Row],[Produktname]])</f>
        <v>ABS 295</v>
      </c>
      <c r="E1201" s="75" t="str">
        <f>IFERROR(VLOOKUP(Abfalldokumentation!$O1201,Artikel!A:C,3,FALSE),Abfalldokumentation!$O1201)</f>
        <v>ABS Simmentaler</v>
      </c>
      <c r="F1201" s="75" t="str">
        <f>VLOOKUP(T1201,'Liste Gründe'!A:D,2,FALSE)</f>
        <v>keinen Verwendungszweck</v>
      </c>
      <c r="G1201" s="74" t="str">
        <f>IF(ISBLANK(V1201),VLOOKUP(Abfalldokumentation!$P1201,'Liste Gründe'!A:D,3,FALSE),V1201)</f>
        <v>keinen Verwendungszweck</v>
      </c>
      <c r="H1201" s="75" t="str">
        <f>IF(ISBLANK(Abfalldokumentation!$W1201),"-",Abfalldokumentation!$W1201)</f>
        <v>-</v>
      </c>
      <c r="I1201" s="75">
        <f t="shared" si="127"/>
        <v>42</v>
      </c>
      <c r="J1201" s="75" t="str">
        <f t="shared" si="128"/>
        <v>Produkte</v>
      </c>
      <c r="K1201" s="75" t="str">
        <f t="shared" si="129"/>
        <v>BUs</v>
      </c>
      <c r="L1201" s="75" t="str">
        <f t="shared" si="130"/>
        <v>Symptome</v>
      </c>
      <c r="M12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IFERROR(VLOOKUP(Abfalldokumentation!$O1201,Kennzahlen!U:X,3,FALSE)*Abfalldokumentation!$B1201,"0")))),0)</f>
        <v>6.7003968641643503</v>
      </c>
      <c r="N1201" s="75" t="str">
        <f>IF(ISBLANK(Q1201),VLOOKUP(Abfalldokumentation!$O1201,'Linien - BU'!R:S,2,FALSE),Q1201)</f>
        <v>BU4</v>
      </c>
      <c r="O1201" s="76">
        <f t="shared" si="131"/>
        <v>29501099</v>
      </c>
      <c r="P1201" s="76">
        <f t="shared" si="132"/>
        <v>61</v>
      </c>
      <c r="Q1201" s="44" t="s">
        <v>9</v>
      </c>
      <c r="R1201" s="45">
        <v>29501099</v>
      </c>
      <c r="S1201" s="45">
        <v>30</v>
      </c>
      <c r="T1201" s="45">
        <v>61</v>
      </c>
      <c r="U1201" s="46">
        <v>44488</v>
      </c>
      <c r="V1201" s="47"/>
      <c r="W1201" s="45"/>
      <c r="X1201" s="49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7" t="str">
        <f>VLOOKUP(N1202,'Linien - BU'!A:B,2,FALSE)</f>
        <v>BU1</v>
      </c>
      <c r="B1202" s="78">
        <f t="shared" si="126"/>
        <v>207</v>
      </c>
      <c r="C1202" s="79">
        <f>Abfalldokumentation!$U1202</f>
        <v>44488</v>
      </c>
      <c r="D1202" s="68" t="str">
        <f>IFERROR(VLOOKUP(Tabelle3[[#This Row],[Artikelnr.]],Produktgruppe!A:B,2,0),Tabelle3[[#This Row],[Produktname]])</f>
        <v>Sammelnr.</v>
      </c>
      <c r="E1202" s="80" t="str">
        <f>IFERROR(VLOOKUP(Abfalldokumentation!$O1202,Artikel!A:C,3,FALSE),Abfalldokumentation!$O1202)</f>
        <v>ABS 45-48% Konventionel</v>
      </c>
      <c r="F1202" s="80" t="str">
        <f>VLOOKUP(T1202,'Liste Gründe'!A:D,2,FALSE)</f>
        <v>Schimmel</v>
      </c>
      <c r="G1202" s="79" t="str">
        <f>IF(ISBLANK(V1202),VLOOKUP(Abfalldokumentation!$P1202,'Liste Gründe'!A:D,3,FALSE),V1202)</f>
        <v>keine Verarbeitung</v>
      </c>
      <c r="H1202" s="80" t="str">
        <f>IF(ISBLANK(Abfalldokumentation!$W1202),"-",Abfalldokumentation!$W1202)</f>
        <v>-</v>
      </c>
      <c r="I1202" s="80">
        <f t="shared" si="127"/>
        <v>42</v>
      </c>
      <c r="J1202" s="80" t="str">
        <f t="shared" si="128"/>
        <v>Produkte</v>
      </c>
      <c r="K1202" s="80" t="str">
        <f t="shared" si="129"/>
        <v>BUs</v>
      </c>
      <c r="L1202" s="80" t="str">
        <f t="shared" si="130"/>
        <v>Symptome</v>
      </c>
      <c r="M12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IFERROR(VLOOKUP(Abfalldokumentation!$O1202,Kennzahlen!U:X,3,FALSE)*Abfalldokumentation!$B1202,"0")))),0)</f>
        <v>417.64319999999998</v>
      </c>
      <c r="N1202" s="80" t="str">
        <f>IF(ISBLANK(Q1202),VLOOKUP(Abfalldokumentation!$O1202,'Linien - BU'!R:S,2,FALSE),Q1202)</f>
        <v>Schmelze</v>
      </c>
      <c r="O1202" s="76">
        <f t="shared" si="131"/>
        <v>29600004</v>
      </c>
      <c r="P1202" s="76">
        <f t="shared" si="132"/>
        <v>12</v>
      </c>
      <c r="Q1202" s="38" t="s">
        <v>170</v>
      </c>
      <c r="R1202" s="39">
        <v>29600004</v>
      </c>
      <c r="S1202" s="39">
        <v>207</v>
      </c>
      <c r="T1202" s="39">
        <v>12</v>
      </c>
      <c r="U1202" s="40">
        <v>44488</v>
      </c>
      <c r="V1202" s="41" t="s">
        <v>22</v>
      </c>
      <c r="W1202" s="39"/>
      <c r="X1202" s="43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2" t="str">
        <f>VLOOKUP(N1203,'Linien - BU'!A:B,2,FALSE)</f>
        <v>BU1</v>
      </c>
      <c r="B1203" s="73">
        <f t="shared" si="126"/>
        <v>701</v>
      </c>
      <c r="C1203" s="74">
        <f>Abfalldokumentation!$U1203</f>
        <v>44488</v>
      </c>
      <c r="D1203" s="68" t="str">
        <f>IFERROR(VLOOKUP(Tabelle3[[#This Row],[Artikelnr.]],Produktgruppe!A:B,2,0),Tabelle3[[#This Row],[Produktname]])</f>
        <v>Sammelnr.</v>
      </c>
      <c r="E1203" s="75" t="str">
        <f>IFERROR(VLOOKUP(Abfalldokumentation!$O1203,Artikel!A:C,3,FALSE),Abfalldokumentation!$O1203)</f>
        <v>VS SKZ Premium Würfel</v>
      </c>
      <c r="F1203" s="75" t="str">
        <f>VLOOKUP(T1203,'Liste Gründe'!A:D,2,FALSE)</f>
        <v>Schimmel</v>
      </c>
      <c r="G1203" s="74" t="str">
        <f>IF(ISBLANK(V1203),VLOOKUP(Abfalldokumentation!$P1203,'Liste Gründe'!A:D,3,FALSE),V1203)</f>
        <v>keine Verarbeitung</v>
      </c>
      <c r="H1203" s="75" t="str">
        <f>IF(ISBLANK(Abfalldokumentation!$W1203),"-",Abfalldokumentation!$W1203)</f>
        <v>-</v>
      </c>
      <c r="I1203" s="75">
        <f t="shared" si="127"/>
        <v>42</v>
      </c>
      <c r="J1203" s="75" t="str">
        <f t="shared" si="128"/>
        <v>Produkte</v>
      </c>
      <c r="K1203" s="75" t="str">
        <f t="shared" si="129"/>
        <v>BUs</v>
      </c>
      <c r="L1203" s="75" t="str">
        <f t="shared" si="130"/>
        <v>Symptome</v>
      </c>
      <c r="M12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IFERROR(VLOOKUP(Abfalldokumentation!$O1203,Kennzahlen!U:X,3,FALSE)*Abfalldokumentation!$B1203,"0")))),0)</f>
        <v>402.37399999999997</v>
      </c>
      <c r="N1203" s="75" t="str">
        <f>IF(ISBLANK(Q1203),VLOOKUP(Abfalldokumentation!$O1203,'Linien - BU'!R:S,2,FALSE),Q1203)</f>
        <v>RWV</v>
      </c>
      <c r="O1203" s="76">
        <f t="shared" si="131"/>
        <v>29600030</v>
      </c>
      <c r="P1203" s="76">
        <f t="shared" si="132"/>
        <v>12</v>
      </c>
      <c r="Q1203" s="44" t="s">
        <v>188</v>
      </c>
      <c r="R1203" s="45">
        <v>29600030</v>
      </c>
      <c r="S1203" s="45">
        <v>701</v>
      </c>
      <c r="T1203" s="45">
        <v>12</v>
      </c>
      <c r="U1203" s="46">
        <v>44488</v>
      </c>
      <c r="V1203" s="47" t="s">
        <v>22</v>
      </c>
      <c r="W1203" s="45"/>
      <c r="X1203" s="49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7" t="str">
        <f>VLOOKUP(N1204,'Linien - BU'!A:B,2,FALSE)</f>
        <v>BU3</v>
      </c>
      <c r="B1204" s="78">
        <f t="shared" si="126"/>
        <v>303</v>
      </c>
      <c r="C1204" s="79">
        <f>Abfalldokumentation!$U1204</f>
        <v>44488</v>
      </c>
      <c r="D1204" s="68" t="str">
        <f>IFERROR(VLOOKUP(Tabelle3[[#This Row],[Artikelnr.]],Produktgruppe!A:B,2,0),Tabelle3[[#This Row],[Produktname]])</f>
        <v>Offen vegan</v>
      </c>
      <c r="E1204" s="80" t="str">
        <f>IFERROR(VLOOKUP(Abfalldokumentation!$O1204,Artikel!A:C,3,FALSE),Abfalldokumentation!$O1204)</f>
        <v>VOS VEG-SCH MILD</v>
      </c>
      <c r="F1204" s="80" t="str">
        <f>VLOOKUP(T1204,'Liste Gründe'!A:D,2,FALSE)</f>
        <v>keinen Verwendungszweck</v>
      </c>
      <c r="G1204" s="79" t="str">
        <f>IF(ISBLANK(V1204),VLOOKUP(Abfalldokumentation!$P1204,'Liste Gründe'!A:D,3,FALSE),V1204)</f>
        <v>VOS &gt; Einsatz (vegan)</v>
      </c>
      <c r="H1204" s="80" t="str">
        <f>IF(ISBLANK(Abfalldokumentation!$W1204),"-",Abfalldokumentation!$W1204)</f>
        <v>-</v>
      </c>
      <c r="I1204" s="80">
        <f t="shared" si="127"/>
        <v>42</v>
      </c>
      <c r="J1204" s="80" t="str">
        <f t="shared" si="128"/>
        <v>Produkte</v>
      </c>
      <c r="K1204" s="80" t="str">
        <f t="shared" si="129"/>
        <v>BUs</v>
      </c>
      <c r="L1204" s="80" t="str">
        <f t="shared" si="130"/>
        <v>Symptome</v>
      </c>
      <c r="M12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IFERROR(VLOOKUP(Abfalldokumentation!$O1204,Kennzahlen!U:X,3,FALSE)*Abfalldokumentation!$B1204,"0")))),0)</f>
        <v>151.5</v>
      </c>
      <c r="N1204" s="80" t="str">
        <f>IF(ISBLANK(Q1204),VLOOKUP(Abfalldokumentation!$O1204,'Linien - BU'!R:S,2,FALSE),Q1204)</f>
        <v>BU3</v>
      </c>
      <c r="O1204" s="76">
        <f t="shared" si="131"/>
        <v>29900002</v>
      </c>
      <c r="P1204" s="76">
        <f t="shared" si="132"/>
        <v>61</v>
      </c>
      <c r="Q1204" s="38" t="s">
        <v>8</v>
      </c>
      <c r="R1204" s="39">
        <v>29900002</v>
      </c>
      <c r="S1204" s="39">
        <v>303</v>
      </c>
      <c r="T1204" s="39">
        <v>61</v>
      </c>
      <c r="U1204" s="40">
        <v>44488</v>
      </c>
      <c r="V1204" s="47" t="s">
        <v>35</v>
      </c>
      <c r="W1204" s="39"/>
      <c r="X1204" s="43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2" t="str">
        <f>VLOOKUP(N1205,'Linien - BU'!A:B,2,FALSE)</f>
        <v>Rest</v>
      </c>
      <c r="B1205" s="73">
        <f t="shared" si="126"/>
        <v>74.400000000000006</v>
      </c>
      <c r="C1205" s="74">
        <f>Abfalldokumentation!$U1205</f>
        <v>44488</v>
      </c>
      <c r="D1205" s="68" t="str">
        <f>IFERROR(VLOOKUP(Tabelle3[[#This Row],[Artikelnr.]],Produktgruppe!A:B,2,0),Tabelle3[[#This Row],[Produktname]])</f>
        <v>Offen vegan</v>
      </c>
      <c r="E1205" s="75" t="str">
        <f>IFERROR(VLOOKUP(Abfalldokumentation!$O1205,Artikel!A:C,3,FALSE),Abfalldokumentation!$O1205)</f>
        <v>VOS VEG-SCH MILD</v>
      </c>
      <c r="F1205" s="75" t="str">
        <f>VLOOKUP(T1205,'Liste Gründe'!A:D,2,FALSE)</f>
        <v>Rest</v>
      </c>
      <c r="G1205" s="74" t="str">
        <f>IF(ISBLANK(V1205),VLOOKUP(Abfalldokumentation!$P1205,'Liste Gründe'!A:D,3,FALSE),V1205)</f>
        <v>Retoure</v>
      </c>
      <c r="H1205" s="75" t="str">
        <f>IF(ISBLANK(Abfalldokumentation!$W1205),"-",Abfalldokumentation!$W1205)</f>
        <v>-</v>
      </c>
      <c r="I1205" s="75">
        <f t="shared" si="127"/>
        <v>42</v>
      </c>
      <c r="J1205" s="75" t="str">
        <f t="shared" si="128"/>
        <v>Produkte</v>
      </c>
      <c r="K1205" s="75" t="str">
        <f t="shared" si="129"/>
        <v>BUs</v>
      </c>
      <c r="L1205" s="75" t="str">
        <f t="shared" si="130"/>
        <v>Symptome</v>
      </c>
      <c r="M12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IFERROR(VLOOKUP(Abfalldokumentation!$O1205,Kennzahlen!U:X,3,FALSE)*Abfalldokumentation!$B1205,"0")))),0)</f>
        <v>37.200000000000003</v>
      </c>
      <c r="N1205" s="75" t="str">
        <f>IF(ISBLANK(Q1205),VLOOKUP(Abfalldokumentation!$O1205,'Linien - BU'!R:S,2,FALSE),Q1205)</f>
        <v>Rest</v>
      </c>
      <c r="O1205" s="76">
        <f t="shared" si="131"/>
        <v>29900002</v>
      </c>
      <c r="P1205" s="76">
        <f t="shared" si="132"/>
        <v>22</v>
      </c>
      <c r="Q1205" s="44" t="s">
        <v>10</v>
      </c>
      <c r="R1205" s="45">
        <v>29900002</v>
      </c>
      <c r="S1205" s="45">
        <v>74.400000000000006</v>
      </c>
      <c r="T1205" s="45">
        <v>22</v>
      </c>
      <c r="U1205" s="46">
        <v>44488</v>
      </c>
      <c r="V1205" s="47" t="s">
        <v>249</v>
      </c>
      <c r="W1205" s="45"/>
      <c r="X1205" s="49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7" t="str">
        <f>VLOOKUP(N1206,'Linien - BU'!A:B,2,FALSE)</f>
        <v>BU3</v>
      </c>
      <c r="B1206" s="78">
        <f t="shared" si="126"/>
        <v>640</v>
      </c>
      <c r="C1206" s="79">
        <f>Abfalldokumentation!$U1206</f>
        <v>44488</v>
      </c>
      <c r="D1206" s="68" t="str">
        <f>IFERROR(VLOOKUP(Tabelle3[[#This Row],[Artikelnr.]],Produktgruppe!A:B,2,0),Tabelle3[[#This Row],[Produktname]])</f>
        <v>Offen vegan</v>
      </c>
      <c r="E1206" s="80" t="str">
        <f>IFERROR(VLOOKUP(Abfalldokumentation!$O1206,Artikel!A:C,3,FALSE),Abfalldokumentation!$O1206)</f>
        <v>VOS VEG-SCH WÜRZIG</v>
      </c>
      <c r="F1206" s="80" t="str">
        <f>VLOOKUP(T1206,'Liste Gründe'!A:D,2,FALSE)</f>
        <v>keinen Verwendungszweck</v>
      </c>
      <c r="G1206" s="79" t="str">
        <f>IF(ISBLANK(V1206),VLOOKUP(Abfalldokumentation!$P1206,'Liste Gründe'!A:D,3,FALSE),V1206)</f>
        <v>VOS &gt; Einsatz (vegan)</v>
      </c>
      <c r="H1206" s="80" t="str">
        <f>IF(ISBLANK(Abfalldokumentation!$W1206),"-",Abfalldokumentation!$W1206)</f>
        <v>-</v>
      </c>
      <c r="I1206" s="80">
        <f t="shared" si="127"/>
        <v>42</v>
      </c>
      <c r="J1206" s="80" t="str">
        <f t="shared" si="128"/>
        <v>Produkte</v>
      </c>
      <c r="K1206" s="80" t="str">
        <f t="shared" si="129"/>
        <v>BUs</v>
      </c>
      <c r="L1206" s="80" t="str">
        <f t="shared" si="130"/>
        <v>Symptome</v>
      </c>
      <c r="M12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IFERROR(VLOOKUP(Abfalldokumentation!$O1206,Kennzahlen!U:X,3,FALSE)*Abfalldokumentation!$B1206,"0")))),0)</f>
        <v>320</v>
      </c>
      <c r="N1206" s="80" t="str">
        <f>IF(ISBLANK(Q1206),VLOOKUP(Abfalldokumentation!$O1206,'Linien - BU'!R:S,2,FALSE),Q1206)</f>
        <v>BU3</v>
      </c>
      <c r="O1206" s="76">
        <f t="shared" si="131"/>
        <v>29900003</v>
      </c>
      <c r="P1206" s="76">
        <f t="shared" si="132"/>
        <v>61</v>
      </c>
      <c r="Q1206" s="38" t="s">
        <v>8</v>
      </c>
      <c r="R1206" s="39">
        <v>29900003</v>
      </c>
      <c r="S1206" s="39">
        <v>640</v>
      </c>
      <c r="T1206" s="39">
        <v>61</v>
      </c>
      <c r="U1206" s="40">
        <v>44488</v>
      </c>
      <c r="V1206" s="47" t="s">
        <v>35</v>
      </c>
      <c r="W1206" s="39"/>
      <c r="X1206" s="43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2" t="str">
        <f>VLOOKUP(N1207,'Linien - BU'!A:B,2,FALSE)</f>
        <v>BU1</v>
      </c>
      <c r="B1207" s="73">
        <f t="shared" si="126"/>
        <v>312</v>
      </c>
      <c r="C1207" s="74">
        <f>Abfalldokumentation!$U1207</f>
        <v>44488</v>
      </c>
      <c r="D1207" s="68" t="str">
        <f>IFERROR(VLOOKUP(Tabelle3[[#This Row],[Artikelnr.]],Produktgruppe!A:B,2,0),Tabelle3[[#This Row],[Produktname]])</f>
        <v>ABS 495</v>
      </c>
      <c r="E1207" s="75" t="str">
        <f>IFERROR(VLOOKUP(Abfalldokumentation!$O1207,Artikel!A:C,3,FALSE),Abfalldokumentation!$O1207)</f>
        <v>ABS PROV-VAKU</v>
      </c>
      <c r="F1207" s="75" t="str">
        <f>VLOOKUP(T1207,'Liste Gründe'!A:D,2,FALSE)</f>
        <v>Schimmel</v>
      </c>
      <c r="G1207" s="74" t="str">
        <f>IF(ISBLANK(V1207),VLOOKUP(Abfalldokumentation!$P1207,'Liste Gründe'!A:D,3,FALSE),V1207)</f>
        <v>Luftzieher</v>
      </c>
      <c r="H1207" s="75" t="str">
        <f>IF(ISBLANK(Abfalldokumentation!$W1207),"-",Abfalldokumentation!$W1207)</f>
        <v>-</v>
      </c>
      <c r="I1207" s="75">
        <f t="shared" si="127"/>
        <v>42</v>
      </c>
      <c r="J1207" s="75" t="str">
        <f t="shared" si="128"/>
        <v>Produkte</v>
      </c>
      <c r="K1207" s="75" t="str">
        <f t="shared" si="129"/>
        <v>BUs</v>
      </c>
      <c r="L1207" s="75" t="str">
        <f t="shared" si="130"/>
        <v>Symptome</v>
      </c>
      <c r="M12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IFERROR(VLOOKUP(Abfalldokumentation!$O1207,Kennzahlen!U:X,3,FALSE)*Abfalldokumentation!$B1207,"0")))),0)</f>
        <v>160.36799999999999</v>
      </c>
      <c r="N1207" s="75" t="str">
        <f>IF(ISBLANK(Q1207),VLOOKUP(Abfalldokumentation!$O1207,'Linien - BU'!R:S,2,FALSE),Q1207)</f>
        <v>RWV</v>
      </c>
      <c r="O1207" s="76">
        <f t="shared" si="131"/>
        <v>49500055</v>
      </c>
      <c r="P1207" s="76">
        <f t="shared" si="132"/>
        <v>12</v>
      </c>
      <c r="Q1207" s="44" t="s">
        <v>188</v>
      </c>
      <c r="R1207" s="45">
        <v>49500055</v>
      </c>
      <c r="S1207" s="45">
        <v>312</v>
      </c>
      <c r="T1207" s="45">
        <v>12</v>
      </c>
      <c r="U1207" s="46">
        <v>44488</v>
      </c>
      <c r="V1207" s="47" t="s">
        <v>29</v>
      </c>
      <c r="W1207" s="45"/>
      <c r="X1207" s="49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7" t="str">
        <f>VLOOKUP(N1208,'Linien - BU'!A:B,2,FALSE)</f>
        <v>BU3</v>
      </c>
      <c r="B1208" s="78">
        <f t="shared" si="126"/>
        <v>100</v>
      </c>
      <c r="C1208" s="79">
        <f>Abfalldokumentation!$U1208</f>
        <v>44488</v>
      </c>
      <c r="D1208" s="68" t="str">
        <f>IFERROR(VLOOKUP(Tabelle3[[#This Row],[Artikelnr.]],Produktgruppe!A:B,2,0),Tabelle3[[#This Row],[Produktname]])</f>
        <v>Vegan 495</v>
      </c>
      <c r="E1208" s="80" t="str">
        <f>IFERROR(VLOOKUP(Abfalldokumentation!$O1208,Artikel!A:C,3,FALSE),Abfalldokumentation!$O1208)</f>
        <v>VOS VEG-SCH-MILD-VAKU</v>
      </c>
      <c r="F1208" s="80" t="str">
        <f>VLOOKUP(T1208,'Liste Gründe'!A:D,2,FALSE)</f>
        <v>keinen Verwendungszweck</v>
      </c>
      <c r="G1208" s="79" t="str">
        <f>IF(ISBLANK(V1208),VLOOKUP(Abfalldokumentation!$P1208,'Liste Gründe'!A:D,3,FALSE),V1208)</f>
        <v>VOS &gt; Einsatz (vegan)</v>
      </c>
      <c r="H1208" s="80" t="str">
        <f>IF(ISBLANK(Abfalldokumentation!$W1208),"-",Abfalldokumentation!$W1208)</f>
        <v>-</v>
      </c>
      <c r="I1208" s="80">
        <f t="shared" si="127"/>
        <v>42</v>
      </c>
      <c r="J1208" s="80" t="str">
        <f t="shared" si="128"/>
        <v>Produkte</v>
      </c>
      <c r="K1208" s="80" t="str">
        <f t="shared" si="129"/>
        <v>BUs</v>
      </c>
      <c r="L1208" s="80" t="str">
        <f t="shared" si="130"/>
        <v>Symptome</v>
      </c>
      <c r="M12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IFERROR(VLOOKUP(Abfalldokumentation!$O1208,Kennzahlen!U:X,3,FALSE)*Abfalldokumentation!$B1208,"0")))),0)</f>
        <v>51.4</v>
      </c>
      <c r="N1208" s="80" t="str">
        <f>IF(ISBLANK(Q1208),VLOOKUP(Abfalldokumentation!$O1208,'Linien - BU'!R:S,2,FALSE),Q1208)</f>
        <v>BU3</v>
      </c>
      <c r="O1208" s="76">
        <f t="shared" si="131"/>
        <v>49900001</v>
      </c>
      <c r="P1208" s="76">
        <f t="shared" si="132"/>
        <v>61</v>
      </c>
      <c r="Q1208" s="38" t="s">
        <v>8</v>
      </c>
      <c r="R1208" s="39">
        <v>49900001</v>
      </c>
      <c r="S1208" s="39">
        <v>100</v>
      </c>
      <c r="T1208" s="39">
        <v>61</v>
      </c>
      <c r="U1208" s="40">
        <v>44488</v>
      </c>
      <c r="V1208" s="47" t="s">
        <v>35</v>
      </c>
      <c r="W1208" s="39"/>
      <c r="X1208" s="43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2" t="str">
        <f>VLOOKUP(N1209,'Linien - BU'!A:B,2,FALSE)</f>
        <v>Verkauf</v>
      </c>
      <c r="B1209" s="73">
        <f t="shared" si="126"/>
        <v>1500</v>
      </c>
      <c r="C1209" s="74">
        <f>Abfalldokumentation!$U1209</f>
        <v>44488</v>
      </c>
      <c r="D1209" s="68" t="str">
        <f>IFERROR(VLOOKUP(Tabelle3[[#This Row],[Artikelnr.]],Produktgruppe!A:B,2,0),Tabelle3[[#This Row],[Produktname]])</f>
        <v>Fertigware</v>
      </c>
      <c r="E1209" s="75" t="str">
        <f>IFERROR(VLOOKUP(Abfalldokumentation!$O1209,Artikel!A:C,3,FALSE),Abfalldokumentation!$O1209)</f>
        <v>Räucher-Endstücke 3kg S</v>
      </c>
      <c r="F1209" s="75" t="str">
        <f>VLOOKUP(T1209,'Liste Gründe'!A:D,2,FALSE)</f>
        <v>Schimmel</v>
      </c>
      <c r="G1209" s="74" t="str">
        <f>IF(ISBLANK(V1209),VLOOKUP(Abfalldokumentation!$P1209,'Liste Gründe'!A:D,3,FALSE),V1209)</f>
        <v>keinen Abnehmer</v>
      </c>
      <c r="H1209" s="75" t="str">
        <f>IF(ISBLANK(Abfalldokumentation!$W1209),"-",Abfalldokumentation!$W1209)</f>
        <v>hätte im Juni verkauft werden sollen</v>
      </c>
      <c r="I1209" s="75">
        <f t="shared" si="127"/>
        <v>42</v>
      </c>
      <c r="J1209" s="75" t="str">
        <f t="shared" si="128"/>
        <v>Produkte</v>
      </c>
      <c r="K1209" s="75" t="str">
        <f t="shared" si="129"/>
        <v>BUs</v>
      </c>
      <c r="L1209" s="75" t="str">
        <f t="shared" si="130"/>
        <v>Symptome</v>
      </c>
      <c r="M12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IFERROR(VLOOKUP(Abfalldokumentation!$O1209,Kennzahlen!U:X,3,FALSE)*Abfalldokumentation!$B1209,"0")))),0)</f>
        <v>3952.65</v>
      </c>
      <c r="N1209" s="75" t="str">
        <f>IF(ISBLANK(Q1209),VLOOKUP(Abfalldokumentation!$O1209,'Linien - BU'!R:S,2,FALSE),Q1209)</f>
        <v>Verkauf</v>
      </c>
      <c r="O1209" s="76">
        <f t="shared" si="131"/>
        <v>59500021</v>
      </c>
      <c r="P1209" s="76">
        <f t="shared" si="132"/>
        <v>12</v>
      </c>
      <c r="Q1209" s="44" t="s">
        <v>11</v>
      </c>
      <c r="R1209" s="45">
        <v>59500021</v>
      </c>
      <c r="S1209" s="45">
        <v>1500</v>
      </c>
      <c r="T1209" s="45">
        <v>12</v>
      </c>
      <c r="U1209" s="46">
        <v>44488</v>
      </c>
      <c r="V1209" s="47" t="s">
        <v>24</v>
      </c>
      <c r="W1209" s="45" t="s">
        <v>318</v>
      </c>
      <c r="X1209" s="49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7" t="str">
        <f>VLOOKUP(N1210,'Linien - BU'!A:B,2,FALSE)</f>
        <v>BU1</v>
      </c>
      <c r="B1210" s="78">
        <f t="shared" si="126"/>
        <v>163</v>
      </c>
      <c r="C1210" s="79">
        <f>Abfalldokumentation!$U1210</f>
        <v>44488</v>
      </c>
      <c r="D1210" s="68" t="str">
        <f>IFERROR(VLOOKUP(Tabelle3[[#This Row],[Artikelnr.]],Produktgruppe!A:B,2,0),Tabelle3[[#This Row],[Produktname]])</f>
        <v>Rest</v>
      </c>
      <c r="E1210" s="80" t="str">
        <f>IFERROR(VLOOKUP(Abfalldokumentation!$O1210,Artikel!A:C,3,FALSE),Abfalldokumentation!$O1210)</f>
        <v>-</v>
      </c>
      <c r="F1210" s="80" t="str">
        <f>VLOOKUP(T1210,'Liste Gründe'!A:D,2,FALSE)</f>
        <v>Schimmel</v>
      </c>
      <c r="G1210" s="79" t="str">
        <f>IF(ISBLANK(V1210),VLOOKUP(Abfalldokumentation!$P1210,'Liste Gründe'!A:D,3,FALSE),V1210)</f>
        <v>keine Verarbeitung</v>
      </c>
      <c r="H1210" s="80" t="str">
        <f>IF(ISBLANK(Abfalldokumentation!$W1210),"-",Abfalldokumentation!$W1210)</f>
        <v>-</v>
      </c>
      <c r="I1210" s="80">
        <f t="shared" si="127"/>
        <v>42</v>
      </c>
      <c r="J1210" s="80" t="str">
        <f t="shared" si="128"/>
        <v>Produkte</v>
      </c>
      <c r="K1210" s="80" t="str">
        <f t="shared" si="129"/>
        <v>BUs</v>
      </c>
      <c r="L1210" s="80" t="str">
        <f t="shared" si="130"/>
        <v>Symptome</v>
      </c>
      <c r="M12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IFERROR(VLOOKUP(Abfalldokumentation!$O1210,Kennzahlen!U:X,3,FALSE)*Abfalldokumentation!$B1210,"0")))),0)</f>
        <v>0</v>
      </c>
      <c r="N1210" s="80" t="str">
        <f>IF(ISBLANK(Q1210),VLOOKUP(Abfalldokumentation!$O1210,'Linien - BU'!R:S,2,FALSE),Q1210)</f>
        <v>RWV</v>
      </c>
      <c r="O1210" s="76" t="str">
        <f t="shared" si="131"/>
        <v>-</v>
      </c>
      <c r="P1210" s="76">
        <f t="shared" si="132"/>
        <v>12</v>
      </c>
      <c r="Q1210" s="38" t="s">
        <v>188</v>
      </c>
      <c r="R1210" s="39" t="s">
        <v>52</v>
      </c>
      <c r="S1210" s="39">
        <v>163</v>
      </c>
      <c r="T1210" s="39">
        <v>12</v>
      </c>
      <c r="U1210" s="40">
        <v>44488</v>
      </c>
      <c r="V1210" s="47" t="s">
        <v>22</v>
      </c>
      <c r="W1210" s="39"/>
      <c r="X1210" s="43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2" t="str">
        <f>VLOOKUP(N1211,'Linien - BU'!A:B,2,FALSE)</f>
        <v>BU1</v>
      </c>
      <c r="B1211" s="73">
        <f t="shared" si="126"/>
        <v>346</v>
      </c>
      <c r="C1211" s="74">
        <f>Abfalldokumentation!$U1211</f>
        <v>44488</v>
      </c>
      <c r="D1211" s="68" t="str">
        <f>IFERROR(VLOOKUP(Tabelle3[[#This Row],[Artikelnr.]],Produktgruppe!A:B,2,0),Tabelle3[[#This Row],[Produktname]])</f>
        <v>Rest</v>
      </c>
      <c r="E1211" s="75" t="str">
        <f>IFERROR(VLOOKUP(Abfalldokumentation!$O1211,Artikel!A:C,3,FALSE),Abfalldokumentation!$O1211)</f>
        <v>-</v>
      </c>
      <c r="F1211" s="75" t="str">
        <f>VLOOKUP(T1211,'Liste Gründe'!A:D,2,FALSE)</f>
        <v>Schimmel</v>
      </c>
      <c r="G1211" s="74" t="str">
        <f>IF(ISBLANK(V1211),VLOOKUP(Abfalldokumentation!$P1211,'Liste Gründe'!A:D,3,FALSE),V1211)</f>
        <v>keine Verarbeitung</v>
      </c>
      <c r="H1211" s="75" t="str">
        <f>IF(ISBLANK(Abfalldokumentation!$W1211),"-",Abfalldokumentation!$W1211)</f>
        <v>-</v>
      </c>
      <c r="I1211" s="75">
        <f t="shared" si="127"/>
        <v>42</v>
      </c>
      <c r="J1211" s="75" t="str">
        <f t="shared" si="128"/>
        <v>Produkte</v>
      </c>
      <c r="K1211" s="75" t="str">
        <f t="shared" si="129"/>
        <v>BUs</v>
      </c>
      <c r="L1211" s="75" t="str">
        <f t="shared" si="130"/>
        <v>Symptome</v>
      </c>
      <c r="M12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IFERROR(VLOOKUP(Abfalldokumentation!$O1211,Kennzahlen!U:X,3,FALSE)*Abfalldokumentation!$B1211,"0")))),0)</f>
        <v>0</v>
      </c>
      <c r="N1211" s="75" t="str">
        <f>IF(ISBLANK(Q1211),VLOOKUP(Abfalldokumentation!$O1211,'Linien - BU'!R:S,2,FALSE),Q1211)</f>
        <v>RWV</v>
      </c>
      <c r="O1211" s="76" t="str">
        <f t="shared" si="131"/>
        <v>-</v>
      </c>
      <c r="P1211" s="76">
        <f t="shared" si="132"/>
        <v>12</v>
      </c>
      <c r="Q1211" s="44" t="s">
        <v>188</v>
      </c>
      <c r="R1211" s="45" t="s">
        <v>52</v>
      </c>
      <c r="S1211" s="45">
        <v>346</v>
      </c>
      <c r="T1211" s="45">
        <v>12</v>
      </c>
      <c r="U1211" s="46">
        <v>44488</v>
      </c>
      <c r="V1211" s="47" t="s">
        <v>22</v>
      </c>
      <c r="W1211" s="45"/>
      <c r="X1211" s="49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7" t="str">
        <f>VLOOKUP(N1212,'Linien - BU'!A:B,2,FALSE)</f>
        <v>BU1</v>
      </c>
      <c r="B1212" s="78">
        <f t="shared" si="126"/>
        <v>28</v>
      </c>
      <c r="C1212" s="79">
        <f>Abfalldokumentation!$U1212</f>
        <v>44488</v>
      </c>
      <c r="D1212" s="68" t="str">
        <f>IFERROR(VLOOKUP(Tabelle3[[#This Row],[Artikelnr.]],Produktgruppe!A:B,2,0),Tabelle3[[#This Row],[Produktname]])</f>
        <v>Rest</v>
      </c>
      <c r="E1212" s="80" t="str">
        <f>IFERROR(VLOOKUP(Abfalldokumentation!$O1212,Artikel!A:C,3,FALSE),Abfalldokumentation!$O1212)</f>
        <v>-</v>
      </c>
      <c r="F1212" s="80" t="str">
        <f>VLOOKUP(T1212,'Liste Gründe'!A:D,2,FALSE)</f>
        <v>Rest</v>
      </c>
      <c r="G1212" s="79" t="str">
        <f>IF(ISBLANK(V1212),VLOOKUP(Abfalldokumentation!$P1212,'Liste Gründe'!A:D,3,FALSE),V1212)</f>
        <v>Metall</v>
      </c>
      <c r="H1212" s="80" t="str">
        <f>IF(ISBLANK(Abfalldokumentation!$W1212),"-",Abfalldokumentation!$W1212)</f>
        <v>-</v>
      </c>
      <c r="I1212" s="80">
        <f t="shared" si="127"/>
        <v>42</v>
      </c>
      <c r="J1212" s="80" t="str">
        <f t="shared" si="128"/>
        <v>Produkte</v>
      </c>
      <c r="K1212" s="80" t="str">
        <f t="shared" si="129"/>
        <v>BUs</v>
      </c>
      <c r="L1212" s="80" t="str">
        <f t="shared" si="130"/>
        <v>Symptome</v>
      </c>
      <c r="M12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IFERROR(VLOOKUP(Abfalldokumentation!$O1212,Kennzahlen!U:X,3,FALSE)*Abfalldokumentation!$B1212,"0")))),0)</f>
        <v>0</v>
      </c>
      <c r="N1212" s="80" t="str">
        <f>IF(ISBLANK(Q1212),VLOOKUP(Abfalldokumentation!$O1212,'Linien - BU'!R:S,2,FALSE),Q1212)</f>
        <v>Abfüllung</v>
      </c>
      <c r="O1212" s="76" t="str">
        <f t="shared" si="131"/>
        <v>-</v>
      </c>
      <c r="P1212" s="76">
        <f t="shared" si="132"/>
        <v>40</v>
      </c>
      <c r="Q1212" s="38" t="s">
        <v>166</v>
      </c>
      <c r="R1212" s="39" t="s">
        <v>52</v>
      </c>
      <c r="S1212" s="39">
        <v>28</v>
      </c>
      <c r="T1212" s="39">
        <v>40</v>
      </c>
      <c r="U1212" s="40">
        <v>44488</v>
      </c>
      <c r="V1212" s="41"/>
      <c r="W1212" s="39"/>
      <c r="X1212" s="43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2" t="str">
        <f>VLOOKUP(N1213,'Linien - BU'!A:B,2,FALSE)</f>
        <v>BU2</v>
      </c>
      <c r="B1213" s="73">
        <f t="shared" si="126"/>
        <v>20</v>
      </c>
      <c r="C1213" s="74">
        <f>Abfalldokumentation!$U1213</f>
        <v>44488</v>
      </c>
      <c r="D1213" s="68" t="str">
        <f>IFERROR(VLOOKUP(Tabelle3[[#This Row],[Artikelnr.]],Produktgruppe!A:B,2,0),Tabelle3[[#This Row],[Produktname]])</f>
        <v>ABS 295</v>
      </c>
      <c r="E1213" s="75" t="str">
        <f>IFERROR(VLOOKUP(Abfalldokumentation!$O1213,Artikel!A:C,3,FALSE),Abfalldokumentation!$O1213)</f>
        <v>Scheiben/Staub</v>
      </c>
      <c r="F1213" s="75" t="str">
        <f>VLOOKUP(T1213,'Liste Gründe'!A:D,2,FALSE)</f>
        <v>Linienbezogen</v>
      </c>
      <c r="G1213" s="74" t="str">
        <f>IF(ISBLANK(V1213),VLOOKUP(Abfalldokumentation!$P1213,'Liste Gründe'!A:D,3,FALSE),V1213)</f>
        <v>Maschinenabfall</v>
      </c>
      <c r="H1213" s="75" t="str">
        <f>IF(ISBLANK(Abfalldokumentation!$W1213),"-",Abfalldokumentation!$W1213)</f>
        <v>-</v>
      </c>
      <c r="I1213" s="75">
        <f t="shared" si="127"/>
        <v>42</v>
      </c>
      <c r="J1213" s="75" t="str">
        <f t="shared" si="128"/>
        <v>Produkte</v>
      </c>
      <c r="K1213" s="75" t="str">
        <f t="shared" si="129"/>
        <v>BUs</v>
      </c>
      <c r="L1213" s="75" t="str">
        <f t="shared" si="130"/>
        <v>Symptome</v>
      </c>
      <c r="M12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IFERROR(VLOOKUP(Abfalldokumentation!$O1213,Kennzahlen!U:X,3,FALSE)*Abfalldokumentation!$B1213,"0")))),0)</f>
        <v>0</v>
      </c>
      <c r="N1213" s="75" t="str">
        <f>IF(ISBLANK(Q1213),VLOOKUP(Abfalldokumentation!$O1213,'Linien - BU'!R:S,2,FALSE),Q1213)</f>
        <v>BU2</v>
      </c>
      <c r="O1213" s="76" t="str">
        <f t="shared" si="131"/>
        <v>Scheiben/Staub</v>
      </c>
      <c r="P1213" s="76">
        <f t="shared" si="132"/>
        <v>30</v>
      </c>
      <c r="Q1213" s="44" t="s">
        <v>7</v>
      </c>
      <c r="R1213" s="39" t="s">
        <v>16655</v>
      </c>
      <c r="S1213" s="45">
        <v>20</v>
      </c>
      <c r="T1213" s="45">
        <v>30</v>
      </c>
      <c r="U1213" s="46">
        <v>44488</v>
      </c>
      <c r="V1213" s="47"/>
      <c r="W1213" s="45"/>
      <c r="X1213" s="49" t="str">
        <f>IFERROR(VLOOKUP(Abfalldokumentation!$R1213,Artikel!A:C,3,FALSE),Abfalldokumentation!$R1213)</f>
        <v>Scheiben/Staub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7" t="str">
        <f>VLOOKUP(N1214,'Linien - BU'!A:B,2,FALSE)</f>
        <v>BU3</v>
      </c>
      <c r="B1214" s="78">
        <f t="shared" si="126"/>
        <v>24</v>
      </c>
      <c r="C1214" s="79">
        <f>Abfalldokumentation!$U1214</f>
        <v>44488</v>
      </c>
      <c r="D1214" s="68" t="str">
        <f>IFERROR(VLOOKUP(Tabelle3[[#This Row],[Artikelnr.]],Produktgruppe!A:B,2,0),Tabelle3[[#This Row],[Produktname]])</f>
        <v>Rest</v>
      </c>
      <c r="E1214" s="80" t="str">
        <f>IFERROR(VLOOKUP(Abfalldokumentation!$O1214,Artikel!A:C,3,FALSE),Abfalldokumentation!$O1214)</f>
        <v>Reste Zipfel</v>
      </c>
      <c r="F1214" s="80" t="str">
        <f>VLOOKUP(T1214,'Liste Gründe'!A:D,2,FALSE)</f>
        <v>keinen Verwendungszweck</v>
      </c>
      <c r="G1214" s="79" t="str">
        <f>IF(ISBLANK(V1214),VLOOKUP(Abfalldokumentation!$P1214,'Liste Gründe'!A:D,3,FALSE),V1214)</f>
        <v>Wurstschlaufe</v>
      </c>
      <c r="H1214" s="80" t="str">
        <f>IF(ISBLANK(Abfalldokumentation!$W1214),"-",Abfalldokumentation!$W1214)</f>
        <v>-</v>
      </c>
      <c r="I1214" s="80">
        <f t="shared" si="127"/>
        <v>42</v>
      </c>
      <c r="J1214" s="80" t="str">
        <f t="shared" si="128"/>
        <v>Produkte</v>
      </c>
      <c r="K1214" s="80" t="str">
        <f t="shared" si="129"/>
        <v>BUs</v>
      </c>
      <c r="L1214" s="80" t="str">
        <f t="shared" si="130"/>
        <v>Symptome</v>
      </c>
      <c r="M12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IFERROR(VLOOKUP(Abfalldokumentation!$O1214,Kennzahlen!U:X,3,FALSE)*Abfalldokumentation!$B1214,"0")))),0)</f>
        <v>0</v>
      </c>
      <c r="N1214" s="80" t="str">
        <f>IF(ISBLANK(Q1214),VLOOKUP(Abfalldokumentation!$O1214,'Linien - BU'!R:S,2,FALSE),Q1214)</f>
        <v>WVP</v>
      </c>
      <c r="O1214" s="76" t="str">
        <f t="shared" si="131"/>
        <v>Reste Zipfel</v>
      </c>
      <c r="P1214" s="76">
        <f t="shared" si="132"/>
        <v>61</v>
      </c>
      <c r="Q1214" s="44" t="s">
        <v>195</v>
      </c>
      <c r="R1214" s="39" t="s">
        <v>117</v>
      </c>
      <c r="S1214" s="39">
        <v>24</v>
      </c>
      <c r="T1214" s="39">
        <v>61</v>
      </c>
      <c r="U1214" s="40">
        <v>44488</v>
      </c>
      <c r="V1214" s="47" t="s">
        <v>39</v>
      </c>
      <c r="W1214" s="39"/>
      <c r="X1214" s="43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2" t="str">
        <f>VLOOKUP(N1215,'Linien - BU'!A:B,2,FALSE)</f>
        <v>BU1</v>
      </c>
      <c r="B1215" s="73">
        <f t="shared" si="126"/>
        <v>35</v>
      </c>
      <c r="C1215" s="74">
        <f>Abfalldokumentation!$U1215</f>
        <v>44488</v>
      </c>
      <c r="D1215" s="68" t="str">
        <f>IFERROR(VLOOKUP(Tabelle3[[#This Row],[Artikelnr.]],Produktgruppe!A:B,2,0),Tabelle3[[#This Row],[Produktname]])</f>
        <v>Rest</v>
      </c>
      <c r="E1215" s="75" t="str">
        <f>IFERROR(VLOOKUP(Abfalldokumentation!$O1215,Artikel!A:C,3,FALSE),Abfalldokumentation!$O1215)</f>
        <v>-</v>
      </c>
      <c r="F1215" s="75" t="str">
        <f>VLOOKUP(T1215,'Liste Gründe'!A:D,2,FALSE)</f>
        <v>Rest</v>
      </c>
      <c r="G1215" s="74" t="str">
        <f>IF(ISBLANK(V1215),VLOOKUP(Abfalldokumentation!$P1215,'Liste Gründe'!A:D,3,FALSE),V1215)</f>
        <v>geschälte Rinde</v>
      </c>
      <c r="H1215" s="75" t="str">
        <f>IF(ISBLANK(Abfalldokumentation!$W1215),"-",Abfalldokumentation!$W1215)</f>
        <v>-</v>
      </c>
      <c r="I1215" s="75">
        <f t="shared" si="127"/>
        <v>42</v>
      </c>
      <c r="J1215" s="75" t="str">
        <f t="shared" si="128"/>
        <v>Produkte</v>
      </c>
      <c r="K1215" s="75" t="str">
        <f t="shared" si="129"/>
        <v>BUs</v>
      </c>
      <c r="L1215" s="75" t="str">
        <f t="shared" si="130"/>
        <v>Symptome</v>
      </c>
      <c r="M12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IFERROR(VLOOKUP(Abfalldokumentation!$O1215,Kennzahlen!U:X,3,FALSE)*Abfalldokumentation!$B1215,"0")))),0)</f>
        <v>0</v>
      </c>
      <c r="N1215" s="75" t="str">
        <f>IF(ISBLANK(Q1215),VLOOKUP(Abfalldokumentation!$O1215,'Linien - BU'!R:S,2,FALSE),Q1215)</f>
        <v>RWV</v>
      </c>
      <c r="O1215" s="76" t="str">
        <f t="shared" si="131"/>
        <v>-</v>
      </c>
      <c r="P1215" s="76">
        <f t="shared" si="132"/>
        <v>60</v>
      </c>
      <c r="Q1215" s="44" t="s">
        <v>188</v>
      </c>
      <c r="R1215" s="45" t="s">
        <v>52</v>
      </c>
      <c r="S1215" s="45">
        <v>35</v>
      </c>
      <c r="T1215" s="45">
        <v>60</v>
      </c>
      <c r="U1215" s="46">
        <v>44488</v>
      </c>
      <c r="V1215" s="47"/>
      <c r="W1215" s="45"/>
      <c r="X1215" s="49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7" t="str">
        <f>VLOOKUP(N1216,'Linien - BU'!A:B,2,FALSE)</f>
        <v>BU1</v>
      </c>
      <c r="B1216" s="78">
        <f t="shared" si="126"/>
        <v>42</v>
      </c>
      <c r="C1216" s="79">
        <f>Abfalldokumentation!$U1216</f>
        <v>44488</v>
      </c>
      <c r="D1216" s="68" t="str">
        <f>IFERROR(VLOOKUP(Tabelle3[[#This Row],[Artikelnr.]],Produktgruppe!A:B,2,0),Tabelle3[[#This Row],[Produktname]])</f>
        <v>Rest</v>
      </c>
      <c r="E1216" s="80" t="str">
        <f>IFERROR(VLOOKUP(Abfalldokumentation!$O1216,Artikel!A:C,3,FALSE),Abfalldokumentation!$O1216)</f>
        <v>-</v>
      </c>
      <c r="F1216" s="80" t="str">
        <f>VLOOKUP(T1216,'Liste Gründe'!A:D,2,FALSE)</f>
        <v>Rest</v>
      </c>
      <c r="G1216" s="79" t="str">
        <f>IF(ISBLANK(V1216),VLOOKUP(Abfalldokumentation!$P1216,'Liste Gründe'!A:D,3,FALSE),V1216)</f>
        <v>Metall</v>
      </c>
      <c r="H1216" s="80" t="str">
        <f>IF(ISBLANK(Abfalldokumentation!$W1216),"-",Abfalldokumentation!$W1216)</f>
        <v>-</v>
      </c>
      <c r="I1216" s="80">
        <f t="shared" si="127"/>
        <v>42</v>
      </c>
      <c r="J1216" s="80" t="str">
        <f t="shared" si="128"/>
        <v>Produkte</v>
      </c>
      <c r="K1216" s="80" t="str">
        <f t="shared" si="129"/>
        <v>BUs</v>
      </c>
      <c r="L1216" s="80" t="str">
        <f t="shared" si="130"/>
        <v>Symptome</v>
      </c>
      <c r="M12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IFERROR(VLOOKUP(Abfalldokumentation!$O1216,Kennzahlen!U:X,3,FALSE)*Abfalldokumentation!$B1216,"0")))),0)</f>
        <v>0</v>
      </c>
      <c r="N1216" s="80" t="str">
        <f>IF(ISBLANK(Q1216),VLOOKUP(Abfalldokumentation!$O1216,'Linien - BU'!R:S,2,FALSE),Q1216)</f>
        <v>Abfüllung</v>
      </c>
      <c r="O1216" s="76" t="str">
        <f t="shared" si="131"/>
        <v>-</v>
      </c>
      <c r="P1216" s="76">
        <f t="shared" si="132"/>
        <v>40</v>
      </c>
      <c r="Q1216" s="38" t="s">
        <v>166</v>
      </c>
      <c r="R1216" s="39" t="s">
        <v>52</v>
      </c>
      <c r="S1216" s="39">
        <v>42</v>
      </c>
      <c r="T1216" s="39">
        <v>40</v>
      </c>
      <c r="U1216" s="40">
        <v>44488</v>
      </c>
      <c r="V1216" s="41"/>
      <c r="W1216" s="39"/>
      <c r="X1216" s="43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2" t="str">
        <f>VLOOKUP(N1217,'Linien - BU'!A:B,2,FALSE)</f>
        <v>Rest</v>
      </c>
      <c r="B1217" s="73">
        <f t="shared" si="126"/>
        <v>184</v>
      </c>
      <c r="C1217" s="74">
        <f>Abfalldokumentation!$U1217</f>
        <v>44488</v>
      </c>
      <c r="D1217" s="68" t="str">
        <f>IFERROR(VLOOKUP(Tabelle3[[#This Row],[Artikelnr.]],Produktgruppe!A:B,2,0),Tabelle3[[#This Row],[Produktname]])</f>
        <v>Rest</v>
      </c>
      <c r="E1217" s="75" t="str">
        <f>IFERROR(VLOOKUP(Abfalldokumentation!$O1217,Artikel!A:C,3,FALSE),Abfalldokumentation!$O1217)</f>
        <v>-</v>
      </c>
      <c r="F1217" s="75" t="str">
        <f>VLOOKUP(T1217,'Liste Gründe'!A:D,2,FALSE)</f>
        <v>Qualitätssicherung</v>
      </c>
      <c r="G1217" s="74" t="str">
        <f>IF(ISBLANK(V1217),VLOOKUP(Abfalldokumentation!$P1217,'Liste Gründe'!A:D,3,FALSE),V1217)</f>
        <v>Muster</v>
      </c>
      <c r="H1217" s="75" t="str">
        <f>IF(ISBLANK(Abfalldokumentation!$W1217),"-",Abfalldokumentation!$W1217)</f>
        <v>-</v>
      </c>
      <c r="I1217" s="75">
        <f t="shared" si="127"/>
        <v>42</v>
      </c>
      <c r="J1217" s="75" t="str">
        <f t="shared" si="128"/>
        <v>Produkte</v>
      </c>
      <c r="K1217" s="75" t="str">
        <f t="shared" si="129"/>
        <v>BUs</v>
      </c>
      <c r="L1217" s="75" t="str">
        <f t="shared" si="130"/>
        <v>Symptome</v>
      </c>
      <c r="M12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IFERROR(VLOOKUP(Abfalldokumentation!$O1217,Kennzahlen!U:X,3,FALSE)*Abfalldokumentation!$B1217,"0")))),0)</f>
        <v>0</v>
      </c>
      <c r="N1217" s="75" t="str">
        <f>IF(ISBLANK(Q1217),VLOOKUP(Abfalldokumentation!$O1217,'Linien - BU'!R:S,2,FALSE),Q1217)</f>
        <v>Muster</v>
      </c>
      <c r="O1217" s="76" t="str">
        <f t="shared" si="131"/>
        <v>-</v>
      </c>
      <c r="P1217" s="76">
        <f t="shared" si="132"/>
        <v>72</v>
      </c>
      <c r="Q1217" s="38" t="s">
        <v>224</v>
      </c>
      <c r="R1217" s="45" t="s">
        <v>52</v>
      </c>
      <c r="S1217" s="45">
        <v>184</v>
      </c>
      <c r="T1217" s="45">
        <v>72</v>
      </c>
      <c r="U1217" s="46">
        <v>44488</v>
      </c>
      <c r="V1217" s="47"/>
      <c r="W1217" s="45"/>
      <c r="X1217" s="49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7" t="str">
        <f>VLOOKUP(N1218,'Linien - BU'!A:B,2,FALSE)</f>
        <v>Rest</v>
      </c>
      <c r="B1218" s="78">
        <f t="shared" ref="B1218:B1281" si="133">S1218</f>
        <v>4</v>
      </c>
      <c r="C1218" s="79">
        <f>Abfalldokumentation!$U1218</f>
        <v>44488</v>
      </c>
      <c r="D1218" s="68" t="str">
        <f>IFERROR(VLOOKUP(Tabelle3[[#This Row],[Artikelnr.]],Produktgruppe!A:B,2,0),Tabelle3[[#This Row],[Produktname]])</f>
        <v>Rest</v>
      </c>
      <c r="E1218" s="80" t="str">
        <f>IFERROR(VLOOKUP(Abfalldokumentation!$O1218,Artikel!A:C,3,FALSE),Abfalldokumentation!$O1218)</f>
        <v>-</v>
      </c>
      <c r="F1218" s="80" t="str">
        <f>VLOOKUP(T1218,'Liste Gründe'!A:D,2,FALSE)</f>
        <v>Qualitätssicherung</v>
      </c>
      <c r="G1218" s="79" t="str">
        <f>IF(ISBLANK(V1218),VLOOKUP(Abfalldokumentation!$P1218,'Liste Gründe'!A:D,3,FALSE),V1218)</f>
        <v>Sensorik</v>
      </c>
      <c r="H1218" s="80" t="str">
        <f>IF(ISBLANK(Abfalldokumentation!$W1218),"-",Abfalldokumentation!$W1218)</f>
        <v>-</v>
      </c>
      <c r="I1218" s="80">
        <f t="shared" ref="I1218:I1281" si="134">_xlfn.ISOWEEKNUM(C1218)</f>
        <v>42</v>
      </c>
      <c r="J1218" s="80" t="str">
        <f t="shared" ref="J1218:J1281" si="135">"Produkte"</f>
        <v>Produkte</v>
      </c>
      <c r="K1218" s="80" t="str">
        <f t="shared" ref="K1218:K1281" si="136">"BUs"</f>
        <v>BUs</v>
      </c>
      <c r="L1218" s="80" t="str">
        <f t="shared" ref="L1218:L1281" si="137">"Symptome"</f>
        <v>Symptome</v>
      </c>
      <c r="M12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IFERROR(VLOOKUP(Abfalldokumentation!$O1218,Kennzahlen!U:X,3,FALSE)*Abfalldokumentation!$B1218,"0")))),0)</f>
        <v>0</v>
      </c>
      <c r="N1218" s="80" t="str">
        <f>IF(ISBLANK(Q1218),VLOOKUP(Abfalldokumentation!$O1218,'Linien - BU'!R:S,2,FALSE),Q1218)</f>
        <v>QM</v>
      </c>
      <c r="O1218" s="76" t="str">
        <f t="shared" ref="O1218:O1281" si="138">R1218</f>
        <v>-</v>
      </c>
      <c r="P1218" s="76">
        <f t="shared" ref="P1218:P1281" si="139">T1218</f>
        <v>74</v>
      </c>
      <c r="Q1218" s="38" t="s">
        <v>182</v>
      </c>
      <c r="R1218" s="39" t="s">
        <v>52</v>
      </c>
      <c r="S1218" s="39">
        <v>4</v>
      </c>
      <c r="T1218" s="39">
        <v>74</v>
      </c>
      <c r="U1218" s="40">
        <v>44488</v>
      </c>
      <c r="V1218" s="41"/>
      <c r="W1218" s="39"/>
      <c r="X1218" s="43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2" t="str">
        <f>VLOOKUP(N1219,'Linien - BU'!A:B,2,FALSE)</f>
        <v>BU4</v>
      </c>
      <c r="B1219" s="73">
        <f t="shared" si="133"/>
        <v>42</v>
      </c>
      <c r="C1219" s="74">
        <f>Abfalldokumentation!$U1219</f>
        <v>44488</v>
      </c>
      <c r="D1219" s="68" t="str">
        <f>IFERROR(VLOOKUP(Tabelle3[[#This Row],[Artikelnr.]],Produktgruppe!A:B,2,0),Tabelle3[[#This Row],[Produktname]])</f>
        <v>Diverses</v>
      </c>
      <c r="E1219" s="75" t="str">
        <f>IFERROR(VLOOKUP(Abfalldokumentation!$O1219,Artikel!A:C,3,FALSE),Abfalldokumentation!$O1219)</f>
        <v>Diverses</v>
      </c>
      <c r="F1219" s="75" t="str">
        <f>VLOOKUP(T1219,'Liste Gründe'!A:D,2,FALSE)</f>
        <v>Linienbezogen</v>
      </c>
      <c r="G1219" s="74" t="str">
        <f>IF(ISBLANK(V1219),VLOOKUP(Abfalldokumentation!$P1219,'Liste Gründe'!A:D,3,FALSE),V1219)</f>
        <v>Maschinenabfall</v>
      </c>
      <c r="H1219" s="75" t="str">
        <f>IF(ISBLANK(Abfalldokumentation!$W1219),"-",Abfalldokumentation!$W1219)</f>
        <v>-</v>
      </c>
      <c r="I1219" s="75">
        <f t="shared" si="134"/>
        <v>42</v>
      </c>
      <c r="J1219" s="75" t="str">
        <f t="shared" si="135"/>
        <v>Produkte</v>
      </c>
      <c r="K1219" s="75" t="str">
        <f t="shared" si="136"/>
        <v>BUs</v>
      </c>
      <c r="L1219" s="75" t="str">
        <f t="shared" si="137"/>
        <v>Symptome</v>
      </c>
      <c r="M12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IFERROR(VLOOKUP(Abfalldokumentation!$O1219,Kennzahlen!U:X,3,FALSE)*Abfalldokumentation!$B1219,"0")))),0)</f>
        <v>0</v>
      </c>
      <c r="N1219" s="75" t="str">
        <f>IF(ISBLANK(Q1219),VLOOKUP(Abfalldokumentation!$O1219,'Linien - BU'!R:S,2,FALSE),Q1219)</f>
        <v>BU4</v>
      </c>
      <c r="O1219" s="76" t="str">
        <f t="shared" si="138"/>
        <v>Diverses</v>
      </c>
      <c r="P1219" s="76">
        <f t="shared" si="139"/>
        <v>30</v>
      </c>
      <c r="Q1219" s="44" t="s">
        <v>9</v>
      </c>
      <c r="R1219" s="45" t="s">
        <v>108</v>
      </c>
      <c r="S1219" s="45">
        <v>42</v>
      </c>
      <c r="T1219" s="45">
        <v>30</v>
      </c>
      <c r="U1219" s="46">
        <v>44488</v>
      </c>
      <c r="V1219" s="47"/>
      <c r="W1219" s="45"/>
      <c r="X1219" s="49" t="str">
        <f>IFERROR(VLOOKUP(Abfalldokumentation!$R1219,Artikel!A:C,3,FALSE),Abfalldokumentation!$R1219)</f>
        <v>Diverses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7" t="str">
        <f>VLOOKUP(N1220,'Linien - BU'!A:B,2,FALSE)</f>
        <v>BU3</v>
      </c>
      <c r="B1220" s="78">
        <f t="shared" si="133"/>
        <v>39</v>
      </c>
      <c r="C1220" s="79">
        <f>Abfalldokumentation!$U1220</f>
        <v>44488</v>
      </c>
      <c r="D1220" s="68" t="str">
        <f>IFERROR(VLOOKUP(Tabelle3[[#This Row],[Artikelnr.]],Produktgruppe!A:B,2,0),Tabelle3[[#This Row],[Produktname]])</f>
        <v>Diverses</v>
      </c>
      <c r="E1220" s="80" t="str">
        <f>IFERROR(VLOOKUP(Abfalldokumentation!$O1220,Artikel!A:C,3,FALSE),Abfalldokumentation!$O1220)</f>
        <v>Maschinenabfall</v>
      </c>
      <c r="F1220" s="80" t="str">
        <f>VLOOKUP(T1220,'Liste Gründe'!A:D,2,FALSE)</f>
        <v>Linienbezogen</v>
      </c>
      <c r="G1220" s="79" t="str">
        <f>IF(ISBLANK(V1220),VLOOKUP(Abfalldokumentation!$P1220,'Liste Gründe'!A:D,3,FALSE),V1220)</f>
        <v>Maschinenabfall</v>
      </c>
      <c r="H1220" s="80" t="str">
        <f>IF(ISBLANK(Abfalldokumentation!$W1220),"-",Abfalldokumentation!$W1220)</f>
        <v>-</v>
      </c>
      <c r="I1220" s="80">
        <f t="shared" si="134"/>
        <v>42</v>
      </c>
      <c r="J1220" s="80" t="str">
        <f t="shared" si="135"/>
        <v>Produkte</v>
      </c>
      <c r="K1220" s="80" t="str">
        <f t="shared" si="136"/>
        <v>BUs</v>
      </c>
      <c r="L1220" s="80" t="str">
        <f t="shared" si="137"/>
        <v>Symptome</v>
      </c>
      <c r="M12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IFERROR(VLOOKUP(Abfalldokumentation!$O1220,Kennzahlen!U:X,3,FALSE)*Abfalldokumentation!$B1220,"0")))),0)</f>
        <v>0</v>
      </c>
      <c r="N1220" s="80" t="str">
        <f>IF(ISBLANK(Q1220),VLOOKUP(Abfalldokumentation!$O1220,'Linien - BU'!R:S,2,FALSE),Q1220)</f>
        <v>L35</v>
      </c>
      <c r="O1220" s="76" t="str">
        <f t="shared" si="138"/>
        <v>Maschinenabfall</v>
      </c>
      <c r="P1220" s="76">
        <f t="shared" si="139"/>
        <v>30</v>
      </c>
      <c r="Q1220" s="38" t="s">
        <v>293</v>
      </c>
      <c r="R1220" s="39" t="s">
        <v>53</v>
      </c>
      <c r="S1220" s="39">
        <v>39</v>
      </c>
      <c r="T1220" s="39">
        <v>30</v>
      </c>
      <c r="U1220" s="40">
        <v>44488</v>
      </c>
      <c r="V1220" s="41"/>
      <c r="W1220" s="39"/>
      <c r="X1220" s="43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2" t="str">
        <f>VLOOKUP(N1221,'Linien - BU'!A:B,2,FALSE)</f>
        <v>BU2</v>
      </c>
      <c r="B1221" s="73">
        <f t="shared" si="133"/>
        <v>117</v>
      </c>
      <c r="C1221" s="74">
        <f>Abfalldokumentation!$U1221</f>
        <v>44488</v>
      </c>
      <c r="D1221" s="68" t="str">
        <f>IFERROR(VLOOKUP(Tabelle3[[#This Row],[Artikelnr.]],Produktgruppe!A:B,2,0),Tabelle3[[#This Row],[Produktname]])</f>
        <v>ABS 295</v>
      </c>
      <c r="E1221" s="75" t="str">
        <f>IFERROR(VLOOKUP(Abfalldokumentation!$O1221,Artikel!A:C,3,FALSE),Abfalldokumentation!$O1221)</f>
        <v>Scheiben/Staub</v>
      </c>
      <c r="F1221" s="75" t="str">
        <f>VLOOKUP(T1221,'Liste Gründe'!A:D,2,FALSE)</f>
        <v>Linienbezogen</v>
      </c>
      <c r="G1221" s="74" t="str">
        <f>IF(ISBLANK(V1221),VLOOKUP(Abfalldokumentation!$P1221,'Liste Gründe'!A:D,3,FALSE),V1221)</f>
        <v>Maschinenabfall</v>
      </c>
      <c r="H1221" s="75" t="str">
        <f>IF(ISBLANK(Abfalldokumentation!$W1221),"-",Abfalldokumentation!$W1221)</f>
        <v>-</v>
      </c>
      <c r="I1221" s="75">
        <f t="shared" si="134"/>
        <v>42</v>
      </c>
      <c r="J1221" s="75" t="str">
        <f t="shared" si="135"/>
        <v>Produkte</v>
      </c>
      <c r="K1221" s="75" t="str">
        <f t="shared" si="136"/>
        <v>BUs</v>
      </c>
      <c r="L1221" s="75" t="str">
        <f t="shared" si="137"/>
        <v>Symptome</v>
      </c>
      <c r="M12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IFERROR(VLOOKUP(Abfalldokumentation!$O1221,Kennzahlen!U:X,3,FALSE)*Abfalldokumentation!$B1221,"0")))),0)</f>
        <v>0</v>
      </c>
      <c r="N1221" s="75" t="str">
        <f>IF(ISBLANK(Q1221),VLOOKUP(Abfalldokumentation!$O1221,'Linien - BU'!R:S,2,FALSE),Q1221)</f>
        <v>BU2</v>
      </c>
      <c r="O1221" s="76" t="str">
        <f t="shared" si="138"/>
        <v>Scheiben/Staub</v>
      </c>
      <c r="P1221" s="76">
        <f t="shared" si="139"/>
        <v>30</v>
      </c>
      <c r="Q1221" s="44" t="s">
        <v>7</v>
      </c>
      <c r="R1221" s="39" t="s">
        <v>16655</v>
      </c>
      <c r="S1221" s="45">
        <v>117</v>
      </c>
      <c r="T1221" s="45">
        <v>30</v>
      </c>
      <c r="U1221" s="46">
        <v>44488</v>
      </c>
      <c r="V1221" s="47"/>
      <c r="W1221" s="45"/>
      <c r="X1221" s="49" t="str">
        <f>IFERROR(VLOOKUP(Abfalldokumentation!$R1221,Artikel!A:C,3,FALSE),Abfalldokumentation!$R1221)</f>
        <v>Scheiben/Staub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2" t="str">
        <f>VLOOKUP(N1222,'Linien - BU'!A:B,2,FALSE)</f>
        <v>BU1</v>
      </c>
      <c r="B1222" s="73">
        <f t="shared" si="133"/>
        <v>100</v>
      </c>
      <c r="C1222" s="74">
        <f>Abfalldokumentation!$U1222</f>
        <v>44488</v>
      </c>
      <c r="D1222" s="68" t="str">
        <f>IFERROR(VLOOKUP(Tabelle3[[#This Row],[Artikelnr.]],Produktgruppe!A:B,2,0),Tabelle3[[#This Row],[Produktname]])</f>
        <v>Rest</v>
      </c>
      <c r="E1222" s="75" t="str">
        <f>IFERROR(VLOOKUP(Abfalldokumentation!$O1222,Artikel!A:C,3,FALSE),Abfalldokumentation!$O1222)</f>
        <v>-</v>
      </c>
      <c r="F1222" s="75" t="str">
        <f>VLOOKUP(T1222,'Liste Gründe'!A:D,2,FALSE)</f>
        <v>Linienbezogen</v>
      </c>
      <c r="G1222" s="74" t="str">
        <f>IF(ISBLANK(V1222),VLOOKUP(Abfalldokumentation!$P1222,'Liste Gründe'!A:D,3,FALSE),V1222)</f>
        <v>Reinigung</v>
      </c>
      <c r="H1222" s="75" t="str">
        <f>IF(ISBLANK(Abfalldokumentation!$W1222),"-",Abfalldokumentation!$W1222)</f>
        <v>-</v>
      </c>
      <c r="I1222" s="75">
        <f t="shared" si="134"/>
        <v>42</v>
      </c>
      <c r="J1222" s="75" t="str">
        <f t="shared" si="135"/>
        <v>Produkte</v>
      </c>
      <c r="K1222" s="75" t="str">
        <f t="shared" si="136"/>
        <v>BUs</v>
      </c>
      <c r="L1222" s="75" t="str">
        <f t="shared" si="137"/>
        <v>Symptome</v>
      </c>
      <c r="M12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IFERROR(VLOOKUP(Abfalldokumentation!$O1222,Kennzahlen!U:X,3,FALSE)*Abfalldokumentation!$B1222,"0")))),0)</f>
        <v>0</v>
      </c>
      <c r="N1222" s="75" t="str">
        <f>IF(ISBLANK(Q1222),VLOOKUP(Abfalldokumentation!$O1222,'Linien - BU'!R:S,2,FALSE),Q1222)</f>
        <v>Abfüllung</v>
      </c>
      <c r="O1222" s="76" t="str">
        <f t="shared" si="138"/>
        <v>-</v>
      </c>
      <c r="P1222" s="76">
        <f t="shared" si="139"/>
        <v>10</v>
      </c>
      <c r="Q1222" s="44" t="s">
        <v>166</v>
      </c>
      <c r="R1222" s="45" t="s">
        <v>52</v>
      </c>
      <c r="S1222" s="45">
        <v>100</v>
      </c>
      <c r="T1222" s="45">
        <v>10</v>
      </c>
      <c r="U1222" s="46">
        <v>44488</v>
      </c>
      <c r="V1222" s="47"/>
      <c r="W1222" s="45"/>
      <c r="X1222" s="49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2" t="str">
        <f>VLOOKUP(N1223,'Linien - BU'!A:B,2,FALSE)</f>
        <v>Rest</v>
      </c>
      <c r="B1223" s="73">
        <f t="shared" si="133"/>
        <v>21</v>
      </c>
      <c r="C1223" s="74">
        <f>Abfalldokumentation!$U1223</f>
        <v>44488</v>
      </c>
      <c r="D1223" s="68" t="str">
        <f>IFERROR(VLOOKUP(Tabelle3[[#This Row],[Artikelnr.]],Produktgruppe!A:B,2,0),Tabelle3[[#This Row],[Produktname]])</f>
        <v>RW</v>
      </c>
      <c r="E1223" s="75" t="str">
        <f>IFERROR(VLOOKUP(Abfalldokumentation!$O1223,Artikel!A:C,3,FALSE),Abfalldokumentation!$O1223)</f>
        <v>Räucher Retoure</v>
      </c>
      <c r="F1223" s="75" t="str">
        <f>VLOOKUP(T1223,'Liste Gründe'!A:D,2,FALSE)</f>
        <v>Rest</v>
      </c>
      <c r="G1223" s="74" t="str">
        <f>IF(ISBLANK(V1223),VLOOKUP(Abfalldokumentation!$P1223,'Liste Gründe'!A:D,3,FALSE),V1223)</f>
        <v>Retoure</v>
      </c>
      <c r="H1223" s="75" t="str">
        <f>IF(ISBLANK(Abfalldokumentation!$W1223),"-",Abfalldokumentation!$W1223)</f>
        <v>-</v>
      </c>
      <c r="I1223" s="75">
        <f t="shared" si="134"/>
        <v>42</v>
      </c>
      <c r="J1223" s="75" t="str">
        <f t="shared" si="135"/>
        <v>Produkte</v>
      </c>
      <c r="K1223" s="75" t="str">
        <f t="shared" si="136"/>
        <v>BUs</v>
      </c>
      <c r="L1223" s="75" t="str">
        <f t="shared" si="137"/>
        <v>Symptome</v>
      </c>
      <c r="M12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IFERROR(VLOOKUP(Abfalldokumentation!$O1223,Kennzahlen!U:X,3,FALSE)*Abfalldokumentation!$B1223,"0")))),0)</f>
        <v>0</v>
      </c>
      <c r="N1223" s="75" t="str">
        <f>IF(ISBLANK(Q1223),VLOOKUP(Abfalldokumentation!$O1223,'Linien - BU'!R:S,2,FALSE),Q1223)</f>
        <v>Externe</v>
      </c>
      <c r="O1223" s="76" t="str">
        <f t="shared" si="138"/>
        <v>Räucher Retoure</v>
      </c>
      <c r="P1223" s="76">
        <f t="shared" si="139"/>
        <v>22</v>
      </c>
      <c r="Q1223" s="44" t="s">
        <v>263</v>
      </c>
      <c r="R1223" s="45" t="s">
        <v>319</v>
      </c>
      <c r="S1223" s="45">
        <v>21</v>
      </c>
      <c r="T1223" s="45">
        <v>22</v>
      </c>
      <c r="U1223" s="46">
        <v>44488</v>
      </c>
      <c r="V1223" s="47" t="s">
        <v>249</v>
      </c>
      <c r="W1223" s="45"/>
      <c r="X1223" s="49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7" t="str">
        <f>VLOOKUP(N1224,'Linien - BU'!A:B,2,FALSE)</f>
        <v>BU1</v>
      </c>
      <c r="B1224" s="78">
        <f t="shared" si="133"/>
        <v>29</v>
      </c>
      <c r="C1224" s="79">
        <f>Abfalldokumentation!$U1224</f>
        <v>44488</v>
      </c>
      <c r="D1224" s="68" t="str">
        <f>IFERROR(VLOOKUP(Tabelle3[[#This Row],[Artikelnr.]],Produktgruppe!A:B,2,0),Tabelle3[[#This Row],[Produktname]])</f>
        <v>Rest</v>
      </c>
      <c r="E1224" s="80" t="str">
        <f>IFERROR(VLOOKUP(Abfalldokumentation!$O1224,Artikel!A:C,3,FALSE),Abfalldokumentation!$O1224)</f>
        <v>Rinde</v>
      </c>
      <c r="F1224" s="80" t="str">
        <f>VLOOKUP(T1224,'Liste Gründe'!A:D,2,FALSE)</f>
        <v>Linienbezogen</v>
      </c>
      <c r="G1224" s="79" t="str">
        <f>IF(ISBLANK(V1224),VLOOKUP(Abfalldokumentation!$P1224,'Liste Gründe'!A:D,3,FALSE),V1224)</f>
        <v>Maschinenabfall</v>
      </c>
      <c r="H1224" s="80" t="str">
        <f>IF(ISBLANK(Abfalldokumentation!$W1224),"-",Abfalldokumentation!$W1224)</f>
        <v>-</v>
      </c>
      <c r="I1224" s="80">
        <f t="shared" si="134"/>
        <v>42</v>
      </c>
      <c r="J1224" s="80" t="str">
        <f t="shared" si="135"/>
        <v>Produkte</v>
      </c>
      <c r="K1224" s="80" t="str">
        <f t="shared" si="136"/>
        <v>BUs</v>
      </c>
      <c r="L1224" s="80" t="str">
        <f t="shared" si="137"/>
        <v>Symptome</v>
      </c>
      <c r="M12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IFERROR(VLOOKUP(Abfalldokumentation!$O1224,Kennzahlen!U:X,3,FALSE)*Abfalldokumentation!$B1224,"0")))),0)</f>
        <v>0</v>
      </c>
      <c r="N1224" s="80" t="str">
        <f>IF(ISBLANK(Q1224),VLOOKUP(Abfalldokumentation!$O1224,'Linien - BU'!R:S,2,FALSE),Q1224)</f>
        <v>Strudelline</v>
      </c>
      <c r="O1224" s="76" t="str">
        <f t="shared" si="138"/>
        <v>Rinde</v>
      </c>
      <c r="P1224" s="76">
        <f t="shared" si="139"/>
        <v>30</v>
      </c>
      <c r="Q1224" s="38" t="s">
        <v>208</v>
      </c>
      <c r="R1224" s="39" t="s">
        <v>200</v>
      </c>
      <c r="S1224" s="39">
        <v>29</v>
      </c>
      <c r="T1224" s="39">
        <v>30</v>
      </c>
      <c r="U1224" s="40">
        <v>44488</v>
      </c>
      <c r="V1224" s="41"/>
      <c r="W1224" s="39"/>
      <c r="X1224" s="43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2" t="str">
        <f>VLOOKUP(N1225,'Linien - BU'!A:B,2,FALSE)</f>
        <v>Rest</v>
      </c>
      <c r="B1225" s="73">
        <f t="shared" si="133"/>
        <v>10</v>
      </c>
      <c r="C1225" s="74">
        <f>Abfalldokumentation!$U1225</f>
        <v>44488</v>
      </c>
      <c r="D1225" s="68" t="str">
        <f>IFERROR(VLOOKUP(Tabelle3[[#This Row],[Artikelnr.]],Produktgruppe!A:B,2,0),Tabelle3[[#This Row],[Produktname]])</f>
        <v>Qualitätssicherung</v>
      </c>
      <c r="E1225" s="75" t="str">
        <f>IFERROR(VLOOKUP(Abfalldokumentation!$O1225,Artikel!A:C,3,FALSE),Abfalldokumentation!$O1225)</f>
        <v>Rückstellproben</v>
      </c>
      <c r="F1225" s="75" t="str">
        <f>VLOOKUP(T1225,'Liste Gründe'!A:D,2,FALSE)</f>
        <v>Qualitätssicherung</v>
      </c>
      <c r="G1225" s="74" t="str">
        <f>IF(ISBLANK(V1225),VLOOKUP(Abfalldokumentation!$P1225,'Liste Gründe'!A:D,3,FALSE),V1225)</f>
        <v>Rückstellproben</v>
      </c>
      <c r="H1225" s="75" t="str">
        <f>IF(ISBLANK(Abfalldokumentation!$W1225),"-",Abfalldokumentation!$W1225)</f>
        <v>-</v>
      </c>
      <c r="I1225" s="75">
        <f t="shared" si="134"/>
        <v>42</v>
      </c>
      <c r="J1225" s="75" t="str">
        <f t="shared" si="135"/>
        <v>Produkte</v>
      </c>
      <c r="K1225" s="75" t="str">
        <f t="shared" si="136"/>
        <v>BUs</v>
      </c>
      <c r="L1225" s="75" t="str">
        <f t="shared" si="137"/>
        <v>Symptome</v>
      </c>
      <c r="M12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IFERROR(VLOOKUP(Abfalldokumentation!$O1225,Kennzahlen!U:X,3,FALSE)*Abfalldokumentation!$B1225,"0")))),0)</f>
        <v>0</v>
      </c>
      <c r="N1225" s="75" t="str">
        <f>IF(ISBLANK(Q1225),VLOOKUP(Abfalldokumentation!$O1225,'Linien - BU'!R:S,2,FALSE),Q1225)</f>
        <v>Labor</v>
      </c>
      <c r="O1225" s="76" t="str">
        <f t="shared" si="138"/>
        <v>Rückstellproben</v>
      </c>
      <c r="P1225" s="76">
        <f t="shared" si="139"/>
        <v>70</v>
      </c>
      <c r="Q1225" s="44" t="s">
        <v>185</v>
      </c>
      <c r="R1225" s="47" t="s">
        <v>198</v>
      </c>
      <c r="S1225" s="45">
        <v>10</v>
      </c>
      <c r="T1225" s="45">
        <v>70</v>
      </c>
      <c r="U1225" s="46">
        <v>44488</v>
      </c>
      <c r="V1225" s="47"/>
      <c r="W1225" s="45"/>
      <c r="X1225" s="49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7" t="str">
        <f>VLOOKUP(N1226,'Linien - BU'!A:B,2,FALSE)</f>
        <v>Rest</v>
      </c>
      <c r="B1226" s="78">
        <f t="shared" si="133"/>
        <v>24</v>
      </c>
      <c r="C1226" s="79">
        <f>Abfalldokumentation!$U1226</f>
        <v>44488</v>
      </c>
      <c r="D1226" s="68" t="str">
        <f>IFERROR(VLOOKUP(Tabelle3[[#This Row],[Artikelnr.]],Produktgruppe!A:B,2,0),Tabelle3[[#This Row],[Produktname]])</f>
        <v>Qualitätssicherung</v>
      </c>
      <c r="E1226" s="80" t="str">
        <f>IFERROR(VLOOKUP(Abfalldokumentation!$O1226,Artikel!A:C,3,FALSE),Abfalldokumentation!$O1226)</f>
        <v>Rückstellproben</v>
      </c>
      <c r="F1226" s="80" t="str">
        <f>VLOOKUP(T1226,'Liste Gründe'!A:D,2,FALSE)</f>
        <v>Qualitätssicherung</v>
      </c>
      <c r="G1226" s="79" t="str">
        <f>IF(ISBLANK(V1226),VLOOKUP(Abfalldokumentation!$P1226,'Liste Gründe'!A:D,3,FALSE),V1226)</f>
        <v>Rückstellproben</v>
      </c>
      <c r="H1226" s="80" t="str">
        <f>IF(ISBLANK(Abfalldokumentation!$W1226),"-",Abfalldokumentation!$W1226)</f>
        <v>-</v>
      </c>
      <c r="I1226" s="80">
        <f t="shared" si="134"/>
        <v>42</v>
      </c>
      <c r="J1226" s="80" t="str">
        <f t="shared" si="135"/>
        <v>Produkte</v>
      </c>
      <c r="K1226" s="80" t="str">
        <f t="shared" si="136"/>
        <v>BUs</v>
      </c>
      <c r="L1226" s="80" t="str">
        <f t="shared" si="137"/>
        <v>Symptome</v>
      </c>
      <c r="M12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IFERROR(VLOOKUP(Abfalldokumentation!$O1226,Kennzahlen!U:X,3,FALSE)*Abfalldokumentation!$B1226,"0")))),0)</f>
        <v>0</v>
      </c>
      <c r="N1226" s="80" t="str">
        <f>IF(ISBLANK(Q1226),VLOOKUP(Abfalldokumentation!$O1226,'Linien - BU'!R:S,2,FALSE),Q1226)</f>
        <v>Labor</v>
      </c>
      <c r="O1226" s="76" t="str">
        <f t="shared" si="138"/>
        <v>Rückstellproben</v>
      </c>
      <c r="P1226" s="76">
        <f t="shared" si="139"/>
        <v>70</v>
      </c>
      <c r="Q1226" s="38" t="s">
        <v>185</v>
      </c>
      <c r="R1226" s="41" t="s">
        <v>198</v>
      </c>
      <c r="S1226" s="39">
        <v>24</v>
      </c>
      <c r="T1226" s="39">
        <v>70</v>
      </c>
      <c r="U1226" s="40">
        <v>44488</v>
      </c>
      <c r="V1226" s="41"/>
      <c r="W1226" s="39"/>
      <c r="X1226" s="43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2" t="str">
        <f>VLOOKUP(N1227,'Linien - BU'!A:B,2,FALSE)</f>
        <v>Rest</v>
      </c>
      <c r="B1227" s="73">
        <f t="shared" si="133"/>
        <v>230</v>
      </c>
      <c r="C1227" s="74">
        <f>Abfalldokumentation!$U1227</f>
        <v>44488</v>
      </c>
      <c r="D1227" s="68" t="str">
        <f>IFERROR(VLOOKUP(Tabelle3[[#This Row],[Artikelnr.]],Produktgruppe!A:B,2,0),Tabelle3[[#This Row],[Produktname]])</f>
        <v>Qualitätssicherung</v>
      </c>
      <c r="E1227" s="75" t="str">
        <f>IFERROR(VLOOKUP(Abfalldokumentation!$O1227,Artikel!A:C,3,FALSE),Abfalldokumentation!$O1227)</f>
        <v>Rückstellproben</v>
      </c>
      <c r="F1227" s="75" t="str">
        <f>VLOOKUP(T1227,'Liste Gründe'!A:D,2,FALSE)</f>
        <v>Qualitätssicherung</v>
      </c>
      <c r="G1227" s="74" t="str">
        <f>IF(ISBLANK(V1227),VLOOKUP(Abfalldokumentation!$P1227,'Liste Gründe'!A:D,3,FALSE),V1227)</f>
        <v>Rückstellproben</v>
      </c>
      <c r="H1227" s="75" t="str">
        <f>IF(ISBLANK(Abfalldokumentation!$W1227),"-",Abfalldokumentation!$W1227)</f>
        <v>-</v>
      </c>
      <c r="I1227" s="75">
        <f t="shared" si="134"/>
        <v>42</v>
      </c>
      <c r="J1227" s="75" t="str">
        <f t="shared" si="135"/>
        <v>Produkte</v>
      </c>
      <c r="K1227" s="75" t="str">
        <f t="shared" si="136"/>
        <v>BUs</v>
      </c>
      <c r="L1227" s="75" t="str">
        <f t="shared" si="137"/>
        <v>Symptome</v>
      </c>
      <c r="M12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IFERROR(VLOOKUP(Abfalldokumentation!$O1227,Kennzahlen!U:X,3,FALSE)*Abfalldokumentation!$B1227,"0")))),0)</f>
        <v>0</v>
      </c>
      <c r="N1227" s="75" t="str">
        <f>IF(ISBLANK(Q1227),VLOOKUP(Abfalldokumentation!$O1227,'Linien - BU'!R:S,2,FALSE),Q1227)</f>
        <v>Labor</v>
      </c>
      <c r="O1227" s="76" t="str">
        <f t="shared" si="138"/>
        <v>Rückstellproben</v>
      </c>
      <c r="P1227" s="76">
        <f t="shared" si="139"/>
        <v>70</v>
      </c>
      <c r="Q1227" s="44" t="s">
        <v>185</v>
      </c>
      <c r="R1227" s="47" t="s">
        <v>198</v>
      </c>
      <c r="S1227" s="45">
        <v>230</v>
      </c>
      <c r="T1227" s="45">
        <v>70</v>
      </c>
      <c r="U1227" s="46">
        <v>44488</v>
      </c>
      <c r="V1227" s="47"/>
      <c r="W1227" s="45"/>
      <c r="X1227" s="49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7" t="str">
        <f>VLOOKUP(N1228,'Linien - BU'!A:B,2,FALSE)</f>
        <v>BU2</v>
      </c>
      <c r="B1228" s="78">
        <f t="shared" si="133"/>
        <v>10</v>
      </c>
      <c r="C1228" s="79">
        <f>Abfalldokumentation!$U1228</f>
        <v>44489</v>
      </c>
      <c r="D1228" s="68" t="str">
        <f>IFERROR(VLOOKUP(Tabelle3[[#This Row],[Artikelnr.]],Produktgruppe!A:B,2,0),Tabelle3[[#This Row],[Produktname]])</f>
        <v>ABS 295</v>
      </c>
      <c r="E1228" s="80" t="str">
        <f>IFERROR(VLOOKUP(Abfalldokumentation!$O1228,Artikel!A:C,3,FALSE),Abfalldokumentation!$O1228)</f>
        <v>Scheiben/Staub</v>
      </c>
      <c r="F1228" s="80" t="str">
        <f>VLOOKUP(T1228,'Liste Gründe'!A:D,2,FALSE)</f>
        <v>Linienbezogen</v>
      </c>
      <c r="G1228" s="79" t="str">
        <f>IF(ISBLANK(V1228),VLOOKUP(Abfalldokumentation!$P1228,'Liste Gründe'!A:D,3,FALSE),V1228)</f>
        <v>Maschinenabfall</v>
      </c>
      <c r="H1228" s="80" t="str">
        <f>IF(ISBLANK(Abfalldokumentation!$W1228),"-",Abfalldokumentation!$W1228)</f>
        <v>-</v>
      </c>
      <c r="I1228" s="80">
        <f t="shared" si="134"/>
        <v>42</v>
      </c>
      <c r="J1228" s="80" t="str">
        <f t="shared" si="135"/>
        <v>Produkte</v>
      </c>
      <c r="K1228" s="80" t="str">
        <f t="shared" si="136"/>
        <v>BUs</v>
      </c>
      <c r="L1228" s="80" t="str">
        <f t="shared" si="137"/>
        <v>Symptome</v>
      </c>
      <c r="M12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IFERROR(VLOOKUP(Abfalldokumentation!$O1228,Kennzahlen!U:X,3,FALSE)*Abfalldokumentation!$B1228,"0")))),0)</f>
        <v>0</v>
      </c>
      <c r="N1228" s="80" t="str">
        <f>IF(ISBLANK(Q1228),VLOOKUP(Abfalldokumentation!$O1228,'Linien - BU'!R:S,2,FALSE),Q1228)</f>
        <v>BU2</v>
      </c>
      <c r="O1228" s="76" t="str">
        <f t="shared" si="138"/>
        <v>Scheiben/Staub</v>
      </c>
      <c r="P1228" s="76">
        <f t="shared" si="139"/>
        <v>30</v>
      </c>
      <c r="Q1228" s="38" t="s">
        <v>7</v>
      </c>
      <c r="R1228" s="39" t="s">
        <v>16655</v>
      </c>
      <c r="S1228" s="39">
        <v>10</v>
      </c>
      <c r="T1228" s="39">
        <v>30</v>
      </c>
      <c r="U1228" s="40">
        <v>44489</v>
      </c>
      <c r="V1228" s="41"/>
      <c r="W1228" s="39"/>
      <c r="X1228" s="43" t="str">
        <f>IFERROR(VLOOKUP(Abfalldokumentation!$R1228,Artikel!A:C,3,FALSE),Abfalldokumentation!$R1228)</f>
        <v>Scheiben/Staub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2" t="str">
        <f>VLOOKUP(N1229,'Linien - BU'!A:B,2,FALSE)</f>
        <v>BU2</v>
      </c>
      <c r="B1229" s="73">
        <f t="shared" si="133"/>
        <v>15</v>
      </c>
      <c r="C1229" s="74">
        <f>Abfalldokumentation!$U1229</f>
        <v>44489</v>
      </c>
      <c r="D1229" s="68" t="str">
        <f>IFERROR(VLOOKUP(Tabelle3[[#This Row],[Artikelnr.]],Produktgruppe!A:B,2,0),Tabelle3[[#This Row],[Produktname]])</f>
        <v>ABS 295</v>
      </c>
      <c r="E1229" s="75" t="str">
        <f>IFERROR(VLOOKUP(Abfalldokumentation!$O1229,Artikel!A:C,3,FALSE),Abfalldokumentation!$O1229)</f>
        <v>Scheiben/Staub</v>
      </c>
      <c r="F1229" s="75" t="str">
        <f>VLOOKUP(T1229,'Liste Gründe'!A:D,2,FALSE)</f>
        <v>Linienbezogen</v>
      </c>
      <c r="G1229" s="74" t="str">
        <f>IF(ISBLANK(V1229),VLOOKUP(Abfalldokumentation!$P1229,'Liste Gründe'!A:D,3,FALSE),V1229)</f>
        <v>Maschinenabfall</v>
      </c>
      <c r="H1229" s="75" t="str">
        <f>IF(ISBLANK(Abfalldokumentation!$W1229),"-",Abfalldokumentation!$W1229)</f>
        <v>-</v>
      </c>
      <c r="I1229" s="75">
        <f t="shared" si="134"/>
        <v>42</v>
      </c>
      <c r="J1229" s="75" t="str">
        <f t="shared" si="135"/>
        <v>Produkte</v>
      </c>
      <c r="K1229" s="75" t="str">
        <f t="shared" si="136"/>
        <v>BUs</v>
      </c>
      <c r="L1229" s="75" t="str">
        <f t="shared" si="137"/>
        <v>Symptome</v>
      </c>
      <c r="M12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IFERROR(VLOOKUP(Abfalldokumentation!$O1229,Kennzahlen!U:X,3,FALSE)*Abfalldokumentation!$B1229,"0")))),0)</f>
        <v>0</v>
      </c>
      <c r="N1229" s="75" t="str">
        <f>IF(ISBLANK(Q1229),VLOOKUP(Abfalldokumentation!$O1229,'Linien - BU'!R:S,2,FALSE),Q1229)</f>
        <v>BU2</v>
      </c>
      <c r="O1229" s="76" t="str">
        <f t="shared" si="138"/>
        <v>Scheiben/Staub</v>
      </c>
      <c r="P1229" s="76">
        <f t="shared" si="139"/>
        <v>30</v>
      </c>
      <c r="Q1229" s="44" t="s">
        <v>7</v>
      </c>
      <c r="R1229" s="39" t="s">
        <v>16655</v>
      </c>
      <c r="S1229" s="45">
        <v>15</v>
      </c>
      <c r="T1229" s="45">
        <v>30</v>
      </c>
      <c r="U1229" s="46">
        <v>44489</v>
      </c>
      <c r="V1229" s="47"/>
      <c r="W1229" s="45"/>
      <c r="X1229" s="49" t="str">
        <f>IFERROR(VLOOKUP(Abfalldokumentation!$R1229,Artikel!A:C,3,FALSE),Abfalldokumentation!$R1229)</f>
        <v>Scheiben/Staub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7" t="str">
        <f>VLOOKUP(N1230,'Linien - BU'!A:B,2,FALSE)</f>
        <v>BU1</v>
      </c>
      <c r="B1230" s="78">
        <f t="shared" si="133"/>
        <v>60</v>
      </c>
      <c r="C1230" s="79">
        <f>Abfalldokumentation!$U1230</f>
        <v>44489</v>
      </c>
      <c r="D1230" s="68" t="str">
        <f>IFERROR(VLOOKUP(Tabelle3[[#This Row],[Artikelnr.]],Produktgruppe!A:B,2,0),Tabelle3[[#This Row],[Produktname]])</f>
        <v>ABS 295</v>
      </c>
      <c r="E1230" s="80" t="str">
        <f>IFERROR(VLOOKUP(Abfalldokumentation!$O1230,Artikel!A:C,3,FALSE),Abfalldokumentation!$O1230)</f>
        <v>ABS 295</v>
      </c>
      <c r="F1230" s="80" t="str">
        <f>VLOOKUP(T1230,'Liste Gründe'!A:D,2,FALSE)</f>
        <v>Schimmel</v>
      </c>
      <c r="G1230" s="79" t="str">
        <f>IF(ISBLANK(V1230),VLOOKUP(Abfalldokumentation!$P1230,'Liste Gründe'!A:D,3,FALSE),V1230)</f>
        <v>nicht eingesetzt</v>
      </c>
      <c r="H1230" s="80" t="str">
        <f>IF(ISBLANK(Abfalldokumentation!$W1230),"-",Abfalldokumentation!$W1230)</f>
        <v>-</v>
      </c>
      <c r="I1230" s="80">
        <f t="shared" si="134"/>
        <v>42</v>
      </c>
      <c r="J1230" s="80" t="str">
        <f t="shared" si="135"/>
        <v>Produkte</v>
      </c>
      <c r="K1230" s="80" t="str">
        <f t="shared" si="136"/>
        <v>BUs</v>
      </c>
      <c r="L1230" s="80" t="str">
        <f t="shared" si="137"/>
        <v>Symptome</v>
      </c>
      <c r="M12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IFERROR(VLOOKUP(Abfalldokumentation!$O1230,Kennzahlen!U:X,3,FALSE)*Abfalldokumentation!$B1230,"0")))),0)</f>
        <v>0</v>
      </c>
      <c r="N1230" s="80" t="str">
        <f>IF(ISBLANK(Q1230),VLOOKUP(Abfalldokumentation!$O1230,'Linien - BU'!R:S,2,FALSE),Q1230)</f>
        <v>Schmelze</v>
      </c>
      <c r="O1230" s="76" t="str">
        <f t="shared" si="138"/>
        <v>ABS 295</v>
      </c>
      <c r="P1230" s="76">
        <f t="shared" si="139"/>
        <v>12</v>
      </c>
      <c r="Q1230" s="38" t="s">
        <v>170</v>
      </c>
      <c r="R1230" s="39" t="s">
        <v>16658</v>
      </c>
      <c r="S1230" s="39">
        <v>60</v>
      </c>
      <c r="T1230" s="39">
        <v>12</v>
      </c>
      <c r="U1230" s="40">
        <v>44489</v>
      </c>
      <c r="V1230" s="47" t="s">
        <v>38</v>
      </c>
      <c r="W1230" s="39"/>
      <c r="X1230" s="43" t="str">
        <f>IFERROR(VLOOKUP(Abfalldokumentation!$R1230,Artikel!A:C,3,FALSE),Abfalldokumentation!$R1230)</f>
        <v>ABS 295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2" t="str">
        <f>VLOOKUP(N1231,'Linien - BU'!A:B,2,FALSE)</f>
        <v>BU1</v>
      </c>
      <c r="B1231" s="73">
        <f t="shared" si="133"/>
        <v>102</v>
      </c>
      <c r="C1231" s="74">
        <f>Abfalldokumentation!$U1231</f>
        <v>44489</v>
      </c>
      <c r="D1231" s="68" t="str">
        <f>IFERROR(VLOOKUP(Tabelle3[[#This Row],[Artikelnr.]],Produktgruppe!A:B,2,0),Tabelle3[[#This Row],[Produktname]])</f>
        <v>ABS 295</v>
      </c>
      <c r="E1231" s="75" t="str">
        <f>IFERROR(VLOOKUP(Abfalldokumentation!$O1231,Artikel!A:C,3,FALSE),Abfalldokumentation!$O1231)</f>
        <v>ABS Butterkäse 45% OGT</v>
      </c>
      <c r="F1231" s="75" t="str">
        <f>VLOOKUP(T1231,'Liste Gründe'!A:D,2,FALSE)</f>
        <v>Schimmel</v>
      </c>
      <c r="G1231" s="74" t="str">
        <f>IF(ISBLANK(V1231),VLOOKUP(Abfalldokumentation!$P1231,'Liste Gründe'!A:D,3,FALSE),V1231)</f>
        <v>keine Verarbeitung</v>
      </c>
      <c r="H1231" s="75" t="str">
        <f>IF(ISBLANK(Abfalldokumentation!$W1231),"-",Abfalldokumentation!$W1231)</f>
        <v>-</v>
      </c>
      <c r="I1231" s="75">
        <f t="shared" si="134"/>
        <v>42</v>
      </c>
      <c r="J1231" s="75" t="str">
        <f t="shared" si="135"/>
        <v>Produkte</v>
      </c>
      <c r="K1231" s="75" t="str">
        <f t="shared" si="136"/>
        <v>BUs</v>
      </c>
      <c r="L1231" s="75" t="str">
        <f t="shared" si="137"/>
        <v>Symptome</v>
      </c>
      <c r="M12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IFERROR(VLOOKUP(Abfalldokumentation!$O1231,Kennzahlen!U:X,3,FALSE)*Abfalldokumentation!$B1231,"0")))),0)</f>
        <v>204</v>
      </c>
      <c r="N1231" s="75" t="str">
        <f>IF(ISBLANK(Q1231),VLOOKUP(Abfalldokumentation!$O1231,'Linien - BU'!R:S,2,FALSE),Q1231)</f>
        <v>Schmelze</v>
      </c>
      <c r="O1231" s="76">
        <f t="shared" si="138"/>
        <v>29500823</v>
      </c>
      <c r="P1231" s="76">
        <f t="shared" si="139"/>
        <v>12</v>
      </c>
      <c r="Q1231" s="44" t="s">
        <v>170</v>
      </c>
      <c r="R1231" s="45">
        <v>29500823</v>
      </c>
      <c r="S1231" s="45">
        <v>102</v>
      </c>
      <c r="T1231" s="45">
        <v>12</v>
      </c>
      <c r="U1231" s="46">
        <v>44489</v>
      </c>
      <c r="V1231" s="47" t="s">
        <v>22</v>
      </c>
      <c r="W1231" s="45"/>
      <c r="X1231" s="49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7" t="str">
        <f>VLOOKUP(N1232,'Linien - BU'!A:B,2,FALSE)</f>
        <v>BU4</v>
      </c>
      <c r="B1232" s="78">
        <f t="shared" si="133"/>
        <v>15</v>
      </c>
      <c r="C1232" s="79">
        <f>Abfalldokumentation!$U1232</f>
        <v>44489</v>
      </c>
      <c r="D1232" s="68" t="str">
        <f>IFERROR(VLOOKUP(Tabelle3[[#This Row],[Artikelnr.]],Produktgruppe!A:B,2,0),Tabelle3[[#This Row],[Produktname]])</f>
        <v>ABS 295</v>
      </c>
      <c r="E1232" s="80" t="str">
        <f>IFERROR(VLOOKUP(Abfalldokumentation!$O1232,Artikel!A:C,3,FALSE),Abfalldokumentation!$O1232)</f>
        <v>ABS HEUBL</v>
      </c>
      <c r="F1232" s="80" t="str">
        <f>VLOOKUP(T1232,'Liste Gründe'!A:D,2,FALSE)</f>
        <v>keinen Verwendungszweck</v>
      </c>
      <c r="G1232" s="79" t="str">
        <f>IF(ISBLANK(V1232),VLOOKUP(Abfalldokumentation!$P1232,'Liste Gründe'!A:D,3,FALSE),V1232)</f>
        <v>keinen Verwendungszweck</v>
      </c>
      <c r="H1232" s="80" t="str">
        <f>IF(ISBLANK(Abfalldokumentation!$W1232),"-",Abfalldokumentation!$W1232)</f>
        <v>-</v>
      </c>
      <c r="I1232" s="80">
        <f t="shared" si="134"/>
        <v>42</v>
      </c>
      <c r="J1232" s="80" t="str">
        <f t="shared" si="135"/>
        <v>Produkte</v>
      </c>
      <c r="K1232" s="80" t="str">
        <f t="shared" si="136"/>
        <v>BUs</v>
      </c>
      <c r="L1232" s="80" t="str">
        <f t="shared" si="137"/>
        <v>Symptome</v>
      </c>
      <c r="M12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IFERROR(VLOOKUP(Abfalldokumentation!$O1232,Kennzahlen!U:X,3,FALSE)*Abfalldokumentation!$B1232,"0")))),0)</f>
        <v>0</v>
      </c>
      <c r="N1232" s="80" t="str">
        <f>IF(ISBLANK(Q1232),VLOOKUP(Abfalldokumentation!$O1232,'Linien - BU'!R:S,2,FALSE),Q1232)</f>
        <v>Bu4</v>
      </c>
      <c r="O1232" s="76">
        <f t="shared" si="138"/>
        <v>29500885</v>
      </c>
      <c r="P1232" s="76">
        <f t="shared" si="139"/>
        <v>61</v>
      </c>
      <c r="Q1232" s="38" t="s">
        <v>233</v>
      </c>
      <c r="R1232" s="39">
        <v>29500885</v>
      </c>
      <c r="S1232" s="39">
        <v>15</v>
      </c>
      <c r="T1232" s="39">
        <v>61</v>
      </c>
      <c r="U1232" s="40">
        <v>44489</v>
      </c>
      <c r="V1232" s="41"/>
      <c r="W1232" s="39"/>
      <c r="X1232" s="43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2" t="str">
        <f>VLOOKUP(N1233,'Linien - BU'!A:B,2,FALSE)</f>
        <v>BU4</v>
      </c>
      <c r="B1233" s="73">
        <f t="shared" si="133"/>
        <v>123</v>
      </c>
      <c r="C1233" s="74">
        <f>Abfalldokumentation!$U1233</f>
        <v>44489</v>
      </c>
      <c r="D1233" s="68" t="str">
        <f>IFERROR(VLOOKUP(Tabelle3[[#This Row],[Artikelnr.]],Produktgruppe!A:B,2,0),Tabelle3[[#This Row],[Produktname]])</f>
        <v>ABS 295</v>
      </c>
      <c r="E1233" s="75" t="str">
        <f>IFERROR(VLOOKUP(Abfalldokumentation!$O1233,Artikel!A:C,3,FALSE),Abfalldokumentation!$O1233)</f>
        <v>ABS MEDI-KRÄUK</v>
      </c>
      <c r="F1233" s="75" t="str">
        <f>VLOOKUP(T1233,'Liste Gründe'!A:D,2,FALSE)</f>
        <v>keinen Verwendungszweck</v>
      </c>
      <c r="G1233" s="74" t="str">
        <f>IF(ISBLANK(V1233),VLOOKUP(Abfalldokumentation!$P1233,'Liste Gründe'!A:D,3,FALSE),V1233)</f>
        <v>keinen Verwendungszweck</v>
      </c>
      <c r="H1233" s="75" t="str">
        <f>IF(ISBLANK(Abfalldokumentation!$W1233),"-",Abfalldokumentation!$W1233)</f>
        <v>-</v>
      </c>
      <c r="I1233" s="75">
        <f t="shared" si="134"/>
        <v>42</v>
      </c>
      <c r="J1233" s="75" t="str">
        <f t="shared" si="135"/>
        <v>Produkte</v>
      </c>
      <c r="K1233" s="75" t="str">
        <f t="shared" si="136"/>
        <v>BUs</v>
      </c>
      <c r="L1233" s="75" t="str">
        <f t="shared" si="137"/>
        <v>Symptome</v>
      </c>
      <c r="M12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IFERROR(VLOOKUP(Abfalldokumentation!$O1233,Kennzahlen!U:X,3,FALSE)*Abfalldokumentation!$B1233,"0")))),0)</f>
        <v>6.7194568295036419</v>
      </c>
      <c r="N1233" s="75" t="str">
        <f>IF(ISBLANK(Q1233),VLOOKUP(Abfalldokumentation!$O1233,'Linien - BU'!R:S,2,FALSE),Q1233)</f>
        <v>BU4</v>
      </c>
      <c r="O1233" s="76">
        <f t="shared" si="138"/>
        <v>29500886</v>
      </c>
      <c r="P1233" s="76">
        <f t="shared" si="139"/>
        <v>61</v>
      </c>
      <c r="Q1233" s="44" t="s">
        <v>9</v>
      </c>
      <c r="R1233" s="45">
        <v>29500886</v>
      </c>
      <c r="S1233" s="45">
        <v>123</v>
      </c>
      <c r="T1233" s="45">
        <v>61</v>
      </c>
      <c r="U1233" s="46">
        <v>44489</v>
      </c>
      <c r="V1233" s="98"/>
      <c r="W1233" s="45"/>
      <c r="X1233" s="49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7" t="str">
        <f>VLOOKUP(N1234,'Linien - BU'!A:B,2,FALSE)</f>
        <v>BU4</v>
      </c>
      <c r="B1234" s="78">
        <f t="shared" si="133"/>
        <v>24</v>
      </c>
      <c r="C1234" s="79">
        <f>Abfalldokumentation!$U1234</f>
        <v>44489</v>
      </c>
      <c r="D1234" s="68" t="str">
        <f>IFERROR(VLOOKUP(Tabelle3[[#This Row],[Artikelnr.]],Produktgruppe!A:B,2,0),Tabelle3[[#This Row],[Produktname]])</f>
        <v>ABS 295</v>
      </c>
      <c r="E1234" s="80" t="str">
        <f>IFERROR(VLOOKUP(Abfalldokumentation!$O1234,Artikel!A:C,3,FALSE),Abfalldokumentation!$O1234)</f>
        <v>ABS Unser Blütenkäse</v>
      </c>
      <c r="F1234" s="80" t="str">
        <f>VLOOKUP(T1234,'Liste Gründe'!A:D,2,FALSE)</f>
        <v>keinen Verwendungszweck</v>
      </c>
      <c r="G1234" s="79" t="str">
        <f>IF(ISBLANK(V1234),VLOOKUP(Abfalldokumentation!$P1234,'Liste Gründe'!A:D,3,FALSE),V1234)</f>
        <v>keinen Verwendungszweck</v>
      </c>
      <c r="H1234" s="80" t="str">
        <f>IF(ISBLANK(Abfalldokumentation!$W1234),"-",Abfalldokumentation!$W1234)</f>
        <v>-</v>
      </c>
      <c r="I1234" s="80">
        <f t="shared" si="134"/>
        <v>42</v>
      </c>
      <c r="J1234" s="80" t="str">
        <f t="shared" si="135"/>
        <v>Produkte</v>
      </c>
      <c r="K1234" s="80" t="str">
        <f t="shared" si="136"/>
        <v>BUs</v>
      </c>
      <c r="L1234" s="80" t="str">
        <f t="shared" si="137"/>
        <v>Symptome</v>
      </c>
      <c r="M12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IFERROR(VLOOKUP(Abfalldokumentation!$O1234,Kennzahlen!U:X,3,FALSE)*Abfalldokumentation!$B1234,"0")))),0)</f>
        <v>9.4651380183951126</v>
      </c>
      <c r="N1234" s="80" t="str">
        <f>IF(ISBLANK(Q1234),VLOOKUP(Abfalldokumentation!$O1234,'Linien - BU'!R:S,2,FALSE),Q1234)</f>
        <v>BU4</v>
      </c>
      <c r="O1234" s="76">
        <f t="shared" si="138"/>
        <v>29500910</v>
      </c>
      <c r="P1234" s="76">
        <f t="shared" si="139"/>
        <v>61</v>
      </c>
      <c r="Q1234" s="38" t="s">
        <v>9</v>
      </c>
      <c r="R1234" s="39">
        <v>29500910</v>
      </c>
      <c r="S1234" s="39">
        <v>24</v>
      </c>
      <c r="T1234" s="39">
        <v>61</v>
      </c>
      <c r="U1234" s="40">
        <v>44489</v>
      </c>
      <c r="V1234" s="41"/>
      <c r="W1234" s="39"/>
      <c r="X1234" s="43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2" t="str">
        <f>VLOOKUP(N1235,'Linien - BU'!A:B,2,FALSE)</f>
        <v>BU1</v>
      </c>
      <c r="B1235" s="73">
        <f t="shared" si="133"/>
        <v>21</v>
      </c>
      <c r="C1235" s="74">
        <f>Abfalldokumentation!$U1235</f>
        <v>44489</v>
      </c>
      <c r="D1235" s="68" t="str">
        <f>IFERROR(VLOOKUP(Tabelle3[[#This Row],[Artikelnr.]],Produktgruppe!A:B,2,0),Tabelle3[[#This Row],[Produktname]])</f>
        <v>VOS 295</v>
      </c>
      <c r="E1235" s="75" t="str">
        <f>IFERROR(VLOOKUP(Abfalldokumentation!$O1235,Artikel!A:C,3,FALSE),Abfalldokumentation!$O1235)</f>
        <v>VOS-ABS ENTSORGUNG</v>
      </c>
      <c r="F1235" s="75" t="str">
        <f>VLOOKUP(T1235,'Liste Gründe'!A:D,2,FALSE)</f>
        <v>Rest</v>
      </c>
      <c r="G1235" s="74" t="str">
        <f>IF(ISBLANK(V1235),VLOOKUP(Abfalldokumentation!$P1235,'Liste Gründe'!A:D,3,FALSE),V1235)</f>
        <v>geschälte Rinde</v>
      </c>
      <c r="H1235" s="75" t="str">
        <f>IF(ISBLANK(Abfalldokumentation!$W1235),"-",Abfalldokumentation!$W1235)</f>
        <v>-</v>
      </c>
      <c r="I1235" s="75">
        <f t="shared" si="134"/>
        <v>42</v>
      </c>
      <c r="J1235" s="75" t="str">
        <f t="shared" si="135"/>
        <v>Produkte</v>
      </c>
      <c r="K1235" s="75" t="str">
        <f t="shared" si="136"/>
        <v>BUs</v>
      </c>
      <c r="L1235" s="75" t="str">
        <f t="shared" si="137"/>
        <v>Symptome</v>
      </c>
      <c r="M12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IFERROR(VLOOKUP(Abfalldokumentation!$O1235,Kennzahlen!U:X,3,FALSE)*Abfalldokumentation!$B1235,"0")))),0)</f>
        <v>0.21</v>
      </c>
      <c r="N1235" s="75" t="str">
        <f>IF(ISBLANK(Q1235),VLOOKUP(Abfalldokumentation!$O1235,'Linien - BU'!R:S,2,FALSE),Q1235)</f>
        <v>RWV</v>
      </c>
      <c r="O1235" s="76">
        <f t="shared" si="138"/>
        <v>29500917</v>
      </c>
      <c r="P1235" s="76">
        <f t="shared" si="139"/>
        <v>60</v>
      </c>
      <c r="Q1235" s="44" t="s">
        <v>188</v>
      </c>
      <c r="R1235" s="45">
        <v>29500917</v>
      </c>
      <c r="S1235" s="45">
        <v>21</v>
      </c>
      <c r="T1235" s="45">
        <v>60</v>
      </c>
      <c r="U1235" s="46">
        <v>44489</v>
      </c>
      <c r="V1235" s="47"/>
      <c r="W1235" s="45"/>
      <c r="X1235" s="49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7" t="str">
        <f>VLOOKUP(N1236,'Linien - BU'!A:B,2,FALSE)</f>
        <v>BU1</v>
      </c>
      <c r="B1236" s="78">
        <f t="shared" si="133"/>
        <v>21</v>
      </c>
      <c r="C1236" s="79">
        <f>Abfalldokumentation!$U1236</f>
        <v>44489</v>
      </c>
      <c r="D1236" s="68" t="str">
        <f>IFERROR(VLOOKUP(Tabelle3[[#This Row],[Artikelnr.]],Produktgruppe!A:B,2,0),Tabelle3[[#This Row],[Produktname]])</f>
        <v>VOS 295</v>
      </c>
      <c r="E1236" s="80" t="str">
        <f>IFERROR(VLOOKUP(Abfalldokumentation!$O1236,Artikel!A:C,3,FALSE),Abfalldokumentation!$O1236)</f>
        <v>VOS-ABS ENTSORGUNG</v>
      </c>
      <c r="F1236" s="80" t="str">
        <f>VLOOKUP(T1236,'Liste Gründe'!A:D,2,FALSE)</f>
        <v>Rest</v>
      </c>
      <c r="G1236" s="79" t="str">
        <f>IF(ISBLANK(V1236),VLOOKUP(Abfalldokumentation!$P1236,'Liste Gründe'!A:D,3,FALSE),V1236)</f>
        <v>geschälte Rinde</v>
      </c>
      <c r="H1236" s="80" t="str">
        <f>IF(ISBLANK(Abfalldokumentation!$W1236),"-",Abfalldokumentation!$W1236)</f>
        <v>-</v>
      </c>
      <c r="I1236" s="80">
        <f t="shared" si="134"/>
        <v>42</v>
      </c>
      <c r="J1236" s="80" t="str">
        <f t="shared" si="135"/>
        <v>Produkte</v>
      </c>
      <c r="K1236" s="80" t="str">
        <f t="shared" si="136"/>
        <v>BUs</v>
      </c>
      <c r="L1236" s="80" t="str">
        <f t="shared" si="137"/>
        <v>Symptome</v>
      </c>
      <c r="M12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IFERROR(VLOOKUP(Abfalldokumentation!$O1236,Kennzahlen!U:X,3,FALSE)*Abfalldokumentation!$B1236,"0")))),0)</f>
        <v>0.21</v>
      </c>
      <c r="N1236" s="80" t="str">
        <f>IF(ISBLANK(Q1236),VLOOKUP(Abfalldokumentation!$O1236,'Linien - BU'!R:S,2,FALSE),Q1236)</f>
        <v>RWV</v>
      </c>
      <c r="O1236" s="76">
        <f t="shared" si="138"/>
        <v>29500917</v>
      </c>
      <c r="P1236" s="76">
        <f t="shared" si="139"/>
        <v>60</v>
      </c>
      <c r="Q1236" s="38" t="s">
        <v>188</v>
      </c>
      <c r="R1236" s="39">
        <v>29500917</v>
      </c>
      <c r="S1236" s="39">
        <v>21</v>
      </c>
      <c r="T1236" s="39">
        <v>60</v>
      </c>
      <c r="U1236" s="40">
        <v>44489</v>
      </c>
      <c r="V1236" s="41"/>
      <c r="W1236" s="39"/>
      <c r="X1236" s="43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2" t="str">
        <f>VLOOKUP(N1237,'Linien - BU'!A:B,2,FALSE)</f>
        <v>BU3</v>
      </c>
      <c r="B1237" s="73">
        <f t="shared" si="133"/>
        <v>51</v>
      </c>
      <c r="C1237" s="74">
        <f>Abfalldokumentation!$U1237</f>
        <v>44489</v>
      </c>
      <c r="D1237" s="68" t="str">
        <f>IFERROR(VLOOKUP(Tabelle3[[#This Row],[Artikelnr.]],Produktgruppe!A:B,2,0),Tabelle3[[#This Row],[Produktname]])</f>
        <v>ABS 295</v>
      </c>
      <c r="E1237" s="75" t="str">
        <f>IFERROR(VLOOKUP(Abfalldokumentation!$O1237,Artikel!A:C,3,FALSE),Abfalldokumentation!$O1237)</f>
        <v>ABS CHED-PF-KRÄUK gemis</v>
      </c>
      <c r="F1237" s="75" t="str">
        <f>VLOOKUP(T1237,'Liste Gründe'!A:D,2,FALSE)</f>
        <v>Linienbezogen</v>
      </c>
      <c r="G1237" s="74" t="str">
        <f>IF(ISBLANK(V1237),VLOOKUP(Abfalldokumentation!$P1237,'Liste Gründe'!A:D,3,FALSE),V1237)</f>
        <v>gemischtes Produkt</v>
      </c>
      <c r="H1237" s="75" t="str">
        <f>IF(ISBLANK(Abfalldokumentation!$W1237),"-",Abfalldokumentation!$W1237)</f>
        <v>-</v>
      </c>
      <c r="I1237" s="75">
        <f t="shared" si="134"/>
        <v>42</v>
      </c>
      <c r="J1237" s="75" t="str">
        <f t="shared" si="135"/>
        <v>Produkte</v>
      </c>
      <c r="K1237" s="75" t="str">
        <f t="shared" si="136"/>
        <v>BUs</v>
      </c>
      <c r="L1237" s="75" t="str">
        <f t="shared" si="137"/>
        <v>Symptome</v>
      </c>
      <c r="M12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IFERROR(VLOOKUP(Abfalldokumentation!$O1237,Kennzahlen!U:X,3,FALSE)*Abfalldokumentation!$B1237,"0")))),0)</f>
        <v>51</v>
      </c>
      <c r="N1237" s="75" t="str">
        <f>IF(ISBLANK(Q1237),VLOOKUP(Abfalldokumentation!$O1237,'Linien - BU'!R:S,2,FALSE),Q1237)</f>
        <v>L33</v>
      </c>
      <c r="O1237" s="76">
        <f t="shared" si="138"/>
        <v>29501003</v>
      </c>
      <c r="P1237" s="76">
        <f t="shared" si="139"/>
        <v>81</v>
      </c>
      <c r="Q1237" s="44" t="s">
        <v>191</v>
      </c>
      <c r="R1237" s="45">
        <v>29501003</v>
      </c>
      <c r="S1237" s="45">
        <v>51</v>
      </c>
      <c r="T1237" s="45">
        <v>81</v>
      </c>
      <c r="U1237" s="46">
        <v>44489</v>
      </c>
      <c r="V1237" s="47"/>
      <c r="W1237" s="45"/>
      <c r="X1237" s="49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7" t="str">
        <f>VLOOKUP(N1238,'Linien - BU'!A:B,2,FALSE)</f>
        <v>BU3</v>
      </c>
      <c r="B1238" s="78">
        <f t="shared" si="133"/>
        <v>31</v>
      </c>
      <c r="C1238" s="79">
        <f>Abfalldokumentation!$U1238</f>
        <v>44489</v>
      </c>
      <c r="D1238" s="68" t="str">
        <f>IFERROR(VLOOKUP(Tabelle3[[#This Row],[Artikelnr.]],Produktgruppe!A:B,2,0),Tabelle3[[#This Row],[Produktname]])</f>
        <v>ABS 295</v>
      </c>
      <c r="E1238" s="80" t="str">
        <f>IFERROR(VLOOKUP(Abfalldokumentation!$O1238,Artikel!A:C,3,FALSE),Abfalldokumentation!$O1238)</f>
        <v>ABS Pfeffer-Bruch</v>
      </c>
      <c r="F1238" s="80" t="str">
        <f>VLOOKUP(T1238,'Liste Gründe'!A:D,2,FALSE)</f>
        <v>Linienbezogen</v>
      </c>
      <c r="G1238" s="79" t="str">
        <f>IF(ISBLANK(V1238),VLOOKUP(Abfalldokumentation!$P1238,'Liste Gründe'!A:D,3,FALSE),V1238)</f>
        <v>Reste von Produktion</v>
      </c>
      <c r="H1238" s="80" t="str">
        <f>IF(ISBLANK(Abfalldokumentation!$W1238),"-",Abfalldokumentation!$W1238)</f>
        <v>-</v>
      </c>
      <c r="I1238" s="80">
        <f t="shared" si="134"/>
        <v>42</v>
      </c>
      <c r="J1238" s="80" t="str">
        <f t="shared" si="135"/>
        <v>Produkte</v>
      </c>
      <c r="K1238" s="80" t="str">
        <f t="shared" si="136"/>
        <v>BUs</v>
      </c>
      <c r="L1238" s="80" t="str">
        <f t="shared" si="137"/>
        <v>Symptome</v>
      </c>
      <c r="M12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IFERROR(VLOOKUP(Abfalldokumentation!$O1238,Kennzahlen!U:X,3,FALSE)*Abfalldokumentation!$B1238,"0")))),0)</f>
        <v>3.1000000000000003E-3</v>
      </c>
      <c r="N1238" s="80" t="str">
        <f>IF(ISBLANK(Q1238),VLOOKUP(Abfalldokumentation!$O1238,'Linien - BU'!R:S,2,FALSE),Q1238)</f>
        <v>Spezialitäten</v>
      </c>
      <c r="O1238" s="76">
        <f t="shared" si="138"/>
        <v>29501017</v>
      </c>
      <c r="P1238" s="76">
        <f t="shared" si="139"/>
        <v>30</v>
      </c>
      <c r="Q1238" s="38" t="s">
        <v>239</v>
      </c>
      <c r="R1238" s="39">
        <v>29501017</v>
      </c>
      <c r="S1238" s="39">
        <v>31</v>
      </c>
      <c r="T1238" s="45">
        <v>30</v>
      </c>
      <c r="U1238" s="40">
        <v>44489</v>
      </c>
      <c r="V1238" s="41" t="s">
        <v>118</v>
      </c>
      <c r="W1238" s="39"/>
      <c r="X1238" s="43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2" t="str">
        <f>VLOOKUP(N1239,'Linien - BU'!A:B,2,FALSE)</f>
        <v>Verkauf</v>
      </c>
      <c r="B1239" s="73">
        <f t="shared" si="133"/>
        <v>249</v>
      </c>
      <c r="C1239" s="74">
        <f>Abfalldokumentation!$U1239</f>
        <v>44489</v>
      </c>
      <c r="D1239" s="68" t="str">
        <f>IFERROR(VLOOKUP(Tabelle3[[#This Row],[Artikelnr.]],Produktgruppe!A:B,2,0),Tabelle3[[#This Row],[Produktname]])</f>
        <v>Endstücke 295</v>
      </c>
      <c r="E1239" s="75" t="str">
        <f>IFERROR(VLOOKUP(Abfalldokumentation!$O1239,Artikel!A:C,3,FALSE),Abfalldokumentation!$O1239)</f>
        <v>VOS RW-NUSS-ENDSTÜCK</v>
      </c>
      <c r="F1239" s="75" t="str">
        <f>VLOOKUP(T1239,'Liste Gründe'!A:D,2,FALSE)</f>
        <v>Schimmel</v>
      </c>
      <c r="G1239" s="74" t="str">
        <f>IF(ISBLANK(V1239),VLOOKUP(Abfalldokumentation!$P1239,'Liste Gründe'!A:D,3,FALSE),V1239)</f>
        <v>keinen Abnehmer/kein Schälpersonal</v>
      </c>
      <c r="H1239" s="75" t="str">
        <f>IF(ISBLANK(Abfalldokumentation!$W1239),"-",Abfalldokumentation!$W1239)</f>
        <v>-</v>
      </c>
      <c r="I1239" s="75">
        <f t="shared" si="134"/>
        <v>42</v>
      </c>
      <c r="J1239" s="75" t="str">
        <f t="shared" si="135"/>
        <v>Produkte</v>
      </c>
      <c r="K1239" s="75" t="str">
        <f t="shared" si="136"/>
        <v>BUs</v>
      </c>
      <c r="L1239" s="75" t="str">
        <f t="shared" si="137"/>
        <v>Symptome</v>
      </c>
      <c r="M12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IFERROR(VLOOKUP(Abfalldokumentation!$O1239,Kennzahlen!U:X,3,FALSE)*Abfalldokumentation!$B1239,"0")))),0)</f>
        <v>124.5</v>
      </c>
      <c r="N1239" s="75" t="str">
        <f>IF(ISBLANK(Q1239),VLOOKUP(Abfalldokumentation!$O1239,'Linien - BU'!R:S,2,FALSE),Q1239)</f>
        <v>Verkauf</v>
      </c>
      <c r="O1239" s="76">
        <f t="shared" si="138"/>
        <v>29501076</v>
      </c>
      <c r="P1239" s="76">
        <f t="shared" si="139"/>
        <v>12</v>
      </c>
      <c r="Q1239" s="44" t="s">
        <v>11</v>
      </c>
      <c r="R1239" s="45">
        <v>29501076</v>
      </c>
      <c r="S1239" s="45">
        <v>249</v>
      </c>
      <c r="T1239" s="45">
        <v>12</v>
      </c>
      <c r="U1239" s="46">
        <v>44489</v>
      </c>
      <c r="V1239" s="47" t="s">
        <v>20</v>
      </c>
      <c r="W1239" s="45"/>
      <c r="X1239" s="49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7" t="str">
        <f>VLOOKUP(N1240,'Linien - BU'!A:B,2,FALSE)</f>
        <v>BU3</v>
      </c>
      <c r="B1240" s="78">
        <f t="shared" si="133"/>
        <v>138</v>
      </c>
      <c r="C1240" s="79">
        <f>Abfalldokumentation!$U1240</f>
        <v>44489</v>
      </c>
      <c r="D1240" s="68" t="str">
        <f>IFERROR(VLOOKUP(Tabelle3[[#This Row],[Artikelnr.]],Produktgruppe!A:B,2,0),Tabelle3[[#This Row],[Produktname]])</f>
        <v>Offen vegan</v>
      </c>
      <c r="E1240" s="80" t="str">
        <f>IFERROR(VLOOKUP(Abfalldokumentation!$O1240,Artikel!A:C,3,FALSE),Abfalldokumentation!$O1240)</f>
        <v>VOS VEG-SCH MILD</v>
      </c>
      <c r="F1240" s="80" t="str">
        <f>VLOOKUP(T1240,'Liste Gründe'!A:D,2,FALSE)</f>
        <v>keinen Verwendungszweck</v>
      </c>
      <c r="G1240" s="79" t="str">
        <f>IF(ISBLANK(V1240),VLOOKUP(Abfalldokumentation!$P1240,'Liste Gründe'!A:D,3,FALSE),V1240)</f>
        <v>VOS &gt; Einsatz (vegan)</v>
      </c>
      <c r="H1240" s="80" t="str">
        <f>IF(ISBLANK(Abfalldokumentation!$W1240),"-",Abfalldokumentation!$W1240)</f>
        <v>-</v>
      </c>
      <c r="I1240" s="80">
        <f t="shared" si="134"/>
        <v>42</v>
      </c>
      <c r="J1240" s="80" t="str">
        <f t="shared" si="135"/>
        <v>Produkte</v>
      </c>
      <c r="K1240" s="80" t="str">
        <f t="shared" si="136"/>
        <v>BUs</v>
      </c>
      <c r="L1240" s="80" t="str">
        <f t="shared" si="137"/>
        <v>Symptome</v>
      </c>
      <c r="M12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IFERROR(VLOOKUP(Abfalldokumentation!$O1240,Kennzahlen!U:X,3,FALSE)*Abfalldokumentation!$B1240,"0")))),0)</f>
        <v>69</v>
      </c>
      <c r="N1240" s="80" t="str">
        <f>IF(ISBLANK(Q1240),VLOOKUP(Abfalldokumentation!$O1240,'Linien - BU'!R:S,2,FALSE),Q1240)</f>
        <v>BU3</v>
      </c>
      <c r="O1240" s="76">
        <f t="shared" si="138"/>
        <v>29900002</v>
      </c>
      <c r="P1240" s="76">
        <f t="shared" si="139"/>
        <v>61</v>
      </c>
      <c r="Q1240" s="38" t="s">
        <v>8</v>
      </c>
      <c r="R1240" s="39">
        <v>29900002</v>
      </c>
      <c r="S1240" s="39">
        <v>138</v>
      </c>
      <c r="T1240" s="39">
        <v>61</v>
      </c>
      <c r="U1240" s="40">
        <v>44489</v>
      </c>
      <c r="V1240" s="47" t="s">
        <v>35</v>
      </c>
      <c r="W1240" s="39"/>
      <c r="X1240" s="43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2" t="str">
        <f>VLOOKUP(N1241,'Linien - BU'!A:B,2,FALSE)</f>
        <v>BU3</v>
      </c>
      <c r="B1241" s="73">
        <f t="shared" si="133"/>
        <v>70</v>
      </c>
      <c r="C1241" s="74">
        <f>Abfalldokumentation!$U1241</f>
        <v>44489</v>
      </c>
      <c r="D1241" s="68" t="str">
        <f>IFERROR(VLOOKUP(Tabelle3[[#This Row],[Artikelnr.]],Produktgruppe!A:B,2,0),Tabelle3[[#This Row],[Produktname]])</f>
        <v>Offen vegan</v>
      </c>
      <c r="E1241" s="75" t="str">
        <f>IFERROR(VLOOKUP(Abfalldokumentation!$O1241,Artikel!A:C,3,FALSE),Abfalldokumentation!$O1241)</f>
        <v>VOS VEG-SCH WÜRZIG</v>
      </c>
      <c r="F1241" s="75" t="str">
        <f>VLOOKUP(T1241,'Liste Gründe'!A:D,2,FALSE)</f>
        <v>keinen Verwendungszweck</v>
      </c>
      <c r="G1241" s="74" t="str">
        <f>IF(ISBLANK(V1241),VLOOKUP(Abfalldokumentation!$P1241,'Liste Gründe'!A:D,3,FALSE),V1241)</f>
        <v>VOS &gt; Einsatz (vegan)</v>
      </c>
      <c r="H1241" s="75" t="str">
        <f>IF(ISBLANK(Abfalldokumentation!$W1241),"-",Abfalldokumentation!$W1241)</f>
        <v>-</v>
      </c>
      <c r="I1241" s="75">
        <f t="shared" si="134"/>
        <v>42</v>
      </c>
      <c r="J1241" s="75" t="str">
        <f t="shared" si="135"/>
        <v>Produkte</v>
      </c>
      <c r="K1241" s="75" t="str">
        <f t="shared" si="136"/>
        <v>BUs</v>
      </c>
      <c r="L1241" s="75" t="str">
        <f t="shared" si="137"/>
        <v>Symptome</v>
      </c>
      <c r="M12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IFERROR(VLOOKUP(Abfalldokumentation!$O1241,Kennzahlen!U:X,3,FALSE)*Abfalldokumentation!$B1241,"0")))),0)</f>
        <v>35</v>
      </c>
      <c r="N1241" s="75" t="str">
        <f>IF(ISBLANK(Q1241),VLOOKUP(Abfalldokumentation!$O1241,'Linien - BU'!R:S,2,FALSE),Q1241)</f>
        <v>BU3</v>
      </c>
      <c r="O1241" s="76">
        <f t="shared" si="138"/>
        <v>29900003</v>
      </c>
      <c r="P1241" s="76">
        <f t="shared" si="139"/>
        <v>61</v>
      </c>
      <c r="Q1241" s="44" t="s">
        <v>8</v>
      </c>
      <c r="R1241" s="45">
        <v>29900003</v>
      </c>
      <c r="S1241" s="45">
        <v>70</v>
      </c>
      <c r="T1241" s="45">
        <v>61</v>
      </c>
      <c r="U1241" s="46">
        <v>44489</v>
      </c>
      <c r="V1241" s="47" t="s">
        <v>35</v>
      </c>
      <c r="W1241" s="45"/>
      <c r="X1241" s="49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7" t="str">
        <f>VLOOKUP(N1242,'Linien - BU'!A:B,2,FALSE)</f>
        <v>BU1</v>
      </c>
      <c r="B1242" s="78">
        <f t="shared" si="133"/>
        <v>230</v>
      </c>
      <c r="C1242" s="79">
        <f>Abfalldokumentation!$U1242</f>
        <v>44489</v>
      </c>
      <c r="D1242" s="68" t="str">
        <f>IFERROR(VLOOKUP(Tabelle3[[#This Row],[Artikelnr.]],Produktgruppe!A:B,2,0),Tabelle3[[#This Row],[Produktname]])</f>
        <v>Diverses</v>
      </c>
      <c r="E1242" s="80" t="str">
        <f>IFERROR(VLOOKUP(Abfalldokumentation!$O1242,Artikel!A:C,3,FALSE),Abfalldokumentation!$O1242)</f>
        <v>SKZ PF 10KG</v>
      </c>
      <c r="F1242" s="80" t="str">
        <f>VLOOKUP(T1242,'Liste Gründe'!A:D,2,FALSE)</f>
        <v>Qualitätsprobleme</v>
      </c>
      <c r="G1242" s="79" t="str">
        <f>IF(ISBLANK(V1242),VLOOKUP(Abfalldokumentation!$P1242,'Liste Gründe'!A:D,3,FALSE),V1242)</f>
        <v>zu fest</v>
      </c>
      <c r="H1242" s="80" t="str">
        <f>IF(ISBLANK(Abfalldokumentation!$W1242),"-",Abfalldokumentation!$W1242)</f>
        <v>-</v>
      </c>
      <c r="I1242" s="80">
        <f t="shared" si="134"/>
        <v>42</v>
      </c>
      <c r="J1242" s="80" t="str">
        <f t="shared" si="135"/>
        <v>Produkte</v>
      </c>
      <c r="K1242" s="80" t="str">
        <f t="shared" si="136"/>
        <v>BUs</v>
      </c>
      <c r="L1242" s="80" t="str">
        <f t="shared" si="137"/>
        <v>Symptome</v>
      </c>
      <c r="M12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IFERROR(VLOOKUP(Abfalldokumentation!$O1242,Kennzahlen!U:X,3,FALSE)*Abfalldokumentation!$B1242,"0")))),0)</f>
        <v>5421.33</v>
      </c>
      <c r="N1242" s="80" t="str">
        <f>IF(ISBLANK(Q1242),VLOOKUP(Abfalldokumentation!$O1242,'Linien - BU'!R:S,2,FALSE),Q1242)</f>
        <v>Schmelze</v>
      </c>
      <c r="O1242" s="76">
        <f t="shared" si="138"/>
        <v>31000161</v>
      </c>
      <c r="P1242" s="76">
        <f t="shared" si="139"/>
        <v>54</v>
      </c>
      <c r="Q1242" s="38" t="s">
        <v>170</v>
      </c>
      <c r="R1242" s="39">
        <v>31000161</v>
      </c>
      <c r="S1242" s="39">
        <v>230</v>
      </c>
      <c r="T1242" s="39">
        <v>54</v>
      </c>
      <c r="U1242" s="40">
        <v>44489</v>
      </c>
      <c r="V1242" s="41"/>
      <c r="W1242" s="39"/>
      <c r="X1242" s="43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2" t="str">
        <f>VLOOKUP(N1243,'Linien - BU'!A:B,2,FALSE)</f>
        <v>BU1</v>
      </c>
      <c r="B1243" s="73">
        <f t="shared" si="133"/>
        <v>22</v>
      </c>
      <c r="C1243" s="74">
        <f>Abfalldokumentation!$U1243</f>
        <v>44489</v>
      </c>
      <c r="D1243" s="68" t="str">
        <f>IFERROR(VLOOKUP(Tabelle3[[#This Row],[Artikelnr.]],Produktgruppe!A:B,2,0),Tabelle3[[#This Row],[Produktname]])</f>
        <v>Räucherwürste</v>
      </c>
      <c r="E1243" s="75" t="str">
        <f>IFERROR(VLOOKUP(Abfalldokumentation!$O1243,Artikel!A:C,3,FALSE),Abfalldokumentation!$O1243)</f>
        <v>RW NUSS 10,0KG AN</v>
      </c>
      <c r="F1243" s="75" t="str">
        <f>VLOOKUP(T1243,'Liste Gründe'!A:D,2,FALSE)</f>
        <v>Rest</v>
      </c>
      <c r="G1243" s="74" t="str">
        <f>IF(ISBLANK(V1243),VLOOKUP(Abfalldokumentation!$P1243,'Liste Gründe'!A:D,3,FALSE),V1243)</f>
        <v>Metall</v>
      </c>
      <c r="H1243" s="75" t="str">
        <f>IF(ISBLANK(Abfalldokumentation!$W1243),"-",Abfalldokumentation!$W1243)</f>
        <v>-</v>
      </c>
      <c r="I1243" s="75">
        <f t="shared" si="134"/>
        <v>42</v>
      </c>
      <c r="J1243" s="75" t="str">
        <f t="shared" si="135"/>
        <v>Produkte</v>
      </c>
      <c r="K1243" s="75" t="str">
        <f t="shared" si="136"/>
        <v>BUs</v>
      </c>
      <c r="L1243" s="75" t="str">
        <f t="shared" si="137"/>
        <v>Symptome</v>
      </c>
      <c r="M12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IFERROR(VLOOKUP(Abfalldokumentation!$O1243,Kennzahlen!U:X,3,FALSE)*Abfalldokumentation!$B1243,"0")))),0)</f>
        <v>0</v>
      </c>
      <c r="N1243" s="75">
        <f>IF(ISBLANK(Q1243),VLOOKUP(Abfalldokumentation!$O1243,'Linien - BU'!R:S,2,FALSE),Q1243)</f>
        <v>3020</v>
      </c>
      <c r="O1243" s="76">
        <f t="shared" si="138"/>
        <v>32000070</v>
      </c>
      <c r="P1243" s="76">
        <f t="shared" si="139"/>
        <v>40</v>
      </c>
      <c r="Q1243" s="44">
        <v>3020</v>
      </c>
      <c r="R1243" s="45">
        <v>32000070</v>
      </c>
      <c r="S1243" s="45">
        <v>22</v>
      </c>
      <c r="T1243" s="45">
        <v>40</v>
      </c>
      <c r="U1243" s="46">
        <v>44489</v>
      </c>
      <c r="V1243" s="47"/>
      <c r="W1243" s="45"/>
      <c r="X1243" s="49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7" t="str">
        <f>VLOOKUP(N1244,'Linien - BU'!A:B,2,FALSE)</f>
        <v>BU1</v>
      </c>
      <c r="B1244" s="78">
        <f t="shared" si="133"/>
        <v>24.8</v>
      </c>
      <c r="C1244" s="79">
        <f>Abfalldokumentation!$U1244</f>
        <v>44489</v>
      </c>
      <c r="D1244" s="68" t="str">
        <f>IFERROR(VLOOKUP(Tabelle3[[#This Row],[Artikelnr.]],Produktgruppe!A:B,2,0),Tabelle3[[#This Row],[Produktname]])</f>
        <v>Rest</v>
      </c>
      <c r="E1244" s="80" t="str">
        <f>IFERROR(VLOOKUP(Abfalldokumentation!$O1244,Artikel!A:C,3,FALSE),Abfalldokumentation!$O1244)</f>
        <v>-</v>
      </c>
      <c r="F1244" s="80" t="str">
        <f>VLOOKUP(T1244,'Liste Gründe'!A:D,2,FALSE)</f>
        <v>Schimmel</v>
      </c>
      <c r="G1244" s="79" t="str">
        <f>IF(ISBLANK(V1244),VLOOKUP(Abfalldokumentation!$P1244,'Liste Gründe'!A:D,3,FALSE),V1244)</f>
        <v>keine Verarbeitung</v>
      </c>
      <c r="H1244" s="80" t="str">
        <f>IF(ISBLANK(Abfalldokumentation!$W1244),"-",Abfalldokumentation!$W1244)</f>
        <v>-</v>
      </c>
      <c r="I1244" s="80">
        <f t="shared" si="134"/>
        <v>42</v>
      </c>
      <c r="J1244" s="80" t="str">
        <f t="shared" si="135"/>
        <v>Produkte</v>
      </c>
      <c r="K1244" s="80" t="str">
        <f t="shared" si="136"/>
        <v>BUs</v>
      </c>
      <c r="L1244" s="80" t="str">
        <f t="shared" si="137"/>
        <v>Symptome</v>
      </c>
      <c r="M12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IFERROR(VLOOKUP(Abfalldokumentation!$O1244,Kennzahlen!U:X,3,FALSE)*Abfalldokumentation!$B1244,"0")))),0)</f>
        <v>0</v>
      </c>
      <c r="N1244" s="80" t="str">
        <f>IF(ISBLANK(Q1244),VLOOKUP(Abfalldokumentation!$O1244,'Linien - BU'!R:S,2,FALSE),Q1244)</f>
        <v>RWV</v>
      </c>
      <c r="O1244" s="76" t="str">
        <f t="shared" si="138"/>
        <v>-</v>
      </c>
      <c r="P1244" s="76">
        <f t="shared" si="139"/>
        <v>12</v>
      </c>
      <c r="Q1244" s="38" t="s">
        <v>188</v>
      </c>
      <c r="R1244" s="39" t="s">
        <v>52</v>
      </c>
      <c r="S1244" s="39">
        <v>24.8</v>
      </c>
      <c r="T1244" s="39">
        <v>12</v>
      </c>
      <c r="U1244" s="40">
        <v>44489</v>
      </c>
      <c r="V1244" s="47" t="s">
        <v>22</v>
      </c>
      <c r="W1244" s="39"/>
      <c r="X1244" s="43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2" t="str">
        <f>VLOOKUP(N1245,'Linien - BU'!A:B,2,FALSE)</f>
        <v>BU1</v>
      </c>
      <c r="B1245" s="73">
        <f t="shared" si="133"/>
        <v>123</v>
      </c>
      <c r="C1245" s="74">
        <f>Abfalldokumentation!$U1245</f>
        <v>44489</v>
      </c>
      <c r="D1245" s="68" t="str">
        <f>IFERROR(VLOOKUP(Tabelle3[[#This Row],[Artikelnr.]],Produktgruppe!A:B,2,0),Tabelle3[[#This Row],[Produktname]])</f>
        <v>Rest</v>
      </c>
      <c r="E1245" s="75" t="str">
        <f>IFERROR(VLOOKUP(Abfalldokumentation!$O1245,Artikel!A:C,3,FALSE),Abfalldokumentation!$O1245)</f>
        <v>-</v>
      </c>
      <c r="F1245" s="75" t="str">
        <f>VLOOKUP(T1245,'Liste Gründe'!A:D,2,FALSE)</f>
        <v>Schimmel</v>
      </c>
      <c r="G1245" s="74" t="str">
        <f>IF(ISBLANK(V1245),VLOOKUP(Abfalldokumentation!$P1245,'Liste Gründe'!A:D,3,FALSE),V1245)</f>
        <v>keine Verarbeitung</v>
      </c>
      <c r="H1245" s="75" t="str">
        <f>IF(ISBLANK(Abfalldokumentation!$W1245),"-",Abfalldokumentation!$W1245)</f>
        <v>-</v>
      </c>
      <c r="I1245" s="75">
        <f t="shared" si="134"/>
        <v>42</v>
      </c>
      <c r="J1245" s="75" t="str">
        <f t="shared" si="135"/>
        <v>Produkte</v>
      </c>
      <c r="K1245" s="75" t="str">
        <f t="shared" si="136"/>
        <v>BUs</v>
      </c>
      <c r="L1245" s="75" t="str">
        <f t="shared" si="137"/>
        <v>Symptome</v>
      </c>
      <c r="M12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IFERROR(VLOOKUP(Abfalldokumentation!$O1245,Kennzahlen!U:X,3,FALSE)*Abfalldokumentation!$B1245,"0")))),0)</f>
        <v>0</v>
      </c>
      <c r="N1245" s="75" t="str">
        <f>IF(ISBLANK(Q1245),VLOOKUP(Abfalldokumentation!$O1245,'Linien - BU'!R:S,2,FALSE),Q1245)</f>
        <v>RWV</v>
      </c>
      <c r="O1245" s="76" t="str">
        <f t="shared" si="138"/>
        <v>-</v>
      </c>
      <c r="P1245" s="76">
        <f t="shared" si="139"/>
        <v>12</v>
      </c>
      <c r="Q1245" s="44" t="s">
        <v>188</v>
      </c>
      <c r="R1245" s="45" t="s">
        <v>52</v>
      </c>
      <c r="S1245" s="45">
        <v>123</v>
      </c>
      <c r="T1245" s="45">
        <v>12</v>
      </c>
      <c r="U1245" s="46">
        <v>44489</v>
      </c>
      <c r="V1245" s="47" t="s">
        <v>22</v>
      </c>
      <c r="W1245" s="45"/>
      <c r="X1245" s="49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7" t="str">
        <f>VLOOKUP(N1246,'Linien - BU'!A:B,2,FALSE)</f>
        <v>BU1</v>
      </c>
      <c r="B1246" s="78">
        <f t="shared" si="133"/>
        <v>84</v>
      </c>
      <c r="C1246" s="79">
        <f>Abfalldokumentation!$U1246</f>
        <v>44489</v>
      </c>
      <c r="D1246" s="68" t="str">
        <f>IFERROR(VLOOKUP(Tabelle3[[#This Row],[Artikelnr.]],Produktgruppe!A:B,2,0),Tabelle3[[#This Row],[Produktname]])</f>
        <v>Rest</v>
      </c>
      <c r="E1246" s="80" t="str">
        <f>IFERROR(VLOOKUP(Abfalldokumentation!$O1246,Artikel!A:C,3,FALSE),Abfalldokumentation!$O1246)</f>
        <v>-</v>
      </c>
      <c r="F1246" s="80" t="str">
        <f>VLOOKUP(T1246,'Liste Gründe'!A:D,2,FALSE)</f>
        <v>Schimmel</v>
      </c>
      <c r="G1246" s="79" t="str">
        <f>IF(ISBLANK(V1246),VLOOKUP(Abfalldokumentation!$P1246,'Liste Gründe'!A:D,3,FALSE),V1246)</f>
        <v>keine Verarbeitung</v>
      </c>
      <c r="H1246" s="80" t="str">
        <f>IF(ISBLANK(Abfalldokumentation!$W1246),"-",Abfalldokumentation!$W1246)</f>
        <v>-</v>
      </c>
      <c r="I1246" s="80">
        <f t="shared" si="134"/>
        <v>42</v>
      </c>
      <c r="J1246" s="80" t="str">
        <f t="shared" si="135"/>
        <v>Produkte</v>
      </c>
      <c r="K1246" s="80" t="str">
        <f t="shared" si="136"/>
        <v>BUs</v>
      </c>
      <c r="L1246" s="80" t="str">
        <f t="shared" si="137"/>
        <v>Symptome</v>
      </c>
      <c r="M12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IFERROR(VLOOKUP(Abfalldokumentation!$O1246,Kennzahlen!U:X,3,FALSE)*Abfalldokumentation!$B1246,"0")))),0)</f>
        <v>0</v>
      </c>
      <c r="N1246" s="80" t="str">
        <f>IF(ISBLANK(Q1246),VLOOKUP(Abfalldokumentation!$O1246,'Linien - BU'!R:S,2,FALSE),Q1246)</f>
        <v>RWV</v>
      </c>
      <c r="O1246" s="76" t="str">
        <f t="shared" si="138"/>
        <v>-</v>
      </c>
      <c r="P1246" s="76">
        <f t="shared" si="139"/>
        <v>12</v>
      </c>
      <c r="Q1246" s="38" t="s">
        <v>188</v>
      </c>
      <c r="R1246" s="39" t="s">
        <v>52</v>
      </c>
      <c r="S1246" s="39">
        <f>29+55</f>
        <v>84</v>
      </c>
      <c r="T1246" s="39">
        <v>12</v>
      </c>
      <c r="U1246" s="40">
        <v>44489</v>
      </c>
      <c r="V1246" s="47" t="s">
        <v>22</v>
      </c>
      <c r="W1246" s="39"/>
      <c r="X1246" s="43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2" t="str">
        <f>VLOOKUP(N1247,'Linien - BU'!A:B,2,FALSE)</f>
        <v>BU1</v>
      </c>
      <c r="B1247" s="73">
        <f t="shared" si="133"/>
        <v>90</v>
      </c>
      <c r="C1247" s="74">
        <f>Abfalldokumentation!$U1247</f>
        <v>44489</v>
      </c>
      <c r="D1247" s="68" t="str">
        <f>IFERROR(VLOOKUP(Tabelle3[[#This Row],[Artikelnr.]],Produktgruppe!A:B,2,0),Tabelle3[[#This Row],[Produktname]])</f>
        <v>Diverses</v>
      </c>
      <c r="E1247" s="75" t="str">
        <f>IFERROR(VLOOKUP(Abfalldokumentation!$O1247,Artikel!A:C,3,FALSE),Abfalldokumentation!$O1247)</f>
        <v>Maschinenabfall</v>
      </c>
      <c r="F1247" s="75" t="str">
        <f>VLOOKUP(T1247,'Liste Gründe'!A:D,2,FALSE)</f>
        <v>Linienbezogen</v>
      </c>
      <c r="G1247" s="74" t="str">
        <f>IF(ISBLANK(V1247),VLOOKUP(Abfalldokumentation!$P1247,'Liste Gründe'!A:D,3,FALSE),V1247)</f>
        <v>Füllkopf tropft (vegan)</v>
      </c>
      <c r="H1247" s="75" t="str">
        <f>IF(ISBLANK(Abfalldokumentation!$W1247),"-",Abfalldokumentation!$W1247)</f>
        <v>-</v>
      </c>
      <c r="I1247" s="75">
        <f t="shared" si="134"/>
        <v>42</v>
      </c>
      <c r="J1247" s="75" t="str">
        <f t="shared" si="135"/>
        <v>Produkte</v>
      </c>
      <c r="K1247" s="75" t="str">
        <f t="shared" si="136"/>
        <v>BUs</v>
      </c>
      <c r="L1247" s="75" t="str">
        <f t="shared" si="137"/>
        <v>Symptome</v>
      </c>
      <c r="M12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IFERROR(VLOOKUP(Abfalldokumentation!$O1247,Kennzahlen!U:X,3,FALSE)*Abfalldokumentation!$B1247,"0")))),0)</f>
        <v>0</v>
      </c>
      <c r="N1247" s="75" t="str">
        <f>IF(ISBLANK(Q1247),VLOOKUP(Abfalldokumentation!$O1247,'Linien - BU'!R:S,2,FALSE),Q1247)</f>
        <v>BU1</v>
      </c>
      <c r="O1247" s="76" t="str">
        <f t="shared" si="138"/>
        <v>Maschinenabfall</v>
      </c>
      <c r="P1247" s="76">
        <f t="shared" si="139"/>
        <v>20</v>
      </c>
      <c r="Q1247" s="44" t="s">
        <v>6</v>
      </c>
      <c r="R1247" s="39" t="s">
        <v>53</v>
      </c>
      <c r="S1247" s="45">
        <v>90</v>
      </c>
      <c r="T1247" s="45">
        <v>20</v>
      </c>
      <c r="U1247" s="46">
        <v>44489</v>
      </c>
      <c r="V1247" s="47"/>
      <c r="W1247" s="45"/>
      <c r="X1247" s="49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7" t="str">
        <f>VLOOKUP(N1248,'Linien - BU'!A:B,2,FALSE)</f>
        <v>BU2</v>
      </c>
      <c r="B1248" s="78">
        <f t="shared" si="133"/>
        <v>52</v>
      </c>
      <c r="C1248" s="79">
        <f>Abfalldokumentation!$U1248</f>
        <v>44489</v>
      </c>
      <c r="D1248" s="68" t="str">
        <f>IFERROR(VLOOKUP(Tabelle3[[#This Row],[Artikelnr.]],Produktgruppe!A:B,2,0),Tabelle3[[#This Row],[Produktname]])</f>
        <v>ABS 295</v>
      </c>
      <c r="E1248" s="80" t="str">
        <f>IFERROR(VLOOKUP(Abfalldokumentation!$O1248,Artikel!A:C,3,FALSE),Abfalldokumentation!$O1248)</f>
        <v>Scheiben/Staub</v>
      </c>
      <c r="F1248" s="80" t="str">
        <f>VLOOKUP(T1248,'Liste Gründe'!A:D,2,FALSE)</f>
        <v>Linienbezogen</v>
      </c>
      <c r="G1248" s="79" t="str">
        <f>IF(ISBLANK(V1248),VLOOKUP(Abfalldokumentation!$P1248,'Liste Gründe'!A:D,3,FALSE),V1248)</f>
        <v>Maschinenabfall</v>
      </c>
      <c r="H1248" s="80" t="str">
        <f>IF(ISBLANK(Abfalldokumentation!$W1248),"-",Abfalldokumentation!$W1248)</f>
        <v>-</v>
      </c>
      <c r="I1248" s="80">
        <f t="shared" si="134"/>
        <v>42</v>
      </c>
      <c r="J1248" s="80" t="str">
        <f t="shared" si="135"/>
        <v>Produkte</v>
      </c>
      <c r="K1248" s="80" t="str">
        <f t="shared" si="136"/>
        <v>BUs</v>
      </c>
      <c r="L1248" s="80" t="str">
        <f t="shared" si="137"/>
        <v>Symptome</v>
      </c>
      <c r="M12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IFERROR(VLOOKUP(Abfalldokumentation!$O1248,Kennzahlen!U:X,3,FALSE)*Abfalldokumentation!$B1248,"0")))),0)</f>
        <v>0</v>
      </c>
      <c r="N1248" s="80" t="str">
        <f>IF(ISBLANK(Q1248),VLOOKUP(Abfalldokumentation!$O1248,'Linien - BU'!R:S,2,FALSE),Q1248)</f>
        <v>Bu2</v>
      </c>
      <c r="O1248" s="76" t="str">
        <f t="shared" si="138"/>
        <v>Scheiben/Staub</v>
      </c>
      <c r="P1248" s="76">
        <f t="shared" si="139"/>
        <v>30</v>
      </c>
      <c r="Q1248" s="38" t="s">
        <v>216</v>
      </c>
      <c r="R1248" s="39" t="s">
        <v>16655</v>
      </c>
      <c r="S1248" s="39">
        <f>127-75</f>
        <v>52</v>
      </c>
      <c r="T1248" s="39">
        <v>30</v>
      </c>
      <c r="U1248" s="40">
        <v>44489</v>
      </c>
      <c r="V1248" s="41"/>
      <c r="W1248" s="39"/>
      <c r="X1248" s="43" t="str">
        <f>IFERROR(VLOOKUP(Abfalldokumentation!$R1248,Artikel!A:C,3,FALSE),Abfalldokumentation!$R1248)</f>
        <v>Scheiben/Staub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2" t="str">
        <f>VLOOKUP(N1249,'Linien - BU'!A:B,2,FALSE)</f>
        <v>BU1</v>
      </c>
      <c r="B1249" s="73">
        <f t="shared" si="133"/>
        <v>29</v>
      </c>
      <c r="C1249" s="74">
        <f>Abfalldokumentation!$U1249</f>
        <v>44489</v>
      </c>
      <c r="D1249" s="68" t="str">
        <f>IFERROR(VLOOKUP(Tabelle3[[#This Row],[Artikelnr.]],Produktgruppe!A:B,2,0),Tabelle3[[#This Row],[Produktname]])</f>
        <v>Rest</v>
      </c>
      <c r="E1249" s="75" t="str">
        <f>IFERROR(VLOOKUP(Abfalldokumentation!$O1249,Artikel!A:C,3,FALSE),Abfalldokumentation!$O1249)</f>
        <v>-</v>
      </c>
      <c r="F1249" s="75" t="str">
        <f>VLOOKUP(T1249,'Liste Gründe'!A:D,2,FALSE)</f>
        <v>Linienbezogen</v>
      </c>
      <c r="G1249" s="74" t="str">
        <f>IF(ISBLANK(V1249),VLOOKUP(Abfalldokumentation!$P1249,'Liste Gründe'!A:D,3,FALSE),V1249)</f>
        <v>Darm geplatzt</v>
      </c>
      <c r="H1249" s="75" t="str">
        <f>IF(ISBLANK(Abfalldokumentation!$W1249),"-",Abfalldokumentation!$W1249)</f>
        <v>-</v>
      </c>
      <c r="I1249" s="75">
        <f t="shared" si="134"/>
        <v>42</v>
      </c>
      <c r="J1249" s="75" t="str">
        <f t="shared" si="135"/>
        <v>Produkte</v>
      </c>
      <c r="K1249" s="75" t="str">
        <f t="shared" si="136"/>
        <v>BUs</v>
      </c>
      <c r="L1249" s="75" t="str">
        <f t="shared" si="137"/>
        <v>Symptome</v>
      </c>
      <c r="M12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IFERROR(VLOOKUP(Abfalldokumentation!$O1249,Kennzahlen!U:X,3,FALSE)*Abfalldokumentation!$B1249,"0")))),0)</f>
        <v>0</v>
      </c>
      <c r="N1249" s="75">
        <f>IF(ISBLANK(Q1249),VLOOKUP(Abfalldokumentation!$O1249,'Linien - BU'!R:S,2,FALSE),Q1249)</f>
        <v>3020</v>
      </c>
      <c r="O1249" s="76" t="str">
        <f t="shared" si="138"/>
        <v>-</v>
      </c>
      <c r="P1249" s="76">
        <f t="shared" si="139"/>
        <v>34</v>
      </c>
      <c r="Q1249" s="44">
        <v>3020</v>
      </c>
      <c r="R1249" s="45" t="s">
        <v>52</v>
      </c>
      <c r="S1249" s="45">
        <v>29</v>
      </c>
      <c r="T1249" s="39">
        <v>34</v>
      </c>
      <c r="U1249" s="46">
        <v>44489</v>
      </c>
      <c r="V1249" s="47"/>
      <c r="W1249" s="45"/>
      <c r="X1249" s="49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7" t="str">
        <f>VLOOKUP(N1250,'Linien - BU'!A:B,2,FALSE)</f>
        <v>BU1</v>
      </c>
      <c r="B1250" s="78">
        <f t="shared" si="133"/>
        <v>21.6</v>
      </c>
      <c r="C1250" s="79">
        <f>Abfalldokumentation!$U1250</f>
        <v>44489</v>
      </c>
      <c r="D1250" s="68" t="str">
        <f>IFERROR(VLOOKUP(Tabelle3[[#This Row],[Artikelnr.]],Produktgruppe!A:B,2,0),Tabelle3[[#This Row],[Produktname]])</f>
        <v>Rest</v>
      </c>
      <c r="E1250" s="80" t="str">
        <f>IFERROR(VLOOKUP(Abfalldokumentation!$O1250,Artikel!A:C,3,FALSE),Abfalldokumentation!$O1250)</f>
        <v>-</v>
      </c>
      <c r="F1250" s="80" t="str">
        <f>VLOOKUP(T1250,'Liste Gründe'!A:D,2,FALSE)</f>
        <v>Linienbezogen</v>
      </c>
      <c r="G1250" s="79" t="str">
        <f>IF(ISBLANK(V1250),VLOOKUP(Abfalldokumentation!$P1250,'Liste Gründe'!A:D,3,FALSE),V1250)</f>
        <v>Darm geplatzt</v>
      </c>
      <c r="H1250" s="80" t="str">
        <f>IF(ISBLANK(Abfalldokumentation!$W1250),"-",Abfalldokumentation!$W1250)</f>
        <v>-</v>
      </c>
      <c r="I1250" s="80">
        <f t="shared" si="134"/>
        <v>42</v>
      </c>
      <c r="J1250" s="80" t="str">
        <f t="shared" si="135"/>
        <v>Produkte</v>
      </c>
      <c r="K1250" s="80" t="str">
        <f t="shared" si="136"/>
        <v>BUs</v>
      </c>
      <c r="L1250" s="80" t="str">
        <f t="shared" si="137"/>
        <v>Symptome</v>
      </c>
      <c r="M12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IFERROR(VLOOKUP(Abfalldokumentation!$O1250,Kennzahlen!U:X,3,FALSE)*Abfalldokumentation!$B1250,"0")))),0)</f>
        <v>0</v>
      </c>
      <c r="N1250" s="80">
        <f>IF(ISBLANK(Q1250),VLOOKUP(Abfalldokumentation!$O1250,'Linien - BU'!R:S,2,FALSE),Q1250)</f>
        <v>3020</v>
      </c>
      <c r="O1250" s="76" t="str">
        <f t="shared" si="138"/>
        <v>-</v>
      </c>
      <c r="P1250" s="76">
        <f t="shared" si="139"/>
        <v>34</v>
      </c>
      <c r="Q1250" s="38">
        <v>3020</v>
      </c>
      <c r="R1250" s="39" t="s">
        <v>52</v>
      </c>
      <c r="S1250" s="39">
        <v>21.6</v>
      </c>
      <c r="T1250" s="39">
        <v>34</v>
      </c>
      <c r="U1250" s="40">
        <v>44489</v>
      </c>
      <c r="V1250" s="41"/>
      <c r="W1250" s="39"/>
      <c r="X1250" s="43" t="str">
        <f>IFERROR(VLOOKUP(Abfalldokumentation!$R1250,Artikel!A:C,3,FALSE),Abfalldokumentation!$R1250)</f>
        <v>-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2" t="str">
        <f>VLOOKUP(N1251,'Linien - BU'!A:B,2,FALSE)</f>
        <v>BU1</v>
      </c>
      <c r="B1251" s="73">
        <f t="shared" si="133"/>
        <v>58</v>
      </c>
      <c r="C1251" s="74">
        <f>Abfalldokumentation!$U1251</f>
        <v>44489</v>
      </c>
      <c r="D1251" s="68" t="str">
        <f>IFERROR(VLOOKUP(Tabelle3[[#This Row],[Artikelnr.]],Produktgruppe!A:B,2,0),Tabelle3[[#This Row],[Produktname]])</f>
        <v>Rest</v>
      </c>
      <c r="E1251" s="75" t="str">
        <f>IFERROR(VLOOKUP(Abfalldokumentation!$O1251,Artikel!A:C,3,FALSE),Abfalldokumentation!$O1251)</f>
        <v>-</v>
      </c>
      <c r="F1251" s="75" t="str">
        <f>VLOOKUP(T1251,'Liste Gründe'!A:D,2,FALSE)</f>
        <v>Linienbezogen</v>
      </c>
      <c r="G1251" s="74" t="str">
        <f>IF(ISBLANK(V1251),VLOOKUP(Abfalldokumentation!$P1251,'Liste Gründe'!A:D,3,FALSE),V1251)</f>
        <v>Darm geplatzt</v>
      </c>
      <c r="H1251" s="75" t="str">
        <f>IF(ISBLANK(Abfalldokumentation!$W1251),"-",Abfalldokumentation!$W1251)</f>
        <v>-</v>
      </c>
      <c r="I1251" s="75">
        <f t="shared" si="134"/>
        <v>42</v>
      </c>
      <c r="J1251" s="75" t="str">
        <f t="shared" si="135"/>
        <v>Produkte</v>
      </c>
      <c r="K1251" s="75" t="str">
        <f t="shared" si="136"/>
        <v>BUs</v>
      </c>
      <c r="L1251" s="75" t="str">
        <f t="shared" si="137"/>
        <v>Symptome</v>
      </c>
      <c r="M12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IFERROR(VLOOKUP(Abfalldokumentation!$O1251,Kennzahlen!U:X,3,FALSE)*Abfalldokumentation!$B1251,"0")))),0)</f>
        <v>0</v>
      </c>
      <c r="N1251" s="75">
        <f>IF(ISBLANK(Q1251),VLOOKUP(Abfalldokumentation!$O1251,'Linien - BU'!R:S,2,FALSE),Q1251)</f>
        <v>3020</v>
      </c>
      <c r="O1251" s="76" t="str">
        <f t="shared" si="138"/>
        <v>-</v>
      </c>
      <c r="P1251" s="76">
        <f t="shared" si="139"/>
        <v>34</v>
      </c>
      <c r="Q1251" s="44">
        <v>3020</v>
      </c>
      <c r="R1251" s="39" t="s">
        <v>52</v>
      </c>
      <c r="S1251" s="45">
        <f>492-434</f>
        <v>58</v>
      </c>
      <c r="T1251" s="39">
        <v>34</v>
      </c>
      <c r="U1251" s="46">
        <v>44489</v>
      </c>
      <c r="V1251" s="47"/>
      <c r="W1251" s="45"/>
      <c r="X1251" s="49" t="str">
        <f>IFERROR(VLOOKUP(Abfalldokumentation!$R1251,Artikel!A:C,3,FALSE),Abfalldokumentation!$R1251)</f>
        <v>-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7" t="str">
        <f>VLOOKUP(N1252,'Linien - BU'!A:B,2,FALSE)</f>
        <v>Rest</v>
      </c>
      <c r="B1252" s="78">
        <f t="shared" si="133"/>
        <v>14.5</v>
      </c>
      <c r="C1252" s="79">
        <f>Abfalldokumentation!$U1252</f>
        <v>44489</v>
      </c>
      <c r="D1252" s="68" t="str">
        <f>IFERROR(VLOOKUP(Tabelle3[[#This Row],[Artikelnr.]],Produktgruppe!A:B,2,0),Tabelle3[[#This Row],[Produktname]])</f>
        <v>Rest</v>
      </c>
      <c r="E1252" s="80" t="str">
        <f>IFERROR(VLOOKUP(Abfalldokumentation!$O1252,Artikel!A:C,3,FALSE),Abfalldokumentation!$O1252)</f>
        <v>-</v>
      </c>
      <c r="F1252" s="80" t="str">
        <f>VLOOKUP(T1252,'Liste Gründe'!A:D,2,FALSE)</f>
        <v>Qualitätssicherung</v>
      </c>
      <c r="G1252" s="79" t="str">
        <f>IF(ISBLANK(V1252),VLOOKUP(Abfalldokumentation!$P1252,'Liste Gründe'!A:D,3,FALSE),V1252)</f>
        <v>Sensorik</v>
      </c>
      <c r="H1252" s="80" t="str">
        <f>IF(ISBLANK(Abfalldokumentation!$W1252),"-",Abfalldokumentation!$W1252)</f>
        <v>-</v>
      </c>
      <c r="I1252" s="80">
        <f t="shared" si="134"/>
        <v>42</v>
      </c>
      <c r="J1252" s="80" t="str">
        <f t="shared" si="135"/>
        <v>Produkte</v>
      </c>
      <c r="K1252" s="80" t="str">
        <f t="shared" si="136"/>
        <v>BUs</v>
      </c>
      <c r="L1252" s="80" t="str">
        <f t="shared" si="137"/>
        <v>Symptome</v>
      </c>
      <c r="M12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IFERROR(VLOOKUP(Abfalldokumentation!$O1252,Kennzahlen!U:X,3,FALSE)*Abfalldokumentation!$B1252,"0")))),0)</f>
        <v>0</v>
      </c>
      <c r="N1252" s="80" t="str">
        <f>IF(ISBLANK(Q1252),VLOOKUP(Abfalldokumentation!$O1252,'Linien - BU'!R:S,2,FALSE),Q1252)</f>
        <v>QM</v>
      </c>
      <c r="O1252" s="76" t="str">
        <f t="shared" si="138"/>
        <v>-</v>
      </c>
      <c r="P1252" s="76">
        <f t="shared" si="139"/>
        <v>74</v>
      </c>
      <c r="Q1252" s="38" t="s">
        <v>182</v>
      </c>
      <c r="R1252" s="39" t="s">
        <v>52</v>
      </c>
      <c r="S1252" s="39">
        <v>14.5</v>
      </c>
      <c r="T1252" s="39">
        <v>74</v>
      </c>
      <c r="U1252" s="40">
        <v>44489</v>
      </c>
      <c r="V1252" s="41"/>
      <c r="W1252" s="39"/>
      <c r="X1252" s="43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2" t="str">
        <f>VLOOKUP(N1253,'Linien - BU'!A:B,2,FALSE)</f>
        <v>BU3</v>
      </c>
      <c r="B1253" s="73">
        <f t="shared" si="133"/>
        <v>2.2000000000000002</v>
      </c>
      <c r="C1253" s="74">
        <f>Abfalldokumentation!$U1253</f>
        <v>44489</v>
      </c>
      <c r="D1253" s="68" t="str">
        <f>IFERROR(VLOOKUP(Tabelle3[[#This Row],[Artikelnr.]],Produktgruppe!A:B,2,0),Tabelle3[[#This Row],[Produktname]])</f>
        <v>Diverses</v>
      </c>
      <c r="E1253" s="75" t="str">
        <f>IFERROR(VLOOKUP(Abfalldokumentation!$O1253,Artikel!A:C,3,FALSE),Abfalldokumentation!$O1253)</f>
        <v>Maschinenabfall</v>
      </c>
      <c r="F1253" s="75" t="str">
        <f>VLOOKUP(T1253,'Liste Gründe'!A:D,2,FALSE)</f>
        <v>Linienbezogen</v>
      </c>
      <c r="G1253" s="74" t="str">
        <f>IF(ISBLANK(V1253),VLOOKUP(Abfalldokumentation!$P1253,'Liste Gründe'!A:D,3,FALSE),V1253)</f>
        <v>Maschinenabfall</v>
      </c>
      <c r="H1253" s="75" t="str">
        <f>IF(ISBLANK(Abfalldokumentation!$W1253),"-",Abfalldokumentation!$W1253)</f>
        <v>-</v>
      </c>
      <c r="I1253" s="75">
        <f t="shared" si="134"/>
        <v>42</v>
      </c>
      <c r="J1253" s="75" t="str">
        <f t="shared" si="135"/>
        <v>Produkte</v>
      </c>
      <c r="K1253" s="75" t="str">
        <f t="shared" si="136"/>
        <v>BUs</v>
      </c>
      <c r="L1253" s="75" t="str">
        <f t="shared" si="137"/>
        <v>Symptome</v>
      </c>
      <c r="M12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IFERROR(VLOOKUP(Abfalldokumentation!$O1253,Kennzahlen!U:X,3,FALSE)*Abfalldokumentation!$B1253,"0")))),0)</f>
        <v>0</v>
      </c>
      <c r="N1253" s="75" t="str">
        <f>IF(ISBLANK(Q1253),VLOOKUP(Abfalldokumentation!$O1253,'Linien - BU'!R:S,2,FALSE),Q1253)</f>
        <v>Spezialitäten</v>
      </c>
      <c r="O1253" s="76" t="str">
        <f t="shared" si="138"/>
        <v>Maschinenabfall</v>
      </c>
      <c r="P1253" s="76">
        <f t="shared" si="139"/>
        <v>30</v>
      </c>
      <c r="Q1253" s="44" t="s">
        <v>239</v>
      </c>
      <c r="R1253" s="39" t="s">
        <v>53</v>
      </c>
      <c r="S1253" s="45">
        <v>2.2000000000000002</v>
      </c>
      <c r="T1253" s="45">
        <v>30</v>
      </c>
      <c r="U1253" s="46">
        <v>44489</v>
      </c>
      <c r="V1253" s="47"/>
      <c r="W1253" s="45"/>
      <c r="X1253" s="49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7" t="str">
        <f>VLOOKUP(N1254,'Linien - BU'!A:B,2,FALSE)</f>
        <v>BU3</v>
      </c>
      <c r="B1254" s="78">
        <f t="shared" si="133"/>
        <v>8</v>
      </c>
      <c r="C1254" s="79">
        <f>Abfalldokumentation!$U1254</f>
        <v>44489</v>
      </c>
      <c r="D1254" s="68" t="str">
        <f>IFERROR(VLOOKUP(Tabelle3[[#This Row],[Artikelnr.]],Produktgruppe!A:B,2,0),Tabelle3[[#This Row],[Produktname]])</f>
        <v>Diverses</v>
      </c>
      <c r="E1254" s="80" t="str">
        <f>IFERROR(VLOOKUP(Abfalldokumentation!$O1254,Artikel!A:C,3,FALSE),Abfalldokumentation!$O1254)</f>
        <v>Maschinenabfall</v>
      </c>
      <c r="F1254" s="80" t="str">
        <f>VLOOKUP(T1254,'Liste Gründe'!A:D,2,FALSE)</f>
        <v>Linienbezogen</v>
      </c>
      <c r="G1254" s="79" t="str">
        <f>IF(ISBLANK(V1254),VLOOKUP(Abfalldokumentation!$P1254,'Liste Gründe'!A:D,3,FALSE),V1254)</f>
        <v>Maschinenabfall</v>
      </c>
      <c r="H1254" s="80" t="str">
        <f>IF(ISBLANK(Abfalldokumentation!$W1254),"-",Abfalldokumentation!$W1254)</f>
        <v>-</v>
      </c>
      <c r="I1254" s="80">
        <f t="shared" si="134"/>
        <v>42</v>
      </c>
      <c r="J1254" s="80" t="str">
        <f t="shared" si="135"/>
        <v>Produkte</v>
      </c>
      <c r="K1254" s="80" t="str">
        <f t="shared" si="136"/>
        <v>BUs</v>
      </c>
      <c r="L1254" s="80" t="str">
        <f t="shared" si="137"/>
        <v>Symptome</v>
      </c>
      <c r="M12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IFERROR(VLOOKUP(Abfalldokumentation!$O1254,Kennzahlen!U:X,3,FALSE)*Abfalldokumentation!$B1254,"0")))),0)</f>
        <v>0</v>
      </c>
      <c r="N1254" s="80" t="str">
        <f>IF(ISBLANK(Q1254),VLOOKUP(Abfalldokumentation!$O1254,'Linien - BU'!R:S,2,FALSE),Q1254)</f>
        <v>L33</v>
      </c>
      <c r="O1254" s="76" t="str">
        <f t="shared" si="138"/>
        <v>Maschinenabfall</v>
      </c>
      <c r="P1254" s="76">
        <f t="shared" si="139"/>
        <v>30</v>
      </c>
      <c r="Q1254" s="38" t="s">
        <v>191</v>
      </c>
      <c r="R1254" s="39" t="s">
        <v>53</v>
      </c>
      <c r="S1254" s="39">
        <v>8</v>
      </c>
      <c r="T1254" s="39">
        <v>30</v>
      </c>
      <c r="U1254" s="40">
        <v>44489</v>
      </c>
      <c r="V1254" s="41"/>
      <c r="W1254" s="39"/>
      <c r="X1254" s="43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2" t="str">
        <f>VLOOKUP(N1255,'Linien - BU'!A:B,2,FALSE)</f>
        <v>BU3</v>
      </c>
      <c r="B1255" s="73">
        <f t="shared" si="133"/>
        <v>7.6</v>
      </c>
      <c r="C1255" s="74">
        <f>Abfalldokumentation!$U1255</f>
        <v>44489</v>
      </c>
      <c r="D1255" s="68" t="str">
        <f>IFERROR(VLOOKUP(Tabelle3[[#This Row],[Artikelnr.]],Produktgruppe!A:B,2,0),Tabelle3[[#This Row],[Produktname]])</f>
        <v>Diverses</v>
      </c>
      <c r="E1255" s="75" t="str">
        <f>IFERROR(VLOOKUP(Abfalldokumentation!$O1255,Artikel!A:C,3,FALSE),Abfalldokumentation!$O1255)</f>
        <v>Maschinenabfall</v>
      </c>
      <c r="F1255" s="75" t="str">
        <f>VLOOKUP(T1255,'Liste Gründe'!A:D,2,FALSE)</f>
        <v>Linienbezogen</v>
      </c>
      <c r="G1255" s="74" t="str">
        <f>IF(ISBLANK(V1255),VLOOKUP(Abfalldokumentation!$P1255,'Liste Gründe'!A:D,3,FALSE),V1255)</f>
        <v>Maschinenabfall</v>
      </c>
      <c r="H1255" s="75" t="str">
        <f>IF(ISBLANK(Abfalldokumentation!$W1255),"-",Abfalldokumentation!$W1255)</f>
        <v>-</v>
      </c>
      <c r="I1255" s="75">
        <f t="shared" si="134"/>
        <v>42</v>
      </c>
      <c r="J1255" s="75" t="str">
        <f t="shared" si="135"/>
        <v>Produkte</v>
      </c>
      <c r="K1255" s="75" t="str">
        <f t="shared" si="136"/>
        <v>BUs</v>
      </c>
      <c r="L1255" s="75" t="str">
        <f t="shared" si="137"/>
        <v>Symptome</v>
      </c>
      <c r="M12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IFERROR(VLOOKUP(Abfalldokumentation!$O1255,Kennzahlen!U:X,3,FALSE)*Abfalldokumentation!$B1255,"0")))),0)</f>
        <v>0</v>
      </c>
      <c r="N1255" s="75" t="str">
        <f>IF(ISBLANK(Q1255),VLOOKUP(Abfalldokumentation!$O1255,'Linien - BU'!R:S,2,FALSE),Q1255)</f>
        <v>Bu3</v>
      </c>
      <c r="O1255" s="76" t="str">
        <f t="shared" si="138"/>
        <v>Maschinenabfall</v>
      </c>
      <c r="P1255" s="76">
        <f t="shared" si="139"/>
        <v>30</v>
      </c>
      <c r="Q1255" s="44" t="s">
        <v>196</v>
      </c>
      <c r="R1255" s="39" t="s">
        <v>53</v>
      </c>
      <c r="S1255" s="45">
        <v>7.6</v>
      </c>
      <c r="T1255" s="45">
        <v>30</v>
      </c>
      <c r="U1255" s="46">
        <v>44489</v>
      </c>
      <c r="V1255" s="47"/>
      <c r="W1255" s="45"/>
      <c r="X1255" s="49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7" t="str">
        <f>VLOOKUP(N1256,'Linien - BU'!A:B,2,FALSE)</f>
        <v>BU1</v>
      </c>
      <c r="B1256" s="78">
        <f t="shared" si="133"/>
        <v>80.400000000000006</v>
      </c>
      <c r="C1256" s="79">
        <f>Abfalldokumentation!$U1256</f>
        <v>44489</v>
      </c>
      <c r="D1256" s="68" t="str">
        <f>IFERROR(VLOOKUP(Tabelle3[[#This Row],[Artikelnr.]],Produktgruppe!A:B,2,0),Tabelle3[[#This Row],[Produktname]])</f>
        <v>Rest</v>
      </c>
      <c r="E1256" s="80" t="str">
        <f>IFERROR(VLOOKUP(Abfalldokumentation!$O1256,Artikel!A:C,3,FALSE),Abfalldokumentation!$O1256)</f>
        <v>-</v>
      </c>
      <c r="F1256" s="80" t="str">
        <f>VLOOKUP(T1256,'Liste Gründe'!A:D,2,FALSE)</f>
        <v>Linienbezogen</v>
      </c>
      <c r="G1256" s="79" t="str">
        <f>IF(ISBLANK(V1256),VLOOKUP(Abfalldokumentation!$P1256,'Liste Gründe'!A:D,3,FALSE),V1256)</f>
        <v>Reinigung</v>
      </c>
      <c r="H1256" s="80" t="str">
        <f>IF(ISBLANK(Abfalldokumentation!$W1256),"-",Abfalldokumentation!$W1256)</f>
        <v>-</v>
      </c>
      <c r="I1256" s="80">
        <f t="shared" si="134"/>
        <v>42</v>
      </c>
      <c r="J1256" s="80" t="str">
        <f t="shared" si="135"/>
        <v>Produkte</v>
      </c>
      <c r="K1256" s="80" t="str">
        <f t="shared" si="136"/>
        <v>BUs</v>
      </c>
      <c r="L1256" s="80" t="str">
        <f t="shared" si="137"/>
        <v>Symptome</v>
      </c>
      <c r="M12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IFERROR(VLOOKUP(Abfalldokumentation!$O1256,Kennzahlen!U:X,3,FALSE)*Abfalldokumentation!$B1256,"0")))),0)</f>
        <v>0</v>
      </c>
      <c r="N1256" s="80">
        <f>IF(ISBLANK(Q1256),VLOOKUP(Abfalldokumentation!$O1256,'Linien - BU'!R:S,2,FALSE),Q1256)</f>
        <v>3020</v>
      </c>
      <c r="O1256" s="76" t="str">
        <f t="shared" si="138"/>
        <v>-</v>
      </c>
      <c r="P1256" s="76">
        <f t="shared" si="139"/>
        <v>10</v>
      </c>
      <c r="Q1256" s="38">
        <v>3020</v>
      </c>
      <c r="R1256" s="39" t="s">
        <v>52</v>
      </c>
      <c r="S1256" s="39">
        <v>80.400000000000006</v>
      </c>
      <c r="T1256" s="39">
        <v>10</v>
      </c>
      <c r="U1256" s="40">
        <v>44489</v>
      </c>
      <c r="V1256" s="41"/>
      <c r="W1256" s="39"/>
      <c r="X1256" s="43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2" t="str">
        <f>VLOOKUP(N1257,'Linien - BU'!A:B,2,FALSE)</f>
        <v>BU1</v>
      </c>
      <c r="B1257" s="73">
        <f t="shared" si="133"/>
        <v>50</v>
      </c>
      <c r="C1257" s="74">
        <f>Abfalldokumentation!$U1257</f>
        <v>44489</v>
      </c>
      <c r="D1257" s="68" t="str">
        <f>IFERROR(VLOOKUP(Tabelle3[[#This Row],[Artikelnr.]],Produktgruppe!A:B,2,0),Tabelle3[[#This Row],[Produktname]])</f>
        <v>Rest</v>
      </c>
      <c r="E1257" s="75" t="str">
        <f>IFERROR(VLOOKUP(Abfalldokumentation!$O1257,Artikel!A:C,3,FALSE),Abfalldokumentation!$O1257)</f>
        <v>-</v>
      </c>
      <c r="F1257" s="75" t="str">
        <f>VLOOKUP(T1257,'Liste Gründe'!A:D,2,FALSE)</f>
        <v>Linienbezogen</v>
      </c>
      <c r="G1257" s="74" t="str">
        <f>IF(ISBLANK(V1257),VLOOKUP(Abfalldokumentation!$P1257,'Liste Gründe'!A:D,3,FALSE),V1257)</f>
        <v>Reinigung</v>
      </c>
      <c r="H1257" s="75" t="str">
        <f>IF(ISBLANK(Abfalldokumentation!$W1257),"-",Abfalldokumentation!$W1257)</f>
        <v>-</v>
      </c>
      <c r="I1257" s="75">
        <f t="shared" si="134"/>
        <v>42</v>
      </c>
      <c r="J1257" s="75" t="str">
        <f t="shared" si="135"/>
        <v>Produkte</v>
      </c>
      <c r="K1257" s="75" t="str">
        <f t="shared" si="136"/>
        <v>BUs</v>
      </c>
      <c r="L1257" s="75" t="str">
        <f t="shared" si="137"/>
        <v>Symptome</v>
      </c>
      <c r="M12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IFERROR(VLOOKUP(Abfalldokumentation!$O1257,Kennzahlen!U:X,3,FALSE)*Abfalldokumentation!$B1257,"0")))),0)</f>
        <v>0</v>
      </c>
      <c r="N1257" s="75">
        <f>IF(ISBLANK(Q1257),VLOOKUP(Abfalldokumentation!$O1257,'Linien - BU'!R:S,2,FALSE),Q1257)</f>
        <v>3020</v>
      </c>
      <c r="O1257" s="76" t="str">
        <f t="shared" si="138"/>
        <v>-</v>
      </c>
      <c r="P1257" s="76">
        <f t="shared" si="139"/>
        <v>10</v>
      </c>
      <c r="Q1257" s="44">
        <v>3020</v>
      </c>
      <c r="R1257" s="45" t="s">
        <v>52</v>
      </c>
      <c r="S1257" s="45">
        <v>50</v>
      </c>
      <c r="T1257" s="45">
        <v>10</v>
      </c>
      <c r="U1257" s="46">
        <v>44489</v>
      </c>
      <c r="V1257" s="47"/>
      <c r="W1257" s="45"/>
      <c r="X1257" s="49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7" t="str">
        <f>VLOOKUP(N1258,'Linien - BU'!A:B,2,FALSE)</f>
        <v>BU1</v>
      </c>
      <c r="B1258" s="78">
        <f t="shared" si="133"/>
        <v>173</v>
      </c>
      <c r="C1258" s="79">
        <f>Abfalldokumentation!$U1258</f>
        <v>44489</v>
      </c>
      <c r="D1258" s="68" t="str">
        <f>IFERROR(VLOOKUP(Tabelle3[[#This Row],[Artikelnr.]],Produktgruppe!A:B,2,0),Tabelle3[[#This Row],[Produktname]])</f>
        <v>Rest</v>
      </c>
      <c r="E1258" s="80" t="str">
        <f>IFERROR(VLOOKUP(Abfalldokumentation!$O1258,Artikel!A:C,3,FALSE),Abfalldokumentation!$O1258)</f>
        <v>-</v>
      </c>
      <c r="F1258" s="80" t="str">
        <f>VLOOKUP(T1258,'Liste Gründe'!A:D,2,FALSE)</f>
        <v>Linienbezogen</v>
      </c>
      <c r="G1258" s="79" t="str">
        <f>IF(ISBLANK(V1258),VLOOKUP(Abfalldokumentation!$P1258,'Liste Gründe'!A:D,3,FALSE),V1258)</f>
        <v>Reinigung</v>
      </c>
      <c r="H1258" s="80" t="str">
        <f>IF(ISBLANK(Abfalldokumentation!$W1258),"-",Abfalldokumentation!$W1258)</f>
        <v>-</v>
      </c>
      <c r="I1258" s="80">
        <f t="shared" si="134"/>
        <v>42</v>
      </c>
      <c r="J1258" s="80" t="str">
        <f t="shared" si="135"/>
        <v>Produkte</v>
      </c>
      <c r="K1258" s="80" t="str">
        <f t="shared" si="136"/>
        <v>BUs</v>
      </c>
      <c r="L1258" s="80" t="str">
        <f t="shared" si="137"/>
        <v>Symptome</v>
      </c>
      <c r="M12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IFERROR(VLOOKUP(Abfalldokumentation!$O1258,Kennzahlen!U:X,3,FALSE)*Abfalldokumentation!$B1258,"0")))),0)</f>
        <v>0</v>
      </c>
      <c r="N1258" s="80" t="str">
        <f>IF(ISBLANK(Q1258),VLOOKUP(Abfalldokumentation!$O1258,'Linien - BU'!R:S,2,FALSE),Q1258)</f>
        <v>Schmelze</v>
      </c>
      <c r="O1258" s="76" t="str">
        <f t="shared" si="138"/>
        <v>-</v>
      </c>
      <c r="P1258" s="76">
        <f t="shared" si="139"/>
        <v>10</v>
      </c>
      <c r="Q1258" s="38" t="s">
        <v>170</v>
      </c>
      <c r="R1258" s="39" t="s">
        <v>52</v>
      </c>
      <c r="S1258" s="39">
        <v>173</v>
      </c>
      <c r="T1258" s="39">
        <v>10</v>
      </c>
      <c r="U1258" s="40">
        <v>44489</v>
      </c>
      <c r="V1258" s="41"/>
      <c r="W1258" s="39"/>
      <c r="X1258" s="43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2" t="str">
        <f>VLOOKUP(N1259,'Linien - BU'!A:B,2,FALSE)</f>
        <v>Rest</v>
      </c>
      <c r="B1259" s="73">
        <f t="shared" si="133"/>
        <v>4.0999999999999996</v>
      </c>
      <c r="C1259" s="74">
        <f>Abfalldokumentation!$U1259</f>
        <v>44489</v>
      </c>
      <c r="D1259" s="68" t="str">
        <f>IFERROR(VLOOKUP(Tabelle3[[#This Row],[Artikelnr.]],Produktgruppe!A:B,2,0),Tabelle3[[#This Row],[Produktname]])</f>
        <v>Rest</v>
      </c>
      <c r="E1259" s="75" t="str">
        <f>IFERROR(VLOOKUP(Abfalldokumentation!$O1259,Artikel!A:C,3,FALSE),Abfalldokumentation!$O1259)</f>
        <v>-</v>
      </c>
      <c r="F1259" s="75" t="str">
        <f>VLOOKUP(T1259,'Liste Gründe'!A:D,2,FALSE)</f>
        <v>Qualitätssicherung</v>
      </c>
      <c r="G1259" s="74" t="str">
        <f>IF(ISBLANK(V1259),VLOOKUP(Abfalldokumentation!$P1259,'Liste Gründe'!A:D,3,FALSE),V1259)</f>
        <v>Sensorik</v>
      </c>
      <c r="H1259" s="75" t="str">
        <f>IF(ISBLANK(Abfalldokumentation!$W1259),"-",Abfalldokumentation!$W1259)</f>
        <v>-</v>
      </c>
      <c r="I1259" s="75">
        <f t="shared" si="134"/>
        <v>42</v>
      </c>
      <c r="J1259" s="75" t="str">
        <f t="shared" si="135"/>
        <v>Produkte</v>
      </c>
      <c r="K1259" s="75" t="str">
        <f t="shared" si="136"/>
        <v>BUs</v>
      </c>
      <c r="L1259" s="75" t="str">
        <f t="shared" si="137"/>
        <v>Symptome</v>
      </c>
      <c r="M12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IFERROR(VLOOKUP(Abfalldokumentation!$O1259,Kennzahlen!U:X,3,FALSE)*Abfalldokumentation!$B1259,"0")))),0)</f>
        <v>0</v>
      </c>
      <c r="N1259" s="75" t="str">
        <f>IF(ISBLANK(Q1259),VLOOKUP(Abfalldokumentation!$O1259,'Linien - BU'!R:S,2,FALSE),Q1259)</f>
        <v>Labor</v>
      </c>
      <c r="O1259" s="76" t="str">
        <f t="shared" si="138"/>
        <v>-</v>
      </c>
      <c r="P1259" s="76">
        <f t="shared" si="139"/>
        <v>74</v>
      </c>
      <c r="Q1259" s="44" t="s">
        <v>185</v>
      </c>
      <c r="R1259" s="45" t="s">
        <v>52</v>
      </c>
      <c r="S1259" s="45">
        <v>4.0999999999999996</v>
      </c>
      <c r="T1259" s="45">
        <v>74</v>
      </c>
      <c r="U1259" s="46">
        <v>44489</v>
      </c>
      <c r="V1259" s="47"/>
      <c r="W1259" s="45"/>
      <c r="X1259" s="49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7" t="str">
        <f>VLOOKUP(N1260,'Linien - BU'!A:B,2,FALSE)</f>
        <v>BU2</v>
      </c>
      <c r="B1260" s="78">
        <f t="shared" si="133"/>
        <v>75</v>
      </c>
      <c r="C1260" s="79">
        <f>Abfalldokumentation!$U1260</f>
        <v>44489</v>
      </c>
      <c r="D1260" s="68" t="str">
        <f>IFERROR(VLOOKUP(Tabelle3[[#This Row],[Artikelnr.]],Produktgruppe!A:B,2,0),Tabelle3[[#This Row],[Produktname]])</f>
        <v>Rohware</v>
      </c>
      <c r="E1260" s="80" t="str">
        <f>IFERROR(VLOOKUP(Abfalldokumentation!$O1260,Artikel!A:C,3,FALSE),Abfalldokumentation!$O1260)</f>
        <v>Blöcke</v>
      </c>
      <c r="F1260" s="80" t="str">
        <f>VLOOKUP(T1260,'Liste Gründe'!A:D,2,FALSE)</f>
        <v>Schimmel</v>
      </c>
      <c r="G1260" s="79" t="str">
        <f>IF(ISBLANK(V1260),VLOOKUP(Abfalldokumentation!$P1260,'Liste Gründe'!A:D,3,FALSE),V1260)</f>
        <v>Luftzieher/Folienriss durch Transport</v>
      </c>
      <c r="H1260" s="80" t="str">
        <f>IF(ISBLANK(Abfalldokumentation!$W1260),"-",Abfalldokumentation!$W1260)</f>
        <v>-</v>
      </c>
      <c r="I1260" s="80">
        <f t="shared" si="134"/>
        <v>42</v>
      </c>
      <c r="J1260" s="80" t="str">
        <f t="shared" si="135"/>
        <v>Produkte</v>
      </c>
      <c r="K1260" s="80" t="str">
        <f t="shared" si="136"/>
        <v>BUs</v>
      </c>
      <c r="L1260" s="80" t="str">
        <f t="shared" si="137"/>
        <v>Symptome</v>
      </c>
      <c r="M12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IFERROR(VLOOKUP(Abfalldokumentation!$O1260,Kennzahlen!U:X,3,FALSE)*Abfalldokumentation!$B1260,"0")))),0)</f>
        <v>0</v>
      </c>
      <c r="N1260" s="80" t="str">
        <f>IF(ISBLANK(Q1260),VLOOKUP(Abfalldokumentation!$O1260,'Linien - BU'!R:S,2,FALSE),Q1260)</f>
        <v>BU2</v>
      </c>
      <c r="O1260" s="76" t="str">
        <f t="shared" si="138"/>
        <v>Blöcke</v>
      </c>
      <c r="P1260" s="76">
        <f t="shared" si="139"/>
        <v>12</v>
      </c>
      <c r="Q1260" s="38" t="s">
        <v>7</v>
      </c>
      <c r="R1260" s="39" t="s">
        <v>194</v>
      </c>
      <c r="S1260" s="39">
        <v>75</v>
      </c>
      <c r="T1260" s="39">
        <v>12</v>
      </c>
      <c r="U1260" s="40">
        <v>44489</v>
      </c>
      <c r="V1260" s="41" t="s">
        <v>30</v>
      </c>
      <c r="W1260" s="39"/>
      <c r="X1260" s="43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2" t="str">
        <f>VLOOKUP(N1261,'Linien - BU'!A:B,2,FALSE)</f>
        <v>BU3</v>
      </c>
      <c r="B1261" s="73">
        <f t="shared" si="133"/>
        <v>2.6</v>
      </c>
      <c r="C1261" s="74">
        <f>Abfalldokumentation!$U1261</f>
        <v>44489</v>
      </c>
      <c r="D1261" s="68" t="str">
        <f>IFERROR(VLOOKUP(Tabelle3[[#This Row],[Artikelnr.]],Produktgruppe!A:B,2,0),Tabelle3[[#This Row],[Produktname]])</f>
        <v>Rest</v>
      </c>
      <c r="E1261" s="75" t="str">
        <f>IFERROR(VLOOKUP(Abfalldokumentation!$O1261,Artikel!A:C,3,FALSE),Abfalldokumentation!$O1261)</f>
        <v>Reste Zipfel</v>
      </c>
      <c r="F1261" s="75" t="str">
        <f>VLOOKUP(T1261,'Liste Gründe'!A:D,2,FALSE)</f>
        <v>Linienbezogen</v>
      </c>
      <c r="G1261" s="74" t="str">
        <f>IF(ISBLANK(V1261),VLOOKUP(Abfalldokumentation!$P1261,'Liste Gründe'!A:D,3,FALSE),V1261)</f>
        <v>Wurstschlaufe</v>
      </c>
      <c r="H1261" s="75" t="str">
        <f>IF(ISBLANK(Abfalldokumentation!$W1261),"-",Abfalldokumentation!$W1261)</f>
        <v>-</v>
      </c>
      <c r="I1261" s="75">
        <f t="shared" si="134"/>
        <v>42</v>
      </c>
      <c r="J1261" s="75" t="str">
        <f t="shared" si="135"/>
        <v>Produkte</v>
      </c>
      <c r="K1261" s="75" t="str">
        <f t="shared" si="136"/>
        <v>BUs</v>
      </c>
      <c r="L1261" s="75" t="str">
        <f t="shared" si="137"/>
        <v>Symptome</v>
      </c>
      <c r="M12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IFERROR(VLOOKUP(Abfalldokumentation!$O1261,Kennzahlen!U:X,3,FALSE)*Abfalldokumentation!$B1261,"0")))),0)</f>
        <v>0</v>
      </c>
      <c r="N1261" s="75" t="str">
        <f>IF(ISBLANK(Q1261),VLOOKUP(Abfalldokumentation!$O1261,'Linien - BU'!R:S,2,FALSE),Q1261)</f>
        <v>WVP</v>
      </c>
      <c r="O1261" s="76" t="str">
        <f t="shared" si="138"/>
        <v>Reste Zipfel</v>
      </c>
      <c r="P1261" s="76">
        <f t="shared" si="139"/>
        <v>30</v>
      </c>
      <c r="Q1261" s="44" t="s">
        <v>195</v>
      </c>
      <c r="R1261" s="45" t="s">
        <v>117</v>
      </c>
      <c r="S1261" s="45">
        <v>2.6</v>
      </c>
      <c r="T1261" s="45">
        <v>30</v>
      </c>
      <c r="U1261" s="46">
        <v>44489</v>
      </c>
      <c r="V1261" s="47" t="s">
        <v>39</v>
      </c>
      <c r="W1261" s="45"/>
      <c r="X1261" s="49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7" t="str">
        <f>VLOOKUP(N1262,'Linien - BU'!A:B,2,FALSE)</f>
        <v>Rest</v>
      </c>
      <c r="B1262" s="78">
        <f t="shared" si="133"/>
        <v>11</v>
      </c>
      <c r="C1262" s="79">
        <f>Abfalldokumentation!$U1262</f>
        <v>44490</v>
      </c>
      <c r="D1262" s="68" t="str">
        <f>IFERROR(VLOOKUP(Tabelle3[[#This Row],[Artikelnr.]],Produktgruppe!A:B,2,0),Tabelle3[[#This Row],[Produktname]])</f>
        <v>Rest</v>
      </c>
      <c r="E1262" s="80" t="str">
        <f>IFERROR(VLOOKUP(Abfalldokumentation!$O1262,Artikel!A:C,3,FALSE),Abfalldokumentation!$O1262)</f>
        <v>-</v>
      </c>
      <c r="F1262" s="80" t="str">
        <f>VLOOKUP(T1262,'Liste Gründe'!A:D,2,FALSE)</f>
        <v>Qualitätssicherung</v>
      </c>
      <c r="G1262" s="79" t="str">
        <f>IF(ISBLANK(V1262),VLOOKUP(Abfalldokumentation!$P1262,'Liste Gründe'!A:D,3,FALSE),V1262)</f>
        <v>Laborproben</v>
      </c>
      <c r="H1262" s="80" t="str">
        <f>IF(ISBLANK(Abfalldokumentation!$W1262),"-",Abfalldokumentation!$W1262)</f>
        <v>-</v>
      </c>
      <c r="I1262" s="80">
        <f t="shared" si="134"/>
        <v>42</v>
      </c>
      <c r="J1262" s="80" t="str">
        <f t="shared" si="135"/>
        <v>Produkte</v>
      </c>
      <c r="K1262" s="80" t="str">
        <f t="shared" si="136"/>
        <v>BUs</v>
      </c>
      <c r="L1262" s="80" t="str">
        <f t="shared" si="137"/>
        <v>Symptome</v>
      </c>
      <c r="M12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IFERROR(VLOOKUP(Abfalldokumentation!$O1262,Kennzahlen!U:X,3,FALSE)*Abfalldokumentation!$B1262,"0")))),0)</f>
        <v>0</v>
      </c>
      <c r="N1262" s="80" t="str">
        <f>IF(ISBLANK(Q1262),VLOOKUP(Abfalldokumentation!$O1262,'Linien - BU'!R:S,2,FALSE),Q1262)</f>
        <v>QM</v>
      </c>
      <c r="O1262" s="76" t="str">
        <f t="shared" si="138"/>
        <v>-</v>
      </c>
      <c r="P1262" s="76">
        <f t="shared" si="139"/>
        <v>73</v>
      </c>
      <c r="Q1262" s="38" t="s">
        <v>182</v>
      </c>
      <c r="R1262" s="39" t="s">
        <v>52</v>
      </c>
      <c r="S1262" s="39">
        <v>11</v>
      </c>
      <c r="T1262" s="39">
        <v>73</v>
      </c>
      <c r="U1262" s="40">
        <v>44490</v>
      </c>
      <c r="V1262" s="41"/>
      <c r="W1262" s="39"/>
      <c r="X1262" s="43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2" t="str">
        <f>VLOOKUP(N1263,'Linien - BU'!A:B,2,FALSE)</f>
        <v>Rest</v>
      </c>
      <c r="B1263" s="73">
        <f t="shared" si="133"/>
        <v>150</v>
      </c>
      <c r="C1263" s="74">
        <f>Abfalldokumentation!$U1263</f>
        <v>44490</v>
      </c>
      <c r="D1263" s="68" t="str">
        <f>IFERROR(VLOOKUP(Tabelle3[[#This Row],[Artikelnr.]],Produktgruppe!A:B,2,0),Tabelle3[[#This Row],[Produktname]])</f>
        <v>Rest</v>
      </c>
      <c r="E1263" s="75" t="str">
        <f>IFERROR(VLOOKUP(Abfalldokumentation!$O1263,Artikel!A:C,3,FALSE),Abfalldokumentation!$O1263)</f>
        <v>-</v>
      </c>
      <c r="F1263" s="75" t="str">
        <f>VLOOKUP(T1263,'Liste Gründe'!A:D,2,FALSE)</f>
        <v>Qualitätssicherung</v>
      </c>
      <c r="G1263" s="74" t="str">
        <f>IF(ISBLANK(V1263),VLOOKUP(Abfalldokumentation!$P1263,'Liste Gründe'!A:D,3,FALSE),V1263)</f>
        <v>Laborproben</v>
      </c>
      <c r="H1263" s="75" t="str">
        <f>IF(ISBLANK(Abfalldokumentation!$W1263),"-",Abfalldokumentation!$W1263)</f>
        <v>-</v>
      </c>
      <c r="I1263" s="75">
        <f t="shared" si="134"/>
        <v>42</v>
      </c>
      <c r="J1263" s="75" t="str">
        <f t="shared" si="135"/>
        <v>Produkte</v>
      </c>
      <c r="K1263" s="75" t="str">
        <f t="shared" si="136"/>
        <v>BUs</v>
      </c>
      <c r="L1263" s="75" t="str">
        <f t="shared" si="137"/>
        <v>Symptome</v>
      </c>
      <c r="M12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IFERROR(VLOOKUP(Abfalldokumentation!$O1263,Kennzahlen!U:X,3,FALSE)*Abfalldokumentation!$B1263,"0")))),0)</f>
        <v>0</v>
      </c>
      <c r="N1263" s="75" t="str">
        <f>IF(ISBLANK(Q1263),VLOOKUP(Abfalldokumentation!$O1263,'Linien - BU'!R:S,2,FALSE),Q1263)</f>
        <v>Labor</v>
      </c>
      <c r="O1263" s="76" t="str">
        <f t="shared" si="138"/>
        <v>-</v>
      </c>
      <c r="P1263" s="76">
        <f t="shared" si="139"/>
        <v>73</v>
      </c>
      <c r="Q1263" s="44" t="s">
        <v>185</v>
      </c>
      <c r="R1263" s="45" t="s">
        <v>52</v>
      </c>
      <c r="S1263" s="45">
        <v>150</v>
      </c>
      <c r="T1263" s="45">
        <v>73</v>
      </c>
      <c r="U1263" s="46">
        <v>44490</v>
      </c>
      <c r="V1263" s="47"/>
      <c r="W1263" s="45"/>
      <c r="X1263" s="49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7" t="str">
        <f>VLOOKUP(N1264,'Linien - BU'!A:B,2,FALSE)</f>
        <v>Rest</v>
      </c>
      <c r="B1264" s="78">
        <f t="shared" si="133"/>
        <v>2.5</v>
      </c>
      <c r="C1264" s="79">
        <f>Abfalldokumentation!$U1264</f>
        <v>44490</v>
      </c>
      <c r="D1264" s="68" t="str">
        <f>IFERROR(VLOOKUP(Tabelle3[[#This Row],[Artikelnr.]],Produktgruppe!A:B,2,0),Tabelle3[[#This Row],[Produktname]])</f>
        <v>Rest</v>
      </c>
      <c r="E1264" s="80" t="str">
        <f>IFERROR(VLOOKUP(Abfalldokumentation!$O1264,Artikel!A:C,3,FALSE),Abfalldokumentation!$O1264)</f>
        <v>-</v>
      </c>
      <c r="F1264" s="80" t="str">
        <f>VLOOKUP(T1264,'Liste Gründe'!A:D,2,FALSE)</f>
        <v>Qualitätssicherung</v>
      </c>
      <c r="G1264" s="79" t="str">
        <f>IF(ISBLANK(V1264),VLOOKUP(Abfalldokumentation!$P1264,'Liste Gründe'!A:D,3,FALSE),V1264)</f>
        <v>Sensorik</v>
      </c>
      <c r="H1264" s="80" t="str">
        <f>IF(ISBLANK(Abfalldokumentation!$W1264),"-",Abfalldokumentation!$W1264)</f>
        <v>-</v>
      </c>
      <c r="I1264" s="80">
        <f t="shared" si="134"/>
        <v>42</v>
      </c>
      <c r="J1264" s="80" t="str">
        <f t="shared" si="135"/>
        <v>Produkte</v>
      </c>
      <c r="K1264" s="80" t="str">
        <f t="shared" si="136"/>
        <v>BUs</v>
      </c>
      <c r="L1264" s="80" t="str">
        <f t="shared" si="137"/>
        <v>Symptome</v>
      </c>
      <c r="M12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IFERROR(VLOOKUP(Abfalldokumentation!$O1264,Kennzahlen!U:X,3,FALSE)*Abfalldokumentation!$B1264,"0")))),0)</f>
        <v>0</v>
      </c>
      <c r="N1264" s="80" t="str">
        <f>IF(ISBLANK(Q1264),VLOOKUP(Abfalldokumentation!$O1264,'Linien - BU'!R:S,2,FALSE),Q1264)</f>
        <v>Labor</v>
      </c>
      <c r="O1264" s="76" t="str">
        <f t="shared" si="138"/>
        <v>-</v>
      </c>
      <c r="P1264" s="76">
        <f t="shared" si="139"/>
        <v>74</v>
      </c>
      <c r="Q1264" s="38" t="s">
        <v>185</v>
      </c>
      <c r="R1264" s="39" t="s">
        <v>52</v>
      </c>
      <c r="S1264" s="39">
        <v>2.5</v>
      </c>
      <c r="T1264" s="39">
        <v>74</v>
      </c>
      <c r="U1264" s="40">
        <v>44490</v>
      </c>
      <c r="V1264" s="41"/>
      <c r="W1264" s="39"/>
      <c r="X1264" s="43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2" t="str">
        <f>VLOOKUP(N1265,'Linien - BU'!A:B,2,FALSE)</f>
        <v>BU1</v>
      </c>
      <c r="B1265" s="73">
        <f t="shared" si="133"/>
        <v>30</v>
      </c>
      <c r="C1265" s="74">
        <f>Abfalldokumentation!$U1265</f>
        <v>44491</v>
      </c>
      <c r="D1265" s="68" t="str">
        <f>IFERROR(VLOOKUP(Tabelle3[[#This Row],[Artikelnr.]],Produktgruppe!A:B,2,0),Tabelle3[[#This Row],[Produktname]])</f>
        <v>Rohware</v>
      </c>
      <c r="E1265" s="75" t="str">
        <f>IFERROR(VLOOKUP(Abfalldokumentation!$O1265,Artikel!A:C,3,FALSE),Abfalldokumentation!$O1265)</f>
        <v>Konzentrat in Würsten 1</v>
      </c>
      <c r="F1265" s="75" t="str">
        <f>VLOOKUP(T1265,'Liste Gründe'!A:D,2,FALSE)</f>
        <v>Linienbezogen</v>
      </c>
      <c r="G1265" s="74" t="str">
        <f>IF(ISBLANK(V1265),VLOOKUP(Abfalldokumentation!$P1265,'Liste Gründe'!A:D,3,FALSE),V1265)</f>
        <v>Darm geplatzt</v>
      </c>
      <c r="H1265" s="75" t="str">
        <f>IF(ISBLANK(Abfalldokumentation!$W1265),"-",Abfalldokumentation!$W1265)</f>
        <v>-</v>
      </c>
      <c r="I1265" s="75">
        <f t="shared" si="134"/>
        <v>42</v>
      </c>
      <c r="J1265" s="75" t="str">
        <f t="shared" si="135"/>
        <v>Produkte</v>
      </c>
      <c r="K1265" s="75" t="str">
        <f t="shared" si="136"/>
        <v>BUs</v>
      </c>
      <c r="L1265" s="75" t="str">
        <f t="shared" si="137"/>
        <v>Symptome</v>
      </c>
      <c r="M12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IFERROR(VLOOKUP(Abfalldokumentation!$O1265,Kennzahlen!U:X,3,FALSE)*Abfalldokumentation!$B1265,"0")))),0)</f>
        <v>0</v>
      </c>
      <c r="N1265" s="75">
        <f>IF(ISBLANK(Q1265),VLOOKUP(Abfalldokumentation!$O1265,'Linien - BU'!R:S,2,FALSE),Q1265)</f>
        <v>3010</v>
      </c>
      <c r="O1265" s="76">
        <f t="shared" si="138"/>
        <v>24000493</v>
      </c>
      <c r="P1265" s="76">
        <f t="shared" si="139"/>
        <v>34</v>
      </c>
      <c r="Q1265" s="44">
        <v>3010</v>
      </c>
      <c r="R1265" s="45">
        <v>24000493</v>
      </c>
      <c r="S1265" s="45">
        <v>30</v>
      </c>
      <c r="T1265" s="39">
        <v>34</v>
      </c>
      <c r="U1265" s="46">
        <v>44491</v>
      </c>
      <c r="V1265" s="47"/>
      <c r="W1265" s="45"/>
      <c r="X1265" s="49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7" t="str">
        <f>VLOOKUP(N1266,'Linien - BU'!A:B,2,FALSE)</f>
        <v>BU1</v>
      </c>
      <c r="B1266" s="78">
        <f t="shared" si="133"/>
        <v>40</v>
      </c>
      <c r="C1266" s="79">
        <f>Abfalldokumentation!$U1266</f>
        <v>44491</v>
      </c>
      <c r="D1266" s="68" t="str">
        <f>IFERROR(VLOOKUP(Tabelle3[[#This Row],[Artikelnr.]],Produktgruppe!A:B,2,0),Tabelle3[[#This Row],[Produktname]])</f>
        <v>Rohware</v>
      </c>
      <c r="E1266" s="80" t="str">
        <f>IFERROR(VLOOKUP(Abfalldokumentation!$O1266,Artikel!A:C,3,FALSE),Abfalldokumentation!$O1266)</f>
        <v>Konzentrat in Würsten 1</v>
      </c>
      <c r="F1266" s="80" t="str">
        <f>VLOOKUP(T1266,'Liste Gründe'!A:D,2,FALSE)</f>
        <v>Linienbezogen</v>
      </c>
      <c r="G1266" s="79" t="str">
        <f>IF(ISBLANK(V1266),VLOOKUP(Abfalldokumentation!$P1266,'Liste Gründe'!A:D,3,FALSE),V1266)</f>
        <v>Darm geplatzt</v>
      </c>
      <c r="H1266" s="80" t="str">
        <f>IF(ISBLANK(Abfalldokumentation!$W1266),"-",Abfalldokumentation!$W1266)</f>
        <v>-</v>
      </c>
      <c r="I1266" s="80">
        <f t="shared" si="134"/>
        <v>42</v>
      </c>
      <c r="J1266" s="80" t="str">
        <f t="shared" si="135"/>
        <v>Produkte</v>
      </c>
      <c r="K1266" s="80" t="str">
        <f t="shared" si="136"/>
        <v>BUs</v>
      </c>
      <c r="L1266" s="80" t="str">
        <f t="shared" si="137"/>
        <v>Symptome</v>
      </c>
      <c r="M12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IFERROR(VLOOKUP(Abfalldokumentation!$O1266,Kennzahlen!U:X,3,FALSE)*Abfalldokumentation!$B1266,"0")))),0)</f>
        <v>0</v>
      </c>
      <c r="N1266" s="80">
        <f>IF(ISBLANK(Q1266),VLOOKUP(Abfalldokumentation!$O1266,'Linien - BU'!R:S,2,FALSE),Q1266)</f>
        <v>3010</v>
      </c>
      <c r="O1266" s="76">
        <f t="shared" si="138"/>
        <v>24000493</v>
      </c>
      <c r="P1266" s="76">
        <f t="shared" si="139"/>
        <v>34</v>
      </c>
      <c r="Q1266" s="38">
        <v>3010</v>
      </c>
      <c r="R1266" s="39">
        <v>24000493</v>
      </c>
      <c r="S1266" s="39">
        <v>40</v>
      </c>
      <c r="T1266" s="39">
        <v>34</v>
      </c>
      <c r="U1266" s="40">
        <v>44491</v>
      </c>
      <c r="V1266" s="41"/>
      <c r="W1266" s="39"/>
      <c r="X1266" s="43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2" t="str">
        <f>VLOOKUP(N1267,'Linien - BU'!A:B,2,FALSE)</f>
        <v>BU1</v>
      </c>
      <c r="B1267" s="73">
        <f t="shared" si="133"/>
        <v>10</v>
      </c>
      <c r="C1267" s="74">
        <f>Abfalldokumentation!$U1267</f>
        <v>44491</v>
      </c>
      <c r="D1267" s="68" t="str">
        <f>IFERROR(VLOOKUP(Tabelle3[[#This Row],[Artikelnr.]],Produktgruppe!A:B,2,0),Tabelle3[[#This Row],[Produktname]])</f>
        <v>VOS 295</v>
      </c>
      <c r="E1267" s="75" t="str">
        <f>IFERROR(VLOOKUP(Abfalldokumentation!$O1267,Artikel!A:C,3,FALSE),Abfalldokumentation!$O1267)</f>
        <v>VOS SKZ Mozzarella 40%</v>
      </c>
      <c r="F1267" s="75" t="str">
        <f>VLOOKUP(T1267,'Liste Gründe'!A:D,2,FALSE)</f>
        <v>Schimmel</v>
      </c>
      <c r="G1267" s="74" t="str">
        <f>IF(ISBLANK(V1267),VLOOKUP(Abfalldokumentation!$P1267,'Liste Gründe'!A:D,3,FALSE),V1267)</f>
        <v>keine Verarbeitung</v>
      </c>
      <c r="H1267" s="75" t="str">
        <f>IF(ISBLANK(Abfalldokumentation!$W1267),"-",Abfalldokumentation!$W1267)</f>
        <v>-</v>
      </c>
      <c r="I1267" s="75">
        <f t="shared" si="134"/>
        <v>42</v>
      </c>
      <c r="J1267" s="75" t="str">
        <f t="shared" si="135"/>
        <v>Produkte</v>
      </c>
      <c r="K1267" s="75" t="str">
        <f t="shared" si="136"/>
        <v>BUs</v>
      </c>
      <c r="L1267" s="75" t="str">
        <f t="shared" si="137"/>
        <v>Symptome</v>
      </c>
      <c r="M12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IFERROR(VLOOKUP(Abfalldokumentation!$O1267,Kennzahlen!U:X,3,FALSE)*Abfalldokumentation!$B1267,"0")))),0)</f>
        <v>5</v>
      </c>
      <c r="N1267" s="75" t="str">
        <f>IF(ISBLANK(Q1267),VLOOKUP(Abfalldokumentation!$O1267,'Linien - BU'!R:S,2,FALSE),Q1267)</f>
        <v>Abfüllung</v>
      </c>
      <c r="O1267" s="76">
        <f t="shared" si="138"/>
        <v>29500539</v>
      </c>
      <c r="P1267" s="76">
        <f t="shared" si="139"/>
        <v>12</v>
      </c>
      <c r="Q1267" s="44" t="s">
        <v>166</v>
      </c>
      <c r="R1267" s="45">
        <v>29500539</v>
      </c>
      <c r="S1267" s="45">
        <v>10</v>
      </c>
      <c r="T1267" s="47">
        <v>12</v>
      </c>
      <c r="U1267" s="46">
        <v>44491</v>
      </c>
      <c r="V1267" s="47" t="s">
        <v>22</v>
      </c>
      <c r="W1267" s="45"/>
      <c r="X1267" s="49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7" t="str">
        <f>VLOOKUP(N1268,'Linien - BU'!A:B,2,FALSE)</f>
        <v>BU1</v>
      </c>
      <c r="B1268" s="78">
        <f t="shared" si="133"/>
        <v>20</v>
      </c>
      <c r="C1268" s="79">
        <f>Abfalldokumentation!$U1268</f>
        <v>44491</v>
      </c>
      <c r="D1268" s="68" t="str">
        <f>IFERROR(VLOOKUP(Tabelle3[[#This Row],[Artikelnr.]],Produktgruppe!A:B,2,0),Tabelle3[[#This Row],[Produktname]])</f>
        <v>VOS 295</v>
      </c>
      <c r="E1268" s="80" t="str">
        <f>IFERROR(VLOOKUP(Abfalldokumentation!$O1268,Artikel!A:C,3,FALSE),Abfalldokumentation!$O1268)</f>
        <v>VOS SKZ Camembert für W</v>
      </c>
      <c r="F1268" s="80" t="str">
        <f>VLOOKUP(T1268,'Liste Gründe'!A:D,2,FALSE)</f>
        <v>Schimmel</v>
      </c>
      <c r="G1268" s="79" t="str">
        <f>IF(ISBLANK(V1268),VLOOKUP(Abfalldokumentation!$P1268,'Liste Gründe'!A:D,3,FALSE),V1268)</f>
        <v>keine Verarbeitung</v>
      </c>
      <c r="H1268" s="80" t="str">
        <f>IF(ISBLANK(Abfalldokumentation!$W1268),"-",Abfalldokumentation!$W1268)</f>
        <v>-</v>
      </c>
      <c r="I1268" s="80">
        <f t="shared" si="134"/>
        <v>42</v>
      </c>
      <c r="J1268" s="80" t="str">
        <f t="shared" si="135"/>
        <v>Produkte</v>
      </c>
      <c r="K1268" s="80" t="str">
        <f t="shared" si="136"/>
        <v>BUs</v>
      </c>
      <c r="L1268" s="80" t="str">
        <f t="shared" si="137"/>
        <v>Symptome</v>
      </c>
      <c r="M12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IFERROR(VLOOKUP(Abfalldokumentation!$O1268,Kennzahlen!U:X,3,FALSE)*Abfalldokumentation!$B1268,"0")))),0)</f>
        <v>10</v>
      </c>
      <c r="N1268" s="80" t="str">
        <f>IF(ISBLANK(Q1268),VLOOKUP(Abfalldokumentation!$O1268,'Linien - BU'!R:S,2,FALSE),Q1268)</f>
        <v>Abfüllung</v>
      </c>
      <c r="O1268" s="76">
        <f t="shared" si="138"/>
        <v>29500605</v>
      </c>
      <c r="P1268" s="76">
        <f t="shared" si="139"/>
        <v>12</v>
      </c>
      <c r="Q1268" s="38" t="s">
        <v>166</v>
      </c>
      <c r="R1268" s="39">
        <v>29500605</v>
      </c>
      <c r="S1268" s="39">
        <v>20</v>
      </c>
      <c r="T1268" s="41">
        <v>12</v>
      </c>
      <c r="U1268" s="40">
        <v>44491</v>
      </c>
      <c r="V1268" s="47" t="s">
        <v>22</v>
      </c>
      <c r="W1268" s="39"/>
      <c r="X1268" s="43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2" t="str">
        <f>VLOOKUP(N1269,'Linien - BU'!A:B,2,FALSE)</f>
        <v>BU1</v>
      </c>
      <c r="B1269" s="73">
        <f t="shared" si="133"/>
        <v>5</v>
      </c>
      <c r="C1269" s="74">
        <f>Abfalldokumentation!$U1269</f>
        <v>44491</v>
      </c>
      <c r="D1269" s="68" t="str">
        <f>IFERROR(VLOOKUP(Tabelle3[[#This Row],[Artikelnr.]],Produktgruppe!A:B,2,0),Tabelle3[[#This Row],[Produktname]])</f>
        <v>VOS 295</v>
      </c>
      <c r="E1269" s="75" t="str">
        <f>IFERROR(VLOOKUP(Abfalldokumentation!$O1269,Artikel!A:C,3,FALSE),Abfalldokumentation!$O1269)</f>
        <v>VOS SKZ mit Pfeffer</v>
      </c>
      <c r="F1269" s="75" t="str">
        <f>VLOOKUP(T1269,'Liste Gründe'!A:D,2,FALSE)</f>
        <v>Rest</v>
      </c>
      <c r="G1269" s="74" t="str">
        <f>IF(ISBLANK(V1269),VLOOKUP(Abfalldokumentation!$P1269,'Liste Gründe'!A:D,3,FALSE),V1269)</f>
        <v>Schmutz</v>
      </c>
      <c r="H1269" s="75" t="str">
        <f>IF(ISBLANK(Abfalldokumentation!$W1269),"-",Abfalldokumentation!$W1269)</f>
        <v>-</v>
      </c>
      <c r="I1269" s="75">
        <f t="shared" si="134"/>
        <v>42</v>
      </c>
      <c r="J1269" s="75" t="str">
        <f t="shared" si="135"/>
        <v>Produkte</v>
      </c>
      <c r="K1269" s="75" t="str">
        <f t="shared" si="136"/>
        <v>BUs</v>
      </c>
      <c r="L1269" s="75" t="str">
        <f t="shared" si="137"/>
        <v>Symptome</v>
      </c>
      <c r="M12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IFERROR(VLOOKUP(Abfalldokumentation!$O1269,Kennzahlen!U:X,3,FALSE)*Abfalldokumentation!$B1269,"0")))),0)</f>
        <v>2.5</v>
      </c>
      <c r="N1269" s="75" t="str">
        <f>IF(ISBLANK(Q1269),VLOOKUP(Abfalldokumentation!$O1269,'Linien - BU'!R:S,2,FALSE),Q1269)</f>
        <v>Abfüllung</v>
      </c>
      <c r="O1269" s="76">
        <f t="shared" si="138"/>
        <v>29500616</v>
      </c>
      <c r="P1269" s="76">
        <f t="shared" si="139"/>
        <v>42</v>
      </c>
      <c r="Q1269" s="44" t="s">
        <v>166</v>
      </c>
      <c r="R1269" s="45">
        <v>29500616</v>
      </c>
      <c r="S1269" s="45">
        <v>5</v>
      </c>
      <c r="T1269" s="45">
        <v>42</v>
      </c>
      <c r="U1269" s="46">
        <v>44491</v>
      </c>
      <c r="V1269" s="47"/>
      <c r="W1269" s="45"/>
      <c r="X1269" s="49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7" t="str">
        <f>VLOOKUP(N1270,'Linien - BU'!A:B,2,FALSE)</f>
        <v>BU1</v>
      </c>
      <c r="B1270" s="78">
        <f t="shared" si="133"/>
        <v>20</v>
      </c>
      <c r="C1270" s="79">
        <f>Abfalldokumentation!$U1270</f>
        <v>44491</v>
      </c>
      <c r="D1270" s="68" t="str">
        <f>IFERROR(VLOOKUP(Tabelle3[[#This Row],[Artikelnr.]],Produktgruppe!A:B,2,0),Tabelle3[[#This Row],[Produktname]])</f>
        <v>VOS 295</v>
      </c>
      <c r="E1270" s="80" t="str">
        <f>IFERROR(VLOOKUP(Abfalldokumentation!$O1270,Artikel!A:C,3,FALSE),Abfalldokumentation!$O1270)</f>
        <v>VOS SKZ-GOU</v>
      </c>
      <c r="F1270" s="80" t="str">
        <f>VLOOKUP(T1270,'Liste Gründe'!A:D,2,FALSE)</f>
        <v>Schimmel</v>
      </c>
      <c r="G1270" s="79" t="str">
        <f>IF(ISBLANK(V1270),VLOOKUP(Abfalldokumentation!$P1270,'Liste Gründe'!A:D,3,FALSE),V1270)</f>
        <v>keine Verarbeitung</v>
      </c>
      <c r="H1270" s="80" t="str">
        <f>IF(ISBLANK(Abfalldokumentation!$W1270),"-",Abfalldokumentation!$W1270)</f>
        <v>-</v>
      </c>
      <c r="I1270" s="80">
        <f t="shared" si="134"/>
        <v>42</v>
      </c>
      <c r="J1270" s="80" t="str">
        <f t="shared" si="135"/>
        <v>Produkte</v>
      </c>
      <c r="K1270" s="80" t="str">
        <f t="shared" si="136"/>
        <v>BUs</v>
      </c>
      <c r="L1270" s="80" t="str">
        <f t="shared" si="137"/>
        <v>Symptome</v>
      </c>
      <c r="M12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IFERROR(VLOOKUP(Abfalldokumentation!$O1270,Kennzahlen!U:X,3,FALSE)*Abfalldokumentation!$B1270,"0")))),0)</f>
        <v>10</v>
      </c>
      <c r="N1270" s="80" t="str">
        <f>IF(ISBLANK(Q1270),VLOOKUP(Abfalldokumentation!$O1270,'Linien - BU'!R:S,2,FALSE),Q1270)</f>
        <v>Abfüllung</v>
      </c>
      <c r="O1270" s="76">
        <f t="shared" si="138"/>
        <v>29500918</v>
      </c>
      <c r="P1270" s="76">
        <f t="shared" si="139"/>
        <v>12</v>
      </c>
      <c r="Q1270" s="38" t="s">
        <v>166</v>
      </c>
      <c r="R1270" s="39">
        <v>29500918</v>
      </c>
      <c r="S1270" s="39">
        <v>20</v>
      </c>
      <c r="T1270" s="41">
        <v>12</v>
      </c>
      <c r="U1270" s="40">
        <v>44491</v>
      </c>
      <c r="V1270" s="47" t="s">
        <v>22</v>
      </c>
      <c r="W1270" s="39"/>
      <c r="X1270" s="43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2" t="str">
        <f>VLOOKUP(N1271,'Linien - BU'!A:B,2,FALSE)</f>
        <v>BU1</v>
      </c>
      <c r="B1271" s="73">
        <f t="shared" si="133"/>
        <v>24</v>
      </c>
      <c r="C1271" s="74">
        <f>Abfalldokumentation!$U1271</f>
        <v>44491</v>
      </c>
      <c r="D1271" s="68" t="str">
        <f>IFERROR(VLOOKUP(Tabelle3[[#This Row],[Artikelnr.]],Produktgruppe!A:B,2,0),Tabelle3[[#This Row],[Produktname]])</f>
        <v>VOS 295</v>
      </c>
      <c r="E1271" s="75" t="str">
        <f>IFERROR(VLOOKUP(Abfalldokumentation!$O1271,Artikel!A:C,3,FALSE),Abfalldokumentation!$O1271)</f>
        <v>VOS SKZ-GOU</v>
      </c>
      <c r="F1271" s="75" t="str">
        <f>VLOOKUP(T1271,'Liste Gründe'!A:D,2,FALSE)</f>
        <v>Schimmel</v>
      </c>
      <c r="G1271" s="74" t="str">
        <f>IF(ISBLANK(V1271),VLOOKUP(Abfalldokumentation!$P1271,'Liste Gründe'!A:D,3,FALSE),V1271)</f>
        <v>keine Verarbeitung</v>
      </c>
      <c r="H1271" s="75" t="str">
        <f>IF(ISBLANK(Abfalldokumentation!$W1271),"-",Abfalldokumentation!$W1271)</f>
        <v>-</v>
      </c>
      <c r="I1271" s="75">
        <f t="shared" si="134"/>
        <v>42</v>
      </c>
      <c r="J1271" s="75" t="str">
        <f t="shared" si="135"/>
        <v>Produkte</v>
      </c>
      <c r="K1271" s="75" t="str">
        <f t="shared" si="136"/>
        <v>BUs</v>
      </c>
      <c r="L1271" s="75" t="str">
        <f t="shared" si="137"/>
        <v>Symptome</v>
      </c>
      <c r="M12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IFERROR(VLOOKUP(Abfalldokumentation!$O1271,Kennzahlen!U:X,3,FALSE)*Abfalldokumentation!$B1271,"0")))),0)</f>
        <v>12</v>
      </c>
      <c r="N1271" s="75" t="str">
        <f>IF(ISBLANK(Q1271),VLOOKUP(Abfalldokumentation!$O1271,'Linien - BU'!R:S,2,FALSE),Q1271)</f>
        <v>Abfüllung</v>
      </c>
      <c r="O1271" s="76">
        <f t="shared" si="138"/>
        <v>29500918</v>
      </c>
      <c r="P1271" s="76">
        <f t="shared" si="139"/>
        <v>12</v>
      </c>
      <c r="Q1271" s="44" t="s">
        <v>166</v>
      </c>
      <c r="R1271" s="45">
        <v>29500918</v>
      </c>
      <c r="S1271" s="45">
        <v>24</v>
      </c>
      <c r="T1271" s="47">
        <v>12</v>
      </c>
      <c r="U1271" s="46">
        <v>44491</v>
      </c>
      <c r="V1271" s="47" t="s">
        <v>22</v>
      </c>
      <c r="W1271" s="45"/>
      <c r="X1271" s="49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7" t="str">
        <f>VLOOKUP(N1272,'Linien - BU'!A:B,2,FALSE)</f>
        <v>BU1</v>
      </c>
      <c r="B1272" s="78">
        <f t="shared" si="133"/>
        <v>20</v>
      </c>
      <c r="C1272" s="79">
        <f>Abfalldokumentation!$U1272</f>
        <v>44491</v>
      </c>
      <c r="D1272" s="68" t="str">
        <f>IFERROR(VLOOKUP(Tabelle3[[#This Row],[Artikelnr.]],Produktgruppe!A:B,2,0),Tabelle3[[#This Row],[Produktname]])</f>
        <v>VOS 295</v>
      </c>
      <c r="E1272" s="80" t="str">
        <f>IFERROR(VLOOKUP(Abfalldokumentation!$O1272,Artikel!A:C,3,FALSE),Abfalldokumentation!$O1272)</f>
        <v>VOS URW-GRS-KRÄU OGT</v>
      </c>
      <c r="F1272" s="80" t="str">
        <f>VLOOKUP(T1272,'Liste Gründe'!A:D,2,FALSE)</f>
        <v>Schimmel</v>
      </c>
      <c r="G1272" s="79" t="str">
        <f>IF(ISBLANK(V1272),VLOOKUP(Abfalldokumentation!$P1272,'Liste Gründe'!A:D,3,FALSE),V1272)</f>
        <v>keine Verarbeitung</v>
      </c>
      <c r="H1272" s="80" t="str">
        <f>IF(ISBLANK(Abfalldokumentation!$W1272),"-",Abfalldokumentation!$W1272)</f>
        <v>-</v>
      </c>
      <c r="I1272" s="80">
        <f t="shared" si="134"/>
        <v>42</v>
      </c>
      <c r="J1272" s="80" t="str">
        <f t="shared" si="135"/>
        <v>Produkte</v>
      </c>
      <c r="K1272" s="80" t="str">
        <f t="shared" si="136"/>
        <v>BUs</v>
      </c>
      <c r="L1272" s="80" t="str">
        <f t="shared" si="137"/>
        <v>Symptome</v>
      </c>
      <c r="M12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IFERROR(VLOOKUP(Abfalldokumentation!$O1272,Kennzahlen!U:X,3,FALSE)*Abfalldokumentation!$B1272,"0")))),0)</f>
        <v>10</v>
      </c>
      <c r="N1272" s="80" t="str">
        <f>IF(ISBLANK(Q1272),VLOOKUP(Abfalldokumentation!$O1272,'Linien - BU'!R:S,2,FALSE),Q1272)</f>
        <v>Abfüllung</v>
      </c>
      <c r="O1272" s="76">
        <f t="shared" si="138"/>
        <v>29500939</v>
      </c>
      <c r="P1272" s="76">
        <f t="shared" si="139"/>
        <v>12</v>
      </c>
      <c r="Q1272" s="38" t="s">
        <v>166</v>
      </c>
      <c r="R1272" s="39">
        <v>29500939</v>
      </c>
      <c r="S1272" s="39">
        <v>20</v>
      </c>
      <c r="T1272" s="41">
        <v>12</v>
      </c>
      <c r="U1272" s="40">
        <v>44491</v>
      </c>
      <c r="V1272" s="47" t="s">
        <v>22</v>
      </c>
      <c r="W1272" s="39"/>
      <c r="X1272" s="43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2" t="str">
        <f>VLOOKUP(N1273,'Linien - BU'!A:B,2,FALSE)</f>
        <v>BU1</v>
      </c>
      <c r="B1273" s="73">
        <f t="shared" si="133"/>
        <v>16</v>
      </c>
      <c r="C1273" s="74">
        <f>Abfalldokumentation!$U1273</f>
        <v>44491</v>
      </c>
      <c r="D1273" s="68" t="str">
        <f>IFERROR(VLOOKUP(Tabelle3[[#This Row],[Artikelnr.]],Produktgruppe!A:B,2,0),Tabelle3[[#This Row],[Produktname]])</f>
        <v>VOS 295</v>
      </c>
      <c r="E1273" s="75" t="str">
        <f>IFERROR(VLOOKUP(Abfalldokumentation!$O1273,Artikel!A:C,3,FALSE),Abfalldokumentation!$O1273)</f>
        <v>VOS URW-SCHI-NAT</v>
      </c>
      <c r="F1273" s="75" t="str">
        <f>VLOOKUP(T1273,'Liste Gründe'!A:D,2,FALSE)</f>
        <v>Schimmel</v>
      </c>
      <c r="G1273" s="74" t="str">
        <f>IF(ISBLANK(V1273),VLOOKUP(Abfalldokumentation!$P1273,'Liste Gründe'!A:D,3,FALSE),V1273)</f>
        <v>keine Verarbeitung</v>
      </c>
      <c r="H1273" s="75" t="str">
        <f>IF(ISBLANK(Abfalldokumentation!$W1273),"-",Abfalldokumentation!$W1273)</f>
        <v>-</v>
      </c>
      <c r="I1273" s="75">
        <f t="shared" si="134"/>
        <v>42</v>
      </c>
      <c r="J1273" s="75" t="str">
        <f t="shared" si="135"/>
        <v>Produkte</v>
      </c>
      <c r="K1273" s="75" t="str">
        <f t="shared" si="136"/>
        <v>BUs</v>
      </c>
      <c r="L1273" s="75" t="str">
        <f t="shared" si="137"/>
        <v>Symptome</v>
      </c>
      <c r="M12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IFERROR(VLOOKUP(Abfalldokumentation!$O1273,Kennzahlen!U:X,3,FALSE)*Abfalldokumentation!$B1273,"0")))),0)</f>
        <v>8</v>
      </c>
      <c r="N1273" s="75" t="str">
        <f>IF(ISBLANK(Q1273),VLOOKUP(Abfalldokumentation!$O1273,'Linien - BU'!R:S,2,FALSE),Q1273)</f>
        <v>Abfüllung</v>
      </c>
      <c r="O1273" s="76">
        <f t="shared" si="138"/>
        <v>29500945</v>
      </c>
      <c r="P1273" s="76">
        <f t="shared" si="139"/>
        <v>12</v>
      </c>
      <c r="Q1273" s="44" t="s">
        <v>166</v>
      </c>
      <c r="R1273" s="45">
        <v>29500945</v>
      </c>
      <c r="S1273" s="45">
        <v>16</v>
      </c>
      <c r="T1273" s="47">
        <v>12</v>
      </c>
      <c r="U1273" s="46">
        <v>44491</v>
      </c>
      <c r="V1273" s="47" t="s">
        <v>22</v>
      </c>
      <c r="W1273" s="45"/>
      <c r="X1273" s="49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7" t="str">
        <f>VLOOKUP(N1274,'Linien - BU'!A:B,2,FALSE)</f>
        <v>BU1</v>
      </c>
      <c r="B1274" s="78">
        <f t="shared" si="133"/>
        <v>25</v>
      </c>
      <c r="C1274" s="79">
        <f>Abfalldokumentation!$U1274</f>
        <v>44491</v>
      </c>
      <c r="D1274" s="68" t="str">
        <f>IFERROR(VLOOKUP(Tabelle3[[#This Row],[Artikelnr.]],Produktgruppe!A:B,2,0),Tabelle3[[#This Row],[Produktname]])</f>
        <v>VOS 295</v>
      </c>
      <c r="E1274" s="80" t="str">
        <f>IFERROR(VLOOKUP(Abfalldokumentation!$O1274,Artikel!A:C,3,FALSE),Abfalldokumentation!$O1274)</f>
        <v>VOS URW-VS-SCHI</v>
      </c>
      <c r="F1274" s="80" t="str">
        <f>VLOOKUP(T1274,'Liste Gründe'!A:D,2,FALSE)</f>
        <v>Schimmel</v>
      </c>
      <c r="G1274" s="79" t="str">
        <f>IF(ISBLANK(V1274),VLOOKUP(Abfalldokumentation!$P1274,'Liste Gründe'!A:D,3,FALSE),V1274)</f>
        <v>keine Verarbeitung</v>
      </c>
      <c r="H1274" s="80" t="str">
        <f>IF(ISBLANK(Abfalldokumentation!$W1274),"-",Abfalldokumentation!$W1274)</f>
        <v>-</v>
      </c>
      <c r="I1274" s="80">
        <f t="shared" si="134"/>
        <v>42</v>
      </c>
      <c r="J1274" s="80" t="str">
        <f t="shared" si="135"/>
        <v>Produkte</v>
      </c>
      <c r="K1274" s="80" t="str">
        <f t="shared" si="136"/>
        <v>BUs</v>
      </c>
      <c r="L1274" s="80" t="str">
        <f t="shared" si="137"/>
        <v>Symptome</v>
      </c>
      <c r="M12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IFERROR(VLOOKUP(Abfalldokumentation!$O1274,Kennzahlen!U:X,3,FALSE)*Abfalldokumentation!$B1274,"0")))),0)</f>
        <v>12.5</v>
      </c>
      <c r="N1274" s="80" t="str">
        <f>IF(ISBLANK(Q1274),VLOOKUP(Abfalldokumentation!$O1274,'Linien - BU'!R:S,2,FALSE),Q1274)</f>
        <v>Abfüllung</v>
      </c>
      <c r="O1274" s="76">
        <f t="shared" si="138"/>
        <v>29500949</v>
      </c>
      <c r="P1274" s="76">
        <f t="shared" si="139"/>
        <v>12</v>
      </c>
      <c r="Q1274" s="38" t="s">
        <v>166</v>
      </c>
      <c r="R1274" s="39">
        <v>29500949</v>
      </c>
      <c r="S1274" s="39">
        <v>25</v>
      </c>
      <c r="T1274" s="41">
        <v>12</v>
      </c>
      <c r="U1274" s="40">
        <v>44491</v>
      </c>
      <c r="V1274" s="47" t="s">
        <v>22</v>
      </c>
      <c r="W1274" s="39"/>
      <c r="X1274" s="43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2" t="str">
        <f>VLOOKUP(N1275,'Linien - BU'!A:B,2,FALSE)</f>
        <v>BU1</v>
      </c>
      <c r="B1275" s="73">
        <f t="shared" si="133"/>
        <v>10</v>
      </c>
      <c r="C1275" s="74">
        <f>Abfalldokumentation!$U1275</f>
        <v>44491</v>
      </c>
      <c r="D1275" s="68" t="str">
        <f>IFERROR(VLOOKUP(Tabelle3[[#This Row],[Artikelnr.]],Produktgruppe!A:B,2,0),Tabelle3[[#This Row],[Produktname]])</f>
        <v>ABS 295</v>
      </c>
      <c r="E1275" s="75" t="str">
        <f>IFERROR(VLOOKUP(Abfalldokumentation!$O1275,Artikel!A:C,3,FALSE),Abfalldokumentation!$O1275)</f>
        <v>ABS Bunter Pfeffer 50%</v>
      </c>
      <c r="F1275" s="75" t="str">
        <f>VLOOKUP(T1275,'Liste Gründe'!A:D,2,FALSE)</f>
        <v>Schimmel</v>
      </c>
      <c r="G1275" s="74" t="str">
        <f>IF(ISBLANK(V1275),VLOOKUP(Abfalldokumentation!$P1275,'Liste Gründe'!A:D,3,FALSE),V1275)</f>
        <v>keine Verarbeitung</v>
      </c>
      <c r="H1275" s="75" t="str">
        <f>IF(ISBLANK(Abfalldokumentation!$W1275),"-",Abfalldokumentation!$W1275)</f>
        <v>-</v>
      </c>
      <c r="I1275" s="75">
        <f t="shared" si="134"/>
        <v>42</v>
      </c>
      <c r="J1275" s="75" t="str">
        <f t="shared" si="135"/>
        <v>Produkte</v>
      </c>
      <c r="K1275" s="75" t="str">
        <f t="shared" si="136"/>
        <v>BUs</v>
      </c>
      <c r="L1275" s="75" t="str">
        <f t="shared" si="137"/>
        <v>Symptome</v>
      </c>
      <c r="M12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IFERROR(VLOOKUP(Abfalldokumentation!$O1275,Kennzahlen!U:X,3,FALSE)*Abfalldokumentation!$B1275,"0")))),0)</f>
        <v>10</v>
      </c>
      <c r="N1275" s="75" t="str">
        <f>IF(ISBLANK(Q1275),VLOOKUP(Abfalldokumentation!$O1275,'Linien - BU'!R:S,2,FALSE),Q1275)</f>
        <v>Schmelze</v>
      </c>
      <c r="O1275" s="76">
        <f t="shared" si="138"/>
        <v>29501002</v>
      </c>
      <c r="P1275" s="76">
        <f t="shared" si="139"/>
        <v>12</v>
      </c>
      <c r="Q1275" s="44" t="s">
        <v>170</v>
      </c>
      <c r="R1275" s="45">
        <v>29501002</v>
      </c>
      <c r="S1275" s="45">
        <v>10</v>
      </c>
      <c r="T1275" s="45">
        <v>12</v>
      </c>
      <c r="U1275" s="46">
        <v>44491</v>
      </c>
      <c r="V1275" s="47" t="s">
        <v>22</v>
      </c>
      <c r="W1275" s="45"/>
      <c r="X1275" s="49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7" t="str">
        <f>VLOOKUP(N1276,'Linien - BU'!A:B,2,FALSE)</f>
        <v>BU3</v>
      </c>
      <c r="B1276" s="78">
        <f t="shared" si="133"/>
        <v>117</v>
      </c>
      <c r="C1276" s="79">
        <f>Abfalldokumentation!$U1276</f>
        <v>44491</v>
      </c>
      <c r="D1276" s="68" t="str">
        <f>IFERROR(VLOOKUP(Tabelle3[[#This Row],[Artikelnr.]],Produktgruppe!A:B,2,0),Tabelle3[[#This Row],[Produktname]])</f>
        <v>ABS 295</v>
      </c>
      <c r="E1276" s="80" t="str">
        <f>IFERROR(VLOOKUP(Abfalldokumentation!$O1276,Artikel!A:C,3,FALSE),Abfalldokumentation!$O1276)</f>
        <v>ABS CHED-PF-KRÄUK gemis</v>
      </c>
      <c r="F1276" s="80" t="str">
        <f>VLOOKUP(T1276,'Liste Gründe'!A:D,2,FALSE)</f>
        <v>Linienbezogen</v>
      </c>
      <c r="G1276" s="79" t="str">
        <f>IF(ISBLANK(V1276),VLOOKUP(Abfalldokumentation!$P1276,'Liste Gründe'!A:D,3,FALSE),V1276)</f>
        <v>gemischtes Produkt</v>
      </c>
      <c r="H1276" s="80" t="str">
        <f>IF(ISBLANK(Abfalldokumentation!$W1276),"-",Abfalldokumentation!$W1276)</f>
        <v>-</v>
      </c>
      <c r="I1276" s="80">
        <f t="shared" si="134"/>
        <v>42</v>
      </c>
      <c r="J1276" s="80" t="str">
        <f t="shared" si="135"/>
        <v>Produkte</v>
      </c>
      <c r="K1276" s="80" t="str">
        <f t="shared" si="136"/>
        <v>BUs</v>
      </c>
      <c r="L1276" s="80" t="str">
        <f t="shared" si="137"/>
        <v>Symptome</v>
      </c>
      <c r="M12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IFERROR(VLOOKUP(Abfalldokumentation!$O1276,Kennzahlen!U:X,3,FALSE)*Abfalldokumentation!$B1276,"0")))),0)</f>
        <v>117</v>
      </c>
      <c r="N1276" s="80" t="str">
        <f>IF(ISBLANK(Q1276),VLOOKUP(Abfalldokumentation!$O1276,'Linien - BU'!R:S,2,FALSE),Q1276)</f>
        <v>L33</v>
      </c>
      <c r="O1276" s="76">
        <f t="shared" si="138"/>
        <v>29501003</v>
      </c>
      <c r="P1276" s="76">
        <f t="shared" si="139"/>
        <v>81</v>
      </c>
      <c r="Q1276" s="38" t="s">
        <v>191</v>
      </c>
      <c r="R1276" s="39">
        <v>29501003</v>
      </c>
      <c r="S1276" s="39">
        <v>117</v>
      </c>
      <c r="T1276" s="39">
        <v>81</v>
      </c>
      <c r="U1276" s="40">
        <v>44491</v>
      </c>
      <c r="V1276" s="41"/>
      <c r="W1276" s="39"/>
      <c r="X1276" s="43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2" t="str">
        <f>VLOOKUP(N1277,'Linien - BU'!A:B,2,FALSE)</f>
        <v>BU3</v>
      </c>
      <c r="B1277" s="73">
        <f t="shared" si="133"/>
        <v>32</v>
      </c>
      <c r="C1277" s="74">
        <f>Abfalldokumentation!$U1277</f>
        <v>44491</v>
      </c>
      <c r="D1277" s="68" t="str">
        <f>IFERROR(VLOOKUP(Tabelle3[[#This Row],[Artikelnr.]],Produktgruppe!A:B,2,0),Tabelle3[[#This Row],[Produktname]])</f>
        <v>ABS 295</v>
      </c>
      <c r="E1277" s="75" t="str">
        <f>IFERROR(VLOOKUP(Abfalldokumentation!$O1277,Artikel!A:C,3,FALSE),Abfalldokumentation!$O1277)</f>
        <v>ABS CHED-ROT MIT ß-CARO</v>
      </c>
      <c r="F1277" s="75" t="str">
        <f>VLOOKUP(T1277,'Liste Gründe'!A:D,2,FALSE)</f>
        <v>Rest</v>
      </c>
      <c r="G1277" s="74" t="str">
        <f>IF(ISBLANK(V1277),VLOOKUP(Abfalldokumentation!$P1277,'Liste Gründe'!A:D,3,FALSE),V1277)</f>
        <v>Schmutz</v>
      </c>
      <c r="H1277" s="75" t="str">
        <f>IF(ISBLANK(Abfalldokumentation!$W1277),"-",Abfalldokumentation!$W1277)</f>
        <v>-</v>
      </c>
      <c r="I1277" s="75">
        <f t="shared" si="134"/>
        <v>42</v>
      </c>
      <c r="J1277" s="75" t="str">
        <f t="shared" si="135"/>
        <v>Produkte</v>
      </c>
      <c r="K1277" s="75" t="str">
        <f t="shared" si="136"/>
        <v>BUs</v>
      </c>
      <c r="L1277" s="75" t="str">
        <f t="shared" si="137"/>
        <v>Symptome</v>
      </c>
      <c r="M12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IFERROR(VLOOKUP(Abfalldokumentation!$O1277,Kennzahlen!U:X,3,FALSE)*Abfalldokumentation!$B1277,"0")))),0)</f>
        <v>32</v>
      </c>
      <c r="N1277" s="75" t="str">
        <f>IF(ISBLANK(Q1277),VLOOKUP(Abfalldokumentation!$O1277,'Linien - BU'!R:S,2,FALSE),Q1277)</f>
        <v>L33</v>
      </c>
      <c r="O1277" s="76">
        <f t="shared" si="138"/>
        <v>29501032</v>
      </c>
      <c r="P1277" s="76">
        <f t="shared" si="139"/>
        <v>42</v>
      </c>
      <c r="Q1277" s="44" t="s">
        <v>191</v>
      </c>
      <c r="R1277" s="45">
        <v>29501032</v>
      </c>
      <c r="S1277" s="45">
        <v>32</v>
      </c>
      <c r="T1277" s="39">
        <v>42</v>
      </c>
      <c r="U1277" s="46">
        <v>44491</v>
      </c>
      <c r="V1277" s="45"/>
      <c r="W1277" s="45"/>
      <c r="X1277" s="49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7" t="str">
        <f>VLOOKUP(N1278,'Linien - BU'!A:B,2,FALSE)</f>
        <v>Verkauf</v>
      </c>
      <c r="B1278" s="78">
        <f t="shared" si="133"/>
        <v>10</v>
      </c>
      <c r="C1278" s="79">
        <f>Abfalldokumentation!$U1278</f>
        <v>44491</v>
      </c>
      <c r="D1278" s="68" t="str">
        <f>IFERROR(VLOOKUP(Tabelle3[[#This Row],[Artikelnr.]],Produktgruppe!A:B,2,0),Tabelle3[[#This Row],[Produktname]])</f>
        <v>Zipfel 295</v>
      </c>
      <c r="E1278" s="80" t="str">
        <f>IFERROR(VLOOKUP(Abfalldokumentation!$O1278,Artikel!A:C,3,FALSE),Abfalldokumentation!$O1278)</f>
        <v>VOS RW-NATUR ZIPFEL 350</v>
      </c>
      <c r="F1278" s="80" t="str">
        <f>VLOOKUP(T1278,'Liste Gründe'!A:D,2,FALSE)</f>
        <v>Schimmel</v>
      </c>
      <c r="G1278" s="79" t="str">
        <f>IF(ISBLANK(V1278),VLOOKUP(Abfalldokumentation!$P1278,'Liste Gründe'!A:D,3,FALSE),V1278)</f>
        <v>keinen Abnehmer/kein Schälpersonal</v>
      </c>
      <c r="H1278" s="80" t="str">
        <f>IF(ISBLANK(Abfalldokumentation!$W1278),"-",Abfalldokumentation!$W1278)</f>
        <v>-</v>
      </c>
      <c r="I1278" s="80">
        <f t="shared" si="134"/>
        <v>42</v>
      </c>
      <c r="J1278" s="80" t="str">
        <f t="shared" si="135"/>
        <v>Produkte</v>
      </c>
      <c r="K1278" s="80" t="str">
        <f t="shared" si="136"/>
        <v>BUs</v>
      </c>
      <c r="L1278" s="80" t="str">
        <f t="shared" si="137"/>
        <v>Symptome</v>
      </c>
      <c r="M12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IFERROR(VLOOKUP(Abfalldokumentation!$O1278,Kennzahlen!U:X,3,FALSE)*Abfalldokumentation!$B1278,"0")))),0)</f>
        <v>5</v>
      </c>
      <c r="N1278" s="80" t="str">
        <f>IF(ISBLANK(Q1278),VLOOKUP(Abfalldokumentation!$O1278,'Linien - BU'!R:S,2,FALSE),Q1278)</f>
        <v>Verkauf</v>
      </c>
      <c r="O1278" s="76">
        <f t="shared" si="138"/>
        <v>29501060</v>
      </c>
      <c r="P1278" s="76">
        <f t="shared" si="139"/>
        <v>12</v>
      </c>
      <c r="Q1278" s="38" t="s">
        <v>11</v>
      </c>
      <c r="R1278" s="39">
        <v>29501060</v>
      </c>
      <c r="S1278" s="39">
        <v>10</v>
      </c>
      <c r="T1278" s="39">
        <v>12</v>
      </c>
      <c r="U1278" s="40">
        <v>44491</v>
      </c>
      <c r="V1278" s="41" t="s">
        <v>20</v>
      </c>
      <c r="W1278" s="39"/>
      <c r="X1278" s="43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2" t="str">
        <f>VLOOKUP(N1279,'Linien - BU'!A:B,2,FALSE)</f>
        <v>BU1</v>
      </c>
      <c r="B1279" s="73">
        <f t="shared" si="133"/>
        <v>60</v>
      </c>
      <c r="C1279" s="74">
        <f>Abfalldokumentation!$U1279</f>
        <v>44491</v>
      </c>
      <c r="D1279" s="68" t="str">
        <f>IFERROR(VLOOKUP(Tabelle3[[#This Row],[Artikelnr.]],Produktgruppe!A:B,2,0),Tabelle3[[#This Row],[Produktname]])</f>
        <v>Sammelnr.</v>
      </c>
      <c r="E1279" s="75" t="str">
        <f>IFERROR(VLOOKUP(Abfalldokumentation!$O1279,Artikel!A:C,3,FALSE),Abfalldokumentation!$O1279)</f>
        <v>VS RW Schinken mit Rind</v>
      </c>
      <c r="F1279" s="75" t="str">
        <f>VLOOKUP(T1279,'Liste Gründe'!A:D,2,FALSE)</f>
        <v>Schimmel</v>
      </c>
      <c r="G1279" s="74" t="str">
        <f>IF(ISBLANK(V1279),VLOOKUP(Abfalldokumentation!$P1279,'Liste Gründe'!A:D,3,FALSE),V1279)</f>
        <v>keine Verarbeitung</v>
      </c>
      <c r="H1279" s="75" t="str">
        <f>IF(ISBLANK(Abfalldokumentation!$W1279),"-",Abfalldokumentation!$W1279)</f>
        <v>-</v>
      </c>
      <c r="I1279" s="75">
        <f t="shared" si="134"/>
        <v>42</v>
      </c>
      <c r="J1279" s="75" t="str">
        <f t="shared" si="135"/>
        <v>Produkte</v>
      </c>
      <c r="K1279" s="75" t="str">
        <f t="shared" si="136"/>
        <v>BUs</v>
      </c>
      <c r="L1279" s="75" t="str">
        <f t="shared" si="137"/>
        <v>Symptome</v>
      </c>
      <c r="M12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IFERROR(VLOOKUP(Abfalldokumentation!$O1279,Kennzahlen!U:X,3,FALSE)*Abfalldokumentation!$B1279,"0")))),0)</f>
        <v>30</v>
      </c>
      <c r="N1279" s="75" t="str">
        <f>IF(ISBLANK(Q1279),VLOOKUP(Abfalldokumentation!$O1279,'Linien - BU'!R:S,2,FALSE),Q1279)</f>
        <v>Schmelze</v>
      </c>
      <c r="O1279" s="76">
        <f t="shared" si="138"/>
        <v>29600017</v>
      </c>
      <c r="P1279" s="76">
        <f t="shared" si="139"/>
        <v>12</v>
      </c>
      <c r="Q1279" s="44" t="s">
        <v>170</v>
      </c>
      <c r="R1279" s="45">
        <v>29600017</v>
      </c>
      <c r="S1279" s="45">
        <v>60</v>
      </c>
      <c r="T1279" s="47">
        <v>12</v>
      </c>
      <c r="U1279" s="46">
        <v>44491</v>
      </c>
      <c r="V1279" s="47" t="s">
        <v>22</v>
      </c>
      <c r="W1279" s="45"/>
      <c r="X1279" s="49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7" t="str">
        <f>VLOOKUP(N1280,'Linien - BU'!A:B,2,FALSE)</f>
        <v>BU1</v>
      </c>
      <c r="B1280" s="78">
        <f t="shared" si="133"/>
        <v>20</v>
      </c>
      <c r="C1280" s="79">
        <f>Abfalldokumentation!$U1280</f>
        <v>44491</v>
      </c>
      <c r="D1280" s="68" t="str">
        <f>IFERROR(VLOOKUP(Tabelle3[[#This Row],[Artikelnr.]],Produktgruppe!A:B,2,0),Tabelle3[[#This Row],[Produktname]])</f>
        <v>Sammelnr.</v>
      </c>
      <c r="E1280" s="80" t="str">
        <f>IFERROR(VLOOKUP(Abfalldokumentation!$O1280,Artikel!A:C,3,FALSE),Abfalldokumentation!$O1280)</f>
        <v>VS Chili geschält</v>
      </c>
      <c r="F1280" s="80" t="str">
        <f>VLOOKUP(T1280,'Liste Gründe'!A:D,2,FALSE)</f>
        <v>Schimmel</v>
      </c>
      <c r="G1280" s="79" t="str">
        <f>IF(ISBLANK(V1280),VLOOKUP(Abfalldokumentation!$P1280,'Liste Gründe'!A:D,3,FALSE),V1280)</f>
        <v>keine Verarbeitung</v>
      </c>
      <c r="H1280" s="80" t="str">
        <f>IF(ISBLANK(Abfalldokumentation!$W1280),"-",Abfalldokumentation!$W1280)</f>
        <v>-</v>
      </c>
      <c r="I1280" s="80">
        <f t="shared" si="134"/>
        <v>42</v>
      </c>
      <c r="J1280" s="80" t="str">
        <f t="shared" si="135"/>
        <v>Produkte</v>
      </c>
      <c r="K1280" s="80" t="str">
        <f t="shared" si="136"/>
        <v>BUs</v>
      </c>
      <c r="L1280" s="80" t="str">
        <f t="shared" si="137"/>
        <v>Symptome</v>
      </c>
      <c r="M12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IFERROR(VLOOKUP(Abfalldokumentation!$O1280,Kennzahlen!U:X,3,FALSE)*Abfalldokumentation!$B1280,"0")))),0)</f>
        <v>18.641999999999999</v>
      </c>
      <c r="N1280" s="80" t="str">
        <f>IF(ISBLANK(Q1280),VLOOKUP(Abfalldokumentation!$O1280,'Linien - BU'!R:S,2,FALSE),Q1280)</f>
        <v>Abfüllung</v>
      </c>
      <c r="O1280" s="76">
        <f t="shared" si="138"/>
        <v>29600027</v>
      </c>
      <c r="P1280" s="76">
        <f t="shared" si="139"/>
        <v>12</v>
      </c>
      <c r="Q1280" s="38" t="s">
        <v>166</v>
      </c>
      <c r="R1280" s="39">
        <v>29600027</v>
      </c>
      <c r="S1280" s="39">
        <v>20</v>
      </c>
      <c r="T1280" s="41">
        <v>12</v>
      </c>
      <c r="U1280" s="40">
        <v>44491</v>
      </c>
      <c r="V1280" s="47" t="s">
        <v>22</v>
      </c>
      <c r="W1280" s="39"/>
      <c r="X1280" s="43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2" t="str">
        <f>VLOOKUP(N1281,'Linien - BU'!A:B,2,FALSE)</f>
        <v>BU1</v>
      </c>
      <c r="B1281" s="73">
        <f t="shared" si="133"/>
        <v>29.5</v>
      </c>
      <c r="C1281" s="74">
        <f>Abfalldokumentation!$U1281</f>
        <v>44491</v>
      </c>
      <c r="D1281" s="68" t="str">
        <f>IFERROR(VLOOKUP(Tabelle3[[#This Row],[Artikelnr.]],Produktgruppe!A:B,2,0),Tabelle3[[#This Row],[Produktname]])</f>
        <v>Räucherwürste</v>
      </c>
      <c r="E1281" s="75" t="str">
        <f>IFERROR(VLOOKUP(Abfalldokumentation!$O1281,Artikel!A:C,3,FALSE),Abfalldokumentation!$O1281)</f>
        <v>GRW SCHI-NAT 7,2GK NEUE</v>
      </c>
      <c r="F1281" s="75" t="str">
        <f>VLOOKUP(T1281,'Liste Gründe'!A:D,2,FALSE)</f>
        <v>Linienbezogen</v>
      </c>
      <c r="G1281" s="74" t="str">
        <f>IF(ISBLANK(V1281),VLOOKUP(Abfalldokumentation!$P1281,'Liste Gründe'!A:D,3,FALSE),V1281)</f>
        <v>Darm geplatzt</v>
      </c>
      <c r="H1281" s="75" t="str">
        <f>IF(ISBLANK(Abfalldokumentation!$W1281),"-",Abfalldokumentation!$W1281)</f>
        <v>-</v>
      </c>
      <c r="I1281" s="75">
        <f t="shared" si="134"/>
        <v>42</v>
      </c>
      <c r="J1281" s="75" t="str">
        <f t="shared" si="135"/>
        <v>Produkte</v>
      </c>
      <c r="K1281" s="75" t="str">
        <f t="shared" si="136"/>
        <v>BUs</v>
      </c>
      <c r="L1281" s="75" t="str">
        <f t="shared" si="137"/>
        <v>Symptome</v>
      </c>
      <c r="M12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IFERROR(VLOOKUP(Abfalldokumentation!$O1281,Kennzahlen!U:X,3,FALSE)*Abfalldokumentation!$B1281,"0")))),0)</f>
        <v>0</v>
      </c>
      <c r="N1281" s="75">
        <f>IF(ISBLANK(Q1281),VLOOKUP(Abfalldokumentation!$O1281,'Linien - BU'!R:S,2,FALSE),Q1281)</f>
        <v>3020</v>
      </c>
      <c r="O1281" s="76">
        <f t="shared" si="138"/>
        <v>32000106</v>
      </c>
      <c r="P1281" s="76">
        <f t="shared" si="139"/>
        <v>34</v>
      </c>
      <c r="Q1281" s="44">
        <v>3020</v>
      </c>
      <c r="R1281" s="45">
        <v>32000106</v>
      </c>
      <c r="S1281" s="45">
        <v>29.5</v>
      </c>
      <c r="T1281" s="39">
        <v>34</v>
      </c>
      <c r="U1281" s="46">
        <v>44491</v>
      </c>
      <c r="V1281" s="47"/>
      <c r="W1281" s="45"/>
      <c r="X1281" s="49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7" t="str">
        <f>VLOOKUP(N1282,'Linien - BU'!A:B,2,FALSE)</f>
        <v>BU1</v>
      </c>
      <c r="B1282" s="78">
        <f t="shared" ref="B1282:B1345" si="140">S1282</f>
        <v>60</v>
      </c>
      <c r="C1282" s="79">
        <f>Abfalldokumentation!$U1282</f>
        <v>44491</v>
      </c>
      <c r="D1282" s="68" t="str">
        <f>IFERROR(VLOOKUP(Tabelle3[[#This Row],[Artikelnr.]],Produktgruppe!A:B,2,0),Tabelle3[[#This Row],[Produktname]])</f>
        <v>Räucherwürste</v>
      </c>
      <c r="E1282" s="80" t="str">
        <f>IFERROR(VLOOKUP(Abfalldokumentation!$O1282,Artikel!A:C,3,FALSE),Abfalldokumentation!$O1282)</f>
        <v>GRW SCHI-NAT 7,2GK NEUE</v>
      </c>
      <c r="F1282" s="80" t="str">
        <f>VLOOKUP(T1282,'Liste Gründe'!A:D,2,FALSE)</f>
        <v>Linienbezogen</v>
      </c>
      <c r="G1282" s="79" t="str">
        <f>IF(ISBLANK(V1282),VLOOKUP(Abfalldokumentation!$P1282,'Liste Gründe'!A:D,3,FALSE),V1282)</f>
        <v>Darm geplatzt</v>
      </c>
      <c r="H1282" s="80" t="str">
        <f>IF(ISBLANK(Abfalldokumentation!$W1282),"-",Abfalldokumentation!$W1282)</f>
        <v>-</v>
      </c>
      <c r="I1282" s="80">
        <f t="shared" ref="I1282:I1345" si="141">_xlfn.ISOWEEKNUM(C1282)</f>
        <v>42</v>
      </c>
      <c r="J1282" s="80" t="str">
        <f t="shared" ref="J1282:J1345" si="142">"Produkte"</f>
        <v>Produkte</v>
      </c>
      <c r="K1282" s="80" t="str">
        <f t="shared" ref="K1282:K1345" si="143">"BUs"</f>
        <v>BUs</v>
      </c>
      <c r="L1282" s="80" t="str">
        <f t="shared" ref="L1282:L1345" si="144">"Symptome"</f>
        <v>Symptome</v>
      </c>
      <c r="M12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IFERROR(VLOOKUP(Abfalldokumentation!$O1282,Kennzahlen!U:X,3,FALSE)*Abfalldokumentation!$B1282,"0")))),0)</f>
        <v>0</v>
      </c>
      <c r="N1282" s="80">
        <f>IF(ISBLANK(Q1282),VLOOKUP(Abfalldokumentation!$O1282,'Linien - BU'!R:S,2,FALSE),Q1282)</f>
        <v>3020</v>
      </c>
      <c r="O1282" s="76">
        <f t="shared" ref="O1282:O1345" si="145">R1282</f>
        <v>32000106</v>
      </c>
      <c r="P1282" s="76">
        <f t="shared" ref="P1282:P1345" si="146">T1282</f>
        <v>34</v>
      </c>
      <c r="Q1282" s="38">
        <v>3020</v>
      </c>
      <c r="R1282" s="39">
        <v>32000106</v>
      </c>
      <c r="S1282" s="39">
        <v>60</v>
      </c>
      <c r="T1282" s="39">
        <v>34</v>
      </c>
      <c r="U1282" s="40">
        <v>44491</v>
      </c>
      <c r="V1282" s="41"/>
      <c r="W1282" s="39"/>
      <c r="X1282" s="43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2" t="str">
        <f>VLOOKUP(N1283,'Linien - BU'!A:B,2,FALSE)</f>
        <v>Rest</v>
      </c>
      <c r="B1283" s="73">
        <f t="shared" si="140"/>
        <v>525</v>
      </c>
      <c r="C1283" s="74">
        <f>Abfalldokumentation!$U1283</f>
        <v>44491</v>
      </c>
      <c r="D1283" s="68" t="str">
        <f>IFERROR(VLOOKUP(Tabelle3[[#This Row],[Artikelnr.]],Produktgruppe!A:B,2,0),Tabelle3[[#This Row],[Produktname]])</f>
        <v>Fertigware</v>
      </c>
      <c r="E1283" s="75" t="str">
        <f>IFERROR(VLOOKUP(Abfalldokumentation!$O1283,Artikel!A:C,3,FALSE),Abfalldokumentation!$O1283)</f>
        <v>Außenmasse FK-Röllchen</v>
      </c>
      <c r="F1283" s="75" t="str">
        <f>VLOOKUP(T1283,'Liste Gründe'!A:D,2,FALSE)</f>
        <v>Schimmel</v>
      </c>
      <c r="G1283" s="74" t="str">
        <f>IF(ISBLANK(V1283),VLOOKUP(Abfalldokumentation!$P1283,'Liste Gründe'!A:D,3,FALSE),V1283)</f>
        <v>zu hohe Produktion</v>
      </c>
      <c r="H1283" s="75" t="str">
        <f>IF(ISBLANK(Abfalldokumentation!$W1283),"-",Abfalldokumentation!$W1283)</f>
        <v>keine Verlängerung, da Ananas</v>
      </c>
      <c r="I1283" s="75">
        <f t="shared" si="141"/>
        <v>42</v>
      </c>
      <c r="J1283" s="75" t="str">
        <f t="shared" si="142"/>
        <v>Produkte</v>
      </c>
      <c r="K1283" s="75" t="str">
        <f t="shared" si="143"/>
        <v>BUs</v>
      </c>
      <c r="L1283" s="75" t="str">
        <f t="shared" si="144"/>
        <v>Symptome</v>
      </c>
      <c r="M12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IFERROR(VLOOKUP(Abfalldokumentation!$O1283,Kennzahlen!U:X,3,FALSE)*Abfalldokumentation!$B1283,"0")))),0)</f>
        <v>1863.75</v>
      </c>
      <c r="N1283" s="75" t="str">
        <f>IF(ISBLANK(Q1283),VLOOKUP(Abfalldokumentation!$O1283,'Linien - BU'!R:S,2,FALSE),Q1283)</f>
        <v>Weisenhorn</v>
      </c>
      <c r="O1283" s="76">
        <f t="shared" si="145"/>
        <v>50000275</v>
      </c>
      <c r="P1283" s="76">
        <f t="shared" si="146"/>
        <v>11</v>
      </c>
      <c r="Q1283" s="44" t="s">
        <v>192</v>
      </c>
      <c r="R1283" s="45">
        <v>50000275</v>
      </c>
      <c r="S1283" s="45">
        <v>525</v>
      </c>
      <c r="T1283" s="45">
        <v>11</v>
      </c>
      <c r="U1283" s="46">
        <v>44491</v>
      </c>
      <c r="V1283" s="47" t="s">
        <v>33</v>
      </c>
      <c r="W1283" s="47" t="s">
        <v>320</v>
      </c>
      <c r="X1283" s="49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7" t="str">
        <f>VLOOKUP(N1284,'Linien - BU'!A:B,2,FALSE)</f>
        <v>Rest</v>
      </c>
      <c r="B1284" s="78">
        <f t="shared" si="140"/>
        <v>525</v>
      </c>
      <c r="C1284" s="79">
        <f>Abfalldokumentation!$U1284</f>
        <v>44491</v>
      </c>
      <c r="D1284" s="68" t="str">
        <f>IFERROR(VLOOKUP(Tabelle3[[#This Row],[Artikelnr.]],Produktgruppe!A:B,2,0),Tabelle3[[#This Row],[Produktname]])</f>
        <v>Fertigware</v>
      </c>
      <c r="E1284" s="80" t="str">
        <f>IFERROR(VLOOKUP(Abfalldokumentation!$O1284,Artikel!A:C,3,FALSE),Abfalldokumentation!$O1284)</f>
        <v>Außenmasse FK-Röllchen</v>
      </c>
      <c r="F1284" s="80" t="str">
        <f>VLOOKUP(T1284,'Liste Gründe'!A:D,2,FALSE)</f>
        <v>Schimmel</v>
      </c>
      <c r="G1284" s="79" t="str">
        <f>IF(ISBLANK(V1284),VLOOKUP(Abfalldokumentation!$P1284,'Liste Gründe'!A:D,3,FALSE),V1284)</f>
        <v>zu hohe Produktion</v>
      </c>
      <c r="H1284" s="80" t="str">
        <f>IF(ISBLANK(Abfalldokumentation!$W1284),"-",Abfalldokumentation!$W1284)</f>
        <v>keine Verlängerung, da Ananas</v>
      </c>
      <c r="I1284" s="80">
        <f t="shared" si="141"/>
        <v>42</v>
      </c>
      <c r="J1284" s="80" t="str">
        <f t="shared" si="142"/>
        <v>Produkte</v>
      </c>
      <c r="K1284" s="80" t="str">
        <f t="shared" si="143"/>
        <v>BUs</v>
      </c>
      <c r="L1284" s="80" t="str">
        <f t="shared" si="144"/>
        <v>Symptome</v>
      </c>
      <c r="M12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IFERROR(VLOOKUP(Abfalldokumentation!$O1284,Kennzahlen!U:X,3,FALSE)*Abfalldokumentation!$B1284,"0")))),0)</f>
        <v>1863.75</v>
      </c>
      <c r="N1284" s="80" t="str">
        <f>IF(ISBLANK(Q1284),VLOOKUP(Abfalldokumentation!$O1284,'Linien - BU'!R:S,2,FALSE),Q1284)</f>
        <v>Weisenhorn</v>
      </c>
      <c r="O1284" s="76">
        <f t="shared" si="145"/>
        <v>50000275</v>
      </c>
      <c r="P1284" s="76">
        <f t="shared" si="146"/>
        <v>11</v>
      </c>
      <c r="Q1284" s="38" t="s">
        <v>192</v>
      </c>
      <c r="R1284" s="39">
        <v>50000275</v>
      </c>
      <c r="S1284" s="39">
        <v>525</v>
      </c>
      <c r="T1284" s="39">
        <v>11</v>
      </c>
      <c r="U1284" s="40">
        <v>44491</v>
      </c>
      <c r="V1284" s="47" t="s">
        <v>33</v>
      </c>
      <c r="W1284" s="47" t="s">
        <v>320</v>
      </c>
      <c r="X1284" s="43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2" t="str">
        <f>VLOOKUP(N1285,'Linien - BU'!A:B,2,FALSE)</f>
        <v>BU2</v>
      </c>
      <c r="B1285" s="73">
        <f t="shared" si="140"/>
        <v>27</v>
      </c>
      <c r="C1285" s="74">
        <f>Abfalldokumentation!$U1285</f>
        <v>44491</v>
      </c>
      <c r="D1285" s="68" t="str">
        <f>IFERROR(VLOOKUP(Tabelle3[[#This Row],[Artikelnr.]],Produktgruppe!A:B,2,0),Tabelle3[[#This Row],[Produktname]])</f>
        <v>ABS 295</v>
      </c>
      <c r="E1285" s="75" t="str">
        <f>IFERROR(VLOOKUP(Abfalldokumentation!$O1285,Artikel!A:C,3,FALSE),Abfalldokumentation!$O1285)</f>
        <v>Scheiben/Staub</v>
      </c>
      <c r="F1285" s="75" t="str">
        <f>VLOOKUP(T1285,'Liste Gründe'!A:D,2,FALSE)</f>
        <v>Linienbezogen</v>
      </c>
      <c r="G1285" s="74" t="str">
        <f>IF(ISBLANK(V1285),VLOOKUP(Abfalldokumentation!$P1285,'Liste Gründe'!A:D,3,FALSE),V1285)</f>
        <v>Maschinenabfall</v>
      </c>
      <c r="H1285" s="75" t="str">
        <f>IF(ISBLANK(Abfalldokumentation!$W1285),"-",Abfalldokumentation!$W1285)</f>
        <v>-</v>
      </c>
      <c r="I1285" s="75">
        <f t="shared" si="141"/>
        <v>42</v>
      </c>
      <c r="J1285" s="75" t="str">
        <f t="shared" si="142"/>
        <v>Produkte</v>
      </c>
      <c r="K1285" s="75" t="str">
        <f t="shared" si="143"/>
        <v>BUs</v>
      </c>
      <c r="L1285" s="75" t="str">
        <f t="shared" si="144"/>
        <v>Symptome</v>
      </c>
      <c r="M12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IFERROR(VLOOKUP(Abfalldokumentation!$O1285,Kennzahlen!U:X,3,FALSE)*Abfalldokumentation!$B1285,"0")))),0)</f>
        <v>0</v>
      </c>
      <c r="N1285" s="75" t="str">
        <f>IF(ISBLANK(Q1285),VLOOKUP(Abfalldokumentation!$O1285,'Linien - BU'!R:S,2,FALSE),Q1285)</f>
        <v>BU2</v>
      </c>
      <c r="O1285" s="76" t="str">
        <f t="shared" si="145"/>
        <v>Scheiben/Staub</v>
      </c>
      <c r="P1285" s="76">
        <f t="shared" si="146"/>
        <v>30</v>
      </c>
      <c r="Q1285" s="44" t="s">
        <v>7</v>
      </c>
      <c r="R1285" s="39" t="s">
        <v>16655</v>
      </c>
      <c r="S1285" s="45">
        <v>27</v>
      </c>
      <c r="T1285" s="45">
        <v>30</v>
      </c>
      <c r="U1285" s="46">
        <v>44491</v>
      </c>
      <c r="V1285" s="47"/>
      <c r="W1285" s="45"/>
      <c r="X1285" s="49" t="str">
        <f>IFERROR(VLOOKUP(Abfalldokumentation!$R1285,Artikel!A:C,3,FALSE),Abfalldokumentation!$R1285)</f>
        <v>Scheiben/Staub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7" t="str">
        <f>VLOOKUP(N1286,'Linien - BU'!A:B,2,FALSE)</f>
        <v>BU4</v>
      </c>
      <c r="B1286" s="78">
        <f t="shared" si="140"/>
        <v>29</v>
      </c>
      <c r="C1286" s="79">
        <f>Abfalldokumentation!$U1286</f>
        <v>44491</v>
      </c>
      <c r="D1286" s="68" t="str">
        <f>IFERROR(VLOOKUP(Tabelle3[[#This Row],[Artikelnr.]],Produktgruppe!A:B,2,0),Tabelle3[[#This Row],[Produktname]])</f>
        <v>Diverses</v>
      </c>
      <c r="E1286" s="80" t="str">
        <f>IFERROR(VLOOKUP(Abfalldokumentation!$O1286,Artikel!A:C,3,FALSE),Abfalldokumentation!$O1286)</f>
        <v>Diverses</v>
      </c>
      <c r="F1286" s="80" t="str">
        <f>VLOOKUP(T1286,'Liste Gründe'!A:D,2,FALSE)</f>
        <v>Linienbezogen</v>
      </c>
      <c r="G1286" s="79" t="str">
        <f>IF(ISBLANK(V1286),VLOOKUP(Abfalldokumentation!$P1286,'Liste Gründe'!A:D,3,FALSE),V1286)</f>
        <v>Maschinenabfall</v>
      </c>
      <c r="H1286" s="80" t="str">
        <f>IF(ISBLANK(Abfalldokumentation!$W1286),"-",Abfalldokumentation!$W1286)</f>
        <v>-</v>
      </c>
      <c r="I1286" s="80">
        <f t="shared" si="141"/>
        <v>42</v>
      </c>
      <c r="J1286" s="80" t="str">
        <f t="shared" si="142"/>
        <v>Produkte</v>
      </c>
      <c r="K1286" s="80" t="str">
        <f t="shared" si="143"/>
        <v>BUs</v>
      </c>
      <c r="L1286" s="80" t="str">
        <f t="shared" si="144"/>
        <v>Symptome</v>
      </c>
      <c r="M12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IFERROR(VLOOKUP(Abfalldokumentation!$O1286,Kennzahlen!U:X,3,FALSE)*Abfalldokumentation!$B1286,"0")))),0)</f>
        <v>0</v>
      </c>
      <c r="N1286" s="80" t="str">
        <f>IF(ISBLANK(Q1286),VLOOKUP(Abfalldokumentation!$O1286,'Linien - BU'!R:S,2,FALSE),Q1286)</f>
        <v>BU4</v>
      </c>
      <c r="O1286" s="76" t="str">
        <f t="shared" si="145"/>
        <v>Diverses</v>
      </c>
      <c r="P1286" s="76">
        <f t="shared" si="146"/>
        <v>30</v>
      </c>
      <c r="Q1286" s="38" t="s">
        <v>9</v>
      </c>
      <c r="R1286" s="45" t="s">
        <v>108</v>
      </c>
      <c r="S1286" s="39">
        <f>83-54</f>
        <v>29</v>
      </c>
      <c r="T1286" s="39">
        <v>30</v>
      </c>
      <c r="U1286" s="40">
        <v>44491</v>
      </c>
      <c r="V1286" s="41"/>
      <c r="W1286" s="39"/>
      <c r="X1286" s="43" t="str">
        <f>IFERROR(VLOOKUP(Abfalldokumentation!$R1286,Artikel!A:C,3,FALSE),Abfalldokumentation!$R1286)</f>
        <v>Diverses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2" t="str">
        <f>VLOOKUP(N1287,'Linien - BU'!A:B,2,FALSE)</f>
        <v>BU3</v>
      </c>
      <c r="B1287" s="73">
        <f t="shared" si="140"/>
        <v>30</v>
      </c>
      <c r="C1287" s="74">
        <f>Abfalldokumentation!$U1287</f>
        <v>44491</v>
      </c>
      <c r="D1287" s="68" t="str">
        <f>IFERROR(VLOOKUP(Tabelle3[[#This Row],[Artikelnr.]],Produktgruppe!A:B,2,0),Tabelle3[[#This Row],[Produktname]])</f>
        <v>Diverses</v>
      </c>
      <c r="E1287" s="75" t="str">
        <f>IFERROR(VLOOKUP(Abfalldokumentation!$O1287,Artikel!A:C,3,FALSE),Abfalldokumentation!$O1287)</f>
        <v>Maschinenabfall</v>
      </c>
      <c r="F1287" s="75" t="str">
        <f>VLOOKUP(T1287,'Liste Gründe'!A:D,2,FALSE)</f>
        <v>Linienbezogen</v>
      </c>
      <c r="G1287" s="74" t="str">
        <f>IF(ISBLANK(V1287),VLOOKUP(Abfalldokumentation!$P1287,'Liste Gründe'!A:D,3,FALSE),V1287)</f>
        <v>Maschinenabfall</v>
      </c>
      <c r="H1287" s="75" t="str">
        <f>IF(ISBLANK(Abfalldokumentation!$W1287),"-",Abfalldokumentation!$W1287)</f>
        <v>-</v>
      </c>
      <c r="I1287" s="75">
        <f t="shared" si="141"/>
        <v>42</v>
      </c>
      <c r="J1287" s="75" t="str">
        <f t="shared" si="142"/>
        <v>Produkte</v>
      </c>
      <c r="K1287" s="75" t="str">
        <f t="shared" si="143"/>
        <v>BUs</v>
      </c>
      <c r="L1287" s="75" t="str">
        <f t="shared" si="144"/>
        <v>Symptome</v>
      </c>
      <c r="M12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IFERROR(VLOOKUP(Abfalldokumentation!$O1287,Kennzahlen!U:X,3,FALSE)*Abfalldokumentation!$B1287,"0")))),0)</f>
        <v>0</v>
      </c>
      <c r="N1287" s="75" t="str">
        <f>IF(ISBLANK(Q1287),VLOOKUP(Abfalldokumentation!$O1287,'Linien - BU'!R:S,2,FALSE),Q1287)</f>
        <v>BU3</v>
      </c>
      <c r="O1287" s="76" t="str">
        <f t="shared" si="145"/>
        <v>Maschinenabfall</v>
      </c>
      <c r="P1287" s="76">
        <f t="shared" si="146"/>
        <v>30</v>
      </c>
      <c r="Q1287" s="44" t="s">
        <v>8</v>
      </c>
      <c r="R1287" s="39" t="s">
        <v>53</v>
      </c>
      <c r="S1287" s="45">
        <v>30</v>
      </c>
      <c r="T1287" s="45">
        <v>30</v>
      </c>
      <c r="U1287" s="46">
        <v>44491</v>
      </c>
      <c r="V1287" s="47"/>
      <c r="W1287" s="45"/>
      <c r="X1287" s="49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7" t="str">
        <f>VLOOKUP(N1288,'Linien - BU'!A:B,2,FALSE)</f>
        <v>BU1</v>
      </c>
      <c r="B1288" s="78">
        <f t="shared" si="140"/>
        <v>80</v>
      </c>
      <c r="C1288" s="79">
        <f>Abfalldokumentation!$U1288</f>
        <v>44491</v>
      </c>
      <c r="D1288" s="68" t="str">
        <f>IFERROR(VLOOKUP(Tabelle3[[#This Row],[Artikelnr.]],Produktgruppe!A:B,2,0),Tabelle3[[#This Row],[Produktname]])</f>
        <v>Rest</v>
      </c>
      <c r="E1288" s="80" t="str">
        <f>IFERROR(VLOOKUP(Abfalldokumentation!$O1288,Artikel!A:C,3,FALSE),Abfalldokumentation!$O1288)</f>
        <v>-</v>
      </c>
      <c r="F1288" s="80" t="str">
        <f>VLOOKUP(T1288,'Liste Gründe'!A:D,2,FALSE)</f>
        <v>Schimmel</v>
      </c>
      <c r="G1288" s="79" t="str">
        <f>IF(ISBLANK(V1288),VLOOKUP(Abfalldokumentation!$P1288,'Liste Gründe'!A:D,3,FALSE),V1288)</f>
        <v>keine Verarbeitung</v>
      </c>
      <c r="H1288" s="80" t="str">
        <f>IF(ISBLANK(Abfalldokumentation!$W1288),"-",Abfalldokumentation!$W1288)</f>
        <v>-</v>
      </c>
      <c r="I1288" s="80">
        <f t="shared" si="141"/>
        <v>42</v>
      </c>
      <c r="J1288" s="80" t="str">
        <f t="shared" si="142"/>
        <v>Produkte</v>
      </c>
      <c r="K1288" s="80" t="str">
        <f t="shared" si="143"/>
        <v>BUs</v>
      </c>
      <c r="L1288" s="80" t="str">
        <f t="shared" si="144"/>
        <v>Symptome</v>
      </c>
      <c r="M12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IFERROR(VLOOKUP(Abfalldokumentation!$O1288,Kennzahlen!U:X,3,FALSE)*Abfalldokumentation!$B1288,"0")))),0)</f>
        <v>0</v>
      </c>
      <c r="N1288" s="80" t="str">
        <f>IF(ISBLANK(Q1288),VLOOKUP(Abfalldokumentation!$O1288,'Linien - BU'!R:S,2,FALSE),Q1288)</f>
        <v>Abfüllung</v>
      </c>
      <c r="O1288" s="76" t="str">
        <f t="shared" si="145"/>
        <v>-</v>
      </c>
      <c r="P1288" s="76">
        <f t="shared" si="146"/>
        <v>12</v>
      </c>
      <c r="Q1288" s="38" t="s">
        <v>166</v>
      </c>
      <c r="R1288" s="39" t="s">
        <v>52</v>
      </c>
      <c r="S1288" s="39">
        <f>310-20-16-25-20-20-20-10-5-24-60-10</f>
        <v>80</v>
      </c>
      <c r="T1288" s="39">
        <v>12</v>
      </c>
      <c r="U1288" s="40">
        <v>44491</v>
      </c>
      <c r="V1288" s="47" t="s">
        <v>22</v>
      </c>
      <c r="W1288" s="39"/>
      <c r="X1288" s="43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2" t="str">
        <f>VLOOKUP(N1289,'Linien - BU'!A:B,2,FALSE)</f>
        <v>Rest</v>
      </c>
      <c r="B1289" s="73">
        <f t="shared" si="140"/>
        <v>7.5</v>
      </c>
      <c r="C1289" s="74">
        <f>Abfalldokumentation!$U1289</f>
        <v>44491</v>
      </c>
      <c r="D1289" s="68" t="str">
        <f>IFERROR(VLOOKUP(Tabelle3[[#This Row],[Artikelnr.]],Produktgruppe!A:B,2,0),Tabelle3[[#This Row],[Produktname]])</f>
        <v>Rest</v>
      </c>
      <c r="E1289" s="75" t="str">
        <f>IFERROR(VLOOKUP(Abfalldokumentation!$O1289,Artikel!A:C,3,FALSE),Abfalldokumentation!$O1289)</f>
        <v>-</v>
      </c>
      <c r="F1289" s="75" t="str">
        <f>VLOOKUP(T1289,'Liste Gründe'!A:D,2,FALSE)</f>
        <v>Qualitätssicherung</v>
      </c>
      <c r="G1289" s="74" t="str">
        <f>IF(ISBLANK(V1289),VLOOKUP(Abfalldokumentation!$P1289,'Liste Gründe'!A:D,3,FALSE),V1289)</f>
        <v>Sensorik</v>
      </c>
      <c r="H1289" s="75" t="str">
        <f>IF(ISBLANK(Abfalldokumentation!$W1289),"-",Abfalldokumentation!$W1289)</f>
        <v>-</v>
      </c>
      <c r="I1289" s="75">
        <f t="shared" si="141"/>
        <v>42</v>
      </c>
      <c r="J1289" s="75" t="str">
        <f t="shared" si="142"/>
        <v>Produkte</v>
      </c>
      <c r="K1289" s="75" t="str">
        <f t="shared" si="143"/>
        <v>BUs</v>
      </c>
      <c r="L1289" s="75" t="str">
        <f t="shared" si="144"/>
        <v>Symptome</v>
      </c>
      <c r="M12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IFERROR(VLOOKUP(Abfalldokumentation!$O1289,Kennzahlen!U:X,3,FALSE)*Abfalldokumentation!$B1289,"0")))),0)</f>
        <v>0</v>
      </c>
      <c r="N1289" s="75" t="str">
        <f>IF(ISBLANK(Q1289),VLOOKUP(Abfalldokumentation!$O1289,'Linien - BU'!R:S,2,FALSE),Q1289)</f>
        <v>QM</v>
      </c>
      <c r="O1289" s="76" t="str">
        <f t="shared" si="145"/>
        <v>-</v>
      </c>
      <c r="P1289" s="76">
        <f t="shared" si="146"/>
        <v>74</v>
      </c>
      <c r="Q1289" s="44" t="s">
        <v>182</v>
      </c>
      <c r="R1289" s="45" t="s">
        <v>52</v>
      </c>
      <c r="S1289" s="45">
        <v>7.5</v>
      </c>
      <c r="T1289" s="45">
        <v>74</v>
      </c>
      <c r="U1289" s="46">
        <v>44491</v>
      </c>
      <c r="V1289" s="47"/>
      <c r="W1289" s="45"/>
      <c r="X1289" s="49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7" t="str">
        <f>VLOOKUP(N1290,'Linien - BU'!A:B,2,FALSE)</f>
        <v>BU1</v>
      </c>
      <c r="B1290" s="78">
        <f t="shared" si="140"/>
        <v>39</v>
      </c>
      <c r="C1290" s="79">
        <f>Abfalldokumentation!$U1290</f>
        <v>44491</v>
      </c>
      <c r="D1290" s="68" t="str">
        <f>IFERROR(VLOOKUP(Tabelle3[[#This Row],[Artikelnr.]],Produktgruppe!A:B,2,0),Tabelle3[[#This Row],[Produktname]])</f>
        <v>ganze Wurst</v>
      </c>
      <c r="E1290" s="80" t="str">
        <f>IFERROR(VLOOKUP(Abfalldokumentation!$O1290,Artikel!A:C,3,FALSE),Abfalldokumentation!$O1290)</f>
        <v>Gourmet</v>
      </c>
      <c r="F1290" s="80" t="str">
        <f>VLOOKUP(T1290,'Liste Gründe'!A:D,2,FALSE)</f>
        <v>Linienbezogen</v>
      </c>
      <c r="G1290" s="79" t="str">
        <f>IF(ISBLANK(V1290),VLOOKUP(Abfalldokumentation!$P1290,'Liste Gründe'!A:D,3,FALSE),V1290)</f>
        <v>Darm geplatzt</v>
      </c>
      <c r="H1290" s="80" t="str">
        <f>IF(ISBLANK(Abfalldokumentation!$W1290),"-",Abfalldokumentation!$W1290)</f>
        <v>-</v>
      </c>
      <c r="I1290" s="80">
        <f t="shared" si="141"/>
        <v>42</v>
      </c>
      <c r="J1290" s="80" t="str">
        <f t="shared" si="142"/>
        <v>Produkte</v>
      </c>
      <c r="K1290" s="80" t="str">
        <f t="shared" si="143"/>
        <v>BUs</v>
      </c>
      <c r="L1290" s="80" t="str">
        <f t="shared" si="144"/>
        <v>Symptome</v>
      </c>
      <c r="M12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IFERROR(VLOOKUP(Abfalldokumentation!$O1290,Kennzahlen!U:X,3,FALSE)*Abfalldokumentation!$B1290,"0")))),0)</f>
        <v>0</v>
      </c>
      <c r="N1290" s="80" t="str">
        <f>IF(ISBLANK(Q1290),VLOOKUP(Abfalldokumentation!$O1290,'Linien - BU'!R:S,2,FALSE),Q1290)</f>
        <v>Abfüllung</v>
      </c>
      <c r="O1290" s="76" t="str">
        <f t="shared" si="145"/>
        <v>Gourmet</v>
      </c>
      <c r="P1290" s="76">
        <f t="shared" si="146"/>
        <v>34</v>
      </c>
      <c r="Q1290" s="38" t="s">
        <v>166</v>
      </c>
      <c r="R1290" s="39" t="s">
        <v>16636</v>
      </c>
      <c r="S1290" s="39">
        <v>39</v>
      </c>
      <c r="T1290" s="39">
        <v>34</v>
      </c>
      <c r="U1290" s="40">
        <v>44491</v>
      </c>
      <c r="V1290" s="41"/>
      <c r="W1290" s="39"/>
      <c r="X1290" s="43" t="str">
        <f>IFERROR(VLOOKUP(Abfalldokumentation!$R1290,Artikel!A:C,3,FALSE),Abfalldokumentation!$R1290)</f>
        <v>Gourmet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2" t="str">
        <f>VLOOKUP(N1291,'Linien - BU'!A:B,2,FALSE)</f>
        <v>BU1</v>
      </c>
      <c r="B1291" s="73">
        <f t="shared" si="140"/>
        <v>46</v>
      </c>
      <c r="C1291" s="74">
        <f>Abfalldokumentation!$U1291</f>
        <v>44491</v>
      </c>
      <c r="D1291" s="68" t="str">
        <f>IFERROR(VLOOKUP(Tabelle3[[#This Row],[Artikelnr.]],Produktgruppe!A:B,2,0),Tabelle3[[#This Row],[Produktname]])</f>
        <v>Rest</v>
      </c>
      <c r="E1291" s="75" t="str">
        <f>IFERROR(VLOOKUP(Abfalldokumentation!$O1291,Artikel!A:C,3,FALSE),Abfalldokumentation!$O1291)</f>
        <v>-</v>
      </c>
      <c r="F1291" s="75" t="str">
        <f>VLOOKUP(T1291,'Liste Gründe'!A:D,2,FALSE)</f>
        <v>Linienbezogen</v>
      </c>
      <c r="G1291" s="74" t="str">
        <f>IF(ISBLANK(V1291),VLOOKUP(Abfalldokumentation!$P1291,'Liste Gründe'!A:D,3,FALSE),V1291)</f>
        <v>Darm geplatzt</v>
      </c>
      <c r="H1291" s="75" t="str">
        <f>IF(ISBLANK(Abfalldokumentation!$W1291),"-",Abfalldokumentation!$W1291)</f>
        <v>-</v>
      </c>
      <c r="I1291" s="75">
        <f t="shared" si="141"/>
        <v>42</v>
      </c>
      <c r="J1291" s="75" t="str">
        <f t="shared" si="142"/>
        <v>Produkte</v>
      </c>
      <c r="K1291" s="75" t="str">
        <f t="shared" si="143"/>
        <v>BUs</v>
      </c>
      <c r="L1291" s="75" t="str">
        <f t="shared" si="144"/>
        <v>Symptome</v>
      </c>
      <c r="M12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IFERROR(VLOOKUP(Abfalldokumentation!$O1291,Kennzahlen!U:X,3,FALSE)*Abfalldokumentation!$B1291,"0")))),0)</f>
        <v>0</v>
      </c>
      <c r="N1291" s="75">
        <f>IF(ISBLANK(Q1291),VLOOKUP(Abfalldokumentation!$O1291,'Linien - BU'!R:S,2,FALSE),Q1291)</f>
        <v>3020</v>
      </c>
      <c r="O1291" s="76" t="str">
        <f t="shared" si="145"/>
        <v>-</v>
      </c>
      <c r="P1291" s="76">
        <f t="shared" si="146"/>
        <v>34</v>
      </c>
      <c r="Q1291" s="44">
        <v>3020</v>
      </c>
      <c r="R1291" s="45" t="s">
        <v>52</v>
      </c>
      <c r="S1291" s="45">
        <v>46</v>
      </c>
      <c r="T1291" s="45">
        <v>34</v>
      </c>
      <c r="U1291" s="46">
        <v>44491</v>
      </c>
      <c r="V1291" s="47"/>
      <c r="W1291" s="45"/>
      <c r="X1291" s="49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7" t="str">
        <f>VLOOKUP(N1292,'Linien - BU'!A:B,2,FALSE)</f>
        <v>BU4</v>
      </c>
      <c r="B1292" s="78">
        <f t="shared" si="140"/>
        <v>35</v>
      </c>
      <c r="C1292" s="79">
        <f>Abfalldokumentation!$U1292</f>
        <v>44491</v>
      </c>
      <c r="D1292" s="68" t="str">
        <f>IFERROR(VLOOKUP(Tabelle3[[#This Row],[Artikelnr.]],Produktgruppe!A:B,2,0),Tabelle3[[#This Row],[Produktname]])</f>
        <v>Diverses</v>
      </c>
      <c r="E1292" s="80" t="str">
        <f>IFERROR(VLOOKUP(Abfalldokumentation!$O1292,Artikel!A:C,3,FALSE),Abfalldokumentation!$O1292)</f>
        <v>Diverses</v>
      </c>
      <c r="F1292" s="80" t="str">
        <f>VLOOKUP(T1292,'Liste Gründe'!A:D,2,FALSE)</f>
        <v>Linienbezogen</v>
      </c>
      <c r="G1292" s="79" t="str">
        <f>IF(ISBLANK(V1292),VLOOKUP(Abfalldokumentation!$P1292,'Liste Gründe'!A:D,3,FALSE),V1292)</f>
        <v>Maschinenabfall</v>
      </c>
      <c r="H1292" s="80" t="str">
        <f>IF(ISBLANK(Abfalldokumentation!$W1292),"-",Abfalldokumentation!$W1292)</f>
        <v>-</v>
      </c>
      <c r="I1292" s="80">
        <f t="shared" si="141"/>
        <v>42</v>
      </c>
      <c r="J1292" s="80" t="str">
        <f t="shared" si="142"/>
        <v>Produkte</v>
      </c>
      <c r="K1292" s="80" t="str">
        <f t="shared" si="143"/>
        <v>BUs</v>
      </c>
      <c r="L1292" s="80" t="str">
        <f t="shared" si="144"/>
        <v>Symptome</v>
      </c>
      <c r="M12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IFERROR(VLOOKUP(Abfalldokumentation!$O1292,Kennzahlen!U:X,3,FALSE)*Abfalldokumentation!$B1292,"0")))),0)</f>
        <v>0</v>
      </c>
      <c r="N1292" s="80" t="str">
        <f>IF(ISBLANK(Q1292),VLOOKUP(Abfalldokumentation!$O1292,'Linien - BU'!R:S,2,FALSE),Q1292)</f>
        <v>Bu4</v>
      </c>
      <c r="O1292" s="76" t="str">
        <f t="shared" si="145"/>
        <v>Diverses</v>
      </c>
      <c r="P1292" s="76">
        <f t="shared" si="146"/>
        <v>30</v>
      </c>
      <c r="Q1292" s="38" t="s">
        <v>233</v>
      </c>
      <c r="R1292" s="45" t="s">
        <v>108</v>
      </c>
      <c r="S1292" s="39">
        <f>53-18</f>
        <v>35</v>
      </c>
      <c r="T1292" s="39">
        <v>30</v>
      </c>
      <c r="U1292" s="40">
        <v>44491</v>
      </c>
      <c r="V1292" s="41"/>
      <c r="W1292" s="39"/>
      <c r="X1292" s="43" t="str">
        <f>IFERROR(VLOOKUP(Abfalldokumentation!$R1292,Artikel!A:C,3,FALSE),Abfalldokumentation!$R1292)</f>
        <v>Diverses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2" t="str">
        <f>VLOOKUP(N1293,'Linien - BU'!A:B,2,FALSE)</f>
        <v>Rest</v>
      </c>
      <c r="B1293" s="73">
        <f t="shared" si="140"/>
        <v>170</v>
      </c>
      <c r="C1293" s="74">
        <f>Abfalldokumentation!$U1293</f>
        <v>44491</v>
      </c>
      <c r="D1293" s="68" t="str">
        <f>IFERROR(VLOOKUP(Tabelle3[[#This Row],[Artikelnr.]],Produktgruppe!A:B,2,0),Tabelle3[[#This Row],[Produktname]])</f>
        <v>Rest</v>
      </c>
      <c r="E1293" s="75" t="str">
        <f>IFERROR(VLOOKUP(Abfalldokumentation!$O1293,Artikel!A:C,3,FALSE),Abfalldokumentation!$O1293)</f>
        <v>-</v>
      </c>
      <c r="F1293" s="75" t="str">
        <f>VLOOKUP(T1293,'Liste Gründe'!A:D,2,FALSE)</f>
        <v>Qualitätssicherung</v>
      </c>
      <c r="G1293" s="74" t="str">
        <f>IF(ISBLANK(V1293),VLOOKUP(Abfalldokumentation!$P1293,'Liste Gründe'!A:D,3,FALSE),V1293)</f>
        <v>Laborproben</v>
      </c>
      <c r="H1293" s="75" t="str">
        <f>IF(ISBLANK(Abfalldokumentation!$W1293),"-",Abfalldokumentation!$W1293)</f>
        <v>-</v>
      </c>
      <c r="I1293" s="75">
        <f t="shared" si="141"/>
        <v>42</v>
      </c>
      <c r="J1293" s="75" t="str">
        <f t="shared" si="142"/>
        <v>Produkte</v>
      </c>
      <c r="K1293" s="75" t="str">
        <f t="shared" si="143"/>
        <v>BUs</v>
      </c>
      <c r="L1293" s="75" t="str">
        <f t="shared" si="144"/>
        <v>Symptome</v>
      </c>
      <c r="M12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IFERROR(VLOOKUP(Abfalldokumentation!$O1293,Kennzahlen!U:X,3,FALSE)*Abfalldokumentation!$B1293,"0")))),0)</f>
        <v>0</v>
      </c>
      <c r="N1293" s="75" t="str">
        <f>IF(ISBLANK(Q1293),VLOOKUP(Abfalldokumentation!$O1293,'Linien - BU'!R:S,2,FALSE),Q1293)</f>
        <v>Labor</v>
      </c>
      <c r="O1293" s="76" t="str">
        <f t="shared" si="145"/>
        <v>-</v>
      </c>
      <c r="P1293" s="76">
        <f t="shared" si="146"/>
        <v>73</v>
      </c>
      <c r="Q1293" s="44" t="s">
        <v>185</v>
      </c>
      <c r="R1293" s="45" t="s">
        <v>52</v>
      </c>
      <c r="S1293" s="45">
        <v>170</v>
      </c>
      <c r="T1293" s="45">
        <v>73</v>
      </c>
      <c r="U1293" s="46">
        <v>44491</v>
      </c>
      <c r="V1293" s="47"/>
      <c r="W1293" s="45"/>
      <c r="X1293" s="49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7" t="str">
        <f>VLOOKUP(N1294,'Linien - BU'!A:B,2,FALSE)</f>
        <v>BU1</v>
      </c>
      <c r="B1294" s="78">
        <f t="shared" si="140"/>
        <v>10.8</v>
      </c>
      <c r="C1294" s="79">
        <f>Abfalldokumentation!$U1294</f>
        <v>44491</v>
      </c>
      <c r="D1294" s="68" t="str">
        <f>IFERROR(VLOOKUP(Tabelle3[[#This Row],[Artikelnr.]],Produktgruppe!A:B,2,0),Tabelle3[[#This Row],[Produktname]])</f>
        <v>Fertigware</v>
      </c>
      <c r="E1294" s="80" t="str">
        <f>IFERROR(VLOOKUP(Abfalldokumentation!$O1294,Artikel!A:C,3,FALSE),Abfalldokumentation!$O1294)</f>
        <v>Becher</v>
      </c>
      <c r="F1294" s="80" t="str">
        <f>VLOOKUP(T1294,'Liste Gründe'!A:D,2,FALSE)</f>
        <v>Rest</v>
      </c>
      <c r="G1294" s="79" t="str">
        <f>IF(ISBLANK(V1294),VLOOKUP(Abfalldokumentation!$P1294,'Liste Gründe'!A:D,3,FALSE),V1294)</f>
        <v>Metall</v>
      </c>
      <c r="H1294" s="80" t="str">
        <f>IF(ISBLANK(Abfalldokumentation!$W1294),"-",Abfalldokumentation!$W1294)</f>
        <v>-</v>
      </c>
      <c r="I1294" s="80">
        <f t="shared" si="141"/>
        <v>42</v>
      </c>
      <c r="J1294" s="80" t="str">
        <f t="shared" si="142"/>
        <v>Produkte</v>
      </c>
      <c r="K1294" s="80" t="str">
        <f t="shared" si="143"/>
        <v>BUs</v>
      </c>
      <c r="L1294" s="80" t="str">
        <f t="shared" si="144"/>
        <v>Symptome</v>
      </c>
      <c r="M12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IFERROR(VLOOKUP(Abfalldokumentation!$O1294,Kennzahlen!U:X,3,FALSE)*Abfalldokumentation!$B1294,"0")))),0)</f>
        <v>0</v>
      </c>
      <c r="N1294" s="80" t="str">
        <f>IF(ISBLANK(Q1294),VLOOKUP(Abfalldokumentation!$O1294,'Linien - BU'!R:S,2,FALSE),Q1294)</f>
        <v>Abfüllung</v>
      </c>
      <c r="O1294" s="76" t="str">
        <f t="shared" si="145"/>
        <v>Becher</v>
      </c>
      <c r="P1294" s="76">
        <f t="shared" si="146"/>
        <v>40</v>
      </c>
      <c r="Q1294" s="38" t="s">
        <v>166</v>
      </c>
      <c r="R1294" s="39" t="s">
        <v>321</v>
      </c>
      <c r="S1294" s="39">
        <v>10.8</v>
      </c>
      <c r="T1294" s="39">
        <v>40</v>
      </c>
      <c r="U1294" s="40">
        <v>44491</v>
      </c>
      <c r="V1294" s="41"/>
      <c r="W1294" s="39"/>
      <c r="X1294" s="43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2" t="str">
        <f>VLOOKUP(N1295,'Linien - BU'!A:B,2,FALSE)</f>
        <v>BU2</v>
      </c>
      <c r="B1295" s="73">
        <f t="shared" si="140"/>
        <v>105</v>
      </c>
      <c r="C1295" s="74">
        <f>Abfalldokumentation!$U1295</f>
        <v>44491</v>
      </c>
      <c r="D1295" s="68" t="str">
        <f>IFERROR(VLOOKUP(Tabelle3[[#This Row],[Artikelnr.]],Produktgruppe!A:B,2,0),Tabelle3[[#This Row],[Produktname]])</f>
        <v>Rohware</v>
      </c>
      <c r="E1295" s="75" t="str">
        <f>IFERROR(VLOOKUP(Abfalldokumentation!$O1295,Artikel!A:C,3,FALSE),Abfalldokumentation!$O1295)</f>
        <v>Blöcke</v>
      </c>
      <c r="F1295" s="75" t="str">
        <f>VLOOKUP(T1295,'Liste Gründe'!A:D,2,FALSE)</f>
        <v>Schimmel</v>
      </c>
      <c r="G1295" s="74" t="str">
        <f>IF(ISBLANK(V1295),VLOOKUP(Abfalldokumentation!$P1295,'Liste Gründe'!A:D,3,FALSE),V1295)</f>
        <v>Luftzieher/Folienriss durch Transport</v>
      </c>
      <c r="H1295" s="75" t="str">
        <f>IF(ISBLANK(Abfalldokumentation!$W1295),"-",Abfalldokumentation!$W1295)</f>
        <v>-</v>
      </c>
      <c r="I1295" s="75">
        <f t="shared" si="141"/>
        <v>42</v>
      </c>
      <c r="J1295" s="75" t="str">
        <f t="shared" si="142"/>
        <v>Produkte</v>
      </c>
      <c r="K1295" s="75" t="str">
        <f t="shared" si="143"/>
        <v>BUs</v>
      </c>
      <c r="L1295" s="75" t="str">
        <f t="shared" si="144"/>
        <v>Symptome</v>
      </c>
      <c r="M12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IFERROR(VLOOKUP(Abfalldokumentation!$O1295,Kennzahlen!U:X,3,FALSE)*Abfalldokumentation!$B1295,"0")))),0)</f>
        <v>0</v>
      </c>
      <c r="N1295" s="75" t="str">
        <f>IF(ISBLANK(Q1295),VLOOKUP(Abfalldokumentation!$O1295,'Linien - BU'!R:S,2,FALSE),Q1295)</f>
        <v>BU2</v>
      </c>
      <c r="O1295" s="76" t="str">
        <f t="shared" si="145"/>
        <v>Blöcke</v>
      </c>
      <c r="P1295" s="76">
        <f t="shared" si="146"/>
        <v>12</v>
      </c>
      <c r="Q1295" s="44" t="s">
        <v>7</v>
      </c>
      <c r="R1295" s="45" t="s">
        <v>194</v>
      </c>
      <c r="S1295" s="45">
        <v>105</v>
      </c>
      <c r="T1295" s="45">
        <v>12</v>
      </c>
      <c r="U1295" s="46">
        <v>44491</v>
      </c>
      <c r="V1295" s="47" t="s">
        <v>30</v>
      </c>
      <c r="W1295" s="45"/>
      <c r="X1295" s="49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7" t="str">
        <f>VLOOKUP(N1296,'Linien - BU'!A:B,2,FALSE)</f>
        <v>Verkauf</v>
      </c>
      <c r="B1296" s="78">
        <f t="shared" si="140"/>
        <v>9</v>
      </c>
      <c r="C1296" s="79">
        <f>Abfalldokumentation!$U1296</f>
        <v>44491</v>
      </c>
      <c r="D1296" s="68" t="str">
        <f>IFERROR(VLOOKUP(Tabelle3[[#This Row],[Artikelnr.]],Produktgruppe!A:B,2,0),Tabelle3[[#This Row],[Produktname]])</f>
        <v>Fertigware</v>
      </c>
      <c r="E1296" s="80" t="str">
        <f>IFERROR(VLOOKUP(Abfalldokumentation!$O1296,Artikel!A:C,3,FALSE),Abfalldokumentation!$O1296)</f>
        <v>Räu-End</v>
      </c>
      <c r="F1296" s="80" t="str">
        <f>VLOOKUP(T1296,'Liste Gründe'!A:D,2,FALSE)</f>
        <v>Schimmel</v>
      </c>
      <c r="G1296" s="79" t="str">
        <f>IF(ISBLANK(V1296),VLOOKUP(Abfalldokumentation!$P1296,'Liste Gründe'!A:D,3,FALSE),V1296)</f>
        <v>keinen Abnehmer</v>
      </c>
      <c r="H1296" s="80" t="str">
        <f>IF(ISBLANK(Abfalldokumentation!$W1296),"-",Abfalldokumentation!$W1296)</f>
        <v>-</v>
      </c>
      <c r="I1296" s="80">
        <f t="shared" si="141"/>
        <v>42</v>
      </c>
      <c r="J1296" s="80" t="str">
        <f t="shared" si="142"/>
        <v>Produkte</v>
      </c>
      <c r="K1296" s="80" t="str">
        <f t="shared" si="143"/>
        <v>BUs</v>
      </c>
      <c r="L1296" s="80" t="str">
        <f t="shared" si="144"/>
        <v>Symptome</v>
      </c>
      <c r="M12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IFERROR(VLOOKUP(Abfalldokumentation!$O1296,Kennzahlen!U:X,3,FALSE)*Abfalldokumentation!$B1296,"0")))),0)</f>
        <v>0</v>
      </c>
      <c r="N1296" s="80" t="str">
        <f>IF(ISBLANK(Q1296),VLOOKUP(Abfalldokumentation!$O1296,'Linien - BU'!R:S,2,FALSE),Q1296)</f>
        <v>Verkauf</v>
      </c>
      <c r="O1296" s="76" t="str">
        <f t="shared" si="145"/>
        <v>Räu-End</v>
      </c>
      <c r="P1296" s="76">
        <f t="shared" si="146"/>
        <v>12</v>
      </c>
      <c r="Q1296" s="38" t="s">
        <v>11</v>
      </c>
      <c r="R1296" s="39" t="s">
        <v>288</v>
      </c>
      <c r="S1296" s="39">
        <v>9</v>
      </c>
      <c r="T1296" s="39">
        <v>12</v>
      </c>
      <c r="U1296" s="40">
        <v>44491</v>
      </c>
      <c r="V1296" s="41" t="s">
        <v>24</v>
      </c>
      <c r="W1296" s="39"/>
      <c r="X1296" s="43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2" t="str">
        <f>VLOOKUP(N1297,'Linien - BU'!A:B,2,FALSE)</f>
        <v>Rest</v>
      </c>
      <c r="B1297" s="73">
        <f t="shared" si="140"/>
        <v>53</v>
      </c>
      <c r="C1297" s="74">
        <f>Abfalldokumentation!$U1297</f>
        <v>44491</v>
      </c>
      <c r="D1297" s="68" t="str">
        <f>IFERROR(VLOOKUP(Tabelle3[[#This Row],[Artikelnr.]],Produktgruppe!A:B,2,0),Tabelle3[[#This Row],[Produktname]])</f>
        <v>Qualitätssicherung</v>
      </c>
      <c r="E1297" s="75" t="str">
        <f>IFERROR(VLOOKUP(Abfalldokumentation!$O1297,Artikel!A:C,3,FALSE),Abfalldokumentation!$O1297)</f>
        <v>Rückstellproben</v>
      </c>
      <c r="F1297" s="75" t="str">
        <f>VLOOKUP(T1297,'Liste Gründe'!A:D,2,FALSE)</f>
        <v>Qualitätssicherung</v>
      </c>
      <c r="G1297" s="74" t="str">
        <f>IF(ISBLANK(V1297),VLOOKUP(Abfalldokumentation!$P1297,'Liste Gründe'!A:D,3,FALSE),V1297)</f>
        <v>Rückstellproben</v>
      </c>
      <c r="H1297" s="75" t="str">
        <f>IF(ISBLANK(Abfalldokumentation!$W1297),"-",Abfalldokumentation!$W1297)</f>
        <v>-</v>
      </c>
      <c r="I1297" s="75">
        <f t="shared" si="141"/>
        <v>42</v>
      </c>
      <c r="J1297" s="75" t="str">
        <f t="shared" si="142"/>
        <v>Produkte</v>
      </c>
      <c r="K1297" s="75" t="str">
        <f t="shared" si="143"/>
        <v>BUs</v>
      </c>
      <c r="L1297" s="75" t="str">
        <f t="shared" si="144"/>
        <v>Symptome</v>
      </c>
      <c r="M12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IFERROR(VLOOKUP(Abfalldokumentation!$O1297,Kennzahlen!U:X,3,FALSE)*Abfalldokumentation!$B1297,"0")))),0)</f>
        <v>0</v>
      </c>
      <c r="N1297" s="75" t="str">
        <f>IF(ISBLANK(Q1297),VLOOKUP(Abfalldokumentation!$O1297,'Linien - BU'!R:S,2,FALSE),Q1297)</f>
        <v>Labor</v>
      </c>
      <c r="O1297" s="76" t="str">
        <f t="shared" si="145"/>
        <v>Rückstellproben</v>
      </c>
      <c r="P1297" s="76">
        <f t="shared" si="146"/>
        <v>70</v>
      </c>
      <c r="Q1297" s="44" t="s">
        <v>185</v>
      </c>
      <c r="R1297" s="47" t="s">
        <v>198</v>
      </c>
      <c r="S1297" s="45">
        <v>53</v>
      </c>
      <c r="T1297" s="45">
        <v>70</v>
      </c>
      <c r="U1297" s="46">
        <v>44491</v>
      </c>
      <c r="V1297" s="47"/>
      <c r="W1297" s="45"/>
      <c r="X1297" s="49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7" t="str">
        <f>VLOOKUP(N1298,'Linien - BU'!A:B,2,FALSE)</f>
        <v>BU3</v>
      </c>
      <c r="B1298" s="78">
        <f t="shared" si="140"/>
        <v>25</v>
      </c>
      <c r="C1298" s="79">
        <f>Abfalldokumentation!$U1298</f>
        <v>44491</v>
      </c>
      <c r="D1298" s="68" t="str">
        <f>IFERROR(VLOOKUP(Tabelle3[[#This Row],[Artikelnr.]],Produktgruppe!A:B,2,0),Tabelle3[[#This Row],[Produktname]])</f>
        <v>ABS 295</v>
      </c>
      <c r="E1298" s="80" t="str">
        <f>IFERROR(VLOOKUP(Abfalldokumentation!$O1298,Artikel!A:C,3,FALSE),Abfalldokumentation!$O1298)</f>
        <v>Würfel</v>
      </c>
      <c r="F1298" s="80" t="str">
        <f>VLOOKUP(T1298,'Liste Gründe'!A:D,2,FALSE)</f>
        <v>Linienbezogen</v>
      </c>
      <c r="G1298" s="79" t="str">
        <f>IF(ISBLANK(V1298),VLOOKUP(Abfalldokumentation!$P1298,'Liste Gründe'!A:D,3,FALSE),V1298)</f>
        <v>Maschinenabfall</v>
      </c>
      <c r="H1298" s="80" t="str">
        <f>IF(ISBLANK(Abfalldokumentation!$W1298),"-",Abfalldokumentation!$W1298)</f>
        <v>-</v>
      </c>
      <c r="I1298" s="80">
        <f t="shared" si="141"/>
        <v>42</v>
      </c>
      <c r="J1298" s="80" t="str">
        <f t="shared" si="142"/>
        <v>Produkte</v>
      </c>
      <c r="K1298" s="80" t="str">
        <f t="shared" si="143"/>
        <v>BUs</v>
      </c>
      <c r="L1298" s="80" t="str">
        <f t="shared" si="144"/>
        <v>Symptome</v>
      </c>
      <c r="M12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IFERROR(VLOOKUP(Abfalldokumentation!$O1298,Kennzahlen!U:X,3,FALSE)*Abfalldokumentation!$B1298,"0")))),0)</f>
        <v>0</v>
      </c>
      <c r="N1298" s="80" t="str">
        <f>IF(ISBLANK(Q1298),VLOOKUP(Abfalldokumentation!$O1298,'Linien - BU'!R:S,2,FALSE),Q1298)</f>
        <v>L35</v>
      </c>
      <c r="O1298" s="76" t="str">
        <f t="shared" si="145"/>
        <v>Würfel</v>
      </c>
      <c r="P1298" s="76">
        <f t="shared" si="146"/>
        <v>30</v>
      </c>
      <c r="Q1298" s="38" t="s">
        <v>293</v>
      </c>
      <c r="R1298" s="39" t="s">
        <v>55</v>
      </c>
      <c r="S1298" s="39">
        <v>25</v>
      </c>
      <c r="T1298" s="39">
        <v>30</v>
      </c>
      <c r="U1298" s="40">
        <v>44491</v>
      </c>
      <c r="V1298" s="41"/>
      <c r="W1298" s="39"/>
      <c r="X1298" s="43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2" t="str">
        <f>VLOOKUP(N1299,'Linien - BU'!A:B,2,FALSE)</f>
        <v>BU4</v>
      </c>
      <c r="B1299" s="73">
        <f t="shared" si="140"/>
        <v>21</v>
      </c>
      <c r="C1299" s="74">
        <f>Abfalldokumentation!$U1299</f>
        <v>44494</v>
      </c>
      <c r="D1299" s="68" t="str">
        <f>IFERROR(VLOOKUP(Tabelle3[[#This Row],[Artikelnr.]],Produktgruppe!A:B,2,0),Tabelle3[[#This Row],[Produktname]])</f>
        <v>VOS 295</v>
      </c>
      <c r="E1299" s="75" t="str">
        <f>IFERROR(VLOOKUP(Abfalldokumentation!$O1299,Artikel!A:C,3,FALSE),Abfalldokumentation!$O1299)</f>
        <v>VOS Schwarzer Pfeffer R</v>
      </c>
      <c r="F1299" s="75" t="str">
        <f>VLOOKUP(T1299,'Liste Gründe'!A:D,2,FALSE)</f>
        <v>keinen Verwendungszweck</v>
      </c>
      <c r="G1299" s="74" t="str">
        <f>IF(ISBLANK(V1299),VLOOKUP(Abfalldokumentation!$P1299,'Liste Gründe'!A:D,3,FALSE),V1299)</f>
        <v>keinen Verwendungszweck</v>
      </c>
      <c r="H1299" s="75" t="str">
        <f>IF(ISBLANK(Abfalldokumentation!$W1299),"-",Abfalldokumentation!$W1299)</f>
        <v>-</v>
      </c>
      <c r="I1299" s="75">
        <f t="shared" si="141"/>
        <v>43</v>
      </c>
      <c r="J1299" s="75" t="str">
        <f t="shared" si="142"/>
        <v>Produkte</v>
      </c>
      <c r="K1299" s="75" t="str">
        <f t="shared" si="143"/>
        <v>BUs</v>
      </c>
      <c r="L1299" s="75" t="str">
        <f t="shared" si="144"/>
        <v>Symptome</v>
      </c>
      <c r="M12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IFERROR(VLOOKUP(Abfalldokumentation!$O1299,Kennzahlen!U:X,3,FALSE)*Abfalldokumentation!$B1299,"0")))),0)</f>
        <v>2.84</v>
      </c>
      <c r="N1299" s="75" t="str">
        <f>IF(ISBLANK(Q1299),VLOOKUP(Abfalldokumentation!$O1299,'Linien - BU'!R:S,2,FALSE),Q1299)</f>
        <v>BU4</v>
      </c>
      <c r="O1299" s="76">
        <f t="shared" si="145"/>
        <v>29500482</v>
      </c>
      <c r="P1299" s="76">
        <f t="shared" si="146"/>
        <v>61</v>
      </c>
      <c r="Q1299" s="44" t="s">
        <v>9</v>
      </c>
      <c r="R1299" s="45">
        <v>29500482</v>
      </c>
      <c r="S1299" s="45">
        <v>21</v>
      </c>
      <c r="T1299" s="45">
        <v>61</v>
      </c>
      <c r="U1299" s="46">
        <v>44494</v>
      </c>
      <c r="V1299" s="47"/>
      <c r="W1299" s="45"/>
      <c r="X1299" s="49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7" t="str">
        <f>VLOOKUP(N1300,'Linien - BU'!A:B,2,FALSE)</f>
        <v>BU3</v>
      </c>
      <c r="B1300" s="78">
        <f t="shared" si="140"/>
        <v>309</v>
      </c>
      <c r="C1300" s="79">
        <f>Abfalldokumentation!$U1300</f>
        <v>44494</v>
      </c>
      <c r="D1300" s="68" t="str">
        <f>IFERROR(VLOOKUP(Tabelle3[[#This Row],[Artikelnr.]],Produktgruppe!A:B,2,0),Tabelle3[[#This Row],[Produktname]])</f>
        <v>VOS 295</v>
      </c>
      <c r="E1300" s="80" t="str">
        <f>IFERROR(VLOOKUP(Abfalldokumentation!$O1300,Artikel!A:C,3,FALSE),Abfalldokumentation!$O1300)</f>
        <v>VOS Räucher Natur Natri</v>
      </c>
      <c r="F1300" s="80" t="str">
        <f>VLOOKUP(T1300,'Liste Gründe'!A:D,2,FALSE)</f>
        <v>Schimmel</v>
      </c>
      <c r="G1300" s="79" t="str">
        <f>IF(ISBLANK(V1300),VLOOKUP(Abfalldokumentation!$P1300,'Liste Gründe'!A:D,3,FALSE),V1300)</f>
        <v>kein VOS in England, VS-Würste keine Produktion</v>
      </c>
      <c r="H1300" s="80" t="str">
        <f>IF(ISBLANK(Abfalldokumentation!$W1300),"-",Abfalldokumentation!$W1300)</f>
        <v>-</v>
      </c>
      <c r="I1300" s="80">
        <f t="shared" si="141"/>
        <v>43</v>
      </c>
      <c r="J1300" s="80" t="str">
        <f t="shared" si="142"/>
        <v>Produkte</v>
      </c>
      <c r="K1300" s="80" t="str">
        <f t="shared" si="143"/>
        <v>BUs</v>
      </c>
      <c r="L1300" s="80" t="str">
        <f t="shared" si="144"/>
        <v>Symptome</v>
      </c>
      <c r="M13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IFERROR(VLOOKUP(Abfalldokumentation!$O1300,Kennzahlen!U:X,3,FALSE)*Abfalldokumentation!$B1300,"0")))),0)</f>
        <v>154.5</v>
      </c>
      <c r="N1300" s="80" t="str">
        <f>IF(ISBLANK(Q1300),VLOOKUP(Abfalldokumentation!$O1300,'Linien - BU'!R:S,2,FALSE),Q1300)</f>
        <v>BU3</v>
      </c>
      <c r="O1300" s="76">
        <f t="shared" si="145"/>
        <v>29500498</v>
      </c>
      <c r="P1300" s="76">
        <f t="shared" si="146"/>
        <v>12</v>
      </c>
      <c r="Q1300" s="38" t="s">
        <v>8</v>
      </c>
      <c r="R1300" s="39">
        <v>29500498</v>
      </c>
      <c r="S1300" s="39">
        <v>309</v>
      </c>
      <c r="T1300" s="39">
        <v>12</v>
      </c>
      <c r="U1300" s="40">
        <v>44494</v>
      </c>
      <c r="V1300" s="41" t="s">
        <v>25</v>
      </c>
      <c r="W1300" s="39"/>
      <c r="X1300" s="43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2" t="str">
        <f>VLOOKUP(N1301,'Linien - BU'!A:B,2,FALSE)</f>
        <v>BU3</v>
      </c>
      <c r="B1301" s="73">
        <f t="shared" si="140"/>
        <v>321</v>
      </c>
      <c r="C1301" s="74">
        <f>Abfalldokumentation!$U1301</f>
        <v>44494</v>
      </c>
      <c r="D1301" s="68" t="str">
        <f>IFERROR(VLOOKUP(Tabelle3[[#This Row],[Artikelnr.]],Produktgruppe!A:B,2,0),Tabelle3[[#This Row],[Produktname]])</f>
        <v>VOS 295</v>
      </c>
      <c r="E1301" s="75" t="str">
        <f>IFERROR(VLOOKUP(Abfalldokumentation!$O1301,Artikel!A:C,3,FALSE),Abfalldokumentation!$O1301)</f>
        <v>VOS Räucher Natur Natri</v>
      </c>
      <c r="F1301" s="75" t="str">
        <f>VLOOKUP(T1301,'Liste Gründe'!A:D,2,FALSE)</f>
        <v>Schimmel</v>
      </c>
      <c r="G1301" s="74" t="str">
        <f>IF(ISBLANK(V1301),VLOOKUP(Abfalldokumentation!$P1301,'Liste Gründe'!A:D,3,FALSE),V1301)</f>
        <v>kein VOS in England, VS-Würste keine Produktion</v>
      </c>
      <c r="H1301" s="75" t="str">
        <f>IF(ISBLANK(Abfalldokumentation!$W1301),"-",Abfalldokumentation!$W1301)</f>
        <v>-</v>
      </c>
      <c r="I1301" s="75">
        <f t="shared" si="141"/>
        <v>43</v>
      </c>
      <c r="J1301" s="75" t="str">
        <f t="shared" si="142"/>
        <v>Produkte</v>
      </c>
      <c r="K1301" s="75" t="str">
        <f t="shared" si="143"/>
        <v>BUs</v>
      </c>
      <c r="L1301" s="75" t="str">
        <f t="shared" si="144"/>
        <v>Symptome</v>
      </c>
      <c r="M13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IFERROR(VLOOKUP(Abfalldokumentation!$O1301,Kennzahlen!U:X,3,FALSE)*Abfalldokumentation!$B1301,"0")))),0)</f>
        <v>160.5</v>
      </c>
      <c r="N1301" s="75" t="str">
        <f>IF(ISBLANK(Q1301),VLOOKUP(Abfalldokumentation!$O1301,'Linien - BU'!R:S,2,FALSE),Q1301)</f>
        <v>BU3</v>
      </c>
      <c r="O1301" s="76">
        <f t="shared" si="145"/>
        <v>29500498</v>
      </c>
      <c r="P1301" s="76">
        <f t="shared" si="146"/>
        <v>12</v>
      </c>
      <c r="Q1301" s="44" t="s">
        <v>8</v>
      </c>
      <c r="R1301" s="45">
        <v>29500498</v>
      </c>
      <c r="S1301" s="45">
        <v>321</v>
      </c>
      <c r="T1301" s="45">
        <v>12</v>
      </c>
      <c r="U1301" s="46">
        <v>44494</v>
      </c>
      <c r="V1301" s="41" t="s">
        <v>25</v>
      </c>
      <c r="W1301" s="45"/>
      <c r="X1301" s="49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7" t="str">
        <f>VLOOKUP(N1302,'Linien - BU'!A:B,2,FALSE)</f>
        <v>BU3</v>
      </c>
      <c r="B1302" s="78">
        <f t="shared" si="140"/>
        <v>246</v>
      </c>
      <c r="C1302" s="79">
        <f>Abfalldokumentation!$U1302</f>
        <v>44494</v>
      </c>
      <c r="D1302" s="68" t="str">
        <f>IFERROR(VLOOKUP(Tabelle3[[#This Row],[Artikelnr.]],Produktgruppe!A:B,2,0),Tabelle3[[#This Row],[Produktname]])</f>
        <v>VOS 295</v>
      </c>
      <c r="E1302" s="80" t="str">
        <f>IFERROR(VLOOKUP(Abfalldokumentation!$O1302,Artikel!A:C,3,FALSE),Abfalldokumentation!$O1302)</f>
        <v>VOS Räucher Chili Vorsc</v>
      </c>
      <c r="F1302" s="80" t="str">
        <f>VLOOKUP(T1302,'Liste Gründe'!A:D,2,FALSE)</f>
        <v>Schimmel</v>
      </c>
      <c r="G1302" s="79" t="str">
        <f>IF(ISBLANK(V1302),VLOOKUP(Abfalldokumentation!$P1302,'Liste Gründe'!A:D,3,FALSE),V1302)</f>
        <v>VOS &gt; Einsatz</v>
      </c>
      <c r="H1302" s="80" t="str">
        <f>IF(ISBLANK(Abfalldokumentation!$W1302),"-",Abfalldokumentation!$W1302)</f>
        <v>-</v>
      </c>
      <c r="I1302" s="80">
        <f t="shared" si="141"/>
        <v>43</v>
      </c>
      <c r="J1302" s="80" t="str">
        <f t="shared" si="142"/>
        <v>Produkte</v>
      </c>
      <c r="K1302" s="80" t="str">
        <f t="shared" si="143"/>
        <v>BUs</v>
      </c>
      <c r="L1302" s="80" t="str">
        <f t="shared" si="144"/>
        <v>Symptome</v>
      </c>
      <c r="M13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IFERROR(VLOOKUP(Abfalldokumentation!$O1302,Kennzahlen!U:X,3,FALSE)*Abfalldokumentation!$B1302,"0")))),0)</f>
        <v>123</v>
      </c>
      <c r="N1302" s="80" t="str">
        <f>IF(ISBLANK(Q1302),VLOOKUP(Abfalldokumentation!$O1302,'Linien - BU'!R:S,2,FALSE),Q1302)</f>
        <v>Bu3</v>
      </c>
      <c r="O1302" s="76">
        <f t="shared" si="145"/>
        <v>29500527</v>
      </c>
      <c r="P1302" s="76">
        <f t="shared" si="146"/>
        <v>12</v>
      </c>
      <c r="Q1302" s="38" t="s">
        <v>196</v>
      </c>
      <c r="R1302" s="39">
        <v>29500527</v>
      </c>
      <c r="S1302" s="39">
        <v>246</v>
      </c>
      <c r="T1302" s="39">
        <v>12</v>
      </c>
      <c r="U1302" s="40">
        <v>44494</v>
      </c>
      <c r="V1302" s="41" t="s">
        <v>21</v>
      </c>
      <c r="W1302" s="39"/>
      <c r="X1302" s="43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2" t="str">
        <f>VLOOKUP(N1303,'Linien - BU'!A:B,2,FALSE)</f>
        <v>BU1</v>
      </c>
      <c r="B1303" s="73">
        <f t="shared" si="140"/>
        <v>101.8</v>
      </c>
      <c r="C1303" s="74">
        <f>Abfalldokumentation!$U1303</f>
        <v>44494</v>
      </c>
      <c r="D1303" s="68" t="str">
        <f>IFERROR(VLOOKUP(Tabelle3[[#This Row],[Artikelnr.]],Produktgruppe!A:B,2,0),Tabelle3[[#This Row],[Produktname]])</f>
        <v>VOS 295</v>
      </c>
      <c r="E1303" s="75" t="str">
        <f>IFERROR(VLOOKUP(Abfalldokumentation!$O1303,Artikel!A:C,3,FALSE),Abfalldokumentation!$O1303)</f>
        <v>VOS mit Lachskonzentrat</v>
      </c>
      <c r="F1303" s="75" t="str">
        <f>VLOOKUP(T1303,'Liste Gründe'!A:D,2,FALSE)</f>
        <v>Schimmel</v>
      </c>
      <c r="G1303" s="74" t="str">
        <f>IF(ISBLANK(V1303),VLOOKUP(Abfalldokumentation!$P1303,'Liste Gründe'!A:D,3,FALSE),V1303)</f>
        <v>Rest</v>
      </c>
      <c r="H1303" s="75" t="str">
        <f>IF(ISBLANK(Abfalldokumentation!$W1303),"-",Abfalldokumentation!$W1303)</f>
        <v>Nicht vakuumiert von Schmelze</v>
      </c>
      <c r="I1303" s="75">
        <f t="shared" si="141"/>
        <v>43</v>
      </c>
      <c r="J1303" s="75" t="str">
        <f t="shared" si="142"/>
        <v>Produkte</v>
      </c>
      <c r="K1303" s="75" t="str">
        <f t="shared" si="143"/>
        <v>BUs</v>
      </c>
      <c r="L1303" s="75" t="str">
        <f t="shared" si="144"/>
        <v>Symptome</v>
      </c>
      <c r="M13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IFERROR(VLOOKUP(Abfalldokumentation!$O1303,Kennzahlen!U:X,3,FALSE)*Abfalldokumentation!$B1303,"0")))),0)</f>
        <v>50.9</v>
      </c>
      <c r="N1303" s="75" t="str">
        <f>IF(ISBLANK(Q1303),VLOOKUP(Abfalldokumentation!$O1303,'Linien - BU'!R:S,2,FALSE),Q1303)</f>
        <v>schmelze</v>
      </c>
      <c r="O1303" s="76">
        <f t="shared" si="145"/>
        <v>29500532</v>
      </c>
      <c r="P1303" s="76">
        <f t="shared" si="146"/>
        <v>12</v>
      </c>
      <c r="Q1303" s="44" t="s">
        <v>322</v>
      </c>
      <c r="R1303" s="45">
        <v>29500532</v>
      </c>
      <c r="S1303" s="45">
        <v>101.8</v>
      </c>
      <c r="T1303" s="45">
        <v>12</v>
      </c>
      <c r="U1303" s="46">
        <v>44494</v>
      </c>
      <c r="V1303" s="41" t="s">
        <v>10</v>
      </c>
      <c r="W1303" s="45" t="s">
        <v>323</v>
      </c>
      <c r="X1303" s="49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7" t="str">
        <f>VLOOKUP(N1304,'Linien - BU'!A:B,2,FALSE)</f>
        <v>BU3</v>
      </c>
      <c r="B1304" s="78">
        <f t="shared" si="140"/>
        <v>245</v>
      </c>
      <c r="C1304" s="79">
        <f>Abfalldokumentation!$U1304</f>
        <v>44494</v>
      </c>
      <c r="D1304" s="68" t="str">
        <f>IFERROR(VLOOKUP(Tabelle3[[#This Row],[Artikelnr.]],Produktgruppe!A:B,2,0),Tabelle3[[#This Row],[Produktname]])</f>
        <v>VOS 295</v>
      </c>
      <c r="E1304" s="80" t="str">
        <f>IFERROR(VLOOKUP(Abfalldokumentation!$O1304,Artikel!A:C,3,FALSE),Abfalldokumentation!$O1304)</f>
        <v>VOS Würste Jalapeno nat</v>
      </c>
      <c r="F1304" s="80" t="str">
        <f>VLOOKUP(T1304,'Liste Gründe'!A:D,2,FALSE)</f>
        <v>Schimmel</v>
      </c>
      <c r="G1304" s="79" t="str">
        <f>IF(ISBLANK(V1304),VLOOKUP(Abfalldokumentation!$P1304,'Liste Gründe'!A:D,3,FALSE),V1304)</f>
        <v>kein VOS in England, VS-Würste keine Produktion</v>
      </c>
      <c r="H1304" s="80" t="str">
        <f>IF(ISBLANK(Abfalldokumentation!$W1304),"-",Abfalldokumentation!$W1304)</f>
        <v>-</v>
      </c>
      <c r="I1304" s="80">
        <f t="shared" si="141"/>
        <v>43</v>
      </c>
      <c r="J1304" s="80" t="str">
        <f t="shared" si="142"/>
        <v>Produkte</v>
      </c>
      <c r="K1304" s="80" t="str">
        <f t="shared" si="143"/>
        <v>BUs</v>
      </c>
      <c r="L1304" s="80" t="str">
        <f t="shared" si="144"/>
        <v>Symptome</v>
      </c>
      <c r="M13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IFERROR(VLOOKUP(Abfalldokumentation!$O1304,Kennzahlen!U:X,3,FALSE)*Abfalldokumentation!$B1304,"0")))),0)</f>
        <v>122.5</v>
      </c>
      <c r="N1304" s="80" t="str">
        <f>IF(ISBLANK(Q1304),VLOOKUP(Abfalldokumentation!$O1304,'Linien - BU'!R:S,2,FALSE),Q1304)</f>
        <v>BU3</v>
      </c>
      <c r="O1304" s="76">
        <f t="shared" si="145"/>
        <v>29500606</v>
      </c>
      <c r="P1304" s="76">
        <f t="shared" si="146"/>
        <v>12</v>
      </c>
      <c r="Q1304" s="38" t="s">
        <v>8</v>
      </c>
      <c r="R1304" s="39">
        <v>29500606</v>
      </c>
      <c r="S1304" s="39">
        <v>245</v>
      </c>
      <c r="T1304" s="39">
        <v>12</v>
      </c>
      <c r="U1304" s="40">
        <v>44494</v>
      </c>
      <c r="V1304" s="41" t="s">
        <v>25</v>
      </c>
      <c r="W1304" s="42"/>
      <c r="X1304" s="43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2" t="str">
        <f>VLOOKUP(N1305,'Linien - BU'!A:B,2,FALSE)</f>
        <v>BU4</v>
      </c>
      <c r="B1305" s="73">
        <f t="shared" si="140"/>
        <v>204</v>
      </c>
      <c r="C1305" s="74">
        <f>Abfalldokumentation!$U1305</f>
        <v>44494</v>
      </c>
      <c r="D1305" s="68" t="str">
        <f>IFERROR(VLOOKUP(Tabelle3[[#This Row],[Artikelnr.]],Produktgruppe!A:B,2,0),Tabelle3[[#This Row],[Produktname]])</f>
        <v>ABS 295</v>
      </c>
      <c r="E1305" s="75" t="str">
        <f>IFERROR(VLOOKUP(Abfalldokumentation!$O1305,Artikel!A:C,3,FALSE),Abfalldokumentation!$O1305)</f>
        <v>ABS MEDI-KRÄUK</v>
      </c>
      <c r="F1305" s="75" t="str">
        <f>VLOOKUP(T1305,'Liste Gründe'!A:D,2,FALSE)</f>
        <v>keinen Verwendungszweck</v>
      </c>
      <c r="G1305" s="74" t="str">
        <f>IF(ISBLANK(V1305),VLOOKUP(Abfalldokumentation!$P1305,'Liste Gründe'!A:D,3,FALSE),V1305)</f>
        <v>keinen Verwendungszweck</v>
      </c>
      <c r="H1305" s="75" t="str">
        <f>IF(ISBLANK(Abfalldokumentation!$W1305),"-",Abfalldokumentation!$W1305)</f>
        <v>-</v>
      </c>
      <c r="I1305" s="75">
        <f t="shared" si="141"/>
        <v>43</v>
      </c>
      <c r="J1305" s="75" t="str">
        <f t="shared" si="142"/>
        <v>Produkte</v>
      </c>
      <c r="K1305" s="75" t="str">
        <f t="shared" si="143"/>
        <v>BUs</v>
      </c>
      <c r="L1305" s="75" t="str">
        <f t="shared" si="144"/>
        <v>Symptome</v>
      </c>
      <c r="M13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IFERROR(VLOOKUP(Abfalldokumentation!$O1305,Kennzahlen!U:X,3,FALSE)*Abfalldokumentation!$B1305,"0")))),0)</f>
        <v>6.7194568295036419</v>
      </c>
      <c r="N1305" s="75" t="str">
        <f>IF(ISBLANK(Q1305),VLOOKUP(Abfalldokumentation!$O1305,'Linien - BU'!R:S,2,FALSE),Q1305)</f>
        <v>BU4</v>
      </c>
      <c r="O1305" s="76">
        <f t="shared" si="145"/>
        <v>29500886</v>
      </c>
      <c r="P1305" s="76">
        <f t="shared" si="146"/>
        <v>61</v>
      </c>
      <c r="Q1305" s="44" t="s">
        <v>9</v>
      </c>
      <c r="R1305" s="53">
        <v>29500886</v>
      </c>
      <c r="S1305" s="45">
        <v>204</v>
      </c>
      <c r="T1305" s="45">
        <v>61</v>
      </c>
      <c r="U1305" s="46">
        <v>44494</v>
      </c>
      <c r="V1305" s="47"/>
      <c r="W1305" s="45"/>
      <c r="X1305" s="49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7" t="str">
        <f>VLOOKUP(N1306,'Linien - BU'!A:B,2,FALSE)</f>
        <v>BU4</v>
      </c>
      <c r="B1306" s="78">
        <f t="shared" si="140"/>
        <v>11</v>
      </c>
      <c r="C1306" s="79">
        <f>Abfalldokumentation!$U1306</f>
        <v>44494</v>
      </c>
      <c r="D1306" s="68" t="str">
        <f>IFERROR(VLOOKUP(Tabelle3[[#This Row],[Artikelnr.]],Produktgruppe!A:B,2,0),Tabelle3[[#This Row],[Produktname]])</f>
        <v>ABS 295</v>
      </c>
      <c r="E1306" s="80" t="str">
        <f>IFERROR(VLOOKUP(Abfalldokumentation!$O1306,Artikel!A:C,3,FALSE),Abfalldokumentation!$O1306)</f>
        <v>ABS SCH-PAUL</v>
      </c>
      <c r="F1306" s="80" t="str">
        <f>VLOOKUP(T1306,'Liste Gründe'!A:D,2,FALSE)</f>
        <v>keinen Verwendungszweck</v>
      </c>
      <c r="G1306" s="79" t="str">
        <f>IF(ISBLANK(V1306),VLOOKUP(Abfalldokumentation!$P1306,'Liste Gründe'!A:D,3,FALSE),V1306)</f>
        <v>keinen Verwendungszweck</v>
      </c>
      <c r="H1306" s="80" t="str">
        <f>IF(ISBLANK(Abfalldokumentation!$W1306),"-",Abfalldokumentation!$W1306)</f>
        <v>-</v>
      </c>
      <c r="I1306" s="80">
        <f t="shared" si="141"/>
        <v>43</v>
      </c>
      <c r="J1306" s="80" t="str">
        <f t="shared" si="142"/>
        <v>Produkte</v>
      </c>
      <c r="K1306" s="80" t="str">
        <f t="shared" si="143"/>
        <v>BUs</v>
      </c>
      <c r="L1306" s="80" t="str">
        <f t="shared" si="144"/>
        <v>Symptome</v>
      </c>
      <c r="M13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IFERROR(VLOOKUP(Abfalldokumentation!$O1306,Kennzahlen!U:X,3,FALSE)*Abfalldokumentation!$B1306,"0")))),0)</f>
        <v>7.6086145024926051</v>
      </c>
      <c r="N1306" s="80" t="str">
        <f>IF(ISBLANK(Q1306),VLOOKUP(Abfalldokumentation!$O1306,'Linien - BU'!R:S,2,FALSE),Q1306)</f>
        <v>BU4</v>
      </c>
      <c r="O1306" s="76">
        <f t="shared" si="145"/>
        <v>29500906</v>
      </c>
      <c r="P1306" s="76">
        <f t="shared" si="146"/>
        <v>61</v>
      </c>
      <c r="Q1306" s="38" t="s">
        <v>9</v>
      </c>
      <c r="R1306" s="54">
        <v>29500906</v>
      </c>
      <c r="S1306" s="39">
        <v>11</v>
      </c>
      <c r="T1306" s="39">
        <v>61</v>
      </c>
      <c r="U1306" s="40">
        <v>44494</v>
      </c>
      <c r="V1306" s="41"/>
      <c r="W1306" s="39"/>
      <c r="X1306" s="43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2" t="str">
        <f>VLOOKUP(N1307,'Linien - BU'!A:B,2,FALSE)</f>
        <v>BU4</v>
      </c>
      <c r="B1307" s="73">
        <f t="shared" si="140"/>
        <v>12</v>
      </c>
      <c r="C1307" s="74">
        <f>Abfalldokumentation!$U1307</f>
        <v>44494</v>
      </c>
      <c r="D1307" s="68" t="str">
        <f>IFERROR(VLOOKUP(Tabelle3[[#This Row],[Artikelnr.]],Produktgruppe!A:B,2,0),Tabelle3[[#This Row],[Produktname]])</f>
        <v>ABS 295</v>
      </c>
      <c r="E1307" s="75" t="str">
        <f>IFERROR(VLOOKUP(Abfalldokumentation!$O1307,Artikel!A:C,3,FALSE),Abfalldokumentation!$O1307)</f>
        <v>ABS Unser Blütenkäse</v>
      </c>
      <c r="F1307" s="75" t="str">
        <f>VLOOKUP(T1307,'Liste Gründe'!A:D,2,FALSE)</f>
        <v>keinen Verwendungszweck</v>
      </c>
      <c r="G1307" s="74" t="str">
        <f>IF(ISBLANK(V1307),VLOOKUP(Abfalldokumentation!$P1307,'Liste Gründe'!A:D,3,FALSE),V1307)</f>
        <v>keinen Verwendungszweck</v>
      </c>
      <c r="H1307" s="75" t="str">
        <f>IF(ISBLANK(Abfalldokumentation!$W1307),"-",Abfalldokumentation!$W1307)</f>
        <v>-</v>
      </c>
      <c r="I1307" s="75">
        <f t="shared" si="141"/>
        <v>43</v>
      </c>
      <c r="J1307" s="75" t="str">
        <f t="shared" si="142"/>
        <v>Produkte</v>
      </c>
      <c r="K1307" s="75" t="str">
        <f t="shared" si="143"/>
        <v>BUs</v>
      </c>
      <c r="L1307" s="75" t="str">
        <f t="shared" si="144"/>
        <v>Symptome</v>
      </c>
      <c r="M13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IFERROR(VLOOKUP(Abfalldokumentation!$O1307,Kennzahlen!U:X,3,FALSE)*Abfalldokumentation!$B1307,"0")))),0)</f>
        <v>9.4651380183951126</v>
      </c>
      <c r="N1307" s="75" t="str">
        <f>IF(ISBLANK(Q1307),VLOOKUP(Abfalldokumentation!$O1307,'Linien - BU'!R:S,2,FALSE),Q1307)</f>
        <v>BU4</v>
      </c>
      <c r="O1307" s="76">
        <f t="shared" si="145"/>
        <v>29500910</v>
      </c>
      <c r="P1307" s="76">
        <f t="shared" si="146"/>
        <v>61</v>
      </c>
      <c r="Q1307" s="44" t="s">
        <v>9</v>
      </c>
      <c r="R1307" s="53">
        <v>29500910</v>
      </c>
      <c r="S1307" s="45">
        <v>12</v>
      </c>
      <c r="T1307" s="45">
        <v>61</v>
      </c>
      <c r="U1307" s="46">
        <v>44494</v>
      </c>
      <c r="V1307" s="47"/>
      <c r="W1307" s="45"/>
      <c r="X1307" s="49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7" t="str">
        <f>VLOOKUP(N1308,'Linien - BU'!A:B,2,FALSE)</f>
        <v>BU1</v>
      </c>
      <c r="B1308" s="78">
        <f t="shared" si="140"/>
        <v>30</v>
      </c>
      <c r="C1308" s="79">
        <f>Abfalldokumentation!$U1308</f>
        <v>44494</v>
      </c>
      <c r="D1308" s="68" t="str">
        <f>IFERROR(VLOOKUP(Tabelle3[[#This Row],[Artikelnr.]],Produktgruppe!A:B,2,0),Tabelle3[[#This Row],[Produktname]])</f>
        <v>VOS 295</v>
      </c>
      <c r="E1308" s="80" t="str">
        <f>IFERROR(VLOOKUP(Abfalldokumentation!$O1308,Artikel!A:C,3,FALSE),Abfalldokumentation!$O1308)</f>
        <v>VOS-ABS ENTSORGUNG</v>
      </c>
      <c r="F1308" s="80" t="str">
        <f>VLOOKUP(T1308,'Liste Gründe'!A:D,2,FALSE)</f>
        <v>Rest</v>
      </c>
      <c r="G1308" s="79" t="str">
        <f>IF(ISBLANK(V1308),VLOOKUP(Abfalldokumentation!$P1308,'Liste Gründe'!A:D,3,FALSE),V1308)</f>
        <v>geschälte Rinde</v>
      </c>
      <c r="H1308" s="80" t="str">
        <f>IF(ISBLANK(Abfalldokumentation!$W1308),"-",Abfalldokumentation!$W1308)</f>
        <v>-</v>
      </c>
      <c r="I1308" s="80">
        <f t="shared" si="141"/>
        <v>43</v>
      </c>
      <c r="J1308" s="80" t="str">
        <f t="shared" si="142"/>
        <v>Produkte</v>
      </c>
      <c r="K1308" s="80" t="str">
        <f t="shared" si="143"/>
        <v>BUs</v>
      </c>
      <c r="L1308" s="80" t="str">
        <f t="shared" si="144"/>
        <v>Symptome</v>
      </c>
      <c r="M13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IFERROR(VLOOKUP(Abfalldokumentation!$O1308,Kennzahlen!U:X,3,FALSE)*Abfalldokumentation!$B1308,"0")))),0)</f>
        <v>0.3</v>
      </c>
      <c r="N1308" s="80" t="str">
        <f>IF(ISBLANK(Q1308),VLOOKUP(Abfalldokumentation!$O1308,'Linien - BU'!R:S,2,FALSE),Q1308)</f>
        <v>RWV</v>
      </c>
      <c r="O1308" s="76">
        <f t="shared" si="145"/>
        <v>29500917</v>
      </c>
      <c r="P1308" s="76">
        <f t="shared" si="146"/>
        <v>60</v>
      </c>
      <c r="Q1308" s="38" t="s">
        <v>188</v>
      </c>
      <c r="R1308" s="39">
        <v>29500917</v>
      </c>
      <c r="S1308" s="39">
        <v>30</v>
      </c>
      <c r="T1308" s="39">
        <v>60</v>
      </c>
      <c r="U1308" s="40">
        <v>44494</v>
      </c>
      <c r="V1308" s="41"/>
      <c r="W1308" s="39"/>
      <c r="X1308" s="43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2" t="str">
        <f>VLOOKUP(N1309,'Linien - BU'!A:B,2,FALSE)</f>
        <v>BU1</v>
      </c>
      <c r="B1309" s="73">
        <f t="shared" si="140"/>
        <v>6</v>
      </c>
      <c r="C1309" s="74">
        <f>Abfalldokumentation!$U1309</f>
        <v>44494</v>
      </c>
      <c r="D1309" s="68" t="str">
        <f>IFERROR(VLOOKUP(Tabelle3[[#This Row],[Artikelnr.]],Produktgruppe!A:B,2,0),Tabelle3[[#This Row],[Produktname]])</f>
        <v>VOS 295</v>
      </c>
      <c r="E1309" s="75" t="str">
        <f>IFERROR(VLOOKUP(Abfalldokumentation!$O1309,Artikel!A:C,3,FALSE),Abfalldokumentation!$O1309)</f>
        <v>VOS-ABS ENTSORGUNG</v>
      </c>
      <c r="F1309" s="75" t="str">
        <f>VLOOKUP(T1309,'Liste Gründe'!A:D,2,FALSE)</f>
        <v>Rest</v>
      </c>
      <c r="G1309" s="74" t="str">
        <f>IF(ISBLANK(V1309),VLOOKUP(Abfalldokumentation!$P1309,'Liste Gründe'!A:D,3,FALSE),V1309)</f>
        <v>geschälte Rinde</v>
      </c>
      <c r="H1309" s="75" t="str">
        <f>IF(ISBLANK(Abfalldokumentation!$W1309),"-",Abfalldokumentation!$W1309)</f>
        <v>-</v>
      </c>
      <c r="I1309" s="75">
        <f t="shared" si="141"/>
        <v>43</v>
      </c>
      <c r="J1309" s="75" t="str">
        <f t="shared" si="142"/>
        <v>Produkte</v>
      </c>
      <c r="K1309" s="75" t="str">
        <f t="shared" si="143"/>
        <v>BUs</v>
      </c>
      <c r="L1309" s="75" t="str">
        <f t="shared" si="144"/>
        <v>Symptome</v>
      </c>
      <c r="M13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IFERROR(VLOOKUP(Abfalldokumentation!$O1309,Kennzahlen!U:X,3,FALSE)*Abfalldokumentation!$B1309,"0")))),0)</f>
        <v>0.06</v>
      </c>
      <c r="N1309" s="75" t="str">
        <f>IF(ISBLANK(Q1309),VLOOKUP(Abfalldokumentation!$O1309,'Linien - BU'!R:S,2,FALSE),Q1309)</f>
        <v>RWV</v>
      </c>
      <c r="O1309" s="76">
        <f t="shared" si="145"/>
        <v>29500917</v>
      </c>
      <c r="P1309" s="76">
        <f t="shared" si="146"/>
        <v>60</v>
      </c>
      <c r="Q1309" s="44" t="s">
        <v>188</v>
      </c>
      <c r="R1309" s="45">
        <v>29500917</v>
      </c>
      <c r="S1309" s="45">
        <v>6</v>
      </c>
      <c r="T1309" s="45">
        <v>60</v>
      </c>
      <c r="U1309" s="46">
        <v>44494</v>
      </c>
      <c r="V1309" s="47"/>
      <c r="W1309" s="45"/>
      <c r="X1309" s="49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7" t="str">
        <f>VLOOKUP(N1310,'Linien - BU'!A:B,2,FALSE)</f>
        <v>BU1</v>
      </c>
      <c r="B1310" s="78">
        <f t="shared" si="140"/>
        <v>13</v>
      </c>
      <c r="C1310" s="79">
        <f>Abfalldokumentation!$U1310</f>
        <v>44494</v>
      </c>
      <c r="D1310" s="68" t="str">
        <f>IFERROR(VLOOKUP(Tabelle3[[#This Row],[Artikelnr.]],Produktgruppe!A:B,2,0),Tabelle3[[#This Row],[Produktname]])</f>
        <v>VOS 295</v>
      </c>
      <c r="E1310" s="80" t="str">
        <f>IFERROR(VLOOKUP(Abfalldokumentation!$O1310,Artikel!A:C,3,FALSE),Abfalldokumentation!$O1310)</f>
        <v>VOS-ABS ENTSORGUNG</v>
      </c>
      <c r="F1310" s="80" t="str">
        <f>VLOOKUP(T1310,'Liste Gründe'!A:D,2,FALSE)</f>
        <v>Rest</v>
      </c>
      <c r="G1310" s="79" t="str">
        <f>IF(ISBLANK(V1310),VLOOKUP(Abfalldokumentation!$P1310,'Liste Gründe'!A:D,3,FALSE),V1310)</f>
        <v>geschälte Rinde</v>
      </c>
      <c r="H1310" s="80" t="str">
        <f>IF(ISBLANK(Abfalldokumentation!$W1310),"-",Abfalldokumentation!$W1310)</f>
        <v>-</v>
      </c>
      <c r="I1310" s="80">
        <f t="shared" si="141"/>
        <v>43</v>
      </c>
      <c r="J1310" s="80" t="str">
        <f t="shared" si="142"/>
        <v>Produkte</v>
      </c>
      <c r="K1310" s="80" t="str">
        <f t="shared" si="143"/>
        <v>BUs</v>
      </c>
      <c r="L1310" s="80" t="str">
        <f t="shared" si="144"/>
        <v>Symptome</v>
      </c>
      <c r="M13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IFERROR(VLOOKUP(Abfalldokumentation!$O1310,Kennzahlen!U:X,3,FALSE)*Abfalldokumentation!$B1310,"0")))),0)</f>
        <v>0.13</v>
      </c>
      <c r="N1310" s="80" t="str">
        <f>IF(ISBLANK(Q1310),VLOOKUP(Abfalldokumentation!$O1310,'Linien - BU'!R:S,2,FALSE),Q1310)</f>
        <v>RWV</v>
      </c>
      <c r="O1310" s="76">
        <f t="shared" si="145"/>
        <v>29500917</v>
      </c>
      <c r="P1310" s="76">
        <f t="shared" si="146"/>
        <v>60</v>
      </c>
      <c r="Q1310" s="38" t="s">
        <v>188</v>
      </c>
      <c r="R1310" s="39">
        <v>29500917</v>
      </c>
      <c r="S1310" s="39">
        <v>13</v>
      </c>
      <c r="T1310" s="39">
        <v>60</v>
      </c>
      <c r="U1310" s="40">
        <v>44494</v>
      </c>
      <c r="V1310" s="41"/>
      <c r="W1310" s="39"/>
      <c r="X1310" s="43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2" t="str">
        <f>VLOOKUP(N1311,'Linien - BU'!A:B,2,FALSE)</f>
        <v>BU1</v>
      </c>
      <c r="B1311" s="73">
        <f t="shared" si="140"/>
        <v>10</v>
      </c>
      <c r="C1311" s="74">
        <f>Abfalldokumentation!$U1311</f>
        <v>44494</v>
      </c>
      <c r="D1311" s="68" t="str">
        <f>IFERROR(VLOOKUP(Tabelle3[[#This Row],[Artikelnr.]],Produktgruppe!A:B,2,0),Tabelle3[[#This Row],[Produktname]])</f>
        <v>VOS 295</v>
      </c>
      <c r="E1311" s="75" t="str">
        <f>IFERROR(VLOOKUP(Abfalldokumentation!$O1311,Artikel!A:C,3,FALSE),Abfalldokumentation!$O1311)</f>
        <v>VOS-ABS ENTSORGUNG</v>
      </c>
      <c r="F1311" s="75" t="str">
        <f>VLOOKUP(T1311,'Liste Gründe'!A:D,2,FALSE)</f>
        <v>Rest</v>
      </c>
      <c r="G1311" s="74" t="str">
        <f>IF(ISBLANK(V1311),VLOOKUP(Abfalldokumentation!$P1311,'Liste Gründe'!A:D,3,FALSE),V1311)</f>
        <v>geschälte Rinde</v>
      </c>
      <c r="H1311" s="75" t="str">
        <f>IF(ISBLANK(Abfalldokumentation!$W1311),"-",Abfalldokumentation!$W1311)</f>
        <v>-</v>
      </c>
      <c r="I1311" s="75">
        <f t="shared" si="141"/>
        <v>43</v>
      </c>
      <c r="J1311" s="75" t="str">
        <f t="shared" si="142"/>
        <v>Produkte</v>
      </c>
      <c r="K1311" s="75" t="str">
        <f t="shared" si="143"/>
        <v>BUs</v>
      </c>
      <c r="L1311" s="75" t="str">
        <f t="shared" si="144"/>
        <v>Symptome</v>
      </c>
      <c r="M13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IFERROR(VLOOKUP(Abfalldokumentation!$O1311,Kennzahlen!U:X,3,FALSE)*Abfalldokumentation!$B1311,"0")))),0)</f>
        <v>0.1</v>
      </c>
      <c r="N1311" s="75" t="str">
        <f>IF(ISBLANK(Q1311),VLOOKUP(Abfalldokumentation!$O1311,'Linien - BU'!R:S,2,FALSE),Q1311)</f>
        <v>RWV</v>
      </c>
      <c r="O1311" s="76">
        <f t="shared" si="145"/>
        <v>29500917</v>
      </c>
      <c r="P1311" s="76">
        <f t="shared" si="146"/>
        <v>60</v>
      </c>
      <c r="Q1311" s="44" t="s">
        <v>188</v>
      </c>
      <c r="R1311" s="45">
        <v>29500917</v>
      </c>
      <c r="S1311" s="45">
        <v>10</v>
      </c>
      <c r="T1311" s="45">
        <v>60</v>
      </c>
      <c r="U1311" s="46">
        <v>44494</v>
      </c>
      <c r="V1311" s="47"/>
      <c r="W1311" s="45"/>
      <c r="X1311" s="49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7" t="str">
        <f>VLOOKUP(N1312,'Linien - BU'!A:B,2,FALSE)</f>
        <v>BU4</v>
      </c>
      <c r="B1312" s="78">
        <f t="shared" si="140"/>
        <v>3</v>
      </c>
      <c r="C1312" s="79">
        <f>Abfalldokumentation!$U1312</f>
        <v>44494</v>
      </c>
      <c r="D1312" s="68" t="str">
        <f>IFERROR(VLOOKUP(Tabelle3[[#This Row],[Artikelnr.]],Produktgruppe!A:B,2,0),Tabelle3[[#This Row],[Produktname]])</f>
        <v>ABS 295</v>
      </c>
      <c r="E1312" s="80" t="str">
        <f>IFERROR(VLOOKUP(Abfalldokumentation!$O1312,Artikel!A:C,3,FALSE),Abfalldokumentation!$O1312)</f>
        <v>ABS GRÜN-PESTO</v>
      </c>
      <c r="F1312" s="80" t="str">
        <f>VLOOKUP(T1312,'Liste Gründe'!A:D,2,FALSE)</f>
        <v>keinen Verwendungszweck</v>
      </c>
      <c r="G1312" s="79" t="str">
        <f>IF(ISBLANK(V1312),VLOOKUP(Abfalldokumentation!$P1312,'Liste Gründe'!A:D,3,FALSE),V1312)</f>
        <v>keinen Verwendungszweck</v>
      </c>
      <c r="H1312" s="80" t="str">
        <f>IF(ISBLANK(Abfalldokumentation!$W1312),"-",Abfalldokumentation!$W1312)</f>
        <v>-</v>
      </c>
      <c r="I1312" s="80">
        <f t="shared" si="141"/>
        <v>43</v>
      </c>
      <c r="J1312" s="80" t="str">
        <f t="shared" si="142"/>
        <v>Produkte</v>
      </c>
      <c r="K1312" s="80" t="str">
        <f t="shared" si="143"/>
        <v>BUs</v>
      </c>
      <c r="L1312" s="80" t="str">
        <f t="shared" si="144"/>
        <v>Symptome</v>
      </c>
      <c r="M13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IFERROR(VLOOKUP(Abfalldokumentation!$O1312,Kennzahlen!U:X,3,FALSE)*Abfalldokumentation!$B1312,"0")))),0)</f>
        <v>0</v>
      </c>
      <c r="N1312" s="80" t="str">
        <f>IF(ISBLANK(Q1312),VLOOKUP(Abfalldokumentation!$O1312,'Linien - BU'!R:S,2,FALSE),Q1312)</f>
        <v>BU4</v>
      </c>
      <c r="O1312" s="76">
        <f t="shared" si="145"/>
        <v>29500952</v>
      </c>
      <c r="P1312" s="76">
        <f t="shared" si="146"/>
        <v>61</v>
      </c>
      <c r="Q1312" s="38" t="s">
        <v>9</v>
      </c>
      <c r="R1312" s="54">
        <v>29500952</v>
      </c>
      <c r="S1312" s="39">
        <v>3</v>
      </c>
      <c r="T1312" s="39">
        <v>61</v>
      </c>
      <c r="U1312" s="40">
        <v>44494</v>
      </c>
      <c r="V1312" s="41"/>
      <c r="W1312" s="39"/>
      <c r="X1312" s="43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2" t="str">
        <f>VLOOKUP(N1313,'Linien - BU'!A:B,2,FALSE)</f>
        <v>BU3</v>
      </c>
      <c r="B1313" s="73">
        <f t="shared" si="140"/>
        <v>11.2</v>
      </c>
      <c r="C1313" s="74">
        <f>Abfalldokumentation!$U1313</f>
        <v>44494</v>
      </c>
      <c r="D1313" s="68" t="str">
        <f>IFERROR(VLOOKUP(Tabelle3[[#This Row],[Artikelnr.]],Produktgruppe!A:B,2,0),Tabelle3[[#This Row],[Produktname]])</f>
        <v>ABS 295</v>
      </c>
      <c r="E1313" s="75" t="str">
        <f>IFERROR(VLOOKUP(Abfalldokumentation!$O1313,Artikel!A:C,3,FALSE),Abfalldokumentation!$O1313)</f>
        <v>ABS Bergkräuterkäse 50%</v>
      </c>
      <c r="F1313" s="75" t="str">
        <f>VLOOKUP(T1313,'Liste Gründe'!A:D,2,FALSE)</f>
        <v>Schimmel</v>
      </c>
      <c r="G1313" s="74" t="str">
        <f>IF(ISBLANK(V1313),VLOOKUP(Abfalldokumentation!$P1313,'Liste Gründe'!A:D,3,FALSE),V1313)</f>
        <v>Schimmel</v>
      </c>
      <c r="H1313" s="75" t="str">
        <f>IF(ISBLANK(Abfalldokumentation!$W1313),"-",Abfalldokumentation!$W1313)</f>
        <v>-</v>
      </c>
      <c r="I1313" s="75">
        <f t="shared" si="141"/>
        <v>43</v>
      </c>
      <c r="J1313" s="75" t="str">
        <f t="shared" si="142"/>
        <v>Produkte</v>
      </c>
      <c r="K1313" s="75" t="str">
        <f t="shared" si="143"/>
        <v>BUs</v>
      </c>
      <c r="L1313" s="75" t="str">
        <f t="shared" si="144"/>
        <v>Symptome</v>
      </c>
      <c r="M13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IFERROR(VLOOKUP(Abfalldokumentation!$O1313,Kennzahlen!U:X,3,FALSE)*Abfalldokumentation!$B1313,"0")))),0)</f>
        <v>11.2</v>
      </c>
      <c r="N1313" s="75" t="str">
        <f>IF(ISBLANK(Q1313),VLOOKUP(Abfalldokumentation!$O1313,'Linien - BU'!R:S,2,FALSE),Q1313)</f>
        <v>L33</v>
      </c>
      <c r="O1313" s="76">
        <f t="shared" si="145"/>
        <v>29501000</v>
      </c>
      <c r="P1313" s="76">
        <f t="shared" si="146"/>
        <v>12</v>
      </c>
      <c r="Q1313" s="44" t="s">
        <v>191</v>
      </c>
      <c r="R1313" s="45">
        <v>29501000</v>
      </c>
      <c r="S1313" s="45">
        <f>35-23.8</f>
        <v>11.2</v>
      </c>
      <c r="T1313" s="45">
        <v>12</v>
      </c>
      <c r="U1313" s="46">
        <v>44494</v>
      </c>
      <c r="V1313" s="47"/>
      <c r="W1313" s="45"/>
      <c r="X1313" s="49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7" t="str">
        <f>VLOOKUP(N1314,'Linien - BU'!A:B,2,FALSE)</f>
        <v>BU4</v>
      </c>
      <c r="B1314" s="78">
        <f t="shared" si="140"/>
        <v>20</v>
      </c>
      <c r="C1314" s="79">
        <f>Abfalldokumentation!$U1314</f>
        <v>44494</v>
      </c>
      <c r="D1314" s="68" t="str">
        <f>IFERROR(VLOOKUP(Tabelle3[[#This Row],[Artikelnr.]],Produktgruppe!A:B,2,0),Tabelle3[[#This Row],[Produktname]])</f>
        <v>ABS 295</v>
      </c>
      <c r="E1314" s="80" t="str">
        <f>IFERROR(VLOOKUP(Abfalldokumentation!$O1314,Artikel!A:C,3,FALSE),Abfalldokumentation!$O1314)</f>
        <v>ABS AT-ROTWEIN</v>
      </c>
      <c r="F1314" s="80" t="str">
        <f>VLOOKUP(T1314,'Liste Gründe'!A:D,2,FALSE)</f>
        <v>keinen Verwendungszweck</v>
      </c>
      <c r="G1314" s="79" t="str">
        <f>IF(ISBLANK(V1314),VLOOKUP(Abfalldokumentation!$P1314,'Liste Gründe'!A:D,3,FALSE),V1314)</f>
        <v>keinen Verwendungszweck</v>
      </c>
      <c r="H1314" s="80" t="str">
        <f>IF(ISBLANK(Abfalldokumentation!$W1314),"-",Abfalldokumentation!$W1314)</f>
        <v>-</v>
      </c>
      <c r="I1314" s="80">
        <f t="shared" si="141"/>
        <v>43</v>
      </c>
      <c r="J1314" s="80" t="str">
        <f t="shared" si="142"/>
        <v>Produkte</v>
      </c>
      <c r="K1314" s="80" t="str">
        <f t="shared" si="143"/>
        <v>BUs</v>
      </c>
      <c r="L1314" s="80" t="str">
        <f t="shared" si="144"/>
        <v>Symptome</v>
      </c>
      <c r="M13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IFERROR(VLOOKUP(Abfalldokumentation!$O1314,Kennzahlen!U:X,3,FALSE)*Abfalldokumentation!$B1314,"0")))),0)</f>
        <v>7.4148209887633527</v>
      </c>
      <c r="N1314" s="80" t="str">
        <f>IF(ISBLANK(Q1314),VLOOKUP(Abfalldokumentation!$O1314,'Linien - BU'!R:S,2,FALSE),Q1314)</f>
        <v>BU4</v>
      </c>
      <c r="O1314" s="76">
        <f t="shared" si="145"/>
        <v>29501013</v>
      </c>
      <c r="P1314" s="76">
        <f t="shared" si="146"/>
        <v>61</v>
      </c>
      <c r="Q1314" s="38" t="s">
        <v>9</v>
      </c>
      <c r="R1314" s="39">
        <v>29501013</v>
      </c>
      <c r="S1314" s="39">
        <v>20</v>
      </c>
      <c r="T1314" s="39">
        <v>61</v>
      </c>
      <c r="U1314" s="40">
        <v>44494</v>
      </c>
      <c r="V1314" s="41"/>
      <c r="W1314" s="39"/>
      <c r="X1314" s="43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2" t="str">
        <f>VLOOKUP(N1315,'Linien - BU'!A:B,2,FALSE)</f>
        <v>BU4</v>
      </c>
      <c r="B1315" s="73">
        <f t="shared" si="140"/>
        <v>4</v>
      </c>
      <c r="C1315" s="74">
        <f>Abfalldokumentation!$U1315</f>
        <v>44494</v>
      </c>
      <c r="D1315" s="68" t="str">
        <f>IFERROR(VLOOKUP(Tabelle3[[#This Row],[Artikelnr.]],Produktgruppe!A:B,2,0),Tabelle3[[#This Row],[Produktname]])</f>
        <v>VOS 295</v>
      </c>
      <c r="E1315" s="75" t="str">
        <f>IFERROR(VLOOKUP(Abfalldokumentation!$O1315,Artikel!A:C,3,FALSE),Abfalldokumentation!$O1315)</f>
        <v>VOS WAL-THEKE</v>
      </c>
      <c r="F1315" s="75" t="str">
        <f>VLOOKUP(T1315,'Liste Gründe'!A:D,2,FALSE)</f>
        <v>keinen Verwendungszweck</v>
      </c>
      <c r="G1315" s="74" t="str">
        <f>IF(ISBLANK(V1315),VLOOKUP(Abfalldokumentation!$P1315,'Liste Gründe'!A:D,3,FALSE),V1315)</f>
        <v>keinen Verwendungszweck</v>
      </c>
      <c r="H1315" s="75" t="str">
        <f>IF(ISBLANK(Abfalldokumentation!$W1315),"-",Abfalldokumentation!$W1315)</f>
        <v>-</v>
      </c>
      <c r="I1315" s="75">
        <f t="shared" si="141"/>
        <v>43</v>
      </c>
      <c r="J1315" s="75" t="str">
        <f t="shared" si="142"/>
        <v>Produkte</v>
      </c>
      <c r="K1315" s="75" t="str">
        <f t="shared" si="143"/>
        <v>BUs</v>
      </c>
      <c r="L1315" s="75" t="str">
        <f t="shared" si="144"/>
        <v>Symptome</v>
      </c>
      <c r="M13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IFERROR(VLOOKUP(Abfalldokumentation!$O1315,Kennzahlen!U:X,3,FALSE)*Abfalldokumentation!$B1315,"0")))),0)</f>
        <v>0</v>
      </c>
      <c r="N1315" s="75" t="str">
        <f>IF(ISBLANK(Q1315),VLOOKUP(Abfalldokumentation!$O1315,'Linien - BU'!R:S,2,FALSE),Q1315)</f>
        <v>BU4</v>
      </c>
      <c r="O1315" s="76">
        <f t="shared" si="145"/>
        <v>29501020</v>
      </c>
      <c r="P1315" s="76">
        <f t="shared" si="146"/>
        <v>61</v>
      </c>
      <c r="Q1315" s="44" t="s">
        <v>9</v>
      </c>
      <c r="R1315" s="53">
        <v>29501020</v>
      </c>
      <c r="S1315" s="45">
        <v>4</v>
      </c>
      <c r="T1315" s="45">
        <v>61</v>
      </c>
      <c r="U1315" s="46">
        <v>44494</v>
      </c>
      <c r="V1315" s="47"/>
      <c r="W1315" s="45"/>
      <c r="X1315" s="49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7" t="str">
        <f>VLOOKUP(N1316,'Linien - BU'!A:B,2,FALSE)</f>
        <v>BU4</v>
      </c>
      <c r="B1316" s="78">
        <f t="shared" si="140"/>
        <v>16</v>
      </c>
      <c r="C1316" s="79">
        <f>Abfalldokumentation!$U1316</f>
        <v>44494</v>
      </c>
      <c r="D1316" s="68" t="str">
        <f>IFERROR(VLOOKUP(Tabelle3[[#This Row],[Artikelnr.]],Produktgruppe!A:B,2,0),Tabelle3[[#This Row],[Produktname]])</f>
        <v>VOS 295</v>
      </c>
      <c r="E1316" s="80" t="str">
        <f>IFERROR(VLOOKUP(Abfalldokumentation!$O1316,Artikel!A:C,3,FALSE),Abfalldokumentation!$O1316)</f>
        <v>VOS WAL-THEKE</v>
      </c>
      <c r="F1316" s="80" t="str">
        <f>VLOOKUP(T1316,'Liste Gründe'!A:D,2,FALSE)</f>
        <v>keinen Verwendungszweck</v>
      </c>
      <c r="G1316" s="79" t="str">
        <f>IF(ISBLANK(V1316),VLOOKUP(Abfalldokumentation!$P1316,'Liste Gründe'!A:D,3,FALSE),V1316)</f>
        <v>keinen Verwendungszweck</v>
      </c>
      <c r="H1316" s="80" t="str">
        <f>IF(ISBLANK(Abfalldokumentation!$W1316),"-",Abfalldokumentation!$W1316)</f>
        <v>-</v>
      </c>
      <c r="I1316" s="80">
        <f t="shared" si="141"/>
        <v>43</v>
      </c>
      <c r="J1316" s="80" t="str">
        <f t="shared" si="142"/>
        <v>Produkte</v>
      </c>
      <c r="K1316" s="80" t="str">
        <f t="shared" si="143"/>
        <v>BUs</v>
      </c>
      <c r="L1316" s="80" t="str">
        <f t="shared" si="144"/>
        <v>Symptome</v>
      </c>
      <c r="M13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IFERROR(VLOOKUP(Abfalldokumentation!$O1316,Kennzahlen!U:X,3,FALSE)*Abfalldokumentation!$B1316,"0")))),0)</f>
        <v>0</v>
      </c>
      <c r="N1316" s="80" t="str">
        <f>IF(ISBLANK(Q1316),VLOOKUP(Abfalldokumentation!$O1316,'Linien - BU'!R:S,2,FALSE),Q1316)</f>
        <v>BU4</v>
      </c>
      <c r="O1316" s="76">
        <f t="shared" si="145"/>
        <v>29501020</v>
      </c>
      <c r="P1316" s="76">
        <f t="shared" si="146"/>
        <v>61</v>
      </c>
      <c r="Q1316" s="38" t="s">
        <v>9</v>
      </c>
      <c r="R1316" s="54">
        <v>29501020</v>
      </c>
      <c r="S1316" s="39">
        <v>16</v>
      </c>
      <c r="T1316" s="39">
        <v>61</v>
      </c>
      <c r="U1316" s="40">
        <v>44494</v>
      </c>
      <c r="V1316" s="41"/>
      <c r="W1316" s="39"/>
      <c r="X1316" s="43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2" t="str">
        <f>VLOOKUP(N1317,'Linien - BU'!A:B,2,FALSE)</f>
        <v>BU4</v>
      </c>
      <c r="B1317" s="73">
        <f t="shared" si="140"/>
        <v>17</v>
      </c>
      <c r="C1317" s="74">
        <f>Abfalldokumentation!$U1317</f>
        <v>44494</v>
      </c>
      <c r="D1317" s="68" t="str">
        <f>IFERROR(VLOOKUP(Tabelle3[[#This Row],[Artikelnr.]],Produktgruppe!A:B,2,0),Tabelle3[[#This Row],[Produktname]])</f>
        <v>ABS 295</v>
      </c>
      <c r="E1317" s="75" t="str">
        <f>IFERROR(VLOOKUP(Abfalldokumentation!$O1317,Artikel!A:C,3,FALSE),Abfalldokumentation!$O1317)</f>
        <v>ABS KELLERGEIST</v>
      </c>
      <c r="F1317" s="75" t="str">
        <f>VLOOKUP(T1317,'Liste Gründe'!A:D,2,FALSE)</f>
        <v>keinen Verwendungszweck</v>
      </c>
      <c r="G1317" s="74" t="str">
        <f>IF(ISBLANK(V1317),VLOOKUP(Abfalldokumentation!$P1317,'Liste Gründe'!A:D,3,FALSE),V1317)</f>
        <v>keinen Verwendungszweck</v>
      </c>
      <c r="H1317" s="75" t="str">
        <f>IF(ISBLANK(Abfalldokumentation!$W1317),"-",Abfalldokumentation!$W1317)</f>
        <v>-</v>
      </c>
      <c r="I1317" s="75">
        <f t="shared" si="141"/>
        <v>43</v>
      </c>
      <c r="J1317" s="75" t="str">
        <f t="shared" si="142"/>
        <v>Produkte</v>
      </c>
      <c r="K1317" s="75" t="str">
        <f t="shared" si="143"/>
        <v>BUs</v>
      </c>
      <c r="L1317" s="75" t="str">
        <f t="shared" si="144"/>
        <v>Symptome</v>
      </c>
      <c r="M13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IFERROR(VLOOKUP(Abfalldokumentation!$O1317,Kennzahlen!U:X,3,FALSE)*Abfalldokumentation!$B1317,"0")))),0)</f>
        <v>8.0682678667519738</v>
      </c>
      <c r="N1317" s="75" t="str">
        <f>IF(ISBLANK(Q1317),VLOOKUP(Abfalldokumentation!$O1317,'Linien - BU'!R:S,2,FALSE),Q1317)</f>
        <v>BU4</v>
      </c>
      <c r="O1317" s="76">
        <f t="shared" si="145"/>
        <v>29501028</v>
      </c>
      <c r="P1317" s="76">
        <f t="shared" si="146"/>
        <v>61</v>
      </c>
      <c r="Q1317" s="44" t="s">
        <v>9</v>
      </c>
      <c r="R1317" s="53">
        <v>29501028</v>
      </c>
      <c r="S1317" s="45">
        <v>17</v>
      </c>
      <c r="T1317" s="45">
        <v>61</v>
      </c>
      <c r="U1317" s="46">
        <v>44494</v>
      </c>
      <c r="V1317" s="47"/>
      <c r="W1317" s="45"/>
      <c r="X1317" s="49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7" t="str">
        <f>VLOOKUP(N1318,'Linien - BU'!A:B,2,FALSE)</f>
        <v>BU4</v>
      </c>
      <c r="B1318" s="78">
        <f t="shared" si="140"/>
        <v>20</v>
      </c>
      <c r="C1318" s="79">
        <f>Abfalldokumentation!$U1318</f>
        <v>44494</v>
      </c>
      <c r="D1318" s="68" t="str">
        <f>IFERROR(VLOOKUP(Tabelle3[[#This Row],[Artikelnr.]],Produktgruppe!A:B,2,0),Tabelle3[[#This Row],[Produktname]])</f>
        <v>ABS 295</v>
      </c>
      <c r="E1318" s="80" t="str">
        <f>IFERROR(VLOOKUP(Abfalldokumentation!$O1318,Artikel!A:C,3,FALSE),Abfalldokumentation!$O1318)</f>
        <v>ABS KELLERGEIST</v>
      </c>
      <c r="F1318" s="80" t="str">
        <f>VLOOKUP(T1318,'Liste Gründe'!A:D,2,FALSE)</f>
        <v>keinen Verwendungszweck</v>
      </c>
      <c r="G1318" s="79" t="str">
        <f>IF(ISBLANK(V1318),VLOOKUP(Abfalldokumentation!$P1318,'Liste Gründe'!A:D,3,FALSE),V1318)</f>
        <v>keinen Verwendungszweck</v>
      </c>
      <c r="H1318" s="80" t="str">
        <f>IF(ISBLANK(Abfalldokumentation!$W1318),"-",Abfalldokumentation!$W1318)</f>
        <v>-</v>
      </c>
      <c r="I1318" s="80">
        <f t="shared" si="141"/>
        <v>43</v>
      </c>
      <c r="J1318" s="80" t="str">
        <f t="shared" si="142"/>
        <v>Produkte</v>
      </c>
      <c r="K1318" s="80" t="str">
        <f t="shared" si="143"/>
        <v>BUs</v>
      </c>
      <c r="L1318" s="80" t="str">
        <f t="shared" si="144"/>
        <v>Symptome</v>
      </c>
      <c r="M13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IFERROR(VLOOKUP(Abfalldokumentation!$O1318,Kennzahlen!U:X,3,FALSE)*Abfalldokumentation!$B1318,"0")))),0)</f>
        <v>8.0682678667519738</v>
      </c>
      <c r="N1318" s="80" t="str">
        <f>IF(ISBLANK(Q1318),VLOOKUP(Abfalldokumentation!$O1318,'Linien - BU'!R:S,2,FALSE),Q1318)</f>
        <v>BU4</v>
      </c>
      <c r="O1318" s="76">
        <f t="shared" si="145"/>
        <v>29501028</v>
      </c>
      <c r="P1318" s="76">
        <f t="shared" si="146"/>
        <v>61</v>
      </c>
      <c r="Q1318" s="38" t="s">
        <v>9</v>
      </c>
      <c r="R1318" s="54">
        <v>29501028</v>
      </c>
      <c r="S1318" s="39">
        <v>20</v>
      </c>
      <c r="T1318" s="39">
        <v>61</v>
      </c>
      <c r="U1318" s="40">
        <v>44494</v>
      </c>
      <c r="V1318" s="41"/>
      <c r="W1318" s="39"/>
      <c r="X1318" s="43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2" t="str">
        <f>VLOOKUP(N1319,'Linien - BU'!A:B,2,FALSE)</f>
        <v>BU4</v>
      </c>
      <c r="B1319" s="73">
        <f t="shared" si="140"/>
        <v>12</v>
      </c>
      <c r="C1319" s="74">
        <f>Abfalldokumentation!$U1319</f>
        <v>44494</v>
      </c>
      <c r="D1319" s="68" t="str">
        <f>IFERROR(VLOOKUP(Tabelle3[[#This Row],[Artikelnr.]],Produktgruppe!A:B,2,0),Tabelle3[[#This Row],[Produktname]])</f>
        <v>ABS 295</v>
      </c>
      <c r="E1319" s="75" t="str">
        <f>IFERROR(VLOOKUP(Abfalldokumentation!$O1319,Artikel!A:C,3,FALSE),Abfalldokumentation!$O1319)</f>
        <v>ABS BRUSCHETTA</v>
      </c>
      <c r="F1319" s="75" t="str">
        <f>VLOOKUP(T1319,'Liste Gründe'!A:D,2,FALSE)</f>
        <v>keinen Verwendungszweck</v>
      </c>
      <c r="G1319" s="74" t="str">
        <f>IF(ISBLANK(V1319),VLOOKUP(Abfalldokumentation!$P1319,'Liste Gründe'!A:D,3,FALSE),V1319)</f>
        <v>keinen Verwendungszweck</v>
      </c>
      <c r="H1319" s="75" t="str">
        <f>IF(ISBLANK(Abfalldokumentation!$W1319),"-",Abfalldokumentation!$W1319)</f>
        <v>-</v>
      </c>
      <c r="I1319" s="75">
        <f t="shared" si="141"/>
        <v>43</v>
      </c>
      <c r="J1319" s="75" t="str">
        <f t="shared" si="142"/>
        <v>Produkte</v>
      </c>
      <c r="K1319" s="75" t="str">
        <f t="shared" si="143"/>
        <v>BUs</v>
      </c>
      <c r="L1319" s="75" t="str">
        <f t="shared" si="144"/>
        <v>Symptome</v>
      </c>
      <c r="M13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IFERROR(VLOOKUP(Abfalldokumentation!$O1319,Kennzahlen!U:X,3,FALSE)*Abfalldokumentation!$B1319,"0")))),0)</f>
        <v>7.281148389532067</v>
      </c>
      <c r="N1319" s="75" t="str">
        <f>IF(ISBLANK(Q1319),VLOOKUP(Abfalldokumentation!$O1319,'Linien - BU'!R:S,2,FALSE),Q1319)</f>
        <v>BU4</v>
      </c>
      <c r="O1319" s="76">
        <f t="shared" si="145"/>
        <v>29501029</v>
      </c>
      <c r="P1319" s="76">
        <f t="shared" si="146"/>
        <v>61</v>
      </c>
      <c r="Q1319" s="44" t="s">
        <v>9</v>
      </c>
      <c r="R1319" s="53">
        <v>29501029</v>
      </c>
      <c r="S1319" s="45">
        <v>12</v>
      </c>
      <c r="T1319" s="45">
        <v>61</v>
      </c>
      <c r="U1319" s="46">
        <v>44494</v>
      </c>
      <c r="V1319" s="47"/>
      <c r="W1319" s="45"/>
      <c r="X1319" s="49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7" t="str">
        <f>VLOOKUP(N1320,'Linien - BU'!A:B,2,FALSE)</f>
        <v>BU3</v>
      </c>
      <c r="B1320" s="78">
        <f t="shared" si="140"/>
        <v>27</v>
      </c>
      <c r="C1320" s="79">
        <f>Abfalldokumentation!$U1320</f>
        <v>44494</v>
      </c>
      <c r="D1320" s="68" t="str">
        <f>IFERROR(VLOOKUP(Tabelle3[[#This Row],[Artikelnr.]],Produktgruppe!A:B,2,0),Tabelle3[[#This Row],[Produktname]])</f>
        <v>ABS 295</v>
      </c>
      <c r="E1320" s="80" t="str">
        <f>IFERROR(VLOOKUP(Abfalldokumentation!$O1320,Artikel!A:C,3,FALSE),Abfalldokumentation!$O1320)</f>
        <v>ABS CHED-ROT MIT ß-CARO</v>
      </c>
      <c r="F1320" s="80" t="str">
        <f>VLOOKUP(T1320,'Liste Gründe'!A:D,2,FALSE)</f>
        <v>Rest</v>
      </c>
      <c r="G1320" s="79" t="str">
        <f>IF(ISBLANK(V1320),VLOOKUP(Abfalldokumentation!$P1320,'Liste Gründe'!A:D,3,FALSE),V1320)</f>
        <v>Schmutz</v>
      </c>
      <c r="H1320" s="80" t="str">
        <f>IF(ISBLANK(Abfalldokumentation!$W1320),"-",Abfalldokumentation!$W1320)</f>
        <v>-</v>
      </c>
      <c r="I1320" s="80">
        <f t="shared" si="141"/>
        <v>43</v>
      </c>
      <c r="J1320" s="80" t="str">
        <f t="shared" si="142"/>
        <v>Produkte</v>
      </c>
      <c r="K1320" s="80" t="str">
        <f t="shared" si="143"/>
        <v>BUs</v>
      </c>
      <c r="L1320" s="80" t="str">
        <f t="shared" si="144"/>
        <v>Symptome</v>
      </c>
      <c r="M13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IFERROR(VLOOKUP(Abfalldokumentation!$O1320,Kennzahlen!U:X,3,FALSE)*Abfalldokumentation!$B1320,"0")))),0)</f>
        <v>27</v>
      </c>
      <c r="N1320" s="80" t="str">
        <f>IF(ISBLANK(Q1320),VLOOKUP(Abfalldokumentation!$O1320,'Linien - BU'!R:S,2,FALSE),Q1320)</f>
        <v>L33</v>
      </c>
      <c r="O1320" s="76">
        <f t="shared" si="145"/>
        <v>29501032</v>
      </c>
      <c r="P1320" s="76">
        <f t="shared" si="146"/>
        <v>42</v>
      </c>
      <c r="Q1320" s="38" t="s">
        <v>191</v>
      </c>
      <c r="R1320" s="54">
        <v>29501032</v>
      </c>
      <c r="S1320" s="39">
        <v>27</v>
      </c>
      <c r="T1320" s="39">
        <v>42</v>
      </c>
      <c r="U1320" s="40">
        <v>44494</v>
      </c>
      <c r="V1320" s="45"/>
      <c r="W1320" s="39"/>
      <c r="X1320" s="43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2" t="str">
        <f>VLOOKUP(N1321,'Linien - BU'!A:B,2,FALSE)</f>
        <v>BU3</v>
      </c>
      <c r="B1321" s="73">
        <f t="shared" si="140"/>
        <v>27</v>
      </c>
      <c r="C1321" s="74">
        <f>Abfalldokumentation!$U1321</f>
        <v>44494</v>
      </c>
      <c r="D1321" s="68" t="str">
        <f>IFERROR(VLOOKUP(Tabelle3[[#This Row],[Artikelnr.]],Produktgruppe!A:B,2,0),Tabelle3[[#This Row],[Produktname]])</f>
        <v>ABS 295</v>
      </c>
      <c r="E1321" s="75" t="str">
        <f>IFERROR(VLOOKUP(Abfalldokumentation!$O1321,Artikel!A:C,3,FALSE),Abfalldokumentation!$O1321)</f>
        <v>ABS CHED-ROT MIT ß-CARO</v>
      </c>
      <c r="F1321" s="75" t="str">
        <f>VLOOKUP(T1321,'Liste Gründe'!A:D,2,FALSE)</f>
        <v>Rest</v>
      </c>
      <c r="G1321" s="74" t="str">
        <f>IF(ISBLANK(V1321),VLOOKUP(Abfalldokumentation!$P1321,'Liste Gründe'!A:D,3,FALSE),V1321)</f>
        <v>Schmutz</v>
      </c>
      <c r="H1321" s="75" t="str">
        <f>IF(ISBLANK(Abfalldokumentation!$W1321),"-",Abfalldokumentation!$W1321)</f>
        <v>-</v>
      </c>
      <c r="I1321" s="75">
        <f t="shared" si="141"/>
        <v>43</v>
      </c>
      <c r="J1321" s="75" t="str">
        <f t="shared" si="142"/>
        <v>Produkte</v>
      </c>
      <c r="K1321" s="75" t="str">
        <f t="shared" si="143"/>
        <v>BUs</v>
      </c>
      <c r="L1321" s="75" t="str">
        <f t="shared" si="144"/>
        <v>Symptome</v>
      </c>
      <c r="M13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IFERROR(VLOOKUP(Abfalldokumentation!$O1321,Kennzahlen!U:X,3,FALSE)*Abfalldokumentation!$B1321,"0")))),0)</f>
        <v>27</v>
      </c>
      <c r="N1321" s="75" t="str">
        <f>IF(ISBLANK(Q1321),VLOOKUP(Abfalldokumentation!$O1321,'Linien - BU'!R:S,2,FALSE),Q1321)</f>
        <v>L33</v>
      </c>
      <c r="O1321" s="76">
        <f t="shared" si="145"/>
        <v>29501032</v>
      </c>
      <c r="P1321" s="76">
        <f t="shared" si="146"/>
        <v>42</v>
      </c>
      <c r="Q1321" s="44" t="s">
        <v>191</v>
      </c>
      <c r="R1321" s="45">
        <v>29501032</v>
      </c>
      <c r="S1321" s="45">
        <v>27</v>
      </c>
      <c r="T1321" s="39">
        <v>42</v>
      </c>
      <c r="U1321" s="46">
        <v>44494</v>
      </c>
      <c r="V1321" s="45"/>
      <c r="W1321" s="45"/>
      <c r="X1321" s="49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7" t="str">
        <f>VLOOKUP(N1322,'Linien - BU'!A:B,2,FALSE)</f>
        <v>BU4</v>
      </c>
      <c r="B1322" s="78">
        <f t="shared" si="140"/>
        <v>20</v>
      </c>
      <c r="C1322" s="79">
        <f>Abfalldokumentation!$U1322</f>
        <v>44494</v>
      </c>
      <c r="D1322" s="68" t="str">
        <f>IFERROR(VLOOKUP(Tabelle3[[#This Row],[Artikelnr.]],Produktgruppe!A:B,2,0),Tabelle3[[#This Row],[Produktname]])</f>
        <v>ABS 295</v>
      </c>
      <c r="E1322" s="80" t="str">
        <f>IFERROR(VLOOKUP(Abfalldokumentation!$O1322,Artikel!A:C,3,FALSE),Abfalldokumentation!$O1322)</f>
        <v>ABS OLD-AMSTERDAM</v>
      </c>
      <c r="F1322" s="80" t="str">
        <f>VLOOKUP(T1322,'Liste Gründe'!A:D,2,FALSE)</f>
        <v>keinen Verwendungszweck</v>
      </c>
      <c r="G1322" s="79" t="str">
        <f>IF(ISBLANK(V1322),VLOOKUP(Abfalldokumentation!$P1322,'Liste Gründe'!A:D,3,FALSE),V1322)</f>
        <v>keinen Verwendungszweck</v>
      </c>
      <c r="H1322" s="80" t="str">
        <f>IF(ISBLANK(Abfalldokumentation!$W1322),"-",Abfalldokumentation!$W1322)</f>
        <v>-</v>
      </c>
      <c r="I1322" s="80">
        <f t="shared" si="141"/>
        <v>43</v>
      </c>
      <c r="J1322" s="80" t="str">
        <f t="shared" si="142"/>
        <v>Produkte</v>
      </c>
      <c r="K1322" s="80" t="str">
        <f t="shared" si="143"/>
        <v>BUs</v>
      </c>
      <c r="L1322" s="80" t="str">
        <f t="shared" si="144"/>
        <v>Symptome</v>
      </c>
      <c r="M13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IFERROR(VLOOKUP(Abfalldokumentation!$O1322,Kennzahlen!U:X,3,FALSE)*Abfalldokumentation!$B1322,"0")))),0)</f>
        <v>10.868925052314992</v>
      </c>
      <c r="N1322" s="80" t="str">
        <f>IF(ISBLANK(Q1322),VLOOKUP(Abfalldokumentation!$O1322,'Linien - BU'!R:S,2,FALSE),Q1322)</f>
        <v>BU4</v>
      </c>
      <c r="O1322" s="76">
        <f t="shared" si="145"/>
        <v>29501039</v>
      </c>
      <c r="P1322" s="76">
        <f t="shared" si="146"/>
        <v>61</v>
      </c>
      <c r="Q1322" s="38" t="s">
        <v>9</v>
      </c>
      <c r="R1322" s="39">
        <v>29501039</v>
      </c>
      <c r="S1322" s="39">
        <v>20</v>
      </c>
      <c r="T1322" s="39">
        <v>61</v>
      </c>
      <c r="U1322" s="40">
        <v>44494</v>
      </c>
      <c r="V1322" s="41"/>
      <c r="W1322" s="39"/>
      <c r="X1322" s="43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2" t="str">
        <f>VLOOKUP(N1323,'Linien - BU'!A:B,2,FALSE)</f>
        <v>BU4</v>
      </c>
      <c r="B1323" s="73">
        <f t="shared" si="140"/>
        <v>17</v>
      </c>
      <c r="C1323" s="74">
        <f>Abfalldokumentation!$U1323</f>
        <v>44494</v>
      </c>
      <c r="D1323" s="68" t="str">
        <f>IFERROR(VLOOKUP(Tabelle3[[#This Row],[Artikelnr.]],Produktgruppe!A:B,2,0),Tabelle3[[#This Row],[Produktname]])</f>
        <v>ABS 295</v>
      </c>
      <c r="E1323" s="75" t="str">
        <f>IFERROR(VLOOKUP(Abfalldokumentation!$O1323,Artikel!A:C,3,FALSE),Abfalldokumentation!$O1323)</f>
        <v>ABS OLD-AMSTERDAM</v>
      </c>
      <c r="F1323" s="75" t="str">
        <f>VLOOKUP(T1323,'Liste Gründe'!A:D,2,FALSE)</f>
        <v>keinen Verwendungszweck</v>
      </c>
      <c r="G1323" s="74" t="str">
        <f>IF(ISBLANK(V1323),VLOOKUP(Abfalldokumentation!$P1323,'Liste Gründe'!A:D,3,FALSE),V1323)</f>
        <v>keinen Verwendungszweck</v>
      </c>
      <c r="H1323" s="75" t="str">
        <f>IF(ISBLANK(Abfalldokumentation!$W1323),"-",Abfalldokumentation!$W1323)</f>
        <v>-</v>
      </c>
      <c r="I1323" s="75">
        <f t="shared" si="141"/>
        <v>43</v>
      </c>
      <c r="J1323" s="75" t="str">
        <f t="shared" si="142"/>
        <v>Produkte</v>
      </c>
      <c r="K1323" s="75" t="str">
        <f t="shared" si="143"/>
        <v>BUs</v>
      </c>
      <c r="L1323" s="75" t="str">
        <f t="shared" si="144"/>
        <v>Symptome</v>
      </c>
      <c r="M13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IFERROR(VLOOKUP(Abfalldokumentation!$O1323,Kennzahlen!U:X,3,FALSE)*Abfalldokumentation!$B1323,"0")))),0)</f>
        <v>10.868925052314992</v>
      </c>
      <c r="N1323" s="75" t="str">
        <f>IF(ISBLANK(Q1323),VLOOKUP(Abfalldokumentation!$O1323,'Linien - BU'!R:S,2,FALSE),Q1323)</f>
        <v>BU4</v>
      </c>
      <c r="O1323" s="76">
        <f t="shared" si="145"/>
        <v>29501039</v>
      </c>
      <c r="P1323" s="76">
        <f t="shared" si="146"/>
        <v>61</v>
      </c>
      <c r="Q1323" s="44" t="s">
        <v>9</v>
      </c>
      <c r="R1323" s="53">
        <v>29501039</v>
      </c>
      <c r="S1323" s="45">
        <v>17</v>
      </c>
      <c r="T1323" s="45">
        <v>61</v>
      </c>
      <c r="U1323" s="46">
        <v>44494</v>
      </c>
      <c r="V1323" s="47"/>
      <c r="W1323" s="45"/>
      <c r="X1323" s="49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7" t="str">
        <f>VLOOKUP(N1324,'Linien - BU'!A:B,2,FALSE)</f>
        <v>Verkauf</v>
      </c>
      <c r="B1324" s="78">
        <f t="shared" si="140"/>
        <v>35</v>
      </c>
      <c r="C1324" s="79">
        <f>Abfalldokumentation!$U1324</f>
        <v>44494</v>
      </c>
      <c r="D1324" s="68" t="str">
        <f>IFERROR(VLOOKUP(Tabelle3[[#This Row],[Artikelnr.]],Produktgruppe!A:B,2,0),Tabelle3[[#This Row],[Produktname]])</f>
        <v>Endstücke 295</v>
      </c>
      <c r="E1324" s="80" t="str">
        <f>IFERROR(VLOOKUP(Abfalldokumentation!$O1324,Artikel!A:C,3,FALSE),Abfalldokumentation!$O1324)</f>
        <v>VOS RW-NATUR ENDSTÜCK 3</v>
      </c>
      <c r="F1324" s="80" t="str">
        <f>VLOOKUP(T1324,'Liste Gründe'!A:D,2,FALSE)</f>
        <v>Schimmel</v>
      </c>
      <c r="G1324" s="79" t="str">
        <f>IF(ISBLANK(V1324),VLOOKUP(Abfalldokumentation!$P1324,'Liste Gründe'!A:D,3,FALSE),V1324)</f>
        <v>keinen Abnehmer/kein Schälpersonal</v>
      </c>
      <c r="H1324" s="80" t="str">
        <f>IF(ISBLANK(Abfalldokumentation!$W1324),"-",Abfalldokumentation!$W1324)</f>
        <v>-</v>
      </c>
      <c r="I1324" s="80">
        <f t="shared" si="141"/>
        <v>43</v>
      </c>
      <c r="J1324" s="80" t="str">
        <f t="shared" si="142"/>
        <v>Produkte</v>
      </c>
      <c r="K1324" s="80" t="str">
        <f t="shared" si="143"/>
        <v>BUs</v>
      </c>
      <c r="L1324" s="80" t="str">
        <f t="shared" si="144"/>
        <v>Symptome</v>
      </c>
      <c r="M13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IFERROR(VLOOKUP(Abfalldokumentation!$O1324,Kennzahlen!U:X,3,FALSE)*Abfalldokumentation!$B1324,"0")))),0)</f>
        <v>17.5</v>
      </c>
      <c r="N1324" s="80" t="str">
        <f>IF(ISBLANK(Q1324),VLOOKUP(Abfalldokumentation!$O1324,'Linien - BU'!R:S,2,FALSE),Q1324)</f>
        <v>Verkauf</v>
      </c>
      <c r="O1324" s="76">
        <f t="shared" si="145"/>
        <v>29501066</v>
      </c>
      <c r="P1324" s="76">
        <f t="shared" si="146"/>
        <v>12</v>
      </c>
      <c r="Q1324" s="38" t="s">
        <v>11</v>
      </c>
      <c r="R1324" s="39">
        <v>29501066</v>
      </c>
      <c r="S1324" s="39">
        <v>35</v>
      </c>
      <c r="T1324" s="39">
        <v>12</v>
      </c>
      <c r="U1324" s="40">
        <v>44494</v>
      </c>
      <c r="V1324" s="41" t="s">
        <v>20</v>
      </c>
      <c r="W1324" s="39"/>
      <c r="X1324" s="43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2" t="str">
        <f>VLOOKUP(N1325,'Linien - BU'!A:B,2,FALSE)</f>
        <v>Verkauf</v>
      </c>
      <c r="B1325" s="73">
        <f t="shared" si="140"/>
        <v>452</v>
      </c>
      <c r="C1325" s="74">
        <f>Abfalldokumentation!$U1325</f>
        <v>44494</v>
      </c>
      <c r="D1325" s="68" t="str">
        <f>IFERROR(VLOOKUP(Tabelle3[[#This Row],[Artikelnr.]],Produktgruppe!A:B,2,0),Tabelle3[[#This Row],[Produktname]])</f>
        <v>Endstücke 295</v>
      </c>
      <c r="E1325" s="75" t="str">
        <f>IFERROR(VLOOKUP(Abfalldokumentation!$O1325,Artikel!A:C,3,FALSE),Abfalldokumentation!$O1325)</f>
        <v>VOS GRW-NATUR ENDSTÜCK</v>
      </c>
      <c r="F1325" s="75" t="str">
        <f>VLOOKUP(T1325,'Liste Gründe'!A:D,2,FALSE)</f>
        <v>Schimmel</v>
      </c>
      <c r="G1325" s="74" t="str">
        <f>IF(ISBLANK(V1325),VLOOKUP(Abfalldokumentation!$P1325,'Liste Gründe'!A:D,3,FALSE),V1325)</f>
        <v>keinen Abnehmer/kein Schälpersonal</v>
      </c>
      <c r="H1325" s="75" t="str">
        <f>IF(ISBLANK(Abfalldokumentation!$W1325),"-",Abfalldokumentation!$W1325)</f>
        <v>-</v>
      </c>
      <c r="I1325" s="75">
        <f t="shared" si="141"/>
        <v>43</v>
      </c>
      <c r="J1325" s="75" t="str">
        <f t="shared" si="142"/>
        <v>Produkte</v>
      </c>
      <c r="K1325" s="75" t="str">
        <f t="shared" si="143"/>
        <v>BUs</v>
      </c>
      <c r="L1325" s="75" t="str">
        <f t="shared" si="144"/>
        <v>Symptome</v>
      </c>
      <c r="M13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IFERROR(VLOOKUP(Abfalldokumentation!$O1325,Kennzahlen!U:X,3,FALSE)*Abfalldokumentation!$B1325,"0")))),0)</f>
        <v>226</v>
      </c>
      <c r="N1325" s="75" t="str">
        <f>IF(ISBLANK(Q1325),VLOOKUP(Abfalldokumentation!$O1325,'Linien - BU'!R:S,2,FALSE),Q1325)</f>
        <v>Verkauf</v>
      </c>
      <c r="O1325" s="76">
        <f t="shared" si="145"/>
        <v>29501069</v>
      </c>
      <c r="P1325" s="76">
        <f t="shared" si="146"/>
        <v>12</v>
      </c>
      <c r="Q1325" s="44" t="s">
        <v>11</v>
      </c>
      <c r="R1325" s="45">
        <v>29501069</v>
      </c>
      <c r="S1325" s="45">
        <v>452</v>
      </c>
      <c r="T1325" s="45">
        <v>12</v>
      </c>
      <c r="U1325" s="46">
        <v>44494</v>
      </c>
      <c r="V1325" s="47" t="s">
        <v>20</v>
      </c>
      <c r="W1325" s="45"/>
      <c r="X1325" s="49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7" t="str">
        <f>VLOOKUP(N1326,'Linien - BU'!A:B,2,FALSE)</f>
        <v>Verkauf</v>
      </c>
      <c r="B1326" s="78">
        <f t="shared" si="140"/>
        <v>75</v>
      </c>
      <c r="C1326" s="79">
        <f>Abfalldokumentation!$U1326</f>
        <v>44494</v>
      </c>
      <c r="D1326" s="68" t="str">
        <f>IFERROR(VLOOKUP(Tabelle3[[#This Row],[Artikelnr.]],Produktgruppe!A:B,2,0),Tabelle3[[#This Row],[Produktname]])</f>
        <v>Endstücke 295</v>
      </c>
      <c r="E1326" s="80" t="str">
        <f>IFERROR(VLOOKUP(Abfalldokumentation!$O1326,Artikel!A:C,3,FALSE),Abfalldokumentation!$O1326)</f>
        <v>VOS RW-NATUR-NAT ENDSTÜ</v>
      </c>
      <c r="F1326" s="80" t="str">
        <f>VLOOKUP(T1326,'Liste Gründe'!A:D,2,FALSE)</f>
        <v>Schimmel</v>
      </c>
      <c r="G1326" s="79" t="str">
        <f>IF(ISBLANK(V1326),VLOOKUP(Abfalldokumentation!$P1326,'Liste Gründe'!A:D,3,FALSE),V1326)</f>
        <v>keinen Abnehmer/kein Schälpersonal</v>
      </c>
      <c r="H1326" s="80" t="str">
        <f>IF(ISBLANK(Abfalldokumentation!$W1326),"-",Abfalldokumentation!$W1326)</f>
        <v>-</v>
      </c>
      <c r="I1326" s="80">
        <f t="shared" si="141"/>
        <v>43</v>
      </c>
      <c r="J1326" s="80" t="str">
        <f t="shared" si="142"/>
        <v>Produkte</v>
      </c>
      <c r="K1326" s="80" t="str">
        <f t="shared" si="143"/>
        <v>BUs</v>
      </c>
      <c r="L1326" s="80" t="str">
        <f t="shared" si="144"/>
        <v>Symptome</v>
      </c>
      <c r="M13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IFERROR(VLOOKUP(Abfalldokumentation!$O1326,Kennzahlen!U:X,3,FALSE)*Abfalldokumentation!$B1326,"0")))),0)</f>
        <v>37.5</v>
      </c>
      <c r="N1326" s="80" t="str">
        <f>IF(ISBLANK(Q1326),VLOOKUP(Abfalldokumentation!$O1326,'Linien - BU'!R:S,2,FALSE),Q1326)</f>
        <v>Verkauf</v>
      </c>
      <c r="O1326" s="76">
        <f t="shared" si="145"/>
        <v>29501071</v>
      </c>
      <c r="P1326" s="76">
        <f t="shared" si="146"/>
        <v>12</v>
      </c>
      <c r="Q1326" s="38" t="s">
        <v>11</v>
      </c>
      <c r="R1326" s="39">
        <v>29501071</v>
      </c>
      <c r="S1326" s="39">
        <v>75</v>
      </c>
      <c r="T1326" s="39">
        <v>12</v>
      </c>
      <c r="U1326" s="40">
        <v>44494</v>
      </c>
      <c r="V1326" s="41" t="s">
        <v>20</v>
      </c>
      <c r="W1326" s="39"/>
      <c r="X1326" s="43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2" t="str">
        <f>VLOOKUP(N1327,'Linien - BU'!A:B,2,FALSE)</f>
        <v>BU1</v>
      </c>
      <c r="B1327" s="73">
        <f t="shared" si="140"/>
        <v>250</v>
      </c>
      <c r="C1327" s="74">
        <f>Abfalldokumentation!$U1327</f>
        <v>44494</v>
      </c>
      <c r="D1327" s="68" t="str">
        <f>IFERROR(VLOOKUP(Tabelle3[[#This Row],[Artikelnr.]],Produktgruppe!A:B,2,0),Tabelle3[[#This Row],[Produktname]])</f>
        <v>Sammelnr.</v>
      </c>
      <c r="E1327" s="75" t="str">
        <f>IFERROR(VLOOKUP(Abfalldokumentation!$O1327,Artikel!A:C,3,FALSE),Abfalldokumentation!$O1327)</f>
        <v>ABS 45-48% Konventionel</v>
      </c>
      <c r="F1327" s="75" t="str">
        <f>VLOOKUP(T1327,'Liste Gründe'!A:D,2,FALSE)</f>
        <v>Schimmel</v>
      </c>
      <c r="G1327" s="74" t="str">
        <f>IF(ISBLANK(V1327),VLOOKUP(Abfalldokumentation!$P1327,'Liste Gründe'!A:D,3,FALSE),V1327)</f>
        <v>keine Verarbeitung</v>
      </c>
      <c r="H1327" s="75" t="str">
        <f>IF(ISBLANK(Abfalldokumentation!$W1327),"-",Abfalldokumentation!$W1327)</f>
        <v>-</v>
      </c>
      <c r="I1327" s="75">
        <f t="shared" si="141"/>
        <v>43</v>
      </c>
      <c r="J1327" s="75" t="str">
        <f t="shared" si="142"/>
        <v>Produkte</v>
      </c>
      <c r="K1327" s="75" t="str">
        <f t="shared" si="143"/>
        <v>BUs</v>
      </c>
      <c r="L1327" s="75" t="str">
        <f t="shared" si="144"/>
        <v>Symptome</v>
      </c>
      <c r="M13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IFERROR(VLOOKUP(Abfalldokumentation!$O1327,Kennzahlen!U:X,3,FALSE)*Abfalldokumentation!$B1327,"0")))),0)</f>
        <v>504.4</v>
      </c>
      <c r="N1327" s="75" t="str">
        <f>IF(ISBLANK(Q1327),VLOOKUP(Abfalldokumentation!$O1327,'Linien - BU'!R:S,2,FALSE),Q1327)</f>
        <v>Schmelze</v>
      </c>
      <c r="O1327" s="76">
        <f t="shared" si="145"/>
        <v>29600004</v>
      </c>
      <c r="P1327" s="76">
        <f t="shared" si="146"/>
        <v>12</v>
      </c>
      <c r="Q1327" s="44" t="s">
        <v>170</v>
      </c>
      <c r="R1327" s="45">
        <v>29600004</v>
      </c>
      <c r="S1327" s="45">
        <v>250</v>
      </c>
      <c r="T1327" s="45">
        <v>12</v>
      </c>
      <c r="U1327" s="46">
        <v>44494</v>
      </c>
      <c r="V1327" s="41" t="s">
        <v>22</v>
      </c>
      <c r="W1327" s="45"/>
      <c r="X1327" s="49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7" t="str">
        <f>VLOOKUP(N1328,'Linien - BU'!A:B,2,FALSE)</f>
        <v>BU1</v>
      </c>
      <c r="B1328" s="78">
        <f t="shared" si="140"/>
        <v>26.5</v>
      </c>
      <c r="C1328" s="79">
        <f>Abfalldokumentation!$U1328</f>
        <v>44494</v>
      </c>
      <c r="D1328" s="68" t="str">
        <f>IFERROR(VLOOKUP(Tabelle3[[#This Row],[Artikelnr.]],Produktgruppe!A:B,2,0),Tabelle3[[#This Row],[Produktname]])</f>
        <v>Räucherwürste</v>
      </c>
      <c r="E1328" s="80" t="str">
        <f>IFERROR(VLOOKUP(Abfalldokumentation!$O1328,Artikel!A:C,3,FALSE),Abfalldokumentation!$O1328)</f>
        <v>GRW NATUR 7,2KG</v>
      </c>
      <c r="F1328" s="80" t="str">
        <f>VLOOKUP(T1328,'Liste Gründe'!A:D,2,FALSE)</f>
        <v>Linienbezogen</v>
      </c>
      <c r="G1328" s="79" t="str">
        <f>IF(ISBLANK(V1328),VLOOKUP(Abfalldokumentation!$P1328,'Liste Gründe'!A:D,3,FALSE),V1328)</f>
        <v>Schlaufe gerissen</v>
      </c>
      <c r="H1328" s="80" t="str">
        <f>IF(ISBLANK(Abfalldokumentation!$W1328),"-",Abfalldokumentation!$W1328)</f>
        <v>-</v>
      </c>
      <c r="I1328" s="80">
        <f t="shared" si="141"/>
        <v>43</v>
      </c>
      <c r="J1328" s="80" t="str">
        <f t="shared" si="142"/>
        <v>Produkte</v>
      </c>
      <c r="K1328" s="80" t="str">
        <f t="shared" si="143"/>
        <v>BUs</v>
      </c>
      <c r="L1328" s="80" t="str">
        <f t="shared" si="144"/>
        <v>Symptome</v>
      </c>
      <c r="M13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IFERROR(VLOOKUP(Abfalldokumentation!$O1328,Kennzahlen!U:X,3,FALSE)*Abfalldokumentation!$B1328,"0")))),0)</f>
        <v>0</v>
      </c>
      <c r="N1328" s="80" t="str">
        <f>IF(ISBLANK(Q1328),VLOOKUP(Abfalldokumentation!$O1328,'Linien - BU'!R:S,2,FALSE),Q1328)</f>
        <v>Abfüllung</v>
      </c>
      <c r="O1328" s="76">
        <f t="shared" si="145"/>
        <v>32000049</v>
      </c>
      <c r="P1328" s="76">
        <f t="shared" si="146"/>
        <v>33</v>
      </c>
      <c r="Q1328" s="38" t="s">
        <v>166</v>
      </c>
      <c r="R1328" s="39">
        <v>32000049</v>
      </c>
      <c r="S1328" s="39">
        <v>26.5</v>
      </c>
      <c r="T1328" s="39">
        <v>33</v>
      </c>
      <c r="U1328" s="40">
        <v>44494</v>
      </c>
      <c r="V1328" s="41"/>
      <c r="W1328" s="39"/>
      <c r="X1328" s="43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2" t="str">
        <f>VLOOKUP(N1329,'Linien - BU'!A:B,2,FALSE)</f>
        <v>BU1</v>
      </c>
      <c r="B1329" s="73">
        <f t="shared" si="140"/>
        <v>20</v>
      </c>
      <c r="C1329" s="74">
        <f>Abfalldokumentation!$U1329</f>
        <v>44494</v>
      </c>
      <c r="D1329" s="68" t="str">
        <f>IFERROR(VLOOKUP(Tabelle3[[#This Row],[Artikelnr.]],Produktgruppe!A:B,2,0),Tabelle3[[#This Row],[Produktname]])</f>
        <v>HF-Ware</v>
      </c>
      <c r="E1329" s="75" t="str">
        <f>IFERROR(VLOOKUP(Abfalldokumentation!$O1329,Artikel!A:C,3,FALSE),Abfalldokumentation!$O1329)</f>
        <v>Creme Noblesse 250g Cha</v>
      </c>
      <c r="F1329" s="75" t="str">
        <f>VLOOKUP(T1329,'Liste Gründe'!A:D,2,FALSE)</f>
        <v>Rest</v>
      </c>
      <c r="G1329" s="74" t="str">
        <f>IF(ISBLANK(V1329),VLOOKUP(Abfalldokumentation!$P1329,'Liste Gründe'!A:D,3,FALSE),V1329)</f>
        <v>Metall</v>
      </c>
      <c r="H1329" s="75" t="str">
        <f>IF(ISBLANK(Abfalldokumentation!$W1329),"-",Abfalldokumentation!$W1329)</f>
        <v>-</v>
      </c>
      <c r="I1329" s="75">
        <f t="shared" si="141"/>
        <v>43</v>
      </c>
      <c r="J1329" s="75" t="str">
        <f t="shared" si="142"/>
        <v>Produkte</v>
      </c>
      <c r="K1329" s="75" t="str">
        <f t="shared" si="143"/>
        <v>BUs</v>
      </c>
      <c r="L1329" s="75" t="str">
        <f t="shared" si="144"/>
        <v>Symptome</v>
      </c>
      <c r="M13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IFERROR(VLOOKUP(Abfalldokumentation!$O1329,Kennzahlen!U:X,3,FALSE)*Abfalldokumentation!$B1329,"0")))),0)</f>
        <v>0</v>
      </c>
      <c r="N1329" s="75">
        <f>IF(ISBLANK(Q1329),VLOOKUP(Abfalldokumentation!$O1329,'Linien - BU'!R:S,2,FALSE),Q1329)</f>
        <v>3110</v>
      </c>
      <c r="O1329" s="76">
        <f t="shared" si="145"/>
        <v>47000260</v>
      </c>
      <c r="P1329" s="76">
        <f t="shared" si="146"/>
        <v>40</v>
      </c>
      <c r="Q1329" s="44">
        <v>3110</v>
      </c>
      <c r="R1329" s="45">
        <v>47000260</v>
      </c>
      <c r="S1329" s="45">
        <v>20</v>
      </c>
      <c r="T1329" s="45">
        <v>40</v>
      </c>
      <c r="U1329" s="46">
        <v>44494</v>
      </c>
      <c r="V1329" s="47"/>
      <c r="W1329" s="45"/>
      <c r="X1329" s="49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7" t="str">
        <f>VLOOKUP(N1330,'Linien - BU'!A:B,2,FALSE)</f>
        <v>BU3</v>
      </c>
      <c r="B1330" s="78">
        <f t="shared" si="140"/>
        <v>188</v>
      </c>
      <c r="C1330" s="79">
        <f>Abfalldokumentation!$U1330</f>
        <v>44494</v>
      </c>
      <c r="D1330" s="68" t="str">
        <f>IFERROR(VLOOKUP(Tabelle3[[#This Row],[Artikelnr.]],Produktgruppe!A:B,2,0),Tabelle3[[#This Row],[Produktname]])</f>
        <v>VOS 495</v>
      </c>
      <c r="E1330" s="80" t="str">
        <f>IFERROR(VLOOKUP(Abfalldokumentation!$O1330,Artikel!A:C,3,FALSE),Abfalldokumentation!$O1330)</f>
        <v>VOS GRW-SCHI-NAT-VAKU</v>
      </c>
      <c r="F1330" s="80" t="str">
        <f>VLOOKUP(T1330,'Liste Gründe'!A:D,2,FALSE)</f>
        <v>Schimmel</v>
      </c>
      <c r="G1330" s="79" t="str">
        <f>IF(ISBLANK(V1330),VLOOKUP(Abfalldokumentation!$P1330,'Liste Gründe'!A:D,3,FALSE),V1330)</f>
        <v>VOS &gt; Einsatz</v>
      </c>
      <c r="H1330" s="80" t="str">
        <f>IF(ISBLANK(Abfalldokumentation!$W1330),"-",Abfalldokumentation!$W1330)</f>
        <v>-</v>
      </c>
      <c r="I1330" s="80">
        <f t="shared" si="141"/>
        <v>43</v>
      </c>
      <c r="J1330" s="80" t="str">
        <f t="shared" si="142"/>
        <v>Produkte</v>
      </c>
      <c r="K1330" s="80" t="str">
        <f t="shared" si="143"/>
        <v>BUs</v>
      </c>
      <c r="L1330" s="80" t="str">
        <f t="shared" si="144"/>
        <v>Symptome</v>
      </c>
      <c r="M13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IFERROR(VLOOKUP(Abfalldokumentation!$O1330,Kennzahlen!U:X,3,FALSE)*Abfalldokumentation!$B1330,"0")))),0)</f>
        <v>96.632000000000005</v>
      </c>
      <c r="N1330" s="80" t="str">
        <f>IF(ISBLANK(Q1330),VLOOKUP(Abfalldokumentation!$O1330,'Linien - BU'!R:S,2,FALSE),Q1330)</f>
        <v>BU3</v>
      </c>
      <c r="O1330" s="76">
        <f t="shared" si="145"/>
        <v>49500204</v>
      </c>
      <c r="P1330" s="76">
        <f t="shared" si="146"/>
        <v>12</v>
      </c>
      <c r="Q1330" s="38" t="s">
        <v>8</v>
      </c>
      <c r="R1330" s="39">
        <v>49500204</v>
      </c>
      <c r="S1330" s="39">
        <v>188</v>
      </c>
      <c r="T1330" s="39">
        <v>12</v>
      </c>
      <c r="U1330" s="40">
        <v>44494</v>
      </c>
      <c r="V1330" s="41" t="s">
        <v>21</v>
      </c>
      <c r="W1330" s="39"/>
      <c r="X1330" s="43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2" t="str">
        <f>VLOOKUP(N1331,'Linien - BU'!A:B,2,FALSE)</f>
        <v>BU1</v>
      </c>
      <c r="B1331" s="73">
        <f t="shared" si="140"/>
        <v>66</v>
      </c>
      <c r="C1331" s="74">
        <f>Abfalldokumentation!$U1331</f>
        <v>44494</v>
      </c>
      <c r="D1331" s="68" t="str">
        <f>IFERROR(VLOOKUP(Tabelle3[[#This Row],[Artikelnr.]],Produktgruppe!A:B,2,0),Tabelle3[[#This Row],[Produktname]])</f>
        <v>Vegan 495</v>
      </c>
      <c r="E1331" s="75" t="str">
        <f>IFERROR(VLOOKUP(Abfalldokumentation!$O1331,Artikel!A:C,3,FALSE),Abfalldokumentation!$O1331)</f>
        <v>VOS VEG-SCH-MILD-VAKU</v>
      </c>
      <c r="F1331" s="75" t="str">
        <f>VLOOKUP(T1331,'Liste Gründe'!A:D,2,FALSE)</f>
        <v>Rest</v>
      </c>
      <c r="G1331" s="74" t="str">
        <f>IF(ISBLANK(V1331),VLOOKUP(Abfalldokumentation!$P1331,'Liste Gründe'!A:D,3,FALSE),V1331)</f>
        <v>Schmutz</v>
      </c>
      <c r="H1331" s="75" t="str">
        <f>IF(ISBLANK(Abfalldokumentation!$W1331),"-",Abfalldokumentation!$W1331)</f>
        <v>-</v>
      </c>
      <c r="I1331" s="75">
        <f t="shared" si="141"/>
        <v>43</v>
      </c>
      <c r="J1331" s="75" t="str">
        <f t="shared" si="142"/>
        <v>Produkte</v>
      </c>
      <c r="K1331" s="75" t="str">
        <f t="shared" si="143"/>
        <v>BUs</v>
      </c>
      <c r="L1331" s="75" t="str">
        <f t="shared" si="144"/>
        <v>Symptome</v>
      </c>
      <c r="M13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IFERROR(VLOOKUP(Abfalldokumentation!$O1331,Kennzahlen!U:X,3,FALSE)*Abfalldokumentation!$B1331,"0")))),0)</f>
        <v>33.923999999999999</v>
      </c>
      <c r="N1331" s="75" t="str">
        <f>IF(ISBLANK(Q1331),VLOOKUP(Abfalldokumentation!$O1331,'Linien - BU'!R:S,2,FALSE),Q1331)</f>
        <v>RWV</v>
      </c>
      <c r="O1331" s="76">
        <f t="shared" si="145"/>
        <v>49900001</v>
      </c>
      <c r="P1331" s="76">
        <f t="shared" si="146"/>
        <v>42</v>
      </c>
      <c r="Q1331" s="44" t="s">
        <v>188</v>
      </c>
      <c r="R1331" s="45">
        <v>49900001</v>
      </c>
      <c r="S1331" s="45">
        <v>66</v>
      </c>
      <c r="T1331" s="45">
        <v>42</v>
      </c>
      <c r="U1331" s="46">
        <v>44494</v>
      </c>
      <c r="V1331" s="47"/>
      <c r="W1331" s="45"/>
      <c r="X1331" s="49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7" t="str">
        <f>VLOOKUP(N1332,'Linien - BU'!A:B,2,FALSE)</f>
        <v>BU1</v>
      </c>
      <c r="B1332" s="78">
        <f t="shared" si="140"/>
        <v>23</v>
      </c>
      <c r="C1332" s="79">
        <f>Abfalldokumentation!$U1332</f>
        <v>44494</v>
      </c>
      <c r="D1332" s="68" t="str">
        <f>IFERROR(VLOOKUP(Tabelle3[[#This Row],[Artikelnr.]],Produktgruppe!A:B,2,0),Tabelle3[[#This Row],[Produktname]])</f>
        <v>Rest</v>
      </c>
      <c r="E1332" s="80" t="str">
        <f>IFERROR(VLOOKUP(Abfalldokumentation!$O1332,Artikel!A:C,3,FALSE),Abfalldokumentation!$O1332)</f>
        <v>-</v>
      </c>
      <c r="F1332" s="80" t="str">
        <f>VLOOKUP(T1332,'Liste Gründe'!A:D,2,FALSE)</f>
        <v>Linienbezogen</v>
      </c>
      <c r="G1332" s="79" t="str">
        <f>IF(ISBLANK(V1332),VLOOKUP(Abfalldokumentation!$P1332,'Liste Gründe'!A:D,3,FALSE),V1332)</f>
        <v>Darm geplatzt</v>
      </c>
      <c r="H1332" s="80" t="str">
        <f>IF(ISBLANK(Abfalldokumentation!$W1332),"-",Abfalldokumentation!$W1332)</f>
        <v>-</v>
      </c>
      <c r="I1332" s="80">
        <f t="shared" si="141"/>
        <v>43</v>
      </c>
      <c r="J1332" s="80" t="str">
        <f t="shared" si="142"/>
        <v>Produkte</v>
      </c>
      <c r="K1332" s="80" t="str">
        <f t="shared" si="143"/>
        <v>BUs</v>
      </c>
      <c r="L1332" s="80" t="str">
        <f t="shared" si="144"/>
        <v>Symptome</v>
      </c>
      <c r="M13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IFERROR(VLOOKUP(Abfalldokumentation!$O1332,Kennzahlen!U:X,3,FALSE)*Abfalldokumentation!$B1332,"0")))),0)</f>
        <v>0</v>
      </c>
      <c r="N1332" s="80">
        <f>IF(ISBLANK(Q1332),VLOOKUP(Abfalldokumentation!$O1332,'Linien - BU'!R:S,2,FALSE),Q1332)</f>
        <v>3010</v>
      </c>
      <c r="O1332" s="76" t="str">
        <f t="shared" si="145"/>
        <v>-</v>
      </c>
      <c r="P1332" s="76">
        <f t="shared" si="146"/>
        <v>34</v>
      </c>
      <c r="Q1332" s="38">
        <v>3010</v>
      </c>
      <c r="R1332" s="39" t="s">
        <v>52</v>
      </c>
      <c r="S1332" s="39">
        <v>23</v>
      </c>
      <c r="T1332" s="39">
        <v>34</v>
      </c>
      <c r="U1332" s="40">
        <v>44494</v>
      </c>
      <c r="V1332" s="41"/>
      <c r="W1332" s="39"/>
      <c r="X1332" s="43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2" t="str">
        <f>VLOOKUP(N1333,'Linien - BU'!A:B,2,FALSE)</f>
        <v>BU1</v>
      </c>
      <c r="B1333" s="73">
        <f t="shared" si="140"/>
        <v>227</v>
      </c>
      <c r="C1333" s="74">
        <f>Abfalldokumentation!$U1333</f>
        <v>44494</v>
      </c>
      <c r="D1333" s="68" t="str">
        <f>IFERROR(VLOOKUP(Tabelle3[[#This Row],[Artikelnr.]],Produktgruppe!A:B,2,0),Tabelle3[[#This Row],[Produktname]])</f>
        <v>Rest</v>
      </c>
      <c r="E1333" s="75" t="str">
        <f>IFERROR(VLOOKUP(Abfalldokumentation!$O1333,Artikel!A:C,3,FALSE),Abfalldokumentation!$O1333)</f>
        <v>-</v>
      </c>
      <c r="F1333" s="75" t="str">
        <f>VLOOKUP(T1333,'Liste Gründe'!A:D,2,FALSE)</f>
        <v>Linienbezogen</v>
      </c>
      <c r="G1333" s="74" t="str">
        <f>IF(ISBLANK(V1333),VLOOKUP(Abfalldokumentation!$P1333,'Liste Gründe'!A:D,3,FALSE),V1333)</f>
        <v>Darm geplatzt</v>
      </c>
      <c r="H1333" s="75" t="str">
        <f>IF(ISBLANK(Abfalldokumentation!$W1333),"-",Abfalldokumentation!$W1333)</f>
        <v>-</v>
      </c>
      <c r="I1333" s="75">
        <f t="shared" si="141"/>
        <v>43</v>
      </c>
      <c r="J1333" s="75" t="str">
        <f t="shared" si="142"/>
        <v>Produkte</v>
      </c>
      <c r="K1333" s="75" t="str">
        <f t="shared" si="143"/>
        <v>BUs</v>
      </c>
      <c r="L1333" s="75" t="str">
        <f t="shared" si="144"/>
        <v>Symptome</v>
      </c>
      <c r="M13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IFERROR(VLOOKUP(Abfalldokumentation!$O1333,Kennzahlen!U:X,3,FALSE)*Abfalldokumentation!$B1333,"0")))),0)</f>
        <v>0</v>
      </c>
      <c r="N1333" s="75" t="str">
        <f>IF(ISBLANK(Q1333),VLOOKUP(Abfalldokumentation!$O1333,'Linien - BU'!R:S,2,FALSE),Q1333)</f>
        <v>Abfüllung</v>
      </c>
      <c r="O1333" s="76" t="str">
        <f t="shared" si="145"/>
        <v>-</v>
      </c>
      <c r="P1333" s="76">
        <f t="shared" si="146"/>
        <v>34</v>
      </c>
      <c r="Q1333" s="44" t="s">
        <v>166</v>
      </c>
      <c r="R1333" s="39" t="s">
        <v>52</v>
      </c>
      <c r="S1333" s="45">
        <v>227</v>
      </c>
      <c r="T1333" s="39">
        <v>34</v>
      </c>
      <c r="U1333" s="46">
        <v>44494</v>
      </c>
      <c r="V1333" s="47"/>
      <c r="W1333" s="45"/>
      <c r="X1333" s="49" t="str">
        <f>IFERROR(VLOOKUP(Abfalldokumentation!$R1333,Artikel!A:C,3,FALSE),Abfalldokumentation!$R1333)</f>
        <v>-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7" t="str">
        <f>VLOOKUP(N1334,'Linien - BU'!A:B,2,FALSE)</f>
        <v>BU3</v>
      </c>
      <c r="B1334" s="78">
        <f t="shared" si="140"/>
        <v>94.4</v>
      </c>
      <c r="C1334" s="79">
        <f>Abfalldokumentation!$U1334</f>
        <v>44494</v>
      </c>
      <c r="D1334" s="68" t="str">
        <f>IFERROR(VLOOKUP(Tabelle3[[#This Row],[Artikelnr.]],Produktgruppe!A:B,2,0),Tabelle3[[#This Row],[Produktname]])</f>
        <v>Diverses</v>
      </c>
      <c r="E1334" s="80" t="str">
        <f>IFERROR(VLOOKUP(Abfalldokumentation!$O1334,Artikel!A:C,3,FALSE),Abfalldokumentation!$O1334)</f>
        <v>Maschinenabfall</v>
      </c>
      <c r="F1334" s="80" t="str">
        <f>VLOOKUP(T1334,'Liste Gründe'!A:D,2,FALSE)</f>
        <v>Linienbezogen</v>
      </c>
      <c r="G1334" s="79" t="str">
        <f>IF(ISBLANK(V1334),VLOOKUP(Abfalldokumentation!$P1334,'Liste Gründe'!A:D,3,FALSE),V1334)</f>
        <v>Maschinenabfall</v>
      </c>
      <c r="H1334" s="80" t="str">
        <f>IF(ISBLANK(Abfalldokumentation!$W1334),"-",Abfalldokumentation!$W1334)</f>
        <v>-</v>
      </c>
      <c r="I1334" s="80">
        <f t="shared" si="141"/>
        <v>43</v>
      </c>
      <c r="J1334" s="80" t="str">
        <f t="shared" si="142"/>
        <v>Produkte</v>
      </c>
      <c r="K1334" s="80" t="str">
        <f t="shared" si="143"/>
        <v>BUs</v>
      </c>
      <c r="L1334" s="80" t="str">
        <f t="shared" si="144"/>
        <v>Symptome</v>
      </c>
      <c r="M13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IFERROR(VLOOKUP(Abfalldokumentation!$O1334,Kennzahlen!U:X,3,FALSE)*Abfalldokumentation!$B1334,"0")))),0)</f>
        <v>0</v>
      </c>
      <c r="N1334" s="80" t="str">
        <f>IF(ISBLANK(Q1334),VLOOKUP(Abfalldokumentation!$O1334,'Linien - BU'!R:S,2,FALSE),Q1334)</f>
        <v>L33</v>
      </c>
      <c r="O1334" s="76" t="str">
        <f t="shared" si="145"/>
        <v>Maschinenabfall</v>
      </c>
      <c r="P1334" s="76">
        <f t="shared" si="146"/>
        <v>30</v>
      </c>
      <c r="Q1334" s="38" t="s">
        <v>191</v>
      </c>
      <c r="R1334" s="39" t="s">
        <v>53</v>
      </c>
      <c r="S1334" s="39">
        <f>156.4-62</f>
        <v>94.4</v>
      </c>
      <c r="T1334" s="39">
        <v>30</v>
      </c>
      <c r="U1334" s="40">
        <v>44494</v>
      </c>
      <c r="V1334" s="41"/>
      <c r="W1334" s="39"/>
      <c r="X1334" s="43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2" t="str">
        <f>VLOOKUP(N1335,'Linien - BU'!A:B,2,FALSE)</f>
        <v>BU4</v>
      </c>
      <c r="B1335" s="73">
        <f t="shared" si="140"/>
        <v>15</v>
      </c>
      <c r="C1335" s="74">
        <f>Abfalldokumentation!$U1335</f>
        <v>44494</v>
      </c>
      <c r="D1335" s="68" t="str">
        <f>IFERROR(VLOOKUP(Tabelle3[[#This Row],[Artikelnr.]],Produktgruppe!A:B,2,0),Tabelle3[[#This Row],[Produktname]])</f>
        <v>Diverses</v>
      </c>
      <c r="E1335" s="75" t="str">
        <f>IFERROR(VLOOKUP(Abfalldokumentation!$O1335,Artikel!A:C,3,FALSE),Abfalldokumentation!$O1335)</f>
        <v>Diverses</v>
      </c>
      <c r="F1335" s="75" t="str">
        <f>VLOOKUP(T1335,'Liste Gründe'!A:D,2,FALSE)</f>
        <v>Linienbezogen</v>
      </c>
      <c r="G1335" s="74" t="str">
        <f>IF(ISBLANK(V1335),VLOOKUP(Abfalldokumentation!$P1335,'Liste Gründe'!A:D,3,FALSE),V1335)</f>
        <v>Maschinenabfall</v>
      </c>
      <c r="H1335" s="75" t="str">
        <f>IF(ISBLANK(Abfalldokumentation!$W1335),"-",Abfalldokumentation!$W1335)</f>
        <v>-</v>
      </c>
      <c r="I1335" s="75">
        <f t="shared" si="141"/>
        <v>43</v>
      </c>
      <c r="J1335" s="75" t="str">
        <f t="shared" si="142"/>
        <v>Produkte</v>
      </c>
      <c r="K1335" s="75" t="str">
        <f t="shared" si="143"/>
        <v>BUs</v>
      </c>
      <c r="L1335" s="75" t="str">
        <f t="shared" si="144"/>
        <v>Symptome</v>
      </c>
      <c r="M13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IFERROR(VLOOKUP(Abfalldokumentation!$O1335,Kennzahlen!U:X,3,FALSE)*Abfalldokumentation!$B1335,"0")))),0)</f>
        <v>0</v>
      </c>
      <c r="N1335" s="75" t="str">
        <f>IF(ISBLANK(Q1335),VLOOKUP(Abfalldokumentation!$O1335,'Linien - BU'!R:S,2,FALSE),Q1335)</f>
        <v>Bu4</v>
      </c>
      <c r="O1335" s="76" t="str">
        <f t="shared" si="145"/>
        <v>Diverses</v>
      </c>
      <c r="P1335" s="76">
        <f t="shared" si="146"/>
        <v>30</v>
      </c>
      <c r="Q1335" s="44" t="s">
        <v>233</v>
      </c>
      <c r="R1335" s="45" t="s">
        <v>108</v>
      </c>
      <c r="S1335" s="45">
        <v>15</v>
      </c>
      <c r="T1335" s="45">
        <v>30</v>
      </c>
      <c r="U1335" s="46">
        <v>44494</v>
      </c>
      <c r="V1335" s="47"/>
      <c r="W1335" s="45"/>
      <c r="X1335" s="49" t="str">
        <f>IFERROR(VLOOKUP(Abfalldokumentation!$R1335,Artikel!A:C,3,FALSE),Abfalldokumentation!$R1335)</f>
        <v>Diverses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7" t="str">
        <f>VLOOKUP(N1336,'Linien - BU'!A:B,2,FALSE)</f>
        <v>BU3</v>
      </c>
      <c r="B1336" s="78">
        <f t="shared" si="140"/>
        <v>44</v>
      </c>
      <c r="C1336" s="79">
        <f>Abfalldokumentation!$U1336</f>
        <v>44494</v>
      </c>
      <c r="D1336" s="68" t="str">
        <f>IFERROR(VLOOKUP(Tabelle3[[#This Row],[Artikelnr.]],Produktgruppe!A:B,2,0),Tabelle3[[#This Row],[Produktname]])</f>
        <v>Diverses</v>
      </c>
      <c r="E1336" s="80" t="str">
        <f>IFERROR(VLOOKUP(Abfalldokumentation!$O1336,Artikel!A:C,3,FALSE),Abfalldokumentation!$O1336)</f>
        <v>Maschinenabfall</v>
      </c>
      <c r="F1336" s="80" t="str">
        <f>VLOOKUP(T1336,'Liste Gründe'!A:D,2,FALSE)</f>
        <v>Linienbezogen</v>
      </c>
      <c r="G1336" s="79" t="str">
        <f>IF(ISBLANK(V1336),VLOOKUP(Abfalldokumentation!$P1336,'Liste Gründe'!A:D,3,FALSE),V1336)</f>
        <v>Maschinenabfall</v>
      </c>
      <c r="H1336" s="80" t="str">
        <f>IF(ISBLANK(Abfalldokumentation!$W1336),"-",Abfalldokumentation!$W1336)</f>
        <v>-</v>
      </c>
      <c r="I1336" s="80">
        <f t="shared" si="141"/>
        <v>43</v>
      </c>
      <c r="J1336" s="80" t="str">
        <f t="shared" si="142"/>
        <v>Produkte</v>
      </c>
      <c r="K1336" s="80" t="str">
        <f t="shared" si="143"/>
        <v>BUs</v>
      </c>
      <c r="L1336" s="80" t="str">
        <f t="shared" si="144"/>
        <v>Symptome</v>
      </c>
      <c r="M13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IFERROR(VLOOKUP(Abfalldokumentation!$O1336,Kennzahlen!U:X,3,FALSE)*Abfalldokumentation!$B1336,"0")))),0)</f>
        <v>0</v>
      </c>
      <c r="N1336" s="80" t="str">
        <f>IF(ISBLANK(Q1336),VLOOKUP(Abfalldokumentation!$O1336,'Linien - BU'!R:S,2,FALSE),Q1336)</f>
        <v>Spezialitäten</v>
      </c>
      <c r="O1336" s="76" t="str">
        <f t="shared" si="145"/>
        <v>Maschinenabfall</v>
      </c>
      <c r="P1336" s="76">
        <f t="shared" si="146"/>
        <v>30</v>
      </c>
      <c r="Q1336" s="38" t="s">
        <v>239</v>
      </c>
      <c r="R1336" s="39" t="s">
        <v>53</v>
      </c>
      <c r="S1336" s="39">
        <v>44</v>
      </c>
      <c r="T1336" s="39">
        <v>30</v>
      </c>
      <c r="U1336" s="40">
        <v>44494</v>
      </c>
      <c r="V1336" s="41"/>
      <c r="W1336" s="39"/>
      <c r="X1336" s="43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2" t="str">
        <f>VLOOKUP(N1337,'Linien - BU'!A:B,2,FALSE)</f>
        <v>BU2</v>
      </c>
      <c r="B1337" s="73">
        <f t="shared" si="140"/>
        <v>79</v>
      </c>
      <c r="C1337" s="74">
        <f>Abfalldokumentation!$U1337</f>
        <v>44494</v>
      </c>
      <c r="D1337" s="68" t="str">
        <f>IFERROR(VLOOKUP(Tabelle3[[#This Row],[Artikelnr.]],Produktgruppe!A:B,2,0),Tabelle3[[#This Row],[Produktname]])</f>
        <v>ABS 295</v>
      </c>
      <c r="E1337" s="75" t="str">
        <f>IFERROR(VLOOKUP(Abfalldokumentation!$O1337,Artikel!A:C,3,FALSE),Abfalldokumentation!$O1337)</f>
        <v>Scheiben/Staub</v>
      </c>
      <c r="F1337" s="75" t="str">
        <f>VLOOKUP(T1337,'Liste Gründe'!A:D,2,FALSE)</f>
        <v>Linienbezogen</v>
      </c>
      <c r="G1337" s="74" t="str">
        <f>IF(ISBLANK(V1337),VLOOKUP(Abfalldokumentation!$P1337,'Liste Gründe'!A:D,3,FALSE),V1337)</f>
        <v>Maschinenabfall</v>
      </c>
      <c r="H1337" s="75" t="str">
        <f>IF(ISBLANK(Abfalldokumentation!$W1337),"-",Abfalldokumentation!$W1337)</f>
        <v>-</v>
      </c>
      <c r="I1337" s="75">
        <f t="shared" si="141"/>
        <v>43</v>
      </c>
      <c r="J1337" s="75" t="str">
        <f t="shared" si="142"/>
        <v>Produkte</v>
      </c>
      <c r="K1337" s="75" t="str">
        <f t="shared" si="143"/>
        <v>BUs</v>
      </c>
      <c r="L1337" s="75" t="str">
        <f t="shared" si="144"/>
        <v>Symptome</v>
      </c>
      <c r="M13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IFERROR(VLOOKUP(Abfalldokumentation!$O1337,Kennzahlen!U:X,3,FALSE)*Abfalldokumentation!$B1337,"0")))),0)</f>
        <v>0</v>
      </c>
      <c r="N1337" s="75" t="str">
        <f>IF(ISBLANK(Q1337),VLOOKUP(Abfalldokumentation!$O1337,'Linien - BU'!R:S,2,FALSE),Q1337)</f>
        <v>BU2</v>
      </c>
      <c r="O1337" s="76" t="str">
        <f t="shared" si="145"/>
        <v>Scheiben/Staub</v>
      </c>
      <c r="P1337" s="76">
        <f t="shared" si="146"/>
        <v>30</v>
      </c>
      <c r="Q1337" s="44" t="s">
        <v>7</v>
      </c>
      <c r="R1337" s="39" t="s">
        <v>16655</v>
      </c>
      <c r="S1337" s="45">
        <f>23.8+55.2</f>
        <v>79</v>
      </c>
      <c r="T1337" s="45">
        <v>30</v>
      </c>
      <c r="U1337" s="46">
        <v>44494</v>
      </c>
      <c r="V1337" s="47"/>
      <c r="W1337" s="45"/>
      <c r="X1337" s="49" t="str">
        <f>IFERROR(VLOOKUP(Abfalldokumentation!$R1337,Artikel!A:C,3,FALSE),Abfalldokumentation!$R1337)</f>
        <v>Scheiben/Staub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7" t="str">
        <f>VLOOKUP(N1338,'Linien - BU'!A:B,2,FALSE)</f>
        <v>BU3</v>
      </c>
      <c r="B1338" s="78">
        <f t="shared" si="140"/>
        <v>26.2</v>
      </c>
      <c r="C1338" s="79">
        <f>Abfalldokumentation!$U1338</f>
        <v>44494</v>
      </c>
      <c r="D1338" s="68" t="str">
        <f>IFERROR(VLOOKUP(Tabelle3[[#This Row],[Artikelnr.]],Produktgruppe!A:B,2,0),Tabelle3[[#This Row],[Produktname]])</f>
        <v>Diverses</v>
      </c>
      <c r="E1338" s="80" t="str">
        <f>IFERROR(VLOOKUP(Abfalldokumentation!$O1338,Artikel!A:C,3,FALSE),Abfalldokumentation!$O1338)</f>
        <v>Maschinenabfall</v>
      </c>
      <c r="F1338" s="80" t="str">
        <f>VLOOKUP(T1338,'Liste Gründe'!A:D,2,FALSE)</f>
        <v>Linienbezogen</v>
      </c>
      <c r="G1338" s="79" t="str">
        <f>IF(ISBLANK(V1338),VLOOKUP(Abfalldokumentation!$P1338,'Liste Gründe'!A:D,3,FALSE),V1338)</f>
        <v>Maschinenabfall</v>
      </c>
      <c r="H1338" s="80" t="str">
        <f>IF(ISBLANK(Abfalldokumentation!$W1338),"-",Abfalldokumentation!$W1338)</f>
        <v>-</v>
      </c>
      <c r="I1338" s="80">
        <f t="shared" si="141"/>
        <v>43</v>
      </c>
      <c r="J1338" s="80" t="str">
        <f t="shared" si="142"/>
        <v>Produkte</v>
      </c>
      <c r="K1338" s="80" t="str">
        <f t="shared" si="143"/>
        <v>BUs</v>
      </c>
      <c r="L1338" s="80" t="str">
        <f t="shared" si="144"/>
        <v>Symptome</v>
      </c>
      <c r="M13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IFERROR(VLOOKUP(Abfalldokumentation!$O1338,Kennzahlen!U:X,3,FALSE)*Abfalldokumentation!$B1338,"0")))),0)</f>
        <v>0</v>
      </c>
      <c r="N1338" s="80" t="str">
        <f>IF(ISBLANK(Q1338),VLOOKUP(Abfalldokumentation!$O1338,'Linien - BU'!R:S,2,FALSE),Q1338)</f>
        <v>L35</v>
      </c>
      <c r="O1338" s="76" t="str">
        <f t="shared" si="145"/>
        <v>Maschinenabfall</v>
      </c>
      <c r="P1338" s="76">
        <f t="shared" si="146"/>
        <v>30</v>
      </c>
      <c r="Q1338" s="38" t="s">
        <v>293</v>
      </c>
      <c r="R1338" s="39" t="s">
        <v>53</v>
      </c>
      <c r="S1338" s="39">
        <v>26.2</v>
      </c>
      <c r="T1338" s="39">
        <v>30</v>
      </c>
      <c r="U1338" s="40">
        <v>44494</v>
      </c>
      <c r="V1338" s="41"/>
      <c r="W1338" s="39"/>
      <c r="X1338" s="43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2" t="str">
        <f>VLOOKUP(N1339,'Linien - BU'!A:B,2,FALSE)</f>
        <v>BU1</v>
      </c>
      <c r="B1339" s="73">
        <f t="shared" si="140"/>
        <v>345</v>
      </c>
      <c r="C1339" s="74">
        <f>Abfalldokumentation!$U1339</f>
        <v>44494</v>
      </c>
      <c r="D1339" s="68" t="str">
        <f>IFERROR(VLOOKUP(Tabelle3[[#This Row],[Artikelnr.]],Produktgruppe!A:B,2,0),Tabelle3[[#This Row],[Produktname]])</f>
        <v>Rest</v>
      </c>
      <c r="E1339" s="75" t="str">
        <f>IFERROR(VLOOKUP(Abfalldokumentation!$O1339,Artikel!A:C,3,FALSE),Abfalldokumentation!$O1339)</f>
        <v>-</v>
      </c>
      <c r="F1339" s="75" t="str">
        <f>VLOOKUP(T1339,'Liste Gründe'!A:D,2,FALSE)</f>
        <v>Linienbezogen</v>
      </c>
      <c r="G1339" s="74" t="str">
        <f>IF(ISBLANK(V1339),VLOOKUP(Abfalldokumentation!$P1339,'Liste Gründe'!A:D,3,FALSE),V1339)</f>
        <v>Reinigung</v>
      </c>
      <c r="H1339" s="75" t="str">
        <f>IF(ISBLANK(Abfalldokumentation!$W1339),"-",Abfalldokumentation!$W1339)</f>
        <v>-</v>
      </c>
      <c r="I1339" s="75">
        <f t="shared" si="141"/>
        <v>43</v>
      </c>
      <c r="J1339" s="75" t="str">
        <f t="shared" si="142"/>
        <v>Produkte</v>
      </c>
      <c r="K1339" s="75" t="str">
        <f t="shared" si="143"/>
        <v>BUs</v>
      </c>
      <c r="L1339" s="75" t="str">
        <f t="shared" si="144"/>
        <v>Symptome</v>
      </c>
      <c r="M13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IFERROR(VLOOKUP(Abfalldokumentation!$O1339,Kennzahlen!U:X,3,FALSE)*Abfalldokumentation!$B1339,"0")))),0)</f>
        <v>0</v>
      </c>
      <c r="N1339" s="75" t="str">
        <f>IF(ISBLANK(Q1339),VLOOKUP(Abfalldokumentation!$O1339,'Linien - BU'!R:S,2,FALSE),Q1339)</f>
        <v>Schmelze</v>
      </c>
      <c r="O1339" s="76" t="str">
        <f t="shared" si="145"/>
        <v>-</v>
      </c>
      <c r="P1339" s="76">
        <f t="shared" si="146"/>
        <v>10</v>
      </c>
      <c r="Q1339" s="44" t="s">
        <v>170</v>
      </c>
      <c r="R1339" s="45" t="s">
        <v>52</v>
      </c>
      <c r="S1339" s="45">
        <f>222+123</f>
        <v>345</v>
      </c>
      <c r="T1339" s="45">
        <v>10</v>
      </c>
      <c r="U1339" s="46">
        <v>44494</v>
      </c>
      <c r="V1339" s="47"/>
      <c r="W1339" s="45"/>
      <c r="X1339" s="49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7" t="str">
        <f>VLOOKUP(N1340,'Linien - BU'!A:B,2,FALSE)</f>
        <v>Rest</v>
      </c>
      <c r="B1340" s="78">
        <f t="shared" si="140"/>
        <v>3.5</v>
      </c>
      <c r="C1340" s="79">
        <f>Abfalldokumentation!$U1340</f>
        <v>44494</v>
      </c>
      <c r="D1340" s="68" t="str">
        <f>IFERROR(VLOOKUP(Tabelle3[[#This Row],[Artikelnr.]],Produktgruppe!A:B,2,0),Tabelle3[[#This Row],[Produktname]])</f>
        <v>Rest</v>
      </c>
      <c r="E1340" s="80" t="str">
        <f>IFERROR(VLOOKUP(Abfalldokumentation!$O1340,Artikel!A:C,3,FALSE),Abfalldokumentation!$O1340)</f>
        <v>-</v>
      </c>
      <c r="F1340" s="80" t="str">
        <f>VLOOKUP(T1340,'Liste Gründe'!A:D,2,FALSE)</f>
        <v>Qualitätssicherung</v>
      </c>
      <c r="G1340" s="79" t="str">
        <f>IF(ISBLANK(V1340),VLOOKUP(Abfalldokumentation!$P1340,'Liste Gründe'!A:D,3,FALSE),V1340)</f>
        <v>Sensorik</v>
      </c>
      <c r="H1340" s="80" t="str">
        <f>IF(ISBLANK(Abfalldokumentation!$W1340),"-",Abfalldokumentation!$W1340)</f>
        <v>-</v>
      </c>
      <c r="I1340" s="80">
        <f t="shared" si="141"/>
        <v>43</v>
      </c>
      <c r="J1340" s="80" t="str">
        <f t="shared" si="142"/>
        <v>Produkte</v>
      </c>
      <c r="K1340" s="80" t="str">
        <f t="shared" si="143"/>
        <v>BUs</v>
      </c>
      <c r="L1340" s="80" t="str">
        <f t="shared" si="144"/>
        <v>Symptome</v>
      </c>
      <c r="M13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IFERROR(VLOOKUP(Abfalldokumentation!$O1340,Kennzahlen!U:X,3,FALSE)*Abfalldokumentation!$B1340,"0")))),0)</f>
        <v>0</v>
      </c>
      <c r="N1340" s="80" t="str">
        <f>IF(ISBLANK(Q1340),VLOOKUP(Abfalldokumentation!$O1340,'Linien - BU'!R:S,2,FALSE),Q1340)</f>
        <v>Labor</v>
      </c>
      <c r="O1340" s="76" t="str">
        <f t="shared" si="145"/>
        <v>-</v>
      </c>
      <c r="P1340" s="76">
        <f t="shared" si="146"/>
        <v>74</v>
      </c>
      <c r="Q1340" s="38" t="s">
        <v>185</v>
      </c>
      <c r="R1340" s="39" t="s">
        <v>52</v>
      </c>
      <c r="S1340" s="39">
        <v>3.5</v>
      </c>
      <c r="T1340" s="39">
        <v>74</v>
      </c>
      <c r="U1340" s="40">
        <v>44494</v>
      </c>
      <c r="V1340" s="41"/>
      <c r="W1340" s="39"/>
      <c r="X1340" s="43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2" t="str">
        <f>VLOOKUP(N1341,'Linien - BU'!A:B,2,FALSE)</f>
        <v>Rest</v>
      </c>
      <c r="B1341" s="73">
        <f t="shared" si="140"/>
        <v>20</v>
      </c>
      <c r="C1341" s="74">
        <f>Abfalldokumentation!$U1341</f>
        <v>44494</v>
      </c>
      <c r="D1341" s="68" t="str">
        <f>IFERROR(VLOOKUP(Tabelle3[[#This Row],[Artikelnr.]],Produktgruppe!A:B,2,0),Tabelle3[[#This Row],[Produktname]])</f>
        <v>Rest</v>
      </c>
      <c r="E1341" s="75" t="str">
        <f>IFERROR(VLOOKUP(Abfalldokumentation!$O1341,Artikel!A:C,3,FALSE),Abfalldokumentation!$O1341)</f>
        <v>-</v>
      </c>
      <c r="F1341" s="75" t="str">
        <f>VLOOKUP(T1341,'Liste Gründe'!A:D,2,FALSE)</f>
        <v>Qualitätssicherung</v>
      </c>
      <c r="G1341" s="74" t="str">
        <f>IF(ISBLANK(V1341),VLOOKUP(Abfalldokumentation!$P1341,'Liste Gründe'!A:D,3,FALSE),V1341)</f>
        <v>Muster</v>
      </c>
      <c r="H1341" s="75" t="str">
        <f>IF(ISBLANK(Abfalldokumentation!$W1341),"-",Abfalldokumentation!$W1341)</f>
        <v>-</v>
      </c>
      <c r="I1341" s="75">
        <f t="shared" si="141"/>
        <v>43</v>
      </c>
      <c r="J1341" s="75" t="str">
        <f t="shared" si="142"/>
        <v>Produkte</v>
      </c>
      <c r="K1341" s="75" t="str">
        <f t="shared" si="143"/>
        <v>BUs</v>
      </c>
      <c r="L1341" s="75" t="str">
        <f t="shared" si="144"/>
        <v>Symptome</v>
      </c>
      <c r="M13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IFERROR(VLOOKUP(Abfalldokumentation!$O1341,Kennzahlen!U:X,3,FALSE)*Abfalldokumentation!$B1341,"0")))),0)</f>
        <v>0</v>
      </c>
      <c r="N1341" s="75" t="str">
        <f>IF(ISBLANK(Q1341),VLOOKUP(Abfalldokumentation!$O1341,'Linien - BU'!R:S,2,FALSE),Q1341)</f>
        <v>Labor</v>
      </c>
      <c r="O1341" s="76" t="str">
        <f t="shared" si="145"/>
        <v>-</v>
      </c>
      <c r="P1341" s="76">
        <f t="shared" si="146"/>
        <v>72</v>
      </c>
      <c r="Q1341" s="44" t="s">
        <v>185</v>
      </c>
      <c r="R1341" s="45" t="s">
        <v>52</v>
      </c>
      <c r="S1341" s="45">
        <v>20</v>
      </c>
      <c r="T1341" s="45">
        <v>72</v>
      </c>
      <c r="U1341" s="46">
        <v>44494</v>
      </c>
      <c r="V1341" s="47"/>
      <c r="W1341" s="45"/>
      <c r="X1341" s="49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7" t="str">
        <f>VLOOKUP(N1342,'Linien - BU'!A:B,2,FALSE)</f>
        <v>Rest</v>
      </c>
      <c r="B1342" s="78">
        <f t="shared" si="140"/>
        <v>65.400000000000006</v>
      </c>
      <c r="C1342" s="79">
        <f>Abfalldokumentation!$U1342</f>
        <v>44494</v>
      </c>
      <c r="D1342" s="68" t="str">
        <f>IFERROR(VLOOKUP(Tabelle3[[#This Row],[Artikelnr.]],Produktgruppe!A:B,2,0),Tabelle3[[#This Row],[Produktname]])</f>
        <v>Qualitätssicherung</v>
      </c>
      <c r="E1342" s="80" t="str">
        <f>IFERROR(VLOOKUP(Abfalldokumentation!$O1342,Artikel!A:C,3,FALSE),Abfalldokumentation!$O1342)</f>
        <v>Rückstellproben</v>
      </c>
      <c r="F1342" s="80" t="str">
        <f>VLOOKUP(T1342,'Liste Gründe'!A:D,2,FALSE)</f>
        <v>Qualitätssicherung</v>
      </c>
      <c r="G1342" s="79" t="str">
        <f>IF(ISBLANK(V1342),VLOOKUP(Abfalldokumentation!$P1342,'Liste Gründe'!A:D,3,FALSE),V1342)</f>
        <v>Rückstellproben</v>
      </c>
      <c r="H1342" s="80" t="str">
        <f>IF(ISBLANK(Abfalldokumentation!$W1342),"-",Abfalldokumentation!$W1342)</f>
        <v>-</v>
      </c>
      <c r="I1342" s="80">
        <f t="shared" si="141"/>
        <v>43</v>
      </c>
      <c r="J1342" s="80" t="str">
        <f t="shared" si="142"/>
        <v>Produkte</v>
      </c>
      <c r="K1342" s="80" t="str">
        <f t="shared" si="143"/>
        <v>BUs</v>
      </c>
      <c r="L1342" s="80" t="str">
        <f t="shared" si="144"/>
        <v>Symptome</v>
      </c>
      <c r="M13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IFERROR(VLOOKUP(Abfalldokumentation!$O1342,Kennzahlen!U:X,3,FALSE)*Abfalldokumentation!$B1342,"0")))),0)</f>
        <v>0</v>
      </c>
      <c r="N1342" s="80" t="str">
        <f>IF(ISBLANK(Q1342),VLOOKUP(Abfalldokumentation!$O1342,'Linien - BU'!R:S,2,FALSE),Q1342)</f>
        <v>Labor</v>
      </c>
      <c r="O1342" s="76" t="str">
        <f t="shared" si="145"/>
        <v>Rückstellproben</v>
      </c>
      <c r="P1342" s="76">
        <f t="shared" si="146"/>
        <v>70</v>
      </c>
      <c r="Q1342" s="38" t="s">
        <v>185</v>
      </c>
      <c r="R1342" s="41" t="s">
        <v>198</v>
      </c>
      <c r="S1342" s="39">
        <v>65.400000000000006</v>
      </c>
      <c r="T1342" s="39">
        <v>70</v>
      </c>
      <c r="U1342" s="40">
        <v>44494</v>
      </c>
      <c r="V1342" s="41"/>
      <c r="W1342" s="39"/>
      <c r="X1342" s="43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2" t="str">
        <f>VLOOKUP(N1343,'Linien - BU'!A:B,2,FALSE)</f>
        <v>BU3</v>
      </c>
      <c r="B1343" s="73">
        <f t="shared" si="140"/>
        <v>126</v>
      </c>
      <c r="C1343" s="74">
        <f>Abfalldokumentation!$U1343</f>
        <v>44494</v>
      </c>
      <c r="D1343" s="68" t="str">
        <f>IFERROR(VLOOKUP(Tabelle3[[#This Row],[Artikelnr.]],Produktgruppe!A:B,2,0),Tabelle3[[#This Row],[Produktname]])</f>
        <v>Diverses</v>
      </c>
      <c r="E1343" s="75" t="str">
        <f>IFERROR(VLOOKUP(Abfalldokumentation!$O1343,Artikel!A:C,3,FALSE),Abfalldokumentation!$O1343)</f>
        <v>Maschinenabfall</v>
      </c>
      <c r="F1343" s="75" t="str">
        <f>VLOOKUP(T1343,'Liste Gründe'!A:D,2,FALSE)</f>
        <v>Linienbezogen</v>
      </c>
      <c r="G1343" s="74" t="str">
        <f>IF(ISBLANK(V1343),VLOOKUP(Abfalldokumentation!$P1343,'Liste Gründe'!A:D,3,FALSE),V1343)</f>
        <v>Maschinenabfall</v>
      </c>
      <c r="H1343" s="75" t="str">
        <f>IF(ISBLANK(Abfalldokumentation!$W1343),"-",Abfalldokumentation!$W1343)</f>
        <v>-</v>
      </c>
      <c r="I1343" s="75">
        <f t="shared" si="141"/>
        <v>43</v>
      </c>
      <c r="J1343" s="75" t="str">
        <f t="shared" si="142"/>
        <v>Produkte</v>
      </c>
      <c r="K1343" s="75" t="str">
        <f t="shared" si="143"/>
        <v>BUs</v>
      </c>
      <c r="L1343" s="75" t="str">
        <f t="shared" si="144"/>
        <v>Symptome</v>
      </c>
      <c r="M13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IFERROR(VLOOKUP(Abfalldokumentation!$O1343,Kennzahlen!U:X,3,FALSE)*Abfalldokumentation!$B1343,"0")))),0)</f>
        <v>0</v>
      </c>
      <c r="N1343" s="75" t="str">
        <f>IF(ISBLANK(Q1343),VLOOKUP(Abfalldokumentation!$O1343,'Linien - BU'!R:S,2,FALSE),Q1343)</f>
        <v>L9</v>
      </c>
      <c r="O1343" s="76" t="str">
        <f t="shared" si="145"/>
        <v>Maschinenabfall</v>
      </c>
      <c r="P1343" s="76">
        <f t="shared" si="146"/>
        <v>30</v>
      </c>
      <c r="Q1343" s="44" t="s">
        <v>209</v>
      </c>
      <c r="R1343" s="45" t="s">
        <v>53</v>
      </c>
      <c r="S1343" s="45">
        <v>126</v>
      </c>
      <c r="T1343" s="45">
        <v>30</v>
      </c>
      <c r="U1343" s="46">
        <v>44494</v>
      </c>
      <c r="V1343" s="47"/>
      <c r="W1343" s="45"/>
      <c r="X1343" s="49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7" t="str">
        <f>VLOOKUP(N1344,'Linien - BU'!A:B,2,FALSE)</f>
        <v>BU1</v>
      </c>
      <c r="B1344" s="78">
        <f t="shared" si="140"/>
        <v>106.2</v>
      </c>
      <c r="C1344" s="79">
        <f>Abfalldokumentation!$U1344</f>
        <v>44495</v>
      </c>
      <c r="D1344" s="68" t="str">
        <f>IFERROR(VLOOKUP(Tabelle3[[#This Row],[Artikelnr.]],Produktgruppe!A:B,2,0),Tabelle3[[#This Row],[Produktname]])</f>
        <v>VOS 295</v>
      </c>
      <c r="E1344" s="80" t="str">
        <f>IFERROR(VLOOKUP(Abfalldokumentation!$O1344,Artikel!A:C,3,FALSE),Abfalldokumentation!$O1344)</f>
        <v>VOS SKZ AMMERLAND</v>
      </c>
      <c r="F1344" s="80" t="str">
        <f>VLOOKUP(T1344,'Liste Gründe'!A:D,2,FALSE)</f>
        <v>Schimmel</v>
      </c>
      <c r="G1344" s="79" t="str">
        <f>IF(ISBLANK(V1344),VLOOKUP(Abfalldokumentation!$P1344,'Liste Gründe'!A:D,3,FALSE),V1344)</f>
        <v>keine Verarbeitung</v>
      </c>
      <c r="H1344" s="80" t="str">
        <f>IF(ISBLANK(Abfalldokumentation!$W1344),"-",Abfalldokumentation!$W1344)</f>
        <v>-</v>
      </c>
      <c r="I1344" s="80">
        <f t="shared" si="141"/>
        <v>43</v>
      </c>
      <c r="J1344" s="80" t="str">
        <f t="shared" si="142"/>
        <v>Produkte</v>
      </c>
      <c r="K1344" s="80" t="str">
        <f t="shared" si="143"/>
        <v>BUs</v>
      </c>
      <c r="L1344" s="80" t="str">
        <f t="shared" si="144"/>
        <v>Symptome</v>
      </c>
      <c r="M13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IFERROR(VLOOKUP(Abfalldokumentation!$O1344,Kennzahlen!U:X,3,FALSE)*Abfalldokumentation!$B1344,"0")))),0)</f>
        <v>53.1</v>
      </c>
      <c r="N1344" s="80" t="str">
        <f>IF(ISBLANK(Q1344),VLOOKUP(Abfalldokumentation!$O1344,'Linien - BU'!R:S,2,FALSE),Q1344)</f>
        <v>Schmelze</v>
      </c>
      <c r="O1344" s="76">
        <f t="shared" si="145"/>
        <v>29500879</v>
      </c>
      <c r="P1344" s="76">
        <f t="shared" si="146"/>
        <v>12</v>
      </c>
      <c r="Q1344" s="38" t="s">
        <v>170</v>
      </c>
      <c r="R1344" s="39">
        <v>29500879</v>
      </c>
      <c r="S1344" s="39">
        <v>106.2</v>
      </c>
      <c r="T1344" s="39">
        <v>12</v>
      </c>
      <c r="U1344" s="40">
        <v>44495</v>
      </c>
      <c r="V1344" s="41" t="s">
        <v>22</v>
      </c>
      <c r="W1344" s="39"/>
      <c r="X1344" s="43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2" t="str">
        <f>VLOOKUP(N1345,'Linien - BU'!A:B,2,FALSE)</f>
        <v>BU1</v>
      </c>
      <c r="B1345" s="73">
        <f t="shared" si="140"/>
        <v>39</v>
      </c>
      <c r="C1345" s="74">
        <f>Abfalldokumentation!$U1345</f>
        <v>44495</v>
      </c>
      <c r="D1345" s="68" t="str">
        <f>IFERROR(VLOOKUP(Tabelle3[[#This Row],[Artikelnr.]],Produktgruppe!A:B,2,0),Tabelle3[[#This Row],[Produktname]])</f>
        <v>VOS 295</v>
      </c>
      <c r="E1345" s="75" t="str">
        <f>IFERROR(VLOOKUP(Abfalldokumentation!$O1345,Artikel!A:C,3,FALSE),Abfalldokumentation!$O1345)</f>
        <v>VOS-ABS ENTSORGUNG</v>
      </c>
      <c r="F1345" s="75" t="str">
        <f>VLOOKUP(T1345,'Liste Gründe'!A:D,2,FALSE)</f>
        <v>Rest</v>
      </c>
      <c r="G1345" s="74" t="str">
        <f>IF(ISBLANK(V1345),VLOOKUP(Abfalldokumentation!$P1345,'Liste Gründe'!A:D,3,FALSE),V1345)</f>
        <v>geschälte Rinde</v>
      </c>
      <c r="H1345" s="75" t="str">
        <f>IF(ISBLANK(Abfalldokumentation!$W1345),"-",Abfalldokumentation!$W1345)</f>
        <v>-</v>
      </c>
      <c r="I1345" s="75">
        <f t="shared" si="141"/>
        <v>43</v>
      </c>
      <c r="J1345" s="75" t="str">
        <f t="shared" si="142"/>
        <v>Produkte</v>
      </c>
      <c r="K1345" s="75" t="str">
        <f t="shared" si="143"/>
        <v>BUs</v>
      </c>
      <c r="L1345" s="75" t="str">
        <f t="shared" si="144"/>
        <v>Symptome</v>
      </c>
      <c r="M13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IFERROR(VLOOKUP(Abfalldokumentation!$O1345,Kennzahlen!U:X,3,FALSE)*Abfalldokumentation!$B1345,"0")))),0)</f>
        <v>0.39</v>
      </c>
      <c r="N1345" s="75" t="str">
        <f>IF(ISBLANK(Q1345),VLOOKUP(Abfalldokumentation!$O1345,'Linien - BU'!R:S,2,FALSE),Q1345)</f>
        <v>RWV</v>
      </c>
      <c r="O1345" s="76">
        <f t="shared" si="145"/>
        <v>29500917</v>
      </c>
      <c r="P1345" s="76">
        <f t="shared" si="146"/>
        <v>60</v>
      </c>
      <c r="Q1345" s="44" t="s">
        <v>188</v>
      </c>
      <c r="R1345" s="45">
        <v>29500917</v>
      </c>
      <c r="S1345" s="45">
        <v>39</v>
      </c>
      <c r="T1345" s="45">
        <v>60</v>
      </c>
      <c r="U1345" s="46">
        <v>44495</v>
      </c>
      <c r="V1345" s="47"/>
      <c r="W1345" s="45"/>
      <c r="X1345" s="49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7" t="str">
        <f>VLOOKUP(N1346,'Linien - BU'!A:B,2,FALSE)</f>
        <v>BU1</v>
      </c>
      <c r="B1346" s="78">
        <f t="shared" ref="B1346:B1409" si="147">S1346</f>
        <v>45</v>
      </c>
      <c r="C1346" s="79">
        <f>Abfalldokumentation!$U1346</f>
        <v>44495</v>
      </c>
      <c r="D1346" s="68" t="str">
        <f>IFERROR(VLOOKUP(Tabelle3[[#This Row],[Artikelnr.]],Produktgruppe!A:B,2,0),Tabelle3[[#This Row],[Produktname]])</f>
        <v>VOS 295</v>
      </c>
      <c r="E1346" s="80" t="str">
        <f>IFERROR(VLOOKUP(Abfalldokumentation!$O1346,Artikel!A:C,3,FALSE),Abfalldokumentation!$O1346)</f>
        <v>VOS-ABS ENTSORGUNG</v>
      </c>
      <c r="F1346" s="80" t="str">
        <f>VLOOKUP(T1346,'Liste Gründe'!A:D,2,FALSE)</f>
        <v>Rest</v>
      </c>
      <c r="G1346" s="79" t="str">
        <f>IF(ISBLANK(V1346),VLOOKUP(Abfalldokumentation!$P1346,'Liste Gründe'!A:D,3,FALSE),V1346)</f>
        <v>geschälte Rinde</v>
      </c>
      <c r="H1346" s="80" t="str">
        <f>IF(ISBLANK(Abfalldokumentation!$W1346),"-",Abfalldokumentation!$W1346)</f>
        <v>-</v>
      </c>
      <c r="I1346" s="80">
        <f t="shared" ref="I1346:I1409" si="148">_xlfn.ISOWEEKNUM(C1346)</f>
        <v>43</v>
      </c>
      <c r="J1346" s="80" t="str">
        <f t="shared" ref="J1346:J1409" si="149">"Produkte"</f>
        <v>Produkte</v>
      </c>
      <c r="K1346" s="80" t="str">
        <f t="shared" ref="K1346:K1409" si="150">"BUs"</f>
        <v>BUs</v>
      </c>
      <c r="L1346" s="80" t="str">
        <f t="shared" ref="L1346:L1409" si="151">"Symptome"</f>
        <v>Symptome</v>
      </c>
      <c r="M13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IFERROR(VLOOKUP(Abfalldokumentation!$O1346,Kennzahlen!U:X,3,FALSE)*Abfalldokumentation!$B1346,"0")))),0)</f>
        <v>0.45</v>
      </c>
      <c r="N1346" s="80" t="str">
        <f>IF(ISBLANK(Q1346),VLOOKUP(Abfalldokumentation!$O1346,'Linien - BU'!R:S,2,FALSE),Q1346)</f>
        <v>RWV</v>
      </c>
      <c r="O1346" s="76">
        <f t="shared" ref="O1346:O1409" si="152">R1346</f>
        <v>29500917</v>
      </c>
      <c r="P1346" s="76">
        <f t="shared" ref="P1346:P1409" si="153">T1346</f>
        <v>60</v>
      </c>
      <c r="Q1346" s="38" t="s">
        <v>188</v>
      </c>
      <c r="R1346" s="39">
        <v>29500917</v>
      </c>
      <c r="S1346" s="39">
        <v>45</v>
      </c>
      <c r="T1346" s="39">
        <v>60</v>
      </c>
      <c r="U1346" s="40">
        <v>44495</v>
      </c>
      <c r="V1346" s="41"/>
      <c r="W1346" s="39"/>
      <c r="X1346" s="43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2" t="str">
        <f>VLOOKUP(N1347,'Linien - BU'!A:B,2,FALSE)</f>
        <v>BU1</v>
      </c>
      <c r="B1347" s="73">
        <f t="shared" si="147"/>
        <v>184.2</v>
      </c>
      <c r="C1347" s="74">
        <f>Abfalldokumentation!$U1347</f>
        <v>44495</v>
      </c>
      <c r="D1347" s="68" t="str">
        <f>IFERROR(VLOOKUP(Tabelle3[[#This Row],[Artikelnr.]],Produktgruppe!A:B,2,0),Tabelle3[[#This Row],[Produktname]])</f>
        <v>Offen vegan</v>
      </c>
      <c r="E1347" s="75" t="str">
        <f>IFERROR(VLOOKUP(Abfalldokumentation!$O1347,Artikel!A:C,3,FALSE),Abfalldokumentation!$O1347)</f>
        <v>VOS VEG-SCH MILD</v>
      </c>
      <c r="F1347" s="75" t="str">
        <f>VLOOKUP(T1347,'Liste Gründe'!A:D,2,FALSE)</f>
        <v>Schimmel</v>
      </c>
      <c r="G1347" s="74" t="str">
        <f>IF(ISBLANK(V1347),VLOOKUP(Abfalldokumentation!$P1347,'Liste Gründe'!A:D,3,FALSE),V1347)</f>
        <v>keine Verarbeitung</v>
      </c>
      <c r="H1347" s="75" t="str">
        <f>IF(ISBLANK(Abfalldokumentation!$W1347),"-",Abfalldokumentation!$W1347)</f>
        <v>-</v>
      </c>
      <c r="I1347" s="75">
        <f t="shared" si="148"/>
        <v>43</v>
      </c>
      <c r="J1347" s="75" t="str">
        <f t="shared" si="149"/>
        <v>Produkte</v>
      </c>
      <c r="K1347" s="75" t="str">
        <f t="shared" si="150"/>
        <v>BUs</v>
      </c>
      <c r="L1347" s="75" t="str">
        <f t="shared" si="151"/>
        <v>Symptome</v>
      </c>
      <c r="M13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IFERROR(VLOOKUP(Abfalldokumentation!$O1347,Kennzahlen!U:X,3,FALSE)*Abfalldokumentation!$B1347,"0")))),0)</f>
        <v>92.1</v>
      </c>
      <c r="N1347" s="75" t="str">
        <f>IF(ISBLANK(Q1347),VLOOKUP(Abfalldokumentation!$O1347,'Linien - BU'!R:S,2,FALSE),Q1347)</f>
        <v>Abfüllung</v>
      </c>
      <c r="O1347" s="76">
        <f t="shared" si="152"/>
        <v>29900002</v>
      </c>
      <c r="P1347" s="76">
        <f t="shared" si="153"/>
        <v>12</v>
      </c>
      <c r="Q1347" s="44" t="s">
        <v>166</v>
      </c>
      <c r="R1347" s="45">
        <v>29900002</v>
      </c>
      <c r="S1347" s="45">
        <v>184.2</v>
      </c>
      <c r="T1347" s="45">
        <v>12</v>
      </c>
      <c r="U1347" s="46">
        <v>44495</v>
      </c>
      <c r="V1347" s="47" t="s">
        <v>22</v>
      </c>
      <c r="W1347" s="45"/>
      <c r="X1347" s="49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7" t="str">
        <f>VLOOKUP(N1348,'Linien - BU'!A:B,2,FALSE)</f>
        <v>BU3</v>
      </c>
      <c r="B1348" s="78">
        <f t="shared" si="147"/>
        <v>688</v>
      </c>
      <c r="C1348" s="79">
        <f>Abfalldokumentation!$U1348</f>
        <v>44495</v>
      </c>
      <c r="D1348" s="68" t="str">
        <f>IFERROR(VLOOKUP(Tabelle3[[#This Row],[Artikelnr.]],Produktgruppe!A:B,2,0),Tabelle3[[#This Row],[Produktname]])</f>
        <v>Offen vegan</v>
      </c>
      <c r="E1348" s="80" t="str">
        <f>IFERROR(VLOOKUP(Abfalldokumentation!$O1348,Artikel!A:C,3,FALSE),Abfalldokumentation!$O1348)</f>
        <v>VOS VEG-SCH WÜRZIG</v>
      </c>
      <c r="F1348" s="80" t="str">
        <f>VLOOKUP(T1348,'Liste Gründe'!A:D,2,FALSE)</f>
        <v>keinen Verwendungszweck</v>
      </c>
      <c r="G1348" s="79" t="str">
        <f>IF(ISBLANK(V1348),VLOOKUP(Abfalldokumentation!$P1348,'Liste Gründe'!A:D,3,FALSE),V1348)</f>
        <v>VOS &gt; Einsatz (vegan)</v>
      </c>
      <c r="H1348" s="80" t="str">
        <f>IF(ISBLANK(Abfalldokumentation!$W1348),"-",Abfalldokumentation!$W1348)</f>
        <v>-</v>
      </c>
      <c r="I1348" s="80">
        <f t="shared" si="148"/>
        <v>43</v>
      </c>
      <c r="J1348" s="80" t="str">
        <f t="shared" si="149"/>
        <v>Produkte</v>
      </c>
      <c r="K1348" s="80" t="str">
        <f t="shared" si="150"/>
        <v>BUs</v>
      </c>
      <c r="L1348" s="80" t="str">
        <f t="shared" si="151"/>
        <v>Symptome</v>
      </c>
      <c r="M13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IFERROR(VLOOKUP(Abfalldokumentation!$O1348,Kennzahlen!U:X,3,FALSE)*Abfalldokumentation!$B1348,"0")))),0)</f>
        <v>344</v>
      </c>
      <c r="N1348" s="80" t="str">
        <f>IF(ISBLANK(Q1348),VLOOKUP(Abfalldokumentation!$O1348,'Linien - BU'!R:S,2,FALSE),Q1348)</f>
        <v>Bu3</v>
      </c>
      <c r="O1348" s="76">
        <f t="shared" si="152"/>
        <v>29900003</v>
      </c>
      <c r="P1348" s="76">
        <f t="shared" si="153"/>
        <v>61</v>
      </c>
      <c r="Q1348" s="38" t="s">
        <v>196</v>
      </c>
      <c r="R1348" s="39">
        <v>29900003</v>
      </c>
      <c r="S1348" s="39">
        <f>403+285</f>
        <v>688</v>
      </c>
      <c r="T1348" s="39">
        <v>61</v>
      </c>
      <c r="U1348" s="40">
        <v>44495</v>
      </c>
      <c r="V1348" s="47" t="s">
        <v>35</v>
      </c>
      <c r="W1348" s="39"/>
      <c r="X1348" s="43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2" t="str">
        <f>VLOOKUP(N1349,'Linien - BU'!A:B,2,FALSE)</f>
        <v>BU1</v>
      </c>
      <c r="B1349" s="73">
        <f t="shared" si="147"/>
        <v>40</v>
      </c>
      <c r="C1349" s="74">
        <f>Abfalldokumentation!$U1349</f>
        <v>44495</v>
      </c>
      <c r="D1349" s="68" t="str">
        <f>IFERROR(VLOOKUP(Tabelle3[[#This Row],[Artikelnr.]],Produktgruppe!A:B,2,0),Tabelle3[[#This Row],[Produktname]])</f>
        <v>Räucherwürste</v>
      </c>
      <c r="E1349" s="75" t="str">
        <f>IFERROR(VLOOKUP(Abfalldokumentation!$O1349,Artikel!A:C,3,FALSE),Abfalldokumentation!$O1349)</f>
        <v>RW NATUR 10,0KG AN</v>
      </c>
      <c r="F1349" s="75" t="str">
        <f>VLOOKUP(T1349,'Liste Gründe'!A:D,2,FALSE)</f>
        <v>Rest</v>
      </c>
      <c r="G1349" s="74" t="str">
        <f>IF(ISBLANK(V1349),VLOOKUP(Abfalldokumentation!$P1349,'Liste Gründe'!A:D,3,FALSE),V1349)</f>
        <v>Metall</v>
      </c>
      <c r="H1349" s="75" t="str">
        <f>IF(ISBLANK(Abfalldokumentation!$W1349),"-",Abfalldokumentation!$W1349)</f>
        <v>-</v>
      </c>
      <c r="I1349" s="75">
        <f t="shared" si="148"/>
        <v>43</v>
      </c>
      <c r="J1349" s="75" t="str">
        <f t="shared" si="149"/>
        <v>Produkte</v>
      </c>
      <c r="K1349" s="75" t="str">
        <f t="shared" si="150"/>
        <v>BUs</v>
      </c>
      <c r="L1349" s="75" t="str">
        <f t="shared" si="151"/>
        <v>Symptome</v>
      </c>
      <c r="M13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IFERROR(VLOOKUP(Abfalldokumentation!$O1349,Kennzahlen!U:X,3,FALSE)*Abfalldokumentation!$B1349,"0")))),0)</f>
        <v>0</v>
      </c>
      <c r="N1349" s="75">
        <f>IF(ISBLANK(Q1349),VLOOKUP(Abfalldokumentation!$O1349,'Linien - BU'!R:S,2,FALSE),Q1349)</f>
        <v>3020</v>
      </c>
      <c r="O1349" s="76">
        <f t="shared" si="152"/>
        <v>32000067</v>
      </c>
      <c r="P1349" s="76">
        <f t="shared" si="153"/>
        <v>40</v>
      </c>
      <c r="Q1349" s="44">
        <v>3020</v>
      </c>
      <c r="R1349" s="45">
        <v>32000067</v>
      </c>
      <c r="S1349" s="45">
        <v>40</v>
      </c>
      <c r="T1349" s="45">
        <v>40</v>
      </c>
      <c r="U1349" s="46">
        <v>44495</v>
      </c>
      <c r="V1349" s="47"/>
      <c r="W1349" s="45"/>
      <c r="X1349" s="49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7" t="str">
        <f>VLOOKUP(N1350,'Linien - BU'!A:B,2,FALSE)</f>
        <v>BU1</v>
      </c>
      <c r="B1350" s="78">
        <f t="shared" si="147"/>
        <v>20</v>
      </c>
      <c r="C1350" s="79">
        <f>Abfalldokumentation!$U1350</f>
        <v>44495</v>
      </c>
      <c r="D1350" s="68" t="str">
        <f>IFERROR(VLOOKUP(Tabelle3[[#This Row],[Artikelnr.]],Produktgruppe!A:B,2,0),Tabelle3[[#This Row],[Produktname]])</f>
        <v>Räucherwürste</v>
      </c>
      <c r="E1350" s="80" t="str">
        <f>IFERROR(VLOOKUP(Abfalldokumentation!$O1350,Artikel!A:C,3,FALSE),Abfalldokumentation!$O1350)</f>
        <v>RW CHILI 10,0KG AN</v>
      </c>
      <c r="F1350" s="80" t="str">
        <f>VLOOKUP(T1350,'Liste Gründe'!A:D,2,FALSE)</f>
        <v>Linienbezogen</v>
      </c>
      <c r="G1350" s="79" t="str">
        <f>IF(ISBLANK(V1350),VLOOKUP(Abfalldokumentation!$P1350,'Liste Gründe'!A:D,3,FALSE),V1350)</f>
        <v>Darm geplatzt</v>
      </c>
      <c r="H1350" s="80" t="str">
        <f>IF(ISBLANK(Abfalldokumentation!$W1350),"-",Abfalldokumentation!$W1350)</f>
        <v>-</v>
      </c>
      <c r="I1350" s="80">
        <f t="shared" si="148"/>
        <v>43</v>
      </c>
      <c r="J1350" s="80" t="str">
        <f t="shared" si="149"/>
        <v>Produkte</v>
      </c>
      <c r="K1350" s="80" t="str">
        <f t="shared" si="150"/>
        <v>BUs</v>
      </c>
      <c r="L1350" s="80" t="str">
        <f t="shared" si="151"/>
        <v>Symptome</v>
      </c>
      <c r="M13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IFERROR(VLOOKUP(Abfalldokumentation!$O1350,Kennzahlen!U:X,3,FALSE)*Abfalldokumentation!$B1350,"0")))),0)</f>
        <v>0</v>
      </c>
      <c r="N1350" s="80">
        <f>IF(ISBLANK(Q1350),VLOOKUP(Abfalldokumentation!$O1350,'Linien - BU'!R:S,2,FALSE),Q1350)</f>
        <v>3020</v>
      </c>
      <c r="O1350" s="76">
        <f t="shared" si="152"/>
        <v>32000069</v>
      </c>
      <c r="P1350" s="76">
        <f t="shared" si="153"/>
        <v>34</v>
      </c>
      <c r="Q1350" s="38">
        <v>3020</v>
      </c>
      <c r="R1350" s="39">
        <v>32000069</v>
      </c>
      <c r="S1350" s="39">
        <v>20</v>
      </c>
      <c r="T1350" s="39">
        <v>34</v>
      </c>
      <c r="U1350" s="40">
        <v>44495</v>
      </c>
      <c r="V1350" s="41"/>
      <c r="W1350" s="39"/>
      <c r="X1350" s="43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2" t="str">
        <f>VLOOKUP(N1351,'Linien - BU'!A:B,2,FALSE)</f>
        <v>Verkauf</v>
      </c>
      <c r="B1351" s="73">
        <f t="shared" si="147"/>
        <v>121</v>
      </c>
      <c r="C1351" s="74">
        <f>Abfalldokumentation!$U1351</f>
        <v>44495</v>
      </c>
      <c r="D1351" s="68" t="str">
        <f>IFERROR(VLOOKUP(Tabelle3[[#This Row],[Artikelnr.]],Produktgruppe!A:B,2,0),Tabelle3[[#This Row],[Produktname]])</f>
        <v>ABS 495</v>
      </c>
      <c r="E1351" s="75" t="str">
        <f>IFERROR(VLOOKUP(Abfalldokumentation!$O1351,Artikel!A:C,3,FALSE),Abfalldokumentation!$O1351)</f>
        <v>ABS BUN-PF 50% L33 vaku</v>
      </c>
      <c r="F1351" s="75" t="str">
        <f>VLOOKUP(T1351,'Liste Gründe'!A:D,2,FALSE)</f>
        <v>Schimmel</v>
      </c>
      <c r="G1351" s="74" t="str">
        <f>IF(ISBLANK(V1351),VLOOKUP(Abfalldokumentation!$P1351,'Liste Gründe'!A:D,3,FALSE),V1351)</f>
        <v>keinen Abnehmer</v>
      </c>
      <c r="H1351" s="75" t="str">
        <f>IF(ISBLANK(Abfalldokumentation!$W1351),"-",Abfalldokumentation!$W1351)</f>
        <v>werden wieder verkauft</v>
      </c>
      <c r="I1351" s="75">
        <f t="shared" si="148"/>
        <v>43</v>
      </c>
      <c r="J1351" s="75" t="str">
        <f t="shared" si="149"/>
        <v>Produkte</v>
      </c>
      <c r="K1351" s="75" t="str">
        <f t="shared" si="150"/>
        <v>BUs</v>
      </c>
      <c r="L1351" s="75" t="str">
        <f t="shared" si="151"/>
        <v>Symptome</v>
      </c>
      <c r="M13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IFERROR(VLOOKUP(Abfalldokumentation!$O1351,Kennzahlen!U:X,3,FALSE)*Abfalldokumentation!$B1351,"0")))),0)</f>
        <v>122.694</v>
      </c>
      <c r="N1351" s="75" t="str">
        <f>IF(ISBLANK(Q1351),VLOOKUP(Abfalldokumentation!$O1351,'Linien - BU'!R:S,2,FALSE),Q1351)</f>
        <v>Verkauf</v>
      </c>
      <c r="O1351" s="76">
        <f t="shared" si="152"/>
        <v>49500166</v>
      </c>
      <c r="P1351" s="76">
        <f t="shared" si="153"/>
        <v>12</v>
      </c>
      <c r="Q1351" s="44" t="s">
        <v>11</v>
      </c>
      <c r="R1351" s="45">
        <v>49500166</v>
      </c>
      <c r="S1351" s="45">
        <v>121</v>
      </c>
      <c r="T1351" s="45">
        <v>12</v>
      </c>
      <c r="U1351" s="46">
        <v>44495</v>
      </c>
      <c r="V1351" s="41" t="s">
        <v>24</v>
      </c>
      <c r="W1351" s="42" t="s">
        <v>240</v>
      </c>
      <c r="X1351" s="49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7" t="str">
        <f>VLOOKUP(N1352,'Linien - BU'!A:B,2,FALSE)</f>
        <v>Rest</v>
      </c>
      <c r="B1352" s="78">
        <f t="shared" si="147"/>
        <v>159.68</v>
      </c>
      <c r="C1352" s="79">
        <f>Abfalldokumentation!$U1352</f>
        <v>44495</v>
      </c>
      <c r="D1352" s="68" t="str">
        <f>IFERROR(VLOOKUP(Tabelle3[[#This Row],[Artikelnr.]],Produktgruppe!A:B,2,0),Tabelle3[[#This Row],[Produktname]])</f>
        <v>Fertigware</v>
      </c>
      <c r="E1352" s="80" t="str">
        <f>IFERROR(VLOOKUP(Abfalldokumentation!$O1352,Artikel!A:C,3,FALSE),Abfalldokumentation!$O1352)</f>
        <v>Emmentaler "W" 5.000g,</v>
      </c>
      <c r="F1352" s="80" t="str">
        <f>VLOOKUP(T1352,'Liste Gründe'!A:D,2,FALSE)</f>
        <v>Rest</v>
      </c>
      <c r="G1352" s="79" t="str">
        <f>IF(ISBLANK(V1352),VLOOKUP(Abfalldokumentation!$P1352,'Liste Gründe'!A:D,3,FALSE),V1352)</f>
        <v>Schimmel</v>
      </c>
      <c r="H1352" s="80" t="str">
        <f>IF(ISBLANK(Abfalldokumentation!$W1352),"-",Abfalldokumentation!$W1352)</f>
        <v>-</v>
      </c>
      <c r="I1352" s="80">
        <f t="shared" si="148"/>
        <v>43</v>
      </c>
      <c r="J1352" s="80" t="str">
        <f t="shared" si="149"/>
        <v>Produkte</v>
      </c>
      <c r="K1352" s="80" t="str">
        <f t="shared" si="150"/>
        <v>BUs</v>
      </c>
      <c r="L1352" s="80" t="str">
        <f t="shared" si="151"/>
        <v>Symptome</v>
      </c>
      <c r="M13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IFERROR(VLOOKUP(Abfalldokumentation!$O1352,Kennzahlen!U:X,3,FALSE)*Abfalldokumentation!$B1352,"0")))),0)</f>
        <v>0</v>
      </c>
      <c r="N1352" s="80" t="str">
        <f>IF(ISBLANK(Q1352),VLOOKUP(Abfalldokumentation!$O1352,'Linien - BU'!R:S,2,FALSE),Q1352)</f>
        <v>Rest</v>
      </c>
      <c r="O1352" s="76">
        <f t="shared" si="152"/>
        <v>59000034</v>
      </c>
      <c r="P1352" s="76">
        <f t="shared" si="153"/>
        <v>22</v>
      </c>
      <c r="Q1352" s="38" t="s">
        <v>10</v>
      </c>
      <c r="R1352" s="39">
        <v>59000034</v>
      </c>
      <c r="S1352" s="39">
        <v>159.68</v>
      </c>
      <c r="T1352" s="39">
        <v>22</v>
      </c>
      <c r="U1352" s="40">
        <v>44495</v>
      </c>
      <c r="V1352" s="41" t="s">
        <v>19</v>
      </c>
      <c r="W1352" s="39"/>
      <c r="X1352" s="43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2" t="str">
        <f>VLOOKUP(N1353,'Linien - BU'!A:B,2,FALSE)</f>
        <v>BU3</v>
      </c>
      <c r="B1353" s="73">
        <f t="shared" si="147"/>
        <v>33</v>
      </c>
      <c r="C1353" s="74">
        <f>Abfalldokumentation!$U1353</f>
        <v>44495</v>
      </c>
      <c r="D1353" s="68" t="str">
        <f>IFERROR(VLOOKUP(Tabelle3[[#This Row],[Artikelnr.]],Produktgruppe!A:B,2,0),Tabelle3[[#This Row],[Produktname]])</f>
        <v>Diverses</v>
      </c>
      <c r="E1353" s="75" t="str">
        <f>IFERROR(VLOOKUP(Abfalldokumentation!$O1353,Artikel!A:C,3,FALSE),Abfalldokumentation!$O1353)</f>
        <v>Maschinenabfall</v>
      </c>
      <c r="F1353" s="75" t="str">
        <f>VLOOKUP(T1353,'Liste Gründe'!A:D,2,FALSE)</f>
        <v>Linienbezogen</v>
      </c>
      <c r="G1353" s="74" t="str">
        <f>IF(ISBLANK(V1353),VLOOKUP(Abfalldokumentation!$P1353,'Liste Gründe'!A:D,3,FALSE),V1353)</f>
        <v>Maschinenabfall</v>
      </c>
      <c r="H1353" s="75" t="str">
        <f>IF(ISBLANK(Abfalldokumentation!$W1353),"-",Abfalldokumentation!$W1353)</f>
        <v>-</v>
      </c>
      <c r="I1353" s="75">
        <f t="shared" si="148"/>
        <v>43</v>
      </c>
      <c r="J1353" s="75" t="str">
        <f t="shared" si="149"/>
        <v>Produkte</v>
      </c>
      <c r="K1353" s="75" t="str">
        <f t="shared" si="150"/>
        <v>BUs</v>
      </c>
      <c r="L1353" s="75" t="str">
        <f t="shared" si="151"/>
        <v>Symptome</v>
      </c>
      <c r="M13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IFERROR(VLOOKUP(Abfalldokumentation!$O1353,Kennzahlen!U:X,3,FALSE)*Abfalldokumentation!$B1353,"0")))),0)</f>
        <v>0</v>
      </c>
      <c r="N1353" s="75" t="str">
        <f>IF(ISBLANK(Q1353),VLOOKUP(Abfalldokumentation!$O1353,'Linien - BU'!R:S,2,FALSE),Q1353)</f>
        <v>bu3</v>
      </c>
      <c r="O1353" s="76" t="str">
        <f t="shared" si="152"/>
        <v>Maschinenabfall</v>
      </c>
      <c r="P1353" s="76">
        <f t="shared" si="153"/>
        <v>30</v>
      </c>
      <c r="Q1353" s="44" t="s">
        <v>304</v>
      </c>
      <c r="R1353" s="39" t="s">
        <v>53</v>
      </c>
      <c r="S1353" s="45">
        <v>33</v>
      </c>
      <c r="T1353" s="45">
        <v>30</v>
      </c>
      <c r="U1353" s="46">
        <v>44495</v>
      </c>
      <c r="V1353" s="47"/>
      <c r="W1353" s="45"/>
      <c r="X1353" s="49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7" t="str">
        <f>VLOOKUP(N1354,'Linien - BU'!A:B,2,FALSE)</f>
        <v>BU4</v>
      </c>
      <c r="B1354" s="78">
        <f t="shared" si="147"/>
        <v>26</v>
      </c>
      <c r="C1354" s="79">
        <f>Abfalldokumentation!$U1354</f>
        <v>44495</v>
      </c>
      <c r="D1354" s="68" t="str">
        <f>IFERROR(VLOOKUP(Tabelle3[[#This Row],[Artikelnr.]],Produktgruppe!A:B,2,0),Tabelle3[[#This Row],[Produktname]])</f>
        <v>Diverses</v>
      </c>
      <c r="E1354" s="80" t="str">
        <f>IFERROR(VLOOKUP(Abfalldokumentation!$O1354,Artikel!A:C,3,FALSE),Abfalldokumentation!$O1354)</f>
        <v>Diverses</v>
      </c>
      <c r="F1354" s="80" t="str">
        <f>VLOOKUP(T1354,'Liste Gründe'!A:D,2,FALSE)</f>
        <v>Linienbezogen</v>
      </c>
      <c r="G1354" s="79" t="str">
        <f>IF(ISBLANK(V1354),VLOOKUP(Abfalldokumentation!$P1354,'Liste Gründe'!A:D,3,FALSE),V1354)</f>
        <v>Maschinenabfall</v>
      </c>
      <c r="H1354" s="80" t="str">
        <f>IF(ISBLANK(Abfalldokumentation!$W1354),"-",Abfalldokumentation!$W1354)</f>
        <v>-</v>
      </c>
      <c r="I1354" s="80">
        <f t="shared" si="148"/>
        <v>43</v>
      </c>
      <c r="J1354" s="80" t="str">
        <f t="shared" si="149"/>
        <v>Produkte</v>
      </c>
      <c r="K1354" s="80" t="str">
        <f t="shared" si="150"/>
        <v>BUs</v>
      </c>
      <c r="L1354" s="80" t="str">
        <f t="shared" si="151"/>
        <v>Symptome</v>
      </c>
      <c r="M13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IFERROR(VLOOKUP(Abfalldokumentation!$O1354,Kennzahlen!U:X,3,FALSE)*Abfalldokumentation!$B1354,"0")))),0)</f>
        <v>0</v>
      </c>
      <c r="N1354" s="80" t="str">
        <f>IF(ISBLANK(Q1354),VLOOKUP(Abfalldokumentation!$O1354,'Linien - BU'!R:S,2,FALSE),Q1354)</f>
        <v>bu4</v>
      </c>
      <c r="O1354" s="76" t="str">
        <f t="shared" si="152"/>
        <v>Diverses</v>
      </c>
      <c r="P1354" s="76">
        <f t="shared" si="153"/>
        <v>30</v>
      </c>
      <c r="Q1354" s="38" t="s">
        <v>305</v>
      </c>
      <c r="R1354" s="45" t="s">
        <v>108</v>
      </c>
      <c r="S1354" s="39">
        <f>58-32</f>
        <v>26</v>
      </c>
      <c r="T1354" s="39">
        <v>30</v>
      </c>
      <c r="U1354" s="40">
        <v>44495</v>
      </c>
      <c r="V1354" s="41"/>
      <c r="W1354" s="39"/>
      <c r="X1354" s="43" t="str">
        <f>IFERROR(VLOOKUP(Abfalldokumentation!$R1354,Artikel!A:C,3,FALSE),Abfalldokumentation!$R1354)</f>
        <v>Diverses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2" t="str">
        <f>VLOOKUP(N1355,'Linien - BU'!A:B,2,FALSE)</f>
        <v>BU1</v>
      </c>
      <c r="B1355" s="73">
        <f t="shared" si="147"/>
        <v>60</v>
      </c>
      <c r="C1355" s="74">
        <f>Abfalldokumentation!$U1355</f>
        <v>44495</v>
      </c>
      <c r="D1355" s="68" t="str">
        <f>IFERROR(VLOOKUP(Tabelle3[[#This Row],[Artikelnr.]],Produktgruppe!A:B,2,0),Tabelle3[[#This Row],[Produktname]])</f>
        <v>Rest</v>
      </c>
      <c r="E1355" s="75" t="str">
        <f>IFERROR(VLOOKUP(Abfalldokumentation!$O1355,Artikel!A:C,3,FALSE),Abfalldokumentation!$O1355)</f>
        <v>-</v>
      </c>
      <c r="F1355" s="75" t="str">
        <f>VLOOKUP(T1355,'Liste Gründe'!A:D,2,FALSE)</f>
        <v>Linienbezogen</v>
      </c>
      <c r="G1355" s="74" t="str">
        <f>IF(ISBLANK(V1355),VLOOKUP(Abfalldokumentation!$P1355,'Liste Gründe'!A:D,3,FALSE),V1355)</f>
        <v>Clip gerissen</v>
      </c>
      <c r="H1355" s="75" t="str">
        <f>IF(ISBLANK(Abfalldokumentation!$W1355),"-",Abfalldokumentation!$W1355)</f>
        <v>-</v>
      </c>
      <c r="I1355" s="75">
        <f t="shared" si="148"/>
        <v>43</v>
      </c>
      <c r="J1355" s="75" t="str">
        <f t="shared" si="149"/>
        <v>Produkte</v>
      </c>
      <c r="K1355" s="75" t="str">
        <f t="shared" si="150"/>
        <v>BUs</v>
      </c>
      <c r="L1355" s="75" t="str">
        <f t="shared" si="151"/>
        <v>Symptome</v>
      </c>
      <c r="M13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IFERROR(VLOOKUP(Abfalldokumentation!$O1355,Kennzahlen!U:X,3,FALSE)*Abfalldokumentation!$B1355,"0")))),0)</f>
        <v>0</v>
      </c>
      <c r="N1355" s="75" t="str">
        <f>IF(ISBLANK(Q1355),VLOOKUP(Abfalldokumentation!$O1355,'Linien - BU'!R:S,2,FALSE),Q1355)</f>
        <v>Abfüllung</v>
      </c>
      <c r="O1355" s="76" t="str">
        <f t="shared" si="152"/>
        <v>-</v>
      </c>
      <c r="P1355" s="76">
        <f t="shared" si="153"/>
        <v>31</v>
      </c>
      <c r="Q1355" s="44" t="s">
        <v>166</v>
      </c>
      <c r="R1355" s="39" t="s">
        <v>52</v>
      </c>
      <c r="S1355" s="45">
        <v>60</v>
      </c>
      <c r="T1355" s="39">
        <v>31</v>
      </c>
      <c r="U1355" s="46">
        <v>44495</v>
      </c>
      <c r="V1355" s="47"/>
      <c r="W1355" s="45"/>
      <c r="X1355" s="49" t="str">
        <f>IFERROR(VLOOKUP(Abfalldokumentation!$R1355,Artikel!A:C,3,FALSE),Abfalldokumentation!$R1355)</f>
        <v>-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7" t="str">
        <f>VLOOKUP(N1356,'Linien - BU'!A:B,2,FALSE)</f>
        <v>Rest</v>
      </c>
      <c r="B1356" s="78">
        <f t="shared" si="147"/>
        <v>14</v>
      </c>
      <c r="C1356" s="79">
        <f>Abfalldokumentation!$U1356</f>
        <v>44495</v>
      </c>
      <c r="D1356" s="68" t="str">
        <f>IFERROR(VLOOKUP(Tabelle3[[#This Row],[Artikelnr.]],Produktgruppe!A:B,2,0),Tabelle3[[#This Row],[Produktname]])</f>
        <v>Rest</v>
      </c>
      <c r="E1356" s="80" t="str">
        <f>IFERROR(VLOOKUP(Abfalldokumentation!$O1356,Artikel!A:C,3,FALSE),Abfalldokumentation!$O1356)</f>
        <v>-</v>
      </c>
      <c r="F1356" s="80" t="str">
        <f>VLOOKUP(T1356,'Liste Gründe'!A:D,2,FALSE)</f>
        <v>Qualitätssicherung</v>
      </c>
      <c r="G1356" s="79" t="str">
        <f>IF(ISBLANK(V1356),VLOOKUP(Abfalldokumentation!$P1356,'Liste Gründe'!A:D,3,FALSE),V1356)</f>
        <v>Sensorik</v>
      </c>
      <c r="H1356" s="80" t="str">
        <f>IF(ISBLANK(Abfalldokumentation!$W1356),"-",Abfalldokumentation!$W1356)</f>
        <v>-</v>
      </c>
      <c r="I1356" s="80">
        <f t="shared" si="148"/>
        <v>43</v>
      </c>
      <c r="J1356" s="80" t="str">
        <f t="shared" si="149"/>
        <v>Produkte</v>
      </c>
      <c r="K1356" s="80" t="str">
        <f t="shared" si="150"/>
        <v>BUs</v>
      </c>
      <c r="L1356" s="80" t="str">
        <f t="shared" si="151"/>
        <v>Symptome</v>
      </c>
      <c r="M13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IFERROR(VLOOKUP(Abfalldokumentation!$O1356,Kennzahlen!U:X,3,FALSE)*Abfalldokumentation!$B1356,"0")))),0)</f>
        <v>0</v>
      </c>
      <c r="N1356" s="80" t="str">
        <f>IF(ISBLANK(Q1356),VLOOKUP(Abfalldokumentation!$O1356,'Linien - BU'!R:S,2,FALSE),Q1356)</f>
        <v>QM</v>
      </c>
      <c r="O1356" s="76" t="str">
        <f t="shared" si="152"/>
        <v>-</v>
      </c>
      <c r="P1356" s="76">
        <f t="shared" si="153"/>
        <v>74</v>
      </c>
      <c r="Q1356" s="38" t="s">
        <v>182</v>
      </c>
      <c r="R1356" s="39" t="s">
        <v>52</v>
      </c>
      <c r="S1356" s="39">
        <v>14</v>
      </c>
      <c r="T1356" s="39">
        <v>74</v>
      </c>
      <c r="U1356" s="40">
        <v>44495</v>
      </c>
      <c r="V1356" s="41"/>
      <c r="W1356" s="39"/>
      <c r="X1356" s="43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2" t="str">
        <f>VLOOKUP(N1357,'Linien - BU'!A:B,2,FALSE)</f>
        <v>BU1</v>
      </c>
      <c r="B1357" s="73">
        <f t="shared" si="147"/>
        <v>100</v>
      </c>
      <c r="C1357" s="74">
        <f>Abfalldokumentation!$U1357</f>
        <v>44495</v>
      </c>
      <c r="D1357" s="68" t="str">
        <f>IFERROR(VLOOKUP(Tabelle3[[#This Row],[Artikelnr.]],Produktgruppe!A:B,2,0),Tabelle3[[#This Row],[Produktname]])</f>
        <v>Rest</v>
      </c>
      <c r="E1357" s="75" t="str">
        <f>IFERROR(VLOOKUP(Abfalldokumentation!$O1357,Artikel!A:C,3,FALSE),Abfalldokumentation!$O1357)</f>
        <v>-</v>
      </c>
      <c r="F1357" s="75" t="str">
        <f>VLOOKUP(T1357,'Liste Gründe'!A:D,2,FALSE)</f>
        <v>Linienbezogen</v>
      </c>
      <c r="G1357" s="74" t="str">
        <f>IF(ISBLANK(V1357),VLOOKUP(Abfalldokumentation!$P1357,'Liste Gründe'!A:D,3,FALSE),V1357)</f>
        <v>Reinigung</v>
      </c>
      <c r="H1357" s="75" t="str">
        <f>IF(ISBLANK(Abfalldokumentation!$W1357),"-",Abfalldokumentation!$W1357)</f>
        <v>-</v>
      </c>
      <c r="I1357" s="75">
        <f t="shared" si="148"/>
        <v>43</v>
      </c>
      <c r="J1357" s="75" t="str">
        <f t="shared" si="149"/>
        <v>Produkte</v>
      </c>
      <c r="K1357" s="75" t="str">
        <f t="shared" si="150"/>
        <v>BUs</v>
      </c>
      <c r="L1357" s="75" t="str">
        <f t="shared" si="151"/>
        <v>Symptome</v>
      </c>
      <c r="M13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IFERROR(VLOOKUP(Abfalldokumentation!$O1357,Kennzahlen!U:X,3,FALSE)*Abfalldokumentation!$B1357,"0")))),0)</f>
        <v>0</v>
      </c>
      <c r="N1357" s="75" t="str">
        <f>IF(ISBLANK(Q1357),VLOOKUP(Abfalldokumentation!$O1357,'Linien - BU'!R:S,2,FALSE),Q1357)</f>
        <v>Schmelze</v>
      </c>
      <c r="O1357" s="76" t="str">
        <f t="shared" si="152"/>
        <v>-</v>
      </c>
      <c r="P1357" s="76">
        <f t="shared" si="153"/>
        <v>10</v>
      </c>
      <c r="Q1357" s="44" t="s">
        <v>170</v>
      </c>
      <c r="R1357" s="45" t="s">
        <v>52</v>
      </c>
      <c r="S1357" s="45">
        <v>100</v>
      </c>
      <c r="T1357" s="45">
        <v>10</v>
      </c>
      <c r="U1357" s="46">
        <v>44495</v>
      </c>
      <c r="V1357" s="47"/>
      <c r="W1357" s="45"/>
      <c r="X1357" s="49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7" t="str">
        <f>VLOOKUP(N1358,'Linien - BU'!A:B,2,FALSE)</f>
        <v>BU1</v>
      </c>
      <c r="B1358" s="78">
        <f t="shared" si="147"/>
        <v>130</v>
      </c>
      <c r="C1358" s="79">
        <f>Abfalldokumentation!$U1358</f>
        <v>44495</v>
      </c>
      <c r="D1358" s="68" t="str">
        <f>IFERROR(VLOOKUP(Tabelle3[[#This Row],[Artikelnr.]],Produktgruppe!A:B,2,0),Tabelle3[[#This Row],[Produktname]])</f>
        <v>Rest</v>
      </c>
      <c r="E1358" s="80" t="str">
        <f>IFERROR(VLOOKUP(Abfalldokumentation!$O1358,Artikel!A:C,3,FALSE),Abfalldokumentation!$O1358)</f>
        <v>-</v>
      </c>
      <c r="F1358" s="80" t="str">
        <f>VLOOKUP(T1358,'Liste Gründe'!A:D,2,FALSE)</f>
        <v>Linienbezogen</v>
      </c>
      <c r="G1358" s="79" t="str">
        <f>IF(ISBLANK(V1358),VLOOKUP(Abfalldokumentation!$P1358,'Liste Gründe'!A:D,3,FALSE),V1358)</f>
        <v>Reinigung</v>
      </c>
      <c r="H1358" s="80" t="str">
        <f>IF(ISBLANK(Abfalldokumentation!$W1358),"-",Abfalldokumentation!$W1358)</f>
        <v>-</v>
      </c>
      <c r="I1358" s="80">
        <f t="shared" si="148"/>
        <v>43</v>
      </c>
      <c r="J1358" s="80" t="str">
        <f t="shared" si="149"/>
        <v>Produkte</v>
      </c>
      <c r="K1358" s="80" t="str">
        <f t="shared" si="150"/>
        <v>BUs</v>
      </c>
      <c r="L1358" s="80" t="str">
        <f t="shared" si="151"/>
        <v>Symptome</v>
      </c>
      <c r="M13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IFERROR(VLOOKUP(Abfalldokumentation!$O1358,Kennzahlen!U:X,3,FALSE)*Abfalldokumentation!$B1358,"0")))),0)</f>
        <v>0</v>
      </c>
      <c r="N1358" s="80" t="str">
        <f>IF(ISBLANK(Q1358),VLOOKUP(Abfalldokumentation!$O1358,'Linien - BU'!R:S,2,FALSE),Q1358)</f>
        <v>Strudelline</v>
      </c>
      <c r="O1358" s="76" t="str">
        <f t="shared" si="152"/>
        <v>-</v>
      </c>
      <c r="P1358" s="76">
        <f t="shared" si="153"/>
        <v>10</v>
      </c>
      <c r="Q1358" s="38" t="s">
        <v>208</v>
      </c>
      <c r="R1358" s="39" t="s">
        <v>52</v>
      </c>
      <c r="S1358" s="39">
        <v>130</v>
      </c>
      <c r="T1358" s="39">
        <v>10</v>
      </c>
      <c r="U1358" s="40">
        <v>44495</v>
      </c>
      <c r="V1358" s="41"/>
      <c r="W1358" s="39"/>
      <c r="X1358" s="43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2" t="str">
        <f>VLOOKUP(N1359,'Linien - BU'!A:B,2,FALSE)</f>
        <v>Rest</v>
      </c>
      <c r="B1359" s="73">
        <f t="shared" si="147"/>
        <v>2</v>
      </c>
      <c r="C1359" s="74">
        <f>Abfalldokumentation!$U1359</f>
        <v>44495</v>
      </c>
      <c r="D1359" s="68" t="str">
        <f>IFERROR(VLOOKUP(Tabelle3[[#This Row],[Artikelnr.]],Produktgruppe!A:B,2,0),Tabelle3[[#This Row],[Produktname]])</f>
        <v>Rest</v>
      </c>
      <c r="E1359" s="75" t="str">
        <f>IFERROR(VLOOKUP(Abfalldokumentation!$O1359,Artikel!A:C,3,FALSE),Abfalldokumentation!$O1359)</f>
        <v>-</v>
      </c>
      <c r="F1359" s="75" t="str">
        <f>VLOOKUP(T1359,'Liste Gründe'!A:D,2,FALSE)</f>
        <v>Qualitätssicherung</v>
      </c>
      <c r="G1359" s="74" t="str">
        <f>IF(ISBLANK(V1359),VLOOKUP(Abfalldokumentation!$P1359,'Liste Gründe'!A:D,3,FALSE),V1359)</f>
        <v>Sensorik</v>
      </c>
      <c r="H1359" s="75" t="str">
        <f>IF(ISBLANK(Abfalldokumentation!$W1359),"-",Abfalldokumentation!$W1359)</f>
        <v>-</v>
      </c>
      <c r="I1359" s="75">
        <f t="shared" si="148"/>
        <v>43</v>
      </c>
      <c r="J1359" s="75" t="str">
        <f t="shared" si="149"/>
        <v>Produkte</v>
      </c>
      <c r="K1359" s="75" t="str">
        <f t="shared" si="150"/>
        <v>BUs</v>
      </c>
      <c r="L1359" s="75" t="str">
        <f t="shared" si="151"/>
        <v>Symptome</v>
      </c>
      <c r="M13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IFERROR(VLOOKUP(Abfalldokumentation!$O1359,Kennzahlen!U:X,3,FALSE)*Abfalldokumentation!$B1359,"0")))),0)</f>
        <v>0</v>
      </c>
      <c r="N1359" s="75" t="str">
        <f>IF(ISBLANK(Q1359),VLOOKUP(Abfalldokumentation!$O1359,'Linien - BU'!R:S,2,FALSE),Q1359)</f>
        <v>Labor</v>
      </c>
      <c r="O1359" s="76" t="str">
        <f t="shared" si="152"/>
        <v>-</v>
      </c>
      <c r="P1359" s="76">
        <f t="shared" si="153"/>
        <v>74</v>
      </c>
      <c r="Q1359" s="44" t="s">
        <v>185</v>
      </c>
      <c r="R1359" s="45" t="s">
        <v>52</v>
      </c>
      <c r="S1359" s="45">
        <v>2</v>
      </c>
      <c r="T1359" s="45">
        <v>74</v>
      </c>
      <c r="U1359" s="46">
        <v>44495</v>
      </c>
      <c r="V1359" s="47"/>
      <c r="W1359" s="45"/>
      <c r="X1359" s="49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7" t="str">
        <f>VLOOKUP(N1360,'Linien - BU'!A:B,2,FALSE)</f>
        <v>BU1</v>
      </c>
      <c r="B1360" s="78">
        <f t="shared" si="147"/>
        <v>90</v>
      </c>
      <c r="C1360" s="79">
        <f>Abfalldokumentation!$U1360</f>
        <v>44495</v>
      </c>
      <c r="D1360" s="68" t="str">
        <f>IFERROR(VLOOKUP(Tabelle3[[#This Row],[Artikelnr.]],Produktgruppe!A:B,2,0),Tabelle3[[#This Row],[Produktname]])</f>
        <v>Fertigware</v>
      </c>
      <c r="E1360" s="80" t="str">
        <f>IFERROR(VLOOKUP(Abfalldokumentation!$O1360,Artikel!A:C,3,FALSE),Abfalldokumentation!$O1360)</f>
        <v>Becher</v>
      </c>
      <c r="F1360" s="80" t="str">
        <f>VLOOKUP(T1360,'Liste Gründe'!A:D,2,FALSE)</f>
        <v>Rest</v>
      </c>
      <c r="G1360" s="79" t="str">
        <f>IF(ISBLANK(V1360),VLOOKUP(Abfalldokumentation!$P1360,'Liste Gründe'!A:D,3,FALSE),V1360)</f>
        <v>Metall</v>
      </c>
      <c r="H1360" s="80" t="str">
        <f>IF(ISBLANK(Abfalldokumentation!$W1360),"-",Abfalldokumentation!$W1360)</f>
        <v>-</v>
      </c>
      <c r="I1360" s="80">
        <f t="shared" si="148"/>
        <v>43</v>
      </c>
      <c r="J1360" s="80" t="str">
        <f t="shared" si="149"/>
        <v>Produkte</v>
      </c>
      <c r="K1360" s="80" t="str">
        <f t="shared" si="150"/>
        <v>BUs</v>
      </c>
      <c r="L1360" s="80" t="str">
        <f t="shared" si="151"/>
        <v>Symptome</v>
      </c>
      <c r="M13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IFERROR(VLOOKUP(Abfalldokumentation!$O1360,Kennzahlen!U:X,3,FALSE)*Abfalldokumentation!$B1360,"0")))),0)</f>
        <v>0</v>
      </c>
      <c r="N1360" s="80">
        <f>IF(ISBLANK(Q1360),VLOOKUP(Abfalldokumentation!$O1360,'Linien - BU'!R:S,2,FALSE),Q1360)</f>
        <v>3110</v>
      </c>
      <c r="O1360" s="76" t="str">
        <f t="shared" si="152"/>
        <v>Becher</v>
      </c>
      <c r="P1360" s="76">
        <f t="shared" si="153"/>
        <v>40</v>
      </c>
      <c r="Q1360" s="38">
        <v>3110</v>
      </c>
      <c r="R1360" s="39" t="s">
        <v>321</v>
      </c>
      <c r="S1360" s="39">
        <v>90</v>
      </c>
      <c r="T1360" s="39">
        <v>40</v>
      </c>
      <c r="U1360" s="40">
        <v>44495</v>
      </c>
      <c r="V1360" s="41"/>
      <c r="W1360" s="39"/>
      <c r="X1360" s="43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2" t="str">
        <f>VLOOKUP(N1361,'Linien - BU'!A:B,2,FALSE)</f>
        <v>Verkauf</v>
      </c>
      <c r="B1361" s="73">
        <f t="shared" si="147"/>
        <v>38</v>
      </c>
      <c r="C1361" s="74">
        <f>Abfalldokumentation!$U1361</f>
        <v>44495</v>
      </c>
      <c r="D1361" s="68" t="str">
        <f>IFERROR(VLOOKUP(Tabelle3[[#This Row],[Artikelnr.]],Produktgruppe!A:B,2,0),Tabelle3[[#This Row],[Produktname]])</f>
        <v>Div. Zipfel, Endstücke</v>
      </c>
      <c r="E1361" s="75" t="str">
        <f>IFERROR(VLOOKUP(Abfalldokumentation!$O1361,Artikel!A:C,3,FALSE),Abfalldokumentation!$O1361)</f>
        <v>Div Zipfe, ES</v>
      </c>
      <c r="F1361" s="75" t="str">
        <f>VLOOKUP(T1361,'Liste Gründe'!A:D,2,FALSE)</f>
        <v>Schimmel</v>
      </c>
      <c r="G1361" s="74" t="str">
        <f>IF(ISBLANK(V1361),VLOOKUP(Abfalldokumentation!$P1361,'Liste Gründe'!A:D,3,FALSE),V1361)</f>
        <v>keinen Abnehmer</v>
      </c>
      <c r="H1361" s="75" t="str">
        <f>IF(ISBLANK(Abfalldokumentation!$W1361),"-",Abfalldokumentation!$W1361)</f>
        <v>-</v>
      </c>
      <c r="I1361" s="75">
        <f t="shared" si="148"/>
        <v>43</v>
      </c>
      <c r="J1361" s="75" t="str">
        <f t="shared" si="149"/>
        <v>Produkte</v>
      </c>
      <c r="K1361" s="75" t="str">
        <f t="shared" si="150"/>
        <v>BUs</v>
      </c>
      <c r="L1361" s="75" t="str">
        <f t="shared" si="151"/>
        <v>Symptome</v>
      </c>
      <c r="M13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IFERROR(VLOOKUP(Abfalldokumentation!$O1361,Kennzahlen!U:X,3,FALSE)*Abfalldokumentation!$B1361,"0")))),0)</f>
        <v>0</v>
      </c>
      <c r="N1361" s="75" t="str">
        <f>IF(ISBLANK(Q1361),VLOOKUP(Abfalldokumentation!$O1361,'Linien - BU'!R:S,2,FALSE),Q1361)</f>
        <v>Verkauf</v>
      </c>
      <c r="O1361" s="76" t="str">
        <f t="shared" si="152"/>
        <v>Div Zipfe, ES</v>
      </c>
      <c r="P1361" s="76">
        <f t="shared" si="153"/>
        <v>12</v>
      </c>
      <c r="Q1361" s="38" t="s">
        <v>11</v>
      </c>
      <c r="R1361" s="45" t="s">
        <v>324</v>
      </c>
      <c r="S1361" s="45">
        <v>38</v>
      </c>
      <c r="T1361" s="45">
        <v>12</v>
      </c>
      <c r="U1361" s="46">
        <v>44495</v>
      </c>
      <c r="V1361" s="47" t="s">
        <v>24</v>
      </c>
      <c r="W1361" s="45"/>
      <c r="X1361" s="49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7" t="str">
        <f>VLOOKUP(N1362,'Linien - BU'!A:B,2,FALSE)</f>
        <v>BU4</v>
      </c>
      <c r="B1362" s="78">
        <f t="shared" si="147"/>
        <v>204</v>
      </c>
      <c r="C1362" s="79">
        <f>Abfalldokumentation!$U1362</f>
        <v>44496</v>
      </c>
      <c r="D1362" s="68" t="str">
        <f>IFERROR(VLOOKUP(Tabelle3[[#This Row],[Artikelnr.]],Produktgruppe!A:B,2,0),Tabelle3[[#This Row],[Produktname]])</f>
        <v>ABS 295</v>
      </c>
      <c r="E1362" s="80" t="str">
        <f>IFERROR(VLOOKUP(Abfalldokumentation!$O1362,Artikel!A:C,3,FALSE),Abfalldokumentation!$O1362)</f>
        <v>ABS MEDI-KRÄUK</v>
      </c>
      <c r="F1362" s="80" t="str">
        <f>VLOOKUP(T1362,'Liste Gründe'!A:D,2,FALSE)</f>
        <v>keinen Verwendungszweck</v>
      </c>
      <c r="G1362" s="79" t="str">
        <f>IF(ISBLANK(V1362),VLOOKUP(Abfalldokumentation!$P1362,'Liste Gründe'!A:D,3,FALSE),V1362)</f>
        <v>keinen Verwendungszweck</v>
      </c>
      <c r="H1362" s="80" t="str">
        <f>IF(ISBLANK(Abfalldokumentation!$W1362),"-",Abfalldokumentation!$W1362)</f>
        <v>-</v>
      </c>
      <c r="I1362" s="80">
        <f t="shared" si="148"/>
        <v>43</v>
      </c>
      <c r="J1362" s="80" t="str">
        <f t="shared" si="149"/>
        <v>Produkte</v>
      </c>
      <c r="K1362" s="80" t="str">
        <f t="shared" si="150"/>
        <v>BUs</v>
      </c>
      <c r="L1362" s="80" t="str">
        <f t="shared" si="151"/>
        <v>Symptome</v>
      </c>
      <c r="M13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IFERROR(VLOOKUP(Abfalldokumentation!$O1362,Kennzahlen!U:X,3,FALSE)*Abfalldokumentation!$B1362,"0")))),0)</f>
        <v>6.7194568295036419</v>
      </c>
      <c r="N1362" s="80" t="str">
        <f>IF(ISBLANK(Q1362),VLOOKUP(Abfalldokumentation!$O1362,'Linien - BU'!R:S,2,FALSE),Q1362)</f>
        <v>bu4</v>
      </c>
      <c r="O1362" s="76">
        <f t="shared" si="152"/>
        <v>29500886</v>
      </c>
      <c r="P1362" s="76">
        <f t="shared" si="153"/>
        <v>61</v>
      </c>
      <c r="Q1362" s="38" t="s">
        <v>305</v>
      </c>
      <c r="R1362" s="39">
        <v>29500886</v>
      </c>
      <c r="S1362" s="39">
        <v>204</v>
      </c>
      <c r="T1362" s="39">
        <v>61</v>
      </c>
      <c r="U1362" s="40">
        <v>44496</v>
      </c>
      <c r="V1362" s="41"/>
      <c r="W1362" s="39"/>
      <c r="X1362" s="43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2" t="str">
        <f>VLOOKUP(N1363,'Linien - BU'!A:B,2,FALSE)</f>
        <v>BU4</v>
      </c>
      <c r="B1363" s="73">
        <f t="shared" si="147"/>
        <v>15</v>
      </c>
      <c r="C1363" s="74">
        <f>Abfalldokumentation!$U1363</f>
        <v>44496</v>
      </c>
      <c r="D1363" s="68" t="str">
        <f>IFERROR(VLOOKUP(Tabelle3[[#This Row],[Artikelnr.]],Produktgruppe!A:B,2,0),Tabelle3[[#This Row],[Produktname]])</f>
        <v>ABS 295</v>
      </c>
      <c r="E1363" s="75" t="str">
        <f>IFERROR(VLOOKUP(Abfalldokumentation!$O1363,Artikel!A:C,3,FALSE),Abfalldokumentation!$O1363)</f>
        <v>ABS ZIEGE-GOU</v>
      </c>
      <c r="F1363" s="75" t="str">
        <f>VLOOKUP(T1363,'Liste Gründe'!A:D,2,FALSE)</f>
        <v>Rest</v>
      </c>
      <c r="G1363" s="74" t="str">
        <f>IF(ISBLANK(V1363),VLOOKUP(Abfalldokumentation!$P1363,'Liste Gründe'!A:D,3,FALSE),V1363)</f>
        <v>Wachs nicht entfernen</v>
      </c>
      <c r="H1363" s="75" t="str">
        <f>IF(ISBLANK(Abfalldokumentation!$W1363),"-",Abfalldokumentation!$W1363)</f>
        <v>-</v>
      </c>
      <c r="I1363" s="75">
        <f t="shared" si="148"/>
        <v>43</v>
      </c>
      <c r="J1363" s="75" t="str">
        <f t="shared" si="149"/>
        <v>Produkte</v>
      </c>
      <c r="K1363" s="75" t="str">
        <f t="shared" si="150"/>
        <v>BUs</v>
      </c>
      <c r="L1363" s="75" t="str">
        <f t="shared" si="151"/>
        <v>Symptome</v>
      </c>
      <c r="M13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IFERROR(VLOOKUP(Abfalldokumentation!$O1363,Kennzahlen!U:X,3,FALSE)*Abfalldokumentation!$B1363,"0")))),0)</f>
        <v>8.9154964727939934</v>
      </c>
      <c r="N1363" s="75" t="str">
        <f>IF(ISBLANK(Q1363),VLOOKUP(Abfalldokumentation!$O1363,'Linien - BU'!R:S,2,FALSE),Q1363)</f>
        <v>bu4</v>
      </c>
      <c r="O1363" s="76">
        <f t="shared" si="152"/>
        <v>29500887</v>
      </c>
      <c r="P1363" s="76">
        <f t="shared" si="153"/>
        <v>55</v>
      </c>
      <c r="Q1363" s="44" t="s">
        <v>305</v>
      </c>
      <c r="R1363" s="45">
        <v>29500887</v>
      </c>
      <c r="S1363" s="45">
        <v>15</v>
      </c>
      <c r="T1363" s="45">
        <v>55</v>
      </c>
      <c r="U1363" s="46">
        <v>44496</v>
      </c>
      <c r="V1363" s="47" t="s">
        <v>325</v>
      </c>
      <c r="W1363" s="45"/>
      <c r="X1363" s="49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7" t="str">
        <f>VLOOKUP(N1364,'Linien - BU'!A:B,2,FALSE)</f>
        <v>BU4</v>
      </c>
      <c r="B1364" s="78">
        <f t="shared" si="147"/>
        <v>11</v>
      </c>
      <c r="C1364" s="79">
        <f>Abfalldokumentation!$U1364</f>
        <v>44496</v>
      </c>
      <c r="D1364" s="68" t="str">
        <f>IFERROR(VLOOKUP(Tabelle3[[#This Row],[Artikelnr.]],Produktgruppe!A:B,2,0),Tabelle3[[#This Row],[Produktname]])</f>
        <v>ABS 295</v>
      </c>
      <c r="E1364" s="80" t="str">
        <f>IFERROR(VLOOKUP(Abfalldokumentation!$O1364,Artikel!A:C,3,FALSE),Abfalldokumentation!$O1364)</f>
        <v>ABS SCH-PAUL</v>
      </c>
      <c r="F1364" s="80" t="str">
        <f>VLOOKUP(T1364,'Liste Gründe'!A:D,2,FALSE)</f>
        <v>keinen Verwendungszweck</v>
      </c>
      <c r="G1364" s="79" t="str">
        <f>IF(ISBLANK(V1364),VLOOKUP(Abfalldokumentation!$P1364,'Liste Gründe'!A:D,3,FALSE),V1364)</f>
        <v>keinen Verwendungszweck</v>
      </c>
      <c r="H1364" s="80" t="str">
        <f>IF(ISBLANK(Abfalldokumentation!$W1364),"-",Abfalldokumentation!$W1364)</f>
        <v>-</v>
      </c>
      <c r="I1364" s="80">
        <f t="shared" si="148"/>
        <v>43</v>
      </c>
      <c r="J1364" s="80" t="str">
        <f t="shared" si="149"/>
        <v>Produkte</v>
      </c>
      <c r="K1364" s="80" t="str">
        <f t="shared" si="150"/>
        <v>BUs</v>
      </c>
      <c r="L1364" s="80" t="str">
        <f t="shared" si="151"/>
        <v>Symptome</v>
      </c>
      <c r="M13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IFERROR(VLOOKUP(Abfalldokumentation!$O1364,Kennzahlen!U:X,3,FALSE)*Abfalldokumentation!$B1364,"0")))),0)</f>
        <v>7.6086145024926051</v>
      </c>
      <c r="N1364" s="80" t="str">
        <f>IF(ISBLANK(Q1364),VLOOKUP(Abfalldokumentation!$O1364,'Linien - BU'!R:S,2,FALSE),Q1364)</f>
        <v>bu4</v>
      </c>
      <c r="O1364" s="76">
        <f t="shared" si="152"/>
        <v>29500906</v>
      </c>
      <c r="P1364" s="76">
        <f t="shared" si="153"/>
        <v>61</v>
      </c>
      <c r="Q1364" s="38" t="s">
        <v>305</v>
      </c>
      <c r="R1364" s="39">
        <v>29500906</v>
      </c>
      <c r="S1364" s="39">
        <v>11</v>
      </c>
      <c r="T1364" s="39">
        <v>61</v>
      </c>
      <c r="U1364" s="40">
        <v>44496</v>
      </c>
      <c r="V1364" s="41"/>
      <c r="W1364" s="39"/>
      <c r="X1364" s="43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2" t="str">
        <f>VLOOKUP(N1365,'Linien - BU'!A:B,2,FALSE)</f>
        <v>BU4</v>
      </c>
      <c r="B1365" s="73">
        <f t="shared" si="147"/>
        <v>12</v>
      </c>
      <c r="C1365" s="74">
        <f>Abfalldokumentation!$U1365</f>
        <v>44496</v>
      </c>
      <c r="D1365" s="68" t="str">
        <f>IFERROR(VLOOKUP(Tabelle3[[#This Row],[Artikelnr.]],Produktgruppe!A:B,2,0),Tabelle3[[#This Row],[Produktname]])</f>
        <v>ABS 295</v>
      </c>
      <c r="E1365" s="75" t="str">
        <f>IFERROR(VLOOKUP(Abfalldokumentation!$O1365,Artikel!A:C,3,FALSE),Abfalldokumentation!$O1365)</f>
        <v>ABS Unser Blütenkäse</v>
      </c>
      <c r="F1365" s="75" t="str">
        <f>VLOOKUP(T1365,'Liste Gründe'!A:D,2,FALSE)</f>
        <v>keinen Verwendungszweck</v>
      </c>
      <c r="G1365" s="74" t="str">
        <f>IF(ISBLANK(V1365),VLOOKUP(Abfalldokumentation!$P1365,'Liste Gründe'!A:D,3,FALSE),V1365)</f>
        <v>keinen Verwendungszweck</v>
      </c>
      <c r="H1365" s="75" t="str">
        <f>IF(ISBLANK(Abfalldokumentation!$W1365),"-",Abfalldokumentation!$W1365)</f>
        <v>-</v>
      </c>
      <c r="I1365" s="75">
        <f t="shared" si="148"/>
        <v>43</v>
      </c>
      <c r="J1365" s="75" t="str">
        <f t="shared" si="149"/>
        <v>Produkte</v>
      </c>
      <c r="K1365" s="75" t="str">
        <f t="shared" si="150"/>
        <v>BUs</v>
      </c>
      <c r="L1365" s="75" t="str">
        <f t="shared" si="151"/>
        <v>Symptome</v>
      </c>
      <c r="M13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IFERROR(VLOOKUP(Abfalldokumentation!$O1365,Kennzahlen!U:X,3,FALSE)*Abfalldokumentation!$B1365,"0")))),0)</f>
        <v>9.4651380183951126</v>
      </c>
      <c r="N1365" s="75" t="str">
        <f>IF(ISBLANK(Q1365),VLOOKUP(Abfalldokumentation!$O1365,'Linien - BU'!R:S,2,FALSE),Q1365)</f>
        <v>bu4</v>
      </c>
      <c r="O1365" s="76">
        <f t="shared" si="152"/>
        <v>29500910</v>
      </c>
      <c r="P1365" s="76">
        <f t="shared" si="153"/>
        <v>61</v>
      </c>
      <c r="Q1365" s="44" t="s">
        <v>305</v>
      </c>
      <c r="R1365" s="45">
        <v>29500910</v>
      </c>
      <c r="S1365" s="45">
        <v>12</v>
      </c>
      <c r="T1365" s="45">
        <v>61</v>
      </c>
      <c r="U1365" s="46">
        <v>44496</v>
      </c>
      <c r="V1365" s="47"/>
      <c r="W1365" s="45"/>
      <c r="X1365" s="49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7" t="str">
        <f>VLOOKUP(N1366,'Linien - BU'!A:B,2,FALSE)</f>
        <v>BU1</v>
      </c>
      <c r="B1366" s="78">
        <f t="shared" si="147"/>
        <v>20</v>
      </c>
      <c r="C1366" s="79">
        <f>Abfalldokumentation!$U1366</f>
        <v>44496</v>
      </c>
      <c r="D1366" s="68" t="str">
        <f>IFERROR(VLOOKUP(Tabelle3[[#This Row],[Artikelnr.]],Produktgruppe!A:B,2,0),Tabelle3[[#This Row],[Produktname]])</f>
        <v>VOS 295</v>
      </c>
      <c r="E1366" s="80" t="str">
        <f>IFERROR(VLOOKUP(Abfalldokumentation!$O1366,Artikel!A:C,3,FALSE),Abfalldokumentation!$O1366)</f>
        <v>VOS-ABS ENTSORGUNG</v>
      </c>
      <c r="F1366" s="80" t="str">
        <f>VLOOKUP(T1366,'Liste Gründe'!A:D,2,FALSE)</f>
        <v>Rest</v>
      </c>
      <c r="G1366" s="79" t="str">
        <f>IF(ISBLANK(V1366),VLOOKUP(Abfalldokumentation!$P1366,'Liste Gründe'!A:D,3,FALSE),V1366)</f>
        <v>geschälte Rinde</v>
      </c>
      <c r="H1366" s="80" t="str">
        <f>IF(ISBLANK(Abfalldokumentation!$W1366),"-",Abfalldokumentation!$W1366)</f>
        <v>-</v>
      </c>
      <c r="I1366" s="80">
        <f t="shared" si="148"/>
        <v>43</v>
      </c>
      <c r="J1366" s="80" t="str">
        <f t="shared" si="149"/>
        <v>Produkte</v>
      </c>
      <c r="K1366" s="80" t="str">
        <f t="shared" si="150"/>
        <v>BUs</v>
      </c>
      <c r="L1366" s="80" t="str">
        <f t="shared" si="151"/>
        <v>Symptome</v>
      </c>
      <c r="M13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IFERROR(VLOOKUP(Abfalldokumentation!$O1366,Kennzahlen!U:X,3,FALSE)*Abfalldokumentation!$B1366,"0")))),0)</f>
        <v>0.2</v>
      </c>
      <c r="N1366" s="80" t="str">
        <f>IF(ISBLANK(Q1366),VLOOKUP(Abfalldokumentation!$O1366,'Linien - BU'!R:S,2,FALSE),Q1366)</f>
        <v>RWV</v>
      </c>
      <c r="O1366" s="76">
        <f t="shared" si="152"/>
        <v>29500917</v>
      </c>
      <c r="P1366" s="76">
        <f t="shared" si="153"/>
        <v>60</v>
      </c>
      <c r="Q1366" s="38" t="s">
        <v>188</v>
      </c>
      <c r="R1366" s="39">
        <v>29500917</v>
      </c>
      <c r="S1366" s="39">
        <v>20</v>
      </c>
      <c r="T1366" s="39">
        <v>60</v>
      </c>
      <c r="U1366" s="40">
        <v>44496</v>
      </c>
      <c r="V1366" s="41"/>
      <c r="W1366" s="39"/>
      <c r="X1366" s="43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2" t="str">
        <f>VLOOKUP(N1367,'Linien - BU'!A:B,2,FALSE)</f>
        <v>BU4</v>
      </c>
      <c r="B1367" s="73">
        <f t="shared" si="147"/>
        <v>3</v>
      </c>
      <c r="C1367" s="74">
        <f>Abfalldokumentation!$U1367</f>
        <v>44496</v>
      </c>
      <c r="D1367" s="68" t="str">
        <f>IFERROR(VLOOKUP(Tabelle3[[#This Row],[Artikelnr.]],Produktgruppe!A:B,2,0),Tabelle3[[#This Row],[Produktname]])</f>
        <v>ABS 295</v>
      </c>
      <c r="E1367" s="75" t="str">
        <f>IFERROR(VLOOKUP(Abfalldokumentation!$O1367,Artikel!A:C,3,FALSE),Abfalldokumentation!$O1367)</f>
        <v>ABS GRÜN-PESTO</v>
      </c>
      <c r="F1367" s="75" t="str">
        <f>VLOOKUP(T1367,'Liste Gründe'!A:D,2,FALSE)</f>
        <v>keinen Verwendungszweck</v>
      </c>
      <c r="G1367" s="74" t="str">
        <f>IF(ISBLANK(V1367),VLOOKUP(Abfalldokumentation!$P1367,'Liste Gründe'!A:D,3,FALSE),V1367)</f>
        <v>keinen Verwendungszweck</v>
      </c>
      <c r="H1367" s="75" t="str">
        <f>IF(ISBLANK(Abfalldokumentation!$W1367),"-",Abfalldokumentation!$W1367)</f>
        <v>-</v>
      </c>
      <c r="I1367" s="75">
        <f t="shared" si="148"/>
        <v>43</v>
      </c>
      <c r="J1367" s="75" t="str">
        <f t="shared" si="149"/>
        <v>Produkte</v>
      </c>
      <c r="K1367" s="75" t="str">
        <f t="shared" si="150"/>
        <v>BUs</v>
      </c>
      <c r="L1367" s="75" t="str">
        <f t="shared" si="151"/>
        <v>Symptome</v>
      </c>
      <c r="M13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IFERROR(VLOOKUP(Abfalldokumentation!$O1367,Kennzahlen!U:X,3,FALSE)*Abfalldokumentation!$B1367,"0")))),0)</f>
        <v>0</v>
      </c>
      <c r="N1367" s="75" t="str">
        <f>IF(ISBLANK(Q1367),VLOOKUP(Abfalldokumentation!$O1367,'Linien - BU'!R:S,2,FALSE),Q1367)</f>
        <v>bu4</v>
      </c>
      <c r="O1367" s="76">
        <f t="shared" si="152"/>
        <v>29500952</v>
      </c>
      <c r="P1367" s="76">
        <f t="shared" si="153"/>
        <v>61</v>
      </c>
      <c r="Q1367" s="44" t="s">
        <v>305</v>
      </c>
      <c r="R1367" s="45">
        <v>29500952</v>
      </c>
      <c r="S1367" s="45">
        <v>3</v>
      </c>
      <c r="T1367" s="45">
        <v>61</v>
      </c>
      <c r="U1367" s="46">
        <v>44496</v>
      </c>
      <c r="V1367" s="47"/>
      <c r="W1367" s="45"/>
      <c r="X1367" s="49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7" t="str">
        <f>VLOOKUP(N1368,'Linien - BU'!A:B,2,FALSE)</f>
        <v>BU4</v>
      </c>
      <c r="B1368" s="78">
        <f t="shared" si="147"/>
        <v>20</v>
      </c>
      <c r="C1368" s="79">
        <f>Abfalldokumentation!$U1368</f>
        <v>44496</v>
      </c>
      <c r="D1368" s="68" t="str">
        <f>IFERROR(VLOOKUP(Tabelle3[[#This Row],[Artikelnr.]],Produktgruppe!A:B,2,0),Tabelle3[[#This Row],[Produktname]])</f>
        <v>ABS 295</v>
      </c>
      <c r="E1368" s="80" t="str">
        <f>IFERROR(VLOOKUP(Abfalldokumentation!$O1368,Artikel!A:C,3,FALSE),Abfalldokumentation!$O1368)</f>
        <v>ABS AT-ROTWEIN</v>
      </c>
      <c r="F1368" s="80" t="str">
        <f>VLOOKUP(T1368,'Liste Gründe'!A:D,2,FALSE)</f>
        <v>keinen Verwendungszweck</v>
      </c>
      <c r="G1368" s="79" t="str">
        <f>IF(ISBLANK(V1368),VLOOKUP(Abfalldokumentation!$P1368,'Liste Gründe'!A:D,3,FALSE),V1368)</f>
        <v>keinen Verwendungszweck</v>
      </c>
      <c r="H1368" s="80" t="str">
        <f>IF(ISBLANK(Abfalldokumentation!$W1368),"-",Abfalldokumentation!$W1368)</f>
        <v>-</v>
      </c>
      <c r="I1368" s="80">
        <f t="shared" si="148"/>
        <v>43</v>
      </c>
      <c r="J1368" s="80" t="str">
        <f t="shared" si="149"/>
        <v>Produkte</v>
      </c>
      <c r="K1368" s="80" t="str">
        <f t="shared" si="150"/>
        <v>BUs</v>
      </c>
      <c r="L1368" s="80" t="str">
        <f t="shared" si="151"/>
        <v>Symptome</v>
      </c>
      <c r="M13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IFERROR(VLOOKUP(Abfalldokumentation!$O1368,Kennzahlen!U:X,3,FALSE)*Abfalldokumentation!$B1368,"0")))),0)</f>
        <v>7.4148209887633527</v>
      </c>
      <c r="N1368" s="80" t="str">
        <f>IF(ISBLANK(Q1368),VLOOKUP(Abfalldokumentation!$O1368,'Linien - BU'!R:S,2,FALSE),Q1368)</f>
        <v>bu4</v>
      </c>
      <c r="O1368" s="76">
        <f t="shared" si="152"/>
        <v>29501013</v>
      </c>
      <c r="P1368" s="76">
        <f t="shared" si="153"/>
        <v>61</v>
      </c>
      <c r="Q1368" s="38" t="s">
        <v>305</v>
      </c>
      <c r="R1368" s="39">
        <v>29501013</v>
      </c>
      <c r="S1368" s="39">
        <v>20</v>
      </c>
      <c r="T1368" s="39">
        <v>61</v>
      </c>
      <c r="U1368" s="40">
        <v>44496</v>
      </c>
      <c r="V1368" s="41"/>
      <c r="W1368" s="39"/>
      <c r="X1368" s="43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2" t="str">
        <f>VLOOKUP(N1369,'Linien - BU'!A:B,2,FALSE)</f>
        <v>BU4</v>
      </c>
      <c r="B1369" s="73">
        <f t="shared" si="147"/>
        <v>4</v>
      </c>
      <c r="C1369" s="74">
        <f>Abfalldokumentation!$U1369</f>
        <v>44496</v>
      </c>
      <c r="D1369" s="68" t="str">
        <f>IFERROR(VLOOKUP(Tabelle3[[#This Row],[Artikelnr.]],Produktgruppe!A:B,2,0),Tabelle3[[#This Row],[Produktname]])</f>
        <v>VOS 295</v>
      </c>
      <c r="E1369" s="75" t="str">
        <f>IFERROR(VLOOKUP(Abfalldokumentation!$O1369,Artikel!A:C,3,FALSE),Abfalldokumentation!$O1369)</f>
        <v>VOS WAL-THEKE</v>
      </c>
      <c r="F1369" s="75" t="str">
        <f>VLOOKUP(T1369,'Liste Gründe'!A:D,2,FALSE)</f>
        <v>keinen Verwendungszweck</v>
      </c>
      <c r="G1369" s="74" t="str">
        <f>IF(ISBLANK(V1369),VLOOKUP(Abfalldokumentation!$P1369,'Liste Gründe'!A:D,3,FALSE),V1369)</f>
        <v>keinen Verwendungszweck</v>
      </c>
      <c r="H1369" s="75" t="str">
        <f>IF(ISBLANK(Abfalldokumentation!$W1369),"-",Abfalldokumentation!$W1369)</f>
        <v>-</v>
      </c>
      <c r="I1369" s="75">
        <f t="shared" si="148"/>
        <v>43</v>
      </c>
      <c r="J1369" s="75" t="str">
        <f t="shared" si="149"/>
        <v>Produkte</v>
      </c>
      <c r="K1369" s="75" t="str">
        <f t="shared" si="150"/>
        <v>BUs</v>
      </c>
      <c r="L1369" s="75" t="str">
        <f t="shared" si="151"/>
        <v>Symptome</v>
      </c>
      <c r="M13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IFERROR(VLOOKUP(Abfalldokumentation!$O1369,Kennzahlen!U:X,3,FALSE)*Abfalldokumentation!$B1369,"0")))),0)</f>
        <v>0</v>
      </c>
      <c r="N1369" s="75" t="str">
        <f>IF(ISBLANK(Q1369),VLOOKUP(Abfalldokumentation!$O1369,'Linien - BU'!R:S,2,FALSE),Q1369)</f>
        <v>bu4</v>
      </c>
      <c r="O1369" s="76">
        <f t="shared" si="152"/>
        <v>29501020</v>
      </c>
      <c r="P1369" s="76">
        <f t="shared" si="153"/>
        <v>61</v>
      </c>
      <c r="Q1369" s="44" t="s">
        <v>305</v>
      </c>
      <c r="R1369" s="45">
        <v>29501020</v>
      </c>
      <c r="S1369" s="45">
        <v>4</v>
      </c>
      <c r="T1369" s="45">
        <v>61</v>
      </c>
      <c r="U1369" s="46">
        <v>44496</v>
      </c>
      <c r="V1369" s="47"/>
      <c r="W1369" s="45"/>
      <c r="X1369" s="49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7" t="str">
        <f>VLOOKUP(N1370,'Linien - BU'!A:B,2,FALSE)</f>
        <v>BU4</v>
      </c>
      <c r="B1370" s="78">
        <f t="shared" si="147"/>
        <v>16</v>
      </c>
      <c r="C1370" s="79">
        <f>Abfalldokumentation!$U1370</f>
        <v>44496</v>
      </c>
      <c r="D1370" s="68" t="str">
        <f>IFERROR(VLOOKUP(Tabelle3[[#This Row],[Artikelnr.]],Produktgruppe!A:B,2,0),Tabelle3[[#This Row],[Produktname]])</f>
        <v>VOS 295</v>
      </c>
      <c r="E1370" s="80" t="str">
        <f>IFERROR(VLOOKUP(Abfalldokumentation!$O1370,Artikel!A:C,3,FALSE),Abfalldokumentation!$O1370)</f>
        <v>VOS WAL-THEKE</v>
      </c>
      <c r="F1370" s="80" t="str">
        <f>VLOOKUP(T1370,'Liste Gründe'!A:D,2,FALSE)</f>
        <v>keinen Verwendungszweck</v>
      </c>
      <c r="G1370" s="79" t="str">
        <f>IF(ISBLANK(V1370),VLOOKUP(Abfalldokumentation!$P1370,'Liste Gründe'!A:D,3,FALSE),V1370)</f>
        <v>keinen Verwendungszweck</v>
      </c>
      <c r="H1370" s="80" t="str">
        <f>IF(ISBLANK(Abfalldokumentation!$W1370),"-",Abfalldokumentation!$W1370)</f>
        <v>-</v>
      </c>
      <c r="I1370" s="80">
        <f t="shared" si="148"/>
        <v>43</v>
      </c>
      <c r="J1370" s="80" t="str">
        <f t="shared" si="149"/>
        <v>Produkte</v>
      </c>
      <c r="K1370" s="80" t="str">
        <f t="shared" si="150"/>
        <v>BUs</v>
      </c>
      <c r="L1370" s="80" t="str">
        <f t="shared" si="151"/>
        <v>Symptome</v>
      </c>
      <c r="M13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IFERROR(VLOOKUP(Abfalldokumentation!$O1370,Kennzahlen!U:X,3,FALSE)*Abfalldokumentation!$B1370,"0")))),0)</f>
        <v>0</v>
      </c>
      <c r="N1370" s="80" t="str">
        <f>IF(ISBLANK(Q1370),VLOOKUP(Abfalldokumentation!$O1370,'Linien - BU'!R:S,2,FALSE),Q1370)</f>
        <v>bu4</v>
      </c>
      <c r="O1370" s="76">
        <f t="shared" si="152"/>
        <v>29501020</v>
      </c>
      <c r="P1370" s="76">
        <f t="shared" si="153"/>
        <v>61</v>
      </c>
      <c r="Q1370" s="38" t="s">
        <v>305</v>
      </c>
      <c r="R1370" s="39">
        <v>29501020</v>
      </c>
      <c r="S1370" s="39">
        <v>16</v>
      </c>
      <c r="T1370" s="39">
        <v>61</v>
      </c>
      <c r="U1370" s="40">
        <v>44496</v>
      </c>
      <c r="V1370" s="41"/>
      <c r="W1370" s="39"/>
      <c r="X1370" s="43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2" t="str">
        <f>VLOOKUP(N1371,'Linien - BU'!A:B,2,FALSE)</f>
        <v>BU4</v>
      </c>
      <c r="B1371" s="73">
        <f t="shared" si="147"/>
        <v>17</v>
      </c>
      <c r="C1371" s="74">
        <f>Abfalldokumentation!$U1371</f>
        <v>44496</v>
      </c>
      <c r="D1371" s="68" t="str">
        <f>IFERROR(VLOOKUP(Tabelle3[[#This Row],[Artikelnr.]],Produktgruppe!A:B,2,0),Tabelle3[[#This Row],[Produktname]])</f>
        <v>ABS 295</v>
      </c>
      <c r="E1371" s="75" t="str">
        <f>IFERROR(VLOOKUP(Abfalldokumentation!$O1371,Artikel!A:C,3,FALSE),Abfalldokumentation!$O1371)</f>
        <v>ABS KELLERGEIST</v>
      </c>
      <c r="F1371" s="75" t="str">
        <f>VLOOKUP(T1371,'Liste Gründe'!A:D,2,FALSE)</f>
        <v>keinen Verwendungszweck</v>
      </c>
      <c r="G1371" s="74" t="str">
        <f>IF(ISBLANK(V1371),VLOOKUP(Abfalldokumentation!$P1371,'Liste Gründe'!A:D,3,FALSE),V1371)</f>
        <v>keinen Verwendungszweck</v>
      </c>
      <c r="H1371" s="75" t="str">
        <f>IF(ISBLANK(Abfalldokumentation!$W1371),"-",Abfalldokumentation!$W1371)</f>
        <v>-</v>
      </c>
      <c r="I1371" s="75">
        <f t="shared" si="148"/>
        <v>43</v>
      </c>
      <c r="J1371" s="75" t="str">
        <f t="shared" si="149"/>
        <v>Produkte</v>
      </c>
      <c r="K1371" s="75" t="str">
        <f t="shared" si="150"/>
        <v>BUs</v>
      </c>
      <c r="L1371" s="75" t="str">
        <f t="shared" si="151"/>
        <v>Symptome</v>
      </c>
      <c r="M13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IFERROR(VLOOKUP(Abfalldokumentation!$O1371,Kennzahlen!U:X,3,FALSE)*Abfalldokumentation!$B1371,"0")))),0)</f>
        <v>8.0682678667519738</v>
      </c>
      <c r="N1371" s="75" t="str">
        <f>IF(ISBLANK(Q1371),VLOOKUP(Abfalldokumentation!$O1371,'Linien - BU'!R:S,2,FALSE),Q1371)</f>
        <v>bu4</v>
      </c>
      <c r="O1371" s="76">
        <f t="shared" si="152"/>
        <v>29501028</v>
      </c>
      <c r="P1371" s="76">
        <f t="shared" si="153"/>
        <v>61</v>
      </c>
      <c r="Q1371" s="44" t="s">
        <v>305</v>
      </c>
      <c r="R1371" s="45">
        <v>29501028</v>
      </c>
      <c r="S1371" s="45">
        <v>17</v>
      </c>
      <c r="T1371" s="45">
        <v>61</v>
      </c>
      <c r="U1371" s="46">
        <v>44496</v>
      </c>
      <c r="V1371" s="47"/>
      <c r="W1371" s="45"/>
      <c r="X1371" s="49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7" t="str">
        <f>VLOOKUP(N1372,'Linien - BU'!A:B,2,FALSE)</f>
        <v>BU4</v>
      </c>
      <c r="B1372" s="78">
        <f t="shared" si="147"/>
        <v>20</v>
      </c>
      <c r="C1372" s="79">
        <f>Abfalldokumentation!$U1372</f>
        <v>44496</v>
      </c>
      <c r="D1372" s="68" t="str">
        <f>IFERROR(VLOOKUP(Tabelle3[[#This Row],[Artikelnr.]],Produktgruppe!A:B,2,0),Tabelle3[[#This Row],[Produktname]])</f>
        <v>ABS 295</v>
      </c>
      <c r="E1372" s="80" t="str">
        <f>IFERROR(VLOOKUP(Abfalldokumentation!$O1372,Artikel!A:C,3,FALSE),Abfalldokumentation!$O1372)</f>
        <v>ABS KELLERGEIST</v>
      </c>
      <c r="F1372" s="80" t="str">
        <f>VLOOKUP(T1372,'Liste Gründe'!A:D,2,FALSE)</f>
        <v>keinen Verwendungszweck</v>
      </c>
      <c r="G1372" s="79" t="str">
        <f>IF(ISBLANK(V1372),VLOOKUP(Abfalldokumentation!$P1372,'Liste Gründe'!A:D,3,FALSE),V1372)</f>
        <v>keinen Verwendungszweck</v>
      </c>
      <c r="H1372" s="80" t="str">
        <f>IF(ISBLANK(Abfalldokumentation!$W1372),"-",Abfalldokumentation!$W1372)</f>
        <v>-</v>
      </c>
      <c r="I1372" s="80">
        <f t="shared" si="148"/>
        <v>43</v>
      </c>
      <c r="J1372" s="80" t="str">
        <f t="shared" si="149"/>
        <v>Produkte</v>
      </c>
      <c r="K1372" s="80" t="str">
        <f t="shared" si="150"/>
        <v>BUs</v>
      </c>
      <c r="L1372" s="80" t="str">
        <f t="shared" si="151"/>
        <v>Symptome</v>
      </c>
      <c r="M13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IFERROR(VLOOKUP(Abfalldokumentation!$O1372,Kennzahlen!U:X,3,FALSE)*Abfalldokumentation!$B1372,"0")))),0)</f>
        <v>8.0682678667519738</v>
      </c>
      <c r="N1372" s="80" t="str">
        <f>IF(ISBLANK(Q1372),VLOOKUP(Abfalldokumentation!$O1372,'Linien - BU'!R:S,2,FALSE),Q1372)</f>
        <v>bu4</v>
      </c>
      <c r="O1372" s="76">
        <f t="shared" si="152"/>
        <v>29501028</v>
      </c>
      <c r="P1372" s="76">
        <f t="shared" si="153"/>
        <v>61</v>
      </c>
      <c r="Q1372" s="38" t="s">
        <v>305</v>
      </c>
      <c r="R1372" s="39">
        <v>29501028</v>
      </c>
      <c r="S1372" s="39">
        <v>20</v>
      </c>
      <c r="T1372" s="39">
        <v>61</v>
      </c>
      <c r="U1372" s="40">
        <v>44496</v>
      </c>
      <c r="V1372" s="41"/>
      <c r="W1372" s="39"/>
      <c r="X1372" s="43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2" t="str">
        <f>VLOOKUP(N1373,'Linien - BU'!A:B,2,FALSE)</f>
        <v>BU4</v>
      </c>
      <c r="B1373" s="73">
        <f t="shared" si="147"/>
        <v>12</v>
      </c>
      <c r="C1373" s="74">
        <f>Abfalldokumentation!$U1373</f>
        <v>44496</v>
      </c>
      <c r="D1373" s="68" t="str">
        <f>IFERROR(VLOOKUP(Tabelle3[[#This Row],[Artikelnr.]],Produktgruppe!A:B,2,0),Tabelle3[[#This Row],[Produktname]])</f>
        <v>ABS 295</v>
      </c>
      <c r="E1373" s="75" t="str">
        <f>IFERROR(VLOOKUP(Abfalldokumentation!$O1373,Artikel!A:C,3,FALSE),Abfalldokumentation!$O1373)</f>
        <v>ABS BRUSCHETTA</v>
      </c>
      <c r="F1373" s="75" t="str">
        <f>VLOOKUP(T1373,'Liste Gründe'!A:D,2,FALSE)</f>
        <v>keinen Verwendungszweck</v>
      </c>
      <c r="G1373" s="74" t="str">
        <f>IF(ISBLANK(V1373),VLOOKUP(Abfalldokumentation!$P1373,'Liste Gründe'!A:D,3,FALSE),V1373)</f>
        <v>keinen Verwendungszweck</v>
      </c>
      <c r="H1373" s="75" t="str">
        <f>IF(ISBLANK(Abfalldokumentation!$W1373),"-",Abfalldokumentation!$W1373)</f>
        <v>-</v>
      </c>
      <c r="I1373" s="75">
        <f t="shared" si="148"/>
        <v>43</v>
      </c>
      <c r="J1373" s="75" t="str">
        <f t="shared" si="149"/>
        <v>Produkte</v>
      </c>
      <c r="K1373" s="75" t="str">
        <f t="shared" si="150"/>
        <v>BUs</v>
      </c>
      <c r="L1373" s="75" t="str">
        <f t="shared" si="151"/>
        <v>Symptome</v>
      </c>
      <c r="M13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IFERROR(VLOOKUP(Abfalldokumentation!$O1373,Kennzahlen!U:X,3,FALSE)*Abfalldokumentation!$B1373,"0")))),0)</f>
        <v>7.281148389532067</v>
      </c>
      <c r="N1373" s="75" t="str">
        <f>IF(ISBLANK(Q1373),VLOOKUP(Abfalldokumentation!$O1373,'Linien - BU'!R:S,2,FALSE),Q1373)</f>
        <v>bu4</v>
      </c>
      <c r="O1373" s="76">
        <f t="shared" si="152"/>
        <v>29501029</v>
      </c>
      <c r="P1373" s="76">
        <f t="shared" si="153"/>
        <v>61</v>
      </c>
      <c r="Q1373" s="44" t="s">
        <v>305</v>
      </c>
      <c r="R1373" s="45">
        <v>29501029</v>
      </c>
      <c r="S1373" s="45">
        <v>12</v>
      </c>
      <c r="T1373" s="45">
        <v>61</v>
      </c>
      <c r="U1373" s="46">
        <v>44496</v>
      </c>
      <c r="V1373" s="47"/>
      <c r="W1373" s="45"/>
      <c r="X1373" s="49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7" t="str">
        <f>VLOOKUP(N1374,'Linien - BU'!A:B,2,FALSE)</f>
        <v>BU3</v>
      </c>
      <c r="B1374" s="78">
        <f t="shared" si="147"/>
        <v>512</v>
      </c>
      <c r="C1374" s="79">
        <f>Abfalldokumentation!$U1374</f>
        <v>44496</v>
      </c>
      <c r="D1374" s="68" t="str">
        <f>IFERROR(VLOOKUP(Tabelle3[[#This Row],[Artikelnr.]],Produktgruppe!A:B,2,0),Tabelle3[[#This Row],[Produktname]])</f>
        <v>Offen vegan</v>
      </c>
      <c r="E1374" s="80" t="str">
        <f>IFERROR(VLOOKUP(Abfalldokumentation!$O1374,Artikel!A:C,3,FALSE),Abfalldokumentation!$O1374)</f>
        <v>VOS VEG-SCH MILD</v>
      </c>
      <c r="F1374" s="80" t="str">
        <f>VLOOKUP(T1374,'Liste Gründe'!A:D,2,FALSE)</f>
        <v>keinen Verwendungszweck</v>
      </c>
      <c r="G1374" s="79" t="str">
        <f>IF(ISBLANK(V1374),VLOOKUP(Abfalldokumentation!$P1374,'Liste Gründe'!A:D,3,FALSE),V1374)</f>
        <v>VOS &gt; Einsatz (vegan)</v>
      </c>
      <c r="H1374" s="80" t="str">
        <f>IF(ISBLANK(Abfalldokumentation!$W1374),"-",Abfalldokumentation!$W1374)</f>
        <v>-</v>
      </c>
      <c r="I1374" s="80">
        <f t="shared" si="148"/>
        <v>43</v>
      </c>
      <c r="J1374" s="80" t="str">
        <f t="shared" si="149"/>
        <v>Produkte</v>
      </c>
      <c r="K1374" s="80" t="str">
        <f t="shared" si="150"/>
        <v>BUs</v>
      </c>
      <c r="L1374" s="80" t="str">
        <f t="shared" si="151"/>
        <v>Symptome</v>
      </c>
      <c r="M13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IFERROR(VLOOKUP(Abfalldokumentation!$O1374,Kennzahlen!U:X,3,FALSE)*Abfalldokumentation!$B1374,"0")))),0)</f>
        <v>256</v>
      </c>
      <c r="N1374" s="80" t="str">
        <f>IF(ISBLANK(Q1374),VLOOKUP(Abfalldokumentation!$O1374,'Linien - BU'!R:S,2,FALSE),Q1374)</f>
        <v>bu3</v>
      </c>
      <c r="O1374" s="76">
        <f t="shared" si="152"/>
        <v>29900002</v>
      </c>
      <c r="P1374" s="76">
        <f t="shared" si="153"/>
        <v>61</v>
      </c>
      <c r="Q1374" s="38" t="s">
        <v>304</v>
      </c>
      <c r="R1374" s="39">
        <v>29900002</v>
      </c>
      <c r="S1374" s="39">
        <f>249+263</f>
        <v>512</v>
      </c>
      <c r="T1374" s="39">
        <v>61</v>
      </c>
      <c r="U1374" s="40">
        <v>44496</v>
      </c>
      <c r="V1374" s="47" t="s">
        <v>35</v>
      </c>
      <c r="W1374" s="39"/>
      <c r="X1374" s="43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2" t="str">
        <f>VLOOKUP(N1375,'Linien - BU'!A:B,2,FALSE)</f>
        <v>BU1</v>
      </c>
      <c r="B1375" s="73">
        <f t="shared" si="147"/>
        <v>10</v>
      </c>
      <c r="C1375" s="74">
        <f>Abfalldokumentation!$U1375</f>
        <v>44496</v>
      </c>
      <c r="D1375" s="68" t="str">
        <f>IFERROR(VLOOKUP(Tabelle3[[#This Row],[Artikelnr.]],Produktgruppe!A:B,2,0),Tabelle3[[#This Row],[Produktname]])</f>
        <v>Offen vegan</v>
      </c>
      <c r="E1375" s="75" t="str">
        <f>IFERROR(VLOOKUP(Abfalldokumentation!$O1375,Artikel!A:C,3,FALSE),Abfalldokumentation!$O1375)</f>
        <v>VOS VEG-SCH WÜRZIG</v>
      </c>
      <c r="F1375" s="75" t="str">
        <f>VLOOKUP(T1375,'Liste Gründe'!A:D,2,FALSE)</f>
        <v>Schimmel</v>
      </c>
      <c r="G1375" s="74" t="str">
        <f>IF(ISBLANK(V1375),VLOOKUP(Abfalldokumentation!$P1375,'Liste Gründe'!A:D,3,FALSE),V1375)</f>
        <v>keine Verarbeitung</v>
      </c>
      <c r="H1375" s="75" t="str">
        <f>IF(ISBLANK(Abfalldokumentation!$W1375),"-",Abfalldokumentation!$W1375)</f>
        <v>-</v>
      </c>
      <c r="I1375" s="75">
        <f t="shared" si="148"/>
        <v>43</v>
      </c>
      <c r="J1375" s="75" t="str">
        <f t="shared" si="149"/>
        <v>Produkte</v>
      </c>
      <c r="K1375" s="75" t="str">
        <f t="shared" si="150"/>
        <v>BUs</v>
      </c>
      <c r="L1375" s="75" t="str">
        <f t="shared" si="151"/>
        <v>Symptome</v>
      </c>
      <c r="M13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IFERROR(VLOOKUP(Abfalldokumentation!$O1375,Kennzahlen!U:X,3,FALSE)*Abfalldokumentation!$B1375,"0")))),0)</f>
        <v>5</v>
      </c>
      <c r="N1375" s="75" t="str">
        <f>IF(ISBLANK(Q1375),VLOOKUP(Abfalldokumentation!$O1375,'Linien - BU'!R:S,2,FALSE),Q1375)</f>
        <v>Abfüllung</v>
      </c>
      <c r="O1375" s="76">
        <f t="shared" si="152"/>
        <v>29900003</v>
      </c>
      <c r="P1375" s="76">
        <f t="shared" si="153"/>
        <v>12</v>
      </c>
      <c r="Q1375" s="44" t="s">
        <v>166</v>
      </c>
      <c r="R1375" s="45">
        <v>29900003</v>
      </c>
      <c r="S1375" s="45">
        <v>10</v>
      </c>
      <c r="T1375" s="45">
        <v>12</v>
      </c>
      <c r="U1375" s="46">
        <v>44496</v>
      </c>
      <c r="V1375" s="47" t="s">
        <v>22</v>
      </c>
      <c r="W1375" s="45"/>
      <c r="X1375" s="49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7" t="str">
        <f>VLOOKUP(N1376,'Linien - BU'!A:B,2,FALSE)</f>
        <v>BU1</v>
      </c>
      <c r="B1376" s="78">
        <f t="shared" si="147"/>
        <v>81.2</v>
      </c>
      <c r="C1376" s="79">
        <f>Abfalldokumentation!$U1376</f>
        <v>44496</v>
      </c>
      <c r="D1376" s="68" t="str">
        <f>IFERROR(VLOOKUP(Tabelle3[[#This Row],[Artikelnr.]],Produktgruppe!A:B,2,0),Tabelle3[[#This Row],[Produktname]])</f>
        <v>Räucherwürste</v>
      </c>
      <c r="E1376" s="80" t="str">
        <f>IFERROR(VLOOKUP(Abfalldokumentation!$O1376,Artikel!A:C,3,FALSE),Abfalldokumentation!$O1376)</f>
        <v>GRW NATUR 7,2KG</v>
      </c>
      <c r="F1376" s="80" t="str">
        <f>VLOOKUP(T1376,'Liste Gründe'!A:D,2,FALSE)</f>
        <v>Linienbezogen</v>
      </c>
      <c r="G1376" s="79" t="str">
        <f>IF(ISBLANK(V1376),VLOOKUP(Abfalldokumentation!$P1376,'Liste Gründe'!A:D,3,FALSE),V1376)</f>
        <v>Darm geplatzt</v>
      </c>
      <c r="H1376" s="80" t="str">
        <f>IF(ISBLANK(Abfalldokumentation!$W1376),"-",Abfalldokumentation!$W1376)</f>
        <v>-</v>
      </c>
      <c r="I1376" s="80">
        <f t="shared" si="148"/>
        <v>43</v>
      </c>
      <c r="J1376" s="80" t="str">
        <f t="shared" si="149"/>
        <v>Produkte</v>
      </c>
      <c r="K1376" s="80" t="str">
        <f t="shared" si="150"/>
        <v>BUs</v>
      </c>
      <c r="L1376" s="80" t="str">
        <f t="shared" si="151"/>
        <v>Symptome</v>
      </c>
      <c r="M13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IFERROR(VLOOKUP(Abfalldokumentation!$O1376,Kennzahlen!U:X,3,FALSE)*Abfalldokumentation!$B1376,"0")))),0)</f>
        <v>0</v>
      </c>
      <c r="N1376" s="80">
        <f>IF(ISBLANK(Q1376),VLOOKUP(Abfalldokumentation!$O1376,'Linien - BU'!R:S,2,FALSE),Q1376)</f>
        <v>3020</v>
      </c>
      <c r="O1376" s="76">
        <f t="shared" si="152"/>
        <v>32000049</v>
      </c>
      <c r="P1376" s="76">
        <f t="shared" si="153"/>
        <v>34</v>
      </c>
      <c r="Q1376" s="38">
        <v>3020</v>
      </c>
      <c r="R1376" s="39">
        <v>32000049</v>
      </c>
      <c r="S1376" s="39">
        <v>81.2</v>
      </c>
      <c r="T1376" s="39">
        <v>34</v>
      </c>
      <c r="U1376" s="40">
        <v>44496</v>
      </c>
      <c r="V1376" s="41"/>
      <c r="W1376" s="39"/>
      <c r="X1376" s="43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2" t="str">
        <f>VLOOKUP(N1377,'Linien - BU'!A:B,2,FALSE)</f>
        <v>BU1</v>
      </c>
      <c r="B1377" s="73">
        <f t="shared" si="147"/>
        <v>81.2</v>
      </c>
      <c r="C1377" s="74">
        <f>Abfalldokumentation!$U1377</f>
        <v>44496</v>
      </c>
      <c r="D1377" s="68" t="str">
        <f>IFERROR(VLOOKUP(Tabelle3[[#This Row],[Artikelnr.]],Produktgruppe!A:B,2,0),Tabelle3[[#This Row],[Produktname]])</f>
        <v>Räucherwürste</v>
      </c>
      <c r="E1377" s="75" t="str">
        <f>IFERROR(VLOOKUP(Abfalldokumentation!$O1377,Artikel!A:C,3,FALSE),Abfalldokumentation!$O1377)</f>
        <v>GRW NATUR 7,2KG</v>
      </c>
      <c r="F1377" s="75" t="str">
        <f>VLOOKUP(T1377,'Liste Gründe'!A:D,2,FALSE)</f>
        <v>Linienbezogen</v>
      </c>
      <c r="G1377" s="74" t="str">
        <f>IF(ISBLANK(V1377),VLOOKUP(Abfalldokumentation!$P1377,'Liste Gründe'!A:D,3,FALSE),V1377)</f>
        <v>Darm geplatzt</v>
      </c>
      <c r="H1377" s="75" t="str">
        <f>IF(ISBLANK(Abfalldokumentation!$W1377),"-",Abfalldokumentation!$W1377)</f>
        <v>-</v>
      </c>
      <c r="I1377" s="75">
        <f t="shared" si="148"/>
        <v>43</v>
      </c>
      <c r="J1377" s="75" t="str">
        <f t="shared" si="149"/>
        <v>Produkte</v>
      </c>
      <c r="K1377" s="75" t="str">
        <f t="shared" si="150"/>
        <v>BUs</v>
      </c>
      <c r="L1377" s="75" t="str">
        <f t="shared" si="151"/>
        <v>Symptome</v>
      </c>
      <c r="M13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IFERROR(VLOOKUP(Abfalldokumentation!$O1377,Kennzahlen!U:X,3,FALSE)*Abfalldokumentation!$B1377,"0")))),0)</f>
        <v>0</v>
      </c>
      <c r="N1377" s="75">
        <f>IF(ISBLANK(Q1377),VLOOKUP(Abfalldokumentation!$O1377,'Linien - BU'!R:S,2,FALSE),Q1377)</f>
        <v>3020</v>
      </c>
      <c r="O1377" s="76">
        <f t="shared" si="152"/>
        <v>32000049</v>
      </c>
      <c r="P1377" s="76">
        <f t="shared" si="153"/>
        <v>34</v>
      </c>
      <c r="Q1377" s="44">
        <v>3020</v>
      </c>
      <c r="R1377" s="45">
        <v>32000049</v>
      </c>
      <c r="S1377" s="45">
        <v>81.2</v>
      </c>
      <c r="T1377" s="39">
        <v>34</v>
      </c>
      <c r="U1377" s="46">
        <v>44496</v>
      </c>
      <c r="V1377" s="47"/>
      <c r="W1377" s="45"/>
      <c r="X1377" s="49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7" t="str">
        <f>VLOOKUP(N1378,'Linien - BU'!A:B,2,FALSE)</f>
        <v>BU1</v>
      </c>
      <c r="B1378" s="78">
        <f t="shared" si="147"/>
        <v>20.3</v>
      </c>
      <c r="C1378" s="79">
        <f>Abfalldokumentation!$U1378</f>
        <v>44496</v>
      </c>
      <c r="D1378" s="68" t="str">
        <f>IFERROR(VLOOKUP(Tabelle3[[#This Row],[Artikelnr.]],Produktgruppe!A:B,2,0),Tabelle3[[#This Row],[Produktname]])</f>
        <v>Räucherwürste</v>
      </c>
      <c r="E1378" s="80" t="str">
        <f>IFERROR(VLOOKUP(Abfalldokumentation!$O1378,Artikel!A:C,3,FALSE),Abfalldokumentation!$O1378)</f>
        <v>GRW GARTK 7,2KG</v>
      </c>
      <c r="F1378" s="80" t="str">
        <f>VLOOKUP(T1378,'Liste Gründe'!A:D,2,FALSE)</f>
        <v>Rest</v>
      </c>
      <c r="G1378" s="79" t="str">
        <f>IF(ISBLANK(V1378),VLOOKUP(Abfalldokumentation!$P1378,'Liste Gründe'!A:D,3,FALSE),V1378)</f>
        <v>Metall</v>
      </c>
      <c r="H1378" s="80" t="str">
        <f>IF(ISBLANK(Abfalldokumentation!$W1378),"-",Abfalldokumentation!$W1378)</f>
        <v>-</v>
      </c>
      <c r="I1378" s="80">
        <f t="shared" si="148"/>
        <v>43</v>
      </c>
      <c r="J1378" s="80" t="str">
        <f t="shared" si="149"/>
        <v>Produkte</v>
      </c>
      <c r="K1378" s="80" t="str">
        <f t="shared" si="150"/>
        <v>BUs</v>
      </c>
      <c r="L1378" s="80" t="str">
        <f t="shared" si="151"/>
        <v>Symptome</v>
      </c>
      <c r="M13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IFERROR(VLOOKUP(Abfalldokumentation!$O1378,Kennzahlen!U:X,3,FALSE)*Abfalldokumentation!$B1378,"0")))),0)</f>
        <v>0</v>
      </c>
      <c r="N1378" s="80">
        <f>IF(ISBLANK(Q1378),VLOOKUP(Abfalldokumentation!$O1378,'Linien - BU'!R:S,2,FALSE),Q1378)</f>
        <v>3040</v>
      </c>
      <c r="O1378" s="76">
        <f t="shared" si="152"/>
        <v>32000061</v>
      </c>
      <c r="P1378" s="76">
        <f t="shared" si="153"/>
        <v>40</v>
      </c>
      <c r="Q1378" s="38">
        <v>3040</v>
      </c>
      <c r="R1378" s="39">
        <v>32000061</v>
      </c>
      <c r="S1378" s="39">
        <v>20.3</v>
      </c>
      <c r="T1378" s="39">
        <v>40</v>
      </c>
      <c r="U1378" s="40">
        <v>44496</v>
      </c>
      <c r="V1378" s="41"/>
      <c r="W1378" s="39"/>
      <c r="X1378" s="43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2" t="str">
        <f>VLOOKUP(N1379,'Linien - BU'!A:B,2,FALSE)</f>
        <v>BU1</v>
      </c>
      <c r="B1379" s="73">
        <f t="shared" si="147"/>
        <v>20.3</v>
      </c>
      <c r="C1379" s="74">
        <f>Abfalldokumentation!$U1379</f>
        <v>44496</v>
      </c>
      <c r="D1379" s="68" t="str">
        <f>IFERROR(VLOOKUP(Tabelle3[[#This Row],[Artikelnr.]],Produktgruppe!A:B,2,0),Tabelle3[[#This Row],[Produktname]])</f>
        <v>Räucherwürste</v>
      </c>
      <c r="E1379" s="75" t="str">
        <f>IFERROR(VLOOKUP(Abfalldokumentation!$O1379,Artikel!A:C,3,FALSE),Abfalldokumentation!$O1379)</f>
        <v>GRW GARTK 7,2KG</v>
      </c>
      <c r="F1379" s="75" t="str">
        <f>VLOOKUP(T1379,'Liste Gründe'!A:D,2,FALSE)</f>
        <v>Linienbezogen</v>
      </c>
      <c r="G1379" s="74" t="str">
        <f>IF(ISBLANK(V1379),VLOOKUP(Abfalldokumentation!$P1379,'Liste Gründe'!A:D,3,FALSE),V1379)</f>
        <v>Reinigung</v>
      </c>
      <c r="H1379" s="75" t="str">
        <f>IF(ISBLANK(Abfalldokumentation!$W1379),"-",Abfalldokumentation!$W1379)</f>
        <v>-</v>
      </c>
      <c r="I1379" s="75">
        <f t="shared" si="148"/>
        <v>43</v>
      </c>
      <c r="J1379" s="75" t="str">
        <f t="shared" si="149"/>
        <v>Produkte</v>
      </c>
      <c r="K1379" s="75" t="str">
        <f t="shared" si="150"/>
        <v>BUs</v>
      </c>
      <c r="L1379" s="75" t="str">
        <f t="shared" si="151"/>
        <v>Symptome</v>
      </c>
      <c r="M13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IFERROR(VLOOKUP(Abfalldokumentation!$O1379,Kennzahlen!U:X,3,FALSE)*Abfalldokumentation!$B1379,"0")))),0)</f>
        <v>0</v>
      </c>
      <c r="N1379" s="75">
        <f>IF(ISBLANK(Q1379),VLOOKUP(Abfalldokumentation!$O1379,'Linien - BU'!R:S,2,FALSE),Q1379)</f>
        <v>2030</v>
      </c>
      <c r="O1379" s="76">
        <f t="shared" si="152"/>
        <v>32000061</v>
      </c>
      <c r="P1379" s="76">
        <f t="shared" si="153"/>
        <v>10</v>
      </c>
      <c r="Q1379" s="44">
        <v>2030</v>
      </c>
      <c r="R1379" s="45">
        <v>32000061</v>
      </c>
      <c r="S1379" s="45">
        <v>20.3</v>
      </c>
      <c r="T1379" s="45">
        <v>10</v>
      </c>
      <c r="U1379" s="46">
        <v>44496</v>
      </c>
      <c r="V1379" s="47"/>
      <c r="W1379" s="45"/>
      <c r="X1379" s="49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7" t="str">
        <f>VLOOKUP(N1380,'Linien - BU'!A:B,2,FALSE)</f>
        <v>BU4</v>
      </c>
      <c r="B1380" s="78">
        <f t="shared" si="147"/>
        <v>297</v>
      </c>
      <c r="C1380" s="79">
        <f>Abfalldokumentation!$U1380</f>
        <v>44496</v>
      </c>
      <c r="D1380" s="68" t="str">
        <f>IFERROR(VLOOKUP(Tabelle3[[#This Row],[Artikelnr.]],Produktgruppe!A:B,2,0),Tabelle3[[#This Row],[Produktname]])</f>
        <v>ABS 495</v>
      </c>
      <c r="E1380" s="80" t="str">
        <f>IFERROR(VLOOKUP(Abfalldokumentation!$O1380,Artikel!A:C,3,FALSE),Abfalldokumentation!$O1380)</f>
        <v>ABS CAMBOZOLA-VAKU</v>
      </c>
      <c r="F1380" s="80" t="str">
        <f>VLOOKUP(T1380,'Liste Gründe'!A:D,2,FALSE)</f>
        <v>keinen Verwendungszweck</v>
      </c>
      <c r="G1380" s="79" t="str">
        <f>IF(ISBLANK(V1380),VLOOKUP(Abfalldokumentation!$P1380,'Liste Gründe'!A:D,3,FALSE),V1380)</f>
        <v>keinen Verwendungszweck</v>
      </c>
      <c r="H1380" s="80" t="str">
        <f>IF(ISBLANK(Abfalldokumentation!$W1380),"-",Abfalldokumentation!$W1380)</f>
        <v>-</v>
      </c>
      <c r="I1380" s="80">
        <f t="shared" si="148"/>
        <v>43</v>
      </c>
      <c r="J1380" s="80" t="str">
        <f t="shared" si="149"/>
        <v>Produkte</v>
      </c>
      <c r="K1380" s="80" t="str">
        <f t="shared" si="150"/>
        <v>BUs</v>
      </c>
      <c r="L1380" s="80" t="str">
        <f t="shared" si="151"/>
        <v>Symptome</v>
      </c>
      <c r="M13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IFERROR(VLOOKUP(Abfalldokumentation!$O1380,Kennzahlen!U:X,3,FALSE)*Abfalldokumentation!$B1380,"0")))),0)</f>
        <v>8.9105580026070399</v>
      </c>
      <c r="N1380" s="80" t="str">
        <f>IF(ISBLANK(Q1380),VLOOKUP(Abfalldokumentation!$O1380,'Linien - BU'!R:S,2,FALSE),Q1380)</f>
        <v>bu4</v>
      </c>
      <c r="O1380" s="76">
        <f t="shared" si="152"/>
        <v>49500194</v>
      </c>
      <c r="P1380" s="76">
        <f t="shared" si="153"/>
        <v>61</v>
      </c>
      <c r="Q1380" s="38" t="s">
        <v>305</v>
      </c>
      <c r="R1380" s="39">
        <v>49500194</v>
      </c>
      <c r="S1380" s="39">
        <v>297</v>
      </c>
      <c r="T1380" s="39">
        <v>61</v>
      </c>
      <c r="U1380" s="40">
        <v>44496</v>
      </c>
      <c r="V1380" s="41"/>
      <c r="W1380" s="39"/>
      <c r="X1380" s="43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2" t="str">
        <f>VLOOKUP(N1381,'Linien - BU'!A:B,2,FALSE)</f>
        <v>BU4</v>
      </c>
      <c r="B1381" s="73">
        <f t="shared" si="147"/>
        <v>15.4</v>
      </c>
      <c r="C1381" s="74">
        <f>Abfalldokumentation!$U1381</f>
        <v>44496</v>
      </c>
      <c r="D1381" s="68" t="str">
        <f>IFERROR(VLOOKUP(Tabelle3[[#This Row],[Artikelnr.]],Produktgruppe!A:B,2,0),Tabelle3[[#This Row],[Produktname]])</f>
        <v>Diverses</v>
      </c>
      <c r="E1381" s="75" t="str">
        <f>IFERROR(VLOOKUP(Abfalldokumentation!$O1381,Artikel!A:C,3,FALSE),Abfalldokumentation!$O1381)</f>
        <v>Diverses</v>
      </c>
      <c r="F1381" s="75" t="str">
        <f>VLOOKUP(T1381,'Liste Gründe'!A:D,2,FALSE)</f>
        <v>Linienbezogen</v>
      </c>
      <c r="G1381" s="74" t="str">
        <f>IF(ISBLANK(V1381),VLOOKUP(Abfalldokumentation!$P1381,'Liste Gründe'!A:D,3,FALSE),V1381)</f>
        <v>Maschinenabfall</v>
      </c>
      <c r="H1381" s="75" t="str">
        <f>IF(ISBLANK(Abfalldokumentation!$W1381),"-",Abfalldokumentation!$W1381)</f>
        <v>-</v>
      </c>
      <c r="I1381" s="75">
        <f t="shared" si="148"/>
        <v>43</v>
      </c>
      <c r="J1381" s="75" t="str">
        <f t="shared" si="149"/>
        <v>Produkte</v>
      </c>
      <c r="K1381" s="75" t="str">
        <f t="shared" si="150"/>
        <v>BUs</v>
      </c>
      <c r="L1381" s="75" t="str">
        <f t="shared" si="151"/>
        <v>Symptome</v>
      </c>
      <c r="M13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IFERROR(VLOOKUP(Abfalldokumentation!$O1381,Kennzahlen!U:X,3,FALSE)*Abfalldokumentation!$B1381,"0")))),0)</f>
        <v>0</v>
      </c>
      <c r="N1381" s="75" t="str">
        <f>IF(ISBLANK(Q1381),VLOOKUP(Abfalldokumentation!$O1381,'Linien - BU'!R:S,2,FALSE),Q1381)</f>
        <v>bu4</v>
      </c>
      <c r="O1381" s="76" t="str">
        <f t="shared" si="152"/>
        <v>Diverses</v>
      </c>
      <c r="P1381" s="76">
        <f t="shared" si="153"/>
        <v>30</v>
      </c>
      <c r="Q1381" s="44" t="s">
        <v>305</v>
      </c>
      <c r="R1381" s="45" t="s">
        <v>108</v>
      </c>
      <c r="S1381" s="45">
        <v>15.4</v>
      </c>
      <c r="T1381" s="45">
        <v>30</v>
      </c>
      <c r="U1381" s="46">
        <v>44496</v>
      </c>
      <c r="V1381" s="47"/>
      <c r="W1381" s="45"/>
      <c r="X1381" s="49" t="str">
        <f>IFERROR(VLOOKUP(Abfalldokumentation!$R1381,Artikel!A:C,3,FALSE),Abfalldokumentation!$R1381)</f>
        <v>Diverses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7" t="str">
        <f>VLOOKUP(N1382,'Linien - BU'!A:B,2,FALSE)</f>
        <v>BU3</v>
      </c>
      <c r="B1382" s="78">
        <f t="shared" si="147"/>
        <v>28.4</v>
      </c>
      <c r="C1382" s="79">
        <f>Abfalldokumentation!$U1382</f>
        <v>44496</v>
      </c>
      <c r="D1382" s="68" t="str">
        <f>IFERROR(VLOOKUP(Tabelle3[[#This Row],[Artikelnr.]],Produktgruppe!A:B,2,0),Tabelle3[[#This Row],[Produktname]])</f>
        <v>Diverses</v>
      </c>
      <c r="E1382" s="80" t="str">
        <f>IFERROR(VLOOKUP(Abfalldokumentation!$O1382,Artikel!A:C,3,FALSE),Abfalldokumentation!$O1382)</f>
        <v>Maschinenabfall</v>
      </c>
      <c r="F1382" s="80" t="str">
        <f>VLOOKUP(T1382,'Liste Gründe'!A:D,2,FALSE)</f>
        <v>Linienbezogen</v>
      </c>
      <c r="G1382" s="79" t="str">
        <f>IF(ISBLANK(V1382),VLOOKUP(Abfalldokumentation!$P1382,'Liste Gründe'!A:D,3,FALSE),V1382)</f>
        <v>Maschinenabfall</v>
      </c>
      <c r="H1382" s="80" t="str">
        <f>IF(ISBLANK(Abfalldokumentation!$W1382),"-",Abfalldokumentation!$W1382)</f>
        <v>-</v>
      </c>
      <c r="I1382" s="80">
        <f t="shared" si="148"/>
        <v>43</v>
      </c>
      <c r="J1382" s="80" t="str">
        <f t="shared" si="149"/>
        <v>Produkte</v>
      </c>
      <c r="K1382" s="80" t="str">
        <f t="shared" si="150"/>
        <v>BUs</v>
      </c>
      <c r="L1382" s="80" t="str">
        <f t="shared" si="151"/>
        <v>Symptome</v>
      </c>
      <c r="M13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IFERROR(VLOOKUP(Abfalldokumentation!$O1382,Kennzahlen!U:X,3,FALSE)*Abfalldokumentation!$B1382,"0")))),0)</f>
        <v>0</v>
      </c>
      <c r="N1382" s="80" t="str">
        <f>IF(ISBLANK(Q1382),VLOOKUP(Abfalldokumentation!$O1382,'Linien - BU'!R:S,2,FALSE),Q1382)</f>
        <v>bu3</v>
      </c>
      <c r="O1382" s="76" t="str">
        <f t="shared" si="152"/>
        <v>Maschinenabfall</v>
      </c>
      <c r="P1382" s="76">
        <f t="shared" si="153"/>
        <v>30</v>
      </c>
      <c r="Q1382" s="38" t="s">
        <v>304</v>
      </c>
      <c r="R1382" s="39" t="s">
        <v>53</v>
      </c>
      <c r="S1382" s="39">
        <v>28.4</v>
      </c>
      <c r="T1382" s="39">
        <v>30</v>
      </c>
      <c r="U1382" s="40">
        <v>44496</v>
      </c>
      <c r="V1382" s="41"/>
      <c r="W1382" s="39"/>
      <c r="X1382" s="43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2" t="str">
        <f>VLOOKUP(N1383,'Linien - BU'!A:B,2,FALSE)</f>
        <v>BU1</v>
      </c>
      <c r="B1383" s="73">
        <f t="shared" si="147"/>
        <v>60.900000000000006</v>
      </c>
      <c r="C1383" s="74">
        <f>Abfalldokumentation!$U1383</f>
        <v>44496</v>
      </c>
      <c r="D1383" s="68" t="str">
        <f>IFERROR(VLOOKUP(Tabelle3[[#This Row],[Artikelnr.]],Produktgruppe!A:B,2,0),Tabelle3[[#This Row],[Produktname]])</f>
        <v>Rest</v>
      </c>
      <c r="E1383" s="75" t="str">
        <f>IFERROR(VLOOKUP(Abfalldokumentation!$O1383,Artikel!A:C,3,FALSE),Abfalldokumentation!$O1383)</f>
        <v>-</v>
      </c>
      <c r="F1383" s="75" t="str">
        <f>VLOOKUP(T1383,'Liste Gründe'!A:D,2,FALSE)</f>
        <v>Linienbezogen</v>
      </c>
      <c r="G1383" s="74" t="str">
        <f>IF(ISBLANK(V1383),VLOOKUP(Abfalldokumentation!$P1383,'Liste Gründe'!A:D,3,FALSE),V1383)</f>
        <v>Reinigung</v>
      </c>
      <c r="H1383" s="75" t="str">
        <f>IF(ISBLANK(Abfalldokumentation!$W1383),"-",Abfalldokumentation!$W1383)</f>
        <v>-</v>
      </c>
      <c r="I1383" s="75">
        <f t="shared" si="148"/>
        <v>43</v>
      </c>
      <c r="J1383" s="75" t="str">
        <f t="shared" si="149"/>
        <v>Produkte</v>
      </c>
      <c r="K1383" s="75" t="str">
        <f t="shared" si="150"/>
        <v>BUs</v>
      </c>
      <c r="L1383" s="75" t="str">
        <f t="shared" si="151"/>
        <v>Symptome</v>
      </c>
      <c r="M13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IFERROR(VLOOKUP(Abfalldokumentation!$O1383,Kennzahlen!U:X,3,FALSE)*Abfalldokumentation!$B1383,"0")))),0)</f>
        <v>0</v>
      </c>
      <c r="N1383" s="75">
        <f>IF(ISBLANK(Q1383),VLOOKUP(Abfalldokumentation!$O1383,'Linien - BU'!R:S,2,FALSE),Q1383)</f>
        <v>3100</v>
      </c>
      <c r="O1383" s="76" t="str">
        <f t="shared" si="152"/>
        <v>-</v>
      </c>
      <c r="P1383" s="76">
        <f t="shared" si="153"/>
        <v>10</v>
      </c>
      <c r="Q1383" s="44">
        <v>3100</v>
      </c>
      <c r="R1383" s="45" t="s">
        <v>52</v>
      </c>
      <c r="S1383" s="45">
        <v>60.900000000000006</v>
      </c>
      <c r="T1383" s="45">
        <v>10</v>
      </c>
      <c r="U1383" s="46">
        <v>44496</v>
      </c>
      <c r="V1383" s="47"/>
      <c r="W1383" s="45"/>
      <c r="X1383" s="49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7" t="str">
        <f>VLOOKUP(N1384,'Linien - BU'!A:B,2,FALSE)</f>
        <v>Rest</v>
      </c>
      <c r="B1384" s="78">
        <f t="shared" si="147"/>
        <v>90</v>
      </c>
      <c r="C1384" s="79">
        <f>Abfalldokumentation!$U1384</f>
        <v>44496</v>
      </c>
      <c r="D1384" s="68" t="str">
        <f>IFERROR(VLOOKUP(Tabelle3[[#This Row],[Artikelnr.]],Produktgruppe!A:B,2,0),Tabelle3[[#This Row],[Produktname]])</f>
        <v>Rest</v>
      </c>
      <c r="E1384" s="80" t="str">
        <f>IFERROR(VLOOKUP(Abfalldokumentation!$O1384,Artikel!A:C,3,FALSE),Abfalldokumentation!$O1384)</f>
        <v>-</v>
      </c>
      <c r="F1384" s="80" t="str">
        <f>VLOOKUP(T1384,'Liste Gründe'!A:D,2,FALSE)</f>
        <v>Qualitätssicherung</v>
      </c>
      <c r="G1384" s="79" t="str">
        <f>IF(ISBLANK(V1384),VLOOKUP(Abfalldokumentation!$P1384,'Liste Gründe'!A:D,3,FALSE),V1384)</f>
        <v>Laborproben</v>
      </c>
      <c r="H1384" s="80" t="str">
        <f>IF(ISBLANK(Abfalldokumentation!$W1384),"-",Abfalldokumentation!$W1384)</f>
        <v>-</v>
      </c>
      <c r="I1384" s="80">
        <f t="shared" si="148"/>
        <v>43</v>
      </c>
      <c r="J1384" s="80" t="str">
        <f t="shared" si="149"/>
        <v>Produkte</v>
      </c>
      <c r="K1384" s="80" t="str">
        <f t="shared" si="150"/>
        <v>BUs</v>
      </c>
      <c r="L1384" s="80" t="str">
        <f t="shared" si="151"/>
        <v>Symptome</v>
      </c>
      <c r="M13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IFERROR(VLOOKUP(Abfalldokumentation!$O1384,Kennzahlen!U:X,3,FALSE)*Abfalldokumentation!$B1384,"0")))),0)</f>
        <v>0</v>
      </c>
      <c r="N1384" s="80" t="str">
        <f>IF(ISBLANK(Q1384),VLOOKUP(Abfalldokumentation!$O1384,'Linien - BU'!R:S,2,FALSE),Q1384)</f>
        <v>Labor</v>
      </c>
      <c r="O1384" s="76" t="str">
        <f t="shared" si="152"/>
        <v>-</v>
      </c>
      <c r="P1384" s="76">
        <f t="shared" si="153"/>
        <v>73</v>
      </c>
      <c r="Q1384" s="38" t="s">
        <v>185</v>
      </c>
      <c r="R1384" s="39" t="s">
        <v>52</v>
      </c>
      <c r="S1384" s="39">
        <v>90</v>
      </c>
      <c r="T1384" s="39">
        <v>73</v>
      </c>
      <c r="U1384" s="40">
        <v>44496</v>
      </c>
      <c r="V1384" s="41"/>
      <c r="W1384" s="39"/>
      <c r="X1384" s="43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2" t="str">
        <f>VLOOKUP(N1385,'Linien - BU'!A:B,2,FALSE)</f>
        <v>Rest</v>
      </c>
      <c r="B1385" s="73">
        <f t="shared" si="147"/>
        <v>120</v>
      </c>
      <c r="C1385" s="74">
        <f>Abfalldokumentation!$U1385</f>
        <v>44496</v>
      </c>
      <c r="D1385" s="68" t="str">
        <f>IFERROR(VLOOKUP(Tabelle3[[#This Row],[Artikelnr.]],Produktgruppe!A:B,2,0),Tabelle3[[#This Row],[Produktname]])</f>
        <v>Rest</v>
      </c>
      <c r="E1385" s="75" t="str">
        <f>IFERROR(VLOOKUP(Abfalldokumentation!$O1385,Artikel!A:C,3,FALSE),Abfalldokumentation!$O1385)</f>
        <v>-</v>
      </c>
      <c r="F1385" s="75" t="str">
        <f>VLOOKUP(T1385,'Liste Gründe'!A:D,2,FALSE)</f>
        <v>Qualitätssicherung</v>
      </c>
      <c r="G1385" s="74" t="str">
        <f>IF(ISBLANK(V1385),VLOOKUP(Abfalldokumentation!$P1385,'Liste Gründe'!A:D,3,FALSE),V1385)</f>
        <v>Laborproben</v>
      </c>
      <c r="H1385" s="75" t="str">
        <f>IF(ISBLANK(Abfalldokumentation!$W1385),"-",Abfalldokumentation!$W1385)</f>
        <v>-</v>
      </c>
      <c r="I1385" s="75">
        <f t="shared" si="148"/>
        <v>43</v>
      </c>
      <c r="J1385" s="75" t="str">
        <f t="shared" si="149"/>
        <v>Produkte</v>
      </c>
      <c r="K1385" s="75" t="str">
        <f t="shared" si="150"/>
        <v>BUs</v>
      </c>
      <c r="L1385" s="75" t="str">
        <f t="shared" si="151"/>
        <v>Symptome</v>
      </c>
      <c r="M13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IFERROR(VLOOKUP(Abfalldokumentation!$O1385,Kennzahlen!U:X,3,FALSE)*Abfalldokumentation!$B1385,"0")))),0)</f>
        <v>0</v>
      </c>
      <c r="N1385" s="75" t="str">
        <f>IF(ISBLANK(Q1385),VLOOKUP(Abfalldokumentation!$O1385,'Linien - BU'!R:S,2,FALSE),Q1385)</f>
        <v>Labor</v>
      </c>
      <c r="O1385" s="76" t="str">
        <f t="shared" si="152"/>
        <v>-</v>
      </c>
      <c r="P1385" s="76">
        <f t="shared" si="153"/>
        <v>73</v>
      </c>
      <c r="Q1385" s="44" t="s">
        <v>185</v>
      </c>
      <c r="R1385" s="45" t="s">
        <v>52</v>
      </c>
      <c r="S1385" s="45">
        <v>120</v>
      </c>
      <c r="T1385" s="45">
        <v>73</v>
      </c>
      <c r="U1385" s="46">
        <v>44496</v>
      </c>
      <c r="V1385" s="47"/>
      <c r="W1385" s="45"/>
      <c r="X1385" s="49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7" t="str">
        <f>VLOOKUP(N1386,'Linien - BU'!A:B,2,FALSE)</f>
        <v>Rest</v>
      </c>
      <c r="B1386" s="78">
        <f t="shared" si="147"/>
        <v>47.6</v>
      </c>
      <c r="C1386" s="79">
        <f>Abfalldokumentation!$U1386</f>
        <v>44496</v>
      </c>
      <c r="D1386" s="68" t="str">
        <f>IFERROR(VLOOKUP(Tabelle3[[#This Row],[Artikelnr.]],Produktgruppe!A:B,2,0),Tabelle3[[#This Row],[Produktname]])</f>
        <v>Rest</v>
      </c>
      <c r="E1386" s="80" t="str">
        <f>IFERROR(VLOOKUP(Abfalldokumentation!$O1386,Artikel!A:C,3,FALSE),Abfalldokumentation!$O1386)</f>
        <v>-</v>
      </c>
      <c r="F1386" s="80" t="str">
        <f>VLOOKUP(T1386,'Liste Gründe'!A:D,2,FALSE)</f>
        <v>Qualitätssicherung</v>
      </c>
      <c r="G1386" s="79" t="str">
        <f>IF(ISBLANK(V1386),VLOOKUP(Abfalldokumentation!$P1386,'Liste Gründe'!A:D,3,FALSE),V1386)</f>
        <v>Laborproben</v>
      </c>
      <c r="H1386" s="80" t="str">
        <f>IF(ISBLANK(Abfalldokumentation!$W1386),"-",Abfalldokumentation!$W1386)</f>
        <v>-</v>
      </c>
      <c r="I1386" s="80">
        <f t="shared" si="148"/>
        <v>43</v>
      </c>
      <c r="J1386" s="80" t="str">
        <f t="shared" si="149"/>
        <v>Produkte</v>
      </c>
      <c r="K1386" s="80" t="str">
        <f t="shared" si="150"/>
        <v>BUs</v>
      </c>
      <c r="L1386" s="80" t="str">
        <f t="shared" si="151"/>
        <v>Symptome</v>
      </c>
      <c r="M13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IFERROR(VLOOKUP(Abfalldokumentation!$O1386,Kennzahlen!U:X,3,FALSE)*Abfalldokumentation!$B1386,"0")))),0)</f>
        <v>0</v>
      </c>
      <c r="N1386" s="80" t="str">
        <f>IF(ISBLANK(Q1386),VLOOKUP(Abfalldokumentation!$O1386,'Linien - BU'!R:S,2,FALSE),Q1386)</f>
        <v>Labor</v>
      </c>
      <c r="O1386" s="76" t="str">
        <f t="shared" si="152"/>
        <v>-</v>
      </c>
      <c r="P1386" s="76">
        <f t="shared" si="153"/>
        <v>73</v>
      </c>
      <c r="Q1386" s="38" t="s">
        <v>185</v>
      </c>
      <c r="R1386" s="39" t="s">
        <v>52</v>
      </c>
      <c r="S1386" s="39">
        <v>47.6</v>
      </c>
      <c r="T1386" s="39">
        <v>73</v>
      </c>
      <c r="U1386" s="40">
        <v>44496</v>
      </c>
      <c r="V1386" s="41"/>
      <c r="W1386" s="39"/>
      <c r="X1386" s="43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2" t="str">
        <f>VLOOKUP(N1387,'Linien - BU'!A:B,2,FALSE)</f>
        <v>Rest</v>
      </c>
      <c r="B1387" s="73">
        <f t="shared" si="147"/>
        <v>17.399999999999999</v>
      </c>
      <c r="C1387" s="74">
        <f>Abfalldokumentation!$U1387</f>
        <v>44496</v>
      </c>
      <c r="D1387" s="68" t="str">
        <f>IFERROR(VLOOKUP(Tabelle3[[#This Row],[Artikelnr.]],Produktgruppe!A:B,2,0),Tabelle3[[#This Row],[Produktname]])</f>
        <v>Rest</v>
      </c>
      <c r="E1387" s="75" t="str">
        <f>IFERROR(VLOOKUP(Abfalldokumentation!$O1387,Artikel!A:C,3,FALSE),Abfalldokumentation!$O1387)</f>
        <v>-</v>
      </c>
      <c r="F1387" s="75" t="str">
        <f>VLOOKUP(T1387,'Liste Gründe'!A:D,2,FALSE)</f>
        <v>Qualitätssicherung</v>
      </c>
      <c r="G1387" s="74" t="str">
        <f>IF(ISBLANK(V1387),VLOOKUP(Abfalldokumentation!$P1387,'Liste Gründe'!A:D,3,FALSE),V1387)</f>
        <v>Sensorik</v>
      </c>
      <c r="H1387" s="75" t="str">
        <f>IF(ISBLANK(Abfalldokumentation!$W1387),"-",Abfalldokumentation!$W1387)</f>
        <v>-</v>
      </c>
      <c r="I1387" s="75">
        <f t="shared" si="148"/>
        <v>43</v>
      </c>
      <c r="J1387" s="75" t="str">
        <f t="shared" si="149"/>
        <v>Produkte</v>
      </c>
      <c r="K1387" s="75" t="str">
        <f t="shared" si="150"/>
        <v>BUs</v>
      </c>
      <c r="L1387" s="75" t="str">
        <f t="shared" si="151"/>
        <v>Symptome</v>
      </c>
      <c r="M13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IFERROR(VLOOKUP(Abfalldokumentation!$O1387,Kennzahlen!U:X,3,FALSE)*Abfalldokumentation!$B1387,"0")))),0)</f>
        <v>0</v>
      </c>
      <c r="N1387" s="75" t="str">
        <f>IF(ISBLANK(Q1387),VLOOKUP(Abfalldokumentation!$O1387,'Linien - BU'!R:S,2,FALSE),Q1387)</f>
        <v>QM</v>
      </c>
      <c r="O1387" s="76" t="str">
        <f t="shared" si="152"/>
        <v>-</v>
      </c>
      <c r="P1387" s="76">
        <f t="shared" si="153"/>
        <v>74</v>
      </c>
      <c r="Q1387" s="44" t="s">
        <v>182</v>
      </c>
      <c r="R1387" s="45" t="s">
        <v>52</v>
      </c>
      <c r="S1387" s="45">
        <v>17.399999999999999</v>
      </c>
      <c r="T1387" s="45">
        <v>74</v>
      </c>
      <c r="U1387" s="46">
        <v>44496</v>
      </c>
      <c r="V1387" s="47"/>
      <c r="W1387" s="45"/>
      <c r="X1387" s="49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7" t="str">
        <f>VLOOKUP(N1388,'Linien - BU'!A:B,2,FALSE)</f>
        <v>Rest</v>
      </c>
      <c r="B1388" s="78">
        <f t="shared" si="147"/>
        <v>110</v>
      </c>
      <c r="C1388" s="79">
        <f>Abfalldokumentation!$U1388</f>
        <v>44496</v>
      </c>
      <c r="D1388" s="68" t="str">
        <f>IFERROR(VLOOKUP(Tabelle3[[#This Row],[Artikelnr.]],Produktgruppe!A:B,2,0),Tabelle3[[#This Row],[Produktname]])</f>
        <v>Rest</v>
      </c>
      <c r="E1388" s="80" t="str">
        <f>IFERROR(VLOOKUP(Abfalldokumentation!$O1388,Artikel!A:C,3,FALSE),Abfalldokumentation!$O1388)</f>
        <v>-</v>
      </c>
      <c r="F1388" s="80" t="str">
        <f>VLOOKUP(T1388,'Liste Gründe'!A:D,2,FALSE)</f>
        <v>Qualitätssicherung</v>
      </c>
      <c r="G1388" s="79" t="str">
        <f>IF(ISBLANK(V1388),VLOOKUP(Abfalldokumentation!$P1388,'Liste Gründe'!A:D,3,FALSE),V1388)</f>
        <v>Sensorik</v>
      </c>
      <c r="H1388" s="80" t="str">
        <f>IF(ISBLANK(Abfalldokumentation!$W1388),"-",Abfalldokumentation!$W1388)</f>
        <v>-</v>
      </c>
      <c r="I1388" s="80">
        <f t="shared" si="148"/>
        <v>43</v>
      </c>
      <c r="J1388" s="80" t="str">
        <f t="shared" si="149"/>
        <v>Produkte</v>
      </c>
      <c r="K1388" s="80" t="str">
        <f t="shared" si="150"/>
        <v>BUs</v>
      </c>
      <c r="L1388" s="80" t="str">
        <f t="shared" si="151"/>
        <v>Symptome</v>
      </c>
      <c r="M13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IFERROR(VLOOKUP(Abfalldokumentation!$O1388,Kennzahlen!U:X,3,FALSE)*Abfalldokumentation!$B1388,"0")))),0)</f>
        <v>0</v>
      </c>
      <c r="N1388" s="80" t="str">
        <f>IF(ISBLANK(Q1388),VLOOKUP(Abfalldokumentation!$O1388,'Linien - BU'!R:S,2,FALSE),Q1388)</f>
        <v>Labor</v>
      </c>
      <c r="O1388" s="76" t="str">
        <f t="shared" si="152"/>
        <v>-</v>
      </c>
      <c r="P1388" s="76">
        <f t="shared" si="153"/>
        <v>74</v>
      </c>
      <c r="Q1388" s="38" t="s">
        <v>185</v>
      </c>
      <c r="R1388" s="39" t="s">
        <v>52</v>
      </c>
      <c r="S1388" s="39">
        <v>110</v>
      </c>
      <c r="T1388" s="39">
        <v>74</v>
      </c>
      <c r="U1388" s="40">
        <v>44496</v>
      </c>
      <c r="V1388" s="41"/>
      <c r="W1388" s="39"/>
      <c r="X1388" s="43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2" t="str">
        <f>VLOOKUP(N1389,'Linien - BU'!A:B,2,FALSE)</f>
        <v>Rest</v>
      </c>
      <c r="B1389" s="73">
        <f t="shared" si="147"/>
        <v>1.4</v>
      </c>
      <c r="C1389" s="74">
        <f>Abfalldokumentation!$U1389</f>
        <v>44496</v>
      </c>
      <c r="D1389" s="68" t="str">
        <f>IFERROR(VLOOKUP(Tabelle3[[#This Row],[Artikelnr.]],Produktgruppe!A:B,2,0),Tabelle3[[#This Row],[Produktname]])</f>
        <v>Rest</v>
      </c>
      <c r="E1389" s="75" t="str">
        <f>IFERROR(VLOOKUP(Abfalldokumentation!$O1389,Artikel!A:C,3,FALSE),Abfalldokumentation!$O1389)</f>
        <v>-</v>
      </c>
      <c r="F1389" s="75" t="str">
        <f>VLOOKUP(T1389,'Liste Gründe'!A:D,2,FALSE)</f>
        <v>Qualitätssicherung</v>
      </c>
      <c r="G1389" s="74" t="str">
        <f>IF(ISBLANK(V1389),VLOOKUP(Abfalldokumentation!$P1389,'Liste Gründe'!A:D,3,FALSE),V1389)</f>
        <v>Sensorik</v>
      </c>
      <c r="H1389" s="75" t="str">
        <f>IF(ISBLANK(Abfalldokumentation!$W1389),"-",Abfalldokumentation!$W1389)</f>
        <v>-</v>
      </c>
      <c r="I1389" s="75">
        <f t="shared" si="148"/>
        <v>43</v>
      </c>
      <c r="J1389" s="75" t="str">
        <f t="shared" si="149"/>
        <v>Produkte</v>
      </c>
      <c r="K1389" s="75" t="str">
        <f t="shared" si="150"/>
        <v>BUs</v>
      </c>
      <c r="L1389" s="75" t="str">
        <f t="shared" si="151"/>
        <v>Symptome</v>
      </c>
      <c r="M13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IFERROR(VLOOKUP(Abfalldokumentation!$O1389,Kennzahlen!U:X,3,FALSE)*Abfalldokumentation!$B1389,"0")))),0)</f>
        <v>0</v>
      </c>
      <c r="N1389" s="75" t="str">
        <f>IF(ISBLANK(Q1389),VLOOKUP(Abfalldokumentation!$O1389,'Linien - BU'!R:S,2,FALSE),Q1389)</f>
        <v>Labor</v>
      </c>
      <c r="O1389" s="76" t="str">
        <f t="shared" si="152"/>
        <v>-</v>
      </c>
      <c r="P1389" s="76">
        <f t="shared" si="153"/>
        <v>74</v>
      </c>
      <c r="Q1389" s="44" t="s">
        <v>185</v>
      </c>
      <c r="R1389" s="45" t="s">
        <v>52</v>
      </c>
      <c r="S1389" s="45">
        <v>1.4</v>
      </c>
      <c r="T1389" s="45">
        <v>74</v>
      </c>
      <c r="U1389" s="46">
        <v>44496</v>
      </c>
      <c r="V1389" s="47"/>
      <c r="W1389" s="45"/>
      <c r="X1389" s="49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7" t="str">
        <f>VLOOKUP(N1390,'Linien - BU'!A:B,2,FALSE)</f>
        <v>BU1</v>
      </c>
      <c r="B1390" s="78">
        <f t="shared" si="147"/>
        <v>80</v>
      </c>
      <c r="C1390" s="79">
        <f>Abfalldokumentation!$U1390</f>
        <v>44496</v>
      </c>
      <c r="D1390" s="68" t="str">
        <f>IFERROR(VLOOKUP(Tabelle3[[#This Row],[Artikelnr.]],Produktgruppe!A:B,2,0),Tabelle3[[#This Row],[Produktname]])</f>
        <v>Diverses</v>
      </c>
      <c r="E1390" s="80" t="str">
        <f>IFERROR(VLOOKUP(Abfalldokumentation!$O1390,Artikel!A:C,3,FALSE),Abfalldokumentation!$O1390)</f>
        <v>Kapa EMM</v>
      </c>
      <c r="F1390" s="80" t="str">
        <f>VLOOKUP(T1390,'Liste Gründe'!A:D,2,FALSE)</f>
        <v>Schimmel</v>
      </c>
      <c r="G1390" s="79" t="str">
        <f>IF(ISBLANK(V1390),VLOOKUP(Abfalldokumentation!$P1390,'Liste Gründe'!A:D,3,FALSE),V1390)</f>
        <v>Rest</v>
      </c>
      <c r="H1390" s="80" t="str">
        <f>IF(ISBLANK(Abfalldokumentation!$W1390),"-",Abfalldokumentation!$W1390)</f>
        <v>MHD abgelaufen</v>
      </c>
      <c r="I1390" s="80">
        <f t="shared" si="148"/>
        <v>43</v>
      </c>
      <c r="J1390" s="80" t="str">
        <f t="shared" si="149"/>
        <v>Produkte</v>
      </c>
      <c r="K1390" s="80" t="str">
        <f t="shared" si="150"/>
        <v>BUs</v>
      </c>
      <c r="L1390" s="80" t="str">
        <f t="shared" si="151"/>
        <v>Symptome</v>
      </c>
      <c r="M13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IFERROR(VLOOKUP(Abfalldokumentation!$O1390,Kennzahlen!U:X,3,FALSE)*Abfalldokumentation!$B1390,"0")))),0)</f>
        <v>0</v>
      </c>
      <c r="N1390" s="80" t="str">
        <f>IF(ISBLANK(Q1390),VLOOKUP(Abfalldokumentation!$O1390,'Linien - BU'!R:S,2,FALSE),Q1390)</f>
        <v>Schmelze</v>
      </c>
      <c r="O1390" s="76" t="str">
        <f t="shared" si="152"/>
        <v>Kapa EMM</v>
      </c>
      <c r="P1390" s="76">
        <f t="shared" si="153"/>
        <v>12</v>
      </c>
      <c r="Q1390" s="38" t="s">
        <v>170</v>
      </c>
      <c r="R1390" s="39" t="s">
        <v>326</v>
      </c>
      <c r="S1390" s="39">
        <v>80</v>
      </c>
      <c r="T1390" s="39">
        <v>12</v>
      </c>
      <c r="U1390" s="40">
        <v>44496</v>
      </c>
      <c r="V1390" s="41" t="s">
        <v>10</v>
      </c>
      <c r="W1390" s="39" t="s">
        <v>27</v>
      </c>
      <c r="X1390" s="43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2" t="str">
        <f>VLOOKUP(N1391,'Linien - BU'!A:B,2,FALSE)</f>
        <v>Rest</v>
      </c>
      <c r="B1391" s="73">
        <f t="shared" si="147"/>
        <v>60</v>
      </c>
      <c r="C1391" s="74">
        <f>Abfalldokumentation!$U1391</f>
        <v>44496</v>
      </c>
      <c r="D1391" s="68" t="str">
        <f>IFERROR(VLOOKUP(Tabelle3[[#This Row],[Artikelnr.]],Produktgruppe!A:B,2,0),Tabelle3[[#This Row],[Produktname]])</f>
        <v>Qualitätssicherung</v>
      </c>
      <c r="E1391" s="75" t="str">
        <f>IFERROR(VLOOKUP(Abfalldokumentation!$O1391,Artikel!A:C,3,FALSE),Abfalldokumentation!$O1391)</f>
        <v>Rückstellproben</v>
      </c>
      <c r="F1391" s="75" t="str">
        <f>VLOOKUP(T1391,'Liste Gründe'!A:D,2,FALSE)</f>
        <v>Qualitätssicherung</v>
      </c>
      <c r="G1391" s="74" t="str">
        <f>IF(ISBLANK(V1391),VLOOKUP(Abfalldokumentation!$P1391,'Liste Gründe'!A:D,3,FALSE),V1391)</f>
        <v>Rückstellproben</v>
      </c>
      <c r="H1391" s="75" t="str">
        <f>IF(ISBLANK(Abfalldokumentation!$W1391),"-",Abfalldokumentation!$W1391)</f>
        <v>-</v>
      </c>
      <c r="I1391" s="75">
        <f t="shared" si="148"/>
        <v>43</v>
      </c>
      <c r="J1391" s="75" t="str">
        <f t="shared" si="149"/>
        <v>Produkte</v>
      </c>
      <c r="K1391" s="75" t="str">
        <f t="shared" si="150"/>
        <v>BUs</v>
      </c>
      <c r="L1391" s="75" t="str">
        <f t="shared" si="151"/>
        <v>Symptome</v>
      </c>
      <c r="M13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IFERROR(VLOOKUP(Abfalldokumentation!$O1391,Kennzahlen!U:X,3,FALSE)*Abfalldokumentation!$B1391,"0")))),0)</f>
        <v>0</v>
      </c>
      <c r="N1391" s="75" t="str">
        <f>IF(ISBLANK(Q1391),VLOOKUP(Abfalldokumentation!$O1391,'Linien - BU'!R:S,2,FALSE),Q1391)</f>
        <v>Labor</v>
      </c>
      <c r="O1391" s="76" t="str">
        <f t="shared" si="152"/>
        <v>Rückstellproben</v>
      </c>
      <c r="P1391" s="76">
        <f t="shared" si="153"/>
        <v>70</v>
      </c>
      <c r="Q1391" s="44" t="s">
        <v>185</v>
      </c>
      <c r="R1391" s="47" t="s">
        <v>198</v>
      </c>
      <c r="S1391" s="45">
        <v>60</v>
      </c>
      <c r="T1391" s="45">
        <v>70</v>
      </c>
      <c r="U1391" s="46">
        <v>44496</v>
      </c>
      <c r="V1391" s="47"/>
      <c r="W1391" s="45"/>
      <c r="X1391" s="49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7" t="str">
        <f>VLOOKUP(N1392,'Linien - BU'!A:B,2,FALSE)</f>
        <v>Rest</v>
      </c>
      <c r="B1392" s="78">
        <f t="shared" si="147"/>
        <v>432</v>
      </c>
      <c r="C1392" s="79">
        <f>Abfalldokumentation!$U1392</f>
        <v>44496</v>
      </c>
      <c r="D1392" s="68" t="str">
        <f>IFERROR(VLOOKUP(Tabelle3[[#This Row],[Artikelnr.]],Produktgruppe!A:B,2,0),Tabelle3[[#This Row],[Produktname]])</f>
        <v>Rest</v>
      </c>
      <c r="E1392" s="80" t="str">
        <f>IFERROR(VLOOKUP(Abfalldokumentation!$O1392,Artikel!A:C,3,FALSE),Abfalldokumentation!$O1392)</f>
        <v>Schmelzkäsezubereitung</v>
      </c>
      <c r="F1392" s="80" t="str">
        <f>VLOOKUP(T1392,'Liste Gründe'!A:D,2,FALSE)</f>
        <v>Verpackungsfehler</v>
      </c>
      <c r="G1392" s="79" t="str">
        <f>IF(ISBLANK(V1392),VLOOKUP(Abfalldokumentation!$P1392,'Liste Gründe'!A:D,3,FALSE),V1392)</f>
        <v>Alufolie reißt</v>
      </c>
      <c r="H1392" s="80" t="str">
        <f>IF(ISBLANK(Abfalldokumentation!$W1392),"-",Abfalldokumentation!$W1392)</f>
        <v>-</v>
      </c>
      <c r="I1392" s="80">
        <f t="shared" si="148"/>
        <v>43</v>
      </c>
      <c r="J1392" s="80" t="str">
        <f t="shared" si="149"/>
        <v>Produkte</v>
      </c>
      <c r="K1392" s="80" t="str">
        <f t="shared" si="150"/>
        <v>BUs</v>
      </c>
      <c r="L1392" s="80" t="str">
        <f t="shared" si="151"/>
        <v>Symptome</v>
      </c>
      <c r="M13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IFERROR(VLOOKUP(Abfalldokumentation!$O1392,Kennzahlen!U:X,3,FALSE)*Abfalldokumentation!$B1392,"0")))),0)</f>
        <v>0</v>
      </c>
      <c r="N1392" s="80" t="str">
        <f>IF(ISBLANK(Q1392),VLOOKUP(Abfalldokumentation!$O1392,'Linien - BU'!R:S,2,FALSE),Q1392)</f>
        <v>Retoure</v>
      </c>
      <c r="O1392" s="76" t="str">
        <f t="shared" si="152"/>
        <v>Schmelzkäsezubereitung</v>
      </c>
      <c r="P1392" s="76">
        <f t="shared" si="153"/>
        <v>82</v>
      </c>
      <c r="Q1392" s="38" t="s">
        <v>249</v>
      </c>
      <c r="R1392" s="39" t="s">
        <v>327</v>
      </c>
      <c r="S1392" s="39">
        <v>432</v>
      </c>
      <c r="T1392" s="39">
        <v>82</v>
      </c>
      <c r="U1392" s="40">
        <v>44496</v>
      </c>
      <c r="V1392" s="41" t="s">
        <v>328</v>
      </c>
      <c r="W1392" s="39"/>
      <c r="X1392" s="43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2" t="str">
        <f>VLOOKUP(N1393,'Linien - BU'!A:B,2,FALSE)</f>
        <v>Rest</v>
      </c>
      <c r="B1393" s="73">
        <f t="shared" si="147"/>
        <v>70</v>
      </c>
      <c r="C1393" s="74">
        <f>Abfalldokumentation!$U1393</f>
        <v>44497</v>
      </c>
      <c r="D1393" s="68" t="str">
        <f>IFERROR(VLOOKUP(Tabelle3[[#This Row],[Artikelnr.]],Produktgruppe!A:B,2,0),Tabelle3[[#This Row],[Produktname]])</f>
        <v>VOS 295</v>
      </c>
      <c r="E1393" s="75" t="str">
        <f>IFERROR(VLOOKUP(Abfalldokumentation!$O1393,Artikel!A:C,3,FALSE),Abfalldokumentation!$O1393)</f>
        <v>VOS Bergkäse 10kg Beute</v>
      </c>
      <c r="F1393" s="75" t="str">
        <f>VLOOKUP(T1393,'Liste Gründe'!A:D,2,FALSE)</f>
        <v>Schimmel</v>
      </c>
      <c r="G1393" s="74" t="str">
        <f>IF(ISBLANK(V1393),VLOOKUP(Abfalldokumentation!$P1393,'Liste Gründe'!A:D,3,FALSE),V1393)</f>
        <v>MHD abgelaufen</v>
      </c>
      <c r="H1393" s="75" t="str">
        <f>IF(ISBLANK(Abfalldokumentation!$W1393),"-",Abfalldokumentation!$W1393)</f>
        <v>-</v>
      </c>
      <c r="I1393" s="75">
        <f t="shared" si="148"/>
        <v>43</v>
      </c>
      <c r="J1393" s="75" t="str">
        <f t="shared" si="149"/>
        <v>Produkte</v>
      </c>
      <c r="K1393" s="75" t="str">
        <f t="shared" si="150"/>
        <v>BUs</v>
      </c>
      <c r="L1393" s="75" t="str">
        <f t="shared" si="151"/>
        <v>Symptome</v>
      </c>
      <c r="M13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IFERROR(VLOOKUP(Abfalldokumentation!$O1393,Kennzahlen!U:X,3,FALSE)*Abfalldokumentation!$B1393,"0")))),0)</f>
        <v>35</v>
      </c>
      <c r="N1393" s="75" t="str">
        <f>IF(ISBLANK(Q1393),VLOOKUP(Abfalldokumentation!$O1393,'Linien - BU'!R:S,2,FALSE),Q1393)</f>
        <v>Außenlager</v>
      </c>
      <c r="O1393" s="76">
        <f t="shared" si="152"/>
        <v>29500477</v>
      </c>
      <c r="P1393" s="76">
        <f t="shared" si="153"/>
        <v>11</v>
      </c>
      <c r="Q1393" s="44" t="s">
        <v>314</v>
      </c>
      <c r="R1393" s="45">
        <v>29500477</v>
      </c>
      <c r="S1393" s="45">
        <v>70</v>
      </c>
      <c r="T1393" s="45">
        <v>11</v>
      </c>
      <c r="U1393" s="46">
        <v>44497</v>
      </c>
      <c r="V1393" s="47"/>
      <c r="W1393" s="45"/>
      <c r="X1393" s="49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7" t="str">
        <f>VLOOKUP(N1394,'Linien - BU'!A:B,2,FALSE)</f>
        <v>Verkauf</v>
      </c>
      <c r="B1394" s="78">
        <f t="shared" si="147"/>
        <v>331</v>
      </c>
      <c r="C1394" s="79">
        <f>Abfalldokumentation!$U1394</f>
        <v>44497</v>
      </c>
      <c r="D1394" s="68" t="str">
        <f>IFERROR(VLOOKUP(Tabelle3[[#This Row],[Artikelnr.]],Produktgruppe!A:B,2,0),Tabelle3[[#This Row],[Produktname]])</f>
        <v>Endstücke 295</v>
      </c>
      <c r="E1394" s="80" t="str">
        <f>IFERROR(VLOOKUP(Abfalldokumentation!$O1394,Artikel!A:C,3,FALSE),Abfalldokumentation!$O1394)</f>
        <v>VOS GRW-SCHI-NAT ENDSTÜ</v>
      </c>
      <c r="F1394" s="80" t="str">
        <f>VLOOKUP(T1394,'Liste Gründe'!A:D,2,FALSE)</f>
        <v>Schimmel</v>
      </c>
      <c r="G1394" s="79" t="str">
        <f>IF(ISBLANK(V1394),VLOOKUP(Abfalldokumentation!$P1394,'Liste Gründe'!A:D,3,FALSE),V1394)</f>
        <v>keinen Abnehmer</v>
      </c>
      <c r="H1394" s="80" t="str">
        <f>IF(ISBLANK(Abfalldokumentation!$W1394),"-",Abfalldokumentation!$W1394)</f>
        <v>-</v>
      </c>
      <c r="I1394" s="80">
        <f t="shared" si="148"/>
        <v>43</v>
      </c>
      <c r="J1394" s="80" t="str">
        <f t="shared" si="149"/>
        <v>Produkte</v>
      </c>
      <c r="K1394" s="80" t="str">
        <f t="shared" si="150"/>
        <v>BUs</v>
      </c>
      <c r="L1394" s="80" t="str">
        <f t="shared" si="151"/>
        <v>Symptome</v>
      </c>
      <c r="M13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IFERROR(VLOOKUP(Abfalldokumentation!$O1394,Kennzahlen!U:X,3,FALSE)*Abfalldokumentation!$B1394,"0")))),0)</f>
        <v>165.5</v>
      </c>
      <c r="N1394" s="80" t="str">
        <f>IF(ISBLANK(Q1394),VLOOKUP(Abfalldokumentation!$O1394,'Linien - BU'!R:S,2,FALSE),Q1394)</f>
        <v>Verkauf</v>
      </c>
      <c r="O1394" s="76">
        <f t="shared" si="152"/>
        <v>29501070</v>
      </c>
      <c r="P1394" s="76">
        <f t="shared" si="153"/>
        <v>12</v>
      </c>
      <c r="Q1394" s="38" t="s">
        <v>11</v>
      </c>
      <c r="R1394" s="39">
        <v>29501070</v>
      </c>
      <c r="S1394" s="39">
        <v>331</v>
      </c>
      <c r="T1394" s="39">
        <v>12</v>
      </c>
      <c r="U1394" s="40">
        <v>44497</v>
      </c>
      <c r="V1394" s="41" t="s">
        <v>24</v>
      </c>
      <c r="W1394" s="39"/>
      <c r="X1394" s="43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2" t="str">
        <f>VLOOKUP(N1395,'Linien - BU'!A:B,2,FALSE)</f>
        <v>Verkauf</v>
      </c>
      <c r="B1395" s="73">
        <f t="shared" si="147"/>
        <v>175</v>
      </c>
      <c r="C1395" s="74">
        <f>Abfalldokumentation!$U1395</f>
        <v>44497</v>
      </c>
      <c r="D1395" s="68" t="str">
        <f>IFERROR(VLOOKUP(Tabelle3[[#This Row],[Artikelnr.]],Produktgruppe!A:B,2,0),Tabelle3[[#This Row],[Produktname]])</f>
        <v>Endstücke 295</v>
      </c>
      <c r="E1395" s="75" t="str">
        <f>IFERROR(VLOOKUP(Abfalldokumentation!$O1395,Artikel!A:C,3,FALSE),Abfalldokumentation!$O1395)</f>
        <v>VOS RW-NATUR-EXTRA ENDS</v>
      </c>
      <c r="F1395" s="75" t="str">
        <f>VLOOKUP(T1395,'Liste Gründe'!A:D,2,FALSE)</f>
        <v>Schimmel</v>
      </c>
      <c r="G1395" s="74" t="str">
        <f>IF(ISBLANK(V1395),VLOOKUP(Abfalldokumentation!$P1395,'Liste Gründe'!A:D,3,FALSE),V1395)</f>
        <v>keinen Abnehmer</v>
      </c>
      <c r="H1395" s="75" t="str">
        <f>IF(ISBLANK(Abfalldokumentation!$W1395),"-",Abfalldokumentation!$W1395)</f>
        <v>-</v>
      </c>
      <c r="I1395" s="75">
        <f t="shared" si="148"/>
        <v>43</v>
      </c>
      <c r="J1395" s="75" t="str">
        <f t="shared" si="149"/>
        <v>Produkte</v>
      </c>
      <c r="K1395" s="75" t="str">
        <f t="shared" si="150"/>
        <v>BUs</v>
      </c>
      <c r="L1395" s="75" t="str">
        <f t="shared" si="151"/>
        <v>Symptome</v>
      </c>
      <c r="M13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IFERROR(VLOOKUP(Abfalldokumentation!$O1395,Kennzahlen!U:X,3,FALSE)*Abfalldokumentation!$B1395,"0")))),0)</f>
        <v>87.5</v>
      </c>
      <c r="N1395" s="75" t="str">
        <f>IF(ISBLANK(Q1395),VLOOKUP(Abfalldokumentation!$O1395,'Linien - BU'!R:S,2,FALSE),Q1395)</f>
        <v>Verkauf</v>
      </c>
      <c r="O1395" s="76">
        <f t="shared" si="152"/>
        <v>29501083</v>
      </c>
      <c r="P1395" s="76">
        <f t="shared" si="153"/>
        <v>12</v>
      </c>
      <c r="Q1395" s="38" t="s">
        <v>11</v>
      </c>
      <c r="R1395" s="45">
        <v>29501083</v>
      </c>
      <c r="S1395" s="45">
        <v>175</v>
      </c>
      <c r="T1395" s="45">
        <v>12</v>
      </c>
      <c r="U1395" s="46">
        <v>44497</v>
      </c>
      <c r="V1395" s="41" t="s">
        <v>24</v>
      </c>
      <c r="W1395" s="45"/>
      <c r="X1395" s="49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7" t="str">
        <f>VLOOKUP(N1396,'Linien - BU'!A:B,2,FALSE)</f>
        <v>Rest</v>
      </c>
      <c r="B1396" s="78">
        <f t="shared" si="147"/>
        <v>91</v>
      </c>
      <c r="C1396" s="79">
        <f>Abfalldokumentation!$U1396</f>
        <v>44497</v>
      </c>
      <c r="D1396" s="68" t="str">
        <f>IFERROR(VLOOKUP(Tabelle3[[#This Row],[Artikelnr.]],Produktgruppe!A:B,2,0),Tabelle3[[#This Row],[Produktname]])</f>
        <v>ABS 495</v>
      </c>
      <c r="E1396" s="80" t="str">
        <f>IFERROR(VLOOKUP(Abfalldokumentation!$O1396,Artikel!A:C,3,FALSE),Abfalldokumentation!$O1396)</f>
        <v>ABS ALL-EMM-VAKU</v>
      </c>
      <c r="F1396" s="80" t="str">
        <f>VLOOKUP(T1396,'Liste Gründe'!A:D,2,FALSE)</f>
        <v>Schimmel</v>
      </c>
      <c r="G1396" s="79" t="str">
        <f>IF(ISBLANK(V1396),VLOOKUP(Abfalldokumentation!$P1396,'Liste Gründe'!A:D,3,FALSE),V1396)</f>
        <v>Schimmel</v>
      </c>
      <c r="H1396" s="80" t="str">
        <f>IF(ISBLANK(Abfalldokumentation!$W1396),"-",Abfalldokumentation!$W1396)</f>
        <v>-</v>
      </c>
      <c r="I1396" s="80">
        <f t="shared" si="148"/>
        <v>43</v>
      </c>
      <c r="J1396" s="80" t="str">
        <f t="shared" si="149"/>
        <v>Produkte</v>
      </c>
      <c r="K1396" s="80" t="str">
        <f t="shared" si="150"/>
        <v>BUs</v>
      </c>
      <c r="L1396" s="80" t="str">
        <f t="shared" si="151"/>
        <v>Symptome</v>
      </c>
      <c r="M13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IFERROR(VLOOKUP(Abfalldokumentation!$O1396,Kennzahlen!U:X,3,FALSE)*Abfalldokumentation!$B1396,"0")))),0)</f>
        <v>228.77399999999997</v>
      </c>
      <c r="N1396" s="80" t="str">
        <f>IF(ISBLANK(Q1396),VLOOKUP(Abfalldokumentation!$O1396,'Linien - BU'!R:S,2,FALSE),Q1396)</f>
        <v>Retoure</v>
      </c>
      <c r="O1396" s="76">
        <f t="shared" si="152"/>
        <v>49500190</v>
      </c>
      <c r="P1396" s="76">
        <f t="shared" si="153"/>
        <v>12</v>
      </c>
      <c r="Q1396" s="38" t="s">
        <v>249</v>
      </c>
      <c r="R1396" s="39">
        <v>49500190</v>
      </c>
      <c r="S1396" s="39">
        <v>91</v>
      </c>
      <c r="T1396" s="39">
        <v>12</v>
      </c>
      <c r="U1396" s="40">
        <v>44497</v>
      </c>
      <c r="V1396" s="41"/>
      <c r="W1396" s="39"/>
      <c r="X1396" s="43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2" t="str">
        <f>VLOOKUP(N1397,'Linien - BU'!A:B,2,FALSE)</f>
        <v>BU4</v>
      </c>
      <c r="B1397" s="73">
        <f t="shared" si="147"/>
        <v>642</v>
      </c>
      <c r="C1397" s="74">
        <f>Abfalldokumentation!$U1397</f>
        <v>44497</v>
      </c>
      <c r="D1397" s="68" t="str">
        <f>IFERROR(VLOOKUP(Tabelle3[[#This Row],[Artikelnr.]],Produktgruppe!A:B,2,0),Tabelle3[[#This Row],[Produktname]])</f>
        <v>ABS 495</v>
      </c>
      <c r="E1397" s="75" t="str">
        <f>IFERROR(VLOOKUP(Abfalldokumentation!$O1397,Artikel!A:C,3,FALSE),Abfalldokumentation!$O1397)</f>
        <v>ABS JARLSBERG-VAKU</v>
      </c>
      <c r="F1397" s="75" t="str">
        <f>VLOOKUP(T1397,'Liste Gründe'!A:D,2,FALSE)</f>
        <v>Schimmel</v>
      </c>
      <c r="G1397" s="74" t="str">
        <f>IF(ISBLANK(V1397),VLOOKUP(Abfalldokumentation!$P1397,'Liste Gründe'!A:D,3,FALSE),V1397)</f>
        <v>gesammelt für möglichen Einsatz</v>
      </c>
      <c r="H1397" s="75" t="str">
        <f>IF(ISBLANK(Abfalldokumentation!$W1397),"-",Abfalldokumentation!$W1397)</f>
        <v>-</v>
      </c>
      <c r="I1397" s="75">
        <f t="shared" si="148"/>
        <v>43</v>
      </c>
      <c r="J1397" s="75" t="str">
        <f t="shared" si="149"/>
        <v>Produkte</v>
      </c>
      <c r="K1397" s="75" t="str">
        <f t="shared" si="150"/>
        <v>BUs</v>
      </c>
      <c r="L1397" s="75" t="str">
        <f t="shared" si="151"/>
        <v>Symptome</v>
      </c>
      <c r="M13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IFERROR(VLOOKUP(Abfalldokumentation!$O1397,Kennzahlen!U:X,3,FALSE)*Abfalldokumentation!$B1397,"0")))),0)</f>
        <v>0</v>
      </c>
      <c r="N1397" s="75" t="str">
        <f>IF(ISBLANK(Q1397),VLOOKUP(Abfalldokumentation!$O1397,'Linien - BU'!R:S,2,FALSE),Q1397)</f>
        <v>BU4</v>
      </c>
      <c r="O1397" s="76">
        <f t="shared" si="152"/>
        <v>49500192</v>
      </c>
      <c r="P1397" s="76">
        <f t="shared" si="153"/>
        <v>12</v>
      </c>
      <c r="Q1397" s="44" t="s">
        <v>9</v>
      </c>
      <c r="R1397" s="45">
        <v>49500192</v>
      </c>
      <c r="S1397" s="45">
        <v>642</v>
      </c>
      <c r="T1397" s="45">
        <v>12</v>
      </c>
      <c r="U1397" s="46">
        <v>44497</v>
      </c>
      <c r="V1397" s="98" t="s">
        <v>23</v>
      </c>
      <c r="W1397" s="45"/>
      <c r="X1397" s="49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7" t="str">
        <f>VLOOKUP(N1398,'Linien - BU'!A:B,2,FALSE)</f>
        <v>BU2</v>
      </c>
      <c r="B1398" s="78">
        <f t="shared" si="147"/>
        <v>70</v>
      </c>
      <c r="C1398" s="79">
        <f>Abfalldokumentation!$U1398</f>
        <v>44497</v>
      </c>
      <c r="D1398" s="68" t="str">
        <f>IFERROR(VLOOKUP(Tabelle3[[#This Row],[Artikelnr.]],Produktgruppe!A:B,2,0),Tabelle3[[#This Row],[Produktname]])</f>
        <v>ABS 295</v>
      </c>
      <c r="E1398" s="80" t="str">
        <f>IFERROR(VLOOKUP(Abfalldokumentation!$O1398,Artikel!A:C,3,FALSE),Abfalldokumentation!$O1398)</f>
        <v>Scheiben/Staub</v>
      </c>
      <c r="F1398" s="80" t="str">
        <f>VLOOKUP(T1398,'Liste Gründe'!A:D,2,FALSE)</f>
        <v>Linienbezogen</v>
      </c>
      <c r="G1398" s="79" t="str">
        <f>IF(ISBLANK(V1398),VLOOKUP(Abfalldokumentation!$P1398,'Liste Gründe'!A:D,3,FALSE),V1398)</f>
        <v>Maschinenabfall</v>
      </c>
      <c r="H1398" s="80" t="str">
        <f>IF(ISBLANK(Abfalldokumentation!$W1398),"-",Abfalldokumentation!$W1398)</f>
        <v>-</v>
      </c>
      <c r="I1398" s="80">
        <f t="shared" si="148"/>
        <v>43</v>
      </c>
      <c r="J1398" s="80" t="str">
        <f t="shared" si="149"/>
        <v>Produkte</v>
      </c>
      <c r="K1398" s="80" t="str">
        <f t="shared" si="150"/>
        <v>BUs</v>
      </c>
      <c r="L1398" s="80" t="str">
        <f t="shared" si="151"/>
        <v>Symptome</v>
      </c>
      <c r="M13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IFERROR(VLOOKUP(Abfalldokumentation!$O1398,Kennzahlen!U:X,3,FALSE)*Abfalldokumentation!$B1398,"0")))),0)</f>
        <v>0</v>
      </c>
      <c r="N1398" s="80" t="str">
        <f>IF(ISBLANK(Q1398),VLOOKUP(Abfalldokumentation!$O1398,'Linien - BU'!R:S,2,FALSE),Q1398)</f>
        <v>BU2</v>
      </c>
      <c r="O1398" s="76" t="str">
        <f t="shared" si="152"/>
        <v>Scheiben/Staub</v>
      </c>
      <c r="P1398" s="76">
        <f t="shared" si="153"/>
        <v>30</v>
      </c>
      <c r="Q1398" s="38" t="s">
        <v>7</v>
      </c>
      <c r="R1398" s="39" t="s">
        <v>16655</v>
      </c>
      <c r="S1398" s="39">
        <v>70</v>
      </c>
      <c r="T1398" s="39">
        <v>30</v>
      </c>
      <c r="U1398" s="40">
        <v>44497</v>
      </c>
      <c r="V1398" s="41"/>
      <c r="W1398" s="39"/>
      <c r="X1398" s="43" t="str">
        <f>IFERROR(VLOOKUP(Abfalldokumentation!$R1398,Artikel!A:C,3,FALSE),Abfalldokumentation!$R1398)</f>
        <v>Scheiben/Staub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2" t="str">
        <f>VLOOKUP(N1399,'Linien - BU'!A:B,2,FALSE)</f>
        <v>BU1</v>
      </c>
      <c r="B1399" s="73">
        <f t="shared" si="147"/>
        <v>37</v>
      </c>
      <c r="C1399" s="74">
        <f>Abfalldokumentation!$U1399</f>
        <v>44497</v>
      </c>
      <c r="D1399" s="68" t="str">
        <f>IFERROR(VLOOKUP(Tabelle3[[#This Row],[Artikelnr.]],Produktgruppe!A:B,2,0),Tabelle3[[#This Row],[Produktname]])</f>
        <v>Rest</v>
      </c>
      <c r="E1399" s="75" t="str">
        <f>IFERROR(VLOOKUP(Abfalldokumentation!$O1399,Artikel!A:C,3,FALSE),Abfalldokumentation!$O1399)</f>
        <v>-</v>
      </c>
      <c r="F1399" s="75" t="str">
        <f>VLOOKUP(T1399,'Liste Gründe'!A:D,2,FALSE)</f>
        <v>Linienbezogen</v>
      </c>
      <c r="G1399" s="74" t="str">
        <f>IF(ISBLANK(V1399),VLOOKUP(Abfalldokumentation!$P1399,'Liste Gründe'!A:D,3,FALSE),V1399)</f>
        <v>Reinigung</v>
      </c>
      <c r="H1399" s="75" t="str">
        <f>IF(ISBLANK(Abfalldokumentation!$W1399),"-",Abfalldokumentation!$W1399)</f>
        <v>-</v>
      </c>
      <c r="I1399" s="75">
        <f t="shared" si="148"/>
        <v>43</v>
      </c>
      <c r="J1399" s="75" t="str">
        <f t="shared" si="149"/>
        <v>Produkte</v>
      </c>
      <c r="K1399" s="75" t="str">
        <f t="shared" si="150"/>
        <v>BUs</v>
      </c>
      <c r="L1399" s="75" t="str">
        <f t="shared" si="151"/>
        <v>Symptome</v>
      </c>
      <c r="M13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IFERROR(VLOOKUP(Abfalldokumentation!$O1399,Kennzahlen!U:X,3,FALSE)*Abfalldokumentation!$B1399,"0")))),0)</f>
        <v>0</v>
      </c>
      <c r="N1399" s="75" t="str">
        <f>IF(ISBLANK(Q1399),VLOOKUP(Abfalldokumentation!$O1399,'Linien - BU'!R:S,2,FALSE),Q1399)</f>
        <v>Schmelze</v>
      </c>
      <c r="O1399" s="76" t="str">
        <f t="shared" si="152"/>
        <v>-</v>
      </c>
      <c r="P1399" s="76">
        <f t="shared" si="153"/>
        <v>10</v>
      </c>
      <c r="Q1399" s="44" t="s">
        <v>170</v>
      </c>
      <c r="R1399" s="45" t="s">
        <v>52</v>
      </c>
      <c r="S1399" s="45">
        <v>37</v>
      </c>
      <c r="T1399" s="45">
        <v>10</v>
      </c>
      <c r="U1399" s="46">
        <v>44497</v>
      </c>
      <c r="V1399" s="47"/>
      <c r="W1399" s="45"/>
      <c r="X1399" s="49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7" t="str">
        <f>VLOOKUP(N1400,'Linien - BU'!A:B,2,FALSE)</f>
        <v>BU1</v>
      </c>
      <c r="B1400" s="78">
        <f t="shared" si="147"/>
        <v>107.6</v>
      </c>
      <c r="C1400" s="79">
        <f>Abfalldokumentation!$U1400</f>
        <v>44497</v>
      </c>
      <c r="D1400" s="68" t="str">
        <f>IFERROR(VLOOKUP(Tabelle3[[#This Row],[Artikelnr.]],Produktgruppe!A:B,2,0),Tabelle3[[#This Row],[Produktname]])</f>
        <v>Rest</v>
      </c>
      <c r="E1400" s="80" t="str">
        <f>IFERROR(VLOOKUP(Abfalldokumentation!$O1400,Artikel!A:C,3,FALSE),Abfalldokumentation!$O1400)</f>
        <v>-</v>
      </c>
      <c r="F1400" s="80" t="str">
        <f>VLOOKUP(T1400,'Liste Gründe'!A:D,2,FALSE)</f>
        <v>Linienbezogen</v>
      </c>
      <c r="G1400" s="79" t="str">
        <f>IF(ISBLANK(V1400),VLOOKUP(Abfalldokumentation!$P1400,'Liste Gründe'!A:D,3,FALSE),V1400)</f>
        <v>Reinigung</v>
      </c>
      <c r="H1400" s="80" t="str">
        <f>IF(ISBLANK(Abfalldokumentation!$W1400),"-",Abfalldokumentation!$W1400)</f>
        <v>-</v>
      </c>
      <c r="I1400" s="80">
        <f t="shared" si="148"/>
        <v>43</v>
      </c>
      <c r="J1400" s="80" t="str">
        <f t="shared" si="149"/>
        <v>Produkte</v>
      </c>
      <c r="K1400" s="80" t="str">
        <f t="shared" si="150"/>
        <v>BUs</v>
      </c>
      <c r="L1400" s="80" t="str">
        <f t="shared" si="151"/>
        <v>Symptome</v>
      </c>
      <c r="M14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IFERROR(VLOOKUP(Abfalldokumentation!$O1400,Kennzahlen!U:X,3,FALSE)*Abfalldokumentation!$B1400,"0")))),0)</f>
        <v>0</v>
      </c>
      <c r="N1400" s="80" t="str">
        <f>IF(ISBLANK(Q1400),VLOOKUP(Abfalldokumentation!$O1400,'Linien - BU'!R:S,2,FALSE),Q1400)</f>
        <v>Schmelze</v>
      </c>
      <c r="O1400" s="76" t="str">
        <f t="shared" si="152"/>
        <v>-</v>
      </c>
      <c r="P1400" s="76">
        <f t="shared" si="153"/>
        <v>10</v>
      </c>
      <c r="Q1400" s="38" t="s">
        <v>170</v>
      </c>
      <c r="R1400" s="39" t="s">
        <v>52</v>
      </c>
      <c r="S1400" s="39">
        <v>107.6</v>
      </c>
      <c r="T1400" s="39">
        <v>10</v>
      </c>
      <c r="U1400" s="40">
        <v>44497</v>
      </c>
      <c r="V1400" s="41"/>
      <c r="W1400" s="39"/>
      <c r="X1400" s="43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2" t="str">
        <f>VLOOKUP(N1401,'Linien - BU'!A:B,2,FALSE)</f>
        <v>BU3</v>
      </c>
      <c r="B1401" s="73">
        <f t="shared" si="147"/>
        <v>110</v>
      </c>
      <c r="C1401" s="74">
        <f>Abfalldokumentation!$U1401</f>
        <v>44497</v>
      </c>
      <c r="D1401" s="68" t="str">
        <f>IFERROR(VLOOKUP(Tabelle3[[#This Row],[Artikelnr.]],Produktgruppe!A:B,2,0),Tabelle3[[#This Row],[Produktname]])</f>
        <v>Diverses</v>
      </c>
      <c r="E1401" s="75" t="str">
        <f>IFERROR(VLOOKUP(Abfalldokumentation!$O1401,Artikel!A:C,3,FALSE),Abfalldokumentation!$O1401)</f>
        <v>Reinigung</v>
      </c>
      <c r="F1401" s="75" t="str">
        <f>VLOOKUP(T1401,'Liste Gründe'!A:D,2,FALSE)</f>
        <v>Linienbezogen</v>
      </c>
      <c r="G1401" s="74" t="str">
        <f>IF(ISBLANK(V1401),VLOOKUP(Abfalldokumentation!$P1401,'Liste Gründe'!A:D,3,FALSE),V1401)</f>
        <v>Reinigung</v>
      </c>
      <c r="H1401" s="75" t="str">
        <f>IF(ISBLANK(Abfalldokumentation!$W1401),"-",Abfalldokumentation!$W1401)</f>
        <v>-</v>
      </c>
      <c r="I1401" s="75">
        <f t="shared" si="148"/>
        <v>43</v>
      </c>
      <c r="J1401" s="75" t="str">
        <f t="shared" si="149"/>
        <v>Produkte</v>
      </c>
      <c r="K1401" s="75" t="str">
        <f t="shared" si="150"/>
        <v>BUs</v>
      </c>
      <c r="L1401" s="75" t="str">
        <f t="shared" si="151"/>
        <v>Symptome</v>
      </c>
      <c r="M14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IFERROR(VLOOKUP(Abfalldokumentation!$O1401,Kennzahlen!U:X,3,FALSE)*Abfalldokumentation!$B1401,"0")))),0)</f>
        <v>0</v>
      </c>
      <c r="N1401" s="75" t="str">
        <f>IF(ISBLANK(Q1401),VLOOKUP(Abfalldokumentation!$O1401,'Linien - BU'!R:S,2,FALSE),Q1401)</f>
        <v>BU3</v>
      </c>
      <c r="O1401" s="76" t="str">
        <f t="shared" si="152"/>
        <v>Reinigung</v>
      </c>
      <c r="P1401" s="76">
        <f t="shared" si="153"/>
        <v>10</v>
      </c>
      <c r="Q1401" s="44" t="s">
        <v>8</v>
      </c>
      <c r="R1401" s="39" t="s">
        <v>63</v>
      </c>
      <c r="S1401" s="45">
        <v>110</v>
      </c>
      <c r="T1401" s="45">
        <v>10</v>
      </c>
      <c r="U1401" s="46">
        <v>44497</v>
      </c>
      <c r="V1401" s="47"/>
      <c r="W1401" s="45"/>
      <c r="X1401" s="49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7" t="str">
        <f>VLOOKUP(N1402,'Linien - BU'!A:B,2,FALSE)</f>
        <v>BU2</v>
      </c>
      <c r="B1402" s="78">
        <f t="shared" si="147"/>
        <v>15</v>
      </c>
      <c r="C1402" s="79">
        <f>Abfalldokumentation!$U1402</f>
        <v>44497</v>
      </c>
      <c r="D1402" s="68" t="str">
        <f>IFERROR(VLOOKUP(Tabelle3[[#This Row],[Artikelnr.]],Produktgruppe!A:B,2,0),Tabelle3[[#This Row],[Produktname]])</f>
        <v>Rohware</v>
      </c>
      <c r="E1402" s="80" t="str">
        <f>IFERROR(VLOOKUP(Abfalldokumentation!$O1402,Artikel!A:C,3,FALSE),Abfalldokumentation!$O1402)</f>
        <v>Blöcke</v>
      </c>
      <c r="F1402" s="80" t="str">
        <f>VLOOKUP(T1402,'Liste Gründe'!A:D,2,FALSE)</f>
        <v>Schimmel</v>
      </c>
      <c r="G1402" s="79" t="str">
        <f>IF(ISBLANK(V1402),VLOOKUP(Abfalldokumentation!$P1402,'Liste Gründe'!A:D,3,FALSE),V1402)</f>
        <v>Luftzieher/Folienriss durch Transport</v>
      </c>
      <c r="H1402" s="80" t="str">
        <f>IF(ISBLANK(Abfalldokumentation!$W1402),"-",Abfalldokumentation!$W1402)</f>
        <v>-</v>
      </c>
      <c r="I1402" s="80">
        <f t="shared" si="148"/>
        <v>43</v>
      </c>
      <c r="J1402" s="80" t="str">
        <f t="shared" si="149"/>
        <v>Produkte</v>
      </c>
      <c r="K1402" s="80" t="str">
        <f t="shared" si="150"/>
        <v>BUs</v>
      </c>
      <c r="L1402" s="80" t="str">
        <f t="shared" si="151"/>
        <v>Symptome</v>
      </c>
      <c r="M14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IFERROR(VLOOKUP(Abfalldokumentation!$O1402,Kennzahlen!U:X,3,FALSE)*Abfalldokumentation!$B1402,"0")))),0)</f>
        <v>0</v>
      </c>
      <c r="N1402" s="80" t="str">
        <f>IF(ISBLANK(Q1402),VLOOKUP(Abfalldokumentation!$O1402,'Linien - BU'!R:S,2,FALSE),Q1402)</f>
        <v>BU2</v>
      </c>
      <c r="O1402" s="76" t="str">
        <f t="shared" si="152"/>
        <v>Blöcke</v>
      </c>
      <c r="P1402" s="76">
        <f t="shared" si="153"/>
        <v>12</v>
      </c>
      <c r="Q1402" s="38" t="s">
        <v>7</v>
      </c>
      <c r="R1402" s="39" t="s">
        <v>194</v>
      </c>
      <c r="S1402" s="39">
        <v>15</v>
      </c>
      <c r="T1402" s="39">
        <v>12</v>
      </c>
      <c r="U1402" s="40">
        <v>44497</v>
      </c>
      <c r="V1402" s="41" t="s">
        <v>30</v>
      </c>
      <c r="W1402" s="39"/>
      <c r="X1402" s="43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2" t="str">
        <f>VLOOKUP(N1403,'Linien - BU'!A:B,2,FALSE)</f>
        <v>Rest</v>
      </c>
      <c r="B1403" s="73">
        <f t="shared" si="147"/>
        <v>36</v>
      </c>
      <c r="C1403" s="74">
        <f>Abfalldokumentation!$U1403</f>
        <v>44497</v>
      </c>
      <c r="D1403" s="68" t="str">
        <f>IFERROR(VLOOKUP(Tabelle3[[#This Row],[Artikelnr.]],Produktgruppe!A:B,2,0),Tabelle3[[#This Row],[Produktname]])</f>
        <v>Qualitätssicherung</v>
      </c>
      <c r="E1403" s="75" t="str">
        <f>IFERROR(VLOOKUP(Abfalldokumentation!$O1403,Artikel!A:C,3,FALSE),Abfalldokumentation!$O1403)</f>
        <v>Rückstellproben</v>
      </c>
      <c r="F1403" s="75" t="str">
        <f>VLOOKUP(T1403,'Liste Gründe'!A:D,2,FALSE)</f>
        <v>Qualitätssicherung</v>
      </c>
      <c r="G1403" s="74" t="str">
        <f>IF(ISBLANK(V1403),VLOOKUP(Abfalldokumentation!$P1403,'Liste Gründe'!A:D,3,FALSE),V1403)</f>
        <v>Rückstellproben</v>
      </c>
      <c r="H1403" s="75" t="str">
        <f>IF(ISBLANK(Abfalldokumentation!$W1403),"-",Abfalldokumentation!$W1403)</f>
        <v>-</v>
      </c>
      <c r="I1403" s="75">
        <f t="shared" si="148"/>
        <v>43</v>
      </c>
      <c r="J1403" s="75" t="str">
        <f t="shared" si="149"/>
        <v>Produkte</v>
      </c>
      <c r="K1403" s="75" t="str">
        <f t="shared" si="150"/>
        <v>BUs</v>
      </c>
      <c r="L1403" s="75" t="str">
        <f t="shared" si="151"/>
        <v>Symptome</v>
      </c>
      <c r="M14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IFERROR(VLOOKUP(Abfalldokumentation!$O1403,Kennzahlen!U:X,3,FALSE)*Abfalldokumentation!$B1403,"0")))),0)</f>
        <v>0</v>
      </c>
      <c r="N1403" s="75" t="str">
        <f>IF(ISBLANK(Q1403),VLOOKUP(Abfalldokumentation!$O1403,'Linien - BU'!R:S,2,FALSE),Q1403)</f>
        <v>Labor</v>
      </c>
      <c r="O1403" s="76" t="str">
        <f t="shared" si="152"/>
        <v>Rückstellproben</v>
      </c>
      <c r="P1403" s="76">
        <f t="shared" si="153"/>
        <v>70</v>
      </c>
      <c r="Q1403" s="44" t="s">
        <v>185</v>
      </c>
      <c r="R1403" s="47" t="s">
        <v>198</v>
      </c>
      <c r="S1403" s="45">
        <v>36</v>
      </c>
      <c r="T1403" s="45">
        <v>70</v>
      </c>
      <c r="U1403" s="46">
        <v>44497</v>
      </c>
      <c r="V1403" s="47"/>
      <c r="W1403" s="45"/>
      <c r="X1403" s="49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7" t="str">
        <f>VLOOKUP(N1404,'Linien - BU'!A:B,2,FALSE)</f>
        <v>Rest</v>
      </c>
      <c r="B1404" s="78">
        <f t="shared" si="147"/>
        <v>41</v>
      </c>
      <c r="C1404" s="79">
        <f>Abfalldokumentation!$U1404</f>
        <v>44497</v>
      </c>
      <c r="D1404" s="68" t="str">
        <f>IFERROR(VLOOKUP(Tabelle3[[#This Row],[Artikelnr.]],Produktgruppe!A:B,2,0),Tabelle3[[#This Row],[Produktname]])</f>
        <v>Qualitätssicherung</v>
      </c>
      <c r="E1404" s="80" t="str">
        <f>IFERROR(VLOOKUP(Abfalldokumentation!$O1404,Artikel!A:C,3,FALSE),Abfalldokumentation!$O1404)</f>
        <v>Rückstellproben</v>
      </c>
      <c r="F1404" s="80" t="str">
        <f>VLOOKUP(T1404,'Liste Gründe'!A:D,2,FALSE)</f>
        <v>Qualitätssicherung</v>
      </c>
      <c r="G1404" s="79" t="str">
        <f>IF(ISBLANK(V1404),VLOOKUP(Abfalldokumentation!$P1404,'Liste Gründe'!A:D,3,FALSE),V1404)</f>
        <v>Rückstellproben</v>
      </c>
      <c r="H1404" s="80" t="str">
        <f>IF(ISBLANK(Abfalldokumentation!$W1404),"-",Abfalldokumentation!$W1404)</f>
        <v>-</v>
      </c>
      <c r="I1404" s="80">
        <f t="shared" si="148"/>
        <v>43</v>
      </c>
      <c r="J1404" s="80" t="str">
        <f t="shared" si="149"/>
        <v>Produkte</v>
      </c>
      <c r="K1404" s="80" t="str">
        <f t="shared" si="150"/>
        <v>BUs</v>
      </c>
      <c r="L1404" s="80" t="str">
        <f t="shared" si="151"/>
        <v>Symptome</v>
      </c>
      <c r="M14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IFERROR(VLOOKUP(Abfalldokumentation!$O1404,Kennzahlen!U:X,3,FALSE)*Abfalldokumentation!$B1404,"0")))),0)</f>
        <v>0</v>
      </c>
      <c r="N1404" s="80" t="str">
        <f>IF(ISBLANK(Q1404),VLOOKUP(Abfalldokumentation!$O1404,'Linien - BU'!R:S,2,FALSE),Q1404)</f>
        <v>Labor</v>
      </c>
      <c r="O1404" s="76" t="str">
        <f t="shared" si="152"/>
        <v>Rückstellproben</v>
      </c>
      <c r="P1404" s="76">
        <f t="shared" si="153"/>
        <v>70</v>
      </c>
      <c r="Q1404" s="38" t="s">
        <v>185</v>
      </c>
      <c r="R1404" s="41" t="s">
        <v>198</v>
      </c>
      <c r="S1404" s="39">
        <v>41</v>
      </c>
      <c r="T1404" s="39">
        <v>70</v>
      </c>
      <c r="U1404" s="40">
        <v>44497</v>
      </c>
      <c r="V1404" s="41"/>
      <c r="W1404" s="39"/>
      <c r="X1404" s="43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2" t="str">
        <f>VLOOKUP(N1405,'Linien - BU'!A:B,2,FALSE)</f>
        <v>BU3</v>
      </c>
      <c r="B1405" s="73">
        <f t="shared" si="147"/>
        <v>14</v>
      </c>
      <c r="C1405" s="74">
        <f>Abfalldokumentation!$U1405</f>
        <v>44497</v>
      </c>
      <c r="D1405" s="68" t="str">
        <f>IFERROR(VLOOKUP(Tabelle3[[#This Row],[Artikelnr.]],Produktgruppe!A:B,2,0),Tabelle3[[#This Row],[Produktname]])</f>
        <v>ABS 295</v>
      </c>
      <c r="E1405" s="75" t="str">
        <f>IFERROR(VLOOKUP(Abfalldokumentation!$O1405,Artikel!A:C,3,FALSE),Abfalldokumentation!$O1405)</f>
        <v>Würfel</v>
      </c>
      <c r="F1405" s="75" t="str">
        <f>VLOOKUP(T1405,'Liste Gründe'!A:D,2,FALSE)</f>
        <v>Linienbezogen</v>
      </c>
      <c r="G1405" s="74" t="str">
        <f>IF(ISBLANK(V1405),VLOOKUP(Abfalldokumentation!$P1405,'Liste Gründe'!A:D,3,FALSE),V1405)</f>
        <v>Maschinenabfall</v>
      </c>
      <c r="H1405" s="75" t="str">
        <f>IF(ISBLANK(Abfalldokumentation!$W1405),"-",Abfalldokumentation!$W1405)</f>
        <v>-</v>
      </c>
      <c r="I1405" s="75">
        <f t="shared" si="148"/>
        <v>43</v>
      </c>
      <c r="J1405" s="75" t="str">
        <f t="shared" si="149"/>
        <v>Produkte</v>
      </c>
      <c r="K1405" s="75" t="str">
        <f t="shared" si="150"/>
        <v>BUs</v>
      </c>
      <c r="L1405" s="75" t="str">
        <f t="shared" si="151"/>
        <v>Symptome</v>
      </c>
      <c r="M14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IFERROR(VLOOKUP(Abfalldokumentation!$O1405,Kennzahlen!U:X,3,FALSE)*Abfalldokumentation!$B1405,"0")))),0)</f>
        <v>0</v>
      </c>
      <c r="N1405" s="75" t="str">
        <f>IF(ISBLANK(Q1405),VLOOKUP(Abfalldokumentation!$O1405,'Linien - BU'!R:S,2,FALSE),Q1405)</f>
        <v>L35</v>
      </c>
      <c r="O1405" s="76" t="str">
        <f t="shared" si="152"/>
        <v>Würfel</v>
      </c>
      <c r="P1405" s="76">
        <f t="shared" si="153"/>
        <v>30</v>
      </c>
      <c r="Q1405" s="44" t="s">
        <v>293</v>
      </c>
      <c r="R1405" s="45" t="s">
        <v>55</v>
      </c>
      <c r="S1405" s="45">
        <v>14</v>
      </c>
      <c r="T1405" s="45">
        <v>30</v>
      </c>
      <c r="U1405" s="46">
        <v>44497</v>
      </c>
      <c r="V1405" s="47"/>
      <c r="W1405" s="45"/>
      <c r="X1405" s="49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7" t="str">
        <f>VLOOKUP(N1406,'Linien - BU'!A:B,2,FALSE)</f>
        <v>Verkauf</v>
      </c>
      <c r="B1406" s="78">
        <f t="shared" si="147"/>
        <v>306</v>
      </c>
      <c r="C1406" s="79">
        <f>Abfalldokumentation!$U1406</f>
        <v>44497</v>
      </c>
      <c r="D1406" s="68" t="str">
        <f>IFERROR(VLOOKUP(Tabelle3[[#This Row],[Artikelnr.]],Produktgruppe!A:B,2,0),Tabelle3[[#This Row],[Produktname]])</f>
        <v>Zipfel, ES ohne Verwendung</v>
      </c>
      <c r="E1406" s="80" t="str">
        <f>IFERROR(VLOOKUP(Abfalldokumentation!$O1406,Artikel!A:C,3,FALSE),Abfalldokumentation!$O1406)</f>
        <v>Zipfel, Endstücke</v>
      </c>
      <c r="F1406" s="80" t="str">
        <f>VLOOKUP(T1406,'Liste Gründe'!A:D,2,FALSE)</f>
        <v>Schimmel</v>
      </c>
      <c r="G1406" s="79" t="str">
        <f>IF(ISBLANK(V1406),VLOOKUP(Abfalldokumentation!$P1406,'Liste Gründe'!A:D,3,FALSE),V1406)</f>
        <v>keinen Abnehmer</v>
      </c>
      <c r="H1406" s="80" t="str">
        <f>IF(ISBLANK(Abfalldokumentation!$W1406),"-",Abfalldokumentation!$W1406)</f>
        <v>-</v>
      </c>
      <c r="I1406" s="80">
        <f t="shared" si="148"/>
        <v>43</v>
      </c>
      <c r="J1406" s="80" t="str">
        <f t="shared" si="149"/>
        <v>Produkte</v>
      </c>
      <c r="K1406" s="80" t="str">
        <f t="shared" si="150"/>
        <v>BUs</v>
      </c>
      <c r="L1406" s="80" t="str">
        <f t="shared" si="151"/>
        <v>Symptome</v>
      </c>
      <c r="M14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IFERROR(VLOOKUP(Abfalldokumentation!$O1406,Kennzahlen!U:X,3,FALSE)*Abfalldokumentation!$B1406,"0")))),0)</f>
        <v>0</v>
      </c>
      <c r="N1406" s="80" t="str">
        <f>IF(ISBLANK(Q1406),VLOOKUP(Abfalldokumentation!$O1406,'Linien - BU'!R:S,2,FALSE),Q1406)</f>
        <v>Verkauf</v>
      </c>
      <c r="O1406" s="76" t="str">
        <f t="shared" si="152"/>
        <v>Zipfel, Endstücke</v>
      </c>
      <c r="P1406" s="76">
        <f t="shared" si="153"/>
        <v>12</v>
      </c>
      <c r="Q1406" s="38" t="s">
        <v>11</v>
      </c>
      <c r="R1406" s="39" t="s">
        <v>329</v>
      </c>
      <c r="S1406" s="39">
        <v>306</v>
      </c>
      <c r="T1406" s="39">
        <v>12</v>
      </c>
      <c r="U1406" s="40">
        <v>44497</v>
      </c>
      <c r="V1406" s="41" t="s">
        <v>24</v>
      </c>
      <c r="W1406" s="39"/>
      <c r="X1406" s="43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2" t="str">
        <f>VLOOKUP(N1407,'Linien - BU'!A:B,2,FALSE)</f>
        <v>BU1</v>
      </c>
      <c r="B1407" s="73">
        <f t="shared" si="147"/>
        <v>60</v>
      </c>
      <c r="C1407" s="74">
        <f>Abfalldokumentation!$U1407</f>
        <v>44498</v>
      </c>
      <c r="D1407" s="68" t="str">
        <f>IFERROR(VLOOKUP(Tabelle3[[#This Row],[Artikelnr.]],Produktgruppe!A:B,2,0),Tabelle3[[#This Row],[Produktname]])</f>
        <v>VOS 295</v>
      </c>
      <c r="E1407" s="75" t="str">
        <f>IFERROR(VLOOKUP(Abfalldokumentation!$O1407,Artikel!A:C,3,FALSE),Abfalldokumentation!$O1407)</f>
        <v>VOS mit Walnusskonzentr</v>
      </c>
      <c r="F1407" s="75" t="str">
        <f>VLOOKUP(T1407,'Liste Gründe'!A:D,2,FALSE)</f>
        <v>Schimmel</v>
      </c>
      <c r="G1407" s="74" t="str">
        <f>IF(ISBLANK(V1407),VLOOKUP(Abfalldokumentation!$P1407,'Liste Gründe'!A:D,3,FALSE),V1407)</f>
        <v>keine Verarbeitung</v>
      </c>
      <c r="H1407" s="75" t="str">
        <f>IF(ISBLANK(Abfalldokumentation!$W1407),"-",Abfalldokumentation!$W1407)</f>
        <v>-</v>
      </c>
      <c r="I1407" s="75">
        <f t="shared" si="148"/>
        <v>43</v>
      </c>
      <c r="J1407" s="75" t="str">
        <f t="shared" si="149"/>
        <v>Produkte</v>
      </c>
      <c r="K1407" s="75" t="str">
        <f t="shared" si="150"/>
        <v>BUs</v>
      </c>
      <c r="L1407" s="75" t="str">
        <f t="shared" si="151"/>
        <v>Symptome</v>
      </c>
      <c r="M14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IFERROR(VLOOKUP(Abfalldokumentation!$O1407,Kennzahlen!U:X,3,FALSE)*Abfalldokumentation!$B1407,"0")))),0)</f>
        <v>0</v>
      </c>
      <c r="N1407" s="75">
        <f>IF(ISBLANK(Q1407),VLOOKUP(Abfalldokumentation!$O1407,'Linien - BU'!R:S,2,FALSE),Q1407)</f>
        <v>3020</v>
      </c>
      <c r="O1407" s="76">
        <f t="shared" si="152"/>
        <v>29500531</v>
      </c>
      <c r="P1407" s="76">
        <f t="shared" si="153"/>
        <v>12</v>
      </c>
      <c r="Q1407" s="44">
        <v>3020</v>
      </c>
      <c r="R1407" s="45">
        <v>29500531</v>
      </c>
      <c r="S1407" s="45">
        <v>60</v>
      </c>
      <c r="T1407" s="45">
        <v>12</v>
      </c>
      <c r="U1407" s="46">
        <v>44498</v>
      </c>
      <c r="V1407" s="47" t="s">
        <v>22</v>
      </c>
      <c r="W1407" s="45"/>
      <c r="X1407" s="49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7" t="str">
        <f>VLOOKUP(N1408,'Linien - BU'!A:B,2,FALSE)</f>
        <v>BU4</v>
      </c>
      <c r="B1408" s="78">
        <f t="shared" si="147"/>
        <v>18</v>
      </c>
      <c r="C1408" s="79">
        <f>Abfalldokumentation!$U1408</f>
        <v>44498</v>
      </c>
      <c r="D1408" s="68" t="str">
        <f>IFERROR(VLOOKUP(Tabelle3[[#This Row],[Artikelnr.]],Produktgruppe!A:B,2,0),Tabelle3[[#This Row],[Produktname]])</f>
        <v>ABS 295</v>
      </c>
      <c r="E1408" s="80" t="str">
        <f>IFERROR(VLOOKUP(Abfalldokumentation!$O1408,Artikel!A:C,3,FALSE),Abfalldokumentation!$O1408)</f>
        <v>ABS HEUBL</v>
      </c>
      <c r="F1408" s="80" t="str">
        <f>VLOOKUP(T1408,'Liste Gründe'!A:D,2,FALSE)</f>
        <v>keinen Verwendungszweck</v>
      </c>
      <c r="G1408" s="79" t="str">
        <f>IF(ISBLANK(V1408),VLOOKUP(Abfalldokumentation!$P1408,'Liste Gründe'!A:D,3,FALSE),V1408)</f>
        <v>keinen Verwendungszweck</v>
      </c>
      <c r="H1408" s="80" t="str">
        <f>IF(ISBLANK(Abfalldokumentation!$W1408),"-",Abfalldokumentation!$W1408)</f>
        <v>-</v>
      </c>
      <c r="I1408" s="80">
        <f t="shared" si="148"/>
        <v>43</v>
      </c>
      <c r="J1408" s="80" t="str">
        <f t="shared" si="149"/>
        <v>Produkte</v>
      </c>
      <c r="K1408" s="80" t="str">
        <f t="shared" si="150"/>
        <v>BUs</v>
      </c>
      <c r="L1408" s="80" t="str">
        <f t="shared" si="151"/>
        <v>Symptome</v>
      </c>
      <c r="M14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IFERROR(VLOOKUP(Abfalldokumentation!$O1408,Kennzahlen!U:X,3,FALSE)*Abfalldokumentation!$B1408,"0")))),0)</f>
        <v>0</v>
      </c>
      <c r="N1408" s="80" t="str">
        <f>IF(ISBLANK(Q1408),VLOOKUP(Abfalldokumentation!$O1408,'Linien - BU'!R:S,2,FALSE),Q1408)</f>
        <v>BU4</v>
      </c>
      <c r="O1408" s="76">
        <f t="shared" si="152"/>
        <v>29500885</v>
      </c>
      <c r="P1408" s="76">
        <f t="shared" si="153"/>
        <v>61</v>
      </c>
      <c r="Q1408" s="38" t="s">
        <v>9</v>
      </c>
      <c r="R1408" s="39">
        <v>29500885</v>
      </c>
      <c r="S1408" s="39">
        <v>18</v>
      </c>
      <c r="T1408" s="39">
        <v>61</v>
      </c>
      <c r="U1408" s="40">
        <v>44498</v>
      </c>
      <c r="V1408" s="41"/>
      <c r="W1408" s="39"/>
      <c r="X1408" s="43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2" t="str">
        <f>VLOOKUP(N1409,'Linien - BU'!A:B,2,FALSE)</f>
        <v>BU4</v>
      </c>
      <c r="B1409" s="73">
        <f t="shared" si="147"/>
        <v>20</v>
      </c>
      <c r="C1409" s="74">
        <f>Abfalldokumentation!$U1409</f>
        <v>44498</v>
      </c>
      <c r="D1409" s="68" t="str">
        <f>IFERROR(VLOOKUP(Tabelle3[[#This Row],[Artikelnr.]],Produktgruppe!A:B,2,0),Tabelle3[[#This Row],[Produktname]])</f>
        <v>ABS 295</v>
      </c>
      <c r="E1409" s="75" t="str">
        <f>IFERROR(VLOOKUP(Abfalldokumentation!$O1409,Artikel!A:C,3,FALSE),Abfalldokumentation!$O1409)</f>
        <v>ABS MEDI-KRÄUK</v>
      </c>
      <c r="F1409" s="75" t="str">
        <f>VLOOKUP(T1409,'Liste Gründe'!A:D,2,FALSE)</f>
        <v>keinen Verwendungszweck</v>
      </c>
      <c r="G1409" s="74" t="str">
        <f>IF(ISBLANK(V1409),VLOOKUP(Abfalldokumentation!$P1409,'Liste Gründe'!A:D,3,FALSE),V1409)</f>
        <v>keinen Verwendungszweck</v>
      </c>
      <c r="H1409" s="75" t="str">
        <f>IF(ISBLANK(Abfalldokumentation!$W1409),"-",Abfalldokumentation!$W1409)</f>
        <v>-</v>
      </c>
      <c r="I1409" s="75">
        <f t="shared" si="148"/>
        <v>43</v>
      </c>
      <c r="J1409" s="75" t="str">
        <f t="shared" si="149"/>
        <v>Produkte</v>
      </c>
      <c r="K1409" s="75" t="str">
        <f t="shared" si="150"/>
        <v>BUs</v>
      </c>
      <c r="L1409" s="75" t="str">
        <f t="shared" si="151"/>
        <v>Symptome</v>
      </c>
      <c r="M14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IFERROR(VLOOKUP(Abfalldokumentation!$O1409,Kennzahlen!U:X,3,FALSE)*Abfalldokumentation!$B1409,"0")))),0)</f>
        <v>6.7194568295036419</v>
      </c>
      <c r="N1409" s="75" t="str">
        <f>IF(ISBLANK(Q1409),VLOOKUP(Abfalldokumentation!$O1409,'Linien - BU'!R:S,2,FALSE),Q1409)</f>
        <v>BU4</v>
      </c>
      <c r="O1409" s="76">
        <f t="shared" si="152"/>
        <v>29500886</v>
      </c>
      <c r="P1409" s="76">
        <f t="shared" si="153"/>
        <v>61</v>
      </c>
      <c r="Q1409" s="44" t="s">
        <v>9</v>
      </c>
      <c r="R1409" s="45">
        <v>29500886</v>
      </c>
      <c r="S1409" s="45">
        <v>20</v>
      </c>
      <c r="T1409" s="45">
        <v>61</v>
      </c>
      <c r="U1409" s="46">
        <v>44498</v>
      </c>
      <c r="V1409" s="47"/>
      <c r="W1409" s="45"/>
      <c r="X1409" s="49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7" t="str">
        <f>VLOOKUP(N1410,'Linien - BU'!A:B,2,FALSE)</f>
        <v>BU4</v>
      </c>
      <c r="B1410" s="78">
        <f t="shared" ref="B1410:B1473" si="154">S1410</f>
        <v>18</v>
      </c>
      <c r="C1410" s="79">
        <f>Abfalldokumentation!$U1410</f>
        <v>44498</v>
      </c>
      <c r="D1410" s="68" t="str">
        <f>IFERROR(VLOOKUP(Tabelle3[[#This Row],[Artikelnr.]],Produktgruppe!A:B,2,0),Tabelle3[[#This Row],[Produktname]])</f>
        <v>ABS 295</v>
      </c>
      <c r="E1410" s="80" t="str">
        <f>IFERROR(VLOOKUP(Abfalldokumentation!$O1410,Artikel!A:C,3,FALSE),Abfalldokumentation!$O1410)</f>
        <v>ABS MEDI-KRÄUK</v>
      </c>
      <c r="F1410" s="80" t="str">
        <f>VLOOKUP(T1410,'Liste Gründe'!A:D,2,FALSE)</f>
        <v>keinen Verwendungszweck</v>
      </c>
      <c r="G1410" s="79" t="str">
        <f>IF(ISBLANK(V1410),VLOOKUP(Abfalldokumentation!$P1410,'Liste Gründe'!A:D,3,FALSE),V1410)</f>
        <v>keinen Verwendungszweck</v>
      </c>
      <c r="H1410" s="80" t="str">
        <f>IF(ISBLANK(Abfalldokumentation!$W1410),"-",Abfalldokumentation!$W1410)</f>
        <v>-</v>
      </c>
      <c r="I1410" s="80">
        <f t="shared" ref="I1410:I1473" si="155">_xlfn.ISOWEEKNUM(C1410)</f>
        <v>43</v>
      </c>
      <c r="J1410" s="80" t="str">
        <f t="shared" ref="J1410:J1473" si="156">"Produkte"</f>
        <v>Produkte</v>
      </c>
      <c r="K1410" s="80" t="str">
        <f t="shared" ref="K1410:K1473" si="157">"BUs"</f>
        <v>BUs</v>
      </c>
      <c r="L1410" s="80" t="str">
        <f t="shared" ref="L1410:L1473" si="158">"Symptome"</f>
        <v>Symptome</v>
      </c>
      <c r="M14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IFERROR(VLOOKUP(Abfalldokumentation!$O1410,Kennzahlen!U:X,3,FALSE)*Abfalldokumentation!$B1410,"0")))),0)</f>
        <v>6.7194568295036419</v>
      </c>
      <c r="N1410" s="80" t="str">
        <f>IF(ISBLANK(Q1410),VLOOKUP(Abfalldokumentation!$O1410,'Linien - BU'!R:S,2,FALSE),Q1410)</f>
        <v>BU4</v>
      </c>
      <c r="O1410" s="76">
        <f t="shared" ref="O1410:O1473" si="159">R1410</f>
        <v>29500886</v>
      </c>
      <c r="P1410" s="76">
        <f t="shared" ref="P1410:P1473" si="160">T1410</f>
        <v>61</v>
      </c>
      <c r="Q1410" s="38" t="s">
        <v>9</v>
      </c>
      <c r="R1410" s="39">
        <v>29500886</v>
      </c>
      <c r="S1410" s="39">
        <v>18</v>
      </c>
      <c r="T1410" s="39">
        <v>61</v>
      </c>
      <c r="U1410" s="40">
        <v>44498</v>
      </c>
      <c r="V1410" s="41"/>
      <c r="W1410" s="39"/>
      <c r="X1410" s="43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2" t="str">
        <f>VLOOKUP(N1411,'Linien - BU'!A:B,2,FALSE)</f>
        <v>BU4</v>
      </c>
      <c r="B1411" s="73">
        <f t="shared" si="154"/>
        <v>18</v>
      </c>
      <c r="C1411" s="74">
        <f>Abfalldokumentation!$U1411</f>
        <v>44498</v>
      </c>
      <c r="D1411" s="68" t="str">
        <f>IFERROR(VLOOKUP(Tabelle3[[#This Row],[Artikelnr.]],Produktgruppe!A:B,2,0),Tabelle3[[#This Row],[Produktname]])</f>
        <v>ABS 295</v>
      </c>
      <c r="E1411" s="75" t="str">
        <f>IFERROR(VLOOKUP(Abfalldokumentation!$O1411,Artikel!A:C,3,FALSE),Abfalldokumentation!$O1411)</f>
        <v>ABS MEDI-KRÄUK</v>
      </c>
      <c r="F1411" s="75" t="str">
        <f>VLOOKUP(T1411,'Liste Gründe'!A:D,2,FALSE)</f>
        <v>keinen Verwendungszweck</v>
      </c>
      <c r="G1411" s="74" t="str">
        <f>IF(ISBLANK(V1411),VLOOKUP(Abfalldokumentation!$P1411,'Liste Gründe'!A:D,3,FALSE),V1411)</f>
        <v>keinen Verwendungszweck</v>
      </c>
      <c r="H1411" s="75" t="str">
        <f>IF(ISBLANK(Abfalldokumentation!$W1411),"-",Abfalldokumentation!$W1411)</f>
        <v>-</v>
      </c>
      <c r="I1411" s="75">
        <f t="shared" si="155"/>
        <v>43</v>
      </c>
      <c r="J1411" s="75" t="str">
        <f t="shared" si="156"/>
        <v>Produkte</v>
      </c>
      <c r="K1411" s="75" t="str">
        <f t="shared" si="157"/>
        <v>BUs</v>
      </c>
      <c r="L1411" s="75" t="str">
        <f t="shared" si="158"/>
        <v>Symptome</v>
      </c>
      <c r="M14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IFERROR(VLOOKUP(Abfalldokumentation!$O1411,Kennzahlen!U:X,3,FALSE)*Abfalldokumentation!$B1411,"0")))),0)</f>
        <v>6.7194568295036419</v>
      </c>
      <c r="N1411" s="75" t="str">
        <f>IF(ISBLANK(Q1411),VLOOKUP(Abfalldokumentation!$O1411,'Linien - BU'!R:S,2,FALSE),Q1411)</f>
        <v>BU4</v>
      </c>
      <c r="O1411" s="76">
        <f t="shared" si="159"/>
        <v>29500886</v>
      </c>
      <c r="P1411" s="76">
        <f t="shared" si="160"/>
        <v>61</v>
      </c>
      <c r="Q1411" s="44" t="s">
        <v>9</v>
      </c>
      <c r="R1411" s="45">
        <v>29500886</v>
      </c>
      <c r="S1411" s="45">
        <v>18</v>
      </c>
      <c r="T1411" s="45">
        <v>61</v>
      </c>
      <c r="U1411" s="46">
        <v>44498</v>
      </c>
      <c r="V1411" s="47"/>
      <c r="W1411" s="45"/>
      <c r="X1411" s="49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7" t="str">
        <f>VLOOKUP(N1412,'Linien - BU'!A:B,2,FALSE)</f>
        <v>BU4</v>
      </c>
      <c r="B1412" s="78">
        <f t="shared" si="154"/>
        <v>7</v>
      </c>
      <c r="C1412" s="79">
        <f>Abfalldokumentation!$U1412</f>
        <v>44498</v>
      </c>
      <c r="D1412" s="68" t="str">
        <f>IFERROR(VLOOKUP(Tabelle3[[#This Row],[Artikelnr.]],Produktgruppe!A:B,2,0),Tabelle3[[#This Row],[Produktname]])</f>
        <v>ABS 295</v>
      </c>
      <c r="E1412" s="80" t="str">
        <f>IFERROR(VLOOKUP(Abfalldokumentation!$O1412,Artikel!A:C,3,FALSE),Abfalldokumentation!$O1412)</f>
        <v>ABS PECO</v>
      </c>
      <c r="F1412" s="80" t="str">
        <f>VLOOKUP(T1412,'Liste Gründe'!A:D,2,FALSE)</f>
        <v>keinen Verwendungszweck</v>
      </c>
      <c r="G1412" s="79" t="str">
        <f>IF(ISBLANK(V1412),VLOOKUP(Abfalldokumentation!$P1412,'Liste Gründe'!A:D,3,FALSE),V1412)</f>
        <v>keinen Verwendungszweck</v>
      </c>
      <c r="H1412" s="80" t="str">
        <f>IF(ISBLANK(Abfalldokumentation!$W1412),"-",Abfalldokumentation!$W1412)</f>
        <v>-</v>
      </c>
      <c r="I1412" s="80">
        <f t="shared" si="155"/>
        <v>43</v>
      </c>
      <c r="J1412" s="80" t="str">
        <f t="shared" si="156"/>
        <v>Produkte</v>
      </c>
      <c r="K1412" s="80" t="str">
        <f t="shared" si="157"/>
        <v>BUs</v>
      </c>
      <c r="L1412" s="80" t="str">
        <f t="shared" si="158"/>
        <v>Symptome</v>
      </c>
      <c r="M14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IFERROR(VLOOKUP(Abfalldokumentation!$O1412,Kennzahlen!U:X,3,FALSE)*Abfalldokumentation!$B1412,"0")))),0)</f>
        <v>9.1663526661992432</v>
      </c>
      <c r="N1412" s="80" t="str">
        <f>IF(ISBLANK(Q1412),VLOOKUP(Abfalldokumentation!$O1412,'Linien - BU'!R:S,2,FALSE),Q1412)</f>
        <v>BU4</v>
      </c>
      <c r="O1412" s="76">
        <f t="shared" si="159"/>
        <v>29500891</v>
      </c>
      <c r="P1412" s="76">
        <f t="shared" si="160"/>
        <v>61</v>
      </c>
      <c r="Q1412" s="38" t="s">
        <v>9</v>
      </c>
      <c r="R1412" s="39">
        <v>29500891</v>
      </c>
      <c r="S1412" s="39">
        <v>7</v>
      </c>
      <c r="T1412" s="39">
        <v>61</v>
      </c>
      <c r="U1412" s="40">
        <v>44498</v>
      </c>
      <c r="V1412" s="41"/>
      <c r="W1412" s="39"/>
      <c r="X1412" s="43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2" t="str">
        <f>VLOOKUP(N1413,'Linien - BU'!A:B,2,FALSE)</f>
        <v>BU4</v>
      </c>
      <c r="B1413" s="73">
        <f t="shared" si="154"/>
        <v>25</v>
      </c>
      <c r="C1413" s="74">
        <f>Abfalldokumentation!$U1413</f>
        <v>44498</v>
      </c>
      <c r="D1413" s="68" t="str">
        <f>IFERROR(VLOOKUP(Tabelle3[[#This Row],[Artikelnr.]],Produktgruppe!A:B,2,0),Tabelle3[[#This Row],[Produktname]])</f>
        <v>ABS 295</v>
      </c>
      <c r="E1413" s="75" t="str">
        <f>IFERROR(VLOOKUP(Abfalldokumentation!$O1413,Artikel!A:C,3,FALSE),Abfalldokumentation!$O1413)</f>
        <v>ABS SCH-PAUL</v>
      </c>
      <c r="F1413" s="75" t="str">
        <f>VLOOKUP(T1413,'Liste Gründe'!A:D,2,FALSE)</f>
        <v>keinen Verwendungszweck</v>
      </c>
      <c r="G1413" s="74" t="str">
        <f>IF(ISBLANK(V1413),VLOOKUP(Abfalldokumentation!$P1413,'Liste Gründe'!A:D,3,FALSE),V1413)</f>
        <v>keinen Verwendungszweck</v>
      </c>
      <c r="H1413" s="75" t="str">
        <f>IF(ISBLANK(Abfalldokumentation!$W1413),"-",Abfalldokumentation!$W1413)</f>
        <v>-</v>
      </c>
      <c r="I1413" s="75">
        <f t="shared" si="155"/>
        <v>43</v>
      </c>
      <c r="J1413" s="75" t="str">
        <f t="shared" si="156"/>
        <v>Produkte</v>
      </c>
      <c r="K1413" s="75" t="str">
        <f t="shared" si="157"/>
        <v>BUs</v>
      </c>
      <c r="L1413" s="75" t="str">
        <f t="shared" si="158"/>
        <v>Symptome</v>
      </c>
      <c r="M14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IFERROR(VLOOKUP(Abfalldokumentation!$O1413,Kennzahlen!U:X,3,FALSE)*Abfalldokumentation!$B1413,"0")))),0)</f>
        <v>7.6086145024926051</v>
      </c>
      <c r="N1413" s="75" t="str">
        <f>IF(ISBLANK(Q1413),VLOOKUP(Abfalldokumentation!$O1413,'Linien - BU'!R:S,2,FALSE),Q1413)</f>
        <v>BU4</v>
      </c>
      <c r="O1413" s="76">
        <f t="shared" si="159"/>
        <v>29500906</v>
      </c>
      <c r="P1413" s="76">
        <f t="shared" si="160"/>
        <v>61</v>
      </c>
      <c r="Q1413" s="44" t="s">
        <v>9</v>
      </c>
      <c r="R1413" s="45">
        <v>29500906</v>
      </c>
      <c r="S1413" s="45">
        <v>25</v>
      </c>
      <c r="T1413" s="45">
        <v>61</v>
      </c>
      <c r="U1413" s="46">
        <v>44498</v>
      </c>
      <c r="V1413" s="47"/>
      <c r="W1413" s="45"/>
      <c r="X1413" s="49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7" t="str">
        <f>VLOOKUP(N1414,'Linien - BU'!A:B,2,FALSE)</f>
        <v>BU4</v>
      </c>
      <c r="B1414" s="78">
        <f t="shared" si="154"/>
        <v>11</v>
      </c>
      <c r="C1414" s="79">
        <f>Abfalldokumentation!$U1414</f>
        <v>44498</v>
      </c>
      <c r="D1414" s="68" t="str">
        <f>IFERROR(VLOOKUP(Tabelle3[[#This Row],[Artikelnr.]],Produktgruppe!A:B,2,0),Tabelle3[[#This Row],[Produktname]])</f>
        <v>ABS 295</v>
      </c>
      <c r="E1414" s="80" t="str">
        <f>IFERROR(VLOOKUP(Abfalldokumentation!$O1414,Artikel!A:C,3,FALSE),Abfalldokumentation!$O1414)</f>
        <v>ABS ZIEGENR</v>
      </c>
      <c r="F1414" s="80" t="str">
        <f>VLOOKUP(T1414,'Liste Gründe'!A:D,2,FALSE)</f>
        <v>keinen Verwendungszweck</v>
      </c>
      <c r="G1414" s="79" t="str">
        <f>IF(ISBLANK(V1414),VLOOKUP(Abfalldokumentation!$P1414,'Liste Gründe'!A:D,3,FALSE),V1414)</f>
        <v>keinen Verwendungszweck</v>
      </c>
      <c r="H1414" s="80" t="str">
        <f>IF(ISBLANK(Abfalldokumentation!$W1414),"-",Abfalldokumentation!$W1414)</f>
        <v>-</v>
      </c>
      <c r="I1414" s="80">
        <f t="shared" si="155"/>
        <v>43</v>
      </c>
      <c r="J1414" s="80" t="str">
        <f t="shared" si="156"/>
        <v>Produkte</v>
      </c>
      <c r="K1414" s="80" t="str">
        <f t="shared" si="157"/>
        <v>BUs</v>
      </c>
      <c r="L1414" s="80" t="str">
        <f t="shared" si="158"/>
        <v>Symptome</v>
      </c>
      <c r="M14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IFERROR(VLOOKUP(Abfalldokumentation!$O1414,Kennzahlen!U:X,3,FALSE)*Abfalldokumentation!$B1414,"0")))),0)</f>
        <v>7.9957903604299254</v>
      </c>
      <c r="N1414" s="80" t="str">
        <f>IF(ISBLANK(Q1414),VLOOKUP(Abfalldokumentation!$O1414,'Linien - BU'!R:S,2,FALSE),Q1414)</f>
        <v>BU4</v>
      </c>
      <c r="O1414" s="76">
        <f t="shared" si="159"/>
        <v>29500913</v>
      </c>
      <c r="P1414" s="76">
        <f t="shared" si="160"/>
        <v>61</v>
      </c>
      <c r="Q1414" s="38" t="s">
        <v>9</v>
      </c>
      <c r="R1414" s="39">
        <v>29500913</v>
      </c>
      <c r="S1414" s="39">
        <v>11</v>
      </c>
      <c r="T1414" s="39">
        <v>61</v>
      </c>
      <c r="U1414" s="40">
        <v>44498</v>
      </c>
      <c r="V1414" s="41"/>
      <c r="W1414" s="39"/>
      <c r="X1414" s="43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2" t="str">
        <f>VLOOKUP(N1415,'Linien - BU'!A:B,2,FALSE)</f>
        <v>BU1</v>
      </c>
      <c r="B1415" s="73">
        <f t="shared" si="154"/>
        <v>52</v>
      </c>
      <c r="C1415" s="74">
        <f>Abfalldokumentation!$U1415</f>
        <v>44498</v>
      </c>
      <c r="D1415" s="68" t="str">
        <f>IFERROR(VLOOKUP(Tabelle3[[#This Row],[Artikelnr.]],Produktgruppe!A:B,2,0),Tabelle3[[#This Row],[Produktname]])</f>
        <v>VOS 295</v>
      </c>
      <c r="E1415" s="75" t="str">
        <f>IFERROR(VLOOKUP(Abfalldokumentation!$O1415,Artikel!A:C,3,FALSE),Abfalldokumentation!$O1415)</f>
        <v>VOS-ABS ENTSORGUNG</v>
      </c>
      <c r="F1415" s="75" t="str">
        <f>VLOOKUP(T1415,'Liste Gründe'!A:D,2,FALSE)</f>
        <v>Rest</v>
      </c>
      <c r="G1415" s="74" t="str">
        <f>IF(ISBLANK(V1415),VLOOKUP(Abfalldokumentation!$P1415,'Liste Gründe'!A:D,3,FALSE),V1415)</f>
        <v>geschälte Rinde</v>
      </c>
      <c r="H1415" s="75" t="str">
        <f>IF(ISBLANK(Abfalldokumentation!$W1415),"-",Abfalldokumentation!$W1415)</f>
        <v>-</v>
      </c>
      <c r="I1415" s="75">
        <f t="shared" si="155"/>
        <v>43</v>
      </c>
      <c r="J1415" s="75" t="str">
        <f t="shared" si="156"/>
        <v>Produkte</v>
      </c>
      <c r="K1415" s="75" t="str">
        <f t="shared" si="157"/>
        <v>BUs</v>
      </c>
      <c r="L1415" s="75" t="str">
        <f t="shared" si="158"/>
        <v>Symptome</v>
      </c>
      <c r="M14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IFERROR(VLOOKUP(Abfalldokumentation!$O1415,Kennzahlen!U:X,3,FALSE)*Abfalldokumentation!$B1415,"0")))),0)</f>
        <v>0.52</v>
      </c>
      <c r="N1415" s="75" t="str">
        <f>IF(ISBLANK(Q1415),VLOOKUP(Abfalldokumentation!$O1415,'Linien - BU'!R:S,2,FALSE),Q1415)</f>
        <v>RWV</v>
      </c>
      <c r="O1415" s="76">
        <f t="shared" si="159"/>
        <v>29500917</v>
      </c>
      <c r="P1415" s="76">
        <f t="shared" si="160"/>
        <v>60</v>
      </c>
      <c r="Q1415" s="44" t="s">
        <v>188</v>
      </c>
      <c r="R1415" s="45">
        <v>29500917</v>
      </c>
      <c r="S1415" s="45">
        <v>52</v>
      </c>
      <c r="T1415" s="45">
        <v>60</v>
      </c>
      <c r="U1415" s="46">
        <v>44498</v>
      </c>
      <c r="V1415" s="47"/>
      <c r="W1415" s="45"/>
      <c r="X1415" s="49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7" t="str">
        <f>VLOOKUP(N1416,'Linien - BU'!A:B,2,FALSE)</f>
        <v>BU1</v>
      </c>
      <c r="B1416" s="78">
        <f t="shared" si="154"/>
        <v>52</v>
      </c>
      <c r="C1416" s="79">
        <f>Abfalldokumentation!$U1416</f>
        <v>44498</v>
      </c>
      <c r="D1416" s="68" t="str">
        <f>IFERROR(VLOOKUP(Tabelle3[[#This Row],[Artikelnr.]],Produktgruppe!A:B,2,0),Tabelle3[[#This Row],[Produktname]])</f>
        <v>VOS 295</v>
      </c>
      <c r="E1416" s="80" t="str">
        <f>IFERROR(VLOOKUP(Abfalldokumentation!$O1416,Artikel!A:C,3,FALSE),Abfalldokumentation!$O1416)</f>
        <v>VOS-ABS ENTSORGUNG</v>
      </c>
      <c r="F1416" s="80" t="str">
        <f>VLOOKUP(T1416,'Liste Gründe'!A:D,2,FALSE)</f>
        <v>Rest</v>
      </c>
      <c r="G1416" s="79" t="str">
        <f>IF(ISBLANK(V1416),VLOOKUP(Abfalldokumentation!$P1416,'Liste Gründe'!A:D,3,FALSE),V1416)</f>
        <v>geschälte Rinde</v>
      </c>
      <c r="H1416" s="80" t="str">
        <f>IF(ISBLANK(Abfalldokumentation!$W1416),"-",Abfalldokumentation!$W1416)</f>
        <v>-</v>
      </c>
      <c r="I1416" s="80">
        <f t="shared" si="155"/>
        <v>43</v>
      </c>
      <c r="J1416" s="80" t="str">
        <f t="shared" si="156"/>
        <v>Produkte</v>
      </c>
      <c r="K1416" s="80" t="str">
        <f t="shared" si="157"/>
        <v>BUs</v>
      </c>
      <c r="L1416" s="80" t="str">
        <f t="shared" si="158"/>
        <v>Symptome</v>
      </c>
      <c r="M14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IFERROR(VLOOKUP(Abfalldokumentation!$O1416,Kennzahlen!U:X,3,FALSE)*Abfalldokumentation!$B1416,"0")))),0)</f>
        <v>0.52</v>
      </c>
      <c r="N1416" s="80" t="str">
        <f>IF(ISBLANK(Q1416),VLOOKUP(Abfalldokumentation!$O1416,'Linien - BU'!R:S,2,FALSE),Q1416)</f>
        <v>RWV</v>
      </c>
      <c r="O1416" s="76">
        <f t="shared" si="159"/>
        <v>29500917</v>
      </c>
      <c r="P1416" s="76">
        <f t="shared" si="160"/>
        <v>60</v>
      </c>
      <c r="Q1416" s="38" t="s">
        <v>188</v>
      </c>
      <c r="R1416" s="39">
        <v>29500917</v>
      </c>
      <c r="S1416" s="39">
        <v>52</v>
      </c>
      <c r="T1416" s="39">
        <v>60</v>
      </c>
      <c r="U1416" s="40">
        <v>44498</v>
      </c>
      <c r="V1416" s="41"/>
      <c r="W1416" s="39"/>
      <c r="X1416" s="43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2" t="str">
        <f>VLOOKUP(N1417,'Linien - BU'!A:B,2,FALSE)</f>
        <v>BU1</v>
      </c>
      <c r="B1417" s="73">
        <f t="shared" si="154"/>
        <v>52</v>
      </c>
      <c r="C1417" s="74">
        <f>Abfalldokumentation!$U1417</f>
        <v>44498</v>
      </c>
      <c r="D1417" s="68" t="str">
        <f>IFERROR(VLOOKUP(Tabelle3[[#This Row],[Artikelnr.]],Produktgruppe!A:B,2,0),Tabelle3[[#This Row],[Produktname]])</f>
        <v>VOS 295</v>
      </c>
      <c r="E1417" s="75" t="str">
        <f>IFERROR(VLOOKUP(Abfalldokumentation!$O1417,Artikel!A:C,3,FALSE),Abfalldokumentation!$O1417)</f>
        <v>VOS-ABS ENTSORGUNG</v>
      </c>
      <c r="F1417" s="75" t="str">
        <f>VLOOKUP(T1417,'Liste Gründe'!A:D,2,FALSE)</f>
        <v>Rest</v>
      </c>
      <c r="G1417" s="74" t="str">
        <f>IF(ISBLANK(V1417),VLOOKUP(Abfalldokumentation!$P1417,'Liste Gründe'!A:D,3,FALSE),V1417)</f>
        <v>geschälte Rinde</v>
      </c>
      <c r="H1417" s="75" t="str">
        <f>IF(ISBLANK(Abfalldokumentation!$W1417),"-",Abfalldokumentation!$W1417)</f>
        <v>-</v>
      </c>
      <c r="I1417" s="75">
        <f t="shared" si="155"/>
        <v>43</v>
      </c>
      <c r="J1417" s="75" t="str">
        <f t="shared" si="156"/>
        <v>Produkte</v>
      </c>
      <c r="K1417" s="75" t="str">
        <f t="shared" si="157"/>
        <v>BUs</v>
      </c>
      <c r="L1417" s="75" t="str">
        <f t="shared" si="158"/>
        <v>Symptome</v>
      </c>
      <c r="M14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IFERROR(VLOOKUP(Abfalldokumentation!$O1417,Kennzahlen!U:X,3,FALSE)*Abfalldokumentation!$B1417,"0")))),0)</f>
        <v>0.52</v>
      </c>
      <c r="N1417" s="75" t="str">
        <f>IF(ISBLANK(Q1417),VLOOKUP(Abfalldokumentation!$O1417,'Linien - BU'!R:S,2,FALSE),Q1417)</f>
        <v>RWV</v>
      </c>
      <c r="O1417" s="76">
        <f t="shared" si="159"/>
        <v>29500917</v>
      </c>
      <c r="P1417" s="76">
        <f t="shared" si="160"/>
        <v>60</v>
      </c>
      <c r="Q1417" s="44" t="s">
        <v>188</v>
      </c>
      <c r="R1417" s="45">
        <v>29500917</v>
      </c>
      <c r="S1417" s="45">
        <v>52</v>
      </c>
      <c r="T1417" s="45">
        <v>60</v>
      </c>
      <c r="U1417" s="46">
        <v>44498</v>
      </c>
      <c r="V1417" s="47"/>
      <c r="W1417" s="45"/>
      <c r="X1417" s="49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7" t="str">
        <f>VLOOKUP(N1418,'Linien - BU'!A:B,2,FALSE)</f>
        <v>BU3</v>
      </c>
      <c r="B1418" s="78">
        <f t="shared" si="154"/>
        <v>158</v>
      </c>
      <c r="C1418" s="79">
        <f>Abfalldokumentation!$U1418</f>
        <v>44498</v>
      </c>
      <c r="D1418" s="68" t="str">
        <f>IFERROR(VLOOKUP(Tabelle3[[#This Row],[Artikelnr.]],Produktgruppe!A:B,2,0),Tabelle3[[#This Row],[Produktname]])</f>
        <v>ABS 295</v>
      </c>
      <c r="E1418" s="80" t="str">
        <f>IFERROR(VLOOKUP(Abfalldokumentation!$O1418,Artikel!A:C,3,FALSE),Abfalldokumentation!$O1418)</f>
        <v>ABS CHED-PF-KRÄUK gemis</v>
      </c>
      <c r="F1418" s="80" t="str">
        <f>VLOOKUP(T1418,'Liste Gründe'!A:D,2,FALSE)</f>
        <v>Linienbezogen</v>
      </c>
      <c r="G1418" s="79" t="str">
        <f>IF(ISBLANK(V1418),VLOOKUP(Abfalldokumentation!$P1418,'Liste Gründe'!A:D,3,FALSE),V1418)</f>
        <v>gemischtes Produkt</v>
      </c>
      <c r="H1418" s="80" t="str">
        <f>IF(ISBLANK(Abfalldokumentation!$W1418),"-",Abfalldokumentation!$W1418)</f>
        <v>-</v>
      </c>
      <c r="I1418" s="80">
        <f t="shared" si="155"/>
        <v>43</v>
      </c>
      <c r="J1418" s="80" t="str">
        <f t="shared" si="156"/>
        <v>Produkte</v>
      </c>
      <c r="K1418" s="80" t="str">
        <f t="shared" si="157"/>
        <v>BUs</v>
      </c>
      <c r="L1418" s="80" t="str">
        <f t="shared" si="158"/>
        <v>Symptome</v>
      </c>
      <c r="M14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IFERROR(VLOOKUP(Abfalldokumentation!$O1418,Kennzahlen!U:X,3,FALSE)*Abfalldokumentation!$B1418,"0")))),0)</f>
        <v>158</v>
      </c>
      <c r="N1418" s="80" t="str">
        <f>IF(ISBLANK(Q1418),VLOOKUP(Abfalldokumentation!$O1418,'Linien - BU'!R:S,2,FALSE),Q1418)</f>
        <v>BU3</v>
      </c>
      <c r="O1418" s="76">
        <f t="shared" si="159"/>
        <v>29501003</v>
      </c>
      <c r="P1418" s="76">
        <f t="shared" si="160"/>
        <v>81</v>
      </c>
      <c r="Q1418" s="38" t="s">
        <v>8</v>
      </c>
      <c r="R1418" s="39">
        <v>29501003</v>
      </c>
      <c r="S1418" s="39">
        <v>158</v>
      </c>
      <c r="T1418" s="39">
        <v>81</v>
      </c>
      <c r="U1418" s="40">
        <v>44498</v>
      </c>
      <c r="V1418" s="41"/>
      <c r="W1418" s="39"/>
      <c r="X1418" s="43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2" t="str">
        <f>VLOOKUP(N1419,'Linien - BU'!A:B,2,FALSE)</f>
        <v>BU3</v>
      </c>
      <c r="B1419" s="73">
        <f t="shared" si="154"/>
        <v>158</v>
      </c>
      <c r="C1419" s="74">
        <f>Abfalldokumentation!$U1419</f>
        <v>44498</v>
      </c>
      <c r="D1419" s="68" t="str">
        <f>IFERROR(VLOOKUP(Tabelle3[[#This Row],[Artikelnr.]],Produktgruppe!A:B,2,0),Tabelle3[[#This Row],[Produktname]])</f>
        <v>ABS 295</v>
      </c>
      <c r="E1419" s="75" t="str">
        <f>IFERROR(VLOOKUP(Abfalldokumentation!$O1419,Artikel!A:C,3,FALSE),Abfalldokumentation!$O1419)</f>
        <v>ABS CHED-PF-KRÄUK gemis</v>
      </c>
      <c r="F1419" s="75" t="str">
        <f>VLOOKUP(T1419,'Liste Gründe'!A:D,2,FALSE)</f>
        <v>Linienbezogen</v>
      </c>
      <c r="G1419" s="74" t="str">
        <f>IF(ISBLANK(V1419),VLOOKUP(Abfalldokumentation!$P1419,'Liste Gründe'!A:D,3,FALSE),V1419)</f>
        <v>gemischtes Produkt</v>
      </c>
      <c r="H1419" s="75" t="str">
        <f>IF(ISBLANK(Abfalldokumentation!$W1419),"-",Abfalldokumentation!$W1419)</f>
        <v>-</v>
      </c>
      <c r="I1419" s="75">
        <f t="shared" si="155"/>
        <v>43</v>
      </c>
      <c r="J1419" s="75" t="str">
        <f t="shared" si="156"/>
        <v>Produkte</v>
      </c>
      <c r="K1419" s="75" t="str">
        <f t="shared" si="157"/>
        <v>BUs</v>
      </c>
      <c r="L1419" s="75" t="str">
        <f t="shared" si="158"/>
        <v>Symptome</v>
      </c>
      <c r="M14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IFERROR(VLOOKUP(Abfalldokumentation!$O1419,Kennzahlen!U:X,3,FALSE)*Abfalldokumentation!$B1419,"0")))),0)</f>
        <v>158</v>
      </c>
      <c r="N1419" s="75" t="str">
        <f>IF(ISBLANK(Q1419),VLOOKUP(Abfalldokumentation!$O1419,'Linien - BU'!R:S,2,FALSE),Q1419)</f>
        <v>BU3</v>
      </c>
      <c r="O1419" s="76">
        <f t="shared" si="159"/>
        <v>29501003</v>
      </c>
      <c r="P1419" s="76">
        <f t="shared" si="160"/>
        <v>81</v>
      </c>
      <c r="Q1419" s="44" t="s">
        <v>8</v>
      </c>
      <c r="R1419" s="45">
        <v>29501003</v>
      </c>
      <c r="S1419" s="45">
        <v>158</v>
      </c>
      <c r="T1419" s="45">
        <v>81</v>
      </c>
      <c r="U1419" s="46">
        <v>44498</v>
      </c>
      <c r="V1419" s="47"/>
      <c r="W1419" s="45"/>
      <c r="X1419" s="49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7" t="str">
        <f>VLOOKUP(N1420,'Linien - BU'!A:B,2,FALSE)</f>
        <v>BU4</v>
      </c>
      <c r="B1420" s="78">
        <f t="shared" si="154"/>
        <v>20</v>
      </c>
      <c r="C1420" s="79">
        <f>Abfalldokumentation!$U1420</f>
        <v>44498</v>
      </c>
      <c r="D1420" s="68" t="str">
        <f>IFERROR(VLOOKUP(Tabelle3[[#This Row],[Artikelnr.]],Produktgruppe!A:B,2,0),Tabelle3[[#This Row],[Produktname]])</f>
        <v>ABS 295</v>
      </c>
      <c r="E1420" s="80" t="str">
        <f>IFERROR(VLOOKUP(Abfalldokumentation!$O1420,Artikel!A:C,3,FALSE),Abfalldokumentation!$O1420)</f>
        <v>ABS BRUSCHETTA</v>
      </c>
      <c r="F1420" s="80" t="str">
        <f>VLOOKUP(T1420,'Liste Gründe'!A:D,2,FALSE)</f>
        <v>keinen Verwendungszweck</v>
      </c>
      <c r="G1420" s="79" t="str">
        <f>IF(ISBLANK(V1420),VLOOKUP(Abfalldokumentation!$P1420,'Liste Gründe'!A:D,3,FALSE),V1420)</f>
        <v>keinen Verwendungszweck</v>
      </c>
      <c r="H1420" s="80" t="str">
        <f>IF(ISBLANK(Abfalldokumentation!$W1420),"-",Abfalldokumentation!$W1420)</f>
        <v>-</v>
      </c>
      <c r="I1420" s="80">
        <f t="shared" si="155"/>
        <v>43</v>
      </c>
      <c r="J1420" s="80" t="str">
        <f t="shared" si="156"/>
        <v>Produkte</v>
      </c>
      <c r="K1420" s="80" t="str">
        <f t="shared" si="157"/>
        <v>BUs</v>
      </c>
      <c r="L1420" s="80" t="str">
        <f t="shared" si="158"/>
        <v>Symptome</v>
      </c>
      <c r="M14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IFERROR(VLOOKUP(Abfalldokumentation!$O1420,Kennzahlen!U:X,3,FALSE)*Abfalldokumentation!$B1420,"0")))),0)</f>
        <v>7.281148389532067</v>
      </c>
      <c r="N1420" s="80" t="str">
        <f>IF(ISBLANK(Q1420),VLOOKUP(Abfalldokumentation!$O1420,'Linien - BU'!R:S,2,FALSE),Q1420)</f>
        <v>BU4</v>
      </c>
      <c r="O1420" s="76">
        <f t="shared" si="159"/>
        <v>29501029</v>
      </c>
      <c r="P1420" s="76">
        <f t="shared" si="160"/>
        <v>61</v>
      </c>
      <c r="Q1420" s="38" t="s">
        <v>9</v>
      </c>
      <c r="R1420" s="39">
        <v>29501029</v>
      </c>
      <c r="S1420" s="39">
        <v>20</v>
      </c>
      <c r="T1420" s="39">
        <v>61</v>
      </c>
      <c r="U1420" s="40">
        <v>44498</v>
      </c>
      <c r="V1420" s="41"/>
      <c r="W1420" s="39"/>
      <c r="X1420" s="43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2" t="str">
        <f>VLOOKUP(N1421,'Linien - BU'!A:B,2,FALSE)</f>
        <v>BU3</v>
      </c>
      <c r="B1421" s="73">
        <f t="shared" si="154"/>
        <v>38</v>
      </c>
      <c r="C1421" s="74">
        <f>Abfalldokumentation!$U1421</f>
        <v>44498</v>
      </c>
      <c r="D1421" s="68" t="str">
        <f>IFERROR(VLOOKUP(Tabelle3[[#This Row],[Artikelnr.]],Produktgruppe!A:B,2,0),Tabelle3[[#This Row],[Produktname]])</f>
        <v>ABS 295</v>
      </c>
      <c r="E1421" s="75" t="str">
        <f>IFERROR(VLOOKUP(Abfalldokumentation!$O1421,Artikel!A:C,3,FALSE),Abfalldokumentation!$O1421)</f>
        <v>ABS CHED-ROT MIT ß-CARO</v>
      </c>
      <c r="F1421" s="75" t="str">
        <f>VLOOKUP(T1421,'Liste Gründe'!A:D,2,FALSE)</f>
        <v>Rest</v>
      </c>
      <c r="G1421" s="74" t="str">
        <f>IF(ISBLANK(V1421),VLOOKUP(Abfalldokumentation!$P1421,'Liste Gründe'!A:D,3,FALSE),V1421)</f>
        <v>Schmutz</v>
      </c>
      <c r="H1421" s="75" t="str">
        <f>IF(ISBLANK(Abfalldokumentation!$W1421),"-",Abfalldokumentation!$W1421)</f>
        <v>-</v>
      </c>
      <c r="I1421" s="75">
        <f t="shared" si="155"/>
        <v>43</v>
      </c>
      <c r="J1421" s="75" t="str">
        <f t="shared" si="156"/>
        <v>Produkte</v>
      </c>
      <c r="K1421" s="75" t="str">
        <f t="shared" si="157"/>
        <v>BUs</v>
      </c>
      <c r="L1421" s="75" t="str">
        <f t="shared" si="158"/>
        <v>Symptome</v>
      </c>
      <c r="M14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IFERROR(VLOOKUP(Abfalldokumentation!$O1421,Kennzahlen!U:X,3,FALSE)*Abfalldokumentation!$B1421,"0")))),0)</f>
        <v>38</v>
      </c>
      <c r="N1421" s="75" t="str">
        <f>IF(ISBLANK(Q1421),VLOOKUP(Abfalldokumentation!$O1421,'Linien - BU'!R:S,2,FALSE),Q1421)</f>
        <v>Bu3</v>
      </c>
      <c r="O1421" s="76">
        <f t="shared" si="159"/>
        <v>29501032</v>
      </c>
      <c r="P1421" s="76">
        <f t="shared" si="160"/>
        <v>42</v>
      </c>
      <c r="Q1421" s="44" t="s">
        <v>196</v>
      </c>
      <c r="R1421" s="45">
        <v>29501032</v>
      </c>
      <c r="S1421" s="45">
        <v>38</v>
      </c>
      <c r="T1421" s="45">
        <v>42</v>
      </c>
      <c r="U1421" s="46">
        <v>44498</v>
      </c>
      <c r="V1421" s="47"/>
      <c r="W1421" s="45"/>
      <c r="X1421" s="49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7" t="str">
        <f>VLOOKUP(N1422,'Linien - BU'!A:B,2,FALSE)</f>
        <v>BU3</v>
      </c>
      <c r="B1422" s="78">
        <f t="shared" si="154"/>
        <v>38</v>
      </c>
      <c r="C1422" s="79">
        <f>Abfalldokumentation!$U1422</f>
        <v>44498</v>
      </c>
      <c r="D1422" s="68" t="str">
        <f>IFERROR(VLOOKUP(Tabelle3[[#This Row],[Artikelnr.]],Produktgruppe!A:B,2,0),Tabelle3[[#This Row],[Produktname]])</f>
        <v>ABS 295</v>
      </c>
      <c r="E1422" s="80" t="str">
        <f>IFERROR(VLOOKUP(Abfalldokumentation!$O1422,Artikel!A:C,3,FALSE),Abfalldokumentation!$O1422)</f>
        <v>ABS CHED-ROT MIT ß-CARO</v>
      </c>
      <c r="F1422" s="80" t="str">
        <f>VLOOKUP(T1422,'Liste Gründe'!A:D,2,FALSE)</f>
        <v>Rest</v>
      </c>
      <c r="G1422" s="79" t="str">
        <f>IF(ISBLANK(V1422),VLOOKUP(Abfalldokumentation!$P1422,'Liste Gründe'!A:D,3,FALSE),V1422)</f>
        <v>Schmutz</v>
      </c>
      <c r="H1422" s="80" t="str">
        <f>IF(ISBLANK(Abfalldokumentation!$W1422),"-",Abfalldokumentation!$W1422)</f>
        <v>-</v>
      </c>
      <c r="I1422" s="80">
        <f t="shared" si="155"/>
        <v>43</v>
      </c>
      <c r="J1422" s="80" t="str">
        <f t="shared" si="156"/>
        <v>Produkte</v>
      </c>
      <c r="K1422" s="80" t="str">
        <f t="shared" si="157"/>
        <v>BUs</v>
      </c>
      <c r="L1422" s="80" t="str">
        <f t="shared" si="158"/>
        <v>Symptome</v>
      </c>
      <c r="M14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IFERROR(VLOOKUP(Abfalldokumentation!$O1422,Kennzahlen!U:X,3,FALSE)*Abfalldokumentation!$B1422,"0")))),0)</f>
        <v>38</v>
      </c>
      <c r="N1422" s="80" t="str">
        <f>IF(ISBLANK(Q1422),VLOOKUP(Abfalldokumentation!$O1422,'Linien - BU'!R:S,2,FALSE),Q1422)</f>
        <v>L33</v>
      </c>
      <c r="O1422" s="76">
        <f t="shared" si="159"/>
        <v>29501032</v>
      </c>
      <c r="P1422" s="76">
        <f t="shared" si="160"/>
        <v>42</v>
      </c>
      <c r="Q1422" s="38" t="s">
        <v>191</v>
      </c>
      <c r="R1422" s="39">
        <v>29501032</v>
      </c>
      <c r="S1422" s="39">
        <v>38</v>
      </c>
      <c r="T1422" s="39">
        <v>42</v>
      </c>
      <c r="U1422" s="40">
        <v>44498</v>
      </c>
      <c r="V1422" s="41"/>
      <c r="W1422" s="39"/>
      <c r="X1422" s="43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2" t="str">
        <f>VLOOKUP(N1423,'Linien - BU'!A:B,2,FALSE)</f>
        <v>BU3</v>
      </c>
      <c r="B1423" s="73">
        <f t="shared" si="154"/>
        <v>14</v>
      </c>
      <c r="C1423" s="74">
        <f>Abfalldokumentation!$U1423</f>
        <v>44498</v>
      </c>
      <c r="D1423" s="68" t="str">
        <f>IFERROR(VLOOKUP(Tabelle3[[#This Row],[Artikelnr.]],Produktgruppe!A:B,2,0),Tabelle3[[#This Row],[Produktname]])</f>
        <v>Offen vegan</v>
      </c>
      <c r="E1423" s="75" t="str">
        <f>IFERROR(VLOOKUP(Abfalldokumentation!$O1423,Artikel!A:C,3,FALSE),Abfalldokumentation!$O1423)</f>
        <v>VOS VEG-SCH WÜRZIG</v>
      </c>
      <c r="F1423" s="75" t="str">
        <f>VLOOKUP(T1423,'Liste Gründe'!A:D,2,FALSE)</f>
        <v>keinen Verwendungszweck</v>
      </c>
      <c r="G1423" s="74" t="str">
        <f>IF(ISBLANK(V1423),VLOOKUP(Abfalldokumentation!$P1423,'Liste Gründe'!A:D,3,FALSE),V1423)</f>
        <v>VOS &gt; Einsatz (vegan)</v>
      </c>
      <c r="H1423" s="75" t="str">
        <f>IF(ISBLANK(Abfalldokumentation!$W1423),"-",Abfalldokumentation!$W1423)</f>
        <v>-</v>
      </c>
      <c r="I1423" s="75">
        <f t="shared" si="155"/>
        <v>43</v>
      </c>
      <c r="J1423" s="75" t="str">
        <f t="shared" si="156"/>
        <v>Produkte</v>
      </c>
      <c r="K1423" s="75" t="str">
        <f t="shared" si="157"/>
        <v>BUs</v>
      </c>
      <c r="L1423" s="75" t="str">
        <f t="shared" si="158"/>
        <v>Symptome</v>
      </c>
      <c r="M14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IFERROR(VLOOKUP(Abfalldokumentation!$O1423,Kennzahlen!U:X,3,FALSE)*Abfalldokumentation!$B1423,"0")))),0)</f>
        <v>7</v>
      </c>
      <c r="N1423" s="75" t="str">
        <f>IF(ISBLANK(Q1423),VLOOKUP(Abfalldokumentation!$O1423,'Linien - BU'!R:S,2,FALSE),Q1423)</f>
        <v>BU3</v>
      </c>
      <c r="O1423" s="76">
        <f t="shared" si="159"/>
        <v>29900003</v>
      </c>
      <c r="P1423" s="76">
        <f t="shared" si="160"/>
        <v>61</v>
      </c>
      <c r="Q1423" s="44" t="s">
        <v>8</v>
      </c>
      <c r="R1423" s="45">
        <v>29900003</v>
      </c>
      <c r="S1423" s="45">
        <v>14</v>
      </c>
      <c r="T1423" s="45">
        <v>61</v>
      </c>
      <c r="U1423" s="46">
        <v>44498</v>
      </c>
      <c r="V1423" s="47" t="s">
        <v>35</v>
      </c>
      <c r="W1423" s="45"/>
      <c r="X1423" s="49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7" t="str">
        <f>VLOOKUP(N1424,'Linien - BU'!A:B,2,FALSE)</f>
        <v>BU1</v>
      </c>
      <c r="B1424" s="78">
        <f t="shared" si="154"/>
        <v>20.399999999999999</v>
      </c>
      <c r="C1424" s="79">
        <f>Abfalldokumentation!$U1424</f>
        <v>44498</v>
      </c>
      <c r="D1424" s="68" t="str">
        <f>IFERROR(VLOOKUP(Tabelle3[[#This Row],[Artikelnr.]],Produktgruppe!A:B,2,0),Tabelle3[[#This Row],[Produktname]])</f>
        <v>Diverses</v>
      </c>
      <c r="E1424" s="80">
        <f>IFERROR(VLOOKUP(Abfalldokumentation!$O1424,Artikel!A:C,3,FALSE),Abfalldokumentation!$O1424)</f>
        <v>31000022</v>
      </c>
      <c r="F1424" s="80" t="str">
        <f>VLOOKUP(T1424,'Liste Gründe'!A:D,2,FALSE)</f>
        <v>Rest</v>
      </c>
      <c r="G1424" s="79" t="str">
        <f>IF(ISBLANK(V1424),VLOOKUP(Abfalldokumentation!$P1424,'Liste Gründe'!A:D,3,FALSE),V1424)</f>
        <v>Metall</v>
      </c>
      <c r="H1424" s="80" t="str">
        <f>IF(ISBLANK(Abfalldokumentation!$W1424),"-",Abfalldokumentation!$W1424)</f>
        <v>-</v>
      </c>
      <c r="I1424" s="80">
        <f t="shared" si="155"/>
        <v>43</v>
      </c>
      <c r="J1424" s="80" t="str">
        <f t="shared" si="156"/>
        <v>Produkte</v>
      </c>
      <c r="K1424" s="80" t="str">
        <f t="shared" si="157"/>
        <v>BUs</v>
      </c>
      <c r="L1424" s="80" t="str">
        <f t="shared" si="158"/>
        <v>Symptome</v>
      </c>
      <c r="M14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IFERROR(VLOOKUP(Abfalldokumentation!$O1424,Kennzahlen!U:X,3,FALSE)*Abfalldokumentation!$B1424,"0")))),0)</f>
        <v>0</v>
      </c>
      <c r="N1424" s="80">
        <f>IF(ISBLANK(Q1424),VLOOKUP(Abfalldokumentation!$O1424,'Linien - BU'!R:S,2,FALSE),Q1424)</f>
        <v>3020</v>
      </c>
      <c r="O1424" s="76">
        <f t="shared" si="159"/>
        <v>31000022</v>
      </c>
      <c r="P1424" s="76">
        <f t="shared" si="160"/>
        <v>40</v>
      </c>
      <c r="Q1424" s="38">
        <v>3020</v>
      </c>
      <c r="R1424" s="39">
        <v>31000022</v>
      </c>
      <c r="S1424" s="55">
        <v>20.399999999999999</v>
      </c>
      <c r="T1424" s="39">
        <v>40</v>
      </c>
      <c r="U1424" s="40">
        <v>44498</v>
      </c>
      <c r="V1424" s="41"/>
      <c r="W1424" s="39"/>
      <c r="X1424" s="43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2" t="str">
        <f>VLOOKUP(N1425,'Linien - BU'!A:B,2,FALSE)</f>
        <v>BU1</v>
      </c>
      <c r="B1425" s="73">
        <f t="shared" si="154"/>
        <v>20.399999999999999</v>
      </c>
      <c r="C1425" s="74">
        <f>Abfalldokumentation!$U1425</f>
        <v>44498</v>
      </c>
      <c r="D1425" s="68" t="str">
        <f>IFERROR(VLOOKUP(Tabelle3[[#This Row],[Artikelnr.]],Produktgruppe!A:B,2,0),Tabelle3[[#This Row],[Produktname]])</f>
        <v>HF-Wurst Vegan</v>
      </c>
      <c r="E1425" s="75" t="str">
        <f>IFERROR(VLOOKUP(Abfalldokumentation!$O1425,Artikel!A:C,3,FALSE),Abfalldokumentation!$O1425)</f>
        <v>VEG-SCH WÜRZIG  7,2KG</v>
      </c>
      <c r="F1425" s="75" t="str">
        <f>VLOOKUP(T1425,'Liste Gründe'!A:D,2,FALSE)</f>
        <v>Linienbezogen</v>
      </c>
      <c r="G1425" s="74" t="str">
        <f>IF(ISBLANK(V1425),VLOOKUP(Abfalldokumentation!$P1425,'Liste Gründe'!A:D,3,FALSE),V1425)</f>
        <v>Füllkopf tropft (vegan)</v>
      </c>
      <c r="H1425" s="75" t="str">
        <f>IF(ISBLANK(Abfalldokumentation!$W1425),"-",Abfalldokumentation!$W1425)</f>
        <v>-</v>
      </c>
      <c r="I1425" s="75">
        <f t="shared" si="155"/>
        <v>43</v>
      </c>
      <c r="J1425" s="75" t="str">
        <f t="shared" si="156"/>
        <v>Produkte</v>
      </c>
      <c r="K1425" s="75" t="str">
        <f t="shared" si="157"/>
        <v>BUs</v>
      </c>
      <c r="L1425" s="75" t="str">
        <f t="shared" si="158"/>
        <v>Symptome</v>
      </c>
      <c r="M14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IFERROR(VLOOKUP(Abfalldokumentation!$O1425,Kennzahlen!U:X,3,FALSE)*Abfalldokumentation!$B1425,"0")))),0)</f>
        <v>366.99191999999994</v>
      </c>
      <c r="N1425" s="75">
        <f>IF(ISBLANK(Q1425),VLOOKUP(Abfalldokumentation!$O1425,'Linien - BU'!R:S,2,FALSE),Q1425)</f>
        <v>3010</v>
      </c>
      <c r="O1425" s="76">
        <f t="shared" si="159"/>
        <v>31900002</v>
      </c>
      <c r="P1425" s="76">
        <f t="shared" si="160"/>
        <v>20</v>
      </c>
      <c r="Q1425" s="44">
        <v>3010</v>
      </c>
      <c r="R1425" s="45">
        <v>31900002</v>
      </c>
      <c r="S1425" s="56">
        <v>20.399999999999999</v>
      </c>
      <c r="T1425" s="45">
        <v>20</v>
      </c>
      <c r="U1425" s="46">
        <v>44498</v>
      </c>
      <c r="V1425" s="47"/>
      <c r="W1425" s="45"/>
      <c r="X1425" s="49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7" t="str">
        <f>VLOOKUP(N1426,'Linien - BU'!A:B,2,FALSE)</f>
        <v>BU1</v>
      </c>
      <c r="B1426" s="78">
        <f t="shared" si="154"/>
        <v>61.3</v>
      </c>
      <c r="C1426" s="79">
        <f>Abfalldokumentation!$U1426</f>
        <v>44498</v>
      </c>
      <c r="D1426" s="68" t="str">
        <f>IFERROR(VLOOKUP(Tabelle3[[#This Row],[Artikelnr.]],Produktgruppe!A:B,2,0),Tabelle3[[#This Row],[Produktname]])</f>
        <v>Räucherwürste</v>
      </c>
      <c r="E1426" s="80" t="str">
        <f>IFERROR(VLOOKUP(Abfalldokumentation!$O1426,Artikel!A:C,3,FALSE),Abfalldokumentation!$O1426)</f>
        <v>GRW SCHI-NAT 7,2GK NEUE</v>
      </c>
      <c r="F1426" s="80" t="str">
        <f>VLOOKUP(T1426,'Liste Gründe'!A:D,2,FALSE)</f>
        <v>Linienbezogen</v>
      </c>
      <c r="G1426" s="79" t="str">
        <f>IF(ISBLANK(V1426),VLOOKUP(Abfalldokumentation!$P1426,'Liste Gründe'!A:D,3,FALSE),V1426)</f>
        <v>Darm geplatzt</v>
      </c>
      <c r="H1426" s="80" t="str">
        <f>IF(ISBLANK(Abfalldokumentation!$W1426),"-",Abfalldokumentation!$W1426)</f>
        <v>-</v>
      </c>
      <c r="I1426" s="80">
        <f t="shared" si="155"/>
        <v>43</v>
      </c>
      <c r="J1426" s="80" t="str">
        <f t="shared" si="156"/>
        <v>Produkte</v>
      </c>
      <c r="K1426" s="80" t="str">
        <f t="shared" si="157"/>
        <v>BUs</v>
      </c>
      <c r="L1426" s="80" t="str">
        <f t="shared" si="158"/>
        <v>Symptome</v>
      </c>
      <c r="M14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IFERROR(VLOOKUP(Abfalldokumentation!$O1426,Kennzahlen!U:X,3,FALSE)*Abfalldokumentation!$B1426,"0")))),0)</f>
        <v>0</v>
      </c>
      <c r="N1426" s="80">
        <f>IF(ISBLANK(Q1426),VLOOKUP(Abfalldokumentation!$O1426,'Linien - BU'!R:S,2,FALSE),Q1426)</f>
        <v>3020</v>
      </c>
      <c r="O1426" s="76">
        <f t="shared" si="159"/>
        <v>32000106</v>
      </c>
      <c r="P1426" s="76">
        <f t="shared" si="160"/>
        <v>34</v>
      </c>
      <c r="Q1426" s="38">
        <v>3020</v>
      </c>
      <c r="R1426" s="39">
        <v>32000106</v>
      </c>
      <c r="S1426" s="55">
        <v>61.3</v>
      </c>
      <c r="T1426" s="39">
        <v>34</v>
      </c>
      <c r="U1426" s="40">
        <v>44498</v>
      </c>
      <c r="V1426" s="41"/>
      <c r="W1426" s="39"/>
      <c r="X1426" s="43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2" t="str">
        <f>VLOOKUP(N1427,'Linien - BU'!A:B,2,FALSE)</f>
        <v>BU3</v>
      </c>
      <c r="B1427" s="73">
        <f t="shared" si="154"/>
        <v>556</v>
      </c>
      <c r="C1427" s="74">
        <f>Abfalldokumentation!$U1427</f>
        <v>44498</v>
      </c>
      <c r="D1427" s="68" t="str">
        <f>IFERROR(VLOOKUP(Tabelle3[[#This Row],[Artikelnr.]],Produktgruppe!A:B,2,0),Tabelle3[[#This Row],[Produktname]])</f>
        <v>Vegan 495</v>
      </c>
      <c r="E1427" s="75" t="str">
        <f>IFERROR(VLOOKUP(Abfalldokumentation!$O1427,Artikel!A:C,3,FALSE),Abfalldokumentation!$O1427)</f>
        <v>VOS VEG-SCH-WÜRZIG-VAKU</v>
      </c>
      <c r="F1427" s="75" t="str">
        <f>VLOOKUP(T1427,'Liste Gründe'!A:D,2,FALSE)</f>
        <v>keinen Verwendungszweck</v>
      </c>
      <c r="G1427" s="74" t="str">
        <f>IF(ISBLANK(V1427),VLOOKUP(Abfalldokumentation!$P1427,'Liste Gründe'!A:D,3,FALSE),V1427)</f>
        <v>VOS &gt; Einsatz (vegan)</v>
      </c>
      <c r="H1427" s="75" t="str">
        <f>IF(ISBLANK(Abfalldokumentation!$W1427),"-",Abfalldokumentation!$W1427)</f>
        <v>-</v>
      </c>
      <c r="I1427" s="75">
        <f t="shared" si="155"/>
        <v>43</v>
      </c>
      <c r="J1427" s="75" t="str">
        <f t="shared" si="156"/>
        <v>Produkte</v>
      </c>
      <c r="K1427" s="75" t="str">
        <f t="shared" si="157"/>
        <v>BUs</v>
      </c>
      <c r="L1427" s="75" t="str">
        <f t="shared" si="158"/>
        <v>Symptome</v>
      </c>
      <c r="M14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IFERROR(VLOOKUP(Abfalldokumentation!$O1427,Kennzahlen!U:X,3,FALSE)*Abfalldokumentation!$B1427,"0")))),0)</f>
        <v>285.78399999999999</v>
      </c>
      <c r="N1427" s="75" t="str">
        <f>IF(ISBLANK(Q1427),VLOOKUP(Abfalldokumentation!$O1427,'Linien - BU'!R:S,2,FALSE),Q1427)</f>
        <v>BU3</v>
      </c>
      <c r="O1427" s="76">
        <f t="shared" si="159"/>
        <v>49900002</v>
      </c>
      <c r="P1427" s="76">
        <f t="shared" si="160"/>
        <v>61</v>
      </c>
      <c r="Q1427" s="44" t="s">
        <v>8</v>
      </c>
      <c r="R1427" s="45">
        <v>49900002</v>
      </c>
      <c r="S1427" s="45">
        <f>258+298</f>
        <v>556</v>
      </c>
      <c r="T1427" s="39">
        <v>61</v>
      </c>
      <c r="U1427" s="46">
        <v>44498</v>
      </c>
      <c r="V1427" s="41" t="s">
        <v>35</v>
      </c>
      <c r="W1427" s="45"/>
      <c r="X1427" s="49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7" t="str">
        <f>VLOOKUP(N1428,'Linien - BU'!A:B,2,FALSE)</f>
        <v>BU3</v>
      </c>
      <c r="B1428" s="78">
        <f t="shared" si="154"/>
        <v>284</v>
      </c>
      <c r="C1428" s="79">
        <f>Abfalldokumentation!$U1428</f>
        <v>44498</v>
      </c>
      <c r="D1428" s="68" t="str">
        <f>IFERROR(VLOOKUP(Tabelle3[[#This Row],[Artikelnr.]],Produktgruppe!A:B,2,0),Tabelle3[[#This Row],[Produktname]])</f>
        <v>Vegan 495</v>
      </c>
      <c r="E1428" s="80" t="str">
        <f>IFERROR(VLOOKUP(Abfalldokumentation!$O1428,Artikel!A:C,3,FALSE),Abfalldokumentation!$O1428)</f>
        <v>VOS VEG-SCH-WÜRZIG-VAKU</v>
      </c>
      <c r="F1428" s="80" t="str">
        <f>VLOOKUP(T1428,'Liste Gründe'!A:D,2,FALSE)</f>
        <v>keinen Verwendungszweck</v>
      </c>
      <c r="G1428" s="79" t="str">
        <f>IF(ISBLANK(V1428),VLOOKUP(Abfalldokumentation!$P1428,'Liste Gründe'!A:D,3,FALSE),V1428)</f>
        <v>VOS &gt; Einsatz (vegan)</v>
      </c>
      <c r="H1428" s="80" t="str">
        <f>IF(ISBLANK(Abfalldokumentation!$W1428),"-",Abfalldokumentation!$W1428)</f>
        <v>-</v>
      </c>
      <c r="I1428" s="80">
        <f t="shared" si="155"/>
        <v>43</v>
      </c>
      <c r="J1428" s="80" t="str">
        <f t="shared" si="156"/>
        <v>Produkte</v>
      </c>
      <c r="K1428" s="80" t="str">
        <f t="shared" si="157"/>
        <v>BUs</v>
      </c>
      <c r="L1428" s="80" t="str">
        <f t="shared" si="158"/>
        <v>Symptome</v>
      </c>
      <c r="M14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IFERROR(VLOOKUP(Abfalldokumentation!$O1428,Kennzahlen!U:X,3,FALSE)*Abfalldokumentation!$B1428,"0")))),0)</f>
        <v>145.976</v>
      </c>
      <c r="N1428" s="80" t="str">
        <f>IF(ISBLANK(Q1428),VLOOKUP(Abfalldokumentation!$O1428,'Linien - BU'!R:S,2,FALSE),Q1428)</f>
        <v>BU3</v>
      </c>
      <c r="O1428" s="76">
        <f t="shared" si="159"/>
        <v>49900002</v>
      </c>
      <c r="P1428" s="76">
        <f t="shared" si="160"/>
        <v>61</v>
      </c>
      <c r="Q1428" s="38" t="s">
        <v>8</v>
      </c>
      <c r="R1428" s="39">
        <v>49900002</v>
      </c>
      <c r="S1428" s="39">
        <v>284</v>
      </c>
      <c r="T1428" s="39">
        <v>61</v>
      </c>
      <c r="U1428" s="40">
        <v>44498</v>
      </c>
      <c r="V1428" s="41" t="s">
        <v>35</v>
      </c>
      <c r="W1428" s="39"/>
      <c r="X1428" s="43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2" t="str">
        <f>VLOOKUP(N1429,'Linien - BU'!A:B,2,FALSE)</f>
        <v>Rest</v>
      </c>
      <c r="B1429" s="73">
        <f t="shared" si="154"/>
        <v>9.8000000000000007</v>
      </c>
      <c r="C1429" s="74">
        <f>Abfalldokumentation!$U1429</f>
        <v>44498</v>
      </c>
      <c r="D1429" s="68" t="str">
        <f>IFERROR(VLOOKUP(Tabelle3[[#This Row],[Artikelnr.]],Produktgruppe!A:B,2,0),Tabelle3[[#This Row],[Produktname]])</f>
        <v>Rest</v>
      </c>
      <c r="E1429" s="75" t="str">
        <f>IFERROR(VLOOKUP(Abfalldokumentation!$O1429,Artikel!A:C,3,FALSE),Abfalldokumentation!$O1429)</f>
        <v>-</v>
      </c>
      <c r="F1429" s="75" t="str">
        <f>VLOOKUP(T1429,'Liste Gründe'!A:D,2,FALSE)</f>
        <v>Qualitätssicherung</v>
      </c>
      <c r="G1429" s="74" t="str">
        <f>IF(ISBLANK(V1429),VLOOKUP(Abfalldokumentation!$P1429,'Liste Gründe'!A:D,3,FALSE),V1429)</f>
        <v>Sensorik</v>
      </c>
      <c r="H1429" s="75" t="str">
        <f>IF(ISBLANK(Abfalldokumentation!$W1429),"-",Abfalldokumentation!$W1429)</f>
        <v>-</v>
      </c>
      <c r="I1429" s="75">
        <f t="shared" si="155"/>
        <v>43</v>
      </c>
      <c r="J1429" s="75" t="str">
        <f t="shared" si="156"/>
        <v>Produkte</v>
      </c>
      <c r="K1429" s="75" t="str">
        <f t="shared" si="157"/>
        <v>BUs</v>
      </c>
      <c r="L1429" s="75" t="str">
        <f t="shared" si="158"/>
        <v>Symptome</v>
      </c>
      <c r="M14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IFERROR(VLOOKUP(Abfalldokumentation!$O1429,Kennzahlen!U:X,3,FALSE)*Abfalldokumentation!$B1429,"0")))),0)</f>
        <v>0</v>
      </c>
      <c r="N1429" s="75" t="str">
        <f>IF(ISBLANK(Q1429),VLOOKUP(Abfalldokumentation!$O1429,'Linien - BU'!R:S,2,FALSE),Q1429)</f>
        <v>QM</v>
      </c>
      <c r="O1429" s="76" t="str">
        <f t="shared" si="159"/>
        <v>-</v>
      </c>
      <c r="P1429" s="76">
        <f t="shared" si="160"/>
        <v>74</v>
      </c>
      <c r="Q1429" s="44" t="s">
        <v>182</v>
      </c>
      <c r="R1429" s="45" t="s">
        <v>52</v>
      </c>
      <c r="S1429" s="45">
        <v>9.8000000000000007</v>
      </c>
      <c r="T1429" s="45">
        <v>74</v>
      </c>
      <c r="U1429" s="46">
        <v>44498</v>
      </c>
      <c r="V1429" s="47"/>
      <c r="W1429" s="45"/>
      <c r="X1429" s="49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7" t="str">
        <f>VLOOKUP(N1430,'Linien - BU'!A:B,2,FALSE)</f>
        <v>Rest</v>
      </c>
      <c r="B1430" s="78">
        <f t="shared" si="154"/>
        <v>20</v>
      </c>
      <c r="C1430" s="79">
        <f>Abfalldokumentation!$U1430</f>
        <v>44498</v>
      </c>
      <c r="D1430" s="68" t="str">
        <f>IFERROR(VLOOKUP(Tabelle3[[#This Row],[Artikelnr.]],Produktgruppe!A:B,2,0),Tabelle3[[#This Row],[Produktname]])</f>
        <v>Rest</v>
      </c>
      <c r="E1430" s="80" t="str">
        <f>IFERROR(VLOOKUP(Abfalldokumentation!$O1430,Artikel!A:C,3,FALSE),Abfalldokumentation!$O1430)</f>
        <v>-</v>
      </c>
      <c r="F1430" s="80" t="str">
        <f>VLOOKUP(T1430,'Liste Gründe'!A:D,2,FALSE)</f>
        <v>Qualitätssicherung</v>
      </c>
      <c r="G1430" s="79" t="str">
        <f>IF(ISBLANK(V1430),VLOOKUP(Abfalldokumentation!$P1430,'Liste Gründe'!A:D,3,FALSE),V1430)</f>
        <v>Muster</v>
      </c>
      <c r="H1430" s="80" t="str">
        <f>IF(ISBLANK(Abfalldokumentation!$W1430),"-",Abfalldokumentation!$W1430)</f>
        <v>-</v>
      </c>
      <c r="I1430" s="80">
        <f t="shared" si="155"/>
        <v>43</v>
      </c>
      <c r="J1430" s="80" t="str">
        <f t="shared" si="156"/>
        <v>Produkte</v>
      </c>
      <c r="K1430" s="80" t="str">
        <f t="shared" si="157"/>
        <v>BUs</v>
      </c>
      <c r="L1430" s="80" t="str">
        <f t="shared" si="158"/>
        <v>Symptome</v>
      </c>
      <c r="M14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IFERROR(VLOOKUP(Abfalldokumentation!$O1430,Kennzahlen!U:X,3,FALSE)*Abfalldokumentation!$B1430,"0")))),0)</f>
        <v>0</v>
      </c>
      <c r="N1430" s="80" t="str">
        <f>IF(ISBLANK(Q1430),VLOOKUP(Abfalldokumentation!$O1430,'Linien - BU'!R:S,2,FALSE),Q1430)</f>
        <v>Labor</v>
      </c>
      <c r="O1430" s="76" t="str">
        <f t="shared" si="159"/>
        <v>-</v>
      </c>
      <c r="P1430" s="76">
        <f t="shared" si="160"/>
        <v>72</v>
      </c>
      <c r="Q1430" s="38" t="s">
        <v>185</v>
      </c>
      <c r="R1430" s="39" t="s">
        <v>52</v>
      </c>
      <c r="S1430" s="39">
        <v>20</v>
      </c>
      <c r="T1430" s="39">
        <v>72</v>
      </c>
      <c r="U1430" s="40">
        <v>44498</v>
      </c>
      <c r="V1430" s="41"/>
      <c r="W1430" s="39"/>
      <c r="X1430" s="43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2" t="str">
        <f>VLOOKUP(N1431,'Linien - BU'!A:B,2,FALSE)</f>
        <v>BU1</v>
      </c>
      <c r="B1431" s="73">
        <f t="shared" si="154"/>
        <v>81.8</v>
      </c>
      <c r="C1431" s="74">
        <f>Abfalldokumentation!$U1431</f>
        <v>44498</v>
      </c>
      <c r="D1431" s="68" t="str">
        <f>IFERROR(VLOOKUP(Tabelle3[[#This Row],[Artikelnr.]],Produktgruppe!A:B,2,0),Tabelle3[[#This Row],[Produktname]])</f>
        <v>Rest</v>
      </c>
      <c r="E1431" s="75" t="str">
        <f>IFERROR(VLOOKUP(Abfalldokumentation!$O1431,Artikel!A:C,3,FALSE),Abfalldokumentation!$O1431)</f>
        <v>-</v>
      </c>
      <c r="F1431" s="75" t="str">
        <f>VLOOKUP(T1431,'Liste Gründe'!A:D,2,FALSE)</f>
        <v>Linienbezogen</v>
      </c>
      <c r="G1431" s="74" t="str">
        <f>IF(ISBLANK(V1431),VLOOKUP(Abfalldokumentation!$P1431,'Liste Gründe'!A:D,3,FALSE),V1431)</f>
        <v>Darm geplatzt</v>
      </c>
      <c r="H1431" s="75" t="str">
        <f>IF(ISBLANK(Abfalldokumentation!$W1431),"-",Abfalldokumentation!$W1431)</f>
        <v>-</v>
      </c>
      <c r="I1431" s="75">
        <f t="shared" si="155"/>
        <v>43</v>
      </c>
      <c r="J1431" s="75" t="str">
        <f t="shared" si="156"/>
        <v>Produkte</v>
      </c>
      <c r="K1431" s="75" t="str">
        <f t="shared" si="157"/>
        <v>BUs</v>
      </c>
      <c r="L1431" s="75" t="str">
        <f t="shared" si="158"/>
        <v>Symptome</v>
      </c>
      <c r="M14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IFERROR(VLOOKUP(Abfalldokumentation!$O1431,Kennzahlen!U:X,3,FALSE)*Abfalldokumentation!$B1431,"0")))),0)</f>
        <v>0</v>
      </c>
      <c r="N1431" s="75" t="str">
        <f>IF(ISBLANK(Q1431),VLOOKUP(Abfalldokumentation!$O1431,'Linien - BU'!R:S,2,FALSE),Q1431)</f>
        <v>Abfüllung</v>
      </c>
      <c r="O1431" s="76" t="str">
        <f t="shared" si="159"/>
        <v>-</v>
      </c>
      <c r="P1431" s="76">
        <f t="shared" si="160"/>
        <v>34</v>
      </c>
      <c r="Q1431" s="44" t="s">
        <v>166</v>
      </c>
      <c r="R1431" s="39" t="s">
        <v>52</v>
      </c>
      <c r="S1431" s="56">
        <v>81.8</v>
      </c>
      <c r="T1431" s="39">
        <v>34</v>
      </c>
      <c r="U1431" s="46">
        <v>44498</v>
      </c>
      <c r="V1431" s="47"/>
      <c r="W1431" s="45"/>
      <c r="X1431" s="49" t="str">
        <f>IFERROR(VLOOKUP(Abfalldokumentation!$R1431,Artikel!A:C,3,FALSE),Abfalldokumentation!$R1431)</f>
        <v>-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7" t="str">
        <f>VLOOKUP(N1432,'Linien - BU'!A:B,2,FALSE)</f>
        <v>BU3</v>
      </c>
      <c r="B1432" s="78">
        <f t="shared" si="154"/>
        <v>51.2</v>
      </c>
      <c r="C1432" s="79">
        <f>Abfalldokumentation!$U1432</f>
        <v>44498</v>
      </c>
      <c r="D1432" s="68" t="str">
        <f>IFERROR(VLOOKUP(Tabelle3[[#This Row],[Artikelnr.]],Produktgruppe!A:B,2,0),Tabelle3[[#This Row],[Produktname]])</f>
        <v>Diverses</v>
      </c>
      <c r="E1432" s="80" t="str">
        <f>IFERROR(VLOOKUP(Abfalldokumentation!$O1432,Artikel!A:C,3,FALSE),Abfalldokumentation!$O1432)</f>
        <v>Maschinenabfall</v>
      </c>
      <c r="F1432" s="80" t="str">
        <f>VLOOKUP(T1432,'Liste Gründe'!A:D,2,FALSE)</f>
        <v>Linienbezogen</v>
      </c>
      <c r="G1432" s="79" t="str">
        <f>IF(ISBLANK(V1432),VLOOKUP(Abfalldokumentation!$P1432,'Liste Gründe'!A:D,3,FALSE),V1432)</f>
        <v>Maschinenabfall</v>
      </c>
      <c r="H1432" s="80" t="str">
        <f>IF(ISBLANK(Abfalldokumentation!$W1432),"-",Abfalldokumentation!$W1432)</f>
        <v>-</v>
      </c>
      <c r="I1432" s="80">
        <f t="shared" si="155"/>
        <v>43</v>
      </c>
      <c r="J1432" s="80" t="str">
        <f t="shared" si="156"/>
        <v>Produkte</v>
      </c>
      <c r="K1432" s="80" t="str">
        <f t="shared" si="157"/>
        <v>BUs</v>
      </c>
      <c r="L1432" s="80" t="str">
        <f t="shared" si="158"/>
        <v>Symptome</v>
      </c>
      <c r="M14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IFERROR(VLOOKUP(Abfalldokumentation!$O1432,Kennzahlen!U:X,3,FALSE)*Abfalldokumentation!$B1432,"0")))),0)</f>
        <v>0</v>
      </c>
      <c r="N1432" s="80" t="str">
        <f>IF(ISBLANK(Q1432),VLOOKUP(Abfalldokumentation!$O1432,'Linien - BU'!R:S,2,FALSE),Q1432)</f>
        <v>L33</v>
      </c>
      <c r="O1432" s="76" t="str">
        <f t="shared" si="159"/>
        <v>Maschinenabfall</v>
      </c>
      <c r="P1432" s="76">
        <f t="shared" si="160"/>
        <v>30</v>
      </c>
      <c r="Q1432" s="38" t="s">
        <v>191</v>
      </c>
      <c r="R1432" s="39" t="s">
        <v>53</v>
      </c>
      <c r="S1432" s="39">
        <v>51.2</v>
      </c>
      <c r="T1432" s="39">
        <v>30</v>
      </c>
      <c r="U1432" s="40">
        <v>44498</v>
      </c>
      <c r="V1432" s="41"/>
      <c r="W1432" s="39"/>
      <c r="X1432" s="43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2" t="str">
        <f>VLOOKUP(N1433,'Linien - BU'!A:B,2,FALSE)</f>
        <v>Rest</v>
      </c>
      <c r="B1433" s="73">
        <f t="shared" si="154"/>
        <v>2.4</v>
      </c>
      <c r="C1433" s="74">
        <f>Abfalldokumentation!$U1433</f>
        <v>44498</v>
      </c>
      <c r="D1433" s="68" t="str">
        <f>IFERROR(VLOOKUP(Tabelle3[[#This Row],[Artikelnr.]],Produktgruppe!A:B,2,0),Tabelle3[[#This Row],[Produktname]])</f>
        <v>Rest</v>
      </c>
      <c r="E1433" s="75" t="str">
        <f>IFERROR(VLOOKUP(Abfalldokumentation!$O1433,Artikel!A:C,3,FALSE),Abfalldokumentation!$O1433)</f>
        <v>-</v>
      </c>
      <c r="F1433" s="75" t="str">
        <f>VLOOKUP(T1433,'Liste Gründe'!A:D,2,FALSE)</f>
        <v>Qualitätssicherung</v>
      </c>
      <c r="G1433" s="74" t="str">
        <f>IF(ISBLANK(V1433),VLOOKUP(Abfalldokumentation!$P1433,'Liste Gründe'!A:D,3,FALSE),V1433)</f>
        <v>Sensorik</v>
      </c>
      <c r="H1433" s="75" t="str">
        <f>IF(ISBLANK(Abfalldokumentation!$W1433),"-",Abfalldokumentation!$W1433)</f>
        <v>-</v>
      </c>
      <c r="I1433" s="75">
        <f t="shared" si="155"/>
        <v>43</v>
      </c>
      <c r="J1433" s="75" t="str">
        <f t="shared" si="156"/>
        <v>Produkte</v>
      </c>
      <c r="K1433" s="75" t="str">
        <f t="shared" si="157"/>
        <v>BUs</v>
      </c>
      <c r="L1433" s="75" t="str">
        <f t="shared" si="158"/>
        <v>Symptome</v>
      </c>
      <c r="M14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IFERROR(VLOOKUP(Abfalldokumentation!$O1433,Kennzahlen!U:X,3,FALSE)*Abfalldokumentation!$B1433,"0")))),0)</f>
        <v>0</v>
      </c>
      <c r="N1433" s="75" t="str">
        <f>IF(ISBLANK(Q1433),VLOOKUP(Abfalldokumentation!$O1433,'Linien - BU'!R:S,2,FALSE),Q1433)</f>
        <v>Labor</v>
      </c>
      <c r="O1433" s="76" t="str">
        <f t="shared" si="159"/>
        <v>-</v>
      </c>
      <c r="P1433" s="76">
        <f t="shared" si="160"/>
        <v>74</v>
      </c>
      <c r="Q1433" s="44" t="s">
        <v>185</v>
      </c>
      <c r="R1433" s="45" t="s">
        <v>52</v>
      </c>
      <c r="S1433" s="45">
        <v>2.4</v>
      </c>
      <c r="T1433" s="45">
        <v>74</v>
      </c>
      <c r="U1433" s="46">
        <v>44498</v>
      </c>
      <c r="V1433" s="47"/>
      <c r="W1433" s="45"/>
      <c r="X1433" s="49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7" t="str">
        <f>VLOOKUP(N1434,'Linien - BU'!A:B,2,FALSE)</f>
        <v>Rest</v>
      </c>
      <c r="B1434" s="78">
        <f t="shared" si="154"/>
        <v>16</v>
      </c>
      <c r="C1434" s="79">
        <f>Abfalldokumentation!$U1434</f>
        <v>44498</v>
      </c>
      <c r="D1434" s="68" t="str">
        <f>IFERROR(VLOOKUP(Tabelle3[[#This Row],[Artikelnr.]],Produktgruppe!A:B,2,0),Tabelle3[[#This Row],[Produktname]])</f>
        <v>Rest</v>
      </c>
      <c r="E1434" s="80" t="str">
        <f>IFERROR(VLOOKUP(Abfalldokumentation!$O1434,Artikel!A:C,3,FALSE),Abfalldokumentation!$O1434)</f>
        <v>-</v>
      </c>
      <c r="F1434" s="80" t="str">
        <f>VLOOKUP(T1434,'Liste Gründe'!A:D,2,FALSE)</f>
        <v>Qualitätssicherung</v>
      </c>
      <c r="G1434" s="79" t="str">
        <f>IF(ISBLANK(V1434),VLOOKUP(Abfalldokumentation!$P1434,'Liste Gründe'!A:D,3,FALSE),V1434)</f>
        <v>Sensorik</v>
      </c>
      <c r="H1434" s="80" t="str">
        <f>IF(ISBLANK(Abfalldokumentation!$W1434),"-",Abfalldokumentation!$W1434)</f>
        <v>-</v>
      </c>
      <c r="I1434" s="80">
        <f t="shared" si="155"/>
        <v>43</v>
      </c>
      <c r="J1434" s="80" t="str">
        <f t="shared" si="156"/>
        <v>Produkte</v>
      </c>
      <c r="K1434" s="80" t="str">
        <f t="shared" si="157"/>
        <v>BUs</v>
      </c>
      <c r="L1434" s="80" t="str">
        <f t="shared" si="158"/>
        <v>Symptome</v>
      </c>
      <c r="M14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IFERROR(VLOOKUP(Abfalldokumentation!$O1434,Kennzahlen!U:X,3,FALSE)*Abfalldokumentation!$B1434,"0")))),0)</f>
        <v>0</v>
      </c>
      <c r="N1434" s="80" t="str">
        <f>IF(ISBLANK(Q1434),VLOOKUP(Abfalldokumentation!$O1434,'Linien - BU'!R:S,2,FALSE),Q1434)</f>
        <v>QM</v>
      </c>
      <c r="O1434" s="76" t="str">
        <f t="shared" si="159"/>
        <v>-</v>
      </c>
      <c r="P1434" s="76">
        <f t="shared" si="160"/>
        <v>74</v>
      </c>
      <c r="Q1434" s="38" t="s">
        <v>182</v>
      </c>
      <c r="R1434" s="39" t="s">
        <v>52</v>
      </c>
      <c r="S1434" s="39">
        <v>16</v>
      </c>
      <c r="T1434" s="39">
        <v>74</v>
      </c>
      <c r="U1434" s="40">
        <v>44498</v>
      </c>
      <c r="V1434" s="41"/>
      <c r="W1434" s="39"/>
      <c r="X1434" s="43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2" t="str">
        <f>VLOOKUP(N1435,'Linien - BU'!A:B,2,FALSE)</f>
        <v>Rest</v>
      </c>
      <c r="B1435" s="73">
        <f t="shared" si="154"/>
        <v>66</v>
      </c>
      <c r="C1435" s="74">
        <f>Abfalldokumentation!$U1435</f>
        <v>44498</v>
      </c>
      <c r="D1435" s="68" t="str">
        <f>IFERROR(VLOOKUP(Tabelle3[[#This Row],[Artikelnr.]],Produktgruppe!A:B,2,0),Tabelle3[[#This Row],[Produktname]])</f>
        <v>Rest</v>
      </c>
      <c r="E1435" s="75" t="str">
        <f>IFERROR(VLOOKUP(Abfalldokumentation!$O1435,Artikel!A:C,3,FALSE),Abfalldokumentation!$O1435)</f>
        <v>-</v>
      </c>
      <c r="F1435" s="75" t="str">
        <f>VLOOKUP(T1435,'Liste Gründe'!A:D,2,FALSE)</f>
        <v>Qualitätssicherung</v>
      </c>
      <c r="G1435" s="74" t="str">
        <f>IF(ISBLANK(V1435),VLOOKUP(Abfalldokumentation!$P1435,'Liste Gründe'!A:D,3,FALSE),V1435)</f>
        <v>Laborproben</v>
      </c>
      <c r="H1435" s="75" t="str">
        <f>IF(ISBLANK(Abfalldokumentation!$W1435),"-",Abfalldokumentation!$W1435)</f>
        <v>-</v>
      </c>
      <c r="I1435" s="75">
        <f t="shared" si="155"/>
        <v>43</v>
      </c>
      <c r="J1435" s="75" t="str">
        <f t="shared" si="156"/>
        <v>Produkte</v>
      </c>
      <c r="K1435" s="75" t="str">
        <f t="shared" si="157"/>
        <v>BUs</v>
      </c>
      <c r="L1435" s="75" t="str">
        <f t="shared" si="158"/>
        <v>Symptome</v>
      </c>
      <c r="M14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IFERROR(VLOOKUP(Abfalldokumentation!$O1435,Kennzahlen!U:X,3,FALSE)*Abfalldokumentation!$B1435,"0")))),0)</f>
        <v>0</v>
      </c>
      <c r="N1435" s="75" t="str">
        <f>IF(ISBLANK(Q1435),VLOOKUP(Abfalldokumentation!$O1435,'Linien - BU'!R:S,2,FALSE),Q1435)</f>
        <v>Labor</v>
      </c>
      <c r="O1435" s="76" t="str">
        <f t="shared" si="159"/>
        <v>-</v>
      </c>
      <c r="P1435" s="76">
        <f t="shared" si="160"/>
        <v>73</v>
      </c>
      <c r="Q1435" s="44" t="s">
        <v>185</v>
      </c>
      <c r="R1435" s="45" t="s">
        <v>52</v>
      </c>
      <c r="S1435" s="45">
        <v>66</v>
      </c>
      <c r="T1435" s="45">
        <v>73</v>
      </c>
      <c r="U1435" s="46">
        <v>44498</v>
      </c>
      <c r="V1435" s="47"/>
      <c r="W1435" s="45"/>
      <c r="X1435" s="49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7" t="str">
        <f>VLOOKUP(N1436,'Linien - BU'!A:B,2,FALSE)</f>
        <v>BU3</v>
      </c>
      <c r="B1436" s="78">
        <f t="shared" si="154"/>
        <v>285</v>
      </c>
      <c r="C1436" s="79">
        <f>Abfalldokumentation!$U1436</f>
        <v>44498</v>
      </c>
      <c r="D1436" s="68" t="str">
        <f>IFERROR(VLOOKUP(Tabelle3[[#This Row],[Artikelnr.]],Produktgruppe!A:B,2,0),Tabelle3[[#This Row],[Produktname]])</f>
        <v>Diverses</v>
      </c>
      <c r="E1436" s="80" t="str">
        <f>IFERROR(VLOOKUP(Abfalldokumentation!$O1436,Artikel!A:C,3,FALSE),Abfalldokumentation!$O1436)</f>
        <v>Maschinenabfall</v>
      </c>
      <c r="F1436" s="80" t="str">
        <f>VLOOKUP(T1436,'Liste Gründe'!A:D,2,FALSE)</f>
        <v>Linienbezogen</v>
      </c>
      <c r="G1436" s="79" t="str">
        <f>IF(ISBLANK(V1436),VLOOKUP(Abfalldokumentation!$P1436,'Liste Gründe'!A:D,3,FALSE),V1436)</f>
        <v>Maschinenabfall</v>
      </c>
      <c r="H1436" s="80" t="str">
        <f>IF(ISBLANK(Abfalldokumentation!$W1436),"-",Abfalldokumentation!$W1436)</f>
        <v>-</v>
      </c>
      <c r="I1436" s="80">
        <f t="shared" si="155"/>
        <v>43</v>
      </c>
      <c r="J1436" s="80" t="str">
        <f t="shared" si="156"/>
        <v>Produkte</v>
      </c>
      <c r="K1436" s="80" t="str">
        <f t="shared" si="157"/>
        <v>BUs</v>
      </c>
      <c r="L1436" s="80" t="str">
        <f t="shared" si="158"/>
        <v>Symptome</v>
      </c>
      <c r="M14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IFERROR(VLOOKUP(Abfalldokumentation!$O1436,Kennzahlen!U:X,3,FALSE)*Abfalldokumentation!$B1436,"0")))),0)</f>
        <v>0</v>
      </c>
      <c r="N1436" s="80" t="str">
        <f>IF(ISBLANK(Q1436),VLOOKUP(Abfalldokumentation!$O1436,'Linien - BU'!R:S,2,FALSE),Q1436)</f>
        <v>BU3</v>
      </c>
      <c r="O1436" s="76" t="str">
        <f t="shared" si="159"/>
        <v>Maschinenabfall</v>
      </c>
      <c r="P1436" s="76">
        <f t="shared" si="160"/>
        <v>30</v>
      </c>
      <c r="Q1436" s="38" t="s">
        <v>8</v>
      </c>
      <c r="R1436" s="39" t="s">
        <v>53</v>
      </c>
      <c r="S1436" s="39">
        <v>285</v>
      </c>
      <c r="T1436" s="39">
        <v>30</v>
      </c>
      <c r="U1436" s="40">
        <v>44498</v>
      </c>
      <c r="V1436" s="41"/>
      <c r="W1436" s="39"/>
      <c r="X1436" s="43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2" t="str">
        <f>VLOOKUP(N1437,'Linien - BU'!A:B,2,FALSE)</f>
        <v>Rest</v>
      </c>
      <c r="B1437" s="73">
        <f t="shared" si="154"/>
        <v>3.8</v>
      </c>
      <c r="C1437" s="74">
        <f>Abfalldokumentation!$U1437</f>
        <v>44498</v>
      </c>
      <c r="D1437" s="68" t="str">
        <f>IFERROR(VLOOKUP(Tabelle3[[#This Row],[Artikelnr.]],Produktgruppe!A:B,2,0),Tabelle3[[#This Row],[Produktname]])</f>
        <v>Rest</v>
      </c>
      <c r="E1437" s="75" t="str">
        <f>IFERROR(VLOOKUP(Abfalldokumentation!$O1437,Artikel!A:C,3,FALSE),Abfalldokumentation!$O1437)</f>
        <v>-</v>
      </c>
      <c r="F1437" s="75" t="str">
        <f>VLOOKUP(T1437,'Liste Gründe'!A:D,2,FALSE)</f>
        <v>Qualitätssicherung</v>
      </c>
      <c r="G1437" s="74" t="str">
        <f>IF(ISBLANK(V1437),VLOOKUP(Abfalldokumentation!$P1437,'Liste Gründe'!A:D,3,FALSE),V1437)</f>
        <v>Sensorik</v>
      </c>
      <c r="H1437" s="75" t="str">
        <f>IF(ISBLANK(Abfalldokumentation!$W1437),"-",Abfalldokumentation!$W1437)</f>
        <v>-</v>
      </c>
      <c r="I1437" s="75">
        <f t="shared" si="155"/>
        <v>43</v>
      </c>
      <c r="J1437" s="75" t="str">
        <f t="shared" si="156"/>
        <v>Produkte</v>
      </c>
      <c r="K1437" s="75" t="str">
        <f t="shared" si="157"/>
        <v>BUs</v>
      </c>
      <c r="L1437" s="75" t="str">
        <f t="shared" si="158"/>
        <v>Symptome</v>
      </c>
      <c r="M14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IFERROR(VLOOKUP(Abfalldokumentation!$O1437,Kennzahlen!U:X,3,FALSE)*Abfalldokumentation!$B1437,"0")))),0)</f>
        <v>0</v>
      </c>
      <c r="N1437" s="75" t="str">
        <f>IF(ISBLANK(Q1437),VLOOKUP(Abfalldokumentation!$O1437,'Linien - BU'!R:S,2,FALSE),Q1437)</f>
        <v>Labor</v>
      </c>
      <c r="O1437" s="76" t="str">
        <f t="shared" si="159"/>
        <v>-</v>
      </c>
      <c r="P1437" s="76">
        <f t="shared" si="160"/>
        <v>74</v>
      </c>
      <c r="Q1437" s="44" t="s">
        <v>185</v>
      </c>
      <c r="R1437" s="45" t="s">
        <v>52</v>
      </c>
      <c r="S1437" s="45">
        <v>3.8</v>
      </c>
      <c r="T1437" s="45">
        <v>74</v>
      </c>
      <c r="U1437" s="46">
        <v>44498</v>
      </c>
      <c r="V1437" s="47"/>
      <c r="W1437" s="45"/>
      <c r="X1437" s="49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7" t="str">
        <f>VLOOKUP(N1438,'Linien - BU'!A:B,2,FALSE)</f>
        <v>BU3</v>
      </c>
      <c r="B1438" s="78">
        <f t="shared" si="154"/>
        <v>22</v>
      </c>
      <c r="C1438" s="79">
        <f>Abfalldokumentation!$U1438</f>
        <v>44498</v>
      </c>
      <c r="D1438" s="68" t="str">
        <f>IFERROR(VLOOKUP(Tabelle3[[#This Row],[Artikelnr.]],Produktgruppe!A:B,2,0),Tabelle3[[#This Row],[Produktname]])</f>
        <v>Diverses</v>
      </c>
      <c r="E1438" s="80" t="str">
        <f>IFERROR(VLOOKUP(Abfalldokumentation!$O1438,Artikel!A:C,3,FALSE),Abfalldokumentation!$O1438)</f>
        <v>Maschinenabfall</v>
      </c>
      <c r="F1438" s="80" t="str">
        <f>VLOOKUP(T1438,'Liste Gründe'!A:D,2,FALSE)</f>
        <v>Linienbezogen</v>
      </c>
      <c r="G1438" s="79" t="str">
        <f>IF(ISBLANK(V1438),VLOOKUP(Abfalldokumentation!$P1438,'Liste Gründe'!A:D,3,FALSE),V1438)</f>
        <v>Maschinenabfall</v>
      </c>
      <c r="H1438" s="80" t="str">
        <f>IF(ISBLANK(Abfalldokumentation!$W1438),"-",Abfalldokumentation!$W1438)</f>
        <v>-</v>
      </c>
      <c r="I1438" s="80">
        <f t="shared" si="155"/>
        <v>43</v>
      </c>
      <c r="J1438" s="80" t="str">
        <f t="shared" si="156"/>
        <v>Produkte</v>
      </c>
      <c r="K1438" s="80" t="str">
        <f t="shared" si="157"/>
        <v>BUs</v>
      </c>
      <c r="L1438" s="80" t="str">
        <f t="shared" si="158"/>
        <v>Symptome</v>
      </c>
      <c r="M14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IFERROR(VLOOKUP(Abfalldokumentation!$O1438,Kennzahlen!U:X,3,FALSE)*Abfalldokumentation!$B1438,"0")))),0)</f>
        <v>0</v>
      </c>
      <c r="N1438" s="80" t="str">
        <f>IF(ISBLANK(Q1438),VLOOKUP(Abfalldokumentation!$O1438,'Linien - BU'!R:S,2,FALSE),Q1438)</f>
        <v>L9</v>
      </c>
      <c r="O1438" s="76" t="str">
        <f t="shared" si="159"/>
        <v>Maschinenabfall</v>
      </c>
      <c r="P1438" s="76">
        <f t="shared" si="160"/>
        <v>30</v>
      </c>
      <c r="Q1438" s="38" t="s">
        <v>209</v>
      </c>
      <c r="R1438" s="45" t="s">
        <v>53</v>
      </c>
      <c r="S1438" s="39">
        <v>22</v>
      </c>
      <c r="T1438" s="39">
        <v>30</v>
      </c>
      <c r="U1438" s="40">
        <v>44498</v>
      </c>
      <c r="V1438" s="41"/>
      <c r="W1438" s="39"/>
      <c r="X1438" s="43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2" t="str">
        <f>VLOOKUP(N1439,'Linien - BU'!A:B,2,FALSE)</f>
        <v>BU3</v>
      </c>
      <c r="B1439" s="73">
        <f t="shared" si="154"/>
        <v>18</v>
      </c>
      <c r="C1439" s="74">
        <f>Abfalldokumentation!$U1439</f>
        <v>44498</v>
      </c>
      <c r="D1439" s="68" t="str">
        <f>IFERROR(VLOOKUP(Tabelle3[[#This Row],[Artikelnr.]],Produktgruppe!A:B,2,0),Tabelle3[[#This Row],[Produktname]])</f>
        <v>Diverses</v>
      </c>
      <c r="E1439" s="75" t="str">
        <f>IFERROR(VLOOKUP(Abfalldokumentation!$O1439,Artikel!A:C,3,FALSE),Abfalldokumentation!$O1439)</f>
        <v>Maschinenabfall</v>
      </c>
      <c r="F1439" s="75" t="str">
        <f>VLOOKUP(T1439,'Liste Gründe'!A:D,2,FALSE)</f>
        <v>Linienbezogen</v>
      </c>
      <c r="G1439" s="74" t="str">
        <f>IF(ISBLANK(V1439),VLOOKUP(Abfalldokumentation!$P1439,'Liste Gründe'!A:D,3,FALSE),V1439)</f>
        <v>Maschinenabfall</v>
      </c>
      <c r="H1439" s="75" t="str">
        <f>IF(ISBLANK(Abfalldokumentation!$W1439),"-",Abfalldokumentation!$W1439)</f>
        <v>-</v>
      </c>
      <c r="I1439" s="75">
        <f t="shared" si="155"/>
        <v>43</v>
      </c>
      <c r="J1439" s="75" t="str">
        <f t="shared" si="156"/>
        <v>Produkte</v>
      </c>
      <c r="K1439" s="75" t="str">
        <f t="shared" si="157"/>
        <v>BUs</v>
      </c>
      <c r="L1439" s="75" t="str">
        <f t="shared" si="158"/>
        <v>Symptome</v>
      </c>
      <c r="M14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IFERROR(VLOOKUP(Abfalldokumentation!$O1439,Kennzahlen!U:X,3,FALSE)*Abfalldokumentation!$B1439,"0")))),0)</f>
        <v>0</v>
      </c>
      <c r="N1439" s="75" t="str">
        <f>IF(ISBLANK(Q1439),VLOOKUP(Abfalldokumentation!$O1439,'Linien - BU'!R:S,2,FALSE),Q1439)</f>
        <v>L1</v>
      </c>
      <c r="O1439" s="76" t="str">
        <f t="shared" si="159"/>
        <v>Maschinenabfall</v>
      </c>
      <c r="P1439" s="76">
        <f t="shared" si="160"/>
        <v>30</v>
      </c>
      <c r="Q1439" s="44" t="s">
        <v>174</v>
      </c>
      <c r="R1439" s="45" t="s">
        <v>53</v>
      </c>
      <c r="S1439" s="45">
        <v>18</v>
      </c>
      <c r="T1439" s="45">
        <v>30</v>
      </c>
      <c r="U1439" s="46">
        <v>44498</v>
      </c>
      <c r="V1439" s="47"/>
      <c r="W1439" s="45"/>
      <c r="X1439" s="49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7" t="str">
        <f>VLOOKUP(N1440,'Linien - BU'!A:B,2,FALSE)</f>
        <v>BU3</v>
      </c>
      <c r="B1440" s="78">
        <f t="shared" si="154"/>
        <v>24.5</v>
      </c>
      <c r="C1440" s="79">
        <f>Abfalldokumentation!$U1440</f>
        <v>44498</v>
      </c>
      <c r="D1440" s="68" t="str">
        <f>IFERROR(VLOOKUP(Tabelle3[[#This Row],[Artikelnr.]],Produktgruppe!A:B,2,0),Tabelle3[[#This Row],[Produktname]])</f>
        <v>ABS 295</v>
      </c>
      <c r="E1440" s="80" t="str">
        <f>IFERROR(VLOOKUP(Abfalldokumentation!$O1440,Artikel!A:C,3,FALSE),Abfalldokumentation!$O1440)</f>
        <v>Würfel</v>
      </c>
      <c r="F1440" s="80" t="str">
        <f>VLOOKUP(T1440,'Liste Gründe'!A:D,2,FALSE)</f>
        <v>Linienbezogen</v>
      </c>
      <c r="G1440" s="79" t="str">
        <f>IF(ISBLANK(V1440),VLOOKUP(Abfalldokumentation!$P1440,'Liste Gründe'!A:D,3,FALSE),V1440)</f>
        <v>Maschinenabfall</v>
      </c>
      <c r="H1440" s="80" t="str">
        <f>IF(ISBLANK(Abfalldokumentation!$W1440),"-",Abfalldokumentation!$W1440)</f>
        <v>-</v>
      </c>
      <c r="I1440" s="80">
        <f t="shared" si="155"/>
        <v>43</v>
      </c>
      <c r="J1440" s="80" t="str">
        <f t="shared" si="156"/>
        <v>Produkte</v>
      </c>
      <c r="K1440" s="80" t="str">
        <f t="shared" si="157"/>
        <v>BUs</v>
      </c>
      <c r="L1440" s="80" t="str">
        <f t="shared" si="158"/>
        <v>Symptome</v>
      </c>
      <c r="M14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IFERROR(VLOOKUP(Abfalldokumentation!$O1440,Kennzahlen!U:X,3,FALSE)*Abfalldokumentation!$B1440,"0")))),0)</f>
        <v>0</v>
      </c>
      <c r="N1440" s="80" t="str">
        <f>IF(ISBLANK(Q1440),VLOOKUP(Abfalldokumentation!$O1440,'Linien - BU'!R:S,2,FALSE),Q1440)</f>
        <v>L35</v>
      </c>
      <c r="O1440" s="76" t="str">
        <f t="shared" si="159"/>
        <v>Würfel</v>
      </c>
      <c r="P1440" s="76">
        <f t="shared" si="160"/>
        <v>30</v>
      </c>
      <c r="Q1440" s="38" t="s">
        <v>293</v>
      </c>
      <c r="R1440" s="39" t="s">
        <v>55</v>
      </c>
      <c r="S1440" s="39">
        <v>24.5</v>
      </c>
      <c r="T1440" s="39">
        <v>30</v>
      </c>
      <c r="U1440" s="40">
        <v>44498</v>
      </c>
      <c r="V1440" s="41"/>
      <c r="W1440" s="39"/>
      <c r="X1440" s="43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2" t="str">
        <f>VLOOKUP(N1441,'Linien - BU'!A:B,2,FALSE)</f>
        <v>BU1</v>
      </c>
      <c r="B1441" s="73">
        <f t="shared" si="154"/>
        <v>30</v>
      </c>
      <c r="C1441" s="74">
        <f>Abfalldokumentation!$U1441</f>
        <v>44499</v>
      </c>
      <c r="D1441" s="68" t="str">
        <f>IFERROR(VLOOKUP(Tabelle3[[#This Row],[Artikelnr.]],Produktgruppe!A:B,2,0),Tabelle3[[#This Row],[Produktname]])</f>
        <v>Diverses</v>
      </c>
      <c r="E1441" s="75" t="str">
        <f>IFERROR(VLOOKUP(Abfalldokumentation!$O1441,Artikel!A:C,3,FALSE),Abfalldokumentation!$O1441)</f>
        <v>Maschinenabfall</v>
      </c>
      <c r="F1441" s="75" t="str">
        <f>VLOOKUP(T1441,'Liste Gründe'!A:D,2,FALSE)</f>
        <v>Linienbezogen</v>
      </c>
      <c r="G1441" s="74" t="str">
        <f>IF(ISBLANK(V1441),VLOOKUP(Abfalldokumentation!$P1441,'Liste Gründe'!A:D,3,FALSE),V1441)</f>
        <v>Reinigung</v>
      </c>
      <c r="H1441" s="75" t="str">
        <f>IF(ISBLANK(Abfalldokumentation!$W1441),"-",Abfalldokumentation!$W1441)</f>
        <v>-</v>
      </c>
      <c r="I1441" s="75">
        <f t="shared" si="155"/>
        <v>43</v>
      </c>
      <c r="J1441" s="75" t="str">
        <f t="shared" si="156"/>
        <v>Produkte</v>
      </c>
      <c r="K1441" s="75" t="str">
        <f t="shared" si="157"/>
        <v>BUs</v>
      </c>
      <c r="L1441" s="75" t="str">
        <f t="shared" si="158"/>
        <v>Symptome</v>
      </c>
      <c r="M14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IFERROR(VLOOKUP(Abfalldokumentation!$O1441,Kennzahlen!U:X,3,FALSE)*Abfalldokumentation!$B1441,"0")))),0)</f>
        <v>0</v>
      </c>
      <c r="N1441" s="75" t="str">
        <f>IF(ISBLANK(Q1441),VLOOKUP(Abfalldokumentation!$O1441,'Linien - BU'!R:S,2,FALSE),Q1441)</f>
        <v>Schmelze</v>
      </c>
      <c r="O1441" s="76" t="str">
        <f t="shared" si="159"/>
        <v>Maschinenabfall</v>
      </c>
      <c r="P1441" s="76">
        <f t="shared" si="160"/>
        <v>10</v>
      </c>
      <c r="Q1441" s="44" t="s">
        <v>170</v>
      </c>
      <c r="R1441" s="39" t="s">
        <v>53</v>
      </c>
      <c r="S1441" s="45">
        <v>30</v>
      </c>
      <c r="T1441" s="45">
        <v>10</v>
      </c>
      <c r="U1441" s="46">
        <v>44499</v>
      </c>
      <c r="V1441" s="47"/>
      <c r="W1441" s="45"/>
      <c r="X1441" s="49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7" t="str">
        <f>VLOOKUP(N1442,'Linien - BU'!A:B,2,FALSE)</f>
        <v>BU1</v>
      </c>
      <c r="B1442" s="78">
        <f t="shared" si="154"/>
        <v>25</v>
      </c>
      <c r="C1442" s="79">
        <f>Abfalldokumentation!$U1442</f>
        <v>44502</v>
      </c>
      <c r="D1442" s="68" t="str">
        <f>IFERROR(VLOOKUP(Tabelle3[[#This Row],[Artikelnr.]],Produktgruppe!A:B,2,0),Tabelle3[[#This Row],[Produktname]])</f>
        <v>Offen geschält RW</v>
      </c>
      <c r="E1442" s="80" t="str">
        <f>IFERROR(VLOOKUP(Abfalldokumentation!$O1442,Artikel!A:C,3,FALSE),Abfalldokumentation!$O1442)</f>
        <v>RW NATUR-ALD-SCHÄLEN</v>
      </c>
      <c r="F1442" s="80" t="str">
        <f>VLOOKUP(T1442,'Liste Gründe'!A:D,2,FALSE)</f>
        <v>Rest</v>
      </c>
      <c r="G1442" s="79" t="str">
        <f>IF(ISBLANK(V1442),VLOOKUP(Abfalldokumentation!$P1442,'Liste Gründe'!A:D,3,FALSE),V1442)</f>
        <v>geschälte Rinde</v>
      </c>
      <c r="H1442" s="80" t="str">
        <f>IF(ISBLANK(Abfalldokumentation!$W1442),"-",Abfalldokumentation!$W1442)</f>
        <v>-</v>
      </c>
      <c r="I1442" s="80">
        <f t="shared" si="155"/>
        <v>44</v>
      </c>
      <c r="J1442" s="80" t="str">
        <f t="shared" si="156"/>
        <v>Produkte</v>
      </c>
      <c r="K1442" s="80" t="str">
        <f t="shared" si="157"/>
        <v>BUs</v>
      </c>
      <c r="L1442" s="80" t="str">
        <f t="shared" si="158"/>
        <v>Symptome</v>
      </c>
      <c r="M14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IFERROR(VLOOKUP(Abfalldokumentation!$O1442,Kennzahlen!U:X,3,FALSE)*Abfalldokumentation!$B1442,"0")))),0)</f>
        <v>0</v>
      </c>
      <c r="N1442" s="80" t="str">
        <f>IF(ISBLANK(Q1442),VLOOKUP(Abfalldokumentation!$O1442,'Linien - BU'!R:S,2,FALSE),Q1442)</f>
        <v>RWV</v>
      </c>
      <c r="O1442" s="76">
        <f t="shared" si="159"/>
        <v>23500368</v>
      </c>
      <c r="P1442" s="76">
        <f t="shared" si="160"/>
        <v>60</v>
      </c>
      <c r="Q1442" s="38" t="s">
        <v>188</v>
      </c>
      <c r="R1442" s="39">
        <v>23500368</v>
      </c>
      <c r="S1442" s="39">
        <v>25</v>
      </c>
      <c r="T1442" s="39">
        <v>60</v>
      </c>
      <c r="U1442" s="40">
        <v>44502</v>
      </c>
      <c r="V1442" s="41"/>
      <c r="W1442" s="39"/>
      <c r="X1442" s="43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2" t="str">
        <f>VLOOKUP(N1443,'Linien - BU'!A:B,2,FALSE)</f>
        <v>BU1</v>
      </c>
      <c r="B1443" s="73">
        <f t="shared" si="154"/>
        <v>10</v>
      </c>
      <c r="C1443" s="74">
        <f>Abfalldokumentation!$U1443</f>
        <v>44502</v>
      </c>
      <c r="D1443" s="68" t="str">
        <f>IFERROR(VLOOKUP(Tabelle3[[#This Row],[Artikelnr.]],Produktgruppe!A:B,2,0),Tabelle3[[#This Row],[Produktname]])</f>
        <v>Offen geschält RW</v>
      </c>
      <c r="E1443" s="75" t="str">
        <f>IFERROR(VLOOKUP(Abfalldokumentation!$O1443,Artikel!A:C,3,FALSE),Abfalldokumentation!$O1443)</f>
        <v>RW CHILI-ALD SCHÄLEN</v>
      </c>
      <c r="F1443" s="75" t="str">
        <f>VLOOKUP(T1443,'Liste Gründe'!A:D,2,FALSE)</f>
        <v>Rest</v>
      </c>
      <c r="G1443" s="74" t="str">
        <f>IF(ISBLANK(V1443),VLOOKUP(Abfalldokumentation!$P1443,'Liste Gründe'!A:D,3,FALSE),V1443)</f>
        <v>geschälte Rinde</v>
      </c>
      <c r="H1443" s="75" t="str">
        <f>IF(ISBLANK(Abfalldokumentation!$W1443),"-",Abfalldokumentation!$W1443)</f>
        <v>-</v>
      </c>
      <c r="I1443" s="75">
        <f t="shared" si="155"/>
        <v>44</v>
      </c>
      <c r="J1443" s="75" t="str">
        <f t="shared" si="156"/>
        <v>Produkte</v>
      </c>
      <c r="K1443" s="75" t="str">
        <f t="shared" si="157"/>
        <v>BUs</v>
      </c>
      <c r="L1443" s="75" t="str">
        <f t="shared" si="158"/>
        <v>Symptome</v>
      </c>
      <c r="M14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IFERROR(VLOOKUP(Abfalldokumentation!$O1443,Kennzahlen!U:X,3,FALSE)*Abfalldokumentation!$B1443,"0")))),0)</f>
        <v>0</v>
      </c>
      <c r="N1443" s="75" t="str">
        <f>IF(ISBLANK(Q1443),VLOOKUP(Abfalldokumentation!$O1443,'Linien - BU'!R:S,2,FALSE),Q1443)</f>
        <v>RWV</v>
      </c>
      <c r="O1443" s="76">
        <f t="shared" si="159"/>
        <v>23500374</v>
      </c>
      <c r="P1443" s="76">
        <f t="shared" si="160"/>
        <v>60</v>
      </c>
      <c r="Q1443" s="44" t="s">
        <v>188</v>
      </c>
      <c r="R1443" s="45">
        <v>23500374</v>
      </c>
      <c r="S1443" s="45">
        <v>10</v>
      </c>
      <c r="T1443" s="45">
        <v>60</v>
      </c>
      <c r="U1443" s="46">
        <v>44502</v>
      </c>
      <c r="V1443" s="47"/>
      <c r="W1443" s="45"/>
      <c r="X1443" s="49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7" t="str">
        <f>VLOOKUP(N1444,'Linien - BU'!A:B,2,FALSE)</f>
        <v>BU3</v>
      </c>
      <c r="B1444" s="78">
        <f t="shared" si="154"/>
        <v>276</v>
      </c>
      <c r="C1444" s="79">
        <f>Abfalldokumentation!$U1444</f>
        <v>44502</v>
      </c>
      <c r="D1444" s="68" t="str">
        <f>IFERROR(VLOOKUP(Tabelle3[[#This Row],[Artikelnr.]],Produktgruppe!A:B,2,0),Tabelle3[[#This Row],[Produktname]])</f>
        <v>VOS 295</v>
      </c>
      <c r="E1444" s="80" t="str">
        <f>IFERROR(VLOOKUP(Abfalldokumentation!$O1444,Artikel!A:C,3,FALSE),Abfalldokumentation!$O1444)</f>
        <v>VOS Räucher extra natri</v>
      </c>
      <c r="F1444" s="80" t="str">
        <f>VLOOKUP(T1444,'Liste Gründe'!A:D,2,FALSE)</f>
        <v>Schimmel</v>
      </c>
      <c r="G1444" s="79" t="str">
        <f>IF(ISBLANK(V1444),VLOOKUP(Abfalldokumentation!$P1444,'Liste Gründe'!A:D,3,FALSE),V1444)</f>
        <v>kein VOS in England, VS-Würste keine Produktion</v>
      </c>
      <c r="H1444" s="80" t="str">
        <f>IF(ISBLANK(Abfalldokumentation!$W1444),"-",Abfalldokumentation!$W1444)</f>
        <v>-</v>
      </c>
      <c r="I1444" s="80">
        <f t="shared" si="155"/>
        <v>44</v>
      </c>
      <c r="J1444" s="80" t="str">
        <f t="shared" si="156"/>
        <v>Produkte</v>
      </c>
      <c r="K1444" s="80" t="str">
        <f t="shared" si="157"/>
        <v>BUs</v>
      </c>
      <c r="L1444" s="80" t="str">
        <f t="shared" si="158"/>
        <v>Symptome</v>
      </c>
      <c r="M14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IFERROR(VLOOKUP(Abfalldokumentation!$O1444,Kennzahlen!U:X,3,FALSE)*Abfalldokumentation!$B1444,"0")))),0)</f>
        <v>138</v>
      </c>
      <c r="N1444" s="80" t="str">
        <f>IF(ISBLANK(Q1444),VLOOKUP(Abfalldokumentation!$O1444,'Linien - BU'!R:S,2,FALSE),Q1444)</f>
        <v>Bu3</v>
      </c>
      <c r="O1444" s="76">
        <f t="shared" si="159"/>
        <v>29500613</v>
      </c>
      <c r="P1444" s="76">
        <f t="shared" si="160"/>
        <v>12</v>
      </c>
      <c r="Q1444" s="38" t="s">
        <v>196</v>
      </c>
      <c r="R1444" s="39">
        <v>29500613</v>
      </c>
      <c r="S1444" s="39">
        <v>276</v>
      </c>
      <c r="T1444" s="39">
        <v>12</v>
      </c>
      <c r="U1444" s="40">
        <v>44502</v>
      </c>
      <c r="V1444" s="41" t="s">
        <v>25</v>
      </c>
      <c r="W1444" s="39"/>
      <c r="X1444" s="43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2" t="str">
        <f>VLOOKUP(N1445,'Linien - BU'!A:B,2,FALSE)</f>
        <v>BU3</v>
      </c>
      <c r="B1445" s="73">
        <f t="shared" si="154"/>
        <v>453</v>
      </c>
      <c r="C1445" s="74">
        <f>Abfalldokumentation!$U1445</f>
        <v>44502</v>
      </c>
      <c r="D1445" s="68" t="str">
        <f>IFERROR(VLOOKUP(Tabelle3[[#This Row],[Artikelnr.]],Produktgruppe!A:B,2,0),Tabelle3[[#This Row],[Produktname]])</f>
        <v>VOS 295</v>
      </c>
      <c r="E1445" s="75" t="str">
        <f>IFERROR(VLOOKUP(Abfalldokumentation!$O1445,Artikel!A:C,3,FALSE),Abfalldokumentation!$O1445)</f>
        <v>VOS GRW Natur 45% OGT</v>
      </c>
      <c r="F1445" s="75" t="str">
        <f>VLOOKUP(T1445,'Liste Gründe'!A:D,2,FALSE)</f>
        <v>Schimmel</v>
      </c>
      <c r="G1445" s="74" t="str">
        <f>IF(ISBLANK(V1445),VLOOKUP(Abfalldokumentation!$P1445,'Liste Gründe'!A:D,3,FALSE),V1445)</f>
        <v>VOS &gt; Einsatz</v>
      </c>
      <c r="H1445" s="75" t="str">
        <f>IF(ISBLANK(Abfalldokumentation!$W1445),"-",Abfalldokumentation!$W1445)</f>
        <v>-</v>
      </c>
      <c r="I1445" s="75">
        <f t="shared" si="155"/>
        <v>44</v>
      </c>
      <c r="J1445" s="75" t="str">
        <f t="shared" si="156"/>
        <v>Produkte</v>
      </c>
      <c r="K1445" s="75" t="str">
        <f t="shared" si="157"/>
        <v>BUs</v>
      </c>
      <c r="L1445" s="75" t="str">
        <f t="shared" si="158"/>
        <v>Symptome</v>
      </c>
      <c r="M14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IFERROR(VLOOKUP(Abfalldokumentation!$O1445,Kennzahlen!U:X,3,FALSE)*Abfalldokumentation!$B1445,"0")))),0)</f>
        <v>226.5</v>
      </c>
      <c r="N1445" s="75" t="str">
        <f>IF(ISBLANK(Q1445),VLOOKUP(Abfalldokumentation!$O1445,'Linien - BU'!R:S,2,FALSE),Q1445)</f>
        <v>BU3</v>
      </c>
      <c r="O1445" s="76">
        <f t="shared" si="159"/>
        <v>29500622</v>
      </c>
      <c r="P1445" s="76">
        <f t="shared" si="160"/>
        <v>12</v>
      </c>
      <c r="Q1445" s="44" t="s">
        <v>8</v>
      </c>
      <c r="R1445" s="45">
        <v>29500622</v>
      </c>
      <c r="S1445" s="45">
        <v>453</v>
      </c>
      <c r="T1445" s="45">
        <v>12</v>
      </c>
      <c r="U1445" s="46">
        <v>44502</v>
      </c>
      <c r="V1445" s="47" t="s">
        <v>21</v>
      </c>
      <c r="W1445" s="45"/>
      <c r="X1445" s="49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7" t="str">
        <f>VLOOKUP(N1446,'Linien - BU'!A:B,2,FALSE)</f>
        <v>BU3</v>
      </c>
      <c r="B1446" s="78">
        <f t="shared" si="154"/>
        <v>90</v>
      </c>
      <c r="C1446" s="79">
        <f>Abfalldokumentation!$U1446</f>
        <v>44502</v>
      </c>
      <c r="D1446" s="68" t="str">
        <f>IFERROR(VLOOKUP(Tabelle3[[#This Row],[Artikelnr.]],Produktgruppe!A:B,2,0),Tabelle3[[#This Row],[Produktname]])</f>
        <v>ABS 295</v>
      </c>
      <c r="E1446" s="80" t="str">
        <f>IFERROR(VLOOKUP(Abfalldokumentation!$O1446,Artikel!A:C,3,FALSE),Abfalldokumentation!$O1446)</f>
        <v>ABS CHED-PF-KRÄUK gemis</v>
      </c>
      <c r="F1446" s="80" t="str">
        <f>VLOOKUP(T1446,'Liste Gründe'!A:D,2,FALSE)</f>
        <v>Linienbezogen</v>
      </c>
      <c r="G1446" s="79" t="str">
        <f>IF(ISBLANK(V1446),VLOOKUP(Abfalldokumentation!$P1446,'Liste Gründe'!A:D,3,FALSE),V1446)</f>
        <v>gemischtes Produkt</v>
      </c>
      <c r="H1446" s="80" t="str">
        <f>IF(ISBLANK(Abfalldokumentation!$W1446),"-",Abfalldokumentation!$W1446)</f>
        <v>-</v>
      </c>
      <c r="I1446" s="80">
        <f t="shared" si="155"/>
        <v>44</v>
      </c>
      <c r="J1446" s="80" t="str">
        <f t="shared" si="156"/>
        <v>Produkte</v>
      </c>
      <c r="K1446" s="80" t="str">
        <f t="shared" si="157"/>
        <v>BUs</v>
      </c>
      <c r="L1446" s="80" t="str">
        <f t="shared" si="158"/>
        <v>Symptome</v>
      </c>
      <c r="M14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IFERROR(VLOOKUP(Abfalldokumentation!$O1446,Kennzahlen!U:X,3,FALSE)*Abfalldokumentation!$B1446,"0")))),0)</f>
        <v>90</v>
      </c>
      <c r="N1446" s="80" t="str">
        <f>IF(ISBLANK(Q1446),VLOOKUP(Abfalldokumentation!$O1446,'Linien - BU'!R:S,2,FALSE),Q1446)</f>
        <v>BU3</v>
      </c>
      <c r="O1446" s="76">
        <f t="shared" si="159"/>
        <v>29501003</v>
      </c>
      <c r="P1446" s="76">
        <f t="shared" si="160"/>
        <v>81</v>
      </c>
      <c r="Q1446" s="38" t="s">
        <v>8</v>
      </c>
      <c r="R1446" s="39">
        <v>29501003</v>
      </c>
      <c r="S1446" s="39">
        <v>90</v>
      </c>
      <c r="T1446" s="39">
        <v>81</v>
      </c>
      <c r="U1446" s="40">
        <v>44502</v>
      </c>
      <c r="V1446" s="41"/>
      <c r="W1446" s="39"/>
      <c r="X1446" s="43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2" t="str">
        <f>VLOOKUP(N1447,'Linien - BU'!A:B,2,FALSE)</f>
        <v>BU3</v>
      </c>
      <c r="B1447" s="73">
        <f t="shared" si="154"/>
        <v>150</v>
      </c>
      <c r="C1447" s="74">
        <f>Abfalldokumentation!$U1447</f>
        <v>44502</v>
      </c>
      <c r="D1447" s="68" t="str">
        <f>IFERROR(VLOOKUP(Tabelle3[[#This Row],[Artikelnr.]],Produktgruppe!A:B,2,0),Tabelle3[[#This Row],[Produktname]])</f>
        <v>ABS 295</v>
      </c>
      <c r="E1447" s="75" t="str">
        <f>IFERROR(VLOOKUP(Abfalldokumentation!$O1447,Artikel!A:C,3,FALSE),Abfalldokumentation!$O1447)</f>
        <v>ABS CHED-ROT MIT ß-CARO</v>
      </c>
      <c r="F1447" s="75" t="str">
        <f>VLOOKUP(T1447,'Liste Gründe'!A:D,2,FALSE)</f>
        <v>Rest</v>
      </c>
      <c r="G1447" s="74" t="str">
        <f>IF(ISBLANK(V1447),VLOOKUP(Abfalldokumentation!$P1447,'Liste Gründe'!A:D,3,FALSE),V1447)</f>
        <v>Schmutz</v>
      </c>
      <c r="H1447" s="75" t="str">
        <f>IF(ISBLANK(Abfalldokumentation!$W1447),"-",Abfalldokumentation!$W1447)</f>
        <v>-</v>
      </c>
      <c r="I1447" s="75">
        <f t="shared" si="155"/>
        <v>44</v>
      </c>
      <c r="J1447" s="75" t="str">
        <f t="shared" si="156"/>
        <v>Produkte</v>
      </c>
      <c r="K1447" s="75" t="str">
        <f t="shared" si="157"/>
        <v>BUs</v>
      </c>
      <c r="L1447" s="75" t="str">
        <f t="shared" si="158"/>
        <v>Symptome</v>
      </c>
      <c r="M14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IFERROR(VLOOKUP(Abfalldokumentation!$O1447,Kennzahlen!U:X,3,FALSE)*Abfalldokumentation!$B1447,"0")))),0)</f>
        <v>150</v>
      </c>
      <c r="N1447" s="75" t="str">
        <f>IF(ISBLANK(Q1447),VLOOKUP(Abfalldokumentation!$O1447,'Linien - BU'!R:S,2,FALSE),Q1447)</f>
        <v>BU3</v>
      </c>
      <c r="O1447" s="76">
        <f t="shared" si="159"/>
        <v>29501032</v>
      </c>
      <c r="P1447" s="76">
        <f t="shared" si="160"/>
        <v>42</v>
      </c>
      <c r="Q1447" s="44" t="s">
        <v>8</v>
      </c>
      <c r="R1447" s="45">
        <v>29501032</v>
      </c>
      <c r="S1447" s="45">
        <v>150</v>
      </c>
      <c r="T1447" s="45">
        <v>42</v>
      </c>
      <c r="U1447" s="46">
        <v>44502</v>
      </c>
      <c r="V1447" s="47"/>
      <c r="W1447" s="45"/>
      <c r="X1447" s="49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7" t="str">
        <f>VLOOKUP(N1448,'Linien - BU'!A:B,2,FALSE)</f>
        <v>BU3</v>
      </c>
      <c r="B1448" s="78">
        <f t="shared" si="154"/>
        <v>308</v>
      </c>
      <c r="C1448" s="79">
        <f>Abfalldokumentation!$U1448</f>
        <v>44502</v>
      </c>
      <c r="D1448" s="68" t="str">
        <f>IFERROR(VLOOKUP(Tabelle3[[#This Row],[Artikelnr.]],Produktgruppe!A:B,2,0),Tabelle3[[#This Row],[Produktname]])</f>
        <v>VOS 295</v>
      </c>
      <c r="E1448" s="80" t="str">
        <f>IFERROR(VLOOKUP(Abfalldokumentation!$O1448,Artikel!A:C,3,FALSE),Abfalldokumentation!$O1448)</f>
        <v>VOS RW BUN-PF</v>
      </c>
      <c r="F1448" s="80" t="str">
        <f>VLOOKUP(T1448,'Liste Gründe'!A:D,2,FALSE)</f>
        <v>Schimmel</v>
      </c>
      <c r="G1448" s="79" t="str">
        <f>IF(ISBLANK(V1448),VLOOKUP(Abfalldokumentation!$P1448,'Liste Gründe'!A:D,3,FALSE),V1448)</f>
        <v>VOS &gt; Einsatz</v>
      </c>
      <c r="H1448" s="80" t="str">
        <f>IF(ISBLANK(Abfalldokumentation!$W1448),"-",Abfalldokumentation!$W1448)</f>
        <v>-</v>
      </c>
      <c r="I1448" s="80">
        <f t="shared" si="155"/>
        <v>44</v>
      </c>
      <c r="J1448" s="80" t="str">
        <f t="shared" si="156"/>
        <v>Produkte</v>
      </c>
      <c r="K1448" s="80" t="str">
        <f t="shared" si="157"/>
        <v>BUs</v>
      </c>
      <c r="L1448" s="80" t="str">
        <f t="shared" si="158"/>
        <v>Symptome</v>
      </c>
      <c r="M14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IFERROR(VLOOKUP(Abfalldokumentation!$O1448,Kennzahlen!U:X,3,FALSE)*Abfalldokumentation!$B1448,"0")))),0)</f>
        <v>154</v>
      </c>
      <c r="N1448" s="80" t="str">
        <f>IF(ISBLANK(Q1448),VLOOKUP(Abfalldokumentation!$O1448,'Linien - BU'!R:S,2,FALSE),Q1448)</f>
        <v>BU3</v>
      </c>
      <c r="O1448" s="76">
        <f t="shared" si="159"/>
        <v>29501055</v>
      </c>
      <c r="P1448" s="76">
        <f t="shared" si="160"/>
        <v>12</v>
      </c>
      <c r="Q1448" s="38" t="s">
        <v>8</v>
      </c>
      <c r="R1448" s="39">
        <v>29501055</v>
      </c>
      <c r="S1448" s="39">
        <v>308</v>
      </c>
      <c r="T1448" s="39">
        <v>12</v>
      </c>
      <c r="U1448" s="40">
        <v>44502</v>
      </c>
      <c r="V1448" s="41" t="s">
        <v>21</v>
      </c>
      <c r="W1448" s="39"/>
      <c r="X1448" s="43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2" t="str">
        <f>VLOOKUP(N1449,'Linien - BU'!A:B,2,FALSE)</f>
        <v>BU3</v>
      </c>
      <c r="B1449" s="73">
        <f t="shared" si="154"/>
        <v>334</v>
      </c>
      <c r="C1449" s="74">
        <f>Abfalldokumentation!$U1449</f>
        <v>44502</v>
      </c>
      <c r="D1449" s="68" t="str">
        <f>IFERROR(VLOOKUP(Tabelle3[[#This Row],[Artikelnr.]],Produktgruppe!A:B,2,0),Tabelle3[[#This Row],[Produktname]])</f>
        <v>VOS 295</v>
      </c>
      <c r="E1449" s="75" t="str">
        <f>IFERROR(VLOOKUP(Abfalldokumentation!$O1449,Artikel!A:C,3,FALSE),Abfalldokumentation!$O1449)</f>
        <v>VOS GRW SCHI-NATRIUMARM</v>
      </c>
      <c r="F1449" s="75" t="str">
        <f>VLOOKUP(T1449,'Liste Gründe'!A:D,2,FALSE)</f>
        <v>Schimmel</v>
      </c>
      <c r="G1449" s="74" t="str">
        <f>IF(ISBLANK(V1449),VLOOKUP(Abfalldokumentation!$P1449,'Liste Gründe'!A:D,3,FALSE),V1449)</f>
        <v>kein VOS in England, VS-Würste keine Produktion</v>
      </c>
      <c r="H1449" s="75" t="str">
        <f>IF(ISBLANK(Abfalldokumentation!$W1449),"-",Abfalldokumentation!$W1449)</f>
        <v>-</v>
      </c>
      <c r="I1449" s="75">
        <f t="shared" si="155"/>
        <v>44</v>
      </c>
      <c r="J1449" s="75" t="str">
        <f t="shared" si="156"/>
        <v>Produkte</v>
      </c>
      <c r="K1449" s="75" t="str">
        <f t="shared" si="157"/>
        <v>BUs</v>
      </c>
      <c r="L1449" s="75" t="str">
        <f t="shared" si="158"/>
        <v>Symptome</v>
      </c>
      <c r="M14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IFERROR(VLOOKUP(Abfalldokumentation!$O1449,Kennzahlen!U:X,3,FALSE)*Abfalldokumentation!$B1449,"0")))),0)</f>
        <v>167</v>
      </c>
      <c r="N1449" s="75" t="str">
        <f>IF(ISBLANK(Q1449),VLOOKUP(Abfalldokumentation!$O1449,'Linien - BU'!R:S,2,FALSE),Q1449)</f>
        <v>BU3</v>
      </c>
      <c r="O1449" s="76">
        <f t="shared" si="159"/>
        <v>29501058</v>
      </c>
      <c r="P1449" s="76">
        <f t="shared" si="160"/>
        <v>12</v>
      </c>
      <c r="Q1449" s="44" t="s">
        <v>8</v>
      </c>
      <c r="R1449" s="45">
        <v>29501058</v>
      </c>
      <c r="S1449" s="45">
        <v>334</v>
      </c>
      <c r="T1449" s="45">
        <v>12</v>
      </c>
      <c r="U1449" s="46">
        <v>44502</v>
      </c>
      <c r="V1449" s="47" t="s">
        <v>25</v>
      </c>
      <c r="W1449" s="45"/>
      <c r="X1449" s="49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7" t="str">
        <f>VLOOKUP(N1450,'Linien - BU'!A:B,2,FALSE)</f>
        <v>Verkauf</v>
      </c>
      <c r="B1450" s="78">
        <f t="shared" si="154"/>
        <v>258</v>
      </c>
      <c r="C1450" s="79">
        <f>Abfalldokumentation!$U1450</f>
        <v>44502</v>
      </c>
      <c r="D1450" s="68" t="str">
        <f>IFERROR(VLOOKUP(Tabelle3[[#This Row],[Artikelnr.]],Produktgruppe!A:B,2,0),Tabelle3[[#This Row],[Produktname]])</f>
        <v>Endstücke 295</v>
      </c>
      <c r="E1450" s="80" t="str">
        <f>IFERROR(VLOOKUP(Abfalldokumentation!$O1450,Artikel!A:C,3,FALSE),Abfalldokumentation!$O1450)</f>
        <v>VOS GRW-SCHI-NAT ENDSTÜ</v>
      </c>
      <c r="F1450" s="80" t="str">
        <f>VLOOKUP(T1450,'Liste Gründe'!A:D,2,FALSE)</f>
        <v>Schimmel</v>
      </c>
      <c r="G1450" s="79" t="str">
        <f>IF(ISBLANK(V1450),VLOOKUP(Abfalldokumentation!$P1450,'Liste Gründe'!A:D,3,FALSE),V1450)</f>
        <v>keinen Abnehmer/kein Schälpersonal</v>
      </c>
      <c r="H1450" s="80" t="str">
        <f>IF(ISBLANK(Abfalldokumentation!$W1450),"-",Abfalldokumentation!$W1450)</f>
        <v>-</v>
      </c>
      <c r="I1450" s="80">
        <f t="shared" si="155"/>
        <v>44</v>
      </c>
      <c r="J1450" s="80" t="str">
        <f t="shared" si="156"/>
        <v>Produkte</v>
      </c>
      <c r="K1450" s="80" t="str">
        <f t="shared" si="157"/>
        <v>BUs</v>
      </c>
      <c r="L1450" s="80" t="str">
        <f t="shared" si="158"/>
        <v>Symptome</v>
      </c>
      <c r="M14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IFERROR(VLOOKUP(Abfalldokumentation!$O1450,Kennzahlen!U:X,3,FALSE)*Abfalldokumentation!$B1450,"0")))),0)</f>
        <v>129</v>
      </c>
      <c r="N1450" s="80" t="str">
        <f>IF(ISBLANK(Q1450),VLOOKUP(Abfalldokumentation!$O1450,'Linien - BU'!R:S,2,FALSE),Q1450)</f>
        <v>Verkauf</v>
      </c>
      <c r="O1450" s="76">
        <f t="shared" si="159"/>
        <v>29501070</v>
      </c>
      <c r="P1450" s="76">
        <f t="shared" si="160"/>
        <v>12</v>
      </c>
      <c r="Q1450" s="44" t="s">
        <v>11</v>
      </c>
      <c r="R1450" s="39">
        <v>29501070</v>
      </c>
      <c r="S1450" s="39">
        <v>258</v>
      </c>
      <c r="T1450" s="39">
        <v>12</v>
      </c>
      <c r="U1450" s="40">
        <v>44502</v>
      </c>
      <c r="V1450" s="41" t="s">
        <v>20</v>
      </c>
      <c r="W1450" s="39"/>
      <c r="X1450" s="43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2" t="str">
        <f>VLOOKUP(N1451,'Linien - BU'!A:B,2,FALSE)</f>
        <v>Verkauf</v>
      </c>
      <c r="B1451" s="73">
        <f t="shared" si="154"/>
        <v>198</v>
      </c>
      <c r="C1451" s="74">
        <f>Abfalldokumentation!$U1451</f>
        <v>44502</v>
      </c>
      <c r="D1451" s="68" t="str">
        <f>IFERROR(VLOOKUP(Tabelle3[[#This Row],[Artikelnr.]],Produktgruppe!A:B,2,0),Tabelle3[[#This Row],[Produktname]])</f>
        <v>Zipfel 295</v>
      </c>
      <c r="E1451" s="75" t="str">
        <f>IFERROR(VLOOKUP(Abfalldokumentation!$O1451,Artikel!A:C,3,FALSE),Abfalldokumentation!$O1451)</f>
        <v>VOS GRW-KRÄU-ZIPFEL</v>
      </c>
      <c r="F1451" s="75" t="str">
        <f>VLOOKUP(T1451,'Liste Gründe'!A:D,2,FALSE)</f>
        <v>Schimmel</v>
      </c>
      <c r="G1451" s="74" t="str">
        <f>IF(ISBLANK(V1451),VLOOKUP(Abfalldokumentation!$P1451,'Liste Gründe'!A:D,3,FALSE),V1451)</f>
        <v>keinen Abnehmer/kein Schälpersonal</v>
      </c>
      <c r="H1451" s="75" t="str">
        <f>IF(ISBLANK(Abfalldokumentation!$W1451),"-",Abfalldokumentation!$W1451)</f>
        <v>-</v>
      </c>
      <c r="I1451" s="75">
        <f t="shared" si="155"/>
        <v>44</v>
      </c>
      <c r="J1451" s="75" t="str">
        <f t="shared" si="156"/>
        <v>Produkte</v>
      </c>
      <c r="K1451" s="75" t="str">
        <f t="shared" si="157"/>
        <v>BUs</v>
      </c>
      <c r="L1451" s="75" t="str">
        <f t="shared" si="158"/>
        <v>Symptome</v>
      </c>
      <c r="M14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IFERROR(VLOOKUP(Abfalldokumentation!$O1451,Kennzahlen!U:X,3,FALSE)*Abfalldokumentation!$B1451,"0")))),0)</f>
        <v>99</v>
      </c>
      <c r="N1451" s="75" t="str">
        <f>IF(ISBLANK(Q1451),VLOOKUP(Abfalldokumentation!$O1451,'Linien - BU'!R:S,2,FALSE),Q1451)</f>
        <v>Verkauf</v>
      </c>
      <c r="O1451" s="76">
        <f t="shared" si="159"/>
        <v>29501074</v>
      </c>
      <c r="P1451" s="76">
        <f t="shared" si="160"/>
        <v>12</v>
      </c>
      <c r="Q1451" s="44" t="s">
        <v>11</v>
      </c>
      <c r="R1451" s="45">
        <v>29501074</v>
      </c>
      <c r="S1451" s="45">
        <v>198</v>
      </c>
      <c r="T1451" s="45">
        <v>12</v>
      </c>
      <c r="U1451" s="46">
        <v>44502</v>
      </c>
      <c r="V1451" s="41" t="s">
        <v>20</v>
      </c>
      <c r="W1451" s="45"/>
      <c r="X1451" s="49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7" t="str">
        <f>VLOOKUP(N1452,'Linien - BU'!A:B,2,FALSE)</f>
        <v>BU1</v>
      </c>
      <c r="B1452" s="78">
        <f t="shared" si="154"/>
        <v>20</v>
      </c>
      <c r="C1452" s="79">
        <f>Abfalldokumentation!$U1452</f>
        <v>44502</v>
      </c>
      <c r="D1452" s="68" t="str">
        <f>IFERROR(VLOOKUP(Tabelle3[[#This Row],[Artikelnr.]],Produktgruppe!A:B,2,0),Tabelle3[[#This Row],[Produktname]])</f>
        <v>HF-Wurst Vegan</v>
      </c>
      <c r="E1452" s="80" t="str">
        <f>IFERROR(VLOOKUP(Abfalldokumentation!$O1452,Artikel!A:C,3,FALSE),Abfalldokumentation!$O1452)</f>
        <v>VEG-SCH MILD 7,2KG</v>
      </c>
      <c r="F1452" s="80" t="str">
        <f>VLOOKUP(T1452,'Liste Gründe'!A:D,2,FALSE)</f>
        <v>Linienbezogen</v>
      </c>
      <c r="G1452" s="79" t="str">
        <f>IF(ISBLANK(V1452),VLOOKUP(Abfalldokumentation!$P1452,'Liste Gründe'!A:D,3,FALSE),V1452)</f>
        <v>Füllkopf tropft (vegan)</v>
      </c>
      <c r="H1452" s="80" t="str">
        <f>IF(ISBLANK(Abfalldokumentation!$W1452),"-",Abfalldokumentation!$W1452)</f>
        <v>-</v>
      </c>
      <c r="I1452" s="80">
        <f t="shared" si="155"/>
        <v>44</v>
      </c>
      <c r="J1452" s="80" t="str">
        <f t="shared" si="156"/>
        <v>Produkte</v>
      </c>
      <c r="K1452" s="80" t="str">
        <f t="shared" si="157"/>
        <v>BUs</v>
      </c>
      <c r="L1452" s="80" t="str">
        <f t="shared" si="158"/>
        <v>Symptome</v>
      </c>
      <c r="M14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IFERROR(VLOOKUP(Abfalldokumentation!$O1452,Kennzahlen!U:X,3,FALSE)*Abfalldokumentation!$B1452,"0")))),0)</f>
        <v>0</v>
      </c>
      <c r="N1452" s="80">
        <f>IF(ISBLANK(Q1452),VLOOKUP(Abfalldokumentation!$O1452,'Linien - BU'!R:S,2,FALSE),Q1452)</f>
        <v>3100</v>
      </c>
      <c r="O1452" s="76">
        <f t="shared" si="159"/>
        <v>31900001</v>
      </c>
      <c r="P1452" s="76">
        <f t="shared" si="160"/>
        <v>20</v>
      </c>
      <c r="Q1452" s="38">
        <v>3100</v>
      </c>
      <c r="R1452" s="39">
        <v>31900001</v>
      </c>
      <c r="S1452" s="39">
        <v>20</v>
      </c>
      <c r="T1452" s="39">
        <v>20</v>
      </c>
      <c r="U1452" s="40">
        <v>44502</v>
      </c>
      <c r="V1452" s="41"/>
      <c r="W1452" s="39"/>
      <c r="X1452" s="43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2" t="str">
        <f>VLOOKUP(N1453,'Linien - BU'!A:B,2,FALSE)</f>
        <v>BU1</v>
      </c>
      <c r="B1453" s="73">
        <f t="shared" si="154"/>
        <v>20</v>
      </c>
      <c r="C1453" s="74">
        <f>Abfalldokumentation!$U1453</f>
        <v>44502</v>
      </c>
      <c r="D1453" s="68" t="str">
        <f>IFERROR(VLOOKUP(Tabelle3[[#This Row],[Artikelnr.]],Produktgruppe!A:B,2,0),Tabelle3[[#This Row],[Produktname]])</f>
        <v>Räucherwürste</v>
      </c>
      <c r="E1453" s="75" t="str">
        <f>IFERROR(VLOOKUP(Abfalldokumentation!$O1453,Artikel!A:C,3,FALSE),Abfalldokumentation!$O1453)</f>
        <v>RW EX-NAT-FUTURA 6,1KG</v>
      </c>
      <c r="F1453" s="75" t="str">
        <f>VLOOKUP(T1453,'Liste Gründe'!A:D,2,FALSE)</f>
        <v>Linienbezogen</v>
      </c>
      <c r="G1453" s="74" t="str">
        <f>IF(ISBLANK(V1453),VLOOKUP(Abfalldokumentation!$P1453,'Liste Gründe'!A:D,3,FALSE),V1453)</f>
        <v>Darm geplatzt</v>
      </c>
      <c r="H1453" s="75" t="str">
        <f>IF(ISBLANK(Abfalldokumentation!$W1453),"-",Abfalldokumentation!$W1453)</f>
        <v>-</v>
      </c>
      <c r="I1453" s="75">
        <f t="shared" si="155"/>
        <v>44</v>
      </c>
      <c r="J1453" s="75" t="str">
        <f t="shared" si="156"/>
        <v>Produkte</v>
      </c>
      <c r="K1453" s="75" t="str">
        <f t="shared" si="157"/>
        <v>BUs</v>
      </c>
      <c r="L1453" s="75" t="str">
        <f t="shared" si="158"/>
        <v>Symptome</v>
      </c>
      <c r="M14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IFERROR(VLOOKUP(Abfalldokumentation!$O1453,Kennzahlen!U:X,3,FALSE)*Abfalldokumentation!$B1453,"0")))),0)</f>
        <v>0</v>
      </c>
      <c r="N1453" s="75" t="str">
        <f>IF(ISBLANK(Q1453),VLOOKUP(Abfalldokumentation!$O1453,'Linien - BU'!R:S,2,FALSE),Q1453)</f>
        <v>HN848</v>
      </c>
      <c r="O1453" s="76">
        <f t="shared" si="159"/>
        <v>32000053</v>
      </c>
      <c r="P1453" s="76">
        <f t="shared" si="160"/>
        <v>34</v>
      </c>
      <c r="Q1453" s="44" t="s">
        <v>330</v>
      </c>
      <c r="R1453" s="45">
        <v>32000053</v>
      </c>
      <c r="S1453" s="45">
        <v>20</v>
      </c>
      <c r="T1453" s="45">
        <v>34</v>
      </c>
      <c r="U1453" s="46">
        <v>44502</v>
      </c>
      <c r="V1453" s="47"/>
      <c r="W1453" s="45"/>
      <c r="X1453" s="49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7" t="str">
        <f>VLOOKUP(N1454,'Linien - BU'!A:B,2,FALSE)</f>
        <v>BU1</v>
      </c>
      <c r="B1454" s="78">
        <f t="shared" si="154"/>
        <v>90</v>
      </c>
      <c r="C1454" s="79">
        <f>Abfalldokumentation!$U1454</f>
        <v>44502</v>
      </c>
      <c r="D1454" s="68" t="str">
        <f>IFERROR(VLOOKUP(Tabelle3[[#This Row],[Artikelnr.]],Produktgruppe!A:B,2,0),Tabelle3[[#This Row],[Produktname]])</f>
        <v>Rest</v>
      </c>
      <c r="E1454" s="80" t="str">
        <f>IFERROR(VLOOKUP(Abfalldokumentation!$O1454,Artikel!A:C,3,FALSE),Abfalldokumentation!$O1454)</f>
        <v>-</v>
      </c>
      <c r="F1454" s="80" t="str">
        <f>VLOOKUP(T1454,'Liste Gründe'!A:D,2,FALSE)</f>
        <v>Schimmel</v>
      </c>
      <c r="G1454" s="79" t="str">
        <f>IF(ISBLANK(V1454),VLOOKUP(Abfalldokumentation!$P1454,'Liste Gründe'!A:D,3,FALSE),V1454)</f>
        <v>keine Verarbeitung</v>
      </c>
      <c r="H1454" s="80" t="str">
        <f>IF(ISBLANK(Abfalldokumentation!$W1454),"-",Abfalldokumentation!$W1454)</f>
        <v>-</v>
      </c>
      <c r="I1454" s="80">
        <f t="shared" si="155"/>
        <v>44</v>
      </c>
      <c r="J1454" s="80" t="str">
        <f t="shared" si="156"/>
        <v>Produkte</v>
      </c>
      <c r="K1454" s="80" t="str">
        <f t="shared" si="157"/>
        <v>BUs</v>
      </c>
      <c r="L1454" s="80" t="str">
        <f t="shared" si="158"/>
        <v>Symptome</v>
      </c>
      <c r="M14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IFERROR(VLOOKUP(Abfalldokumentation!$O1454,Kennzahlen!U:X,3,FALSE)*Abfalldokumentation!$B1454,"0")))),0)</f>
        <v>0</v>
      </c>
      <c r="N1454" s="80" t="str">
        <f>IF(ISBLANK(Q1454),VLOOKUP(Abfalldokumentation!$O1454,'Linien - BU'!R:S,2,FALSE),Q1454)</f>
        <v>Schmelze</v>
      </c>
      <c r="O1454" s="76" t="str">
        <f t="shared" si="159"/>
        <v>-</v>
      </c>
      <c r="P1454" s="76">
        <f t="shared" si="160"/>
        <v>12</v>
      </c>
      <c r="Q1454" s="38" t="s">
        <v>170</v>
      </c>
      <c r="R1454" s="39" t="s">
        <v>52</v>
      </c>
      <c r="S1454" s="39">
        <v>90</v>
      </c>
      <c r="T1454" s="39">
        <v>12</v>
      </c>
      <c r="U1454" s="40">
        <v>44502</v>
      </c>
      <c r="V1454" s="41" t="s">
        <v>22</v>
      </c>
      <c r="W1454" s="39"/>
      <c r="X1454" s="43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2" t="str">
        <f>VLOOKUP(N1455,'Linien - BU'!A:B,2,FALSE)</f>
        <v>BU1</v>
      </c>
      <c r="B1455" s="73">
        <f t="shared" si="154"/>
        <v>156</v>
      </c>
      <c r="C1455" s="74">
        <f>Abfalldokumentation!$U1455</f>
        <v>44502</v>
      </c>
      <c r="D1455" s="68" t="str">
        <f>IFERROR(VLOOKUP(Tabelle3[[#This Row],[Artikelnr.]],Produktgruppe!A:B,2,0),Tabelle3[[#This Row],[Produktname]])</f>
        <v>Rest</v>
      </c>
      <c r="E1455" s="75" t="str">
        <f>IFERROR(VLOOKUP(Abfalldokumentation!$O1455,Artikel!A:C,3,FALSE),Abfalldokumentation!$O1455)</f>
        <v>-</v>
      </c>
      <c r="F1455" s="75" t="str">
        <f>VLOOKUP(T1455,'Liste Gründe'!A:D,2,FALSE)</f>
        <v>Schimmel</v>
      </c>
      <c r="G1455" s="74" t="str">
        <f>IF(ISBLANK(V1455),VLOOKUP(Abfalldokumentation!$P1455,'Liste Gründe'!A:D,3,FALSE),V1455)</f>
        <v>keine Verarbeitung</v>
      </c>
      <c r="H1455" s="75" t="str">
        <f>IF(ISBLANK(Abfalldokumentation!$W1455),"-",Abfalldokumentation!$W1455)</f>
        <v>-</v>
      </c>
      <c r="I1455" s="75">
        <f t="shared" si="155"/>
        <v>44</v>
      </c>
      <c r="J1455" s="75" t="str">
        <f t="shared" si="156"/>
        <v>Produkte</v>
      </c>
      <c r="K1455" s="75" t="str">
        <f t="shared" si="157"/>
        <v>BUs</v>
      </c>
      <c r="L1455" s="75" t="str">
        <f t="shared" si="158"/>
        <v>Symptome</v>
      </c>
      <c r="M14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IFERROR(VLOOKUP(Abfalldokumentation!$O1455,Kennzahlen!U:X,3,FALSE)*Abfalldokumentation!$B1455,"0")))),0)</f>
        <v>0</v>
      </c>
      <c r="N1455" s="75" t="str">
        <f>IF(ISBLANK(Q1455),VLOOKUP(Abfalldokumentation!$O1455,'Linien - BU'!R:S,2,FALSE),Q1455)</f>
        <v>Schmelze</v>
      </c>
      <c r="O1455" s="76" t="str">
        <f t="shared" si="159"/>
        <v>-</v>
      </c>
      <c r="P1455" s="76">
        <f t="shared" si="160"/>
        <v>12</v>
      </c>
      <c r="Q1455" s="44" t="s">
        <v>170</v>
      </c>
      <c r="R1455" s="45" t="s">
        <v>52</v>
      </c>
      <c r="S1455" s="45">
        <v>156</v>
      </c>
      <c r="T1455" s="45">
        <v>12</v>
      </c>
      <c r="U1455" s="46">
        <v>44502</v>
      </c>
      <c r="V1455" s="41" t="s">
        <v>22</v>
      </c>
      <c r="W1455" s="45"/>
      <c r="X1455" s="49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7" t="str">
        <f>VLOOKUP(N1456,'Linien - BU'!A:B,2,FALSE)</f>
        <v>BU1</v>
      </c>
      <c r="B1456" s="78">
        <f t="shared" si="154"/>
        <v>40</v>
      </c>
      <c r="C1456" s="79">
        <f>Abfalldokumentation!$U1456</f>
        <v>44502</v>
      </c>
      <c r="D1456" s="68" t="str">
        <f>IFERROR(VLOOKUP(Tabelle3[[#This Row],[Artikelnr.]],Produktgruppe!A:B,2,0),Tabelle3[[#This Row],[Produktname]])</f>
        <v>Rest</v>
      </c>
      <c r="E1456" s="80" t="str">
        <f>IFERROR(VLOOKUP(Abfalldokumentation!$O1456,Artikel!A:C,3,FALSE),Abfalldokumentation!$O1456)</f>
        <v>-</v>
      </c>
      <c r="F1456" s="80" t="str">
        <f>VLOOKUP(T1456,'Liste Gründe'!A:D,2,FALSE)</f>
        <v>Linienbezogen</v>
      </c>
      <c r="G1456" s="79" t="str">
        <f>IF(ISBLANK(V1456),VLOOKUP(Abfalldokumentation!$P1456,'Liste Gründe'!A:D,3,FALSE),V1456)</f>
        <v>Reinigung</v>
      </c>
      <c r="H1456" s="80" t="str">
        <f>IF(ISBLANK(Abfalldokumentation!$W1456),"-",Abfalldokumentation!$W1456)</f>
        <v>-</v>
      </c>
      <c r="I1456" s="80">
        <f t="shared" si="155"/>
        <v>44</v>
      </c>
      <c r="J1456" s="80" t="str">
        <f t="shared" si="156"/>
        <v>Produkte</v>
      </c>
      <c r="K1456" s="80" t="str">
        <f t="shared" si="157"/>
        <v>BUs</v>
      </c>
      <c r="L1456" s="80" t="str">
        <f t="shared" si="158"/>
        <v>Symptome</v>
      </c>
      <c r="M14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IFERROR(VLOOKUP(Abfalldokumentation!$O1456,Kennzahlen!U:X,3,FALSE)*Abfalldokumentation!$B1456,"0")))),0)</f>
        <v>0</v>
      </c>
      <c r="N1456" s="80">
        <f>IF(ISBLANK(Q1456),VLOOKUP(Abfalldokumentation!$O1456,'Linien - BU'!R:S,2,FALSE),Q1456)</f>
        <v>3020</v>
      </c>
      <c r="O1456" s="76" t="str">
        <f t="shared" si="159"/>
        <v>-</v>
      </c>
      <c r="P1456" s="76">
        <f t="shared" si="160"/>
        <v>10</v>
      </c>
      <c r="Q1456" s="38">
        <v>3020</v>
      </c>
      <c r="R1456" s="39" t="s">
        <v>52</v>
      </c>
      <c r="S1456" s="39">
        <v>40</v>
      </c>
      <c r="T1456" s="39">
        <v>10</v>
      </c>
      <c r="U1456" s="40">
        <v>44502</v>
      </c>
      <c r="V1456" s="41"/>
      <c r="W1456" s="39"/>
      <c r="X1456" s="43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2" t="str">
        <f>VLOOKUP(N1457,'Linien - BU'!A:B,2,FALSE)</f>
        <v>BU2</v>
      </c>
      <c r="B1457" s="73">
        <f t="shared" si="154"/>
        <v>70</v>
      </c>
      <c r="C1457" s="74">
        <f>Abfalldokumentation!$U1457</f>
        <v>44502</v>
      </c>
      <c r="D1457" s="68" t="str">
        <f>IFERROR(VLOOKUP(Tabelle3[[#This Row],[Artikelnr.]],Produktgruppe!A:B,2,0),Tabelle3[[#This Row],[Produktname]])</f>
        <v>ABS 295</v>
      </c>
      <c r="E1457" s="75" t="str">
        <f>IFERROR(VLOOKUP(Abfalldokumentation!$O1457,Artikel!A:C,3,FALSE),Abfalldokumentation!$O1457)</f>
        <v>Scheiben/Staub</v>
      </c>
      <c r="F1457" s="75" t="str">
        <f>VLOOKUP(T1457,'Liste Gründe'!A:D,2,FALSE)</f>
        <v>Linienbezogen</v>
      </c>
      <c r="G1457" s="74" t="str">
        <f>IF(ISBLANK(V1457),VLOOKUP(Abfalldokumentation!$P1457,'Liste Gründe'!A:D,3,FALSE),V1457)</f>
        <v>Maschinenabfall</v>
      </c>
      <c r="H1457" s="75" t="str">
        <f>IF(ISBLANK(Abfalldokumentation!$W1457),"-",Abfalldokumentation!$W1457)</f>
        <v>-</v>
      </c>
      <c r="I1457" s="75">
        <f t="shared" si="155"/>
        <v>44</v>
      </c>
      <c r="J1457" s="75" t="str">
        <f t="shared" si="156"/>
        <v>Produkte</v>
      </c>
      <c r="K1457" s="75" t="str">
        <f t="shared" si="157"/>
        <v>BUs</v>
      </c>
      <c r="L1457" s="75" t="str">
        <f t="shared" si="158"/>
        <v>Symptome</v>
      </c>
      <c r="M14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IFERROR(VLOOKUP(Abfalldokumentation!$O1457,Kennzahlen!U:X,3,FALSE)*Abfalldokumentation!$B1457,"0")))),0)</f>
        <v>0</v>
      </c>
      <c r="N1457" s="75" t="str">
        <f>IF(ISBLANK(Q1457),VLOOKUP(Abfalldokumentation!$O1457,'Linien - BU'!R:S,2,FALSE),Q1457)</f>
        <v>BU2</v>
      </c>
      <c r="O1457" s="76" t="str">
        <f t="shared" si="159"/>
        <v>Scheiben/Staub</v>
      </c>
      <c r="P1457" s="76">
        <f t="shared" si="160"/>
        <v>30</v>
      </c>
      <c r="Q1457" s="44" t="s">
        <v>7</v>
      </c>
      <c r="R1457" s="39" t="s">
        <v>16655</v>
      </c>
      <c r="S1457" s="45">
        <v>70</v>
      </c>
      <c r="T1457" s="45">
        <v>30</v>
      </c>
      <c r="U1457" s="46">
        <v>44502</v>
      </c>
      <c r="V1457" s="47"/>
      <c r="W1457" s="45"/>
      <c r="X1457" s="49" t="str">
        <f>IFERROR(VLOOKUP(Abfalldokumentation!$R1457,Artikel!A:C,3,FALSE),Abfalldokumentation!$R1457)</f>
        <v>Scheiben/Staub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7" t="str">
        <f>VLOOKUP(N1458,'Linien - BU'!A:B,2,FALSE)</f>
        <v>BU4</v>
      </c>
      <c r="B1458" s="78">
        <f t="shared" si="154"/>
        <v>17</v>
      </c>
      <c r="C1458" s="79">
        <f>Abfalldokumentation!$U1458</f>
        <v>44502</v>
      </c>
      <c r="D1458" s="68" t="str">
        <f>IFERROR(VLOOKUP(Tabelle3[[#This Row],[Artikelnr.]],Produktgruppe!A:B,2,0),Tabelle3[[#This Row],[Produktname]])</f>
        <v>Diverses</v>
      </c>
      <c r="E1458" s="80" t="str">
        <f>IFERROR(VLOOKUP(Abfalldokumentation!$O1458,Artikel!A:C,3,FALSE),Abfalldokumentation!$O1458)</f>
        <v>Diverses</v>
      </c>
      <c r="F1458" s="80" t="str">
        <f>VLOOKUP(T1458,'Liste Gründe'!A:D,2,FALSE)</f>
        <v>Linienbezogen</v>
      </c>
      <c r="G1458" s="79" t="str">
        <f>IF(ISBLANK(V1458),VLOOKUP(Abfalldokumentation!$P1458,'Liste Gründe'!A:D,3,FALSE),V1458)</f>
        <v>Maschinenabfall</v>
      </c>
      <c r="H1458" s="80" t="str">
        <f>IF(ISBLANK(Abfalldokumentation!$W1458),"-",Abfalldokumentation!$W1458)</f>
        <v>-</v>
      </c>
      <c r="I1458" s="80">
        <f t="shared" si="155"/>
        <v>44</v>
      </c>
      <c r="J1458" s="80" t="str">
        <f t="shared" si="156"/>
        <v>Produkte</v>
      </c>
      <c r="K1458" s="80" t="str">
        <f t="shared" si="157"/>
        <v>BUs</v>
      </c>
      <c r="L1458" s="80" t="str">
        <f t="shared" si="158"/>
        <v>Symptome</v>
      </c>
      <c r="M14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IFERROR(VLOOKUP(Abfalldokumentation!$O1458,Kennzahlen!U:X,3,FALSE)*Abfalldokumentation!$B1458,"0")))),0)</f>
        <v>0</v>
      </c>
      <c r="N1458" s="80" t="str">
        <f>IF(ISBLANK(Q1458),VLOOKUP(Abfalldokumentation!$O1458,'Linien - BU'!R:S,2,FALSE),Q1458)</f>
        <v>BU4</v>
      </c>
      <c r="O1458" s="76" t="str">
        <f t="shared" si="159"/>
        <v>Diverses</v>
      </c>
      <c r="P1458" s="76">
        <f t="shared" si="160"/>
        <v>30</v>
      </c>
      <c r="Q1458" s="38" t="s">
        <v>9</v>
      </c>
      <c r="R1458" s="45" t="s">
        <v>108</v>
      </c>
      <c r="S1458" s="39">
        <v>17</v>
      </c>
      <c r="T1458" s="39">
        <v>30</v>
      </c>
      <c r="U1458" s="40">
        <v>44502</v>
      </c>
      <c r="V1458" s="41"/>
      <c r="W1458" s="39"/>
      <c r="X1458" s="43" t="str">
        <f>IFERROR(VLOOKUP(Abfalldokumentation!$R1458,Artikel!A:C,3,FALSE),Abfalldokumentation!$R1458)</f>
        <v>Diverses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2" t="str">
        <f>VLOOKUP(N1459,'Linien - BU'!A:B,2,FALSE)</f>
        <v>BU1</v>
      </c>
      <c r="B1459" s="73">
        <f t="shared" si="154"/>
        <v>20</v>
      </c>
      <c r="C1459" s="74">
        <f>Abfalldokumentation!$U1459</f>
        <v>44502</v>
      </c>
      <c r="D1459" s="68" t="str">
        <f>IFERROR(VLOOKUP(Tabelle3[[#This Row],[Artikelnr.]],Produktgruppe!A:B,2,0),Tabelle3[[#This Row],[Produktname]])</f>
        <v>Rest</v>
      </c>
      <c r="E1459" s="75" t="str">
        <f>IFERROR(VLOOKUP(Abfalldokumentation!$O1459,Artikel!A:C,3,FALSE),Abfalldokumentation!$O1459)</f>
        <v>-</v>
      </c>
      <c r="F1459" s="75" t="str">
        <f>VLOOKUP(T1459,'Liste Gründe'!A:D,2,FALSE)</f>
        <v>Linienbezogen</v>
      </c>
      <c r="G1459" s="74" t="str">
        <f>IF(ISBLANK(V1459),VLOOKUP(Abfalldokumentation!$P1459,'Liste Gründe'!A:D,3,FALSE),V1459)</f>
        <v>Darm geplatzt</v>
      </c>
      <c r="H1459" s="75" t="str">
        <f>IF(ISBLANK(Abfalldokumentation!$W1459),"-",Abfalldokumentation!$W1459)</f>
        <v>-</v>
      </c>
      <c r="I1459" s="75">
        <f t="shared" si="155"/>
        <v>44</v>
      </c>
      <c r="J1459" s="75" t="str">
        <f t="shared" si="156"/>
        <v>Produkte</v>
      </c>
      <c r="K1459" s="75" t="str">
        <f t="shared" si="157"/>
        <v>BUs</v>
      </c>
      <c r="L1459" s="75" t="str">
        <f t="shared" si="158"/>
        <v>Symptome</v>
      </c>
      <c r="M14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IFERROR(VLOOKUP(Abfalldokumentation!$O1459,Kennzahlen!U:X,3,FALSE)*Abfalldokumentation!$B1459,"0")))),0)</f>
        <v>0</v>
      </c>
      <c r="N1459" s="75">
        <f>IF(ISBLANK(Q1459),VLOOKUP(Abfalldokumentation!$O1459,'Linien - BU'!R:S,2,FALSE),Q1459)</f>
        <v>3020</v>
      </c>
      <c r="O1459" s="76" t="str">
        <f t="shared" si="159"/>
        <v>-</v>
      </c>
      <c r="P1459" s="76">
        <f t="shared" si="160"/>
        <v>34</v>
      </c>
      <c r="Q1459" s="44">
        <v>3020</v>
      </c>
      <c r="R1459" s="45" t="s">
        <v>52</v>
      </c>
      <c r="S1459" s="45">
        <v>20</v>
      </c>
      <c r="T1459" s="39">
        <v>34</v>
      </c>
      <c r="U1459" s="46">
        <v>44502</v>
      </c>
      <c r="V1459" s="47"/>
      <c r="W1459" s="45"/>
      <c r="X1459" s="49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7" t="str">
        <f>VLOOKUP(N1460,'Linien - BU'!A:B,2,FALSE)</f>
        <v>BU1</v>
      </c>
      <c r="B1460" s="78">
        <f t="shared" si="154"/>
        <v>20</v>
      </c>
      <c r="C1460" s="79">
        <f>Abfalldokumentation!$U1460</f>
        <v>44502</v>
      </c>
      <c r="D1460" s="68" t="str">
        <f>IFERROR(VLOOKUP(Tabelle3[[#This Row],[Artikelnr.]],Produktgruppe!A:B,2,0),Tabelle3[[#This Row],[Produktname]])</f>
        <v>Rest</v>
      </c>
      <c r="E1460" s="80" t="str">
        <f>IFERROR(VLOOKUP(Abfalldokumentation!$O1460,Artikel!A:C,3,FALSE),Abfalldokumentation!$O1460)</f>
        <v>-</v>
      </c>
      <c r="F1460" s="80" t="str">
        <f>VLOOKUP(T1460,'Liste Gründe'!A:D,2,FALSE)</f>
        <v>Rest</v>
      </c>
      <c r="G1460" s="79" t="str">
        <f>IF(ISBLANK(V1460),VLOOKUP(Abfalldokumentation!$P1460,'Liste Gründe'!A:D,3,FALSE),V1460)</f>
        <v>Metall</v>
      </c>
      <c r="H1460" s="80" t="str">
        <f>IF(ISBLANK(Abfalldokumentation!$W1460),"-",Abfalldokumentation!$W1460)</f>
        <v>-</v>
      </c>
      <c r="I1460" s="80">
        <f t="shared" si="155"/>
        <v>44</v>
      </c>
      <c r="J1460" s="80" t="str">
        <f t="shared" si="156"/>
        <v>Produkte</v>
      </c>
      <c r="K1460" s="80" t="str">
        <f t="shared" si="157"/>
        <v>BUs</v>
      </c>
      <c r="L1460" s="80" t="str">
        <f t="shared" si="158"/>
        <v>Symptome</v>
      </c>
      <c r="M14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IFERROR(VLOOKUP(Abfalldokumentation!$O1460,Kennzahlen!U:X,3,FALSE)*Abfalldokumentation!$B1460,"0")))),0)</f>
        <v>0</v>
      </c>
      <c r="N1460" s="80">
        <f>IF(ISBLANK(Q1460),VLOOKUP(Abfalldokumentation!$O1460,'Linien - BU'!R:S,2,FALSE),Q1460)</f>
        <v>3020</v>
      </c>
      <c r="O1460" s="76" t="str">
        <f t="shared" si="159"/>
        <v>-</v>
      </c>
      <c r="P1460" s="76">
        <f t="shared" si="160"/>
        <v>40</v>
      </c>
      <c r="Q1460" s="38">
        <v>3020</v>
      </c>
      <c r="R1460" s="39" t="s">
        <v>52</v>
      </c>
      <c r="S1460" s="39">
        <v>20</v>
      </c>
      <c r="T1460" s="39">
        <v>40</v>
      </c>
      <c r="U1460" s="40">
        <v>44502</v>
      </c>
      <c r="V1460" s="41"/>
      <c r="W1460" s="39"/>
      <c r="X1460" s="43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2" t="str">
        <f>VLOOKUP(N1461,'Linien - BU'!A:B,2,FALSE)</f>
        <v>BU1</v>
      </c>
      <c r="B1461" s="73">
        <f t="shared" si="154"/>
        <v>80</v>
      </c>
      <c r="C1461" s="74">
        <f>Abfalldokumentation!$U1461</f>
        <v>44502</v>
      </c>
      <c r="D1461" s="68" t="str">
        <f>IFERROR(VLOOKUP(Tabelle3[[#This Row],[Artikelnr.]],Produktgruppe!A:B,2,0),Tabelle3[[#This Row],[Produktname]])</f>
        <v>ganze Wurst</v>
      </c>
      <c r="E1461" s="75" t="str">
        <f>IFERROR(VLOOKUP(Abfalldokumentation!$O1461,Artikel!A:C,3,FALSE),Abfalldokumentation!$O1461)</f>
        <v>Gourmet</v>
      </c>
      <c r="F1461" s="75" t="str">
        <f>VLOOKUP(T1461,'Liste Gründe'!A:D,2,FALSE)</f>
        <v>Linienbezogen</v>
      </c>
      <c r="G1461" s="74" t="str">
        <f>IF(ISBLANK(V1461),VLOOKUP(Abfalldokumentation!$P1461,'Liste Gründe'!A:D,3,FALSE),V1461)</f>
        <v>Darm geplatzt</v>
      </c>
      <c r="H1461" s="75" t="str">
        <f>IF(ISBLANK(Abfalldokumentation!$W1461),"-",Abfalldokumentation!$W1461)</f>
        <v>-</v>
      </c>
      <c r="I1461" s="75">
        <f t="shared" si="155"/>
        <v>44</v>
      </c>
      <c r="J1461" s="75" t="str">
        <f t="shared" si="156"/>
        <v>Produkte</v>
      </c>
      <c r="K1461" s="75" t="str">
        <f t="shared" si="157"/>
        <v>BUs</v>
      </c>
      <c r="L1461" s="75" t="str">
        <f t="shared" si="158"/>
        <v>Symptome</v>
      </c>
      <c r="M14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IFERROR(VLOOKUP(Abfalldokumentation!$O1461,Kennzahlen!U:X,3,FALSE)*Abfalldokumentation!$B1461,"0")))),0)</f>
        <v>0</v>
      </c>
      <c r="N1461" s="75" t="str">
        <f>IF(ISBLANK(Q1461),VLOOKUP(Abfalldokumentation!$O1461,'Linien - BU'!R:S,2,FALSE),Q1461)</f>
        <v>Abfüllung</v>
      </c>
      <c r="O1461" s="76" t="str">
        <f t="shared" si="159"/>
        <v>Gourmet</v>
      </c>
      <c r="P1461" s="76">
        <f t="shared" si="160"/>
        <v>34</v>
      </c>
      <c r="Q1461" s="44" t="s">
        <v>166</v>
      </c>
      <c r="R1461" s="39" t="s">
        <v>16636</v>
      </c>
      <c r="S1461" s="45">
        <v>80</v>
      </c>
      <c r="T1461" s="39">
        <v>34</v>
      </c>
      <c r="U1461" s="46">
        <v>44502</v>
      </c>
      <c r="V1461" s="47"/>
      <c r="W1461" s="45"/>
      <c r="X1461" s="49" t="str">
        <f>IFERROR(VLOOKUP(Abfalldokumentation!$R1461,Artikel!A:C,3,FALSE),Abfalldokumentation!$R1461)</f>
        <v>Gourmet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7" t="str">
        <f>VLOOKUP(N1462,'Linien - BU'!A:B,2,FALSE)</f>
        <v>Rest</v>
      </c>
      <c r="B1462" s="78">
        <f t="shared" si="154"/>
        <v>7.4</v>
      </c>
      <c r="C1462" s="79">
        <f>Abfalldokumentation!$U1462</f>
        <v>44502</v>
      </c>
      <c r="D1462" s="68" t="str">
        <f>IFERROR(VLOOKUP(Tabelle3[[#This Row],[Artikelnr.]],Produktgruppe!A:B,2,0),Tabelle3[[#This Row],[Produktname]])</f>
        <v>Rest</v>
      </c>
      <c r="E1462" s="80" t="str">
        <f>IFERROR(VLOOKUP(Abfalldokumentation!$O1462,Artikel!A:C,3,FALSE),Abfalldokumentation!$O1462)</f>
        <v>-</v>
      </c>
      <c r="F1462" s="80" t="str">
        <f>VLOOKUP(T1462,'Liste Gründe'!A:D,2,FALSE)</f>
        <v>Qualitätssicherung</v>
      </c>
      <c r="G1462" s="79" t="str">
        <f>IF(ISBLANK(V1462),VLOOKUP(Abfalldokumentation!$P1462,'Liste Gründe'!A:D,3,FALSE),V1462)</f>
        <v>Sensorik</v>
      </c>
      <c r="H1462" s="80" t="str">
        <f>IF(ISBLANK(Abfalldokumentation!$W1462),"-",Abfalldokumentation!$W1462)</f>
        <v>-</v>
      </c>
      <c r="I1462" s="80">
        <f t="shared" si="155"/>
        <v>44</v>
      </c>
      <c r="J1462" s="80" t="str">
        <f t="shared" si="156"/>
        <v>Produkte</v>
      </c>
      <c r="K1462" s="80" t="str">
        <f t="shared" si="157"/>
        <v>BUs</v>
      </c>
      <c r="L1462" s="80" t="str">
        <f t="shared" si="158"/>
        <v>Symptome</v>
      </c>
      <c r="M14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IFERROR(VLOOKUP(Abfalldokumentation!$O1462,Kennzahlen!U:X,3,FALSE)*Abfalldokumentation!$B1462,"0")))),0)</f>
        <v>0</v>
      </c>
      <c r="N1462" s="80" t="str">
        <f>IF(ISBLANK(Q1462),VLOOKUP(Abfalldokumentation!$O1462,'Linien - BU'!R:S,2,FALSE),Q1462)</f>
        <v>Labor</v>
      </c>
      <c r="O1462" s="76" t="str">
        <f t="shared" si="159"/>
        <v>-</v>
      </c>
      <c r="P1462" s="76">
        <f t="shared" si="160"/>
        <v>74</v>
      </c>
      <c r="Q1462" s="38" t="s">
        <v>185</v>
      </c>
      <c r="R1462" s="39" t="s">
        <v>52</v>
      </c>
      <c r="S1462" s="39">
        <v>7.4</v>
      </c>
      <c r="T1462" s="39">
        <v>74</v>
      </c>
      <c r="U1462" s="40">
        <v>44502</v>
      </c>
      <c r="V1462" s="41"/>
      <c r="W1462" s="39"/>
      <c r="X1462" s="43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2" t="str">
        <f>VLOOKUP(N1463,'Linien - BU'!A:B,2,FALSE)</f>
        <v>BU3</v>
      </c>
      <c r="B1463" s="73">
        <f t="shared" si="154"/>
        <v>18</v>
      </c>
      <c r="C1463" s="74">
        <f>Abfalldokumentation!$U1463</f>
        <v>44502</v>
      </c>
      <c r="D1463" s="68" t="str">
        <f>IFERROR(VLOOKUP(Tabelle3[[#This Row],[Artikelnr.]],Produktgruppe!A:B,2,0),Tabelle3[[#This Row],[Produktname]])</f>
        <v>Diverses</v>
      </c>
      <c r="E1463" s="75" t="str">
        <f>IFERROR(VLOOKUP(Abfalldokumentation!$O1463,Artikel!A:C,3,FALSE),Abfalldokumentation!$O1463)</f>
        <v>Maschinenabfall</v>
      </c>
      <c r="F1463" s="75" t="str">
        <f>VLOOKUP(T1463,'Liste Gründe'!A:D,2,FALSE)</f>
        <v>Linienbezogen</v>
      </c>
      <c r="G1463" s="74" t="str">
        <f>IF(ISBLANK(V1463),VLOOKUP(Abfalldokumentation!$P1463,'Liste Gründe'!A:D,3,FALSE),V1463)</f>
        <v>Maschinenabfall</v>
      </c>
      <c r="H1463" s="75" t="str">
        <f>IF(ISBLANK(Abfalldokumentation!$W1463),"-",Abfalldokumentation!$W1463)</f>
        <v>-</v>
      </c>
      <c r="I1463" s="75">
        <f t="shared" si="155"/>
        <v>44</v>
      </c>
      <c r="J1463" s="75" t="str">
        <f t="shared" si="156"/>
        <v>Produkte</v>
      </c>
      <c r="K1463" s="75" t="str">
        <f t="shared" si="157"/>
        <v>BUs</v>
      </c>
      <c r="L1463" s="75" t="str">
        <f t="shared" si="158"/>
        <v>Symptome</v>
      </c>
      <c r="M14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IFERROR(VLOOKUP(Abfalldokumentation!$O1463,Kennzahlen!U:X,3,FALSE)*Abfalldokumentation!$B1463,"0")))),0)</f>
        <v>0</v>
      </c>
      <c r="N1463" s="75" t="str">
        <f>IF(ISBLANK(Q1463),VLOOKUP(Abfalldokumentation!$O1463,'Linien - BU'!R:S,2,FALSE),Q1463)</f>
        <v>BU3</v>
      </c>
      <c r="O1463" s="76" t="str">
        <f t="shared" si="159"/>
        <v>Maschinenabfall</v>
      </c>
      <c r="P1463" s="76">
        <f t="shared" si="160"/>
        <v>30</v>
      </c>
      <c r="Q1463" s="44" t="s">
        <v>8</v>
      </c>
      <c r="R1463" s="39" t="s">
        <v>53</v>
      </c>
      <c r="S1463" s="45">
        <v>18</v>
      </c>
      <c r="T1463" s="45">
        <v>30</v>
      </c>
      <c r="U1463" s="46">
        <v>44502</v>
      </c>
      <c r="V1463" s="47"/>
      <c r="W1463" s="45"/>
      <c r="X1463" s="49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7" t="str">
        <f>VLOOKUP(N1464,'Linien - BU'!A:B,2,FALSE)</f>
        <v>Rest</v>
      </c>
      <c r="B1464" s="78">
        <f t="shared" si="154"/>
        <v>7</v>
      </c>
      <c r="C1464" s="79">
        <f>Abfalldokumentation!$U1464</f>
        <v>44502</v>
      </c>
      <c r="D1464" s="68" t="str">
        <f>IFERROR(VLOOKUP(Tabelle3[[#This Row],[Artikelnr.]],Produktgruppe!A:B,2,0),Tabelle3[[#This Row],[Produktname]])</f>
        <v>Rest</v>
      </c>
      <c r="E1464" s="80" t="str">
        <f>IFERROR(VLOOKUP(Abfalldokumentation!$O1464,Artikel!A:C,3,FALSE),Abfalldokumentation!$O1464)</f>
        <v>-</v>
      </c>
      <c r="F1464" s="80" t="str">
        <f>VLOOKUP(T1464,'Liste Gründe'!A:D,2,FALSE)</f>
        <v>Qualitätssicherung</v>
      </c>
      <c r="G1464" s="79" t="str">
        <f>IF(ISBLANK(V1464),VLOOKUP(Abfalldokumentation!$P1464,'Liste Gründe'!A:D,3,FALSE),V1464)</f>
        <v>Sensorik</v>
      </c>
      <c r="H1464" s="80" t="str">
        <f>IF(ISBLANK(Abfalldokumentation!$W1464),"-",Abfalldokumentation!$W1464)</f>
        <v>-</v>
      </c>
      <c r="I1464" s="80">
        <f t="shared" si="155"/>
        <v>44</v>
      </c>
      <c r="J1464" s="80" t="str">
        <f t="shared" si="156"/>
        <v>Produkte</v>
      </c>
      <c r="K1464" s="80" t="str">
        <f t="shared" si="157"/>
        <v>BUs</v>
      </c>
      <c r="L1464" s="80" t="str">
        <f t="shared" si="158"/>
        <v>Symptome</v>
      </c>
      <c r="M14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IFERROR(VLOOKUP(Abfalldokumentation!$O1464,Kennzahlen!U:X,3,FALSE)*Abfalldokumentation!$B1464,"0")))),0)</f>
        <v>0</v>
      </c>
      <c r="N1464" s="80" t="str">
        <f>IF(ISBLANK(Q1464),VLOOKUP(Abfalldokumentation!$O1464,'Linien - BU'!R:S,2,FALSE),Q1464)</f>
        <v>Labor</v>
      </c>
      <c r="O1464" s="76" t="str">
        <f t="shared" si="159"/>
        <v>-</v>
      </c>
      <c r="P1464" s="76">
        <f t="shared" si="160"/>
        <v>74</v>
      </c>
      <c r="Q1464" s="38" t="s">
        <v>185</v>
      </c>
      <c r="R1464" s="39" t="s">
        <v>52</v>
      </c>
      <c r="S1464" s="39">
        <v>7</v>
      </c>
      <c r="T1464" s="39">
        <v>74</v>
      </c>
      <c r="U1464" s="40">
        <v>44502</v>
      </c>
      <c r="V1464" s="41"/>
      <c r="W1464" s="39"/>
      <c r="X1464" s="43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2" t="str">
        <f>VLOOKUP(N1465,'Linien - BU'!A:B,2,FALSE)</f>
        <v>BU1</v>
      </c>
      <c r="B1465" s="73">
        <f t="shared" si="154"/>
        <v>40</v>
      </c>
      <c r="C1465" s="74">
        <f>Abfalldokumentation!$U1465</f>
        <v>44502</v>
      </c>
      <c r="D1465" s="68" t="str">
        <f>IFERROR(VLOOKUP(Tabelle3[[#This Row],[Artikelnr.]],Produktgruppe!A:B,2,0),Tabelle3[[#This Row],[Produktname]])</f>
        <v>Fertigware</v>
      </c>
      <c r="E1465" s="75" t="str">
        <f>IFERROR(VLOOKUP(Abfalldokumentation!$O1465,Artikel!A:C,3,FALSE),Abfalldokumentation!$O1465)</f>
        <v>Becher</v>
      </c>
      <c r="F1465" s="75" t="str">
        <f>VLOOKUP(T1465,'Liste Gründe'!A:D,2,FALSE)</f>
        <v>Rest</v>
      </c>
      <c r="G1465" s="74" t="str">
        <f>IF(ISBLANK(V1465),VLOOKUP(Abfalldokumentation!$P1465,'Liste Gründe'!A:D,3,FALSE),V1465)</f>
        <v>Metall</v>
      </c>
      <c r="H1465" s="75" t="str">
        <f>IF(ISBLANK(Abfalldokumentation!$W1465),"-",Abfalldokumentation!$W1465)</f>
        <v>-</v>
      </c>
      <c r="I1465" s="75">
        <f t="shared" si="155"/>
        <v>44</v>
      </c>
      <c r="J1465" s="75" t="str">
        <f t="shared" si="156"/>
        <v>Produkte</v>
      </c>
      <c r="K1465" s="75" t="str">
        <f t="shared" si="157"/>
        <v>BUs</v>
      </c>
      <c r="L1465" s="75" t="str">
        <f t="shared" si="158"/>
        <v>Symptome</v>
      </c>
      <c r="M14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IFERROR(VLOOKUP(Abfalldokumentation!$O1465,Kennzahlen!U:X,3,FALSE)*Abfalldokumentation!$B1465,"0")))),0)</f>
        <v>0</v>
      </c>
      <c r="N1465" s="75" t="str">
        <f>IF(ISBLANK(Q1465),VLOOKUP(Abfalldokumentation!$O1465,'Linien - BU'!R:S,2,FALSE),Q1465)</f>
        <v>Abfüllung</v>
      </c>
      <c r="O1465" s="76" t="str">
        <f t="shared" si="159"/>
        <v>Becher</v>
      </c>
      <c r="P1465" s="76">
        <f t="shared" si="160"/>
        <v>40</v>
      </c>
      <c r="Q1465" s="44" t="s">
        <v>166</v>
      </c>
      <c r="R1465" s="45" t="s">
        <v>321</v>
      </c>
      <c r="S1465" s="45">
        <v>40</v>
      </c>
      <c r="T1465" s="45">
        <v>40</v>
      </c>
      <c r="U1465" s="46">
        <v>44502</v>
      </c>
      <c r="V1465" s="47"/>
      <c r="W1465" s="45"/>
      <c r="X1465" s="49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7" t="str">
        <f>VLOOKUP(N1466,'Linien - BU'!A:B,2,FALSE)</f>
        <v>BU1</v>
      </c>
      <c r="B1466" s="78">
        <f t="shared" si="154"/>
        <v>40</v>
      </c>
      <c r="C1466" s="79">
        <f>Abfalldokumentation!$U1466</f>
        <v>44503</v>
      </c>
      <c r="D1466" s="68" t="str">
        <f>IFERROR(VLOOKUP(Tabelle3[[#This Row],[Artikelnr.]],Produktgruppe!A:B,2,0),Tabelle3[[#This Row],[Produktname]])</f>
        <v>Rohware</v>
      </c>
      <c r="E1466" s="80" t="str">
        <f>IFERROR(VLOOKUP(Abfalldokumentation!$O1466,Artikel!A:C,3,FALSE),Abfalldokumentation!$O1466)</f>
        <v>Konzentrat in Würsten 1</v>
      </c>
      <c r="F1466" s="80" t="str">
        <f>VLOOKUP(T1466,'Liste Gründe'!A:D,2,FALSE)</f>
        <v>Linienbezogen</v>
      </c>
      <c r="G1466" s="79" t="str">
        <f>IF(ISBLANK(V1466),VLOOKUP(Abfalldokumentation!$P1466,'Liste Gründe'!A:D,3,FALSE),V1466)</f>
        <v>Darm geplatzt</v>
      </c>
      <c r="H1466" s="80" t="str">
        <f>IF(ISBLANK(Abfalldokumentation!$W1466),"-",Abfalldokumentation!$W1466)</f>
        <v>-</v>
      </c>
      <c r="I1466" s="80">
        <f t="shared" si="155"/>
        <v>44</v>
      </c>
      <c r="J1466" s="80" t="str">
        <f t="shared" si="156"/>
        <v>Produkte</v>
      </c>
      <c r="K1466" s="80" t="str">
        <f t="shared" si="157"/>
        <v>BUs</v>
      </c>
      <c r="L1466" s="80" t="str">
        <f t="shared" si="158"/>
        <v>Symptome</v>
      </c>
      <c r="M14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IFERROR(VLOOKUP(Abfalldokumentation!$O1466,Kennzahlen!U:X,3,FALSE)*Abfalldokumentation!$B1466,"0")))),0)</f>
        <v>0</v>
      </c>
      <c r="N1466" s="80" t="str">
        <f>IF(ISBLANK(Q1466),VLOOKUP(Abfalldokumentation!$O1466,'Linien - BU'!R:S,2,FALSE),Q1466)</f>
        <v>HN848</v>
      </c>
      <c r="O1466" s="76">
        <f t="shared" si="159"/>
        <v>24000493</v>
      </c>
      <c r="P1466" s="76">
        <f t="shared" si="160"/>
        <v>34</v>
      </c>
      <c r="Q1466" s="38" t="s">
        <v>330</v>
      </c>
      <c r="R1466" s="39">
        <v>24000493</v>
      </c>
      <c r="S1466" s="39">
        <v>40</v>
      </c>
      <c r="T1466" s="39">
        <v>34</v>
      </c>
      <c r="U1466" s="40">
        <v>44503</v>
      </c>
      <c r="V1466" s="41"/>
      <c r="W1466" s="39"/>
      <c r="X1466" s="43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2" t="str">
        <f>VLOOKUP(N1467,'Linien - BU'!A:B,2,FALSE)</f>
        <v>BU4</v>
      </c>
      <c r="B1467" s="73">
        <f t="shared" si="154"/>
        <v>3</v>
      </c>
      <c r="C1467" s="74">
        <f>Abfalldokumentation!$U1467</f>
        <v>44503</v>
      </c>
      <c r="D1467" s="68" t="str">
        <f>IFERROR(VLOOKUP(Tabelle3[[#This Row],[Artikelnr.]],Produktgruppe!A:B,2,0),Tabelle3[[#This Row],[Produktname]])</f>
        <v>VOS 295</v>
      </c>
      <c r="E1467" s="75" t="str">
        <f>IFERROR(VLOOKUP(Abfalldokumentation!$O1467,Artikel!A:C,3,FALSE),Abfalldokumentation!$O1467)</f>
        <v>VOS Schwarzer Pfeffer R</v>
      </c>
      <c r="F1467" s="75" t="str">
        <f>VLOOKUP(T1467,'Liste Gründe'!A:D,2,FALSE)</f>
        <v>keinen Verwendungszweck</v>
      </c>
      <c r="G1467" s="74" t="str">
        <f>IF(ISBLANK(V1467),VLOOKUP(Abfalldokumentation!$P1467,'Liste Gründe'!A:D,3,FALSE),V1467)</f>
        <v>keinen Verwendungszweck</v>
      </c>
      <c r="H1467" s="75" t="str">
        <f>IF(ISBLANK(Abfalldokumentation!$W1467),"-",Abfalldokumentation!$W1467)</f>
        <v>-</v>
      </c>
      <c r="I1467" s="75">
        <f t="shared" si="155"/>
        <v>44</v>
      </c>
      <c r="J1467" s="75" t="str">
        <f t="shared" si="156"/>
        <v>Produkte</v>
      </c>
      <c r="K1467" s="75" t="str">
        <f t="shared" si="157"/>
        <v>BUs</v>
      </c>
      <c r="L1467" s="75" t="str">
        <f t="shared" si="158"/>
        <v>Symptome</v>
      </c>
      <c r="M14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IFERROR(VLOOKUP(Abfalldokumentation!$O1467,Kennzahlen!U:X,3,FALSE)*Abfalldokumentation!$B1467,"0")))),0)</f>
        <v>2.84</v>
      </c>
      <c r="N1467" s="75" t="str">
        <f>IF(ISBLANK(Q1467),VLOOKUP(Abfalldokumentation!$O1467,'Linien - BU'!R:S,2,FALSE),Q1467)</f>
        <v>BU4</v>
      </c>
      <c r="O1467" s="76">
        <f t="shared" si="159"/>
        <v>29500482</v>
      </c>
      <c r="P1467" s="76">
        <f t="shared" si="160"/>
        <v>61</v>
      </c>
      <c r="Q1467" s="44" t="s">
        <v>9</v>
      </c>
      <c r="R1467" s="45">
        <v>29500482</v>
      </c>
      <c r="S1467" s="45">
        <v>3</v>
      </c>
      <c r="T1467" s="45">
        <v>61</v>
      </c>
      <c r="U1467" s="46">
        <v>44503</v>
      </c>
      <c r="V1467" s="47"/>
      <c r="W1467" s="45"/>
      <c r="X1467" s="49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7" t="str">
        <f>VLOOKUP(N1468,'Linien - BU'!A:B,2,FALSE)</f>
        <v>BU4</v>
      </c>
      <c r="B1468" s="78">
        <f t="shared" si="154"/>
        <v>25</v>
      </c>
      <c r="C1468" s="79">
        <f>Abfalldokumentation!$U1468</f>
        <v>44503</v>
      </c>
      <c r="D1468" s="68" t="str">
        <f>IFERROR(VLOOKUP(Tabelle3[[#This Row],[Artikelnr.]],Produktgruppe!A:B,2,0),Tabelle3[[#This Row],[Produktname]])</f>
        <v>VOS 295</v>
      </c>
      <c r="E1468" s="80" t="str">
        <f>IFERROR(VLOOKUP(Abfalldokumentation!$O1468,Artikel!A:C,3,FALSE),Abfalldokumentation!$O1468)</f>
        <v>VOS Schwarzer Pfeffer R</v>
      </c>
      <c r="F1468" s="80" t="str">
        <f>VLOOKUP(T1468,'Liste Gründe'!A:D,2,FALSE)</f>
        <v>keinen Verwendungszweck</v>
      </c>
      <c r="G1468" s="79" t="str">
        <f>IF(ISBLANK(V1468),VLOOKUP(Abfalldokumentation!$P1468,'Liste Gründe'!A:D,3,FALSE),V1468)</f>
        <v>keinen Verwendungszweck</v>
      </c>
      <c r="H1468" s="80" t="str">
        <f>IF(ISBLANK(Abfalldokumentation!$W1468),"-",Abfalldokumentation!$W1468)</f>
        <v>-</v>
      </c>
      <c r="I1468" s="80">
        <f t="shared" si="155"/>
        <v>44</v>
      </c>
      <c r="J1468" s="80" t="str">
        <f t="shared" si="156"/>
        <v>Produkte</v>
      </c>
      <c r="K1468" s="80" t="str">
        <f t="shared" si="157"/>
        <v>BUs</v>
      </c>
      <c r="L1468" s="80" t="str">
        <f t="shared" si="158"/>
        <v>Symptome</v>
      </c>
      <c r="M14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IFERROR(VLOOKUP(Abfalldokumentation!$O1468,Kennzahlen!U:X,3,FALSE)*Abfalldokumentation!$B1468,"0")))),0)</f>
        <v>2.84</v>
      </c>
      <c r="N1468" s="80" t="str">
        <f>IF(ISBLANK(Q1468),VLOOKUP(Abfalldokumentation!$O1468,'Linien - BU'!R:S,2,FALSE),Q1468)</f>
        <v>BU4</v>
      </c>
      <c r="O1468" s="76">
        <f t="shared" si="159"/>
        <v>29500482</v>
      </c>
      <c r="P1468" s="76">
        <f t="shared" si="160"/>
        <v>61</v>
      </c>
      <c r="Q1468" s="38" t="s">
        <v>9</v>
      </c>
      <c r="R1468" s="39">
        <v>29500482</v>
      </c>
      <c r="S1468" s="39">
        <v>25</v>
      </c>
      <c r="T1468" s="39">
        <v>61</v>
      </c>
      <c r="U1468" s="40">
        <v>44503</v>
      </c>
      <c r="V1468" s="41"/>
      <c r="W1468" s="39"/>
      <c r="X1468" s="43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2" t="str">
        <f>VLOOKUP(N1469,'Linien - BU'!A:B,2,FALSE)</f>
        <v>BU4</v>
      </c>
      <c r="B1469" s="73">
        <f t="shared" si="154"/>
        <v>20</v>
      </c>
      <c r="C1469" s="74">
        <f>Abfalldokumentation!$U1469</f>
        <v>44503</v>
      </c>
      <c r="D1469" s="68" t="str">
        <f>IFERROR(VLOOKUP(Tabelle3[[#This Row],[Artikelnr.]],Produktgruppe!A:B,2,0),Tabelle3[[#This Row],[Produktname]])</f>
        <v>VOS 295</v>
      </c>
      <c r="E1469" s="75" t="str">
        <f>IFERROR(VLOOKUP(Abfalldokumentation!$O1469,Artikel!A:C,3,FALSE),Abfalldokumentation!$O1469)</f>
        <v>VOS Schwarzer Pfeffer R</v>
      </c>
      <c r="F1469" s="75" t="str">
        <f>VLOOKUP(T1469,'Liste Gründe'!A:D,2,FALSE)</f>
        <v>keinen Verwendungszweck</v>
      </c>
      <c r="G1469" s="74" t="str">
        <f>IF(ISBLANK(V1469),VLOOKUP(Abfalldokumentation!$P1469,'Liste Gründe'!A:D,3,FALSE),V1469)</f>
        <v>keinen Verwendungszweck</v>
      </c>
      <c r="H1469" s="75" t="str">
        <f>IF(ISBLANK(Abfalldokumentation!$W1469),"-",Abfalldokumentation!$W1469)</f>
        <v>-</v>
      </c>
      <c r="I1469" s="75">
        <f t="shared" si="155"/>
        <v>44</v>
      </c>
      <c r="J1469" s="75" t="str">
        <f t="shared" si="156"/>
        <v>Produkte</v>
      </c>
      <c r="K1469" s="75" t="str">
        <f t="shared" si="157"/>
        <v>BUs</v>
      </c>
      <c r="L1469" s="75" t="str">
        <f t="shared" si="158"/>
        <v>Symptome</v>
      </c>
      <c r="M14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IFERROR(VLOOKUP(Abfalldokumentation!$O1469,Kennzahlen!U:X,3,FALSE)*Abfalldokumentation!$B1469,"0")))),0)</f>
        <v>2.84</v>
      </c>
      <c r="N1469" s="75" t="str">
        <f>IF(ISBLANK(Q1469),VLOOKUP(Abfalldokumentation!$O1469,'Linien - BU'!R:S,2,FALSE),Q1469)</f>
        <v>BU4</v>
      </c>
      <c r="O1469" s="76">
        <f t="shared" si="159"/>
        <v>29500482</v>
      </c>
      <c r="P1469" s="76">
        <f t="shared" si="160"/>
        <v>61</v>
      </c>
      <c r="Q1469" s="44" t="s">
        <v>9</v>
      </c>
      <c r="R1469" s="45">
        <v>29500482</v>
      </c>
      <c r="S1469" s="45">
        <v>20</v>
      </c>
      <c r="T1469" s="45">
        <v>61</v>
      </c>
      <c r="U1469" s="46">
        <v>44503</v>
      </c>
      <c r="V1469" s="47"/>
      <c r="W1469" s="45"/>
      <c r="X1469" s="49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7" t="str">
        <f>VLOOKUP(N1470,'Linien - BU'!A:B,2,FALSE)</f>
        <v>BU3</v>
      </c>
      <c r="B1470" s="78">
        <f t="shared" si="154"/>
        <v>9</v>
      </c>
      <c r="C1470" s="79">
        <f>Abfalldokumentation!$U1470</f>
        <v>44503</v>
      </c>
      <c r="D1470" s="68" t="str">
        <f>IFERROR(VLOOKUP(Tabelle3[[#This Row],[Artikelnr.]],Produktgruppe!A:B,2,0),Tabelle3[[#This Row],[Produktname]])</f>
        <v>VOS 295</v>
      </c>
      <c r="E1470" s="80" t="str">
        <f>IFERROR(VLOOKUP(Abfalldokumentation!$O1470,Artikel!A:C,3,FALSE),Abfalldokumentation!$O1470)</f>
        <v>VOS Räucher Natur Natri</v>
      </c>
      <c r="F1470" s="80" t="str">
        <f>VLOOKUP(T1470,'Liste Gründe'!A:D,2,FALSE)</f>
        <v>Linienbezogen</v>
      </c>
      <c r="G1470" s="79" t="str">
        <f>IF(ISBLANK(V1470),VLOOKUP(Abfalldokumentation!$P1470,'Liste Gründe'!A:D,3,FALSE),V1470)</f>
        <v>Maschinenabfall</v>
      </c>
      <c r="H1470" s="80" t="str">
        <f>IF(ISBLANK(Abfalldokumentation!$W1470),"-",Abfalldokumentation!$W1470)</f>
        <v>-</v>
      </c>
      <c r="I1470" s="80">
        <f t="shared" si="155"/>
        <v>44</v>
      </c>
      <c r="J1470" s="80" t="str">
        <f t="shared" si="156"/>
        <v>Produkte</v>
      </c>
      <c r="K1470" s="80" t="str">
        <f t="shared" si="157"/>
        <v>BUs</v>
      </c>
      <c r="L1470" s="80" t="str">
        <f t="shared" si="158"/>
        <v>Symptome</v>
      </c>
      <c r="M14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IFERROR(VLOOKUP(Abfalldokumentation!$O1470,Kennzahlen!U:X,3,FALSE)*Abfalldokumentation!$B1470,"0")))),0)</f>
        <v>4.5</v>
      </c>
      <c r="N1470" s="80" t="str">
        <f>IF(ISBLANK(Q1470),VLOOKUP(Abfalldokumentation!$O1470,'Linien - BU'!R:S,2,FALSE),Q1470)</f>
        <v>BU3</v>
      </c>
      <c r="O1470" s="76">
        <f t="shared" si="159"/>
        <v>29500498</v>
      </c>
      <c r="P1470" s="76">
        <f t="shared" si="160"/>
        <v>30</v>
      </c>
      <c r="Q1470" s="38" t="s">
        <v>8</v>
      </c>
      <c r="R1470" s="39">
        <v>29500498</v>
      </c>
      <c r="S1470" s="39">
        <v>9</v>
      </c>
      <c r="T1470" s="39">
        <v>30</v>
      </c>
      <c r="U1470" s="40">
        <v>44503</v>
      </c>
      <c r="V1470" s="41"/>
      <c r="W1470" s="39"/>
      <c r="X1470" s="43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2" t="str">
        <f>VLOOKUP(N1471,'Linien - BU'!A:B,2,FALSE)</f>
        <v>BU1</v>
      </c>
      <c r="B1471" s="73">
        <f t="shared" si="154"/>
        <v>18</v>
      </c>
      <c r="C1471" s="74">
        <f>Abfalldokumentation!$U1471</f>
        <v>44503</v>
      </c>
      <c r="D1471" s="68" t="str">
        <f>IFERROR(VLOOKUP(Tabelle3[[#This Row],[Artikelnr.]],Produktgruppe!A:B,2,0),Tabelle3[[#This Row],[Produktname]])</f>
        <v>VOS 295</v>
      </c>
      <c r="E1471" s="75" t="str">
        <f>IFERROR(VLOOKUP(Abfalldokumentation!$O1471,Artikel!A:C,3,FALSE),Abfalldokumentation!$O1471)</f>
        <v>VOS mit Walnusskonzentr</v>
      </c>
      <c r="F1471" s="75" t="str">
        <f>VLOOKUP(T1471,'Liste Gründe'!A:D,2,FALSE)</f>
        <v>Linienbezogen</v>
      </c>
      <c r="G1471" s="74" t="str">
        <f>IF(ISBLANK(V1471),VLOOKUP(Abfalldokumentation!$P1471,'Liste Gründe'!A:D,3,FALSE),V1471)</f>
        <v>Reinigung</v>
      </c>
      <c r="H1471" s="75" t="str">
        <f>IF(ISBLANK(Abfalldokumentation!$W1471),"-",Abfalldokumentation!$W1471)</f>
        <v>-</v>
      </c>
      <c r="I1471" s="75">
        <f t="shared" si="155"/>
        <v>44</v>
      </c>
      <c r="J1471" s="75" t="str">
        <f t="shared" si="156"/>
        <v>Produkte</v>
      </c>
      <c r="K1471" s="75" t="str">
        <f t="shared" si="157"/>
        <v>BUs</v>
      </c>
      <c r="L1471" s="75" t="str">
        <f t="shared" si="158"/>
        <v>Symptome</v>
      </c>
      <c r="M14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IFERROR(VLOOKUP(Abfalldokumentation!$O1471,Kennzahlen!U:X,3,FALSE)*Abfalldokumentation!$B1471,"0")))),0)</f>
        <v>0</v>
      </c>
      <c r="N1471" s="75" t="str">
        <f>IF(ISBLANK(Q1471),VLOOKUP(Abfalldokumentation!$O1471,'Linien - BU'!R:S,2,FALSE),Q1471)</f>
        <v>Schmelze</v>
      </c>
      <c r="O1471" s="76">
        <f t="shared" si="159"/>
        <v>29500531</v>
      </c>
      <c r="P1471" s="76">
        <f t="shared" si="160"/>
        <v>10</v>
      </c>
      <c r="Q1471" s="44" t="s">
        <v>170</v>
      </c>
      <c r="R1471" s="45">
        <v>29500531</v>
      </c>
      <c r="S1471" s="45">
        <v>18</v>
      </c>
      <c r="T1471" s="45">
        <v>10</v>
      </c>
      <c r="U1471" s="46">
        <v>44503</v>
      </c>
      <c r="V1471" s="47"/>
      <c r="W1471" s="45"/>
      <c r="X1471" s="49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7" t="str">
        <f>VLOOKUP(N1472,'Linien - BU'!A:B,2,FALSE)</f>
        <v>BU1</v>
      </c>
      <c r="B1472" s="78">
        <f t="shared" si="154"/>
        <v>33</v>
      </c>
      <c r="C1472" s="79">
        <f>Abfalldokumentation!$U1472</f>
        <v>44503</v>
      </c>
      <c r="D1472" s="68" t="str">
        <f>IFERROR(VLOOKUP(Tabelle3[[#This Row],[Artikelnr.]],Produktgruppe!A:B,2,0),Tabelle3[[#This Row],[Produktname]])</f>
        <v>VOS 295</v>
      </c>
      <c r="E1472" s="80" t="str">
        <f>IFERROR(VLOOKUP(Abfalldokumentation!$O1472,Artikel!A:C,3,FALSE),Abfalldokumentation!$O1472)</f>
        <v>VOS mit Walnusskonzentr</v>
      </c>
      <c r="F1472" s="80" t="str">
        <f>VLOOKUP(T1472,'Liste Gründe'!A:D,2,FALSE)</f>
        <v>Schimmel</v>
      </c>
      <c r="G1472" s="79" t="str">
        <f>IF(ISBLANK(V1472),VLOOKUP(Abfalldokumentation!$P1472,'Liste Gründe'!A:D,3,FALSE),V1472)</f>
        <v>keine Verarbeitung</v>
      </c>
      <c r="H1472" s="80" t="str">
        <f>IF(ISBLANK(Abfalldokumentation!$W1472),"-",Abfalldokumentation!$W1472)</f>
        <v>-</v>
      </c>
      <c r="I1472" s="80">
        <f t="shared" si="155"/>
        <v>44</v>
      </c>
      <c r="J1472" s="80" t="str">
        <f t="shared" si="156"/>
        <v>Produkte</v>
      </c>
      <c r="K1472" s="80" t="str">
        <f t="shared" si="157"/>
        <v>BUs</v>
      </c>
      <c r="L1472" s="80" t="str">
        <f t="shared" si="158"/>
        <v>Symptome</v>
      </c>
      <c r="M14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IFERROR(VLOOKUP(Abfalldokumentation!$O1472,Kennzahlen!U:X,3,FALSE)*Abfalldokumentation!$B1472,"0")))),0)</f>
        <v>0</v>
      </c>
      <c r="N1472" s="80" t="str">
        <f>IF(ISBLANK(Q1472),VLOOKUP(Abfalldokumentation!$O1472,'Linien - BU'!R:S,2,FALSE),Q1472)</f>
        <v>RWV</v>
      </c>
      <c r="O1472" s="76">
        <f t="shared" si="159"/>
        <v>29500531</v>
      </c>
      <c r="P1472" s="76">
        <f t="shared" si="160"/>
        <v>12</v>
      </c>
      <c r="Q1472" s="38" t="s">
        <v>188</v>
      </c>
      <c r="R1472" s="39">
        <v>29500531</v>
      </c>
      <c r="S1472" s="39">
        <v>33</v>
      </c>
      <c r="T1472" s="39">
        <v>12</v>
      </c>
      <c r="U1472" s="40">
        <v>44503</v>
      </c>
      <c r="V1472" s="47" t="s">
        <v>22</v>
      </c>
      <c r="W1472" s="39"/>
      <c r="X1472" s="43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2" t="str">
        <f>VLOOKUP(N1473,'Linien - BU'!A:B,2,FALSE)</f>
        <v>BU1</v>
      </c>
      <c r="B1473" s="73">
        <f t="shared" si="154"/>
        <v>13</v>
      </c>
      <c r="C1473" s="74">
        <f>Abfalldokumentation!$U1473</f>
        <v>44503</v>
      </c>
      <c r="D1473" s="68" t="str">
        <f>IFERROR(VLOOKUP(Tabelle3[[#This Row],[Artikelnr.]],Produktgruppe!A:B,2,0),Tabelle3[[#This Row],[Produktname]])</f>
        <v>VOS 295</v>
      </c>
      <c r="E1473" s="75" t="str">
        <f>IFERROR(VLOOKUP(Abfalldokumentation!$O1473,Artikel!A:C,3,FALSE),Abfalldokumentation!$O1473)</f>
        <v>VOS Cheddar Paste CL oh</v>
      </c>
      <c r="F1473" s="75" t="str">
        <f>VLOOKUP(T1473,'Liste Gründe'!A:D,2,FALSE)</f>
        <v>Linienbezogen</v>
      </c>
      <c r="G1473" s="74" t="str">
        <f>IF(ISBLANK(V1473),VLOOKUP(Abfalldokumentation!$P1473,'Liste Gründe'!A:D,3,FALSE),V1473)</f>
        <v>Clip gerissen</v>
      </c>
      <c r="H1473" s="75" t="str">
        <f>IF(ISBLANK(Abfalldokumentation!$W1473),"-",Abfalldokumentation!$W1473)</f>
        <v>-</v>
      </c>
      <c r="I1473" s="75">
        <f t="shared" si="155"/>
        <v>44</v>
      </c>
      <c r="J1473" s="75" t="str">
        <f t="shared" si="156"/>
        <v>Produkte</v>
      </c>
      <c r="K1473" s="75" t="str">
        <f t="shared" si="157"/>
        <v>BUs</v>
      </c>
      <c r="L1473" s="75" t="str">
        <f t="shared" si="158"/>
        <v>Symptome</v>
      </c>
      <c r="M14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IFERROR(VLOOKUP(Abfalldokumentation!$O1473,Kennzahlen!U:X,3,FALSE)*Abfalldokumentation!$B1473,"0")))),0)</f>
        <v>0</v>
      </c>
      <c r="N1473" s="75" t="str">
        <f>IF(ISBLANK(Q1473),VLOOKUP(Abfalldokumentation!$O1473,'Linien - BU'!R:S,2,FALSE),Q1473)</f>
        <v>Abfüllung</v>
      </c>
      <c r="O1473" s="76">
        <f t="shared" si="159"/>
        <v>29500548</v>
      </c>
      <c r="P1473" s="76">
        <f t="shared" si="160"/>
        <v>31</v>
      </c>
      <c r="Q1473" s="44" t="s">
        <v>166</v>
      </c>
      <c r="R1473" s="45">
        <v>29500548</v>
      </c>
      <c r="S1473" s="45">
        <v>13</v>
      </c>
      <c r="T1473" s="39">
        <v>31</v>
      </c>
      <c r="U1473" s="46">
        <v>44503</v>
      </c>
      <c r="V1473" s="47"/>
      <c r="W1473" s="45"/>
      <c r="X1473" s="49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7" t="str">
        <f>VLOOKUP(N1474,'Linien - BU'!A:B,2,FALSE)</f>
        <v>BU1</v>
      </c>
      <c r="B1474" s="78">
        <f t="shared" ref="B1474:B1537" si="161">S1474</f>
        <v>17</v>
      </c>
      <c r="C1474" s="79">
        <f>Abfalldokumentation!$U1474</f>
        <v>44503</v>
      </c>
      <c r="D1474" s="68" t="str">
        <f>IFERROR(VLOOKUP(Tabelle3[[#This Row],[Artikelnr.]],Produktgruppe!A:B,2,0),Tabelle3[[#This Row],[Produktname]])</f>
        <v>VOS 295</v>
      </c>
      <c r="E1474" s="80" t="str">
        <f>IFERROR(VLOOKUP(Abfalldokumentation!$O1474,Artikel!A:C,3,FALSE),Abfalldokumentation!$O1474)</f>
        <v>VOS SKZ Emmentaler Prem</v>
      </c>
      <c r="F1474" s="80" t="str">
        <f>VLOOKUP(T1474,'Liste Gründe'!A:D,2,FALSE)</f>
        <v>Linienbezogen</v>
      </c>
      <c r="G1474" s="79" t="str">
        <f>IF(ISBLANK(V1474),VLOOKUP(Abfalldokumentation!$P1474,'Liste Gründe'!A:D,3,FALSE),V1474)</f>
        <v>Darm geplatzt</v>
      </c>
      <c r="H1474" s="80" t="str">
        <f>IF(ISBLANK(Abfalldokumentation!$W1474),"-",Abfalldokumentation!$W1474)</f>
        <v>-</v>
      </c>
      <c r="I1474" s="80">
        <f t="shared" ref="I1474:I1537" si="162">_xlfn.ISOWEEKNUM(C1474)</f>
        <v>44</v>
      </c>
      <c r="J1474" s="80" t="str">
        <f t="shared" ref="J1474:J1537" si="163">"Produkte"</f>
        <v>Produkte</v>
      </c>
      <c r="K1474" s="80" t="str">
        <f t="shared" ref="K1474:K1537" si="164">"BUs"</f>
        <v>BUs</v>
      </c>
      <c r="L1474" s="80" t="str">
        <f t="shared" ref="L1474:L1537" si="165">"Symptome"</f>
        <v>Symptome</v>
      </c>
      <c r="M14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IFERROR(VLOOKUP(Abfalldokumentation!$O1474,Kennzahlen!U:X,3,FALSE)*Abfalldokumentation!$B1474,"0")))),0)</f>
        <v>0</v>
      </c>
      <c r="N1474" s="80" t="str">
        <f>IF(ISBLANK(Q1474),VLOOKUP(Abfalldokumentation!$O1474,'Linien - BU'!R:S,2,FALSE),Q1474)</f>
        <v>Abfüllung</v>
      </c>
      <c r="O1474" s="76">
        <f t="shared" ref="O1474:O1537" si="166">R1474</f>
        <v>29500599</v>
      </c>
      <c r="P1474" s="76">
        <f t="shared" ref="P1474:P1537" si="167">T1474</f>
        <v>34</v>
      </c>
      <c r="Q1474" s="38" t="s">
        <v>166</v>
      </c>
      <c r="R1474" s="39">
        <v>29500599</v>
      </c>
      <c r="S1474" s="39">
        <v>17</v>
      </c>
      <c r="T1474" s="39">
        <v>34</v>
      </c>
      <c r="U1474" s="40">
        <v>44503</v>
      </c>
      <c r="V1474" s="41"/>
      <c r="W1474" s="39"/>
      <c r="X1474" s="43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2" t="str">
        <f>VLOOKUP(N1475,'Linien - BU'!A:B,2,FALSE)</f>
        <v>BU1</v>
      </c>
      <c r="B1475" s="73">
        <f t="shared" si="161"/>
        <v>16</v>
      </c>
      <c r="C1475" s="74">
        <f>Abfalldokumentation!$U1475</f>
        <v>44503</v>
      </c>
      <c r="D1475" s="68" t="str">
        <f>IFERROR(VLOOKUP(Tabelle3[[#This Row],[Artikelnr.]],Produktgruppe!A:B,2,0),Tabelle3[[#This Row],[Produktname]])</f>
        <v>VOS 295</v>
      </c>
      <c r="E1475" s="75" t="str">
        <f>IFERROR(VLOOKUP(Abfalldokumentation!$O1475,Artikel!A:C,3,FALSE),Abfalldokumentation!$O1475)</f>
        <v>VOS SKZ Cheddar Premium</v>
      </c>
      <c r="F1475" s="75" t="str">
        <f>VLOOKUP(T1475,'Liste Gründe'!A:D,2,FALSE)</f>
        <v>Linienbezogen</v>
      </c>
      <c r="G1475" s="74" t="str">
        <f>IF(ISBLANK(V1475),VLOOKUP(Abfalldokumentation!$P1475,'Liste Gründe'!A:D,3,FALSE),V1475)</f>
        <v>Darm geplatzt</v>
      </c>
      <c r="H1475" s="75" t="str">
        <f>IF(ISBLANK(Abfalldokumentation!$W1475),"-",Abfalldokumentation!$W1475)</f>
        <v>-</v>
      </c>
      <c r="I1475" s="75">
        <f t="shared" si="162"/>
        <v>44</v>
      </c>
      <c r="J1475" s="75" t="str">
        <f t="shared" si="163"/>
        <v>Produkte</v>
      </c>
      <c r="K1475" s="75" t="str">
        <f t="shared" si="164"/>
        <v>BUs</v>
      </c>
      <c r="L1475" s="75" t="str">
        <f t="shared" si="165"/>
        <v>Symptome</v>
      </c>
      <c r="M14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IFERROR(VLOOKUP(Abfalldokumentation!$O1475,Kennzahlen!U:X,3,FALSE)*Abfalldokumentation!$B1475,"0")))),0)</f>
        <v>0</v>
      </c>
      <c r="N1475" s="75" t="str">
        <f>IF(ISBLANK(Q1475),VLOOKUP(Abfalldokumentation!$O1475,'Linien - BU'!R:S,2,FALSE),Q1475)</f>
        <v>Abfüllung</v>
      </c>
      <c r="O1475" s="76">
        <f t="shared" si="166"/>
        <v>29500602</v>
      </c>
      <c r="P1475" s="76">
        <f t="shared" si="167"/>
        <v>34</v>
      </c>
      <c r="Q1475" s="44" t="s">
        <v>166</v>
      </c>
      <c r="R1475" s="45">
        <v>29500602</v>
      </c>
      <c r="S1475" s="45">
        <v>16</v>
      </c>
      <c r="T1475" s="39">
        <v>34</v>
      </c>
      <c r="U1475" s="46">
        <v>44503</v>
      </c>
      <c r="V1475" s="47"/>
      <c r="W1475" s="45"/>
      <c r="X1475" s="49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7" t="str">
        <f>VLOOKUP(N1476,'Linien - BU'!A:B,2,FALSE)</f>
        <v>BU1</v>
      </c>
      <c r="B1476" s="78">
        <f t="shared" si="161"/>
        <v>15</v>
      </c>
      <c r="C1476" s="79">
        <f>Abfalldokumentation!$U1476</f>
        <v>44503</v>
      </c>
      <c r="D1476" s="68" t="str">
        <f>IFERROR(VLOOKUP(Tabelle3[[#This Row],[Artikelnr.]],Produktgruppe!A:B,2,0),Tabelle3[[#This Row],[Produktname]])</f>
        <v>VOS 295</v>
      </c>
      <c r="E1476" s="80" t="str">
        <f>IFERROR(VLOOKUP(Abfalldokumentation!$O1476,Artikel!A:C,3,FALSE),Abfalldokumentation!$O1476)</f>
        <v>VOS SKZ Camembert für W</v>
      </c>
      <c r="F1476" s="80" t="str">
        <f>VLOOKUP(T1476,'Liste Gründe'!A:D,2,FALSE)</f>
        <v>Linienbezogen</v>
      </c>
      <c r="G1476" s="79" t="str">
        <f>IF(ISBLANK(V1476),VLOOKUP(Abfalldokumentation!$P1476,'Liste Gründe'!A:D,3,FALSE),V1476)</f>
        <v>Clip gerissen</v>
      </c>
      <c r="H1476" s="80" t="str">
        <f>IF(ISBLANK(Abfalldokumentation!$W1476),"-",Abfalldokumentation!$W1476)</f>
        <v>-</v>
      </c>
      <c r="I1476" s="80">
        <f t="shared" si="162"/>
        <v>44</v>
      </c>
      <c r="J1476" s="80" t="str">
        <f t="shared" si="163"/>
        <v>Produkte</v>
      </c>
      <c r="K1476" s="80" t="str">
        <f t="shared" si="164"/>
        <v>BUs</v>
      </c>
      <c r="L1476" s="80" t="str">
        <f t="shared" si="165"/>
        <v>Symptome</v>
      </c>
      <c r="M14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IFERROR(VLOOKUP(Abfalldokumentation!$O1476,Kennzahlen!U:X,3,FALSE)*Abfalldokumentation!$B1476,"0")))),0)</f>
        <v>7.5</v>
      </c>
      <c r="N1476" s="80" t="str">
        <f>IF(ISBLANK(Q1476),VLOOKUP(Abfalldokumentation!$O1476,'Linien - BU'!R:S,2,FALSE),Q1476)</f>
        <v>Abfüllung</v>
      </c>
      <c r="O1476" s="76">
        <f t="shared" si="166"/>
        <v>29500605</v>
      </c>
      <c r="P1476" s="76">
        <f t="shared" si="167"/>
        <v>31</v>
      </c>
      <c r="Q1476" s="38" t="s">
        <v>166</v>
      </c>
      <c r="R1476" s="39">
        <v>29500605</v>
      </c>
      <c r="S1476" s="39">
        <v>15</v>
      </c>
      <c r="T1476" s="39">
        <v>31</v>
      </c>
      <c r="U1476" s="40">
        <v>44503</v>
      </c>
      <c r="V1476" s="41"/>
      <c r="W1476" s="39"/>
      <c r="X1476" s="43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2" t="str">
        <f>VLOOKUP(N1477,'Linien - BU'!A:B,2,FALSE)</f>
        <v>BU3</v>
      </c>
      <c r="B1477" s="73">
        <f t="shared" si="161"/>
        <v>21</v>
      </c>
      <c r="C1477" s="74">
        <f>Abfalldokumentation!$U1477</f>
        <v>44503</v>
      </c>
      <c r="D1477" s="68" t="str">
        <f>IFERROR(VLOOKUP(Tabelle3[[#This Row],[Artikelnr.]],Produktgruppe!A:B,2,0),Tabelle3[[#This Row],[Produktname]])</f>
        <v>VOS 295</v>
      </c>
      <c r="E1477" s="75" t="str">
        <f>IFERROR(VLOOKUP(Abfalldokumentation!$O1477,Artikel!A:C,3,FALSE),Abfalldokumentation!$O1477)</f>
        <v>VOS RW-NUSS OGT</v>
      </c>
      <c r="F1477" s="75" t="str">
        <f>VLOOKUP(T1477,'Liste Gründe'!A:D,2,FALSE)</f>
        <v>Linienbezogen</v>
      </c>
      <c r="G1477" s="74" t="str">
        <f>IF(ISBLANK(V1477),VLOOKUP(Abfalldokumentation!$P1477,'Liste Gründe'!A:D,3,FALSE),V1477)</f>
        <v>Maschinenabfall</v>
      </c>
      <c r="H1477" s="75" t="str">
        <f>IF(ISBLANK(Abfalldokumentation!$W1477),"-",Abfalldokumentation!$W1477)</f>
        <v>-</v>
      </c>
      <c r="I1477" s="75">
        <f t="shared" si="162"/>
        <v>44</v>
      </c>
      <c r="J1477" s="75" t="str">
        <f t="shared" si="163"/>
        <v>Produkte</v>
      </c>
      <c r="K1477" s="75" t="str">
        <f t="shared" si="164"/>
        <v>BUs</v>
      </c>
      <c r="L1477" s="75" t="str">
        <f t="shared" si="165"/>
        <v>Symptome</v>
      </c>
      <c r="M14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IFERROR(VLOOKUP(Abfalldokumentation!$O1477,Kennzahlen!U:X,3,FALSE)*Abfalldokumentation!$B1477,"0")))),0)</f>
        <v>10.5</v>
      </c>
      <c r="N1477" s="75" t="str">
        <f>IF(ISBLANK(Q1477),VLOOKUP(Abfalldokumentation!$O1477,'Linien - BU'!R:S,2,FALSE),Q1477)</f>
        <v>BU3</v>
      </c>
      <c r="O1477" s="76">
        <f t="shared" si="166"/>
        <v>29500861</v>
      </c>
      <c r="P1477" s="76">
        <f t="shared" si="167"/>
        <v>30</v>
      </c>
      <c r="Q1477" s="44" t="s">
        <v>8</v>
      </c>
      <c r="R1477" s="45">
        <v>29500861</v>
      </c>
      <c r="S1477" s="45">
        <v>21</v>
      </c>
      <c r="T1477" s="45">
        <v>30</v>
      </c>
      <c r="U1477" s="46">
        <v>44503</v>
      </c>
      <c r="V1477" s="47"/>
      <c r="W1477" s="45"/>
      <c r="X1477" s="49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7" t="str">
        <f>VLOOKUP(N1478,'Linien - BU'!A:B,2,FALSE)</f>
        <v>BU3</v>
      </c>
      <c r="B1478" s="78">
        <f t="shared" si="161"/>
        <v>21</v>
      </c>
      <c r="C1478" s="79">
        <f>Abfalldokumentation!$U1478</f>
        <v>44503</v>
      </c>
      <c r="D1478" s="68" t="str">
        <f>IFERROR(VLOOKUP(Tabelle3[[#This Row],[Artikelnr.]],Produktgruppe!A:B,2,0),Tabelle3[[#This Row],[Produktname]])</f>
        <v>VOS 295</v>
      </c>
      <c r="E1478" s="80" t="str">
        <f>IFERROR(VLOOKUP(Abfalldokumentation!$O1478,Artikel!A:C,3,FALSE),Abfalldokumentation!$O1478)</f>
        <v>VOS RW-NUSS OGT</v>
      </c>
      <c r="F1478" s="80" t="str">
        <f>VLOOKUP(T1478,'Liste Gründe'!A:D,2,FALSE)</f>
        <v>Schimmel</v>
      </c>
      <c r="G1478" s="79" t="str">
        <f>IF(ISBLANK(V1478),VLOOKUP(Abfalldokumentation!$P1478,'Liste Gründe'!A:D,3,FALSE),V1478)</f>
        <v>VOS &gt; Einsatz</v>
      </c>
      <c r="H1478" s="80" t="str">
        <f>IF(ISBLANK(Abfalldokumentation!$W1478),"-",Abfalldokumentation!$W1478)</f>
        <v>-</v>
      </c>
      <c r="I1478" s="80">
        <f t="shared" si="162"/>
        <v>44</v>
      </c>
      <c r="J1478" s="80" t="str">
        <f t="shared" si="163"/>
        <v>Produkte</v>
      </c>
      <c r="K1478" s="80" t="str">
        <f t="shared" si="164"/>
        <v>BUs</v>
      </c>
      <c r="L1478" s="80" t="str">
        <f t="shared" si="165"/>
        <v>Symptome</v>
      </c>
      <c r="M14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IFERROR(VLOOKUP(Abfalldokumentation!$O1478,Kennzahlen!U:X,3,FALSE)*Abfalldokumentation!$B1478,"0")))),0)</f>
        <v>10.5</v>
      </c>
      <c r="N1478" s="80" t="str">
        <f>IF(ISBLANK(Q1478),VLOOKUP(Abfalldokumentation!$O1478,'Linien - BU'!R:S,2,FALSE),Q1478)</f>
        <v>Bu3</v>
      </c>
      <c r="O1478" s="76">
        <f t="shared" si="166"/>
        <v>29500861</v>
      </c>
      <c r="P1478" s="76">
        <f t="shared" si="167"/>
        <v>12</v>
      </c>
      <c r="Q1478" s="38" t="s">
        <v>196</v>
      </c>
      <c r="R1478" s="39">
        <v>29500861</v>
      </c>
      <c r="S1478" s="39">
        <v>21</v>
      </c>
      <c r="T1478" s="39">
        <v>12</v>
      </c>
      <c r="U1478" s="40">
        <v>44503</v>
      </c>
      <c r="V1478" s="60" t="s">
        <v>21</v>
      </c>
      <c r="W1478" s="39"/>
      <c r="X1478" s="43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2" t="str">
        <f>VLOOKUP(N1479,'Linien - BU'!A:B,2,FALSE)</f>
        <v>BU4</v>
      </c>
      <c r="B1479" s="73">
        <f t="shared" si="161"/>
        <v>4</v>
      </c>
      <c r="C1479" s="74">
        <f>Abfalldokumentation!$U1479</f>
        <v>44503</v>
      </c>
      <c r="D1479" s="68" t="str">
        <f>IFERROR(VLOOKUP(Tabelle3[[#This Row],[Artikelnr.]],Produktgruppe!A:B,2,0),Tabelle3[[#This Row],[Produktname]])</f>
        <v>ABS 295</v>
      </c>
      <c r="E1479" s="75" t="str">
        <f>IFERROR(VLOOKUP(Abfalldokumentation!$O1479,Artikel!A:C,3,FALSE),Abfalldokumentation!$O1479)</f>
        <v>ABS HEUBL</v>
      </c>
      <c r="F1479" s="75" t="str">
        <f>VLOOKUP(T1479,'Liste Gründe'!A:D,2,FALSE)</f>
        <v>keinen Verwendungszweck</v>
      </c>
      <c r="G1479" s="74" t="str">
        <f>IF(ISBLANK(V1479),VLOOKUP(Abfalldokumentation!$P1479,'Liste Gründe'!A:D,3,FALSE),V1479)</f>
        <v>keinen Verwendungszweck</v>
      </c>
      <c r="H1479" s="75" t="str">
        <f>IF(ISBLANK(Abfalldokumentation!$W1479),"-",Abfalldokumentation!$W1479)</f>
        <v>-</v>
      </c>
      <c r="I1479" s="75">
        <f t="shared" si="162"/>
        <v>44</v>
      </c>
      <c r="J1479" s="75" t="str">
        <f t="shared" si="163"/>
        <v>Produkte</v>
      </c>
      <c r="K1479" s="75" t="str">
        <f t="shared" si="164"/>
        <v>BUs</v>
      </c>
      <c r="L1479" s="75" t="str">
        <f t="shared" si="165"/>
        <v>Symptome</v>
      </c>
      <c r="M14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IFERROR(VLOOKUP(Abfalldokumentation!$O1479,Kennzahlen!U:X,3,FALSE)*Abfalldokumentation!$B1479,"0")))),0)</f>
        <v>0</v>
      </c>
      <c r="N1479" s="75" t="str">
        <f>IF(ISBLANK(Q1479),VLOOKUP(Abfalldokumentation!$O1479,'Linien - BU'!R:S,2,FALSE),Q1479)</f>
        <v>BU4</v>
      </c>
      <c r="O1479" s="76">
        <f t="shared" si="166"/>
        <v>29500885</v>
      </c>
      <c r="P1479" s="76">
        <f t="shared" si="167"/>
        <v>61</v>
      </c>
      <c r="Q1479" s="44" t="s">
        <v>9</v>
      </c>
      <c r="R1479" s="45">
        <v>29500885</v>
      </c>
      <c r="S1479" s="45">
        <v>4</v>
      </c>
      <c r="T1479" s="45">
        <v>61</v>
      </c>
      <c r="U1479" s="46">
        <v>44503</v>
      </c>
      <c r="V1479" s="47"/>
      <c r="W1479" s="45"/>
      <c r="X1479" s="49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7" t="str">
        <f>VLOOKUP(N1480,'Linien - BU'!A:B,2,FALSE)</f>
        <v>BU4</v>
      </c>
      <c r="B1480" s="78">
        <f t="shared" si="161"/>
        <v>13</v>
      </c>
      <c r="C1480" s="79">
        <f>Abfalldokumentation!$U1480</f>
        <v>44503</v>
      </c>
      <c r="D1480" s="68" t="str">
        <f>IFERROR(VLOOKUP(Tabelle3[[#This Row],[Artikelnr.]],Produktgruppe!A:B,2,0),Tabelle3[[#This Row],[Produktname]])</f>
        <v>ABS 295</v>
      </c>
      <c r="E1480" s="80" t="str">
        <f>IFERROR(VLOOKUP(Abfalldokumentation!$O1480,Artikel!A:C,3,FALSE),Abfalldokumentation!$O1480)</f>
        <v>ABS HEUBL</v>
      </c>
      <c r="F1480" s="80" t="str">
        <f>VLOOKUP(T1480,'Liste Gründe'!A:D,2,FALSE)</f>
        <v>keinen Verwendungszweck</v>
      </c>
      <c r="G1480" s="79" t="str">
        <f>IF(ISBLANK(V1480),VLOOKUP(Abfalldokumentation!$P1480,'Liste Gründe'!A:D,3,FALSE),V1480)</f>
        <v>keinen Verwendungszweck</v>
      </c>
      <c r="H1480" s="80" t="str">
        <f>IF(ISBLANK(Abfalldokumentation!$W1480),"-",Abfalldokumentation!$W1480)</f>
        <v>-</v>
      </c>
      <c r="I1480" s="80">
        <f t="shared" si="162"/>
        <v>44</v>
      </c>
      <c r="J1480" s="80" t="str">
        <f t="shared" si="163"/>
        <v>Produkte</v>
      </c>
      <c r="K1480" s="80" t="str">
        <f t="shared" si="164"/>
        <v>BUs</v>
      </c>
      <c r="L1480" s="80" t="str">
        <f t="shared" si="165"/>
        <v>Symptome</v>
      </c>
      <c r="M14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IFERROR(VLOOKUP(Abfalldokumentation!$O1480,Kennzahlen!U:X,3,FALSE)*Abfalldokumentation!$B1480,"0")))),0)</f>
        <v>0</v>
      </c>
      <c r="N1480" s="80" t="str">
        <f>IF(ISBLANK(Q1480),VLOOKUP(Abfalldokumentation!$O1480,'Linien - BU'!R:S,2,FALSE),Q1480)</f>
        <v>BU4</v>
      </c>
      <c r="O1480" s="76">
        <f t="shared" si="166"/>
        <v>29500885</v>
      </c>
      <c r="P1480" s="76">
        <f t="shared" si="167"/>
        <v>61</v>
      </c>
      <c r="Q1480" s="38" t="s">
        <v>9</v>
      </c>
      <c r="R1480" s="39">
        <v>29500885</v>
      </c>
      <c r="S1480" s="39">
        <v>13</v>
      </c>
      <c r="T1480" s="39">
        <v>61</v>
      </c>
      <c r="U1480" s="40">
        <v>44503</v>
      </c>
      <c r="V1480" s="41"/>
      <c r="W1480" s="39"/>
      <c r="X1480" s="43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2" t="str">
        <f>VLOOKUP(N1481,'Linien - BU'!A:B,2,FALSE)</f>
        <v>BU4</v>
      </c>
      <c r="B1481" s="73">
        <f t="shared" si="161"/>
        <v>4</v>
      </c>
      <c r="C1481" s="74">
        <f>Abfalldokumentation!$U1481</f>
        <v>44503</v>
      </c>
      <c r="D1481" s="68" t="str">
        <f>IFERROR(VLOOKUP(Tabelle3[[#This Row],[Artikelnr.]],Produktgruppe!A:B,2,0),Tabelle3[[#This Row],[Produktname]])</f>
        <v>ABS 295</v>
      </c>
      <c r="E1481" s="75" t="str">
        <f>IFERROR(VLOOKUP(Abfalldokumentation!$O1481,Artikel!A:C,3,FALSE),Abfalldokumentation!$O1481)</f>
        <v>ABS HEUBL</v>
      </c>
      <c r="F1481" s="75" t="str">
        <f>VLOOKUP(T1481,'Liste Gründe'!A:D,2,FALSE)</f>
        <v>keinen Verwendungszweck</v>
      </c>
      <c r="G1481" s="74" t="str">
        <f>IF(ISBLANK(V1481),VLOOKUP(Abfalldokumentation!$P1481,'Liste Gründe'!A:D,3,FALSE),V1481)</f>
        <v>keinen Verwendungszweck</v>
      </c>
      <c r="H1481" s="75" t="str">
        <f>IF(ISBLANK(Abfalldokumentation!$W1481),"-",Abfalldokumentation!$W1481)</f>
        <v>-</v>
      </c>
      <c r="I1481" s="75">
        <f t="shared" si="162"/>
        <v>44</v>
      </c>
      <c r="J1481" s="75" t="str">
        <f t="shared" si="163"/>
        <v>Produkte</v>
      </c>
      <c r="K1481" s="75" t="str">
        <f t="shared" si="164"/>
        <v>BUs</v>
      </c>
      <c r="L1481" s="75" t="str">
        <f t="shared" si="165"/>
        <v>Symptome</v>
      </c>
      <c r="M14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IFERROR(VLOOKUP(Abfalldokumentation!$O1481,Kennzahlen!U:X,3,FALSE)*Abfalldokumentation!$B1481,"0")))),0)</f>
        <v>0</v>
      </c>
      <c r="N1481" s="75" t="str">
        <f>IF(ISBLANK(Q1481),VLOOKUP(Abfalldokumentation!$O1481,'Linien - BU'!R:S,2,FALSE),Q1481)</f>
        <v>Bu4</v>
      </c>
      <c r="O1481" s="76">
        <f t="shared" si="166"/>
        <v>29500885</v>
      </c>
      <c r="P1481" s="76">
        <f t="shared" si="167"/>
        <v>61</v>
      </c>
      <c r="Q1481" s="44" t="s">
        <v>233</v>
      </c>
      <c r="R1481" s="45">
        <v>29500885</v>
      </c>
      <c r="S1481" s="45">
        <v>4</v>
      </c>
      <c r="T1481" s="45">
        <v>61</v>
      </c>
      <c r="U1481" s="46">
        <v>44503</v>
      </c>
      <c r="V1481" s="47"/>
      <c r="W1481" s="45"/>
      <c r="X1481" s="49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7" t="str">
        <f>VLOOKUP(N1482,'Linien - BU'!A:B,2,FALSE)</f>
        <v>BU4</v>
      </c>
      <c r="B1482" s="78">
        <f t="shared" si="161"/>
        <v>18</v>
      </c>
      <c r="C1482" s="79">
        <f>Abfalldokumentation!$U1482</f>
        <v>44503</v>
      </c>
      <c r="D1482" s="68" t="str">
        <f>IFERROR(VLOOKUP(Tabelle3[[#This Row],[Artikelnr.]],Produktgruppe!A:B,2,0),Tabelle3[[#This Row],[Produktname]])</f>
        <v>ABS 295</v>
      </c>
      <c r="E1482" s="80" t="str">
        <f>IFERROR(VLOOKUP(Abfalldokumentation!$O1482,Artikel!A:C,3,FALSE),Abfalldokumentation!$O1482)</f>
        <v>ABS MEDI-KRÄUK</v>
      </c>
      <c r="F1482" s="80" t="str">
        <f>VLOOKUP(T1482,'Liste Gründe'!A:D,2,FALSE)</f>
        <v>keinen Verwendungszweck</v>
      </c>
      <c r="G1482" s="79" t="str">
        <f>IF(ISBLANK(V1482),VLOOKUP(Abfalldokumentation!$P1482,'Liste Gründe'!A:D,3,FALSE),V1482)</f>
        <v>keinen Verwendungszweck</v>
      </c>
      <c r="H1482" s="80" t="str">
        <f>IF(ISBLANK(Abfalldokumentation!$W1482),"-",Abfalldokumentation!$W1482)</f>
        <v>-</v>
      </c>
      <c r="I1482" s="80">
        <f t="shared" si="162"/>
        <v>44</v>
      </c>
      <c r="J1482" s="80" t="str">
        <f t="shared" si="163"/>
        <v>Produkte</v>
      </c>
      <c r="K1482" s="80" t="str">
        <f t="shared" si="164"/>
        <v>BUs</v>
      </c>
      <c r="L1482" s="80" t="str">
        <f t="shared" si="165"/>
        <v>Symptome</v>
      </c>
      <c r="M14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IFERROR(VLOOKUP(Abfalldokumentation!$O1482,Kennzahlen!U:X,3,FALSE)*Abfalldokumentation!$B1482,"0")))),0)</f>
        <v>6.7194568295036419</v>
      </c>
      <c r="N1482" s="80" t="str">
        <f>IF(ISBLANK(Q1482),VLOOKUP(Abfalldokumentation!$O1482,'Linien - BU'!R:S,2,FALSE),Q1482)</f>
        <v>BU4</v>
      </c>
      <c r="O1482" s="76">
        <f t="shared" si="166"/>
        <v>29500886</v>
      </c>
      <c r="P1482" s="76">
        <f t="shared" si="167"/>
        <v>61</v>
      </c>
      <c r="Q1482" s="38" t="s">
        <v>9</v>
      </c>
      <c r="R1482" s="39">
        <v>29500886</v>
      </c>
      <c r="S1482" s="39">
        <v>18</v>
      </c>
      <c r="T1482" s="39">
        <v>61</v>
      </c>
      <c r="U1482" s="40">
        <v>44503</v>
      </c>
      <c r="V1482" s="41"/>
      <c r="W1482" s="39"/>
      <c r="X1482" s="43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2" t="str">
        <f>VLOOKUP(N1483,'Linien - BU'!A:B,2,FALSE)</f>
        <v>BU4</v>
      </c>
      <c r="B1483" s="73">
        <f t="shared" si="161"/>
        <v>12</v>
      </c>
      <c r="C1483" s="74">
        <f>Abfalldokumentation!$U1483</f>
        <v>44503</v>
      </c>
      <c r="D1483" s="68" t="str">
        <f>IFERROR(VLOOKUP(Tabelle3[[#This Row],[Artikelnr.]],Produktgruppe!A:B,2,0),Tabelle3[[#This Row],[Produktname]])</f>
        <v>ABS 295</v>
      </c>
      <c r="E1483" s="75" t="str">
        <f>IFERROR(VLOOKUP(Abfalldokumentation!$O1483,Artikel!A:C,3,FALSE),Abfalldokumentation!$O1483)</f>
        <v>ABS MEDI-KRÄUK</v>
      </c>
      <c r="F1483" s="75" t="str">
        <f>VLOOKUP(T1483,'Liste Gründe'!A:D,2,FALSE)</f>
        <v>keinen Verwendungszweck</v>
      </c>
      <c r="G1483" s="74" t="str">
        <f>IF(ISBLANK(V1483),VLOOKUP(Abfalldokumentation!$P1483,'Liste Gründe'!A:D,3,FALSE),V1483)</f>
        <v>keinen Verwendungszweck</v>
      </c>
      <c r="H1483" s="75" t="str">
        <f>IF(ISBLANK(Abfalldokumentation!$W1483),"-",Abfalldokumentation!$W1483)</f>
        <v>-</v>
      </c>
      <c r="I1483" s="75">
        <f t="shared" si="162"/>
        <v>44</v>
      </c>
      <c r="J1483" s="75" t="str">
        <f t="shared" si="163"/>
        <v>Produkte</v>
      </c>
      <c r="K1483" s="75" t="str">
        <f t="shared" si="164"/>
        <v>BUs</v>
      </c>
      <c r="L1483" s="75" t="str">
        <f t="shared" si="165"/>
        <v>Symptome</v>
      </c>
      <c r="M14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IFERROR(VLOOKUP(Abfalldokumentation!$O1483,Kennzahlen!U:X,3,FALSE)*Abfalldokumentation!$B1483,"0")))),0)</f>
        <v>6.7194568295036419</v>
      </c>
      <c r="N1483" s="75" t="str">
        <f>IF(ISBLANK(Q1483),VLOOKUP(Abfalldokumentation!$O1483,'Linien - BU'!R:S,2,FALSE),Q1483)</f>
        <v>BU4</v>
      </c>
      <c r="O1483" s="76">
        <f t="shared" si="166"/>
        <v>29500886</v>
      </c>
      <c r="P1483" s="76">
        <f t="shared" si="167"/>
        <v>61</v>
      </c>
      <c r="Q1483" s="44" t="s">
        <v>9</v>
      </c>
      <c r="R1483" s="45">
        <v>29500886</v>
      </c>
      <c r="S1483" s="45">
        <v>12</v>
      </c>
      <c r="T1483" s="45">
        <v>61</v>
      </c>
      <c r="U1483" s="46">
        <v>44503</v>
      </c>
      <c r="V1483" s="47"/>
      <c r="W1483" s="45"/>
      <c r="X1483" s="49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7" t="str">
        <f>VLOOKUP(N1484,'Linien - BU'!A:B,2,FALSE)</f>
        <v>BU4</v>
      </c>
      <c r="B1484" s="78">
        <f t="shared" si="161"/>
        <v>6</v>
      </c>
      <c r="C1484" s="79">
        <f>Abfalldokumentation!$U1484</f>
        <v>44503</v>
      </c>
      <c r="D1484" s="68" t="str">
        <f>IFERROR(VLOOKUP(Tabelle3[[#This Row],[Artikelnr.]],Produktgruppe!A:B,2,0),Tabelle3[[#This Row],[Produktname]])</f>
        <v>ABS 295</v>
      </c>
      <c r="E1484" s="80" t="str">
        <f>IFERROR(VLOOKUP(Abfalldokumentation!$O1484,Artikel!A:C,3,FALSE),Abfalldokumentation!$O1484)</f>
        <v>ABS MEDI-KRÄUK</v>
      </c>
      <c r="F1484" s="80" t="str">
        <f>VLOOKUP(T1484,'Liste Gründe'!A:D,2,FALSE)</f>
        <v>keinen Verwendungszweck</v>
      </c>
      <c r="G1484" s="79" t="str">
        <f>IF(ISBLANK(V1484),VLOOKUP(Abfalldokumentation!$P1484,'Liste Gründe'!A:D,3,FALSE),V1484)</f>
        <v>keinen Verwendungszweck</v>
      </c>
      <c r="H1484" s="80" t="str">
        <f>IF(ISBLANK(Abfalldokumentation!$W1484),"-",Abfalldokumentation!$W1484)</f>
        <v>-</v>
      </c>
      <c r="I1484" s="80">
        <f t="shared" si="162"/>
        <v>44</v>
      </c>
      <c r="J1484" s="80" t="str">
        <f t="shared" si="163"/>
        <v>Produkte</v>
      </c>
      <c r="K1484" s="80" t="str">
        <f t="shared" si="164"/>
        <v>BUs</v>
      </c>
      <c r="L1484" s="80" t="str">
        <f t="shared" si="165"/>
        <v>Symptome</v>
      </c>
      <c r="M14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IFERROR(VLOOKUP(Abfalldokumentation!$O1484,Kennzahlen!U:X,3,FALSE)*Abfalldokumentation!$B1484,"0")))),0)</f>
        <v>6.7194568295036419</v>
      </c>
      <c r="N1484" s="80" t="str">
        <f>IF(ISBLANK(Q1484),VLOOKUP(Abfalldokumentation!$O1484,'Linien - BU'!R:S,2,FALSE),Q1484)</f>
        <v>Bu4</v>
      </c>
      <c r="O1484" s="76">
        <f t="shared" si="166"/>
        <v>29500886</v>
      </c>
      <c r="P1484" s="76">
        <f t="shared" si="167"/>
        <v>61</v>
      </c>
      <c r="Q1484" s="38" t="s">
        <v>233</v>
      </c>
      <c r="R1484" s="39">
        <v>29500886</v>
      </c>
      <c r="S1484" s="39">
        <v>6</v>
      </c>
      <c r="T1484" s="39">
        <v>61</v>
      </c>
      <c r="U1484" s="40">
        <v>44503</v>
      </c>
      <c r="V1484" s="41"/>
      <c r="W1484" s="39"/>
      <c r="X1484" s="43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2" t="str">
        <f>VLOOKUP(N1485,'Linien - BU'!A:B,2,FALSE)</f>
        <v>BU4</v>
      </c>
      <c r="B1485" s="73">
        <f t="shared" si="161"/>
        <v>26</v>
      </c>
      <c r="C1485" s="74">
        <f>Abfalldokumentation!$U1485</f>
        <v>44503</v>
      </c>
      <c r="D1485" s="68" t="str">
        <f>IFERROR(VLOOKUP(Tabelle3[[#This Row],[Artikelnr.]],Produktgruppe!A:B,2,0),Tabelle3[[#This Row],[Produktname]])</f>
        <v>ABS 295</v>
      </c>
      <c r="E1485" s="75" t="str">
        <f>IFERROR(VLOOKUP(Abfalldokumentation!$O1485,Artikel!A:C,3,FALSE),Abfalldokumentation!$O1485)</f>
        <v>ABS MEDI-KRÄUK</v>
      </c>
      <c r="F1485" s="75" t="str">
        <f>VLOOKUP(T1485,'Liste Gründe'!A:D,2,FALSE)</f>
        <v>keinen Verwendungszweck</v>
      </c>
      <c r="G1485" s="74" t="str">
        <f>IF(ISBLANK(V1485),VLOOKUP(Abfalldokumentation!$P1485,'Liste Gründe'!A:D,3,FALSE),V1485)</f>
        <v>keinen Verwendungszweck</v>
      </c>
      <c r="H1485" s="75" t="str">
        <f>IF(ISBLANK(Abfalldokumentation!$W1485),"-",Abfalldokumentation!$W1485)</f>
        <v>-</v>
      </c>
      <c r="I1485" s="75">
        <f t="shared" si="162"/>
        <v>44</v>
      </c>
      <c r="J1485" s="75" t="str">
        <f t="shared" si="163"/>
        <v>Produkte</v>
      </c>
      <c r="K1485" s="75" t="str">
        <f t="shared" si="164"/>
        <v>BUs</v>
      </c>
      <c r="L1485" s="75" t="str">
        <f t="shared" si="165"/>
        <v>Symptome</v>
      </c>
      <c r="M14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IFERROR(VLOOKUP(Abfalldokumentation!$O1485,Kennzahlen!U:X,3,FALSE)*Abfalldokumentation!$B1485,"0")))),0)</f>
        <v>6.7194568295036419</v>
      </c>
      <c r="N1485" s="75" t="str">
        <f>IF(ISBLANK(Q1485),VLOOKUP(Abfalldokumentation!$O1485,'Linien - BU'!R:S,2,FALSE),Q1485)</f>
        <v>Bu4</v>
      </c>
      <c r="O1485" s="76">
        <f t="shared" si="166"/>
        <v>29500886</v>
      </c>
      <c r="P1485" s="76">
        <f t="shared" si="167"/>
        <v>61</v>
      </c>
      <c r="Q1485" s="44" t="s">
        <v>233</v>
      </c>
      <c r="R1485" s="45">
        <v>29500886</v>
      </c>
      <c r="S1485" s="45">
        <v>26</v>
      </c>
      <c r="T1485" s="45">
        <v>61</v>
      </c>
      <c r="U1485" s="46">
        <v>44503</v>
      </c>
      <c r="V1485" s="47"/>
      <c r="W1485" s="45"/>
      <c r="X1485" s="49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7" t="str">
        <f>VLOOKUP(N1486,'Linien - BU'!A:B,2,FALSE)</f>
        <v>BU4</v>
      </c>
      <c r="B1486" s="78">
        <f t="shared" si="161"/>
        <v>3</v>
      </c>
      <c r="C1486" s="79">
        <f>Abfalldokumentation!$U1486</f>
        <v>44503</v>
      </c>
      <c r="D1486" s="68" t="str">
        <f>IFERROR(VLOOKUP(Tabelle3[[#This Row],[Artikelnr.]],Produktgruppe!A:B,2,0),Tabelle3[[#This Row],[Produktname]])</f>
        <v>ABS 295</v>
      </c>
      <c r="E1486" s="80" t="str">
        <f>IFERROR(VLOOKUP(Abfalldokumentation!$O1486,Artikel!A:C,3,FALSE),Abfalldokumentation!$O1486)</f>
        <v>ABS PECO</v>
      </c>
      <c r="F1486" s="80" t="str">
        <f>VLOOKUP(T1486,'Liste Gründe'!A:D,2,FALSE)</f>
        <v>keinen Verwendungszweck</v>
      </c>
      <c r="G1486" s="79" t="str">
        <f>IF(ISBLANK(V1486),VLOOKUP(Abfalldokumentation!$P1486,'Liste Gründe'!A:D,3,FALSE),V1486)</f>
        <v>keinen Verwendungszweck</v>
      </c>
      <c r="H1486" s="80" t="str">
        <f>IF(ISBLANK(Abfalldokumentation!$W1486),"-",Abfalldokumentation!$W1486)</f>
        <v>-</v>
      </c>
      <c r="I1486" s="80">
        <f t="shared" si="162"/>
        <v>44</v>
      </c>
      <c r="J1486" s="80" t="str">
        <f t="shared" si="163"/>
        <v>Produkte</v>
      </c>
      <c r="K1486" s="80" t="str">
        <f t="shared" si="164"/>
        <v>BUs</v>
      </c>
      <c r="L1486" s="80" t="str">
        <f t="shared" si="165"/>
        <v>Symptome</v>
      </c>
      <c r="M14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IFERROR(VLOOKUP(Abfalldokumentation!$O1486,Kennzahlen!U:X,3,FALSE)*Abfalldokumentation!$B1486,"0")))),0)</f>
        <v>9.1663526661992432</v>
      </c>
      <c r="N1486" s="80" t="str">
        <f>IF(ISBLANK(Q1486),VLOOKUP(Abfalldokumentation!$O1486,'Linien - BU'!R:S,2,FALSE),Q1486)</f>
        <v>Bu4</v>
      </c>
      <c r="O1486" s="76">
        <f t="shared" si="166"/>
        <v>29500891</v>
      </c>
      <c r="P1486" s="76">
        <f t="shared" si="167"/>
        <v>61</v>
      </c>
      <c r="Q1486" s="38" t="s">
        <v>233</v>
      </c>
      <c r="R1486" s="39">
        <v>29500891</v>
      </c>
      <c r="S1486" s="39">
        <v>3</v>
      </c>
      <c r="T1486" s="39">
        <v>61</v>
      </c>
      <c r="U1486" s="40">
        <v>44503</v>
      </c>
      <c r="V1486" s="41"/>
      <c r="W1486" s="39"/>
      <c r="X1486" s="43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2" t="str">
        <f>VLOOKUP(N1487,'Linien - BU'!A:B,2,FALSE)</f>
        <v>BU4</v>
      </c>
      <c r="B1487" s="73">
        <f t="shared" si="161"/>
        <v>13</v>
      </c>
      <c r="C1487" s="74">
        <f>Abfalldokumentation!$U1487</f>
        <v>44503</v>
      </c>
      <c r="D1487" s="68" t="str">
        <f>IFERROR(VLOOKUP(Tabelle3[[#This Row],[Artikelnr.]],Produktgruppe!A:B,2,0),Tabelle3[[#This Row],[Produktname]])</f>
        <v>ABS 295</v>
      </c>
      <c r="E1487" s="75" t="str">
        <f>IFERROR(VLOOKUP(Abfalldokumentation!$O1487,Artikel!A:C,3,FALSE),Abfalldokumentation!$O1487)</f>
        <v>ABS TI-AD</v>
      </c>
      <c r="F1487" s="75" t="str">
        <f>VLOOKUP(T1487,'Liste Gründe'!A:D,2,FALSE)</f>
        <v>keinen Verwendungszweck</v>
      </c>
      <c r="G1487" s="74" t="str">
        <f>IF(ISBLANK(V1487),VLOOKUP(Abfalldokumentation!$P1487,'Liste Gründe'!A:D,3,FALSE),V1487)</f>
        <v>keinen Verwendungszweck</v>
      </c>
      <c r="H1487" s="75" t="str">
        <f>IF(ISBLANK(Abfalldokumentation!$W1487),"-",Abfalldokumentation!$W1487)</f>
        <v>-</v>
      </c>
      <c r="I1487" s="75">
        <f t="shared" si="162"/>
        <v>44</v>
      </c>
      <c r="J1487" s="75" t="str">
        <f t="shared" si="163"/>
        <v>Produkte</v>
      </c>
      <c r="K1487" s="75" t="str">
        <f t="shared" si="164"/>
        <v>BUs</v>
      </c>
      <c r="L1487" s="75" t="str">
        <f t="shared" si="165"/>
        <v>Symptome</v>
      </c>
      <c r="M14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IFERROR(VLOOKUP(Abfalldokumentation!$O1487,Kennzahlen!U:X,3,FALSE)*Abfalldokumentation!$B1487,"0")))),0)</f>
        <v>7.7475399924149615</v>
      </c>
      <c r="N1487" s="75" t="str">
        <f>IF(ISBLANK(Q1487),VLOOKUP(Abfalldokumentation!$O1487,'Linien - BU'!R:S,2,FALSE),Q1487)</f>
        <v>Bu4</v>
      </c>
      <c r="O1487" s="76">
        <f t="shared" si="166"/>
        <v>29500904</v>
      </c>
      <c r="P1487" s="76">
        <f t="shared" si="167"/>
        <v>61</v>
      </c>
      <c r="Q1487" s="44" t="s">
        <v>233</v>
      </c>
      <c r="R1487" s="45">
        <v>29500904</v>
      </c>
      <c r="S1487" s="45">
        <v>13</v>
      </c>
      <c r="T1487" s="45">
        <v>61</v>
      </c>
      <c r="U1487" s="46">
        <v>44503</v>
      </c>
      <c r="V1487" s="47"/>
      <c r="W1487" s="45"/>
      <c r="X1487" s="49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7" t="str">
        <f>VLOOKUP(N1488,'Linien - BU'!A:B,2,FALSE)</f>
        <v>BU4</v>
      </c>
      <c r="B1488" s="78">
        <f t="shared" si="161"/>
        <v>7</v>
      </c>
      <c r="C1488" s="79">
        <f>Abfalldokumentation!$U1488</f>
        <v>44503</v>
      </c>
      <c r="D1488" s="68" t="str">
        <f>IFERROR(VLOOKUP(Tabelle3[[#This Row],[Artikelnr.]],Produktgruppe!A:B,2,0),Tabelle3[[#This Row],[Produktname]])</f>
        <v>ABS 295</v>
      </c>
      <c r="E1488" s="80" t="str">
        <f>IFERROR(VLOOKUP(Abfalldokumentation!$O1488,Artikel!A:C,3,FALSE),Abfalldokumentation!$O1488)</f>
        <v>ABS Unser Blütenkäse</v>
      </c>
      <c r="F1488" s="80" t="str">
        <f>VLOOKUP(T1488,'Liste Gründe'!A:D,2,FALSE)</f>
        <v>keinen Verwendungszweck</v>
      </c>
      <c r="G1488" s="79" t="str">
        <f>IF(ISBLANK(V1488),VLOOKUP(Abfalldokumentation!$P1488,'Liste Gründe'!A:D,3,FALSE),V1488)</f>
        <v>keinen Verwendungszweck</v>
      </c>
      <c r="H1488" s="80" t="str">
        <f>IF(ISBLANK(Abfalldokumentation!$W1488),"-",Abfalldokumentation!$W1488)</f>
        <v>-</v>
      </c>
      <c r="I1488" s="80">
        <f t="shared" si="162"/>
        <v>44</v>
      </c>
      <c r="J1488" s="80" t="str">
        <f t="shared" si="163"/>
        <v>Produkte</v>
      </c>
      <c r="K1488" s="80" t="str">
        <f t="shared" si="164"/>
        <v>BUs</v>
      </c>
      <c r="L1488" s="80" t="str">
        <f t="shared" si="165"/>
        <v>Symptome</v>
      </c>
      <c r="M14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IFERROR(VLOOKUP(Abfalldokumentation!$O1488,Kennzahlen!U:X,3,FALSE)*Abfalldokumentation!$B1488,"0")))),0)</f>
        <v>9.4651380183951126</v>
      </c>
      <c r="N1488" s="80" t="str">
        <f>IF(ISBLANK(Q1488),VLOOKUP(Abfalldokumentation!$O1488,'Linien - BU'!R:S,2,FALSE),Q1488)</f>
        <v>Bu4</v>
      </c>
      <c r="O1488" s="76">
        <f t="shared" si="166"/>
        <v>29500910</v>
      </c>
      <c r="P1488" s="76">
        <f t="shared" si="167"/>
        <v>61</v>
      </c>
      <c r="Q1488" s="38" t="s">
        <v>233</v>
      </c>
      <c r="R1488" s="39">
        <v>29500910</v>
      </c>
      <c r="S1488" s="39">
        <v>7</v>
      </c>
      <c r="T1488" s="39">
        <v>61</v>
      </c>
      <c r="U1488" s="40">
        <v>44503</v>
      </c>
      <c r="V1488" s="41"/>
      <c r="W1488" s="39"/>
      <c r="X1488" s="43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2" t="str">
        <f>VLOOKUP(N1489,'Linien - BU'!A:B,2,FALSE)</f>
        <v>BU4</v>
      </c>
      <c r="B1489" s="73">
        <f t="shared" si="161"/>
        <v>14</v>
      </c>
      <c r="C1489" s="74">
        <f>Abfalldokumentation!$U1489</f>
        <v>44503</v>
      </c>
      <c r="D1489" s="68" t="str">
        <f>IFERROR(VLOOKUP(Tabelle3[[#This Row],[Artikelnr.]],Produktgruppe!A:B,2,0),Tabelle3[[#This Row],[Produktname]])</f>
        <v>ABS 295</v>
      </c>
      <c r="E1489" s="75" t="str">
        <f>IFERROR(VLOOKUP(Abfalldokumentation!$O1489,Artikel!A:C,3,FALSE),Abfalldokumentation!$O1489)</f>
        <v>ABS Unser Blütenkäse</v>
      </c>
      <c r="F1489" s="75" t="str">
        <f>VLOOKUP(T1489,'Liste Gründe'!A:D,2,FALSE)</f>
        <v>keinen Verwendungszweck</v>
      </c>
      <c r="G1489" s="74" t="str">
        <f>IF(ISBLANK(V1489),VLOOKUP(Abfalldokumentation!$P1489,'Liste Gründe'!A:D,3,FALSE),V1489)</f>
        <v>keinen Verwendungszweck</v>
      </c>
      <c r="H1489" s="75" t="str">
        <f>IF(ISBLANK(Abfalldokumentation!$W1489),"-",Abfalldokumentation!$W1489)</f>
        <v>-</v>
      </c>
      <c r="I1489" s="75">
        <f t="shared" si="162"/>
        <v>44</v>
      </c>
      <c r="J1489" s="75" t="str">
        <f t="shared" si="163"/>
        <v>Produkte</v>
      </c>
      <c r="K1489" s="75" t="str">
        <f t="shared" si="164"/>
        <v>BUs</v>
      </c>
      <c r="L1489" s="75" t="str">
        <f t="shared" si="165"/>
        <v>Symptome</v>
      </c>
      <c r="M14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IFERROR(VLOOKUP(Abfalldokumentation!$O1489,Kennzahlen!U:X,3,FALSE)*Abfalldokumentation!$B1489,"0")))),0)</f>
        <v>9.4651380183951126</v>
      </c>
      <c r="N1489" s="75" t="str">
        <f>IF(ISBLANK(Q1489),VLOOKUP(Abfalldokumentation!$O1489,'Linien - BU'!R:S,2,FALSE),Q1489)</f>
        <v>Bu4</v>
      </c>
      <c r="O1489" s="76">
        <f t="shared" si="166"/>
        <v>29500910</v>
      </c>
      <c r="P1489" s="76">
        <f t="shared" si="167"/>
        <v>61</v>
      </c>
      <c r="Q1489" s="44" t="s">
        <v>233</v>
      </c>
      <c r="R1489" s="45">
        <v>29500910</v>
      </c>
      <c r="S1489" s="45">
        <v>14</v>
      </c>
      <c r="T1489" s="45">
        <v>61</v>
      </c>
      <c r="U1489" s="46">
        <v>44503</v>
      </c>
      <c r="V1489" s="47"/>
      <c r="W1489" s="45"/>
      <c r="X1489" s="49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7" t="str">
        <f>VLOOKUP(N1490,'Linien - BU'!A:B,2,FALSE)</f>
        <v>BU4</v>
      </c>
      <c r="B1490" s="78">
        <f t="shared" si="161"/>
        <v>2</v>
      </c>
      <c r="C1490" s="79">
        <f>Abfalldokumentation!$U1490</f>
        <v>44503</v>
      </c>
      <c r="D1490" s="68" t="str">
        <f>IFERROR(VLOOKUP(Tabelle3[[#This Row],[Artikelnr.]],Produktgruppe!A:B,2,0),Tabelle3[[#This Row],[Produktname]])</f>
        <v>ABS 295</v>
      </c>
      <c r="E1490" s="80" t="str">
        <f>IFERROR(VLOOKUP(Abfalldokumentation!$O1490,Artikel!A:C,3,FALSE),Abfalldokumentation!$O1490)</f>
        <v>ABS Unser Blütenkäse</v>
      </c>
      <c r="F1490" s="80" t="str">
        <f>VLOOKUP(T1490,'Liste Gründe'!A:D,2,FALSE)</f>
        <v>keinen Verwendungszweck</v>
      </c>
      <c r="G1490" s="79" t="str">
        <f>IF(ISBLANK(V1490),VLOOKUP(Abfalldokumentation!$P1490,'Liste Gründe'!A:D,3,FALSE),V1490)</f>
        <v>keinen Verwendungszweck</v>
      </c>
      <c r="H1490" s="80" t="str">
        <f>IF(ISBLANK(Abfalldokumentation!$W1490),"-",Abfalldokumentation!$W1490)</f>
        <v>-</v>
      </c>
      <c r="I1490" s="80">
        <f t="shared" si="162"/>
        <v>44</v>
      </c>
      <c r="J1490" s="80" t="str">
        <f t="shared" si="163"/>
        <v>Produkte</v>
      </c>
      <c r="K1490" s="80" t="str">
        <f t="shared" si="164"/>
        <v>BUs</v>
      </c>
      <c r="L1490" s="80" t="str">
        <f t="shared" si="165"/>
        <v>Symptome</v>
      </c>
      <c r="M14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IFERROR(VLOOKUP(Abfalldokumentation!$O1490,Kennzahlen!U:X,3,FALSE)*Abfalldokumentation!$B1490,"0")))),0)</f>
        <v>9.4651380183951126</v>
      </c>
      <c r="N1490" s="80" t="str">
        <f>IF(ISBLANK(Q1490),VLOOKUP(Abfalldokumentation!$O1490,'Linien - BU'!R:S,2,FALSE),Q1490)</f>
        <v>Bu4</v>
      </c>
      <c r="O1490" s="76">
        <f t="shared" si="166"/>
        <v>29500910</v>
      </c>
      <c r="P1490" s="76">
        <f t="shared" si="167"/>
        <v>61</v>
      </c>
      <c r="Q1490" s="38" t="s">
        <v>233</v>
      </c>
      <c r="R1490" s="39">
        <v>29500910</v>
      </c>
      <c r="S1490" s="39">
        <v>2</v>
      </c>
      <c r="T1490" s="39">
        <v>61</v>
      </c>
      <c r="U1490" s="40">
        <v>44503</v>
      </c>
      <c r="V1490" s="41"/>
      <c r="W1490" s="39"/>
      <c r="X1490" s="43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2" t="str">
        <f>VLOOKUP(N1491,'Linien - BU'!A:B,2,FALSE)</f>
        <v>BU4</v>
      </c>
      <c r="B1491" s="73">
        <f t="shared" si="161"/>
        <v>9</v>
      </c>
      <c r="C1491" s="74">
        <f>Abfalldokumentation!$U1491</f>
        <v>44503</v>
      </c>
      <c r="D1491" s="68" t="str">
        <f>IFERROR(VLOOKUP(Tabelle3[[#This Row],[Artikelnr.]],Produktgruppe!A:B,2,0),Tabelle3[[#This Row],[Produktname]])</f>
        <v>ABS 295</v>
      </c>
      <c r="E1491" s="75" t="str">
        <f>IFERROR(VLOOKUP(Abfalldokumentation!$O1491,Artikel!A:C,3,FALSE),Abfalldokumentation!$O1491)</f>
        <v>ABS Unser Blütenkäse</v>
      </c>
      <c r="F1491" s="75" t="str">
        <f>VLOOKUP(T1491,'Liste Gründe'!A:D,2,FALSE)</f>
        <v>keinen Verwendungszweck</v>
      </c>
      <c r="G1491" s="74" t="str">
        <f>IF(ISBLANK(V1491),VLOOKUP(Abfalldokumentation!$P1491,'Liste Gründe'!A:D,3,FALSE),V1491)</f>
        <v>keinen Verwendungszweck</v>
      </c>
      <c r="H1491" s="75" t="str">
        <f>IF(ISBLANK(Abfalldokumentation!$W1491),"-",Abfalldokumentation!$W1491)</f>
        <v>-</v>
      </c>
      <c r="I1491" s="75">
        <f t="shared" si="162"/>
        <v>44</v>
      </c>
      <c r="J1491" s="75" t="str">
        <f t="shared" si="163"/>
        <v>Produkte</v>
      </c>
      <c r="K1491" s="75" t="str">
        <f t="shared" si="164"/>
        <v>BUs</v>
      </c>
      <c r="L1491" s="75" t="str">
        <f t="shared" si="165"/>
        <v>Symptome</v>
      </c>
      <c r="M14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IFERROR(VLOOKUP(Abfalldokumentation!$O1491,Kennzahlen!U:X,3,FALSE)*Abfalldokumentation!$B1491,"0")))),0)</f>
        <v>9.4651380183951126</v>
      </c>
      <c r="N1491" s="75" t="str">
        <f>IF(ISBLANK(Q1491),VLOOKUP(Abfalldokumentation!$O1491,'Linien - BU'!R:S,2,FALSE),Q1491)</f>
        <v>Bu4</v>
      </c>
      <c r="O1491" s="76">
        <f t="shared" si="166"/>
        <v>29500910</v>
      </c>
      <c r="P1491" s="76">
        <f t="shared" si="167"/>
        <v>61</v>
      </c>
      <c r="Q1491" s="44" t="s">
        <v>233</v>
      </c>
      <c r="R1491" s="45">
        <v>29500910</v>
      </c>
      <c r="S1491" s="45">
        <v>9</v>
      </c>
      <c r="T1491" s="45">
        <v>61</v>
      </c>
      <c r="U1491" s="46">
        <v>44503</v>
      </c>
      <c r="V1491" s="47"/>
      <c r="W1491" s="45"/>
      <c r="X1491" s="49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7" t="str">
        <f>VLOOKUP(N1492,'Linien - BU'!A:B,2,FALSE)</f>
        <v>BU4</v>
      </c>
      <c r="B1492" s="78">
        <f t="shared" si="161"/>
        <v>6</v>
      </c>
      <c r="C1492" s="79">
        <f>Abfalldokumentation!$U1492</f>
        <v>44503</v>
      </c>
      <c r="D1492" s="68" t="str">
        <f>IFERROR(VLOOKUP(Tabelle3[[#This Row],[Artikelnr.]],Produktgruppe!A:B,2,0),Tabelle3[[#This Row],[Produktname]])</f>
        <v>ABS 295</v>
      </c>
      <c r="E1492" s="80" t="str">
        <f>IFERROR(VLOOKUP(Abfalldokumentation!$O1492,Artikel!A:C,3,FALSE),Abfalldokumentation!$O1492)</f>
        <v>ABS Unser Blütenkäse</v>
      </c>
      <c r="F1492" s="80" t="str">
        <f>VLOOKUP(T1492,'Liste Gründe'!A:D,2,FALSE)</f>
        <v>keinen Verwendungszweck</v>
      </c>
      <c r="G1492" s="79" t="str">
        <f>IF(ISBLANK(V1492),VLOOKUP(Abfalldokumentation!$P1492,'Liste Gründe'!A:D,3,FALSE),V1492)</f>
        <v>keinen Verwendungszweck</v>
      </c>
      <c r="H1492" s="80" t="str">
        <f>IF(ISBLANK(Abfalldokumentation!$W1492),"-",Abfalldokumentation!$W1492)</f>
        <v>-</v>
      </c>
      <c r="I1492" s="80">
        <f t="shared" si="162"/>
        <v>44</v>
      </c>
      <c r="J1492" s="80" t="str">
        <f t="shared" si="163"/>
        <v>Produkte</v>
      </c>
      <c r="K1492" s="80" t="str">
        <f t="shared" si="164"/>
        <v>BUs</v>
      </c>
      <c r="L1492" s="80" t="str">
        <f t="shared" si="165"/>
        <v>Symptome</v>
      </c>
      <c r="M14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IFERROR(VLOOKUP(Abfalldokumentation!$O1492,Kennzahlen!U:X,3,FALSE)*Abfalldokumentation!$B1492,"0")))),0)</f>
        <v>9.4651380183951126</v>
      </c>
      <c r="N1492" s="80" t="str">
        <f>IF(ISBLANK(Q1492),VLOOKUP(Abfalldokumentation!$O1492,'Linien - BU'!R:S,2,FALSE),Q1492)</f>
        <v>Bu4</v>
      </c>
      <c r="O1492" s="76">
        <f t="shared" si="166"/>
        <v>29500910</v>
      </c>
      <c r="P1492" s="76">
        <f t="shared" si="167"/>
        <v>61</v>
      </c>
      <c r="Q1492" s="38" t="s">
        <v>233</v>
      </c>
      <c r="R1492" s="39">
        <v>29500910</v>
      </c>
      <c r="S1492" s="39">
        <v>6</v>
      </c>
      <c r="T1492" s="39">
        <v>61</v>
      </c>
      <c r="U1492" s="40">
        <v>44503</v>
      </c>
      <c r="V1492" s="41"/>
      <c r="W1492" s="39"/>
      <c r="X1492" s="43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2" t="str">
        <f>VLOOKUP(N1493,'Linien - BU'!A:B,2,FALSE)</f>
        <v>BU1</v>
      </c>
      <c r="B1493" s="73">
        <f t="shared" si="161"/>
        <v>25</v>
      </c>
      <c r="C1493" s="74">
        <f>Abfalldokumentation!$U1493</f>
        <v>44503</v>
      </c>
      <c r="D1493" s="68" t="str">
        <f>IFERROR(VLOOKUP(Tabelle3[[#This Row],[Artikelnr.]],Produktgruppe!A:B,2,0),Tabelle3[[#This Row],[Produktname]])</f>
        <v>VOS 295</v>
      </c>
      <c r="E1493" s="75" t="str">
        <f>IFERROR(VLOOKUP(Abfalldokumentation!$O1493,Artikel!A:C,3,FALSE),Abfalldokumentation!$O1493)</f>
        <v>VOS-ABS ENTSORGUNG</v>
      </c>
      <c r="F1493" s="75" t="str">
        <f>VLOOKUP(T1493,'Liste Gründe'!A:D,2,FALSE)</f>
        <v>Rest</v>
      </c>
      <c r="G1493" s="74" t="str">
        <f>IF(ISBLANK(V1493),VLOOKUP(Abfalldokumentation!$P1493,'Liste Gründe'!A:D,3,FALSE),V1493)</f>
        <v>geschälte Rinde</v>
      </c>
      <c r="H1493" s="75" t="str">
        <f>IF(ISBLANK(Abfalldokumentation!$W1493),"-",Abfalldokumentation!$W1493)</f>
        <v>-</v>
      </c>
      <c r="I1493" s="75">
        <f t="shared" si="162"/>
        <v>44</v>
      </c>
      <c r="J1493" s="75" t="str">
        <f t="shared" si="163"/>
        <v>Produkte</v>
      </c>
      <c r="K1493" s="75" t="str">
        <f t="shared" si="164"/>
        <v>BUs</v>
      </c>
      <c r="L1493" s="75" t="str">
        <f t="shared" si="165"/>
        <v>Symptome</v>
      </c>
      <c r="M14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IFERROR(VLOOKUP(Abfalldokumentation!$O1493,Kennzahlen!U:X,3,FALSE)*Abfalldokumentation!$B1493,"0")))),0)</f>
        <v>0.25</v>
      </c>
      <c r="N1493" s="75" t="str">
        <f>IF(ISBLANK(Q1493),VLOOKUP(Abfalldokumentation!$O1493,'Linien - BU'!R:S,2,FALSE),Q1493)</f>
        <v>RWV</v>
      </c>
      <c r="O1493" s="76">
        <f t="shared" si="166"/>
        <v>29500917</v>
      </c>
      <c r="P1493" s="76">
        <f t="shared" si="167"/>
        <v>60</v>
      </c>
      <c r="Q1493" s="44" t="s">
        <v>188</v>
      </c>
      <c r="R1493" s="45">
        <v>29500917</v>
      </c>
      <c r="S1493" s="45">
        <v>25</v>
      </c>
      <c r="T1493" s="45">
        <v>60</v>
      </c>
      <c r="U1493" s="46">
        <v>44503</v>
      </c>
      <c r="V1493" s="47"/>
      <c r="W1493" s="45"/>
      <c r="X1493" s="49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7" t="str">
        <f>VLOOKUP(N1494,'Linien - BU'!A:B,2,FALSE)</f>
        <v>BU1</v>
      </c>
      <c r="B1494" s="78">
        <f t="shared" si="161"/>
        <v>10</v>
      </c>
      <c r="C1494" s="79">
        <f>Abfalldokumentation!$U1494</f>
        <v>44503</v>
      </c>
      <c r="D1494" s="68" t="str">
        <f>IFERROR(VLOOKUP(Tabelle3[[#This Row],[Artikelnr.]],Produktgruppe!A:B,2,0),Tabelle3[[#This Row],[Produktname]])</f>
        <v>VOS 295</v>
      </c>
      <c r="E1494" s="80" t="str">
        <f>IFERROR(VLOOKUP(Abfalldokumentation!$O1494,Artikel!A:C,3,FALSE),Abfalldokumentation!$O1494)</f>
        <v>VOS-ABS ENTSORGUNG</v>
      </c>
      <c r="F1494" s="80" t="str">
        <f>VLOOKUP(T1494,'Liste Gründe'!A:D,2,FALSE)</f>
        <v>Rest</v>
      </c>
      <c r="G1494" s="79" t="str">
        <f>IF(ISBLANK(V1494),VLOOKUP(Abfalldokumentation!$P1494,'Liste Gründe'!A:D,3,FALSE),V1494)</f>
        <v>geschälte Rinde</v>
      </c>
      <c r="H1494" s="80" t="str">
        <f>IF(ISBLANK(Abfalldokumentation!$W1494),"-",Abfalldokumentation!$W1494)</f>
        <v>-</v>
      </c>
      <c r="I1494" s="80">
        <f t="shared" si="162"/>
        <v>44</v>
      </c>
      <c r="J1494" s="80" t="str">
        <f t="shared" si="163"/>
        <v>Produkte</v>
      </c>
      <c r="K1494" s="80" t="str">
        <f t="shared" si="164"/>
        <v>BUs</v>
      </c>
      <c r="L1494" s="80" t="str">
        <f t="shared" si="165"/>
        <v>Symptome</v>
      </c>
      <c r="M14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IFERROR(VLOOKUP(Abfalldokumentation!$O1494,Kennzahlen!U:X,3,FALSE)*Abfalldokumentation!$B1494,"0")))),0)</f>
        <v>0.1</v>
      </c>
      <c r="N1494" s="80" t="str">
        <f>IF(ISBLANK(Q1494),VLOOKUP(Abfalldokumentation!$O1494,'Linien - BU'!R:S,2,FALSE),Q1494)</f>
        <v>RWV</v>
      </c>
      <c r="O1494" s="76">
        <f t="shared" si="166"/>
        <v>29500917</v>
      </c>
      <c r="P1494" s="76">
        <f t="shared" si="167"/>
        <v>60</v>
      </c>
      <c r="Q1494" s="38" t="s">
        <v>188</v>
      </c>
      <c r="R1494" s="39">
        <v>29500917</v>
      </c>
      <c r="S1494" s="39">
        <v>10</v>
      </c>
      <c r="T1494" s="39">
        <v>60</v>
      </c>
      <c r="U1494" s="40">
        <v>44503</v>
      </c>
      <c r="V1494" s="41"/>
      <c r="W1494" s="39"/>
      <c r="X1494" s="43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2" t="str">
        <f>VLOOKUP(N1495,'Linien - BU'!A:B,2,FALSE)</f>
        <v>BU1</v>
      </c>
      <c r="B1495" s="73">
        <f t="shared" si="161"/>
        <v>33</v>
      </c>
      <c r="C1495" s="74">
        <f>Abfalldokumentation!$U1495</f>
        <v>44503</v>
      </c>
      <c r="D1495" s="68" t="str">
        <f>IFERROR(VLOOKUP(Tabelle3[[#This Row],[Artikelnr.]],Produktgruppe!A:B,2,0),Tabelle3[[#This Row],[Produktname]])</f>
        <v>VOS 295</v>
      </c>
      <c r="E1495" s="75" t="str">
        <f>IFERROR(VLOOKUP(Abfalldokumentation!$O1495,Artikel!A:C,3,FALSE),Abfalldokumentation!$O1495)</f>
        <v>VOS-ABS ENTSORGUNG</v>
      </c>
      <c r="F1495" s="75" t="str">
        <f>VLOOKUP(T1495,'Liste Gründe'!A:D,2,FALSE)</f>
        <v>Rest</v>
      </c>
      <c r="G1495" s="74" t="str">
        <f>IF(ISBLANK(V1495),VLOOKUP(Abfalldokumentation!$P1495,'Liste Gründe'!A:D,3,FALSE),V1495)</f>
        <v>geschälte Rinde</v>
      </c>
      <c r="H1495" s="75" t="str">
        <f>IF(ISBLANK(Abfalldokumentation!$W1495),"-",Abfalldokumentation!$W1495)</f>
        <v>-</v>
      </c>
      <c r="I1495" s="75">
        <f t="shared" si="162"/>
        <v>44</v>
      </c>
      <c r="J1495" s="75" t="str">
        <f t="shared" si="163"/>
        <v>Produkte</v>
      </c>
      <c r="K1495" s="75" t="str">
        <f t="shared" si="164"/>
        <v>BUs</v>
      </c>
      <c r="L1495" s="75" t="str">
        <f t="shared" si="165"/>
        <v>Symptome</v>
      </c>
      <c r="M14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IFERROR(VLOOKUP(Abfalldokumentation!$O1495,Kennzahlen!U:X,3,FALSE)*Abfalldokumentation!$B1495,"0")))),0)</f>
        <v>0.33</v>
      </c>
      <c r="N1495" s="75" t="str">
        <f>IF(ISBLANK(Q1495),VLOOKUP(Abfalldokumentation!$O1495,'Linien - BU'!R:S,2,FALSE),Q1495)</f>
        <v>RWV</v>
      </c>
      <c r="O1495" s="76">
        <f t="shared" si="166"/>
        <v>29500917</v>
      </c>
      <c r="P1495" s="76">
        <f t="shared" si="167"/>
        <v>60</v>
      </c>
      <c r="Q1495" s="44" t="s">
        <v>188</v>
      </c>
      <c r="R1495" s="45">
        <v>29500917</v>
      </c>
      <c r="S1495" s="45">
        <v>33</v>
      </c>
      <c r="T1495" s="45">
        <v>60</v>
      </c>
      <c r="U1495" s="46">
        <v>44503</v>
      </c>
      <c r="V1495" s="47"/>
      <c r="W1495" s="45"/>
      <c r="X1495" s="49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7" t="str">
        <f>VLOOKUP(N1496,'Linien - BU'!A:B,2,FALSE)</f>
        <v>BU1</v>
      </c>
      <c r="B1496" s="78">
        <f t="shared" si="161"/>
        <v>33</v>
      </c>
      <c r="C1496" s="79">
        <f>Abfalldokumentation!$U1496</f>
        <v>44503</v>
      </c>
      <c r="D1496" s="68" t="str">
        <f>IFERROR(VLOOKUP(Tabelle3[[#This Row],[Artikelnr.]],Produktgruppe!A:B,2,0),Tabelle3[[#This Row],[Produktname]])</f>
        <v>VOS 295</v>
      </c>
      <c r="E1496" s="80" t="str">
        <f>IFERROR(VLOOKUP(Abfalldokumentation!$O1496,Artikel!A:C,3,FALSE),Abfalldokumentation!$O1496)</f>
        <v>VOS-ABS ENTSORGUNG</v>
      </c>
      <c r="F1496" s="80" t="str">
        <f>VLOOKUP(T1496,'Liste Gründe'!A:D,2,FALSE)</f>
        <v>Rest</v>
      </c>
      <c r="G1496" s="79" t="str">
        <f>IF(ISBLANK(V1496),VLOOKUP(Abfalldokumentation!$P1496,'Liste Gründe'!A:D,3,FALSE),V1496)</f>
        <v>geschälte Rinde</v>
      </c>
      <c r="H1496" s="80" t="str">
        <f>IF(ISBLANK(Abfalldokumentation!$W1496),"-",Abfalldokumentation!$W1496)</f>
        <v>-</v>
      </c>
      <c r="I1496" s="80">
        <f t="shared" si="162"/>
        <v>44</v>
      </c>
      <c r="J1496" s="80" t="str">
        <f t="shared" si="163"/>
        <v>Produkte</v>
      </c>
      <c r="K1496" s="80" t="str">
        <f t="shared" si="164"/>
        <v>BUs</v>
      </c>
      <c r="L1496" s="80" t="str">
        <f t="shared" si="165"/>
        <v>Symptome</v>
      </c>
      <c r="M14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IFERROR(VLOOKUP(Abfalldokumentation!$O1496,Kennzahlen!U:X,3,FALSE)*Abfalldokumentation!$B1496,"0")))),0)</f>
        <v>0.33</v>
      </c>
      <c r="N1496" s="80" t="str">
        <f>IF(ISBLANK(Q1496),VLOOKUP(Abfalldokumentation!$O1496,'Linien - BU'!R:S,2,FALSE),Q1496)</f>
        <v>RWV</v>
      </c>
      <c r="O1496" s="76">
        <f t="shared" si="166"/>
        <v>29500917</v>
      </c>
      <c r="P1496" s="76">
        <f t="shared" si="167"/>
        <v>60</v>
      </c>
      <c r="Q1496" s="38" t="s">
        <v>188</v>
      </c>
      <c r="R1496" s="39">
        <v>29500917</v>
      </c>
      <c r="S1496" s="39">
        <v>33</v>
      </c>
      <c r="T1496" s="39">
        <v>60</v>
      </c>
      <c r="U1496" s="40">
        <v>44503</v>
      </c>
      <c r="V1496" s="41"/>
      <c r="W1496" s="39"/>
      <c r="X1496" s="43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2" t="str">
        <f>VLOOKUP(N1497,'Linien - BU'!A:B,2,FALSE)</f>
        <v>BU1</v>
      </c>
      <c r="B1497" s="73">
        <f t="shared" si="161"/>
        <v>25</v>
      </c>
      <c r="C1497" s="74">
        <f>Abfalldokumentation!$U1497</f>
        <v>44503</v>
      </c>
      <c r="D1497" s="68" t="str">
        <f>IFERROR(VLOOKUP(Tabelle3[[#This Row],[Artikelnr.]],Produktgruppe!A:B,2,0),Tabelle3[[#This Row],[Produktname]])</f>
        <v>VOS 295</v>
      </c>
      <c r="E1497" s="75" t="str">
        <f>IFERROR(VLOOKUP(Abfalldokumentation!$O1497,Artikel!A:C,3,FALSE),Abfalldokumentation!$O1497)</f>
        <v>VOS SKZ-GOU</v>
      </c>
      <c r="F1497" s="75" t="str">
        <f>VLOOKUP(T1497,'Liste Gründe'!A:D,2,FALSE)</f>
        <v>Schimmel</v>
      </c>
      <c r="G1497" s="74" t="str">
        <f>IF(ISBLANK(V1497),VLOOKUP(Abfalldokumentation!$P1497,'Liste Gründe'!A:D,3,FALSE),V1497)</f>
        <v>keine Verarbeitung</v>
      </c>
      <c r="H1497" s="75" t="str">
        <f>IF(ISBLANK(Abfalldokumentation!$W1497),"-",Abfalldokumentation!$W1497)</f>
        <v>-</v>
      </c>
      <c r="I1497" s="75">
        <f t="shared" si="162"/>
        <v>44</v>
      </c>
      <c r="J1497" s="75" t="str">
        <f t="shared" si="163"/>
        <v>Produkte</v>
      </c>
      <c r="K1497" s="75" t="str">
        <f t="shared" si="164"/>
        <v>BUs</v>
      </c>
      <c r="L1497" s="75" t="str">
        <f t="shared" si="165"/>
        <v>Symptome</v>
      </c>
      <c r="M14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IFERROR(VLOOKUP(Abfalldokumentation!$O1497,Kennzahlen!U:X,3,FALSE)*Abfalldokumentation!$B1497,"0")))),0)</f>
        <v>12.5</v>
      </c>
      <c r="N1497" s="75" t="str">
        <f>IF(ISBLANK(Q1497),VLOOKUP(Abfalldokumentation!$O1497,'Linien - BU'!R:S,2,FALSE),Q1497)</f>
        <v>Abfüllung</v>
      </c>
      <c r="O1497" s="76">
        <f t="shared" si="166"/>
        <v>29500918</v>
      </c>
      <c r="P1497" s="76">
        <f t="shared" si="167"/>
        <v>12</v>
      </c>
      <c r="Q1497" s="44" t="s">
        <v>166</v>
      </c>
      <c r="R1497" s="45">
        <v>29500918</v>
      </c>
      <c r="S1497" s="45">
        <v>25</v>
      </c>
      <c r="T1497" s="45">
        <v>12</v>
      </c>
      <c r="U1497" s="46">
        <v>44503</v>
      </c>
      <c r="V1497" s="47" t="s">
        <v>22</v>
      </c>
      <c r="W1497" s="45"/>
      <c r="X1497" s="49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7" t="str">
        <f>VLOOKUP(N1498,'Linien - BU'!A:B,2,FALSE)</f>
        <v>BU1</v>
      </c>
      <c r="B1498" s="78">
        <f t="shared" si="161"/>
        <v>23</v>
      </c>
      <c r="C1498" s="79">
        <f>Abfalldokumentation!$U1498</f>
        <v>44503</v>
      </c>
      <c r="D1498" s="68" t="str">
        <f>IFERROR(VLOOKUP(Tabelle3[[#This Row],[Artikelnr.]],Produktgruppe!A:B,2,0),Tabelle3[[#This Row],[Produktname]])</f>
        <v>VOS 295</v>
      </c>
      <c r="E1498" s="80" t="str">
        <f>IFERROR(VLOOKUP(Abfalldokumentation!$O1498,Artikel!A:C,3,FALSE),Abfalldokumentation!$O1498)</f>
        <v>VOS SKZ-GOU</v>
      </c>
      <c r="F1498" s="80" t="str">
        <f>VLOOKUP(T1498,'Liste Gründe'!A:D,2,FALSE)</f>
        <v>Schimmel</v>
      </c>
      <c r="G1498" s="79" t="str">
        <f>IF(ISBLANK(V1498),VLOOKUP(Abfalldokumentation!$P1498,'Liste Gründe'!A:D,3,FALSE),V1498)</f>
        <v>keine Verarbeitung</v>
      </c>
      <c r="H1498" s="80" t="str">
        <f>IF(ISBLANK(Abfalldokumentation!$W1498),"-",Abfalldokumentation!$W1498)</f>
        <v>-</v>
      </c>
      <c r="I1498" s="80">
        <f t="shared" si="162"/>
        <v>44</v>
      </c>
      <c r="J1498" s="80" t="str">
        <f t="shared" si="163"/>
        <v>Produkte</v>
      </c>
      <c r="K1498" s="80" t="str">
        <f t="shared" si="164"/>
        <v>BUs</v>
      </c>
      <c r="L1498" s="80" t="str">
        <f t="shared" si="165"/>
        <v>Symptome</v>
      </c>
      <c r="M14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IFERROR(VLOOKUP(Abfalldokumentation!$O1498,Kennzahlen!U:X,3,FALSE)*Abfalldokumentation!$B1498,"0")))),0)</f>
        <v>11.5</v>
      </c>
      <c r="N1498" s="80" t="str">
        <f>IF(ISBLANK(Q1498),VLOOKUP(Abfalldokumentation!$O1498,'Linien - BU'!R:S,2,FALSE),Q1498)</f>
        <v>Abfüllung</v>
      </c>
      <c r="O1498" s="76">
        <f t="shared" si="166"/>
        <v>29500918</v>
      </c>
      <c r="P1498" s="76">
        <f t="shared" si="167"/>
        <v>12</v>
      </c>
      <c r="Q1498" s="38" t="s">
        <v>166</v>
      </c>
      <c r="R1498" s="39">
        <v>29500918</v>
      </c>
      <c r="S1498" s="39">
        <v>23</v>
      </c>
      <c r="T1498" s="39">
        <v>12</v>
      </c>
      <c r="U1498" s="40">
        <v>44503</v>
      </c>
      <c r="V1498" s="47" t="s">
        <v>22</v>
      </c>
      <c r="W1498" s="39"/>
      <c r="X1498" s="43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2" t="str">
        <f>VLOOKUP(N1499,'Linien - BU'!A:B,2,FALSE)</f>
        <v>Verkauf</v>
      </c>
      <c r="B1499" s="73">
        <f t="shared" si="161"/>
        <v>42</v>
      </c>
      <c r="C1499" s="74">
        <f>Abfalldokumentation!$U1499</f>
        <v>44503</v>
      </c>
      <c r="D1499" s="68" t="str">
        <f>IFERROR(VLOOKUP(Tabelle3[[#This Row],[Artikelnr.]],Produktgruppe!A:B,2,0),Tabelle3[[#This Row],[Produktname]])</f>
        <v>Zipfel 295</v>
      </c>
      <c r="E1499" s="75" t="str">
        <f>IFERROR(VLOOKUP(Abfalldokumentation!$O1499,Artikel!A:C,3,FALSE),Abfalldokumentation!$O1499)</f>
        <v>VOS RW-NUSS-ZIPFEL</v>
      </c>
      <c r="F1499" s="75" t="str">
        <f>VLOOKUP(T1499,'Liste Gründe'!A:D,2,FALSE)</f>
        <v>Schimmel</v>
      </c>
      <c r="G1499" s="74" t="str">
        <f>IF(ISBLANK(V1499),VLOOKUP(Abfalldokumentation!$P1499,'Liste Gründe'!A:D,3,FALSE),V1499)</f>
        <v>keinen Abnehmer/kein Schälpersonal</v>
      </c>
      <c r="H1499" s="75" t="str">
        <f>IF(ISBLANK(Abfalldokumentation!$W1499),"-",Abfalldokumentation!$W1499)</f>
        <v>-</v>
      </c>
      <c r="I1499" s="75">
        <f t="shared" si="162"/>
        <v>44</v>
      </c>
      <c r="J1499" s="75" t="str">
        <f t="shared" si="163"/>
        <v>Produkte</v>
      </c>
      <c r="K1499" s="75" t="str">
        <f t="shared" si="164"/>
        <v>BUs</v>
      </c>
      <c r="L1499" s="75" t="str">
        <f t="shared" si="165"/>
        <v>Symptome</v>
      </c>
      <c r="M14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IFERROR(VLOOKUP(Abfalldokumentation!$O1499,Kennzahlen!U:X,3,FALSE)*Abfalldokumentation!$B1499,"0")))),0)</f>
        <v>21</v>
      </c>
      <c r="N1499" s="75" t="str">
        <f>IF(ISBLANK(Q1499),VLOOKUP(Abfalldokumentation!$O1499,'Linien - BU'!R:S,2,FALSE),Q1499)</f>
        <v>Verkauf</v>
      </c>
      <c r="O1499" s="76">
        <f t="shared" si="166"/>
        <v>29501073</v>
      </c>
      <c r="P1499" s="76">
        <f t="shared" si="167"/>
        <v>12</v>
      </c>
      <c r="Q1499" s="44" t="s">
        <v>11</v>
      </c>
      <c r="R1499" s="45">
        <v>29501073</v>
      </c>
      <c r="S1499" s="45">
        <v>42</v>
      </c>
      <c r="T1499" s="45">
        <v>12</v>
      </c>
      <c r="U1499" s="46">
        <v>44503</v>
      </c>
      <c r="V1499" s="47" t="s">
        <v>20</v>
      </c>
      <c r="W1499" s="45"/>
      <c r="X1499" s="49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7" t="str">
        <f>VLOOKUP(N1500,'Linien - BU'!A:B,2,FALSE)</f>
        <v>Verkauf</v>
      </c>
      <c r="B1500" s="78">
        <f t="shared" si="161"/>
        <v>21</v>
      </c>
      <c r="C1500" s="79">
        <f>Abfalldokumentation!$U1500</f>
        <v>44503</v>
      </c>
      <c r="D1500" s="68" t="str">
        <f>IFERROR(VLOOKUP(Tabelle3[[#This Row],[Artikelnr.]],Produktgruppe!A:B,2,0),Tabelle3[[#This Row],[Produktname]])</f>
        <v>Endstücke 295</v>
      </c>
      <c r="E1500" s="80" t="str">
        <f>IFERROR(VLOOKUP(Abfalldokumentation!$O1500,Artikel!A:C,3,FALSE),Abfalldokumentation!$O1500)</f>
        <v>VOS RW-NUSS-ENDSTÜCK</v>
      </c>
      <c r="F1500" s="80" t="str">
        <f>VLOOKUP(T1500,'Liste Gründe'!A:D,2,FALSE)</f>
        <v>keinen Verwendungszweck</v>
      </c>
      <c r="G1500" s="79" t="str">
        <f>IF(ISBLANK(V1500),VLOOKUP(Abfalldokumentation!$P1500,'Liste Gründe'!A:D,3,FALSE),V1500)</f>
        <v>keinen Abnehmer/kein Schälpersonal</v>
      </c>
      <c r="H1500" s="80" t="str">
        <f>IF(ISBLANK(Abfalldokumentation!$W1500),"-",Abfalldokumentation!$W1500)</f>
        <v>-</v>
      </c>
      <c r="I1500" s="80">
        <f t="shared" si="162"/>
        <v>44</v>
      </c>
      <c r="J1500" s="80" t="str">
        <f t="shared" si="163"/>
        <v>Produkte</v>
      </c>
      <c r="K1500" s="80" t="str">
        <f t="shared" si="164"/>
        <v>BUs</v>
      </c>
      <c r="L1500" s="80" t="str">
        <f t="shared" si="165"/>
        <v>Symptome</v>
      </c>
      <c r="M15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IFERROR(VLOOKUP(Abfalldokumentation!$O1500,Kennzahlen!U:X,3,FALSE)*Abfalldokumentation!$B1500,"0")))),0)</f>
        <v>10.5</v>
      </c>
      <c r="N1500" s="80" t="str">
        <f>IF(ISBLANK(Q1500),VLOOKUP(Abfalldokumentation!$O1500,'Linien - BU'!R:S,2,FALSE),Q1500)</f>
        <v>Verkauf</v>
      </c>
      <c r="O1500" s="76">
        <f t="shared" si="166"/>
        <v>29501076</v>
      </c>
      <c r="P1500" s="76">
        <f t="shared" si="167"/>
        <v>61</v>
      </c>
      <c r="Q1500" s="38" t="s">
        <v>11</v>
      </c>
      <c r="R1500" s="39">
        <v>29501076</v>
      </c>
      <c r="S1500" s="39">
        <v>21</v>
      </c>
      <c r="T1500" s="39">
        <v>61</v>
      </c>
      <c r="U1500" s="40">
        <v>44503</v>
      </c>
      <c r="V1500" s="47" t="s">
        <v>20</v>
      </c>
      <c r="W1500" s="39"/>
      <c r="X1500" s="43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2" t="str">
        <f>VLOOKUP(N1501,'Linien - BU'!A:B,2,FALSE)</f>
        <v>BU1</v>
      </c>
      <c r="B1501" s="73">
        <f t="shared" si="161"/>
        <v>48.6</v>
      </c>
      <c r="C1501" s="74">
        <f>Abfalldokumentation!$U1501</f>
        <v>44503</v>
      </c>
      <c r="D1501" s="68" t="str">
        <f>IFERROR(VLOOKUP(Tabelle3[[#This Row],[Artikelnr.]],Produktgruppe!A:B,2,0),Tabelle3[[#This Row],[Produktname]])</f>
        <v>VOS 495</v>
      </c>
      <c r="E1501" s="75" t="str">
        <f>IFERROR(VLOOKUP(Abfalldokumentation!$O1501,Artikel!A:C,3,FALSE),Abfalldokumentation!$O1501)</f>
        <v>VOS SKZ MF-GOU-VAKU</v>
      </c>
      <c r="F1501" s="75" t="str">
        <f>VLOOKUP(T1501,'Liste Gründe'!A:D,2,FALSE)</f>
        <v>Schimmel</v>
      </c>
      <c r="G1501" s="74" t="str">
        <f>IF(ISBLANK(V1501),VLOOKUP(Abfalldokumentation!$P1501,'Liste Gründe'!A:D,3,FALSE),V1501)</f>
        <v>keine Verarbeitung</v>
      </c>
      <c r="H1501" s="75" t="str">
        <f>IF(ISBLANK(Abfalldokumentation!$W1501),"-",Abfalldokumentation!$W1501)</f>
        <v>-</v>
      </c>
      <c r="I1501" s="75">
        <f t="shared" si="162"/>
        <v>44</v>
      </c>
      <c r="J1501" s="75" t="str">
        <f t="shared" si="163"/>
        <v>Produkte</v>
      </c>
      <c r="K1501" s="75" t="str">
        <f t="shared" si="164"/>
        <v>BUs</v>
      </c>
      <c r="L1501" s="75" t="str">
        <f t="shared" si="165"/>
        <v>Symptome</v>
      </c>
      <c r="M15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IFERROR(VLOOKUP(Abfalldokumentation!$O1501,Kennzahlen!U:X,3,FALSE)*Abfalldokumentation!$B1501,"0")))),0)</f>
        <v>0</v>
      </c>
      <c r="N1501" s="75" t="str">
        <f>IF(ISBLANK(Q1501),VLOOKUP(Abfalldokumentation!$O1501,'Linien - BU'!R:S,2,FALSE),Q1501)</f>
        <v>Abfüllung</v>
      </c>
      <c r="O1501" s="76">
        <f t="shared" si="166"/>
        <v>49500102</v>
      </c>
      <c r="P1501" s="76">
        <f t="shared" si="167"/>
        <v>12</v>
      </c>
      <c r="Q1501" s="44" t="s">
        <v>166</v>
      </c>
      <c r="R1501" s="45">
        <v>49500102</v>
      </c>
      <c r="S1501" s="45">
        <v>48.6</v>
      </c>
      <c r="T1501" s="45">
        <v>12</v>
      </c>
      <c r="U1501" s="46">
        <v>44503</v>
      </c>
      <c r="V1501" s="47" t="s">
        <v>22</v>
      </c>
      <c r="W1501" s="45"/>
      <c r="X1501" s="49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7" t="str">
        <f>VLOOKUP(N1502,'Linien - BU'!A:B,2,FALSE)</f>
        <v>BU1</v>
      </c>
      <c r="B1502" s="78">
        <f t="shared" si="161"/>
        <v>75</v>
      </c>
      <c r="C1502" s="79">
        <f>Abfalldokumentation!$U1502</f>
        <v>44503</v>
      </c>
      <c r="D1502" s="68" t="str">
        <f>IFERROR(VLOOKUP(Tabelle3[[#This Row],[Artikelnr.]],Produktgruppe!A:B,2,0),Tabelle3[[#This Row],[Produktname]])</f>
        <v>VOS 495</v>
      </c>
      <c r="E1502" s="80" t="str">
        <f>IFERROR(VLOOKUP(Abfalldokumentation!$O1502,Artikel!A:C,3,FALSE),Abfalldokumentation!$O1502)</f>
        <v>VOS SKZ MF-GOU-VAKU</v>
      </c>
      <c r="F1502" s="80" t="str">
        <f>VLOOKUP(T1502,'Liste Gründe'!A:D,2,FALSE)</f>
        <v>Schimmel</v>
      </c>
      <c r="G1502" s="79" t="str">
        <f>IF(ISBLANK(V1502),VLOOKUP(Abfalldokumentation!$P1502,'Liste Gründe'!A:D,3,FALSE),V1502)</f>
        <v>keine Verarbeitung</v>
      </c>
      <c r="H1502" s="80" t="str">
        <f>IF(ISBLANK(Abfalldokumentation!$W1502),"-",Abfalldokumentation!$W1502)</f>
        <v>-</v>
      </c>
      <c r="I1502" s="80">
        <f t="shared" si="162"/>
        <v>44</v>
      </c>
      <c r="J1502" s="80" t="str">
        <f t="shared" si="163"/>
        <v>Produkte</v>
      </c>
      <c r="K1502" s="80" t="str">
        <f t="shared" si="164"/>
        <v>BUs</v>
      </c>
      <c r="L1502" s="80" t="str">
        <f t="shared" si="165"/>
        <v>Symptome</v>
      </c>
      <c r="M15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IFERROR(VLOOKUP(Abfalldokumentation!$O1502,Kennzahlen!U:X,3,FALSE)*Abfalldokumentation!$B1502,"0")))),0)</f>
        <v>0</v>
      </c>
      <c r="N1502" s="80" t="str">
        <f>IF(ISBLANK(Q1502),VLOOKUP(Abfalldokumentation!$O1502,'Linien - BU'!R:S,2,FALSE),Q1502)</f>
        <v>RWV</v>
      </c>
      <c r="O1502" s="76">
        <f t="shared" si="166"/>
        <v>49500102</v>
      </c>
      <c r="P1502" s="76">
        <f t="shared" si="167"/>
        <v>12</v>
      </c>
      <c r="Q1502" s="38" t="s">
        <v>188</v>
      </c>
      <c r="R1502" s="39">
        <v>49500102</v>
      </c>
      <c r="S1502" s="39">
        <v>75</v>
      </c>
      <c r="T1502" s="39">
        <v>12</v>
      </c>
      <c r="U1502" s="40">
        <v>44503</v>
      </c>
      <c r="V1502" s="47" t="s">
        <v>22</v>
      </c>
      <c r="W1502" s="39"/>
      <c r="X1502" s="43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2" t="str">
        <f>VLOOKUP(N1503,'Linien - BU'!A:B,2,FALSE)</f>
        <v>BU1</v>
      </c>
      <c r="B1503" s="73">
        <f t="shared" si="161"/>
        <v>131</v>
      </c>
      <c r="C1503" s="74">
        <f>Abfalldokumentation!$U1503</f>
        <v>44503</v>
      </c>
      <c r="D1503" s="68" t="str">
        <f>IFERROR(VLOOKUP(Tabelle3[[#This Row],[Artikelnr.]],Produktgruppe!A:B,2,0),Tabelle3[[#This Row],[Produktname]])</f>
        <v>Rest</v>
      </c>
      <c r="E1503" s="75" t="str">
        <f>IFERROR(VLOOKUP(Abfalldokumentation!$O1503,Artikel!A:C,3,FALSE),Abfalldokumentation!$O1503)</f>
        <v>-</v>
      </c>
      <c r="F1503" s="75" t="str">
        <f>VLOOKUP(T1503,'Liste Gründe'!A:D,2,FALSE)</f>
        <v>Linienbezogen</v>
      </c>
      <c r="G1503" s="74" t="str">
        <f>IF(ISBLANK(V1503),VLOOKUP(Abfalldokumentation!$P1503,'Liste Gründe'!A:D,3,FALSE),V1503)</f>
        <v>Reinigung</v>
      </c>
      <c r="H1503" s="75" t="str">
        <f>IF(ISBLANK(Abfalldokumentation!$W1503),"-",Abfalldokumentation!$W1503)</f>
        <v>-</v>
      </c>
      <c r="I1503" s="75">
        <f t="shared" si="162"/>
        <v>44</v>
      </c>
      <c r="J1503" s="75" t="str">
        <f t="shared" si="163"/>
        <v>Produkte</v>
      </c>
      <c r="K1503" s="75" t="str">
        <f t="shared" si="164"/>
        <v>BUs</v>
      </c>
      <c r="L1503" s="75" t="str">
        <f t="shared" si="165"/>
        <v>Symptome</v>
      </c>
      <c r="M15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IFERROR(VLOOKUP(Abfalldokumentation!$O1503,Kennzahlen!U:X,3,FALSE)*Abfalldokumentation!$B1503,"0")))),0)</f>
        <v>0</v>
      </c>
      <c r="N1503" s="75" t="str">
        <f>IF(ISBLANK(Q1503),VLOOKUP(Abfalldokumentation!$O1503,'Linien - BU'!R:S,2,FALSE),Q1503)</f>
        <v>Strudelline</v>
      </c>
      <c r="O1503" s="76" t="str">
        <f t="shared" si="166"/>
        <v>-</v>
      </c>
      <c r="P1503" s="76">
        <f t="shared" si="167"/>
        <v>10</v>
      </c>
      <c r="Q1503" s="44" t="s">
        <v>208</v>
      </c>
      <c r="R1503" s="45" t="s">
        <v>52</v>
      </c>
      <c r="S1503" s="45">
        <v>131</v>
      </c>
      <c r="T1503" s="45">
        <v>10</v>
      </c>
      <c r="U1503" s="46">
        <v>44503</v>
      </c>
      <c r="V1503" s="47"/>
      <c r="W1503" s="45"/>
      <c r="X1503" s="49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7" t="str">
        <f>VLOOKUP(N1504,'Linien - BU'!A:B,2,FALSE)</f>
        <v>BU1</v>
      </c>
      <c r="B1504" s="78">
        <f t="shared" si="161"/>
        <v>65</v>
      </c>
      <c r="C1504" s="79">
        <f>Abfalldokumentation!$U1504</f>
        <v>44503</v>
      </c>
      <c r="D1504" s="68" t="str">
        <f>IFERROR(VLOOKUP(Tabelle3[[#This Row],[Artikelnr.]],Produktgruppe!A:B,2,0),Tabelle3[[#This Row],[Produktname]])</f>
        <v>Rest</v>
      </c>
      <c r="E1504" s="80" t="str">
        <f>IFERROR(VLOOKUP(Abfalldokumentation!$O1504,Artikel!A:C,3,FALSE),Abfalldokumentation!$O1504)</f>
        <v>-</v>
      </c>
      <c r="F1504" s="80" t="str">
        <f>VLOOKUP(T1504,'Liste Gründe'!A:D,2,FALSE)</f>
        <v>Qualitätsprobleme</v>
      </c>
      <c r="G1504" s="79" t="str">
        <f>IF(ISBLANK(V1504),VLOOKUP(Abfalldokumentation!$P1504,'Liste Gründe'!A:D,3,FALSE),V1504)</f>
        <v>Rohware zu weich</v>
      </c>
      <c r="H1504" s="80" t="str">
        <f>IF(ISBLANK(Abfalldokumentation!$W1504),"-",Abfalldokumentation!$W1504)</f>
        <v>-</v>
      </c>
      <c r="I1504" s="80">
        <f t="shared" si="162"/>
        <v>44</v>
      </c>
      <c r="J1504" s="80" t="str">
        <f t="shared" si="163"/>
        <v>Produkte</v>
      </c>
      <c r="K1504" s="80" t="str">
        <f t="shared" si="164"/>
        <v>BUs</v>
      </c>
      <c r="L1504" s="80" t="str">
        <f t="shared" si="165"/>
        <v>Symptome</v>
      </c>
      <c r="M15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IFERROR(VLOOKUP(Abfalldokumentation!$O1504,Kennzahlen!U:X,3,FALSE)*Abfalldokumentation!$B1504,"0")))),0)</f>
        <v>0</v>
      </c>
      <c r="N1504" s="80" t="str">
        <f>IF(ISBLANK(Q1504),VLOOKUP(Abfalldokumentation!$O1504,'Linien - BU'!R:S,2,FALSE),Q1504)</f>
        <v>Strudelline</v>
      </c>
      <c r="O1504" s="76" t="str">
        <f t="shared" si="166"/>
        <v>-</v>
      </c>
      <c r="P1504" s="76">
        <f t="shared" si="167"/>
        <v>21</v>
      </c>
      <c r="Q1504" s="38" t="s">
        <v>208</v>
      </c>
      <c r="R1504" s="39" t="s">
        <v>52</v>
      </c>
      <c r="S1504" s="39">
        <v>65</v>
      </c>
      <c r="T1504" s="39">
        <v>21</v>
      </c>
      <c r="U1504" s="40">
        <v>44503</v>
      </c>
      <c r="V1504" s="41"/>
      <c r="W1504" s="39"/>
      <c r="X1504" s="43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2" t="str">
        <f>VLOOKUP(N1505,'Linien - BU'!A:B,2,FALSE)</f>
        <v>BU1</v>
      </c>
      <c r="B1505" s="73">
        <f t="shared" si="161"/>
        <v>65</v>
      </c>
      <c r="C1505" s="74">
        <f>Abfalldokumentation!$U1505</f>
        <v>44503</v>
      </c>
      <c r="D1505" s="68" t="str">
        <f>IFERROR(VLOOKUP(Tabelle3[[#This Row],[Artikelnr.]],Produktgruppe!A:B,2,0),Tabelle3[[#This Row],[Produktname]])</f>
        <v>Rest</v>
      </c>
      <c r="E1505" s="75" t="str">
        <f>IFERROR(VLOOKUP(Abfalldokumentation!$O1505,Artikel!A:C,3,FALSE),Abfalldokumentation!$O1505)</f>
        <v>-</v>
      </c>
      <c r="F1505" s="75" t="str">
        <f>VLOOKUP(T1505,'Liste Gründe'!A:D,2,FALSE)</f>
        <v>Linienbezogen</v>
      </c>
      <c r="G1505" s="74" t="str">
        <f>IF(ISBLANK(V1505),VLOOKUP(Abfalldokumentation!$P1505,'Liste Gründe'!A:D,3,FALSE),V1505)</f>
        <v>Reinigung</v>
      </c>
      <c r="H1505" s="75" t="str">
        <f>IF(ISBLANK(Abfalldokumentation!$W1505),"-",Abfalldokumentation!$W1505)</f>
        <v>-</v>
      </c>
      <c r="I1505" s="75">
        <f t="shared" si="162"/>
        <v>44</v>
      </c>
      <c r="J1505" s="75" t="str">
        <f t="shared" si="163"/>
        <v>Produkte</v>
      </c>
      <c r="K1505" s="75" t="str">
        <f t="shared" si="164"/>
        <v>BUs</v>
      </c>
      <c r="L1505" s="75" t="str">
        <f t="shared" si="165"/>
        <v>Symptome</v>
      </c>
      <c r="M15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IFERROR(VLOOKUP(Abfalldokumentation!$O1505,Kennzahlen!U:X,3,FALSE)*Abfalldokumentation!$B1505,"0")))),0)</f>
        <v>0</v>
      </c>
      <c r="N1505" s="75" t="str">
        <f>IF(ISBLANK(Q1505),VLOOKUP(Abfalldokumentation!$O1505,'Linien - BU'!R:S,2,FALSE),Q1505)</f>
        <v>Schmelze</v>
      </c>
      <c r="O1505" s="76" t="str">
        <f t="shared" si="166"/>
        <v>-</v>
      </c>
      <c r="P1505" s="76">
        <f t="shared" si="167"/>
        <v>10</v>
      </c>
      <c r="Q1505" s="44" t="s">
        <v>170</v>
      </c>
      <c r="R1505" s="45" t="s">
        <v>52</v>
      </c>
      <c r="S1505" s="45">
        <v>65</v>
      </c>
      <c r="T1505" s="45">
        <v>10</v>
      </c>
      <c r="U1505" s="46">
        <v>44503</v>
      </c>
      <c r="V1505" s="47"/>
      <c r="W1505" s="45"/>
      <c r="X1505" s="49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7" t="str">
        <f>VLOOKUP(N1506,'Linien - BU'!A:B,2,FALSE)</f>
        <v>BU1</v>
      </c>
      <c r="B1506" s="78">
        <f t="shared" si="161"/>
        <v>128</v>
      </c>
      <c r="C1506" s="79">
        <f>Abfalldokumentation!$U1506</f>
        <v>44503</v>
      </c>
      <c r="D1506" s="68" t="str">
        <f>IFERROR(VLOOKUP(Tabelle3[[#This Row],[Artikelnr.]],Produktgruppe!A:B,2,0),Tabelle3[[#This Row],[Produktname]])</f>
        <v>Rest</v>
      </c>
      <c r="E1506" s="80" t="str">
        <f>IFERROR(VLOOKUP(Abfalldokumentation!$O1506,Artikel!A:C,3,FALSE),Abfalldokumentation!$O1506)</f>
        <v>-</v>
      </c>
      <c r="F1506" s="80" t="str">
        <f>VLOOKUP(T1506,'Liste Gründe'!A:D,2,FALSE)</f>
        <v>Linienbezogen</v>
      </c>
      <c r="G1506" s="79" t="str">
        <f>IF(ISBLANK(V1506),VLOOKUP(Abfalldokumentation!$P1506,'Liste Gründe'!A:D,3,FALSE),V1506)</f>
        <v>Darm geplatzt</v>
      </c>
      <c r="H1506" s="80" t="str">
        <f>IF(ISBLANK(Abfalldokumentation!$W1506),"-",Abfalldokumentation!$W1506)</f>
        <v>-</v>
      </c>
      <c r="I1506" s="80">
        <f t="shared" si="162"/>
        <v>44</v>
      </c>
      <c r="J1506" s="80" t="str">
        <f t="shared" si="163"/>
        <v>Produkte</v>
      </c>
      <c r="K1506" s="80" t="str">
        <f t="shared" si="164"/>
        <v>BUs</v>
      </c>
      <c r="L1506" s="80" t="str">
        <f t="shared" si="165"/>
        <v>Symptome</v>
      </c>
      <c r="M15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IFERROR(VLOOKUP(Abfalldokumentation!$O1506,Kennzahlen!U:X,3,FALSE)*Abfalldokumentation!$B1506,"0")))),0)</f>
        <v>0</v>
      </c>
      <c r="N1506" s="80" t="str">
        <f>IF(ISBLANK(Q1506),VLOOKUP(Abfalldokumentation!$O1506,'Linien - BU'!R:S,2,FALSE),Q1506)</f>
        <v>Abfüllung</v>
      </c>
      <c r="O1506" s="76" t="str">
        <f t="shared" si="166"/>
        <v>-</v>
      </c>
      <c r="P1506" s="76">
        <f t="shared" si="167"/>
        <v>34</v>
      </c>
      <c r="Q1506" s="38" t="s">
        <v>166</v>
      </c>
      <c r="R1506" s="39" t="s">
        <v>52</v>
      </c>
      <c r="S1506" s="39">
        <v>128</v>
      </c>
      <c r="T1506" s="39">
        <v>34</v>
      </c>
      <c r="U1506" s="40">
        <v>44503</v>
      </c>
      <c r="V1506" s="41"/>
      <c r="W1506" s="39"/>
      <c r="X1506" s="43" t="str">
        <f>IFERROR(VLOOKUP(Abfalldokumentation!$R1506,Artikel!A:C,3,FALSE),Abfalldokumentation!$R1506)</f>
        <v>-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2" t="str">
        <f>VLOOKUP(N1507,'Linien - BU'!A:B,2,FALSE)</f>
        <v>BU3</v>
      </c>
      <c r="B1507" s="73">
        <f t="shared" si="161"/>
        <v>16</v>
      </c>
      <c r="C1507" s="74">
        <f>Abfalldokumentation!$U1507</f>
        <v>44503</v>
      </c>
      <c r="D1507" s="68" t="str">
        <f>IFERROR(VLOOKUP(Tabelle3[[#This Row],[Artikelnr.]],Produktgruppe!A:B,2,0),Tabelle3[[#This Row],[Produktname]])</f>
        <v>Diverses</v>
      </c>
      <c r="E1507" s="75" t="str">
        <f>IFERROR(VLOOKUP(Abfalldokumentation!$O1507,Artikel!A:C,3,FALSE),Abfalldokumentation!$O1507)</f>
        <v>Maschinenabfall</v>
      </c>
      <c r="F1507" s="75" t="str">
        <f>VLOOKUP(T1507,'Liste Gründe'!A:D,2,FALSE)</f>
        <v>Linienbezogen</v>
      </c>
      <c r="G1507" s="74" t="str">
        <f>IF(ISBLANK(V1507),VLOOKUP(Abfalldokumentation!$P1507,'Liste Gründe'!A:D,3,FALSE),V1507)</f>
        <v>Maschinenabfall</v>
      </c>
      <c r="H1507" s="75" t="str">
        <f>IF(ISBLANK(Abfalldokumentation!$W1507),"-",Abfalldokumentation!$W1507)</f>
        <v>-</v>
      </c>
      <c r="I1507" s="75">
        <f t="shared" si="162"/>
        <v>44</v>
      </c>
      <c r="J1507" s="75" t="str">
        <f t="shared" si="163"/>
        <v>Produkte</v>
      </c>
      <c r="K1507" s="75" t="str">
        <f t="shared" si="164"/>
        <v>BUs</v>
      </c>
      <c r="L1507" s="75" t="str">
        <f t="shared" si="165"/>
        <v>Symptome</v>
      </c>
      <c r="M15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IFERROR(VLOOKUP(Abfalldokumentation!$O1507,Kennzahlen!U:X,3,FALSE)*Abfalldokumentation!$B1507,"0")))),0)</f>
        <v>0</v>
      </c>
      <c r="N1507" s="75" t="str">
        <f>IF(ISBLANK(Q1507),VLOOKUP(Abfalldokumentation!$O1507,'Linien - BU'!R:S,2,FALSE),Q1507)</f>
        <v>BU3</v>
      </c>
      <c r="O1507" s="76" t="str">
        <f t="shared" si="166"/>
        <v>Maschinenabfall</v>
      </c>
      <c r="P1507" s="76">
        <f t="shared" si="167"/>
        <v>30</v>
      </c>
      <c r="Q1507" s="44" t="s">
        <v>8</v>
      </c>
      <c r="R1507" s="39" t="s">
        <v>53</v>
      </c>
      <c r="S1507" s="45">
        <v>16</v>
      </c>
      <c r="T1507" s="45">
        <v>30</v>
      </c>
      <c r="U1507" s="46">
        <v>44503</v>
      </c>
      <c r="V1507" s="47"/>
      <c r="W1507" s="45"/>
      <c r="X1507" s="49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7" t="str">
        <f>VLOOKUP(N1508,'Linien - BU'!A:B,2,FALSE)</f>
        <v>Rest</v>
      </c>
      <c r="B1508" s="78">
        <f t="shared" si="161"/>
        <v>30</v>
      </c>
      <c r="C1508" s="79">
        <f>Abfalldokumentation!$U1508</f>
        <v>44503</v>
      </c>
      <c r="D1508" s="68" t="str">
        <f>IFERROR(VLOOKUP(Tabelle3[[#This Row],[Artikelnr.]],Produktgruppe!A:B,2,0),Tabelle3[[#This Row],[Produktname]])</f>
        <v>Rest</v>
      </c>
      <c r="E1508" s="80" t="str">
        <f>IFERROR(VLOOKUP(Abfalldokumentation!$O1508,Artikel!A:C,3,FALSE),Abfalldokumentation!$O1508)</f>
        <v>-</v>
      </c>
      <c r="F1508" s="80" t="str">
        <f>VLOOKUP(T1508,'Liste Gründe'!A:D,2,FALSE)</f>
        <v>Qualitätssicherung</v>
      </c>
      <c r="G1508" s="79" t="str">
        <f>IF(ISBLANK(V1508),VLOOKUP(Abfalldokumentation!$P1508,'Liste Gründe'!A:D,3,FALSE),V1508)</f>
        <v>Laborproben</v>
      </c>
      <c r="H1508" s="80" t="str">
        <f>IF(ISBLANK(Abfalldokumentation!$W1508),"-",Abfalldokumentation!$W1508)</f>
        <v>-</v>
      </c>
      <c r="I1508" s="80">
        <f t="shared" si="162"/>
        <v>44</v>
      </c>
      <c r="J1508" s="80" t="str">
        <f t="shared" si="163"/>
        <v>Produkte</v>
      </c>
      <c r="K1508" s="80" t="str">
        <f t="shared" si="164"/>
        <v>BUs</v>
      </c>
      <c r="L1508" s="80" t="str">
        <f t="shared" si="165"/>
        <v>Symptome</v>
      </c>
      <c r="M15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IFERROR(VLOOKUP(Abfalldokumentation!$O1508,Kennzahlen!U:X,3,FALSE)*Abfalldokumentation!$B1508,"0")))),0)</f>
        <v>0</v>
      </c>
      <c r="N1508" s="80" t="str">
        <f>IF(ISBLANK(Q1508),VLOOKUP(Abfalldokumentation!$O1508,'Linien - BU'!R:S,2,FALSE),Q1508)</f>
        <v>Labor</v>
      </c>
      <c r="O1508" s="76" t="str">
        <f t="shared" si="166"/>
        <v>-</v>
      </c>
      <c r="P1508" s="76">
        <f t="shared" si="167"/>
        <v>73</v>
      </c>
      <c r="Q1508" s="38" t="s">
        <v>185</v>
      </c>
      <c r="R1508" s="39" t="s">
        <v>52</v>
      </c>
      <c r="S1508" s="39">
        <v>30</v>
      </c>
      <c r="T1508" s="39">
        <v>73</v>
      </c>
      <c r="U1508" s="40">
        <v>44503</v>
      </c>
      <c r="V1508" s="41"/>
      <c r="W1508" s="39"/>
      <c r="X1508" s="43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2" t="str">
        <f>VLOOKUP(N1509,'Linien - BU'!A:B,2,FALSE)</f>
        <v>Rest</v>
      </c>
      <c r="B1509" s="73">
        <f t="shared" si="161"/>
        <v>9.8000000000000007</v>
      </c>
      <c r="C1509" s="74">
        <f>Abfalldokumentation!$U1509</f>
        <v>44503</v>
      </c>
      <c r="D1509" s="68" t="str">
        <f>IFERROR(VLOOKUP(Tabelle3[[#This Row],[Artikelnr.]],Produktgruppe!A:B,2,0),Tabelle3[[#This Row],[Produktname]])</f>
        <v>Rest</v>
      </c>
      <c r="E1509" s="75" t="str">
        <f>IFERROR(VLOOKUP(Abfalldokumentation!$O1509,Artikel!A:C,3,FALSE),Abfalldokumentation!$O1509)</f>
        <v>-</v>
      </c>
      <c r="F1509" s="75" t="str">
        <f>VLOOKUP(T1509,'Liste Gründe'!A:D,2,FALSE)</f>
        <v>Qualitätssicherung</v>
      </c>
      <c r="G1509" s="74" t="str">
        <f>IF(ISBLANK(V1509),VLOOKUP(Abfalldokumentation!$P1509,'Liste Gründe'!A:D,3,FALSE),V1509)</f>
        <v>Sensorik</v>
      </c>
      <c r="H1509" s="75" t="str">
        <f>IF(ISBLANK(Abfalldokumentation!$W1509),"-",Abfalldokumentation!$W1509)</f>
        <v>-</v>
      </c>
      <c r="I1509" s="75">
        <f t="shared" si="162"/>
        <v>44</v>
      </c>
      <c r="J1509" s="75" t="str">
        <f t="shared" si="163"/>
        <v>Produkte</v>
      </c>
      <c r="K1509" s="75" t="str">
        <f t="shared" si="164"/>
        <v>BUs</v>
      </c>
      <c r="L1509" s="75" t="str">
        <f t="shared" si="165"/>
        <v>Symptome</v>
      </c>
      <c r="M15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IFERROR(VLOOKUP(Abfalldokumentation!$O1509,Kennzahlen!U:X,3,FALSE)*Abfalldokumentation!$B1509,"0")))),0)</f>
        <v>0</v>
      </c>
      <c r="N1509" s="75" t="str">
        <f>IF(ISBLANK(Q1509),VLOOKUP(Abfalldokumentation!$O1509,'Linien - BU'!R:S,2,FALSE),Q1509)</f>
        <v>QM</v>
      </c>
      <c r="O1509" s="76" t="str">
        <f t="shared" si="166"/>
        <v>-</v>
      </c>
      <c r="P1509" s="76">
        <f t="shared" si="167"/>
        <v>74</v>
      </c>
      <c r="Q1509" s="44" t="s">
        <v>182</v>
      </c>
      <c r="R1509" s="45" t="s">
        <v>52</v>
      </c>
      <c r="S1509" s="45">
        <v>9.8000000000000007</v>
      </c>
      <c r="T1509" s="45">
        <v>74</v>
      </c>
      <c r="U1509" s="46">
        <v>44503</v>
      </c>
      <c r="V1509" s="47"/>
      <c r="W1509" s="45"/>
      <c r="X1509" s="49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7" t="str">
        <f>VLOOKUP(N1510,'Linien - BU'!A:B,2,FALSE)</f>
        <v>BU3</v>
      </c>
      <c r="B1510" s="78">
        <f t="shared" si="161"/>
        <v>28</v>
      </c>
      <c r="C1510" s="79">
        <f>Abfalldokumentation!$U1510</f>
        <v>44503</v>
      </c>
      <c r="D1510" s="68" t="str">
        <f>IFERROR(VLOOKUP(Tabelle3[[#This Row],[Artikelnr.]],Produktgruppe!A:B,2,0),Tabelle3[[#This Row],[Produktname]])</f>
        <v>Diverses</v>
      </c>
      <c r="E1510" s="80" t="str">
        <f>IFERROR(VLOOKUP(Abfalldokumentation!$O1510,Artikel!A:C,3,FALSE),Abfalldokumentation!$O1510)</f>
        <v>Maschinenabfall</v>
      </c>
      <c r="F1510" s="80" t="str">
        <f>VLOOKUP(T1510,'Liste Gründe'!A:D,2,FALSE)</f>
        <v>Linienbezogen</v>
      </c>
      <c r="G1510" s="79" t="str">
        <f>IF(ISBLANK(V1510),VLOOKUP(Abfalldokumentation!$P1510,'Liste Gründe'!A:D,3,FALSE),V1510)</f>
        <v>Maschinenabfall</v>
      </c>
      <c r="H1510" s="80" t="str">
        <f>IF(ISBLANK(Abfalldokumentation!$W1510),"-",Abfalldokumentation!$W1510)</f>
        <v>-</v>
      </c>
      <c r="I1510" s="80">
        <f t="shared" si="162"/>
        <v>44</v>
      </c>
      <c r="J1510" s="80" t="str">
        <f t="shared" si="163"/>
        <v>Produkte</v>
      </c>
      <c r="K1510" s="80" t="str">
        <f t="shared" si="164"/>
        <v>BUs</v>
      </c>
      <c r="L1510" s="80" t="str">
        <f t="shared" si="165"/>
        <v>Symptome</v>
      </c>
      <c r="M15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IFERROR(VLOOKUP(Abfalldokumentation!$O1510,Kennzahlen!U:X,3,FALSE)*Abfalldokumentation!$B1510,"0")))),0)</f>
        <v>0</v>
      </c>
      <c r="N1510" s="80" t="str">
        <f>IF(ISBLANK(Q1510),VLOOKUP(Abfalldokumentation!$O1510,'Linien - BU'!R:S,2,FALSE),Q1510)</f>
        <v>L9</v>
      </c>
      <c r="O1510" s="76" t="str">
        <f t="shared" si="166"/>
        <v>Maschinenabfall</v>
      </c>
      <c r="P1510" s="76">
        <f t="shared" si="167"/>
        <v>30</v>
      </c>
      <c r="Q1510" s="38" t="s">
        <v>209</v>
      </c>
      <c r="R1510" s="39" t="s">
        <v>53</v>
      </c>
      <c r="S1510" s="39">
        <v>28</v>
      </c>
      <c r="T1510" s="39">
        <v>30</v>
      </c>
      <c r="U1510" s="40">
        <v>44503</v>
      </c>
      <c r="V1510" s="41"/>
      <c r="W1510" s="39"/>
      <c r="X1510" s="43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2" t="str">
        <f>VLOOKUP(N1511,'Linien - BU'!A:B,2,FALSE)</f>
        <v>BU3</v>
      </c>
      <c r="B1511" s="73">
        <f t="shared" si="161"/>
        <v>20</v>
      </c>
      <c r="C1511" s="74">
        <f>Abfalldokumentation!$U1511</f>
        <v>44503</v>
      </c>
      <c r="D1511" s="68" t="str">
        <f>IFERROR(VLOOKUP(Tabelle3[[#This Row],[Artikelnr.]],Produktgruppe!A:B,2,0),Tabelle3[[#This Row],[Produktname]])</f>
        <v>Rest</v>
      </c>
      <c r="E1511" s="75" t="str">
        <f>IFERROR(VLOOKUP(Abfalldokumentation!$O1511,Artikel!A:C,3,FALSE),Abfalldokumentation!$O1511)</f>
        <v>Reste Zipfel</v>
      </c>
      <c r="F1511" s="75" t="str">
        <f>VLOOKUP(T1511,'Liste Gründe'!A:D,2,FALSE)</f>
        <v>keinen Verwendungszweck</v>
      </c>
      <c r="G1511" s="74" t="str">
        <f>IF(ISBLANK(V1511),VLOOKUP(Abfalldokumentation!$P1511,'Liste Gründe'!A:D,3,FALSE),V1511)</f>
        <v>Wurstschlaufe</v>
      </c>
      <c r="H1511" s="75" t="str">
        <f>IF(ISBLANK(Abfalldokumentation!$W1511),"-",Abfalldokumentation!$W1511)</f>
        <v>-</v>
      </c>
      <c r="I1511" s="75">
        <f t="shared" si="162"/>
        <v>44</v>
      </c>
      <c r="J1511" s="75" t="str">
        <f t="shared" si="163"/>
        <v>Produkte</v>
      </c>
      <c r="K1511" s="75" t="str">
        <f t="shared" si="164"/>
        <v>BUs</v>
      </c>
      <c r="L1511" s="75" t="str">
        <f t="shared" si="165"/>
        <v>Symptome</v>
      </c>
      <c r="M15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IFERROR(VLOOKUP(Abfalldokumentation!$O1511,Kennzahlen!U:X,3,FALSE)*Abfalldokumentation!$B1511,"0")))),0)</f>
        <v>0</v>
      </c>
      <c r="N1511" s="75" t="str">
        <f>IF(ISBLANK(Q1511),VLOOKUP(Abfalldokumentation!$O1511,'Linien - BU'!R:S,2,FALSE),Q1511)</f>
        <v>WVP</v>
      </c>
      <c r="O1511" s="76" t="str">
        <f t="shared" si="166"/>
        <v>Reste Zipfel</v>
      </c>
      <c r="P1511" s="76">
        <f t="shared" si="167"/>
        <v>61</v>
      </c>
      <c r="Q1511" s="44" t="s">
        <v>195</v>
      </c>
      <c r="R1511" s="39" t="s">
        <v>117</v>
      </c>
      <c r="S1511" s="45">
        <v>20</v>
      </c>
      <c r="T1511" s="45">
        <v>61</v>
      </c>
      <c r="U1511" s="46">
        <v>44503</v>
      </c>
      <c r="V1511" s="47" t="s">
        <v>39</v>
      </c>
      <c r="W1511" s="45"/>
      <c r="X1511" s="49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7" t="str">
        <f>VLOOKUP(N1512,'Linien - BU'!A:B,2,FALSE)</f>
        <v>Rest</v>
      </c>
      <c r="B1512" s="78">
        <f t="shared" si="161"/>
        <v>4.2</v>
      </c>
      <c r="C1512" s="79">
        <f>Abfalldokumentation!$U1512</f>
        <v>44503</v>
      </c>
      <c r="D1512" s="68" t="str">
        <f>IFERROR(VLOOKUP(Tabelle3[[#This Row],[Artikelnr.]],Produktgruppe!A:B,2,0),Tabelle3[[#This Row],[Produktname]])</f>
        <v>Rest</v>
      </c>
      <c r="E1512" s="80" t="str">
        <f>IFERROR(VLOOKUP(Abfalldokumentation!$O1512,Artikel!A:C,3,FALSE),Abfalldokumentation!$O1512)</f>
        <v>-</v>
      </c>
      <c r="F1512" s="80" t="str">
        <f>VLOOKUP(T1512,'Liste Gründe'!A:D,2,FALSE)</f>
        <v>Qualitätssicherung</v>
      </c>
      <c r="G1512" s="79" t="str">
        <f>IF(ISBLANK(V1512),VLOOKUP(Abfalldokumentation!$P1512,'Liste Gründe'!A:D,3,FALSE),V1512)</f>
        <v>Sensorik</v>
      </c>
      <c r="H1512" s="80" t="str">
        <f>IF(ISBLANK(Abfalldokumentation!$W1512),"-",Abfalldokumentation!$W1512)</f>
        <v>-</v>
      </c>
      <c r="I1512" s="80">
        <f t="shared" si="162"/>
        <v>44</v>
      </c>
      <c r="J1512" s="80" t="str">
        <f t="shared" si="163"/>
        <v>Produkte</v>
      </c>
      <c r="K1512" s="80" t="str">
        <f t="shared" si="164"/>
        <v>BUs</v>
      </c>
      <c r="L1512" s="80" t="str">
        <f t="shared" si="165"/>
        <v>Symptome</v>
      </c>
      <c r="M15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IFERROR(VLOOKUP(Abfalldokumentation!$O1512,Kennzahlen!U:X,3,FALSE)*Abfalldokumentation!$B1512,"0")))),0)</f>
        <v>0</v>
      </c>
      <c r="N1512" s="80" t="str">
        <f>IF(ISBLANK(Q1512),VLOOKUP(Abfalldokumentation!$O1512,'Linien - BU'!R:S,2,FALSE),Q1512)</f>
        <v>Labor</v>
      </c>
      <c r="O1512" s="76" t="str">
        <f t="shared" si="166"/>
        <v>-</v>
      </c>
      <c r="P1512" s="76">
        <f t="shared" si="167"/>
        <v>74</v>
      </c>
      <c r="Q1512" s="38" t="s">
        <v>185</v>
      </c>
      <c r="R1512" s="39" t="s">
        <v>52</v>
      </c>
      <c r="S1512" s="39">
        <v>4.2</v>
      </c>
      <c r="T1512" s="39">
        <v>74</v>
      </c>
      <c r="U1512" s="40">
        <v>44503</v>
      </c>
      <c r="V1512" s="41"/>
      <c r="W1512" s="39"/>
      <c r="X1512" s="43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2" t="str">
        <f>VLOOKUP(N1513,'Linien - BU'!A:B,2,FALSE)</f>
        <v>Rest</v>
      </c>
      <c r="B1513" s="73">
        <f t="shared" si="161"/>
        <v>33.5</v>
      </c>
      <c r="C1513" s="74">
        <f>Abfalldokumentation!$U1513</f>
        <v>44503</v>
      </c>
      <c r="D1513" s="68" t="str">
        <f>IFERROR(VLOOKUP(Tabelle3[[#This Row],[Artikelnr.]],Produktgruppe!A:B,2,0),Tabelle3[[#This Row],[Produktname]])</f>
        <v>Rest</v>
      </c>
      <c r="E1513" s="75" t="str">
        <f>IFERROR(VLOOKUP(Abfalldokumentation!$O1513,Artikel!A:C,3,FALSE),Abfalldokumentation!$O1513)</f>
        <v>-</v>
      </c>
      <c r="F1513" s="75" t="str">
        <f>VLOOKUP(T1513,'Liste Gründe'!A:D,2,FALSE)</f>
        <v>Qualitätssicherung</v>
      </c>
      <c r="G1513" s="74" t="str">
        <f>IF(ISBLANK(V1513),VLOOKUP(Abfalldokumentation!$P1513,'Liste Gründe'!A:D,3,FALSE),V1513)</f>
        <v>Rückstellproben</v>
      </c>
      <c r="H1513" s="75" t="str">
        <f>IF(ISBLANK(Abfalldokumentation!$W1513),"-",Abfalldokumentation!$W1513)</f>
        <v>-</v>
      </c>
      <c r="I1513" s="75">
        <f t="shared" si="162"/>
        <v>44</v>
      </c>
      <c r="J1513" s="75" t="str">
        <f t="shared" si="163"/>
        <v>Produkte</v>
      </c>
      <c r="K1513" s="75" t="str">
        <f t="shared" si="164"/>
        <v>BUs</v>
      </c>
      <c r="L1513" s="75" t="str">
        <f t="shared" si="165"/>
        <v>Symptome</v>
      </c>
      <c r="M15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IFERROR(VLOOKUP(Abfalldokumentation!$O1513,Kennzahlen!U:X,3,FALSE)*Abfalldokumentation!$B1513,"0")))),0)</f>
        <v>0</v>
      </c>
      <c r="N1513" s="75" t="str">
        <f>IF(ISBLANK(Q1513),VLOOKUP(Abfalldokumentation!$O1513,'Linien - BU'!R:S,2,FALSE),Q1513)</f>
        <v>Labor</v>
      </c>
      <c r="O1513" s="76" t="str">
        <f t="shared" si="166"/>
        <v>-</v>
      </c>
      <c r="P1513" s="76">
        <f t="shared" si="167"/>
        <v>70</v>
      </c>
      <c r="Q1513" s="44" t="s">
        <v>185</v>
      </c>
      <c r="R1513" s="45" t="s">
        <v>52</v>
      </c>
      <c r="S1513" s="45">
        <v>33.5</v>
      </c>
      <c r="T1513" s="45">
        <v>70</v>
      </c>
      <c r="U1513" s="46">
        <v>44503</v>
      </c>
      <c r="V1513" s="47"/>
      <c r="W1513" s="45"/>
      <c r="X1513" s="49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7" t="str">
        <f>VLOOKUP(N1514,'Linien - BU'!A:B,2,FALSE)</f>
        <v>BU3</v>
      </c>
      <c r="B1514" s="78">
        <f t="shared" si="161"/>
        <v>12</v>
      </c>
      <c r="C1514" s="79">
        <f>Abfalldokumentation!$U1514</f>
        <v>44503</v>
      </c>
      <c r="D1514" s="68" t="str">
        <f>IFERROR(VLOOKUP(Tabelle3[[#This Row],[Artikelnr.]],Produktgruppe!A:B,2,0),Tabelle3[[#This Row],[Produktname]])</f>
        <v>Diverses</v>
      </c>
      <c r="E1514" s="80" t="str">
        <f>IFERROR(VLOOKUP(Abfalldokumentation!$O1514,Artikel!A:C,3,FALSE),Abfalldokumentation!$O1514)</f>
        <v>Maschinenabfall</v>
      </c>
      <c r="F1514" s="80" t="str">
        <f>VLOOKUP(T1514,'Liste Gründe'!A:D,2,FALSE)</f>
        <v>Linienbezogen</v>
      </c>
      <c r="G1514" s="79" t="str">
        <f>IF(ISBLANK(V1514),VLOOKUP(Abfalldokumentation!$P1514,'Liste Gründe'!A:D,3,FALSE),V1514)</f>
        <v>Maschinenabfall</v>
      </c>
      <c r="H1514" s="80" t="str">
        <f>IF(ISBLANK(Abfalldokumentation!$W1514),"-",Abfalldokumentation!$W1514)</f>
        <v>-</v>
      </c>
      <c r="I1514" s="80">
        <f t="shared" si="162"/>
        <v>44</v>
      </c>
      <c r="J1514" s="80" t="str">
        <f t="shared" si="163"/>
        <v>Produkte</v>
      </c>
      <c r="K1514" s="80" t="str">
        <f t="shared" si="164"/>
        <v>BUs</v>
      </c>
      <c r="L1514" s="80" t="str">
        <f t="shared" si="165"/>
        <v>Symptome</v>
      </c>
      <c r="M15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IFERROR(VLOOKUP(Abfalldokumentation!$O1514,Kennzahlen!U:X,3,FALSE)*Abfalldokumentation!$B1514,"0")))),0)</f>
        <v>0</v>
      </c>
      <c r="N1514" s="80" t="str">
        <f>IF(ISBLANK(Q1514),VLOOKUP(Abfalldokumentation!$O1514,'Linien - BU'!R:S,2,FALSE),Q1514)</f>
        <v>WVP</v>
      </c>
      <c r="O1514" s="76" t="str">
        <f t="shared" si="166"/>
        <v>Maschinenabfall</v>
      </c>
      <c r="P1514" s="76">
        <f t="shared" si="167"/>
        <v>30</v>
      </c>
      <c r="Q1514" s="38" t="s">
        <v>195</v>
      </c>
      <c r="R1514" s="45" t="s">
        <v>53</v>
      </c>
      <c r="S1514" s="39">
        <v>12</v>
      </c>
      <c r="T1514" s="39">
        <v>30</v>
      </c>
      <c r="U1514" s="40">
        <v>44503</v>
      </c>
      <c r="V1514" s="41"/>
      <c r="W1514" s="39"/>
      <c r="X1514" s="43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2" t="str">
        <f>VLOOKUP(N1515,'Linien - BU'!A:B,2,FALSE)</f>
        <v>BU1</v>
      </c>
      <c r="B1515" s="73">
        <f t="shared" si="161"/>
        <v>8.4</v>
      </c>
      <c r="C1515" s="74">
        <f>Abfalldokumentation!$U1515</f>
        <v>44503</v>
      </c>
      <c r="D1515" s="68" t="str">
        <f>IFERROR(VLOOKUP(Tabelle3[[#This Row],[Artikelnr.]],Produktgruppe!A:B,2,0),Tabelle3[[#This Row],[Produktname]])</f>
        <v>Fertigware</v>
      </c>
      <c r="E1515" s="75" t="str">
        <f>IFERROR(VLOOKUP(Abfalldokumentation!$O1515,Artikel!A:C,3,FALSE),Abfalldokumentation!$O1515)</f>
        <v>Soft Cheese</v>
      </c>
      <c r="F1515" s="75" t="str">
        <f>VLOOKUP(T1515,'Liste Gründe'!A:D,2,FALSE)</f>
        <v>Qualitätsprobleme</v>
      </c>
      <c r="G1515" s="74" t="str">
        <f>IF(ISBLANK(V1515),VLOOKUP(Abfalldokumentation!$P1515,'Liste Gründe'!A:D,3,FALSE),V1515)</f>
        <v>über/unterfüllt</v>
      </c>
      <c r="H1515" s="75" t="str">
        <f>IF(ISBLANK(Abfalldokumentation!$W1515),"-",Abfalldokumentation!$W1515)</f>
        <v>-</v>
      </c>
      <c r="I1515" s="75">
        <f t="shared" si="162"/>
        <v>44</v>
      </c>
      <c r="J1515" s="75" t="str">
        <f t="shared" si="163"/>
        <v>Produkte</v>
      </c>
      <c r="K1515" s="75" t="str">
        <f t="shared" si="164"/>
        <v>BUs</v>
      </c>
      <c r="L1515" s="75" t="str">
        <f t="shared" si="165"/>
        <v>Symptome</v>
      </c>
      <c r="M15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IFERROR(VLOOKUP(Abfalldokumentation!$O1515,Kennzahlen!U:X,3,FALSE)*Abfalldokumentation!$B1515,"0")))),0)</f>
        <v>0</v>
      </c>
      <c r="N1515" s="75" t="str">
        <f>IF(ISBLANK(Q1515),VLOOKUP(Abfalldokumentation!$O1515,'Linien - BU'!R:S,2,FALSE),Q1515)</f>
        <v>Strudelline</v>
      </c>
      <c r="O1515" s="76" t="str">
        <f t="shared" si="166"/>
        <v>Soft Cheese</v>
      </c>
      <c r="P1515" s="76">
        <f t="shared" si="167"/>
        <v>50</v>
      </c>
      <c r="Q1515" s="44" t="s">
        <v>208</v>
      </c>
      <c r="R1515" s="45" t="s">
        <v>331</v>
      </c>
      <c r="S1515" s="45">
        <v>8.4</v>
      </c>
      <c r="T1515" s="45">
        <v>50</v>
      </c>
      <c r="U1515" s="46">
        <v>44503</v>
      </c>
      <c r="V1515" s="47"/>
      <c r="W1515" s="45"/>
      <c r="X1515" s="49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7" t="str">
        <f>VLOOKUP(N1516,'Linien - BU'!A:B,2,FALSE)</f>
        <v>BU1</v>
      </c>
      <c r="B1516" s="78">
        <f t="shared" si="161"/>
        <v>97</v>
      </c>
      <c r="C1516" s="79">
        <f>Abfalldokumentation!$U1516</f>
        <v>44504</v>
      </c>
      <c r="D1516" s="68" t="str">
        <f>IFERROR(VLOOKUP(Tabelle3[[#This Row],[Artikelnr.]],Produktgruppe!A:B,2,0),Tabelle3[[#This Row],[Produktname]])</f>
        <v>Rohware</v>
      </c>
      <c r="E1516" s="80" t="str">
        <f>IFERROR(VLOOKUP(Abfalldokumentation!$O1516,Artikel!A:C,3,FALSE),Abfalldokumentation!$O1516)</f>
        <v>WALNUSS GEWOLFT 13MM</v>
      </c>
      <c r="F1516" s="80" t="str">
        <f>VLOOKUP(T1516,'Liste Gründe'!A:D,2,FALSE)</f>
        <v>Schimmel</v>
      </c>
      <c r="G1516" s="79" t="str">
        <f>IF(ISBLANK(V1516),VLOOKUP(Abfalldokumentation!$P1516,'Liste Gründe'!A:D,3,FALSE),V1516)</f>
        <v>keine Verarbeitung</v>
      </c>
      <c r="H1516" s="80" t="str">
        <f>IF(ISBLANK(Abfalldokumentation!$W1516),"-",Abfalldokumentation!$W1516)</f>
        <v>-</v>
      </c>
      <c r="I1516" s="80">
        <f t="shared" si="162"/>
        <v>44</v>
      </c>
      <c r="J1516" s="80" t="str">
        <f t="shared" si="163"/>
        <v>Produkte</v>
      </c>
      <c r="K1516" s="80" t="str">
        <f t="shared" si="164"/>
        <v>BUs</v>
      </c>
      <c r="L1516" s="80" t="str">
        <f t="shared" si="165"/>
        <v>Symptome</v>
      </c>
      <c r="M15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IFERROR(VLOOKUP(Abfalldokumentation!$O1516,Kennzahlen!U:X,3,FALSE)*Abfalldokumentation!$B1516,"0")))),0)</f>
        <v>0</v>
      </c>
      <c r="N1516" s="80" t="str">
        <f>IF(ISBLANK(Q1516),VLOOKUP(Abfalldokumentation!$O1516,'Linien - BU'!R:S,2,FALSE),Q1516)</f>
        <v>Abfüllung</v>
      </c>
      <c r="O1516" s="76">
        <f t="shared" si="166"/>
        <v>23500286</v>
      </c>
      <c r="P1516" s="76">
        <f t="shared" si="167"/>
        <v>12</v>
      </c>
      <c r="Q1516" s="38" t="s">
        <v>166</v>
      </c>
      <c r="R1516" s="39">
        <v>23500286</v>
      </c>
      <c r="S1516" s="39">
        <f>137-40</f>
        <v>97</v>
      </c>
      <c r="T1516" s="39">
        <v>12</v>
      </c>
      <c r="U1516" s="40">
        <v>44504</v>
      </c>
      <c r="V1516" s="41" t="s">
        <v>22</v>
      </c>
      <c r="W1516" s="39"/>
      <c r="X1516" s="43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2" t="str">
        <f>VLOOKUP(N1517,'Linien - BU'!A:B,2,FALSE)</f>
        <v>BU3</v>
      </c>
      <c r="B1517" s="73">
        <f t="shared" si="161"/>
        <v>135</v>
      </c>
      <c r="C1517" s="74">
        <f>Abfalldokumentation!$U1517</f>
        <v>44504</v>
      </c>
      <c r="D1517" s="68" t="str">
        <f>IFERROR(VLOOKUP(Tabelle3[[#This Row],[Artikelnr.]],Produktgruppe!A:B,2,0),Tabelle3[[#This Row],[Produktname]])</f>
        <v>ABS 295</v>
      </c>
      <c r="E1517" s="75" t="str">
        <f>IFERROR(VLOOKUP(Abfalldokumentation!$O1517,Artikel!A:C,3,FALSE),Abfalldokumentation!$O1517)</f>
        <v>ABS CHED-PF-KRÄUK gemis</v>
      </c>
      <c r="F1517" s="75" t="str">
        <f>VLOOKUP(T1517,'Liste Gründe'!A:D,2,FALSE)</f>
        <v>Linienbezogen</v>
      </c>
      <c r="G1517" s="74" t="str">
        <f>IF(ISBLANK(V1517),VLOOKUP(Abfalldokumentation!$P1517,'Liste Gründe'!A:D,3,FALSE),V1517)</f>
        <v>gemischtes Produkt</v>
      </c>
      <c r="H1517" s="75" t="str">
        <f>IF(ISBLANK(Abfalldokumentation!$W1517),"-",Abfalldokumentation!$W1517)</f>
        <v>-</v>
      </c>
      <c r="I1517" s="75">
        <f t="shared" si="162"/>
        <v>44</v>
      </c>
      <c r="J1517" s="75" t="str">
        <f t="shared" si="163"/>
        <v>Produkte</v>
      </c>
      <c r="K1517" s="75" t="str">
        <f t="shared" si="164"/>
        <v>BUs</v>
      </c>
      <c r="L1517" s="75" t="str">
        <f t="shared" si="165"/>
        <v>Symptome</v>
      </c>
      <c r="M15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IFERROR(VLOOKUP(Abfalldokumentation!$O1517,Kennzahlen!U:X,3,FALSE)*Abfalldokumentation!$B1517,"0")))),0)</f>
        <v>135</v>
      </c>
      <c r="N1517" s="75" t="str">
        <f>IF(ISBLANK(Q1517),VLOOKUP(Abfalldokumentation!$O1517,'Linien - BU'!R:S,2,FALSE),Q1517)</f>
        <v>BU3</v>
      </c>
      <c r="O1517" s="76">
        <f t="shared" si="166"/>
        <v>29501003</v>
      </c>
      <c r="P1517" s="76">
        <f t="shared" si="167"/>
        <v>81</v>
      </c>
      <c r="Q1517" s="44" t="s">
        <v>8</v>
      </c>
      <c r="R1517" s="45">
        <v>29501003</v>
      </c>
      <c r="S1517" s="45">
        <v>135</v>
      </c>
      <c r="T1517" s="45">
        <v>81</v>
      </c>
      <c r="U1517" s="46">
        <v>44504</v>
      </c>
      <c r="V1517" s="47"/>
      <c r="W1517" s="45"/>
      <c r="X1517" s="49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7" t="str">
        <f>VLOOKUP(N1518,'Linien - BU'!A:B,2,FALSE)</f>
        <v>BU3</v>
      </c>
      <c r="B1518" s="78">
        <f t="shared" si="161"/>
        <v>16</v>
      </c>
      <c r="C1518" s="79">
        <f>Abfalldokumentation!$U1518</f>
        <v>44504</v>
      </c>
      <c r="D1518" s="68" t="str">
        <f>IFERROR(VLOOKUP(Tabelle3[[#This Row],[Artikelnr.]],Produktgruppe!A:B,2,0),Tabelle3[[#This Row],[Produktname]])</f>
        <v>ABS 295</v>
      </c>
      <c r="E1518" s="80" t="str">
        <f>IFERROR(VLOOKUP(Abfalldokumentation!$O1518,Artikel!A:C,3,FALSE),Abfalldokumentation!$O1518)</f>
        <v>ABS Pfeffer-Bruch</v>
      </c>
      <c r="F1518" s="80" t="str">
        <f>VLOOKUP(T1518,'Liste Gründe'!A:D,2,FALSE)</f>
        <v>Linienbezogen</v>
      </c>
      <c r="G1518" s="79" t="str">
        <f>IF(ISBLANK(V1518),VLOOKUP(Abfalldokumentation!$P1518,'Liste Gründe'!A:D,3,FALSE),V1518)</f>
        <v>Reste von Produktion</v>
      </c>
      <c r="H1518" s="80" t="str">
        <f>IF(ISBLANK(Abfalldokumentation!$W1518),"-",Abfalldokumentation!$W1518)</f>
        <v>-</v>
      </c>
      <c r="I1518" s="80">
        <f t="shared" si="162"/>
        <v>44</v>
      </c>
      <c r="J1518" s="80" t="str">
        <f t="shared" si="163"/>
        <v>Produkte</v>
      </c>
      <c r="K1518" s="80" t="str">
        <f t="shared" si="164"/>
        <v>BUs</v>
      </c>
      <c r="L1518" s="80" t="str">
        <f t="shared" si="165"/>
        <v>Symptome</v>
      </c>
      <c r="M15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IFERROR(VLOOKUP(Abfalldokumentation!$O1518,Kennzahlen!U:X,3,FALSE)*Abfalldokumentation!$B1518,"0")))),0)</f>
        <v>1.6000000000000001E-3</v>
      </c>
      <c r="N1518" s="80" t="str">
        <f>IF(ISBLANK(Q1518),VLOOKUP(Abfalldokumentation!$O1518,'Linien - BU'!R:S,2,FALSE),Q1518)</f>
        <v>Spezialitäten</v>
      </c>
      <c r="O1518" s="76">
        <f t="shared" si="166"/>
        <v>29501017</v>
      </c>
      <c r="P1518" s="76">
        <f t="shared" si="167"/>
        <v>30</v>
      </c>
      <c r="Q1518" s="38" t="s">
        <v>239</v>
      </c>
      <c r="R1518" s="39">
        <v>29501017</v>
      </c>
      <c r="S1518" s="39">
        <v>16</v>
      </c>
      <c r="T1518" s="45">
        <v>30</v>
      </c>
      <c r="U1518" s="40">
        <v>44504</v>
      </c>
      <c r="V1518" s="41" t="s">
        <v>118</v>
      </c>
      <c r="W1518" s="39"/>
      <c r="X1518" s="43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2" t="str">
        <f>VLOOKUP(N1519,'Linien - BU'!A:B,2,FALSE)</f>
        <v>BU1</v>
      </c>
      <c r="B1519" s="73">
        <f t="shared" si="161"/>
        <v>22</v>
      </c>
      <c r="C1519" s="74">
        <f>Abfalldokumentation!$U1519</f>
        <v>44504</v>
      </c>
      <c r="D1519" s="68" t="str">
        <f>IFERROR(VLOOKUP(Tabelle3[[#This Row],[Artikelnr.]],Produktgruppe!A:B,2,0),Tabelle3[[#This Row],[Produktname]])</f>
        <v>Räucherwürste</v>
      </c>
      <c r="E1519" s="75" t="str">
        <f>IFERROR(VLOOKUP(Abfalldokumentation!$O1519,Artikel!A:C,3,FALSE),Abfalldokumentation!$O1519)</f>
        <v>Würste 8400g Schinkenrä</v>
      </c>
      <c r="F1519" s="75" t="str">
        <f>VLOOKUP(T1519,'Liste Gründe'!A:D,2,FALSE)</f>
        <v>Rest</v>
      </c>
      <c r="G1519" s="74" t="str">
        <f>IF(ISBLANK(V1519),VLOOKUP(Abfalldokumentation!$P1519,'Liste Gründe'!A:D,3,FALSE),V1519)</f>
        <v>Metall</v>
      </c>
      <c r="H1519" s="75" t="str">
        <f>IF(ISBLANK(Abfalldokumentation!$W1519),"-",Abfalldokumentation!$W1519)</f>
        <v>-</v>
      </c>
      <c r="I1519" s="75">
        <f t="shared" si="162"/>
        <v>44</v>
      </c>
      <c r="J1519" s="75" t="str">
        <f t="shared" si="163"/>
        <v>Produkte</v>
      </c>
      <c r="K1519" s="75" t="str">
        <f t="shared" si="164"/>
        <v>BUs</v>
      </c>
      <c r="L1519" s="75" t="str">
        <f t="shared" si="165"/>
        <v>Symptome</v>
      </c>
      <c r="M15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IFERROR(VLOOKUP(Abfalldokumentation!$O1519,Kennzahlen!U:X,3,FALSE)*Abfalldokumentation!$B1519,"0")))),0)</f>
        <v>0</v>
      </c>
      <c r="N1519" s="75">
        <f>IF(ISBLANK(Q1519),VLOOKUP(Abfalldokumentation!$O1519,'Linien - BU'!R:S,2,FALSE),Q1519)</f>
        <v>3020</v>
      </c>
      <c r="O1519" s="76">
        <f t="shared" si="166"/>
        <v>32000036</v>
      </c>
      <c r="P1519" s="76">
        <f t="shared" si="167"/>
        <v>40</v>
      </c>
      <c r="Q1519" s="44">
        <v>3020</v>
      </c>
      <c r="R1519" s="45">
        <v>32000036</v>
      </c>
      <c r="S1519" s="45">
        <f>242/11</f>
        <v>22</v>
      </c>
      <c r="T1519" s="45">
        <v>40</v>
      </c>
      <c r="U1519" s="46">
        <v>44504</v>
      </c>
      <c r="V1519" s="47"/>
      <c r="W1519" s="45"/>
      <c r="X1519" s="49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7" t="str">
        <f>VLOOKUP(N1520,'Linien - BU'!A:B,2,FALSE)</f>
        <v>BU1</v>
      </c>
      <c r="B1520" s="78">
        <f t="shared" si="161"/>
        <v>66</v>
      </c>
      <c r="C1520" s="79">
        <f>Abfalldokumentation!$U1520</f>
        <v>44504</v>
      </c>
      <c r="D1520" s="68" t="str">
        <f>IFERROR(VLOOKUP(Tabelle3[[#This Row],[Artikelnr.]],Produktgruppe!A:B,2,0),Tabelle3[[#This Row],[Produktname]])</f>
        <v>Räucherwürste</v>
      </c>
      <c r="E1520" s="80" t="str">
        <f>IFERROR(VLOOKUP(Abfalldokumentation!$O1520,Artikel!A:C,3,FALSE),Abfalldokumentation!$O1520)</f>
        <v>RW NATUR 10,0KG AN</v>
      </c>
      <c r="F1520" s="80" t="str">
        <f>VLOOKUP(T1520,'Liste Gründe'!A:D,2,FALSE)</f>
        <v>Linienbezogen</v>
      </c>
      <c r="G1520" s="79" t="str">
        <f>IF(ISBLANK(V1520),VLOOKUP(Abfalldokumentation!$P1520,'Liste Gründe'!A:D,3,FALSE),V1520)</f>
        <v>runter gefallen</v>
      </c>
      <c r="H1520" s="80" t="str">
        <f>IF(ISBLANK(Abfalldokumentation!$W1520),"-",Abfalldokumentation!$W1520)</f>
        <v>-</v>
      </c>
      <c r="I1520" s="80">
        <f t="shared" si="162"/>
        <v>44</v>
      </c>
      <c r="J1520" s="80" t="str">
        <f t="shared" si="163"/>
        <v>Produkte</v>
      </c>
      <c r="K1520" s="80" t="str">
        <f t="shared" si="164"/>
        <v>BUs</v>
      </c>
      <c r="L1520" s="80" t="str">
        <f t="shared" si="165"/>
        <v>Symptome</v>
      </c>
      <c r="M15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IFERROR(VLOOKUP(Abfalldokumentation!$O1520,Kennzahlen!U:X,3,FALSE)*Abfalldokumentation!$B1520,"0")))),0)</f>
        <v>0</v>
      </c>
      <c r="N1520" s="80">
        <f>IF(ISBLANK(Q1520),VLOOKUP(Abfalldokumentation!$O1520,'Linien - BU'!R:S,2,FALSE),Q1520)</f>
        <v>3020</v>
      </c>
      <c r="O1520" s="76">
        <f t="shared" si="166"/>
        <v>32000067</v>
      </c>
      <c r="P1520" s="76">
        <f t="shared" si="167"/>
        <v>32</v>
      </c>
      <c r="Q1520" s="38">
        <v>3020</v>
      </c>
      <c r="R1520" s="39">
        <v>32000067</v>
      </c>
      <c r="S1520" s="39">
        <v>66</v>
      </c>
      <c r="T1520" s="39">
        <v>32</v>
      </c>
      <c r="U1520" s="40">
        <v>44504</v>
      </c>
      <c r="V1520" s="41"/>
      <c r="W1520" s="39"/>
      <c r="X1520" s="43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2" t="str">
        <f>VLOOKUP(N1521,'Linien - BU'!A:B,2,FALSE)</f>
        <v>BU1</v>
      </c>
      <c r="B1521" s="73">
        <f t="shared" si="161"/>
        <v>22</v>
      </c>
      <c r="C1521" s="74">
        <f>Abfalldokumentation!$U1521</f>
        <v>44504</v>
      </c>
      <c r="D1521" s="68" t="str">
        <f>IFERROR(VLOOKUP(Tabelle3[[#This Row],[Artikelnr.]],Produktgruppe!A:B,2,0),Tabelle3[[#This Row],[Produktname]])</f>
        <v>Rest</v>
      </c>
      <c r="E1521" s="75" t="str">
        <f>IFERROR(VLOOKUP(Abfalldokumentation!$O1521,Artikel!A:C,3,FALSE),Abfalldokumentation!$O1521)</f>
        <v>-</v>
      </c>
      <c r="F1521" s="75" t="str">
        <f>VLOOKUP(T1521,'Liste Gründe'!A:D,2,FALSE)</f>
        <v>Linienbezogen</v>
      </c>
      <c r="G1521" s="74" t="str">
        <f>IF(ISBLANK(V1521),VLOOKUP(Abfalldokumentation!$P1521,'Liste Gründe'!A:D,3,FALSE),V1521)</f>
        <v>Füllkopf tropft (vegan)</v>
      </c>
      <c r="H1521" s="75" t="str">
        <f>IF(ISBLANK(Abfalldokumentation!$W1521),"-",Abfalldokumentation!$W1521)</f>
        <v>-</v>
      </c>
      <c r="I1521" s="75">
        <f t="shared" si="162"/>
        <v>44</v>
      </c>
      <c r="J1521" s="75" t="str">
        <f t="shared" si="163"/>
        <v>Produkte</v>
      </c>
      <c r="K1521" s="75" t="str">
        <f t="shared" si="164"/>
        <v>BUs</v>
      </c>
      <c r="L1521" s="75" t="str">
        <f t="shared" si="165"/>
        <v>Symptome</v>
      </c>
      <c r="M15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IFERROR(VLOOKUP(Abfalldokumentation!$O1521,Kennzahlen!U:X,3,FALSE)*Abfalldokumentation!$B1521,"0")))),0)</f>
        <v>0</v>
      </c>
      <c r="N1521" s="75">
        <f>IF(ISBLANK(Q1521),VLOOKUP(Abfalldokumentation!$O1521,'Linien - BU'!R:S,2,FALSE),Q1521)</f>
        <v>3100</v>
      </c>
      <c r="O1521" s="76" t="str">
        <f t="shared" si="166"/>
        <v>-</v>
      </c>
      <c r="P1521" s="76">
        <f t="shared" si="167"/>
        <v>20</v>
      </c>
      <c r="Q1521" s="44">
        <v>3100</v>
      </c>
      <c r="R1521" s="45" t="s">
        <v>52</v>
      </c>
      <c r="S1521" s="45">
        <f>242/11</f>
        <v>22</v>
      </c>
      <c r="T1521" s="45">
        <v>20</v>
      </c>
      <c r="U1521" s="46">
        <v>44504</v>
      </c>
      <c r="V1521" s="47"/>
      <c r="W1521" s="45"/>
      <c r="X1521" s="49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7" t="str">
        <f>VLOOKUP(N1522,'Linien - BU'!A:B,2,FALSE)</f>
        <v>BU1</v>
      </c>
      <c r="B1522" s="78">
        <f t="shared" si="161"/>
        <v>132</v>
      </c>
      <c r="C1522" s="79">
        <f>Abfalldokumentation!$U1522</f>
        <v>44504</v>
      </c>
      <c r="D1522" s="68" t="str">
        <f>IFERROR(VLOOKUP(Tabelle3[[#This Row],[Artikelnr.]],Produktgruppe!A:B,2,0),Tabelle3[[#This Row],[Produktname]])</f>
        <v>Rest</v>
      </c>
      <c r="E1522" s="80" t="str">
        <f>IFERROR(VLOOKUP(Abfalldokumentation!$O1522,Artikel!A:C,3,FALSE),Abfalldokumentation!$O1522)</f>
        <v>-</v>
      </c>
      <c r="F1522" s="80" t="str">
        <f>VLOOKUP(T1522,'Liste Gründe'!A:D,2,FALSE)</f>
        <v>Linienbezogen</v>
      </c>
      <c r="G1522" s="79" t="str">
        <f>IF(ISBLANK(V1522),VLOOKUP(Abfalldokumentation!$P1522,'Liste Gründe'!A:D,3,FALSE),V1522)</f>
        <v>Darm geplatzt</v>
      </c>
      <c r="H1522" s="80" t="str">
        <f>IF(ISBLANK(Abfalldokumentation!$W1522),"-",Abfalldokumentation!$W1522)</f>
        <v>-</v>
      </c>
      <c r="I1522" s="80">
        <f t="shared" si="162"/>
        <v>44</v>
      </c>
      <c r="J1522" s="80" t="str">
        <f t="shared" si="163"/>
        <v>Produkte</v>
      </c>
      <c r="K1522" s="80" t="str">
        <f t="shared" si="164"/>
        <v>BUs</v>
      </c>
      <c r="L1522" s="80" t="str">
        <f t="shared" si="165"/>
        <v>Symptome</v>
      </c>
      <c r="M15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IFERROR(VLOOKUP(Abfalldokumentation!$O1522,Kennzahlen!U:X,3,FALSE)*Abfalldokumentation!$B1522,"0")))),0)</f>
        <v>0</v>
      </c>
      <c r="N1522" s="80" t="str">
        <f>IF(ISBLANK(Q1522),VLOOKUP(Abfalldokumentation!$O1522,'Linien - BU'!R:S,2,FALSE),Q1522)</f>
        <v>Abfüllung</v>
      </c>
      <c r="O1522" s="76" t="str">
        <f t="shared" si="166"/>
        <v>-</v>
      </c>
      <c r="P1522" s="76">
        <f t="shared" si="167"/>
        <v>34</v>
      </c>
      <c r="Q1522" s="38" t="s">
        <v>166</v>
      </c>
      <c r="R1522" s="39" t="s">
        <v>52</v>
      </c>
      <c r="S1522" s="39">
        <f>242/11*6</f>
        <v>132</v>
      </c>
      <c r="T1522" s="39">
        <v>34</v>
      </c>
      <c r="U1522" s="40">
        <v>44504</v>
      </c>
      <c r="V1522" s="41"/>
      <c r="W1522" s="39"/>
      <c r="X1522" s="43" t="str">
        <f>IFERROR(VLOOKUP(Abfalldokumentation!$R1522,Artikel!A:C,3,FALSE),Abfalldokumentation!$R1522)</f>
        <v>-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2" t="str">
        <f>VLOOKUP(N1523,'Linien - BU'!A:B,2,FALSE)</f>
        <v>BU1</v>
      </c>
      <c r="B1523" s="73">
        <f t="shared" si="161"/>
        <v>67.2</v>
      </c>
      <c r="C1523" s="74">
        <f>Abfalldokumentation!$U1523</f>
        <v>44504</v>
      </c>
      <c r="D1523" s="68" t="str">
        <f>IFERROR(VLOOKUP(Tabelle3[[#This Row],[Artikelnr.]],Produktgruppe!A:B,2,0),Tabelle3[[#This Row],[Produktname]])</f>
        <v>Rest</v>
      </c>
      <c r="E1523" s="75" t="str">
        <f>IFERROR(VLOOKUP(Abfalldokumentation!$O1523,Artikel!A:C,3,FALSE),Abfalldokumentation!$O1523)</f>
        <v>-</v>
      </c>
      <c r="F1523" s="75" t="str">
        <f>VLOOKUP(T1523,'Liste Gründe'!A:D,2,FALSE)</f>
        <v>Linienbezogen</v>
      </c>
      <c r="G1523" s="74" t="str">
        <f>IF(ISBLANK(V1523),VLOOKUP(Abfalldokumentation!$P1523,'Liste Gründe'!A:D,3,FALSE),V1523)</f>
        <v>Reinigung</v>
      </c>
      <c r="H1523" s="75" t="str">
        <f>IF(ISBLANK(Abfalldokumentation!$W1523),"-",Abfalldokumentation!$W1523)</f>
        <v>-</v>
      </c>
      <c r="I1523" s="75">
        <f t="shared" si="162"/>
        <v>44</v>
      </c>
      <c r="J1523" s="75" t="str">
        <f t="shared" si="163"/>
        <v>Produkte</v>
      </c>
      <c r="K1523" s="75" t="str">
        <f t="shared" si="164"/>
        <v>BUs</v>
      </c>
      <c r="L1523" s="75" t="str">
        <f t="shared" si="165"/>
        <v>Symptome</v>
      </c>
      <c r="M15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IFERROR(VLOOKUP(Abfalldokumentation!$O1523,Kennzahlen!U:X,3,FALSE)*Abfalldokumentation!$B1523,"0")))),0)</f>
        <v>0</v>
      </c>
      <c r="N1523" s="75" t="str">
        <f>IF(ISBLANK(Q1523),VLOOKUP(Abfalldokumentation!$O1523,'Linien - BU'!R:S,2,FALSE),Q1523)</f>
        <v>Schmelze</v>
      </c>
      <c r="O1523" s="76" t="str">
        <f t="shared" si="166"/>
        <v>-</v>
      </c>
      <c r="P1523" s="76">
        <f t="shared" si="167"/>
        <v>10</v>
      </c>
      <c r="Q1523" s="44" t="s">
        <v>170</v>
      </c>
      <c r="R1523" s="45" t="s">
        <v>52</v>
      </c>
      <c r="S1523" s="45">
        <v>67.2</v>
      </c>
      <c r="T1523" s="45">
        <v>10</v>
      </c>
      <c r="U1523" s="46">
        <v>44504</v>
      </c>
      <c r="V1523" s="47"/>
      <c r="W1523" s="45"/>
      <c r="X1523" s="49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7" t="str">
        <f>VLOOKUP(N1524,'Linien - BU'!A:B,2,FALSE)</f>
        <v>BU3</v>
      </c>
      <c r="B1524" s="78">
        <f t="shared" si="161"/>
        <v>37.200000000000003</v>
      </c>
      <c r="C1524" s="79">
        <f>Abfalldokumentation!$U1524</f>
        <v>44504</v>
      </c>
      <c r="D1524" s="68" t="str">
        <f>IFERROR(VLOOKUP(Tabelle3[[#This Row],[Artikelnr.]],Produktgruppe!A:B,2,0),Tabelle3[[#This Row],[Produktname]])</f>
        <v>Diverses</v>
      </c>
      <c r="E1524" s="80" t="str">
        <f>IFERROR(VLOOKUP(Abfalldokumentation!$O1524,Artikel!A:C,3,FALSE),Abfalldokumentation!$O1524)</f>
        <v>Maschinenabfall</v>
      </c>
      <c r="F1524" s="80" t="str">
        <f>VLOOKUP(T1524,'Liste Gründe'!A:D,2,FALSE)</f>
        <v>Linienbezogen</v>
      </c>
      <c r="G1524" s="79" t="str">
        <f>IF(ISBLANK(V1524),VLOOKUP(Abfalldokumentation!$P1524,'Liste Gründe'!A:D,3,FALSE),V1524)</f>
        <v>Maschinenabfall</v>
      </c>
      <c r="H1524" s="80" t="str">
        <f>IF(ISBLANK(Abfalldokumentation!$W1524),"-",Abfalldokumentation!$W1524)</f>
        <v>-</v>
      </c>
      <c r="I1524" s="80">
        <f t="shared" si="162"/>
        <v>44</v>
      </c>
      <c r="J1524" s="80" t="str">
        <f t="shared" si="163"/>
        <v>Produkte</v>
      </c>
      <c r="K1524" s="80" t="str">
        <f t="shared" si="164"/>
        <v>BUs</v>
      </c>
      <c r="L1524" s="80" t="str">
        <f t="shared" si="165"/>
        <v>Symptome</v>
      </c>
      <c r="M15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IFERROR(VLOOKUP(Abfalldokumentation!$O1524,Kennzahlen!U:X,3,FALSE)*Abfalldokumentation!$B1524,"0")))),0)</f>
        <v>0</v>
      </c>
      <c r="N1524" s="80" t="str">
        <f>IF(ISBLANK(Q1524),VLOOKUP(Abfalldokumentation!$O1524,'Linien - BU'!R:S,2,FALSE),Q1524)</f>
        <v>BU3</v>
      </c>
      <c r="O1524" s="76" t="str">
        <f t="shared" si="166"/>
        <v>Maschinenabfall</v>
      </c>
      <c r="P1524" s="76">
        <f t="shared" si="167"/>
        <v>30</v>
      </c>
      <c r="Q1524" s="38" t="s">
        <v>8</v>
      </c>
      <c r="R1524" s="39" t="s">
        <v>53</v>
      </c>
      <c r="S1524" s="39">
        <v>37.200000000000003</v>
      </c>
      <c r="T1524" s="39">
        <v>30</v>
      </c>
      <c r="U1524" s="40">
        <v>44504</v>
      </c>
      <c r="V1524" s="41"/>
      <c r="W1524" s="39"/>
      <c r="X1524" s="43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2" t="str">
        <f>VLOOKUP(N1525,'Linien - BU'!A:B,2,FALSE)</f>
        <v>BU4</v>
      </c>
      <c r="B1525" s="73">
        <f t="shared" si="161"/>
        <v>44.2</v>
      </c>
      <c r="C1525" s="74">
        <f>Abfalldokumentation!$U1525</f>
        <v>44504</v>
      </c>
      <c r="D1525" s="68" t="str">
        <f>IFERROR(VLOOKUP(Tabelle3[[#This Row],[Artikelnr.]],Produktgruppe!A:B,2,0),Tabelle3[[#This Row],[Produktname]])</f>
        <v>Diverses</v>
      </c>
      <c r="E1525" s="75" t="str">
        <f>IFERROR(VLOOKUP(Abfalldokumentation!$O1525,Artikel!A:C,3,FALSE),Abfalldokumentation!$O1525)</f>
        <v>Diverses</v>
      </c>
      <c r="F1525" s="75" t="str">
        <f>VLOOKUP(T1525,'Liste Gründe'!A:D,2,FALSE)</f>
        <v>Linienbezogen</v>
      </c>
      <c r="G1525" s="74" t="str">
        <f>IF(ISBLANK(V1525),VLOOKUP(Abfalldokumentation!$P1525,'Liste Gründe'!A:D,3,FALSE),V1525)</f>
        <v>Maschinenabfall</v>
      </c>
      <c r="H1525" s="75" t="str">
        <f>IF(ISBLANK(Abfalldokumentation!$W1525),"-",Abfalldokumentation!$W1525)</f>
        <v>-</v>
      </c>
      <c r="I1525" s="75">
        <f t="shared" si="162"/>
        <v>44</v>
      </c>
      <c r="J1525" s="75" t="str">
        <f t="shared" si="163"/>
        <v>Produkte</v>
      </c>
      <c r="K1525" s="75" t="str">
        <f t="shared" si="164"/>
        <v>BUs</v>
      </c>
      <c r="L1525" s="75" t="str">
        <f t="shared" si="165"/>
        <v>Symptome</v>
      </c>
      <c r="M15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IFERROR(VLOOKUP(Abfalldokumentation!$O1525,Kennzahlen!U:X,3,FALSE)*Abfalldokumentation!$B1525,"0")))),0)</f>
        <v>0</v>
      </c>
      <c r="N1525" s="75" t="str">
        <f>IF(ISBLANK(Q1525),VLOOKUP(Abfalldokumentation!$O1525,'Linien - BU'!R:S,2,FALSE),Q1525)</f>
        <v>BU4</v>
      </c>
      <c r="O1525" s="76" t="str">
        <f t="shared" si="166"/>
        <v>Diverses</v>
      </c>
      <c r="P1525" s="76">
        <f t="shared" si="167"/>
        <v>30</v>
      </c>
      <c r="Q1525" s="44" t="s">
        <v>9</v>
      </c>
      <c r="R1525" s="45" t="s">
        <v>108</v>
      </c>
      <c r="S1525" s="45">
        <v>44.2</v>
      </c>
      <c r="T1525" s="45">
        <v>30</v>
      </c>
      <c r="U1525" s="46">
        <v>44504</v>
      </c>
      <c r="V1525" s="47"/>
      <c r="W1525" s="45"/>
      <c r="X1525" s="49" t="str">
        <f>IFERROR(VLOOKUP(Abfalldokumentation!$R1525,Artikel!A:C,3,FALSE),Abfalldokumentation!$R1525)</f>
        <v>Diverses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7" t="str">
        <f>VLOOKUP(N1526,'Linien - BU'!A:B,2,FALSE)</f>
        <v>Rest</v>
      </c>
      <c r="B1526" s="78">
        <f t="shared" si="161"/>
        <v>14.2</v>
      </c>
      <c r="C1526" s="79">
        <f>Abfalldokumentation!$U1526</f>
        <v>44504</v>
      </c>
      <c r="D1526" s="68" t="str">
        <f>IFERROR(VLOOKUP(Tabelle3[[#This Row],[Artikelnr.]],Produktgruppe!A:B,2,0),Tabelle3[[#This Row],[Produktname]])</f>
        <v>Rest</v>
      </c>
      <c r="E1526" s="80" t="str">
        <f>IFERROR(VLOOKUP(Abfalldokumentation!$O1526,Artikel!A:C,3,FALSE),Abfalldokumentation!$O1526)</f>
        <v>-</v>
      </c>
      <c r="F1526" s="80" t="str">
        <f>VLOOKUP(T1526,'Liste Gründe'!A:D,2,FALSE)</f>
        <v>Qualitätssicherung</v>
      </c>
      <c r="G1526" s="79" t="str">
        <f>IF(ISBLANK(V1526),VLOOKUP(Abfalldokumentation!$P1526,'Liste Gründe'!A:D,3,FALSE),V1526)</f>
        <v>Sensorik</v>
      </c>
      <c r="H1526" s="80" t="str">
        <f>IF(ISBLANK(Abfalldokumentation!$W1526),"-",Abfalldokumentation!$W1526)</f>
        <v>-</v>
      </c>
      <c r="I1526" s="80">
        <f t="shared" si="162"/>
        <v>44</v>
      </c>
      <c r="J1526" s="80" t="str">
        <f t="shared" si="163"/>
        <v>Produkte</v>
      </c>
      <c r="K1526" s="80" t="str">
        <f t="shared" si="164"/>
        <v>BUs</v>
      </c>
      <c r="L1526" s="80" t="str">
        <f t="shared" si="165"/>
        <v>Symptome</v>
      </c>
      <c r="M15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IFERROR(VLOOKUP(Abfalldokumentation!$O1526,Kennzahlen!U:X,3,FALSE)*Abfalldokumentation!$B1526,"0")))),0)</f>
        <v>0</v>
      </c>
      <c r="N1526" s="80" t="str">
        <f>IF(ISBLANK(Q1526),VLOOKUP(Abfalldokumentation!$O1526,'Linien - BU'!R:S,2,FALSE),Q1526)</f>
        <v>QM</v>
      </c>
      <c r="O1526" s="76" t="str">
        <f t="shared" si="166"/>
        <v>-</v>
      </c>
      <c r="P1526" s="76">
        <f t="shared" si="167"/>
        <v>74</v>
      </c>
      <c r="Q1526" s="38" t="s">
        <v>182</v>
      </c>
      <c r="R1526" s="39" t="s">
        <v>52</v>
      </c>
      <c r="S1526" s="39">
        <v>14.2</v>
      </c>
      <c r="T1526" s="39">
        <v>74</v>
      </c>
      <c r="U1526" s="40">
        <v>44504</v>
      </c>
      <c r="V1526" s="41"/>
      <c r="W1526" s="39"/>
      <c r="X1526" s="43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2" t="str">
        <f>VLOOKUP(N1527,'Linien - BU'!A:B,2,FALSE)</f>
        <v>BU3</v>
      </c>
      <c r="B1527" s="73">
        <f t="shared" si="161"/>
        <v>63</v>
      </c>
      <c r="C1527" s="74">
        <f>Abfalldokumentation!$U1527</f>
        <v>44504</v>
      </c>
      <c r="D1527" s="68" t="str">
        <f>IFERROR(VLOOKUP(Tabelle3[[#This Row],[Artikelnr.]],Produktgruppe!A:B,2,0),Tabelle3[[#This Row],[Produktname]])</f>
        <v>Rest</v>
      </c>
      <c r="E1527" s="75" t="str">
        <f>IFERROR(VLOOKUP(Abfalldokumentation!$O1527,Artikel!A:C,3,FALSE),Abfalldokumentation!$O1527)</f>
        <v>Reste Zipfel</v>
      </c>
      <c r="F1527" s="75" t="str">
        <f>VLOOKUP(T1527,'Liste Gründe'!A:D,2,FALSE)</f>
        <v>keinen Verwendungszweck</v>
      </c>
      <c r="G1527" s="74" t="str">
        <f>IF(ISBLANK(V1527),VLOOKUP(Abfalldokumentation!$P1527,'Liste Gründe'!A:D,3,FALSE),V1527)</f>
        <v>Wurstschlaufe</v>
      </c>
      <c r="H1527" s="75" t="str">
        <f>IF(ISBLANK(Abfalldokumentation!$W1527),"-",Abfalldokumentation!$W1527)</f>
        <v>-</v>
      </c>
      <c r="I1527" s="75">
        <f t="shared" si="162"/>
        <v>44</v>
      </c>
      <c r="J1527" s="75" t="str">
        <f t="shared" si="163"/>
        <v>Produkte</v>
      </c>
      <c r="K1527" s="75" t="str">
        <f t="shared" si="164"/>
        <v>BUs</v>
      </c>
      <c r="L1527" s="75" t="str">
        <f t="shared" si="165"/>
        <v>Symptome</v>
      </c>
      <c r="M15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IFERROR(VLOOKUP(Abfalldokumentation!$O1527,Kennzahlen!U:X,3,FALSE)*Abfalldokumentation!$B1527,"0")))),0)</f>
        <v>0</v>
      </c>
      <c r="N1527" s="75" t="str">
        <f>IF(ISBLANK(Q1527),VLOOKUP(Abfalldokumentation!$O1527,'Linien - BU'!R:S,2,FALSE),Q1527)</f>
        <v>WVP</v>
      </c>
      <c r="O1527" s="76" t="str">
        <f t="shared" si="166"/>
        <v>Reste Zipfel</v>
      </c>
      <c r="P1527" s="76">
        <f t="shared" si="167"/>
        <v>61</v>
      </c>
      <c r="Q1527" s="44" t="s">
        <v>195</v>
      </c>
      <c r="R1527" s="39" t="s">
        <v>117</v>
      </c>
      <c r="S1527" s="45">
        <v>63</v>
      </c>
      <c r="T1527" s="45">
        <v>61</v>
      </c>
      <c r="U1527" s="46">
        <v>44504</v>
      </c>
      <c r="V1527" s="47" t="s">
        <v>39</v>
      </c>
      <c r="W1527" s="45"/>
      <c r="X1527" s="49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7" t="str">
        <f>VLOOKUP(N1528,'Linien - BU'!A:B,2,FALSE)</f>
        <v>Rest</v>
      </c>
      <c r="B1528" s="78">
        <f t="shared" si="161"/>
        <v>55.8</v>
      </c>
      <c r="C1528" s="79">
        <f>Abfalldokumentation!$U1528</f>
        <v>44504</v>
      </c>
      <c r="D1528" s="68" t="str">
        <f>IFERROR(VLOOKUP(Tabelle3[[#This Row],[Artikelnr.]],Produktgruppe!A:B,2,0),Tabelle3[[#This Row],[Produktname]])</f>
        <v>Rest</v>
      </c>
      <c r="E1528" s="80" t="str">
        <f>IFERROR(VLOOKUP(Abfalldokumentation!$O1528,Artikel!A:C,3,FALSE),Abfalldokumentation!$O1528)</f>
        <v>-</v>
      </c>
      <c r="F1528" s="80" t="str">
        <f>VLOOKUP(T1528,'Liste Gründe'!A:D,2,FALSE)</f>
        <v>Qualitätssicherung</v>
      </c>
      <c r="G1528" s="79" t="str">
        <f>IF(ISBLANK(V1528),VLOOKUP(Abfalldokumentation!$P1528,'Liste Gründe'!A:D,3,FALSE),V1528)</f>
        <v>Laborproben</v>
      </c>
      <c r="H1528" s="80" t="str">
        <f>IF(ISBLANK(Abfalldokumentation!$W1528),"-",Abfalldokumentation!$W1528)</f>
        <v>-</v>
      </c>
      <c r="I1528" s="80">
        <f t="shared" si="162"/>
        <v>44</v>
      </c>
      <c r="J1528" s="80" t="str">
        <f t="shared" si="163"/>
        <v>Produkte</v>
      </c>
      <c r="K1528" s="80" t="str">
        <f t="shared" si="164"/>
        <v>BUs</v>
      </c>
      <c r="L1528" s="80" t="str">
        <f t="shared" si="165"/>
        <v>Symptome</v>
      </c>
      <c r="M15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IFERROR(VLOOKUP(Abfalldokumentation!$O1528,Kennzahlen!U:X,3,FALSE)*Abfalldokumentation!$B1528,"0")))),0)</f>
        <v>0</v>
      </c>
      <c r="N1528" s="80" t="str">
        <f>IF(ISBLANK(Q1528),VLOOKUP(Abfalldokumentation!$O1528,'Linien - BU'!R:S,2,FALSE),Q1528)</f>
        <v>Labor</v>
      </c>
      <c r="O1528" s="76" t="str">
        <f t="shared" si="166"/>
        <v>-</v>
      </c>
      <c r="P1528" s="76">
        <f t="shared" si="167"/>
        <v>73</v>
      </c>
      <c r="Q1528" s="38" t="s">
        <v>185</v>
      </c>
      <c r="R1528" s="39" t="s">
        <v>52</v>
      </c>
      <c r="S1528" s="39">
        <v>55.8</v>
      </c>
      <c r="T1528" s="39">
        <v>73</v>
      </c>
      <c r="U1528" s="40">
        <v>44504</v>
      </c>
      <c r="V1528" s="41"/>
      <c r="W1528" s="39"/>
      <c r="X1528" s="43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2" t="str">
        <f>VLOOKUP(N1529,'Linien - BU'!A:B,2,FALSE)</f>
        <v>BU3</v>
      </c>
      <c r="B1529" s="73">
        <f t="shared" si="161"/>
        <v>41</v>
      </c>
      <c r="C1529" s="74">
        <f>Abfalldokumentation!$U1529</f>
        <v>44504</v>
      </c>
      <c r="D1529" s="68" t="str">
        <f>IFERROR(VLOOKUP(Tabelle3[[#This Row],[Artikelnr.]],Produktgruppe!A:B,2,0),Tabelle3[[#This Row],[Produktname]])</f>
        <v>Diverses</v>
      </c>
      <c r="E1529" s="75" t="str">
        <f>IFERROR(VLOOKUP(Abfalldokumentation!$O1529,Artikel!A:C,3,FALSE),Abfalldokumentation!$O1529)</f>
        <v>Maschinenabfall</v>
      </c>
      <c r="F1529" s="75" t="str">
        <f>VLOOKUP(T1529,'Liste Gründe'!A:D,2,FALSE)</f>
        <v>Linienbezogen</v>
      </c>
      <c r="G1529" s="74" t="str">
        <f>IF(ISBLANK(V1529),VLOOKUP(Abfalldokumentation!$P1529,'Liste Gründe'!A:D,3,FALSE),V1529)</f>
        <v>Maschinenabfall</v>
      </c>
      <c r="H1529" s="75" t="str">
        <f>IF(ISBLANK(Abfalldokumentation!$W1529),"-",Abfalldokumentation!$W1529)</f>
        <v>-</v>
      </c>
      <c r="I1529" s="75">
        <f t="shared" si="162"/>
        <v>44</v>
      </c>
      <c r="J1529" s="75" t="str">
        <f t="shared" si="163"/>
        <v>Produkte</v>
      </c>
      <c r="K1529" s="75" t="str">
        <f t="shared" si="164"/>
        <v>BUs</v>
      </c>
      <c r="L1529" s="75" t="str">
        <f t="shared" si="165"/>
        <v>Symptome</v>
      </c>
      <c r="M15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IFERROR(VLOOKUP(Abfalldokumentation!$O1529,Kennzahlen!U:X,3,FALSE)*Abfalldokumentation!$B1529,"0")))),0)</f>
        <v>0</v>
      </c>
      <c r="N1529" s="75" t="str">
        <f>IF(ISBLANK(Q1529),VLOOKUP(Abfalldokumentation!$O1529,'Linien - BU'!R:S,2,FALSE),Q1529)</f>
        <v>BU3</v>
      </c>
      <c r="O1529" s="76" t="str">
        <f t="shared" si="166"/>
        <v>Maschinenabfall</v>
      </c>
      <c r="P1529" s="76">
        <f t="shared" si="167"/>
        <v>30</v>
      </c>
      <c r="Q1529" s="44" t="s">
        <v>8</v>
      </c>
      <c r="R1529" s="39" t="s">
        <v>53</v>
      </c>
      <c r="S1529" s="45">
        <v>41</v>
      </c>
      <c r="T1529" s="45">
        <v>30</v>
      </c>
      <c r="U1529" s="46">
        <v>44504</v>
      </c>
      <c r="V1529" s="47"/>
      <c r="W1529" s="45"/>
      <c r="X1529" s="49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7" t="str">
        <f>VLOOKUP(N1530,'Linien - BU'!A:B,2,FALSE)</f>
        <v>BU2</v>
      </c>
      <c r="B1530" s="78">
        <f t="shared" si="161"/>
        <v>37.799999999999997</v>
      </c>
      <c r="C1530" s="79">
        <f>Abfalldokumentation!$U1530</f>
        <v>44504</v>
      </c>
      <c r="D1530" s="68" t="str">
        <f>IFERROR(VLOOKUP(Tabelle3[[#This Row],[Artikelnr.]],Produktgruppe!A:B,2,0),Tabelle3[[#This Row],[Produktname]])</f>
        <v>ABS 295</v>
      </c>
      <c r="E1530" s="80" t="str">
        <f>IFERROR(VLOOKUP(Abfalldokumentation!$O1530,Artikel!A:C,3,FALSE),Abfalldokumentation!$O1530)</f>
        <v>Scheiben/Staub</v>
      </c>
      <c r="F1530" s="80" t="str">
        <f>VLOOKUP(T1530,'Liste Gründe'!A:D,2,FALSE)</f>
        <v>Linienbezogen</v>
      </c>
      <c r="G1530" s="79" t="str">
        <f>IF(ISBLANK(V1530),VLOOKUP(Abfalldokumentation!$P1530,'Liste Gründe'!A:D,3,FALSE),V1530)</f>
        <v>Maschinenabfall</v>
      </c>
      <c r="H1530" s="80" t="str">
        <f>IF(ISBLANK(Abfalldokumentation!$W1530),"-",Abfalldokumentation!$W1530)</f>
        <v>-</v>
      </c>
      <c r="I1530" s="80">
        <f t="shared" si="162"/>
        <v>44</v>
      </c>
      <c r="J1530" s="80" t="str">
        <f t="shared" si="163"/>
        <v>Produkte</v>
      </c>
      <c r="K1530" s="80" t="str">
        <f t="shared" si="164"/>
        <v>BUs</v>
      </c>
      <c r="L1530" s="80" t="str">
        <f t="shared" si="165"/>
        <v>Symptome</v>
      </c>
      <c r="M15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IFERROR(VLOOKUP(Abfalldokumentation!$O1530,Kennzahlen!U:X,3,FALSE)*Abfalldokumentation!$B1530,"0")))),0)</f>
        <v>0</v>
      </c>
      <c r="N1530" s="80" t="str">
        <f>IF(ISBLANK(Q1530),VLOOKUP(Abfalldokumentation!$O1530,'Linien - BU'!R:S,2,FALSE),Q1530)</f>
        <v>BU2</v>
      </c>
      <c r="O1530" s="76" t="str">
        <f t="shared" si="166"/>
        <v>Scheiben/Staub</v>
      </c>
      <c r="P1530" s="76">
        <f t="shared" si="167"/>
        <v>30</v>
      </c>
      <c r="Q1530" s="38" t="s">
        <v>7</v>
      </c>
      <c r="R1530" s="39" t="s">
        <v>16655</v>
      </c>
      <c r="S1530" s="39">
        <v>37.799999999999997</v>
      </c>
      <c r="T1530" s="39">
        <v>30</v>
      </c>
      <c r="U1530" s="40">
        <v>44504</v>
      </c>
      <c r="V1530" s="41"/>
      <c r="W1530" s="39"/>
      <c r="X1530" s="43" t="str">
        <f>IFERROR(VLOOKUP(Abfalldokumentation!$R1530,Artikel!A:C,3,FALSE),Abfalldokumentation!$R1530)</f>
        <v>Scheiben/Staub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2" t="str">
        <f>VLOOKUP(N1531,'Linien - BU'!A:B,2,FALSE)</f>
        <v>Rest</v>
      </c>
      <c r="B1531" s="73">
        <f t="shared" si="161"/>
        <v>68.8</v>
      </c>
      <c r="C1531" s="74">
        <f>Abfalldokumentation!$U1531</f>
        <v>44504</v>
      </c>
      <c r="D1531" s="68" t="str">
        <f>IFERROR(VLOOKUP(Tabelle3[[#This Row],[Artikelnr.]],Produktgruppe!A:B,2,0),Tabelle3[[#This Row],[Produktname]])</f>
        <v>Rest</v>
      </c>
      <c r="E1531" s="75" t="str">
        <f>IFERROR(VLOOKUP(Abfalldokumentation!$O1531,Artikel!A:C,3,FALSE),Abfalldokumentation!$O1531)</f>
        <v>-</v>
      </c>
      <c r="F1531" s="75" t="str">
        <f>VLOOKUP(T1531,'Liste Gründe'!A:D,2,FALSE)</f>
        <v>Qualitätssicherung</v>
      </c>
      <c r="G1531" s="74" t="str">
        <f>IF(ISBLANK(V1531),VLOOKUP(Abfalldokumentation!$P1531,'Liste Gründe'!A:D,3,FALSE),V1531)</f>
        <v>Rückstellproben</v>
      </c>
      <c r="H1531" s="75" t="str">
        <f>IF(ISBLANK(Abfalldokumentation!$W1531),"-",Abfalldokumentation!$W1531)</f>
        <v>-</v>
      </c>
      <c r="I1531" s="75">
        <f t="shared" si="162"/>
        <v>44</v>
      </c>
      <c r="J1531" s="75" t="str">
        <f t="shared" si="163"/>
        <v>Produkte</v>
      </c>
      <c r="K1531" s="75" t="str">
        <f t="shared" si="164"/>
        <v>BUs</v>
      </c>
      <c r="L1531" s="75" t="str">
        <f t="shared" si="165"/>
        <v>Symptome</v>
      </c>
      <c r="M15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IFERROR(VLOOKUP(Abfalldokumentation!$O1531,Kennzahlen!U:X,3,FALSE)*Abfalldokumentation!$B1531,"0")))),0)</f>
        <v>0</v>
      </c>
      <c r="N1531" s="75" t="str">
        <f>IF(ISBLANK(Q1531),VLOOKUP(Abfalldokumentation!$O1531,'Linien - BU'!R:S,2,FALSE),Q1531)</f>
        <v>Labor</v>
      </c>
      <c r="O1531" s="76" t="str">
        <f t="shared" si="166"/>
        <v>-</v>
      </c>
      <c r="P1531" s="76">
        <f t="shared" si="167"/>
        <v>70</v>
      </c>
      <c r="Q1531" s="44" t="s">
        <v>185</v>
      </c>
      <c r="R1531" s="45" t="s">
        <v>52</v>
      </c>
      <c r="S1531" s="45">
        <v>68.8</v>
      </c>
      <c r="T1531" s="45">
        <v>70</v>
      </c>
      <c r="U1531" s="46">
        <v>44504</v>
      </c>
      <c r="V1531" s="47"/>
      <c r="W1531" s="45"/>
      <c r="X1531" s="49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7" t="str">
        <f>VLOOKUP(N1532,'Linien - BU'!A:B,2,FALSE)</f>
        <v>Rest</v>
      </c>
      <c r="B1532" s="78">
        <f t="shared" si="161"/>
        <v>2.6</v>
      </c>
      <c r="C1532" s="79">
        <f>Abfalldokumentation!$U1532</f>
        <v>44504</v>
      </c>
      <c r="D1532" s="68" t="str">
        <f>IFERROR(VLOOKUP(Tabelle3[[#This Row],[Artikelnr.]],Produktgruppe!A:B,2,0),Tabelle3[[#This Row],[Produktname]])</f>
        <v>Rest</v>
      </c>
      <c r="E1532" s="80" t="str">
        <f>IFERROR(VLOOKUP(Abfalldokumentation!$O1532,Artikel!A:C,3,FALSE),Abfalldokumentation!$O1532)</f>
        <v>-</v>
      </c>
      <c r="F1532" s="80" t="str">
        <f>VLOOKUP(T1532,'Liste Gründe'!A:D,2,FALSE)</f>
        <v>Qualitätssicherung</v>
      </c>
      <c r="G1532" s="79" t="str">
        <f>IF(ISBLANK(V1532),VLOOKUP(Abfalldokumentation!$P1532,'Liste Gründe'!A:D,3,FALSE),V1532)</f>
        <v>Sensorik</v>
      </c>
      <c r="H1532" s="80" t="str">
        <f>IF(ISBLANK(Abfalldokumentation!$W1532),"-",Abfalldokumentation!$W1532)</f>
        <v>-</v>
      </c>
      <c r="I1532" s="80">
        <f t="shared" si="162"/>
        <v>44</v>
      </c>
      <c r="J1532" s="80" t="str">
        <f t="shared" si="163"/>
        <v>Produkte</v>
      </c>
      <c r="K1532" s="80" t="str">
        <f t="shared" si="164"/>
        <v>BUs</v>
      </c>
      <c r="L1532" s="80" t="str">
        <f t="shared" si="165"/>
        <v>Symptome</v>
      </c>
      <c r="M15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IFERROR(VLOOKUP(Abfalldokumentation!$O1532,Kennzahlen!U:X,3,FALSE)*Abfalldokumentation!$B1532,"0")))),0)</f>
        <v>0</v>
      </c>
      <c r="N1532" s="80" t="str">
        <f>IF(ISBLANK(Q1532),VLOOKUP(Abfalldokumentation!$O1532,'Linien - BU'!R:S,2,FALSE),Q1532)</f>
        <v>Labor</v>
      </c>
      <c r="O1532" s="76" t="str">
        <f t="shared" si="166"/>
        <v>-</v>
      </c>
      <c r="P1532" s="76">
        <f t="shared" si="167"/>
        <v>74</v>
      </c>
      <c r="Q1532" s="38" t="s">
        <v>185</v>
      </c>
      <c r="R1532" s="39" t="s">
        <v>52</v>
      </c>
      <c r="S1532" s="39">
        <v>2.6</v>
      </c>
      <c r="T1532" s="39">
        <v>74</v>
      </c>
      <c r="U1532" s="40">
        <v>44504</v>
      </c>
      <c r="V1532" s="41"/>
      <c r="W1532" s="39"/>
      <c r="X1532" s="43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2" t="str">
        <f>VLOOKUP(N1533,'Linien - BU'!A:B,2,FALSE)</f>
        <v>BU3</v>
      </c>
      <c r="B1533" s="73">
        <f t="shared" si="161"/>
        <v>10</v>
      </c>
      <c r="C1533" s="74">
        <f>Abfalldokumentation!$U1533</f>
        <v>44504</v>
      </c>
      <c r="D1533" s="68" t="str">
        <f>IFERROR(VLOOKUP(Tabelle3[[#This Row],[Artikelnr.]],Produktgruppe!A:B,2,0),Tabelle3[[#This Row],[Produktname]])</f>
        <v>Rest</v>
      </c>
      <c r="E1533" s="75" t="str">
        <f>IFERROR(VLOOKUP(Abfalldokumentation!$O1533,Artikel!A:C,3,FALSE),Abfalldokumentation!$O1533)</f>
        <v>Reste Zipfel</v>
      </c>
      <c r="F1533" s="75" t="str">
        <f>VLOOKUP(T1533,'Liste Gründe'!A:D,2,FALSE)</f>
        <v>keinen Verwendungszweck</v>
      </c>
      <c r="G1533" s="74" t="str">
        <f>IF(ISBLANK(V1533),VLOOKUP(Abfalldokumentation!$P1533,'Liste Gründe'!A:D,3,FALSE),V1533)</f>
        <v>Wurstschlaufe</v>
      </c>
      <c r="H1533" s="75" t="str">
        <f>IF(ISBLANK(Abfalldokumentation!$W1533),"-",Abfalldokumentation!$W1533)</f>
        <v>-</v>
      </c>
      <c r="I1533" s="75">
        <f t="shared" si="162"/>
        <v>44</v>
      </c>
      <c r="J1533" s="75" t="str">
        <f t="shared" si="163"/>
        <v>Produkte</v>
      </c>
      <c r="K1533" s="75" t="str">
        <f t="shared" si="164"/>
        <v>BUs</v>
      </c>
      <c r="L1533" s="75" t="str">
        <f t="shared" si="165"/>
        <v>Symptome</v>
      </c>
      <c r="M15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IFERROR(VLOOKUP(Abfalldokumentation!$O1533,Kennzahlen!U:X,3,FALSE)*Abfalldokumentation!$B1533,"0")))),0)</f>
        <v>0</v>
      </c>
      <c r="N1533" s="75" t="str">
        <f>IF(ISBLANK(Q1533),VLOOKUP(Abfalldokumentation!$O1533,'Linien - BU'!R:S,2,FALSE),Q1533)</f>
        <v>WVP</v>
      </c>
      <c r="O1533" s="76" t="str">
        <f t="shared" si="166"/>
        <v>Reste Zipfel</v>
      </c>
      <c r="P1533" s="76">
        <f t="shared" si="167"/>
        <v>61</v>
      </c>
      <c r="Q1533" s="44" t="s">
        <v>195</v>
      </c>
      <c r="R1533" s="39" t="s">
        <v>117</v>
      </c>
      <c r="S1533" s="45">
        <v>10</v>
      </c>
      <c r="T1533" s="45">
        <v>61</v>
      </c>
      <c r="U1533" s="46">
        <v>44504</v>
      </c>
      <c r="V1533" s="47" t="s">
        <v>39</v>
      </c>
      <c r="W1533" s="45"/>
      <c r="X1533" s="49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7" t="str">
        <f>VLOOKUP(N1534,'Linien - BU'!A:B,2,FALSE)</f>
        <v>BU1</v>
      </c>
      <c r="B1534" s="78">
        <f t="shared" si="161"/>
        <v>15</v>
      </c>
      <c r="C1534" s="79">
        <f>Abfalldokumentation!$U1534</f>
        <v>44505</v>
      </c>
      <c r="D1534" s="68" t="str">
        <f>IFERROR(VLOOKUP(Tabelle3[[#This Row],[Artikelnr.]],Produktgruppe!A:B,2,0),Tabelle3[[#This Row],[Produktname]])</f>
        <v>Rohware</v>
      </c>
      <c r="E1534" s="80" t="str">
        <f>IFERROR(VLOOKUP(Abfalldokumentation!$O1534,Artikel!A:C,3,FALSE),Abfalldokumentation!$O1534)</f>
        <v>Gorgonzola Dolce DOP</v>
      </c>
      <c r="F1534" s="80" t="str">
        <f>VLOOKUP(T1534,'Liste Gründe'!A:D,2,FALSE)</f>
        <v>Linienbezogen</v>
      </c>
      <c r="G1534" s="79" t="str">
        <f>IF(ISBLANK(V1534),VLOOKUP(Abfalldokumentation!$P1534,'Liste Gründe'!A:D,3,FALSE),V1534)</f>
        <v>runter gefallen</v>
      </c>
      <c r="H1534" s="80" t="str">
        <f>IF(ISBLANK(Abfalldokumentation!$W1534),"-",Abfalldokumentation!$W1534)</f>
        <v>-</v>
      </c>
      <c r="I1534" s="80">
        <f t="shared" si="162"/>
        <v>44</v>
      </c>
      <c r="J1534" s="80" t="str">
        <f t="shared" si="163"/>
        <v>Produkte</v>
      </c>
      <c r="K1534" s="80" t="str">
        <f t="shared" si="164"/>
        <v>BUs</v>
      </c>
      <c r="L1534" s="80" t="str">
        <f t="shared" si="165"/>
        <v>Symptome</v>
      </c>
      <c r="M15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IFERROR(VLOOKUP(Abfalldokumentation!$O1534,Kennzahlen!U:X,3,FALSE)*Abfalldokumentation!$B1534,"0")))),0)</f>
        <v>0</v>
      </c>
      <c r="N1534" s="80" t="str">
        <f>IF(ISBLANK(Q1534),VLOOKUP(Abfalldokumentation!$O1534,'Linien - BU'!R:S,2,FALSE),Q1534)</f>
        <v>RWV</v>
      </c>
      <c r="O1534" s="76">
        <f t="shared" si="166"/>
        <v>23000052</v>
      </c>
      <c r="P1534" s="76">
        <f t="shared" si="167"/>
        <v>32</v>
      </c>
      <c r="Q1534" s="38" t="s">
        <v>188</v>
      </c>
      <c r="R1534" s="39">
        <v>23000052</v>
      </c>
      <c r="S1534" s="39">
        <v>15</v>
      </c>
      <c r="T1534" s="39">
        <v>32</v>
      </c>
      <c r="U1534" s="40">
        <v>44505</v>
      </c>
      <c r="V1534" s="41"/>
      <c r="W1534" s="39"/>
      <c r="X1534" s="43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2" t="str">
        <f>VLOOKUP(N1535,'Linien - BU'!A:B,2,FALSE)</f>
        <v>BU1</v>
      </c>
      <c r="B1535" s="73">
        <f t="shared" si="161"/>
        <v>282</v>
      </c>
      <c r="C1535" s="74">
        <f>Abfalldokumentation!$U1535</f>
        <v>44505</v>
      </c>
      <c r="D1535" s="68" t="str">
        <f>IFERROR(VLOOKUP(Tabelle3[[#This Row],[Artikelnr.]],Produktgruppe!A:B,2,0),Tabelle3[[#This Row],[Produktname]])</f>
        <v>ABS 295</v>
      </c>
      <c r="E1535" s="75" t="str">
        <f>IFERROR(VLOOKUP(Abfalldokumentation!$O1535,Artikel!A:C,3,FALSE),Abfalldokumentation!$O1535)</f>
        <v>ABS Mozzarella 46%</v>
      </c>
      <c r="F1535" s="75" t="str">
        <f>VLOOKUP(T1535,'Liste Gründe'!A:D,2,FALSE)</f>
        <v>Schimmel</v>
      </c>
      <c r="G1535" s="74" t="str">
        <f>IF(ISBLANK(V1535),VLOOKUP(Abfalldokumentation!$P1535,'Liste Gründe'!A:D,3,FALSE),V1535)</f>
        <v>keine Verarbeitung</v>
      </c>
      <c r="H1535" s="75" t="str">
        <f>IF(ISBLANK(Abfalldokumentation!$W1535),"-",Abfalldokumentation!$W1535)</f>
        <v>-</v>
      </c>
      <c r="I1535" s="75">
        <f t="shared" si="162"/>
        <v>44</v>
      </c>
      <c r="J1535" s="75" t="str">
        <f t="shared" si="163"/>
        <v>Produkte</v>
      </c>
      <c r="K1535" s="75" t="str">
        <f t="shared" si="164"/>
        <v>BUs</v>
      </c>
      <c r="L1535" s="75" t="str">
        <f t="shared" si="165"/>
        <v>Symptome</v>
      </c>
      <c r="M15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IFERROR(VLOOKUP(Abfalldokumentation!$O1535,Kennzahlen!U:X,3,FALSE)*Abfalldokumentation!$B1535,"0")))),0)</f>
        <v>0</v>
      </c>
      <c r="N1535" s="75" t="str">
        <f>IF(ISBLANK(Q1535),VLOOKUP(Abfalldokumentation!$O1535,'Linien - BU'!R:S,2,FALSE),Q1535)</f>
        <v>schmelze</v>
      </c>
      <c r="O1535" s="76">
        <f t="shared" si="166"/>
        <v>29500730</v>
      </c>
      <c r="P1535" s="76">
        <f t="shared" si="167"/>
        <v>12</v>
      </c>
      <c r="Q1535" s="44" t="s">
        <v>322</v>
      </c>
      <c r="R1535" s="45">
        <v>29500730</v>
      </c>
      <c r="S1535" s="45">
        <v>282</v>
      </c>
      <c r="T1535" s="45">
        <v>12</v>
      </c>
      <c r="U1535" s="46">
        <v>44505</v>
      </c>
      <c r="V1535" s="47" t="s">
        <v>22</v>
      </c>
      <c r="W1535" s="45"/>
      <c r="X1535" s="49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7" t="str">
        <f>VLOOKUP(N1536,'Linien - BU'!A:B,2,FALSE)</f>
        <v>BU3</v>
      </c>
      <c r="B1536" s="78">
        <f t="shared" si="161"/>
        <v>14</v>
      </c>
      <c r="C1536" s="79">
        <f>Abfalldokumentation!$U1536</f>
        <v>44505</v>
      </c>
      <c r="D1536" s="68" t="str">
        <f>IFERROR(VLOOKUP(Tabelle3[[#This Row],[Artikelnr.]],Produktgruppe!A:B,2,0),Tabelle3[[#This Row],[Produktname]])</f>
        <v>ABS 295</v>
      </c>
      <c r="E1536" s="80" t="str">
        <f>IFERROR(VLOOKUP(Abfalldokumentation!$O1536,Artikel!A:C,3,FALSE),Abfalldokumentation!$O1536)</f>
        <v>ABS CHED-PF-KRÄUK gemis</v>
      </c>
      <c r="F1536" s="80" t="str">
        <f>VLOOKUP(T1536,'Liste Gründe'!A:D,2,FALSE)</f>
        <v>Linienbezogen</v>
      </c>
      <c r="G1536" s="79" t="str">
        <f>IF(ISBLANK(V1536),VLOOKUP(Abfalldokumentation!$P1536,'Liste Gründe'!A:D,3,FALSE),V1536)</f>
        <v>gemischtes Produkt</v>
      </c>
      <c r="H1536" s="80" t="str">
        <f>IF(ISBLANK(Abfalldokumentation!$W1536),"-",Abfalldokumentation!$W1536)</f>
        <v>-</v>
      </c>
      <c r="I1536" s="80">
        <f t="shared" si="162"/>
        <v>44</v>
      </c>
      <c r="J1536" s="80" t="str">
        <f t="shared" si="163"/>
        <v>Produkte</v>
      </c>
      <c r="K1536" s="80" t="str">
        <f t="shared" si="164"/>
        <v>BUs</v>
      </c>
      <c r="L1536" s="80" t="str">
        <f t="shared" si="165"/>
        <v>Symptome</v>
      </c>
      <c r="M15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IFERROR(VLOOKUP(Abfalldokumentation!$O1536,Kennzahlen!U:X,3,FALSE)*Abfalldokumentation!$B1536,"0")))),0)</f>
        <v>14</v>
      </c>
      <c r="N1536" s="80" t="str">
        <f>IF(ISBLANK(Q1536),VLOOKUP(Abfalldokumentation!$O1536,'Linien - BU'!R:S,2,FALSE),Q1536)</f>
        <v>BU3</v>
      </c>
      <c r="O1536" s="76">
        <f t="shared" si="166"/>
        <v>29501003</v>
      </c>
      <c r="P1536" s="76">
        <f t="shared" si="167"/>
        <v>81</v>
      </c>
      <c r="Q1536" s="38" t="s">
        <v>8</v>
      </c>
      <c r="R1536" s="39">
        <v>29501003</v>
      </c>
      <c r="S1536" s="39">
        <v>14</v>
      </c>
      <c r="T1536" s="39">
        <v>81</v>
      </c>
      <c r="U1536" s="40">
        <v>44505</v>
      </c>
      <c r="V1536" s="41"/>
      <c r="W1536" s="39"/>
      <c r="X1536" s="43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2" t="str">
        <f>VLOOKUP(N1537,'Linien - BU'!A:B,2,FALSE)</f>
        <v>BU3</v>
      </c>
      <c r="B1537" s="73">
        <f t="shared" si="161"/>
        <v>32</v>
      </c>
      <c r="C1537" s="74">
        <f>Abfalldokumentation!$U1537</f>
        <v>44505</v>
      </c>
      <c r="D1537" s="68" t="str">
        <f>IFERROR(VLOOKUP(Tabelle3[[#This Row],[Artikelnr.]],Produktgruppe!A:B,2,0),Tabelle3[[#This Row],[Produktname]])</f>
        <v>ABS 295</v>
      </c>
      <c r="E1537" s="75" t="str">
        <f>IFERROR(VLOOKUP(Abfalldokumentation!$O1537,Artikel!A:C,3,FALSE),Abfalldokumentation!$O1537)</f>
        <v>ABS CHED-ROT MIT ß-CARO</v>
      </c>
      <c r="F1537" s="75" t="str">
        <f>VLOOKUP(T1537,'Liste Gründe'!A:D,2,FALSE)</f>
        <v>Rest</v>
      </c>
      <c r="G1537" s="74" t="str">
        <f>IF(ISBLANK(V1537),VLOOKUP(Abfalldokumentation!$P1537,'Liste Gründe'!A:D,3,FALSE),V1537)</f>
        <v>Schmutz</v>
      </c>
      <c r="H1537" s="75" t="str">
        <f>IF(ISBLANK(Abfalldokumentation!$W1537),"-",Abfalldokumentation!$W1537)</f>
        <v>-</v>
      </c>
      <c r="I1537" s="75">
        <f t="shared" si="162"/>
        <v>44</v>
      </c>
      <c r="J1537" s="75" t="str">
        <f t="shared" si="163"/>
        <v>Produkte</v>
      </c>
      <c r="K1537" s="75" t="str">
        <f t="shared" si="164"/>
        <v>BUs</v>
      </c>
      <c r="L1537" s="75" t="str">
        <f t="shared" si="165"/>
        <v>Symptome</v>
      </c>
      <c r="M15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IFERROR(VLOOKUP(Abfalldokumentation!$O1537,Kennzahlen!U:X,3,FALSE)*Abfalldokumentation!$B1537,"0")))),0)</f>
        <v>32</v>
      </c>
      <c r="N1537" s="75" t="str">
        <f>IF(ISBLANK(Q1537),VLOOKUP(Abfalldokumentation!$O1537,'Linien - BU'!R:S,2,FALSE),Q1537)</f>
        <v>BU3</v>
      </c>
      <c r="O1537" s="76">
        <f t="shared" si="166"/>
        <v>29501032</v>
      </c>
      <c r="P1537" s="76">
        <f t="shared" si="167"/>
        <v>42</v>
      </c>
      <c r="Q1537" s="44" t="s">
        <v>8</v>
      </c>
      <c r="R1537" s="45">
        <v>29501032</v>
      </c>
      <c r="S1537" s="45">
        <v>32</v>
      </c>
      <c r="T1537" s="45">
        <v>42</v>
      </c>
      <c r="U1537" s="46">
        <v>44505</v>
      </c>
      <c r="V1537" s="47"/>
      <c r="W1537" s="45"/>
      <c r="X1537" s="49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7" t="str">
        <f>VLOOKUP(N1538,'Linien - BU'!A:B,2,FALSE)</f>
        <v>BU1</v>
      </c>
      <c r="B1538" s="78">
        <f t="shared" ref="B1538:B1601" si="168">S1538</f>
        <v>40</v>
      </c>
      <c r="C1538" s="79">
        <f>Abfalldokumentation!$U1538</f>
        <v>44505</v>
      </c>
      <c r="D1538" s="68" t="str">
        <f>IFERROR(VLOOKUP(Tabelle3[[#This Row],[Artikelnr.]],Produktgruppe!A:B,2,0),Tabelle3[[#This Row],[Produktname]])</f>
        <v>HF-Wurst Vegan</v>
      </c>
      <c r="E1538" s="80" t="str">
        <f>IFERROR(VLOOKUP(Abfalldokumentation!$O1538,Artikel!A:C,3,FALSE),Abfalldokumentation!$O1538)</f>
        <v>VEG-SCH WÜRZIG  7,2KG</v>
      </c>
      <c r="F1538" s="80" t="str">
        <f>VLOOKUP(T1538,'Liste Gründe'!A:D,2,FALSE)</f>
        <v>Linienbezogen</v>
      </c>
      <c r="G1538" s="79" t="str">
        <f>IF(ISBLANK(V1538),VLOOKUP(Abfalldokumentation!$P1538,'Liste Gründe'!A:D,3,FALSE),V1538)</f>
        <v>Füllkopf tropft (vegan)</v>
      </c>
      <c r="H1538" s="80" t="str">
        <f>IF(ISBLANK(Abfalldokumentation!$W1538),"-",Abfalldokumentation!$W1538)</f>
        <v>-</v>
      </c>
      <c r="I1538" s="80">
        <f t="shared" ref="I1538:I1601" si="169">_xlfn.ISOWEEKNUM(C1538)</f>
        <v>44</v>
      </c>
      <c r="J1538" s="80" t="str">
        <f t="shared" ref="J1538:J1601" si="170">"Produkte"</f>
        <v>Produkte</v>
      </c>
      <c r="K1538" s="80" t="str">
        <f t="shared" ref="K1538:K1601" si="171">"BUs"</f>
        <v>BUs</v>
      </c>
      <c r="L1538" s="80" t="str">
        <f t="shared" ref="L1538:L1601" si="172">"Symptome"</f>
        <v>Symptome</v>
      </c>
      <c r="M15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IFERROR(VLOOKUP(Abfalldokumentation!$O1538,Kennzahlen!U:X,3,FALSE)*Abfalldokumentation!$B1538,"0")))),0)</f>
        <v>719.59199999999998</v>
      </c>
      <c r="N1538" s="80">
        <f>IF(ISBLANK(Q1538),VLOOKUP(Abfalldokumentation!$O1538,'Linien - BU'!R:S,2,FALSE),Q1538)</f>
        <v>3100</v>
      </c>
      <c r="O1538" s="76">
        <f t="shared" ref="O1538:O1601" si="173">R1538</f>
        <v>31900002</v>
      </c>
      <c r="P1538" s="76">
        <f t="shared" ref="P1538:P1601" si="174">T1538</f>
        <v>20</v>
      </c>
      <c r="Q1538" s="38">
        <v>3100</v>
      </c>
      <c r="R1538" s="39">
        <v>31900002</v>
      </c>
      <c r="S1538" s="39">
        <v>40</v>
      </c>
      <c r="T1538" s="39">
        <v>20</v>
      </c>
      <c r="U1538" s="40">
        <v>44505</v>
      </c>
      <c r="V1538" s="41"/>
      <c r="W1538" s="39"/>
      <c r="X1538" s="43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2" t="str">
        <f>VLOOKUP(N1539,'Linien - BU'!A:B,2,FALSE)</f>
        <v>BU1</v>
      </c>
      <c r="B1539" s="73">
        <f t="shared" si="168"/>
        <v>40</v>
      </c>
      <c r="C1539" s="74">
        <f>Abfalldokumentation!$U1539</f>
        <v>44505</v>
      </c>
      <c r="D1539" s="68" t="str">
        <f>IFERROR(VLOOKUP(Tabelle3[[#This Row],[Artikelnr.]],Produktgruppe!A:B,2,0),Tabelle3[[#This Row],[Produktname]])</f>
        <v>Räucherwürste</v>
      </c>
      <c r="E1539" s="75" t="str">
        <f>IFERROR(VLOOKUP(Abfalldokumentation!$O1539,Artikel!A:C,3,FALSE),Abfalldokumentation!$O1539)</f>
        <v>Würste 9100g USA- Räuch</v>
      </c>
      <c r="F1539" s="75" t="str">
        <f>VLOOKUP(T1539,'Liste Gründe'!A:D,2,FALSE)</f>
        <v>Linienbezogen</v>
      </c>
      <c r="G1539" s="74" t="str">
        <f>IF(ISBLANK(V1539),VLOOKUP(Abfalldokumentation!$P1539,'Liste Gründe'!A:D,3,FALSE),V1539)</f>
        <v>Clip gerissen</v>
      </c>
      <c r="H1539" s="75" t="str">
        <f>IF(ISBLANK(Abfalldokumentation!$W1539),"-",Abfalldokumentation!$W1539)</f>
        <v>-</v>
      </c>
      <c r="I1539" s="75">
        <f t="shared" si="169"/>
        <v>44</v>
      </c>
      <c r="J1539" s="75" t="str">
        <f t="shared" si="170"/>
        <v>Produkte</v>
      </c>
      <c r="K1539" s="75" t="str">
        <f t="shared" si="171"/>
        <v>BUs</v>
      </c>
      <c r="L1539" s="75" t="str">
        <f t="shared" si="172"/>
        <v>Symptome</v>
      </c>
      <c r="M15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IFERROR(VLOOKUP(Abfalldokumentation!$O1539,Kennzahlen!U:X,3,FALSE)*Abfalldokumentation!$B1539,"0")))),0)</f>
        <v>0</v>
      </c>
      <c r="N1539" s="75">
        <f>IF(ISBLANK(Q1539),VLOOKUP(Abfalldokumentation!$O1539,'Linien - BU'!R:S,2,FALSE),Q1539)</f>
        <v>3010</v>
      </c>
      <c r="O1539" s="76">
        <f t="shared" si="173"/>
        <v>32000020</v>
      </c>
      <c r="P1539" s="76">
        <f t="shared" si="174"/>
        <v>31</v>
      </c>
      <c r="Q1539" s="44">
        <v>3010</v>
      </c>
      <c r="R1539" s="45">
        <v>32000020</v>
      </c>
      <c r="S1539" s="45">
        <v>40</v>
      </c>
      <c r="T1539" s="45">
        <v>31</v>
      </c>
      <c r="U1539" s="46">
        <v>44505</v>
      </c>
      <c r="V1539" s="47"/>
      <c r="W1539" s="45"/>
      <c r="X1539" s="49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7" t="str">
        <f>VLOOKUP(N1540,'Linien - BU'!A:B,2,FALSE)</f>
        <v>BU3</v>
      </c>
      <c r="B1540" s="78">
        <f t="shared" si="168"/>
        <v>19</v>
      </c>
      <c r="C1540" s="79">
        <f>Abfalldokumentation!$U1540</f>
        <v>44505</v>
      </c>
      <c r="D1540" s="68" t="str">
        <f>IFERROR(VLOOKUP(Tabelle3[[#This Row],[Artikelnr.]],Produktgruppe!A:B,2,0),Tabelle3[[#This Row],[Produktname]])</f>
        <v>Diverses</v>
      </c>
      <c r="E1540" s="80" t="str">
        <f>IFERROR(VLOOKUP(Abfalldokumentation!$O1540,Artikel!A:C,3,FALSE),Abfalldokumentation!$O1540)</f>
        <v>Maschinenabfall</v>
      </c>
      <c r="F1540" s="80" t="str">
        <f>VLOOKUP(T1540,'Liste Gründe'!A:D,2,FALSE)</f>
        <v>Linienbezogen</v>
      </c>
      <c r="G1540" s="79" t="str">
        <f>IF(ISBLANK(V1540),VLOOKUP(Abfalldokumentation!$P1540,'Liste Gründe'!A:D,3,FALSE),V1540)</f>
        <v>Maschinenabfall</v>
      </c>
      <c r="H1540" s="80" t="str">
        <f>IF(ISBLANK(Abfalldokumentation!$W1540),"-",Abfalldokumentation!$W1540)</f>
        <v>-</v>
      </c>
      <c r="I1540" s="80">
        <f t="shared" si="169"/>
        <v>44</v>
      </c>
      <c r="J1540" s="80" t="str">
        <f t="shared" si="170"/>
        <v>Produkte</v>
      </c>
      <c r="K1540" s="80" t="str">
        <f t="shared" si="171"/>
        <v>BUs</v>
      </c>
      <c r="L1540" s="80" t="str">
        <f t="shared" si="172"/>
        <v>Symptome</v>
      </c>
      <c r="M15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IFERROR(VLOOKUP(Abfalldokumentation!$O1540,Kennzahlen!U:X,3,FALSE)*Abfalldokumentation!$B1540,"0")))),0)</f>
        <v>0</v>
      </c>
      <c r="N1540" s="80" t="str">
        <f>IF(ISBLANK(Q1540),VLOOKUP(Abfalldokumentation!$O1540,'Linien - BU'!R:S,2,FALSE),Q1540)</f>
        <v>L16</v>
      </c>
      <c r="O1540" s="76" t="str">
        <f t="shared" si="173"/>
        <v>Maschinenabfall</v>
      </c>
      <c r="P1540" s="76">
        <f t="shared" si="174"/>
        <v>30</v>
      </c>
      <c r="Q1540" s="38" t="s">
        <v>199</v>
      </c>
      <c r="R1540" s="39" t="s">
        <v>53</v>
      </c>
      <c r="S1540" s="39">
        <v>19</v>
      </c>
      <c r="T1540" s="39">
        <v>30</v>
      </c>
      <c r="U1540" s="40">
        <v>44505</v>
      </c>
      <c r="V1540" s="41"/>
      <c r="W1540" s="39"/>
      <c r="X1540" s="43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2" t="str">
        <f>VLOOKUP(N1541,'Linien - BU'!A:B,2,FALSE)</f>
        <v>BU1</v>
      </c>
      <c r="B1541" s="73">
        <f t="shared" si="168"/>
        <v>91</v>
      </c>
      <c r="C1541" s="74">
        <f>Abfalldokumentation!$U1541</f>
        <v>44505</v>
      </c>
      <c r="D1541" s="68" t="str">
        <f>IFERROR(VLOOKUP(Tabelle3[[#This Row],[Artikelnr.]],Produktgruppe!A:B,2,0),Tabelle3[[#This Row],[Produktname]])</f>
        <v>Rest</v>
      </c>
      <c r="E1541" s="75" t="str">
        <f>IFERROR(VLOOKUP(Abfalldokumentation!$O1541,Artikel!A:C,3,FALSE),Abfalldokumentation!$O1541)</f>
        <v>-</v>
      </c>
      <c r="F1541" s="75" t="str">
        <f>VLOOKUP(T1541,'Liste Gründe'!A:D,2,FALSE)</f>
        <v>Linienbezogen</v>
      </c>
      <c r="G1541" s="74" t="str">
        <f>IF(ISBLANK(V1541),VLOOKUP(Abfalldokumentation!$P1541,'Liste Gründe'!A:D,3,FALSE),V1541)</f>
        <v>Reinigung</v>
      </c>
      <c r="H1541" s="75" t="str">
        <f>IF(ISBLANK(Abfalldokumentation!$W1541),"-",Abfalldokumentation!$W1541)</f>
        <v>-</v>
      </c>
      <c r="I1541" s="75">
        <f t="shared" si="169"/>
        <v>44</v>
      </c>
      <c r="J1541" s="75" t="str">
        <f t="shared" si="170"/>
        <v>Produkte</v>
      </c>
      <c r="K1541" s="75" t="str">
        <f t="shared" si="171"/>
        <v>BUs</v>
      </c>
      <c r="L1541" s="75" t="str">
        <f t="shared" si="172"/>
        <v>Symptome</v>
      </c>
      <c r="M15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IFERROR(VLOOKUP(Abfalldokumentation!$O1541,Kennzahlen!U:X,3,FALSE)*Abfalldokumentation!$B1541,"0")))),0)</f>
        <v>0</v>
      </c>
      <c r="N1541" s="75" t="str">
        <f>IF(ISBLANK(Q1541),VLOOKUP(Abfalldokumentation!$O1541,'Linien - BU'!R:S,2,FALSE),Q1541)</f>
        <v>Schmelze</v>
      </c>
      <c r="O1541" s="76" t="str">
        <f t="shared" si="173"/>
        <v>-</v>
      </c>
      <c r="P1541" s="76">
        <f t="shared" si="174"/>
        <v>10</v>
      </c>
      <c r="Q1541" s="44" t="s">
        <v>170</v>
      </c>
      <c r="R1541" s="45" t="s">
        <v>52</v>
      </c>
      <c r="S1541" s="45">
        <v>91</v>
      </c>
      <c r="T1541" s="45">
        <v>10</v>
      </c>
      <c r="U1541" s="46">
        <v>44505</v>
      </c>
      <c r="V1541" s="47"/>
      <c r="W1541" s="45"/>
      <c r="X1541" s="49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7" t="str">
        <f>VLOOKUP(N1542,'Linien - BU'!A:B,2,FALSE)</f>
        <v>BU1</v>
      </c>
      <c r="B1542" s="78">
        <f t="shared" si="168"/>
        <v>228</v>
      </c>
      <c r="C1542" s="79">
        <f>Abfalldokumentation!$U1542</f>
        <v>44505</v>
      </c>
      <c r="D1542" s="68" t="str">
        <f>IFERROR(VLOOKUP(Tabelle3[[#This Row],[Artikelnr.]],Produktgruppe!A:B,2,0),Tabelle3[[#This Row],[Produktname]])</f>
        <v>Rest</v>
      </c>
      <c r="E1542" s="80" t="str">
        <f>IFERROR(VLOOKUP(Abfalldokumentation!$O1542,Artikel!A:C,3,FALSE),Abfalldokumentation!$O1542)</f>
        <v>-</v>
      </c>
      <c r="F1542" s="80" t="str">
        <f>VLOOKUP(T1542,'Liste Gründe'!A:D,2,FALSE)</f>
        <v>Linienbezogen</v>
      </c>
      <c r="G1542" s="79" t="str">
        <f>IF(ISBLANK(V1542),VLOOKUP(Abfalldokumentation!$P1542,'Liste Gründe'!A:D,3,FALSE),V1542)</f>
        <v>Darm geplatzt</v>
      </c>
      <c r="H1542" s="80" t="str">
        <f>IF(ISBLANK(Abfalldokumentation!$W1542),"-",Abfalldokumentation!$W1542)</f>
        <v>-</v>
      </c>
      <c r="I1542" s="80">
        <f t="shared" si="169"/>
        <v>44</v>
      </c>
      <c r="J1542" s="80" t="str">
        <f t="shared" si="170"/>
        <v>Produkte</v>
      </c>
      <c r="K1542" s="80" t="str">
        <f t="shared" si="171"/>
        <v>BUs</v>
      </c>
      <c r="L1542" s="80" t="str">
        <f t="shared" si="172"/>
        <v>Symptome</v>
      </c>
      <c r="M15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IFERROR(VLOOKUP(Abfalldokumentation!$O1542,Kennzahlen!U:X,3,FALSE)*Abfalldokumentation!$B1542,"0")))),0)</f>
        <v>0</v>
      </c>
      <c r="N1542" s="80" t="str">
        <f>IF(ISBLANK(Q1542),VLOOKUP(Abfalldokumentation!$O1542,'Linien - BU'!R:S,2,FALSE),Q1542)</f>
        <v>Abfüllung</v>
      </c>
      <c r="O1542" s="76" t="str">
        <f t="shared" si="173"/>
        <v>-</v>
      </c>
      <c r="P1542" s="76">
        <f t="shared" si="174"/>
        <v>34</v>
      </c>
      <c r="Q1542" s="38" t="s">
        <v>166</v>
      </c>
      <c r="R1542" s="39" t="s">
        <v>52</v>
      </c>
      <c r="S1542" s="39">
        <f>308-80</f>
        <v>228</v>
      </c>
      <c r="T1542" s="39">
        <v>34</v>
      </c>
      <c r="U1542" s="40">
        <v>44505</v>
      </c>
      <c r="V1542" s="41"/>
      <c r="W1542" s="39"/>
      <c r="X1542" s="43" t="str">
        <f>IFERROR(VLOOKUP(Abfalldokumentation!$R1542,Artikel!A:C,3,FALSE),Abfalldokumentation!$R1542)</f>
        <v>-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2" t="str">
        <f>VLOOKUP(N1543,'Linien - BU'!A:B,2,FALSE)</f>
        <v>BU3</v>
      </c>
      <c r="B1543" s="73">
        <f t="shared" si="168"/>
        <v>25</v>
      </c>
      <c r="C1543" s="74">
        <f>Abfalldokumentation!$U1543</f>
        <v>44505</v>
      </c>
      <c r="D1543" s="68" t="str">
        <f>IFERROR(VLOOKUP(Tabelle3[[#This Row],[Artikelnr.]],Produktgruppe!A:B,2,0),Tabelle3[[#This Row],[Produktname]])</f>
        <v>Diverses</v>
      </c>
      <c r="E1543" s="75" t="str">
        <f>IFERROR(VLOOKUP(Abfalldokumentation!$O1543,Artikel!A:C,3,FALSE),Abfalldokumentation!$O1543)</f>
        <v>Maschinenabfall</v>
      </c>
      <c r="F1543" s="75" t="str">
        <f>VLOOKUP(T1543,'Liste Gründe'!A:D,2,FALSE)</f>
        <v>Linienbezogen</v>
      </c>
      <c r="G1543" s="74" t="str">
        <f>IF(ISBLANK(V1543),VLOOKUP(Abfalldokumentation!$P1543,'Liste Gründe'!A:D,3,FALSE),V1543)</f>
        <v>Maschinenabfall</v>
      </c>
      <c r="H1543" s="75" t="str">
        <f>IF(ISBLANK(Abfalldokumentation!$W1543),"-",Abfalldokumentation!$W1543)</f>
        <v>-</v>
      </c>
      <c r="I1543" s="75">
        <f t="shared" si="169"/>
        <v>44</v>
      </c>
      <c r="J1543" s="75" t="str">
        <f t="shared" si="170"/>
        <v>Produkte</v>
      </c>
      <c r="K1543" s="75" t="str">
        <f t="shared" si="171"/>
        <v>BUs</v>
      </c>
      <c r="L1543" s="75" t="str">
        <f t="shared" si="172"/>
        <v>Symptome</v>
      </c>
      <c r="M15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IFERROR(VLOOKUP(Abfalldokumentation!$O1543,Kennzahlen!U:X,3,FALSE)*Abfalldokumentation!$B1543,"0")))),0)</f>
        <v>0</v>
      </c>
      <c r="N1543" s="75" t="str">
        <f>IF(ISBLANK(Q1543),VLOOKUP(Abfalldokumentation!$O1543,'Linien - BU'!R:S,2,FALSE),Q1543)</f>
        <v>BU3</v>
      </c>
      <c r="O1543" s="76" t="str">
        <f t="shared" si="173"/>
        <v>Maschinenabfall</v>
      </c>
      <c r="P1543" s="76">
        <f t="shared" si="174"/>
        <v>30</v>
      </c>
      <c r="Q1543" s="44" t="s">
        <v>8</v>
      </c>
      <c r="R1543" s="39" t="s">
        <v>53</v>
      </c>
      <c r="S1543" s="45">
        <v>25</v>
      </c>
      <c r="T1543" s="45">
        <v>30</v>
      </c>
      <c r="U1543" s="46">
        <v>44505</v>
      </c>
      <c r="V1543" s="47"/>
      <c r="W1543" s="45"/>
      <c r="X1543" s="49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7" t="str">
        <f>VLOOKUP(N1544,'Linien - BU'!A:B,2,FALSE)</f>
        <v>BU4</v>
      </c>
      <c r="B1544" s="78">
        <f t="shared" si="168"/>
        <v>2</v>
      </c>
      <c r="C1544" s="79">
        <f>Abfalldokumentation!$U1544</f>
        <v>44508</v>
      </c>
      <c r="D1544" s="68" t="str">
        <f>IFERROR(VLOOKUP(Tabelle3[[#This Row],[Artikelnr.]],Produktgruppe!A:B,2,0),Tabelle3[[#This Row],[Produktname]])</f>
        <v>VOS 295</v>
      </c>
      <c r="E1544" s="80" t="str">
        <f>IFERROR(VLOOKUP(Abfalldokumentation!$O1544,Artikel!A:C,3,FALSE),Abfalldokumentation!$O1544)</f>
        <v>VOS Schwarzer Pfeffer R</v>
      </c>
      <c r="F1544" s="80" t="str">
        <f>VLOOKUP(T1544,'Liste Gründe'!A:D,2,FALSE)</f>
        <v>keinen Verwendungszweck</v>
      </c>
      <c r="G1544" s="79" t="str">
        <f>IF(ISBLANK(V1544),VLOOKUP(Abfalldokumentation!$P1544,'Liste Gründe'!A:D,3,FALSE),V1544)</f>
        <v>keinen Verwendungszweck</v>
      </c>
      <c r="H1544" s="80" t="str">
        <f>IF(ISBLANK(Abfalldokumentation!$W1544),"-",Abfalldokumentation!$W1544)</f>
        <v>-</v>
      </c>
      <c r="I1544" s="80">
        <f t="shared" si="169"/>
        <v>45</v>
      </c>
      <c r="J1544" s="80" t="str">
        <f t="shared" si="170"/>
        <v>Produkte</v>
      </c>
      <c r="K1544" s="80" t="str">
        <f t="shared" si="171"/>
        <v>BUs</v>
      </c>
      <c r="L1544" s="80" t="str">
        <f t="shared" si="172"/>
        <v>Symptome</v>
      </c>
      <c r="M15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IFERROR(VLOOKUP(Abfalldokumentation!$O1544,Kennzahlen!U:X,3,FALSE)*Abfalldokumentation!$B1544,"0")))),0)</f>
        <v>2.84</v>
      </c>
      <c r="N1544" s="80" t="str">
        <f>IF(ISBLANK(Q1544),VLOOKUP(Abfalldokumentation!$O1544,'Linien - BU'!R:S,2,FALSE),Q1544)</f>
        <v>BU4</v>
      </c>
      <c r="O1544" s="76">
        <f t="shared" si="173"/>
        <v>29500482</v>
      </c>
      <c r="P1544" s="76">
        <f t="shared" si="174"/>
        <v>61</v>
      </c>
      <c r="Q1544" s="38"/>
      <c r="R1544" s="57">
        <v>29500482</v>
      </c>
      <c r="S1544" s="39">
        <v>2</v>
      </c>
      <c r="T1544" s="39">
        <v>61</v>
      </c>
      <c r="U1544" s="40">
        <v>44508</v>
      </c>
      <c r="V1544" s="58"/>
      <c r="W1544" s="39"/>
      <c r="X1544" s="43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2" t="str">
        <f>VLOOKUP(N1545,'Linien - BU'!A:B,2,FALSE)</f>
        <v>BU3</v>
      </c>
      <c r="B1545" s="73">
        <f t="shared" si="168"/>
        <v>45</v>
      </c>
      <c r="C1545" s="74">
        <f>Abfalldokumentation!$U1545</f>
        <v>44508</v>
      </c>
      <c r="D1545" s="68" t="str">
        <f>IFERROR(VLOOKUP(Tabelle3[[#This Row],[Artikelnr.]],Produktgruppe!A:B,2,0),Tabelle3[[#This Row],[Produktname]])</f>
        <v>VOS 295</v>
      </c>
      <c r="E1545" s="75" t="str">
        <f>IFERROR(VLOOKUP(Abfalldokumentation!$O1545,Artikel!A:C,3,FALSE),Abfalldokumentation!$O1545)</f>
        <v>VOS Räucher Natur Natri</v>
      </c>
      <c r="F1545" s="75" t="str">
        <f>VLOOKUP(T1545,'Liste Gründe'!A:D,2,FALSE)</f>
        <v>Schimmel</v>
      </c>
      <c r="G1545" s="74" t="str">
        <f>IF(ISBLANK(V1545),VLOOKUP(Abfalldokumentation!$P1545,'Liste Gründe'!A:D,3,FALSE),V1545)</f>
        <v>kein VOS in England, VS-Würste keine Produktion</v>
      </c>
      <c r="H1545" s="75" t="str">
        <f>IF(ISBLANK(Abfalldokumentation!$W1545),"-",Abfalldokumentation!$W1545)</f>
        <v>-</v>
      </c>
      <c r="I1545" s="75">
        <f t="shared" si="169"/>
        <v>45</v>
      </c>
      <c r="J1545" s="75" t="str">
        <f t="shared" si="170"/>
        <v>Produkte</v>
      </c>
      <c r="K1545" s="75" t="str">
        <f t="shared" si="171"/>
        <v>BUs</v>
      </c>
      <c r="L1545" s="75" t="str">
        <f t="shared" si="172"/>
        <v>Symptome</v>
      </c>
      <c r="M15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IFERROR(VLOOKUP(Abfalldokumentation!$O1545,Kennzahlen!U:X,3,FALSE)*Abfalldokumentation!$B1545,"0")))),0)</f>
        <v>22.5</v>
      </c>
      <c r="N1545" s="75" t="str">
        <f>IF(ISBLANK(Q1545),VLOOKUP(Abfalldokumentation!$O1545,'Linien - BU'!R:S,2,FALSE),Q1545)</f>
        <v>BU3</v>
      </c>
      <c r="O1545" s="76">
        <f t="shared" si="173"/>
        <v>29500498</v>
      </c>
      <c r="P1545" s="76">
        <f t="shared" si="174"/>
        <v>12</v>
      </c>
      <c r="Q1545" s="44"/>
      <c r="R1545" s="59">
        <v>29500498</v>
      </c>
      <c r="S1545" s="45">
        <v>45</v>
      </c>
      <c r="T1545" s="45">
        <v>12</v>
      </c>
      <c r="U1545" s="46">
        <v>44508</v>
      </c>
      <c r="V1545" s="41" t="s">
        <v>25</v>
      </c>
      <c r="W1545" s="45"/>
      <c r="X1545" s="49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7" t="str">
        <f>VLOOKUP(N1546,'Linien - BU'!A:B,2,FALSE)</f>
        <v>BU3</v>
      </c>
      <c r="B1546" s="78">
        <f t="shared" si="168"/>
        <v>20</v>
      </c>
      <c r="C1546" s="79">
        <f>Abfalldokumentation!$U1546</f>
        <v>44508</v>
      </c>
      <c r="D1546" s="68" t="str">
        <f>IFERROR(VLOOKUP(Tabelle3[[#This Row],[Artikelnr.]],Produktgruppe!A:B,2,0),Tabelle3[[#This Row],[Produktname]])</f>
        <v>VOS 295</v>
      </c>
      <c r="E1546" s="80" t="str">
        <f>IFERROR(VLOOKUP(Abfalldokumentation!$O1546,Artikel!A:C,3,FALSE),Abfalldokumentation!$O1546)</f>
        <v>VOS Räucher Natur Natri</v>
      </c>
      <c r="F1546" s="80" t="str">
        <f>VLOOKUP(T1546,'Liste Gründe'!A:D,2,FALSE)</f>
        <v>Schimmel</v>
      </c>
      <c r="G1546" s="79" t="str">
        <f>IF(ISBLANK(V1546),VLOOKUP(Abfalldokumentation!$P1546,'Liste Gründe'!A:D,3,FALSE),V1546)</f>
        <v>kein VOS in England, VS-Würste keine Produktion</v>
      </c>
      <c r="H1546" s="80" t="str">
        <f>IF(ISBLANK(Abfalldokumentation!$W1546),"-",Abfalldokumentation!$W1546)</f>
        <v>-</v>
      </c>
      <c r="I1546" s="80">
        <f t="shared" si="169"/>
        <v>45</v>
      </c>
      <c r="J1546" s="80" t="str">
        <f t="shared" si="170"/>
        <v>Produkte</v>
      </c>
      <c r="K1546" s="80" t="str">
        <f t="shared" si="171"/>
        <v>BUs</v>
      </c>
      <c r="L1546" s="80" t="str">
        <f t="shared" si="172"/>
        <v>Symptome</v>
      </c>
      <c r="M15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IFERROR(VLOOKUP(Abfalldokumentation!$O1546,Kennzahlen!U:X,3,FALSE)*Abfalldokumentation!$B1546,"0")))),0)</f>
        <v>10</v>
      </c>
      <c r="N1546" s="80" t="str">
        <f>IF(ISBLANK(Q1546),VLOOKUP(Abfalldokumentation!$O1546,'Linien - BU'!R:S,2,FALSE),Q1546)</f>
        <v>BU3</v>
      </c>
      <c r="O1546" s="76">
        <f t="shared" si="173"/>
        <v>29500498</v>
      </c>
      <c r="P1546" s="76">
        <f t="shared" si="174"/>
        <v>12</v>
      </c>
      <c r="Q1546" s="38"/>
      <c r="R1546" s="57">
        <v>29500498</v>
      </c>
      <c r="S1546" s="39">
        <v>20</v>
      </c>
      <c r="T1546" s="39">
        <v>12</v>
      </c>
      <c r="U1546" s="40">
        <v>44508</v>
      </c>
      <c r="V1546" s="41" t="s">
        <v>25</v>
      </c>
      <c r="W1546" s="39"/>
      <c r="X1546" s="43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2" t="str">
        <f>VLOOKUP(N1547,'Linien - BU'!A:B,2,FALSE)</f>
        <v>BU3</v>
      </c>
      <c r="B1547" s="73">
        <f t="shared" si="168"/>
        <v>35</v>
      </c>
      <c r="C1547" s="74">
        <f>Abfalldokumentation!$U1547</f>
        <v>44508</v>
      </c>
      <c r="D1547" s="68" t="str">
        <f>IFERROR(VLOOKUP(Tabelle3[[#This Row],[Artikelnr.]],Produktgruppe!A:B,2,0),Tabelle3[[#This Row],[Produktname]])</f>
        <v>VOS 295</v>
      </c>
      <c r="E1547" s="75" t="str">
        <f>IFERROR(VLOOKUP(Abfalldokumentation!$O1547,Artikel!A:C,3,FALSE),Abfalldokumentation!$O1547)</f>
        <v>VOS Räucher Natur Natri</v>
      </c>
      <c r="F1547" s="75" t="str">
        <f>VLOOKUP(T1547,'Liste Gründe'!A:D,2,FALSE)</f>
        <v>Schimmel</v>
      </c>
      <c r="G1547" s="74" t="str">
        <f>IF(ISBLANK(V1547),VLOOKUP(Abfalldokumentation!$P1547,'Liste Gründe'!A:D,3,FALSE),V1547)</f>
        <v>kein VOS in England, VS-Würste keine Produktion</v>
      </c>
      <c r="H1547" s="75" t="str">
        <f>IF(ISBLANK(Abfalldokumentation!$W1547),"-",Abfalldokumentation!$W1547)</f>
        <v>-</v>
      </c>
      <c r="I1547" s="75">
        <f t="shared" si="169"/>
        <v>45</v>
      </c>
      <c r="J1547" s="75" t="str">
        <f t="shared" si="170"/>
        <v>Produkte</v>
      </c>
      <c r="K1547" s="75" t="str">
        <f t="shared" si="171"/>
        <v>BUs</v>
      </c>
      <c r="L1547" s="75" t="str">
        <f t="shared" si="172"/>
        <v>Symptome</v>
      </c>
      <c r="M15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IFERROR(VLOOKUP(Abfalldokumentation!$O1547,Kennzahlen!U:X,3,FALSE)*Abfalldokumentation!$B1547,"0")))),0)</f>
        <v>17.5</v>
      </c>
      <c r="N1547" s="75" t="str">
        <f>IF(ISBLANK(Q1547),VLOOKUP(Abfalldokumentation!$O1547,'Linien - BU'!R:S,2,FALSE),Q1547)</f>
        <v>BU3</v>
      </c>
      <c r="O1547" s="76">
        <f t="shared" si="173"/>
        <v>29500498</v>
      </c>
      <c r="P1547" s="76">
        <f t="shared" si="174"/>
        <v>12</v>
      </c>
      <c r="Q1547" s="44"/>
      <c r="R1547" s="59">
        <v>29500498</v>
      </c>
      <c r="S1547" s="45">
        <v>35</v>
      </c>
      <c r="T1547" s="45">
        <v>12</v>
      </c>
      <c r="U1547" s="46">
        <v>44508</v>
      </c>
      <c r="V1547" s="41" t="s">
        <v>25</v>
      </c>
      <c r="W1547" s="45"/>
      <c r="X1547" s="49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7" t="str">
        <f>VLOOKUP(N1548,'Linien - BU'!A:B,2,FALSE)</f>
        <v>BU3</v>
      </c>
      <c r="B1548" s="78">
        <f t="shared" si="168"/>
        <v>55</v>
      </c>
      <c r="C1548" s="79">
        <f>Abfalldokumentation!$U1548</f>
        <v>44508</v>
      </c>
      <c r="D1548" s="68" t="str">
        <f>IFERROR(VLOOKUP(Tabelle3[[#This Row],[Artikelnr.]],Produktgruppe!A:B,2,0),Tabelle3[[#This Row],[Produktname]])</f>
        <v>VOS 295</v>
      </c>
      <c r="E1548" s="80" t="str">
        <f>IFERROR(VLOOKUP(Abfalldokumentation!$O1548,Artikel!A:C,3,FALSE),Abfalldokumentation!$O1548)</f>
        <v>VOS Räucher Natur Natri</v>
      </c>
      <c r="F1548" s="80" t="str">
        <f>VLOOKUP(T1548,'Liste Gründe'!A:D,2,FALSE)</f>
        <v>Schimmel</v>
      </c>
      <c r="G1548" s="79" t="str">
        <f>IF(ISBLANK(V1548),VLOOKUP(Abfalldokumentation!$P1548,'Liste Gründe'!A:D,3,FALSE),V1548)</f>
        <v>kein VOS in England, VS-Würste keine Produktion</v>
      </c>
      <c r="H1548" s="80" t="str">
        <f>IF(ISBLANK(Abfalldokumentation!$W1548),"-",Abfalldokumentation!$W1548)</f>
        <v>-</v>
      </c>
      <c r="I1548" s="80">
        <f t="shared" si="169"/>
        <v>45</v>
      </c>
      <c r="J1548" s="80" t="str">
        <f t="shared" si="170"/>
        <v>Produkte</v>
      </c>
      <c r="K1548" s="80" t="str">
        <f t="shared" si="171"/>
        <v>BUs</v>
      </c>
      <c r="L1548" s="80" t="str">
        <f t="shared" si="172"/>
        <v>Symptome</v>
      </c>
      <c r="M15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IFERROR(VLOOKUP(Abfalldokumentation!$O1548,Kennzahlen!U:X,3,FALSE)*Abfalldokumentation!$B1548,"0")))),0)</f>
        <v>27.5</v>
      </c>
      <c r="N1548" s="80" t="str">
        <f>IF(ISBLANK(Q1548),VLOOKUP(Abfalldokumentation!$O1548,'Linien - BU'!R:S,2,FALSE),Q1548)</f>
        <v>BU3</v>
      </c>
      <c r="O1548" s="76">
        <f t="shared" si="173"/>
        <v>29500498</v>
      </c>
      <c r="P1548" s="76">
        <f t="shared" si="174"/>
        <v>12</v>
      </c>
      <c r="Q1548" s="38"/>
      <c r="R1548" s="57">
        <v>29500498</v>
      </c>
      <c r="S1548" s="39">
        <v>55</v>
      </c>
      <c r="T1548" s="39">
        <v>12</v>
      </c>
      <c r="U1548" s="40">
        <v>44508</v>
      </c>
      <c r="V1548" s="41" t="s">
        <v>25</v>
      </c>
      <c r="W1548" s="39"/>
      <c r="X1548" s="43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2" t="str">
        <f>VLOOKUP(N1549,'Linien - BU'!A:B,2,FALSE)</f>
        <v>BU3</v>
      </c>
      <c r="B1549" s="73">
        <f t="shared" si="168"/>
        <v>44</v>
      </c>
      <c r="C1549" s="74">
        <f>Abfalldokumentation!$U1549</f>
        <v>44508</v>
      </c>
      <c r="D1549" s="68" t="str">
        <f>IFERROR(VLOOKUP(Tabelle3[[#This Row],[Artikelnr.]],Produktgruppe!A:B,2,0),Tabelle3[[#This Row],[Produktname]])</f>
        <v>VOS 295</v>
      </c>
      <c r="E1549" s="75" t="str">
        <f>IFERROR(VLOOKUP(Abfalldokumentation!$O1549,Artikel!A:C,3,FALSE),Abfalldokumentation!$O1549)</f>
        <v>VOS Räucher Natur Natri</v>
      </c>
      <c r="F1549" s="75" t="str">
        <f>VLOOKUP(T1549,'Liste Gründe'!A:D,2,FALSE)</f>
        <v>Schimmel</v>
      </c>
      <c r="G1549" s="74" t="str">
        <f>IF(ISBLANK(V1549),VLOOKUP(Abfalldokumentation!$P1549,'Liste Gründe'!A:D,3,FALSE),V1549)</f>
        <v>kein VOS in England, VS-Würste keine Produktion</v>
      </c>
      <c r="H1549" s="75" t="str">
        <f>IF(ISBLANK(Abfalldokumentation!$W1549),"-",Abfalldokumentation!$W1549)</f>
        <v>-</v>
      </c>
      <c r="I1549" s="75">
        <f t="shared" si="169"/>
        <v>45</v>
      </c>
      <c r="J1549" s="75" t="str">
        <f t="shared" si="170"/>
        <v>Produkte</v>
      </c>
      <c r="K1549" s="75" t="str">
        <f t="shared" si="171"/>
        <v>BUs</v>
      </c>
      <c r="L1549" s="75" t="str">
        <f t="shared" si="172"/>
        <v>Symptome</v>
      </c>
      <c r="M15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IFERROR(VLOOKUP(Abfalldokumentation!$O1549,Kennzahlen!U:X,3,FALSE)*Abfalldokumentation!$B1549,"0")))),0)</f>
        <v>22</v>
      </c>
      <c r="N1549" s="75" t="str">
        <f>IF(ISBLANK(Q1549),VLOOKUP(Abfalldokumentation!$O1549,'Linien - BU'!R:S,2,FALSE),Q1549)</f>
        <v>BU3</v>
      </c>
      <c r="O1549" s="76">
        <f t="shared" si="173"/>
        <v>29500498</v>
      </c>
      <c r="P1549" s="76">
        <f t="shared" si="174"/>
        <v>12</v>
      </c>
      <c r="Q1549" s="44"/>
      <c r="R1549" s="59">
        <v>29500498</v>
      </c>
      <c r="S1549" s="45">
        <v>44</v>
      </c>
      <c r="T1549" s="45">
        <v>12</v>
      </c>
      <c r="U1549" s="46">
        <v>44508</v>
      </c>
      <c r="V1549" s="41" t="s">
        <v>25</v>
      </c>
      <c r="W1549" s="45"/>
      <c r="X1549" s="49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7" t="str">
        <f>VLOOKUP(N1550,'Linien - BU'!A:B,2,FALSE)</f>
        <v>BU3</v>
      </c>
      <c r="B1550" s="78">
        <f t="shared" si="168"/>
        <v>18</v>
      </c>
      <c r="C1550" s="79">
        <f>Abfalldokumentation!$U1550</f>
        <v>44508</v>
      </c>
      <c r="D1550" s="68" t="str">
        <f>IFERROR(VLOOKUP(Tabelle3[[#This Row],[Artikelnr.]],Produktgruppe!A:B,2,0),Tabelle3[[#This Row],[Produktname]])</f>
        <v>VOS 295</v>
      </c>
      <c r="E1550" s="80" t="str">
        <f>IFERROR(VLOOKUP(Abfalldokumentation!$O1550,Artikel!A:C,3,FALSE),Abfalldokumentation!$O1550)</f>
        <v>VOS Räucher Natur Natri</v>
      </c>
      <c r="F1550" s="80" t="str">
        <f>VLOOKUP(T1550,'Liste Gründe'!A:D,2,FALSE)</f>
        <v>Schimmel</v>
      </c>
      <c r="G1550" s="79" t="str">
        <f>IF(ISBLANK(V1550),VLOOKUP(Abfalldokumentation!$P1550,'Liste Gründe'!A:D,3,FALSE),V1550)</f>
        <v>kein VOS in England, VS-Würste keine Produktion</v>
      </c>
      <c r="H1550" s="80" t="str">
        <f>IF(ISBLANK(Abfalldokumentation!$W1550),"-",Abfalldokumentation!$W1550)</f>
        <v>-</v>
      </c>
      <c r="I1550" s="80">
        <f t="shared" si="169"/>
        <v>45</v>
      </c>
      <c r="J1550" s="80" t="str">
        <f t="shared" si="170"/>
        <v>Produkte</v>
      </c>
      <c r="K1550" s="80" t="str">
        <f t="shared" si="171"/>
        <v>BUs</v>
      </c>
      <c r="L1550" s="80" t="str">
        <f t="shared" si="172"/>
        <v>Symptome</v>
      </c>
      <c r="M15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IFERROR(VLOOKUP(Abfalldokumentation!$O1550,Kennzahlen!U:X,3,FALSE)*Abfalldokumentation!$B1550,"0")))),0)</f>
        <v>9</v>
      </c>
      <c r="N1550" s="80" t="str">
        <f>IF(ISBLANK(Q1550),VLOOKUP(Abfalldokumentation!$O1550,'Linien - BU'!R:S,2,FALSE),Q1550)</f>
        <v>BU3</v>
      </c>
      <c r="O1550" s="76">
        <f t="shared" si="173"/>
        <v>29500498</v>
      </c>
      <c r="P1550" s="76">
        <f t="shared" si="174"/>
        <v>12</v>
      </c>
      <c r="Q1550" s="38"/>
      <c r="R1550" s="57">
        <v>29500498</v>
      </c>
      <c r="S1550" s="39">
        <v>18</v>
      </c>
      <c r="T1550" s="39">
        <v>12</v>
      </c>
      <c r="U1550" s="40">
        <v>44508</v>
      </c>
      <c r="V1550" s="41" t="s">
        <v>25</v>
      </c>
      <c r="W1550" s="39"/>
      <c r="X1550" s="43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2" t="str">
        <f>VLOOKUP(N1551,'Linien - BU'!A:B,2,FALSE)</f>
        <v>BU3</v>
      </c>
      <c r="B1551" s="73">
        <f t="shared" si="168"/>
        <v>15</v>
      </c>
      <c r="C1551" s="74">
        <f>Abfalldokumentation!$U1551</f>
        <v>44508</v>
      </c>
      <c r="D1551" s="68" t="str">
        <f>IFERROR(VLOOKUP(Tabelle3[[#This Row],[Artikelnr.]],Produktgruppe!A:B,2,0),Tabelle3[[#This Row],[Produktname]])</f>
        <v>VOS 295</v>
      </c>
      <c r="E1551" s="75" t="str">
        <f>IFERROR(VLOOKUP(Abfalldokumentation!$O1551,Artikel!A:C,3,FALSE),Abfalldokumentation!$O1551)</f>
        <v>VOS Räucher Natur Natri</v>
      </c>
      <c r="F1551" s="75" t="str">
        <f>VLOOKUP(T1551,'Liste Gründe'!A:D,2,FALSE)</f>
        <v>Schimmel</v>
      </c>
      <c r="G1551" s="74" t="str">
        <f>IF(ISBLANK(V1551),VLOOKUP(Abfalldokumentation!$P1551,'Liste Gründe'!A:D,3,FALSE),V1551)</f>
        <v>kein VOS in England, VS-Würste keine Produktion</v>
      </c>
      <c r="H1551" s="75" t="str">
        <f>IF(ISBLANK(Abfalldokumentation!$W1551),"-",Abfalldokumentation!$W1551)</f>
        <v>-</v>
      </c>
      <c r="I1551" s="75">
        <f t="shared" si="169"/>
        <v>45</v>
      </c>
      <c r="J1551" s="75" t="str">
        <f t="shared" si="170"/>
        <v>Produkte</v>
      </c>
      <c r="K1551" s="75" t="str">
        <f t="shared" si="171"/>
        <v>BUs</v>
      </c>
      <c r="L1551" s="75" t="str">
        <f t="shared" si="172"/>
        <v>Symptome</v>
      </c>
      <c r="M15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IFERROR(VLOOKUP(Abfalldokumentation!$O1551,Kennzahlen!U:X,3,FALSE)*Abfalldokumentation!$B1551,"0")))),0)</f>
        <v>7.5</v>
      </c>
      <c r="N1551" s="75" t="str">
        <f>IF(ISBLANK(Q1551),VLOOKUP(Abfalldokumentation!$O1551,'Linien - BU'!R:S,2,FALSE),Q1551)</f>
        <v>BU3</v>
      </c>
      <c r="O1551" s="76">
        <f t="shared" si="173"/>
        <v>29500498</v>
      </c>
      <c r="P1551" s="76">
        <f t="shared" si="174"/>
        <v>12</v>
      </c>
      <c r="Q1551" s="44"/>
      <c r="R1551" s="59">
        <v>29500498</v>
      </c>
      <c r="S1551" s="45">
        <v>15</v>
      </c>
      <c r="T1551" s="45">
        <v>12</v>
      </c>
      <c r="U1551" s="46">
        <v>44508</v>
      </c>
      <c r="V1551" s="41" t="s">
        <v>25</v>
      </c>
      <c r="W1551" s="45"/>
      <c r="X1551" s="49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7" t="str">
        <f>VLOOKUP(N1552,'Linien - BU'!A:B,2,FALSE)</f>
        <v>BU3</v>
      </c>
      <c r="B1552" s="78">
        <f t="shared" si="168"/>
        <v>33</v>
      </c>
      <c r="C1552" s="79">
        <f>Abfalldokumentation!$U1552</f>
        <v>44508</v>
      </c>
      <c r="D1552" s="68" t="str">
        <f>IFERROR(VLOOKUP(Tabelle3[[#This Row],[Artikelnr.]],Produktgruppe!A:B,2,0),Tabelle3[[#This Row],[Produktname]])</f>
        <v>VOS 295</v>
      </c>
      <c r="E1552" s="80" t="str">
        <f>IFERROR(VLOOKUP(Abfalldokumentation!$O1552,Artikel!A:C,3,FALSE),Abfalldokumentation!$O1552)</f>
        <v>VOS Räucher Natur Natri</v>
      </c>
      <c r="F1552" s="80" t="str">
        <f>VLOOKUP(T1552,'Liste Gründe'!A:D,2,FALSE)</f>
        <v>Schimmel</v>
      </c>
      <c r="G1552" s="79" t="str">
        <f>IF(ISBLANK(V1552),VLOOKUP(Abfalldokumentation!$P1552,'Liste Gründe'!A:D,3,FALSE),V1552)</f>
        <v>kein VOS in England, VS-Würste keine Produktion</v>
      </c>
      <c r="H1552" s="80" t="str">
        <f>IF(ISBLANK(Abfalldokumentation!$W1552),"-",Abfalldokumentation!$W1552)</f>
        <v>-</v>
      </c>
      <c r="I1552" s="80">
        <f t="shared" si="169"/>
        <v>45</v>
      </c>
      <c r="J1552" s="80" t="str">
        <f t="shared" si="170"/>
        <v>Produkte</v>
      </c>
      <c r="K1552" s="80" t="str">
        <f t="shared" si="171"/>
        <v>BUs</v>
      </c>
      <c r="L1552" s="80" t="str">
        <f t="shared" si="172"/>
        <v>Symptome</v>
      </c>
      <c r="M15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IFERROR(VLOOKUP(Abfalldokumentation!$O1552,Kennzahlen!U:X,3,FALSE)*Abfalldokumentation!$B1552,"0")))),0)</f>
        <v>16.5</v>
      </c>
      <c r="N1552" s="80" t="str">
        <f>IF(ISBLANK(Q1552),VLOOKUP(Abfalldokumentation!$O1552,'Linien - BU'!R:S,2,FALSE),Q1552)</f>
        <v>BU3</v>
      </c>
      <c r="O1552" s="76">
        <f t="shared" si="173"/>
        <v>29500498</v>
      </c>
      <c r="P1552" s="76">
        <f t="shared" si="174"/>
        <v>12</v>
      </c>
      <c r="Q1552" s="38"/>
      <c r="R1552" s="57">
        <v>29500498</v>
      </c>
      <c r="S1552" s="39">
        <v>33</v>
      </c>
      <c r="T1552" s="39">
        <v>12</v>
      </c>
      <c r="U1552" s="40">
        <v>44508</v>
      </c>
      <c r="V1552" s="41" t="s">
        <v>25</v>
      </c>
      <c r="W1552" s="39"/>
      <c r="X1552" s="43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2" t="str">
        <f>VLOOKUP(N1553,'Linien - BU'!A:B,2,FALSE)</f>
        <v>BU3</v>
      </c>
      <c r="B1553" s="73">
        <f t="shared" si="168"/>
        <v>101</v>
      </c>
      <c r="C1553" s="74">
        <f>Abfalldokumentation!$U1553</f>
        <v>44508</v>
      </c>
      <c r="D1553" s="68" t="str">
        <f>IFERROR(VLOOKUP(Tabelle3[[#This Row],[Artikelnr.]],Produktgruppe!A:B,2,0),Tabelle3[[#This Row],[Produktname]])</f>
        <v>VOS 295</v>
      </c>
      <c r="E1553" s="75" t="str">
        <f>IFERROR(VLOOKUP(Abfalldokumentation!$O1553,Artikel!A:C,3,FALSE),Abfalldokumentation!$O1553)</f>
        <v>VOS Räucher Natur Natri</v>
      </c>
      <c r="F1553" s="75" t="str">
        <f>VLOOKUP(T1553,'Liste Gründe'!A:D,2,FALSE)</f>
        <v>Schimmel</v>
      </c>
      <c r="G1553" s="74" t="str">
        <f>IF(ISBLANK(V1553),VLOOKUP(Abfalldokumentation!$P1553,'Liste Gründe'!A:D,3,FALSE),V1553)</f>
        <v>kein VOS in England, VS-Würste keine Produktion</v>
      </c>
      <c r="H1553" s="75" t="str">
        <f>IF(ISBLANK(Abfalldokumentation!$W1553),"-",Abfalldokumentation!$W1553)</f>
        <v>-</v>
      </c>
      <c r="I1553" s="75">
        <f t="shared" si="169"/>
        <v>45</v>
      </c>
      <c r="J1553" s="75" t="str">
        <f t="shared" si="170"/>
        <v>Produkte</v>
      </c>
      <c r="K1553" s="75" t="str">
        <f t="shared" si="171"/>
        <v>BUs</v>
      </c>
      <c r="L1553" s="75" t="str">
        <f t="shared" si="172"/>
        <v>Symptome</v>
      </c>
      <c r="M15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IFERROR(VLOOKUP(Abfalldokumentation!$O1553,Kennzahlen!U:X,3,FALSE)*Abfalldokumentation!$B1553,"0")))),0)</f>
        <v>50.5</v>
      </c>
      <c r="N1553" s="75" t="str">
        <f>IF(ISBLANK(Q1553),VLOOKUP(Abfalldokumentation!$O1553,'Linien - BU'!R:S,2,FALSE),Q1553)</f>
        <v>BU3</v>
      </c>
      <c r="O1553" s="76">
        <f t="shared" si="173"/>
        <v>29500498</v>
      </c>
      <c r="P1553" s="76">
        <f t="shared" si="174"/>
        <v>12</v>
      </c>
      <c r="Q1553" s="44"/>
      <c r="R1553" s="59">
        <v>29500498</v>
      </c>
      <c r="S1553" s="45">
        <v>101</v>
      </c>
      <c r="T1553" s="45">
        <v>12</v>
      </c>
      <c r="U1553" s="46">
        <v>44508</v>
      </c>
      <c r="V1553" s="41" t="s">
        <v>25</v>
      </c>
      <c r="W1553" s="45"/>
      <c r="X1553" s="49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7" t="str">
        <f>VLOOKUP(N1554,'Linien - BU'!A:B,2,FALSE)</f>
        <v>BU3</v>
      </c>
      <c r="B1554" s="78">
        <f t="shared" si="168"/>
        <v>106</v>
      </c>
      <c r="C1554" s="79">
        <f>Abfalldokumentation!$U1554</f>
        <v>44508</v>
      </c>
      <c r="D1554" s="68" t="str">
        <f>IFERROR(VLOOKUP(Tabelle3[[#This Row],[Artikelnr.]],Produktgruppe!A:B,2,0),Tabelle3[[#This Row],[Produktname]])</f>
        <v>VOS 295</v>
      </c>
      <c r="E1554" s="80" t="str">
        <f>IFERROR(VLOOKUP(Abfalldokumentation!$O1554,Artikel!A:C,3,FALSE),Abfalldokumentation!$O1554)</f>
        <v>VOS Räucher Natur Natri</v>
      </c>
      <c r="F1554" s="80" t="str">
        <f>VLOOKUP(T1554,'Liste Gründe'!A:D,2,FALSE)</f>
        <v>Schimmel</v>
      </c>
      <c r="G1554" s="79" t="str">
        <f>IF(ISBLANK(V1554),VLOOKUP(Abfalldokumentation!$P1554,'Liste Gründe'!A:D,3,FALSE),V1554)</f>
        <v>kein VOS in England, VS-Würste keine Produktion</v>
      </c>
      <c r="H1554" s="80" t="str">
        <f>IF(ISBLANK(Abfalldokumentation!$W1554),"-",Abfalldokumentation!$W1554)</f>
        <v>-</v>
      </c>
      <c r="I1554" s="80">
        <f t="shared" si="169"/>
        <v>45</v>
      </c>
      <c r="J1554" s="80" t="str">
        <f t="shared" si="170"/>
        <v>Produkte</v>
      </c>
      <c r="K1554" s="80" t="str">
        <f t="shared" si="171"/>
        <v>BUs</v>
      </c>
      <c r="L1554" s="80" t="str">
        <f t="shared" si="172"/>
        <v>Symptome</v>
      </c>
      <c r="M15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IFERROR(VLOOKUP(Abfalldokumentation!$O1554,Kennzahlen!U:X,3,FALSE)*Abfalldokumentation!$B1554,"0")))),0)</f>
        <v>53</v>
      </c>
      <c r="N1554" s="80" t="str">
        <f>IF(ISBLANK(Q1554),VLOOKUP(Abfalldokumentation!$O1554,'Linien - BU'!R:S,2,FALSE),Q1554)</f>
        <v>BU3</v>
      </c>
      <c r="O1554" s="76">
        <f t="shared" si="173"/>
        <v>29500498</v>
      </c>
      <c r="P1554" s="76">
        <f t="shared" si="174"/>
        <v>12</v>
      </c>
      <c r="Q1554" s="38"/>
      <c r="R1554" s="57">
        <v>29500498</v>
      </c>
      <c r="S1554" s="39">
        <v>106</v>
      </c>
      <c r="T1554" s="39">
        <v>12</v>
      </c>
      <c r="U1554" s="40">
        <v>44508</v>
      </c>
      <c r="V1554" s="41" t="s">
        <v>25</v>
      </c>
      <c r="W1554" s="39"/>
      <c r="X1554" s="43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2" t="str">
        <f>VLOOKUP(N1555,'Linien - BU'!A:B,2,FALSE)</f>
        <v>BU3</v>
      </c>
      <c r="B1555" s="73">
        <f t="shared" si="168"/>
        <v>33</v>
      </c>
      <c r="C1555" s="74">
        <f>Abfalldokumentation!$U1555</f>
        <v>44508</v>
      </c>
      <c r="D1555" s="68" t="str">
        <f>IFERROR(VLOOKUP(Tabelle3[[#This Row],[Artikelnr.]],Produktgruppe!A:B,2,0),Tabelle3[[#This Row],[Produktname]])</f>
        <v>VOS 295</v>
      </c>
      <c r="E1555" s="75" t="str">
        <f>IFERROR(VLOOKUP(Abfalldokumentation!$O1555,Artikel!A:C,3,FALSE),Abfalldokumentation!$O1555)</f>
        <v>VOS Adler Schinkenräuch</v>
      </c>
      <c r="F1555" s="75" t="str">
        <f>VLOOKUP(T1555,'Liste Gründe'!A:D,2,FALSE)</f>
        <v>Schimmel</v>
      </c>
      <c r="G1555" s="74" t="str">
        <f>IF(ISBLANK(V1555),VLOOKUP(Abfalldokumentation!$P1555,'Liste Gründe'!A:D,3,FALSE),V1555)</f>
        <v>VOS &gt; Einsatz</v>
      </c>
      <c r="H1555" s="75" t="str">
        <f>IF(ISBLANK(Abfalldokumentation!$W1555),"-",Abfalldokumentation!$W1555)</f>
        <v>-</v>
      </c>
      <c r="I1555" s="75">
        <f t="shared" si="169"/>
        <v>45</v>
      </c>
      <c r="J1555" s="75" t="str">
        <f t="shared" si="170"/>
        <v>Produkte</v>
      </c>
      <c r="K1555" s="75" t="str">
        <f t="shared" si="171"/>
        <v>BUs</v>
      </c>
      <c r="L1555" s="75" t="str">
        <f t="shared" si="172"/>
        <v>Symptome</v>
      </c>
      <c r="M15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IFERROR(VLOOKUP(Abfalldokumentation!$O1555,Kennzahlen!U:X,3,FALSE)*Abfalldokumentation!$B1555,"0")))),0)</f>
        <v>16.5</v>
      </c>
      <c r="N1555" s="75" t="str">
        <f>IF(ISBLANK(Q1555),VLOOKUP(Abfalldokumentation!$O1555,'Linien - BU'!R:S,2,FALSE),Q1555)</f>
        <v>Bu3</v>
      </c>
      <c r="O1555" s="76">
        <f t="shared" si="173"/>
        <v>29500529</v>
      </c>
      <c r="P1555" s="76">
        <f t="shared" si="174"/>
        <v>12</v>
      </c>
      <c r="Q1555" s="44"/>
      <c r="R1555" s="59">
        <v>29500529</v>
      </c>
      <c r="S1555" s="45">
        <v>33</v>
      </c>
      <c r="T1555" s="45">
        <v>12</v>
      </c>
      <c r="U1555" s="46">
        <v>44508</v>
      </c>
      <c r="V1555" s="60" t="s">
        <v>21</v>
      </c>
      <c r="W1555" s="45"/>
      <c r="X1555" s="49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7" t="str">
        <f>VLOOKUP(N1556,'Linien - BU'!A:B,2,FALSE)</f>
        <v>BU3</v>
      </c>
      <c r="B1556" s="78">
        <f t="shared" si="168"/>
        <v>30</v>
      </c>
      <c r="C1556" s="79">
        <f>Abfalldokumentation!$U1556</f>
        <v>44508</v>
      </c>
      <c r="D1556" s="68" t="str">
        <f>IFERROR(VLOOKUP(Tabelle3[[#This Row],[Artikelnr.]],Produktgruppe!A:B,2,0),Tabelle3[[#This Row],[Produktname]])</f>
        <v>VOS 295</v>
      </c>
      <c r="E1556" s="80" t="str">
        <f>IFERROR(VLOOKUP(Abfalldokumentation!$O1556,Artikel!A:C,3,FALSE),Abfalldokumentation!$O1556)</f>
        <v>VOS Adler Schinkenräuch</v>
      </c>
      <c r="F1556" s="80" t="str">
        <f>VLOOKUP(T1556,'Liste Gründe'!A:D,2,FALSE)</f>
        <v>Schimmel</v>
      </c>
      <c r="G1556" s="79" t="str">
        <f>IF(ISBLANK(V1556),VLOOKUP(Abfalldokumentation!$P1556,'Liste Gründe'!A:D,3,FALSE),V1556)</f>
        <v>VOS &gt; Einsatz</v>
      </c>
      <c r="H1556" s="80" t="str">
        <f>IF(ISBLANK(Abfalldokumentation!$W1556),"-",Abfalldokumentation!$W1556)</f>
        <v>-</v>
      </c>
      <c r="I1556" s="80">
        <f t="shared" si="169"/>
        <v>45</v>
      </c>
      <c r="J1556" s="80" t="str">
        <f t="shared" si="170"/>
        <v>Produkte</v>
      </c>
      <c r="K1556" s="80" t="str">
        <f t="shared" si="171"/>
        <v>BUs</v>
      </c>
      <c r="L1556" s="80" t="str">
        <f t="shared" si="172"/>
        <v>Symptome</v>
      </c>
      <c r="M15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IFERROR(VLOOKUP(Abfalldokumentation!$O1556,Kennzahlen!U:X,3,FALSE)*Abfalldokumentation!$B1556,"0")))),0)</f>
        <v>15</v>
      </c>
      <c r="N1556" s="80" t="str">
        <f>IF(ISBLANK(Q1556),VLOOKUP(Abfalldokumentation!$O1556,'Linien - BU'!R:S,2,FALSE),Q1556)</f>
        <v>Bu3</v>
      </c>
      <c r="O1556" s="76">
        <f t="shared" si="173"/>
        <v>29500529</v>
      </c>
      <c r="P1556" s="76">
        <f t="shared" si="174"/>
        <v>12</v>
      </c>
      <c r="Q1556" s="38"/>
      <c r="R1556" s="57">
        <v>29500529</v>
      </c>
      <c r="S1556" s="39">
        <v>30</v>
      </c>
      <c r="T1556" s="39">
        <v>12</v>
      </c>
      <c r="U1556" s="40">
        <v>44508</v>
      </c>
      <c r="V1556" s="60" t="s">
        <v>21</v>
      </c>
      <c r="W1556" s="39"/>
      <c r="X1556" s="43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2" t="str">
        <f>VLOOKUP(N1557,'Linien - BU'!A:B,2,FALSE)</f>
        <v>BU3</v>
      </c>
      <c r="B1557" s="73">
        <f t="shared" si="168"/>
        <v>40</v>
      </c>
      <c r="C1557" s="74">
        <f>Abfalldokumentation!$U1557</f>
        <v>44508</v>
      </c>
      <c r="D1557" s="68" t="str">
        <f>IFERROR(VLOOKUP(Tabelle3[[#This Row],[Artikelnr.]],Produktgruppe!A:B,2,0),Tabelle3[[#This Row],[Produktname]])</f>
        <v>VOS 295</v>
      </c>
      <c r="E1557" s="75" t="str">
        <f>IFERROR(VLOOKUP(Abfalldokumentation!$O1557,Artikel!A:C,3,FALSE),Abfalldokumentation!$O1557)</f>
        <v>VOS Adler Schinkenräuch</v>
      </c>
      <c r="F1557" s="75" t="str">
        <f>VLOOKUP(T1557,'Liste Gründe'!A:D,2,FALSE)</f>
        <v>Schimmel</v>
      </c>
      <c r="G1557" s="74" t="str">
        <f>IF(ISBLANK(V1557),VLOOKUP(Abfalldokumentation!$P1557,'Liste Gründe'!A:D,3,FALSE),V1557)</f>
        <v>VOS &gt; Einsatz</v>
      </c>
      <c r="H1557" s="75" t="str">
        <f>IF(ISBLANK(Abfalldokumentation!$W1557),"-",Abfalldokumentation!$W1557)</f>
        <v>-</v>
      </c>
      <c r="I1557" s="75">
        <f t="shared" si="169"/>
        <v>45</v>
      </c>
      <c r="J1557" s="75" t="str">
        <f t="shared" si="170"/>
        <v>Produkte</v>
      </c>
      <c r="K1557" s="75" t="str">
        <f t="shared" si="171"/>
        <v>BUs</v>
      </c>
      <c r="L1557" s="75" t="str">
        <f t="shared" si="172"/>
        <v>Symptome</v>
      </c>
      <c r="M15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IFERROR(VLOOKUP(Abfalldokumentation!$O1557,Kennzahlen!U:X,3,FALSE)*Abfalldokumentation!$B1557,"0")))),0)</f>
        <v>20</v>
      </c>
      <c r="N1557" s="75" t="str">
        <f>IF(ISBLANK(Q1557),VLOOKUP(Abfalldokumentation!$O1557,'Linien - BU'!R:S,2,FALSE),Q1557)</f>
        <v>Bu3</v>
      </c>
      <c r="O1557" s="76">
        <f t="shared" si="173"/>
        <v>29500529</v>
      </c>
      <c r="P1557" s="76">
        <f t="shared" si="174"/>
        <v>12</v>
      </c>
      <c r="Q1557" s="44"/>
      <c r="R1557" s="59">
        <v>29500529</v>
      </c>
      <c r="S1557" s="45">
        <v>40</v>
      </c>
      <c r="T1557" s="45">
        <v>12</v>
      </c>
      <c r="U1557" s="46">
        <v>44508</v>
      </c>
      <c r="V1557" s="60" t="s">
        <v>21</v>
      </c>
      <c r="W1557" s="45"/>
      <c r="X1557" s="49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7" t="str">
        <f>VLOOKUP(N1558,'Linien - BU'!A:B,2,FALSE)</f>
        <v>BU3</v>
      </c>
      <c r="B1558" s="78">
        <f t="shared" si="168"/>
        <v>63</v>
      </c>
      <c r="C1558" s="79">
        <f>Abfalldokumentation!$U1558</f>
        <v>44508</v>
      </c>
      <c r="D1558" s="68" t="str">
        <f>IFERROR(VLOOKUP(Tabelle3[[#This Row],[Artikelnr.]],Produktgruppe!A:B,2,0),Tabelle3[[#This Row],[Produktname]])</f>
        <v>VOS 295</v>
      </c>
      <c r="E1558" s="80" t="str">
        <f>IFERROR(VLOOKUP(Abfalldokumentation!$O1558,Artikel!A:C,3,FALSE),Abfalldokumentation!$O1558)</f>
        <v>VOS Adler Schinkenräuch</v>
      </c>
      <c r="F1558" s="80" t="str">
        <f>VLOOKUP(T1558,'Liste Gründe'!A:D,2,FALSE)</f>
        <v>Schimmel</v>
      </c>
      <c r="G1558" s="79" t="str">
        <f>IF(ISBLANK(V1558),VLOOKUP(Abfalldokumentation!$P1558,'Liste Gründe'!A:D,3,FALSE),V1558)</f>
        <v>VOS &gt; Einsatz</v>
      </c>
      <c r="H1558" s="80" t="str">
        <f>IF(ISBLANK(Abfalldokumentation!$W1558),"-",Abfalldokumentation!$W1558)</f>
        <v>-</v>
      </c>
      <c r="I1558" s="80">
        <f t="shared" si="169"/>
        <v>45</v>
      </c>
      <c r="J1558" s="80" t="str">
        <f t="shared" si="170"/>
        <v>Produkte</v>
      </c>
      <c r="K1558" s="80" t="str">
        <f t="shared" si="171"/>
        <v>BUs</v>
      </c>
      <c r="L1558" s="80" t="str">
        <f t="shared" si="172"/>
        <v>Symptome</v>
      </c>
      <c r="M15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IFERROR(VLOOKUP(Abfalldokumentation!$O1558,Kennzahlen!U:X,3,FALSE)*Abfalldokumentation!$B1558,"0")))),0)</f>
        <v>31.5</v>
      </c>
      <c r="N1558" s="80" t="str">
        <f>IF(ISBLANK(Q1558),VLOOKUP(Abfalldokumentation!$O1558,'Linien - BU'!R:S,2,FALSE),Q1558)</f>
        <v>Bu3</v>
      </c>
      <c r="O1558" s="76">
        <f t="shared" si="173"/>
        <v>29500529</v>
      </c>
      <c r="P1558" s="76">
        <f t="shared" si="174"/>
        <v>12</v>
      </c>
      <c r="Q1558" s="38"/>
      <c r="R1558" s="57">
        <v>29500529</v>
      </c>
      <c r="S1558" s="39">
        <v>63</v>
      </c>
      <c r="T1558" s="39">
        <v>12</v>
      </c>
      <c r="U1558" s="40">
        <v>44508</v>
      </c>
      <c r="V1558" s="60" t="s">
        <v>21</v>
      </c>
      <c r="W1558" s="39"/>
      <c r="X1558" s="43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2" t="str">
        <f>VLOOKUP(N1559,'Linien - BU'!A:B,2,FALSE)</f>
        <v>BU3</v>
      </c>
      <c r="B1559" s="73">
        <f t="shared" si="168"/>
        <v>10</v>
      </c>
      <c r="C1559" s="74">
        <f>Abfalldokumentation!$U1559</f>
        <v>44508</v>
      </c>
      <c r="D1559" s="68" t="str">
        <f>IFERROR(VLOOKUP(Tabelle3[[#This Row],[Artikelnr.]],Produktgruppe!A:B,2,0),Tabelle3[[#This Row],[Produktname]])</f>
        <v>VOS 295</v>
      </c>
      <c r="E1559" s="75" t="str">
        <f>IFERROR(VLOOKUP(Abfalldokumentation!$O1559,Artikel!A:C,3,FALSE),Abfalldokumentation!$O1559)</f>
        <v>VOS Würste Jalapeno nat</v>
      </c>
      <c r="F1559" s="75" t="str">
        <f>VLOOKUP(T1559,'Liste Gründe'!A:D,2,FALSE)</f>
        <v>Schimmel</v>
      </c>
      <c r="G1559" s="74" t="str">
        <f>IF(ISBLANK(V1559),VLOOKUP(Abfalldokumentation!$P1559,'Liste Gründe'!A:D,3,FALSE),V1559)</f>
        <v>kein VOS in England, VS-Würste keine Produktion</v>
      </c>
      <c r="H1559" s="75" t="str">
        <f>IF(ISBLANK(Abfalldokumentation!$W1559),"-",Abfalldokumentation!$W1559)</f>
        <v>-</v>
      </c>
      <c r="I1559" s="75">
        <f t="shared" si="169"/>
        <v>45</v>
      </c>
      <c r="J1559" s="75" t="str">
        <f t="shared" si="170"/>
        <v>Produkte</v>
      </c>
      <c r="K1559" s="75" t="str">
        <f t="shared" si="171"/>
        <v>BUs</v>
      </c>
      <c r="L1559" s="75" t="str">
        <f t="shared" si="172"/>
        <v>Symptome</v>
      </c>
      <c r="M15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IFERROR(VLOOKUP(Abfalldokumentation!$O1559,Kennzahlen!U:X,3,FALSE)*Abfalldokumentation!$B1559,"0")))),0)</f>
        <v>5</v>
      </c>
      <c r="N1559" s="75" t="str">
        <f>IF(ISBLANK(Q1559),VLOOKUP(Abfalldokumentation!$O1559,'Linien - BU'!R:S,2,FALSE),Q1559)</f>
        <v>bu3</v>
      </c>
      <c r="O1559" s="76">
        <f t="shared" si="173"/>
        <v>29500606</v>
      </c>
      <c r="P1559" s="76">
        <f t="shared" si="174"/>
        <v>12</v>
      </c>
      <c r="Q1559" s="44"/>
      <c r="R1559" s="59">
        <v>29500606</v>
      </c>
      <c r="S1559" s="45">
        <v>10</v>
      </c>
      <c r="T1559" s="45">
        <v>12</v>
      </c>
      <c r="U1559" s="46">
        <v>44508</v>
      </c>
      <c r="V1559" s="41" t="s">
        <v>25</v>
      </c>
      <c r="W1559" s="45"/>
      <c r="X1559" s="49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7" t="str">
        <f>VLOOKUP(N1560,'Linien - BU'!A:B,2,FALSE)</f>
        <v>BU3</v>
      </c>
      <c r="B1560" s="78">
        <f t="shared" si="168"/>
        <v>30</v>
      </c>
      <c r="C1560" s="79">
        <f>Abfalldokumentation!$U1560</f>
        <v>44508</v>
      </c>
      <c r="D1560" s="68" t="str">
        <f>IFERROR(VLOOKUP(Tabelle3[[#This Row],[Artikelnr.]],Produktgruppe!A:B,2,0),Tabelle3[[#This Row],[Produktname]])</f>
        <v>VOS 295</v>
      </c>
      <c r="E1560" s="80" t="str">
        <f>IFERROR(VLOOKUP(Abfalldokumentation!$O1560,Artikel!A:C,3,FALSE),Abfalldokumentation!$O1560)</f>
        <v>VOS Würste Jalapeno nat</v>
      </c>
      <c r="F1560" s="80" t="str">
        <f>VLOOKUP(T1560,'Liste Gründe'!A:D,2,FALSE)</f>
        <v>Schimmel</v>
      </c>
      <c r="G1560" s="79" t="str">
        <f>IF(ISBLANK(V1560),VLOOKUP(Abfalldokumentation!$P1560,'Liste Gründe'!A:D,3,FALSE),V1560)</f>
        <v>kein VOS in England, VS-Würste keine Produktion</v>
      </c>
      <c r="H1560" s="80" t="str">
        <f>IF(ISBLANK(Abfalldokumentation!$W1560),"-",Abfalldokumentation!$W1560)</f>
        <v>-</v>
      </c>
      <c r="I1560" s="80">
        <f t="shared" si="169"/>
        <v>45</v>
      </c>
      <c r="J1560" s="80" t="str">
        <f t="shared" si="170"/>
        <v>Produkte</v>
      </c>
      <c r="K1560" s="80" t="str">
        <f t="shared" si="171"/>
        <v>BUs</v>
      </c>
      <c r="L1560" s="80" t="str">
        <f t="shared" si="172"/>
        <v>Symptome</v>
      </c>
      <c r="M15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IFERROR(VLOOKUP(Abfalldokumentation!$O1560,Kennzahlen!U:X,3,FALSE)*Abfalldokumentation!$B1560,"0")))),0)</f>
        <v>15</v>
      </c>
      <c r="N1560" s="80" t="str">
        <f>IF(ISBLANK(Q1560),VLOOKUP(Abfalldokumentation!$O1560,'Linien - BU'!R:S,2,FALSE),Q1560)</f>
        <v>bu3</v>
      </c>
      <c r="O1560" s="76">
        <f t="shared" si="173"/>
        <v>29500606</v>
      </c>
      <c r="P1560" s="76">
        <f t="shared" si="174"/>
        <v>12</v>
      </c>
      <c r="Q1560" s="38"/>
      <c r="R1560" s="57">
        <v>29500606</v>
      </c>
      <c r="S1560" s="39">
        <v>30</v>
      </c>
      <c r="T1560" s="39">
        <v>12</v>
      </c>
      <c r="U1560" s="40">
        <v>44508</v>
      </c>
      <c r="V1560" s="41" t="s">
        <v>25</v>
      </c>
      <c r="W1560" s="39"/>
      <c r="X1560" s="43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2" t="str">
        <f>VLOOKUP(N1561,'Linien - BU'!A:B,2,FALSE)</f>
        <v>BU3</v>
      </c>
      <c r="B1561" s="73">
        <f t="shared" si="168"/>
        <v>46</v>
      </c>
      <c r="C1561" s="74">
        <f>Abfalldokumentation!$U1561</f>
        <v>44508</v>
      </c>
      <c r="D1561" s="68" t="str">
        <f>IFERROR(VLOOKUP(Tabelle3[[#This Row],[Artikelnr.]],Produktgruppe!A:B,2,0),Tabelle3[[#This Row],[Produktname]])</f>
        <v>VOS 295</v>
      </c>
      <c r="E1561" s="75" t="str">
        <f>IFERROR(VLOOKUP(Abfalldokumentation!$O1561,Artikel!A:C,3,FALSE),Abfalldokumentation!$O1561)</f>
        <v>VOS Würste Jalapeno nat</v>
      </c>
      <c r="F1561" s="75" t="str">
        <f>VLOOKUP(T1561,'Liste Gründe'!A:D,2,FALSE)</f>
        <v>Schimmel</v>
      </c>
      <c r="G1561" s="74" t="str">
        <f>IF(ISBLANK(V1561),VLOOKUP(Abfalldokumentation!$P1561,'Liste Gründe'!A:D,3,FALSE),V1561)</f>
        <v>kein VOS in England, VS-Würste keine Produktion</v>
      </c>
      <c r="H1561" s="75" t="str">
        <f>IF(ISBLANK(Abfalldokumentation!$W1561),"-",Abfalldokumentation!$W1561)</f>
        <v>-</v>
      </c>
      <c r="I1561" s="75">
        <f t="shared" si="169"/>
        <v>45</v>
      </c>
      <c r="J1561" s="75" t="str">
        <f t="shared" si="170"/>
        <v>Produkte</v>
      </c>
      <c r="K1561" s="75" t="str">
        <f t="shared" si="171"/>
        <v>BUs</v>
      </c>
      <c r="L1561" s="75" t="str">
        <f t="shared" si="172"/>
        <v>Symptome</v>
      </c>
      <c r="M15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IFERROR(VLOOKUP(Abfalldokumentation!$O1561,Kennzahlen!U:X,3,FALSE)*Abfalldokumentation!$B1561,"0")))),0)</f>
        <v>23</v>
      </c>
      <c r="N1561" s="75" t="str">
        <f>IF(ISBLANK(Q1561),VLOOKUP(Abfalldokumentation!$O1561,'Linien - BU'!R:S,2,FALSE),Q1561)</f>
        <v>bu3</v>
      </c>
      <c r="O1561" s="76">
        <f t="shared" si="173"/>
        <v>29500606</v>
      </c>
      <c r="P1561" s="76">
        <f t="shared" si="174"/>
        <v>12</v>
      </c>
      <c r="Q1561" s="44"/>
      <c r="R1561" s="59">
        <v>29500606</v>
      </c>
      <c r="S1561" s="45">
        <v>46</v>
      </c>
      <c r="T1561" s="45">
        <v>12</v>
      </c>
      <c r="U1561" s="46">
        <v>44508</v>
      </c>
      <c r="V1561" s="41" t="s">
        <v>25</v>
      </c>
      <c r="W1561" s="45"/>
      <c r="X1561" s="49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7" t="str">
        <f>VLOOKUP(N1562,'Linien - BU'!A:B,2,FALSE)</f>
        <v>BU3</v>
      </c>
      <c r="B1562" s="78">
        <f t="shared" si="168"/>
        <v>40</v>
      </c>
      <c r="C1562" s="79">
        <f>Abfalldokumentation!$U1562</f>
        <v>44508</v>
      </c>
      <c r="D1562" s="68" t="str">
        <f>IFERROR(VLOOKUP(Tabelle3[[#This Row],[Artikelnr.]],Produktgruppe!A:B,2,0),Tabelle3[[#This Row],[Produktname]])</f>
        <v>VOS 295</v>
      </c>
      <c r="E1562" s="80" t="str">
        <f>IFERROR(VLOOKUP(Abfalldokumentation!$O1562,Artikel!A:C,3,FALSE),Abfalldokumentation!$O1562)</f>
        <v>VOS Würste Jalapeno nat</v>
      </c>
      <c r="F1562" s="80" t="str">
        <f>VLOOKUP(T1562,'Liste Gründe'!A:D,2,FALSE)</f>
        <v>Schimmel</v>
      </c>
      <c r="G1562" s="79" t="str">
        <f>IF(ISBLANK(V1562),VLOOKUP(Abfalldokumentation!$P1562,'Liste Gründe'!A:D,3,FALSE),V1562)</f>
        <v>kein VOS in England, VS-Würste keine Produktion</v>
      </c>
      <c r="H1562" s="80" t="str">
        <f>IF(ISBLANK(Abfalldokumentation!$W1562),"-",Abfalldokumentation!$W1562)</f>
        <v>-</v>
      </c>
      <c r="I1562" s="80">
        <f t="shared" si="169"/>
        <v>45</v>
      </c>
      <c r="J1562" s="80" t="str">
        <f t="shared" si="170"/>
        <v>Produkte</v>
      </c>
      <c r="K1562" s="80" t="str">
        <f t="shared" si="171"/>
        <v>BUs</v>
      </c>
      <c r="L1562" s="80" t="str">
        <f t="shared" si="172"/>
        <v>Symptome</v>
      </c>
      <c r="M15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IFERROR(VLOOKUP(Abfalldokumentation!$O1562,Kennzahlen!U:X,3,FALSE)*Abfalldokumentation!$B1562,"0")))),0)</f>
        <v>20</v>
      </c>
      <c r="N1562" s="80" t="str">
        <f>IF(ISBLANK(Q1562),VLOOKUP(Abfalldokumentation!$O1562,'Linien - BU'!R:S,2,FALSE),Q1562)</f>
        <v>bu3</v>
      </c>
      <c r="O1562" s="76">
        <f t="shared" si="173"/>
        <v>29500606</v>
      </c>
      <c r="P1562" s="76">
        <f t="shared" si="174"/>
        <v>12</v>
      </c>
      <c r="Q1562" s="38"/>
      <c r="R1562" s="57">
        <v>29500606</v>
      </c>
      <c r="S1562" s="39">
        <v>40</v>
      </c>
      <c r="T1562" s="39">
        <v>12</v>
      </c>
      <c r="U1562" s="40">
        <v>44508</v>
      </c>
      <c r="V1562" s="41" t="s">
        <v>25</v>
      </c>
      <c r="W1562" s="39"/>
      <c r="X1562" s="43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2" t="str">
        <f>VLOOKUP(N1563,'Linien - BU'!A:B,2,FALSE)</f>
        <v>BU3</v>
      </c>
      <c r="B1563" s="73">
        <f t="shared" si="168"/>
        <v>12</v>
      </c>
      <c r="C1563" s="74">
        <f>Abfalldokumentation!$U1563</f>
        <v>44508</v>
      </c>
      <c r="D1563" s="68" t="str">
        <f>IFERROR(VLOOKUP(Tabelle3[[#This Row],[Artikelnr.]],Produktgruppe!A:B,2,0),Tabelle3[[#This Row],[Produktname]])</f>
        <v>VOS 295</v>
      </c>
      <c r="E1563" s="75" t="str">
        <f>IFERROR(VLOOKUP(Abfalldokumentation!$O1563,Artikel!A:C,3,FALSE),Abfalldokumentation!$O1563)</f>
        <v>VOS Räucher extra natri</v>
      </c>
      <c r="F1563" s="75" t="str">
        <f>VLOOKUP(T1563,'Liste Gründe'!A:D,2,FALSE)</f>
        <v>Schimmel</v>
      </c>
      <c r="G1563" s="74" t="str">
        <f>IF(ISBLANK(V1563),VLOOKUP(Abfalldokumentation!$P1563,'Liste Gründe'!A:D,3,FALSE),V1563)</f>
        <v>kein VOS in England, VS-Würste keine Produktion</v>
      </c>
      <c r="H1563" s="75" t="str">
        <f>IF(ISBLANK(Abfalldokumentation!$W1563),"-",Abfalldokumentation!$W1563)</f>
        <v>-</v>
      </c>
      <c r="I1563" s="75">
        <f t="shared" si="169"/>
        <v>45</v>
      </c>
      <c r="J1563" s="75" t="str">
        <f t="shared" si="170"/>
        <v>Produkte</v>
      </c>
      <c r="K1563" s="75" t="str">
        <f t="shared" si="171"/>
        <v>BUs</v>
      </c>
      <c r="L1563" s="75" t="str">
        <f t="shared" si="172"/>
        <v>Symptome</v>
      </c>
      <c r="M15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IFERROR(VLOOKUP(Abfalldokumentation!$O1563,Kennzahlen!U:X,3,FALSE)*Abfalldokumentation!$B1563,"0")))),0)</f>
        <v>6</v>
      </c>
      <c r="N1563" s="75" t="str">
        <f>IF(ISBLANK(Q1563),VLOOKUP(Abfalldokumentation!$O1563,'Linien - BU'!R:S,2,FALSE),Q1563)</f>
        <v>BU3</v>
      </c>
      <c r="O1563" s="76">
        <f t="shared" si="173"/>
        <v>29500613</v>
      </c>
      <c r="P1563" s="76">
        <f t="shared" si="174"/>
        <v>12</v>
      </c>
      <c r="Q1563" s="44"/>
      <c r="R1563" s="59">
        <v>29500613</v>
      </c>
      <c r="S1563" s="45">
        <v>12</v>
      </c>
      <c r="T1563" s="45">
        <v>12</v>
      </c>
      <c r="U1563" s="46">
        <v>44508</v>
      </c>
      <c r="V1563" s="60" t="s">
        <v>25</v>
      </c>
      <c r="W1563" s="45"/>
      <c r="X1563" s="49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7" t="str">
        <f>VLOOKUP(N1564,'Linien - BU'!A:B,2,FALSE)</f>
        <v>BU3</v>
      </c>
      <c r="B1564" s="78">
        <f t="shared" si="168"/>
        <v>102</v>
      </c>
      <c r="C1564" s="79">
        <f>Abfalldokumentation!$U1564</f>
        <v>44508</v>
      </c>
      <c r="D1564" s="68" t="str">
        <f>IFERROR(VLOOKUP(Tabelle3[[#This Row],[Artikelnr.]],Produktgruppe!A:B,2,0),Tabelle3[[#This Row],[Produktname]])</f>
        <v>VOS 295</v>
      </c>
      <c r="E1564" s="80" t="str">
        <f>IFERROR(VLOOKUP(Abfalldokumentation!$O1564,Artikel!A:C,3,FALSE),Abfalldokumentation!$O1564)</f>
        <v>VOS Räucher extra natri</v>
      </c>
      <c r="F1564" s="80" t="str">
        <f>VLOOKUP(T1564,'Liste Gründe'!A:D,2,FALSE)</f>
        <v>Schimmel</v>
      </c>
      <c r="G1564" s="79" t="str">
        <f>IF(ISBLANK(V1564),VLOOKUP(Abfalldokumentation!$P1564,'Liste Gründe'!A:D,3,FALSE),V1564)</f>
        <v>kein VOS in England, VS-Würste keine Produktion</v>
      </c>
      <c r="H1564" s="80" t="str">
        <f>IF(ISBLANK(Abfalldokumentation!$W1564),"-",Abfalldokumentation!$W1564)</f>
        <v>-</v>
      </c>
      <c r="I1564" s="80">
        <f t="shared" si="169"/>
        <v>45</v>
      </c>
      <c r="J1564" s="80" t="str">
        <f t="shared" si="170"/>
        <v>Produkte</v>
      </c>
      <c r="K1564" s="80" t="str">
        <f t="shared" si="171"/>
        <v>BUs</v>
      </c>
      <c r="L1564" s="80" t="str">
        <f t="shared" si="172"/>
        <v>Symptome</v>
      </c>
      <c r="M15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IFERROR(VLOOKUP(Abfalldokumentation!$O1564,Kennzahlen!U:X,3,FALSE)*Abfalldokumentation!$B1564,"0")))),0)</f>
        <v>51</v>
      </c>
      <c r="N1564" s="80" t="str">
        <f>IF(ISBLANK(Q1564),VLOOKUP(Abfalldokumentation!$O1564,'Linien - BU'!R:S,2,FALSE),Q1564)</f>
        <v>BU3</v>
      </c>
      <c r="O1564" s="76">
        <f t="shared" si="173"/>
        <v>29500613</v>
      </c>
      <c r="P1564" s="76">
        <f t="shared" si="174"/>
        <v>12</v>
      </c>
      <c r="Q1564" s="38"/>
      <c r="R1564" s="57">
        <v>29500613</v>
      </c>
      <c r="S1564" s="39">
        <v>102</v>
      </c>
      <c r="T1564" s="39">
        <v>12</v>
      </c>
      <c r="U1564" s="40">
        <v>44508</v>
      </c>
      <c r="V1564" s="60" t="s">
        <v>25</v>
      </c>
      <c r="W1564" s="39"/>
      <c r="X1564" s="43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2" t="str">
        <f>VLOOKUP(N1565,'Linien - BU'!A:B,2,FALSE)</f>
        <v>BU3</v>
      </c>
      <c r="B1565" s="73">
        <f t="shared" si="168"/>
        <v>36</v>
      </c>
      <c r="C1565" s="74">
        <f>Abfalldokumentation!$U1565</f>
        <v>44508</v>
      </c>
      <c r="D1565" s="68" t="str">
        <f>IFERROR(VLOOKUP(Tabelle3[[#This Row],[Artikelnr.]],Produktgruppe!A:B,2,0),Tabelle3[[#This Row],[Produktname]])</f>
        <v>VOS 295</v>
      </c>
      <c r="E1565" s="75" t="str">
        <f>IFERROR(VLOOKUP(Abfalldokumentation!$O1565,Artikel!A:C,3,FALSE),Abfalldokumentation!$O1565)</f>
        <v>VOS Räucher extra natri</v>
      </c>
      <c r="F1565" s="75" t="str">
        <f>VLOOKUP(T1565,'Liste Gründe'!A:D,2,FALSE)</f>
        <v>Schimmel</v>
      </c>
      <c r="G1565" s="74" t="str">
        <f>IF(ISBLANK(V1565),VLOOKUP(Abfalldokumentation!$P1565,'Liste Gründe'!A:D,3,FALSE),V1565)</f>
        <v>kein VOS in England, VS-Würste keine Produktion</v>
      </c>
      <c r="H1565" s="75" t="str">
        <f>IF(ISBLANK(Abfalldokumentation!$W1565),"-",Abfalldokumentation!$W1565)</f>
        <v>-</v>
      </c>
      <c r="I1565" s="75">
        <f t="shared" si="169"/>
        <v>45</v>
      </c>
      <c r="J1565" s="75" t="str">
        <f t="shared" si="170"/>
        <v>Produkte</v>
      </c>
      <c r="K1565" s="75" t="str">
        <f t="shared" si="171"/>
        <v>BUs</v>
      </c>
      <c r="L1565" s="75" t="str">
        <f t="shared" si="172"/>
        <v>Symptome</v>
      </c>
      <c r="M15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IFERROR(VLOOKUP(Abfalldokumentation!$O1565,Kennzahlen!U:X,3,FALSE)*Abfalldokumentation!$B1565,"0")))),0)</f>
        <v>18</v>
      </c>
      <c r="N1565" s="75" t="str">
        <f>IF(ISBLANK(Q1565),VLOOKUP(Abfalldokumentation!$O1565,'Linien - BU'!R:S,2,FALSE),Q1565)</f>
        <v>BU3</v>
      </c>
      <c r="O1565" s="76">
        <f t="shared" si="173"/>
        <v>29500613</v>
      </c>
      <c r="P1565" s="76">
        <f t="shared" si="174"/>
        <v>12</v>
      </c>
      <c r="Q1565" s="44"/>
      <c r="R1565" s="59">
        <v>29500613</v>
      </c>
      <c r="S1565" s="45">
        <v>36</v>
      </c>
      <c r="T1565" s="45">
        <v>12</v>
      </c>
      <c r="U1565" s="46">
        <v>44508</v>
      </c>
      <c r="V1565" s="60" t="s">
        <v>25</v>
      </c>
      <c r="W1565" s="45"/>
      <c r="X1565" s="49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7" t="str">
        <f>VLOOKUP(N1566,'Linien - BU'!A:B,2,FALSE)</f>
        <v>BU3</v>
      </c>
      <c r="B1566" s="78">
        <f t="shared" si="168"/>
        <v>8</v>
      </c>
      <c r="C1566" s="79">
        <f>Abfalldokumentation!$U1566</f>
        <v>44508</v>
      </c>
      <c r="D1566" s="68" t="str">
        <f>IFERROR(VLOOKUP(Tabelle3[[#This Row],[Artikelnr.]],Produktgruppe!A:B,2,0),Tabelle3[[#This Row],[Produktname]])</f>
        <v>VOS 295</v>
      </c>
      <c r="E1566" s="80" t="str">
        <f>IFERROR(VLOOKUP(Abfalldokumentation!$O1566,Artikel!A:C,3,FALSE),Abfalldokumentation!$O1566)</f>
        <v>VOS Räucher extra natri</v>
      </c>
      <c r="F1566" s="80" t="str">
        <f>VLOOKUP(T1566,'Liste Gründe'!A:D,2,FALSE)</f>
        <v>Schimmel</v>
      </c>
      <c r="G1566" s="79" t="str">
        <f>IF(ISBLANK(V1566),VLOOKUP(Abfalldokumentation!$P1566,'Liste Gründe'!A:D,3,FALSE),V1566)</f>
        <v>kein VOS in England, VS-Würste keine Produktion</v>
      </c>
      <c r="H1566" s="80" t="str">
        <f>IF(ISBLANK(Abfalldokumentation!$W1566),"-",Abfalldokumentation!$W1566)</f>
        <v>-</v>
      </c>
      <c r="I1566" s="80">
        <f t="shared" si="169"/>
        <v>45</v>
      </c>
      <c r="J1566" s="80" t="str">
        <f t="shared" si="170"/>
        <v>Produkte</v>
      </c>
      <c r="K1566" s="80" t="str">
        <f t="shared" si="171"/>
        <v>BUs</v>
      </c>
      <c r="L1566" s="80" t="str">
        <f t="shared" si="172"/>
        <v>Symptome</v>
      </c>
      <c r="M15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IFERROR(VLOOKUP(Abfalldokumentation!$O1566,Kennzahlen!U:X,3,FALSE)*Abfalldokumentation!$B1566,"0")))),0)</f>
        <v>4</v>
      </c>
      <c r="N1566" s="80" t="str">
        <f>IF(ISBLANK(Q1566),VLOOKUP(Abfalldokumentation!$O1566,'Linien - BU'!R:S,2,FALSE),Q1566)</f>
        <v>BU3</v>
      </c>
      <c r="O1566" s="76">
        <f t="shared" si="173"/>
        <v>29500613</v>
      </c>
      <c r="P1566" s="76">
        <f t="shared" si="174"/>
        <v>12</v>
      </c>
      <c r="Q1566" s="38"/>
      <c r="R1566" s="57">
        <v>29500613</v>
      </c>
      <c r="S1566" s="39">
        <v>8</v>
      </c>
      <c r="T1566" s="39">
        <v>12</v>
      </c>
      <c r="U1566" s="40">
        <v>44508</v>
      </c>
      <c r="V1566" s="60" t="s">
        <v>25</v>
      </c>
      <c r="W1566" s="39"/>
      <c r="X1566" s="43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2" t="str">
        <f>VLOOKUP(N1567,'Linien - BU'!A:B,2,FALSE)</f>
        <v>BU3</v>
      </c>
      <c r="B1567" s="73">
        <f t="shared" si="168"/>
        <v>72</v>
      </c>
      <c r="C1567" s="74">
        <f>Abfalldokumentation!$U1567</f>
        <v>44508</v>
      </c>
      <c r="D1567" s="68" t="str">
        <f>IFERROR(VLOOKUP(Tabelle3[[#This Row],[Artikelnr.]],Produktgruppe!A:B,2,0),Tabelle3[[#This Row],[Produktname]])</f>
        <v>VOS 295</v>
      </c>
      <c r="E1567" s="75" t="str">
        <f>IFERROR(VLOOKUP(Abfalldokumentation!$O1567,Artikel!A:C,3,FALSE),Abfalldokumentation!$O1567)</f>
        <v>VOS Räucher extra natri</v>
      </c>
      <c r="F1567" s="75" t="str">
        <f>VLOOKUP(T1567,'Liste Gründe'!A:D,2,FALSE)</f>
        <v>Schimmel</v>
      </c>
      <c r="G1567" s="74" t="str">
        <f>IF(ISBLANK(V1567),VLOOKUP(Abfalldokumentation!$P1567,'Liste Gründe'!A:D,3,FALSE),V1567)</f>
        <v>kein VOS in England, VS-Würste keine Produktion</v>
      </c>
      <c r="H1567" s="75" t="str">
        <f>IF(ISBLANK(Abfalldokumentation!$W1567),"-",Abfalldokumentation!$W1567)</f>
        <v>-</v>
      </c>
      <c r="I1567" s="75">
        <f t="shared" si="169"/>
        <v>45</v>
      </c>
      <c r="J1567" s="75" t="str">
        <f t="shared" si="170"/>
        <v>Produkte</v>
      </c>
      <c r="K1567" s="75" t="str">
        <f t="shared" si="171"/>
        <v>BUs</v>
      </c>
      <c r="L1567" s="75" t="str">
        <f t="shared" si="172"/>
        <v>Symptome</v>
      </c>
      <c r="M15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IFERROR(VLOOKUP(Abfalldokumentation!$O1567,Kennzahlen!U:X,3,FALSE)*Abfalldokumentation!$B1567,"0")))),0)</f>
        <v>36</v>
      </c>
      <c r="N1567" s="75" t="str">
        <f>IF(ISBLANK(Q1567),VLOOKUP(Abfalldokumentation!$O1567,'Linien - BU'!R:S,2,FALSE),Q1567)</f>
        <v>BU3</v>
      </c>
      <c r="O1567" s="76">
        <f t="shared" si="173"/>
        <v>29500613</v>
      </c>
      <c r="P1567" s="76">
        <f t="shared" si="174"/>
        <v>12</v>
      </c>
      <c r="Q1567" s="44"/>
      <c r="R1567" s="59">
        <v>29500613</v>
      </c>
      <c r="S1567" s="45">
        <v>72</v>
      </c>
      <c r="T1567" s="45">
        <v>12</v>
      </c>
      <c r="U1567" s="46">
        <v>44508</v>
      </c>
      <c r="V1567" s="60" t="s">
        <v>25</v>
      </c>
      <c r="W1567" s="45"/>
      <c r="X1567" s="49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7" t="str">
        <f>VLOOKUP(N1568,'Linien - BU'!A:B,2,FALSE)</f>
        <v>BU3</v>
      </c>
      <c r="B1568" s="78">
        <f t="shared" si="168"/>
        <v>45</v>
      </c>
      <c r="C1568" s="79">
        <f>Abfalldokumentation!$U1568</f>
        <v>44508</v>
      </c>
      <c r="D1568" s="68" t="str">
        <f>IFERROR(VLOOKUP(Tabelle3[[#This Row],[Artikelnr.]],Produktgruppe!A:B,2,0),Tabelle3[[#This Row],[Produktname]])</f>
        <v>VOS 295</v>
      </c>
      <c r="E1568" s="80" t="str">
        <f>IFERROR(VLOOKUP(Abfalldokumentation!$O1568,Artikel!A:C,3,FALSE),Abfalldokumentation!$O1568)</f>
        <v>VOS Räucher extra natri</v>
      </c>
      <c r="F1568" s="80" t="str">
        <f>VLOOKUP(T1568,'Liste Gründe'!A:D,2,FALSE)</f>
        <v>Schimmel</v>
      </c>
      <c r="G1568" s="79" t="str">
        <f>IF(ISBLANK(V1568),VLOOKUP(Abfalldokumentation!$P1568,'Liste Gründe'!A:D,3,FALSE),V1568)</f>
        <v>kein VOS in England, VS-Würste keine Produktion</v>
      </c>
      <c r="H1568" s="80" t="str">
        <f>IF(ISBLANK(Abfalldokumentation!$W1568),"-",Abfalldokumentation!$W1568)</f>
        <v>-</v>
      </c>
      <c r="I1568" s="80">
        <f t="shared" si="169"/>
        <v>45</v>
      </c>
      <c r="J1568" s="80" t="str">
        <f t="shared" si="170"/>
        <v>Produkte</v>
      </c>
      <c r="K1568" s="80" t="str">
        <f t="shared" si="171"/>
        <v>BUs</v>
      </c>
      <c r="L1568" s="80" t="str">
        <f t="shared" si="172"/>
        <v>Symptome</v>
      </c>
      <c r="M15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IFERROR(VLOOKUP(Abfalldokumentation!$O1568,Kennzahlen!U:X,3,FALSE)*Abfalldokumentation!$B1568,"0")))),0)</f>
        <v>22.5</v>
      </c>
      <c r="N1568" s="80" t="str">
        <f>IF(ISBLANK(Q1568),VLOOKUP(Abfalldokumentation!$O1568,'Linien - BU'!R:S,2,FALSE),Q1568)</f>
        <v>BU3</v>
      </c>
      <c r="O1568" s="76">
        <f t="shared" si="173"/>
        <v>29500613</v>
      </c>
      <c r="P1568" s="76">
        <f t="shared" si="174"/>
        <v>12</v>
      </c>
      <c r="Q1568" s="38"/>
      <c r="R1568" s="57">
        <v>29500613</v>
      </c>
      <c r="S1568" s="39">
        <v>45</v>
      </c>
      <c r="T1568" s="39">
        <v>12</v>
      </c>
      <c r="U1568" s="40">
        <v>44508</v>
      </c>
      <c r="V1568" s="60" t="s">
        <v>25</v>
      </c>
      <c r="W1568" s="39"/>
      <c r="X1568" s="43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2" t="str">
        <f>VLOOKUP(N1569,'Linien - BU'!A:B,2,FALSE)</f>
        <v>BU3</v>
      </c>
      <c r="B1569" s="73">
        <f t="shared" si="168"/>
        <v>170</v>
      </c>
      <c r="C1569" s="74">
        <f>Abfalldokumentation!$U1569</f>
        <v>44508</v>
      </c>
      <c r="D1569" s="68" t="str">
        <f>IFERROR(VLOOKUP(Tabelle3[[#This Row],[Artikelnr.]],Produktgruppe!A:B,2,0),Tabelle3[[#This Row],[Produktname]])</f>
        <v>VOS 295</v>
      </c>
      <c r="E1569" s="75" t="str">
        <f>IFERROR(VLOOKUP(Abfalldokumentation!$O1569,Artikel!A:C,3,FALSE),Abfalldokumentation!$O1569)</f>
        <v>VOS Räucher extra natri</v>
      </c>
      <c r="F1569" s="75" t="str">
        <f>VLOOKUP(T1569,'Liste Gründe'!A:D,2,FALSE)</f>
        <v>Schimmel</v>
      </c>
      <c r="G1569" s="74" t="str">
        <f>IF(ISBLANK(V1569),VLOOKUP(Abfalldokumentation!$P1569,'Liste Gründe'!A:D,3,FALSE),V1569)</f>
        <v>kein VOS in England, VS-Würste keine Produktion</v>
      </c>
      <c r="H1569" s="75" t="str">
        <f>IF(ISBLANK(Abfalldokumentation!$W1569),"-",Abfalldokumentation!$W1569)</f>
        <v>-</v>
      </c>
      <c r="I1569" s="75">
        <f t="shared" si="169"/>
        <v>45</v>
      </c>
      <c r="J1569" s="75" t="str">
        <f t="shared" si="170"/>
        <v>Produkte</v>
      </c>
      <c r="K1569" s="75" t="str">
        <f t="shared" si="171"/>
        <v>BUs</v>
      </c>
      <c r="L1569" s="75" t="str">
        <f t="shared" si="172"/>
        <v>Symptome</v>
      </c>
      <c r="M15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IFERROR(VLOOKUP(Abfalldokumentation!$O1569,Kennzahlen!U:X,3,FALSE)*Abfalldokumentation!$B1569,"0")))),0)</f>
        <v>85</v>
      </c>
      <c r="N1569" s="75" t="str">
        <f>IF(ISBLANK(Q1569),VLOOKUP(Abfalldokumentation!$O1569,'Linien - BU'!R:S,2,FALSE),Q1569)</f>
        <v>BU3</v>
      </c>
      <c r="O1569" s="76">
        <f t="shared" si="173"/>
        <v>29500613</v>
      </c>
      <c r="P1569" s="76">
        <f t="shared" si="174"/>
        <v>12</v>
      </c>
      <c r="Q1569" s="44"/>
      <c r="R1569" s="59">
        <v>29500613</v>
      </c>
      <c r="S1569" s="45">
        <v>170</v>
      </c>
      <c r="T1569" s="45">
        <v>12</v>
      </c>
      <c r="U1569" s="46">
        <v>44508</v>
      </c>
      <c r="V1569" s="60" t="s">
        <v>25</v>
      </c>
      <c r="W1569" s="45"/>
      <c r="X1569" s="49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7" t="str">
        <f>VLOOKUP(N1570,'Linien - BU'!A:B,2,FALSE)</f>
        <v>BU3</v>
      </c>
      <c r="B1570" s="78">
        <f t="shared" si="168"/>
        <v>20</v>
      </c>
      <c r="C1570" s="79">
        <f>Abfalldokumentation!$U1570</f>
        <v>44508</v>
      </c>
      <c r="D1570" s="68" t="str">
        <f>IFERROR(VLOOKUP(Tabelle3[[#This Row],[Artikelnr.]],Produktgruppe!A:B,2,0),Tabelle3[[#This Row],[Produktname]])</f>
        <v>VOS 295</v>
      </c>
      <c r="E1570" s="80" t="str">
        <f>IFERROR(VLOOKUP(Abfalldokumentation!$O1570,Artikel!A:C,3,FALSE),Abfalldokumentation!$O1570)</f>
        <v>VOS Räucher extra natri</v>
      </c>
      <c r="F1570" s="80" t="str">
        <f>VLOOKUP(T1570,'Liste Gründe'!A:D,2,FALSE)</f>
        <v>Schimmel</v>
      </c>
      <c r="G1570" s="79" t="str">
        <f>IF(ISBLANK(V1570),VLOOKUP(Abfalldokumentation!$P1570,'Liste Gründe'!A:D,3,FALSE),V1570)</f>
        <v>kein VOS in England, VS-Würste keine Produktion</v>
      </c>
      <c r="H1570" s="80" t="str">
        <f>IF(ISBLANK(Abfalldokumentation!$W1570),"-",Abfalldokumentation!$W1570)</f>
        <v>-</v>
      </c>
      <c r="I1570" s="80">
        <f t="shared" si="169"/>
        <v>45</v>
      </c>
      <c r="J1570" s="80" t="str">
        <f t="shared" si="170"/>
        <v>Produkte</v>
      </c>
      <c r="K1570" s="80" t="str">
        <f t="shared" si="171"/>
        <v>BUs</v>
      </c>
      <c r="L1570" s="80" t="str">
        <f t="shared" si="172"/>
        <v>Symptome</v>
      </c>
      <c r="M15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IFERROR(VLOOKUP(Abfalldokumentation!$O1570,Kennzahlen!U:X,3,FALSE)*Abfalldokumentation!$B1570,"0")))),0)</f>
        <v>10</v>
      </c>
      <c r="N1570" s="80" t="str">
        <f>IF(ISBLANK(Q1570),VLOOKUP(Abfalldokumentation!$O1570,'Linien - BU'!R:S,2,FALSE),Q1570)</f>
        <v>BU3</v>
      </c>
      <c r="O1570" s="76">
        <f t="shared" si="173"/>
        <v>29500613</v>
      </c>
      <c r="P1570" s="76">
        <f t="shared" si="174"/>
        <v>12</v>
      </c>
      <c r="Q1570" s="38"/>
      <c r="R1570" s="57">
        <v>29500613</v>
      </c>
      <c r="S1570" s="39">
        <v>20</v>
      </c>
      <c r="T1570" s="39">
        <v>12</v>
      </c>
      <c r="U1570" s="40">
        <v>44508</v>
      </c>
      <c r="V1570" s="60" t="s">
        <v>25</v>
      </c>
      <c r="W1570" s="39"/>
      <c r="X1570" s="43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2" t="str">
        <f>VLOOKUP(N1571,'Linien - BU'!A:B,2,FALSE)</f>
        <v>BU3</v>
      </c>
      <c r="B1571" s="73">
        <f t="shared" si="168"/>
        <v>44</v>
      </c>
      <c r="C1571" s="74">
        <f>Abfalldokumentation!$U1571</f>
        <v>44508</v>
      </c>
      <c r="D1571" s="68" t="str">
        <f>IFERROR(VLOOKUP(Tabelle3[[#This Row],[Artikelnr.]],Produktgruppe!A:B,2,0),Tabelle3[[#This Row],[Produktname]])</f>
        <v>VOS 295</v>
      </c>
      <c r="E1571" s="75" t="str">
        <f>IFERROR(VLOOKUP(Abfalldokumentation!$O1571,Artikel!A:C,3,FALSE),Abfalldokumentation!$O1571)</f>
        <v>VOS Räucher extra natri</v>
      </c>
      <c r="F1571" s="75" t="str">
        <f>VLOOKUP(T1571,'Liste Gründe'!A:D,2,FALSE)</f>
        <v>Schimmel</v>
      </c>
      <c r="G1571" s="74" t="str">
        <f>IF(ISBLANK(V1571),VLOOKUP(Abfalldokumentation!$P1571,'Liste Gründe'!A:D,3,FALSE),V1571)</f>
        <v>kein VOS in England, VS-Würste keine Produktion</v>
      </c>
      <c r="H1571" s="75" t="str">
        <f>IF(ISBLANK(Abfalldokumentation!$W1571),"-",Abfalldokumentation!$W1571)</f>
        <v>-</v>
      </c>
      <c r="I1571" s="75">
        <f t="shared" si="169"/>
        <v>45</v>
      </c>
      <c r="J1571" s="75" t="str">
        <f t="shared" si="170"/>
        <v>Produkte</v>
      </c>
      <c r="K1571" s="75" t="str">
        <f t="shared" si="171"/>
        <v>BUs</v>
      </c>
      <c r="L1571" s="75" t="str">
        <f t="shared" si="172"/>
        <v>Symptome</v>
      </c>
      <c r="M15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IFERROR(VLOOKUP(Abfalldokumentation!$O1571,Kennzahlen!U:X,3,FALSE)*Abfalldokumentation!$B1571,"0")))),0)</f>
        <v>22</v>
      </c>
      <c r="N1571" s="75" t="str">
        <f>IF(ISBLANK(Q1571),VLOOKUP(Abfalldokumentation!$O1571,'Linien - BU'!R:S,2,FALSE),Q1571)</f>
        <v>BU3</v>
      </c>
      <c r="O1571" s="76">
        <f t="shared" si="173"/>
        <v>29500613</v>
      </c>
      <c r="P1571" s="76">
        <f t="shared" si="174"/>
        <v>12</v>
      </c>
      <c r="Q1571" s="44"/>
      <c r="R1571" s="59">
        <v>29500613</v>
      </c>
      <c r="S1571" s="45">
        <v>44</v>
      </c>
      <c r="T1571" s="45">
        <v>12</v>
      </c>
      <c r="U1571" s="46">
        <v>44508</v>
      </c>
      <c r="V1571" s="60" t="s">
        <v>25</v>
      </c>
      <c r="W1571" s="45"/>
      <c r="X1571" s="49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7" t="str">
        <f>VLOOKUP(N1572,'Linien - BU'!A:B,2,FALSE)</f>
        <v>BU3</v>
      </c>
      <c r="B1572" s="78">
        <f t="shared" si="168"/>
        <v>25</v>
      </c>
      <c r="C1572" s="79">
        <f>Abfalldokumentation!$U1572</f>
        <v>44508</v>
      </c>
      <c r="D1572" s="68" t="str">
        <f>IFERROR(VLOOKUP(Tabelle3[[#This Row],[Artikelnr.]],Produktgruppe!A:B,2,0),Tabelle3[[#This Row],[Produktname]])</f>
        <v>VOS 295</v>
      </c>
      <c r="E1572" s="80" t="str">
        <f>IFERROR(VLOOKUP(Abfalldokumentation!$O1572,Artikel!A:C,3,FALSE),Abfalldokumentation!$O1572)</f>
        <v>VOS RW-NATUR OGT</v>
      </c>
      <c r="F1572" s="80" t="str">
        <f>VLOOKUP(T1572,'Liste Gründe'!A:D,2,FALSE)</f>
        <v>Schimmel</v>
      </c>
      <c r="G1572" s="79" t="str">
        <f>IF(ISBLANK(V1572),VLOOKUP(Abfalldokumentation!$P1572,'Liste Gründe'!A:D,3,FALSE),V1572)</f>
        <v>VOS &gt; Einsatz</v>
      </c>
      <c r="H1572" s="80" t="str">
        <f>IF(ISBLANK(Abfalldokumentation!$W1572),"-",Abfalldokumentation!$W1572)</f>
        <v>-</v>
      </c>
      <c r="I1572" s="80">
        <f t="shared" si="169"/>
        <v>45</v>
      </c>
      <c r="J1572" s="80" t="str">
        <f t="shared" si="170"/>
        <v>Produkte</v>
      </c>
      <c r="K1572" s="80" t="str">
        <f t="shared" si="171"/>
        <v>BUs</v>
      </c>
      <c r="L1572" s="80" t="str">
        <f t="shared" si="172"/>
        <v>Symptome</v>
      </c>
      <c r="M15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IFERROR(VLOOKUP(Abfalldokumentation!$O1572,Kennzahlen!U:X,3,FALSE)*Abfalldokumentation!$B1572,"0")))),0)</f>
        <v>0</v>
      </c>
      <c r="N1572" s="80" t="str">
        <f>IF(ISBLANK(Q1572),VLOOKUP(Abfalldokumentation!$O1572,'Linien - BU'!R:S,2,FALSE),Q1572)</f>
        <v>BU3</v>
      </c>
      <c r="O1572" s="76">
        <f t="shared" si="173"/>
        <v>29500858</v>
      </c>
      <c r="P1572" s="76">
        <f t="shared" si="174"/>
        <v>12</v>
      </c>
      <c r="Q1572" s="38"/>
      <c r="R1572" s="57">
        <v>29500858</v>
      </c>
      <c r="S1572" s="39">
        <v>25</v>
      </c>
      <c r="T1572" s="39">
        <v>12</v>
      </c>
      <c r="U1572" s="40">
        <v>44508</v>
      </c>
      <c r="V1572" s="60" t="s">
        <v>21</v>
      </c>
      <c r="W1572" s="39"/>
      <c r="X1572" s="43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2" t="str">
        <f>VLOOKUP(N1573,'Linien - BU'!A:B,2,FALSE)</f>
        <v>BU3</v>
      </c>
      <c r="B1573" s="73">
        <f t="shared" si="168"/>
        <v>5</v>
      </c>
      <c r="C1573" s="74">
        <f>Abfalldokumentation!$U1573</f>
        <v>44508</v>
      </c>
      <c r="D1573" s="68" t="str">
        <f>IFERROR(VLOOKUP(Tabelle3[[#This Row],[Artikelnr.]],Produktgruppe!A:B,2,0),Tabelle3[[#This Row],[Produktname]])</f>
        <v>VOS 295</v>
      </c>
      <c r="E1573" s="75" t="str">
        <f>IFERROR(VLOOKUP(Abfalldokumentation!$O1573,Artikel!A:C,3,FALSE),Abfalldokumentation!$O1573)</f>
        <v>VOS RW-NATUR OGT</v>
      </c>
      <c r="F1573" s="75" t="str">
        <f>VLOOKUP(T1573,'Liste Gründe'!A:D,2,FALSE)</f>
        <v>Schimmel</v>
      </c>
      <c r="G1573" s="74" t="str">
        <f>IF(ISBLANK(V1573),VLOOKUP(Abfalldokumentation!$P1573,'Liste Gründe'!A:D,3,FALSE),V1573)</f>
        <v>VOS &gt; Einsatz</v>
      </c>
      <c r="H1573" s="75" t="str">
        <f>IF(ISBLANK(Abfalldokumentation!$W1573),"-",Abfalldokumentation!$W1573)</f>
        <v>-</v>
      </c>
      <c r="I1573" s="75">
        <f t="shared" si="169"/>
        <v>45</v>
      </c>
      <c r="J1573" s="75" t="str">
        <f t="shared" si="170"/>
        <v>Produkte</v>
      </c>
      <c r="K1573" s="75" t="str">
        <f t="shared" si="171"/>
        <v>BUs</v>
      </c>
      <c r="L1573" s="75" t="str">
        <f t="shared" si="172"/>
        <v>Symptome</v>
      </c>
      <c r="M15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IFERROR(VLOOKUP(Abfalldokumentation!$O1573,Kennzahlen!U:X,3,FALSE)*Abfalldokumentation!$B1573,"0")))),0)</f>
        <v>0</v>
      </c>
      <c r="N1573" s="75" t="str">
        <f>IF(ISBLANK(Q1573),VLOOKUP(Abfalldokumentation!$O1573,'Linien - BU'!R:S,2,FALSE),Q1573)</f>
        <v>BU3</v>
      </c>
      <c r="O1573" s="76">
        <f t="shared" si="173"/>
        <v>29500858</v>
      </c>
      <c r="P1573" s="76">
        <f t="shared" si="174"/>
        <v>12</v>
      </c>
      <c r="Q1573" s="44"/>
      <c r="R1573" s="59">
        <v>29500858</v>
      </c>
      <c r="S1573" s="45">
        <v>5</v>
      </c>
      <c r="T1573" s="45">
        <v>12</v>
      </c>
      <c r="U1573" s="46">
        <v>44508</v>
      </c>
      <c r="V1573" s="60" t="s">
        <v>21</v>
      </c>
      <c r="W1573" s="45"/>
      <c r="X1573" s="49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7" t="str">
        <f>VLOOKUP(N1574,'Linien - BU'!A:B,2,FALSE)</f>
        <v>BU3</v>
      </c>
      <c r="B1574" s="78">
        <f t="shared" si="168"/>
        <v>4</v>
      </c>
      <c r="C1574" s="79">
        <f>Abfalldokumentation!$U1574</f>
        <v>44508</v>
      </c>
      <c r="D1574" s="68" t="str">
        <f>IFERROR(VLOOKUP(Tabelle3[[#This Row],[Artikelnr.]],Produktgruppe!A:B,2,0),Tabelle3[[#This Row],[Produktname]])</f>
        <v>VOS 295</v>
      </c>
      <c r="E1574" s="80" t="str">
        <f>IFERROR(VLOOKUP(Abfalldokumentation!$O1574,Artikel!A:C,3,FALSE),Abfalldokumentation!$O1574)</f>
        <v>VOS RW-NATUR OGT</v>
      </c>
      <c r="F1574" s="80" t="str">
        <f>VLOOKUP(T1574,'Liste Gründe'!A:D,2,FALSE)</f>
        <v>Schimmel</v>
      </c>
      <c r="G1574" s="79" t="str">
        <f>IF(ISBLANK(V1574),VLOOKUP(Abfalldokumentation!$P1574,'Liste Gründe'!A:D,3,FALSE),V1574)</f>
        <v>VOS &gt; Einsatz</v>
      </c>
      <c r="H1574" s="80" t="str">
        <f>IF(ISBLANK(Abfalldokumentation!$W1574),"-",Abfalldokumentation!$W1574)</f>
        <v>-</v>
      </c>
      <c r="I1574" s="80">
        <f t="shared" si="169"/>
        <v>45</v>
      </c>
      <c r="J1574" s="80" t="str">
        <f t="shared" si="170"/>
        <v>Produkte</v>
      </c>
      <c r="K1574" s="80" t="str">
        <f t="shared" si="171"/>
        <v>BUs</v>
      </c>
      <c r="L1574" s="80" t="str">
        <f t="shared" si="172"/>
        <v>Symptome</v>
      </c>
      <c r="M15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IFERROR(VLOOKUP(Abfalldokumentation!$O1574,Kennzahlen!U:X,3,FALSE)*Abfalldokumentation!$B1574,"0")))),0)</f>
        <v>0</v>
      </c>
      <c r="N1574" s="80" t="str">
        <f>IF(ISBLANK(Q1574),VLOOKUP(Abfalldokumentation!$O1574,'Linien - BU'!R:S,2,FALSE),Q1574)</f>
        <v>BU3</v>
      </c>
      <c r="O1574" s="76">
        <f t="shared" si="173"/>
        <v>29500858</v>
      </c>
      <c r="P1574" s="76">
        <f t="shared" si="174"/>
        <v>12</v>
      </c>
      <c r="Q1574" s="38"/>
      <c r="R1574" s="57">
        <v>29500858</v>
      </c>
      <c r="S1574" s="39">
        <v>4</v>
      </c>
      <c r="T1574" s="39">
        <v>12</v>
      </c>
      <c r="U1574" s="40">
        <v>44508</v>
      </c>
      <c r="V1574" s="60" t="s">
        <v>21</v>
      </c>
      <c r="W1574" s="39"/>
      <c r="X1574" s="43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2" t="str">
        <f>VLOOKUP(N1575,'Linien - BU'!A:B,2,FALSE)</f>
        <v>BU3</v>
      </c>
      <c r="B1575" s="73">
        <f t="shared" si="168"/>
        <v>15</v>
      </c>
      <c r="C1575" s="74">
        <f>Abfalldokumentation!$U1575</f>
        <v>44508</v>
      </c>
      <c r="D1575" s="68" t="str">
        <f>IFERROR(VLOOKUP(Tabelle3[[#This Row],[Artikelnr.]],Produktgruppe!A:B,2,0),Tabelle3[[#This Row],[Produktname]])</f>
        <v>VOS 295</v>
      </c>
      <c r="E1575" s="75" t="str">
        <f>IFERROR(VLOOKUP(Abfalldokumentation!$O1575,Artikel!A:C,3,FALSE),Abfalldokumentation!$O1575)</f>
        <v>VOS RW-NATUR OGT</v>
      </c>
      <c r="F1575" s="75" t="str">
        <f>VLOOKUP(T1575,'Liste Gründe'!A:D,2,FALSE)</f>
        <v>Schimmel</v>
      </c>
      <c r="G1575" s="74" t="str">
        <f>IF(ISBLANK(V1575),VLOOKUP(Abfalldokumentation!$P1575,'Liste Gründe'!A:D,3,FALSE),V1575)</f>
        <v>VOS &gt; Einsatz</v>
      </c>
      <c r="H1575" s="75" t="str">
        <f>IF(ISBLANK(Abfalldokumentation!$W1575),"-",Abfalldokumentation!$W1575)</f>
        <v>-</v>
      </c>
      <c r="I1575" s="75">
        <f t="shared" si="169"/>
        <v>45</v>
      </c>
      <c r="J1575" s="75" t="str">
        <f t="shared" si="170"/>
        <v>Produkte</v>
      </c>
      <c r="K1575" s="75" t="str">
        <f t="shared" si="171"/>
        <v>BUs</v>
      </c>
      <c r="L1575" s="75" t="str">
        <f t="shared" si="172"/>
        <v>Symptome</v>
      </c>
      <c r="M15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IFERROR(VLOOKUP(Abfalldokumentation!$O1575,Kennzahlen!U:X,3,FALSE)*Abfalldokumentation!$B1575,"0")))),0)</f>
        <v>0</v>
      </c>
      <c r="N1575" s="75" t="str">
        <f>IF(ISBLANK(Q1575),VLOOKUP(Abfalldokumentation!$O1575,'Linien - BU'!R:S,2,FALSE),Q1575)</f>
        <v>BU3</v>
      </c>
      <c r="O1575" s="76">
        <f t="shared" si="173"/>
        <v>29500858</v>
      </c>
      <c r="P1575" s="76">
        <f t="shared" si="174"/>
        <v>12</v>
      </c>
      <c r="Q1575" s="44"/>
      <c r="R1575" s="59">
        <v>29500858</v>
      </c>
      <c r="S1575" s="45">
        <v>15</v>
      </c>
      <c r="T1575" s="45">
        <v>12</v>
      </c>
      <c r="U1575" s="46">
        <v>44508</v>
      </c>
      <c r="V1575" s="60" t="s">
        <v>21</v>
      </c>
      <c r="W1575" s="45"/>
      <c r="X1575" s="49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7" t="str">
        <f>VLOOKUP(N1576,'Linien - BU'!A:B,2,FALSE)</f>
        <v>BU3</v>
      </c>
      <c r="B1576" s="78">
        <f t="shared" si="168"/>
        <v>15</v>
      </c>
      <c r="C1576" s="79">
        <f>Abfalldokumentation!$U1576</f>
        <v>44508</v>
      </c>
      <c r="D1576" s="68" t="str">
        <f>IFERROR(VLOOKUP(Tabelle3[[#This Row],[Artikelnr.]],Produktgruppe!A:B,2,0),Tabelle3[[#This Row],[Produktname]])</f>
        <v>VOS 295</v>
      </c>
      <c r="E1576" s="80" t="str">
        <f>IFERROR(VLOOKUP(Abfalldokumentation!$O1576,Artikel!A:C,3,FALSE),Abfalldokumentation!$O1576)</f>
        <v>VOS RW-NATUR OGT</v>
      </c>
      <c r="F1576" s="80" t="str">
        <f>VLOOKUP(T1576,'Liste Gründe'!A:D,2,FALSE)</f>
        <v>Schimmel</v>
      </c>
      <c r="G1576" s="79" t="str">
        <f>IF(ISBLANK(V1576),VLOOKUP(Abfalldokumentation!$P1576,'Liste Gründe'!A:D,3,FALSE),V1576)</f>
        <v>VOS &gt; Einsatz</v>
      </c>
      <c r="H1576" s="80" t="str">
        <f>IF(ISBLANK(Abfalldokumentation!$W1576),"-",Abfalldokumentation!$W1576)</f>
        <v>-</v>
      </c>
      <c r="I1576" s="80">
        <f t="shared" si="169"/>
        <v>45</v>
      </c>
      <c r="J1576" s="80" t="str">
        <f t="shared" si="170"/>
        <v>Produkte</v>
      </c>
      <c r="K1576" s="80" t="str">
        <f t="shared" si="171"/>
        <v>BUs</v>
      </c>
      <c r="L1576" s="80" t="str">
        <f t="shared" si="172"/>
        <v>Symptome</v>
      </c>
      <c r="M15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IFERROR(VLOOKUP(Abfalldokumentation!$O1576,Kennzahlen!U:X,3,FALSE)*Abfalldokumentation!$B1576,"0")))),0)</f>
        <v>0</v>
      </c>
      <c r="N1576" s="80" t="str">
        <f>IF(ISBLANK(Q1576),VLOOKUP(Abfalldokumentation!$O1576,'Linien - BU'!R:S,2,FALSE),Q1576)</f>
        <v>BU3</v>
      </c>
      <c r="O1576" s="76">
        <f t="shared" si="173"/>
        <v>29500858</v>
      </c>
      <c r="P1576" s="76">
        <f t="shared" si="174"/>
        <v>12</v>
      </c>
      <c r="Q1576" s="38"/>
      <c r="R1576" s="57">
        <v>29500858</v>
      </c>
      <c r="S1576" s="39">
        <v>15</v>
      </c>
      <c r="T1576" s="39">
        <v>12</v>
      </c>
      <c r="U1576" s="40">
        <v>44508</v>
      </c>
      <c r="V1576" s="60" t="s">
        <v>21</v>
      </c>
      <c r="W1576" s="39"/>
      <c r="X1576" s="43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2" t="str">
        <f>VLOOKUP(N1577,'Linien - BU'!A:B,2,FALSE)</f>
        <v>BU3</v>
      </c>
      <c r="B1577" s="73">
        <f t="shared" si="168"/>
        <v>90</v>
      </c>
      <c r="C1577" s="74">
        <f>Abfalldokumentation!$U1577</f>
        <v>44508</v>
      </c>
      <c r="D1577" s="68" t="str">
        <f>IFERROR(VLOOKUP(Tabelle3[[#This Row],[Artikelnr.]],Produktgruppe!A:B,2,0),Tabelle3[[#This Row],[Produktname]])</f>
        <v>VOS 295</v>
      </c>
      <c r="E1577" s="75" t="str">
        <f>IFERROR(VLOOKUP(Abfalldokumentation!$O1577,Artikel!A:C,3,FALSE),Abfalldokumentation!$O1577)</f>
        <v>VOS RW-NATUR OGT</v>
      </c>
      <c r="F1577" s="75" t="str">
        <f>VLOOKUP(T1577,'Liste Gründe'!A:D,2,FALSE)</f>
        <v>Schimmel</v>
      </c>
      <c r="G1577" s="74" t="str">
        <f>IF(ISBLANK(V1577),VLOOKUP(Abfalldokumentation!$P1577,'Liste Gründe'!A:D,3,FALSE),V1577)</f>
        <v>VOS &gt; Einsatz</v>
      </c>
      <c r="H1577" s="75" t="str">
        <f>IF(ISBLANK(Abfalldokumentation!$W1577),"-",Abfalldokumentation!$W1577)</f>
        <v>-</v>
      </c>
      <c r="I1577" s="75">
        <f t="shared" si="169"/>
        <v>45</v>
      </c>
      <c r="J1577" s="75" t="str">
        <f t="shared" si="170"/>
        <v>Produkte</v>
      </c>
      <c r="K1577" s="75" t="str">
        <f t="shared" si="171"/>
        <v>BUs</v>
      </c>
      <c r="L1577" s="75" t="str">
        <f t="shared" si="172"/>
        <v>Symptome</v>
      </c>
      <c r="M15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IFERROR(VLOOKUP(Abfalldokumentation!$O1577,Kennzahlen!U:X,3,FALSE)*Abfalldokumentation!$B1577,"0")))),0)</f>
        <v>0</v>
      </c>
      <c r="N1577" s="75" t="str">
        <f>IF(ISBLANK(Q1577),VLOOKUP(Abfalldokumentation!$O1577,'Linien - BU'!R:S,2,FALSE),Q1577)</f>
        <v>BU3</v>
      </c>
      <c r="O1577" s="76">
        <f t="shared" si="173"/>
        <v>29500858</v>
      </c>
      <c r="P1577" s="76">
        <f t="shared" si="174"/>
        <v>12</v>
      </c>
      <c r="Q1577" s="44"/>
      <c r="R1577" s="59">
        <v>29500858</v>
      </c>
      <c r="S1577" s="45">
        <v>90</v>
      </c>
      <c r="T1577" s="45">
        <v>12</v>
      </c>
      <c r="U1577" s="46">
        <v>44508</v>
      </c>
      <c r="V1577" s="60" t="s">
        <v>21</v>
      </c>
      <c r="W1577" s="45"/>
      <c r="X1577" s="49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7" t="str">
        <f>VLOOKUP(N1578,'Linien - BU'!A:B,2,FALSE)</f>
        <v>BU3</v>
      </c>
      <c r="B1578" s="78">
        <f t="shared" si="168"/>
        <v>5</v>
      </c>
      <c r="C1578" s="79">
        <f>Abfalldokumentation!$U1578</f>
        <v>44508</v>
      </c>
      <c r="D1578" s="68" t="str">
        <f>IFERROR(VLOOKUP(Tabelle3[[#This Row],[Artikelnr.]],Produktgruppe!A:B,2,0),Tabelle3[[#This Row],[Produktname]])</f>
        <v>VOS 295</v>
      </c>
      <c r="E1578" s="80" t="str">
        <f>IFERROR(VLOOKUP(Abfalldokumentation!$O1578,Artikel!A:C,3,FALSE),Abfalldokumentation!$O1578)</f>
        <v>VOS RW-NATUR OGT</v>
      </c>
      <c r="F1578" s="80" t="str">
        <f>VLOOKUP(T1578,'Liste Gründe'!A:D,2,FALSE)</f>
        <v>Schimmel</v>
      </c>
      <c r="G1578" s="79" t="str">
        <f>IF(ISBLANK(V1578),VLOOKUP(Abfalldokumentation!$P1578,'Liste Gründe'!A:D,3,FALSE),V1578)</f>
        <v>VOS &gt; Einsatz</v>
      </c>
      <c r="H1578" s="80" t="str">
        <f>IF(ISBLANK(Abfalldokumentation!$W1578),"-",Abfalldokumentation!$W1578)</f>
        <v>-</v>
      </c>
      <c r="I1578" s="80">
        <f t="shared" si="169"/>
        <v>45</v>
      </c>
      <c r="J1578" s="80" t="str">
        <f t="shared" si="170"/>
        <v>Produkte</v>
      </c>
      <c r="K1578" s="80" t="str">
        <f t="shared" si="171"/>
        <v>BUs</v>
      </c>
      <c r="L1578" s="80" t="str">
        <f t="shared" si="172"/>
        <v>Symptome</v>
      </c>
      <c r="M15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IFERROR(VLOOKUP(Abfalldokumentation!$O1578,Kennzahlen!U:X,3,FALSE)*Abfalldokumentation!$B1578,"0")))),0)</f>
        <v>0</v>
      </c>
      <c r="N1578" s="80" t="str">
        <f>IF(ISBLANK(Q1578),VLOOKUP(Abfalldokumentation!$O1578,'Linien - BU'!R:S,2,FALSE),Q1578)</f>
        <v>BU3</v>
      </c>
      <c r="O1578" s="76">
        <f t="shared" si="173"/>
        <v>29500858</v>
      </c>
      <c r="P1578" s="76">
        <f t="shared" si="174"/>
        <v>12</v>
      </c>
      <c r="Q1578" s="38"/>
      <c r="R1578" s="57">
        <v>29500858</v>
      </c>
      <c r="S1578" s="39">
        <v>5</v>
      </c>
      <c r="T1578" s="39">
        <v>12</v>
      </c>
      <c r="U1578" s="40">
        <v>44508</v>
      </c>
      <c r="V1578" s="60" t="s">
        <v>21</v>
      </c>
      <c r="W1578" s="39"/>
      <c r="X1578" s="43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2" t="str">
        <f>VLOOKUP(N1579,'Linien - BU'!A:B,2,FALSE)</f>
        <v>BU3</v>
      </c>
      <c r="B1579" s="73">
        <f t="shared" si="168"/>
        <v>10</v>
      </c>
      <c r="C1579" s="74">
        <f>Abfalldokumentation!$U1579</f>
        <v>44508</v>
      </c>
      <c r="D1579" s="68" t="str">
        <f>IFERROR(VLOOKUP(Tabelle3[[#This Row],[Artikelnr.]],Produktgruppe!A:B,2,0),Tabelle3[[#This Row],[Produktname]])</f>
        <v>VOS 295</v>
      </c>
      <c r="E1579" s="75" t="str">
        <f>IFERROR(VLOOKUP(Abfalldokumentation!$O1579,Artikel!A:C,3,FALSE),Abfalldokumentation!$O1579)</f>
        <v>VOS RW-NATUR OGT</v>
      </c>
      <c r="F1579" s="75" t="str">
        <f>VLOOKUP(T1579,'Liste Gründe'!A:D,2,FALSE)</f>
        <v>Schimmel</v>
      </c>
      <c r="G1579" s="74" t="str">
        <f>IF(ISBLANK(V1579),VLOOKUP(Abfalldokumentation!$P1579,'Liste Gründe'!A:D,3,FALSE),V1579)</f>
        <v>VOS &gt; Einsatz</v>
      </c>
      <c r="H1579" s="75" t="str">
        <f>IF(ISBLANK(Abfalldokumentation!$W1579),"-",Abfalldokumentation!$W1579)</f>
        <v>-</v>
      </c>
      <c r="I1579" s="75">
        <f t="shared" si="169"/>
        <v>45</v>
      </c>
      <c r="J1579" s="75" t="str">
        <f t="shared" si="170"/>
        <v>Produkte</v>
      </c>
      <c r="K1579" s="75" t="str">
        <f t="shared" si="171"/>
        <v>BUs</v>
      </c>
      <c r="L1579" s="75" t="str">
        <f t="shared" si="172"/>
        <v>Symptome</v>
      </c>
      <c r="M15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IFERROR(VLOOKUP(Abfalldokumentation!$O1579,Kennzahlen!U:X,3,FALSE)*Abfalldokumentation!$B1579,"0")))),0)</f>
        <v>0</v>
      </c>
      <c r="N1579" s="75" t="str">
        <f>IF(ISBLANK(Q1579),VLOOKUP(Abfalldokumentation!$O1579,'Linien - BU'!R:S,2,FALSE),Q1579)</f>
        <v>BU3</v>
      </c>
      <c r="O1579" s="76">
        <f t="shared" si="173"/>
        <v>29500858</v>
      </c>
      <c r="P1579" s="76">
        <f t="shared" si="174"/>
        <v>12</v>
      </c>
      <c r="Q1579" s="44"/>
      <c r="R1579" s="59">
        <v>29500858</v>
      </c>
      <c r="S1579" s="45">
        <v>10</v>
      </c>
      <c r="T1579" s="45">
        <v>12</v>
      </c>
      <c r="U1579" s="46">
        <v>44508</v>
      </c>
      <c r="V1579" s="60" t="s">
        <v>21</v>
      </c>
      <c r="W1579" s="45"/>
      <c r="X1579" s="49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7" t="str">
        <f>VLOOKUP(N1580,'Linien - BU'!A:B,2,FALSE)</f>
        <v>BU3</v>
      </c>
      <c r="B1580" s="78">
        <f t="shared" si="168"/>
        <v>18</v>
      </c>
      <c r="C1580" s="79">
        <f>Abfalldokumentation!$U1580</f>
        <v>44508</v>
      </c>
      <c r="D1580" s="68" t="str">
        <f>IFERROR(VLOOKUP(Tabelle3[[#This Row],[Artikelnr.]],Produktgruppe!A:B,2,0),Tabelle3[[#This Row],[Produktname]])</f>
        <v>VOS 295</v>
      </c>
      <c r="E1580" s="80" t="str">
        <f>IFERROR(VLOOKUP(Abfalldokumentation!$O1580,Artikel!A:C,3,FALSE),Abfalldokumentation!$O1580)</f>
        <v>VOS RW-NATUR OGT</v>
      </c>
      <c r="F1580" s="80" t="str">
        <f>VLOOKUP(T1580,'Liste Gründe'!A:D,2,FALSE)</f>
        <v>Schimmel</v>
      </c>
      <c r="G1580" s="79" t="str">
        <f>IF(ISBLANK(V1580),VLOOKUP(Abfalldokumentation!$P1580,'Liste Gründe'!A:D,3,FALSE),V1580)</f>
        <v>VOS &gt; Einsatz</v>
      </c>
      <c r="H1580" s="80" t="str">
        <f>IF(ISBLANK(Abfalldokumentation!$W1580),"-",Abfalldokumentation!$W1580)</f>
        <v>-</v>
      </c>
      <c r="I1580" s="80">
        <f t="shared" si="169"/>
        <v>45</v>
      </c>
      <c r="J1580" s="80" t="str">
        <f t="shared" si="170"/>
        <v>Produkte</v>
      </c>
      <c r="K1580" s="80" t="str">
        <f t="shared" si="171"/>
        <v>BUs</v>
      </c>
      <c r="L1580" s="80" t="str">
        <f t="shared" si="172"/>
        <v>Symptome</v>
      </c>
      <c r="M15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IFERROR(VLOOKUP(Abfalldokumentation!$O1580,Kennzahlen!U:X,3,FALSE)*Abfalldokumentation!$B1580,"0")))),0)</f>
        <v>0</v>
      </c>
      <c r="N1580" s="80" t="str">
        <f>IF(ISBLANK(Q1580),VLOOKUP(Abfalldokumentation!$O1580,'Linien - BU'!R:S,2,FALSE),Q1580)</f>
        <v>BU3</v>
      </c>
      <c r="O1580" s="76">
        <f t="shared" si="173"/>
        <v>29500858</v>
      </c>
      <c r="P1580" s="76">
        <f t="shared" si="174"/>
        <v>12</v>
      </c>
      <c r="Q1580" s="38"/>
      <c r="R1580" s="57">
        <v>29500858</v>
      </c>
      <c r="S1580" s="39">
        <v>18</v>
      </c>
      <c r="T1580" s="39">
        <v>12</v>
      </c>
      <c r="U1580" s="40">
        <v>44508</v>
      </c>
      <c r="V1580" s="60" t="s">
        <v>21</v>
      </c>
      <c r="W1580" s="39"/>
      <c r="X1580" s="43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2" t="str">
        <f>VLOOKUP(N1581,'Linien - BU'!A:B,2,FALSE)</f>
        <v>BU3</v>
      </c>
      <c r="B1581" s="73">
        <f t="shared" si="168"/>
        <v>8</v>
      </c>
      <c r="C1581" s="74">
        <f>Abfalldokumentation!$U1581</f>
        <v>44508</v>
      </c>
      <c r="D1581" s="68" t="str">
        <f>IFERROR(VLOOKUP(Tabelle3[[#This Row],[Artikelnr.]],Produktgruppe!A:B,2,0),Tabelle3[[#This Row],[Produktname]])</f>
        <v>VOS 295</v>
      </c>
      <c r="E1581" s="75" t="str">
        <f>IFERROR(VLOOKUP(Abfalldokumentation!$O1581,Artikel!A:C,3,FALSE),Abfalldokumentation!$O1581)</f>
        <v>VOS RW-NATUR OGT</v>
      </c>
      <c r="F1581" s="75" t="str">
        <f>VLOOKUP(T1581,'Liste Gründe'!A:D,2,FALSE)</f>
        <v>Schimmel</v>
      </c>
      <c r="G1581" s="74" t="str">
        <f>IF(ISBLANK(V1581),VLOOKUP(Abfalldokumentation!$P1581,'Liste Gründe'!A:D,3,FALSE),V1581)</f>
        <v>VOS &gt; Einsatz</v>
      </c>
      <c r="H1581" s="75" t="str">
        <f>IF(ISBLANK(Abfalldokumentation!$W1581),"-",Abfalldokumentation!$W1581)</f>
        <v>-</v>
      </c>
      <c r="I1581" s="75">
        <f t="shared" si="169"/>
        <v>45</v>
      </c>
      <c r="J1581" s="75" t="str">
        <f t="shared" si="170"/>
        <v>Produkte</v>
      </c>
      <c r="K1581" s="75" t="str">
        <f t="shared" si="171"/>
        <v>BUs</v>
      </c>
      <c r="L1581" s="75" t="str">
        <f t="shared" si="172"/>
        <v>Symptome</v>
      </c>
      <c r="M15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IFERROR(VLOOKUP(Abfalldokumentation!$O1581,Kennzahlen!U:X,3,FALSE)*Abfalldokumentation!$B1581,"0")))),0)</f>
        <v>0</v>
      </c>
      <c r="N1581" s="75" t="str">
        <f>IF(ISBLANK(Q1581),VLOOKUP(Abfalldokumentation!$O1581,'Linien - BU'!R:S,2,FALSE),Q1581)</f>
        <v>BU3</v>
      </c>
      <c r="O1581" s="76">
        <f t="shared" si="173"/>
        <v>29500858</v>
      </c>
      <c r="P1581" s="76">
        <f t="shared" si="174"/>
        <v>12</v>
      </c>
      <c r="Q1581" s="44"/>
      <c r="R1581" s="59">
        <v>29500858</v>
      </c>
      <c r="S1581" s="45">
        <v>8</v>
      </c>
      <c r="T1581" s="45">
        <v>12</v>
      </c>
      <c r="U1581" s="46">
        <v>44508</v>
      </c>
      <c r="V1581" s="60" t="s">
        <v>21</v>
      </c>
      <c r="W1581" s="45"/>
      <c r="X1581" s="49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7" t="str">
        <f>VLOOKUP(N1582,'Linien - BU'!A:B,2,FALSE)</f>
        <v>BU3</v>
      </c>
      <c r="B1582" s="78">
        <f t="shared" si="168"/>
        <v>72</v>
      </c>
      <c r="C1582" s="79">
        <f>Abfalldokumentation!$U1582</f>
        <v>44508</v>
      </c>
      <c r="D1582" s="68" t="str">
        <f>IFERROR(VLOOKUP(Tabelle3[[#This Row],[Artikelnr.]],Produktgruppe!A:B,2,0),Tabelle3[[#This Row],[Produktname]])</f>
        <v>VOS 295</v>
      </c>
      <c r="E1582" s="80" t="str">
        <f>IFERROR(VLOOKUP(Abfalldokumentation!$O1582,Artikel!A:C,3,FALSE),Abfalldokumentation!$O1582)</f>
        <v>VOS RW-NATUR OGT</v>
      </c>
      <c r="F1582" s="80" t="str">
        <f>VLOOKUP(T1582,'Liste Gründe'!A:D,2,FALSE)</f>
        <v>Schimmel</v>
      </c>
      <c r="G1582" s="79" t="str">
        <f>IF(ISBLANK(V1582),VLOOKUP(Abfalldokumentation!$P1582,'Liste Gründe'!A:D,3,FALSE),V1582)</f>
        <v>VOS &gt; Einsatz</v>
      </c>
      <c r="H1582" s="80" t="str">
        <f>IF(ISBLANK(Abfalldokumentation!$W1582),"-",Abfalldokumentation!$W1582)</f>
        <v>-</v>
      </c>
      <c r="I1582" s="80">
        <f t="shared" si="169"/>
        <v>45</v>
      </c>
      <c r="J1582" s="80" t="str">
        <f t="shared" si="170"/>
        <v>Produkte</v>
      </c>
      <c r="K1582" s="80" t="str">
        <f t="shared" si="171"/>
        <v>BUs</v>
      </c>
      <c r="L1582" s="80" t="str">
        <f t="shared" si="172"/>
        <v>Symptome</v>
      </c>
      <c r="M15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IFERROR(VLOOKUP(Abfalldokumentation!$O1582,Kennzahlen!U:X,3,FALSE)*Abfalldokumentation!$B1582,"0")))),0)</f>
        <v>0</v>
      </c>
      <c r="N1582" s="80" t="str">
        <f>IF(ISBLANK(Q1582),VLOOKUP(Abfalldokumentation!$O1582,'Linien - BU'!R:S,2,FALSE),Q1582)</f>
        <v>BU3</v>
      </c>
      <c r="O1582" s="76">
        <f t="shared" si="173"/>
        <v>29500858</v>
      </c>
      <c r="P1582" s="76">
        <f t="shared" si="174"/>
        <v>12</v>
      </c>
      <c r="Q1582" s="38"/>
      <c r="R1582" s="57">
        <v>29500858</v>
      </c>
      <c r="S1582" s="39">
        <v>72</v>
      </c>
      <c r="T1582" s="39">
        <v>12</v>
      </c>
      <c r="U1582" s="40">
        <v>44508</v>
      </c>
      <c r="V1582" s="60" t="s">
        <v>21</v>
      </c>
      <c r="W1582" s="39"/>
      <c r="X1582" s="43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2" t="str">
        <f>VLOOKUP(N1583,'Linien - BU'!A:B,2,FALSE)</f>
        <v>BU4</v>
      </c>
      <c r="B1583" s="73">
        <f t="shared" si="168"/>
        <v>5</v>
      </c>
      <c r="C1583" s="74">
        <f>Abfalldokumentation!$U1583</f>
        <v>44508</v>
      </c>
      <c r="D1583" s="68" t="str">
        <f>IFERROR(VLOOKUP(Tabelle3[[#This Row],[Artikelnr.]],Produktgruppe!A:B,2,0),Tabelle3[[#This Row],[Produktname]])</f>
        <v>ABS 295</v>
      </c>
      <c r="E1583" s="75" t="str">
        <f>IFERROR(VLOOKUP(Abfalldokumentation!$O1583,Artikel!A:C,3,FALSE),Abfalldokumentation!$O1583)</f>
        <v>ABS MEDI-KRÄUK</v>
      </c>
      <c r="F1583" s="75" t="str">
        <f>VLOOKUP(T1583,'Liste Gründe'!A:D,2,FALSE)</f>
        <v>keinen Verwendungszweck</v>
      </c>
      <c r="G1583" s="74" t="str">
        <f>IF(ISBLANK(V1583),VLOOKUP(Abfalldokumentation!$P1583,'Liste Gründe'!A:D,3,FALSE),V1583)</f>
        <v>keinen Verwendungszweck</v>
      </c>
      <c r="H1583" s="75" t="str">
        <f>IF(ISBLANK(Abfalldokumentation!$W1583),"-",Abfalldokumentation!$W1583)</f>
        <v>-</v>
      </c>
      <c r="I1583" s="75">
        <f t="shared" si="169"/>
        <v>45</v>
      </c>
      <c r="J1583" s="75" t="str">
        <f t="shared" si="170"/>
        <v>Produkte</v>
      </c>
      <c r="K1583" s="75" t="str">
        <f t="shared" si="171"/>
        <v>BUs</v>
      </c>
      <c r="L1583" s="75" t="str">
        <f t="shared" si="172"/>
        <v>Symptome</v>
      </c>
      <c r="M15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IFERROR(VLOOKUP(Abfalldokumentation!$O1583,Kennzahlen!U:X,3,FALSE)*Abfalldokumentation!$B1583,"0")))),0)</f>
        <v>6.7194568295036419</v>
      </c>
      <c r="N1583" s="75" t="str">
        <f>IF(ISBLANK(Q1583),VLOOKUP(Abfalldokumentation!$O1583,'Linien - BU'!R:S,2,FALSE),Q1583)</f>
        <v>Bu4</v>
      </c>
      <c r="O1583" s="76">
        <f t="shared" si="173"/>
        <v>29500886</v>
      </c>
      <c r="P1583" s="76">
        <f t="shared" si="174"/>
        <v>61</v>
      </c>
      <c r="Q1583" s="44"/>
      <c r="R1583" s="59">
        <v>29500886</v>
      </c>
      <c r="S1583" s="45">
        <v>5</v>
      </c>
      <c r="T1583" s="45">
        <v>61</v>
      </c>
      <c r="U1583" s="46">
        <v>44508</v>
      </c>
      <c r="V1583" s="60"/>
      <c r="W1583" s="45"/>
      <c r="X1583" s="49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7" t="str">
        <f>VLOOKUP(N1584,'Linien - BU'!A:B,2,FALSE)</f>
        <v>BU4</v>
      </c>
      <c r="B1584" s="78">
        <f t="shared" si="168"/>
        <v>4</v>
      </c>
      <c r="C1584" s="79">
        <f>Abfalldokumentation!$U1584</f>
        <v>44508</v>
      </c>
      <c r="D1584" s="68" t="str">
        <f>IFERROR(VLOOKUP(Tabelle3[[#This Row],[Artikelnr.]],Produktgruppe!A:B,2,0),Tabelle3[[#This Row],[Produktname]])</f>
        <v>ABS 295</v>
      </c>
      <c r="E1584" s="80" t="str">
        <f>IFERROR(VLOOKUP(Abfalldokumentation!$O1584,Artikel!A:C,3,FALSE),Abfalldokumentation!$O1584)</f>
        <v>ABS TI-AD</v>
      </c>
      <c r="F1584" s="80" t="str">
        <f>VLOOKUP(T1584,'Liste Gründe'!A:D,2,FALSE)</f>
        <v>keinen Verwendungszweck</v>
      </c>
      <c r="G1584" s="79" t="str">
        <f>IF(ISBLANK(V1584),VLOOKUP(Abfalldokumentation!$P1584,'Liste Gründe'!A:D,3,FALSE),V1584)</f>
        <v>keinen Verwendungszweck</v>
      </c>
      <c r="H1584" s="80" t="str">
        <f>IF(ISBLANK(Abfalldokumentation!$W1584),"-",Abfalldokumentation!$W1584)</f>
        <v>-</v>
      </c>
      <c r="I1584" s="80">
        <f t="shared" si="169"/>
        <v>45</v>
      </c>
      <c r="J1584" s="80" t="str">
        <f t="shared" si="170"/>
        <v>Produkte</v>
      </c>
      <c r="K1584" s="80" t="str">
        <f t="shared" si="171"/>
        <v>BUs</v>
      </c>
      <c r="L1584" s="80" t="str">
        <f t="shared" si="172"/>
        <v>Symptome</v>
      </c>
      <c r="M15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IFERROR(VLOOKUP(Abfalldokumentation!$O1584,Kennzahlen!U:X,3,FALSE)*Abfalldokumentation!$B1584,"0")))),0)</f>
        <v>7.7475399924149615</v>
      </c>
      <c r="N1584" s="80" t="str">
        <f>IF(ISBLANK(Q1584),VLOOKUP(Abfalldokumentation!$O1584,'Linien - BU'!R:S,2,FALSE),Q1584)</f>
        <v>BU4</v>
      </c>
      <c r="O1584" s="76">
        <f t="shared" si="173"/>
        <v>29500904</v>
      </c>
      <c r="P1584" s="76">
        <f t="shared" si="174"/>
        <v>61</v>
      </c>
      <c r="Q1584" s="38"/>
      <c r="R1584" s="57">
        <v>29500904</v>
      </c>
      <c r="S1584" s="39">
        <v>4</v>
      </c>
      <c r="T1584" s="39">
        <v>61</v>
      </c>
      <c r="U1584" s="40">
        <v>44508</v>
      </c>
      <c r="V1584" s="58"/>
      <c r="W1584" s="39"/>
      <c r="X1584" s="43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2" t="str">
        <f>VLOOKUP(N1585,'Linien - BU'!A:B,2,FALSE)</f>
        <v>BU4</v>
      </c>
      <c r="B1585" s="73">
        <f t="shared" si="168"/>
        <v>12</v>
      </c>
      <c r="C1585" s="74">
        <f>Abfalldokumentation!$U1585</f>
        <v>44508</v>
      </c>
      <c r="D1585" s="68" t="str">
        <f>IFERROR(VLOOKUP(Tabelle3[[#This Row],[Artikelnr.]],Produktgruppe!A:B,2,0),Tabelle3[[#This Row],[Produktname]])</f>
        <v>ABS 295</v>
      </c>
      <c r="E1585" s="75" t="str">
        <f>IFERROR(VLOOKUP(Abfalldokumentation!$O1585,Artikel!A:C,3,FALSE),Abfalldokumentation!$O1585)</f>
        <v>ABS TI-AD</v>
      </c>
      <c r="F1585" s="75" t="str">
        <f>VLOOKUP(T1585,'Liste Gründe'!A:D,2,FALSE)</f>
        <v>keinen Verwendungszweck</v>
      </c>
      <c r="G1585" s="74" t="str">
        <f>IF(ISBLANK(V1585),VLOOKUP(Abfalldokumentation!$P1585,'Liste Gründe'!A:D,3,FALSE),V1585)</f>
        <v>keinen Verwendungszweck</v>
      </c>
      <c r="H1585" s="75" t="str">
        <f>IF(ISBLANK(Abfalldokumentation!$W1585),"-",Abfalldokumentation!$W1585)</f>
        <v>-</v>
      </c>
      <c r="I1585" s="75">
        <f t="shared" si="169"/>
        <v>45</v>
      </c>
      <c r="J1585" s="75" t="str">
        <f t="shared" si="170"/>
        <v>Produkte</v>
      </c>
      <c r="K1585" s="75" t="str">
        <f t="shared" si="171"/>
        <v>BUs</v>
      </c>
      <c r="L1585" s="75" t="str">
        <f t="shared" si="172"/>
        <v>Symptome</v>
      </c>
      <c r="M15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IFERROR(VLOOKUP(Abfalldokumentation!$O1585,Kennzahlen!U:X,3,FALSE)*Abfalldokumentation!$B1585,"0")))),0)</f>
        <v>7.7475399924149615</v>
      </c>
      <c r="N1585" s="75" t="str">
        <f>IF(ISBLANK(Q1585),VLOOKUP(Abfalldokumentation!$O1585,'Linien - BU'!R:S,2,FALSE),Q1585)</f>
        <v>BU4</v>
      </c>
      <c r="O1585" s="76">
        <f t="shared" si="173"/>
        <v>29500904</v>
      </c>
      <c r="P1585" s="76">
        <f t="shared" si="174"/>
        <v>61</v>
      </c>
      <c r="Q1585" s="44"/>
      <c r="R1585" s="59">
        <v>29500904</v>
      </c>
      <c r="S1585" s="45">
        <v>12</v>
      </c>
      <c r="T1585" s="45">
        <v>61</v>
      </c>
      <c r="U1585" s="46">
        <v>44508</v>
      </c>
      <c r="V1585" s="60"/>
      <c r="W1585" s="45"/>
      <c r="X1585" s="49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7" t="str">
        <f>VLOOKUP(N1586,'Linien - BU'!A:B,2,FALSE)</f>
        <v>BU4</v>
      </c>
      <c r="B1586" s="78">
        <f t="shared" si="168"/>
        <v>17</v>
      </c>
      <c r="C1586" s="79">
        <f>Abfalldokumentation!$U1586</f>
        <v>44508</v>
      </c>
      <c r="D1586" s="68" t="str">
        <f>IFERROR(VLOOKUP(Tabelle3[[#This Row],[Artikelnr.]],Produktgruppe!A:B,2,0),Tabelle3[[#This Row],[Produktname]])</f>
        <v>ABS 295</v>
      </c>
      <c r="E1586" s="80" t="str">
        <f>IFERROR(VLOOKUP(Abfalldokumentation!$O1586,Artikel!A:C,3,FALSE),Abfalldokumentation!$O1586)</f>
        <v>ABS TI-AD</v>
      </c>
      <c r="F1586" s="80" t="str">
        <f>VLOOKUP(T1586,'Liste Gründe'!A:D,2,FALSE)</f>
        <v>keinen Verwendungszweck</v>
      </c>
      <c r="G1586" s="79" t="str">
        <f>IF(ISBLANK(V1586),VLOOKUP(Abfalldokumentation!$P1586,'Liste Gründe'!A:D,3,FALSE),V1586)</f>
        <v>keinen Verwendungszweck</v>
      </c>
      <c r="H1586" s="80" t="str">
        <f>IF(ISBLANK(Abfalldokumentation!$W1586),"-",Abfalldokumentation!$W1586)</f>
        <v>-</v>
      </c>
      <c r="I1586" s="80">
        <f t="shared" si="169"/>
        <v>45</v>
      </c>
      <c r="J1586" s="80" t="str">
        <f t="shared" si="170"/>
        <v>Produkte</v>
      </c>
      <c r="K1586" s="80" t="str">
        <f t="shared" si="171"/>
        <v>BUs</v>
      </c>
      <c r="L1586" s="80" t="str">
        <f t="shared" si="172"/>
        <v>Symptome</v>
      </c>
      <c r="M15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IFERROR(VLOOKUP(Abfalldokumentation!$O1586,Kennzahlen!U:X,3,FALSE)*Abfalldokumentation!$B1586,"0")))),0)</f>
        <v>7.7475399924149615</v>
      </c>
      <c r="N1586" s="80" t="str">
        <f>IF(ISBLANK(Q1586),VLOOKUP(Abfalldokumentation!$O1586,'Linien - BU'!R:S,2,FALSE),Q1586)</f>
        <v>BU4</v>
      </c>
      <c r="O1586" s="76">
        <f t="shared" si="173"/>
        <v>29500904</v>
      </c>
      <c r="P1586" s="76">
        <f t="shared" si="174"/>
        <v>61</v>
      </c>
      <c r="Q1586" s="38"/>
      <c r="R1586" s="57">
        <v>29500904</v>
      </c>
      <c r="S1586" s="39">
        <v>17</v>
      </c>
      <c r="T1586" s="39">
        <v>61</v>
      </c>
      <c r="U1586" s="40">
        <v>44508</v>
      </c>
      <c r="V1586" s="58"/>
      <c r="W1586" s="39"/>
      <c r="X1586" s="43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2" t="str">
        <f>VLOOKUP(N1587,'Linien - BU'!A:B,2,FALSE)</f>
        <v>BU4</v>
      </c>
      <c r="B1587" s="73">
        <f t="shared" si="168"/>
        <v>9</v>
      </c>
      <c r="C1587" s="74">
        <f>Abfalldokumentation!$U1587</f>
        <v>44508</v>
      </c>
      <c r="D1587" s="68" t="str">
        <f>IFERROR(VLOOKUP(Tabelle3[[#This Row],[Artikelnr.]],Produktgruppe!A:B,2,0),Tabelle3[[#This Row],[Produktname]])</f>
        <v>ABS 295</v>
      </c>
      <c r="E1587" s="75" t="str">
        <f>IFERROR(VLOOKUP(Abfalldokumentation!$O1587,Artikel!A:C,3,FALSE),Abfalldokumentation!$O1587)</f>
        <v>ABS TI-AD</v>
      </c>
      <c r="F1587" s="75" t="str">
        <f>VLOOKUP(T1587,'Liste Gründe'!A:D,2,FALSE)</f>
        <v>keinen Verwendungszweck</v>
      </c>
      <c r="G1587" s="74" t="str">
        <f>IF(ISBLANK(V1587),VLOOKUP(Abfalldokumentation!$P1587,'Liste Gründe'!A:D,3,FALSE),V1587)</f>
        <v>keinen Verwendungszweck</v>
      </c>
      <c r="H1587" s="75" t="str">
        <f>IF(ISBLANK(Abfalldokumentation!$W1587),"-",Abfalldokumentation!$W1587)</f>
        <v>-</v>
      </c>
      <c r="I1587" s="75">
        <f t="shared" si="169"/>
        <v>45</v>
      </c>
      <c r="J1587" s="75" t="str">
        <f t="shared" si="170"/>
        <v>Produkte</v>
      </c>
      <c r="K1587" s="75" t="str">
        <f t="shared" si="171"/>
        <v>BUs</v>
      </c>
      <c r="L1587" s="75" t="str">
        <f t="shared" si="172"/>
        <v>Symptome</v>
      </c>
      <c r="M15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IFERROR(VLOOKUP(Abfalldokumentation!$O1587,Kennzahlen!U:X,3,FALSE)*Abfalldokumentation!$B1587,"0")))),0)</f>
        <v>7.7475399924149615</v>
      </c>
      <c r="N1587" s="75" t="str">
        <f>IF(ISBLANK(Q1587),VLOOKUP(Abfalldokumentation!$O1587,'Linien - BU'!R:S,2,FALSE),Q1587)</f>
        <v>BU4</v>
      </c>
      <c r="O1587" s="76">
        <f t="shared" si="173"/>
        <v>29500904</v>
      </c>
      <c r="P1587" s="76">
        <f t="shared" si="174"/>
        <v>61</v>
      </c>
      <c r="Q1587" s="44"/>
      <c r="R1587" s="59">
        <v>29500904</v>
      </c>
      <c r="S1587" s="45">
        <v>9</v>
      </c>
      <c r="T1587" s="45">
        <v>61</v>
      </c>
      <c r="U1587" s="46">
        <v>44508</v>
      </c>
      <c r="V1587" s="60"/>
      <c r="W1587" s="45"/>
      <c r="X1587" s="49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7" t="str">
        <f>VLOOKUP(N1588,'Linien - BU'!A:B,2,FALSE)</f>
        <v>BU4</v>
      </c>
      <c r="B1588" s="78">
        <f t="shared" si="168"/>
        <v>20</v>
      </c>
      <c r="C1588" s="79">
        <f>Abfalldokumentation!$U1588</f>
        <v>44508</v>
      </c>
      <c r="D1588" s="68" t="str">
        <f>IFERROR(VLOOKUP(Tabelle3[[#This Row],[Artikelnr.]],Produktgruppe!A:B,2,0),Tabelle3[[#This Row],[Produktname]])</f>
        <v>ABS 295</v>
      </c>
      <c r="E1588" s="80" t="str">
        <f>IFERROR(VLOOKUP(Abfalldokumentation!$O1588,Artikel!A:C,3,FALSE),Abfalldokumentation!$O1588)</f>
        <v>ABS SCH-PAUL</v>
      </c>
      <c r="F1588" s="80" t="str">
        <f>VLOOKUP(T1588,'Liste Gründe'!A:D,2,FALSE)</f>
        <v>keinen Verwendungszweck</v>
      </c>
      <c r="G1588" s="79" t="str">
        <f>IF(ISBLANK(V1588),VLOOKUP(Abfalldokumentation!$P1588,'Liste Gründe'!A:D,3,FALSE),V1588)</f>
        <v>keinen Verwendungszweck</v>
      </c>
      <c r="H1588" s="80" t="str">
        <f>IF(ISBLANK(Abfalldokumentation!$W1588),"-",Abfalldokumentation!$W1588)</f>
        <v>-</v>
      </c>
      <c r="I1588" s="80">
        <f t="shared" si="169"/>
        <v>45</v>
      </c>
      <c r="J1588" s="80" t="str">
        <f t="shared" si="170"/>
        <v>Produkte</v>
      </c>
      <c r="K1588" s="80" t="str">
        <f t="shared" si="171"/>
        <v>BUs</v>
      </c>
      <c r="L1588" s="80" t="str">
        <f t="shared" si="172"/>
        <v>Symptome</v>
      </c>
      <c r="M15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IFERROR(VLOOKUP(Abfalldokumentation!$O1588,Kennzahlen!U:X,3,FALSE)*Abfalldokumentation!$B1588,"0")))),0)</f>
        <v>7.6086145024926051</v>
      </c>
      <c r="N1588" s="80" t="str">
        <f>IF(ISBLANK(Q1588),VLOOKUP(Abfalldokumentation!$O1588,'Linien - BU'!R:S,2,FALSE),Q1588)</f>
        <v>BU4</v>
      </c>
      <c r="O1588" s="76">
        <f t="shared" si="173"/>
        <v>29500906</v>
      </c>
      <c r="P1588" s="76">
        <f t="shared" si="174"/>
        <v>61</v>
      </c>
      <c r="Q1588" s="38"/>
      <c r="R1588" s="57">
        <v>29500906</v>
      </c>
      <c r="S1588" s="39">
        <v>20</v>
      </c>
      <c r="T1588" s="39">
        <v>61</v>
      </c>
      <c r="U1588" s="40">
        <v>44508</v>
      </c>
      <c r="V1588" s="58"/>
      <c r="W1588" s="39"/>
      <c r="X1588" s="43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2" t="str">
        <f>VLOOKUP(N1589,'Linien - BU'!A:B,2,FALSE)</f>
        <v>BU4</v>
      </c>
      <c r="B1589" s="73">
        <f t="shared" si="168"/>
        <v>13</v>
      </c>
      <c r="C1589" s="74">
        <f>Abfalldokumentation!$U1589</f>
        <v>44508</v>
      </c>
      <c r="D1589" s="68" t="str">
        <f>IFERROR(VLOOKUP(Tabelle3[[#This Row],[Artikelnr.]],Produktgruppe!A:B,2,0),Tabelle3[[#This Row],[Produktname]])</f>
        <v>ABS 295</v>
      </c>
      <c r="E1589" s="75" t="str">
        <f>IFERROR(VLOOKUP(Abfalldokumentation!$O1589,Artikel!A:C,3,FALSE),Abfalldokumentation!$O1589)</f>
        <v>ABS GRUY</v>
      </c>
      <c r="F1589" s="75" t="str">
        <f>VLOOKUP(T1589,'Liste Gründe'!A:D,2,FALSE)</f>
        <v>keinen Verwendungszweck</v>
      </c>
      <c r="G1589" s="74" t="str">
        <f>IF(ISBLANK(V1589),VLOOKUP(Abfalldokumentation!$P1589,'Liste Gründe'!A:D,3,FALSE),V1589)</f>
        <v>keinen Verwendungszweck</v>
      </c>
      <c r="H1589" s="75" t="str">
        <f>IF(ISBLANK(Abfalldokumentation!$W1589),"-",Abfalldokumentation!$W1589)</f>
        <v>-</v>
      </c>
      <c r="I1589" s="75">
        <f t="shared" si="169"/>
        <v>45</v>
      </c>
      <c r="J1589" s="75" t="str">
        <f t="shared" si="170"/>
        <v>Produkte</v>
      </c>
      <c r="K1589" s="75" t="str">
        <f t="shared" si="171"/>
        <v>BUs</v>
      </c>
      <c r="L1589" s="75" t="str">
        <f t="shared" si="172"/>
        <v>Symptome</v>
      </c>
      <c r="M15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IFERROR(VLOOKUP(Abfalldokumentation!$O1589,Kennzahlen!U:X,3,FALSE)*Abfalldokumentation!$B1589,"0")))),0)</f>
        <v>14.49175949220386</v>
      </c>
      <c r="N1589" s="75" t="str">
        <f>IF(ISBLANK(Q1589),VLOOKUP(Abfalldokumentation!$O1589,'Linien - BU'!R:S,2,FALSE),Q1589)</f>
        <v>BU4</v>
      </c>
      <c r="O1589" s="76">
        <f t="shared" si="173"/>
        <v>29500908</v>
      </c>
      <c r="P1589" s="76">
        <f t="shared" si="174"/>
        <v>61</v>
      </c>
      <c r="Q1589" s="44"/>
      <c r="R1589" s="59">
        <v>29500908</v>
      </c>
      <c r="S1589" s="45">
        <v>13</v>
      </c>
      <c r="T1589" s="45">
        <v>61</v>
      </c>
      <c r="U1589" s="46">
        <v>44508</v>
      </c>
      <c r="V1589" s="60"/>
      <c r="W1589" s="45"/>
      <c r="X1589" s="49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7" t="str">
        <f>VLOOKUP(N1590,'Linien - BU'!A:B,2,FALSE)</f>
        <v>BU4</v>
      </c>
      <c r="B1590" s="78">
        <f t="shared" si="168"/>
        <v>12</v>
      </c>
      <c r="C1590" s="79">
        <f>Abfalldokumentation!$U1590</f>
        <v>44508</v>
      </c>
      <c r="D1590" s="68" t="str">
        <f>IFERROR(VLOOKUP(Tabelle3[[#This Row],[Artikelnr.]],Produktgruppe!A:B,2,0),Tabelle3[[#This Row],[Produktname]])</f>
        <v>ABS 295</v>
      </c>
      <c r="E1590" s="80" t="str">
        <f>IFERROR(VLOOKUP(Abfalldokumentation!$O1590,Artikel!A:C,3,FALSE),Abfalldokumentation!$O1590)</f>
        <v>ABS GRUY</v>
      </c>
      <c r="F1590" s="80" t="str">
        <f>VLOOKUP(T1590,'Liste Gründe'!A:D,2,FALSE)</f>
        <v>keinen Verwendungszweck</v>
      </c>
      <c r="G1590" s="79" t="str">
        <f>IF(ISBLANK(V1590),VLOOKUP(Abfalldokumentation!$P1590,'Liste Gründe'!A:D,3,FALSE),V1590)</f>
        <v>keinen Verwendungszweck</v>
      </c>
      <c r="H1590" s="80" t="str">
        <f>IF(ISBLANK(Abfalldokumentation!$W1590),"-",Abfalldokumentation!$W1590)</f>
        <v>-</v>
      </c>
      <c r="I1590" s="80">
        <f t="shared" si="169"/>
        <v>45</v>
      </c>
      <c r="J1590" s="80" t="str">
        <f t="shared" si="170"/>
        <v>Produkte</v>
      </c>
      <c r="K1590" s="80" t="str">
        <f t="shared" si="171"/>
        <v>BUs</v>
      </c>
      <c r="L1590" s="80" t="str">
        <f t="shared" si="172"/>
        <v>Symptome</v>
      </c>
      <c r="M15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IFERROR(VLOOKUP(Abfalldokumentation!$O1590,Kennzahlen!U:X,3,FALSE)*Abfalldokumentation!$B1590,"0")))),0)</f>
        <v>14.49175949220386</v>
      </c>
      <c r="N1590" s="80" t="str">
        <f>IF(ISBLANK(Q1590),VLOOKUP(Abfalldokumentation!$O1590,'Linien - BU'!R:S,2,FALSE),Q1590)</f>
        <v>BU4</v>
      </c>
      <c r="O1590" s="76">
        <f t="shared" si="173"/>
        <v>29500908</v>
      </c>
      <c r="P1590" s="76">
        <f t="shared" si="174"/>
        <v>61</v>
      </c>
      <c r="Q1590" s="38"/>
      <c r="R1590" s="57">
        <v>29500908</v>
      </c>
      <c r="S1590" s="39">
        <v>12</v>
      </c>
      <c r="T1590" s="39">
        <v>61</v>
      </c>
      <c r="U1590" s="40">
        <v>44508</v>
      </c>
      <c r="V1590" s="58"/>
      <c r="W1590" s="39"/>
      <c r="X1590" s="43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2" t="str">
        <f>VLOOKUP(N1591,'Linien - BU'!A:B,2,FALSE)</f>
        <v>BU4</v>
      </c>
      <c r="B1591" s="73">
        <f t="shared" si="168"/>
        <v>8</v>
      </c>
      <c r="C1591" s="74">
        <f>Abfalldokumentation!$U1591</f>
        <v>44508</v>
      </c>
      <c r="D1591" s="68" t="str">
        <f>IFERROR(VLOOKUP(Tabelle3[[#This Row],[Artikelnr.]],Produktgruppe!A:B,2,0),Tabelle3[[#This Row],[Produktname]])</f>
        <v>ABS 295</v>
      </c>
      <c r="E1591" s="75" t="str">
        <f>IFERROR(VLOOKUP(Abfalldokumentation!$O1591,Artikel!A:C,3,FALSE),Abfalldokumentation!$O1591)</f>
        <v>ABS GRUY</v>
      </c>
      <c r="F1591" s="75" t="str">
        <f>VLOOKUP(T1591,'Liste Gründe'!A:D,2,FALSE)</f>
        <v>keinen Verwendungszweck</v>
      </c>
      <c r="G1591" s="74" t="str">
        <f>IF(ISBLANK(V1591),VLOOKUP(Abfalldokumentation!$P1591,'Liste Gründe'!A:D,3,FALSE),V1591)</f>
        <v>keinen Verwendungszweck</v>
      </c>
      <c r="H1591" s="75" t="str">
        <f>IF(ISBLANK(Abfalldokumentation!$W1591),"-",Abfalldokumentation!$W1591)</f>
        <v>-</v>
      </c>
      <c r="I1591" s="75">
        <f t="shared" si="169"/>
        <v>45</v>
      </c>
      <c r="J1591" s="75" t="str">
        <f t="shared" si="170"/>
        <v>Produkte</v>
      </c>
      <c r="K1591" s="75" t="str">
        <f t="shared" si="171"/>
        <v>BUs</v>
      </c>
      <c r="L1591" s="75" t="str">
        <f t="shared" si="172"/>
        <v>Symptome</v>
      </c>
      <c r="M15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IFERROR(VLOOKUP(Abfalldokumentation!$O1591,Kennzahlen!U:X,3,FALSE)*Abfalldokumentation!$B1591,"0")))),0)</f>
        <v>14.49175949220386</v>
      </c>
      <c r="N1591" s="75" t="str">
        <f>IF(ISBLANK(Q1591),VLOOKUP(Abfalldokumentation!$O1591,'Linien - BU'!R:S,2,FALSE),Q1591)</f>
        <v>BU4</v>
      </c>
      <c r="O1591" s="76">
        <f t="shared" si="173"/>
        <v>29500908</v>
      </c>
      <c r="P1591" s="76">
        <f t="shared" si="174"/>
        <v>61</v>
      </c>
      <c r="Q1591" s="44"/>
      <c r="R1591" s="59">
        <v>29500908</v>
      </c>
      <c r="S1591" s="45">
        <v>8</v>
      </c>
      <c r="T1591" s="45">
        <v>61</v>
      </c>
      <c r="U1591" s="46">
        <v>44508</v>
      </c>
      <c r="V1591" s="60"/>
      <c r="W1591" s="45"/>
      <c r="X1591" s="49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7" t="str">
        <f>VLOOKUP(N1592,'Linien - BU'!A:B,2,FALSE)</f>
        <v>BU4</v>
      </c>
      <c r="B1592" s="78">
        <f t="shared" si="168"/>
        <v>13</v>
      </c>
      <c r="C1592" s="79">
        <f>Abfalldokumentation!$U1592</f>
        <v>44508</v>
      </c>
      <c r="D1592" s="68" t="str">
        <f>IFERROR(VLOOKUP(Tabelle3[[#This Row],[Artikelnr.]],Produktgruppe!A:B,2,0),Tabelle3[[#This Row],[Produktname]])</f>
        <v>ABS 295</v>
      </c>
      <c r="E1592" s="80" t="str">
        <f>IFERROR(VLOOKUP(Abfalldokumentation!$O1592,Artikel!A:C,3,FALSE),Abfalldokumentation!$O1592)</f>
        <v>ABS GRUY</v>
      </c>
      <c r="F1592" s="80" t="str">
        <f>VLOOKUP(T1592,'Liste Gründe'!A:D,2,FALSE)</f>
        <v>keinen Verwendungszweck</v>
      </c>
      <c r="G1592" s="79" t="str">
        <f>IF(ISBLANK(V1592),VLOOKUP(Abfalldokumentation!$P1592,'Liste Gründe'!A:D,3,FALSE),V1592)</f>
        <v>keinen Verwendungszweck</v>
      </c>
      <c r="H1592" s="80" t="str">
        <f>IF(ISBLANK(Abfalldokumentation!$W1592),"-",Abfalldokumentation!$W1592)</f>
        <v>-</v>
      </c>
      <c r="I1592" s="80">
        <f t="shared" si="169"/>
        <v>45</v>
      </c>
      <c r="J1592" s="80" t="str">
        <f t="shared" si="170"/>
        <v>Produkte</v>
      </c>
      <c r="K1592" s="80" t="str">
        <f t="shared" si="171"/>
        <v>BUs</v>
      </c>
      <c r="L1592" s="80" t="str">
        <f t="shared" si="172"/>
        <v>Symptome</v>
      </c>
      <c r="M15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IFERROR(VLOOKUP(Abfalldokumentation!$O1592,Kennzahlen!U:X,3,FALSE)*Abfalldokumentation!$B1592,"0")))),0)</f>
        <v>14.49175949220386</v>
      </c>
      <c r="N1592" s="80" t="str">
        <f>IF(ISBLANK(Q1592),VLOOKUP(Abfalldokumentation!$O1592,'Linien - BU'!R:S,2,FALSE),Q1592)</f>
        <v>BU4</v>
      </c>
      <c r="O1592" s="76">
        <f t="shared" si="173"/>
        <v>29500908</v>
      </c>
      <c r="P1592" s="76">
        <f t="shared" si="174"/>
        <v>61</v>
      </c>
      <c r="Q1592" s="38"/>
      <c r="R1592" s="57">
        <v>29500908</v>
      </c>
      <c r="S1592" s="39">
        <v>13</v>
      </c>
      <c r="T1592" s="39">
        <v>61</v>
      </c>
      <c r="U1592" s="40">
        <v>44508</v>
      </c>
      <c r="V1592" s="58"/>
      <c r="W1592" s="39"/>
      <c r="X1592" s="43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2" t="str">
        <f>VLOOKUP(N1593,'Linien - BU'!A:B,2,FALSE)</f>
        <v>BU4</v>
      </c>
      <c r="B1593" s="73">
        <f t="shared" si="168"/>
        <v>15</v>
      </c>
      <c r="C1593" s="74">
        <f>Abfalldokumentation!$U1593</f>
        <v>44508</v>
      </c>
      <c r="D1593" s="68" t="str">
        <f>IFERROR(VLOOKUP(Tabelle3[[#This Row],[Artikelnr.]],Produktgruppe!A:B,2,0),Tabelle3[[#This Row],[Produktname]])</f>
        <v>ABS 295</v>
      </c>
      <c r="E1593" s="75" t="str">
        <f>IFERROR(VLOOKUP(Abfalldokumentation!$O1593,Artikel!A:C,3,FALSE),Abfalldokumentation!$O1593)</f>
        <v>ABS GRUY</v>
      </c>
      <c r="F1593" s="75" t="str">
        <f>VLOOKUP(T1593,'Liste Gründe'!A:D,2,FALSE)</f>
        <v>keinen Verwendungszweck</v>
      </c>
      <c r="G1593" s="74" t="str">
        <f>IF(ISBLANK(V1593),VLOOKUP(Abfalldokumentation!$P1593,'Liste Gründe'!A:D,3,FALSE),V1593)</f>
        <v>keinen Verwendungszweck</v>
      </c>
      <c r="H1593" s="75" t="str">
        <f>IF(ISBLANK(Abfalldokumentation!$W1593),"-",Abfalldokumentation!$W1593)</f>
        <v>-</v>
      </c>
      <c r="I1593" s="75">
        <f t="shared" si="169"/>
        <v>45</v>
      </c>
      <c r="J1593" s="75" t="str">
        <f t="shared" si="170"/>
        <v>Produkte</v>
      </c>
      <c r="K1593" s="75" t="str">
        <f t="shared" si="171"/>
        <v>BUs</v>
      </c>
      <c r="L1593" s="75" t="str">
        <f t="shared" si="172"/>
        <v>Symptome</v>
      </c>
      <c r="M15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IFERROR(VLOOKUP(Abfalldokumentation!$O1593,Kennzahlen!U:X,3,FALSE)*Abfalldokumentation!$B1593,"0")))),0)</f>
        <v>14.49175949220386</v>
      </c>
      <c r="N1593" s="75" t="str">
        <f>IF(ISBLANK(Q1593),VLOOKUP(Abfalldokumentation!$O1593,'Linien - BU'!R:S,2,FALSE),Q1593)</f>
        <v>BU4</v>
      </c>
      <c r="O1593" s="76">
        <f t="shared" si="173"/>
        <v>29500908</v>
      </c>
      <c r="P1593" s="76">
        <f t="shared" si="174"/>
        <v>61</v>
      </c>
      <c r="Q1593" s="44"/>
      <c r="R1593" s="59">
        <v>29500908</v>
      </c>
      <c r="S1593" s="45">
        <v>15</v>
      </c>
      <c r="T1593" s="45">
        <v>61</v>
      </c>
      <c r="U1593" s="46">
        <v>44508</v>
      </c>
      <c r="V1593" s="60"/>
      <c r="W1593" s="45"/>
      <c r="X1593" s="49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7" t="str">
        <f>VLOOKUP(N1594,'Linien - BU'!A:B,2,FALSE)</f>
        <v>BU4</v>
      </c>
      <c r="B1594" s="78">
        <f t="shared" si="168"/>
        <v>3</v>
      </c>
      <c r="C1594" s="79">
        <f>Abfalldokumentation!$U1594</f>
        <v>44508</v>
      </c>
      <c r="D1594" s="68" t="str">
        <f>IFERROR(VLOOKUP(Tabelle3[[#This Row],[Artikelnr.]],Produktgruppe!A:B,2,0),Tabelle3[[#This Row],[Produktname]])</f>
        <v>ABS 295</v>
      </c>
      <c r="E1594" s="80" t="str">
        <f>IFERROR(VLOOKUP(Abfalldokumentation!$O1594,Artikel!A:C,3,FALSE),Abfalldokumentation!$O1594)</f>
        <v>ABS ZIEGENR</v>
      </c>
      <c r="F1594" s="80" t="str">
        <f>VLOOKUP(T1594,'Liste Gründe'!A:D,2,FALSE)</f>
        <v>keinen Verwendungszweck</v>
      </c>
      <c r="G1594" s="79" t="str">
        <f>IF(ISBLANK(V1594),VLOOKUP(Abfalldokumentation!$P1594,'Liste Gründe'!A:D,3,FALSE),V1594)</f>
        <v>keinen Verwendungszweck</v>
      </c>
      <c r="H1594" s="80" t="str">
        <f>IF(ISBLANK(Abfalldokumentation!$W1594),"-",Abfalldokumentation!$W1594)</f>
        <v>-</v>
      </c>
      <c r="I1594" s="80">
        <f t="shared" si="169"/>
        <v>45</v>
      </c>
      <c r="J1594" s="80" t="str">
        <f t="shared" si="170"/>
        <v>Produkte</v>
      </c>
      <c r="K1594" s="80" t="str">
        <f t="shared" si="171"/>
        <v>BUs</v>
      </c>
      <c r="L1594" s="80" t="str">
        <f t="shared" si="172"/>
        <v>Symptome</v>
      </c>
      <c r="M15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IFERROR(VLOOKUP(Abfalldokumentation!$O1594,Kennzahlen!U:X,3,FALSE)*Abfalldokumentation!$B1594,"0")))),0)</f>
        <v>7.9957903604299254</v>
      </c>
      <c r="N1594" s="80" t="str">
        <f>IF(ISBLANK(Q1594),VLOOKUP(Abfalldokumentation!$O1594,'Linien - BU'!R:S,2,FALSE),Q1594)</f>
        <v>BU4</v>
      </c>
      <c r="O1594" s="76">
        <f t="shared" si="173"/>
        <v>29500913</v>
      </c>
      <c r="P1594" s="76">
        <f t="shared" si="174"/>
        <v>61</v>
      </c>
      <c r="Q1594" s="38"/>
      <c r="R1594" s="57">
        <v>29500913</v>
      </c>
      <c r="S1594" s="39">
        <v>3</v>
      </c>
      <c r="T1594" s="39">
        <v>61</v>
      </c>
      <c r="U1594" s="40">
        <v>44508</v>
      </c>
      <c r="V1594" s="58"/>
      <c r="W1594" s="39"/>
      <c r="X1594" s="43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2" t="str">
        <f>VLOOKUP(N1595,'Linien - BU'!A:B,2,FALSE)</f>
        <v>BU3</v>
      </c>
      <c r="B1595" s="73">
        <f t="shared" si="168"/>
        <v>20</v>
      </c>
      <c r="C1595" s="74">
        <f>Abfalldokumentation!$U1595</f>
        <v>44508</v>
      </c>
      <c r="D1595" s="68" t="str">
        <f>IFERROR(VLOOKUP(Tabelle3[[#This Row],[Artikelnr.]],Produktgruppe!A:B,2,0),Tabelle3[[#This Row],[Produktname]])</f>
        <v>VOS 295</v>
      </c>
      <c r="E1595" s="75" t="str">
        <f>IFERROR(VLOOKUP(Abfalldokumentation!$O1595,Artikel!A:C,3,FALSE),Abfalldokumentation!$O1595)</f>
        <v>VOS URW-CHILI-OGT</v>
      </c>
      <c r="F1595" s="75" t="str">
        <f>VLOOKUP(T1595,'Liste Gründe'!A:D,2,FALSE)</f>
        <v>Schimmel</v>
      </c>
      <c r="G1595" s="74" t="str">
        <f>IF(ISBLANK(V1595),VLOOKUP(Abfalldokumentation!$P1595,'Liste Gründe'!A:D,3,FALSE),V1595)</f>
        <v>VOS &gt; Einsatz</v>
      </c>
      <c r="H1595" s="75" t="str">
        <f>IF(ISBLANK(Abfalldokumentation!$W1595),"-",Abfalldokumentation!$W1595)</f>
        <v>-</v>
      </c>
      <c r="I1595" s="75">
        <f t="shared" si="169"/>
        <v>45</v>
      </c>
      <c r="J1595" s="75" t="str">
        <f t="shared" si="170"/>
        <v>Produkte</v>
      </c>
      <c r="K1595" s="75" t="str">
        <f t="shared" si="171"/>
        <v>BUs</v>
      </c>
      <c r="L1595" s="75" t="str">
        <f t="shared" si="172"/>
        <v>Symptome</v>
      </c>
      <c r="M15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IFERROR(VLOOKUP(Abfalldokumentation!$O1595,Kennzahlen!U:X,3,FALSE)*Abfalldokumentation!$B1595,"0")))),0)</f>
        <v>10</v>
      </c>
      <c r="N1595" s="75" t="str">
        <f>IF(ISBLANK(Q1595),VLOOKUP(Abfalldokumentation!$O1595,'Linien - BU'!R:S,2,FALSE),Q1595)</f>
        <v>BU3</v>
      </c>
      <c r="O1595" s="76">
        <f t="shared" si="173"/>
        <v>29500942</v>
      </c>
      <c r="P1595" s="76">
        <f t="shared" si="174"/>
        <v>12</v>
      </c>
      <c r="Q1595" s="44"/>
      <c r="R1595" s="59">
        <v>29500942</v>
      </c>
      <c r="S1595" s="45">
        <v>20</v>
      </c>
      <c r="T1595" s="45">
        <v>12</v>
      </c>
      <c r="U1595" s="46">
        <v>44508</v>
      </c>
      <c r="V1595" s="60" t="s">
        <v>21</v>
      </c>
      <c r="W1595" s="45"/>
      <c r="X1595" s="49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7" t="str">
        <f>VLOOKUP(N1596,'Linien - BU'!A:B,2,FALSE)</f>
        <v>BU4</v>
      </c>
      <c r="B1596" s="78">
        <f t="shared" si="168"/>
        <v>22</v>
      </c>
      <c r="C1596" s="79">
        <f>Abfalldokumentation!$U1596</f>
        <v>44508</v>
      </c>
      <c r="D1596" s="68" t="str">
        <f>IFERROR(VLOOKUP(Tabelle3[[#This Row],[Artikelnr.]],Produktgruppe!A:B,2,0),Tabelle3[[#This Row],[Produktname]])</f>
        <v>ABS 295</v>
      </c>
      <c r="E1596" s="80" t="str">
        <f>IFERROR(VLOOKUP(Abfalldokumentation!$O1596,Artikel!A:C,3,FALSE),Abfalldokumentation!$O1596)</f>
        <v>ABS AT-ROTWEIN</v>
      </c>
      <c r="F1596" s="80" t="str">
        <f>VLOOKUP(T1596,'Liste Gründe'!A:D,2,FALSE)</f>
        <v>keinen Verwendungszweck</v>
      </c>
      <c r="G1596" s="79" t="str">
        <f>IF(ISBLANK(V1596),VLOOKUP(Abfalldokumentation!$P1596,'Liste Gründe'!A:D,3,FALSE),V1596)</f>
        <v>keinen Verwendungszweck</v>
      </c>
      <c r="H1596" s="80" t="str">
        <f>IF(ISBLANK(Abfalldokumentation!$W1596),"-",Abfalldokumentation!$W1596)</f>
        <v>-</v>
      </c>
      <c r="I1596" s="80">
        <f t="shared" si="169"/>
        <v>45</v>
      </c>
      <c r="J1596" s="80" t="str">
        <f t="shared" si="170"/>
        <v>Produkte</v>
      </c>
      <c r="K1596" s="80" t="str">
        <f t="shared" si="171"/>
        <v>BUs</v>
      </c>
      <c r="L1596" s="80" t="str">
        <f t="shared" si="172"/>
        <v>Symptome</v>
      </c>
      <c r="M15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IFERROR(VLOOKUP(Abfalldokumentation!$O1596,Kennzahlen!U:X,3,FALSE)*Abfalldokumentation!$B1596,"0")))),0)</f>
        <v>7.4148209887633527</v>
      </c>
      <c r="N1596" s="80" t="str">
        <f>IF(ISBLANK(Q1596),VLOOKUP(Abfalldokumentation!$O1596,'Linien - BU'!R:S,2,FALSE),Q1596)</f>
        <v>BU4</v>
      </c>
      <c r="O1596" s="76">
        <f t="shared" si="173"/>
        <v>29501013</v>
      </c>
      <c r="P1596" s="76">
        <f t="shared" si="174"/>
        <v>61</v>
      </c>
      <c r="Q1596" s="38"/>
      <c r="R1596" s="57">
        <v>29501013</v>
      </c>
      <c r="S1596" s="39">
        <v>22</v>
      </c>
      <c r="T1596" s="39">
        <v>61</v>
      </c>
      <c r="U1596" s="40">
        <v>44508</v>
      </c>
      <c r="V1596" s="58"/>
      <c r="W1596" s="39"/>
      <c r="X1596" s="43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2" t="str">
        <f>VLOOKUP(N1597,'Linien - BU'!A:B,2,FALSE)</f>
        <v>BU4</v>
      </c>
      <c r="B1597" s="73">
        <f t="shared" si="168"/>
        <v>18</v>
      </c>
      <c r="C1597" s="74">
        <f>Abfalldokumentation!$U1597</f>
        <v>44508</v>
      </c>
      <c r="D1597" s="68" t="str">
        <f>IFERROR(VLOOKUP(Tabelle3[[#This Row],[Artikelnr.]],Produktgruppe!A:B,2,0),Tabelle3[[#This Row],[Produktname]])</f>
        <v>VOS 295</v>
      </c>
      <c r="E1597" s="75" t="str">
        <f>IFERROR(VLOOKUP(Abfalldokumentation!$O1597,Artikel!A:C,3,FALSE),Abfalldokumentation!$O1597)</f>
        <v>VOS WAL-THEKE</v>
      </c>
      <c r="F1597" s="75" t="str">
        <f>VLOOKUP(T1597,'Liste Gründe'!A:D,2,FALSE)</f>
        <v>keinen Verwendungszweck</v>
      </c>
      <c r="G1597" s="74" t="str">
        <f>IF(ISBLANK(V1597),VLOOKUP(Abfalldokumentation!$P1597,'Liste Gründe'!A:D,3,FALSE),V1597)</f>
        <v>keinen Verwendungszweck</v>
      </c>
      <c r="H1597" s="75" t="str">
        <f>IF(ISBLANK(Abfalldokumentation!$W1597),"-",Abfalldokumentation!$W1597)</f>
        <v>-</v>
      </c>
      <c r="I1597" s="75">
        <f t="shared" si="169"/>
        <v>45</v>
      </c>
      <c r="J1597" s="75" t="str">
        <f t="shared" si="170"/>
        <v>Produkte</v>
      </c>
      <c r="K1597" s="75" t="str">
        <f t="shared" si="171"/>
        <v>BUs</v>
      </c>
      <c r="L1597" s="75" t="str">
        <f t="shared" si="172"/>
        <v>Symptome</v>
      </c>
      <c r="M15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IFERROR(VLOOKUP(Abfalldokumentation!$O1597,Kennzahlen!U:X,3,FALSE)*Abfalldokumentation!$B1597,"0")))),0)</f>
        <v>0</v>
      </c>
      <c r="N1597" s="75" t="str">
        <f>IF(ISBLANK(Q1597),VLOOKUP(Abfalldokumentation!$O1597,'Linien - BU'!R:S,2,FALSE),Q1597)</f>
        <v>BU4</v>
      </c>
      <c r="O1597" s="76">
        <f t="shared" si="173"/>
        <v>29501020</v>
      </c>
      <c r="P1597" s="76">
        <f t="shared" si="174"/>
        <v>61</v>
      </c>
      <c r="Q1597" s="44"/>
      <c r="R1597" s="59">
        <v>29501020</v>
      </c>
      <c r="S1597" s="45">
        <v>18</v>
      </c>
      <c r="T1597" s="45">
        <v>61</v>
      </c>
      <c r="U1597" s="46">
        <v>44508</v>
      </c>
      <c r="V1597" s="60"/>
      <c r="W1597" s="45"/>
      <c r="X1597" s="49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7" t="str">
        <f>VLOOKUP(N1598,'Linien - BU'!A:B,2,FALSE)</f>
        <v>BU4</v>
      </c>
      <c r="B1598" s="78">
        <f t="shared" si="168"/>
        <v>15</v>
      </c>
      <c r="C1598" s="79">
        <f>Abfalldokumentation!$U1598</f>
        <v>44508</v>
      </c>
      <c r="D1598" s="68" t="str">
        <f>IFERROR(VLOOKUP(Tabelle3[[#This Row],[Artikelnr.]],Produktgruppe!A:B,2,0),Tabelle3[[#This Row],[Produktname]])</f>
        <v>VOS 295</v>
      </c>
      <c r="E1598" s="80" t="str">
        <f>IFERROR(VLOOKUP(Abfalldokumentation!$O1598,Artikel!A:C,3,FALSE),Abfalldokumentation!$O1598)</f>
        <v>VOS WAL-THEKE</v>
      </c>
      <c r="F1598" s="80" t="str">
        <f>VLOOKUP(T1598,'Liste Gründe'!A:D,2,FALSE)</f>
        <v>keinen Verwendungszweck</v>
      </c>
      <c r="G1598" s="79" t="str">
        <f>IF(ISBLANK(V1598),VLOOKUP(Abfalldokumentation!$P1598,'Liste Gründe'!A:D,3,FALSE),V1598)</f>
        <v>keinen Verwendungszweck</v>
      </c>
      <c r="H1598" s="80" t="str">
        <f>IF(ISBLANK(Abfalldokumentation!$W1598),"-",Abfalldokumentation!$W1598)</f>
        <v>-</v>
      </c>
      <c r="I1598" s="80">
        <f t="shared" si="169"/>
        <v>45</v>
      </c>
      <c r="J1598" s="80" t="str">
        <f t="shared" si="170"/>
        <v>Produkte</v>
      </c>
      <c r="K1598" s="80" t="str">
        <f t="shared" si="171"/>
        <v>BUs</v>
      </c>
      <c r="L1598" s="80" t="str">
        <f t="shared" si="172"/>
        <v>Symptome</v>
      </c>
      <c r="M15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IFERROR(VLOOKUP(Abfalldokumentation!$O1598,Kennzahlen!U:X,3,FALSE)*Abfalldokumentation!$B1598,"0")))),0)</f>
        <v>0</v>
      </c>
      <c r="N1598" s="80" t="str">
        <f>IF(ISBLANK(Q1598),VLOOKUP(Abfalldokumentation!$O1598,'Linien - BU'!R:S,2,FALSE),Q1598)</f>
        <v>BU4</v>
      </c>
      <c r="O1598" s="76">
        <f t="shared" si="173"/>
        <v>29501020</v>
      </c>
      <c r="P1598" s="76">
        <f t="shared" si="174"/>
        <v>61</v>
      </c>
      <c r="Q1598" s="38"/>
      <c r="R1598" s="57">
        <v>29501020</v>
      </c>
      <c r="S1598" s="39">
        <v>15</v>
      </c>
      <c r="T1598" s="39">
        <v>61</v>
      </c>
      <c r="U1598" s="40">
        <v>44508</v>
      </c>
      <c r="V1598" s="58"/>
      <c r="W1598" s="39"/>
      <c r="X1598" s="43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2" t="str">
        <f>VLOOKUP(N1599,'Linien - BU'!A:B,2,FALSE)</f>
        <v>BU4</v>
      </c>
      <c r="B1599" s="73">
        <f t="shared" si="168"/>
        <v>9</v>
      </c>
      <c r="C1599" s="74">
        <f>Abfalldokumentation!$U1599</f>
        <v>44508</v>
      </c>
      <c r="D1599" s="68" t="str">
        <f>IFERROR(VLOOKUP(Tabelle3[[#This Row],[Artikelnr.]],Produktgruppe!A:B,2,0),Tabelle3[[#This Row],[Produktname]])</f>
        <v>ABS 295</v>
      </c>
      <c r="E1599" s="75" t="str">
        <f>IFERROR(VLOOKUP(Abfalldokumentation!$O1599,Artikel!A:C,3,FALSE),Abfalldokumentation!$O1599)</f>
        <v>ABS KELLERGEIST</v>
      </c>
      <c r="F1599" s="75" t="str">
        <f>VLOOKUP(T1599,'Liste Gründe'!A:D,2,FALSE)</f>
        <v>keinen Verwendungszweck</v>
      </c>
      <c r="G1599" s="74" t="str">
        <f>IF(ISBLANK(V1599),VLOOKUP(Abfalldokumentation!$P1599,'Liste Gründe'!A:D,3,FALSE),V1599)</f>
        <v>keinen Verwendungszweck</v>
      </c>
      <c r="H1599" s="75" t="str">
        <f>IF(ISBLANK(Abfalldokumentation!$W1599),"-",Abfalldokumentation!$W1599)</f>
        <v>-</v>
      </c>
      <c r="I1599" s="75">
        <f t="shared" si="169"/>
        <v>45</v>
      </c>
      <c r="J1599" s="75" t="str">
        <f t="shared" si="170"/>
        <v>Produkte</v>
      </c>
      <c r="K1599" s="75" t="str">
        <f t="shared" si="171"/>
        <v>BUs</v>
      </c>
      <c r="L1599" s="75" t="str">
        <f t="shared" si="172"/>
        <v>Symptome</v>
      </c>
      <c r="M15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IFERROR(VLOOKUP(Abfalldokumentation!$O1599,Kennzahlen!U:X,3,FALSE)*Abfalldokumentation!$B1599,"0")))),0)</f>
        <v>8.0682678667519738</v>
      </c>
      <c r="N1599" s="75" t="str">
        <f>IF(ISBLANK(Q1599),VLOOKUP(Abfalldokumentation!$O1599,'Linien - BU'!R:S,2,FALSE),Q1599)</f>
        <v>BU4</v>
      </c>
      <c r="O1599" s="76">
        <f t="shared" si="173"/>
        <v>29501028</v>
      </c>
      <c r="P1599" s="76">
        <f t="shared" si="174"/>
        <v>61</v>
      </c>
      <c r="Q1599" s="44"/>
      <c r="R1599" s="59">
        <v>29501028</v>
      </c>
      <c r="S1599" s="45">
        <v>9</v>
      </c>
      <c r="T1599" s="45">
        <v>61</v>
      </c>
      <c r="U1599" s="46">
        <v>44508</v>
      </c>
      <c r="V1599" s="60"/>
      <c r="W1599" s="45"/>
      <c r="X1599" s="49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7" t="str">
        <f>VLOOKUP(N1600,'Linien - BU'!A:B,2,FALSE)</f>
        <v>BU4</v>
      </c>
      <c r="B1600" s="78">
        <f t="shared" si="168"/>
        <v>10</v>
      </c>
      <c r="C1600" s="79">
        <f>Abfalldokumentation!$U1600</f>
        <v>44508</v>
      </c>
      <c r="D1600" s="68" t="str">
        <f>IFERROR(VLOOKUP(Tabelle3[[#This Row],[Artikelnr.]],Produktgruppe!A:B,2,0),Tabelle3[[#This Row],[Produktname]])</f>
        <v>ABS 295</v>
      </c>
      <c r="E1600" s="80" t="str">
        <f>IFERROR(VLOOKUP(Abfalldokumentation!$O1600,Artikel!A:C,3,FALSE),Abfalldokumentation!$O1600)</f>
        <v>ABS BRUSCHETTA</v>
      </c>
      <c r="F1600" s="80" t="str">
        <f>VLOOKUP(T1600,'Liste Gründe'!A:D,2,FALSE)</f>
        <v>keinen Verwendungszweck</v>
      </c>
      <c r="G1600" s="79" t="str">
        <f>IF(ISBLANK(V1600),VLOOKUP(Abfalldokumentation!$P1600,'Liste Gründe'!A:D,3,FALSE),V1600)</f>
        <v>keinen Verwendungszweck</v>
      </c>
      <c r="H1600" s="80" t="str">
        <f>IF(ISBLANK(Abfalldokumentation!$W1600),"-",Abfalldokumentation!$W1600)</f>
        <v>-</v>
      </c>
      <c r="I1600" s="80">
        <f t="shared" si="169"/>
        <v>45</v>
      </c>
      <c r="J1600" s="80" t="str">
        <f t="shared" si="170"/>
        <v>Produkte</v>
      </c>
      <c r="K1600" s="80" t="str">
        <f t="shared" si="171"/>
        <v>BUs</v>
      </c>
      <c r="L1600" s="80" t="str">
        <f t="shared" si="172"/>
        <v>Symptome</v>
      </c>
      <c r="M16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IFERROR(VLOOKUP(Abfalldokumentation!$O1600,Kennzahlen!U:X,3,FALSE)*Abfalldokumentation!$B1600,"0")))),0)</f>
        <v>7.281148389532067</v>
      </c>
      <c r="N1600" s="80" t="str">
        <f>IF(ISBLANK(Q1600),VLOOKUP(Abfalldokumentation!$O1600,'Linien - BU'!R:S,2,FALSE),Q1600)</f>
        <v>BU4</v>
      </c>
      <c r="O1600" s="76">
        <f t="shared" si="173"/>
        <v>29501029</v>
      </c>
      <c r="P1600" s="76">
        <f t="shared" si="174"/>
        <v>61</v>
      </c>
      <c r="Q1600" s="38"/>
      <c r="R1600" s="57">
        <v>29501029</v>
      </c>
      <c r="S1600" s="39">
        <v>10</v>
      </c>
      <c r="T1600" s="39">
        <v>61</v>
      </c>
      <c r="U1600" s="40">
        <v>44508</v>
      </c>
      <c r="V1600" s="58"/>
      <c r="W1600" s="39"/>
      <c r="X1600" s="43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2" t="str">
        <f>VLOOKUP(N1601,'Linien - BU'!A:B,2,FALSE)</f>
        <v>BU4</v>
      </c>
      <c r="B1601" s="73">
        <f t="shared" si="168"/>
        <v>21</v>
      </c>
      <c r="C1601" s="74">
        <f>Abfalldokumentation!$U1601</f>
        <v>44508</v>
      </c>
      <c r="D1601" s="68" t="str">
        <f>IFERROR(VLOOKUP(Tabelle3[[#This Row],[Artikelnr.]],Produktgruppe!A:B,2,0),Tabelle3[[#This Row],[Produktname]])</f>
        <v>ABS 295</v>
      </c>
      <c r="E1601" s="75" t="str">
        <f>IFERROR(VLOOKUP(Abfalldokumentation!$O1601,Artikel!A:C,3,FALSE),Abfalldokumentation!$O1601)</f>
        <v>ABS OLD-AMSTERDAM</v>
      </c>
      <c r="F1601" s="75" t="str">
        <f>VLOOKUP(T1601,'Liste Gründe'!A:D,2,FALSE)</f>
        <v>keinen Verwendungszweck</v>
      </c>
      <c r="G1601" s="74" t="str">
        <f>IF(ISBLANK(V1601),VLOOKUP(Abfalldokumentation!$P1601,'Liste Gründe'!A:D,3,FALSE),V1601)</f>
        <v>keinen Verwendungszweck</v>
      </c>
      <c r="H1601" s="75" t="str">
        <f>IF(ISBLANK(Abfalldokumentation!$W1601),"-",Abfalldokumentation!$W1601)</f>
        <v>-</v>
      </c>
      <c r="I1601" s="75">
        <f t="shared" si="169"/>
        <v>45</v>
      </c>
      <c r="J1601" s="75" t="str">
        <f t="shared" si="170"/>
        <v>Produkte</v>
      </c>
      <c r="K1601" s="75" t="str">
        <f t="shared" si="171"/>
        <v>BUs</v>
      </c>
      <c r="L1601" s="75" t="str">
        <f t="shared" si="172"/>
        <v>Symptome</v>
      </c>
      <c r="M16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IFERROR(VLOOKUP(Abfalldokumentation!$O1601,Kennzahlen!U:X,3,FALSE)*Abfalldokumentation!$B1601,"0")))),0)</f>
        <v>10.868925052314992</v>
      </c>
      <c r="N1601" s="75" t="str">
        <f>IF(ISBLANK(Q1601),VLOOKUP(Abfalldokumentation!$O1601,'Linien - BU'!R:S,2,FALSE),Q1601)</f>
        <v>BU4</v>
      </c>
      <c r="O1601" s="76">
        <f t="shared" si="173"/>
        <v>29501039</v>
      </c>
      <c r="P1601" s="76">
        <f t="shared" si="174"/>
        <v>61</v>
      </c>
      <c r="Q1601" s="44"/>
      <c r="R1601" s="59">
        <v>29501039</v>
      </c>
      <c r="S1601" s="45">
        <v>21</v>
      </c>
      <c r="T1601" s="45">
        <v>61</v>
      </c>
      <c r="U1601" s="46">
        <v>44508</v>
      </c>
      <c r="V1601" s="60"/>
      <c r="W1601" s="45"/>
      <c r="X1601" s="49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7" t="str">
        <f>VLOOKUP(N1602,'Linien - BU'!A:B,2,FALSE)</f>
        <v>BU3</v>
      </c>
      <c r="B1602" s="78">
        <f t="shared" ref="B1602:B1643" si="175">S1602</f>
        <v>7</v>
      </c>
      <c r="C1602" s="79">
        <f>Abfalldokumentation!$U1602</f>
        <v>44508</v>
      </c>
      <c r="D1602" s="68" t="str">
        <f>IFERROR(VLOOKUP(Tabelle3[[#This Row],[Artikelnr.]],Produktgruppe!A:B,2,0),Tabelle3[[#This Row],[Produktname]])</f>
        <v>VOS 295</v>
      </c>
      <c r="E1602" s="80" t="str">
        <f>IFERROR(VLOOKUP(Abfalldokumentation!$O1602,Artikel!A:C,3,FALSE),Abfalldokumentation!$O1602)</f>
        <v>VOS GRW SCHI-NATRIUMARM</v>
      </c>
      <c r="F1602" s="80" t="str">
        <f>VLOOKUP(T1602,'Liste Gründe'!A:D,2,FALSE)</f>
        <v>Schimmel</v>
      </c>
      <c r="G1602" s="79" t="str">
        <f>IF(ISBLANK(V1602),VLOOKUP(Abfalldokumentation!$P1602,'Liste Gründe'!A:D,3,FALSE),V1602)</f>
        <v>kein VOS in England, VS-Würste keine Produktion</v>
      </c>
      <c r="H1602" s="80" t="str">
        <f>IF(ISBLANK(Abfalldokumentation!$W1602),"-",Abfalldokumentation!$W1602)</f>
        <v>-</v>
      </c>
      <c r="I1602" s="80">
        <f t="shared" ref="I1602:I1665" si="176">_xlfn.ISOWEEKNUM(C1602)</f>
        <v>45</v>
      </c>
      <c r="J1602" s="80" t="str">
        <f t="shared" ref="J1602:J1665" si="177">"Produkte"</f>
        <v>Produkte</v>
      </c>
      <c r="K1602" s="80" t="str">
        <f t="shared" ref="K1602:K1665" si="178">"BUs"</f>
        <v>BUs</v>
      </c>
      <c r="L1602" s="80" t="str">
        <f t="shared" ref="L1602:L1665" si="179">"Symptome"</f>
        <v>Symptome</v>
      </c>
      <c r="M16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IFERROR(VLOOKUP(Abfalldokumentation!$O1602,Kennzahlen!U:X,3,FALSE)*Abfalldokumentation!$B1602,"0")))),0)</f>
        <v>3.5</v>
      </c>
      <c r="N1602" s="80" t="str">
        <f>IF(ISBLANK(Q1602),VLOOKUP(Abfalldokumentation!$O1602,'Linien - BU'!R:S,2,FALSE),Q1602)</f>
        <v>BU3</v>
      </c>
      <c r="O1602" s="76">
        <f t="shared" ref="O1602:O1665" si="180">R1602</f>
        <v>29501058</v>
      </c>
      <c r="P1602" s="76">
        <f t="shared" ref="P1602:P1665" si="181">T1602</f>
        <v>12</v>
      </c>
      <c r="Q1602" s="38"/>
      <c r="R1602" s="57">
        <v>29501058</v>
      </c>
      <c r="S1602" s="39">
        <v>7</v>
      </c>
      <c r="T1602" s="39">
        <v>12</v>
      </c>
      <c r="U1602" s="40">
        <v>44508</v>
      </c>
      <c r="V1602" s="47" t="s">
        <v>25</v>
      </c>
      <c r="W1602" s="39"/>
      <c r="X1602" s="43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2" t="str">
        <f>VLOOKUP(N1603,'Linien - BU'!A:B,2,FALSE)</f>
        <v>BU3</v>
      </c>
      <c r="B1603" s="73">
        <f t="shared" si="175"/>
        <v>15</v>
      </c>
      <c r="C1603" s="74">
        <f>Abfalldokumentation!$U1603</f>
        <v>44508</v>
      </c>
      <c r="D1603" s="68" t="str">
        <f>IFERROR(VLOOKUP(Tabelle3[[#This Row],[Artikelnr.]],Produktgruppe!A:B,2,0),Tabelle3[[#This Row],[Produktname]])</f>
        <v>VOS 295</v>
      </c>
      <c r="E1603" s="75" t="str">
        <f>IFERROR(VLOOKUP(Abfalldokumentation!$O1603,Artikel!A:C,3,FALSE),Abfalldokumentation!$O1603)</f>
        <v>VOS GRW SCHI-NATRIUMARM</v>
      </c>
      <c r="F1603" s="75" t="str">
        <f>VLOOKUP(T1603,'Liste Gründe'!A:D,2,FALSE)</f>
        <v>Schimmel</v>
      </c>
      <c r="G1603" s="74" t="str">
        <f>IF(ISBLANK(V1603),VLOOKUP(Abfalldokumentation!$P1603,'Liste Gründe'!A:D,3,FALSE),V1603)</f>
        <v>kein VOS in England, VS-Würste keine Produktion</v>
      </c>
      <c r="H1603" s="75" t="str">
        <f>IF(ISBLANK(Abfalldokumentation!$W1603),"-",Abfalldokumentation!$W1603)</f>
        <v>-</v>
      </c>
      <c r="I1603" s="75">
        <f t="shared" si="176"/>
        <v>45</v>
      </c>
      <c r="J1603" s="75" t="str">
        <f t="shared" si="177"/>
        <v>Produkte</v>
      </c>
      <c r="K1603" s="75" t="str">
        <f t="shared" si="178"/>
        <v>BUs</v>
      </c>
      <c r="L1603" s="75" t="str">
        <f t="shared" si="179"/>
        <v>Symptome</v>
      </c>
      <c r="M16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IFERROR(VLOOKUP(Abfalldokumentation!$O1603,Kennzahlen!U:X,3,FALSE)*Abfalldokumentation!$B1603,"0")))),0)</f>
        <v>7.5</v>
      </c>
      <c r="N1603" s="75" t="str">
        <f>IF(ISBLANK(Q1603),VLOOKUP(Abfalldokumentation!$O1603,'Linien - BU'!R:S,2,FALSE),Q1603)</f>
        <v>BU3</v>
      </c>
      <c r="O1603" s="76">
        <f t="shared" si="180"/>
        <v>29501058</v>
      </c>
      <c r="P1603" s="76">
        <f t="shared" si="181"/>
        <v>12</v>
      </c>
      <c r="Q1603" s="44"/>
      <c r="R1603" s="59">
        <v>29501058</v>
      </c>
      <c r="S1603" s="45">
        <v>15</v>
      </c>
      <c r="T1603" s="45">
        <v>12</v>
      </c>
      <c r="U1603" s="46">
        <v>44508</v>
      </c>
      <c r="V1603" s="47" t="s">
        <v>25</v>
      </c>
      <c r="W1603" s="45"/>
      <c r="X1603" s="49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7" t="str">
        <f>VLOOKUP(N1604,'Linien - BU'!A:B,2,FALSE)</f>
        <v>BU3</v>
      </c>
      <c r="B1604" s="78">
        <f t="shared" si="175"/>
        <v>72</v>
      </c>
      <c r="C1604" s="79">
        <f>Abfalldokumentation!$U1604</f>
        <v>44508</v>
      </c>
      <c r="D1604" s="68" t="str">
        <f>IFERROR(VLOOKUP(Tabelle3[[#This Row],[Artikelnr.]],Produktgruppe!A:B,2,0),Tabelle3[[#This Row],[Produktname]])</f>
        <v>VOS 295</v>
      </c>
      <c r="E1604" s="80" t="str">
        <f>IFERROR(VLOOKUP(Abfalldokumentation!$O1604,Artikel!A:C,3,FALSE),Abfalldokumentation!$O1604)</f>
        <v>VOS GRW SCHI-NATRIUMARM</v>
      </c>
      <c r="F1604" s="80" t="str">
        <f>VLOOKUP(T1604,'Liste Gründe'!A:D,2,FALSE)</f>
        <v>Schimmel</v>
      </c>
      <c r="G1604" s="79" t="str">
        <f>IF(ISBLANK(V1604),VLOOKUP(Abfalldokumentation!$P1604,'Liste Gründe'!A:D,3,FALSE),V1604)</f>
        <v>kein VOS in England, VS-Würste keine Produktion</v>
      </c>
      <c r="H1604" s="80" t="str">
        <f>IF(ISBLANK(Abfalldokumentation!$W1604),"-",Abfalldokumentation!$W1604)</f>
        <v>-</v>
      </c>
      <c r="I1604" s="80">
        <f t="shared" si="176"/>
        <v>45</v>
      </c>
      <c r="J1604" s="80" t="str">
        <f t="shared" si="177"/>
        <v>Produkte</v>
      </c>
      <c r="K1604" s="80" t="str">
        <f t="shared" si="178"/>
        <v>BUs</v>
      </c>
      <c r="L1604" s="80" t="str">
        <f t="shared" si="179"/>
        <v>Symptome</v>
      </c>
      <c r="M16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IFERROR(VLOOKUP(Abfalldokumentation!$O1604,Kennzahlen!U:X,3,FALSE)*Abfalldokumentation!$B1604,"0")))),0)</f>
        <v>36</v>
      </c>
      <c r="N1604" s="80" t="str">
        <f>IF(ISBLANK(Q1604),VLOOKUP(Abfalldokumentation!$O1604,'Linien - BU'!R:S,2,FALSE),Q1604)</f>
        <v>BU3</v>
      </c>
      <c r="O1604" s="76">
        <f t="shared" si="180"/>
        <v>29501058</v>
      </c>
      <c r="P1604" s="76">
        <f t="shared" si="181"/>
        <v>12</v>
      </c>
      <c r="Q1604" s="38"/>
      <c r="R1604" s="57">
        <v>29501058</v>
      </c>
      <c r="S1604" s="39">
        <v>72</v>
      </c>
      <c r="T1604" s="39">
        <v>12</v>
      </c>
      <c r="U1604" s="40">
        <v>44508</v>
      </c>
      <c r="V1604" s="47" t="s">
        <v>25</v>
      </c>
      <c r="W1604" s="39"/>
      <c r="X1604" s="43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2" t="str">
        <f>VLOOKUP(N1605,'Linien - BU'!A:B,2,FALSE)</f>
        <v>BU3</v>
      </c>
      <c r="B1605" s="73">
        <f t="shared" si="175"/>
        <v>35</v>
      </c>
      <c r="C1605" s="74">
        <f>Abfalldokumentation!$U1605</f>
        <v>44508</v>
      </c>
      <c r="D1605" s="68" t="str">
        <f>IFERROR(VLOOKUP(Tabelle3[[#This Row],[Artikelnr.]],Produktgruppe!A:B,2,0),Tabelle3[[#This Row],[Produktname]])</f>
        <v>VOS 295</v>
      </c>
      <c r="E1605" s="75" t="str">
        <f>IFERROR(VLOOKUP(Abfalldokumentation!$O1605,Artikel!A:C,3,FALSE),Abfalldokumentation!$O1605)</f>
        <v>VOS GRW SCHI-NATRIUMARM</v>
      </c>
      <c r="F1605" s="75" t="str">
        <f>VLOOKUP(T1605,'Liste Gründe'!A:D,2,FALSE)</f>
        <v>Schimmel</v>
      </c>
      <c r="G1605" s="74" t="str">
        <f>IF(ISBLANK(V1605),VLOOKUP(Abfalldokumentation!$P1605,'Liste Gründe'!A:D,3,FALSE),V1605)</f>
        <v>kein VOS in England, VS-Würste keine Produktion</v>
      </c>
      <c r="H1605" s="75" t="str">
        <f>IF(ISBLANK(Abfalldokumentation!$W1605),"-",Abfalldokumentation!$W1605)</f>
        <v>-</v>
      </c>
      <c r="I1605" s="75">
        <f t="shared" si="176"/>
        <v>45</v>
      </c>
      <c r="J1605" s="75" t="str">
        <f t="shared" si="177"/>
        <v>Produkte</v>
      </c>
      <c r="K1605" s="75" t="str">
        <f t="shared" si="178"/>
        <v>BUs</v>
      </c>
      <c r="L1605" s="75" t="str">
        <f t="shared" si="179"/>
        <v>Symptome</v>
      </c>
      <c r="M16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IFERROR(VLOOKUP(Abfalldokumentation!$O1605,Kennzahlen!U:X,3,FALSE)*Abfalldokumentation!$B1605,"0")))),0)</f>
        <v>17.5</v>
      </c>
      <c r="N1605" s="75" t="str">
        <f>IF(ISBLANK(Q1605),VLOOKUP(Abfalldokumentation!$O1605,'Linien - BU'!R:S,2,FALSE),Q1605)</f>
        <v>BU3</v>
      </c>
      <c r="O1605" s="76">
        <f t="shared" si="180"/>
        <v>29501058</v>
      </c>
      <c r="P1605" s="76">
        <f t="shared" si="181"/>
        <v>12</v>
      </c>
      <c r="Q1605" s="44"/>
      <c r="R1605" s="59">
        <v>29501058</v>
      </c>
      <c r="S1605" s="45">
        <v>35</v>
      </c>
      <c r="T1605" s="45">
        <v>12</v>
      </c>
      <c r="U1605" s="46">
        <v>44508</v>
      </c>
      <c r="V1605" s="47" t="s">
        <v>25</v>
      </c>
      <c r="W1605" s="45"/>
      <c r="X1605" s="49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7" t="str">
        <f>VLOOKUP(N1606,'Linien - BU'!A:B,2,FALSE)</f>
        <v>BU3</v>
      </c>
      <c r="B1606" s="78">
        <f t="shared" si="175"/>
        <v>100</v>
      </c>
      <c r="C1606" s="79">
        <f>Abfalldokumentation!$U1606</f>
        <v>44508</v>
      </c>
      <c r="D1606" s="68" t="str">
        <f>IFERROR(VLOOKUP(Tabelle3[[#This Row],[Artikelnr.]],Produktgruppe!A:B,2,0),Tabelle3[[#This Row],[Produktname]])</f>
        <v>VOS 295</v>
      </c>
      <c r="E1606" s="80" t="str">
        <f>IFERROR(VLOOKUP(Abfalldokumentation!$O1606,Artikel!A:C,3,FALSE),Abfalldokumentation!$O1606)</f>
        <v>VOS GRW SCHI-NATRIUMARM</v>
      </c>
      <c r="F1606" s="80" t="str">
        <f>VLOOKUP(T1606,'Liste Gründe'!A:D,2,FALSE)</f>
        <v>Schimmel</v>
      </c>
      <c r="G1606" s="79" t="str">
        <f>IF(ISBLANK(V1606),VLOOKUP(Abfalldokumentation!$P1606,'Liste Gründe'!A:D,3,FALSE),V1606)</f>
        <v>kein VOS in England, VS-Würste keine Produktion</v>
      </c>
      <c r="H1606" s="80" t="str">
        <f>IF(ISBLANK(Abfalldokumentation!$W1606),"-",Abfalldokumentation!$W1606)</f>
        <v>-</v>
      </c>
      <c r="I1606" s="80">
        <f t="shared" si="176"/>
        <v>45</v>
      </c>
      <c r="J1606" s="80" t="str">
        <f t="shared" si="177"/>
        <v>Produkte</v>
      </c>
      <c r="K1606" s="80" t="str">
        <f t="shared" si="178"/>
        <v>BUs</v>
      </c>
      <c r="L1606" s="80" t="str">
        <f t="shared" si="179"/>
        <v>Symptome</v>
      </c>
      <c r="M16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IFERROR(VLOOKUP(Abfalldokumentation!$O1606,Kennzahlen!U:X,3,FALSE)*Abfalldokumentation!$B1606,"0")))),0)</f>
        <v>50</v>
      </c>
      <c r="N1606" s="80" t="str">
        <f>IF(ISBLANK(Q1606),VLOOKUP(Abfalldokumentation!$O1606,'Linien - BU'!R:S,2,FALSE),Q1606)</f>
        <v>BU3</v>
      </c>
      <c r="O1606" s="76">
        <f t="shared" si="180"/>
        <v>29501058</v>
      </c>
      <c r="P1606" s="76">
        <f t="shared" si="181"/>
        <v>12</v>
      </c>
      <c r="Q1606" s="38"/>
      <c r="R1606" s="57">
        <v>29501058</v>
      </c>
      <c r="S1606" s="39">
        <v>100</v>
      </c>
      <c r="T1606" s="39">
        <v>12</v>
      </c>
      <c r="U1606" s="40">
        <v>44508</v>
      </c>
      <c r="V1606" s="47" t="s">
        <v>25</v>
      </c>
      <c r="W1606" s="39"/>
      <c r="X1606" s="43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2" t="str">
        <f>VLOOKUP(N1607,'Linien - BU'!A:B,2,FALSE)</f>
        <v>BU3</v>
      </c>
      <c r="B1607" s="73">
        <f t="shared" si="175"/>
        <v>90</v>
      </c>
      <c r="C1607" s="74">
        <f>Abfalldokumentation!$U1607</f>
        <v>44508</v>
      </c>
      <c r="D1607" s="68" t="str">
        <f>IFERROR(VLOOKUP(Tabelle3[[#This Row],[Artikelnr.]],Produktgruppe!A:B,2,0),Tabelle3[[#This Row],[Produktname]])</f>
        <v>VOS 295</v>
      </c>
      <c r="E1607" s="75" t="str">
        <f>IFERROR(VLOOKUP(Abfalldokumentation!$O1607,Artikel!A:C,3,FALSE),Abfalldokumentation!$O1607)</f>
        <v>VOS GRW SCHI-NATRIUMARM</v>
      </c>
      <c r="F1607" s="75" t="str">
        <f>VLOOKUP(T1607,'Liste Gründe'!A:D,2,FALSE)</f>
        <v>Schimmel</v>
      </c>
      <c r="G1607" s="74" t="str">
        <f>IF(ISBLANK(V1607),VLOOKUP(Abfalldokumentation!$P1607,'Liste Gründe'!A:D,3,FALSE),V1607)</f>
        <v>kein VOS in England, VS-Würste keine Produktion</v>
      </c>
      <c r="H1607" s="75" t="str">
        <f>IF(ISBLANK(Abfalldokumentation!$W1607),"-",Abfalldokumentation!$W1607)</f>
        <v>-</v>
      </c>
      <c r="I1607" s="75">
        <f t="shared" si="176"/>
        <v>45</v>
      </c>
      <c r="J1607" s="75" t="str">
        <f t="shared" si="177"/>
        <v>Produkte</v>
      </c>
      <c r="K1607" s="75" t="str">
        <f t="shared" si="178"/>
        <v>BUs</v>
      </c>
      <c r="L1607" s="75" t="str">
        <f t="shared" si="179"/>
        <v>Symptome</v>
      </c>
      <c r="M16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IFERROR(VLOOKUP(Abfalldokumentation!$O1607,Kennzahlen!U:X,3,FALSE)*Abfalldokumentation!$B1607,"0")))),0)</f>
        <v>45</v>
      </c>
      <c r="N1607" s="75" t="str">
        <f>IF(ISBLANK(Q1607),VLOOKUP(Abfalldokumentation!$O1607,'Linien - BU'!R:S,2,FALSE),Q1607)</f>
        <v>BU3</v>
      </c>
      <c r="O1607" s="76">
        <f t="shared" si="180"/>
        <v>29501058</v>
      </c>
      <c r="P1607" s="76">
        <f t="shared" si="181"/>
        <v>12</v>
      </c>
      <c r="Q1607" s="44"/>
      <c r="R1607" s="59">
        <v>29501058</v>
      </c>
      <c r="S1607" s="45">
        <v>90</v>
      </c>
      <c r="T1607" s="45">
        <v>12</v>
      </c>
      <c r="U1607" s="46">
        <v>44508</v>
      </c>
      <c r="V1607" s="47" t="s">
        <v>25</v>
      </c>
      <c r="W1607" s="45"/>
      <c r="X1607" s="49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7" t="str">
        <f>VLOOKUP(N1608,'Linien - BU'!A:B,2,FALSE)</f>
        <v>BU3</v>
      </c>
      <c r="B1608" s="78">
        <f t="shared" si="175"/>
        <v>9</v>
      </c>
      <c r="C1608" s="79">
        <f>Abfalldokumentation!$U1608</f>
        <v>44508</v>
      </c>
      <c r="D1608" s="68" t="str">
        <f>IFERROR(VLOOKUP(Tabelle3[[#This Row],[Artikelnr.]],Produktgruppe!A:B,2,0),Tabelle3[[#This Row],[Produktname]])</f>
        <v>VOS 295</v>
      </c>
      <c r="E1608" s="80" t="str">
        <f>IFERROR(VLOOKUP(Abfalldokumentation!$O1608,Artikel!A:C,3,FALSE),Abfalldokumentation!$O1608)</f>
        <v>VOS GRW SCHI-NATRIUMARM</v>
      </c>
      <c r="F1608" s="80" t="str">
        <f>VLOOKUP(T1608,'Liste Gründe'!A:D,2,FALSE)</f>
        <v>Schimmel</v>
      </c>
      <c r="G1608" s="79" t="str">
        <f>IF(ISBLANK(V1608),VLOOKUP(Abfalldokumentation!$P1608,'Liste Gründe'!A:D,3,FALSE),V1608)</f>
        <v>kein VOS in England, VS-Würste keine Produktion</v>
      </c>
      <c r="H1608" s="80" t="str">
        <f>IF(ISBLANK(Abfalldokumentation!$W1608),"-",Abfalldokumentation!$W1608)</f>
        <v>-</v>
      </c>
      <c r="I1608" s="80">
        <f t="shared" si="176"/>
        <v>45</v>
      </c>
      <c r="J1608" s="80" t="str">
        <f t="shared" si="177"/>
        <v>Produkte</v>
      </c>
      <c r="K1608" s="80" t="str">
        <f t="shared" si="178"/>
        <v>BUs</v>
      </c>
      <c r="L1608" s="80" t="str">
        <f t="shared" si="179"/>
        <v>Symptome</v>
      </c>
      <c r="M16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IFERROR(VLOOKUP(Abfalldokumentation!$O1608,Kennzahlen!U:X,3,FALSE)*Abfalldokumentation!$B1608,"0")))),0)</f>
        <v>4.5</v>
      </c>
      <c r="N1608" s="80" t="str">
        <f>IF(ISBLANK(Q1608),VLOOKUP(Abfalldokumentation!$O1608,'Linien - BU'!R:S,2,FALSE),Q1608)</f>
        <v>BU3</v>
      </c>
      <c r="O1608" s="76">
        <f t="shared" si="180"/>
        <v>29501058</v>
      </c>
      <c r="P1608" s="76">
        <f t="shared" si="181"/>
        <v>12</v>
      </c>
      <c r="Q1608" s="38"/>
      <c r="R1608" s="57">
        <v>29501058</v>
      </c>
      <c r="S1608" s="39">
        <v>9</v>
      </c>
      <c r="T1608" s="39">
        <v>12</v>
      </c>
      <c r="U1608" s="40">
        <v>44508</v>
      </c>
      <c r="V1608" s="47" t="s">
        <v>25</v>
      </c>
      <c r="W1608" s="39"/>
      <c r="X1608" s="43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2" t="str">
        <f>VLOOKUP(N1609,'Linien - BU'!A:B,2,FALSE)</f>
        <v>Verkauf</v>
      </c>
      <c r="B1609" s="73">
        <f t="shared" si="175"/>
        <v>13</v>
      </c>
      <c r="C1609" s="74">
        <f>Abfalldokumentation!$U1609</f>
        <v>44508</v>
      </c>
      <c r="D1609" s="68" t="str">
        <f>IFERROR(VLOOKUP(Tabelle3[[#This Row],[Artikelnr.]],Produktgruppe!A:B,2,0),Tabelle3[[#This Row],[Produktname]])</f>
        <v>Endstücke 295</v>
      </c>
      <c r="E1609" s="75" t="str">
        <f>IFERROR(VLOOKUP(Abfalldokumentation!$O1609,Artikel!A:C,3,FALSE),Abfalldokumentation!$O1609)</f>
        <v>VOS GRW-SCHI-NAT ENDSTÜ</v>
      </c>
      <c r="F1609" s="75" t="str">
        <f>VLOOKUP(T1609,'Liste Gründe'!A:D,2,FALSE)</f>
        <v>Schimmel</v>
      </c>
      <c r="G1609" s="74" t="str">
        <f>IF(ISBLANK(V1609),VLOOKUP(Abfalldokumentation!$P1609,'Liste Gründe'!A:D,3,FALSE),V1609)</f>
        <v>keinen Abnehmer/kein Schälpersonal</v>
      </c>
      <c r="H1609" s="75" t="str">
        <f>IF(ISBLANK(Abfalldokumentation!$W1609),"-",Abfalldokumentation!$W1609)</f>
        <v>-</v>
      </c>
      <c r="I1609" s="75">
        <f t="shared" si="176"/>
        <v>45</v>
      </c>
      <c r="J1609" s="75" t="str">
        <f t="shared" si="177"/>
        <v>Produkte</v>
      </c>
      <c r="K1609" s="75" t="str">
        <f t="shared" si="178"/>
        <v>BUs</v>
      </c>
      <c r="L1609" s="75" t="str">
        <f t="shared" si="179"/>
        <v>Symptome</v>
      </c>
      <c r="M16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IFERROR(VLOOKUP(Abfalldokumentation!$O1609,Kennzahlen!U:X,3,FALSE)*Abfalldokumentation!$B1609,"0")))),0)</f>
        <v>6.5</v>
      </c>
      <c r="N1609" s="75" t="str">
        <f>IF(ISBLANK(Q1609),VLOOKUP(Abfalldokumentation!$O1609,'Linien - BU'!R:S,2,FALSE),Q1609)</f>
        <v>Verkauf</v>
      </c>
      <c r="O1609" s="76">
        <f t="shared" si="180"/>
        <v>29501070</v>
      </c>
      <c r="P1609" s="76">
        <f t="shared" si="181"/>
        <v>12</v>
      </c>
      <c r="Q1609" s="44"/>
      <c r="R1609" s="59">
        <v>29501070</v>
      </c>
      <c r="S1609" s="45">
        <v>13</v>
      </c>
      <c r="T1609" s="45">
        <v>12</v>
      </c>
      <c r="U1609" s="46">
        <v>44508</v>
      </c>
      <c r="V1609" s="60" t="s">
        <v>20</v>
      </c>
      <c r="W1609" s="45"/>
      <c r="X1609" s="49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7" t="str">
        <f>VLOOKUP(N1610,'Linien - BU'!A:B,2,FALSE)</f>
        <v>Verkauf</v>
      </c>
      <c r="B1610" s="78">
        <f t="shared" si="175"/>
        <v>72</v>
      </c>
      <c r="C1610" s="79">
        <f>Abfalldokumentation!$U1610</f>
        <v>44508</v>
      </c>
      <c r="D1610" s="68" t="str">
        <f>IFERROR(VLOOKUP(Tabelle3[[#This Row],[Artikelnr.]],Produktgruppe!A:B,2,0),Tabelle3[[#This Row],[Produktname]])</f>
        <v>Endstücke 295</v>
      </c>
      <c r="E1610" s="80" t="str">
        <f>IFERROR(VLOOKUP(Abfalldokumentation!$O1610,Artikel!A:C,3,FALSE),Abfalldokumentation!$O1610)</f>
        <v>VOS GRW-SCHI-NAT ENDSTÜ</v>
      </c>
      <c r="F1610" s="80" t="str">
        <f>VLOOKUP(T1610,'Liste Gründe'!A:D,2,FALSE)</f>
        <v>Schimmel</v>
      </c>
      <c r="G1610" s="79" t="str">
        <f>IF(ISBLANK(V1610),VLOOKUP(Abfalldokumentation!$P1610,'Liste Gründe'!A:D,3,FALSE),V1610)</f>
        <v>keinen Abnehmer/kein Schälpersonal</v>
      </c>
      <c r="H1610" s="80" t="str">
        <f>IF(ISBLANK(Abfalldokumentation!$W1610),"-",Abfalldokumentation!$W1610)</f>
        <v>-</v>
      </c>
      <c r="I1610" s="80">
        <f t="shared" si="176"/>
        <v>45</v>
      </c>
      <c r="J1610" s="80" t="str">
        <f t="shared" si="177"/>
        <v>Produkte</v>
      </c>
      <c r="K1610" s="80" t="str">
        <f t="shared" si="178"/>
        <v>BUs</v>
      </c>
      <c r="L1610" s="80" t="str">
        <f t="shared" si="179"/>
        <v>Symptome</v>
      </c>
      <c r="M16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IFERROR(VLOOKUP(Abfalldokumentation!$O1610,Kennzahlen!U:X,3,FALSE)*Abfalldokumentation!$B1610,"0")))),0)</f>
        <v>36</v>
      </c>
      <c r="N1610" s="80" t="str">
        <f>IF(ISBLANK(Q1610),VLOOKUP(Abfalldokumentation!$O1610,'Linien - BU'!R:S,2,FALSE),Q1610)</f>
        <v>Verkauf</v>
      </c>
      <c r="O1610" s="76">
        <f t="shared" si="180"/>
        <v>29501070</v>
      </c>
      <c r="P1610" s="76">
        <f t="shared" si="181"/>
        <v>12</v>
      </c>
      <c r="Q1610" s="38"/>
      <c r="R1610" s="57">
        <v>29501070</v>
      </c>
      <c r="S1610" s="39">
        <v>72</v>
      </c>
      <c r="T1610" s="39">
        <v>12</v>
      </c>
      <c r="U1610" s="40">
        <v>44508</v>
      </c>
      <c r="V1610" s="60" t="s">
        <v>20</v>
      </c>
      <c r="W1610" s="39"/>
      <c r="X1610" s="43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2" t="str">
        <f>VLOOKUP(N1611,'Linien - BU'!A:B,2,FALSE)</f>
        <v>Verkauf</v>
      </c>
      <c r="B1611" s="73">
        <f t="shared" si="175"/>
        <v>30</v>
      </c>
      <c r="C1611" s="74">
        <f>Abfalldokumentation!$U1611</f>
        <v>44508</v>
      </c>
      <c r="D1611" s="68" t="str">
        <f>IFERROR(VLOOKUP(Tabelle3[[#This Row],[Artikelnr.]],Produktgruppe!A:B,2,0),Tabelle3[[#This Row],[Produktname]])</f>
        <v>Zipfel 295</v>
      </c>
      <c r="E1611" s="75" t="str">
        <f>IFERROR(VLOOKUP(Abfalldokumentation!$O1611,Artikel!A:C,3,FALSE),Abfalldokumentation!$O1611)</f>
        <v>VOS RW-JALA-NAT ZIPFEL</v>
      </c>
      <c r="F1611" s="75" t="str">
        <f>VLOOKUP(T1611,'Liste Gründe'!A:D,2,FALSE)</f>
        <v>Schimmel</v>
      </c>
      <c r="G1611" s="74" t="str">
        <f>IF(ISBLANK(V1611),VLOOKUP(Abfalldokumentation!$P1611,'Liste Gründe'!A:D,3,FALSE),V1611)</f>
        <v>keinen Abnehmer/kein Schälpersonal</v>
      </c>
      <c r="H1611" s="75" t="str">
        <f>IF(ISBLANK(Abfalldokumentation!$W1611),"-",Abfalldokumentation!$W1611)</f>
        <v>-</v>
      </c>
      <c r="I1611" s="75">
        <f t="shared" si="176"/>
        <v>45</v>
      </c>
      <c r="J1611" s="75" t="str">
        <f t="shared" si="177"/>
        <v>Produkte</v>
      </c>
      <c r="K1611" s="75" t="str">
        <f t="shared" si="178"/>
        <v>BUs</v>
      </c>
      <c r="L1611" s="75" t="str">
        <f t="shared" si="179"/>
        <v>Symptome</v>
      </c>
      <c r="M16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IFERROR(VLOOKUP(Abfalldokumentation!$O1611,Kennzahlen!U:X,3,FALSE)*Abfalldokumentation!$B1611,"0")))),0)</f>
        <v>15</v>
      </c>
      <c r="N1611" s="75" t="str">
        <f>IF(ISBLANK(Q1611),VLOOKUP(Abfalldokumentation!$O1611,'Linien - BU'!R:S,2,FALSE),Q1611)</f>
        <v>Verkauf</v>
      </c>
      <c r="O1611" s="76">
        <f t="shared" si="180"/>
        <v>29501080</v>
      </c>
      <c r="P1611" s="76">
        <f t="shared" si="181"/>
        <v>12</v>
      </c>
      <c r="Q1611" s="44"/>
      <c r="R1611" s="59">
        <v>29501080</v>
      </c>
      <c r="S1611" s="45">
        <v>30</v>
      </c>
      <c r="T1611" s="45">
        <v>12</v>
      </c>
      <c r="U1611" s="46">
        <v>44508</v>
      </c>
      <c r="V1611" s="60" t="s">
        <v>20</v>
      </c>
      <c r="W1611" s="45"/>
      <c r="X1611" s="49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7" t="str">
        <f>VLOOKUP(N1612,'Linien - BU'!A:B,2,FALSE)</f>
        <v>Verkauf</v>
      </c>
      <c r="B1612" s="78">
        <f t="shared" si="175"/>
        <v>85</v>
      </c>
      <c r="C1612" s="79">
        <f>Abfalldokumentation!$U1612</f>
        <v>44508</v>
      </c>
      <c r="D1612" s="68" t="str">
        <f>IFERROR(VLOOKUP(Tabelle3[[#This Row],[Artikelnr.]],Produktgruppe!A:B,2,0),Tabelle3[[#This Row],[Produktname]])</f>
        <v>Zipfel 295</v>
      </c>
      <c r="E1612" s="80" t="str">
        <f>IFERROR(VLOOKUP(Abfalldokumentation!$O1612,Artikel!A:C,3,FALSE),Abfalldokumentation!$O1612)</f>
        <v>VOS RW-JALA-NAT ZIPFEL</v>
      </c>
      <c r="F1612" s="80" t="str">
        <f>VLOOKUP(T1612,'Liste Gründe'!A:D,2,FALSE)</f>
        <v>Schimmel</v>
      </c>
      <c r="G1612" s="79" t="str">
        <f>IF(ISBLANK(V1612),VLOOKUP(Abfalldokumentation!$P1612,'Liste Gründe'!A:D,3,FALSE),V1612)</f>
        <v>keinen Abnehmer/kein Schälpersonal</v>
      </c>
      <c r="H1612" s="80" t="str">
        <f>IF(ISBLANK(Abfalldokumentation!$W1612),"-",Abfalldokumentation!$W1612)</f>
        <v>-</v>
      </c>
      <c r="I1612" s="80">
        <f t="shared" si="176"/>
        <v>45</v>
      </c>
      <c r="J1612" s="80" t="str">
        <f t="shared" si="177"/>
        <v>Produkte</v>
      </c>
      <c r="K1612" s="80" t="str">
        <f t="shared" si="178"/>
        <v>BUs</v>
      </c>
      <c r="L1612" s="80" t="str">
        <f t="shared" si="179"/>
        <v>Symptome</v>
      </c>
      <c r="M16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IFERROR(VLOOKUP(Abfalldokumentation!$O1612,Kennzahlen!U:X,3,FALSE)*Abfalldokumentation!$B1612,"0")))),0)</f>
        <v>42.5</v>
      </c>
      <c r="N1612" s="80" t="str">
        <f>IF(ISBLANK(Q1612),VLOOKUP(Abfalldokumentation!$O1612,'Linien - BU'!R:S,2,FALSE),Q1612)</f>
        <v>Verkauf</v>
      </c>
      <c r="O1612" s="76">
        <f t="shared" si="180"/>
        <v>29501080</v>
      </c>
      <c r="P1612" s="76">
        <f t="shared" si="181"/>
        <v>12</v>
      </c>
      <c r="Q1612" s="38"/>
      <c r="R1612" s="57">
        <v>29501080</v>
      </c>
      <c r="S1612" s="39">
        <v>85</v>
      </c>
      <c r="T1612" s="39">
        <v>12</v>
      </c>
      <c r="U1612" s="40">
        <v>44508</v>
      </c>
      <c r="V1612" s="60" t="s">
        <v>20</v>
      </c>
      <c r="W1612" s="39"/>
      <c r="X1612" s="43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2" t="str">
        <f>VLOOKUP(N1613,'Linien - BU'!A:B,2,FALSE)</f>
        <v>Verkauf</v>
      </c>
      <c r="B1613" s="73">
        <f t="shared" si="175"/>
        <v>12</v>
      </c>
      <c r="C1613" s="74">
        <f>Abfalldokumentation!$U1613</f>
        <v>44508</v>
      </c>
      <c r="D1613" s="68" t="str">
        <f>IFERROR(VLOOKUP(Tabelle3[[#This Row],[Artikelnr.]],Produktgruppe!A:B,2,0),Tabelle3[[#This Row],[Produktname]])</f>
        <v>Endstücke 295</v>
      </c>
      <c r="E1613" s="75" t="str">
        <f>IFERROR(VLOOKUP(Abfalldokumentation!$O1613,Artikel!A:C,3,FALSE),Abfalldokumentation!$O1613)</f>
        <v>VOS RW-JALA-NAT ENDSTÜC</v>
      </c>
      <c r="F1613" s="75" t="str">
        <f>VLOOKUP(T1613,'Liste Gründe'!A:D,2,FALSE)</f>
        <v>Schimmel</v>
      </c>
      <c r="G1613" s="74" t="str">
        <f>IF(ISBLANK(V1613),VLOOKUP(Abfalldokumentation!$P1613,'Liste Gründe'!A:D,3,FALSE),V1613)</f>
        <v>keinen Abnehmer/kein Schälpersonal</v>
      </c>
      <c r="H1613" s="75" t="str">
        <f>IF(ISBLANK(Abfalldokumentation!$W1613),"-",Abfalldokumentation!$W1613)</f>
        <v>-</v>
      </c>
      <c r="I1613" s="75">
        <f t="shared" si="176"/>
        <v>45</v>
      </c>
      <c r="J1613" s="75" t="str">
        <f t="shared" si="177"/>
        <v>Produkte</v>
      </c>
      <c r="K1613" s="75" t="str">
        <f t="shared" si="178"/>
        <v>BUs</v>
      </c>
      <c r="L1613" s="75" t="str">
        <f t="shared" si="179"/>
        <v>Symptome</v>
      </c>
      <c r="M16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IFERROR(VLOOKUP(Abfalldokumentation!$O1613,Kennzahlen!U:X,3,FALSE)*Abfalldokumentation!$B1613,"0")))),0)</f>
        <v>6</v>
      </c>
      <c r="N1613" s="75" t="str">
        <f>IF(ISBLANK(Q1613),VLOOKUP(Abfalldokumentation!$O1613,'Linien - BU'!R:S,2,FALSE),Q1613)</f>
        <v>Verkauf</v>
      </c>
      <c r="O1613" s="76">
        <f t="shared" si="180"/>
        <v>29501081</v>
      </c>
      <c r="P1613" s="76">
        <f t="shared" si="181"/>
        <v>12</v>
      </c>
      <c r="Q1613" s="44"/>
      <c r="R1613" s="59">
        <v>29501081</v>
      </c>
      <c r="S1613" s="45">
        <v>12</v>
      </c>
      <c r="T1613" s="45">
        <v>12</v>
      </c>
      <c r="U1613" s="46">
        <v>44508</v>
      </c>
      <c r="V1613" s="60" t="s">
        <v>20</v>
      </c>
      <c r="W1613" s="45"/>
      <c r="X1613" s="49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7" t="str">
        <f>VLOOKUP(N1614,'Linien - BU'!A:B,2,FALSE)</f>
        <v>Verkauf</v>
      </c>
      <c r="B1614" s="78">
        <f t="shared" si="175"/>
        <v>20</v>
      </c>
      <c r="C1614" s="79">
        <f>Abfalldokumentation!$U1614</f>
        <v>44508</v>
      </c>
      <c r="D1614" s="68" t="str">
        <f>IFERROR(VLOOKUP(Tabelle3[[#This Row],[Artikelnr.]],Produktgruppe!A:B,2,0),Tabelle3[[#This Row],[Produktname]])</f>
        <v>Endstücke 295</v>
      </c>
      <c r="E1614" s="80" t="str">
        <f>IFERROR(VLOOKUP(Abfalldokumentation!$O1614,Artikel!A:C,3,FALSE),Abfalldokumentation!$O1614)</f>
        <v>VOS RW-JALA-NAT ENDSTÜC</v>
      </c>
      <c r="F1614" s="80" t="str">
        <f>VLOOKUP(T1614,'Liste Gründe'!A:D,2,FALSE)</f>
        <v>Schimmel</v>
      </c>
      <c r="G1614" s="79" t="str">
        <f>IF(ISBLANK(V1614),VLOOKUP(Abfalldokumentation!$P1614,'Liste Gründe'!A:D,3,FALSE),V1614)</f>
        <v>keinen Abnehmer/kein Schälpersonal</v>
      </c>
      <c r="H1614" s="80" t="str">
        <f>IF(ISBLANK(Abfalldokumentation!$W1614),"-",Abfalldokumentation!$W1614)</f>
        <v>-</v>
      </c>
      <c r="I1614" s="80">
        <f t="shared" si="176"/>
        <v>45</v>
      </c>
      <c r="J1614" s="80" t="str">
        <f t="shared" si="177"/>
        <v>Produkte</v>
      </c>
      <c r="K1614" s="80" t="str">
        <f t="shared" si="178"/>
        <v>BUs</v>
      </c>
      <c r="L1614" s="80" t="str">
        <f t="shared" si="179"/>
        <v>Symptome</v>
      </c>
      <c r="M16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IFERROR(VLOOKUP(Abfalldokumentation!$O1614,Kennzahlen!U:X,3,FALSE)*Abfalldokumentation!$B1614,"0")))),0)</f>
        <v>10</v>
      </c>
      <c r="N1614" s="80" t="str">
        <f>IF(ISBLANK(Q1614),VLOOKUP(Abfalldokumentation!$O1614,'Linien - BU'!R:S,2,FALSE),Q1614)</f>
        <v>Verkauf</v>
      </c>
      <c r="O1614" s="76">
        <f t="shared" si="180"/>
        <v>29501081</v>
      </c>
      <c r="P1614" s="76">
        <f t="shared" si="181"/>
        <v>12</v>
      </c>
      <c r="Q1614" s="38"/>
      <c r="R1614" s="57">
        <v>29501081</v>
      </c>
      <c r="S1614" s="39">
        <v>20</v>
      </c>
      <c r="T1614" s="39">
        <v>12</v>
      </c>
      <c r="U1614" s="40">
        <v>44508</v>
      </c>
      <c r="V1614" s="60" t="s">
        <v>20</v>
      </c>
      <c r="W1614" s="39"/>
      <c r="X1614" s="43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2" t="str">
        <f>VLOOKUP(N1615,'Linien - BU'!A:B,2,FALSE)</f>
        <v>Verkauf</v>
      </c>
      <c r="B1615" s="73">
        <f t="shared" si="175"/>
        <v>45</v>
      </c>
      <c r="C1615" s="74">
        <f>Abfalldokumentation!$U1615</f>
        <v>44508</v>
      </c>
      <c r="D1615" s="68" t="str">
        <f>IFERROR(VLOOKUP(Tabelle3[[#This Row],[Artikelnr.]],Produktgruppe!A:B,2,0),Tabelle3[[#This Row],[Produktname]])</f>
        <v>Endstücke 295</v>
      </c>
      <c r="E1615" s="75" t="str">
        <f>IFERROR(VLOOKUP(Abfalldokumentation!$O1615,Artikel!A:C,3,FALSE),Abfalldokumentation!$O1615)</f>
        <v>VOS RW-JALA-NAT ENDSTÜC</v>
      </c>
      <c r="F1615" s="75" t="str">
        <f>VLOOKUP(T1615,'Liste Gründe'!A:D,2,FALSE)</f>
        <v>Schimmel</v>
      </c>
      <c r="G1615" s="74" t="str">
        <f>IF(ISBLANK(V1615),VLOOKUP(Abfalldokumentation!$P1615,'Liste Gründe'!A:D,3,FALSE),V1615)</f>
        <v>keinen Abnehmer/kein Schälpersonal</v>
      </c>
      <c r="H1615" s="75" t="str">
        <f>IF(ISBLANK(Abfalldokumentation!$W1615),"-",Abfalldokumentation!$W1615)</f>
        <v>-</v>
      </c>
      <c r="I1615" s="75">
        <f t="shared" si="176"/>
        <v>45</v>
      </c>
      <c r="J1615" s="75" t="str">
        <f t="shared" si="177"/>
        <v>Produkte</v>
      </c>
      <c r="K1615" s="75" t="str">
        <f t="shared" si="178"/>
        <v>BUs</v>
      </c>
      <c r="L1615" s="75" t="str">
        <f t="shared" si="179"/>
        <v>Symptome</v>
      </c>
      <c r="M16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IFERROR(VLOOKUP(Abfalldokumentation!$O1615,Kennzahlen!U:X,3,FALSE)*Abfalldokumentation!$B1615,"0")))),0)</f>
        <v>22.5</v>
      </c>
      <c r="N1615" s="75" t="str">
        <f>IF(ISBLANK(Q1615),VLOOKUP(Abfalldokumentation!$O1615,'Linien - BU'!R:S,2,FALSE),Q1615)</f>
        <v>Verkauf</v>
      </c>
      <c r="O1615" s="76">
        <f t="shared" si="180"/>
        <v>29501081</v>
      </c>
      <c r="P1615" s="76">
        <f t="shared" si="181"/>
        <v>12</v>
      </c>
      <c r="Q1615" s="44"/>
      <c r="R1615" s="59">
        <v>29501081</v>
      </c>
      <c r="S1615" s="45">
        <v>45</v>
      </c>
      <c r="T1615" s="45">
        <v>12</v>
      </c>
      <c r="U1615" s="46">
        <v>44508</v>
      </c>
      <c r="V1615" s="60" t="s">
        <v>20</v>
      </c>
      <c r="W1615" s="45"/>
      <c r="X1615" s="49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7" t="str">
        <f>VLOOKUP(N1616,'Linien - BU'!A:B,2,FALSE)</f>
        <v>Verkauf</v>
      </c>
      <c r="B1616" s="78">
        <f t="shared" si="175"/>
        <v>40</v>
      </c>
      <c r="C1616" s="79">
        <f>Abfalldokumentation!$U1616</f>
        <v>44508</v>
      </c>
      <c r="D1616" s="68" t="str">
        <f>IFERROR(VLOOKUP(Tabelle3[[#This Row],[Artikelnr.]],Produktgruppe!A:B,2,0),Tabelle3[[#This Row],[Produktname]])</f>
        <v>Endstücke 295</v>
      </c>
      <c r="E1616" s="80" t="str">
        <f>IFERROR(VLOOKUP(Abfalldokumentation!$O1616,Artikel!A:C,3,FALSE),Abfalldokumentation!$O1616)</f>
        <v>VOS RW-JALA-NAT ENDSTÜC</v>
      </c>
      <c r="F1616" s="80" t="str">
        <f>VLOOKUP(T1616,'Liste Gründe'!A:D,2,FALSE)</f>
        <v>Schimmel</v>
      </c>
      <c r="G1616" s="79" t="str">
        <f>IF(ISBLANK(V1616),VLOOKUP(Abfalldokumentation!$P1616,'Liste Gründe'!A:D,3,FALSE),V1616)</f>
        <v>keinen Abnehmer/kein Schälpersonal</v>
      </c>
      <c r="H1616" s="80" t="str">
        <f>IF(ISBLANK(Abfalldokumentation!$W1616),"-",Abfalldokumentation!$W1616)</f>
        <v>-</v>
      </c>
      <c r="I1616" s="80">
        <f t="shared" si="176"/>
        <v>45</v>
      </c>
      <c r="J1616" s="80" t="str">
        <f t="shared" si="177"/>
        <v>Produkte</v>
      </c>
      <c r="K1616" s="80" t="str">
        <f t="shared" si="178"/>
        <v>BUs</v>
      </c>
      <c r="L1616" s="80" t="str">
        <f t="shared" si="179"/>
        <v>Symptome</v>
      </c>
      <c r="M16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IFERROR(VLOOKUP(Abfalldokumentation!$O1616,Kennzahlen!U:X,3,FALSE)*Abfalldokumentation!$B1616,"0")))),0)</f>
        <v>20</v>
      </c>
      <c r="N1616" s="80" t="str">
        <f>IF(ISBLANK(Q1616),VLOOKUP(Abfalldokumentation!$O1616,'Linien - BU'!R:S,2,FALSE),Q1616)</f>
        <v>Verkauf</v>
      </c>
      <c r="O1616" s="76">
        <f t="shared" si="180"/>
        <v>29501081</v>
      </c>
      <c r="P1616" s="76">
        <f t="shared" si="181"/>
        <v>12</v>
      </c>
      <c r="Q1616" s="38"/>
      <c r="R1616" s="57">
        <v>29501081</v>
      </c>
      <c r="S1616" s="39">
        <v>40</v>
      </c>
      <c r="T1616" s="39">
        <v>12</v>
      </c>
      <c r="U1616" s="40">
        <v>44508</v>
      </c>
      <c r="V1616" s="60" t="s">
        <v>20</v>
      </c>
      <c r="W1616" s="39"/>
      <c r="X1616" s="43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2" t="str">
        <f>VLOOKUP(N1617,'Linien - BU'!A:B,2,FALSE)</f>
        <v>Verkauf</v>
      </c>
      <c r="B1617" s="73">
        <f t="shared" si="175"/>
        <v>34</v>
      </c>
      <c r="C1617" s="74">
        <f>Abfalldokumentation!$U1617</f>
        <v>44508</v>
      </c>
      <c r="D1617" s="68" t="str">
        <f>IFERROR(VLOOKUP(Tabelle3[[#This Row],[Artikelnr.]],Produktgruppe!A:B,2,0),Tabelle3[[#This Row],[Produktname]])</f>
        <v>Endstücke 295</v>
      </c>
      <c r="E1617" s="75" t="str">
        <f>IFERROR(VLOOKUP(Abfalldokumentation!$O1617,Artikel!A:C,3,FALSE),Abfalldokumentation!$O1617)</f>
        <v>VOS RW-SCHI-NAT ENDSTÜC</v>
      </c>
      <c r="F1617" s="75" t="str">
        <f>VLOOKUP(T1617,'Liste Gründe'!A:D,2,FALSE)</f>
        <v>Schimmel</v>
      </c>
      <c r="G1617" s="74" t="str">
        <f>IF(ISBLANK(V1617),VLOOKUP(Abfalldokumentation!$P1617,'Liste Gründe'!A:D,3,FALSE),V1617)</f>
        <v>keinen Abnehmer/kein Schälpersonal</v>
      </c>
      <c r="H1617" s="75" t="str">
        <f>IF(ISBLANK(Abfalldokumentation!$W1617),"-",Abfalldokumentation!$W1617)</f>
        <v>-</v>
      </c>
      <c r="I1617" s="75">
        <f t="shared" si="176"/>
        <v>45</v>
      </c>
      <c r="J1617" s="75" t="str">
        <f t="shared" si="177"/>
        <v>Produkte</v>
      </c>
      <c r="K1617" s="75" t="str">
        <f t="shared" si="178"/>
        <v>BUs</v>
      </c>
      <c r="L1617" s="75" t="str">
        <f t="shared" si="179"/>
        <v>Symptome</v>
      </c>
      <c r="M16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IFERROR(VLOOKUP(Abfalldokumentation!$O1617,Kennzahlen!U:X,3,FALSE)*Abfalldokumentation!$B1617,"0")))),0)</f>
        <v>17</v>
      </c>
      <c r="N1617" s="75" t="str">
        <f>IF(ISBLANK(Q1617),VLOOKUP(Abfalldokumentation!$O1617,'Linien - BU'!R:S,2,FALSE),Q1617)</f>
        <v>Verkauf</v>
      </c>
      <c r="O1617" s="76">
        <f t="shared" si="180"/>
        <v>29501085</v>
      </c>
      <c r="P1617" s="76">
        <f t="shared" si="181"/>
        <v>12</v>
      </c>
      <c r="Q1617" s="44"/>
      <c r="R1617" s="59">
        <v>29501085</v>
      </c>
      <c r="S1617" s="45">
        <v>34</v>
      </c>
      <c r="T1617" s="45">
        <v>12</v>
      </c>
      <c r="U1617" s="46">
        <v>44508</v>
      </c>
      <c r="V1617" s="60" t="s">
        <v>20</v>
      </c>
      <c r="W1617" s="45"/>
      <c r="X1617" s="49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7" t="str">
        <f>VLOOKUP(N1618,'Linien - BU'!A:B,2,FALSE)</f>
        <v>Verkauf</v>
      </c>
      <c r="B1618" s="78">
        <f t="shared" si="175"/>
        <v>18</v>
      </c>
      <c r="C1618" s="79">
        <f>Abfalldokumentation!$U1618</f>
        <v>44508</v>
      </c>
      <c r="D1618" s="68" t="str">
        <f>IFERROR(VLOOKUP(Tabelle3[[#This Row],[Artikelnr.]],Produktgruppe!A:B,2,0),Tabelle3[[#This Row],[Produktname]])</f>
        <v>Endstücke 295</v>
      </c>
      <c r="E1618" s="80" t="str">
        <f>IFERROR(VLOOKUP(Abfalldokumentation!$O1618,Artikel!A:C,3,FALSE),Abfalldokumentation!$O1618)</f>
        <v>VOS RW-SCHI-NAT ENDSTÜC</v>
      </c>
      <c r="F1618" s="80" t="str">
        <f>VLOOKUP(T1618,'Liste Gründe'!A:D,2,FALSE)</f>
        <v>Schimmel</v>
      </c>
      <c r="G1618" s="79" t="str">
        <f>IF(ISBLANK(V1618),VLOOKUP(Abfalldokumentation!$P1618,'Liste Gründe'!A:D,3,FALSE),V1618)</f>
        <v>keinen Abnehmer/kein Schälpersonal</v>
      </c>
      <c r="H1618" s="80" t="str">
        <f>IF(ISBLANK(Abfalldokumentation!$W1618),"-",Abfalldokumentation!$W1618)</f>
        <v>-</v>
      </c>
      <c r="I1618" s="80">
        <f t="shared" si="176"/>
        <v>45</v>
      </c>
      <c r="J1618" s="80" t="str">
        <f t="shared" si="177"/>
        <v>Produkte</v>
      </c>
      <c r="K1618" s="80" t="str">
        <f t="shared" si="178"/>
        <v>BUs</v>
      </c>
      <c r="L1618" s="80" t="str">
        <f t="shared" si="179"/>
        <v>Symptome</v>
      </c>
      <c r="M16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IFERROR(VLOOKUP(Abfalldokumentation!$O1618,Kennzahlen!U:X,3,FALSE)*Abfalldokumentation!$B1618,"0")))),0)</f>
        <v>9</v>
      </c>
      <c r="N1618" s="80" t="str">
        <f>IF(ISBLANK(Q1618),VLOOKUP(Abfalldokumentation!$O1618,'Linien - BU'!R:S,2,FALSE),Q1618)</f>
        <v>Verkauf</v>
      </c>
      <c r="O1618" s="76">
        <f t="shared" si="180"/>
        <v>29501085</v>
      </c>
      <c r="P1618" s="76">
        <f t="shared" si="181"/>
        <v>12</v>
      </c>
      <c r="Q1618" s="38"/>
      <c r="R1618" s="57">
        <v>29501085</v>
      </c>
      <c r="S1618" s="39">
        <v>18</v>
      </c>
      <c r="T1618" s="39">
        <v>12</v>
      </c>
      <c r="U1618" s="40">
        <v>44508</v>
      </c>
      <c r="V1618" s="60" t="s">
        <v>20</v>
      </c>
      <c r="W1618" s="39"/>
      <c r="X1618" s="43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2" t="str">
        <f>VLOOKUP(N1619,'Linien - BU'!A:B,2,FALSE)</f>
        <v>Verkauf</v>
      </c>
      <c r="B1619" s="73">
        <f t="shared" si="175"/>
        <v>54</v>
      </c>
      <c r="C1619" s="74">
        <f>Abfalldokumentation!$U1619</f>
        <v>44508</v>
      </c>
      <c r="D1619" s="68" t="str">
        <f>IFERROR(VLOOKUP(Tabelle3[[#This Row],[Artikelnr.]],Produktgruppe!A:B,2,0),Tabelle3[[#This Row],[Produktname]])</f>
        <v>Endstücke 295</v>
      </c>
      <c r="E1619" s="75" t="str">
        <f>IFERROR(VLOOKUP(Abfalldokumentation!$O1619,Artikel!A:C,3,FALSE),Abfalldokumentation!$O1619)</f>
        <v>VOS RW-SCHI-NAT ENDSTÜC</v>
      </c>
      <c r="F1619" s="75" t="str">
        <f>VLOOKUP(T1619,'Liste Gründe'!A:D,2,FALSE)</f>
        <v>Schimmel</v>
      </c>
      <c r="G1619" s="74" t="str">
        <f>IF(ISBLANK(V1619),VLOOKUP(Abfalldokumentation!$P1619,'Liste Gründe'!A:D,3,FALSE),V1619)</f>
        <v>keinen Abnehmer/kein Schälpersonal</v>
      </c>
      <c r="H1619" s="75" t="str">
        <f>IF(ISBLANK(Abfalldokumentation!$W1619),"-",Abfalldokumentation!$W1619)</f>
        <v>-</v>
      </c>
      <c r="I1619" s="75">
        <f t="shared" si="176"/>
        <v>45</v>
      </c>
      <c r="J1619" s="75" t="str">
        <f t="shared" si="177"/>
        <v>Produkte</v>
      </c>
      <c r="K1619" s="75" t="str">
        <f t="shared" si="178"/>
        <v>BUs</v>
      </c>
      <c r="L1619" s="75" t="str">
        <f t="shared" si="179"/>
        <v>Symptome</v>
      </c>
      <c r="M16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IFERROR(VLOOKUP(Abfalldokumentation!$O1619,Kennzahlen!U:X,3,FALSE)*Abfalldokumentation!$B1619,"0")))),0)</f>
        <v>27</v>
      </c>
      <c r="N1619" s="75" t="str">
        <f>IF(ISBLANK(Q1619),VLOOKUP(Abfalldokumentation!$O1619,'Linien - BU'!R:S,2,FALSE),Q1619)</f>
        <v>Verkauf</v>
      </c>
      <c r="O1619" s="76">
        <f t="shared" si="180"/>
        <v>29501085</v>
      </c>
      <c r="P1619" s="76">
        <f t="shared" si="181"/>
        <v>12</v>
      </c>
      <c r="Q1619" s="44"/>
      <c r="R1619" s="59">
        <v>29501085</v>
      </c>
      <c r="S1619" s="45">
        <v>54</v>
      </c>
      <c r="T1619" s="45">
        <v>12</v>
      </c>
      <c r="U1619" s="46">
        <v>44508</v>
      </c>
      <c r="V1619" s="60" t="s">
        <v>20</v>
      </c>
      <c r="W1619" s="45"/>
      <c r="X1619" s="49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7" t="str">
        <f>VLOOKUP(N1620,'Linien - BU'!A:B,2,FALSE)</f>
        <v>BU4</v>
      </c>
      <c r="B1620" s="78">
        <f t="shared" si="175"/>
        <v>9</v>
      </c>
      <c r="C1620" s="79">
        <f>Abfalldokumentation!$U1620</f>
        <v>44508</v>
      </c>
      <c r="D1620" s="68" t="str">
        <f>IFERROR(VLOOKUP(Tabelle3[[#This Row],[Artikelnr.]],Produktgruppe!A:B,2,0),Tabelle3[[#This Row],[Produktname]])</f>
        <v>ABS 295</v>
      </c>
      <c r="E1620" s="80" t="str">
        <f>IFERROR(VLOOKUP(Abfalldokumentation!$O1620,Artikel!A:C,3,FALSE),Abfalldokumentation!$O1620)</f>
        <v>ABS Simmentaler</v>
      </c>
      <c r="F1620" s="80" t="str">
        <f>VLOOKUP(T1620,'Liste Gründe'!A:D,2,FALSE)</f>
        <v>keinen Verwendungszweck</v>
      </c>
      <c r="G1620" s="79" t="str">
        <f>IF(ISBLANK(V1620),VLOOKUP(Abfalldokumentation!$P1620,'Liste Gründe'!A:D,3,FALSE),V1620)</f>
        <v>keinen Verwendungszweck</v>
      </c>
      <c r="H1620" s="80" t="str">
        <f>IF(ISBLANK(Abfalldokumentation!$W1620),"-",Abfalldokumentation!$W1620)</f>
        <v>-</v>
      </c>
      <c r="I1620" s="80">
        <f t="shared" si="176"/>
        <v>45</v>
      </c>
      <c r="J1620" s="80" t="str">
        <f t="shared" si="177"/>
        <v>Produkte</v>
      </c>
      <c r="K1620" s="80" t="str">
        <f t="shared" si="178"/>
        <v>BUs</v>
      </c>
      <c r="L1620" s="80" t="str">
        <f t="shared" si="179"/>
        <v>Symptome</v>
      </c>
      <c r="M16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IFERROR(VLOOKUP(Abfalldokumentation!$O1620,Kennzahlen!U:X,3,FALSE)*Abfalldokumentation!$B1620,"0")))),0)</f>
        <v>6.7003968641643503</v>
      </c>
      <c r="N1620" s="80" t="str">
        <f>IF(ISBLANK(Q1620),VLOOKUP(Abfalldokumentation!$O1620,'Linien - BU'!R:S,2,FALSE),Q1620)</f>
        <v>BU4</v>
      </c>
      <c r="O1620" s="76">
        <f t="shared" si="180"/>
        <v>29501099</v>
      </c>
      <c r="P1620" s="76">
        <f t="shared" si="181"/>
        <v>61</v>
      </c>
      <c r="Q1620" s="38"/>
      <c r="R1620" s="57">
        <v>29501099</v>
      </c>
      <c r="S1620" s="39">
        <v>9</v>
      </c>
      <c r="T1620" s="39">
        <v>61</v>
      </c>
      <c r="U1620" s="40">
        <v>44508</v>
      </c>
      <c r="V1620" s="58"/>
      <c r="W1620" s="39"/>
      <c r="X1620" s="43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2" t="str">
        <f>VLOOKUP(N1621,'Linien - BU'!A:B,2,FALSE)</f>
        <v>BU4</v>
      </c>
      <c r="B1621" s="73">
        <f t="shared" si="175"/>
        <v>16</v>
      </c>
      <c r="C1621" s="74">
        <f>Abfalldokumentation!$U1621</f>
        <v>44508</v>
      </c>
      <c r="D1621" s="68" t="str">
        <f>IFERROR(VLOOKUP(Tabelle3[[#This Row],[Artikelnr.]],Produktgruppe!A:B,2,0),Tabelle3[[#This Row],[Produktname]])</f>
        <v>ABS 295</v>
      </c>
      <c r="E1621" s="75" t="str">
        <f>IFERROR(VLOOKUP(Abfalldokumentation!$O1621,Artikel!A:C,3,FALSE),Abfalldokumentation!$O1621)</f>
        <v>ABS BRIE-PAP</v>
      </c>
      <c r="F1621" s="75" t="str">
        <f>VLOOKUP(T1621,'Liste Gründe'!A:D,2,FALSE)</f>
        <v>keinen Verwendungszweck</v>
      </c>
      <c r="G1621" s="74" t="str">
        <f>IF(ISBLANK(V1621),VLOOKUP(Abfalldokumentation!$P1621,'Liste Gründe'!A:D,3,FALSE),V1621)</f>
        <v>keinen Verwendungszweck</v>
      </c>
      <c r="H1621" s="75" t="str">
        <f>IF(ISBLANK(Abfalldokumentation!$W1621),"-",Abfalldokumentation!$W1621)</f>
        <v>-</v>
      </c>
      <c r="I1621" s="75">
        <f t="shared" si="176"/>
        <v>45</v>
      </c>
      <c r="J1621" s="75" t="str">
        <f t="shared" si="177"/>
        <v>Produkte</v>
      </c>
      <c r="K1621" s="75" t="str">
        <f t="shared" si="178"/>
        <v>BUs</v>
      </c>
      <c r="L1621" s="75" t="str">
        <f t="shared" si="179"/>
        <v>Symptome</v>
      </c>
      <c r="M16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IFERROR(VLOOKUP(Abfalldokumentation!$O1621,Kennzahlen!U:X,3,FALSE)*Abfalldokumentation!$B1621,"0")))),0)</f>
        <v>9.6459416666666655</v>
      </c>
      <c r="N1621" s="75" t="str">
        <f>IF(ISBLANK(Q1621),VLOOKUP(Abfalldokumentation!$O1621,'Linien - BU'!R:S,2,FALSE),Q1621)</f>
        <v>BU4</v>
      </c>
      <c r="O1621" s="76">
        <f t="shared" si="180"/>
        <v>29501101</v>
      </c>
      <c r="P1621" s="76">
        <f t="shared" si="181"/>
        <v>61</v>
      </c>
      <c r="Q1621" s="44"/>
      <c r="R1621" s="59">
        <v>29501101</v>
      </c>
      <c r="S1621" s="45">
        <v>16</v>
      </c>
      <c r="T1621" s="45">
        <v>61</v>
      </c>
      <c r="U1621" s="46">
        <v>44508</v>
      </c>
      <c r="V1621" s="60"/>
      <c r="W1621" s="45"/>
      <c r="X1621" s="49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7" t="str">
        <f>VLOOKUP(N1622,'Linien - BU'!A:B,2,FALSE)</f>
        <v>BU4</v>
      </c>
      <c r="B1622" s="78">
        <f t="shared" si="175"/>
        <v>5</v>
      </c>
      <c r="C1622" s="79">
        <f>Abfalldokumentation!$U1622</f>
        <v>44508</v>
      </c>
      <c r="D1622" s="68" t="str">
        <f>IFERROR(VLOOKUP(Tabelle3[[#This Row],[Artikelnr.]],Produktgruppe!A:B,2,0),Tabelle3[[#This Row],[Produktname]])</f>
        <v>ABS 295</v>
      </c>
      <c r="E1622" s="80" t="str">
        <f>IFERROR(VLOOKUP(Abfalldokumentation!$O1622,Artikel!A:C,3,FALSE),Abfalldokumentation!$O1622)</f>
        <v>ABS GRÜN-PFEFF</v>
      </c>
      <c r="F1622" s="80" t="str">
        <f>VLOOKUP(T1622,'Liste Gründe'!A:D,2,FALSE)</f>
        <v>Schimmel</v>
      </c>
      <c r="G1622" s="79" t="str">
        <f>IF(ISBLANK(V1622),VLOOKUP(Abfalldokumentation!$P1622,'Liste Gründe'!A:D,3,FALSE),V1622)</f>
        <v>keinen Verwendungszweck</v>
      </c>
      <c r="H1622" s="80" t="str">
        <f>IF(ISBLANK(Abfalldokumentation!$W1622),"-",Abfalldokumentation!$W1622)</f>
        <v>-</v>
      </c>
      <c r="I1622" s="80">
        <f t="shared" si="176"/>
        <v>45</v>
      </c>
      <c r="J1622" s="80" t="str">
        <f t="shared" si="177"/>
        <v>Produkte</v>
      </c>
      <c r="K1622" s="80" t="str">
        <f t="shared" si="178"/>
        <v>BUs</v>
      </c>
      <c r="L1622" s="80" t="str">
        <f t="shared" si="179"/>
        <v>Symptome</v>
      </c>
      <c r="M16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IFERROR(VLOOKUP(Abfalldokumentation!$O1622,Kennzahlen!U:X,3,FALSE)*Abfalldokumentation!$B1622,"0")))),0)</f>
        <v>7.4077239928583491</v>
      </c>
      <c r="N1622" s="80" t="str">
        <f>IF(ISBLANK(Q1622),VLOOKUP(Abfalldokumentation!$O1622,'Linien - BU'!R:S,2,FALSE),Q1622)</f>
        <v>BU4</v>
      </c>
      <c r="O1622" s="76">
        <f t="shared" si="180"/>
        <v>29501105</v>
      </c>
      <c r="P1622" s="76">
        <f t="shared" si="181"/>
        <v>12</v>
      </c>
      <c r="Q1622" s="38" t="s">
        <v>9</v>
      </c>
      <c r="R1622" s="57">
        <v>29501105</v>
      </c>
      <c r="S1622" s="39">
        <v>5</v>
      </c>
      <c r="T1622" s="39">
        <v>12</v>
      </c>
      <c r="U1622" s="40">
        <v>44508</v>
      </c>
      <c r="V1622" s="58" t="s">
        <v>17</v>
      </c>
      <c r="W1622" s="39"/>
      <c r="X1622" s="43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2" t="str">
        <f>VLOOKUP(N1623,'Linien - BU'!A:B,2,FALSE)</f>
        <v>BU4</v>
      </c>
      <c r="B1623" s="73">
        <f t="shared" si="175"/>
        <v>4</v>
      </c>
      <c r="C1623" s="74">
        <f>Abfalldokumentation!$U1623</f>
        <v>44508</v>
      </c>
      <c r="D1623" s="68" t="str">
        <f>IFERROR(VLOOKUP(Tabelle3[[#This Row],[Artikelnr.]],Produktgruppe!A:B,2,0),Tabelle3[[#This Row],[Produktname]])</f>
        <v>ABS 295</v>
      </c>
      <c r="E1623" s="75" t="str">
        <f>IFERROR(VLOOKUP(Abfalldokumentation!$O1623,Artikel!A:C,3,FALSE),Abfalldokumentation!$O1623)</f>
        <v>ABS GRÜN-PFEFF</v>
      </c>
      <c r="F1623" s="75" t="str">
        <f>VLOOKUP(T1623,'Liste Gründe'!A:D,2,FALSE)</f>
        <v>Schimmel</v>
      </c>
      <c r="G1623" s="74" t="str">
        <f>IF(ISBLANK(V1623),VLOOKUP(Abfalldokumentation!$P1623,'Liste Gründe'!A:D,3,FALSE),V1623)</f>
        <v>keinen Verwendungszweck</v>
      </c>
      <c r="H1623" s="75" t="str">
        <f>IF(ISBLANK(Abfalldokumentation!$W1623),"-",Abfalldokumentation!$W1623)</f>
        <v>-</v>
      </c>
      <c r="I1623" s="75">
        <f t="shared" si="176"/>
        <v>45</v>
      </c>
      <c r="J1623" s="75" t="str">
        <f t="shared" si="177"/>
        <v>Produkte</v>
      </c>
      <c r="K1623" s="75" t="str">
        <f t="shared" si="178"/>
        <v>BUs</v>
      </c>
      <c r="L1623" s="75" t="str">
        <f t="shared" si="179"/>
        <v>Symptome</v>
      </c>
      <c r="M16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IFERROR(VLOOKUP(Abfalldokumentation!$O1623,Kennzahlen!U:X,3,FALSE)*Abfalldokumentation!$B1623,"0")))),0)</f>
        <v>7.4077239928583491</v>
      </c>
      <c r="N1623" s="75" t="str">
        <f>IF(ISBLANK(Q1623),VLOOKUP(Abfalldokumentation!$O1623,'Linien - BU'!R:S,2,FALSE),Q1623)</f>
        <v>BU4</v>
      </c>
      <c r="O1623" s="76">
        <f t="shared" si="180"/>
        <v>29501105</v>
      </c>
      <c r="P1623" s="76">
        <f t="shared" si="181"/>
        <v>12</v>
      </c>
      <c r="Q1623" s="38" t="s">
        <v>9</v>
      </c>
      <c r="R1623" s="59">
        <v>29501105</v>
      </c>
      <c r="S1623" s="45">
        <v>4</v>
      </c>
      <c r="T1623" s="45">
        <v>12</v>
      </c>
      <c r="U1623" s="46">
        <v>44508</v>
      </c>
      <c r="V1623" s="58" t="s">
        <v>17</v>
      </c>
      <c r="W1623" s="45"/>
      <c r="X1623" s="49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7" t="str">
        <f>VLOOKUP(N1624,'Linien - BU'!A:B,2,FALSE)</f>
        <v>BU4</v>
      </c>
      <c r="B1624" s="78">
        <f t="shared" si="175"/>
        <v>10</v>
      </c>
      <c r="C1624" s="79">
        <f>Abfalldokumentation!$U1624</f>
        <v>44508</v>
      </c>
      <c r="D1624" s="68" t="str">
        <f>IFERROR(VLOOKUP(Tabelle3[[#This Row],[Artikelnr.]],Produktgruppe!A:B,2,0),Tabelle3[[#This Row],[Produktname]])</f>
        <v>ABS 295</v>
      </c>
      <c r="E1624" s="80" t="str">
        <f>IFERROR(VLOOKUP(Abfalldokumentation!$O1624,Artikel!A:C,3,FALSE),Abfalldokumentation!$O1624)</f>
        <v>ABS LE-ROSÉ</v>
      </c>
      <c r="F1624" s="80" t="str">
        <f>VLOOKUP(T1624,'Liste Gründe'!A:D,2,FALSE)</f>
        <v>Schimmel</v>
      </c>
      <c r="G1624" s="79" t="str">
        <f>IF(ISBLANK(V1624),VLOOKUP(Abfalldokumentation!$P1624,'Liste Gründe'!A:D,3,FALSE),V1624)</f>
        <v>keinen Verwendungszweck</v>
      </c>
      <c r="H1624" s="80" t="str">
        <f>IF(ISBLANK(Abfalldokumentation!$W1624),"-",Abfalldokumentation!$W1624)</f>
        <v>-</v>
      </c>
      <c r="I1624" s="80">
        <f t="shared" si="176"/>
        <v>45</v>
      </c>
      <c r="J1624" s="80" t="str">
        <f t="shared" si="177"/>
        <v>Produkte</v>
      </c>
      <c r="K1624" s="80" t="str">
        <f t="shared" si="178"/>
        <v>BUs</v>
      </c>
      <c r="L1624" s="80" t="str">
        <f t="shared" si="179"/>
        <v>Symptome</v>
      </c>
      <c r="M16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IFERROR(VLOOKUP(Abfalldokumentation!$O1624,Kennzahlen!U:X,3,FALSE)*Abfalldokumentation!$B1624,"0")))),0)</f>
        <v>10.983844995631154</v>
      </c>
      <c r="N1624" s="80" t="str">
        <f>IF(ISBLANK(Q1624),VLOOKUP(Abfalldokumentation!$O1624,'Linien - BU'!R:S,2,FALSE),Q1624)</f>
        <v>BU4</v>
      </c>
      <c r="O1624" s="76">
        <f t="shared" si="180"/>
        <v>29501110</v>
      </c>
      <c r="P1624" s="76">
        <f t="shared" si="181"/>
        <v>12</v>
      </c>
      <c r="Q1624" s="38" t="s">
        <v>9</v>
      </c>
      <c r="R1624" s="57">
        <v>29501110</v>
      </c>
      <c r="S1624" s="39">
        <v>10</v>
      </c>
      <c r="T1624" s="39">
        <v>12</v>
      </c>
      <c r="U1624" s="40">
        <v>44508</v>
      </c>
      <c r="V1624" s="58" t="s">
        <v>17</v>
      </c>
      <c r="W1624" s="39"/>
      <c r="X1624" s="43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2" t="str">
        <f>VLOOKUP(N1625,'Linien - BU'!A:B,2,FALSE)</f>
        <v>BU4</v>
      </c>
      <c r="B1625" s="73">
        <f t="shared" si="175"/>
        <v>14</v>
      </c>
      <c r="C1625" s="74">
        <f>Abfalldokumentation!$U1625</f>
        <v>44508</v>
      </c>
      <c r="D1625" s="68" t="str">
        <f>IFERROR(VLOOKUP(Tabelle3[[#This Row],[Artikelnr.]],Produktgruppe!A:B,2,0),Tabelle3[[#This Row],[Produktname]])</f>
        <v>ABS 295</v>
      </c>
      <c r="E1625" s="75" t="str">
        <f>IFERROR(VLOOKUP(Abfalldokumentation!$O1625,Artikel!A:C,3,FALSE),Abfalldokumentation!$O1625)</f>
        <v>ABS LE-ROSÉ</v>
      </c>
      <c r="F1625" s="75" t="str">
        <f>VLOOKUP(T1625,'Liste Gründe'!A:D,2,FALSE)</f>
        <v>Schimmel</v>
      </c>
      <c r="G1625" s="74" t="str">
        <f>IF(ISBLANK(V1625),VLOOKUP(Abfalldokumentation!$P1625,'Liste Gründe'!A:D,3,FALSE),V1625)</f>
        <v>keinen Verwendungszweck</v>
      </c>
      <c r="H1625" s="75" t="str">
        <f>IF(ISBLANK(Abfalldokumentation!$W1625),"-",Abfalldokumentation!$W1625)</f>
        <v>-</v>
      </c>
      <c r="I1625" s="75">
        <f t="shared" si="176"/>
        <v>45</v>
      </c>
      <c r="J1625" s="75" t="str">
        <f t="shared" si="177"/>
        <v>Produkte</v>
      </c>
      <c r="K1625" s="75" t="str">
        <f t="shared" si="178"/>
        <v>BUs</v>
      </c>
      <c r="L1625" s="75" t="str">
        <f t="shared" si="179"/>
        <v>Symptome</v>
      </c>
      <c r="M16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IFERROR(VLOOKUP(Abfalldokumentation!$O1625,Kennzahlen!U:X,3,FALSE)*Abfalldokumentation!$B1625,"0")))),0)</f>
        <v>10.983844995631154</v>
      </c>
      <c r="N1625" s="75" t="str">
        <f>IF(ISBLANK(Q1625),VLOOKUP(Abfalldokumentation!$O1625,'Linien - BU'!R:S,2,FALSE),Q1625)</f>
        <v>BU4</v>
      </c>
      <c r="O1625" s="76">
        <f t="shared" si="180"/>
        <v>29501110</v>
      </c>
      <c r="P1625" s="76">
        <f t="shared" si="181"/>
        <v>12</v>
      </c>
      <c r="Q1625" s="38" t="s">
        <v>9</v>
      </c>
      <c r="R1625" s="59">
        <v>29501110</v>
      </c>
      <c r="S1625" s="45">
        <v>14</v>
      </c>
      <c r="T1625" s="45">
        <v>12</v>
      </c>
      <c r="U1625" s="46">
        <v>44508</v>
      </c>
      <c r="V1625" s="58" t="s">
        <v>17</v>
      </c>
      <c r="W1625" s="45"/>
      <c r="X1625" s="49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7" t="str">
        <f>VLOOKUP(N1626,'Linien - BU'!A:B,2,FALSE)</f>
        <v>BU4</v>
      </c>
      <c r="B1626" s="78">
        <f t="shared" si="175"/>
        <v>20</v>
      </c>
      <c r="C1626" s="79">
        <f>Abfalldokumentation!$U1626</f>
        <v>44508</v>
      </c>
      <c r="D1626" s="68" t="str">
        <f>IFERROR(VLOOKUP(Tabelle3[[#This Row],[Artikelnr.]],Produktgruppe!A:B,2,0),Tabelle3[[#This Row],[Produktname]])</f>
        <v>ABS 295</v>
      </c>
      <c r="E1626" s="80" t="str">
        <f>IFERROR(VLOOKUP(Abfalldokumentation!$O1626,Artikel!A:C,3,FALSE),Abfalldokumentation!$O1626)</f>
        <v>ABS LE-ROSÉ</v>
      </c>
      <c r="F1626" s="80" t="str">
        <f>VLOOKUP(T1626,'Liste Gründe'!A:D,2,FALSE)</f>
        <v>Schimmel</v>
      </c>
      <c r="G1626" s="79" t="str">
        <f>IF(ISBLANK(V1626),VLOOKUP(Abfalldokumentation!$P1626,'Liste Gründe'!A:D,3,FALSE),V1626)</f>
        <v>keinen Verwendungszweck</v>
      </c>
      <c r="H1626" s="80" t="str">
        <f>IF(ISBLANK(Abfalldokumentation!$W1626),"-",Abfalldokumentation!$W1626)</f>
        <v>-</v>
      </c>
      <c r="I1626" s="80">
        <f t="shared" si="176"/>
        <v>45</v>
      </c>
      <c r="J1626" s="80" t="str">
        <f t="shared" si="177"/>
        <v>Produkte</v>
      </c>
      <c r="K1626" s="80" t="str">
        <f t="shared" si="178"/>
        <v>BUs</v>
      </c>
      <c r="L1626" s="80" t="str">
        <f t="shared" si="179"/>
        <v>Symptome</v>
      </c>
      <c r="M16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IFERROR(VLOOKUP(Abfalldokumentation!$O1626,Kennzahlen!U:X,3,FALSE)*Abfalldokumentation!$B1626,"0")))),0)</f>
        <v>10.983844995631154</v>
      </c>
      <c r="N1626" s="80" t="str">
        <f>IF(ISBLANK(Q1626),VLOOKUP(Abfalldokumentation!$O1626,'Linien - BU'!R:S,2,FALSE),Q1626)</f>
        <v>BU4</v>
      </c>
      <c r="O1626" s="76">
        <f t="shared" si="180"/>
        <v>29501110</v>
      </c>
      <c r="P1626" s="76">
        <f t="shared" si="181"/>
        <v>12</v>
      </c>
      <c r="Q1626" s="38" t="s">
        <v>9</v>
      </c>
      <c r="R1626" s="57">
        <v>29501110</v>
      </c>
      <c r="S1626" s="39">
        <v>20</v>
      </c>
      <c r="T1626" s="39">
        <v>12</v>
      </c>
      <c r="U1626" s="40">
        <v>44508</v>
      </c>
      <c r="V1626" s="58" t="s">
        <v>17</v>
      </c>
      <c r="W1626" s="39"/>
      <c r="X1626" s="43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2" t="str">
        <f>VLOOKUP(N1627,'Linien - BU'!A:B,2,FALSE)</f>
        <v>BU4</v>
      </c>
      <c r="B1627" s="73">
        <f t="shared" si="175"/>
        <v>13</v>
      </c>
      <c r="C1627" s="74">
        <f>Abfalldokumentation!$U1627</f>
        <v>44508</v>
      </c>
      <c r="D1627" s="68" t="str">
        <f>IFERROR(VLOOKUP(Tabelle3[[#This Row],[Artikelnr.]],Produktgruppe!A:B,2,0),Tabelle3[[#This Row],[Produktname]])</f>
        <v>ABS 295</v>
      </c>
      <c r="E1627" s="75" t="str">
        <f>IFERROR(VLOOKUP(Abfalldokumentation!$O1627,Artikel!A:C,3,FALSE),Abfalldokumentation!$O1627)</f>
        <v>ABS LE-ROSÉ</v>
      </c>
      <c r="F1627" s="75" t="str">
        <f>VLOOKUP(T1627,'Liste Gründe'!A:D,2,FALSE)</f>
        <v>Schimmel</v>
      </c>
      <c r="G1627" s="74" t="str">
        <f>IF(ISBLANK(V1627),VLOOKUP(Abfalldokumentation!$P1627,'Liste Gründe'!A:D,3,FALSE),V1627)</f>
        <v>keinen Verwendungszweck</v>
      </c>
      <c r="H1627" s="75" t="str">
        <f>IF(ISBLANK(Abfalldokumentation!$W1627),"-",Abfalldokumentation!$W1627)</f>
        <v>-</v>
      </c>
      <c r="I1627" s="75">
        <f t="shared" si="176"/>
        <v>45</v>
      </c>
      <c r="J1627" s="75" t="str">
        <f t="shared" si="177"/>
        <v>Produkte</v>
      </c>
      <c r="K1627" s="75" t="str">
        <f t="shared" si="178"/>
        <v>BUs</v>
      </c>
      <c r="L1627" s="75" t="str">
        <f t="shared" si="179"/>
        <v>Symptome</v>
      </c>
      <c r="M16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IFERROR(VLOOKUP(Abfalldokumentation!$O1627,Kennzahlen!U:X,3,FALSE)*Abfalldokumentation!$B1627,"0")))),0)</f>
        <v>10.983844995631154</v>
      </c>
      <c r="N1627" s="75" t="str">
        <f>IF(ISBLANK(Q1627),VLOOKUP(Abfalldokumentation!$O1627,'Linien - BU'!R:S,2,FALSE),Q1627)</f>
        <v>BU4</v>
      </c>
      <c r="O1627" s="76">
        <f t="shared" si="180"/>
        <v>29501110</v>
      </c>
      <c r="P1627" s="76">
        <f t="shared" si="181"/>
        <v>12</v>
      </c>
      <c r="Q1627" s="38" t="s">
        <v>9</v>
      </c>
      <c r="R1627" s="59">
        <v>29501110</v>
      </c>
      <c r="S1627" s="45">
        <v>13</v>
      </c>
      <c r="T1627" s="45">
        <v>12</v>
      </c>
      <c r="U1627" s="46">
        <v>44508</v>
      </c>
      <c r="V1627" s="58" t="s">
        <v>17</v>
      </c>
      <c r="W1627" s="45"/>
      <c r="X1627" s="49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7" t="str">
        <f>VLOOKUP(N1628,'Linien - BU'!A:B,2,FALSE)</f>
        <v>BU3</v>
      </c>
      <c r="B1628" s="78">
        <f t="shared" si="175"/>
        <v>69</v>
      </c>
      <c r="C1628" s="79">
        <f>Abfalldokumentation!$U1628</f>
        <v>44508</v>
      </c>
      <c r="D1628" s="68" t="str">
        <f>IFERROR(VLOOKUP(Tabelle3[[#This Row],[Artikelnr.]],Produktgruppe!A:B,2,0),Tabelle3[[#This Row],[Produktname]])</f>
        <v>Offen vegan</v>
      </c>
      <c r="E1628" s="80" t="str">
        <f>IFERROR(VLOOKUP(Abfalldokumentation!$O1628,Artikel!A:C,3,FALSE),Abfalldokumentation!$O1628)</f>
        <v>VOS VEG-SCH WÜRZIG</v>
      </c>
      <c r="F1628" s="80" t="str">
        <f>VLOOKUP(T1628,'Liste Gründe'!A:D,2,FALSE)</f>
        <v>keinen Verwendungszweck</v>
      </c>
      <c r="G1628" s="79" t="str">
        <f>IF(ISBLANK(V1628),VLOOKUP(Abfalldokumentation!$P1628,'Liste Gründe'!A:D,3,FALSE),V1628)</f>
        <v>VOS &gt; Einsatz (vegan)</v>
      </c>
      <c r="H1628" s="80" t="str">
        <f>IF(ISBLANK(Abfalldokumentation!$W1628),"-",Abfalldokumentation!$W1628)</f>
        <v>-</v>
      </c>
      <c r="I1628" s="80">
        <f t="shared" si="176"/>
        <v>45</v>
      </c>
      <c r="J1628" s="80" t="str">
        <f t="shared" si="177"/>
        <v>Produkte</v>
      </c>
      <c r="K1628" s="80" t="str">
        <f t="shared" si="178"/>
        <v>BUs</v>
      </c>
      <c r="L1628" s="80" t="str">
        <f t="shared" si="179"/>
        <v>Symptome</v>
      </c>
      <c r="M16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IFERROR(VLOOKUP(Abfalldokumentation!$O1628,Kennzahlen!U:X,3,FALSE)*Abfalldokumentation!$B1628,"0")))),0)</f>
        <v>34.5</v>
      </c>
      <c r="N1628" s="80" t="str">
        <f>IF(ISBLANK(Q1628),VLOOKUP(Abfalldokumentation!$O1628,'Linien - BU'!R:S,2,FALSE),Q1628)</f>
        <v>BU3</v>
      </c>
      <c r="O1628" s="76">
        <f t="shared" si="180"/>
        <v>29900003</v>
      </c>
      <c r="P1628" s="76">
        <f t="shared" si="181"/>
        <v>61</v>
      </c>
      <c r="Q1628" s="38"/>
      <c r="R1628" s="57">
        <v>29900003</v>
      </c>
      <c r="S1628" s="39">
        <v>69</v>
      </c>
      <c r="T1628" s="45">
        <v>61</v>
      </c>
      <c r="U1628" s="40">
        <v>44508</v>
      </c>
      <c r="V1628" s="41" t="s">
        <v>35</v>
      </c>
      <c r="W1628" s="39"/>
      <c r="X1628" s="43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2" t="str">
        <f>VLOOKUP(N1629,'Linien - BU'!A:B,2,FALSE)</f>
        <v>BU3</v>
      </c>
      <c r="B1629" s="73">
        <f t="shared" si="175"/>
        <v>270</v>
      </c>
      <c r="C1629" s="74">
        <f>Abfalldokumentation!$U1629</f>
        <v>44508</v>
      </c>
      <c r="D1629" s="68" t="str">
        <f>IFERROR(VLOOKUP(Tabelle3[[#This Row],[Artikelnr.]],Produktgruppe!A:B,2,0),Tabelle3[[#This Row],[Produktname]])</f>
        <v>VOS 495</v>
      </c>
      <c r="E1629" s="75" t="str">
        <f>IFERROR(VLOOKUP(Abfalldokumentation!$O1629,Artikel!A:C,3,FALSE),Abfalldokumentation!$O1629)</f>
        <v>VOS GRW-KRÄU-VAKU</v>
      </c>
      <c r="F1629" s="75" t="str">
        <f>VLOOKUP(T1629,'Liste Gründe'!A:D,2,FALSE)</f>
        <v>Schimmel</v>
      </c>
      <c r="G1629" s="74" t="str">
        <f>IF(ISBLANK(V1629),VLOOKUP(Abfalldokumentation!$P1629,'Liste Gründe'!A:D,3,FALSE),V1629)</f>
        <v>VOS &gt; Einsatz</v>
      </c>
      <c r="H1629" s="75" t="str">
        <f>IF(ISBLANK(Abfalldokumentation!$W1629),"-",Abfalldokumentation!$W1629)</f>
        <v>-</v>
      </c>
      <c r="I1629" s="75">
        <f t="shared" si="176"/>
        <v>45</v>
      </c>
      <c r="J1629" s="75" t="str">
        <f t="shared" si="177"/>
        <v>Produkte</v>
      </c>
      <c r="K1629" s="75" t="str">
        <f t="shared" si="178"/>
        <v>BUs</v>
      </c>
      <c r="L1629" s="75" t="str">
        <f t="shared" si="179"/>
        <v>Symptome</v>
      </c>
      <c r="M16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IFERROR(VLOOKUP(Abfalldokumentation!$O1629,Kennzahlen!U:X,3,FALSE)*Abfalldokumentation!$B1629,"0")))),0)</f>
        <v>138.78</v>
      </c>
      <c r="N1629" s="75" t="str">
        <f>IF(ISBLANK(Q1629),VLOOKUP(Abfalldokumentation!$O1629,'Linien - BU'!R:S,2,FALSE),Q1629)</f>
        <v>BU3</v>
      </c>
      <c r="O1629" s="76">
        <f t="shared" si="180"/>
        <v>49500084</v>
      </c>
      <c r="P1629" s="76">
        <f t="shared" si="181"/>
        <v>12</v>
      </c>
      <c r="Q1629" s="44"/>
      <c r="R1629" s="59">
        <v>49500084</v>
      </c>
      <c r="S1629" s="45">
        <v>270</v>
      </c>
      <c r="T1629" s="45">
        <v>12</v>
      </c>
      <c r="U1629" s="46">
        <v>44508</v>
      </c>
      <c r="V1629" s="60" t="s">
        <v>21</v>
      </c>
      <c r="W1629" s="45"/>
      <c r="X1629" s="49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7" t="str">
        <f>VLOOKUP(N1630,'Linien - BU'!A:B,2,FALSE)</f>
        <v>BU3</v>
      </c>
      <c r="B1630" s="78">
        <f t="shared" si="175"/>
        <v>250</v>
      </c>
      <c r="C1630" s="79">
        <f>Abfalldokumentation!$U1630</f>
        <v>44508</v>
      </c>
      <c r="D1630" s="68" t="str">
        <f>IFERROR(VLOOKUP(Tabelle3[[#This Row],[Artikelnr.]],Produktgruppe!A:B,2,0),Tabelle3[[#This Row],[Produktname]])</f>
        <v>VOS 495</v>
      </c>
      <c r="E1630" s="80" t="str">
        <f>IFERROR(VLOOKUP(Abfalldokumentation!$O1630,Artikel!A:C,3,FALSE),Abfalldokumentation!$O1630)</f>
        <v>VOS RW-NATUR-NAT-VAKU</v>
      </c>
      <c r="F1630" s="80" t="str">
        <f>VLOOKUP(T1630,'Liste Gründe'!A:D,2,FALSE)</f>
        <v>Schimmel</v>
      </c>
      <c r="G1630" s="79" t="str">
        <f>IF(ISBLANK(V1630),VLOOKUP(Abfalldokumentation!$P1630,'Liste Gründe'!A:D,3,FALSE),V1630)</f>
        <v>VOS &gt; Einsatz</v>
      </c>
      <c r="H1630" s="80" t="str">
        <f>IF(ISBLANK(Abfalldokumentation!$W1630),"-",Abfalldokumentation!$W1630)</f>
        <v>-</v>
      </c>
      <c r="I1630" s="80">
        <f t="shared" si="176"/>
        <v>45</v>
      </c>
      <c r="J1630" s="80" t="str">
        <f t="shared" si="177"/>
        <v>Produkte</v>
      </c>
      <c r="K1630" s="80" t="str">
        <f t="shared" si="178"/>
        <v>BUs</v>
      </c>
      <c r="L1630" s="80" t="str">
        <f t="shared" si="179"/>
        <v>Symptome</v>
      </c>
      <c r="M16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IFERROR(VLOOKUP(Abfalldokumentation!$O1630,Kennzahlen!U:X,3,FALSE)*Abfalldokumentation!$B1630,"0")))),0)</f>
        <v>128.5</v>
      </c>
      <c r="N1630" s="80" t="str">
        <f>IF(ISBLANK(Q1630),VLOOKUP(Abfalldokumentation!$O1630,'Linien - BU'!R:S,2,FALSE),Q1630)</f>
        <v>L16</v>
      </c>
      <c r="O1630" s="76">
        <f t="shared" si="180"/>
        <v>49500089</v>
      </c>
      <c r="P1630" s="76">
        <f t="shared" si="181"/>
        <v>12</v>
      </c>
      <c r="Q1630" s="38"/>
      <c r="R1630" s="57">
        <v>49500089</v>
      </c>
      <c r="S1630" s="39">
        <v>250</v>
      </c>
      <c r="T1630" s="39">
        <v>12</v>
      </c>
      <c r="U1630" s="40">
        <v>44508</v>
      </c>
      <c r="V1630" s="60" t="s">
        <v>21</v>
      </c>
      <c r="W1630" s="39"/>
      <c r="X1630" s="43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2" t="str">
        <f>VLOOKUP(N1631,'Linien - BU'!A:B,2,FALSE)</f>
        <v>BU3</v>
      </c>
      <c r="B1631" s="73">
        <f t="shared" si="175"/>
        <v>225</v>
      </c>
      <c r="C1631" s="74">
        <f>Abfalldokumentation!$U1631</f>
        <v>44508</v>
      </c>
      <c r="D1631" s="68" t="str">
        <f>IFERROR(VLOOKUP(Tabelle3[[#This Row],[Artikelnr.]],Produktgruppe!A:B,2,0),Tabelle3[[#This Row],[Produktname]])</f>
        <v>VOS 495</v>
      </c>
      <c r="E1631" s="75" t="str">
        <f>IFERROR(VLOOKUP(Abfalldokumentation!$O1631,Artikel!A:C,3,FALSE),Abfalldokumentation!$O1631)</f>
        <v>VOS GRW-CHILI-NAT-VAKU</v>
      </c>
      <c r="F1631" s="75" t="str">
        <f>VLOOKUP(T1631,'Liste Gründe'!A:D,2,FALSE)</f>
        <v>Schimmel</v>
      </c>
      <c r="G1631" s="74" t="str">
        <f>IF(ISBLANK(V1631),VLOOKUP(Abfalldokumentation!$P1631,'Liste Gründe'!A:D,3,FALSE),V1631)</f>
        <v>VOS &gt; Einsatz</v>
      </c>
      <c r="H1631" s="75" t="str">
        <f>IF(ISBLANK(Abfalldokumentation!$W1631),"-",Abfalldokumentation!$W1631)</f>
        <v>-</v>
      </c>
      <c r="I1631" s="75">
        <f t="shared" si="176"/>
        <v>45</v>
      </c>
      <c r="J1631" s="75" t="str">
        <f t="shared" si="177"/>
        <v>Produkte</v>
      </c>
      <c r="K1631" s="75" t="str">
        <f t="shared" si="178"/>
        <v>BUs</v>
      </c>
      <c r="L1631" s="75" t="str">
        <f t="shared" si="179"/>
        <v>Symptome</v>
      </c>
      <c r="M16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IFERROR(VLOOKUP(Abfalldokumentation!$O1631,Kennzahlen!U:X,3,FALSE)*Abfalldokumentation!$B1631,"0")))),0)</f>
        <v>115.65</v>
      </c>
      <c r="N1631" s="75" t="str">
        <f>IF(ISBLANK(Q1631),VLOOKUP(Abfalldokumentation!$O1631,'Linien - BU'!R:S,2,FALSE),Q1631)</f>
        <v>BU3</v>
      </c>
      <c r="O1631" s="76">
        <f t="shared" si="180"/>
        <v>49500205</v>
      </c>
      <c r="P1631" s="76">
        <f t="shared" si="181"/>
        <v>12</v>
      </c>
      <c r="Q1631" s="44"/>
      <c r="R1631" s="59">
        <v>49500205</v>
      </c>
      <c r="S1631" s="45">
        <v>225</v>
      </c>
      <c r="T1631" s="45">
        <v>12</v>
      </c>
      <c r="U1631" s="46">
        <v>44508</v>
      </c>
      <c r="V1631" s="60" t="s">
        <v>21</v>
      </c>
      <c r="W1631" s="45"/>
      <c r="X1631" s="49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7" t="str">
        <f>VLOOKUP(N1632,'Linien - BU'!A:B,2,FALSE)</f>
        <v>BU1</v>
      </c>
      <c r="B1632" s="78">
        <f t="shared" si="175"/>
        <v>60</v>
      </c>
      <c r="C1632" s="79">
        <f>Abfalldokumentation!$U1632</f>
        <v>44509</v>
      </c>
      <c r="D1632" s="68" t="str">
        <f>IFERROR(VLOOKUP(Tabelle3[[#This Row],[Artikelnr.]],Produktgruppe!A:B,2,0),Tabelle3[[#This Row],[Produktname]])</f>
        <v>Offen geschält RW</v>
      </c>
      <c r="E1632" s="80" t="str">
        <f>IFERROR(VLOOKUP(Abfalldokumentation!$O1632,Artikel!A:C,3,FALSE),Abfalldokumentation!$O1632)</f>
        <v>RW NATUR-NAT SCHÄLEN</v>
      </c>
      <c r="F1632" s="80" t="str">
        <f>VLOOKUP(T1632,'Liste Gründe'!A:D,2,FALSE)</f>
        <v>Rest</v>
      </c>
      <c r="G1632" s="79" t="str">
        <f>IF(ISBLANK(V1632),VLOOKUP(Abfalldokumentation!$P1632,'Liste Gründe'!A:D,3,FALSE),V1632)</f>
        <v>geschälte Rinde</v>
      </c>
      <c r="H1632" s="80" t="str">
        <f>IF(ISBLANK(Abfalldokumentation!$W1632),"-",Abfalldokumentation!$W1632)</f>
        <v>-</v>
      </c>
      <c r="I1632" s="80">
        <f t="shared" si="176"/>
        <v>45</v>
      </c>
      <c r="J1632" s="80" t="str">
        <f t="shared" si="177"/>
        <v>Produkte</v>
      </c>
      <c r="K1632" s="80" t="str">
        <f t="shared" si="178"/>
        <v>BUs</v>
      </c>
      <c r="L1632" s="80" t="str">
        <f t="shared" si="179"/>
        <v>Symptome</v>
      </c>
      <c r="M16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IFERROR(VLOOKUP(Abfalldokumentation!$O1632,Kennzahlen!U:X,3,FALSE)*Abfalldokumentation!$B1632,"0")))),0)</f>
        <v>0</v>
      </c>
      <c r="N1632" s="80" t="str">
        <f>IF(ISBLANK(Q1632),VLOOKUP(Abfalldokumentation!$O1632,'Linien - BU'!R:S,2,FALSE),Q1632)</f>
        <v>RWV</v>
      </c>
      <c r="O1632" s="76">
        <f t="shared" si="180"/>
        <v>23500369</v>
      </c>
      <c r="P1632" s="76">
        <f t="shared" si="181"/>
        <v>60</v>
      </c>
      <c r="Q1632" s="38"/>
      <c r="R1632" s="39">
        <v>23500369</v>
      </c>
      <c r="S1632" s="39">
        <v>60</v>
      </c>
      <c r="T1632" s="39">
        <v>60</v>
      </c>
      <c r="U1632" s="40">
        <v>44509</v>
      </c>
      <c r="V1632" s="58"/>
      <c r="W1632" s="39"/>
      <c r="X1632" s="43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2" t="str">
        <f>VLOOKUP(N1633,'Linien - BU'!A:B,2,FALSE)</f>
        <v>BU1</v>
      </c>
      <c r="B1633" s="73">
        <f t="shared" si="175"/>
        <v>6</v>
      </c>
      <c r="C1633" s="74">
        <f>Abfalldokumentation!$U1633</f>
        <v>44509</v>
      </c>
      <c r="D1633" s="68" t="str">
        <f>IFERROR(VLOOKUP(Tabelle3[[#This Row],[Artikelnr.]],Produktgruppe!A:B,2,0),Tabelle3[[#This Row],[Produktname]])</f>
        <v>Rest</v>
      </c>
      <c r="E1633" s="75" t="str">
        <f>IFERROR(VLOOKUP(Abfalldokumentation!$O1633,Artikel!A:C,3,FALSE),Abfalldokumentation!$O1633)</f>
        <v>-</v>
      </c>
      <c r="F1633" s="75" t="str">
        <f>VLOOKUP(T1633,'Liste Gründe'!A:D,2,FALSE)</f>
        <v>Qualitätssicherung</v>
      </c>
      <c r="G1633" s="74" t="str">
        <f>IF(ISBLANK(V1633),VLOOKUP(Abfalldokumentation!$P1633,'Liste Gründe'!A:D,3,FALSE),V1633)</f>
        <v>Sensorik</v>
      </c>
      <c r="H1633" s="75" t="str">
        <f>IF(ISBLANK(Abfalldokumentation!$W1633),"-",Abfalldokumentation!$W1633)</f>
        <v>-</v>
      </c>
      <c r="I1633" s="75">
        <f t="shared" si="176"/>
        <v>45</v>
      </c>
      <c r="J1633" s="75" t="str">
        <f t="shared" si="177"/>
        <v>Produkte</v>
      </c>
      <c r="K1633" s="75" t="str">
        <f t="shared" si="178"/>
        <v>BUs</v>
      </c>
      <c r="L1633" s="75" t="str">
        <f t="shared" si="179"/>
        <v>Symptome</v>
      </c>
      <c r="M16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IFERROR(VLOOKUP(Abfalldokumentation!$O1633,Kennzahlen!U:X,3,FALSE)*Abfalldokumentation!$B1633,"0")))),0)</f>
        <v>0</v>
      </c>
      <c r="N1633" s="75" t="str">
        <f>IF(ISBLANK(Q1633),VLOOKUP(Abfalldokumentation!$O1633,'Linien - BU'!R:S,2,FALSE),Q1633)</f>
        <v>RWV</v>
      </c>
      <c r="O1633" s="76" t="str">
        <f t="shared" si="180"/>
        <v>-</v>
      </c>
      <c r="P1633" s="76">
        <f t="shared" si="181"/>
        <v>74</v>
      </c>
      <c r="Q1633" s="44"/>
      <c r="R1633" s="45" t="s">
        <v>52</v>
      </c>
      <c r="S1633" s="45">
        <v>6</v>
      </c>
      <c r="T1633" s="45">
        <v>74</v>
      </c>
      <c r="U1633" s="46">
        <v>44509</v>
      </c>
      <c r="V1633" s="60"/>
      <c r="W1633" s="45"/>
      <c r="X1633" s="49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2" t="str">
        <f>VLOOKUP(N1634,'Linien - BU'!A:B,2,FALSE)</f>
        <v>BU3</v>
      </c>
      <c r="B1634" s="73">
        <f t="shared" si="175"/>
        <v>21</v>
      </c>
      <c r="C1634" s="74">
        <f>Abfalldokumentation!$U1634</f>
        <v>44509</v>
      </c>
      <c r="D1634" s="68" t="str">
        <f>IFERROR(VLOOKUP(Tabelle3[[#This Row],[Artikelnr.]],Produktgruppe!A:B,2,0),Tabelle3[[#This Row],[Produktname]])</f>
        <v>VOS 295</v>
      </c>
      <c r="E1634" s="75" t="str">
        <f>IFERROR(VLOOKUP(Abfalldokumentation!$O1634,Artikel!A:C,3,FALSE),Abfalldokumentation!$O1634)</f>
        <v>VOS RW-NUSS OGT</v>
      </c>
      <c r="F1634" s="75" t="str">
        <f>VLOOKUP(T1634,'Liste Gründe'!A:D,2,FALSE)</f>
        <v>Schimmel</v>
      </c>
      <c r="G1634" s="74" t="str">
        <f>IF(ISBLANK(V1634),VLOOKUP(Abfalldokumentation!$P1634,'Liste Gründe'!A:D,3,FALSE),V1634)</f>
        <v>VOS &gt; Einsatz</v>
      </c>
      <c r="H1634" s="75" t="str">
        <f>IF(ISBLANK(Abfalldokumentation!$W1634),"-",Abfalldokumentation!$W1634)</f>
        <v>-</v>
      </c>
      <c r="I1634" s="75">
        <f t="shared" si="176"/>
        <v>45</v>
      </c>
      <c r="J1634" s="75" t="str">
        <f t="shared" si="177"/>
        <v>Produkte</v>
      </c>
      <c r="K1634" s="75" t="str">
        <f t="shared" si="178"/>
        <v>BUs</v>
      </c>
      <c r="L1634" s="75" t="str">
        <f t="shared" si="179"/>
        <v>Symptome</v>
      </c>
      <c r="M16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IFERROR(VLOOKUP(Abfalldokumentation!$O1634,Kennzahlen!U:X,3,FALSE)*Abfalldokumentation!$B1634,"0")))),0)</f>
        <v>10.5</v>
      </c>
      <c r="N1634" s="75" t="str">
        <f>IF(ISBLANK(Q1634),VLOOKUP(Abfalldokumentation!$O1634,'Linien - BU'!R:S,2,FALSE),Q1634)</f>
        <v>BU3</v>
      </c>
      <c r="O1634" s="76">
        <f t="shared" si="180"/>
        <v>29500861</v>
      </c>
      <c r="P1634" s="76">
        <f t="shared" si="181"/>
        <v>12</v>
      </c>
      <c r="Q1634" s="44"/>
      <c r="R1634" s="45">
        <v>29500861</v>
      </c>
      <c r="S1634" s="45">
        <v>21</v>
      </c>
      <c r="T1634" s="45">
        <v>12</v>
      </c>
      <c r="U1634" s="46">
        <v>44509</v>
      </c>
      <c r="V1634" s="60" t="s">
        <v>21</v>
      </c>
      <c r="W1634" s="45"/>
      <c r="X1634" s="49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7" t="str">
        <f>VLOOKUP(N1635,'Linien - BU'!A:B,2,FALSE)</f>
        <v>BU4</v>
      </c>
      <c r="B1635" s="78">
        <f t="shared" si="175"/>
        <v>18</v>
      </c>
      <c r="C1635" s="79">
        <f>Abfalldokumentation!$U1635</f>
        <v>44509</v>
      </c>
      <c r="D1635" s="68" t="str">
        <f>IFERROR(VLOOKUP(Tabelle3[[#This Row],[Artikelnr.]],Produktgruppe!A:B,2,0),Tabelle3[[#This Row],[Produktname]])</f>
        <v>ABS 295</v>
      </c>
      <c r="E1635" s="80" t="str">
        <f>IFERROR(VLOOKUP(Abfalldokumentation!$O1635,Artikel!A:C,3,FALSE),Abfalldokumentation!$O1635)</f>
        <v>ABS HEUBL</v>
      </c>
      <c r="F1635" s="80" t="str">
        <f>VLOOKUP(T1635,'Liste Gründe'!A:D,2,FALSE)</f>
        <v>keinen Verwendungszweck</v>
      </c>
      <c r="G1635" s="79" t="str">
        <f>IF(ISBLANK(V1635),VLOOKUP(Abfalldokumentation!$P1635,'Liste Gründe'!A:D,3,FALSE),V1635)</f>
        <v>keinen Verwendungszweck</v>
      </c>
      <c r="H1635" s="80" t="str">
        <f>IF(ISBLANK(Abfalldokumentation!$W1635),"-",Abfalldokumentation!$W1635)</f>
        <v>-</v>
      </c>
      <c r="I1635" s="80">
        <f t="shared" si="176"/>
        <v>45</v>
      </c>
      <c r="J1635" s="80" t="str">
        <f t="shared" si="177"/>
        <v>Produkte</v>
      </c>
      <c r="K1635" s="80" t="str">
        <f t="shared" si="178"/>
        <v>BUs</v>
      </c>
      <c r="L1635" s="80" t="str">
        <f t="shared" si="179"/>
        <v>Symptome</v>
      </c>
      <c r="M16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IFERROR(VLOOKUP(Abfalldokumentation!$O1635,Kennzahlen!U:X,3,FALSE)*Abfalldokumentation!$B1635,"0")))),0)</f>
        <v>0</v>
      </c>
      <c r="N1635" s="80" t="str">
        <f>IF(ISBLANK(Q1635),VLOOKUP(Abfalldokumentation!$O1635,'Linien - BU'!R:S,2,FALSE),Q1635)</f>
        <v>BU4</v>
      </c>
      <c r="O1635" s="76">
        <f t="shared" si="180"/>
        <v>29500885</v>
      </c>
      <c r="P1635" s="76">
        <f t="shared" si="181"/>
        <v>61</v>
      </c>
      <c r="Q1635" s="38"/>
      <c r="R1635" s="39">
        <v>29500885</v>
      </c>
      <c r="S1635" s="39">
        <v>18</v>
      </c>
      <c r="T1635" s="39">
        <v>61</v>
      </c>
      <c r="U1635" s="40">
        <v>44509</v>
      </c>
      <c r="V1635" s="58"/>
      <c r="W1635" s="39"/>
      <c r="X1635" s="43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2" t="str">
        <f>VLOOKUP(N1636,'Linien - BU'!A:B,2,FALSE)</f>
        <v>BU4</v>
      </c>
      <c r="B1636" s="73">
        <f t="shared" si="175"/>
        <v>13</v>
      </c>
      <c r="C1636" s="74">
        <f>Abfalldokumentation!$U1636</f>
        <v>44509</v>
      </c>
      <c r="D1636" s="68" t="str">
        <f>IFERROR(VLOOKUP(Tabelle3[[#This Row],[Artikelnr.]],Produktgruppe!A:B,2,0),Tabelle3[[#This Row],[Produktname]])</f>
        <v>ABS 295</v>
      </c>
      <c r="E1636" s="75" t="str">
        <f>IFERROR(VLOOKUP(Abfalldokumentation!$O1636,Artikel!A:C,3,FALSE),Abfalldokumentation!$O1636)</f>
        <v>ABS HEUBL</v>
      </c>
      <c r="F1636" s="75" t="str">
        <f>VLOOKUP(T1636,'Liste Gründe'!A:D,2,FALSE)</f>
        <v>keinen Verwendungszweck</v>
      </c>
      <c r="G1636" s="74" t="str">
        <f>IF(ISBLANK(V1636),VLOOKUP(Abfalldokumentation!$P1636,'Liste Gründe'!A:D,3,FALSE),V1636)</f>
        <v>keinen Verwendungszweck</v>
      </c>
      <c r="H1636" s="75" t="str">
        <f>IF(ISBLANK(Abfalldokumentation!$W1636),"-",Abfalldokumentation!$W1636)</f>
        <v>-</v>
      </c>
      <c r="I1636" s="75">
        <f t="shared" si="176"/>
        <v>45</v>
      </c>
      <c r="J1636" s="75" t="str">
        <f t="shared" si="177"/>
        <v>Produkte</v>
      </c>
      <c r="K1636" s="75" t="str">
        <f t="shared" si="178"/>
        <v>BUs</v>
      </c>
      <c r="L1636" s="75" t="str">
        <f t="shared" si="179"/>
        <v>Symptome</v>
      </c>
      <c r="M16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IFERROR(VLOOKUP(Abfalldokumentation!$O1636,Kennzahlen!U:X,3,FALSE)*Abfalldokumentation!$B1636,"0")))),0)</f>
        <v>0</v>
      </c>
      <c r="N1636" s="75" t="str">
        <f>IF(ISBLANK(Q1636),VLOOKUP(Abfalldokumentation!$O1636,'Linien - BU'!R:S,2,FALSE),Q1636)</f>
        <v>BU4</v>
      </c>
      <c r="O1636" s="76">
        <f t="shared" si="180"/>
        <v>29500885</v>
      </c>
      <c r="P1636" s="76">
        <f t="shared" si="181"/>
        <v>61</v>
      </c>
      <c r="Q1636" s="44"/>
      <c r="R1636" s="45">
        <v>29500885</v>
      </c>
      <c r="S1636" s="45">
        <v>13</v>
      </c>
      <c r="T1636" s="45">
        <v>61</v>
      </c>
      <c r="U1636" s="46">
        <v>44509</v>
      </c>
      <c r="V1636" s="60"/>
      <c r="W1636" s="45"/>
      <c r="X1636" s="49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7" t="str">
        <f>VLOOKUP(N1637,'Linien - BU'!A:B,2,FALSE)</f>
        <v>BU4</v>
      </c>
      <c r="B1637" s="78">
        <f t="shared" si="175"/>
        <v>20</v>
      </c>
      <c r="C1637" s="79">
        <f>Abfalldokumentation!$U1637</f>
        <v>44509</v>
      </c>
      <c r="D1637" s="68" t="str">
        <f>IFERROR(VLOOKUP(Tabelle3[[#This Row],[Artikelnr.]],Produktgruppe!A:B,2,0),Tabelle3[[#This Row],[Produktname]])</f>
        <v>ABS 295</v>
      </c>
      <c r="E1637" s="80" t="str">
        <f>IFERROR(VLOOKUP(Abfalldokumentation!$O1637,Artikel!A:C,3,FALSE),Abfalldokumentation!$O1637)</f>
        <v>ABS MEDI-KRÄUK</v>
      </c>
      <c r="F1637" s="80" t="str">
        <f>VLOOKUP(T1637,'Liste Gründe'!A:D,2,FALSE)</f>
        <v>keinen Verwendungszweck</v>
      </c>
      <c r="G1637" s="79" t="str">
        <f>IF(ISBLANK(V1637),VLOOKUP(Abfalldokumentation!$P1637,'Liste Gründe'!A:D,3,FALSE),V1637)</f>
        <v>keinen Verwendungszweck</v>
      </c>
      <c r="H1637" s="80" t="str">
        <f>IF(ISBLANK(Abfalldokumentation!$W1637),"-",Abfalldokumentation!$W1637)</f>
        <v>-</v>
      </c>
      <c r="I1637" s="80">
        <f t="shared" si="176"/>
        <v>45</v>
      </c>
      <c r="J1637" s="80" t="str">
        <f t="shared" si="177"/>
        <v>Produkte</v>
      </c>
      <c r="K1637" s="80" t="str">
        <f t="shared" si="178"/>
        <v>BUs</v>
      </c>
      <c r="L1637" s="80" t="str">
        <f t="shared" si="179"/>
        <v>Symptome</v>
      </c>
      <c r="M16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IFERROR(VLOOKUP(Abfalldokumentation!$O1637,Kennzahlen!U:X,3,FALSE)*Abfalldokumentation!$B1637,"0")))),0)</f>
        <v>6.7194568295036419</v>
      </c>
      <c r="N1637" s="80" t="str">
        <f>IF(ISBLANK(Q1637),VLOOKUP(Abfalldokumentation!$O1637,'Linien - BU'!R:S,2,FALSE),Q1637)</f>
        <v>Bu4</v>
      </c>
      <c r="O1637" s="76">
        <f t="shared" si="180"/>
        <v>29500886</v>
      </c>
      <c r="P1637" s="76">
        <f t="shared" si="181"/>
        <v>61</v>
      </c>
      <c r="Q1637" s="38"/>
      <c r="R1637" s="39">
        <v>29500886</v>
      </c>
      <c r="S1637" s="39">
        <v>20</v>
      </c>
      <c r="T1637" s="39">
        <v>61</v>
      </c>
      <c r="U1637" s="40">
        <v>44509</v>
      </c>
      <c r="V1637" s="58"/>
      <c r="W1637" s="39"/>
      <c r="X1637" s="43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2" t="str">
        <f>VLOOKUP(N1638,'Linien - BU'!A:B,2,FALSE)</f>
        <v>BU4</v>
      </c>
      <c r="B1638" s="73">
        <f t="shared" si="175"/>
        <v>14</v>
      </c>
      <c r="C1638" s="74">
        <f>Abfalldokumentation!$U1638</f>
        <v>44509</v>
      </c>
      <c r="D1638" s="68" t="str">
        <f>IFERROR(VLOOKUP(Tabelle3[[#This Row],[Artikelnr.]],Produktgruppe!A:B,2,0),Tabelle3[[#This Row],[Produktname]])</f>
        <v>ABS 295</v>
      </c>
      <c r="E1638" s="75" t="str">
        <f>IFERROR(VLOOKUP(Abfalldokumentation!$O1638,Artikel!A:C,3,FALSE),Abfalldokumentation!$O1638)</f>
        <v>ABS TI-AD</v>
      </c>
      <c r="F1638" s="75" t="str">
        <f>VLOOKUP(T1638,'Liste Gründe'!A:D,2,FALSE)</f>
        <v>keinen Verwendungszweck</v>
      </c>
      <c r="G1638" s="74" t="str">
        <f>IF(ISBLANK(V1638),VLOOKUP(Abfalldokumentation!$P1638,'Liste Gründe'!A:D,3,FALSE),V1638)</f>
        <v>keinen Verwendungszweck</v>
      </c>
      <c r="H1638" s="75" t="str">
        <f>IF(ISBLANK(Abfalldokumentation!$W1638),"-",Abfalldokumentation!$W1638)</f>
        <v>-</v>
      </c>
      <c r="I1638" s="75">
        <f t="shared" si="176"/>
        <v>45</v>
      </c>
      <c r="J1638" s="75" t="str">
        <f t="shared" si="177"/>
        <v>Produkte</v>
      </c>
      <c r="K1638" s="75" t="str">
        <f t="shared" si="178"/>
        <v>BUs</v>
      </c>
      <c r="L1638" s="75" t="str">
        <f t="shared" si="179"/>
        <v>Symptome</v>
      </c>
      <c r="M16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IFERROR(VLOOKUP(Abfalldokumentation!$O1638,Kennzahlen!U:X,3,FALSE)*Abfalldokumentation!$B1638,"0")))),0)</f>
        <v>7.7475399924149615</v>
      </c>
      <c r="N1638" s="75" t="str">
        <f>IF(ISBLANK(Q1638),VLOOKUP(Abfalldokumentation!$O1638,'Linien - BU'!R:S,2,FALSE),Q1638)</f>
        <v>BU4</v>
      </c>
      <c r="O1638" s="76">
        <f t="shared" si="180"/>
        <v>29500904</v>
      </c>
      <c r="P1638" s="76">
        <f t="shared" si="181"/>
        <v>61</v>
      </c>
      <c r="Q1638" s="44"/>
      <c r="R1638" s="45">
        <v>29500904</v>
      </c>
      <c r="S1638" s="45">
        <v>14</v>
      </c>
      <c r="T1638" s="45">
        <v>61</v>
      </c>
      <c r="U1638" s="46">
        <v>44509</v>
      </c>
      <c r="V1638" s="60"/>
      <c r="W1638" s="45"/>
      <c r="X1638" s="49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7" t="str">
        <f>VLOOKUP(N1639,'Linien - BU'!A:B,2,FALSE)</f>
        <v>BU4</v>
      </c>
      <c r="B1639" s="78">
        <f t="shared" si="175"/>
        <v>14</v>
      </c>
      <c r="C1639" s="79">
        <f>Abfalldokumentation!$U1639</f>
        <v>44509</v>
      </c>
      <c r="D1639" s="68" t="str">
        <f>IFERROR(VLOOKUP(Tabelle3[[#This Row],[Artikelnr.]],Produktgruppe!A:B,2,0),Tabelle3[[#This Row],[Produktname]])</f>
        <v>ABS 295</v>
      </c>
      <c r="E1639" s="80" t="str">
        <f>IFERROR(VLOOKUP(Abfalldokumentation!$O1639,Artikel!A:C,3,FALSE),Abfalldokumentation!$O1639)</f>
        <v>ABS Unser Blütenkäse</v>
      </c>
      <c r="F1639" s="80" t="str">
        <f>VLOOKUP(T1639,'Liste Gründe'!A:D,2,FALSE)</f>
        <v>keinen Verwendungszweck</v>
      </c>
      <c r="G1639" s="79" t="str">
        <f>IF(ISBLANK(V1639),VLOOKUP(Abfalldokumentation!$P1639,'Liste Gründe'!A:D,3,FALSE),V1639)</f>
        <v>keinen Verwendungszweck</v>
      </c>
      <c r="H1639" s="80" t="str">
        <f>IF(ISBLANK(Abfalldokumentation!$W1639),"-",Abfalldokumentation!$W1639)</f>
        <v>-</v>
      </c>
      <c r="I1639" s="80">
        <f t="shared" si="176"/>
        <v>45</v>
      </c>
      <c r="J1639" s="80" t="str">
        <f t="shared" si="177"/>
        <v>Produkte</v>
      </c>
      <c r="K1639" s="80" t="str">
        <f t="shared" si="178"/>
        <v>BUs</v>
      </c>
      <c r="L1639" s="80" t="str">
        <f t="shared" si="179"/>
        <v>Symptome</v>
      </c>
      <c r="M16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IFERROR(VLOOKUP(Abfalldokumentation!$O1639,Kennzahlen!U:X,3,FALSE)*Abfalldokumentation!$B1639,"0")))),0)</f>
        <v>9.4651380183951126</v>
      </c>
      <c r="N1639" s="80" t="str">
        <f>IF(ISBLANK(Q1639),VLOOKUP(Abfalldokumentation!$O1639,'Linien - BU'!R:S,2,FALSE),Q1639)</f>
        <v>BU4</v>
      </c>
      <c r="O1639" s="76">
        <f t="shared" si="180"/>
        <v>29500910</v>
      </c>
      <c r="P1639" s="76">
        <f t="shared" si="181"/>
        <v>61</v>
      </c>
      <c r="Q1639" s="38"/>
      <c r="R1639" s="39">
        <v>29500910</v>
      </c>
      <c r="S1639" s="39">
        <v>14</v>
      </c>
      <c r="T1639" s="39">
        <v>61</v>
      </c>
      <c r="U1639" s="40">
        <v>44509</v>
      </c>
      <c r="V1639" s="58"/>
      <c r="W1639" s="39"/>
      <c r="X1639" s="43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2" t="str">
        <f>VLOOKUP(N1640,'Linien - BU'!A:B,2,FALSE)</f>
        <v>BU4</v>
      </c>
      <c r="B1640" s="73">
        <f t="shared" si="175"/>
        <v>6</v>
      </c>
      <c r="C1640" s="74">
        <f>Abfalldokumentation!$U1640</f>
        <v>44509</v>
      </c>
      <c r="D1640" s="68" t="str">
        <f>IFERROR(VLOOKUP(Tabelle3[[#This Row],[Artikelnr.]],Produktgruppe!A:B,2,0),Tabelle3[[#This Row],[Produktname]])</f>
        <v>ABS 295</v>
      </c>
      <c r="E1640" s="75" t="str">
        <f>IFERROR(VLOOKUP(Abfalldokumentation!$O1640,Artikel!A:C,3,FALSE),Abfalldokumentation!$O1640)</f>
        <v>ABS Unser Blütenkäse</v>
      </c>
      <c r="F1640" s="75" t="str">
        <f>VLOOKUP(T1640,'Liste Gründe'!A:D,2,FALSE)</f>
        <v>keinen Verwendungszweck</v>
      </c>
      <c r="G1640" s="74" t="str">
        <f>IF(ISBLANK(V1640),VLOOKUP(Abfalldokumentation!$P1640,'Liste Gründe'!A:D,3,FALSE),V1640)</f>
        <v>keinen Verwendungszweck</v>
      </c>
      <c r="H1640" s="75" t="str">
        <f>IF(ISBLANK(Abfalldokumentation!$W1640),"-",Abfalldokumentation!$W1640)</f>
        <v>-</v>
      </c>
      <c r="I1640" s="75">
        <f t="shared" si="176"/>
        <v>45</v>
      </c>
      <c r="J1640" s="75" t="str">
        <f t="shared" si="177"/>
        <v>Produkte</v>
      </c>
      <c r="K1640" s="75" t="str">
        <f t="shared" si="178"/>
        <v>BUs</v>
      </c>
      <c r="L1640" s="75" t="str">
        <f t="shared" si="179"/>
        <v>Symptome</v>
      </c>
      <c r="M16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IFERROR(VLOOKUP(Abfalldokumentation!$O1640,Kennzahlen!U:X,3,FALSE)*Abfalldokumentation!$B1640,"0")))),0)</f>
        <v>9.4651380183951126</v>
      </c>
      <c r="N1640" s="75" t="str">
        <f>IF(ISBLANK(Q1640),VLOOKUP(Abfalldokumentation!$O1640,'Linien - BU'!R:S,2,FALSE),Q1640)</f>
        <v>BU4</v>
      </c>
      <c r="O1640" s="76">
        <f t="shared" si="180"/>
        <v>29500910</v>
      </c>
      <c r="P1640" s="76">
        <f t="shared" si="181"/>
        <v>61</v>
      </c>
      <c r="Q1640" s="44"/>
      <c r="R1640" s="45">
        <v>29500910</v>
      </c>
      <c r="S1640" s="45">
        <v>6</v>
      </c>
      <c r="T1640" s="45">
        <v>61</v>
      </c>
      <c r="U1640" s="46">
        <v>44509</v>
      </c>
      <c r="V1640" s="60"/>
      <c r="W1640" s="45"/>
      <c r="X1640" s="49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7" t="str">
        <f>VLOOKUP(N1641,'Linien - BU'!A:B,2,FALSE)</f>
        <v>BU1</v>
      </c>
      <c r="B1641" s="78">
        <f t="shared" si="175"/>
        <v>76</v>
      </c>
      <c r="C1641" s="79">
        <f>Abfalldokumentation!$U1641</f>
        <v>44509</v>
      </c>
      <c r="D1641" s="68" t="str">
        <f>IFERROR(VLOOKUP(Tabelle3[[#This Row],[Artikelnr.]],Produktgruppe!A:B,2,0),Tabelle3[[#This Row],[Produktname]])</f>
        <v>VOS 295</v>
      </c>
      <c r="E1641" s="80" t="str">
        <f>IFERROR(VLOOKUP(Abfalldokumentation!$O1641,Artikel!A:C,3,FALSE),Abfalldokumentation!$O1641)</f>
        <v>VOS-ABS ENTSORGUNG</v>
      </c>
      <c r="F1641" s="80" t="str">
        <f>VLOOKUP(T1641,'Liste Gründe'!A:D,2,FALSE)</f>
        <v>Rest</v>
      </c>
      <c r="G1641" s="79" t="str">
        <f>IF(ISBLANK(V1641),VLOOKUP(Abfalldokumentation!$P1641,'Liste Gründe'!A:D,3,FALSE),V1641)</f>
        <v>geschälte Rinde</v>
      </c>
      <c r="H1641" s="80" t="str">
        <f>IF(ISBLANK(Abfalldokumentation!$W1641),"-",Abfalldokumentation!$W1641)</f>
        <v>-</v>
      </c>
      <c r="I1641" s="80">
        <f t="shared" si="176"/>
        <v>45</v>
      </c>
      <c r="J1641" s="80" t="str">
        <f t="shared" si="177"/>
        <v>Produkte</v>
      </c>
      <c r="K1641" s="80" t="str">
        <f t="shared" si="178"/>
        <v>BUs</v>
      </c>
      <c r="L1641" s="80" t="str">
        <f t="shared" si="179"/>
        <v>Symptome</v>
      </c>
      <c r="M16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IFERROR(VLOOKUP(Abfalldokumentation!$O1641,Kennzahlen!U:X,3,FALSE)*Abfalldokumentation!$B1641,"0")))),0)</f>
        <v>0.76</v>
      </c>
      <c r="N1641" s="80" t="str">
        <f>IF(ISBLANK(Q1641),VLOOKUP(Abfalldokumentation!$O1641,'Linien - BU'!R:S,2,FALSE),Q1641)</f>
        <v>RWV</v>
      </c>
      <c r="O1641" s="76">
        <f t="shared" si="180"/>
        <v>29500917</v>
      </c>
      <c r="P1641" s="76">
        <f t="shared" si="181"/>
        <v>60</v>
      </c>
      <c r="Q1641" s="38" t="s">
        <v>188</v>
      </c>
      <c r="R1641" s="39">
        <v>29500917</v>
      </c>
      <c r="S1641" s="39">
        <v>76</v>
      </c>
      <c r="T1641" s="39">
        <v>60</v>
      </c>
      <c r="U1641" s="40">
        <v>44509</v>
      </c>
      <c r="V1641" s="58"/>
      <c r="W1641" s="39"/>
      <c r="X1641" s="43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2" t="str">
        <f>VLOOKUP(N1642,'Linien - BU'!A:B,2,FALSE)</f>
        <v>BU1</v>
      </c>
      <c r="B1642" s="73">
        <f t="shared" si="175"/>
        <v>29</v>
      </c>
      <c r="C1642" s="74">
        <f>Abfalldokumentation!$U1642</f>
        <v>44509</v>
      </c>
      <c r="D1642" s="68" t="str">
        <f>IFERROR(VLOOKUP(Tabelle3[[#This Row],[Artikelnr.]],Produktgruppe!A:B,2,0),Tabelle3[[#This Row],[Produktname]])</f>
        <v>VOS 295</v>
      </c>
      <c r="E1642" s="75" t="str">
        <f>IFERROR(VLOOKUP(Abfalldokumentation!$O1642,Artikel!A:C,3,FALSE),Abfalldokumentation!$O1642)</f>
        <v>VOS-ABS ENTSORGUNG</v>
      </c>
      <c r="F1642" s="75" t="str">
        <f>VLOOKUP(T1642,'Liste Gründe'!A:D,2,FALSE)</f>
        <v>Rest</v>
      </c>
      <c r="G1642" s="74" t="str">
        <f>IF(ISBLANK(V1642),VLOOKUP(Abfalldokumentation!$P1642,'Liste Gründe'!A:D,3,FALSE),V1642)</f>
        <v>geschälte Rinde</v>
      </c>
      <c r="H1642" s="75" t="str">
        <f>IF(ISBLANK(Abfalldokumentation!$W1642),"-",Abfalldokumentation!$W1642)</f>
        <v>-</v>
      </c>
      <c r="I1642" s="75">
        <f t="shared" si="176"/>
        <v>45</v>
      </c>
      <c r="J1642" s="75" t="str">
        <f t="shared" si="177"/>
        <v>Produkte</v>
      </c>
      <c r="K1642" s="75" t="str">
        <f t="shared" si="178"/>
        <v>BUs</v>
      </c>
      <c r="L1642" s="75" t="str">
        <f t="shared" si="179"/>
        <v>Symptome</v>
      </c>
      <c r="M16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IFERROR(VLOOKUP(Abfalldokumentation!$O1642,Kennzahlen!U:X,3,FALSE)*Abfalldokumentation!$B1642,"0")))),0)</f>
        <v>0.28999999999999998</v>
      </c>
      <c r="N1642" s="75" t="str">
        <f>IF(ISBLANK(Q1642),VLOOKUP(Abfalldokumentation!$O1642,'Linien - BU'!R:S,2,FALSE),Q1642)</f>
        <v>RWV</v>
      </c>
      <c r="O1642" s="76">
        <f t="shared" si="180"/>
        <v>29500917</v>
      </c>
      <c r="P1642" s="76">
        <f t="shared" si="181"/>
        <v>60</v>
      </c>
      <c r="Q1642" s="44" t="s">
        <v>188</v>
      </c>
      <c r="R1642" s="45">
        <v>29500917</v>
      </c>
      <c r="S1642" s="45">
        <v>29</v>
      </c>
      <c r="T1642" s="45">
        <v>60</v>
      </c>
      <c r="U1642" s="46">
        <v>44509</v>
      </c>
      <c r="V1642" s="60"/>
      <c r="W1642" s="45"/>
      <c r="X1642" s="49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7" t="str">
        <f>VLOOKUP(N1643,'Linien - BU'!A:B,2,FALSE)</f>
        <v>BU4</v>
      </c>
      <c r="B1643" s="78">
        <f t="shared" si="175"/>
        <v>20</v>
      </c>
      <c r="C1643" s="79">
        <f>Abfalldokumentation!$U1643</f>
        <v>44509</v>
      </c>
      <c r="D1643" s="68" t="str">
        <f>IFERROR(VLOOKUP(Tabelle3[[#This Row],[Artikelnr.]],Produktgruppe!A:B,2,0),Tabelle3[[#This Row],[Produktname]])</f>
        <v>ABS 295</v>
      </c>
      <c r="E1643" s="80" t="str">
        <f>IFERROR(VLOOKUP(Abfalldokumentation!$O1643,Artikel!A:C,3,FALSE),Abfalldokumentation!$O1643)</f>
        <v>ABS BRUSCHETTA</v>
      </c>
      <c r="F1643" s="80" t="str">
        <f>VLOOKUP(T1643,'Liste Gründe'!A:D,2,FALSE)</f>
        <v>keinen Verwendungszweck</v>
      </c>
      <c r="G1643" s="79" t="str">
        <f>IF(ISBLANK(V1643),VLOOKUP(Abfalldokumentation!$P1643,'Liste Gründe'!A:D,3,FALSE),V1643)</f>
        <v>keinen Verwendungszweck</v>
      </c>
      <c r="H1643" s="80" t="str">
        <f>IF(ISBLANK(Abfalldokumentation!$W1643),"-",Abfalldokumentation!$W1643)</f>
        <v>-</v>
      </c>
      <c r="I1643" s="80">
        <f t="shared" si="176"/>
        <v>45</v>
      </c>
      <c r="J1643" s="80" t="str">
        <f t="shared" si="177"/>
        <v>Produkte</v>
      </c>
      <c r="K1643" s="80" t="str">
        <f t="shared" si="178"/>
        <v>BUs</v>
      </c>
      <c r="L1643" s="80" t="str">
        <f t="shared" si="179"/>
        <v>Symptome</v>
      </c>
      <c r="M16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IFERROR(VLOOKUP(Abfalldokumentation!$O1643,Kennzahlen!U:X,3,FALSE)*Abfalldokumentation!$B1643,"0")))),0)</f>
        <v>7.281148389532067</v>
      </c>
      <c r="N1643" s="80" t="str">
        <f>IF(ISBLANK(Q1643),VLOOKUP(Abfalldokumentation!$O1643,'Linien - BU'!R:S,2,FALSE),Q1643)</f>
        <v>BU4</v>
      </c>
      <c r="O1643" s="76">
        <f t="shared" si="180"/>
        <v>29501029</v>
      </c>
      <c r="P1643" s="76">
        <f t="shared" si="181"/>
        <v>61</v>
      </c>
      <c r="Q1643" s="38"/>
      <c r="R1643" s="39">
        <v>29501029</v>
      </c>
      <c r="S1643" s="39">
        <v>20</v>
      </c>
      <c r="T1643" s="39">
        <v>61</v>
      </c>
      <c r="U1643" s="40">
        <v>44509</v>
      </c>
      <c r="V1643" s="58"/>
      <c r="W1643" s="39"/>
      <c r="X1643" s="43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2" t="str">
        <f>VLOOKUP(N1644,'Linien - BU'!A:B,2,FALSE)</f>
        <v>BU4</v>
      </c>
      <c r="B1644" s="73">
        <v>22</v>
      </c>
      <c r="C1644" s="74">
        <f>Abfalldokumentation!$U1644</f>
        <v>44509</v>
      </c>
      <c r="D1644" s="68" t="str">
        <f>IFERROR(VLOOKUP(Tabelle3[[#This Row],[Artikelnr.]],Produktgruppe!A:B,2,0),Tabelle3[[#This Row],[Produktname]])</f>
        <v>ABS 295</v>
      </c>
      <c r="E1644" s="75" t="str">
        <f>IFERROR(VLOOKUP(Abfalldokumentation!$O1644,Artikel!A:C,3,FALSE),Abfalldokumentation!$O1644)</f>
        <v>ABS OLD-AMSTERDAM</v>
      </c>
      <c r="F1644" s="75" t="str">
        <f>VLOOKUP(T1644,'Liste Gründe'!A:D,2,FALSE)</f>
        <v>keinen Verwendungszweck</v>
      </c>
      <c r="G1644" s="74" t="str">
        <f>IF(ISBLANK(V1644),VLOOKUP(Abfalldokumentation!$P1644,'Liste Gründe'!A:D,3,FALSE),V1644)</f>
        <v>keinen Verwendungszweck</v>
      </c>
      <c r="H1644" s="75" t="str">
        <f>IF(ISBLANK(Abfalldokumentation!$W1644),"-",Abfalldokumentation!$W1644)</f>
        <v>-</v>
      </c>
      <c r="I1644" s="75">
        <f t="shared" si="176"/>
        <v>45</v>
      </c>
      <c r="J1644" s="75" t="str">
        <f t="shared" si="177"/>
        <v>Produkte</v>
      </c>
      <c r="K1644" s="75" t="str">
        <f t="shared" si="178"/>
        <v>BUs</v>
      </c>
      <c r="L1644" s="75" t="str">
        <f t="shared" si="179"/>
        <v>Symptome</v>
      </c>
      <c r="M16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IFERROR(VLOOKUP(Abfalldokumentation!$O1644,Kennzahlen!U:X,3,FALSE)*Abfalldokumentation!$B1644,"0")))),0)</f>
        <v>10.868925052314992</v>
      </c>
      <c r="N1644" s="75" t="str">
        <f>IF(ISBLANK(Q1644),VLOOKUP(Abfalldokumentation!$O1644,'Linien - BU'!R:S,2,FALSE),Q1644)</f>
        <v>BU4</v>
      </c>
      <c r="O1644" s="76">
        <f t="shared" si="180"/>
        <v>29501039</v>
      </c>
      <c r="P1644" s="76">
        <f t="shared" si="181"/>
        <v>61</v>
      </c>
      <c r="Q1644" s="44"/>
      <c r="R1644" s="45">
        <v>29501039</v>
      </c>
      <c r="S1644" s="45">
        <v>22</v>
      </c>
      <c r="T1644" s="45">
        <v>61</v>
      </c>
      <c r="U1644" s="46">
        <v>44509</v>
      </c>
      <c r="V1644" s="60"/>
      <c r="W1644" s="45"/>
      <c r="X1644" s="49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7" t="str">
        <f>VLOOKUP(N1645,'Linien - BU'!A:B,2,FALSE)</f>
        <v>BU4</v>
      </c>
      <c r="B1645" s="78">
        <f t="shared" ref="B1645:B1676" si="182">S1645</f>
        <v>22</v>
      </c>
      <c r="C1645" s="79">
        <f>Abfalldokumentation!$U1645</f>
        <v>44509</v>
      </c>
      <c r="D1645" s="68" t="str">
        <f>IFERROR(VLOOKUP(Tabelle3[[#This Row],[Artikelnr.]],Produktgruppe!A:B,2,0),Tabelle3[[#This Row],[Produktname]])</f>
        <v>ABS 295</v>
      </c>
      <c r="E1645" s="80" t="str">
        <f>IFERROR(VLOOKUP(Abfalldokumentation!$O1645,Artikel!A:C,3,FALSE),Abfalldokumentation!$O1645)</f>
        <v>ABS OLD-AMSTERDAM</v>
      </c>
      <c r="F1645" s="80" t="str">
        <f>VLOOKUP(T1645,'Liste Gründe'!A:D,2,FALSE)</f>
        <v>keinen Verwendungszweck</v>
      </c>
      <c r="G1645" s="79" t="str">
        <f>IF(ISBLANK(V1645),VLOOKUP(Abfalldokumentation!$P1645,'Liste Gründe'!A:D,3,FALSE),V1645)</f>
        <v>keinen Verwendungszweck</v>
      </c>
      <c r="H1645" s="80" t="str">
        <f>IF(ISBLANK(Abfalldokumentation!$W1645),"-",Abfalldokumentation!$W1645)</f>
        <v>-</v>
      </c>
      <c r="I1645" s="80">
        <f t="shared" si="176"/>
        <v>45</v>
      </c>
      <c r="J1645" s="80" t="str">
        <f t="shared" si="177"/>
        <v>Produkte</v>
      </c>
      <c r="K1645" s="80" t="str">
        <f t="shared" si="178"/>
        <v>BUs</v>
      </c>
      <c r="L1645" s="80" t="str">
        <f t="shared" si="179"/>
        <v>Symptome</v>
      </c>
      <c r="M16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IFERROR(VLOOKUP(Abfalldokumentation!$O1645,Kennzahlen!U:X,3,FALSE)*Abfalldokumentation!$B1645,"0")))),0)</f>
        <v>10.868925052314992</v>
      </c>
      <c r="N1645" s="80" t="str">
        <f>IF(ISBLANK(Q1645),VLOOKUP(Abfalldokumentation!$O1645,'Linien - BU'!R:S,2,FALSE),Q1645)</f>
        <v>BU4</v>
      </c>
      <c r="O1645" s="76">
        <f t="shared" si="180"/>
        <v>29501039</v>
      </c>
      <c r="P1645" s="76">
        <f t="shared" si="181"/>
        <v>61</v>
      </c>
      <c r="Q1645" s="38"/>
      <c r="R1645" s="39">
        <v>29501039</v>
      </c>
      <c r="S1645" s="39">
        <v>22</v>
      </c>
      <c r="T1645" s="39">
        <v>61</v>
      </c>
      <c r="U1645" s="40">
        <v>44509</v>
      </c>
      <c r="V1645" s="58"/>
      <c r="W1645" s="39"/>
      <c r="X1645" s="43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2" t="str">
        <f>VLOOKUP(N1646,'Linien - BU'!A:B,2,FALSE)</f>
        <v>Verkauf</v>
      </c>
      <c r="B1646" s="73">
        <f t="shared" si="182"/>
        <v>42</v>
      </c>
      <c r="C1646" s="74">
        <f>Abfalldokumentation!$U1646</f>
        <v>44509</v>
      </c>
      <c r="D1646" s="68" t="str">
        <f>IFERROR(VLOOKUP(Tabelle3[[#This Row],[Artikelnr.]],Produktgruppe!A:B,2,0),Tabelle3[[#This Row],[Produktname]])</f>
        <v>Zipfel 295</v>
      </c>
      <c r="E1646" s="75" t="str">
        <f>IFERROR(VLOOKUP(Abfalldokumentation!$O1646,Artikel!A:C,3,FALSE),Abfalldokumentation!$O1646)</f>
        <v>VOS RW-NUSS-ZIPFEL</v>
      </c>
      <c r="F1646" s="75" t="str">
        <f>VLOOKUP(T1646,'Liste Gründe'!A:D,2,FALSE)</f>
        <v>Schimmel</v>
      </c>
      <c r="G1646" s="74" t="str">
        <f>IF(ISBLANK(V1646),VLOOKUP(Abfalldokumentation!$P1646,'Liste Gründe'!A:D,3,FALSE),V1646)</f>
        <v>keinen Abnehmer/kein Schälpersonal</v>
      </c>
      <c r="H1646" s="75" t="str">
        <f>IF(ISBLANK(Abfalldokumentation!$W1646),"-",Abfalldokumentation!$W1646)</f>
        <v>-</v>
      </c>
      <c r="I1646" s="75">
        <f t="shared" si="176"/>
        <v>45</v>
      </c>
      <c r="J1646" s="75" t="str">
        <f t="shared" si="177"/>
        <v>Produkte</v>
      </c>
      <c r="K1646" s="75" t="str">
        <f t="shared" si="178"/>
        <v>BUs</v>
      </c>
      <c r="L1646" s="75" t="str">
        <f t="shared" si="179"/>
        <v>Symptome</v>
      </c>
      <c r="M16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IFERROR(VLOOKUP(Abfalldokumentation!$O1646,Kennzahlen!U:X,3,FALSE)*Abfalldokumentation!$B1646,"0")))),0)</f>
        <v>21</v>
      </c>
      <c r="N1646" s="75" t="str">
        <f>IF(ISBLANK(Q1646),VLOOKUP(Abfalldokumentation!$O1646,'Linien - BU'!R:S,2,FALSE),Q1646)</f>
        <v>Verkauf</v>
      </c>
      <c r="O1646" s="76">
        <f t="shared" si="180"/>
        <v>29501073</v>
      </c>
      <c r="P1646" s="76">
        <f t="shared" si="181"/>
        <v>12</v>
      </c>
      <c r="Q1646" s="44" t="s">
        <v>11</v>
      </c>
      <c r="R1646" s="45">
        <v>29501073</v>
      </c>
      <c r="S1646" s="45">
        <v>42</v>
      </c>
      <c r="T1646" s="45">
        <v>12</v>
      </c>
      <c r="U1646" s="46">
        <v>44509</v>
      </c>
      <c r="V1646" s="60" t="s">
        <v>20</v>
      </c>
      <c r="W1646" s="45"/>
      <c r="X1646" s="49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7" t="str">
        <f>VLOOKUP(N1647,'Linien - BU'!A:B,2,FALSE)</f>
        <v>Verkauf</v>
      </c>
      <c r="B1647" s="78">
        <f t="shared" si="182"/>
        <v>21</v>
      </c>
      <c r="C1647" s="79">
        <f>Abfalldokumentation!$U1647</f>
        <v>44509</v>
      </c>
      <c r="D1647" s="68" t="str">
        <f>IFERROR(VLOOKUP(Tabelle3[[#This Row],[Artikelnr.]],Produktgruppe!A:B,2,0),Tabelle3[[#This Row],[Produktname]])</f>
        <v>Endstücke 295</v>
      </c>
      <c r="E1647" s="80" t="str">
        <f>IFERROR(VLOOKUP(Abfalldokumentation!$O1647,Artikel!A:C,3,FALSE),Abfalldokumentation!$O1647)</f>
        <v>VOS RW-NUSS-ENDSTÜCK</v>
      </c>
      <c r="F1647" s="80" t="str">
        <f>VLOOKUP(T1647,'Liste Gründe'!A:D,2,FALSE)</f>
        <v>Schimmel</v>
      </c>
      <c r="G1647" s="79" t="str">
        <f>IF(ISBLANK(V1647),VLOOKUP(Abfalldokumentation!$P1647,'Liste Gründe'!A:D,3,FALSE),V1647)</f>
        <v>keinen Abnehmer/kein Schälpersonal</v>
      </c>
      <c r="H1647" s="80" t="str">
        <f>IF(ISBLANK(Abfalldokumentation!$W1647),"-",Abfalldokumentation!$W1647)</f>
        <v>-</v>
      </c>
      <c r="I1647" s="80">
        <f t="shared" si="176"/>
        <v>45</v>
      </c>
      <c r="J1647" s="80" t="str">
        <f t="shared" si="177"/>
        <v>Produkte</v>
      </c>
      <c r="K1647" s="80" t="str">
        <f t="shared" si="178"/>
        <v>BUs</v>
      </c>
      <c r="L1647" s="80" t="str">
        <f t="shared" si="179"/>
        <v>Symptome</v>
      </c>
      <c r="M16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IFERROR(VLOOKUP(Abfalldokumentation!$O1647,Kennzahlen!U:X,3,FALSE)*Abfalldokumentation!$B1647,"0")))),0)</f>
        <v>10.5</v>
      </c>
      <c r="N1647" s="80" t="str">
        <f>IF(ISBLANK(Q1647),VLOOKUP(Abfalldokumentation!$O1647,'Linien - BU'!R:S,2,FALSE),Q1647)</f>
        <v>Verkauf</v>
      </c>
      <c r="O1647" s="76">
        <f t="shared" si="180"/>
        <v>29501076</v>
      </c>
      <c r="P1647" s="76">
        <f t="shared" si="181"/>
        <v>12</v>
      </c>
      <c r="Q1647" s="38" t="s">
        <v>11</v>
      </c>
      <c r="R1647" s="39">
        <v>29501076</v>
      </c>
      <c r="S1647" s="39">
        <v>21</v>
      </c>
      <c r="T1647" s="39">
        <v>12</v>
      </c>
      <c r="U1647" s="40">
        <v>44509</v>
      </c>
      <c r="V1647" s="47" t="s">
        <v>20</v>
      </c>
      <c r="W1647" s="39"/>
      <c r="X1647" s="43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2" t="str">
        <f>VLOOKUP(N1648,'Linien - BU'!A:B,2,FALSE)</f>
        <v>Verkauf</v>
      </c>
      <c r="B1648" s="73">
        <f t="shared" si="182"/>
        <v>88</v>
      </c>
      <c r="C1648" s="74">
        <f>Abfalldokumentation!$U1648</f>
        <v>44509</v>
      </c>
      <c r="D1648" s="68" t="str">
        <f>IFERROR(VLOOKUP(Tabelle3[[#This Row],[Artikelnr.]],Produktgruppe!A:B,2,0),Tabelle3[[#This Row],[Produktname]])</f>
        <v>Zipfel 295</v>
      </c>
      <c r="E1648" s="75" t="str">
        <f>IFERROR(VLOOKUP(Abfalldokumentation!$O1648,Artikel!A:C,3,FALSE),Abfalldokumentation!$O1648)</f>
        <v>VOS RW-JALA-NAT ZIPFEL</v>
      </c>
      <c r="F1648" s="75" t="str">
        <f>VLOOKUP(T1648,'Liste Gründe'!A:D,2,FALSE)</f>
        <v>Schimmel</v>
      </c>
      <c r="G1648" s="74" t="str">
        <f>IF(ISBLANK(V1648),VLOOKUP(Abfalldokumentation!$P1648,'Liste Gründe'!A:D,3,FALSE),V1648)</f>
        <v>keinen Abnehmer/kein Schälpersonal</v>
      </c>
      <c r="H1648" s="75" t="str">
        <f>IF(ISBLANK(Abfalldokumentation!$W1648),"-",Abfalldokumentation!$W1648)</f>
        <v>-</v>
      </c>
      <c r="I1648" s="75">
        <f t="shared" si="176"/>
        <v>45</v>
      </c>
      <c r="J1648" s="75" t="str">
        <f t="shared" si="177"/>
        <v>Produkte</v>
      </c>
      <c r="K1648" s="75" t="str">
        <f t="shared" si="178"/>
        <v>BUs</v>
      </c>
      <c r="L1648" s="75" t="str">
        <f t="shared" si="179"/>
        <v>Symptome</v>
      </c>
      <c r="M16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IFERROR(VLOOKUP(Abfalldokumentation!$O1648,Kennzahlen!U:X,3,FALSE)*Abfalldokumentation!$B1648,"0")))),0)</f>
        <v>44</v>
      </c>
      <c r="N1648" s="75" t="str">
        <f>IF(ISBLANK(Q1648),VLOOKUP(Abfalldokumentation!$O1648,'Linien - BU'!R:S,2,FALSE),Q1648)</f>
        <v>Verkauf</v>
      </c>
      <c r="O1648" s="76">
        <f t="shared" si="180"/>
        <v>29501080</v>
      </c>
      <c r="P1648" s="76">
        <f t="shared" si="181"/>
        <v>12</v>
      </c>
      <c r="Q1648" s="44"/>
      <c r="R1648" s="45">
        <v>29501080</v>
      </c>
      <c r="S1648" s="45">
        <v>88</v>
      </c>
      <c r="T1648" s="45">
        <v>12</v>
      </c>
      <c r="U1648" s="46">
        <v>44509</v>
      </c>
      <c r="V1648" s="60" t="s">
        <v>20</v>
      </c>
      <c r="W1648" s="45"/>
      <c r="X1648" s="49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7" t="str">
        <f>VLOOKUP(N1649,'Linien - BU'!A:B,2,FALSE)</f>
        <v>Verkauf</v>
      </c>
      <c r="B1649" s="78">
        <f t="shared" si="182"/>
        <v>18</v>
      </c>
      <c r="C1649" s="79">
        <f>Abfalldokumentation!$U1649</f>
        <v>44509</v>
      </c>
      <c r="D1649" s="68" t="str">
        <f>IFERROR(VLOOKUP(Tabelle3[[#This Row],[Artikelnr.]],Produktgruppe!A:B,2,0),Tabelle3[[#This Row],[Produktname]])</f>
        <v>Zipfel 295</v>
      </c>
      <c r="E1649" s="80" t="str">
        <f>IFERROR(VLOOKUP(Abfalldokumentation!$O1649,Artikel!A:C,3,FALSE),Abfalldokumentation!$O1649)</f>
        <v>VOS RW-JALA-NAT ZIPFEL</v>
      </c>
      <c r="F1649" s="80" t="str">
        <f>VLOOKUP(T1649,'Liste Gründe'!A:D,2,FALSE)</f>
        <v>Schimmel</v>
      </c>
      <c r="G1649" s="79" t="str">
        <f>IF(ISBLANK(V1649),VLOOKUP(Abfalldokumentation!$P1649,'Liste Gründe'!A:D,3,FALSE),V1649)</f>
        <v>keinen Abnehmer/kein Schälpersonal</v>
      </c>
      <c r="H1649" s="80" t="str">
        <f>IF(ISBLANK(Abfalldokumentation!$W1649),"-",Abfalldokumentation!$W1649)</f>
        <v>-</v>
      </c>
      <c r="I1649" s="80">
        <f t="shared" si="176"/>
        <v>45</v>
      </c>
      <c r="J1649" s="80" t="str">
        <f t="shared" si="177"/>
        <v>Produkte</v>
      </c>
      <c r="K1649" s="80" t="str">
        <f t="shared" si="178"/>
        <v>BUs</v>
      </c>
      <c r="L1649" s="80" t="str">
        <f t="shared" si="179"/>
        <v>Symptome</v>
      </c>
      <c r="M16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IFERROR(VLOOKUP(Abfalldokumentation!$O1649,Kennzahlen!U:X,3,FALSE)*Abfalldokumentation!$B1649,"0")))),0)</f>
        <v>9</v>
      </c>
      <c r="N1649" s="80" t="str">
        <f>IF(ISBLANK(Q1649),VLOOKUP(Abfalldokumentation!$O1649,'Linien - BU'!R:S,2,FALSE),Q1649)</f>
        <v>Verkauf</v>
      </c>
      <c r="O1649" s="76">
        <f t="shared" si="180"/>
        <v>29501080</v>
      </c>
      <c r="P1649" s="76">
        <f t="shared" si="181"/>
        <v>12</v>
      </c>
      <c r="Q1649" s="38"/>
      <c r="R1649" s="39">
        <v>29501080</v>
      </c>
      <c r="S1649" s="39">
        <v>18</v>
      </c>
      <c r="T1649" s="39">
        <v>12</v>
      </c>
      <c r="U1649" s="40">
        <v>44509</v>
      </c>
      <c r="V1649" s="60" t="s">
        <v>20</v>
      </c>
      <c r="W1649" s="39"/>
      <c r="X1649" s="43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2" t="str">
        <f>VLOOKUP(N1650,'Linien - BU'!A:B,2,FALSE)</f>
        <v>BU3</v>
      </c>
      <c r="B1650" s="73">
        <f t="shared" si="182"/>
        <v>137.71700000000001</v>
      </c>
      <c r="C1650" s="74">
        <f>Abfalldokumentation!$U1650</f>
        <v>44509</v>
      </c>
      <c r="D1650" s="68" t="str">
        <f>IFERROR(VLOOKUP(Tabelle3[[#This Row],[Artikelnr.]],Produktgruppe!A:B,2,0),Tabelle3[[#This Row],[Produktname]])</f>
        <v>Sammelnr.</v>
      </c>
      <c r="E1650" s="75" t="str">
        <f>IFERROR(VLOOKUP(Abfalldokumentation!$O1650,Artikel!A:C,3,FALSE),Abfalldokumentation!$O1650)</f>
        <v>VS RW Schinken mit Rind</v>
      </c>
      <c r="F1650" s="75" t="str">
        <f>VLOOKUP(T1650,'Liste Gründe'!A:D,2,FALSE)</f>
        <v>Schimmel</v>
      </c>
      <c r="G1650" s="74" t="str">
        <f>IF(ISBLANK(V1650),VLOOKUP(Abfalldokumentation!$P1650,'Liste Gründe'!A:D,3,FALSE),V1650)</f>
        <v>VOS &gt; Einsatz</v>
      </c>
      <c r="H1650" s="75" t="str">
        <f>IF(ISBLANK(Abfalldokumentation!$W1650),"-",Abfalldokumentation!$W1650)</f>
        <v>-</v>
      </c>
      <c r="I1650" s="75">
        <f t="shared" si="176"/>
        <v>45</v>
      </c>
      <c r="J1650" s="75" t="str">
        <f t="shared" si="177"/>
        <v>Produkte</v>
      </c>
      <c r="K1650" s="75" t="str">
        <f t="shared" si="178"/>
        <v>BUs</v>
      </c>
      <c r="L1650" s="75" t="str">
        <f t="shared" si="179"/>
        <v>Symptome</v>
      </c>
      <c r="M16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IFERROR(VLOOKUP(Abfalldokumentation!$O1650,Kennzahlen!U:X,3,FALSE)*Abfalldokumentation!$B1650,"0")))),0)</f>
        <v>218.46047710000002</v>
      </c>
      <c r="N1650" s="75" t="str">
        <f>IF(ISBLANK(Q1650),VLOOKUP(Abfalldokumentation!$O1650,'Linien - BU'!R:S,2,FALSE),Q1650)</f>
        <v>BU3</v>
      </c>
      <c r="O1650" s="76">
        <f t="shared" si="180"/>
        <v>29600020</v>
      </c>
      <c r="P1650" s="76">
        <f t="shared" si="181"/>
        <v>12</v>
      </c>
      <c r="Q1650" s="44"/>
      <c r="R1650" s="45">
        <v>29600020</v>
      </c>
      <c r="S1650" s="45">
        <v>137.71700000000001</v>
      </c>
      <c r="T1650" s="45">
        <v>12</v>
      </c>
      <c r="U1650" s="46">
        <v>44509</v>
      </c>
      <c r="V1650" s="60" t="s">
        <v>21</v>
      </c>
      <c r="W1650" s="45"/>
      <c r="X1650" s="49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7" t="str">
        <f>VLOOKUP(N1651,'Linien - BU'!A:B,2,FALSE)</f>
        <v>BU3</v>
      </c>
      <c r="B1651" s="78">
        <f t="shared" si="182"/>
        <v>202</v>
      </c>
      <c r="C1651" s="79">
        <f>Abfalldokumentation!$U1651</f>
        <v>44509</v>
      </c>
      <c r="D1651" s="68" t="str">
        <f>IFERROR(VLOOKUP(Tabelle3[[#This Row],[Artikelnr.]],Produktgruppe!A:B,2,0),Tabelle3[[#This Row],[Produktname]])</f>
        <v>Sammelnr.</v>
      </c>
      <c r="E1651" s="80" t="str">
        <f>IFERROR(VLOOKUP(Abfalldokumentation!$O1651,Artikel!A:C,3,FALSE),Abfalldokumentation!$O1651)</f>
        <v>VS Chili mit Rinde</v>
      </c>
      <c r="F1651" s="80" t="str">
        <f>VLOOKUP(T1651,'Liste Gründe'!A:D,2,FALSE)</f>
        <v>Schimmel</v>
      </c>
      <c r="G1651" s="79" t="str">
        <f>IF(ISBLANK(V1651),VLOOKUP(Abfalldokumentation!$P1651,'Liste Gründe'!A:D,3,FALSE),V1651)</f>
        <v>VOS &gt; Einsatz</v>
      </c>
      <c r="H1651" s="80" t="str">
        <f>IF(ISBLANK(Abfalldokumentation!$W1651),"-",Abfalldokumentation!$W1651)</f>
        <v>-</v>
      </c>
      <c r="I1651" s="80">
        <f t="shared" si="176"/>
        <v>45</v>
      </c>
      <c r="J1651" s="80" t="str">
        <f t="shared" si="177"/>
        <v>Produkte</v>
      </c>
      <c r="K1651" s="80" t="str">
        <f t="shared" si="178"/>
        <v>BUs</v>
      </c>
      <c r="L1651" s="80" t="str">
        <f t="shared" si="179"/>
        <v>Symptome</v>
      </c>
      <c r="M16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IFERROR(VLOOKUP(Abfalldokumentation!$O1651,Kennzahlen!U:X,3,FALSE)*Abfalldokumentation!$B1651,"0")))),0)</f>
        <v>101</v>
      </c>
      <c r="N1651" s="80" t="str">
        <f>IF(ISBLANK(Q1651),VLOOKUP(Abfalldokumentation!$O1651,'Linien - BU'!R:S,2,FALSE),Q1651)</f>
        <v>BU3</v>
      </c>
      <c r="O1651" s="76">
        <f t="shared" si="180"/>
        <v>29600028</v>
      </c>
      <c r="P1651" s="76">
        <f t="shared" si="181"/>
        <v>12</v>
      </c>
      <c r="Q1651" s="38"/>
      <c r="R1651" s="39">
        <v>29600028</v>
      </c>
      <c r="S1651" s="39">
        <v>202</v>
      </c>
      <c r="T1651" s="39">
        <v>12</v>
      </c>
      <c r="U1651" s="40">
        <v>44509</v>
      </c>
      <c r="V1651" s="60" t="s">
        <v>21</v>
      </c>
      <c r="W1651" s="39"/>
      <c r="X1651" s="43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2" t="str">
        <f>VLOOKUP(N1652,'Linien - BU'!A:B,2,FALSE)</f>
        <v>BU3</v>
      </c>
      <c r="B1652" s="73">
        <f t="shared" si="182"/>
        <v>52.929000000000002</v>
      </c>
      <c r="C1652" s="74">
        <f>Abfalldokumentation!$U1652</f>
        <v>44509</v>
      </c>
      <c r="D1652" s="68" t="str">
        <f>IFERROR(VLOOKUP(Tabelle3[[#This Row],[Artikelnr.]],Produktgruppe!A:B,2,0),Tabelle3[[#This Row],[Produktname]])</f>
        <v>Sammelnr.</v>
      </c>
      <c r="E1652" s="75" t="str">
        <f>IFERROR(VLOOKUP(Abfalldokumentation!$O1652,Artikel!A:C,3,FALSE),Abfalldokumentation!$O1652)</f>
        <v>VS SKZ Premium Würfel</v>
      </c>
      <c r="F1652" s="75" t="str">
        <f>VLOOKUP(T1652,'Liste Gründe'!A:D,2,FALSE)</f>
        <v>Schimmel</v>
      </c>
      <c r="G1652" s="74" t="str">
        <f>IF(ISBLANK(V1652),VLOOKUP(Abfalldokumentation!$P1652,'Liste Gründe'!A:D,3,FALSE),V1652)</f>
        <v>VOS &gt; Einsatz</v>
      </c>
      <c r="H1652" s="75" t="str">
        <f>IF(ISBLANK(Abfalldokumentation!$W1652),"-",Abfalldokumentation!$W1652)</f>
        <v>-</v>
      </c>
      <c r="I1652" s="75">
        <f t="shared" si="176"/>
        <v>45</v>
      </c>
      <c r="J1652" s="75" t="str">
        <f t="shared" si="177"/>
        <v>Produkte</v>
      </c>
      <c r="K1652" s="75" t="str">
        <f t="shared" si="178"/>
        <v>BUs</v>
      </c>
      <c r="L1652" s="75" t="str">
        <f t="shared" si="179"/>
        <v>Symptome</v>
      </c>
      <c r="M16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IFERROR(VLOOKUP(Abfalldokumentation!$O1652,Kennzahlen!U:X,3,FALSE)*Abfalldokumentation!$B1652,"0")))),0)</f>
        <v>30.381245999999997</v>
      </c>
      <c r="N1652" s="75" t="str">
        <f>IF(ISBLANK(Q1652),VLOOKUP(Abfalldokumentation!$O1652,'Linien - BU'!R:S,2,FALSE),Q1652)</f>
        <v>BU3</v>
      </c>
      <c r="O1652" s="76">
        <f t="shared" si="180"/>
        <v>29600030</v>
      </c>
      <c r="P1652" s="76">
        <f t="shared" si="181"/>
        <v>12</v>
      </c>
      <c r="Q1652" s="44"/>
      <c r="R1652" s="45">
        <v>29600030</v>
      </c>
      <c r="S1652" s="45">
        <v>52.929000000000002</v>
      </c>
      <c r="T1652" s="45">
        <v>12</v>
      </c>
      <c r="U1652" s="46">
        <v>44509</v>
      </c>
      <c r="V1652" s="60" t="s">
        <v>21</v>
      </c>
      <c r="W1652" s="45"/>
      <c r="X1652" s="49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7" t="str">
        <f>VLOOKUP(N1653,'Linien - BU'!A:B,2,FALSE)</f>
        <v>BU3</v>
      </c>
      <c r="B1653" s="78">
        <f t="shared" si="182"/>
        <v>297</v>
      </c>
      <c r="C1653" s="79">
        <f>Abfalldokumentation!$U1653</f>
        <v>44509</v>
      </c>
      <c r="D1653" s="68" t="str">
        <f>IFERROR(VLOOKUP(Tabelle3[[#This Row],[Artikelnr.]],Produktgruppe!A:B,2,0),Tabelle3[[#This Row],[Produktname]])</f>
        <v>Offen vegan</v>
      </c>
      <c r="E1653" s="80" t="str">
        <f>IFERROR(VLOOKUP(Abfalldokumentation!$O1653,Artikel!A:C,3,FALSE),Abfalldokumentation!$O1653)</f>
        <v>VOS VEG-SCH MILD</v>
      </c>
      <c r="F1653" s="80" t="str">
        <f>VLOOKUP(T1653,'Liste Gründe'!A:D,2,FALSE)</f>
        <v>keinen Verwendungszweck</v>
      </c>
      <c r="G1653" s="79" t="str">
        <f>IF(ISBLANK(V1653),VLOOKUP(Abfalldokumentation!$P1653,'Liste Gründe'!A:D,3,FALSE),V1653)</f>
        <v>VOS &gt; Einsatz (vegan)</v>
      </c>
      <c r="H1653" s="80" t="str">
        <f>IF(ISBLANK(Abfalldokumentation!$W1653),"-",Abfalldokumentation!$W1653)</f>
        <v>-</v>
      </c>
      <c r="I1653" s="80">
        <f t="shared" si="176"/>
        <v>45</v>
      </c>
      <c r="J1653" s="80" t="str">
        <f t="shared" si="177"/>
        <v>Produkte</v>
      </c>
      <c r="K1653" s="80" t="str">
        <f t="shared" si="178"/>
        <v>BUs</v>
      </c>
      <c r="L1653" s="80" t="str">
        <f t="shared" si="179"/>
        <v>Symptome</v>
      </c>
      <c r="M16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IFERROR(VLOOKUP(Abfalldokumentation!$O1653,Kennzahlen!U:X,3,FALSE)*Abfalldokumentation!$B1653,"0")))),0)</f>
        <v>148.5</v>
      </c>
      <c r="N1653" s="80" t="str">
        <f>IF(ISBLANK(Q1653),VLOOKUP(Abfalldokumentation!$O1653,'Linien - BU'!R:S,2,FALSE),Q1653)</f>
        <v>BU3</v>
      </c>
      <c r="O1653" s="76">
        <f t="shared" si="180"/>
        <v>29900002</v>
      </c>
      <c r="P1653" s="76">
        <f t="shared" si="181"/>
        <v>61</v>
      </c>
      <c r="Q1653" s="38"/>
      <c r="R1653" s="39">
        <v>29900002</v>
      </c>
      <c r="S1653" s="39">
        <v>297</v>
      </c>
      <c r="T1653" s="39">
        <v>61</v>
      </c>
      <c r="U1653" s="40">
        <v>44509</v>
      </c>
      <c r="V1653" s="47" t="s">
        <v>35</v>
      </c>
      <c r="W1653" s="39"/>
      <c r="X1653" s="43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2" t="str">
        <f>VLOOKUP(N1654,'Linien - BU'!A:B,2,FALSE)</f>
        <v>BU1</v>
      </c>
      <c r="B1654" s="73">
        <f t="shared" si="182"/>
        <v>20</v>
      </c>
      <c r="C1654" s="74">
        <f>Abfalldokumentation!$U1654</f>
        <v>44509</v>
      </c>
      <c r="D1654" s="68" t="str">
        <f>IFERROR(VLOOKUP(Tabelle3[[#This Row],[Artikelnr.]],Produktgruppe!A:B,2,0),Tabelle3[[#This Row],[Produktname]])</f>
        <v>Räucherwürste</v>
      </c>
      <c r="E1654" s="75" t="str">
        <f>IFERROR(VLOOKUP(Abfalldokumentation!$O1654,Artikel!A:C,3,FALSE),Abfalldokumentation!$O1654)</f>
        <v>Würste 6700g Räucher na</v>
      </c>
      <c r="F1654" s="75" t="str">
        <f>VLOOKUP(T1654,'Liste Gründe'!A:D,2,FALSE)</f>
        <v>Linienbezogen</v>
      </c>
      <c r="G1654" s="74" t="str">
        <f>IF(ISBLANK(V1654),VLOOKUP(Abfalldokumentation!$P1654,'Liste Gründe'!A:D,3,FALSE),V1654)</f>
        <v>Darm geplatzt</v>
      </c>
      <c r="H1654" s="75" t="str">
        <f>IF(ISBLANK(Abfalldokumentation!$W1654),"-",Abfalldokumentation!$W1654)</f>
        <v>-</v>
      </c>
      <c r="I1654" s="75">
        <f t="shared" si="176"/>
        <v>45</v>
      </c>
      <c r="J1654" s="75" t="str">
        <f t="shared" si="177"/>
        <v>Produkte</v>
      </c>
      <c r="K1654" s="75" t="str">
        <f t="shared" si="178"/>
        <v>BUs</v>
      </c>
      <c r="L1654" s="75" t="str">
        <f t="shared" si="179"/>
        <v>Symptome</v>
      </c>
      <c r="M16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IFERROR(VLOOKUP(Abfalldokumentation!$O1654,Kennzahlen!U:X,3,FALSE)*Abfalldokumentation!$B1654,"0")))),0)</f>
        <v>0</v>
      </c>
      <c r="N1654" s="75">
        <f>IF(ISBLANK(Q1654),VLOOKUP(Abfalldokumentation!$O1654,'Linien - BU'!R:S,2,FALSE),Q1654)</f>
        <v>3010</v>
      </c>
      <c r="O1654" s="76">
        <f t="shared" si="180"/>
        <v>32000028</v>
      </c>
      <c r="P1654" s="76">
        <f t="shared" si="181"/>
        <v>34</v>
      </c>
      <c r="Q1654" s="44">
        <v>3010</v>
      </c>
      <c r="R1654" s="45">
        <v>32000028</v>
      </c>
      <c r="S1654" s="45">
        <v>20</v>
      </c>
      <c r="T1654" s="45">
        <v>34</v>
      </c>
      <c r="U1654" s="46">
        <v>44509</v>
      </c>
      <c r="V1654" s="60"/>
      <c r="W1654" s="45"/>
      <c r="X1654" s="49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7" t="str">
        <f>VLOOKUP(N1655,'Linien - BU'!A:B,2,FALSE)</f>
        <v>BU1</v>
      </c>
      <c r="B1655" s="78">
        <f t="shared" si="182"/>
        <v>20</v>
      </c>
      <c r="C1655" s="79">
        <f>Abfalldokumentation!$U1655</f>
        <v>44509</v>
      </c>
      <c r="D1655" s="68" t="str">
        <f>IFERROR(VLOOKUP(Tabelle3[[#This Row],[Artikelnr.]],Produktgruppe!A:B,2,0),Tabelle3[[#This Row],[Produktname]])</f>
        <v>ganze Wurst</v>
      </c>
      <c r="E1655" s="80" t="str">
        <f>IFERROR(VLOOKUP(Abfalldokumentation!$O1655,Artikel!A:C,3,FALSE),Abfalldokumentation!$O1655)</f>
        <v>RW RÄU 9,25KG USA</v>
      </c>
      <c r="F1655" s="80" t="str">
        <f>VLOOKUP(T1655,'Liste Gründe'!A:D,2,FALSE)</f>
        <v>Linienbezogen</v>
      </c>
      <c r="G1655" s="79" t="str">
        <f>IF(ISBLANK(V1655),VLOOKUP(Abfalldokumentation!$P1655,'Liste Gründe'!A:D,3,FALSE),V1655)</f>
        <v>Darm geplatzt</v>
      </c>
      <c r="H1655" s="80" t="str">
        <f>IF(ISBLANK(Abfalldokumentation!$W1655),"-",Abfalldokumentation!$W1655)</f>
        <v>-</v>
      </c>
      <c r="I1655" s="80">
        <f t="shared" si="176"/>
        <v>45</v>
      </c>
      <c r="J1655" s="80" t="str">
        <f t="shared" si="177"/>
        <v>Produkte</v>
      </c>
      <c r="K1655" s="80" t="str">
        <f t="shared" si="178"/>
        <v>BUs</v>
      </c>
      <c r="L1655" s="80" t="str">
        <f t="shared" si="179"/>
        <v>Symptome</v>
      </c>
      <c r="M16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IFERROR(VLOOKUP(Abfalldokumentation!$O1655,Kennzahlen!U:X,3,FALSE)*Abfalldokumentation!$B1655,"0")))),0)</f>
        <v>0</v>
      </c>
      <c r="N1655" s="80">
        <f>IF(ISBLANK(Q1655),VLOOKUP(Abfalldokumentation!$O1655,'Linien - BU'!R:S,2,FALSE),Q1655)</f>
        <v>3020</v>
      </c>
      <c r="O1655" s="76">
        <f t="shared" si="180"/>
        <v>32000056</v>
      </c>
      <c r="P1655" s="76">
        <f t="shared" si="181"/>
        <v>34</v>
      </c>
      <c r="Q1655" s="38">
        <v>3020</v>
      </c>
      <c r="R1655" s="39">
        <v>32000056</v>
      </c>
      <c r="S1655" s="39">
        <v>20</v>
      </c>
      <c r="T1655" s="39">
        <v>34</v>
      </c>
      <c r="U1655" s="40">
        <v>44509</v>
      </c>
      <c r="V1655" s="58"/>
      <c r="W1655" s="39"/>
      <c r="X1655" s="43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2" t="str">
        <f>VLOOKUP(N1656,'Linien - BU'!A:B,2,FALSE)</f>
        <v>BU1</v>
      </c>
      <c r="B1656" s="73">
        <f t="shared" si="182"/>
        <v>20</v>
      </c>
      <c r="C1656" s="74">
        <f>Abfalldokumentation!$U1656</f>
        <v>44509</v>
      </c>
      <c r="D1656" s="68" t="str">
        <f>IFERROR(VLOOKUP(Tabelle3[[#This Row],[Artikelnr.]],Produktgruppe!A:B,2,0),Tabelle3[[#This Row],[Produktname]])</f>
        <v>Räucherwürste</v>
      </c>
      <c r="E1656" s="75" t="str">
        <f>IFERROR(VLOOKUP(Abfalldokumentation!$O1656,Artikel!A:C,3,FALSE),Abfalldokumentation!$O1656)</f>
        <v>GRW SCHI-NAT 7,2GK NEUE</v>
      </c>
      <c r="F1656" s="75" t="str">
        <f>VLOOKUP(T1656,'Liste Gründe'!A:D,2,FALSE)</f>
        <v>Linienbezogen</v>
      </c>
      <c r="G1656" s="74" t="str">
        <f>IF(ISBLANK(V1656),VLOOKUP(Abfalldokumentation!$P1656,'Liste Gründe'!A:D,3,FALSE),V1656)</f>
        <v>Clip gerissen</v>
      </c>
      <c r="H1656" s="75" t="str">
        <f>IF(ISBLANK(Abfalldokumentation!$W1656),"-",Abfalldokumentation!$W1656)</f>
        <v>-</v>
      </c>
      <c r="I1656" s="75">
        <f t="shared" si="176"/>
        <v>45</v>
      </c>
      <c r="J1656" s="75" t="str">
        <f t="shared" si="177"/>
        <v>Produkte</v>
      </c>
      <c r="K1656" s="75" t="str">
        <f t="shared" si="178"/>
        <v>BUs</v>
      </c>
      <c r="L1656" s="75" t="str">
        <f t="shared" si="179"/>
        <v>Symptome</v>
      </c>
      <c r="M16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IFERROR(VLOOKUP(Abfalldokumentation!$O1656,Kennzahlen!U:X,3,FALSE)*Abfalldokumentation!$B1656,"0")))),0)</f>
        <v>0</v>
      </c>
      <c r="N1656" s="75">
        <f>IF(ISBLANK(Q1656),VLOOKUP(Abfalldokumentation!$O1656,'Linien - BU'!R:S,2,FALSE),Q1656)</f>
        <v>3020</v>
      </c>
      <c r="O1656" s="76">
        <f t="shared" si="180"/>
        <v>32000106</v>
      </c>
      <c r="P1656" s="76">
        <f t="shared" si="181"/>
        <v>31</v>
      </c>
      <c r="Q1656" s="44">
        <v>3020</v>
      </c>
      <c r="R1656" s="45">
        <v>32000106</v>
      </c>
      <c r="S1656" s="45">
        <v>20</v>
      </c>
      <c r="T1656" s="39">
        <v>31</v>
      </c>
      <c r="U1656" s="46">
        <v>44509</v>
      </c>
      <c r="V1656" s="60"/>
      <c r="W1656" s="45"/>
      <c r="X1656" s="49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7" t="str">
        <f>VLOOKUP(N1657,'Linien - BU'!A:B,2,FALSE)</f>
        <v>BU1</v>
      </c>
      <c r="B1657" s="78">
        <f t="shared" si="182"/>
        <v>20</v>
      </c>
      <c r="C1657" s="79">
        <f>Abfalldokumentation!$U1657</f>
        <v>44509</v>
      </c>
      <c r="D1657" s="68" t="str">
        <f>IFERROR(VLOOKUP(Tabelle3[[#This Row],[Artikelnr.]],Produktgruppe!A:B,2,0),Tabelle3[[#This Row],[Produktname]])</f>
        <v>Räucherwürste</v>
      </c>
      <c r="E1657" s="80" t="str">
        <f>IFERROR(VLOOKUP(Abfalldokumentation!$O1657,Artikel!A:C,3,FALSE),Abfalldokumentation!$O1657)</f>
        <v>GRW SCHI-NAT 7,2GK NEUE</v>
      </c>
      <c r="F1657" s="80" t="str">
        <f>VLOOKUP(T1657,'Liste Gründe'!A:D,2,FALSE)</f>
        <v>Linienbezogen</v>
      </c>
      <c r="G1657" s="79" t="str">
        <f>IF(ISBLANK(V1657),VLOOKUP(Abfalldokumentation!$P1657,'Liste Gründe'!A:D,3,FALSE),V1657)</f>
        <v>Füllkopf tropft (vegan)</v>
      </c>
      <c r="H1657" s="80" t="str">
        <f>IF(ISBLANK(Abfalldokumentation!$W1657),"-",Abfalldokumentation!$W1657)</f>
        <v>-</v>
      </c>
      <c r="I1657" s="80">
        <f t="shared" si="176"/>
        <v>45</v>
      </c>
      <c r="J1657" s="80" t="str">
        <f t="shared" si="177"/>
        <v>Produkte</v>
      </c>
      <c r="K1657" s="80" t="str">
        <f t="shared" si="178"/>
        <v>BUs</v>
      </c>
      <c r="L1657" s="80" t="str">
        <f t="shared" si="179"/>
        <v>Symptome</v>
      </c>
      <c r="M16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IFERROR(VLOOKUP(Abfalldokumentation!$O1657,Kennzahlen!U:X,3,FALSE)*Abfalldokumentation!$B1657,"0")))),0)</f>
        <v>0</v>
      </c>
      <c r="N1657" s="80">
        <f>IF(ISBLANK(Q1657),VLOOKUP(Abfalldokumentation!$O1657,'Linien - BU'!R:S,2,FALSE),Q1657)</f>
        <v>3020</v>
      </c>
      <c r="O1657" s="76">
        <f t="shared" si="180"/>
        <v>32000106</v>
      </c>
      <c r="P1657" s="76">
        <f t="shared" si="181"/>
        <v>20</v>
      </c>
      <c r="Q1657" s="38">
        <v>3020</v>
      </c>
      <c r="R1657" s="39">
        <v>32000106</v>
      </c>
      <c r="S1657" s="39">
        <v>20</v>
      </c>
      <c r="T1657" s="39">
        <v>20</v>
      </c>
      <c r="U1657" s="40">
        <v>44509</v>
      </c>
      <c r="V1657" s="58"/>
      <c r="W1657" s="39"/>
      <c r="X1657" s="43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2" t="str">
        <f>VLOOKUP(N1658,'Linien - BU'!A:B,2,FALSE)</f>
        <v>BU1</v>
      </c>
      <c r="B1658" s="73">
        <f t="shared" si="182"/>
        <v>20</v>
      </c>
      <c r="C1658" s="74">
        <f>Abfalldokumentation!$U1658</f>
        <v>44509</v>
      </c>
      <c r="D1658" s="68" t="str">
        <f>IFERROR(VLOOKUP(Tabelle3[[#This Row],[Artikelnr.]],Produktgruppe!A:B,2,0),Tabelle3[[#This Row],[Produktname]])</f>
        <v>hf-Wurst</v>
      </c>
      <c r="E1658" s="75" t="str">
        <f>IFERROR(VLOOKUP(Abfalldokumentation!$O1658,Artikel!A:C,3,FALSE),Abfalldokumentation!$O1658)</f>
        <v>RW 8;1KG SPASTUP</v>
      </c>
      <c r="F1658" s="75" t="str">
        <f>VLOOKUP(T1658,'Liste Gründe'!A:D,2,FALSE)</f>
        <v>Linienbezogen</v>
      </c>
      <c r="G1658" s="74" t="str">
        <f>IF(ISBLANK(V1658),VLOOKUP(Abfalldokumentation!$P1658,'Liste Gründe'!A:D,3,FALSE),V1658)</f>
        <v>Reinigung</v>
      </c>
      <c r="H1658" s="75" t="str">
        <f>IF(ISBLANK(Abfalldokumentation!$W1658),"-",Abfalldokumentation!$W1658)</f>
        <v>-</v>
      </c>
      <c r="I1658" s="75">
        <f t="shared" si="176"/>
        <v>45</v>
      </c>
      <c r="J1658" s="75" t="str">
        <f t="shared" si="177"/>
        <v>Produkte</v>
      </c>
      <c r="K1658" s="75" t="str">
        <f t="shared" si="178"/>
        <v>BUs</v>
      </c>
      <c r="L1658" s="75" t="str">
        <f t="shared" si="179"/>
        <v>Symptome</v>
      </c>
      <c r="M16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IFERROR(VLOOKUP(Abfalldokumentation!$O1658,Kennzahlen!U:X,3,FALSE)*Abfalldokumentation!$B1658,"0")))),0)</f>
        <v>0</v>
      </c>
      <c r="N1658" s="75">
        <f>IF(ISBLANK(Q1658),VLOOKUP(Abfalldokumentation!$O1658,'Linien - BU'!R:S,2,FALSE),Q1658)</f>
        <v>3030</v>
      </c>
      <c r="O1658" s="76">
        <f t="shared" si="180"/>
        <v>47000988</v>
      </c>
      <c r="P1658" s="76">
        <f t="shared" si="181"/>
        <v>10</v>
      </c>
      <c r="Q1658" s="44">
        <v>3030</v>
      </c>
      <c r="R1658" s="45">
        <v>47000988</v>
      </c>
      <c r="S1658" s="45">
        <v>20</v>
      </c>
      <c r="T1658" s="45">
        <v>10</v>
      </c>
      <c r="U1658" s="46">
        <v>44509</v>
      </c>
      <c r="V1658" s="60"/>
      <c r="W1658" s="45"/>
      <c r="X1658" s="49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7" t="str">
        <f>VLOOKUP(N1659,'Linien - BU'!A:B,2,FALSE)</f>
        <v>BU3</v>
      </c>
      <c r="B1659" s="78">
        <f t="shared" si="182"/>
        <v>303</v>
      </c>
      <c r="C1659" s="79">
        <f>Abfalldokumentation!$U1659</f>
        <v>44509</v>
      </c>
      <c r="D1659" s="68" t="str">
        <f>IFERROR(VLOOKUP(Tabelle3[[#This Row],[Artikelnr.]],Produktgruppe!A:B,2,0),Tabelle3[[#This Row],[Produktname]])</f>
        <v>VOS 495</v>
      </c>
      <c r="E1659" s="80" t="str">
        <f>IFERROR(VLOOKUP(Abfalldokumentation!$O1659,Artikel!A:C,3,FALSE),Abfalldokumentation!$O1659)</f>
        <v>VOS SKZ EMM-VAKU</v>
      </c>
      <c r="F1659" s="80" t="str">
        <f>VLOOKUP(T1659,'Liste Gründe'!A:D,2,FALSE)</f>
        <v>Schimmel</v>
      </c>
      <c r="G1659" s="79" t="str">
        <f>IF(ISBLANK(V1659),VLOOKUP(Abfalldokumentation!$P1659,'Liste Gründe'!A:D,3,FALSE),V1659)</f>
        <v>VOS &gt; Einsatz</v>
      </c>
      <c r="H1659" s="80" t="str">
        <f>IF(ISBLANK(Abfalldokumentation!$W1659),"-",Abfalldokumentation!$W1659)</f>
        <v>-</v>
      </c>
      <c r="I1659" s="80">
        <f t="shared" si="176"/>
        <v>45</v>
      </c>
      <c r="J1659" s="80" t="str">
        <f t="shared" si="177"/>
        <v>Produkte</v>
      </c>
      <c r="K1659" s="80" t="str">
        <f t="shared" si="178"/>
        <v>BUs</v>
      </c>
      <c r="L1659" s="80" t="str">
        <f t="shared" si="179"/>
        <v>Symptome</v>
      </c>
      <c r="M16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IFERROR(VLOOKUP(Abfalldokumentation!$O1659,Kennzahlen!U:X,3,FALSE)*Abfalldokumentation!$B1659,"0")))),0)</f>
        <v>0</v>
      </c>
      <c r="N1659" s="80" t="str">
        <f>IF(ISBLANK(Q1659),VLOOKUP(Abfalldokumentation!$O1659,'Linien - BU'!R:S,2,FALSE),Q1659)</f>
        <v>BU3</v>
      </c>
      <c r="O1659" s="76">
        <f t="shared" si="180"/>
        <v>49500149</v>
      </c>
      <c r="P1659" s="76">
        <f t="shared" si="181"/>
        <v>12</v>
      </c>
      <c r="Q1659" s="38"/>
      <c r="R1659" s="39">
        <v>49500149</v>
      </c>
      <c r="S1659" s="39">
        <v>303</v>
      </c>
      <c r="T1659" s="39">
        <v>12</v>
      </c>
      <c r="U1659" s="40">
        <v>44509</v>
      </c>
      <c r="V1659" s="60" t="s">
        <v>21</v>
      </c>
      <c r="W1659" s="39"/>
      <c r="X1659" s="43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2" t="str">
        <f>VLOOKUP(N1660,'Linien - BU'!A:B,2,FALSE)</f>
        <v>BU4</v>
      </c>
      <c r="B1660" s="73">
        <f t="shared" si="182"/>
        <v>269</v>
      </c>
      <c r="C1660" s="74">
        <f>Abfalldokumentation!$U1660</f>
        <v>44509</v>
      </c>
      <c r="D1660" s="68" t="str">
        <f>IFERROR(VLOOKUP(Tabelle3[[#This Row],[Artikelnr.]],Produktgruppe!A:B,2,0),Tabelle3[[#This Row],[Produktname]])</f>
        <v>ABS 495</v>
      </c>
      <c r="E1660" s="75" t="str">
        <f>IFERROR(VLOOKUP(Abfalldokumentation!$O1660,Artikel!A:C,3,FALSE),Abfalldokumentation!$O1660)</f>
        <v>ABS BERGFEUER-VAKU</v>
      </c>
      <c r="F1660" s="75" t="str">
        <f>VLOOKUP(T1660,'Liste Gründe'!A:D,2,FALSE)</f>
        <v>Schimmel</v>
      </c>
      <c r="G1660" s="74" t="str">
        <f>IF(ISBLANK(V1660),VLOOKUP(Abfalldokumentation!$P1660,'Liste Gründe'!A:D,3,FALSE),V1660)</f>
        <v>Schimmel</v>
      </c>
      <c r="H1660" s="75" t="str">
        <f>IF(ISBLANK(Abfalldokumentation!$W1660),"-",Abfalldokumentation!$W1660)</f>
        <v>-</v>
      </c>
      <c r="I1660" s="75">
        <f t="shared" si="176"/>
        <v>45</v>
      </c>
      <c r="J1660" s="75" t="str">
        <f t="shared" si="177"/>
        <v>Produkte</v>
      </c>
      <c r="K1660" s="75" t="str">
        <f t="shared" si="178"/>
        <v>BUs</v>
      </c>
      <c r="L1660" s="75" t="str">
        <f t="shared" si="179"/>
        <v>Symptome</v>
      </c>
      <c r="M16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IFERROR(VLOOKUP(Abfalldokumentation!$O1660,Kennzahlen!U:X,3,FALSE)*Abfalldokumentation!$B1660,"0")))),0)</f>
        <v>0</v>
      </c>
      <c r="N1660" s="75" t="str">
        <f>IF(ISBLANK(Q1660),VLOOKUP(Abfalldokumentation!$O1660,'Linien - BU'!R:S,2,FALSE),Q1660)</f>
        <v>BU4</v>
      </c>
      <c r="O1660" s="76">
        <f t="shared" si="180"/>
        <v>49500221</v>
      </c>
      <c r="P1660" s="76">
        <f t="shared" si="181"/>
        <v>12</v>
      </c>
      <c r="Q1660" s="44" t="s">
        <v>9</v>
      </c>
      <c r="R1660" s="45">
        <v>49500221</v>
      </c>
      <c r="S1660" s="45">
        <v>269</v>
      </c>
      <c r="T1660" s="45">
        <v>12</v>
      </c>
      <c r="U1660" s="46">
        <v>44509</v>
      </c>
      <c r="V1660" s="60"/>
      <c r="W1660" s="45"/>
      <c r="X1660" s="49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7" t="str">
        <f>VLOOKUP(N1661,'Linien - BU'!A:B,2,FALSE)</f>
        <v>Rest</v>
      </c>
      <c r="B1661" s="78">
        <f t="shared" si="182"/>
        <v>162</v>
      </c>
      <c r="C1661" s="79">
        <f>Abfalldokumentation!$U1661</f>
        <v>44509</v>
      </c>
      <c r="D1661" s="68" t="str">
        <f>IFERROR(VLOOKUP(Tabelle3[[#This Row],[Artikelnr.]],Produktgruppe!A:B,2,0),Tabelle3[[#This Row],[Produktname]])</f>
        <v>Rest</v>
      </c>
      <c r="E1661" s="80" t="str">
        <f>IFERROR(VLOOKUP(Abfalldokumentation!$O1661,Artikel!A:C,3,FALSE),Abfalldokumentation!$O1661)</f>
        <v>-</v>
      </c>
      <c r="F1661" s="80" t="str">
        <f>VLOOKUP(T1661,'Liste Gründe'!A:D,2,FALSE)</f>
        <v>Qualitätssicherung</v>
      </c>
      <c r="G1661" s="79" t="str">
        <f>IF(ISBLANK(V1661),VLOOKUP(Abfalldokumentation!$P1661,'Liste Gründe'!A:D,3,FALSE),V1661)</f>
        <v>Laborproben</v>
      </c>
      <c r="H1661" s="80" t="str">
        <f>IF(ISBLANK(Abfalldokumentation!$W1661),"-",Abfalldokumentation!$W1661)</f>
        <v>-</v>
      </c>
      <c r="I1661" s="80">
        <f t="shared" si="176"/>
        <v>45</v>
      </c>
      <c r="J1661" s="80" t="str">
        <f t="shared" si="177"/>
        <v>Produkte</v>
      </c>
      <c r="K1661" s="80" t="str">
        <f t="shared" si="178"/>
        <v>BUs</v>
      </c>
      <c r="L1661" s="80" t="str">
        <f t="shared" si="179"/>
        <v>Symptome</v>
      </c>
      <c r="M16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IFERROR(VLOOKUP(Abfalldokumentation!$O1661,Kennzahlen!U:X,3,FALSE)*Abfalldokumentation!$B1661,"0")))),0)</f>
        <v>0</v>
      </c>
      <c r="N1661" s="80" t="str">
        <f>IF(ISBLANK(Q1661),VLOOKUP(Abfalldokumentation!$O1661,'Linien - BU'!R:S,2,FALSE),Q1661)</f>
        <v>Labor</v>
      </c>
      <c r="O1661" s="76" t="str">
        <f t="shared" si="180"/>
        <v>-</v>
      </c>
      <c r="P1661" s="76">
        <f t="shared" si="181"/>
        <v>73</v>
      </c>
      <c r="Q1661" s="38" t="s">
        <v>185</v>
      </c>
      <c r="R1661" s="39" t="s">
        <v>52</v>
      </c>
      <c r="S1661" s="39">
        <v>162</v>
      </c>
      <c r="T1661" s="39">
        <v>73</v>
      </c>
      <c r="U1661" s="40">
        <v>44509</v>
      </c>
      <c r="V1661" s="58"/>
      <c r="W1661" s="39"/>
      <c r="X1661" s="43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2" t="str">
        <f>VLOOKUP(N1662,'Linien - BU'!A:B,2,FALSE)</f>
        <v>BU1</v>
      </c>
      <c r="B1662" s="73">
        <f t="shared" si="182"/>
        <v>88</v>
      </c>
      <c r="C1662" s="74">
        <f>Abfalldokumentation!$U1662</f>
        <v>44509</v>
      </c>
      <c r="D1662" s="68" t="str">
        <f>IFERROR(VLOOKUP(Tabelle3[[#This Row],[Artikelnr.]],Produktgruppe!A:B,2,0),Tabelle3[[#This Row],[Produktname]])</f>
        <v>Rest</v>
      </c>
      <c r="E1662" s="75" t="str">
        <f>IFERROR(VLOOKUP(Abfalldokumentation!$O1662,Artikel!A:C,3,FALSE),Abfalldokumentation!$O1662)</f>
        <v>-</v>
      </c>
      <c r="F1662" s="75" t="str">
        <f>VLOOKUP(T1662,'Liste Gründe'!A:D,2,FALSE)</f>
        <v>Linienbezogen</v>
      </c>
      <c r="G1662" s="74" t="str">
        <f>IF(ISBLANK(V1662),VLOOKUP(Abfalldokumentation!$P1662,'Liste Gründe'!A:D,3,FALSE),V1662)</f>
        <v>Reinigung</v>
      </c>
      <c r="H1662" s="75" t="str">
        <f>IF(ISBLANK(Abfalldokumentation!$W1662),"-",Abfalldokumentation!$W1662)</f>
        <v>-</v>
      </c>
      <c r="I1662" s="75">
        <f t="shared" si="176"/>
        <v>45</v>
      </c>
      <c r="J1662" s="75" t="str">
        <f t="shared" si="177"/>
        <v>Produkte</v>
      </c>
      <c r="K1662" s="75" t="str">
        <f t="shared" si="178"/>
        <v>BUs</v>
      </c>
      <c r="L1662" s="75" t="str">
        <f t="shared" si="179"/>
        <v>Symptome</v>
      </c>
      <c r="M16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IFERROR(VLOOKUP(Abfalldokumentation!$O1662,Kennzahlen!U:X,3,FALSE)*Abfalldokumentation!$B1662,"0")))),0)</f>
        <v>0</v>
      </c>
      <c r="N1662" s="75" t="str">
        <f>IF(ISBLANK(Q1662),VLOOKUP(Abfalldokumentation!$O1662,'Linien - BU'!R:S,2,FALSE),Q1662)</f>
        <v>Schmelze</v>
      </c>
      <c r="O1662" s="76" t="str">
        <f t="shared" si="180"/>
        <v>-</v>
      </c>
      <c r="P1662" s="76">
        <f t="shared" si="181"/>
        <v>10</v>
      </c>
      <c r="Q1662" s="44" t="s">
        <v>170</v>
      </c>
      <c r="R1662" s="45" t="s">
        <v>52</v>
      </c>
      <c r="S1662" s="45">
        <v>88</v>
      </c>
      <c r="T1662" s="45">
        <v>10</v>
      </c>
      <c r="U1662" s="46">
        <v>44509</v>
      </c>
      <c r="V1662" s="60"/>
      <c r="W1662" s="45"/>
      <c r="X1662" s="49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7" t="str">
        <f>VLOOKUP(N1663,'Linien - BU'!A:B,2,FALSE)</f>
        <v>BU3</v>
      </c>
      <c r="B1663" s="78">
        <f t="shared" si="182"/>
        <v>35</v>
      </c>
      <c r="C1663" s="79">
        <f>Abfalldokumentation!$U1663</f>
        <v>44509</v>
      </c>
      <c r="D1663" s="68" t="str">
        <f>IFERROR(VLOOKUP(Tabelle3[[#This Row],[Artikelnr.]],Produktgruppe!A:B,2,0),Tabelle3[[#This Row],[Produktname]])</f>
        <v>Diverses</v>
      </c>
      <c r="E1663" s="80" t="str">
        <f>IFERROR(VLOOKUP(Abfalldokumentation!$O1663,Artikel!A:C,3,FALSE),Abfalldokumentation!$O1663)</f>
        <v>Maschinenabfall</v>
      </c>
      <c r="F1663" s="80" t="str">
        <f>VLOOKUP(T1663,'Liste Gründe'!A:D,2,FALSE)</f>
        <v>Linienbezogen</v>
      </c>
      <c r="G1663" s="79" t="str">
        <f>IF(ISBLANK(V1663),VLOOKUP(Abfalldokumentation!$P1663,'Liste Gründe'!A:D,3,FALSE),V1663)</f>
        <v>Maschinenabfall</v>
      </c>
      <c r="H1663" s="80" t="str">
        <f>IF(ISBLANK(Abfalldokumentation!$W1663),"-",Abfalldokumentation!$W1663)</f>
        <v>-</v>
      </c>
      <c r="I1663" s="80">
        <f t="shared" si="176"/>
        <v>45</v>
      </c>
      <c r="J1663" s="80" t="str">
        <f t="shared" si="177"/>
        <v>Produkte</v>
      </c>
      <c r="K1663" s="80" t="str">
        <f t="shared" si="178"/>
        <v>BUs</v>
      </c>
      <c r="L1663" s="80" t="str">
        <f t="shared" si="179"/>
        <v>Symptome</v>
      </c>
      <c r="M16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IFERROR(VLOOKUP(Abfalldokumentation!$O1663,Kennzahlen!U:X,3,FALSE)*Abfalldokumentation!$B1663,"0")))),0)</f>
        <v>0</v>
      </c>
      <c r="N1663" s="80" t="str">
        <f>IF(ISBLANK(Q1663),VLOOKUP(Abfalldokumentation!$O1663,'Linien - BU'!R:S,2,FALSE),Q1663)</f>
        <v>BU3</v>
      </c>
      <c r="O1663" s="76" t="str">
        <f t="shared" si="180"/>
        <v>Maschinenabfall</v>
      </c>
      <c r="P1663" s="76">
        <f t="shared" si="181"/>
        <v>30</v>
      </c>
      <c r="Q1663" s="38" t="s">
        <v>8</v>
      </c>
      <c r="R1663" s="39" t="s">
        <v>53</v>
      </c>
      <c r="S1663" s="39">
        <v>35</v>
      </c>
      <c r="T1663" s="39">
        <v>30</v>
      </c>
      <c r="U1663" s="40">
        <v>44509</v>
      </c>
      <c r="V1663" s="58"/>
      <c r="W1663" s="39"/>
      <c r="X1663" s="43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2" t="str">
        <f>VLOOKUP(N1664,'Linien - BU'!A:B,2,FALSE)</f>
        <v>BU4</v>
      </c>
      <c r="B1664" s="73">
        <f t="shared" si="182"/>
        <v>18</v>
      </c>
      <c r="C1664" s="74">
        <f>Abfalldokumentation!$U1664</f>
        <v>44509</v>
      </c>
      <c r="D1664" s="68" t="str">
        <f>IFERROR(VLOOKUP(Tabelle3[[#This Row],[Artikelnr.]],Produktgruppe!A:B,2,0),Tabelle3[[#This Row],[Produktname]])</f>
        <v>Diverses</v>
      </c>
      <c r="E1664" s="75" t="str">
        <f>IFERROR(VLOOKUP(Abfalldokumentation!$O1664,Artikel!A:C,3,FALSE),Abfalldokumentation!$O1664)</f>
        <v>Diverses</v>
      </c>
      <c r="F1664" s="75" t="str">
        <f>VLOOKUP(T1664,'Liste Gründe'!A:D,2,FALSE)</f>
        <v>Linienbezogen</v>
      </c>
      <c r="G1664" s="74" t="str">
        <f>IF(ISBLANK(V1664),VLOOKUP(Abfalldokumentation!$P1664,'Liste Gründe'!A:D,3,FALSE),V1664)</f>
        <v>Maschinenabfall</v>
      </c>
      <c r="H1664" s="75" t="str">
        <f>IF(ISBLANK(Abfalldokumentation!$W1664),"-",Abfalldokumentation!$W1664)</f>
        <v>-</v>
      </c>
      <c r="I1664" s="75">
        <f t="shared" si="176"/>
        <v>45</v>
      </c>
      <c r="J1664" s="75" t="str">
        <f t="shared" si="177"/>
        <v>Produkte</v>
      </c>
      <c r="K1664" s="75" t="str">
        <f t="shared" si="178"/>
        <v>BUs</v>
      </c>
      <c r="L1664" s="75" t="str">
        <f t="shared" si="179"/>
        <v>Symptome</v>
      </c>
      <c r="M16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IFERROR(VLOOKUP(Abfalldokumentation!$O1664,Kennzahlen!U:X,3,FALSE)*Abfalldokumentation!$B1664,"0")))),0)</f>
        <v>0</v>
      </c>
      <c r="N1664" s="75" t="str">
        <f>IF(ISBLANK(Q1664),VLOOKUP(Abfalldokumentation!$O1664,'Linien - BU'!R:S,2,FALSE),Q1664)</f>
        <v>BU4</v>
      </c>
      <c r="O1664" s="76" t="str">
        <f t="shared" si="180"/>
        <v>Diverses</v>
      </c>
      <c r="P1664" s="76">
        <f t="shared" si="181"/>
        <v>30</v>
      </c>
      <c r="Q1664" s="44" t="s">
        <v>9</v>
      </c>
      <c r="R1664" s="45" t="s">
        <v>108</v>
      </c>
      <c r="S1664" s="45">
        <v>18</v>
      </c>
      <c r="T1664" s="45">
        <v>30</v>
      </c>
      <c r="U1664" s="46">
        <v>44509</v>
      </c>
      <c r="V1664" s="60"/>
      <c r="W1664" s="45"/>
      <c r="X1664" s="49" t="str">
        <f>IFERROR(VLOOKUP(Abfalldokumentation!$R1664,Artikel!A:C,3,FALSE),Abfalldokumentation!$R1664)</f>
        <v>Diverses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7" t="str">
        <f>VLOOKUP(N1665,'Linien - BU'!A:B,2,FALSE)</f>
        <v>BU1</v>
      </c>
      <c r="B1665" s="78">
        <f t="shared" si="182"/>
        <v>60</v>
      </c>
      <c r="C1665" s="79">
        <f>Abfalldokumentation!$U1665</f>
        <v>44509</v>
      </c>
      <c r="D1665" s="68" t="str">
        <f>IFERROR(VLOOKUP(Tabelle3[[#This Row],[Artikelnr.]],Produktgruppe!A:B,2,0),Tabelle3[[#This Row],[Produktname]])</f>
        <v>Diverses</v>
      </c>
      <c r="E1665" s="80" t="str">
        <f>IFERROR(VLOOKUP(Abfalldokumentation!$O1665,Artikel!A:C,3,FALSE),Abfalldokumentation!$O1665)</f>
        <v>Maschinenabfall</v>
      </c>
      <c r="F1665" s="80" t="str">
        <f>VLOOKUP(T1665,'Liste Gründe'!A:D,2,FALSE)</f>
        <v>Linienbezogen</v>
      </c>
      <c r="G1665" s="79" t="str">
        <f>IF(ISBLANK(V1665),VLOOKUP(Abfalldokumentation!$P1665,'Liste Gründe'!A:D,3,FALSE),V1665)</f>
        <v>Clip gerissen</v>
      </c>
      <c r="H1665" s="80" t="str">
        <f>IF(ISBLANK(Abfalldokumentation!$W1665),"-",Abfalldokumentation!$W1665)</f>
        <v>-</v>
      </c>
      <c r="I1665" s="80">
        <f t="shared" si="176"/>
        <v>45</v>
      </c>
      <c r="J1665" s="80" t="str">
        <f t="shared" si="177"/>
        <v>Produkte</v>
      </c>
      <c r="K1665" s="80" t="str">
        <f t="shared" si="178"/>
        <v>BUs</v>
      </c>
      <c r="L1665" s="80" t="str">
        <f t="shared" si="179"/>
        <v>Symptome</v>
      </c>
      <c r="M16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IFERROR(VLOOKUP(Abfalldokumentation!$O1665,Kennzahlen!U:X,3,FALSE)*Abfalldokumentation!$B1665,"0")))),0)</f>
        <v>0</v>
      </c>
      <c r="N1665" s="80" t="str">
        <f>IF(ISBLANK(Q1665),VLOOKUP(Abfalldokumentation!$O1665,'Linien - BU'!R:S,2,FALSE),Q1665)</f>
        <v>Abfüllung</v>
      </c>
      <c r="O1665" s="76" t="str">
        <f t="shared" si="180"/>
        <v>Maschinenabfall</v>
      </c>
      <c r="P1665" s="76">
        <f t="shared" si="181"/>
        <v>31</v>
      </c>
      <c r="Q1665" s="38" t="s">
        <v>166</v>
      </c>
      <c r="R1665" s="39" t="s">
        <v>53</v>
      </c>
      <c r="S1665" s="39">
        <v>60</v>
      </c>
      <c r="T1665" s="39">
        <v>31</v>
      </c>
      <c r="U1665" s="40">
        <v>44509</v>
      </c>
      <c r="V1665" s="58"/>
      <c r="W1665" s="39"/>
      <c r="X1665" s="43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2" t="str">
        <f>VLOOKUP(N1666,'Linien - BU'!A:B,2,FALSE)</f>
        <v>Rest</v>
      </c>
      <c r="B1666" s="73">
        <f t="shared" si="182"/>
        <v>126</v>
      </c>
      <c r="C1666" s="74">
        <f>Abfalldokumentation!$U1666</f>
        <v>44509</v>
      </c>
      <c r="D1666" s="68" t="str">
        <f>IFERROR(VLOOKUP(Tabelle3[[#This Row],[Artikelnr.]],Produktgruppe!A:B,2,0),Tabelle3[[#This Row],[Produktname]])</f>
        <v>Fertigware</v>
      </c>
      <c r="E1666" s="75" t="str">
        <f>IFERROR(VLOOKUP(Abfalldokumentation!$O1666,Artikel!A:C,3,FALSE),Abfalldokumentation!$O1666)</f>
        <v>Becher Schnittlauch</v>
      </c>
      <c r="F1666" s="75" t="str">
        <f>VLOOKUP(T1666,'Liste Gründe'!A:D,2,FALSE)</f>
        <v>Schimmel</v>
      </c>
      <c r="G1666" s="74" t="str">
        <f>IF(ISBLANK(V1666),VLOOKUP(Abfalldokumentation!$P1666,'Liste Gründe'!A:D,3,FALSE),V1666)</f>
        <v>MHD abgelaufen</v>
      </c>
      <c r="H1666" s="75" t="str">
        <f>IF(ISBLANK(Abfalldokumentation!$W1666),"-",Abfalldokumentation!$W1666)</f>
        <v>-</v>
      </c>
      <c r="I1666" s="75">
        <f t="shared" ref="I1666:I1729" si="183">_xlfn.ISOWEEKNUM(C1666)</f>
        <v>45</v>
      </c>
      <c r="J1666" s="75" t="str">
        <f t="shared" ref="J1666:J1729" si="184">"Produkte"</f>
        <v>Produkte</v>
      </c>
      <c r="K1666" s="75" t="str">
        <f t="shared" ref="K1666:K1729" si="185">"BUs"</f>
        <v>BUs</v>
      </c>
      <c r="L1666" s="75" t="str">
        <f t="shared" ref="L1666:L1729" si="186">"Symptome"</f>
        <v>Symptome</v>
      </c>
      <c r="M16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IFERROR(VLOOKUP(Abfalldokumentation!$O1666,Kennzahlen!U:X,3,FALSE)*Abfalldokumentation!$B1666,"0")))),0)</f>
        <v>0</v>
      </c>
      <c r="N1666" s="75" t="str">
        <f>IF(ISBLANK(Q1666),VLOOKUP(Abfalldokumentation!$O1666,'Linien - BU'!R:S,2,FALSE),Q1666)</f>
        <v>Kantine</v>
      </c>
      <c r="O1666" s="76" t="str">
        <f t="shared" ref="O1666:O1729" si="187">R1666</f>
        <v>Becher Schnittlauch</v>
      </c>
      <c r="P1666" s="76">
        <f t="shared" ref="P1666:P1729" si="188">T1666</f>
        <v>11</v>
      </c>
      <c r="Q1666" s="44" t="s">
        <v>294</v>
      </c>
      <c r="R1666" s="45" t="s">
        <v>332</v>
      </c>
      <c r="S1666" s="45">
        <v>126</v>
      </c>
      <c r="T1666" s="45">
        <v>11</v>
      </c>
      <c r="U1666" s="46">
        <v>44509</v>
      </c>
      <c r="V1666" s="60"/>
      <c r="W1666" s="45"/>
      <c r="X1666" s="49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7" t="str">
        <f>VLOOKUP(N1667,'Linien - BU'!A:B,2,FALSE)</f>
        <v>BU4</v>
      </c>
      <c r="B1667" s="78">
        <f t="shared" si="182"/>
        <v>14</v>
      </c>
      <c r="C1667" s="79">
        <f>Abfalldokumentation!$U1667</f>
        <v>44510</v>
      </c>
      <c r="D1667" s="68" t="str">
        <f>IFERROR(VLOOKUP(Tabelle3[[#This Row],[Artikelnr.]],Produktgruppe!A:B,2,0),Tabelle3[[#This Row],[Produktname]])</f>
        <v>VOS 295</v>
      </c>
      <c r="E1667" s="80" t="str">
        <f>IFERROR(VLOOKUP(Abfalldokumentation!$O1667,Artikel!A:C,3,FALSE),Abfalldokumentation!$O1667)</f>
        <v>VOS Schwarzer Pfeffer R</v>
      </c>
      <c r="F1667" s="80" t="str">
        <f>VLOOKUP(T1667,'Liste Gründe'!A:D,2,FALSE)</f>
        <v>keinen Verwendungszweck</v>
      </c>
      <c r="G1667" s="79" t="str">
        <f>IF(ISBLANK(V1667),VLOOKUP(Abfalldokumentation!$P1667,'Liste Gründe'!A:D,3,FALSE),V1667)</f>
        <v>keinen Verwendungszweck</v>
      </c>
      <c r="H1667" s="80" t="str">
        <f>IF(ISBLANK(Abfalldokumentation!$W1667),"-",Abfalldokumentation!$W1667)</f>
        <v>-</v>
      </c>
      <c r="I1667" s="80">
        <f t="shared" si="183"/>
        <v>45</v>
      </c>
      <c r="J1667" s="80" t="str">
        <f t="shared" si="184"/>
        <v>Produkte</v>
      </c>
      <c r="K1667" s="80" t="str">
        <f t="shared" si="185"/>
        <v>BUs</v>
      </c>
      <c r="L1667" s="80" t="str">
        <f t="shared" si="186"/>
        <v>Symptome</v>
      </c>
      <c r="M16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IFERROR(VLOOKUP(Abfalldokumentation!$O1667,Kennzahlen!U:X,3,FALSE)*Abfalldokumentation!$B1667,"0")))),0)</f>
        <v>2.84</v>
      </c>
      <c r="N1667" s="80" t="str">
        <f>IF(ISBLANK(Q1667),VLOOKUP(Abfalldokumentation!$O1667,'Linien - BU'!R:S,2,FALSE),Q1667)</f>
        <v>BU4</v>
      </c>
      <c r="O1667" s="76">
        <f t="shared" si="187"/>
        <v>29500482</v>
      </c>
      <c r="P1667" s="76">
        <f t="shared" si="188"/>
        <v>61</v>
      </c>
      <c r="Q1667" s="38"/>
      <c r="R1667" s="39">
        <v>29500482</v>
      </c>
      <c r="S1667" s="39">
        <v>14</v>
      </c>
      <c r="T1667" s="39">
        <v>61</v>
      </c>
      <c r="U1667" s="40">
        <v>44510</v>
      </c>
      <c r="V1667" s="58"/>
      <c r="W1667" s="39"/>
      <c r="X1667" s="43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2" t="str">
        <f>VLOOKUP(N1668,'Linien - BU'!A:B,2,FALSE)</f>
        <v>BU4</v>
      </c>
      <c r="B1668" s="73">
        <f t="shared" si="182"/>
        <v>8</v>
      </c>
      <c r="C1668" s="74">
        <f>Abfalldokumentation!$U1668</f>
        <v>44510</v>
      </c>
      <c r="D1668" s="68" t="str">
        <f>IFERROR(VLOOKUP(Tabelle3[[#This Row],[Artikelnr.]],Produktgruppe!A:B,2,0),Tabelle3[[#This Row],[Produktname]])</f>
        <v>ABS 295</v>
      </c>
      <c r="E1668" s="75" t="str">
        <f>IFERROR(VLOOKUP(Abfalldokumentation!$O1668,Artikel!A:C,3,FALSE),Abfalldokumentation!$O1668)</f>
        <v>ABS HEUBL</v>
      </c>
      <c r="F1668" s="75" t="str">
        <f>VLOOKUP(T1668,'Liste Gründe'!A:D,2,FALSE)</f>
        <v>keinen Verwendungszweck</v>
      </c>
      <c r="G1668" s="74" t="str">
        <f>IF(ISBLANK(V1668),VLOOKUP(Abfalldokumentation!$P1668,'Liste Gründe'!A:D,3,FALSE),V1668)</f>
        <v>keinen Verwendungszweck</v>
      </c>
      <c r="H1668" s="75" t="str">
        <f>IF(ISBLANK(Abfalldokumentation!$W1668),"-",Abfalldokumentation!$W1668)</f>
        <v>-</v>
      </c>
      <c r="I1668" s="75">
        <f t="shared" si="183"/>
        <v>45</v>
      </c>
      <c r="J1668" s="75" t="str">
        <f t="shared" si="184"/>
        <v>Produkte</v>
      </c>
      <c r="K1668" s="75" t="str">
        <f t="shared" si="185"/>
        <v>BUs</v>
      </c>
      <c r="L1668" s="75" t="str">
        <f t="shared" si="186"/>
        <v>Symptome</v>
      </c>
      <c r="M16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IFERROR(VLOOKUP(Abfalldokumentation!$O1668,Kennzahlen!U:X,3,FALSE)*Abfalldokumentation!$B1668,"0")))),0)</f>
        <v>0</v>
      </c>
      <c r="N1668" s="75" t="str">
        <f>IF(ISBLANK(Q1668),VLOOKUP(Abfalldokumentation!$O1668,'Linien - BU'!R:S,2,FALSE),Q1668)</f>
        <v>BU4</v>
      </c>
      <c r="O1668" s="76">
        <f t="shared" si="187"/>
        <v>29500885</v>
      </c>
      <c r="P1668" s="76">
        <f t="shared" si="188"/>
        <v>61</v>
      </c>
      <c r="Q1668" s="44"/>
      <c r="R1668" s="45">
        <v>29500885</v>
      </c>
      <c r="S1668" s="45">
        <v>8</v>
      </c>
      <c r="T1668" s="45">
        <v>61</v>
      </c>
      <c r="U1668" s="46">
        <v>44510</v>
      </c>
      <c r="V1668" s="60"/>
      <c r="W1668" s="45"/>
      <c r="X1668" s="49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7" t="str">
        <f>VLOOKUP(N1669,'Linien - BU'!A:B,2,FALSE)</f>
        <v>BU4</v>
      </c>
      <c r="B1669" s="78">
        <f t="shared" si="182"/>
        <v>20</v>
      </c>
      <c r="C1669" s="79">
        <f>Abfalldokumentation!$U1669</f>
        <v>44510</v>
      </c>
      <c r="D1669" s="68" t="str">
        <f>IFERROR(VLOOKUP(Tabelle3[[#This Row],[Artikelnr.]],Produktgruppe!A:B,2,0),Tabelle3[[#This Row],[Produktname]])</f>
        <v>ABS 295</v>
      </c>
      <c r="E1669" s="80" t="str">
        <f>IFERROR(VLOOKUP(Abfalldokumentation!$O1669,Artikel!A:C,3,FALSE),Abfalldokumentation!$O1669)</f>
        <v>ABS MEDI-KRÄUK</v>
      </c>
      <c r="F1669" s="80" t="str">
        <f>VLOOKUP(T1669,'Liste Gründe'!A:D,2,FALSE)</f>
        <v>keinen Verwendungszweck</v>
      </c>
      <c r="G1669" s="79" t="str">
        <f>IF(ISBLANK(V1669),VLOOKUP(Abfalldokumentation!$P1669,'Liste Gründe'!A:D,3,FALSE),V1669)</f>
        <v>keinen Verwendungszweck</v>
      </c>
      <c r="H1669" s="80" t="str">
        <f>IF(ISBLANK(Abfalldokumentation!$W1669),"-",Abfalldokumentation!$W1669)</f>
        <v>-</v>
      </c>
      <c r="I1669" s="80">
        <f t="shared" si="183"/>
        <v>45</v>
      </c>
      <c r="J1669" s="80" t="str">
        <f t="shared" si="184"/>
        <v>Produkte</v>
      </c>
      <c r="K1669" s="80" t="str">
        <f t="shared" si="185"/>
        <v>BUs</v>
      </c>
      <c r="L1669" s="80" t="str">
        <f t="shared" si="186"/>
        <v>Symptome</v>
      </c>
      <c r="M16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IFERROR(VLOOKUP(Abfalldokumentation!$O1669,Kennzahlen!U:X,3,FALSE)*Abfalldokumentation!$B1669,"0")))),0)</f>
        <v>6.7194568295036419</v>
      </c>
      <c r="N1669" s="80" t="str">
        <f>IF(ISBLANK(Q1669),VLOOKUP(Abfalldokumentation!$O1669,'Linien - BU'!R:S,2,FALSE),Q1669)</f>
        <v>Bu4</v>
      </c>
      <c r="O1669" s="76">
        <f t="shared" si="187"/>
        <v>29500886</v>
      </c>
      <c r="P1669" s="76">
        <f t="shared" si="188"/>
        <v>61</v>
      </c>
      <c r="Q1669" s="38"/>
      <c r="R1669" s="39">
        <v>29500886</v>
      </c>
      <c r="S1669" s="39">
        <v>20</v>
      </c>
      <c r="T1669" s="39">
        <v>61</v>
      </c>
      <c r="U1669" s="40">
        <v>44510</v>
      </c>
      <c r="V1669" s="58"/>
      <c r="W1669" s="39"/>
      <c r="X1669" s="43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2" t="str">
        <f>VLOOKUP(N1670,'Linien - BU'!A:B,2,FALSE)</f>
        <v>BU4</v>
      </c>
      <c r="B1670" s="73">
        <f t="shared" si="182"/>
        <v>12</v>
      </c>
      <c r="C1670" s="74">
        <f>Abfalldokumentation!$U1670</f>
        <v>44510</v>
      </c>
      <c r="D1670" s="68" t="str">
        <f>IFERROR(VLOOKUP(Tabelle3[[#This Row],[Artikelnr.]],Produktgruppe!A:B,2,0),Tabelle3[[#This Row],[Produktname]])</f>
        <v>ABS 295</v>
      </c>
      <c r="E1670" s="75" t="str">
        <f>IFERROR(VLOOKUP(Abfalldokumentation!$O1670,Artikel!A:C,3,FALSE),Abfalldokumentation!$O1670)</f>
        <v>ABS PECO</v>
      </c>
      <c r="F1670" s="75" t="str">
        <f>VLOOKUP(T1670,'Liste Gründe'!A:D,2,FALSE)</f>
        <v>keinen Verwendungszweck</v>
      </c>
      <c r="G1670" s="74" t="str">
        <f>IF(ISBLANK(V1670),VLOOKUP(Abfalldokumentation!$P1670,'Liste Gründe'!A:D,3,FALSE),V1670)</f>
        <v>keinen Verwendungszweck</v>
      </c>
      <c r="H1670" s="75" t="str">
        <f>IF(ISBLANK(Abfalldokumentation!$W1670),"-",Abfalldokumentation!$W1670)</f>
        <v>-</v>
      </c>
      <c r="I1670" s="75">
        <f t="shared" si="183"/>
        <v>45</v>
      </c>
      <c r="J1670" s="75" t="str">
        <f t="shared" si="184"/>
        <v>Produkte</v>
      </c>
      <c r="K1670" s="75" t="str">
        <f t="shared" si="185"/>
        <v>BUs</v>
      </c>
      <c r="L1670" s="75" t="str">
        <f t="shared" si="186"/>
        <v>Symptome</v>
      </c>
      <c r="M16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IFERROR(VLOOKUP(Abfalldokumentation!$O1670,Kennzahlen!U:X,3,FALSE)*Abfalldokumentation!$B1670,"0")))),0)</f>
        <v>9.1663526661992432</v>
      </c>
      <c r="N1670" s="75" t="str">
        <f>IF(ISBLANK(Q1670),VLOOKUP(Abfalldokumentation!$O1670,'Linien - BU'!R:S,2,FALSE),Q1670)</f>
        <v>BU4</v>
      </c>
      <c r="O1670" s="76">
        <f t="shared" si="187"/>
        <v>29500891</v>
      </c>
      <c r="P1670" s="76">
        <f t="shared" si="188"/>
        <v>61</v>
      </c>
      <c r="Q1670" s="44"/>
      <c r="R1670" s="45">
        <v>29500891</v>
      </c>
      <c r="S1670" s="45">
        <v>12</v>
      </c>
      <c r="T1670" s="45">
        <v>61</v>
      </c>
      <c r="U1670" s="46">
        <v>44510</v>
      </c>
      <c r="V1670" s="60"/>
      <c r="W1670" s="45"/>
      <c r="X1670" s="49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7" t="str">
        <f>VLOOKUP(N1671,'Linien - BU'!A:B,2,FALSE)</f>
        <v>BU4</v>
      </c>
      <c r="B1671" s="78">
        <f t="shared" si="182"/>
        <v>5</v>
      </c>
      <c r="C1671" s="79">
        <f>Abfalldokumentation!$U1671</f>
        <v>44510</v>
      </c>
      <c r="D1671" s="68" t="str">
        <f>IFERROR(VLOOKUP(Tabelle3[[#This Row],[Artikelnr.]],Produktgruppe!A:B,2,0),Tabelle3[[#This Row],[Produktname]])</f>
        <v>ABS 295</v>
      </c>
      <c r="E1671" s="80" t="str">
        <f>IFERROR(VLOOKUP(Abfalldokumentation!$O1671,Artikel!A:C,3,FALSE),Abfalldokumentation!$O1671)</f>
        <v>ABS REBLOCH</v>
      </c>
      <c r="F1671" s="80" t="str">
        <f>VLOOKUP(T1671,'Liste Gründe'!A:D,2,FALSE)</f>
        <v>keinen Verwendungszweck</v>
      </c>
      <c r="G1671" s="79" t="str">
        <f>IF(ISBLANK(V1671),VLOOKUP(Abfalldokumentation!$P1671,'Liste Gründe'!A:D,3,FALSE),V1671)</f>
        <v>keinen Verwendungszweck</v>
      </c>
      <c r="H1671" s="80" t="str">
        <f>IF(ISBLANK(Abfalldokumentation!$W1671),"-",Abfalldokumentation!$W1671)</f>
        <v>-</v>
      </c>
      <c r="I1671" s="80">
        <f t="shared" si="183"/>
        <v>45</v>
      </c>
      <c r="J1671" s="80" t="str">
        <f t="shared" si="184"/>
        <v>Produkte</v>
      </c>
      <c r="K1671" s="80" t="str">
        <f t="shared" si="185"/>
        <v>BUs</v>
      </c>
      <c r="L1671" s="80" t="str">
        <f t="shared" si="186"/>
        <v>Symptome</v>
      </c>
      <c r="M16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IFERROR(VLOOKUP(Abfalldokumentation!$O1671,Kennzahlen!U:X,3,FALSE)*Abfalldokumentation!$B1671,"0")))),0)</f>
        <v>9.946660172967233</v>
      </c>
      <c r="N1671" s="80" t="str">
        <f>IF(ISBLANK(Q1671),VLOOKUP(Abfalldokumentation!$O1671,'Linien - BU'!R:S,2,FALSE),Q1671)</f>
        <v>BU4</v>
      </c>
      <c r="O1671" s="76">
        <f t="shared" si="187"/>
        <v>29500893</v>
      </c>
      <c r="P1671" s="76">
        <f t="shared" si="188"/>
        <v>61</v>
      </c>
      <c r="Q1671" s="38"/>
      <c r="R1671" s="39">
        <v>29500893</v>
      </c>
      <c r="S1671" s="39">
        <v>5</v>
      </c>
      <c r="T1671" s="39">
        <v>61</v>
      </c>
      <c r="U1671" s="40">
        <v>44510</v>
      </c>
      <c r="V1671" s="58"/>
      <c r="W1671" s="39"/>
      <c r="X1671" s="43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2" t="str">
        <f>VLOOKUP(N1672,'Linien - BU'!A:B,2,FALSE)</f>
        <v>BU4</v>
      </c>
      <c r="B1672" s="73">
        <f t="shared" si="182"/>
        <v>25</v>
      </c>
      <c r="C1672" s="74">
        <f>Abfalldokumentation!$U1672</f>
        <v>44510</v>
      </c>
      <c r="D1672" s="68" t="str">
        <f>IFERROR(VLOOKUP(Tabelle3[[#This Row],[Artikelnr.]],Produktgruppe!A:B,2,0),Tabelle3[[#This Row],[Produktname]])</f>
        <v>ABS 295</v>
      </c>
      <c r="E1672" s="75" t="str">
        <f>IFERROR(VLOOKUP(Abfalldokumentation!$O1672,Artikel!A:C,3,FALSE),Abfalldokumentation!$O1672)</f>
        <v>ABS REBLOCH</v>
      </c>
      <c r="F1672" s="75" t="str">
        <f>VLOOKUP(T1672,'Liste Gründe'!A:D,2,FALSE)</f>
        <v>keinen Verwendungszweck</v>
      </c>
      <c r="G1672" s="74" t="str">
        <f>IF(ISBLANK(V1672),VLOOKUP(Abfalldokumentation!$P1672,'Liste Gründe'!A:D,3,FALSE),V1672)</f>
        <v>keinen Verwendungszweck</v>
      </c>
      <c r="H1672" s="75" t="str">
        <f>IF(ISBLANK(Abfalldokumentation!$W1672),"-",Abfalldokumentation!$W1672)</f>
        <v>-</v>
      </c>
      <c r="I1672" s="75">
        <f t="shared" si="183"/>
        <v>45</v>
      </c>
      <c r="J1672" s="75" t="str">
        <f t="shared" si="184"/>
        <v>Produkte</v>
      </c>
      <c r="K1672" s="75" t="str">
        <f t="shared" si="185"/>
        <v>BUs</v>
      </c>
      <c r="L1672" s="75" t="str">
        <f t="shared" si="186"/>
        <v>Symptome</v>
      </c>
      <c r="M16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IFERROR(VLOOKUP(Abfalldokumentation!$O1672,Kennzahlen!U:X,3,FALSE)*Abfalldokumentation!$B1672,"0")))),0)</f>
        <v>9.946660172967233</v>
      </c>
      <c r="N1672" s="75" t="str">
        <f>IF(ISBLANK(Q1672),VLOOKUP(Abfalldokumentation!$O1672,'Linien - BU'!R:S,2,FALSE),Q1672)</f>
        <v>BU4</v>
      </c>
      <c r="O1672" s="76">
        <f t="shared" si="187"/>
        <v>29500893</v>
      </c>
      <c r="P1672" s="76">
        <f t="shared" si="188"/>
        <v>61</v>
      </c>
      <c r="Q1672" s="44"/>
      <c r="R1672" s="45">
        <v>29500893</v>
      </c>
      <c r="S1672" s="45">
        <v>25</v>
      </c>
      <c r="T1672" s="45">
        <v>61</v>
      </c>
      <c r="U1672" s="46">
        <v>44510</v>
      </c>
      <c r="V1672" s="60"/>
      <c r="W1672" s="45"/>
      <c r="X1672" s="49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7" t="str">
        <f>VLOOKUP(N1673,'Linien - BU'!A:B,2,FALSE)</f>
        <v>BU4</v>
      </c>
      <c r="B1673" s="78">
        <f t="shared" si="182"/>
        <v>13</v>
      </c>
      <c r="C1673" s="79">
        <f>Abfalldokumentation!$U1673</f>
        <v>44510</v>
      </c>
      <c r="D1673" s="68" t="str">
        <f>IFERROR(VLOOKUP(Tabelle3[[#This Row],[Artikelnr.]],Produktgruppe!A:B,2,0),Tabelle3[[#This Row],[Produktname]])</f>
        <v>ABS 295</v>
      </c>
      <c r="E1673" s="80" t="str">
        <f>IFERROR(VLOOKUP(Abfalldokumentation!$O1673,Artikel!A:C,3,FALSE),Abfalldokumentation!$O1673)</f>
        <v>ABS TI-AD</v>
      </c>
      <c r="F1673" s="80" t="str">
        <f>VLOOKUP(T1673,'Liste Gründe'!A:D,2,FALSE)</f>
        <v>keinen Verwendungszweck</v>
      </c>
      <c r="G1673" s="79" t="str">
        <f>IF(ISBLANK(V1673),VLOOKUP(Abfalldokumentation!$P1673,'Liste Gründe'!A:D,3,FALSE),V1673)</f>
        <v>keinen Verwendungszweck</v>
      </c>
      <c r="H1673" s="80" t="str">
        <f>IF(ISBLANK(Abfalldokumentation!$W1673),"-",Abfalldokumentation!$W1673)</f>
        <v>-</v>
      </c>
      <c r="I1673" s="80">
        <f t="shared" si="183"/>
        <v>45</v>
      </c>
      <c r="J1673" s="80" t="str">
        <f t="shared" si="184"/>
        <v>Produkte</v>
      </c>
      <c r="K1673" s="80" t="str">
        <f t="shared" si="185"/>
        <v>BUs</v>
      </c>
      <c r="L1673" s="80" t="str">
        <f t="shared" si="186"/>
        <v>Symptome</v>
      </c>
      <c r="M16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IFERROR(VLOOKUP(Abfalldokumentation!$O1673,Kennzahlen!U:X,3,FALSE)*Abfalldokumentation!$B1673,"0")))),0)</f>
        <v>7.7475399924149615</v>
      </c>
      <c r="N1673" s="80" t="str">
        <f>IF(ISBLANK(Q1673),VLOOKUP(Abfalldokumentation!$O1673,'Linien - BU'!R:S,2,FALSE),Q1673)</f>
        <v>BU4</v>
      </c>
      <c r="O1673" s="76">
        <f t="shared" si="187"/>
        <v>29500904</v>
      </c>
      <c r="P1673" s="76">
        <f t="shared" si="188"/>
        <v>61</v>
      </c>
      <c r="Q1673" s="38"/>
      <c r="R1673" s="39">
        <v>29500904</v>
      </c>
      <c r="S1673" s="39">
        <v>13</v>
      </c>
      <c r="T1673" s="39">
        <v>61</v>
      </c>
      <c r="U1673" s="40">
        <v>44510</v>
      </c>
      <c r="V1673" s="58"/>
      <c r="W1673" s="39"/>
      <c r="X1673" s="43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2" t="str">
        <f>VLOOKUP(N1674,'Linien - BU'!A:B,2,FALSE)</f>
        <v>BU4</v>
      </c>
      <c r="B1674" s="73">
        <f t="shared" si="182"/>
        <v>24</v>
      </c>
      <c r="C1674" s="74">
        <f>Abfalldokumentation!$U1674</f>
        <v>44510</v>
      </c>
      <c r="D1674" s="68" t="str">
        <f>IFERROR(VLOOKUP(Tabelle3[[#This Row],[Artikelnr.]],Produktgruppe!A:B,2,0),Tabelle3[[#This Row],[Produktname]])</f>
        <v>ABS 295</v>
      </c>
      <c r="E1674" s="75" t="str">
        <f>IFERROR(VLOOKUP(Abfalldokumentation!$O1674,Artikel!A:C,3,FALSE),Abfalldokumentation!$O1674)</f>
        <v>ABS SCH-PAUL</v>
      </c>
      <c r="F1674" s="75" t="str">
        <f>VLOOKUP(T1674,'Liste Gründe'!A:D,2,FALSE)</f>
        <v>keinen Verwendungszweck</v>
      </c>
      <c r="G1674" s="74" t="str">
        <f>IF(ISBLANK(V1674),VLOOKUP(Abfalldokumentation!$P1674,'Liste Gründe'!A:D,3,FALSE),V1674)</f>
        <v>keinen Verwendungszweck</v>
      </c>
      <c r="H1674" s="75" t="str">
        <f>IF(ISBLANK(Abfalldokumentation!$W1674),"-",Abfalldokumentation!$W1674)</f>
        <v>-</v>
      </c>
      <c r="I1674" s="75">
        <f t="shared" si="183"/>
        <v>45</v>
      </c>
      <c r="J1674" s="75" t="str">
        <f t="shared" si="184"/>
        <v>Produkte</v>
      </c>
      <c r="K1674" s="75" t="str">
        <f t="shared" si="185"/>
        <v>BUs</v>
      </c>
      <c r="L1674" s="75" t="str">
        <f t="shared" si="186"/>
        <v>Symptome</v>
      </c>
      <c r="M16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IFERROR(VLOOKUP(Abfalldokumentation!$O1674,Kennzahlen!U:X,3,FALSE)*Abfalldokumentation!$B1674,"0")))),0)</f>
        <v>7.6086145024926051</v>
      </c>
      <c r="N1674" s="75" t="str">
        <f>IF(ISBLANK(Q1674),VLOOKUP(Abfalldokumentation!$O1674,'Linien - BU'!R:S,2,FALSE),Q1674)</f>
        <v>BU4</v>
      </c>
      <c r="O1674" s="76">
        <f t="shared" si="187"/>
        <v>29500906</v>
      </c>
      <c r="P1674" s="76">
        <f t="shared" si="188"/>
        <v>61</v>
      </c>
      <c r="Q1674" s="44"/>
      <c r="R1674" s="45">
        <v>29500906</v>
      </c>
      <c r="S1674" s="45">
        <v>24</v>
      </c>
      <c r="T1674" s="45">
        <v>61</v>
      </c>
      <c r="U1674" s="46">
        <v>44510</v>
      </c>
      <c r="V1674" s="60"/>
      <c r="W1674" s="45"/>
      <c r="X1674" s="49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7" t="str">
        <f>VLOOKUP(N1675,'Linien - BU'!A:B,2,FALSE)</f>
        <v>BU4</v>
      </c>
      <c r="B1675" s="78">
        <f t="shared" si="182"/>
        <v>15</v>
      </c>
      <c r="C1675" s="79">
        <f>Abfalldokumentation!$U1675</f>
        <v>44510</v>
      </c>
      <c r="D1675" s="68" t="str">
        <f>IFERROR(VLOOKUP(Tabelle3[[#This Row],[Artikelnr.]],Produktgruppe!A:B,2,0),Tabelle3[[#This Row],[Produktname]])</f>
        <v>ABS 295</v>
      </c>
      <c r="E1675" s="80" t="str">
        <f>IFERROR(VLOOKUP(Abfalldokumentation!$O1675,Artikel!A:C,3,FALSE),Abfalldokumentation!$O1675)</f>
        <v>ABS SCH-PAUL</v>
      </c>
      <c r="F1675" s="80" t="str">
        <f>VLOOKUP(T1675,'Liste Gründe'!A:D,2,FALSE)</f>
        <v>keinen Verwendungszweck</v>
      </c>
      <c r="G1675" s="79" t="str">
        <f>IF(ISBLANK(V1675),VLOOKUP(Abfalldokumentation!$P1675,'Liste Gründe'!A:D,3,FALSE),V1675)</f>
        <v>keinen Verwendungszweck</v>
      </c>
      <c r="H1675" s="80" t="str">
        <f>IF(ISBLANK(Abfalldokumentation!$W1675),"-",Abfalldokumentation!$W1675)</f>
        <v>-</v>
      </c>
      <c r="I1675" s="80">
        <f t="shared" si="183"/>
        <v>45</v>
      </c>
      <c r="J1675" s="80" t="str">
        <f t="shared" si="184"/>
        <v>Produkte</v>
      </c>
      <c r="K1675" s="80" t="str">
        <f t="shared" si="185"/>
        <v>BUs</v>
      </c>
      <c r="L1675" s="80" t="str">
        <f t="shared" si="186"/>
        <v>Symptome</v>
      </c>
      <c r="M16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IFERROR(VLOOKUP(Abfalldokumentation!$O1675,Kennzahlen!U:X,3,FALSE)*Abfalldokumentation!$B1675,"0")))),0)</f>
        <v>7.6086145024926051</v>
      </c>
      <c r="N1675" s="80" t="str">
        <f>IF(ISBLANK(Q1675),VLOOKUP(Abfalldokumentation!$O1675,'Linien - BU'!R:S,2,FALSE),Q1675)</f>
        <v>BU4</v>
      </c>
      <c r="O1675" s="76">
        <f t="shared" si="187"/>
        <v>29500906</v>
      </c>
      <c r="P1675" s="76">
        <f t="shared" si="188"/>
        <v>61</v>
      </c>
      <c r="Q1675" s="38"/>
      <c r="R1675" s="39">
        <v>29500906</v>
      </c>
      <c r="S1675" s="39">
        <v>15</v>
      </c>
      <c r="T1675" s="39">
        <v>61</v>
      </c>
      <c r="U1675" s="40">
        <v>44510</v>
      </c>
      <c r="V1675" s="58"/>
      <c r="W1675" s="39"/>
      <c r="X1675" s="43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2" t="str">
        <f>VLOOKUP(N1676,'Linien - BU'!A:B,2,FALSE)</f>
        <v>BU4</v>
      </c>
      <c r="B1676" s="73">
        <f t="shared" si="182"/>
        <v>25</v>
      </c>
      <c r="C1676" s="74">
        <f>Abfalldokumentation!$U1676</f>
        <v>44510</v>
      </c>
      <c r="D1676" s="68" t="str">
        <f>IFERROR(VLOOKUP(Tabelle3[[#This Row],[Artikelnr.]],Produktgruppe!A:B,2,0),Tabelle3[[#This Row],[Produktname]])</f>
        <v>ABS 295</v>
      </c>
      <c r="E1676" s="75" t="str">
        <f>IFERROR(VLOOKUP(Abfalldokumentation!$O1676,Artikel!A:C,3,FALSE),Abfalldokumentation!$O1676)</f>
        <v>ABS SCH-PAUL</v>
      </c>
      <c r="F1676" s="75" t="str">
        <f>VLOOKUP(T1676,'Liste Gründe'!A:D,2,FALSE)</f>
        <v>keinen Verwendungszweck</v>
      </c>
      <c r="G1676" s="74" t="str">
        <f>IF(ISBLANK(V1676),VLOOKUP(Abfalldokumentation!$P1676,'Liste Gründe'!A:D,3,FALSE),V1676)</f>
        <v>keinen Verwendungszweck</v>
      </c>
      <c r="H1676" s="75" t="str">
        <f>IF(ISBLANK(Abfalldokumentation!$W1676),"-",Abfalldokumentation!$W1676)</f>
        <v>-</v>
      </c>
      <c r="I1676" s="75">
        <f t="shared" si="183"/>
        <v>45</v>
      </c>
      <c r="J1676" s="75" t="str">
        <f t="shared" si="184"/>
        <v>Produkte</v>
      </c>
      <c r="K1676" s="75" t="str">
        <f t="shared" si="185"/>
        <v>BUs</v>
      </c>
      <c r="L1676" s="75" t="str">
        <f t="shared" si="186"/>
        <v>Symptome</v>
      </c>
      <c r="M16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IFERROR(VLOOKUP(Abfalldokumentation!$O1676,Kennzahlen!U:X,3,FALSE)*Abfalldokumentation!$B1676,"0")))),0)</f>
        <v>7.6086145024926051</v>
      </c>
      <c r="N1676" s="75" t="str">
        <f>IF(ISBLANK(Q1676),VLOOKUP(Abfalldokumentation!$O1676,'Linien - BU'!R:S,2,FALSE),Q1676)</f>
        <v>BU4</v>
      </c>
      <c r="O1676" s="76">
        <f t="shared" si="187"/>
        <v>29500906</v>
      </c>
      <c r="P1676" s="76">
        <f t="shared" si="188"/>
        <v>61</v>
      </c>
      <c r="Q1676" s="44"/>
      <c r="R1676" s="45">
        <v>29500906</v>
      </c>
      <c r="S1676" s="45">
        <v>25</v>
      </c>
      <c r="T1676" s="45">
        <v>61</v>
      </c>
      <c r="U1676" s="46">
        <v>44510</v>
      </c>
      <c r="V1676" s="60"/>
      <c r="W1676" s="45"/>
      <c r="X1676" s="49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7" t="str">
        <f>VLOOKUP(N1677,'Linien - BU'!A:B,2,FALSE)</f>
        <v>BU4</v>
      </c>
      <c r="B1677" s="78">
        <f t="shared" ref="B1677:B1708" si="189">S1677</f>
        <v>3</v>
      </c>
      <c r="C1677" s="79">
        <f>Abfalldokumentation!$U1677</f>
        <v>44510</v>
      </c>
      <c r="D1677" s="68" t="str">
        <f>IFERROR(VLOOKUP(Tabelle3[[#This Row],[Artikelnr.]],Produktgruppe!A:B,2,0),Tabelle3[[#This Row],[Produktname]])</f>
        <v>ABS 295</v>
      </c>
      <c r="E1677" s="80" t="str">
        <f>IFERROR(VLOOKUP(Abfalldokumentation!$O1677,Artikel!A:C,3,FALSE),Abfalldokumentation!$O1677)</f>
        <v>ABS GRUY</v>
      </c>
      <c r="F1677" s="80" t="str">
        <f>VLOOKUP(T1677,'Liste Gründe'!A:D,2,FALSE)</f>
        <v>keinen Verwendungszweck</v>
      </c>
      <c r="G1677" s="79" t="str">
        <f>IF(ISBLANK(V1677),VLOOKUP(Abfalldokumentation!$P1677,'Liste Gründe'!A:D,3,FALSE),V1677)</f>
        <v>keinen Verwendungszweck</v>
      </c>
      <c r="H1677" s="80" t="str">
        <f>IF(ISBLANK(Abfalldokumentation!$W1677),"-",Abfalldokumentation!$W1677)</f>
        <v>-</v>
      </c>
      <c r="I1677" s="80">
        <f t="shared" si="183"/>
        <v>45</v>
      </c>
      <c r="J1677" s="80" t="str">
        <f t="shared" si="184"/>
        <v>Produkte</v>
      </c>
      <c r="K1677" s="80" t="str">
        <f t="shared" si="185"/>
        <v>BUs</v>
      </c>
      <c r="L1677" s="80" t="str">
        <f t="shared" si="186"/>
        <v>Symptome</v>
      </c>
      <c r="M16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IFERROR(VLOOKUP(Abfalldokumentation!$O1677,Kennzahlen!U:X,3,FALSE)*Abfalldokumentation!$B1677,"0")))),0)</f>
        <v>14.49175949220386</v>
      </c>
      <c r="N1677" s="80" t="str">
        <f>IF(ISBLANK(Q1677),VLOOKUP(Abfalldokumentation!$O1677,'Linien - BU'!R:S,2,FALSE),Q1677)</f>
        <v>BU4</v>
      </c>
      <c r="O1677" s="76">
        <f t="shared" si="187"/>
        <v>29500908</v>
      </c>
      <c r="P1677" s="76">
        <f t="shared" si="188"/>
        <v>61</v>
      </c>
      <c r="Q1677" s="38"/>
      <c r="R1677" s="39">
        <v>29500908</v>
      </c>
      <c r="S1677" s="39">
        <v>3</v>
      </c>
      <c r="T1677" s="39">
        <v>61</v>
      </c>
      <c r="U1677" s="40">
        <v>44510</v>
      </c>
      <c r="V1677" s="58"/>
      <c r="W1677" s="39"/>
      <c r="X1677" s="43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2" t="str">
        <f>VLOOKUP(N1678,'Linien - BU'!A:B,2,FALSE)</f>
        <v>BU4</v>
      </c>
      <c r="B1678" s="73">
        <f t="shared" si="189"/>
        <v>9</v>
      </c>
      <c r="C1678" s="74">
        <f>Abfalldokumentation!$U1678</f>
        <v>44510</v>
      </c>
      <c r="D1678" s="68" t="str">
        <f>IFERROR(VLOOKUP(Tabelle3[[#This Row],[Artikelnr.]],Produktgruppe!A:B,2,0),Tabelle3[[#This Row],[Produktname]])</f>
        <v>ABS 295</v>
      </c>
      <c r="E1678" s="75" t="str">
        <f>IFERROR(VLOOKUP(Abfalldokumentation!$O1678,Artikel!A:C,3,FALSE),Abfalldokumentation!$O1678)</f>
        <v>ABS Unser Blütenkäse</v>
      </c>
      <c r="F1678" s="75" t="str">
        <f>VLOOKUP(T1678,'Liste Gründe'!A:D,2,FALSE)</f>
        <v>keinen Verwendungszweck</v>
      </c>
      <c r="G1678" s="74" t="str">
        <f>IF(ISBLANK(V1678),VLOOKUP(Abfalldokumentation!$P1678,'Liste Gründe'!A:D,3,FALSE),V1678)</f>
        <v>keinen Verwendungszweck</v>
      </c>
      <c r="H1678" s="75" t="str">
        <f>IF(ISBLANK(Abfalldokumentation!$W1678),"-",Abfalldokumentation!$W1678)</f>
        <v>-</v>
      </c>
      <c r="I1678" s="75">
        <f t="shared" si="183"/>
        <v>45</v>
      </c>
      <c r="J1678" s="75" t="str">
        <f t="shared" si="184"/>
        <v>Produkte</v>
      </c>
      <c r="K1678" s="75" t="str">
        <f t="shared" si="185"/>
        <v>BUs</v>
      </c>
      <c r="L1678" s="75" t="str">
        <f t="shared" si="186"/>
        <v>Symptome</v>
      </c>
      <c r="M16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IFERROR(VLOOKUP(Abfalldokumentation!$O1678,Kennzahlen!U:X,3,FALSE)*Abfalldokumentation!$B1678,"0")))),0)</f>
        <v>9.4651380183951126</v>
      </c>
      <c r="N1678" s="75" t="str">
        <f>IF(ISBLANK(Q1678),VLOOKUP(Abfalldokumentation!$O1678,'Linien - BU'!R:S,2,FALSE),Q1678)</f>
        <v>BU4</v>
      </c>
      <c r="O1678" s="76">
        <f t="shared" si="187"/>
        <v>29500910</v>
      </c>
      <c r="P1678" s="76">
        <f t="shared" si="188"/>
        <v>61</v>
      </c>
      <c r="Q1678" s="44"/>
      <c r="R1678" s="45">
        <v>29500910</v>
      </c>
      <c r="S1678" s="45">
        <v>9</v>
      </c>
      <c r="T1678" s="45">
        <v>61</v>
      </c>
      <c r="U1678" s="46">
        <v>44510</v>
      </c>
      <c r="V1678" s="60"/>
      <c r="W1678" s="45"/>
      <c r="X1678" s="49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7" t="str">
        <f>VLOOKUP(N1679,'Linien - BU'!A:B,2,FALSE)</f>
        <v>BU1</v>
      </c>
      <c r="B1679" s="78">
        <f t="shared" si="189"/>
        <v>76</v>
      </c>
      <c r="C1679" s="79">
        <f>Abfalldokumentation!$U1679</f>
        <v>44510</v>
      </c>
      <c r="D1679" s="68" t="str">
        <f>IFERROR(VLOOKUP(Tabelle3[[#This Row],[Artikelnr.]],Produktgruppe!A:B,2,0),Tabelle3[[#This Row],[Produktname]])</f>
        <v>VOS 295</v>
      </c>
      <c r="E1679" s="80" t="str">
        <f>IFERROR(VLOOKUP(Abfalldokumentation!$O1679,Artikel!A:C,3,FALSE),Abfalldokumentation!$O1679)</f>
        <v>VOS-ABS ENTSORGUNG</v>
      </c>
      <c r="F1679" s="80" t="str">
        <f>VLOOKUP(T1679,'Liste Gründe'!A:D,2,FALSE)</f>
        <v>Rest</v>
      </c>
      <c r="G1679" s="79" t="str">
        <f>IF(ISBLANK(V1679),VLOOKUP(Abfalldokumentation!$P1679,'Liste Gründe'!A:D,3,FALSE),V1679)</f>
        <v>geschälte Rinde</v>
      </c>
      <c r="H1679" s="80" t="str">
        <f>IF(ISBLANK(Abfalldokumentation!$W1679),"-",Abfalldokumentation!$W1679)</f>
        <v>-</v>
      </c>
      <c r="I1679" s="80">
        <f t="shared" si="183"/>
        <v>45</v>
      </c>
      <c r="J1679" s="80" t="str">
        <f t="shared" si="184"/>
        <v>Produkte</v>
      </c>
      <c r="K1679" s="80" t="str">
        <f t="shared" si="185"/>
        <v>BUs</v>
      </c>
      <c r="L1679" s="80" t="str">
        <f t="shared" si="186"/>
        <v>Symptome</v>
      </c>
      <c r="M16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IFERROR(VLOOKUP(Abfalldokumentation!$O1679,Kennzahlen!U:X,3,FALSE)*Abfalldokumentation!$B1679,"0")))),0)</f>
        <v>0.76</v>
      </c>
      <c r="N1679" s="80" t="str">
        <f>IF(ISBLANK(Q1679),VLOOKUP(Abfalldokumentation!$O1679,'Linien - BU'!R:S,2,FALSE),Q1679)</f>
        <v>RWV</v>
      </c>
      <c r="O1679" s="76">
        <f t="shared" si="187"/>
        <v>29500917</v>
      </c>
      <c r="P1679" s="76">
        <f t="shared" si="188"/>
        <v>60</v>
      </c>
      <c r="Q1679" s="38"/>
      <c r="R1679" s="39">
        <v>29500917</v>
      </c>
      <c r="S1679" s="39">
        <v>76</v>
      </c>
      <c r="T1679" s="39">
        <v>60</v>
      </c>
      <c r="U1679" s="40">
        <v>44510</v>
      </c>
      <c r="V1679" s="58"/>
      <c r="W1679" s="39"/>
      <c r="X1679" s="43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2" t="str">
        <f>VLOOKUP(N1680,'Linien - BU'!A:B,2,FALSE)</f>
        <v>BU1</v>
      </c>
      <c r="B1680" s="73">
        <f t="shared" si="189"/>
        <v>29</v>
      </c>
      <c r="C1680" s="74">
        <f>Abfalldokumentation!$U1680</f>
        <v>44510</v>
      </c>
      <c r="D1680" s="68" t="str">
        <f>IFERROR(VLOOKUP(Tabelle3[[#This Row],[Artikelnr.]],Produktgruppe!A:B,2,0),Tabelle3[[#This Row],[Produktname]])</f>
        <v>VOS 295</v>
      </c>
      <c r="E1680" s="75" t="str">
        <f>IFERROR(VLOOKUP(Abfalldokumentation!$O1680,Artikel!A:C,3,FALSE),Abfalldokumentation!$O1680)</f>
        <v>VOS-ABS ENTSORGUNG</v>
      </c>
      <c r="F1680" s="75" t="str">
        <f>VLOOKUP(T1680,'Liste Gründe'!A:D,2,FALSE)</f>
        <v>Rest</v>
      </c>
      <c r="G1680" s="74" t="str">
        <f>IF(ISBLANK(V1680),VLOOKUP(Abfalldokumentation!$P1680,'Liste Gründe'!A:D,3,FALSE),V1680)</f>
        <v>geschälte Rinde</v>
      </c>
      <c r="H1680" s="75" t="str">
        <f>IF(ISBLANK(Abfalldokumentation!$W1680),"-",Abfalldokumentation!$W1680)</f>
        <v>-</v>
      </c>
      <c r="I1680" s="75">
        <f t="shared" si="183"/>
        <v>45</v>
      </c>
      <c r="J1680" s="75" t="str">
        <f t="shared" si="184"/>
        <v>Produkte</v>
      </c>
      <c r="K1680" s="75" t="str">
        <f t="shared" si="185"/>
        <v>BUs</v>
      </c>
      <c r="L1680" s="75" t="str">
        <f t="shared" si="186"/>
        <v>Symptome</v>
      </c>
      <c r="M16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IFERROR(VLOOKUP(Abfalldokumentation!$O1680,Kennzahlen!U:X,3,FALSE)*Abfalldokumentation!$B1680,"0")))),0)</f>
        <v>0.28999999999999998</v>
      </c>
      <c r="N1680" s="75" t="str">
        <f>IF(ISBLANK(Q1680),VLOOKUP(Abfalldokumentation!$O1680,'Linien - BU'!R:S,2,FALSE),Q1680)</f>
        <v>RWV</v>
      </c>
      <c r="O1680" s="76">
        <f t="shared" si="187"/>
        <v>29500917</v>
      </c>
      <c r="P1680" s="76">
        <f t="shared" si="188"/>
        <v>60</v>
      </c>
      <c r="Q1680" s="44"/>
      <c r="R1680" s="45">
        <v>29500917</v>
      </c>
      <c r="S1680" s="45">
        <v>29</v>
      </c>
      <c r="T1680" s="45">
        <v>60</v>
      </c>
      <c r="U1680" s="46">
        <v>44510</v>
      </c>
      <c r="V1680" s="60"/>
      <c r="W1680" s="45"/>
      <c r="X1680" s="49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7" t="str">
        <f>VLOOKUP(N1681,'Linien - BU'!A:B,2,FALSE)</f>
        <v>BU4</v>
      </c>
      <c r="B1681" s="78">
        <f t="shared" si="189"/>
        <v>12</v>
      </c>
      <c r="C1681" s="79">
        <f>Abfalldokumentation!$U1681</f>
        <v>44510</v>
      </c>
      <c r="D1681" s="68" t="str">
        <f>IFERROR(VLOOKUP(Tabelle3[[#This Row],[Artikelnr.]],Produktgruppe!A:B,2,0),Tabelle3[[#This Row],[Produktname]])</f>
        <v>ABS 295</v>
      </c>
      <c r="E1681" s="80" t="str">
        <f>IFERROR(VLOOKUP(Abfalldokumentation!$O1681,Artikel!A:C,3,FALSE),Abfalldokumentation!$O1681)</f>
        <v>ABS GRÜN-PESTO</v>
      </c>
      <c r="F1681" s="80" t="str">
        <f>VLOOKUP(T1681,'Liste Gründe'!A:D,2,FALSE)</f>
        <v>keinen Verwendungszweck</v>
      </c>
      <c r="G1681" s="79" t="str">
        <f>IF(ISBLANK(V1681),VLOOKUP(Abfalldokumentation!$P1681,'Liste Gründe'!A:D,3,FALSE),V1681)</f>
        <v>keinen Verwendungszweck</v>
      </c>
      <c r="H1681" s="80" t="str">
        <f>IF(ISBLANK(Abfalldokumentation!$W1681),"-",Abfalldokumentation!$W1681)</f>
        <v>-</v>
      </c>
      <c r="I1681" s="80">
        <f t="shared" si="183"/>
        <v>45</v>
      </c>
      <c r="J1681" s="80" t="str">
        <f t="shared" si="184"/>
        <v>Produkte</v>
      </c>
      <c r="K1681" s="80" t="str">
        <f t="shared" si="185"/>
        <v>BUs</v>
      </c>
      <c r="L1681" s="80" t="str">
        <f t="shared" si="186"/>
        <v>Symptome</v>
      </c>
      <c r="M16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IFERROR(VLOOKUP(Abfalldokumentation!$O1681,Kennzahlen!U:X,3,FALSE)*Abfalldokumentation!$B1681,"0")))),0)</f>
        <v>0</v>
      </c>
      <c r="N1681" s="80" t="str">
        <f>IF(ISBLANK(Q1681),VLOOKUP(Abfalldokumentation!$O1681,'Linien - BU'!R:S,2,FALSE),Q1681)</f>
        <v>Bu4</v>
      </c>
      <c r="O1681" s="76">
        <f t="shared" si="187"/>
        <v>29500952</v>
      </c>
      <c r="P1681" s="76">
        <f t="shared" si="188"/>
        <v>61</v>
      </c>
      <c r="Q1681" s="38"/>
      <c r="R1681" s="39">
        <v>29500952</v>
      </c>
      <c r="S1681" s="39">
        <v>12</v>
      </c>
      <c r="T1681" s="39">
        <v>61</v>
      </c>
      <c r="U1681" s="40">
        <v>44510</v>
      </c>
      <c r="V1681" s="58"/>
      <c r="W1681" s="39"/>
      <c r="X1681" s="43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2" t="str">
        <f>VLOOKUP(N1682,'Linien - BU'!A:B,2,FALSE)</f>
        <v>BU4</v>
      </c>
      <c r="B1682" s="73">
        <f t="shared" si="189"/>
        <v>8</v>
      </c>
      <c r="C1682" s="74">
        <f>Abfalldokumentation!$U1682</f>
        <v>44510</v>
      </c>
      <c r="D1682" s="68" t="str">
        <f>IFERROR(VLOOKUP(Tabelle3[[#This Row],[Artikelnr.]],Produktgruppe!A:B,2,0),Tabelle3[[#This Row],[Produktname]])</f>
        <v>ABS 295</v>
      </c>
      <c r="E1682" s="75" t="str">
        <f>IFERROR(VLOOKUP(Abfalldokumentation!$O1682,Artikel!A:C,3,FALSE),Abfalldokumentation!$O1682)</f>
        <v>ABS Whisky-Nuts</v>
      </c>
      <c r="F1682" s="75" t="str">
        <f>VLOOKUP(T1682,'Liste Gründe'!A:D,2,FALSE)</f>
        <v>keinen Verwendungszweck</v>
      </c>
      <c r="G1682" s="74" t="str">
        <f>IF(ISBLANK(V1682),VLOOKUP(Abfalldokumentation!$P1682,'Liste Gründe'!A:D,3,FALSE),V1682)</f>
        <v>keinen Verwendungszweck</v>
      </c>
      <c r="H1682" s="75" t="str">
        <f>IF(ISBLANK(Abfalldokumentation!$W1682),"-",Abfalldokumentation!$W1682)</f>
        <v>-</v>
      </c>
      <c r="I1682" s="75">
        <f t="shared" si="183"/>
        <v>45</v>
      </c>
      <c r="J1682" s="75" t="str">
        <f t="shared" si="184"/>
        <v>Produkte</v>
      </c>
      <c r="K1682" s="75" t="str">
        <f t="shared" si="185"/>
        <v>BUs</v>
      </c>
      <c r="L1682" s="75" t="str">
        <f t="shared" si="186"/>
        <v>Symptome</v>
      </c>
      <c r="M16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IFERROR(VLOOKUP(Abfalldokumentation!$O1682,Kennzahlen!U:X,3,FALSE)*Abfalldokumentation!$B1682,"0")))),0)</f>
        <v>7.5058130571925785</v>
      </c>
      <c r="N1682" s="75" t="str">
        <f>IF(ISBLANK(Q1682),VLOOKUP(Abfalldokumentation!$O1682,'Linien - BU'!R:S,2,FALSE),Q1682)</f>
        <v>BU4</v>
      </c>
      <c r="O1682" s="76">
        <f t="shared" si="187"/>
        <v>29501009</v>
      </c>
      <c r="P1682" s="76">
        <f t="shared" si="188"/>
        <v>61</v>
      </c>
      <c r="Q1682" s="44"/>
      <c r="R1682" s="45">
        <v>29501009</v>
      </c>
      <c r="S1682" s="45">
        <v>8</v>
      </c>
      <c r="T1682" s="45">
        <v>61</v>
      </c>
      <c r="U1682" s="46">
        <v>44510</v>
      </c>
      <c r="V1682" s="60"/>
      <c r="W1682" s="45"/>
      <c r="X1682" s="49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7" t="str">
        <f>VLOOKUP(N1683,'Linien - BU'!A:B,2,FALSE)</f>
        <v>BU4</v>
      </c>
      <c r="B1683" s="78">
        <f t="shared" si="189"/>
        <v>3</v>
      </c>
      <c r="C1683" s="79">
        <f>Abfalldokumentation!$U1683</f>
        <v>44510</v>
      </c>
      <c r="D1683" s="68" t="str">
        <f>IFERROR(VLOOKUP(Tabelle3[[#This Row],[Artikelnr.]],Produktgruppe!A:B,2,0),Tabelle3[[#This Row],[Produktname]])</f>
        <v>ABS 295</v>
      </c>
      <c r="E1683" s="80" t="str">
        <f>IFERROR(VLOOKUP(Abfalldokumentation!$O1683,Artikel!A:C,3,FALSE),Abfalldokumentation!$O1683)</f>
        <v>ABS BRUSCHETTA</v>
      </c>
      <c r="F1683" s="80" t="str">
        <f>VLOOKUP(T1683,'Liste Gründe'!A:D,2,FALSE)</f>
        <v>keinen Verwendungszweck</v>
      </c>
      <c r="G1683" s="79" t="str">
        <f>IF(ISBLANK(V1683),VLOOKUP(Abfalldokumentation!$P1683,'Liste Gründe'!A:D,3,FALSE),V1683)</f>
        <v>keinen Verwendungszweck</v>
      </c>
      <c r="H1683" s="80" t="str">
        <f>IF(ISBLANK(Abfalldokumentation!$W1683),"-",Abfalldokumentation!$W1683)</f>
        <v>-</v>
      </c>
      <c r="I1683" s="80">
        <f t="shared" si="183"/>
        <v>45</v>
      </c>
      <c r="J1683" s="80" t="str">
        <f t="shared" si="184"/>
        <v>Produkte</v>
      </c>
      <c r="K1683" s="80" t="str">
        <f t="shared" si="185"/>
        <v>BUs</v>
      </c>
      <c r="L1683" s="80" t="str">
        <f t="shared" si="186"/>
        <v>Symptome</v>
      </c>
      <c r="M16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IFERROR(VLOOKUP(Abfalldokumentation!$O1683,Kennzahlen!U:X,3,FALSE)*Abfalldokumentation!$B1683,"0")))),0)</f>
        <v>7.281148389532067</v>
      </c>
      <c r="N1683" s="80" t="str">
        <f>IF(ISBLANK(Q1683),VLOOKUP(Abfalldokumentation!$O1683,'Linien - BU'!R:S,2,FALSE),Q1683)</f>
        <v>BU4</v>
      </c>
      <c r="O1683" s="76">
        <f t="shared" si="187"/>
        <v>29501029</v>
      </c>
      <c r="P1683" s="76">
        <f t="shared" si="188"/>
        <v>61</v>
      </c>
      <c r="Q1683" s="38"/>
      <c r="R1683" s="39">
        <v>29501029</v>
      </c>
      <c r="S1683" s="39">
        <v>3</v>
      </c>
      <c r="T1683" s="39">
        <v>61</v>
      </c>
      <c r="U1683" s="40">
        <v>44510</v>
      </c>
      <c r="V1683" s="58"/>
      <c r="W1683" s="39"/>
      <c r="X1683" s="43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2" t="str">
        <f>VLOOKUP(N1684,'Linien - BU'!A:B,2,FALSE)</f>
        <v>BU4</v>
      </c>
      <c r="B1684" s="73">
        <f t="shared" si="189"/>
        <v>6</v>
      </c>
      <c r="C1684" s="74">
        <f>Abfalldokumentation!$U1684</f>
        <v>44510</v>
      </c>
      <c r="D1684" s="68" t="str">
        <f>IFERROR(VLOOKUP(Tabelle3[[#This Row],[Artikelnr.]],Produktgruppe!A:B,2,0),Tabelle3[[#This Row],[Produktname]])</f>
        <v>ABS 295</v>
      </c>
      <c r="E1684" s="75" t="str">
        <f>IFERROR(VLOOKUP(Abfalldokumentation!$O1684,Artikel!A:C,3,FALSE),Abfalldokumentation!$O1684)</f>
        <v>ABS ORANG-PESTO</v>
      </c>
      <c r="F1684" s="75" t="str">
        <f>VLOOKUP(T1684,'Liste Gründe'!A:D,2,FALSE)</f>
        <v>keinen Verwendungszweck</v>
      </c>
      <c r="G1684" s="74" t="str">
        <f>IF(ISBLANK(V1684),VLOOKUP(Abfalldokumentation!$P1684,'Liste Gründe'!A:D,3,FALSE),V1684)</f>
        <v>keinen Verwendungszweck</v>
      </c>
      <c r="H1684" s="75" t="str">
        <f>IF(ISBLANK(Abfalldokumentation!$W1684),"-",Abfalldokumentation!$W1684)</f>
        <v>-</v>
      </c>
      <c r="I1684" s="75">
        <f t="shared" si="183"/>
        <v>45</v>
      </c>
      <c r="J1684" s="75" t="str">
        <f t="shared" si="184"/>
        <v>Produkte</v>
      </c>
      <c r="K1684" s="75" t="str">
        <f t="shared" si="185"/>
        <v>BUs</v>
      </c>
      <c r="L1684" s="75" t="str">
        <f t="shared" si="186"/>
        <v>Symptome</v>
      </c>
      <c r="M16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IFERROR(VLOOKUP(Abfalldokumentation!$O1684,Kennzahlen!U:X,3,FALSE)*Abfalldokumentation!$B1684,"0")))),0)</f>
        <v>7.2678522889458623</v>
      </c>
      <c r="N1684" s="75" t="str">
        <f>IF(ISBLANK(Q1684),VLOOKUP(Abfalldokumentation!$O1684,'Linien - BU'!R:S,2,FALSE),Q1684)</f>
        <v>BU4</v>
      </c>
      <c r="O1684" s="76">
        <f t="shared" si="187"/>
        <v>29501030</v>
      </c>
      <c r="P1684" s="76">
        <f t="shared" si="188"/>
        <v>61</v>
      </c>
      <c r="Q1684" s="44"/>
      <c r="R1684" s="45">
        <v>29501030</v>
      </c>
      <c r="S1684" s="45">
        <v>6</v>
      </c>
      <c r="T1684" s="45">
        <v>61</v>
      </c>
      <c r="U1684" s="46">
        <v>44510</v>
      </c>
      <c r="V1684" s="60"/>
      <c r="W1684" s="45"/>
      <c r="X1684" s="49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7" t="str">
        <f>VLOOKUP(N1685,'Linien - BU'!A:B,2,FALSE)</f>
        <v>Verkauf</v>
      </c>
      <c r="B1685" s="78">
        <f t="shared" si="189"/>
        <v>23</v>
      </c>
      <c r="C1685" s="79">
        <f>Abfalldokumentation!$U1685</f>
        <v>44510</v>
      </c>
      <c r="D1685" s="68" t="str">
        <f>IFERROR(VLOOKUP(Tabelle3[[#This Row],[Artikelnr.]],Produktgruppe!A:B,2,0),Tabelle3[[#This Row],[Produktname]])</f>
        <v>Endstücke 295</v>
      </c>
      <c r="E1685" s="80" t="str">
        <f>IFERROR(VLOOKUP(Abfalldokumentation!$O1685,Artikel!A:C,3,FALSE),Abfalldokumentation!$O1685)</f>
        <v>VOS GRW-SCHI-NAT ENDSTÜ</v>
      </c>
      <c r="F1685" s="80" t="str">
        <f>VLOOKUP(T1685,'Liste Gründe'!A:D,2,FALSE)</f>
        <v>Schimmel</v>
      </c>
      <c r="G1685" s="79" t="str">
        <f>IF(ISBLANK(V1685),VLOOKUP(Abfalldokumentation!$P1685,'Liste Gründe'!A:D,3,FALSE),V1685)</f>
        <v>keinen Abnehmer</v>
      </c>
      <c r="H1685" s="80" t="str">
        <f>IF(ISBLANK(Abfalldokumentation!$W1685),"-",Abfalldokumentation!$W1685)</f>
        <v>-</v>
      </c>
      <c r="I1685" s="80">
        <f t="shared" si="183"/>
        <v>45</v>
      </c>
      <c r="J1685" s="80" t="str">
        <f t="shared" si="184"/>
        <v>Produkte</v>
      </c>
      <c r="K1685" s="80" t="str">
        <f t="shared" si="185"/>
        <v>BUs</v>
      </c>
      <c r="L1685" s="80" t="str">
        <f t="shared" si="186"/>
        <v>Symptome</v>
      </c>
      <c r="M16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IFERROR(VLOOKUP(Abfalldokumentation!$O1685,Kennzahlen!U:X,3,FALSE)*Abfalldokumentation!$B1685,"0")))),0)</f>
        <v>11.5</v>
      </c>
      <c r="N1685" s="80" t="str">
        <f>IF(ISBLANK(Q1685),VLOOKUP(Abfalldokumentation!$O1685,'Linien - BU'!R:S,2,FALSE),Q1685)</f>
        <v>Verkauf</v>
      </c>
      <c r="O1685" s="76">
        <f t="shared" si="187"/>
        <v>29501070</v>
      </c>
      <c r="P1685" s="76">
        <f t="shared" si="188"/>
        <v>12</v>
      </c>
      <c r="Q1685" s="38"/>
      <c r="R1685" s="39">
        <v>29501070</v>
      </c>
      <c r="S1685" s="39">
        <v>23</v>
      </c>
      <c r="T1685" s="39">
        <v>12</v>
      </c>
      <c r="U1685" s="40">
        <v>44510</v>
      </c>
      <c r="V1685" s="58" t="s">
        <v>24</v>
      </c>
      <c r="W1685" s="39"/>
      <c r="X1685" s="43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2" t="str">
        <f>VLOOKUP(N1686,'Linien - BU'!A:B,2,FALSE)</f>
        <v>Verkauf</v>
      </c>
      <c r="B1686" s="73">
        <f t="shared" si="189"/>
        <v>23</v>
      </c>
      <c r="C1686" s="74">
        <f>Abfalldokumentation!$U1686</f>
        <v>44510</v>
      </c>
      <c r="D1686" s="68" t="str">
        <f>IFERROR(VLOOKUP(Tabelle3[[#This Row],[Artikelnr.]],Produktgruppe!A:B,2,0),Tabelle3[[#This Row],[Produktname]])</f>
        <v>Endstücke 295</v>
      </c>
      <c r="E1686" s="75" t="str">
        <f>IFERROR(VLOOKUP(Abfalldokumentation!$O1686,Artikel!A:C,3,FALSE),Abfalldokumentation!$O1686)</f>
        <v>VOS GRW-SCHI-NAT ENDSTÜ</v>
      </c>
      <c r="F1686" s="75" t="str">
        <f>VLOOKUP(T1686,'Liste Gründe'!A:D,2,FALSE)</f>
        <v>Schimmel</v>
      </c>
      <c r="G1686" s="74" t="str">
        <f>IF(ISBLANK(V1686),VLOOKUP(Abfalldokumentation!$P1686,'Liste Gründe'!A:D,3,FALSE),V1686)</f>
        <v>keinen Abnehmer</v>
      </c>
      <c r="H1686" s="75" t="str">
        <f>IF(ISBLANK(Abfalldokumentation!$W1686),"-",Abfalldokumentation!$W1686)</f>
        <v>-</v>
      </c>
      <c r="I1686" s="75">
        <f t="shared" si="183"/>
        <v>45</v>
      </c>
      <c r="J1686" s="75" t="str">
        <f t="shared" si="184"/>
        <v>Produkte</v>
      </c>
      <c r="K1686" s="75" t="str">
        <f t="shared" si="185"/>
        <v>BUs</v>
      </c>
      <c r="L1686" s="75" t="str">
        <f t="shared" si="186"/>
        <v>Symptome</v>
      </c>
      <c r="M16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IFERROR(VLOOKUP(Abfalldokumentation!$O1686,Kennzahlen!U:X,3,FALSE)*Abfalldokumentation!$B1686,"0")))),0)</f>
        <v>11.5</v>
      </c>
      <c r="N1686" s="75" t="str">
        <f>IF(ISBLANK(Q1686),VLOOKUP(Abfalldokumentation!$O1686,'Linien - BU'!R:S,2,FALSE),Q1686)</f>
        <v>Verkauf</v>
      </c>
      <c r="O1686" s="76">
        <f t="shared" si="187"/>
        <v>29501070</v>
      </c>
      <c r="P1686" s="76">
        <f t="shared" si="188"/>
        <v>12</v>
      </c>
      <c r="Q1686" s="44"/>
      <c r="R1686" s="45">
        <v>29501070</v>
      </c>
      <c r="S1686" s="45">
        <v>23</v>
      </c>
      <c r="T1686" s="45">
        <v>12</v>
      </c>
      <c r="U1686" s="46">
        <v>44510</v>
      </c>
      <c r="V1686" s="58" t="s">
        <v>24</v>
      </c>
      <c r="W1686" s="45"/>
      <c r="X1686" s="49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7" t="str">
        <f>VLOOKUP(N1687,'Linien - BU'!A:B,2,FALSE)</f>
        <v>BU3</v>
      </c>
      <c r="B1687" s="78">
        <f t="shared" si="189"/>
        <v>70</v>
      </c>
      <c r="C1687" s="79">
        <f>Abfalldokumentation!$U1687</f>
        <v>44510</v>
      </c>
      <c r="D1687" s="68" t="str">
        <f>IFERROR(VLOOKUP(Tabelle3[[#This Row],[Artikelnr.]],Produktgruppe!A:B,2,0),Tabelle3[[#This Row],[Produktname]])</f>
        <v>Sammelnr.</v>
      </c>
      <c r="E1687" s="80" t="str">
        <f>IFERROR(VLOOKUP(Abfalldokumentation!$O1687,Artikel!A:C,3,FALSE),Abfalldokumentation!$O1687)</f>
        <v>VS RW Schinken ohne Rin</v>
      </c>
      <c r="F1687" s="80" t="str">
        <f>VLOOKUP(T1687,'Liste Gründe'!A:D,2,FALSE)</f>
        <v>Schimmel</v>
      </c>
      <c r="G1687" s="79" t="str">
        <f>IF(ISBLANK(V1687),VLOOKUP(Abfalldokumentation!$P1687,'Liste Gründe'!A:D,3,FALSE),V1687)</f>
        <v>VOS &gt; Einsatz</v>
      </c>
      <c r="H1687" s="80" t="str">
        <f>IF(ISBLANK(Abfalldokumentation!$W1687),"-",Abfalldokumentation!$W1687)</f>
        <v>-</v>
      </c>
      <c r="I1687" s="80">
        <f t="shared" si="183"/>
        <v>45</v>
      </c>
      <c r="J1687" s="80" t="str">
        <f t="shared" si="184"/>
        <v>Produkte</v>
      </c>
      <c r="K1687" s="80" t="str">
        <f t="shared" si="185"/>
        <v>BUs</v>
      </c>
      <c r="L1687" s="80" t="str">
        <f t="shared" si="186"/>
        <v>Symptome</v>
      </c>
      <c r="M16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IFERROR(VLOOKUP(Abfalldokumentation!$O1687,Kennzahlen!U:X,3,FALSE)*Abfalldokumentation!$B1687,"0")))),0)</f>
        <v>0</v>
      </c>
      <c r="N1687" s="80" t="str">
        <f>IF(ISBLANK(Q1687),VLOOKUP(Abfalldokumentation!$O1687,'Linien - BU'!R:S,2,FALSE),Q1687)</f>
        <v>BU3</v>
      </c>
      <c r="O1687" s="76">
        <f t="shared" si="187"/>
        <v>29600016</v>
      </c>
      <c r="P1687" s="76">
        <f t="shared" si="188"/>
        <v>12</v>
      </c>
      <c r="Q1687" s="38" t="s">
        <v>8</v>
      </c>
      <c r="R1687" s="39">
        <v>29600016</v>
      </c>
      <c r="S1687" s="39">
        <v>70</v>
      </c>
      <c r="T1687" s="39">
        <v>12</v>
      </c>
      <c r="U1687" s="40">
        <v>44510</v>
      </c>
      <c r="V1687" s="60" t="s">
        <v>21</v>
      </c>
      <c r="W1687" s="39"/>
      <c r="X1687" s="43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2" t="str">
        <f>VLOOKUP(N1688,'Linien - BU'!A:B,2,FALSE)</f>
        <v>Rest</v>
      </c>
      <c r="B1688" s="73">
        <f t="shared" si="189"/>
        <v>15</v>
      </c>
      <c r="C1688" s="74">
        <f>Abfalldokumentation!$U1688</f>
        <v>44510</v>
      </c>
      <c r="D1688" s="68" t="str">
        <f>IFERROR(VLOOKUP(Tabelle3[[#This Row],[Artikelnr.]],Produktgruppe!A:B,2,0),Tabelle3[[#This Row],[Produktname]])</f>
        <v>Rest</v>
      </c>
      <c r="E1688" s="75" t="str">
        <f>IFERROR(VLOOKUP(Abfalldokumentation!$O1688,Artikel!A:C,3,FALSE),Abfalldokumentation!$O1688)</f>
        <v>-</v>
      </c>
      <c r="F1688" s="75" t="str">
        <f>VLOOKUP(T1688,'Liste Gründe'!A:D,2,FALSE)</f>
        <v>Qualitätssicherung</v>
      </c>
      <c r="G1688" s="74" t="str">
        <f>IF(ISBLANK(V1688),VLOOKUP(Abfalldokumentation!$P1688,'Liste Gründe'!A:D,3,FALSE),V1688)</f>
        <v>Rückstellproben</v>
      </c>
      <c r="H1688" s="75" t="str">
        <f>IF(ISBLANK(Abfalldokumentation!$W1688),"-",Abfalldokumentation!$W1688)</f>
        <v>-</v>
      </c>
      <c r="I1688" s="75">
        <f t="shared" si="183"/>
        <v>45</v>
      </c>
      <c r="J1688" s="75" t="str">
        <f t="shared" si="184"/>
        <v>Produkte</v>
      </c>
      <c r="K1688" s="75" t="str">
        <f t="shared" si="185"/>
        <v>BUs</v>
      </c>
      <c r="L1688" s="75" t="str">
        <f t="shared" si="186"/>
        <v>Symptome</v>
      </c>
      <c r="M16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IFERROR(VLOOKUP(Abfalldokumentation!$O1688,Kennzahlen!U:X,3,FALSE)*Abfalldokumentation!$B1688,"0")))),0)</f>
        <v>0</v>
      </c>
      <c r="N1688" s="75" t="str">
        <f>IF(ISBLANK(Q1688),VLOOKUP(Abfalldokumentation!$O1688,'Linien - BU'!R:S,2,FALSE),Q1688)</f>
        <v>Labor</v>
      </c>
      <c r="O1688" s="76" t="str">
        <f t="shared" si="187"/>
        <v>-</v>
      </c>
      <c r="P1688" s="76">
        <f t="shared" si="188"/>
        <v>70</v>
      </c>
      <c r="Q1688" s="44" t="s">
        <v>185</v>
      </c>
      <c r="R1688" s="45" t="s">
        <v>52</v>
      </c>
      <c r="S1688" s="45">
        <v>15</v>
      </c>
      <c r="T1688" s="45">
        <v>70</v>
      </c>
      <c r="U1688" s="46">
        <v>44510</v>
      </c>
      <c r="V1688" s="60"/>
      <c r="W1688" s="45"/>
      <c r="X1688" s="49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7" t="str">
        <f>VLOOKUP(N1689,'Linien - BU'!A:B,2,FALSE)</f>
        <v>Rest</v>
      </c>
      <c r="B1689" s="78">
        <f t="shared" si="189"/>
        <v>9</v>
      </c>
      <c r="C1689" s="79">
        <f>Abfalldokumentation!$U1689</f>
        <v>44510</v>
      </c>
      <c r="D1689" s="68" t="str">
        <f>IFERROR(VLOOKUP(Tabelle3[[#This Row],[Artikelnr.]],Produktgruppe!A:B,2,0),Tabelle3[[#This Row],[Produktname]])</f>
        <v>Rest</v>
      </c>
      <c r="E1689" s="80" t="str">
        <f>IFERROR(VLOOKUP(Abfalldokumentation!$O1689,Artikel!A:C,3,FALSE),Abfalldokumentation!$O1689)</f>
        <v>-</v>
      </c>
      <c r="F1689" s="80" t="str">
        <f>VLOOKUP(T1689,'Liste Gründe'!A:D,2,FALSE)</f>
        <v>Qualitätssicherung</v>
      </c>
      <c r="G1689" s="79" t="str">
        <f>IF(ISBLANK(V1689),VLOOKUP(Abfalldokumentation!$P1689,'Liste Gründe'!A:D,3,FALSE),V1689)</f>
        <v>Sensorik</v>
      </c>
      <c r="H1689" s="80" t="str">
        <f>IF(ISBLANK(Abfalldokumentation!$W1689),"-",Abfalldokumentation!$W1689)</f>
        <v>-</v>
      </c>
      <c r="I1689" s="80">
        <f t="shared" si="183"/>
        <v>45</v>
      </c>
      <c r="J1689" s="80" t="str">
        <f t="shared" si="184"/>
        <v>Produkte</v>
      </c>
      <c r="K1689" s="80" t="str">
        <f t="shared" si="185"/>
        <v>BUs</v>
      </c>
      <c r="L1689" s="80" t="str">
        <f t="shared" si="186"/>
        <v>Symptome</v>
      </c>
      <c r="M16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IFERROR(VLOOKUP(Abfalldokumentation!$O1689,Kennzahlen!U:X,3,FALSE)*Abfalldokumentation!$B1689,"0")))),0)</f>
        <v>0</v>
      </c>
      <c r="N1689" s="80" t="str">
        <f>IF(ISBLANK(Q1689),VLOOKUP(Abfalldokumentation!$O1689,'Linien - BU'!R:S,2,FALSE),Q1689)</f>
        <v>QM</v>
      </c>
      <c r="O1689" s="76" t="str">
        <f t="shared" si="187"/>
        <v>-</v>
      </c>
      <c r="P1689" s="76">
        <f t="shared" si="188"/>
        <v>74</v>
      </c>
      <c r="Q1689" s="38" t="s">
        <v>182</v>
      </c>
      <c r="R1689" s="39" t="s">
        <v>52</v>
      </c>
      <c r="S1689" s="39">
        <v>9</v>
      </c>
      <c r="T1689" s="39">
        <v>74</v>
      </c>
      <c r="U1689" s="40">
        <v>44510</v>
      </c>
      <c r="V1689" s="58"/>
      <c r="W1689" s="39"/>
      <c r="X1689" s="43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2" t="str">
        <f>VLOOKUP(N1690,'Linien - BU'!A:B,2,FALSE)</f>
        <v>Rest</v>
      </c>
      <c r="B1690" s="73">
        <f t="shared" si="189"/>
        <v>1</v>
      </c>
      <c r="C1690" s="74">
        <f>Abfalldokumentation!$U1690</f>
        <v>44510</v>
      </c>
      <c r="D1690" s="68" t="str">
        <f>IFERROR(VLOOKUP(Tabelle3[[#This Row],[Artikelnr.]],Produktgruppe!A:B,2,0),Tabelle3[[#This Row],[Produktname]])</f>
        <v>Rest</v>
      </c>
      <c r="E1690" s="75" t="str">
        <f>IFERROR(VLOOKUP(Abfalldokumentation!$O1690,Artikel!A:C,3,FALSE),Abfalldokumentation!$O1690)</f>
        <v>-</v>
      </c>
      <c r="F1690" s="75" t="str">
        <f>VLOOKUP(T1690,'Liste Gründe'!A:D,2,FALSE)</f>
        <v>Qualitätssicherung</v>
      </c>
      <c r="G1690" s="74" t="str">
        <f>IF(ISBLANK(V1690),VLOOKUP(Abfalldokumentation!$P1690,'Liste Gründe'!A:D,3,FALSE),V1690)</f>
        <v>Sensorik</v>
      </c>
      <c r="H1690" s="75" t="str">
        <f>IF(ISBLANK(Abfalldokumentation!$W1690),"-",Abfalldokumentation!$W1690)</f>
        <v>-</v>
      </c>
      <c r="I1690" s="75">
        <f t="shared" si="183"/>
        <v>45</v>
      </c>
      <c r="J1690" s="75" t="str">
        <f t="shared" si="184"/>
        <v>Produkte</v>
      </c>
      <c r="K1690" s="75" t="str">
        <f t="shared" si="185"/>
        <v>BUs</v>
      </c>
      <c r="L1690" s="75" t="str">
        <f t="shared" si="186"/>
        <v>Symptome</v>
      </c>
      <c r="M16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IFERROR(VLOOKUP(Abfalldokumentation!$O1690,Kennzahlen!U:X,3,FALSE)*Abfalldokumentation!$B1690,"0")))),0)</f>
        <v>0</v>
      </c>
      <c r="N1690" s="75" t="str">
        <f>IF(ISBLANK(Q1690),VLOOKUP(Abfalldokumentation!$O1690,'Linien - BU'!R:S,2,FALSE),Q1690)</f>
        <v>Labor</v>
      </c>
      <c r="O1690" s="76" t="str">
        <f t="shared" si="187"/>
        <v>-</v>
      </c>
      <c r="P1690" s="76">
        <f t="shared" si="188"/>
        <v>74</v>
      </c>
      <c r="Q1690" s="44" t="s">
        <v>185</v>
      </c>
      <c r="R1690" s="45" t="s">
        <v>52</v>
      </c>
      <c r="S1690" s="45">
        <v>1</v>
      </c>
      <c r="T1690" s="45">
        <v>74</v>
      </c>
      <c r="U1690" s="46">
        <v>44510</v>
      </c>
      <c r="V1690" s="60"/>
      <c r="W1690" s="45"/>
      <c r="X1690" s="49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7" t="str">
        <f>VLOOKUP(N1691,'Linien - BU'!A:B,2,FALSE)</f>
        <v>Verkauf</v>
      </c>
      <c r="B1691" s="78">
        <f t="shared" si="189"/>
        <v>306</v>
      </c>
      <c r="C1691" s="79">
        <f>Abfalldokumentation!$U1691</f>
        <v>44510</v>
      </c>
      <c r="D1691" s="68" t="str">
        <f>IFERROR(VLOOKUP(Tabelle3[[#This Row],[Artikelnr.]],Produktgruppe!A:B,2,0),Tabelle3[[#This Row],[Produktname]])</f>
        <v>Vakuumierte Zipfel</v>
      </c>
      <c r="E1691" s="80" t="str">
        <f>IFERROR(VLOOKUP(Abfalldokumentation!$O1691,Artikel!A:C,3,FALSE),Abfalldokumentation!$O1691)</f>
        <v>RÄU-END SCHI ENDSTÜCK R</v>
      </c>
      <c r="F1691" s="80" t="str">
        <f>VLOOKUP(T1691,'Liste Gründe'!A:D,2,FALSE)</f>
        <v>Schimmel</v>
      </c>
      <c r="G1691" s="79" t="str">
        <f>IF(ISBLANK(V1691),VLOOKUP(Abfalldokumentation!$P1691,'Liste Gründe'!A:D,3,FALSE),V1691)</f>
        <v>keinen Abnehmer</v>
      </c>
      <c r="H1691" s="80" t="str">
        <f>IF(ISBLANK(Abfalldokumentation!$W1691),"-",Abfalldokumentation!$W1691)</f>
        <v>-</v>
      </c>
      <c r="I1691" s="80">
        <f t="shared" si="183"/>
        <v>45</v>
      </c>
      <c r="J1691" s="80" t="str">
        <f t="shared" si="184"/>
        <v>Produkte</v>
      </c>
      <c r="K1691" s="80" t="str">
        <f t="shared" si="185"/>
        <v>BUs</v>
      </c>
      <c r="L1691" s="80" t="str">
        <f t="shared" si="186"/>
        <v>Symptome</v>
      </c>
      <c r="M16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IFERROR(VLOOKUP(Abfalldokumentation!$O1691,Kennzahlen!U:X,3,FALSE)*Abfalldokumentation!$B1691,"0")))),0)</f>
        <v>130.50899999999999</v>
      </c>
      <c r="N1691" s="80" t="str">
        <f>IF(ISBLANK(Q1691),VLOOKUP(Abfalldokumentation!$O1691,'Linien - BU'!R:S,2,FALSE),Q1691)</f>
        <v>Verkauf</v>
      </c>
      <c r="O1691" s="76">
        <f t="shared" si="187"/>
        <v>49500185</v>
      </c>
      <c r="P1691" s="76">
        <f t="shared" si="188"/>
        <v>12</v>
      </c>
      <c r="Q1691" s="38" t="s">
        <v>11</v>
      </c>
      <c r="R1691" s="39">
        <v>49500185</v>
      </c>
      <c r="S1691" s="39">
        <v>306</v>
      </c>
      <c r="T1691" s="39">
        <v>12</v>
      </c>
      <c r="U1691" s="40">
        <v>44510</v>
      </c>
      <c r="V1691" s="58" t="s">
        <v>24</v>
      </c>
      <c r="W1691" s="39"/>
      <c r="X1691" s="43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2" t="str">
        <f>VLOOKUP(N1692,'Linien - BU'!A:B,2,FALSE)</f>
        <v>BU1</v>
      </c>
      <c r="B1692" s="73">
        <f t="shared" si="189"/>
        <v>40</v>
      </c>
      <c r="C1692" s="74">
        <f>Abfalldokumentation!$U1692</f>
        <v>44510</v>
      </c>
      <c r="D1692" s="68" t="str">
        <f>IFERROR(VLOOKUP(Tabelle3[[#This Row],[Artikelnr.]],Produktgruppe!A:B,2,0),Tabelle3[[#This Row],[Produktname]])</f>
        <v>HF-Wurst Vegan</v>
      </c>
      <c r="E1692" s="75" t="str">
        <f>IFERROR(VLOOKUP(Abfalldokumentation!$O1692,Artikel!A:C,3,FALSE),Abfalldokumentation!$O1692)</f>
        <v>VEG-SCH WÜRZIG  7,2KG</v>
      </c>
      <c r="F1692" s="75" t="str">
        <f>VLOOKUP(T1692,'Liste Gründe'!A:D,2,FALSE)</f>
        <v>Linienbezogen</v>
      </c>
      <c r="G1692" s="74" t="str">
        <f>IF(ISBLANK(V1692),VLOOKUP(Abfalldokumentation!$P1692,'Liste Gründe'!A:D,3,FALSE),V1692)</f>
        <v>Füllkopf tropft (vegan)</v>
      </c>
      <c r="H1692" s="75" t="str">
        <f>IF(ISBLANK(Abfalldokumentation!$W1692),"-",Abfalldokumentation!$W1692)</f>
        <v>-</v>
      </c>
      <c r="I1692" s="75">
        <f t="shared" si="183"/>
        <v>45</v>
      </c>
      <c r="J1692" s="75" t="str">
        <f t="shared" si="184"/>
        <v>Produkte</v>
      </c>
      <c r="K1692" s="75" t="str">
        <f t="shared" si="185"/>
        <v>BUs</v>
      </c>
      <c r="L1692" s="75" t="str">
        <f t="shared" si="186"/>
        <v>Symptome</v>
      </c>
      <c r="M16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IFERROR(VLOOKUP(Abfalldokumentation!$O1692,Kennzahlen!U:X,3,FALSE)*Abfalldokumentation!$B1692,"0")))),0)</f>
        <v>719.59199999999998</v>
      </c>
      <c r="N1692" s="75">
        <f>IF(ISBLANK(Q1692),VLOOKUP(Abfalldokumentation!$O1692,'Linien - BU'!R:S,2,FALSE),Q1692)</f>
        <v>3100</v>
      </c>
      <c r="O1692" s="76">
        <f t="shared" si="187"/>
        <v>31900002</v>
      </c>
      <c r="P1692" s="76">
        <f t="shared" si="188"/>
        <v>20</v>
      </c>
      <c r="Q1692" s="44">
        <v>3100</v>
      </c>
      <c r="R1692" s="45">
        <v>31900002</v>
      </c>
      <c r="S1692" s="45">
        <v>40</v>
      </c>
      <c r="T1692" s="45">
        <v>20</v>
      </c>
      <c r="U1692" s="46">
        <v>44510</v>
      </c>
      <c r="V1692" s="60"/>
      <c r="W1692" s="45"/>
      <c r="X1692" s="49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7" t="str">
        <f>VLOOKUP(N1693,'Linien - BU'!A:B,2,FALSE)</f>
        <v>BU1</v>
      </c>
      <c r="B1693" s="78">
        <f t="shared" si="189"/>
        <v>60</v>
      </c>
      <c r="C1693" s="79">
        <f>Abfalldokumentation!$U1693</f>
        <v>44510</v>
      </c>
      <c r="D1693" s="68" t="str">
        <f>IFERROR(VLOOKUP(Tabelle3[[#This Row],[Artikelnr.]],Produktgruppe!A:B,2,0),Tabelle3[[#This Row],[Produktname]])</f>
        <v>Räucherwürste</v>
      </c>
      <c r="E1693" s="80" t="str">
        <f>IFERROR(VLOOKUP(Abfalldokumentation!$O1693,Artikel!A:C,3,FALSE),Abfalldokumentation!$O1693)</f>
        <v>GRW NATUR 7,2KG</v>
      </c>
      <c r="F1693" s="80" t="str">
        <f>VLOOKUP(T1693,'Liste Gründe'!A:D,2,FALSE)</f>
        <v>Linienbezogen</v>
      </c>
      <c r="G1693" s="79" t="str">
        <f>IF(ISBLANK(V1693),VLOOKUP(Abfalldokumentation!$P1693,'Liste Gründe'!A:D,3,FALSE),V1693)</f>
        <v>Darm geplatzt</v>
      </c>
      <c r="H1693" s="80" t="str">
        <f>IF(ISBLANK(Abfalldokumentation!$W1693),"-",Abfalldokumentation!$W1693)</f>
        <v>-</v>
      </c>
      <c r="I1693" s="80">
        <f t="shared" si="183"/>
        <v>45</v>
      </c>
      <c r="J1693" s="80" t="str">
        <f t="shared" si="184"/>
        <v>Produkte</v>
      </c>
      <c r="K1693" s="80" t="str">
        <f t="shared" si="185"/>
        <v>BUs</v>
      </c>
      <c r="L1693" s="80" t="str">
        <f t="shared" si="186"/>
        <v>Symptome</v>
      </c>
      <c r="M16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IFERROR(VLOOKUP(Abfalldokumentation!$O1693,Kennzahlen!U:X,3,FALSE)*Abfalldokumentation!$B1693,"0")))),0)</f>
        <v>0</v>
      </c>
      <c r="N1693" s="80" t="str">
        <f>IF(ISBLANK(Q1693),VLOOKUP(Abfalldokumentation!$O1693,'Linien - BU'!R:S,2,FALSE),Q1693)</f>
        <v>HN848</v>
      </c>
      <c r="O1693" s="76">
        <f t="shared" si="187"/>
        <v>32000049</v>
      </c>
      <c r="P1693" s="76">
        <f t="shared" si="188"/>
        <v>34</v>
      </c>
      <c r="Q1693" s="38" t="s">
        <v>330</v>
      </c>
      <c r="R1693" s="39">
        <v>32000049</v>
      </c>
      <c r="S1693" s="39">
        <v>60</v>
      </c>
      <c r="T1693" s="39">
        <v>34</v>
      </c>
      <c r="U1693" s="40">
        <v>44510</v>
      </c>
      <c r="V1693" s="58"/>
      <c r="W1693" s="39"/>
      <c r="X1693" s="43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2" t="str">
        <f>VLOOKUP(N1694,'Linien - BU'!A:B,2,FALSE)</f>
        <v>BU1</v>
      </c>
      <c r="B1694" s="73">
        <f t="shared" si="189"/>
        <v>60</v>
      </c>
      <c r="C1694" s="74">
        <f>Abfalldokumentation!$U1694</f>
        <v>44510</v>
      </c>
      <c r="D1694" s="68" t="str">
        <f>IFERROR(VLOOKUP(Tabelle3[[#This Row],[Artikelnr.]],Produktgruppe!A:B,2,0),Tabelle3[[#This Row],[Produktname]])</f>
        <v>Räucherwürste</v>
      </c>
      <c r="E1694" s="75" t="str">
        <f>IFERROR(VLOOKUP(Abfalldokumentation!$O1694,Artikel!A:C,3,FALSE),Abfalldokumentation!$O1694)</f>
        <v>GRW CHILI-NAT 7,2GK NEU</v>
      </c>
      <c r="F1694" s="75" t="str">
        <f>VLOOKUP(T1694,'Liste Gründe'!A:D,2,FALSE)</f>
        <v>Linienbezogen</v>
      </c>
      <c r="G1694" s="74" t="str">
        <f>IF(ISBLANK(V1694),VLOOKUP(Abfalldokumentation!$P1694,'Liste Gründe'!A:D,3,FALSE),V1694)</f>
        <v>Darm geplatzt</v>
      </c>
      <c r="H1694" s="75" t="str">
        <f>IF(ISBLANK(Abfalldokumentation!$W1694),"-",Abfalldokumentation!$W1694)</f>
        <v>-</v>
      </c>
      <c r="I1694" s="75">
        <f t="shared" si="183"/>
        <v>45</v>
      </c>
      <c r="J1694" s="75" t="str">
        <f t="shared" si="184"/>
        <v>Produkte</v>
      </c>
      <c r="K1694" s="75" t="str">
        <f t="shared" si="185"/>
        <v>BUs</v>
      </c>
      <c r="L1694" s="75" t="str">
        <f t="shared" si="186"/>
        <v>Symptome</v>
      </c>
      <c r="M16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IFERROR(VLOOKUP(Abfalldokumentation!$O1694,Kennzahlen!U:X,3,FALSE)*Abfalldokumentation!$B1694,"0")))),0)</f>
        <v>0</v>
      </c>
      <c r="N1694" s="75">
        <f>IF(ISBLANK(Q1694),VLOOKUP(Abfalldokumentation!$O1694,'Linien - BU'!R:S,2,FALSE),Q1694)</f>
        <v>3010</v>
      </c>
      <c r="O1694" s="76">
        <f t="shared" si="187"/>
        <v>32000107</v>
      </c>
      <c r="P1694" s="76">
        <f t="shared" si="188"/>
        <v>34</v>
      </c>
      <c r="Q1694" s="44">
        <v>3010</v>
      </c>
      <c r="R1694" s="45">
        <v>32000107</v>
      </c>
      <c r="S1694" s="45">
        <v>60</v>
      </c>
      <c r="T1694" s="39">
        <v>34</v>
      </c>
      <c r="U1694" s="46">
        <v>44510</v>
      </c>
      <c r="V1694" s="60"/>
      <c r="W1694" s="45"/>
      <c r="X1694" s="49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7" t="str">
        <f>VLOOKUP(N1695,'Linien - BU'!A:B,2,FALSE)</f>
        <v>BU1</v>
      </c>
      <c r="B1695" s="78">
        <f t="shared" si="189"/>
        <v>100</v>
      </c>
      <c r="C1695" s="79">
        <f>Abfalldokumentation!$U1695</f>
        <v>44510</v>
      </c>
      <c r="D1695" s="68" t="str">
        <f>IFERROR(VLOOKUP(Tabelle3[[#This Row],[Artikelnr.]],Produktgruppe!A:B,2,0),Tabelle3[[#This Row],[Produktname]])</f>
        <v>Rest</v>
      </c>
      <c r="E1695" s="80" t="str">
        <f>IFERROR(VLOOKUP(Abfalldokumentation!$O1695,Artikel!A:C,3,FALSE),Abfalldokumentation!$O1695)</f>
        <v>-</v>
      </c>
      <c r="F1695" s="80" t="str">
        <f>VLOOKUP(T1695,'Liste Gründe'!A:D,2,FALSE)</f>
        <v>Linienbezogen</v>
      </c>
      <c r="G1695" s="79" t="str">
        <f>IF(ISBLANK(V1695),VLOOKUP(Abfalldokumentation!$P1695,'Liste Gründe'!A:D,3,FALSE),V1695)</f>
        <v>Darm geplatzt</v>
      </c>
      <c r="H1695" s="80" t="str">
        <f>IF(ISBLANK(Abfalldokumentation!$W1695),"-",Abfalldokumentation!$W1695)</f>
        <v>-</v>
      </c>
      <c r="I1695" s="80">
        <f t="shared" si="183"/>
        <v>45</v>
      </c>
      <c r="J1695" s="80" t="str">
        <f t="shared" si="184"/>
        <v>Produkte</v>
      </c>
      <c r="K1695" s="80" t="str">
        <f t="shared" si="185"/>
        <v>BUs</v>
      </c>
      <c r="L1695" s="80" t="str">
        <f t="shared" si="186"/>
        <v>Symptome</v>
      </c>
      <c r="M16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IFERROR(VLOOKUP(Abfalldokumentation!$O1695,Kennzahlen!U:X,3,FALSE)*Abfalldokumentation!$B1695,"0")))),0)</f>
        <v>0</v>
      </c>
      <c r="N1695" s="80" t="str">
        <f>IF(ISBLANK(Q1695),VLOOKUP(Abfalldokumentation!$O1695,'Linien - BU'!R:S,2,FALSE),Q1695)</f>
        <v>Abfüllung</v>
      </c>
      <c r="O1695" s="76" t="str">
        <f t="shared" si="187"/>
        <v>-</v>
      </c>
      <c r="P1695" s="76">
        <f t="shared" si="188"/>
        <v>34</v>
      </c>
      <c r="Q1695" s="38" t="s">
        <v>166</v>
      </c>
      <c r="R1695" s="39" t="s">
        <v>52</v>
      </c>
      <c r="S1695" s="39">
        <v>100</v>
      </c>
      <c r="T1695" s="39">
        <v>34</v>
      </c>
      <c r="U1695" s="40">
        <v>44510</v>
      </c>
      <c r="V1695" s="58"/>
      <c r="W1695" s="39"/>
      <c r="X1695" s="43" t="str">
        <f>IFERROR(VLOOKUP(Abfalldokumentation!$R1695,Artikel!A:C,3,FALSE),Abfalldokumentation!$R1695)</f>
        <v>-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2" t="str">
        <f>VLOOKUP(N1696,'Linien - BU'!A:B,2,FALSE)</f>
        <v>BU1</v>
      </c>
      <c r="B1696" s="73">
        <f t="shared" si="189"/>
        <v>26.4</v>
      </c>
      <c r="C1696" s="74">
        <f>Abfalldokumentation!$U1696</f>
        <v>44510</v>
      </c>
      <c r="D1696" s="68" t="str">
        <f>IFERROR(VLOOKUP(Tabelle3[[#This Row],[Artikelnr.]],Produktgruppe!A:B,2,0),Tabelle3[[#This Row],[Produktname]])</f>
        <v>Rest</v>
      </c>
      <c r="E1696" s="75" t="str">
        <f>IFERROR(VLOOKUP(Abfalldokumentation!$O1696,Artikel!A:C,3,FALSE),Abfalldokumentation!$O1696)</f>
        <v>-</v>
      </c>
      <c r="F1696" s="75" t="str">
        <f>VLOOKUP(T1696,'Liste Gründe'!A:D,2,FALSE)</f>
        <v>Qualitätsprobleme</v>
      </c>
      <c r="G1696" s="74" t="str">
        <f>IF(ISBLANK(V1696),VLOOKUP(Abfalldokumentation!$P1696,'Liste Gründe'!A:D,3,FALSE),V1696)</f>
        <v>über/unterfüllt</v>
      </c>
      <c r="H1696" s="75" t="str">
        <f>IF(ISBLANK(Abfalldokumentation!$W1696),"-",Abfalldokumentation!$W1696)</f>
        <v>-</v>
      </c>
      <c r="I1696" s="75">
        <f t="shared" si="183"/>
        <v>45</v>
      </c>
      <c r="J1696" s="75" t="str">
        <f t="shared" si="184"/>
        <v>Produkte</v>
      </c>
      <c r="K1696" s="75" t="str">
        <f t="shared" si="185"/>
        <v>BUs</v>
      </c>
      <c r="L1696" s="75" t="str">
        <f t="shared" si="186"/>
        <v>Symptome</v>
      </c>
      <c r="M16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IFERROR(VLOOKUP(Abfalldokumentation!$O1696,Kennzahlen!U:X,3,FALSE)*Abfalldokumentation!$B1696,"0")))),0)</f>
        <v>0</v>
      </c>
      <c r="N1696" s="75" t="str">
        <f>IF(ISBLANK(Q1696),VLOOKUP(Abfalldokumentation!$O1696,'Linien - BU'!R:S,2,FALSE),Q1696)</f>
        <v>Strudelline</v>
      </c>
      <c r="O1696" s="76" t="str">
        <f t="shared" si="187"/>
        <v>-</v>
      </c>
      <c r="P1696" s="76">
        <f t="shared" si="188"/>
        <v>50</v>
      </c>
      <c r="Q1696" s="44" t="s">
        <v>208</v>
      </c>
      <c r="R1696" s="45" t="s">
        <v>52</v>
      </c>
      <c r="S1696" s="45">
        <v>26.4</v>
      </c>
      <c r="T1696" s="45">
        <v>50</v>
      </c>
      <c r="U1696" s="46">
        <v>44510</v>
      </c>
      <c r="V1696" s="60"/>
      <c r="W1696" s="45"/>
      <c r="X1696" s="49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7" t="str">
        <f>VLOOKUP(N1697,'Linien - BU'!A:B,2,FALSE)</f>
        <v>BU3</v>
      </c>
      <c r="B1697" s="78">
        <f t="shared" si="189"/>
        <v>144</v>
      </c>
      <c r="C1697" s="79">
        <f>Abfalldokumentation!$U1697</f>
        <v>44510</v>
      </c>
      <c r="D1697" s="68" t="str">
        <f>IFERROR(VLOOKUP(Tabelle3[[#This Row],[Artikelnr.]],Produktgruppe!A:B,2,0),Tabelle3[[#This Row],[Produktname]])</f>
        <v>Diverses</v>
      </c>
      <c r="E1697" s="80" t="str">
        <f>IFERROR(VLOOKUP(Abfalldokumentation!$O1697,Artikel!A:C,3,FALSE),Abfalldokumentation!$O1697)</f>
        <v>Maschinenabfall</v>
      </c>
      <c r="F1697" s="80" t="str">
        <f>VLOOKUP(T1697,'Liste Gründe'!A:D,2,FALSE)</f>
        <v>Linienbezogen</v>
      </c>
      <c r="G1697" s="79" t="str">
        <f>IF(ISBLANK(V1697),VLOOKUP(Abfalldokumentation!$P1697,'Liste Gründe'!A:D,3,FALSE),V1697)</f>
        <v>Maschinenabfall</v>
      </c>
      <c r="H1697" s="80" t="str">
        <f>IF(ISBLANK(Abfalldokumentation!$W1697),"-",Abfalldokumentation!$W1697)</f>
        <v>-</v>
      </c>
      <c r="I1697" s="80">
        <f t="shared" si="183"/>
        <v>45</v>
      </c>
      <c r="J1697" s="80" t="str">
        <f t="shared" si="184"/>
        <v>Produkte</v>
      </c>
      <c r="K1697" s="80" t="str">
        <f t="shared" si="185"/>
        <v>BUs</v>
      </c>
      <c r="L1697" s="80" t="str">
        <f t="shared" si="186"/>
        <v>Symptome</v>
      </c>
      <c r="M16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IFERROR(VLOOKUP(Abfalldokumentation!$O1697,Kennzahlen!U:X,3,FALSE)*Abfalldokumentation!$B1697,"0")))),0)</f>
        <v>0</v>
      </c>
      <c r="N1697" s="80" t="str">
        <f>IF(ISBLANK(Q1697),VLOOKUP(Abfalldokumentation!$O1697,'Linien - BU'!R:S,2,FALSE),Q1697)</f>
        <v>Spezialitäten</v>
      </c>
      <c r="O1697" s="76" t="str">
        <f t="shared" si="187"/>
        <v>Maschinenabfall</v>
      </c>
      <c r="P1697" s="76">
        <f t="shared" si="188"/>
        <v>30</v>
      </c>
      <c r="Q1697" s="38" t="s">
        <v>239</v>
      </c>
      <c r="R1697" s="39" t="s">
        <v>53</v>
      </c>
      <c r="S1697" s="39">
        <v>144</v>
      </c>
      <c r="T1697" s="39">
        <v>30</v>
      </c>
      <c r="U1697" s="40">
        <v>44510</v>
      </c>
      <c r="V1697" s="58"/>
      <c r="W1697" s="39"/>
      <c r="X1697" s="43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2" t="str">
        <f>VLOOKUP(N1698,'Linien - BU'!A:B,2,FALSE)</f>
        <v>BU3</v>
      </c>
      <c r="B1698" s="73">
        <f t="shared" si="189"/>
        <v>20</v>
      </c>
      <c r="C1698" s="74">
        <f>Abfalldokumentation!$U1698</f>
        <v>44510</v>
      </c>
      <c r="D1698" s="68" t="str">
        <f>IFERROR(VLOOKUP(Tabelle3[[#This Row],[Artikelnr.]],Produktgruppe!A:B,2,0),Tabelle3[[#This Row],[Produktname]])</f>
        <v>Rest</v>
      </c>
      <c r="E1698" s="75" t="str">
        <f>IFERROR(VLOOKUP(Abfalldokumentation!$O1698,Artikel!A:C,3,FALSE),Abfalldokumentation!$O1698)</f>
        <v>Reste Zipfel</v>
      </c>
      <c r="F1698" s="75" t="str">
        <f>VLOOKUP(T1698,'Liste Gründe'!A:D,2,FALSE)</f>
        <v>keinen Verwendungszweck</v>
      </c>
      <c r="G1698" s="74" t="str">
        <f>IF(ISBLANK(V1698),VLOOKUP(Abfalldokumentation!$P1698,'Liste Gründe'!A:D,3,FALSE),V1698)</f>
        <v>Wurstschlaufe</v>
      </c>
      <c r="H1698" s="75" t="str">
        <f>IF(ISBLANK(Abfalldokumentation!$W1698),"-",Abfalldokumentation!$W1698)</f>
        <v>-</v>
      </c>
      <c r="I1698" s="75">
        <f t="shared" si="183"/>
        <v>45</v>
      </c>
      <c r="J1698" s="75" t="str">
        <f t="shared" si="184"/>
        <v>Produkte</v>
      </c>
      <c r="K1698" s="75" t="str">
        <f t="shared" si="185"/>
        <v>BUs</v>
      </c>
      <c r="L1698" s="75" t="str">
        <f t="shared" si="186"/>
        <v>Symptome</v>
      </c>
      <c r="M16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IFERROR(VLOOKUP(Abfalldokumentation!$O1698,Kennzahlen!U:X,3,FALSE)*Abfalldokumentation!$B1698,"0")))),0)</f>
        <v>0</v>
      </c>
      <c r="N1698" s="75" t="str">
        <f>IF(ISBLANK(Q1698),VLOOKUP(Abfalldokumentation!$O1698,'Linien - BU'!R:S,2,FALSE),Q1698)</f>
        <v>WVP</v>
      </c>
      <c r="O1698" s="76" t="str">
        <f t="shared" si="187"/>
        <v>Reste Zipfel</v>
      </c>
      <c r="P1698" s="76">
        <f t="shared" si="188"/>
        <v>61</v>
      </c>
      <c r="Q1698" s="44" t="s">
        <v>195</v>
      </c>
      <c r="R1698" s="39" t="s">
        <v>117</v>
      </c>
      <c r="S1698" s="45">
        <v>20</v>
      </c>
      <c r="T1698" s="45">
        <v>61</v>
      </c>
      <c r="U1698" s="46">
        <v>44510</v>
      </c>
      <c r="V1698" s="47" t="s">
        <v>39</v>
      </c>
      <c r="W1698" s="45"/>
      <c r="X1698" s="49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7" t="str">
        <f>VLOOKUP(N1699,'Linien - BU'!A:B,2,FALSE)</f>
        <v>Rest</v>
      </c>
      <c r="B1699" s="78">
        <f t="shared" si="189"/>
        <v>71</v>
      </c>
      <c r="C1699" s="79">
        <f>Abfalldokumentation!$U1699</f>
        <v>44510</v>
      </c>
      <c r="D1699" s="68" t="str">
        <f>IFERROR(VLOOKUP(Tabelle3[[#This Row],[Artikelnr.]],Produktgruppe!A:B,2,0),Tabelle3[[#This Row],[Produktname]])</f>
        <v>Rest</v>
      </c>
      <c r="E1699" s="80" t="str">
        <f>IFERROR(VLOOKUP(Abfalldokumentation!$O1699,Artikel!A:C,3,FALSE),Abfalldokumentation!$O1699)</f>
        <v>-</v>
      </c>
      <c r="F1699" s="80" t="str">
        <f>VLOOKUP(T1699,'Liste Gründe'!A:D,2,FALSE)</f>
        <v>Qualitätssicherung</v>
      </c>
      <c r="G1699" s="79" t="str">
        <f>IF(ISBLANK(V1699),VLOOKUP(Abfalldokumentation!$P1699,'Liste Gründe'!A:D,3,FALSE),V1699)</f>
        <v>Rückstellproben</v>
      </c>
      <c r="H1699" s="80" t="str">
        <f>IF(ISBLANK(Abfalldokumentation!$W1699),"-",Abfalldokumentation!$W1699)</f>
        <v>-</v>
      </c>
      <c r="I1699" s="80">
        <f t="shared" si="183"/>
        <v>45</v>
      </c>
      <c r="J1699" s="80" t="str">
        <f t="shared" si="184"/>
        <v>Produkte</v>
      </c>
      <c r="K1699" s="80" t="str">
        <f t="shared" si="185"/>
        <v>BUs</v>
      </c>
      <c r="L1699" s="80" t="str">
        <f t="shared" si="186"/>
        <v>Symptome</v>
      </c>
      <c r="M16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IFERROR(VLOOKUP(Abfalldokumentation!$O1699,Kennzahlen!U:X,3,FALSE)*Abfalldokumentation!$B1699,"0")))),0)</f>
        <v>0</v>
      </c>
      <c r="N1699" s="80" t="str">
        <f>IF(ISBLANK(Q1699),VLOOKUP(Abfalldokumentation!$O1699,'Linien - BU'!R:S,2,FALSE),Q1699)</f>
        <v>Labor</v>
      </c>
      <c r="O1699" s="76" t="str">
        <f t="shared" si="187"/>
        <v>-</v>
      </c>
      <c r="P1699" s="76">
        <f t="shared" si="188"/>
        <v>70</v>
      </c>
      <c r="Q1699" s="38" t="s">
        <v>185</v>
      </c>
      <c r="R1699" s="39" t="s">
        <v>52</v>
      </c>
      <c r="S1699" s="39">
        <v>71</v>
      </c>
      <c r="T1699" s="39">
        <v>70</v>
      </c>
      <c r="U1699" s="40">
        <v>44510</v>
      </c>
      <c r="V1699" s="58"/>
      <c r="W1699" s="39"/>
      <c r="X1699" s="43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2" t="str">
        <f>VLOOKUP(N1700,'Linien - BU'!A:B,2,FALSE)</f>
        <v>Rest</v>
      </c>
      <c r="B1700" s="73">
        <f t="shared" si="189"/>
        <v>61</v>
      </c>
      <c r="C1700" s="74">
        <f>Abfalldokumentation!$U1700</f>
        <v>44510</v>
      </c>
      <c r="D1700" s="68" t="str">
        <f>IFERROR(VLOOKUP(Tabelle3[[#This Row],[Artikelnr.]],Produktgruppe!A:B,2,0),Tabelle3[[#This Row],[Produktname]])</f>
        <v>Rest</v>
      </c>
      <c r="E1700" s="75" t="str">
        <f>IFERROR(VLOOKUP(Abfalldokumentation!$O1700,Artikel!A:C,3,FALSE),Abfalldokumentation!$O1700)</f>
        <v>-</v>
      </c>
      <c r="F1700" s="75" t="str">
        <f>VLOOKUP(T1700,'Liste Gründe'!A:D,2,FALSE)</f>
        <v>Qualitätssicherung</v>
      </c>
      <c r="G1700" s="74" t="str">
        <f>IF(ISBLANK(V1700),VLOOKUP(Abfalldokumentation!$P1700,'Liste Gründe'!A:D,3,FALSE),V1700)</f>
        <v>Rückstellproben</v>
      </c>
      <c r="H1700" s="75" t="str">
        <f>IF(ISBLANK(Abfalldokumentation!$W1700),"-",Abfalldokumentation!$W1700)</f>
        <v>-</v>
      </c>
      <c r="I1700" s="75">
        <f t="shared" si="183"/>
        <v>45</v>
      </c>
      <c r="J1700" s="75" t="str">
        <f t="shared" si="184"/>
        <v>Produkte</v>
      </c>
      <c r="K1700" s="75" t="str">
        <f t="shared" si="185"/>
        <v>BUs</v>
      </c>
      <c r="L1700" s="75" t="str">
        <f t="shared" si="186"/>
        <v>Symptome</v>
      </c>
      <c r="M17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IFERROR(VLOOKUP(Abfalldokumentation!$O1700,Kennzahlen!U:X,3,FALSE)*Abfalldokumentation!$B1700,"0")))),0)</f>
        <v>0</v>
      </c>
      <c r="N1700" s="75" t="str">
        <f>IF(ISBLANK(Q1700),VLOOKUP(Abfalldokumentation!$O1700,'Linien - BU'!R:S,2,FALSE),Q1700)</f>
        <v>Labor</v>
      </c>
      <c r="O1700" s="76" t="str">
        <f t="shared" si="187"/>
        <v>-</v>
      </c>
      <c r="P1700" s="76">
        <f t="shared" si="188"/>
        <v>70</v>
      </c>
      <c r="Q1700" s="44" t="s">
        <v>185</v>
      </c>
      <c r="R1700" s="45" t="s">
        <v>52</v>
      </c>
      <c r="S1700" s="45">
        <v>61</v>
      </c>
      <c r="T1700" s="45">
        <v>70</v>
      </c>
      <c r="U1700" s="46">
        <v>44510</v>
      </c>
      <c r="V1700" s="60"/>
      <c r="W1700" s="45"/>
      <c r="X1700" s="49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7" t="str">
        <f>VLOOKUP(N1701,'Linien - BU'!A:B,2,FALSE)</f>
        <v>Rest</v>
      </c>
      <c r="B1701" s="78">
        <f t="shared" si="189"/>
        <v>9.1999999999999993</v>
      </c>
      <c r="C1701" s="79">
        <f>Abfalldokumentation!$U1701</f>
        <v>44510</v>
      </c>
      <c r="D1701" s="68" t="str">
        <f>IFERROR(VLOOKUP(Tabelle3[[#This Row],[Artikelnr.]],Produktgruppe!A:B,2,0),Tabelle3[[#This Row],[Produktname]])</f>
        <v>Rest</v>
      </c>
      <c r="E1701" s="80" t="str">
        <f>IFERROR(VLOOKUP(Abfalldokumentation!$O1701,Artikel!A:C,3,FALSE),Abfalldokumentation!$O1701)</f>
        <v>-</v>
      </c>
      <c r="F1701" s="80" t="str">
        <f>VLOOKUP(T1701,'Liste Gründe'!A:D,2,FALSE)</f>
        <v>Qualitätssicherung</v>
      </c>
      <c r="G1701" s="79" t="str">
        <f>IF(ISBLANK(V1701),VLOOKUP(Abfalldokumentation!$P1701,'Liste Gründe'!A:D,3,FALSE),V1701)</f>
        <v>Sensorik</v>
      </c>
      <c r="H1701" s="80" t="str">
        <f>IF(ISBLANK(Abfalldokumentation!$W1701),"-",Abfalldokumentation!$W1701)</f>
        <v>-</v>
      </c>
      <c r="I1701" s="80">
        <f t="shared" si="183"/>
        <v>45</v>
      </c>
      <c r="J1701" s="80" t="str">
        <f t="shared" si="184"/>
        <v>Produkte</v>
      </c>
      <c r="K1701" s="80" t="str">
        <f t="shared" si="185"/>
        <v>BUs</v>
      </c>
      <c r="L1701" s="80" t="str">
        <f t="shared" si="186"/>
        <v>Symptome</v>
      </c>
      <c r="M17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IFERROR(VLOOKUP(Abfalldokumentation!$O1701,Kennzahlen!U:X,3,FALSE)*Abfalldokumentation!$B1701,"0")))),0)</f>
        <v>0</v>
      </c>
      <c r="N1701" s="80" t="str">
        <f>IF(ISBLANK(Q1701),VLOOKUP(Abfalldokumentation!$O1701,'Linien - BU'!R:S,2,FALSE),Q1701)</f>
        <v>QM</v>
      </c>
      <c r="O1701" s="76" t="str">
        <f t="shared" si="187"/>
        <v>-</v>
      </c>
      <c r="P1701" s="76">
        <f t="shared" si="188"/>
        <v>74</v>
      </c>
      <c r="Q1701" s="38" t="s">
        <v>182</v>
      </c>
      <c r="R1701" s="39" t="s">
        <v>52</v>
      </c>
      <c r="S1701" s="39">
        <v>9.1999999999999993</v>
      </c>
      <c r="T1701" s="39">
        <v>74</v>
      </c>
      <c r="U1701" s="40">
        <v>44510</v>
      </c>
      <c r="V1701" s="58"/>
      <c r="W1701" s="39"/>
      <c r="X1701" s="43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2" t="str">
        <f>VLOOKUP(N1702,'Linien - BU'!A:B,2,FALSE)</f>
        <v>BU1</v>
      </c>
      <c r="B1702" s="73">
        <f t="shared" si="189"/>
        <v>147</v>
      </c>
      <c r="C1702" s="74">
        <f>Abfalldokumentation!$U1702</f>
        <v>44510</v>
      </c>
      <c r="D1702" s="68" t="str">
        <f>IFERROR(VLOOKUP(Tabelle3[[#This Row],[Artikelnr.]],Produktgruppe!A:B,2,0),Tabelle3[[#This Row],[Produktname]])</f>
        <v>Rohware</v>
      </c>
      <c r="E1702" s="75" t="str">
        <f>IFERROR(VLOOKUP(Abfalldokumentation!$O1702,Artikel!A:C,3,FALSE),Abfalldokumentation!$O1702)</f>
        <v>Gorgonzola Dolce DOP</v>
      </c>
      <c r="F1702" s="75" t="str">
        <f>VLOOKUP(T1702,'Liste Gründe'!A:D,2,FALSE)</f>
        <v>Schimmel</v>
      </c>
      <c r="G1702" s="74" t="str">
        <f>IF(ISBLANK(V1702),VLOOKUP(Abfalldokumentation!$P1702,'Liste Gründe'!A:D,3,FALSE),V1702)</f>
        <v>keine Verarbeitung</v>
      </c>
      <c r="H1702" s="75" t="str">
        <f>IF(ISBLANK(Abfalldokumentation!$W1702),"-",Abfalldokumentation!$W1702)</f>
        <v>-</v>
      </c>
      <c r="I1702" s="75">
        <f t="shared" si="183"/>
        <v>45</v>
      </c>
      <c r="J1702" s="75" t="str">
        <f t="shared" si="184"/>
        <v>Produkte</v>
      </c>
      <c r="K1702" s="75" t="str">
        <f t="shared" si="185"/>
        <v>BUs</v>
      </c>
      <c r="L1702" s="75" t="str">
        <f t="shared" si="186"/>
        <v>Symptome</v>
      </c>
      <c r="M17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IFERROR(VLOOKUP(Abfalldokumentation!$O1702,Kennzahlen!U:X,3,FALSE)*Abfalldokumentation!$B1702,"0")))),0)</f>
        <v>0</v>
      </c>
      <c r="N1702" s="75" t="str">
        <f>IF(ISBLANK(Q1702),VLOOKUP(Abfalldokumentation!$O1702,'Linien - BU'!R:S,2,FALSE),Q1702)</f>
        <v>Schmelze</v>
      </c>
      <c r="O1702" s="76">
        <f t="shared" si="187"/>
        <v>23000052</v>
      </c>
      <c r="P1702" s="76">
        <f t="shared" si="188"/>
        <v>12</v>
      </c>
      <c r="Q1702" s="44" t="s">
        <v>170</v>
      </c>
      <c r="R1702" s="45">
        <v>23000052</v>
      </c>
      <c r="S1702" s="45">
        <v>147</v>
      </c>
      <c r="T1702" s="45">
        <v>12</v>
      </c>
      <c r="U1702" s="46">
        <v>44510</v>
      </c>
      <c r="V1702" s="60" t="s">
        <v>22</v>
      </c>
      <c r="W1702" s="45"/>
      <c r="X1702" s="49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7" t="str">
        <f>VLOOKUP(N1703,'Linien - BU'!A:B,2,FALSE)</f>
        <v>BU3</v>
      </c>
      <c r="B1703" s="78">
        <f t="shared" si="189"/>
        <v>42</v>
      </c>
      <c r="C1703" s="79">
        <f>Abfalldokumentation!$U1703</f>
        <v>44511</v>
      </c>
      <c r="D1703" s="68" t="str">
        <f>IFERROR(VLOOKUP(Tabelle3[[#This Row],[Artikelnr.]],Produktgruppe!A:B,2,0),Tabelle3[[#This Row],[Produktname]])</f>
        <v>Rest</v>
      </c>
      <c r="E1703" s="80" t="str">
        <f>IFERROR(VLOOKUP(Abfalldokumentation!$O1703,Artikel!A:C,3,FALSE),Abfalldokumentation!$O1703)</f>
        <v>Reste Zipfel</v>
      </c>
      <c r="F1703" s="80" t="str">
        <f>VLOOKUP(T1703,'Liste Gründe'!A:D,2,FALSE)</f>
        <v>keinen Verwendungszweck</v>
      </c>
      <c r="G1703" s="79" t="str">
        <f>IF(ISBLANK(V1703),VLOOKUP(Abfalldokumentation!$P1703,'Liste Gründe'!A:D,3,FALSE),V1703)</f>
        <v>Wurstschlaufe</v>
      </c>
      <c r="H1703" s="80" t="str">
        <f>IF(ISBLANK(Abfalldokumentation!$W1703),"-",Abfalldokumentation!$W1703)</f>
        <v>-</v>
      </c>
      <c r="I1703" s="80">
        <f t="shared" si="183"/>
        <v>45</v>
      </c>
      <c r="J1703" s="80" t="str">
        <f t="shared" si="184"/>
        <v>Produkte</v>
      </c>
      <c r="K1703" s="80" t="str">
        <f t="shared" si="185"/>
        <v>BUs</v>
      </c>
      <c r="L1703" s="80" t="str">
        <f t="shared" si="186"/>
        <v>Symptome</v>
      </c>
      <c r="M17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IFERROR(VLOOKUP(Abfalldokumentation!$O1703,Kennzahlen!U:X,3,FALSE)*Abfalldokumentation!$B1703,"0")))),0)</f>
        <v>0</v>
      </c>
      <c r="N1703" s="80" t="str">
        <f>IF(ISBLANK(Q1703),VLOOKUP(Abfalldokumentation!$O1703,'Linien - BU'!R:S,2,FALSE),Q1703)</f>
        <v>WVP</v>
      </c>
      <c r="O1703" s="76" t="str">
        <f t="shared" si="187"/>
        <v>Reste Zipfel</v>
      </c>
      <c r="P1703" s="76">
        <f t="shared" si="188"/>
        <v>61</v>
      </c>
      <c r="Q1703" s="38" t="s">
        <v>195</v>
      </c>
      <c r="R1703" s="39" t="s">
        <v>117</v>
      </c>
      <c r="S1703" s="39">
        <v>42</v>
      </c>
      <c r="T1703" s="39">
        <v>61</v>
      </c>
      <c r="U1703" s="40">
        <v>44511</v>
      </c>
      <c r="V1703" s="47" t="s">
        <v>39</v>
      </c>
      <c r="W1703" s="39"/>
      <c r="X1703" s="43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2" t="str">
        <f>VLOOKUP(N1704,'Linien - BU'!A:B,2,FALSE)</f>
        <v>Rest</v>
      </c>
      <c r="B1704" s="73">
        <f t="shared" si="189"/>
        <v>22</v>
      </c>
      <c r="C1704" s="74">
        <f>Abfalldokumentation!$U1704</f>
        <v>44511</v>
      </c>
      <c r="D1704" s="68" t="str">
        <f>IFERROR(VLOOKUP(Tabelle3[[#This Row],[Artikelnr.]],Produktgruppe!A:B,2,0),Tabelle3[[#This Row],[Produktname]])</f>
        <v>Rest</v>
      </c>
      <c r="E1704" s="75" t="str">
        <f>IFERROR(VLOOKUP(Abfalldokumentation!$O1704,Artikel!A:C,3,FALSE),Abfalldokumentation!$O1704)</f>
        <v>-</v>
      </c>
      <c r="F1704" s="75" t="str">
        <f>VLOOKUP(T1704,'Liste Gründe'!A:D,2,FALSE)</f>
        <v>Qualitätssicherung</v>
      </c>
      <c r="G1704" s="74" t="str">
        <f>IF(ISBLANK(V1704),VLOOKUP(Abfalldokumentation!$P1704,'Liste Gründe'!A:D,3,FALSE),V1704)</f>
        <v>Laborproben</v>
      </c>
      <c r="H1704" s="75" t="str">
        <f>IF(ISBLANK(Abfalldokumentation!$W1704),"-",Abfalldokumentation!$W1704)</f>
        <v>-</v>
      </c>
      <c r="I1704" s="75">
        <f t="shared" si="183"/>
        <v>45</v>
      </c>
      <c r="J1704" s="75" t="str">
        <f t="shared" si="184"/>
        <v>Produkte</v>
      </c>
      <c r="K1704" s="75" t="str">
        <f t="shared" si="185"/>
        <v>BUs</v>
      </c>
      <c r="L1704" s="75" t="str">
        <f t="shared" si="186"/>
        <v>Symptome</v>
      </c>
      <c r="M17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IFERROR(VLOOKUP(Abfalldokumentation!$O1704,Kennzahlen!U:X,3,FALSE)*Abfalldokumentation!$B1704,"0")))),0)</f>
        <v>0</v>
      </c>
      <c r="N1704" s="75" t="str">
        <f>IF(ISBLANK(Q1704),VLOOKUP(Abfalldokumentation!$O1704,'Linien - BU'!R:S,2,FALSE),Q1704)</f>
        <v>Labor</v>
      </c>
      <c r="O1704" s="76" t="str">
        <f t="shared" si="187"/>
        <v>-</v>
      </c>
      <c r="P1704" s="76">
        <f t="shared" si="188"/>
        <v>73</v>
      </c>
      <c r="Q1704" s="44" t="s">
        <v>185</v>
      </c>
      <c r="R1704" s="45" t="s">
        <v>52</v>
      </c>
      <c r="S1704" s="45">
        <v>22</v>
      </c>
      <c r="T1704" s="45">
        <v>73</v>
      </c>
      <c r="U1704" s="46">
        <v>44511</v>
      </c>
      <c r="V1704" s="60"/>
      <c r="W1704" s="45"/>
      <c r="X1704" s="49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7" t="str">
        <f>VLOOKUP(N1705,'Linien - BU'!A:B,2,FALSE)</f>
        <v>Rest</v>
      </c>
      <c r="B1705" s="78">
        <f t="shared" si="189"/>
        <v>3</v>
      </c>
      <c r="C1705" s="79">
        <f>Abfalldokumentation!$U1705</f>
        <v>44511</v>
      </c>
      <c r="D1705" s="68" t="str">
        <f>IFERROR(VLOOKUP(Tabelle3[[#This Row],[Artikelnr.]],Produktgruppe!A:B,2,0),Tabelle3[[#This Row],[Produktname]])</f>
        <v>Rest</v>
      </c>
      <c r="E1705" s="80" t="str">
        <f>IFERROR(VLOOKUP(Abfalldokumentation!$O1705,Artikel!A:C,3,FALSE),Abfalldokumentation!$O1705)</f>
        <v>-</v>
      </c>
      <c r="F1705" s="80" t="str">
        <f>VLOOKUP(T1705,'Liste Gründe'!A:D,2,FALSE)</f>
        <v>Qualitätssicherung</v>
      </c>
      <c r="G1705" s="79" t="str">
        <f>IF(ISBLANK(V1705),VLOOKUP(Abfalldokumentation!$P1705,'Liste Gründe'!A:D,3,FALSE),V1705)</f>
        <v>Sensorik</v>
      </c>
      <c r="H1705" s="80" t="str">
        <f>IF(ISBLANK(Abfalldokumentation!$W1705),"-",Abfalldokumentation!$W1705)</f>
        <v>-</v>
      </c>
      <c r="I1705" s="80">
        <f t="shared" si="183"/>
        <v>45</v>
      </c>
      <c r="J1705" s="80" t="str">
        <f t="shared" si="184"/>
        <v>Produkte</v>
      </c>
      <c r="K1705" s="80" t="str">
        <f t="shared" si="185"/>
        <v>BUs</v>
      </c>
      <c r="L1705" s="80" t="str">
        <f t="shared" si="186"/>
        <v>Symptome</v>
      </c>
      <c r="M17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IFERROR(VLOOKUP(Abfalldokumentation!$O1705,Kennzahlen!U:X,3,FALSE)*Abfalldokumentation!$B1705,"0")))),0)</f>
        <v>0</v>
      </c>
      <c r="N1705" s="80" t="str">
        <f>IF(ISBLANK(Q1705),VLOOKUP(Abfalldokumentation!$O1705,'Linien - BU'!R:S,2,FALSE),Q1705)</f>
        <v>Labor</v>
      </c>
      <c r="O1705" s="76" t="str">
        <f t="shared" si="187"/>
        <v>-</v>
      </c>
      <c r="P1705" s="76">
        <f t="shared" si="188"/>
        <v>74</v>
      </c>
      <c r="Q1705" s="38" t="s">
        <v>185</v>
      </c>
      <c r="R1705" s="39" t="s">
        <v>52</v>
      </c>
      <c r="S1705" s="39">
        <v>3</v>
      </c>
      <c r="T1705" s="39">
        <v>74</v>
      </c>
      <c r="U1705" s="40">
        <v>44511</v>
      </c>
      <c r="V1705" s="58"/>
      <c r="W1705" s="39"/>
      <c r="X1705" s="43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2" t="str">
        <f>VLOOKUP(N1706,'Linien - BU'!A:B,2,FALSE)</f>
        <v>BU1</v>
      </c>
      <c r="B1706" s="73">
        <f t="shared" si="189"/>
        <v>147</v>
      </c>
      <c r="C1706" s="74">
        <f>Abfalldokumentation!$U1706</f>
        <v>44511</v>
      </c>
      <c r="D1706" s="68" t="str">
        <f>IFERROR(VLOOKUP(Tabelle3[[#This Row],[Artikelnr.]],Produktgruppe!A:B,2,0),Tabelle3[[#This Row],[Produktname]])</f>
        <v>VOS 295</v>
      </c>
      <c r="E1706" s="75" t="str">
        <f>IFERROR(VLOOKUP(Abfalldokumentation!$O1706,Artikel!A:C,3,FALSE),Abfalldokumentation!$O1706)</f>
        <v>VOS-ABS ENTSORGUNG</v>
      </c>
      <c r="F1706" s="75" t="str">
        <f>VLOOKUP(T1706,'Liste Gründe'!A:D,2,FALSE)</f>
        <v>Rest</v>
      </c>
      <c r="G1706" s="74" t="str">
        <f>IF(ISBLANK(V1706),VLOOKUP(Abfalldokumentation!$P1706,'Liste Gründe'!A:D,3,FALSE),V1706)</f>
        <v>geschälte Rinde</v>
      </c>
      <c r="H1706" s="75" t="str">
        <f>IF(ISBLANK(Abfalldokumentation!$W1706),"-",Abfalldokumentation!$W1706)</f>
        <v>-</v>
      </c>
      <c r="I1706" s="75">
        <f t="shared" si="183"/>
        <v>45</v>
      </c>
      <c r="J1706" s="75" t="str">
        <f t="shared" si="184"/>
        <v>Produkte</v>
      </c>
      <c r="K1706" s="75" t="str">
        <f t="shared" si="185"/>
        <v>BUs</v>
      </c>
      <c r="L1706" s="75" t="str">
        <f t="shared" si="186"/>
        <v>Symptome</v>
      </c>
      <c r="M17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IFERROR(VLOOKUP(Abfalldokumentation!$O1706,Kennzahlen!U:X,3,FALSE)*Abfalldokumentation!$B1706,"0")))),0)</f>
        <v>1.47</v>
      </c>
      <c r="N1706" s="75" t="str">
        <f>IF(ISBLANK(Q1706),VLOOKUP(Abfalldokumentation!$O1706,'Linien - BU'!R:S,2,FALSE),Q1706)</f>
        <v>RWV</v>
      </c>
      <c r="O1706" s="76">
        <f t="shared" si="187"/>
        <v>29500917</v>
      </c>
      <c r="P1706" s="76">
        <f t="shared" si="188"/>
        <v>60</v>
      </c>
      <c r="Q1706" s="44" t="s">
        <v>188</v>
      </c>
      <c r="R1706" s="45">
        <v>29500917</v>
      </c>
      <c r="S1706" s="45">
        <v>147</v>
      </c>
      <c r="T1706" s="45">
        <v>60</v>
      </c>
      <c r="U1706" s="46">
        <v>44511</v>
      </c>
      <c r="V1706" s="60"/>
      <c r="W1706" s="45"/>
      <c r="X1706" s="49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7" t="str">
        <f>VLOOKUP(N1707,'Linien - BU'!A:B,2,FALSE)</f>
        <v>BU3</v>
      </c>
      <c r="B1707" s="78">
        <f t="shared" si="189"/>
        <v>25</v>
      </c>
      <c r="C1707" s="79">
        <f>Abfalldokumentation!$U1707</f>
        <v>44511</v>
      </c>
      <c r="D1707" s="68" t="str">
        <f>IFERROR(VLOOKUP(Tabelle3[[#This Row],[Artikelnr.]],Produktgruppe!A:B,2,0),Tabelle3[[#This Row],[Produktname]])</f>
        <v>Rest</v>
      </c>
      <c r="E1707" s="80" t="str">
        <f>IFERROR(VLOOKUP(Abfalldokumentation!$O1707,Artikel!A:C,3,FALSE),Abfalldokumentation!$O1707)</f>
        <v>Reste Zipfel</v>
      </c>
      <c r="F1707" s="80" t="str">
        <f>VLOOKUP(T1707,'Liste Gründe'!A:D,2,FALSE)</f>
        <v>keinen Verwendungszweck</v>
      </c>
      <c r="G1707" s="79" t="str">
        <f>IF(ISBLANK(V1707),VLOOKUP(Abfalldokumentation!$P1707,'Liste Gründe'!A:D,3,FALSE),V1707)</f>
        <v>Wurstschlaufe</v>
      </c>
      <c r="H1707" s="80" t="str">
        <f>IF(ISBLANK(Abfalldokumentation!$W1707),"-",Abfalldokumentation!$W1707)</f>
        <v>-</v>
      </c>
      <c r="I1707" s="80">
        <f t="shared" si="183"/>
        <v>45</v>
      </c>
      <c r="J1707" s="80" t="str">
        <f t="shared" si="184"/>
        <v>Produkte</v>
      </c>
      <c r="K1707" s="80" t="str">
        <f t="shared" si="185"/>
        <v>BUs</v>
      </c>
      <c r="L1707" s="80" t="str">
        <f t="shared" si="186"/>
        <v>Symptome</v>
      </c>
      <c r="M17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IFERROR(VLOOKUP(Abfalldokumentation!$O1707,Kennzahlen!U:X,3,FALSE)*Abfalldokumentation!$B1707,"0")))),0)</f>
        <v>0</v>
      </c>
      <c r="N1707" s="80" t="str">
        <f>IF(ISBLANK(Q1707),VLOOKUP(Abfalldokumentation!$O1707,'Linien - BU'!R:S,2,FALSE),Q1707)</f>
        <v>WVP</v>
      </c>
      <c r="O1707" s="76" t="str">
        <f t="shared" si="187"/>
        <v>Reste Zipfel</v>
      </c>
      <c r="P1707" s="76">
        <f t="shared" si="188"/>
        <v>61</v>
      </c>
      <c r="Q1707" s="38" t="s">
        <v>195</v>
      </c>
      <c r="R1707" s="39" t="s">
        <v>117</v>
      </c>
      <c r="S1707" s="39">
        <v>25</v>
      </c>
      <c r="T1707" s="39">
        <v>61</v>
      </c>
      <c r="U1707" s="40">
        <v>44511</v>
      </c>
      <c r="V1707" s="47" t="s">
        <v>39</v>
      </c>
      <c r="W1707" s="39"/>
      <c r="X1707" s="43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2" t="str">
        <f>VLOOKUP(N1708,'Linien - BU'!A:B,2,FALSE)</f>
        <v>BU3</v>
      </c>
      <c r="B1708" s="73">
        <f t="shared" si="189"/>
        <v>26</v>
      </c>
      <c r="C1708" s="74">
        <f>Abfalldokumentation!$U1708</f>
        <v>44511</v>
      </c>
      <c r="D1708" s="68" t="str">
        <f>IFERROR(VLOOKUP(Tabelle3[[#This Row],[Artikelnr.]],Produktgruppe!A:B,2,0),Tabelle3[[#This Row],[Produktname]])</f>
        <v>ABS 295</v>
      </c>
      <c r="E1708" s="75" t="str">
        <f>IFERROR(VLOOKUP(Abfalldokumentation!$O1708,Artikel!A:C,3,FALSE),Abfalldokumentation!$O1708)</f>
        <v>ABS Pfeffer-Bruch</v>
      </c>
      <c r="F1708" s="75" t="str">
        <f>VLOOKUP(T1708,'Liste Gründe'!A:D,2,FALSE)</f>
        <v>Linienbezogen</v>
      </c>
      <c r="G1708" s="74" t="str">
        <f>IF(ISBLANK(V1708),VLOOKUP(Abfalldokumentation!$P1708,'Liste Gründe'!A:D,3,FALSE),V1708)</f>
        <v>Reste von Produktion</v>
      </c>
      <c r="H1708" s="75" t="str">
        <f>IF(ISBLANK(Abfalldokumentation!$W1708),"-",Abfalldokumentation!$W1708)</f>
        <v>-</v>
      </c>
      <c r="I1708" s="75">
        <f t="shared" si="183"/>
        <v>45</v>
      </c>
      <c r="J1708" s="75" t="str">
        <f t="shared" si="184"/>
        <v>Produkte</v>
      </c>
      <c r="K1708" s="75" t="str">
        <f t="shared" si="185"/>
        <v>BUs</v>
      </c>
      <c r="L1708" s="75" t="str">
        <f t="shared" si="186"/>
        <v>Symptome</v>
      </c>
      <c r="M17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IFERROR(VLOOKUP(Abfalldokumentation!$O1708,Kennzahlen!U:X,3,FALSE)*Abfalldokumentation!$B1708,"0")))),0)</f>
        <v>2.6000000000000003E-3</v>
      </c>
      <c r="N1708" s="75" t="str">
        <f>IF(ISBLANK(Q1708),VLOOKUP(Abfalldokumentation!$O1708,'Linien - BU'!R:S,2,FALSE),Q1708)</f>
        <v>Spezialitäten</v>
      </c>
      <c r="O1708" s="76">
        <f t="shared" si="187"/>
        <v>29501017</v>
      </c>
      <c r="P1708" s="76">
        <f t="shared" si="188"/>
        <v>30</v>
      </c>
      <c r="Q1708" s="38" t="s">
        <v>239</v>
      </c>
      <c r="R1708" s="45">
        <v>29501017</v>
      </c>
      <c r="S1708" s="45">
        <v>26</v>
      </c>
      <c r="T1708" s="45">
        <v>30</v>
      </c>
      <c r="U1708" s="46">
        <v>44511</v>
      </c>
      <c r="V1708" s="41" t="s">
        <v>118</v>
      </c>
      <c r="W1708" s="45"/>
      <c r="X1708" s="49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7" t="str">
        <f>VLOOKUP(N1709,'Linien - BU'!A:B,2,FALSE)</f>
        <v>BU1</v>
      </c>
      <c r="B1709" s="78">
        <f t="shared" ref="B1709:B1740" si="190">S1709</f>
        <v>140</v>
      </c>
      <c r="C1709" s="79">
        <f>Abfalldokumentation!$U1709</f>
        <v>44511</v>
      </c>
      <c r="D1709" s="68" t="str">
        <f>IFERROR(VLOOKUP(Tabelle3[[#This Row],[Artikelnr.]],Produktgruppe!A:B,2,0),Tabelle3[[#This Row],[Produktname]])</f>
        <v>Räucherwürste</v>
      </c>
      <c r="E1709" s="80" t="str">
        <f>IFERROR(VLOOKUP(Abfalldokumentation!$O1709,Artikel!A:C,3,FALSE),Abfalldokumentation!$O1709)</f>
        <v>Würste 9300g Räucher na</v>
      </c>
      <c r="F1709" s="80" t="str">
        <f>VLOOKUP(T1709,'Liste Gründe'!A:D,2,FALSE)</f>
        <v>Rest</v>
      </c>
      <c r="G1709" s="79" t="str">
        <f>IF(ISBLANK(V1709),VLOOKUP(Abfalldokumentation!$P1709,'Liste Gründe'!A:D,3,FALSE),V1709)</f>
        <v>Schmutz</v>
      </c>
      <c r="H1709" s="80" t="str">
        <f>IF(ISBLANK(Abfalldokumentation!$W1709),"-",Abfalldokumentation!$W1709)</f>
        <v>-</v>
      </c>
      <c r="I1709" s="80">
        <f t="shared" si="183"/>
        <v>45</v>
      </c>
      <c r="J1709" s="80" t="str">
        <f t="shared" si="184"/>
        <v>Produkte</v>
      </c>
      <c r="K1709" s="80" t="str">
        <f t="shared" si="185"/>
        <v>BUs</v>
      </c>
      <c r="L1709" s="80" t="str">
        <f t="shared" si="186"/>
        <v>Symptome</v>
      </c>
      <c r="M17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IFERROR(VLOOKUP(Abfalldokumentation!$O1709,Kennzahlen!U:X,3,FALSE)*Abfalldokumentation!$B1709,"0")))),0)</f>
        <v>0</v>
      </c>
      <c r="N1709" s="80" t="str">
        <f>IF(ISBLANK(Q1709),VLOOKUP(Abfalldokumentation!$O1709,'Linien - BU'!R:S,2,FALSE),Q1709)</f>
        <v>RWV</v>
      </c>
      <c r="O1709" s="76">
        <f t="shared" si="187"/>
        <v>32000027</v>
      </c>
      <c r="P1709" s="76">
        <f t="shared" si="188"/>
        <v>42</v>
      </c>
      <c r="Q1709" s="38" t="s">
        <v>188</v>
      </c>
      <c r="R1709" s="39">
        <v>32000027</v>
      </c>
      <c r="S1709" s="39">
        <v>140</v>
      </c>
      <c r="T1709" s="39">
        <v>42</v>
      </c>
      <c r="U1709" s="40">
        <v>44511</v>
      </c>
      <c r="V1709" s="58"/>
      <c r="W1709" s="39"/>
      <c r="X1709" s="43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2" t="str">
        <f>VLOOKUP(N1710,'Linien - BU'!A:B,2,FALSE)</f>
        <v>BU1</v>
      </c>
      <c r="B1710" s="73">
        <f t="shared" si="190"/>
        <v>20</v>
      </c>
      <c r="C1710" s="74">
        <f>Abfalldokumentation!$U1710</f>
        <v>44511</v>
      </c>
      <c r="D1710" s="68" t="str">
        <f>IFERROR(VLOOKUP(Tabelle3[[#This Row],[Artikelnr.]],Produktgruppe!A:B,2,0),Tabelle3[[#This Row],[Produktname]])</f>
        <v>HF-Wurst Vegan</v>
      </c>
      <c r="E1710" s="75" t="str">
        <f>IFERROR(VLOOKUP(Abfalldokumentation!$O1710,Artikel!A:C,3,FALSE),Abfalldokumentation!$O1710)</f>
        <v>VEG-SCH MILD 7,2KG</v>
      </c>
      <c r="F1710" s="75" t="str">
        <f>VLOOKUP(T1710,'Liste Gründe'!A:D,2,FALSE)</f>
        <v>Linienbezogen</v>
      </c>
      <c r="G1710" s="74" t="str">
        <f>IF(ISBLANK(V1710),VLOOKUP(Abfalldokumentation!$P1710,'Liste Gründe'!A:D,3,FALSE),V1710)</f>
        <v>Füllkopf tropft (vegan)</v>
      </c>
      <c r="H1710" s="75" t="str">
        <f>IF(ISBLANK(Abfalldokumentation!$W1710),"-",Abfalldokumentation!$W1710)</f>
        <v>-</v>
      </c>
      <c r="I1710" s="75">
        <f t="shared" si="183"/>
        <v>45</v>
      </c>
      <c r="J1710" s="75" t="str">
        <f t="shared" si="184"/>
        <v>Produkte</v>
      </c>
      <c r="K1710" s="75" t="str">
        <f t="shared" si="185"/>
        <v>BUs</v>
      </c>
      <c r="L1710" s="75" t="str">
        <f t="shared" si="186"/>
        <v>Symptome</v>
      </c>
      <c r="M17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IFERROR(VLOOKUP(Abfalldokumentation!$O1710,Kennzahlen!U:X,3,FALSE)*Abfalldokumentation!$B1710,"0")))),0)</f>
        <v>0</v>
      </c>
      <c r="N1710" s="75" t="str">
        <f>IF(ISBLANK(Q1710),VLOOKUP(Abfalldokumentation!$O1710,'Linien - BU'!R:S,2,FALSE),Q1710)</f>
        <v>BU1</v>
      </c>
      <c r="O1710" s="76">
        <f t="shared" si="187"/>
        <v>31900001</v>
      </c>
      <c r="P1710" s="76">
        <f t="shared" si="188"/>
        <v>20</v>
      </c>
      <c r="Q1710" s="44" t="s">
        <v>6</v>
      </c>
      <c r="R1710" s="45">
        <v>31900001</v>
      </c>
      <c r="S1710" s="45">
        <v>20</v>
      </c>
      <c r="T1710" s="45">
        <v>20</v>
      </c>
      <c r="U1710" s="46">
        <v>44511</v>
      </c>
      <c r="V1710" s="60"/>
      <c r="W1710" s="45"/>
      <c r="X1710" s="49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7" t="str">
        <f>VLOOKUP(N1711,'Linien - BU'!A:B,2,FALSE)</f>
        <v>BU1</v>
      </c>
      <c r="B1711" s="78">
        <f t="shared" si="190"/>
        <v>60</v>
      </c>
      <c r="C1711" s="79">
        <f>Abfalldokumentation!$U1711</f>
        <v>44511</v>
      </c>
      <c r="D1711" s="68" t="str">
        <f>IFERROR(VLOOKUP(Tabelle3[[#This Row],[Artikelnr.]],Produktgruppe!A:B,2,0),Tabelle3[[#This Row],[Produktname]])</f>
        <v>Diverses</v>
      </c>
      <c r="E1711" s="80" t="str">
        <f>IFERROR(VLOOKUP(Abfalldokumentation!$O1711,Artikel!A:C,3,FALSE),Abfalldokumentation!$O1711)</f>
        <v>Maschinenabfall</v>
      </c>
      <c r="F1711" s="80" t="str">
        <f>VLOOKUP(T1711,'Liste Gründe'!A:D,2,FALSE)</f>
        <v>Linienbezogen</v>
      </c>
      <c r="G1711" s="79" t="str">
        <f>IF(ISBLANK(V1711),VLOOKUP(Abfalldokumentation!$P1711,'Liste Gründe'!A:D,3,FALSE),V1711)</f>
        <v>Maschinenabfall</v>
      </c>
      <c r="H1711" s="80" t="str">
        <f>IF(ISBLANK(Abfalldokumentation!$W1711),"-",Abfalldokumentation!$W1711)</f>
        <v>-</v>
      </c>
      <c r="I1711" s="80">
        <f t="shared" si="183"/>
        <v>45</v>
      </c>
      <c r="J1711" s="80" t="str">
        <f t="shared" si="184"/>
        <v>Produkte</v>
      </c>
      <c r="K1711" s="80" t="str">
        <f t="shared" si="185"/>
        <v>BUs</v>
      </c>
      <c r="L1711" s="80" t="str">
        <f t="shared" si="186"/>
        <v>Symptome</v>
      </c>
      <c r="M17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IFERROR(VLOOKUP(Abfalldokumentation!$O1711,Kennzahlen!U:X,3,FALSE)*Abfalldokumentation!$B1711,"0")))),0)</f>
        <v>0</v>
      </c>
      <c r="N1711" s="80" t="str">
        <f>IF(ISBLANK(Q1711),VLOOKUP(Abfalldokumentation!$O1711,'Linien - BU'!R:S,2,FALSE),Q1711)</f>
        <v>Strudelline</v>
      </c>
      <c r="O1711" s="76" t="str">
        <f t="shared" si="187"/>
        <v>Maschinenabfall</v>
      </c>
      <c r="P1711" s="76">
        <f t="shared" si="188"/>
        <v>30</v>
      </c>
      <c r="Q1711" s="38" t="s">
        <v>208</v>
      </c>
      <c r="R1711" s="39" t="s">
        <v>53</v>
      </c>
      <c r="S1711" s="39">
        <v>60</v>
      </c>
      <c r="T1711" s="39">
        <v>30</v>
      </c>
      <c r="U1711" s="40">
        <v>44511</v>
      </c>
      <c r="V1711" s="58"/>
      <c r="W1711" s="39"/>
      <c r="X1711" s="43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2" t="str">
        <f>VLOOKUP(N1712,'Linien - BU'!A:B,2,FALSE)</f>
        <v>BU1</v>
      </c>
      <c r="B1712" s="73">
        <f t="shared" si="190"/>
        <v>20</v>
      </c>
      <c r="C1712" s="74">
        <f>Abfalldokumentation!$U1712</f>
        <v>44511</v>
      </c>
      <c r="D1712" s="68" t="str">
        <f>IFERROR(VLOOKUP(Tabelle3[[#This Row],[Artikelnr.]],Produktgruppe!A:B,2,0),Tabelle3[[#This Row],[Produktname]])</f>
        <v>Räucherwürste</v>
      </c>
      <c r="E1712" s="75" t="str">
        <f>IFERROR(VLOOKUP(Abfalldokumentation!$O1712,Artikel!A:C,3,FALSE),Abfalldokumentation!$O1712)</f>
        <v>Würste 9300g Räucher na</v>
      </c>
      <c r="F1712" s="75" t="str">
        <f>VLOOKUP(T1712,'Liste Gründe'!A:D,2,FALSE)</f>
        <v>Linienbezogen</v>
      </c>
      <c r="G1712" s="74" t="str">
        <f>IF(ISBLANK(V1712),VLOOKUP(Abfalldokumentation!$P1712,'Liste Gründe'!A:D,3,FALSE),V1712)</f>
        <v>Reinigung</v>
      </c>
      <c r="H1712" s="75" t="str">
        <f>IF(ISBLANK(Abfalldokumentation!$W1712),"-",Abfalldokumentation!$W1712)</f>
        <v>-</v>
      </c>
      <c r="I1712" s="75">
        <f t="shared" si="183"/>
        <v>45</v>
      </c>
      <c r="J1712" s="75" t="str">
        <f t="shared" si="184"/>
        <v>Produkte</v>
      </c>
      <c r="K1712" s="75" t="str">
        <f t="shared" si="185"/>
        <v>BUs</v>
      </c>
      <c r="L1712" s="75" t="str">
        <f t="shared" si="186"/>
        <v>Symptome</v>
      </c>
      <c r="M17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IFERROR(VLOOKUP(Abfalldokumentation!$O1712,Kennzahlen!U:X,3,FALSE)*Abfalldokumentation!$B1712,"0")))),0)</f>
        <v>0</v>
      </c>
      <c r="N1712" s="75">
        <f>IF(ISBLANK(Q1712),VLOOKUP(Abfalldokumentation!$O1712,'Linien - BU'!R:S,2,FALSE),Q1712)</f>
        <v>3020</v>
      </c>
      <c r="O1712" s="76">
        <f t="shared" si="187"/>
        <v>32000027</v>
      </c>
      <c r="P1712" s="76">
        <f t="shared" si="188"/>
        <v>10</v>
      </c>
      <c r="Q1712" s="44">
        <v>3020</v>
      </c>
      <c r="R1712" s="45">
        <v>32000027</v>
      </c>
      <c r="S1712" s="45">
        <v>20</v>
      </c>
      <c r="T1712" s="45">
        <v>10</v>
      </c>
      <c r="U1712" s="46">
        <v>44511</v>
      </c>
      <c r="V1712" s="60"/>
      <c r="W1712" s="45"/>
      <c r="X1712" s="49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7" t="str">
        <f>VLOOKUP(N1713,'Linien - BU'!A:B,2,FALSE)</f>
        <v>BU1</v>
      </c>
      <c r="B1713" s="78">
        <f t="shared" si="190"/>
        <v>20</v>
      </c>
      <c r="C1713" s="79">
        <f>Abfalldokumentation!$U1713</f>
        <v>44511</v>
      </c>
      <c r="D1713" s="68" t="str">
        <f>IFERROR(VLOOKUP(Tabelle3[[#This Row],[Artikelnr.]],Produktgruppe!A:B,2,0),Tabelle3[[#This Row],[Produktname]])</f>
        <v>HF-Wurst Vegan</v>
      </c>
      <c r="E1713" s="80" t="str">
        <f>IFERROR(VLOOKUP(Abfalldokumentation!$O1713,Artikel!A:C,3,FALSE),Abfalldokumentation!$O1713)</f>
        <v>VEG-SCH MILD 7,2KG</v>
      </c>
      <c r="F1713" s="80" t="str">
        <f>VLOOKUP(T1713,'Liste Gründe'!A:D,2,FALSE)</f>
        <v>Linienbezogen</v>
      </c>
      <c r="G1713" s="79" t="str">
        <f>IF(ISBLANK(V1713),VLOOKUP(Abfalldokumentation!$P1713,'Liste Gründe'!A:D,3,FALSE),V1713)</f>
        <v>Füllkopf tropft (vegan)</v>
      </c>
      <c r="H1713" s="80" t="str">
        <f>IF(ISBLANK(Abfalldokumentation!$W1713),"-",Abfalldokumentation!$W1713)</f>
        <v>-</v>
      </c>
      <c r="I1713" s="80">
        <f t="shared" si="183"/>
        <v>45</v>
      </c>
      <c r="J1713" s="80" t="str">
        <f t="shared" si="184"/>
        <v>Produkte</v>
      </c>
      <c r="K1713" s="80" t="str">
        <f t="shared" si="185"/>
        <v>BUs</v>
      </c>
      <c r="L1713" s="80" t="str">
        <f t="shared" si="186"/>
        <v>Symptome</v>
      </c>
      <c r="M17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IFERROR(VLOOKUP(Abfalldokumentation!$O1713,Kennzahlen!U:X,3,FALSE)*Abfalldokumentation!$B1713,"0")))),0)</f>
        <v>0</v>
      </c>
      <c r="N1713" s="80">
        <f>IF(ISBLANK(Q1713),VLOOKUP(Abfalldokumentation!$O1713,'Linien - BU'!R:S,2,FALSE),Q1713)</f>
        <v>3100</v>
      </c>
      <c r="O1713" s="76">
        <f t="shared" si="187"/>
        <v>31900001</v>
      </c>
      <c r="P1713" s="76">
        <f t="shared" si="188"/>
        <v>20</v>
      </c>
      <c r="Q1713" s="38">
        <v>3100</v>
      </c>
      <c r="R1713" s="39">
        <v>31900001</v>
      </c>
      <c r="S1713" s="39">
        <v>20</v>
      </c>
      <c r="T1713" s="39">
        <v>20</v>
      </c>
      <c r="U1713" s="40">
        <v>44511</v>
      </c>
      <c r="V1713" s="58"/>
      <c r="W1713" s="39"/>
      <c r="X1713" s="43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2" t="str">
        <f>VLOOKUP(N1714,'Linien - BU'!A:B,2,FALSE)</f>
        <v>BU1</v>
      </c>
      <c r="B1714" s="73">
        <f t="shared" si="190"/>
        <v>31.2</v>
      </c>
      <c r="C1714" s="74">
        <f>Abfalldokumentation!$U1714</f>
        <v>44511</v>
      </c>
      <c r="D1714" s="68" t="str">
        <f>IFERROR(VLOOKUP(Tabelle3[[#This Row],[Artikelnr.]],Produktgruppe!A:B,2,0),Tabelle3[[#This Row],[Produktname]])</f>
        <v>Rest</v>
      </c>
      <c r="E1714" s="75" t="str">
        <f>IFERROR(VLOOKUP(Abfalldokumentation!$O1714,Artikel!A:C,3,FALSE),Abfalldokumentation!$O1714)</f>
        <v>-</v>
      </c>
      <c r="F1714" s="75" t="str">
        <f>VLOOKUP(T1714,'Liste Gründe'!A:D,2,FALSE)</f>
        <v>Linienbezogen</v>
      </c>
      <c r="G1714" s="74" t="str">
        <f>IF(ISBLANK(V1714),VLOOKUP(Abfalldokumentation!$P1714,'Liste Gründe'!A:D,3,FALSE),V1714)</f>
        <v>Clip gerissen</v>
      </c>
      <c r="H1714" s="75" t="str">
        <f>IF(ISBLANK(Abfalldokumentation!$W1714),"-",Abfalldokumentation!$W1714)</f>
        <v>-</v>
      </c>
      <c r="I1714" s="75">
        <f t="shared" si="183"/>
        <v>45</v>
      </c>
      <c r="J1714" s="75" t="str">
        <f t="shared" si="184"/>
        <v>Produkte</v>
      </c>
      <c r="K1714" s="75" t="str">
        <f t="shared" si="185"/>
        <v>BUs</v>
      </c>
      <c r="L1714" s="75" t="str">
        <f t="shared" si="186"/>
        <v>Symptome</v>
      </c>
      <c r="M17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IFERROR(VLOOKUP(Abfalldokumentation!$O1714,Kennzahlen!U:X,3,FALSE)*Abfalldokumentation!$B1714,"0")))),0)</f>
        <v>0</v>
      </c>
      <c r="N1714" s="75" t="str">
        <f>IF(ISBLANK(Q1714),VLOOKUP(Abfalldokumentation!$O1714,'Linien - BU'!R:S,2,FALSE),Q1714)</f>
        <v>Abfüllung</v>
      </c>
      <c r="O1714" s="76" t="str">
        <f t="shared" si="187"/>
        <v>-</v>
      </c>
      <c r="P1714" s="76">
        <f t="shared" si="188"/>
        <v>31</v>
      </c>
      <c r="Q1714" s="44" t="s">
        <v>166</v>
      </c>
      <c r="R1714" s="39" t="s">
        <v>52</v>
      </c>
      <c r="S1714" s="45">
        <v>31.2</v>
      </c>
      <c r="T1714" s="39">
        <v>31</v>
      </c>
      <c r="U1714" s="46">
        <v>44511</v>
      </c>
      <c r="V1714" s="60"/>
      <c r="W1714" s="45"/>
      <c r="X1714" s="49" t="str">
        <f>IFERROR(VLOOKUP(Abfalldokumentation!$R1714,Artikel!A:C,3,FALSE),Abfalldokumentation!$R1714)</f>
        <v>-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7" t="str">
        <f>VLOOKUP(N1715,'Linien - BU'!A:B,2,FALSE)</f>
        <v>BU1</v>
      </c>
      <c r="B1715" s="78">
        <f t="shared" si="190"/>
        <v>282</v>
      </c>
      <c r="C1715" s="79">
        <f>Abfalldokumentation!$U1715</f>
        <v>44511</v>
      </c>
      <c r="D1715" s="68" t="str">
        <f>IFERROR(VLOOKUP(Tabelle3[[#This Row],[Artikelnr.]],Produktgruppe!A:B,2,0),Tabelle3[[#This Row],[Produktname]])</f>
        <v>Diverses</v>
      </c>
      <c r="E1715" s="80" t="str">
        <f>IFERROR(VLOOKUP(Abfalldokumentation!$O1715,Artikel!A:C,3,FALSE),Abfalldokumentation!$O1715)</f>
        <v>Maschinenabfall</v>
      </c>
      <c r="F1715" s="80" t="str">
        <f>VLOOKUP(T1715,'Liste Gründe'!A:D,2,FALSE)</f>
        <v>Linienbezogen</v>
      </c>
      <c r="G1715" s="79" t="str">
        <f>IF(ISBLANK(V1715),VLOOKUP(Abfalldokumentation!$P1715,'Liste Gründe'!A:D,3,FALSE),V1715)</f>
        <v>Reinigung</v>
      </c>
      <c r="H1715" s="80" t="str">
        <f>IF(ISBLANK(Abfalldokumentation!$W1715),"-",Abfalldokumentation!$W1715)</f>
        <v>-</v>
      </c>
      <c r="I1715" s="80">
        <f t="shared" si="183"/>
        <v>45</v>
      </c>
      <c r="J1715" s="80" t="str">
        <f t="shared" si="184"/>
        <v>Produkte</v>
      </c>
      <c r="K1715" s="80" t="str">
        <f t="shared" si="185"/>
        <v>BUs</v>
      </c>
      <c r="L1715" s="80" t="str">
        <f t="shared" si="186"/>
        <v>Symptome</v>
      </c>
      <c r="M17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IFERROR(VLOOKUP(Abfalldokumentation!$O1715,Kennzahlen!U:X,3,FALSE)*Abfalldokumentation!$B1715,"0")))),0)</f>
        <v>0</v>
      </c>
      <c r="N1715" s="80" t="str">
        <f>IF(ISBLANK(Q1715),VLOOKUP(Abfalldokumentation!$O1715,'Linien - BU'!R:S,2,FALSE),Q1715)</f>
        <v>Schmelze</v>
      </c>
      <c r="O1715" s="76" t="str">
        <f t="shared" si="187"/>
        <v>Maschinenabfall</v>
      </c>
      <c r="P1715" s="76">
        <f t="shared" si="188"/>
        <v>10</v>
      </c>
      <c r="Q1715" s="38" t="s">
        <v>170</v>
      </c>
      <c r="R1715" s="39" t="s">
        <v>53</v>
      </c>
      <c r="S1715" s="39">
        <f>194+88</f>
        <v>282</v>
      </c>
      <c r="T1715" s="39">
        <v>10</v>
      </c>
      <c r="U1715" s="40">
        <v>44511</v>
      </c>
      <c r="V1715" s="58"/>
      <c r="W1715" s="39"/>
      <c r="X1715" s="43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2" t="str">
        <f>VLOOKUP(N1716,'Linien - BU'!A:B,2,FALSE)</f>
        <v>BU4</v>
      </c>
      <c r="B1716" s="73">
        <f t="shared" si="190"/>
        <v>5</v>
      </c>
      <c r="C1716" s="74">
        <f>Abfalldokumentation!$U1716</f>
        <v>44511</v>
      </c>
      <c r="D1716" s="68" t="str">
        <f>IFERROR(VLOOKUP(Tabelle3[[#This Row],[Artikelnr.]],Produktgruppe!A:B,2,0),Tabelle3[[#This Row],[Produktname]])</f>
        <v>ABS 295</v>
      </c>
      <c r="E1716" s="75" t="str">
        <f>IFERROR(VLOOKUP(Abfalldokumentation!$O1716,Artikel!A:C,3,FALSE),Abfalldokumentation!$O1716)</f>
        <v>ABS MUNSTER</v>
      </c>
      <c r="F1716" s="75" t="str">
        <f>VLOOKUP(T1716,'Liste Gründe'!A:D,2,FALSE)</f>
        <v>keinen Verwendungszweck</v>
      </c>
      <c r="G1716" s="74" t="str">
        <f>IF(ISBLANK(V1716),VLOOKUP(Abfalldokumentation!$P1716,'Liste Gründe'!A:D,3,FALSE),V1716)</f>
        <v>keinen Verwendungszweck</v>
      </c>
      <c r="H1716" s="75" t="str">
        <f>IF(ISBLANK(Abfalldokumentation!$W1716),"-",Abfalldokumentation!$W1716)</f>
        <v>-</v>
      </c>
      <c r="I1716" s="75">
        <f t="shared" si="183"/>
        <v>45</v>
      </c>
      <c r="J1716" s="75" t="str">
        <f t="shared" si="184"/>
        <v>Produkte</v>
      </c>
      <c r="K1716" s="75" t="str">
        <f t="shared" si="185"/>
        <v>BUs</v>
      </c>
      <c r="L1716" s="75" t="str">
        <f t="shared" si="186"/>
        <v>Symptome</v>
      </c>
      <c r="M17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IFERROR(VLOOKUP(Abfalldokumentation!$O1716,Kennzahlen!U:X,3,FALSE)*Abfalldokumentation!$B1716,"0")))),0)</f>
        <v>8.5413985337376133</v>
      </c>
      <c r="N1716" s="75" t="str">
        <f>IF(ISBLANK(Q1716),VLOOKUP(Abfalldokumentation!$O1716,'Linien - BU'!R:S,2,FALSE),Q1716)</f>
        <v>BU4</v>
      </c>
      <c r="O1716" s="76">
        <f t="shared" si="187"/>
        <v>29501040</v>
      </c>
      <c r="P1716" s="76">
        <f t="shared" si="188"/>
        <v>61</v>
      </c>
      <c r="Q1716" s="44" t="s">
        <v>9</v>
      </c>
      <c r="R1716" s="45">
        <v>29501040</v>
      </c>
      <c r="S1716" s="45">
        <v>5</v>
      </c>
      <c r="T1716" s="45">
        <v>61</v>
      </c>
      <c r="U1716" s="46">
        <v>44511</v>
      </c>
      <c r="V1716" s="60"/>
      <c r="W1716" s="45"/>
      <c r="X1716" s="49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7" t="str">
        <f>VLOOKUP(N1717,'Linien - BU'!A:B,2,FALSE)</f>
        <v>BU4</v>
      </c>
      <c r="B1717" s="78">
        <f t="shared" si="190"/>
        <v>8</v>
      </c>
      <c r="C1717" s="79">
        <f>Abfalldokumentation!$U1717</f>
        <v>44511</v>
      </c>
      <c r="D1717" s="68" t="str">
        <f>IFERROR(VLOOKUP(Tabelle3[[#This Row],[Artikelnr.]],Produktgruppe!A:B,2,0),Tabelle3[[#This Row],[Produktname]])</f>
        <v>ABS 295</v>
      </c>
      <c r="E1717" s="80" t="str">
        <f>IFERROR(VLOOKUP(Abfalldokumentation!$O1717,Artikel!A:C,3,FALSE),Abfalldokumentation!$O1717)</f>
        <v>ABS ZIEGENR</v>
      </c>
      <c r="F1717" s="80" t="str">
        <f>VLOOKUP(T1717,'Liste Gründe'!A:D,2,FALSE)</f>
        <v>keinen Verwendungszweck</v>
      </c>
      <c r="G1717" s="79" t="str">
        <f>IF(ISBLANK(V1717),VLOOKUP(Abfalldokumentation!$P1717,'Liste Gründe'!A:D,3,FALSE),V1717)</f>
        <v>keinen Verwendungszweck</v>
      </c>
      <c r="H1717" s="80" t="str">
        <f>IF(ISBLANK(Abfalldokumentation!$W1717),"-",Abfalldokumentation!$W1717)</f>
        <v>-</v>
      </c>
      <c r="I1717" s="80">
        <f t="shared" si="183"/>
        <v>45</v>
      </c>
      <c r="J1717" s="80" t="str">
        <f t="shared" si="184"/>
        <v>Produkte</v>
      </c>
      <c r="K1717" s="80" t="str">
        <f t="shared" si="185"/>
        <v>BUs</v>
      </c>
      <c r="L1717" s="80" t="str">
        <f t="shared" si="186"/>
        <v>Symptome</v>
      </c>
      <c r="M17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IFERROR(VLOOKUP(Abfalldokumentation!$O1717,Kennzahlen!U:X,3,FALSE)*Abfalldokumentation!$B1717,"0")))),0)</f>
        <v>7.9957903604299254</v>
      </c>
      <c r="N1717" s="80" t="str">
        <f>IF(ISBLANK(Q1717),VLOOKUP(Abfalldokumentation!$O1717,'Linien - BU'!R:S,2,FALSE),Q1717)</f>
        <v>Bu4</v>
      </c>
      <c r="O1717" s="76">
        <f t="shared" si="187"/>
        <v>29500913</v>
      </c>
      <c r="P1717" s="76">
        <f t="shared" si="188"/>
        <v>61</v>
      </c>
      <c r="Q1717" s="38" t="s">
        <v>233</v>
      </c>
      <c r="R1717" s="39">
        <v>29500913</v>
      </c>
      <c r="S1717" s="39">
        <v>8</v>
      </c>
      <c r="T1717" s="39">
        <v>61</v>
      </c>
      <c r="U1717" s="40">
        <v>44511</v>
      </c>
      <c r="V1717" s="58"/>
      <c r="W1717" s="39"/>
      <c r="X1717" s="43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2" t="str">
        <f>VLOOKUP(N1718,'Linien - BU'!A:B,2,FALSE)</f>
        <v>BU4</v>
      </c>
      <c r="B1718" s="73">
        <f t="shared" si="190"/>
        <v>30</v>
      </c>
      <c r="C1718" s="74">
        <f>Abfalldokumentation!$U1718</f>
        <v>44511</v>
      </c>
      <c r="D1718" s="68" t="str">
        <f>IFERROR(VLOOKUP(Tabelle3[[#This Row],[Artikelnr.]],Produktgruppe!A:B,2,0),Tabelle3[[#This Row],[Produktname]])</f>
        <v>ABS 295</v>
      </c>
      <c r="E1718" s="75" t="str">
        <f>IFERROR(VLOOKUP(Abfalldokumentation!$O1718,Artikel!A:C,3,FALSE),Abfalldokumentation!$O1718)</f>
        <v>ABS BRIE-PAP</v>
      </c>
      <c r="F1718" s="75" t="str">
        <f>VLOOKUP(T1718,'Liste Gründe'!A:D,2,FALSE)</f>
        <v>keinen Verwendungszweck</v>
      </c>
      <c r="G1718" s="74" t="str">
        <f>IF(ISBLANK(V1718),VLOOKUP(Abfalldokumentation!$P1718,'Liste Gründe'!A:D,3,FALSE),V1718)</f>
        <v>keinen Verwendungszweck</v>
      </c>
      <c r="H1718" s="75" t="str">
        <f>IF(ISBLANK(Abfalldokumentation!$W1718),"-",Abfalldokumentation!$W1718)</f>
        <v>-</v>
      </c>
      <c r="I1718" s="75">
        <f t="shared" si="183"/>
        <v>45</v>
      </c>
      <c r="J1718" s="75" t="str">
        <f t="shared" si="184"/>
        <v>Produkte</v>
      </c>
      <c r="K1718" s="75" t="str">
        <f t="shared" si="185"/>
        <v>BUs</v>
      </c>
      <c r="L1718" s="75" t="str">
        <f t="shared" si="186"/>
        <v>Symptome</v>
      </c>
      <c r="M17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IFERROR(VLOOKUP(Abfalldokumentation!$O1718,Kennzahlen!U:X,3,FALSE)*Abfalldokumentation!$B1718,"0")))),0)</f>
        <v>9.6459416666666655</v>
      </c>
      <c r="N1718" s="75" t="str">
        <f>IF(ISBLANK(Q1718),VLOOKUP(Abfalldokumentation!$O1718,'Linien - BU'!R:S,2,FALSE),Q1718)</f>
        <v>Bu4</v>
      </c>
      <c r="O1718" s="76">
        <f t="shared" si="187"/>
        <v>29501101</v>
      </c>
      <c r="P1718" s="76">
        <f t="shared" si="188"/>
        <v>61</v>
      </c>
      <c r="Q1718" s="44" t="s">
        <v>233</v>
      </c>
      <c r="R1718" s="45">
        <v>29501101</v>
      </c>
      <c r="S1718" s="45">
        <v>30</v>
      </c>
      <c r="T1718" s="45">
        <v>61</v>
      </c>
      <c r="U1718" s="46">
        <v>44511</v>
      </c>
      <c r="V1718" s="60"/>
      <c r="W1718" s="45"/>
      <c r="X1718" s="49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7" t="str">
        <f>VLOOKUP(N1719,'Linien - BU'!A:B,2,FALSE)</f>
        <v>BU1</v>
      </c>
      <c r="B1719" s="78">
        <f t="shared" si="190"/>
        <v>65</v>
      </c>
      <c r="C1719" s="79">
        <f>Abfalldokumentation!$U1719</f>
        <v>44511</v>
      </c>
      <c r="D1719" s="68" t="str">
        <f>IFERROR(VLOOKUP(Tabelle3[[#This Row],[Artikelnr.]],Produktgruppe!A:B,2,0),Tabelle3[[#This Row],[Produktname]])</f>
        <v>VOS 295</v>
      </c>
      <c r="E1719" s="80" t="str">
        <f>IFERROR(VLOOKUP(Abfalldokumentation!$O1719,Artikel!A:C,3,FALSE),Abfalldokumentation!$O1719)</f>
        <v>VOS-ABS ENTSORGUNG</v>
      </c>
      <c r="F1719" s="80" t="str">
        <f>VLOOKUP(T1719,'Liste Gründe'!A:D,2,FALSE)</f>
        <v>Rest</v>
      </c>
      <c r="G1719" s="79" t="str">
        <f>IF(ISBLANK(V1719),VLOOKUP(Abfalldokumentation!$P1719,'Liste Gründe'!A:D,3,FALSE),V1719)</f>
        <v>geschälte Rinde</v>
      </c>
      <c r="H1719" s="80" t="str">
        <f>IF(ISBLANK(Abfalldokumentation!$W1719),"-",Abfalldokumentation!$W1719)</f>
        <v>-</v>
      </c>
      <c r="I1719" s="80">
        <f t="shared" si="183"/>
        <v>45</v>
      </c>
      <c r="J1719" s="80" t="str">
        <f t="shared" si="184"/>
        <v>Produkte</v>
      </c>
      <c r="K1719" s="80" t="str">
        <f t="shared" si="185"/>
        <v>BUs</v>
      </c>
      <c r="L1719" s="80" t="str">
        <f t="shared" si="186"/>
        <v>Symptome</v>
      </c>
      <c r="M17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IFERROR(VLOOKUP(Abfalldokumentation!$O1719,Kennzahlen!U:X,3,FALSE)*Abfalldokumentation!$B1719,"0")))),0)</f>
        <v>0.65</v>
      </c>
      <c r="N1719" s="80" t="str">
        <f>IF(ISBLANK(Q1719),VLOOKUP(Abfalldokumentation!$O1719,'Linien - BU'!R:S,2,FALSE),Q1719)</f>
        <v>RWV</v>
      </c>
      <c r="O1719" s="76">
        <f t="shared" si="187"/>
        <v>29500917</v>
      </c>
      <c r="P1719" s="76">
        <f t="shared" si="188"/>
        <v>60</v>
      </c>
      <c r="Q1719" s="38" t="s">
        <v>188</v>
      </c>
      <c r="R1719" s="39">
        <v>29500917</v>
      </c>
      <c r="S1719" s="39">
        <v>65</v>
      </c>
      <c r="T1719" s="39">
        <v>60</v>
      </c>
      <c r="U1719" s="40">
        <v>44511</v>
      </c>
      <c r="V1719" s="58"/>
      <c r="W1719" s="39"/>
      <c r="X1719" s="43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2" t="str">
        <f>VLOOKUP(N1720,'Linien - BU'!A:B,2,FALSE)</f>
        <v>BU1</v>
      </c>
      <c r="B1720" s="73">
        <f t="shared" si="190"/>
        <v>12</v>
      </c>
      <c r="C1720" s="74">
        <f>Abfalldokumentation!$U1720</f>
        <v>44511</v>
      </c>
      <c r="D1720" s="68" t="str">
        <f>IFERROR(VLOOKUP(Tabelle3[[#This Row],[Artikelnr.]],Produktgruppe!A:B,2,0),Tabelle3[[#This Row],[Produktname]])</f>
        <v>VOS 295</v>
      </c>
      <c r="E1720" s="75" t="str">
        <f>IFERROR(VLOOKUP(Abfalldokumentation!$O1720,Artikel!A:C,3,FALSE),Abfalldokumentation!$O1720)</f>
        <v>VOS Räucher Natur Natri</v>
      </c>
      <c r="F1720" s="75" t="str">
        <f>VLOOKUP(T1720,'Liste Gründe'!A:D,2,FALSE)</f>
        <v>Rest</v>
      </c>
      <c r="G1720" s="74" t="str">
        <f>IF(ISBLANK(V1720),VLOOKUP(Abfalldokumentation!$P1720,'Liste Gründe'!A:D,3,FALSE),V1720)</f>
        <v>Schmutz</v>
      </c>
      <c r="H1720" s="75" t="str">
        <f>IF(ISBLANK(Abfalldokumentation!$W1720),"-",Abfalldokumentation!$W1720)</f>
        <v>-</v>
      </c>
      <c r="I1720" s="75">
        <f t="shared" si="183"/>
        <v>45</v>
      </c>
      <c r="J1720" s="75" t="str">
        <f t="shared" si="184"/>
        <v>Produkte</v>
      </c>
      <c r="K1720" s="75" t="str">
        <f t="shared" si="185"/>
        <v>BUs</v>
      </c>
      <c r="L1720" s="75" t="str">
        <f t="shared" si="186"/>
        <v>Symptome</v>
      </c>
      <c r="M17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IFERROR(VLOOKUP(Abfalldokumentation!$O1720,Kennzahlen!U:X,3,FALSE)*Abfalldokumentation!$B1720,"0")))),0)</f>
        <v>6</v>
      </c>
      <c r="N1720" s="75" t="str">
        <f>IF(ISBLANK(Q1720),VLOOKUP(Abfalldokumentation!$O1720,'Linien - BU'!R:S,2,FALSE),Q1720)</f>
        <v>RWV</v>
      </c>
      <c r="O1720" s="76">
        <f t="shared" si="187"/>
        <v>29500498</v>
      </c>
      <c r="P1720" s="76">
        <f t="shared" si="188"/>
        <v>42</v>
      </c>
      <c r="Q1720" s="44" t="s">
        <v>188</v>
      </c>
      <c r="R1720" s="45">
        <v>29500498</v>
      </c>
      <c r="S1720" s="45">
        <v>12</v>
      </c>
      <c r="T1720" s="45">
        <v>42</v>
      </c>
      <c r="U1720" s="46">
        <v>44511</v>
      </c>
      <c r="V1720" s="60"/>
      <c r="W1720" s="45"/>
      <c r="X1720" s="49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7" t="str">
        <f>VLOOKUP(N1721,'Linien - BU'!A:B,2,FALSE)</f>
        <v>Rest</v>
      </c>
      <c r="B1721" s="78">
        <f t="shared" si="190"/>
        <v>8.5</v>
      </c>
      <c r="C1721" s="79">
        <f>Abfalldokumentation!$U1721</f>
        <v>44511</v>
      </c>
      <c r="D1721" s="68" t="str">
        <f>IFERROR(VLOOKUP(Tabelle3[[#This Row],[Artikelnr.]],Produktgruppe!A:B,2,0),Tabelle3[[#This Row],[Produktname]])</f>
        <v>Rest</v>
      </c>
      <c r="E1721" s="80" t="str">
        <f>IFERROR(VLOOKUP(Abfalldokumentation!$O1721,Artikel!A:C,3,FALSE),Abfalldokumentation!$O1721)</f>
        <v>-</v>
      </c>
      <c r="F1721" s="80" t="str">
        <f>VLOOKUP(T1721,'Liste Gründe'!A:D,2,FALSE)</f>
        <v>Qualitätssicherung</v>
      </c>
      <c r="G1721" s="79" t="str">
        <f>IF(ISBLANK(V1721),VLOOKUP(Abfalldokumentation!$P1721,'Liste Gründe'!A:D,3,FALSE),V1721)</f>
        <v>Sensorik</v>
      </c>
      <c r="H1721" s="80" t="str">
        <f>IF(ISBLANK(Abfalldokumentation!$W1721),"-",Abfalldokumentation!$W1721)</f>
        <v>-</v>
      </c>
      <c r="I1721" s="80">
        <f t="shared" si="183"/>
        <v>45</v>
      </c>
      <c r="J1721" s="80" t="str">
        <f t="shared" si="184"/>
        <v>Produkte</v>
      </c>
      <c r="K1721" s="80" t="str">
        <f t="shared" si="185"/>
        <v>BUs</v>
      </c>
      <c r="L1721" s="80" t="str">
        <f t="shared" si="186"/>
        <v>Symptome</v>
      </c>
      <c r="M17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IFERROR(VLOOKUP(Abfalldokumentation!$O1721,Kennzahlen!U:X,3,FALSE)*Abfalldokumentation!$B1721,"0")))),0)</f>
        <v>0</v>
      </c>
      <c r="N1721" s="80" t="str">
        <f>IF(ISBLANK(Q1721),VLOOKUP(Abfalldokumentation!$O1721,'Linien - BU'!R:S,2,FALSE),Q1721)</f>
        <v>QM</v>
      </c>
      <c r="O1721" s="76" t="str">
        <f t="shared" si="187"/>
        <v>-</v>
      </c>
      <c r="P1721" s="76">
        <f t="shared" si="188"/>
        <v>74</v>
      </c>
      <c r="Q1721" s="38" t="s">
        <v>182</v>
      </c>
      <c r="R1721" s="39" t="s">
        <v>52</v>
      </c>
      <c r="S1721" s="39">
        <v>8.5</v>
      </c>
      <c r="T1721" s="39">
        <v>74</v>
      </c>
      <c r="U1721" s="40">
        <v>44511</v>
      </c>
      <c r="V1721" s="58"/>
      <c r="W1721" s="39"/>
      <c r="X1721" s="43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2" t="str">
        <f>VLOOKUP(N1722,'Linien - BU'!A:B,2,FALSE)</f>
        <v>BU3</v>
      </c>
      <c r="B1722" s="73">
        <f t="shared" si="190"/>
        <v>15</v>
      </c>
      <c r="C1722" s="74">
        <f>Abfalldokumentation!$U1722</f>
        <v>44511</v>
      </c>
      <c r="D1722" s="68" t="str">
        <f>IFERROR(VLOOKUP(Tabelle3[[#This Row],[Artikelnr.]],Produktgruppe!A:B,2,0),Tabelle3[[#This Row],[Produktname]])</f>
        <v>Diverses</v>
      </c>
      <c r="E1722" s="75" t="str">
        <f>IFERROR(VLOOKUP(Abfalldokumentation!$O1722,Artikel!A:C,3,FALSE),Abfalldokumentation!$O1722)</f>
        <v>Maschinenabfall</v>
      </c>
      <c r="F1722" s="75" t="str">
        <f>VLOOKUP(T1722,'Liste Gründe'!A:D,2,FALSE)</f>
        <v>Linienbezogen</v>
      </c>
      <c r="G1722" s="74" t="str">
        <f>IF(ISBLANK(V1722),VLOOKUP(Abfalldokumentation!$P1722,'Liste Gründe'!A:D,3,FALSE),V1722)</f>
        <v>Maschinenabfall</v>
      </c>
      <c r="H1722" s="75" t="str">
        <f>IF(ISBLANK(Abfalldokumentation!$W1722),"-",Abfalldokumentation!$W1722)</f>
        <v>-</v>
      </c>
      <c r="I1722" s="75">
        <f t="shared" si="183"/>
        <v>45</v>
      </c>
      <c r="J1722" s="75" t="str">
        <f t="shared" si="184"/>
        <v>Produkte</v>
      </c>
      <c r="K1722" s="75" t="str">
        <f t="shared" si="185"/>
        <v>BUs</v>
      </c>
      <c r="L1722" s="75" t="str">
        <f t="shared" si="186"/>
        <v>Symptome</v>
      </c>
      <c r="M17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IFERROR(VLOOKUP(Abfalldokumentation!$O1722,Kennzahlen!U:X,3,FALSE)*Abfalldokumentation!$B1722,"0")))),0)</f>
        <v>0</v>
      </c>
      <c r="N1722" s="75" t="str">
        <f>IF(ISBLANK(Q1722),VLOOKUP(Abfalldokumentation!$O1722,'Linien - BU'!R:S,2,FALSE),Q1722)</f>
        <v>WVP</v>
      </c>
      <c r="O1722" s="76" t="str">
        <f t="shared" si="187"/>
        <v>Maschinenabfall</v>
      </c>
      <c r="P1722" s="76">
        <f t="shared" si="188"/>
        <v>30</v>
      </c>
      <c r="Q1722" s="44" t="s">
        <v>195</v>
      </c>
      <c r="R1722" s="39" t="s">
        <v>53</v>
      </c>
      <c r="S1722" s="45">
        <v>15</v>
      </c>
      <c r="T1722" s="45">
        <v>30</v>
      </c>
      <c r="U1722" s="46">
        <v>44511</v>
      </c>
      <c r="V1722" s="60"/>
      <c r="W1722" s="45"/>
      <c r="X1722" s="49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7" t="str">
        <f>VLOOKUP(N1723,'Linien - BU'!A:B,2,FALSE)</f>
        <v>BU3</v>
      </c>
      <c r="B1723" s="78">
        <f t="shared" si="190"/>
        <v>20</v>
      </c>
      <c r="C1723" s="79">
        <f>Abfalldokumentation!$U1723</f>
        <v>44511</v>
      </c>
      <c r="D1723" s="68" t="str">
        <f>IFERROR(VLOOKUP(Tabelle3[[#This Row],[Artikelnr.]],Produktgruppe!A:B,2,0),Tabelle3[[#This Row],[Produktname]])</f>
        <v>Diverses</v>
      </c>
      <c r="E1723" s="80" t="str">
        <f>IFERROR(VLOOKUP(Abfalldokumentation!$O1723,Artikel!A:C,3,FALSE),Abfalldokumentation!$O1723)</f>
        <v>Reinigung</v>
      </c>
      <c r="F1723" s="80" t="str">
        <f>VLOOKUP(T1723,'Liste Gründe'!A:D,2,FALSE)</f>
        <v>Linienbezogen</v>
      </c>
      <c r="G1723" s="79" t="str">
        <f>IF(ISBLANK(V1723),VLOOKUP(Abfalldokumentation!$P1723,'Liste Gründe'!A:D,3,FALSE),V1723)</f>
        <v>Reinigung</v>
      </c>
      <c r="H1723" s="80" t="str">
        <f>IF(ISBLANK(Abfalldokumentation!$W1723),"-",Abfalldokumentation!$W1723)</f>
        <v>-</v>
      </c>
      <c r="I1723" s="80">
        <f t="shared" si="183"/>
        <v>45</v>
      </c>
      <c r="J1723" s="80" t="str">
        <f t="shared" si="184"/>
        <v>Produkte</v>
      </c>
      <c r="K1723" s="80" t="str">
        <f t="shared" si="185"/>
        <v>BUs</v>
      </c>
      <c r="L1723" s="80" t="str">
        <f t="shared" si="186"/>
        <v>Symptome</v>
      </c>
      <c r="M17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IFERROR(VLOOKUP(Abfalldokumentation!$O1723,Kennzahlen!U:X,3,FALSE)*Abfalldokumentation!$B1723,"0")))),0)</f>
        <v>0</v>
      </c>
      <c r="N1723" s="80" t="str">
        <f>IF(ISBLANK(Q1723),VLOOKUP(Abfalldokumentation!$O1723,'Linien - BU'!R:S,2,FALSE),Q1723)</f>
        <v>L9</v>
      </c>
      <c r="O1723" s="76" t="str">
        <f t="shared" si="187"/>
        <v>Reinigung</v>
      </c>
      <c r="P1723" s="76">
        <f t="shared" si="188"/>
        <v>10</v>
      </c>
      <c r="Q1723" s="38" t="s">
        <v>209</v>
      </c>
      <c r="R1723" s="39" t="s">
        <v>63</v>
      </c>
      <c r="S1723" s="39">
        <v>20</v>
      </c>
      <c r="T1723" s="39">
        <v>10</v>
      </c>
      <c r="U1723" s="40">
        <v>44511</v>
      </c>
      <c r="V1723" s="58"/>
      <c r="W1723" s="39"/>
      <c r="X1723" s="43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2" t="str">
        <f>VLOOKUP(N1724,'Linien - BU'!A:B,2,FALSE)</f>
        <v>Rest</v>
      </c>
      <c r="B1724" s="73">
        <f t="shared" si="190"/>
        <v>2</v>
      </c>
      <c r="C1724" s="74">
        <f>Abfalldokumentation!$U1724</f>
        <v>44511</v>
      </c>
      <c r="D1724" s="68" t="str">
        <f>IFERROR(VLOOKUP(Tabelle3[[#This Row],[Artikelnr.]],Produktgruppe!A:B,2,0),Tabelle3[[#This Row],[Produktname]])</f>
        <v>Rest</v>
      </c>
      <c r="E1724" s="75" t="str">
        <f>IFERROR(VLOOKUP(Abfalldokumentation!$O1724,Artikel!A:C,3,FALSE),Abfalldokumentation!$O1724)</f>
        <v>-</v>
      </c>
      <c r="F1724" s="75" t="str">
        <f>VLOOKUP(T1724,'Liste Gründe'!A:D,2,FALSE)</f>
        <v>Qualitätssicherung</v>
      </c>
      <c r="G1724" s="74" t="str">
        <f>IF(ISBLANK(V1724),VLOOKUP(Abfalldokumentation!$P1724,'Liste Gründe'!A:D,3,FALSE),V1724)</f>
        <v>Sensorik</v>
      </c>
      <c r="H1724" s="75" t="str">
        <f>IF(ISBLANK(Abfalldokumentation!$W1724),"-",Abfalldokumentation!$W1724)</f>
        <v>-</v>
      </c>
      <c r="I1724" s="75">
        <f t="shared" si="183"/>
        <v>45</v>
      </c>
      <c r="J1724" s="75" t="str">
        <f t="shared" si="184"/>
        <v>Produkte</v>
      </c>
      <c r="K1724" s="75" t="str">
        <f t="shared" si="185"/>
        <v>BUs</v>
      </c>
      <c r="L1724" s="75" t="str">
        <f t="shared" si="186"/>
        <v>Symptome</v>
      </c>
      <c r="M17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IFERROR(VLOOKUP(Abfalldokumentation!$O1724,Kennzahlen!U:X,3,FALSE)*Abfalldokumentation!$B1724,"0")))),0)</f>
        <v>0</v>
      </c>
      <c r="N1724" s="75" t="str">
        <f>IF(ISBLANK(Q1724),VLOOKUP(Abfalldokumentation!$O1724,'Linien - BU'!R:S,2,FALSE),Q1724)</f>
        <v>Labor</v>
      </c>
      <c r="O1724" s="76" t="str">
        <f t="shared" si="187"/>
        <v>-</v>
      </c>
      <c r="P1724" s="76">
        <f t="shared" si="188"/>
        <v>74</v>
      </c>
      <c r="Q1724" s="44" t="s">
        <v>185</v>
      </c>
      <c r="R1724" s="45" t="s">
        <v>52</v>
      </c>
      <c r="S1724" s="45">
        <v>2</v>
      </c>
      <c r="T1724" s="45">
        <v>74</v>
      </c>
      <c r="U1724" s="46">
        <v>44511</v>
      </c>
      <c r="V1724" s="60"/>
      <c r="W1724" s="45"/>
      <c r="X1724" s="49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7" t="str">
        <f>VLOOKUP(N1725,'Linien - BU'!A:B,2,FALSE)</f>
        <v>BU1</v>
      </c>
      <c r="B1725" s="78">
        <f t="shared" si="190"/>
        <v>209</v>
      </c>
      <c r="C1725" s="79">
        <f>Abfalldokumentation!$U1725</f>
        <v>44511</v>
      </c>
      <c r="D1725" s="68" t="str">
        <f>IFERROR(VLOOKUP(Tabelle3[[#This Row],[Artikelnr.]],Produktgruppe!A:B,2,0),Tabelle3[[#This Row],[Produktname]])</f>
        <v>Rest</v>
      </c>
      <c r="E1725" s="80" t="str">
        <f>IFERROR(VLOOKUP(Abfalldokumentation!$O1725,Artikel!A:C,3,FALSE),Abfalldokumentation!$O1725)</f>
        <v>-</v>
      </c>
      <c r="F1725" s="80" t="str">
        <f>VLOOKUP(T1725,'Liste Gründe'!A:D,2,FALSE)</f>
        <v>Linienbezogen</v>
      </c>
      <c r="G1725" s="79" t="str">
        <f>IF(ISBLANK(V1725),VLOOKUP(Abfalldokumentation!$P1725,'Liste Gründe'!A:D,3,FALSE),V1725)</f>
        <v>Darm geplatzt</v>
      </c>
      <c r="H1725" s="80" t="str">
        <f>IF(ISBLANK(Abfalldokumentation!$W1725),"-",Abfalldokumentation!$W1725)</f>
        <v>-</v>
      </c>
      <c r="I1725" s="80">
        <f t="shared" si="183"/>
        <v>45</v>
      </c>
      <c r="J1725" s="80" t="str">
        <f t="shared" si="184"/>
        <v>Produkte</v>
      </c>
      <c r="K1725" s="80" t="str">
        <f t="shared" si="185"/>
        <v>BUs</v>
      </c>
      <c r="L1725" s="80" t="str">
        <f t="shared" si="186"/>
        <v>Symptome</v>
      </c>
      <c r="M17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IFERROR(VLOOKUP(Abfalldokumentation!$O1725,Kennzahlen!U:X,3,FALSE)*Abfalldokumentation!$B1725,"0")))),0)</f>
        <v>0</v>
      </c>
      <c r="N1725" s="80" t="str">
        <f>IF(ISBLANK(Q1725),VLOOKUP(Abfalldokumentation!$O1725,'Linien - BU'!R:S,2,FALSE),Q1725)</f>
        <v>Abfüllung</v>
      </c>
      <c r="O1725" s="76" t="str">
        <f t="shared" si="187"/>
        <v>-</v>
      </c>
      <c r="P1725" s="76">
        <f t="shared" si="188"/>
        <v>34</v>
      </c>
      <c r="Q1725" s="38" t="s">
        <v>166</v>
      </c>
      <c r="R1725" s="39" t="s">
        <v>52</v>
      </c>
      <c r="S1725" s="39">
        <f>489-14*20</f>
        <v>209</v>
      </c>
      <c r="T1725" s="39">
        <v>34</v>
      </c>
      <c r="U1725" s="40">
        <v>44511</v>
      </c>
      <c r="V1725" s="58"/>
      <c r="W1725" s="39"/>
      <c r="X1725" s="43" t="str">
        <f>IFERROR(VLOOKUP(Abfalldokumentation!$R1725,Artikel!A:C,3,FALSE),Abfalldokumentation!$R1725)</f>
        <v>-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2" t="str">
        <f>VLOOKUP(N1726,'Linien - BU'!A:B,2,FALSE)</f>
        <v>Rest</v>
      </c>
      <c r="B1726" s="73">
        <f t="shared" si="190"/>
        <v>110</v>
      </c>
      <c r="C1726" s="74">
        <f>Abfalldokumentation!$U1726</f>
        <v>44512</v>
      </c>
      <c r="D1726" s="68" t="str">
        <f>IFERROR(VLOOKUP(Tabelle3[[#This Row],[Artikelnr.]],Produktgruppe!A:B,2,0),Tabelle3[[#This Row],[Produktname]])</f>
        <v>Rest</v>
      </c>
      <c r="E1726" s="75" t="str">
        <f>IFERROR(VLOOKUP(Abfalldokumentation!$O1726,Artikel!A:C,3,FALSE),Abfalldokumentation!$O1726)</f>
        <v>-</v>
      </c>
      <c r="F1726" s="75" t="str">
        <f>VLOOKUP(T1726,'Liste Gründe'!A:D,2,FALSE)</f>
        <v>Qualitätssicherung</v>
      </c>
      <c r="G1726" s="74" t="str">
        <f>IF(ISBLANK(V1726),VLOOKUP(Abfalldokumentation!$P1726,'Liste Gründe'!A:D,3,FALSE),V1726)</f>
        <v>Laborproben</v>
      </c>
      <c r="H1726" s="75" t="str">
        <f>IF(ISBLANK(Abfalldokumentation!$W1726),"-",Abfalldokumentation!$W1726)</f>
        <v>-</v>
      </c>
      <c r="I1726" s="75">
        <f t="shared" si="183"/>
        <v>45</v>
      </c>
      <c r="J1726" s="75" t="str">
        <f t="shared" si="184"/>
        <v>Produkte</v>
      </c>
      <c r="K1726" s="75" t="str">
        <f t="shared" si="185"/>
        <v>BUs</v>
      </c>
      <c r="L1726" s="75" t="str">
        <f t="shared" si="186"/>
        <v>Symptome</v>
      </c>
      <c r="M17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IFERROR(VLOOKUP(Abfalldokumentation!$O1726,Kennzahlen!U:X,3,FALSE)*Abfalldokumentation!$B1726,"0")))),0)</f>
        <v>0</v>
      </c>
      <c r="N1726" s="75" t="str">
        <f>IF(ISBLANK(Q1726),VLOOKUP(Abfalldokumentation!$O1726,'Linien - BU'!R:S,2,FALSE),Q1726)</f>
        <v>Labor</v>
      </c>
      <c r="O1726" s="76" t="str">
        <f t="shared" si="187"/>
        <v>-</v>
      </c>
      <c r="P1726" s="76">
        <f t="shared" si="188"/>
        <v>73</v>
      </c>
      <c r="Q1726" s="44" t="s">
        <v>185</v>
      </c>
      <c r="R1726" s="45" t="s">
        <v>52</v>
      </c>
      <c r="S1726" s="45">
        <v>110</v>
      </c>
      <c r="T1726" s="45">
        <v>73</v>
      </c>
      <c r="U1726" s="46">
        <v>44512</v>
      </c>
      <c r="V1726" s="60"/>
      <c r="W1726" s="45"/>
      <c r="X1726" s="49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7" t="str">
        <f>VLOOKUP(N1727,'Linien - BU'!A:B,2,FALSE)</f>
        <v>Rest</v>
      </c>
      <c r="B1727" s="78">
        <f t="shared" si="190"/>
        <v>15</v>
      </c>
      <c r="C1727" s="79">
        <f>Abfalldokumentation!$U1727</f>
        <v>44512</v>
      </c>
      <c r="D1727" s="68" t="str">
        <f>IFERROR(VLOOKUP(Tabelle3[[#This Row],[Artikelnr.]],Produktgruppe!A:B,2,0),Tabelle3[[#This Row],[Produktname]])</f>
        <v>Rest</v>
      </c>
      <c r="E1727" s="80" t="str">
        <f>IFERROR(VLOOKUP(Abfalldokumentation!$O1727,Artikel!A:C,3,FALSE),Abfalldokumentation!$O1727)</f>
        <v>-</v>
      </c>
      <c r="F1727" s="80" t="str">
        <f>VLOOKUP(T1727,'Liste Gründe'!A:D,2,FALSE)</f>
        <v>Qualitätssicherung</v>
      </c>
      <c r="G1727" s="79" t="str">
        <f>IF(ISBLANK(V1727),VLOOKUP(Abfalldokumentation!$P1727,'Liste Gründe'!A:D,3,FALSE),V1727)</f>
        <v>Einwaage</v>
      </c>
      <c r="H1727" s="80" t="str">
        <f>IF(ISBLANK(Abfalldokumentation!$W1727),"-",Abfalldokumentation!$W1727)</f>
        <v>-</v>
      </c>
      <c r="I1727" s="80">
        <f t="shared" si="183"/>
        <v>45</v>
      </c>
      <c r="J1727" s="80" t="str">
        <f t="shared" si="184"/>
        <v>Produkte</v>
      </c>
      <c r="K1727" s="80" t="str">
        <f t="shared" si="185"/>
        <v>BUs</v>
      </c>
      <c r="L1727" s="80" t="str">
        <f t="shared" si="186"/>
        <v>Symptome</v>
      </c>
      <c r="M17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IFERROR(VLOOKUP(Abfalldokumentation!$O1727,Kennzahlen!U:X,3,FALSE)*Abfalldokumentation!$B1727,"0")))),0)</f>
        <v>0</v>
      </c>
      <c r="N1727" s="80" t="str">
        <f>IF(ISBLANK(Q1727),VLOOKUP(Abfalldokumentation!$O1727,'Linien - BU'!R:S,2,FALSE),Q1727)</f>
        <v>Labor</v>
      </c>
      <c r="O1727" s="76" t="str">
        <f t="shared" si="187"/>
        <v>-</v>
      </c>
      <c r="P1727" s="76">
        <f t="shared" si="188"/>
        <v>71</v>
      </c>
      <c r="Q1727" s="38" t="s">
        <v>185</v>
      </c>
      <c r="R1727" s="39" t="s">
        <v>52</v>
      </c>
      <c r="S1727" s="39">
        <v>15</v>
      </c>
      <c r="T1727" s="39">
        <v>71</v>
      </c>
      <c r="U1727" s="40">
        <v>44512</v>
      </c>
      <c r="V1727" s="58"/>
      <c r="W1727" s="39"/>
      <c r="X1727" s="43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2" t="str">
        <f>VLOOKUP(N1728,'Linien - BU'!A:B,2,FALSE)</f>
        <v>BU3</v>
      </c>
      <c r="B1728" s="73">
        <f t="shared" si="190"/>
        <v>30</v>
      </c>
      <c r="C1728" s="74">
        <f>Abfalldokumentation!$U1728</f>
        <v>44512</v>
      </c>
      <c r="D1728" s="68" t="str">
        <f>IFERROR(VLOOKUP(Tabelle3[[#This Row],[Artikelnr.]],Produktgruppe!A:B,2,0),Tabelle3[[#This Row],[Produktname]])</f>
        <v>Rest</v>
      </c>
      <c r="E1728" s="75" t="str">
        <f>IFERROR(VLOOKUP(Abfalldokumentation!$O1728,Artikel!A:C,3,FALSE),Abfalldokumentation!$O1728)</f>
        <v>Reste Zipfel</v>
      </c>
      <c r="F1728" s="75" t="str">
        <f>VLOOKUP(T1728,'Liste Gründe'!A:D,2,FALSE)</f>
        <v>keinen Verwendungszweck</v>
      </c>
      <c r="G1728" s="74" t="str">
        <f>IF(ISBLANK(V1728),VLOOKUP(Abfalldokumentation!$P1728,'Liste Gründe'!A:D,3,FALSE),V1728)</f>
        <v>Wurstschlaufe</v>
      </c>
      <c r="H1728" s="75" t="str">
        <f>IF(ISBLANK(Abfalldokumentation!$W1728),"-",Abfalldokumentation!$W1728)</f>
        <v>-</v>
      </c>
      <c r="I1728" s="75">
        <f t="shared" si="183"/>
        <v>45</v>
      </c>
      <c r="J1728" s="75" t="str">
        <f t="shared" si="184"/>
        <v>Produkte</v>
      </c>
      <c r="K1728" s="75" t="str">
        <f t="shared" si="185"/>
        <v>BUs</v>
      </c>
      <c r="L1728" s="75" t="str">
        <f t="shared" si="186"/>
        <v>Symptome</v>
      </c>
      <c r="M17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IFERROR(VLOOKUP(Abfalldokumentation!$O1728,Kennzahlen!U:X,3,FALSE)*Abfalldokumentation!$B1728,"0")))),0)</f>
        <v>0</v>
      </c>
      <c r="N1728" s="75" t="str">
        <f>IF(ISBLANK(Q1728),VLOOKUP(Abfalldokumentation!$O1728,'Linien - BU'!R:S,2,FALSE),Q1728)</f>
        <v>WVP</v>
      </c>
      <c r="O1728" s="76" t="str">
        <f t="shared" si="187"/>
        <v>Reste Zipfel</v>
      </c>
      <c r="P1728" s="76">
        <f t="shared" si="188"/>
        <v>61</v>
      </c>
      <c r="Q1728" s="44" t="s">
        <v>195</v>
      </c>
      <c r="R1728" s="39" t="s">
        <v>117</v>
      </c>
      <c r="S1728" s="45">
        <v>30</v>
      </c>
      <c r="T1728" s="45">
        <v>61</v>
      </c>
      <c r="U1728" s="46">
        <v>44512</v>
      </c>
      <c r="V1728" s="47" t="s">
        <v>39</v>
      </c>
      <c r="W1728" s="45"/>
      <c r="X1728" s="49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7" t="str">
        <f>VLOOKUP(N1729,'Linien - BU'!A:B,2,FALSE)</f>
        <v>Rest</v>
      </c>
      <c r="B1729" s="78">
        <f t="shared" si="190"/>
        <v>80</v>
      </c>
      <c r="C1729" s="79">
        <f>Abfalldokumentation!$U1729</f>
        <v>44512</v>
      </c>
      <c r="D1729" s="68" t="str">
        <f>IFERROR(VLOOKUP(Tabelle3[[#This Row],[Artikelnr.]],Produktgruppe!A:B,2,0),Tabelle3[[#This Row],[Produktname]])</f>
        <v>Rohware</v>
      </c>
      <c r="E1729" s="80" t="str">
        <f>IFERROR(VLOOKUP(Abfalldokumentation!$O1729,Artikel!A:C,3,FALSE),Abfalldokumentation!$O1729)</f>
        <v>Nüsse</v>
      </c>
      <c r="F1729" s="80" t="str">
        <f>VLOOKUP(T1729,'Liste Gründe'!A:D,2,FALSE)</f>
        <v>Qualitätsprobleme</v>
      </c>
      <c r="G1729" s="79" t="str">
        <f>IF(ISBLANK(V1729),VLOOKUP(Abfalldokumentation!$P1729,'Liste Gründe'!A:D,3,FALSE),V1729)</f>
        <v>Produkt durchwässert</v>
      </c>
      <c r="H1729" s="80" t="str">
        <f>IF(ISBLANK(Abfalldokumentation!$W1729),"-",Abfalldokumentation!$W1729)</f>
        <v>-</v>
      </c>
      <c r="I1729" s="80">
        <f t="shared" si="183"/>
        <v>45</v>
      </c>
      <c r="J1729" s="80" t="str">
        <f t="shared" si="184"/>
        <v>Produkte</v>
      </c>
      <c r="K1729" s="80" t="str">
        <f t="shared" si="185"/>
        <v>BUs</v>
      </c>
      <c r="L1729" s="80" t="str">
        <f t="shared" si="186"/>
        <v>Symptome</v>
      </c>
      <c r="M17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IFERROR(VLOOKUP(Abfalldokumentation!$O1729,Kennzahlen!U:X,3,FALSE)*Abfalldokumentation!$B1729,"0")))),0)</f>
        <v>0</v>
      </c>
      <c r="N1729" s="80" t="str">
        <f>IF(ISBLANK(Q1729),VLOOKUP(Abfalldokumentation!$O1729,'Linien - BU'!R:S,2,FALSE),Q1729)</f>
        <v>QM</v>
      </c>
      <c r="O1729" s="76" t="str">
        <f t="shared" si="187"/>
        <v>Nüsse</v>
      </c>
      <c r="P1729" s="76">
        <f t="shared" si="188"/>
        <v>43</v>
      </c>
      <c r="Q1729" s="38" t="s">
        <v>182</v>
      </c>
      <c r="R1729" s="39" t="s">
        <v>333</v>
      </c>
      <c r="S1729" s="39">
        <v>80</v>
      </c>
      <c r="T1729" s="39">
        <v>43</v>
      </c>
      <c r="U1729" s="40">
        <v>44512</v>
      </c>
      <c r="V1729" s="58"/>
      <c r="W1729" s="39"/>
      <c r="X1729" s="43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2" t="str">
        <f>VLOOKUP(N1730,'Linien - BU'!A:B,2,FALSE)</f>
        <v>BU3</v>
      </c>
      <c r="B1730" s="73">
        <f t="shared" si="190"/>
        <v>28</v>
      </c>
      <c r="C1730" s="74">
        <f>Abfalldokumentation!$U1730</f>
        <v>44512</v>
      </c>
      <c r="D1730" s="68" t="str">
        <f>IFERROR(VLOOKUP(Tabelle3[[#This Row],[Artikelnr.]],Produktgruppe!A:B,2,0),Tabelle3[[#This Row],[Produktname]])</f>
        <v>Diverses</v>
      </c>
      <c r="E1730" s="75" t="str">
        <f>IFERROR(VLOOKUP(Abfalldokumentation!$O1730,Artikel!A:C,3,FALSE),Abfalldokumentation!$O1730)</f>
        <v>Maschinenabfall</v>
      </c>
      <c r="F1730" s="75" t="str">
        <f>VLOOKUP(T1730,'Liste Gründe'!A:D,2,FALSE)</f>
        <v>Linienbezogen</v>
      </c>
      <c r="G1730" s="74" t="str">
        <f>IF(ISBLANK(V1730),VLOOKUP(Abfalldokumentation!$P1730,'Liste Gründe'!A:D,3,FALSE),V1730)</f>
        <v>Maschinenabfall</v>
      </c>
      <c r="H1730" s="75" t="str">
        <f>IF(ISBLANK(Abfalldokumentation!$W1730),"-",Abfalldokumentation!$W1730)</f>
        <v>-</v>
      </c>
      <c r="I1730" s="75">
        <f t="shared" ref="I1730:I1783" si="191">_xlfn.ISOWEEKNUM(C1730)</f>
        <v>45</v>
      </c>
      <c r="J1730" s="75" t="str">
        <f t="shared" ref="J1730:J1783" si="192">"Produkte"</f>
        <v>Produkte</v>
      </c>
      <c r="K1730" s="75" t="str">
        <f t="shared" ref="K1730:K1783" si="193">"BUs"</f>
        <v>BUs</v>
      </c>
      <c r="L1730" s="75" t="str">
        <f t="shared" ref="L1730:L1783" si="194">"Symptome"</f>
        <v>Symptome</v>
      </c>
      <c r="M17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IFERROR(VLOOKUP(Abfalldokumentation!$O1730,Kennzahlen!U:X,3,FALSE)*Abfalldokumentation!$B1730,"0")))),0)</f>
        <v>0</v>
      </c>
      <c r="N1730" s="75" t="str">
        <f>IF(ISBLANK(Q1730),VLOOKUP(Abfalldokumentation!$O1730,'Linien - BU'!R:S,2,FALSE),Q1730)</f>
        <v>BU3</v>
      </c>
      <c r="O1730" s="76" t="str">
        <f t="shared" ref="O1730:O1783" si="195">R1730</f>
        <v>Maschinenabfall</v>
      </c>
      <c r="P1730" s="76">
        <f t="shared" ref="P1730:P1783" si="196">T1730</f>
        <v>30</v>
      </c>
      <c r="Q1730" s="44" t="s">
        <v>8</v>
      </c>
      <c r="R1730" s="39" t="s">
        <v>53</v>
      </c>
      <c r="S1730" s="45">
        <v>28</v>
      </c>
      <c r="T1730" s="45">
        <v>30</v>
      </c>
      <c r="U1730" s="46">
        <v>44512</v>
      </c>
      <c r="V1730" s="60"/>
      <c r="W1730" s="45"/>
      <c r="X1730" s="49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7" t="str">
        <f>VLOOKUP(N1731,'Linien - BU'!A:B,2,FALSE)</f>
        <v>BU4</v>
      </c>
      <c r="B1731" s="78">
        <f t="shared" si="190"/>
        <v>55</v>
      </c>
      <c r="C1731" s="79">
        <f>Abfalldokumentation!$U1731</f>
        <v>44512</v>
      </c>
      <c r="D1731" s="68" t="str">
        <f>IFERROR(VLOOKUP(Tabelle3[[#This Row],[Artikelnr.]],Produktgruppe!A:B,2,0),Tabelle3[[#This Row],[Produktname]])</f>
        <v>Diverses</v>
      </c>
      <c r="E1731" s="80" t="str">
        <f>IFERROR(VLOOKUP(Abfalldokumentation!$O1731,Artikel!A:C,3,FALSE),Abfalldokumentation!$O1731)</f>
        <v>Diverses</v>
      </c>
      <c r="F1731" s="80" t="str">
        <f>VLOOKUP(T1731,'Liste Gründe'!A:D,2,FALSE)</f>
        <v>Linienbezogen</v>
      </c>
      <c r="G1731" s="79" t="str">
        <f>IF(ISBLANK(V1731),VLOOKUP(Abfalldokumentation!$P1731,'Liste Gründe'!A:D,3,FALSE),V1731)</f>
        <v>Maschinenabfall</v>
      </c>
      <c r="H1731" s="80" t="str">
        <f>IF(ISBLANK(Abfalldokumentation!$W1731),"-",Abfalldokumentation!$W1731)</f>
        <v>-</v>
      </c>
      <c r="I1731" s="80">
        <f t="shared" si="191"/>
        <v>45</v>
      </c>
      <c r="J1731" s="80" t="str">
        <f t="shared" si="192"/>
        <v>Produkte</v>
      </c>
      <c r="K1731" s="80" t="str">
        <f t="shared" si="193"/>
        <v>BUs</v>
      </c>
      <c r="L1731" s="80" t="str">
        <f t="shared" si="194"/>
        <v>Symptome</v>
      </c>
      <c r="M17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IFERROR(VLOOKUP(Abfalldokumentation!$O1731,Kennzahlen!U:X,3,FALSE)*Abfalldokumentation!$B1731,"0")))),0)</f>
        <v>0</v>
      </c>
      <c r="N1731" s="80" t="str">
        <f>IF(ISBLANK(Q1731),VLOOKUP(Abfalldokumentation!$O1731,'Linien - BU'!R:S,2,FALSE),Q1731)</f>
        <v>BU4</v>
      </c>
      <c r="O1731" s="76" t="str">
        <f t="shared" si="195"/>
        <v>Diverses</v>
      </c>
      <c r="P1731" s="76">
        <f t="shared" si="196"/>
        <v>30</v>
      </c>
      <c r="Q1731" s="38" t="s">
        <v>9</v>
      </c>
      <c r="R1731" s="45" t="s">
        <v>108</v>
      </c>
      <c r="S1731" s="39">
        <f>44-8+19</f>
        <v>55</v>
      </c>
      <c r="T1731" s="39">
        <v>30</v>
      </c>
      <c r="U1731" s="40">
        <v>44512</v>
      </c>
      <c r="V1731" s="58"/>
      <c r="W1731" s="39"/>
      <c r="X1731" s="43" t="str">
        <f>IFERROR(VLOOKUP(Abfalldokumentation!$R1731,Artikel!A:C,3,FALSE),Abfalldokumentation!$R1731)</f>
        <v>Diverses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2" t="str">
        <f>VLOOKUP(N1732,'Linien - BU'!A:B,2,FALSE)</f>
        <v>BU3</v>
      </c>
      <c r="B1732" s="73">
        <f t="shared" si="190"/>
        <v>161</v>
      </c>
      <c r="C1732" s="74">
        <f>Abfalldokumentation!$U1732</f>
        <v>44512</v>
      </c>
      <c r="D1732" s="68" t="str">
        <f>IFERROR(VLOOKUP(Tabelle3[[#This Row],[Artikelnr.]],Produktgruppe!A:B,2,0),Tabelle3[[#This Row],[Produktname]])</f>
        <v>ABS 295</v>
      </c>
      <c r="E1732" s="75" t="str">
        <f>IFERROR(VLOOKUP(Abfalldokumentation!$O1732,Artikel!A:C,3,FALSE),Abfalldokumentation!$O1732)</f>
        <v>ABS CHED-PF-KRÄUK gemis</v>
      </c>
      <c r="F1732" s="75" t="str">
        <f>VLOOKUP(T1732,'Liste Gründe'!A:D,2,FALSE)</f>
        <v>Linienbezogen</v>
      </c>
      <c r="G1732" s="74" t="str">
        <f>IF(ISBLANK(V1732),VLOOKUP(Abfalldokumentation!$P1732,'Liste Gründe'!A:D,3,FALSE),V1732)</f>
        <v>gemischtes Produkt</v>
      </c>
      <c r="H1732" s="75" t="str">
        <f>IF(ISBLANK(Abfalldokumentation!$W1732),"-",Abfalldokumentation!$W1732)</f>
        <v>-</v>
      </c>
      <c r="I1732" s="75">
        <f t="shared" si="191"/>
        <v>45</v>
      </c>
      <c r="J1732" s="75" t="str">
        <f t="shared" si="192"/>
        <v>Produkte</v>
      </c>
      <c r="K1732" s="75" t="str">
        <f t="shared" si="193"/>
        <v>BUs</v>
      </c>
      <c r="L1732" s="75" t="str">
        <f t="shared" si="194"/>
        <v>Symptome</v>
      </c>
      <c r="M17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IFERROR(VLOOKUP(Abfalldokumentation!$O1732,Kennzahlen!U:X,3,FALSE)*Abfalldokumentation!$B1732,"0")))),0)</f>
        <v>161</v>
      </c>
      <c r="N1732" s="75" t="str">
        <f>IF(ISBLANK(Q1732),VLOOKUP(Abfalldokumentation!$O1732,'Linien - BU'!R:S,2,FALSE),Q1732)</f>
        <v>BU3</v>
      </c>
      <c r="O1732" s="76">
        <f t="shared" si="195"/>
        <v>29501003</v>
      </c>
      <c r="P1732" s="76">
        <f t="shared" si="196"/>
        <v>81</v>
      </c>
      <c r="Q1732" s="44" t="s">
        <v>8</v>
      </c>
      <c r="R1732" s="45">
        <v>29501003</v>
      </c>
      <c r="S1732" s="45">
        <v>161</v>
      </c>
      <c r="T1732" s="45">
        <v>81</v>
      </c>
      <c r="U1732" s="46">
        <v>44512</v>
      </c>
      <c r="V1732" s="60"/>
      <c r="W1732" s="45"/>
      <c r="X1732" s="49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7" t="str">
        <f>VLOOKUP(N1733,'Linien - BU'!A:B,2,FALSE)</f>
        <v>BU3</v>
      </c>
      <c r="B1733" s="78">
        <f t="shared" si="190"/>
        <v>31</v>
      </c>
      <c r="C1733" s="79">
        <f>Abfalldokumentation!$U1733</f>
        <v>44512</v>
      </c>
      <c r="D1733" s="68" t="str">
        <f>IFERROR(VLOOKUP(Tabelle3[[#This Row],[Artikelnr.]],Produktgruppe!A:B,2,0),Tabelle3[[#This Row],[Produktname]])</f>
        <v>Diverses</v>
      </c>
      <c r="E1733" s="80" t="str">
        <f>IFERROR(VLOOKUP(Abfalldokumentation!$O1733,Artikel!A:C,3,FALSE),Abfalldokumentation!$O1733)</f>
        <v>Maschinenabfall</v>
      </c>
      <c r="F1733" s="80" t="str">
        <f>VLOOKUP(T1733,'Liste Gründe'!A:D,2,FALSE)</f>
        <v>Linienbezogen</v>
      </c>
      <c r="G1733" s="79" t="str">
        <f>IF(ISBLANK(V1733),VLOOKUP(Abfalldokumentation!$P1733,'Liste Gründe'!A:D,3,FALSE),V1733)</f>
        <v>Maschinenabfall</v>
      </c>
      <c r="H1733" s="80" t="str">
        <f>IF(ISBLANK(Abfalldokumentation!$W1733),"-",Abfalldokumentation!$W1733)</f>
        <v>-</v>
      </c>
      <c r="I1733" s="80">
        <f t="shared" si="191"/>
        <v>45</v>
      </c>
      <c r="J1733" s="80" t="str">
        <f t="shared" si="192"/>
        <v>Produkte</v>
      </c>
      <c r="K1733" s="80" t="str">
        <f t="shared" si="193"/>
        <v>BUs</v>
      </c>
      <c r="L1733" s="80" t="str">
        <f t="shared" si="194"/>
        <v>Symptome</v>
      </c>
      <c r="M17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IFERROR(VLOOKUP(Abfalldokumentation!$O1733,Kennzahlen!U:X,3,FALSE)*Abfalldokumentation!$B1733,"0")))),0)</f>
        <v>0</v>
      </c>
      <c r="N1733" s="80" t="str">
        <f>IF(ISBLANK(Q1733),VLOOKUP(Abfalldokumentation!$O1733,'Linien - BU'!R:S,2,FALSE),Q1733)</f>
        <v>BU3</v>
      </c>
      <c r="O1733" s="76" t="str">
        <f t="shared" si="195"/>
        <v>Maschinenabfall</v>
      </c>
      <c r="P1733" s="76">
        <f t="shared" si="196"/>
        <v>30</v>
      </c>
      <c r="Q1733" s="38" t="s">
        <v>8</v>
      </c>
      <c r="R1733" s="39" t="s">
        <v>53</v>
      </c>
      <c r="S1733" s="39">
        <v>31</v>
      </c>
      <c r="T1733" s="39">
        <v>30</v>
      </c>
      <c r="U1733" s="40">
        <v>44512</v>
      </c>
      <c r="V1733" s="58"/>
      <c r="W1733" s="39"/>
      <c r="X1733" s="43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2" t="str">
        <f>VLOOKUP(N1734,'Linien - BU'!A:B,2,FALSE)</f>
        <v>BU3</v>
      </c>
      <c r="B1734" s="73">
        <f t="shared" si="190"/>
        <v>13</v>
      </c>
      <c r="C1734" s="74">
        <f>Abfalldokumentation!$U1734</f>
        <v>44512</v>
      </c>
      <c r="D1734" s="68" t="str">
        <f>IFERROR(VLOOKUP(Tabelle3[[#This Row],[Artikelnr.]],Produktgruppe!A:B,2,0),Tabelle3[[#This Row],[Produktname]])</f>
        <v>ABS 295</v>
      </c>
      <c r="E1734" s="75" t="str">
        <f>IFERROR(VLOOKUP(Abfalldokumentation!$O1734,Artikel!A:C,3,FALSE),Abfalldokumentation!$O1734)</f>
        <v>ABS Pfeffer-Bruch</v>
      </c>
      <c r="F1734" s="75" t="str">
        <f>VLOOKUP(T1734,'Liste Gründe'!A:D,2,FALSE)</f>
        <v>Linienbezogen</v>
      </c>
      <c r="G1734" s="74" t="str">
        <f>IF(ISBLANK(V1734),VLOOKUP(Abfalldokumentation!$P1734,'Liste Gründe'!A:D,3,FALSE),V1734)</f>
        <v>Reste von Produktion</v>
      </c>
      <c r="H1734" s="75" t="str">
        <f>IF(ISBLANK(Abfalldokumentation!$W1734),"-",Abfalldokumentation!$W1734)</f>
        <v>-</v>
      </c>
      <c r="I1734" s="75">
        <f t="shared" si="191"/>
        <v>45</v>
      </c>
      <c r="J1734" s="75" t="str">
        <f t="shared" si="192"/>
        <v>Produkte</v>
      </c>
      <c r="K1734" s="75" t="str">
        <f t="shared" si="193"/>
        <v>BUs</v>
      </c>
      <c r="L1734" s="75" t="str">
        <f t="shared" si="194"/>
        <v>Symptome</v>
      </c>
      <c r="M17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IFERROR(VLOOKUP(Abfalldokumentation!$O1734,Kennzahlen!U:X,3,FALSE)*Abfalldokumentation!$B1734,"0")))),0)</f>
        <v>1.3000000000000002E-3</v>
      </c>
      <c r="N1734" s="75" t="str">
        <f>IF(ISBLANK(Q1734),VLOOKUP(Abfalldokumentation!$O1734,'Linien - BU'!R:S,2,FALSE),Q1734)</f>
        <v>Spezialitäten</v>
      </c>
      <c r="O1734" s="76">
        <f t="shared" si="195"/>
        <v>29501017</v>
      </c>
      <c r="P1734" s="76">
        <f t="shared" si="196"/>
        <v>30</v>
      </c>
      <c r="Q1734" s="38" t="s">
        <v>239</v>
      </c>
      <c r="R1734" s="45">
        <v>29501017</v>
      </c>
      <c r="S1734" s="45">
        <v>13</v>
      </c>
      <c r="T1734" s="45">
        <v>30</v>
      </c>
      <c r="U1734" s="46">
        <v>44512</v>
      </c>
      <c r="V1734" s="41" t="s">
        <v>118</v>
      </c>
      <c r="W1734" s="45"/>
      <c r="X1734" s="49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7" t="str">
        <f>VLOOKUP(N1735,'Linien - BU'!A:B,2,FALSE)</f>
        <v>BU1</v>
      </c>
      <c r="B1735" s="78">
        <f t="shared" si="190"/>
        <v>40</v>
      </c>
      <c r="C1735" s="79">
        <f>Abfalldokumentation!$U1735</f>
        <v>44512</v>
      </c>
      <c r="D1735" s="68" t="str">
        <f>IFERROR(VLOOKUP(Tabelle3[[#This Row],[Artikelnr.]],Produktgruppe!A:B,2,0),Tabelle3[[#This Row],[Produktname]])</f>
        <v>HF-Wurst Vegan</v>
      </c>
      <c r="E1735" s="80" t="str">
        <f>IFERROR(VLOOKUP(Abfalldokumentation!$O1735,Artikel!A:C,3,FALSE),Abfalldokumentation!$O1735)</f>
        <v>VEG-SCH WÜRZIG  7,2KG</v>
      </c>
      <c r="F1735" s="80" t="str">
        <f>VLOOKUP(T1735,'Liste Gründe'!A:D,2,FALSE)</f>
        <v>Linienbezogen</v>
      </c>
      <c r="G1735" s="79" t="str">
        <f>IF(ISBLANK(V1735),VLOOKUP(Abfalldokumentation!$P1735,'Liste Gründe'!A:D,3,FALSE),V1735)</f>
        <v>Füllkopf tropft (vegan)</v>
      </c>
      <c r="H1735" s="80" t="str">
        <f>IF(ISBLANK(Abfalldokumentation!$W1735),"-",Abfalldokumentation!$W1735)</f>
        <v>-</v>
      </c>
      <c r="I1735" s="80">
        <f t="shared" si="191"/>
        <v>45</v>
      </c>
      <c r="J1735" s="80" t="str">
        <f t="shared" si="192"/>
        <v>Produkte</v>
      </c>
      <c r="K1735" s="80" t="str">
        <f t="shared" si="193"/>
        <v>BUs</v>
      </c>
      <c r="L1735" s="80" t="str">
        <f t="shared" si="194"/>
        <v>Symptome</v>
      </c>
      <c r="M17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IFERROR(VLOOKUP(Abfalldokumentation!$O1735,Kennzahlen!U:X,3,FALSE)*Abfalldokumentation!$B1735,"0")))),0)</f>
        <v>719.59199999999998</v>
      </c>
      <c r="N1735" s="80">
        <f>IF(ISBLANK(Q1735),VLOOKUP(Abfalldokumentation!$O1735,'Linien - BU'!R:S,2,FALSE),Q1735)</f>
        <v>3100</v>
      </c>
      <c r="O1735" s="76">
        <f t="shared" si="195"/>
        <v>31900002</v>
      </c>
      <c r="P1735" s="76">
        <f t="shared" si="196"/>
        <v>20</v>
      </c>
      <c r="Q1735" s="38">
        <v>3100</v>
      </c>
      <c r="R1735" s="39">
        <v>31900002</v>
      </c>
      <c r="S1735" s="39">
        <v>40</v>
      </c>
      <c r="T1735" s="39">
        <v>20</v>
      </c>
      <c r="U1735" s="40">
        <v>44512</v>
      </c>
      <c r="V1735" s="58"/>
      <c r="W1735" s="39"/>
      <c r="X1735" s="43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2" t="str">
        <f>VLOOKUP(N1736,'Linien - BU'!A:B,2,FALSE)</f>
        <v>BU1</v>
      </c>
      <c r="B1736" s="73">
        <f t="shared" si="190"/>
        <v>20</v>
      </c>
      <c r="C1736" s="74">
        <f>Abfalldokumentation!$U1736</f>
        <v>44512</v>
      </c>
      <c r="D1736" s="68" t="str">
        <f>IFERROR(VLOOKUP(Tabelle3[[#This Row],[Artikelnr.]],Produktgruppe!A:B,2,0),Tabelle3[[#This Row],[Produktname]])</f>
        <v>Riemen</v>
      </c>
      <c r="E1736" s="75" t="str">
        <f>IFERROR(VLOOKUP(Abfalldokumentation!$O1736,Artikel!A:C,3,FALSE),Abfalldokumentation!$O1736)</f>
        <v>Gouda Riemen geräuchert</v>
      </c>
      <c r="F1736" s="75" t="str">
        <f>VLOOKUP(T1736,'Liste Gründe'!A:D,2,FALSE)</f>
        <v>Linienbezogen</v>
      </c>
      <c r="G1736" s="74" t="str">
        <f>IF(ISBLANK(V1736),VLOOKUP(Abfalldokumentation!$P1736,'Liste Gründe'!A:D,3,FALSE),V1736)</f>
        <v>Reinigung</v>
      </c>
      <c r="H1736" s="75" t="str">
        <f>IF(ISBLANK(Abfalldokumentation!$W1736),"-",Abfalldokumentation!$W1736)</f>
        <v>-</v>
      </c>
      <c r="I1736" s="75">
        <f t="shared" si="191"/>
        <v>45</v>
      </c>
      <c r="J1736" s="75" t="str">
        <f t="shared" si="192"/>
        <v>Produkte</v>
      </c>
      <c r="K1736" s="75" t="str">
        <f t="shared" si="193"/>
        <v>BUs</v>
      </c>
      <c r="L1736" s="75" t="str">
        <f t="shared" si="194"/>
        <v>Symptome</v>
      </c>
      <c r="M17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IFERROR(VLOOKUP(Abfalldokumentation!$O1736,Kennzahlen!U:X,3,FALSE)*Abfalldokumentation!$B1736,"0")))),0)</f>
        <v>0</v>
      </c>
      <c r="N1736" s="75">
        <f>IF(ISBLANK(Q1736),VLOOKUP(Abfalldokumentation!$O1736,'Linien - BU'!R:S,2,FALSE),Q1736)</f>
        <v>3020</v>
      </c>
      <c r="O1736" s="76">
        <f t="shared" si="195"/>
        <v>32000002</v>
      </c>
      <c r="P1736" s="76">
        <f t="shared" si="196"/>
        <v>10</v>
      </c>
      <c r="Q1736" s="44">
        <v>3020</v>
      </c>
      <c r="R1736" s="45">
        <v>32000002</v>
      </c>
      <c r="S1736" s="45">
        <v>20</v>
      </c>
      <c r="T1736" s="45">
        <v>10</v>
      </c>
      <c r="U1736" s="46">
        <v>44512</v>
      </c>
      <c r="V1736" s="60"/>
      <c r="W1736" s="45"/>
      <c r="X1736" s="49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7" t="str">
        <f>VLOOKUP(N1737,'Linien - BU'!A:B,2,FALSE)</f>
        <v>BU1</v>
      </c>
      <c r="B1737" s="78">
        <f t="shared" si="190"/>
        <v>180</v>
      </c>
      <c r="C1737" s="79">
        <f>Abfalldokumentation!$U1737</f>
        <v>44512</v>
      </c>
      <c r="D1737" s="68" t="str">
        <f>IFERROR(VLOOKUP(Tabelle3[[#This Row],[Artikelnr.]],Produktgruppe!A:B,2,0),Tabelle3[[#This Row],[Produktname]])</f>
        <v>Räucherwürste</v>
      </c>
      <c r="E1737" s="80" t="str">
        <f>IFERROR(VLOOKUP(Abfalldokumentation!$O1737,Artikel!A:C,3,FALSE),Abfalldokumentation!$O1737)</f>
        <v>GRW NATUR 7,2KG</v>
      </c>
      <c r="F1737" s="80" t="str">
        <f>VLOOKUP(T1737,'Liste Gründe'!A:D,2,FALSE)</f>
        <v>Linienbezogen</v>
      </c>
      <c r="G1737" s="79" t="str">
        <f>IF(ISBLANK(V1737),VLOOKUP(Abfalldokumentation!$P1737,'Liste Gründe'!A:D,3,FALSE),V1737)</f>
        <v>Darm geplatzt</v>
      </c>
      <c r="H1737" s="80" t="str">
        <f>IF(ISBLANK(Abfalldokumentation!$W1737),"-",Abfalldokumentation!$W1737)</f>
        <v>-</v>
      </c>
      <c r="I1737" s="80">
        <f t="shared" si="191"/>
        <v>45</v>
      </c>
      <c r="J1737" s="80" t="str">
        <f t="shared" si="192"/>
        <v>Produkte</v>
      </c>
      <c r="K1737" s="80" t="str">
        <f t="shared" si="193"/>
        <v>BUs</v>
      </c>
      <c r="L1737" s="80" t="str">
        <f t="shared" si="194"/>
        <v>Symptome</v>
      </c>
      <c r="M17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IFERROR(VLOOKUP(Abfalldokumentation!$O1737,Kennzahlen!U:X,3,FALSE)*Abfalldokumentation!$B1737,"0")))),0)</f>
        <v>0</v>
      </c>
      <c r="N1737" s="80" t="str">
        <f>IF(ISBLANK(Q1737),VLOOKUP(Abfalldokumentation!$O1737,'Linien - BU'!R:S,2,FALSE),Q1737)</f>
        <v>Mischer 2</v>
      </c>
      <c r="O1737" s="76">
        <f t="shared" si="195"/>
        <v>32000049</v>
      </c>
      <c r="P1737" s="76">
        <f t="shared" si="196"/>
        <v>34</v>
      </c>
      <c r="Q1737" s="38" t="s">
        <v>334</v>
      </c>
      <c r="R1737" s="39">
        <v>32000049</v>
      </c>
      <c r="S1737" s="39">
        <v>180</v>
      </c>
      <c r="T1737" s="39">
        <v>34</v>
      </c>
      <c r="U1737" s="40">
        <v>44512</v>
      </c>
      <c r="V1737" s="58"/>
      <c r="W1737" s="39"/>
      <c r="X1737" s="43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2" t="str">
        <f>VLOOKUP(N1738,'Linien - BU'!A:B,2,FALSE)</f>
        <v>BU1</v>
      </c>
      <c r="B1738" s="73">
        <f t="shared" si="190"/>
        <v>40</v>
      </c>
      <c r="C1738" s="74">
        <f>Abfalldokumentation!$U1738</f>
        <v>44512</v>
      </c>
      <c r="D1738" s="68" t="str">
        <f>IFERROR(VLOOKUP(Tabelle3[[#This Row],[Artikelnr.]],Produktgruppe!A:B,2,0),Tabelle3[[#This Row],[Produktname]])</f>
        <v>Räucherwürste</v>
      </c>
      <c r="E1738" s="75" t="str">
        <f>IFERROR(VLOOKUP(Abfalldokumentation!$O1738,Artikel!A:C,3,FALSE),Abfalldokumentation!$O1738)</f>
        <v>GRW SCHI-NAT 7,2GK NEUE</v>
      </c>
      <c r="F1738" s="75" t="str">
        <f>VLOOKUP(T1738,'Liste Gründe'!A:D,2,FALSE)</f>
        <v>Linienbezogen</v>
      </c>
      <c r="G1738" s="74" t="str">
        <f>IF(ISBLANK(V1738),VLOOKUP(Abfalldokumentation!$P1738,'Liste Gründe'!A:D,3,FALSE),V1738)</f>
        <v>Darm geplatzt</v>
      </c>
      <c r="H1738" s="75" t="str">
        <f>IF(ISBLANK(Abfalldokumentation!$W1738),"-",Abfalldokumentation!$W1738)</f>
        <v>-</v>
      </c>
      <c r="I1738" s="75">
        <f t="shared" si="191"/>
        <v>45</v>
      </c>
      <c r="J1738" s="75" t="str">
        <f t="shared" si="192"/>
        <v>Produkte</v>
      </c>
      <c r="K1738" s="75" t="str">
        <f t="shared" si="193"/>
        <v>BUs</v>
      </c>
      <c r="L1738" s="75" t="str">
        <f t="shared" si="194"/>
        <v>Symptome</v>
      </c>
      <c r="M17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IFERROR(VLOOKUP(Abfalldokumentation!$O1738,Kennzahlen!U:X,3,FALSE)*Abfalldokumentation!$B1738,"0")))),0)</f>
        <v>0</v>
      </c>
      <c r="N1738" s="75">
        <f>IF(ISBLANK(Q1738),VLOOKUP(Abfalldokumentation!$O1738,'Linien - BU'!R:S,2,FALSE),Q1738)</f>
        <v>3020</v>
      </c>
      <c r="O1738" s="76">
        <f t="shared" si="195"/>
        <v>32000106</v>
      </c>
      <c r="P1738" s="76">
        <f t="shared" si="196"/>
        <v>34</v>
      </c>
      <c r="Q1738" s="44">
        <v>3020</v>
      </c>
      <c r="R1738" s="45">
        <v>32000106</v>
      </c>
      <c r="S1738" s="45">
        <v>40</v>
      </c>
      <c r="T1738" s="45">
        <v>34</v>
      </c>
      <c r="U1738" s="46">
        <v>44512</v>
      </c>
      <c r="V1738" s="60"/>
      <c r="W1738" s="45"/>
      <c r="X1738" s="49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7" t="str">
        <f>VLOOKUP(N1739,'Linien - BU'!A:B,2,FALSE)</f>
        <v>Rest</v>
      </c>
      <c r="B1739" s="78">
        <f t="shared" si="190"/>
        <v>10</v>
      </c>
      <c r="C1739" s="79">
        <f>Abfalldokumentation!$U1739</f>
        <v>44512</v>
      </c>
      <c r="D1739" s="68" t="str">
        <f>IFERROR(VLOOKUP(Tabelle3[[#This Row],[Artikelnr.]],Produktgruppe!A:B,2,0),Tabelle3[[#This Row],[Produktname]])</f>
        <v>Rest</v>
      </c>
      <c r="E1739" s="80" t="str">
        <f>IFERROR(VLOOKUP(Abfalldokumentation!$O1739,Artikel!A:C,3,FALSE),Abfalldokumentation!$O1739)</f>
        <v>-</v>
      </c>
      <c r="F1739" s="80" t="str">
        <f>VLOOKUP(T1739,'Liste Gründe'!A:D,2,FALSE)</f>
        <v>Qualitätssicherung</v>
      </c>
      <c r="G1739" s="79" t="str">
        <f>IF(ISBLANK(V1739),VLOOKUP(Abfalldokumentation!$P1739,'Liste Gründe'!A:D,3,FALSE),V1739)</f>
        <v>Laborproben</v>
      </c>
      <c r="H1739" s="80" t="str">
        <f>IF(ISBLANK(Abfalldokumentation!$W1739),"-",Abfalldokumentation!$W1739)</f>
        <v>-</v>
      </c>
      <c r="I1739" s="80">
        <f t="shared" si="191"/>
        <v>45</v>
      </c>
      <c r="J1739" s="80" t="str">
        <f t="shared" si="192"/>
        <v>Produkte</v>
      </c>
      <c r="K1739" s="80" t="str">
        <f t="shared" si="193"/>
        <v>BUs</v>
      </c>
      <c r="L1739" s="80" t="str">
        <f t="shared" si="194"/>
        <v>Symptome</v>
      </c>
      <c r="M17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IFERROR(VLOOKUP(Abfalldokumentation!$O1739,Kennzahlen!U:X,3,FALSE)*Abfalldokumentation!$B1739,"0")))),0)</f>
        <v>0</v>
      </c>
      <c r="N1739" s="80" t="str">
        <f>IF(ISBLANK(Q1739),VLOOKUP(Abfalldokumentation!$O1739,'Linien - BU'!R:S,2,FALSE),Q1739)</f>
        <v>Labor</v>
      </c>
      <c r="O1739" s="76" t="str">
        <f t="shared" si="195"/>
        <v>-</v>
      </c>
      <c r="P1739" s="76">
        <f t="shared" si="196"/>
        <v>73</v>
      </c>
      <c r="Q1739" s="38" t="s">
        <v>185</v>
      </c>
      <c r="R1739" s="39" t="s">
        <v>52</v>
      </c>
      <c r="S1739" s="39">
        <v>10</v>
      </c>
      <c r="T1739" s="39">
        <v>73</v>
      </c>
      <c r="U1739" s="40">
        <v>44512</v>
      </c>
      <c r="V1739" s="58"/>
      <c r="W1739" s="39"/>
      <c r="X1739" s="43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2" t="str">
        <f>VLOOKUP(N1740,'Linien - BU'!A:B,2,FALSE)</f>
        <v>BU3</v>
      </c>
      <c r="B1740" s="73">
        <f t="shared" si="190"/>
        <v>75</v>
      </c>
      <c r="C1740" s="74">
        <f>Abfalldokumentation!$U1740</f>
        <v>44512</v>
      </c>
      <c r="D1740" s="68" t="str">
        <f>IFERROR(VLOOKUP(Tabelle3[[#This Row],[Artikelnr.]],Produktgruppe!A:B,2,0),Tabelle3[[#This Row],[Produktname]])</f>
        <v>Offen vegan</v>
      </c>
      <c r="E1740" s="75" t="str">
        <f>IFERROR(VLOOKUP(Abfalldokumentation!$O1740,Artikel!A:C,3,FALSE),Abfalldokumentation!$O1740)</f>
        <v>VOS VEG-SCH WÜRZIG</v>
      </c>
      <c r="F1740" s="75" t="str">
        <f>VLOOKUP(T1740,'Liste Gründe'!A:D,2,FALSE)</f>
        <v>keinen Verwendungszweck</v>
      </c>
      <c r="G1740" s="74" t="str">
        <f>IF(ISBLANK(V1740),VLOOKUP(Abfalldokumentation!$P1740,'Liste Gründe'!A:D,3,FALSE),V1740)</f>
        <v>VOS &gt; Einsatz (vegan)</v>
      </c>
      <c r="H1740" s="75" t="str">
        <f>IF(ISBLANK(Abfalldokumentation!$W1740),"-",Abfalldokumentation!$W1740)</f>
        <v>-</v>
      </c>
      <c r="I1740" s="75">
        <f t="shared" si="191"/>
        <v>45</v>
      </c>
      <c r="J1740" s="75" t="str">
        <f t="shared" si="192"/>
        <v>Produkte</v>
      </c>
      <c r="K1740" s="75" t="str">
        <f t="shared" si="193"/>
        <v>BUs</v>
      </c>
      <c r="L1740" s="75" t="str">
        <f t="shared" si="194"/>
        <v>Symptome</v>
      </c>
      <c r="M17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IFERROR(VLOOKUP(Abfalldokumentation!$O1740,Kennzahlen!U:X,3,FALSE)*Abfalldokumentation!$B1740,"0")))),0)</f>
        <v>37.5</v>
      </c>
      <c r="N1740" s="75" t="str">
        <f>IF(ISBLANK(Q1740),VLOOKUP(Abfalldokumentation!$O1740,'Linien - BU'!R:S,2,FALSE),Q1740)</f>
        <v>BU3</v>
      </c>
      <c r="O1740" s="76">
        <f t="shared" si="195"/>
        <v>29900003</v>
      </c>
      <c r="P1740" s="76">
        <f t="shared" si="196"/>
        <v>61</v>
      </c>
      <c r="Q1740" s="44" t="s">
        <v>8</v>
      </c>
      <c r="R1740" s="45">
        <v>29900003</v>
      </c>
      <c r="S1740" s="45">
        <v>75</v>
      </c>
      <c r="T1740" s="45">
        <v>61</v>
      </c>
      <c r="U1740" s="46">
        <v>44512</v>
      </c>
      <c r="V1740" s="47" t="s">
        <v>35</v>
      </c>
      <c r="W1740" s="45"/>
      <c r="X1740" s="49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7" t="str">
        <f>VLOOKUP(N1741,'Linien - BU'!A:B,2,FALSE)</f>
        <v>BU1</v>
      </c>
      <c r="B1741" s="78">
        <f t="shared" ref="B1741:B1772" si="197">S1741</f>
        <v>119</v>
      </c>
      <c r="C1741" s="79">
        <f>Abfalldokumentation!$U1741</f>
        <v>44515</v>
      </c>
      <c r="D1741" s="68" t="str">
        <f>IFERROR(VLOOKUP(Tabelle3[[#This Row],[Artikelnr.]],Produktgruppe!A:B,2,0),Tabelle3[[#This Row],[Produktname]])</f>
        <v>VOS 295</v>
      </c>
      <c r="E1741" s="80" t="str">
        <f>IFERROR(VLOOKUP(Abfalldokumentation!$O1741,Artikel!A:C,3,FALSE),Abfalldokumentation!$O1741)</f>
        <v>VOS-ABS ENTSORGUNG</v>
      </c>
      <c r="F1741" s="80" t="str">
        <f>VLOOKUP(T1741,'Liste Gründe'!A:D,2,FALSE)</f>
        <v>Rest</v>
      </c>
      <c r="G1741" s="79" t="str">
        <f>IF(ISBLANK(V1741),VLOOKUP(Abfalldokumentation!$P1741,'Liste Gründe'!A:D,3,FALSE),V1741)</f>
        <v>geschälte Rinde</v>
      </c>
      <c r="H1741" s="80" t="str">
        <f>IF(ISBLANK(Abfalldokumentation!$W1741),"-",Abfalldokumentation!$W1741)</f>
        <v>-</v>
      </c>
      <c r="I1741" s="80">
        <f t="shared" si="191"/>
        <v>46</v>
      </c>
      <c r="J1741" s="80" t="str">
        <f t="shared" si="192"/>
        <v>Produkte</v>
      </c>
      <c r="K1741" s="80" t="str">
        <f t="shared" si="193"/>
        <v>BUs</v>
      </c>
      <c r="L1741" s="80" t="str">
        <f t="shared" si="194"/>
        <v>Symptome</v>
      </c>
      <c r="M17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IFERROR(VLOOKUP(Abfalldokumentation!$O1741,Kennzahlen!U:X,3,FALSE)*Abfalldokumentation!$B1741,"0")))),0)</f>
        <v>1.19</v>
      </c>
      <c r="N1741" s="80" t="str">
        <f>IF(ISBLANK(Q1741),VLOOKUP(Abfalldokumentation!$O1741,'Linien - BU'!R:S,2,FALSE),Q1741)</f>
        <v>RWV</v>
      </c>
      <c r="O1741" s="76">
        <f t="shared" si="195"/>
        <v>29500917</v>
      </c>
      <c r="P1741" s="76">
        <f t="shared" si="196"/>
        <v>60</v>
      </c>
      <c r="Q1741" s="38" t="s">
        <v>188</v>
      </c>
      <c r="R1741" s="39">
        <v>29500917</v>
      </c>
      <c r="S1741" s="39">
        <v>119</v>
      </c>
      <c r="T1741" s="39">
        <v>60</v>
      </c>
      <c r="U1741" s="40">
        <v>44515</v>
      </c>
      <c r="V1741" s="58"/>
      <c r="W1741" s="39"/>
      <c r="X1741" s="43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2" t="str">
        <f>VLOOKUP(N1742,'Linien - BU'!A:B,2,FALSE)</f>
        <v>Rest</v>
      </c>
      <c r="B1742" s="73">
        <f t="shared" si="197"/>
        <v>9.1999999999999993</v>
      </c>
      <c r="C1742" s="74">
        <f>Abfalldokumentation!$U1742</f>
        <v>44515</v>
      </c>
      <c r="D1742" s="68" t="str">
        <f>IFERROR(VLOOKUP(Tabelle3[[#This Row],[Artikelnr.]],Produktgruppe!A:B,2,0),Tabelle3[[#This Row],[Produktname]])</f>
        <v>Rest</v>
      </c>
      <c r="E1742" s="75" t="str">
        <f>IFERROR(VLOOKUP(Abfalldokumentation!$O1742,Artikel!A:C,3,FALSE),Abfalldokumentation!$O1742)</f>
        <v>-</v>
      </c>
      <c r="F1742" s="75" t="str">
        <f>VLOOKUP(T1742,'Liste Gründe'!A:D,2,FALSE)</f>
        <v>Qualitätssicherung</v>
      </c>
      <c r="G1742" s="74" t="str">
        <f>IF(ISBLANK(V1742),VLOOKUP(Abfalldokumentation!$P1742,'Liste Gründe'!A:D,3,FALSE),V1742)</f>
        <v>Sensorik</v>
      </c>
      <c r="H1742" s="75" t="str">
        <f>IF(ISBLANK(Abfalldokumentation!$W1742),"-",Abfalldokumentation!$W1742)</f>
        <v>-</v>
      </c>
      <c r="I1742" s="75">
        <f t="shared" si="191"/>
        <v>46</v>
      </c>
      <c r="J1742" s="75" t="str">
        <f t="shared" si="192"/>
        <v>Produkte</v>
      </c>
      <c r="K1742" s="75" t="str">
        <f t="shared" si="193"/>
        <v>BUs</v>
      </c>
      <c r="L1742" s="75" t="str">
        <f t="shared" si="194"/>
        <v>Symptome</v>
      </c>
      <c r="M17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IFERROR(VLOOKUP(Abfalldokumentation!$O1742,Kennzahlen!U:X,3,FALSE)*Abfalldokumentation!$B1742,"0")))),0)</f>
        <v>0</v>
      </c>
      <c r="N1742" s="75" t="str">
        <f>IF(ISBLANK(Q1742),VLOOKUP(Abfalldokumentation!$O1742,'Linien - BU'!R:S,2,FALSE),Q1742)</f>
        <v>QM</v>
      </c>
      <c r="O1742" s="76" t="str">
        <f t="shared" si="195"/>
        <v>-</v>
      </c>
      <c r="P1742" s="76">
        <f t="shared" si="196"/>
        <v>74</v>
      </c>
      <c r="Q1742" s="44" t="s">
        <v>182</v>
      </c>
      <c r="R1742" s="45" t="s">
        <v>52</v>
      </c>
      <c r="S1742" s="45">
        <v>9.1999999999999993</v>
      </c>
      <c r="T1742" s="45">
        <v>74</v>
      </c>
      <c r="U1742" s="40">
        <v>44515</v>
      </c>
      <c r="V1742" s="60"/>
      <c r="W1742" s="45"/>
      <c r="X1742" s="49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7" t="str">
        <f>VLOOKUP(N1743,'Linien - BU'!A:B,2,FALSE)</f>
        <v>Rest</v>
      </c>
      <c r="B1743" s="78">
        <f t="shared" si="197"/>
        <v>202.4</v>
      </c>
      <c r="C1743" s="79">
        <f>Abfalldokumentation!$U1743</f>
        <v>44515</v>
      </c>
      <c r="D1743" s="68" t="str">
        <f>IFERROR(VLOOKUP(Tabelle3[[#This Row],[Artikelnr.]],Produktgruppe!A:B,2,0),Tabelle3[[#This Row],[Produktname]])</f>
        <v>Rest</v>
      </c>
      <c r="E1743" s="80" t="str">
        <f>IFERROR(VLOOKUP(Abfalldokumentation!$O1743,Artikel!A:C,3,FALSE),Abfalldokumentation!$O1743)</f>
        <v>-</v>
      </c>
      <c r="F1743" s="80" t="str">
        <f>VLOOKUP(T1743,'Liste Gründe'!A:D,2,FALSE)</f>
        <v>Qualitätssicherung</v>
      </c>
      <c r="G1743" s="79" t="str">
        <f>IF(ISBLANK(V1743),VLOOKUP(Abfalldokumentation!$P1743,'Liste Gründe'!A:D,3,FALSE),V1743)</f>
        <v>Rückstellproben</v>
      </c>
      <c r="H1743" s="80" t="str">
        <f>IF(ISBLANK(Abfalldokumentation!$W1743),"-",Abfalldokumentation!$W1743)</f>
        <v>-</v>
      </c>
      <c r="I1743" s="80">
        <f t="shared" si="191"/>
        <v>46</v>
      </c>
      <c r="J1743" s="80" t="str">
        <f t="shared" si="192"/>
        <v>Produkte</v>
      </c>
      <c r="K1743" s="80" t="str">
        <f t="shared" si="193"/>
        <v>BUs</v>
      </c>
      <c r="L1743" s="80" t="str">
        <f t="shared" si="194"/>
        <v>Symptome</v>
      </c>
      <c r="M17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IFERROR(VLOOKUP(Abfalldokumentation!$O1743,Kennzahlen!U:X,3,FALSE)*Abfalldokumentation!$B1743,"0")))),0)</f>
        <v>0</v>
      </c>
      <c r="N1743" s="80" t="str">
        <f>IF(ISBLANK(Q1743),VLOOKUP(Abfalldokumentation!$O1743,'Linien - BU'!R:S,2,FALSE),Q1743)</f>
        <v>Labor</v>
      </c>
      <c r="O1743" s="76" t="str">
        <f t="shared" si="195"/>
        <v>-</v>
      </c>
      <c r="P1743" s="76">
        <f t="shared" si="196"/>
        <v>70</v>
      </c>
      <c r="Q1743" s="38" t="s">
        <v>185</v>
      </c>
      <c r="R1743" s="39" t="s">
        <v>52</v>
      </c>
      <c r="S1743" s="39">
        <v>202.4</v>
      </c>
      <c r="T1743" s="39">
        <v>70</v>
      </c>
      <c r="U1743" s="40">
        <v>44515</v>
      </c>
      <c r="V1743" s="58"/>
      <c r="W1743" s="39"/>
      <c r="X1743" s="43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2" t="str">
        <f>VLOOKUP(N1744,'Linien - BU'!A:B,2,FALSE)</f>
        <v>BU1</v>
      </c>
      <c r="B1744" s="73">
        <f t="shared" si="197"/>
        <v>26</v>
      </c>
      <c r="C1744" s="74">
        <f>Abfalldokumentation!$U1744</f>
        <v>44515</v>
      </c>
      <c r="D1744" s="68" t="str">
        <f>IFERROR(VLOOKUP(Tabelle3[[#This Row],[Artikelnr.]],Produktgruppe!A:B,2,0),Tabelle3[[#This Row],[Produktname]])</f>
        <v>Rest</v>
      </c>
      <c r="E1744" s="75" t="str">
        <f>IFERROR(VLOOKUP(Abfalldokumentation!$O1744,Artikel!A:C,3,FALSE),Abfalldokumentation!$O1744)</f>
        <v>-</v>
      </c>
      <c r="F1744" s="75" t="str">
        <f>VLOOKUP(T1744,'Liste Gründe'!A:D,2,FALSE)</f>
        <v>Rest</v>
      </c>
      <c r="G1744" s="74" t="str">
        <f>IF(ISBLANK(V1744),VLOOKUP(Abfalldokumentation!$P1744,'Liste Gründe'!A:D,3,FALSE),V1744)</f>
        <v>geschälte Rinde</v>
      </c>
      <c r="H1744" s="75" t="str">
        <f>IF(ISBLANK(Abfalldokumentation!$W1744),"-",Abfalldokumentation!$W1744)</f>
        <v>-</v>
      </c>
      <c r="I1744" s="75">
        <f t="shared" si="191"/>
        <v>46</v>
      </c>
      <c r="J1744" s="75" t="str">
        <f t="shared" si="192"/>
        <v>Produkte</v>
      </c>
      <c r="K1744" s="75" t="str">
        <f t="shared" si="193"/>
        <v>BUs</v>
      </c>
      <c r="L1744" s="75" t="str">
        <f t="shared" si="194"/>
        <v>Symptome</v>
      </c>
      <c r="M17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IFERROR(VLOOKUP(Abfalldokumentation!$O1744,Kennzahlen!U:X,3,FALSE)*Abfalldokumentation!$B1744,"0")))),0)</f>
        <v>0</v>
      </c>
      <c r="N1744" s="75" t="str">
        <f>IF(ISBLANK(Q1744),VLOOKUP(Abfalldokumentation!$O1744,'Linien - BU'!R:S,2,FALSE),Q1744)</f>
        <v>RWV</v>
      </c>
      <c r="O1744" s="76" t="str">
        <f t="shared" si="195"/>
        <v>-</v>
      </c>
      <c r="P1744" s="76">
        <f t="shared" si="196"/>
        <v>60</v>
      </c>
      <c r="Q1744" s="44" t="s">
        <v>188</v>
      </c>
      <c r="R1744" s="45" t="s">
        <v>52</v>
      </c>
      <c r="S1744" s="45">
        <v>26</v>
      </c>
      <c r="T1744" s="45">
        <v>60</v>
      </c>
      <c r="U1744" s="40">
        <v>44515</v>
      </c>
      <c r="V1744" s="60"/>
      <c r="W1744" s="45"/>
      <c r="X1744" s="49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7" t="str">
        <f>VLOOKUP(N1745,'Linien - BU'!A:B,2,FALSE)</f>
        <v>Rest</v>
      </c>
      <c r="B1745" s="78">
        <f t="shared" si="197"/>
        <v>3</v>
      </c>
      <c r="C1745" s="79">
        <f>Abfalldokumentation!$U1745</f>
        <v>44515</v>
      </c>
      <c r="D1745" s="68" t="str">
        <f>IFERROR(VLOOKUP(Tabelle3[[#This Row],[Artikelnr.]],Produktgruppe!A:B,2,0),Tabelle3[[#This Row],[Produktname]])</f>
        <v>Rest</v>
      </c>
      <c r="E1745" s="80" t="str">
        <f>IFERROR(VLOOKUP(Abfalldokumentation!$O1745,Artikel!A:C,3,FALSE),Abfalldokumentation!$O1745)</f>
        <v>-</v>
      </c>
      <c r="F1745" s="80" t="str">
        <f>VLOOKUP(T1745,'Liste Gründe'!A:D,2,FALSE)</f>
        <v>Qualitätssicherung</v>
      </c>
      <c r="G1745" s="79" t="str">
        <f>IF(ISBLANK(V1745),VLOOKUP(Abfalldokumentation!$P1745,'Liste Gründe'!A:D,3,FALSE),V1745)</f>
        <v>Sensorik</v>
      </c>
      <c r="H1745" s="80" t="str">
        <f>IF(ISBLANK(Abfalldokumentation!$W1745),"-",Abfalldokumentation!$W1745)</f>
        <v>-</v>
      </c>
      <c r="I1745" s="80">
        <f t="shared" si="191"/>
        <v>46</v>
      </c>
      <c r="J1745" s="80" t="str">
        <f t="shared" si="192"/>
        <v>Produkte</v>
      </c>
      <c r="K1745" s="80" t="str">
        <f t="shared" si="193"/>
        <v>BUs</v>
      </c>
      <c r="L1745" s="80" t="str">
        <f t="shared" si="194"/>
        <v>Symptome</v>
      </c>
      <c r="M17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IFERROR(VLOOKUP(Abfalldokumentation!$O1745,Kennzahlen!U:X,3,FALSE)*Abfalldokumentation!$B1745,"0")))),0)</f>
        <v>0</v>
      </c>
      <c r="N1745" s="80" t="str">
        <f>IF(ISBLANK(Q1745),VLOOKUP(Abfalldokumentation!$O1745,'Linien - BU'!R:S,2,FALSE),Q1745)</f>
        <v>Labor</v>
      </c>
      <c r="O1745" s="76" t="str">
        <f t="shared" si="195"/>
        <v>-</v>
      </c>
      <c r="P1745" s="76">
        <f t="shared" si="196"/>
        <v>74</v>
      </c>
      <c r="Q1745" s="38" t="s">
        <v>185</v>
      </c>
      <c r="R1745" s="39" t="s">
        <v>52</v>
      </c>
      <c r="S1745" s="39">
        <v>3</v>
      </c>
      <c r="T1745" s="39">
        <v>74</v>
      </c>
      <c r="U1745" s="40">
        <v>44515</v>
      </c>
      <c r="V1745" s="58"/>
      <c r="W1745" s="39"/>
      <c r="X1745" s="43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2" t="str">
        <f>VLOOKUP(N1746,'Linien - BU'!A:B,2,FALSE)</f>
        <v>BU3</v>
      </c>
      <c r="B1746" s="73">
        <f t="shared" si="197"/>
        <v>29</v>
      </c>
      <c r="C1746" s="74">
        <f>Abfalldokumentation!$U1746</f>
        <v>44515</v>
      </c>
      <c r="D1746" s="68" t="str">
        <f>IFERROR(VLOOKUP(Tabelle3[[#This Row],[Artikelnr.]],Produktgruppe!A:B,2,0),Tabelle3[[#This Row],[Produktname]])</f>
        <v>ABS 295</v>
      </c>
      <c r="E1746" s="75" t="str">
        <f>IFERROR(VLOOKUP(Abfalldokumentation!$O1746,Artikel!A:C,3,FALSE),Abfalldokumentation!$O1746)</f>
        <v>ABS CHED-ROT MIT ß-CARO</v>
      </c>
      <c r="F1746" s="75" t="str">
        <f>VLOOKUP(T1746,'Liste Gründe'!A:D,2,FALSE)</f>
        <v>Rest</v>
      </c>
      <c r="G1746" s="74" t="str">
        <f>IF(ISBLANK(V1746),VLOOKUP(Abfalldokumentation!$P1746,'Liste Gründe'!A:D,3,FALSE),V1746)</f>
        <v>Schmutz</v>
      </c>
      <c r="H1746" s="75" t="str">
        <f>IF(ISBLANK(Abfalldokumentation!$W1746),"-",Abfalldokumentation!$W1746)</f>
        <v>-</v>
      </c>
      <c r="I1746" s="75">
        <f t="shared" si="191"/>
        <v>46</v>
      </c>
      <c r="J1746" s="75" t="str">
        <f t="shared" si="192"/>
        <v>Produkte</v>
      </c>
      <c r="K1746" s="75" t="str">
        <f t="shared" si="193"/>
        <v>BUs</v>
      </c>
      <c r="L1746" s="75" t="str">
        <f t="shared" si="194"/>
        <v>Symptome</v>
      </c>
      <c r="M17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IFERROR(VLOOKUP(Abfalldokumentation!$O1746,Kennzahlen!U:X,3,FALSE)*Abfalldokumentation!$B1746,"0")))),0)</f>
        <v>29</v>
      </c>
      <c r="N1746" s="75" t="str">
        <f>IF(ISBLANK(Q1746),VLOOKUP(Abfalldokumentation!$O1746,'Linien - BU'!R:S,2,FALSE),Q1746)</f>
        <v>BU3</v>
      </c>
      <c r="O1746" s="76">
        <f t="shared" si="195"/>
        <v>29501032</v>
      </c>
      <c r="P1746" s="76">
        <f t="shared" si="196"/>
        <v>42</v>
      </c>
      <c r="Q1746" s="44" t="s">
        <v>8</v>
      </c>
      <c r="R1746" s="45">
        <v>29501032</v>
      </c>
      <c r="S1746" s="45">
        <v>29</v>
      </c>
      <c r="T1746" s="45">
        <v>42</v>
      </c>
      <c r="U1746" s="40">
        <v>44515</v>
      </c>
      <c r="V1746" s="60"/>
      <c r="W1746" s="45"/>
      <c r="X1746" s="49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7" t="str">
        <f>VLOOKUP(N1747,'Linien - BU'!A:B,2,FALSE)</f>
        <v>Verkauf</v>
      </c>
      <c r="B1747" s="78">
        <f t="shared" si="197"/>
        <v>223</v>
      </c>
      <c r="C1747" s="79">
        <f>Abfalldokumentation!$U1747</f>
        <v>44515</v>
      </c>
      <c r="D1747" s="68" t="str">
        <f>IFERROR(VLOOKUP(Tabelle3[[#This Row],[Artikelnr.]],Produktgruppe!A:B,2,0),Tabelle3[[#This Row],[Produktname]])</f>
        <v>Endstücke 295</v>
      </c>
      <c r="E1747" s="80" t="str">
        <f>IFERROR(VLOOKUP(Abfalldokumentation!$O1747,Artikel!A:C,3,FALSE),Abfalldokumentation!$O1747)</f>
        <v>VOS GRW-CHILI-NAT ENDST</v>
      </c>
      <c r="F1747" s="80" t="str">
        <f>VLOOKUP(T1747,'Liste Gründe'!A:D,2,FALSE)</f>
        <v>Schimmel</v>
      </c>
      <c r="G1747" s="79" t="str">
        <f>IF(ISBLANK(V1747),VLOOKUP(Abfalldokumentation!$P1747,'Liste Gründe'!A:D,3,FALSE),V1747)</f>
        <v>keinen Abnehmer</v>
      </c>
      <c r="H1747" s="80" t="str">
        <f>IF(ISBLANK(Abfalldokumentation!$W1747),"-",Abfalldokumentation!$W1747)</f>
        <v>-</v>
      </c>
      <c r="I1747" s="80">
        <f t="shared" si="191"/>
        <v>46</v>
      </c>
      <c r="J1747" s="80" t="str">
        <f t="shared" si="192"/>
        <v>Produkte</v>
      </c>
      <c r="K1747" s="80" t="str">
        <f t="shared" si="193"/>
        <v>BUs</v>
      </c>
      <c r="L1747" s="80" t="str">
        <f t="shared" si="194"/>
        <v>Symptome</v>
      </c>
      <c r="M17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IFERROR(VLOOKUP(Abfalldokumentation!$O1747,Kennzahlen!U:X,3,FALSE)*Abfalldokumentation!$B1747,"0")))),0)</f>
        <v>111.5</v>
      </c>
      <c r="N1747" s="80" t="str">
        <f>IF(ISBLANK(Q1747),VLOOKUP(Abfalldokumentation!$O1747,'Linien - BU'!R:S,2,FALSE),Q1747)</f>
        <v>Verkauf</v>
      </c>
      <c r="O1747" s="76">
        <f t="shared" si="195"/>
        <v>29501079</v>
      </c>
      <c r="P1747" s="76">
        <f t="shared" si="196"/>
        <v>12</v>
      </c>
      <c r="Q1747" s="38" t="s">
        <v>11</v>
      </c>
      <c r="R1747" s="39">
        <v>29501079</v>
      </c>
      <c r="S1747" s="39">
        <v>223</v>
      </c>
      <c r="T1747" s="39">
        <v>12</v>
      </c>
      <c r="U1747" s="40">
        <v>44515</v>
      </c>
      <c r="V1747" s="58" t="s">
        <v>24</v>
      </c>
      <c r="W1747" s="39"/>
      <c r="X1747" s="43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2" t="str">
        <f>VLOOKUP(N1748,'Linien - BU'!A:B,2,FALSE)</f>
        <v>BU3</v>
      </c>
      <c r="B1748" s="73">
        <f t="shared" si="197"/>
        <v>75</v>
      </c>
      <c r="C1748" s="74">
        <f>Abfalldokumentation!$U1748</f>
        <v>44515</v>
      </c>
      <c r="D1748" s="68" t="str">
        <f>IFERROR(VLOOKUP(Tabelle3[[#This Row],[Artikelnr.]],Produktgruppe!A:B,2,0),Tabelle3[[#This Row],[Produktname]])</f>
        <v>ABS 295</v>
      </c>
      <c r="E1748" s="75" t="str">
        <f>IFERROR(VLOOKUP(Abfalldokumentation!$O1748,Artikel!A:C,3,FALSE),Abfalldokumentation!$O1748)</f>
        <v>ABS CHED-PF-KRÄUK gemis</v>
      </c>
      <c r="F1748" s="75" t="str">
        <f>VLOOKUP(T1748,'Liste Gründe'!A:D,2,FALSE)</f>
        <v>Linienbezogen</v>
      </c>
      <c r="G1748" s="74" t="str">
        <f>IF(ISBLANK(V1748),VLOOKUP(Abfalldokumentation!$P1748,'Liste Gründe'!A:D,3,FALSE),V1748)</f>
        <v>gemischtes Produkt</v>
      </c>
      <c r="H1748" s="75" t="str">
        <f>IF(ISBLANK(Abfalldokumentation!$W1748),"-",Abfalldokumentation!$W1748)</f>
        <v>-</v>
      </c>
      <c r="I1748" s="75">
        <f t="shared" si="191"/>
        <v>46</v>
      </c>
      <c r="J1748" s="75" t="str">
        <f t="shared" si="192"/>
        <v>Produkte</v>
      </c>
      <c r="K1748" s="75" t="str">
        <f t="shared" si="193"/>
        <v>BUs</v>
      </c>
      <c r="L1748" s="75" t="str">
        <f t="shared" si="194"/>
        <v>Symptome</v>
      </c>
      <c r="M17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IFERROR(VLOOKUP(Abfalldokumentation!$O1748,Kennzahlen!U:X,3,FALSE)*Abfalldokumentation!$B1748,"0")))),0)</f>
        <v>75</v>
      </c>
      <c r="N1748" s="75" t="str">
        <f>IF(ISBLANK(Q1748),VLOOKUP(Abfalldokumentation!$O1748,'Linien - BU'!R:S,2,FALSE),Q1748)</f>
        <v>Bu3</v>
      </c>
      <c r="O1748" s="76">
        <f t="shared" si="195"/>
        <v>29501003</v>
      </c>
      <c r="P1748" s="76">
        <f t="shared" si="196"/>
        <v>81</v>
      </c>
      <c r="Q1748" s="44" t="s">
        <v>196</v>
      </c>
      <c r="R1748" s="45">
        <v>29501003</v>
      </c>
      <c r="S1748" s="45">
        <v>75</v>
      </c>
      <c r="T1748" s="45">
        <v>81</v>
      </c>
      <c r="U1748" s="40">
        <v>44515</v>
      </c>
      <c r="V1748" s="60"/>
      <c r="W1748" s="45"/>
      <c r="X1748" s="49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7" t="str">
        <f>VLOOKUP(N1749,'Linien - BU'!A:B,2,FALSE)</f>
        <v>BU2</v>
      </c>
      <c r="B1749" s="78">
        <f t="shared" si="197"/>
        <v>129</v>
      </c>
      <c r="C1749" s="79">
        <f>Abfalldokumentation!$U1749</f>
        <v>44515</v>
      </c>
      <c r="D1749" s="68" t="str">
        <f>IFERROR(VLOOKUP(Tabelle3[[#This Row],[Artikelnr.]],Produktgruppe!A:B,2,0),Tabelle3[[#This Row],[Produktname]])</f>
        <v>ABS 295</v>
      </c>
      <c r="E1749" s="80" t="str">
        <f>IFERROR(VLOOKUP(Abfalldokumentation!$O1749,Artikel!A:C,3,FALSE),Abfalldokumentation!$O1749)</f>
        <v>Scheiben/Staub</v>
      </c>
      <c r="F1749" s="80" t="str">
        <f>VLOOKUP(T1749,'Liste Gründe'!A:D,2,FALSE)</f>
        <v>Linienbezogen</v>
      </c>
      <c r="G1749" s="79" t="str">
        <f>IF(ISBLANK(V1749),VLOOKUP(Abfalldokumentation!$P1749,'Liste Gründe'!A:D,3,FALSE),V1749)</f>
        <v>Maschinenabfall</v>
      </c>
      <c r="H1749" s="80" t="str">
        <f>IF(ISBLANK(Abfalldokumentation!$W1749),"-",Abfalldokumentation!$W1749)</f>
        <v>-</v>
      </c>
      <c r="I1749" s="80">
        <f t="shared" si="191"/>
        <v>46</v>
      </c>
      <c r="J1749" s="80" t="str">
        <f t="shared" si="192"/>
        <v>Produkte</v>
      </c>
      <c r="K1749" s="80" t="str">
        <f t="shared" si="193"/>
        <v>BUs</v>
      </c>
      <c r="L1749" s="80" t="str">
        <f t="shared" si="194"/>
        <v>Symptome</v>
      </c>
      <c r="M17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IFERROR(VLOOKUP(Abfalldokumentation!$O1749,Kennzahlen!U:X,3,FALSE)*Abfalldokumentation!$B1749,"0")))),0)</f>
        <v>0</v>
      </c>
      <c r="N1749" s="80" t="str">
        <f>IF(ISBLANK(Q1749),VLOOKUP(Abfalldokumentation!$O1749,'Linien - BU'!R:S,2,FALSE),Q1749)</f>
        <v>BU2</v>
      </c>
      <c r="O1749" s="76" t="str">
        <f t="shared" si="195"/>
        <v>Scheiben/Staub</v>
      </c>
      <c r="P1749" s="76">
        <f t="shared" si="196"/>
        <v>30</v>
      </c>
      <c r="Q1749" s="38" t="s">
        <v>7</v>
      </c>
      <c r="R1749" s="39" t="s">
        <v>16655</v>
      </c>
      <c r="S1749" s="39">
        <f>59+70</f>
        <v>129</v>
      </c>
      <c r="T1749" s="39">
        <v>30</v>
      </c>
      <c r="U1749" s="40">
        <v>44515</v>
      </c>
      <c r="V1749" s="58"/>
      <c r="W1749" s="39"/>
      <c r="X1749" s="43" t="str">
        <f>IFERROR(VLOOKUP(Abfalldokumentation!$R1749,Artikel!A:C,3,FALSE),Abfalldokumentation!$R1749)</f>
        <v>Scheiben/Staub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2" t="str">
        <f>VLOOKUP(N1750,'Linien - BU'!A:B,2,FALSE)</f>
        <v>BU3</v>
      </c>
      <c r="B1750" s="73">
        <f t="shared" si="197"/>
        <v>41</v>
      </c>
      <c r="C1750" s="74">
        <f>Abfalldokumentation!$U1750</f>
        <v>44515</v>
      </c>
      <c r="D1750" s="68" t="str">
        <f>IFERROR(VLOOKUP(Tabelle3[[#This Row],[Artikelnr.]],Produktgruppe!A:B,2,0),Tabelle3[[#This Row],[Produktname]])</f>
        <v>ABS 295</v>
      </c>
      <c r="E1750" s="75" t="str">
        <f>IFERROR(VLOOKUP(Abfalldokumentation!$O1750,Artikel!A:C,3,FALSE),Abfalldokumentation!$O1750)</f>
        <v>Würfel</v>
      </c>
      <c r="F1750" s="75" t="str">
        <f>VLOOKUP(T1750,'Liste Gründe'!A:D,2,FALSE)</f>
        <v>Linienbezogen</v>
      </c>
      <c r="G1750" s="74" t="str">
        <f>IF(ISBLANK(V1750),VLOOKUP(Abfalldokumentation!$P1750,'Liste Gründe'!A:D,3,FALSE),V1750)</f>
        <v>Maschinenabfall</v>
      </c>
      <c r="H1750" s="75" t="str">
        <f>IF(ISBLANK(Abfalldokumentation!$W1750),"-",Abfalldokumentation!$W1750)</f>
        <v>-</v>
      </c>
      <c r="I1750" s="75">
        <f t="shared" si="191"/>
        <v>46</v>
      </c>
      <c r="J1750" s="75" t="str">
        <f t="shared" si="192"/>
        <v>Produkte</v>
      </c>
      <c r="K1750" s="75" t="str">
        <f t="shared" si="193"/>
        <v>BUs</v>
      </c>
      <c r="L1750" s="75" t="str">
        <f t="shared" si="194"/>
        <v>Symptome</v>
      </c>
      <c r="M17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IFERROR(VLOOKUP(Abfalldokumentation!$O1750,Kennzahlen!U:X,3,FALSE)*Abfalldokumentation!$B1750,"0")))),0)</f>
        <v>0</v>
      </c>
      <c r="N1750" s="75" t="str">
        <f>IF(ISBLANK(Q1750),VLOOKUP(Abfalldokumentation!$O1750,'Linien - BU'!R:S,2,FALSE),Q1750)</f>
        <v>BU3</v>
      </c>
      <c r="O1750" s="76" t="str">
        <f t="shared" si="195"/>
        <v>Würfel</v>
      </c>
      <c r="P1750" s="76">
        <f t="shared" si="196"/>
        <v>30</v>
      </c>
      <c r="Q1750" s="44" t="s">
        <v>8</v>
      </c>
      <c r="R1750" s="45" t="s">
        <v>55</v>
      </c>
      <c r="S1750" s="45">
        <f>111-70</f>
        <v>41</v>
      </c>
      <c r="T1750" s="45">
        <v>30</v>
      </c>
      <c r="U1750" s="40">
        <v>44515</v>
      </c>
      <c r="V1750" s="60"/>
      <c r="W1750" s="45"/>
      <c r="X1750" s="49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7" t="str">
        <f>VLOOKUP(N1751,'Linien - BU'!A:B,2,FALSE)</f>
        <v>BU1</v>
      </c>
      <c r="B1751" s="78">
        <f t="shared" si="197"/>
        <v>149.4</v>
      </c>
      <c r="C1751" s="79">
        <f>Abfalldokumentation!$U1751</f>
        <v>44515</v>
      </c>
      <c r="D1751" s="68" t="str">
        <f>IFERROR(VLOOKUP(Tabelle3[[#This Row],[Artikelnr.]],Produktgruppe!A:B,2,0),Tabelle3[[#This Row],[Produktname]])</f>
        <v>Rest</v>
      </c>
      <c r="E1751" s="80" t="str">
        <f>IFERROR(VLOOKUP(Abfalldokumentation!$O1751,Artikel!A:C,3,FALSE),Abfalldokumentation!$O1751)</f>
        <v>-</v>
      </c>
      <c r="F1751" s="80" t="str">
        <f>VLOOKUP(T1751,'Liste Gründe'!A:D,2,FALSE)</f>
        <v>Linienbezogen</v>
      </c>
      <c r="G1751" s="79" t="str">
        <f>IF(ISBLANK(V1751),VLOOKUP(Abfalldokumentation!$P1751,'Liste Gründe'!A:D,3,FALSE),V1751)</f>
        <v>Reinigung</v>
      </c>
      <c r="H1751" s="80" t="str">
        <f>IF(ISBLANK(Abfalldokumentation!$W1751),"-",Abfalldokumentation!$W1751)</f>
        <v>-</v>
      </c>
      <c r="I1751" s="80">
        <f t="shared" si="191"/>
        <v>46</v>
      </c>
      <c r="J1751" s="80" t="str">
        <f t="shared" si="192"/>
        <v>Produkte</v>
      </c>
      <c r="K1751" s="80" t="str">
        <f t="shared" si="193"/>
        <v>BUs</v>
      </c>
      <c r="L1751" s="80" t="str">
        <f t="shared" si="194"/>
        <v>Symptome</v>
      </c>
      <c r="M17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IFERROR(VLOOKUP(Abfalldokumentation!$O1751,Kennzahlen!U:X,3,FALSE)*Abfalldokumentation!$B1751,"0")))),0)</f>
        <v>0</v>
      </c>
      <c r="N1751" s="80" t="str">
        <f>IF(ISBLANK(Q1751),VLOOKUP(Abfalldokumentation!$O1751,'Linien - BU'!R:S,2,FALSE),Q1751)</f>
        <v>Schmelze</v>
      </c>
      <c r="O1751" s="76" t="str">
        <f t="shared" si="195"/>
        <v>-</v>
      </c>
      <c r="P1751" s="76">
        <f t="shared" si="196"/>
        <v>10</v>
      </c>
      <c r="Q1751" s="38" t="s">
        <v>170</v>
      </c>
      <c r="R1751" s="39" t="s">
        <v>52</v>
      </c>
      <c r="S1751" s="39">
        <f>135+14.4</f>
        <v>149.4</v>
      </c>
      <c r="T1751" s="39">
        <v>10</v>
      </c>
      <c r="U1751" s="40">
        <v>44515</v>
      </c>
      <c r="V1751" s="58"/>
      <c r="W1751" s="39"/>
      <c r="X1751" s="43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2" t="str">
        <f>VLOOKUP(N1752,'Linien - BU'!A:B,2,FALSE)</f>
        <v>BU1</v>
      </c>
      <c r="B1752" s="73">
        <f t="shared" si="197"/>
        <v>172</v>
      </c>
      <c r="C1752" s="74">
        <f>Abfalldokumentation!$U1752</f>
        <v>44515</v>
      </c>
      <c r="D1752" s="68" t="str">
        <f>IFERROR(VLOOKUP(Tabelle3[[#This Row],[Artikelnr.]],Produktgruppe!A:B,2,0),Tabelle3[[#This Row],[Produktname]])</f>
        <v>Sammelnr.</v>
      </c>
      <c r="E1752" s="75" t="str">
        <f>IFERROR(VLOOKUP(Abfalldokumentation!$O1752,Artikel!A:C,3,FALSE),Abfalldokumentation!$O1752)</f>
        <v>ABS 45-48% Konventionel</v>
      </c>
      <c r="F1752" s="75" t="str">
        <f>VLOOKUP(T1752,'Liste Gründe'!A:D,2,FALSE)</f>
        <v>Schimmel</v>
      </c>
      <c r="G1752" s="74" t="str">
        <f>IF(ISBLANK(V1752),VLOOKUP(Abfalldokumentation!$P1752,'Liste Gründe'!A:D,3,FALSE),V1752)</f>
        <v>keine Verarbeitung</v>
      </c>
      <c r="H1752" s="75" t="str">
        <f>IF(ISBLANK(Abfalldokumentation!$W1752),"-",Abfalldokumentation!$W1752)</f>
        <v>-</v>
      </c>
      <c r="I1752" s="75">
        <f t="shared" si="191"/>
        <v>46</v>
      </c>
      <c r="J1752" s="75" t="str">
        <f t="shared" si="192"/>
        <v>Produkte</v>
      </c>
      <c r="K1752" s="75" t="str">
        <f t="shared" si="193"/>
        <v>BUs</v>
      </c>
      <c r="L1752" s="75" t="str">
        <f t="shared" si="194"/>
        <v>Symptome</v>
      </c>
      <c r="M17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IFERROR(VLOOKUP(Abfalldokumentation!$O1752,Kennzahlen!U:X,3,FALSE)*Abfalldokumentation!$B1752,"0")))),0)</f>
        <v>347.02719999999999</v>
      </c>
      <c r="N1752" s="75" t="str">
        <f>IF(ISBLANK(Q1752),VLOOKUP(Abfalldokumentation!$O1752,'Linien - BU'!R:S,2,FALSE),Q1752)</f>
        <v>Schmelze</v>
      </c>
      <c r="O1752" s="76">
        <f t="shared" si="195"/>
        <v>29600004</v>
      </c>
      <c r="P1752" s="76">
        <f t="shared" si="196"/>
        <v>12</v>
      </c>
      <c r="Q1752" s="44" t="s">
        <v>170</v>
      </c>
      <c r="R1752" s="45">
        <v>29600004</v>
      </c>
      <c r="S1752" s="45">
        <v>172</v>
      </c>
      <c r="T1752" s="45">
        <v>12</v>
      </c>
      <c r="U1752" s="40">
        <v>44515</v>
      </c>
      <c r="V1752" s="60" t="s">
        <v>22</v>
      </c>
      <c r="W1752" s="45"/>
      <c r="X1752" s="49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7" t="str">
        <f>VLOOKUP(N1753,'Linien - BU'!A:B,2,FALSE)</f>
        <v>BU3</v>
      </c>
      <c r="B1753" s="78">
        <f t="shared" si="197"/>
        <v>309</v>
      </c>
      <c r="C1753" s="79">
        <f>Abfalldokumentation!$U1753</f>
        <v>44515</v>
      </c>
      <c r="D1753" s="68" t="str">
        <f>IFERROR(VLOOKUP(Tabelle3[[#This Row],[Artikelnr.]],Produktgruppe!A:B,2,0),Tabelle3[[#This Row],[Produktname]])</f>
        <v>Rest</v>
      </c>
      <c r="E1753" s="80" t="str">
        <f>IFERROR(VLOOKUP(Abfalldokumentation!$O1753,Artikel!A:C,3,FALSE),Abfalldokumentation!$O1753)</f>
        <v>-</v>
      </c>
      <c r="F1753" s="80" t="str">
        <f>VLOOKUP(T1753,'Liste Gründe'!A:D,2,FALSE)</f>
        <v>Schimmel</v>
      </c>
      <c r="G1753" s="79" t="str">
        <f>IF(ISBLANK(V1753),VLOOKUP(Abfalldokumentation!$P1753,'Liste Gründe'!A:D,3,FALSE),V1753)</f>
        <v>VOS &gt; Einsatz</v>
      </c>
      <c r="H1753" s="80" t="str">
        <f>IF(ISBLANK(Abfalldokumentation!$W1753),"-",Abfalldokumentation!$W1753)</f>
        <v>-</v>
      </c>
      <c r="I1753" s="80">
        <f t="shared" si="191"/>
        <v>46</v>
      </c>
      <c r="J1753" s="80" t="str">
        <f t="shared" si="192"/>
        <v>Produkte</v>
      </c>
      <c r="K1753" s="80" t="str">
        <f t="shared" si="193"/>
        <v>BUs</v>
      </c>
      <c r="L1753" s="80" t="str">
        <f t="shared" si="194"/>
        <v>Symptome</v>
      </c>
      <c r="M17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IFERROR(VLOOKUP(Abfalldokumentation!$O1753,Kennzahlen!U:X,3,FALSE)*Abfalldokumentation!$B1753,"0")))),0)</f>
        <v>0</v>
      </c>
      <c r="N1753" s="80" t="str">
        <f>IF(ISBLANK(Q1753),VLOOKUP(Abfalldokumentation!$O1753,'Linien - BU'!R:S,2,FALSE),Q1753)</f>
        <v>Bu3</v>
      </c>
      <c r="O1753" s="76" t="str">
        <f t="shared" si="195"/>
        <v>-</v>
      </c>
      <c r="P1753" s="76">
        <f t="shared" si="196"/>
        <v>12</v>
      </c>
      <c r="Q1753" s="38" t="s">
        <v>196</v>
      </c>
      <c r="R1753" s="39" t="s">
        <v>52</v>
      </c>
      <c r="S1753" s="39">
        <v>309</v>
      </c>
      <c r="T1753" s="39">
        <v>12</v>
      </c>
      <c r="U1753" s="40">
        <v>44515</v>
      </c>
      <c r="V1753" s="60" t="s">
        <v>21</v>
      </c>
      <c r="W1753" s="39"/>
      <c r="X1753" s="43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2" t="str">
        <f>VLOOKUP(N1754,'Linien - BU'!A:B,2,FALSE)</f>
        <v>BU3</v>
      </c>
      <c r="B1754" s="73">
        <f t="shared" si="197"/>
        <v>18.2</v>
      </c>
      <c r="C1754" s="74">
        <f>Abfalldokumentation!$U1754</f>
        <v>44515</v>
      </c>
      <c r="D1754" s="68" t="str">
        <f>IFERROR(VLOOKUP(Tabelle3[[#This Row],[Artikelnr.]],Produktgruppe!A:B,2,0),Tabelle3[[#This Row],[Produktname]])</f>
        <v>Diverses</v>
      </c>
      <c r="E1754" s="75" t="str">
        <f>IFERROR(VLOOKUP(Abfalldokumentation!$O1754,Artikel!A:C,3,FALSE),Abfalldokumentation!$O1754)</f>
        <v>Maschinenabfall</v>
      </c>
      <c r="F1754" s="75" t="str">
        <f>VLOOKUP(T1754,'Liste Gründe'!A:D,2,FALSE)</f>
        <v>Linienbezogen</v>
      </c>
      <c r="G1754" s="74" t="str">
        <f>IF(ISBLANK(V1754),VLOOKUP(Abfalldokumentation!$P1754,'Liste Gründe'!A:D,3,FALSE),V1754)</f>
        <v>Maschinenabfall</v>
      </c>
      <c r="H1754" s="75" t="str">
        <f>IF(ISBLANK(Abfalldokumentation!$W1754),"-",Abfalldokumentation!$W1754)</f>
        <v>-</v>
      </c>
      <c r="I1754" s="75">
        <f t="shared" si="191"/>
        <v>46</v>
      </c>
      <c r="J1754" s="75" t="str">
        <f t="shared" si="192"/>
        <v>Produkte</v>
      </c>
      <c r="K1754" s="75" t="str">
        <f t="shared" si="193"/>
        <v>BUs</v>
      </c>
      <c r="L1754" s="75" t="str">
        <f t="shared" si="194"/>
        <v>Symptome</v>
      </c>
      <c r="M17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IFERROR(VLOOKUP(Abfalldokumentation!$O1754,Kennzahlen!U:X,3,FALSE)*Abfalldokumentation!$B1754,"0")))),0)</f>
        <v>0</v>
      </c>
      <c r="N1754" s="75" t="str">
        <f>IF(ISBLANK(Q1754),VLOOKUP(Abfalldokumentation!$O1754,'Linien - BU'!R:S,2,FALSE),Q1754)</f>
        <v>Bu3</v>
      </c>
      <c r="O1754" s="76" t="str">
        <f t="shared" si="195"/>
        <v>Maschinenabfall</v>
      </c>
      <c r="P1754" s="76">
        <f t="shared" si="196"/>
        <v>30</v>
      </c>
      <c r="Q1754" s="44" t="s">
        <v>196</v>
      </c>
      <c r="R1754" s="39" t="s">
        <v>53</v>
      </c>
      <c r="S1754" s="45">
        <v>18.2</v>
      </c>
      <c r="T1754" s="45">
        <v>30</v>
      </c>
      <c r="U1754" s="40">
        <v>44515</v>
      </c>
      <c r="V1754" s="60"/>
      <c r="W1754" s="45"/>
      <c r="X1754" s="49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7" t="str">
        <f>VLOOKUP(N1755,'Linien - BU'!A:B,2,FALSE)</f>
        <v>BU2</v>
      </c>
      <c r="B1755" s="78">
        <f t="shared" si="197"/>
        <v>40</v>
      </c>
      <c r="C1755" s="79">
        <f>Abfalldokumentation!$U1755</f>
        <v>44515</v>
      </c>
      <c r="D1755" s="68" t="str">
        <f>IFERROR(VLOOKUP(Tabelle3[[#This Row],[Artikelnr.]],Produktgruppe!A:B,2,0),Tabelle3[[#This Row],[Produktname]])</f>
        <v>ABS 295</v>
      </c>
      <c r="E1755" s="80" t="str">
        <f>IFERROR(VLOOKUP(Abfalldokumentation!$O1755,Artikel!A:C,3,FALSE),Abfalldokumentation!$O1755)</f>
        <v>Scheiben/Staub</v>
      </c>
      <c r="F1755" s="80" t="str">
        <f>VLOOKUP(T1755,'Liste Gründe'!A:D,2,FALSE)</f>
        <v>Linienbezogen</v>
      </c>
      <c r="G1755" s="79" t="str">
        <f>IF(ISBLANK(V1755),VLOOKUP(Abfalldokumentation!$P1755,'Liste Gründe'!A:D,3,FALSE),V1755)</f>
        <v>Maschinenabfall</v>
      </c>
      <c r="H1755" s="80" t="str">
        <f>IF(ISBLANK(Abfalldokumentation!$W1755),"-",Abfalldokumentation!$W1755)</f>
        <v>-</v>
      </c>
      <c r="I1755" s="80">
        <f t="shared" si="191"/>
        <v>46</v>
      </c>
      <c r="J1755" s="80" t="str">
        <f t="shared" si="192"/>
        <v>Produkte</v>
      </c>
      <c r="K1755" s="80" t="str">
        <f t="shared" si="193"/>
        <v>BUs</v>
      </c>
      <c r="L1755" s="80" t="str">
        <f t="shared" si="194"/>
        <v>Symptome</v>
      </c>
      <c r="M17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IFERROR(VLOOKUP(Abfalldokumentation!$O1755,Kennzahlen!U:X,3,FALSE)*Abfalldokumentation!$B1755,"0")))),0)</f>
        <v>0</v>
      </c>
      <c r="N1755" s="80" t="str">
        <f>IF(ISBLANK(Q1755),VLOOKUP(Abfalldokumentation!$O1755,'Linien - BU'!R:S,2,FALSE),Q1755)</f>
        <v>BU2</v>
      </c>
      <c r="O1755" s="76" t="str">
        <f t="shared" si="195"/>
        <v>Scheiben/Staub</v>
      </c>
      <c r="P1755" s="76">
        <f t="shared" si="196"/>
        <v>30</v>
      </c>
      <c r="Q1755" s="38" t="s">
        <v>7</v>
      </c>
      <c r="R1755" s="39" t="s">
        <v>16655</v>
      </c>
      <c r="S1755" s="39">
        <v>40</v>
      </c>
      <c r="T1755" s="39">
        <v>30</v>
      </c>
      <c r="U1755" s="40">
        <v>44515</v>
      </c>
      <c r="V1755" s="58"/>
      <c r="W1755" s="39"/>
      <c r="X1755" s="43" t="str">
        <f>IFERROR(VLOOKUP(Abfalldokumentation!$R1755,Artikel!A:C,3,FALSE),Abfalldokumentation!$R1755)</f>
        <v>Scheiben/Staub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2" t="str">
        <f>VLOOKUP(N1756,'Linien - BU'!A:B,2,FALSE)</f>
        <v>BU4</v>
      </c>
      <c r="B1756" s="73">
        <f t="shared" si="197"/>
        <v>15</v>
      </c>
      <c r="C1756" s="74">
        <f>Abfalldokumentation!$U1756</f>
        <v>44515</v>
      </c>
      <c r="D1756" s="68" t="str">
        <f>IFERROR(VLOOKUP(Tabelle3[[#This Row],[Artikelnr.]],Produktgruppe!A:B,2,0),Tabelle3[[#This Row],[Produktname]])</f>
        <v>Diverses</v>
      </c>
      <c r="E1756" s="75" t="str">
        <f>IFERROR(VLOOKUP(Abfalldokumentation!$O1756,Artikel!A:C,3,FALSE),Abfalldokumentation!$O1756)</f>
        <v>Diverses</v>
      </c>
      <c r="F1756" s="75" t="str">
        <f>VLOOKUP(T1756,'Liste Gründe'!A:D,2,FALSE)</f>
        <v>Linienbezogen</v>
      </c>
      <c r="G1756" s="74" t="str">
        <f>IF(ISBLANK(V1756),VLOOKUP(Abfalldokumentation!$P1756,'Liste Gründe'!A:D,3,FALSE),V1756)</f>
        <v>Maschinenabfall</v>
      </c>
      <c r="H1756" s="75" t="str">
        <f>IF(ISBLANK(Abfalldokumentation!$W1756),"-",Abfalldokumentation!$W1756)</f>
        <v>-</v>
      </c>
      <c r="I1756" s="75">
        <f t="shared" si="191"/>
        <v>46</v>
      </c>
      <c r="J1756" s="75" t="str">
        <f t="shared" si="192"/>
        <v>Produkte</v>
      </c>
      <c r="K1756" s="75" t="str">
        <f t="shared" si="193"/>
        <v>BUs</v>
      </c>
      <c r="L1756" s="75" t="str">
        <f t="shared" si="194"/>
        <v>Symptome</v>
      </c>
      <c r="M17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IFERROR(VLOOKUP(Abfalldokumentation!$O1756,Kennzahlen!U:X,3,FALSE)*Abfalldokumentation!$B1756,"0")))),0)</f>
        <v>0</v>
      </c>
      <c r="N1756" s="75" t="str">
        <f>IF(ISBLANK(Q1756),VLOOKUP(Abfalldokumentation!$O1756,'Linien - BU'!R:S,2,FALSE),Q1756)</f>
        <v>BU4</v>
      </c>
      <c r="O1756" s="76" t="str">
        <f t="shared" si="195"/>
        <v>Diverses</v>
      </c>
      <c r="P1756" s="76">
        <f t="shared" si="196"/>
        <v>30</v>
      </c>
      <c r="Q1756" s="44" t="s">
        <v>9</v>
      </c>
      <c r="R1756" s="45" t="s">
        <v>108</v>
      </c>
      <c r="S1756" s="45">
        <v>15</v>
      </c>
      <c r="T1756" s="45">
        <v>30</v>
      </c>
      <c r="U1756" s="40">
        <v>44515</v>
      </c>
      <c r="V1756" s="60"/>
      <c r="W1756" s="45"/>
      <c r="X1756" s="49" t="str">
        <f>IFERROR(VLOOKUP(Abfalldokumentation!$R1756,Artikel!A:C,3,FALSE),Abfalldokumentation!$R1756)</f>
        <v>Diverses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7" t="str">
        <f>VLOOKUP(N1757,'Linien - BU'!A:B,2,FALSE)</f>
        <v>BU4</v>
      </c>
      <c r="B1757" s="78">
        <f t="shared" si="197"/>
        <v>15</v>
      </c>
      <c r="C1757" s="79">
        <f>Abfalldokumentation!$U1757</f>
        <v>44515</v>
      </c>
      <c r="D1757" s="68" t="str">
        <f>IFERROR(VLOOKUP(Tabelle3[[#This Row],[Artikelnr.]],Produktgruppe!A:B,2,0),Tabelle3[[#This Row],[Produktname]])</f>
        <v>ABS 295</v>
      </c>
      <c r="E1757" s="80" t="str">
        <f>IFERROR(VLOOKUP(Abfalldokumentation!$O1757,Artikel!A:C,3,FALSE),Abfalldokumentation!$O1757)</f>
        <v>Ziegengouda</v>
      </c>
      <c r="F1757" s="80" t="str">
        <f>VLOOKUP(T1757,'Liste Gründe'!A:D,2,FALSE)</f>
        <v>keinen Verwendungszweck</v>
      </c>
      <c r="G1757" s="79" t="str">
        <f>IF(ISBLANK(V1757),VLOOKUP(Abfalldokumentation!$P1757,'Liste Gründe'!A:D,3,FALSE),V1757)</f>
        <v>keinen Verwendungszweck</v>
      </c>
      <c r="H1757" s="80" t="str">
        <f>IF(ISBLANK(Abfalldokumentation!$W1757),"-",Abfalldokumentation!$W1757)</f>
        <v>-</v>
      </c>
      <c r="I1757" s="80">
        <f t="shared" si="191"/>
        <v>46</v>
      </c>
      <c r="J1757" s="80" t="str">
        <f t="shared" si="192"/>
        <v>Produkte</v>
      </c>
      <c r="K1757" s="80" t="str">
        <f t="shared" si="193"/>
        <v>BUs</v>
      </c>
      <c r="L1757" s="80" t="str">
        <f t="shared" si="194"/>
        <v>Symptome</v>
      </c>
      <c r="M17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IFERROR(VLOOKUP(Abfalldokumentation!$O1757,Kennzahlen!U:X,3,FALSE)*Abfalldokumentation!$B1757,"0")))),0)</f>
        <v>0</v>
      </c>
      <c r="N1757" s="80" t="str">
        <f>IF(ISBLANK(Q1757),VLOOKUP(Abfalldokumentation!$O1757,'Linien - BU'!R:S,2,FALSE),Q1757)</f>
        <v>BU4</v>
      </c>
      <c r="O1757" s="76" t="str">
        <f t="shared" si="195"/>
        <v>Ziegengouda</v>
      </c>
      <c r="P1757" s="76">
        <f t="shared" si="196"/>
        <v>61</v>
      </c>
      <c r="Q1757" s="38" t="s">
        <v>9</v>
      </c>
      <c r="R1757" s="39" t="s">
        <v>335</v>
      </c>
      <c r="S1757" s="39">
        <v>15</v>
      </c>
      <c r="T1757" s="39">
        <v>61</v>
      </c>
      <c r="U1757" s="40">
        <v>44515</v>
      </c>
      <c r="V1757" s="58"/>
      <c r="W1757" s="39"/>
      <c r="X1757" s="43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2" t="str">
        <f>VLOOKUP(N1758,'Linien - BU'!A:B,2,FALSE)</f>
        <v>BU3</v>
      </c>
      <c r="B1758" s="73">
        <f t="shared" si="197"/>
        <v>30</v>
      </c>
      <c r="C1758" s="74">
        <f>Abfalldokumentation!$U1758</f>
        <v>44515</v>
      </c>
      <c r="D1758" s="68" t="str">
        <f>IFERROR(VLOOKUP(Tabelle3[[#This Row],[Artikelnr.]],Produktgruppe!A:B,2,0),Tabelle3[[#This Row],[Produktname]])</f>
        <v>Diverses</v>
      </c>
      <c r="E1758" s="75" t="str">
        <f>IFERROR(VLOOKUP(Abfalldokumentation!$O1758,Artikel!A:C,3,FALSE),Abfalldokumentation!$O1758)</f>
        <v>Maschinenabfall</v>
      </c>
      <c r="F1758" s="75" t="str">
        <f>VLOOKUP(T1758,'Liste Gründe'!A:D,2,FALSE)</f>
        <v>Linienbezogen</v>
      </c>
      <c r="G1758" s="74" t="str">
        <f>IF(ISBLANK(V1758),VLOOKUP(Abfalldokumentation!$P1758,'Liste Gründe'!A:D,3,FALSE),V1758)</f>
        <v>Maschinenabfall</v>
      </c>
      <c r="H1758" s="75" t="str">
        <f>IF(ISBLANK(Abfalldokumentation!$W1758),"-",Abfalldokumentation!$W1758)</f>
        <v>-</v>
      </c>
      <c r="I1758" s="75">
        <f t="shared" si="191"/>
        <v>46</v>
      </c>
      <c r="J1758" s="75" t="str">
        <f t="shared" si="192"/>
        <v>Produkte</v>
      </c>
      <c r="K1758" s="75" t="str">
        <f t="shared" si="193"/>
        <v>BUs</v>
      </c>
      <c r="L1758" s="75" t="str">
        <f t="shared" si="194"/>
        <v>Symptome</v>
      </c>
      <c r="M17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IFERROR(VLOOKUP(Abfalldokumentation!$O1758,Kennzahlen!U:X,3,FALSE)*Abfalldokumentation!$B1758,"0")))),0)</f>
        <v>0</v>
      </c>
      <c r="N1758" s="75" t="str">
        <f>IF(ISBLANK(Q1758),VLOOKUP(Abfalldokumentation!$O1758,'Linien - BU'!R:S,2,FALSE),Q1758)</f>
        <v>BU3</v>
      </c>
      <c r="O1758" s="76" t="str">
        <f t="shared" si="195"/>
        <v>Maschinenabfall</v>
      </c>
      <c r="P1758" s="76">
        <f t="shared" si="196"/>
        <v>30</v>
      </c>
      <c r="Q1758" s="44" t="s">
        <v>8</v>
      </c>
      <c r="R1758" s="39" t="s">
        <v>53</v>
      </c>
      <c r="S1758" s="45">
        <v>30</v>
      </c>
      <c r="T1758" s="45">
        <v>30</v>
      </c>
      <c r="U1758" s="40">
        <v>44515</v>
      </c>
      <c r="V1758" s="60"/>
      <c r="W1758" s="45"/>
      <c r="X1758" s="49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7" t="str">
        <f>VLOOKUP(N1759,'Linien - BU'!A:B,2,FALSE)</f>
        <v>BU1</v>
      </c>
      <c r="B1759" s="78">
        <f t="shared" si="197"/>
        <v>40</v>
      </c>
      <c r="C1759" s="79">
        <f>Abfalldokumentation!$U1759</f>
        <v>44515</v>
      </c>
      <c r="D1759" s="68" t="str">
        <f>IFERROR(VLOOKUP(Tabelle3[[#This Row],[Artikelnr.]],Produktgruppe!A:B,2,0),Tabelle3[[#This Row],[Produktname]])</f>
        <v>Rest</v>
      </c>
      <c r="E1759" s="80" t="str">
        <f>IFERROR(VLOOKUP(Abfalldokumentation!$O1759,Artikel!A:C,3,FALSE),Abfalldokumentation!$O1759)</f>
        <v>-</v>
      </c>
      <c r="F1759" s="80" t="str">
        <f>VLOOKUP(T1759,'Liste Gründe'!A:D,2,FALSE)</f>
        <v>Linienbezogen</v>
      </c>
      <c r="G1759" s="79" t="str">
        <f>IF(ISBLANK(V1759),VLOOKUP(Abfalldokumentation!$P1759,'Liste Gründe'!A:D,3,FALSE),V1759)</f>
        <v>Reinigung</v>
      </c>
      <c r="H1759" s="80" t="str">
        <f>IF(ISBLANK(Abfalldokumentation!$W1759),"-",Abfalldokumentation!$W1759)</f>
        <v>-</v>
      </c>
      <c r="I1759" s="80">
        <f t="shared" si="191"/>
        <v>46</v>
      </c>
      <c r="J1759" s="80" t="str">
        <f t="shared" si="192"/>
        <v>Produkte</v>
      </c>
      <c r="K1759" s="80" t="str">
        <f t="shared" si="193"/>
        <v>BUs</v>
      </c>
      <c r="L1759" s="80" t="str">
        <f t="shared" si="194"/>
        <v>Symptome</v>
      </c>
      <c r="M17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IFERROR(VLOOKUP(Abfalldokumentation!$O1759,Kennzahlen!U:X,3,FALSE)*Abfalldokumentation!$B1759,"0")))),0)</f>
        <v>0</v>
      </c>
      <c r="N1759" s="80" t="str">
        <f>IF(ISBLANK(Q1759),VLOOKUP(Abfalldokumentation!$O1759,'Linien - BU'!R:S,2,FALSE),Q1759)</f>
        <v>Schmelze</v>
      </c>
      <c r="O1759" s="76" t="str">
        <f t="shared" si="195"/>
        <v>-</v>
      </c>
      <c r="P1759" s="76">
        <f t="shared" si="196"/>
        <v>10</v>
      </c>
      <c r="Q1759" s="38" t="s">
        <v>170</v>
      </c>
      <c r="R1759" s="39" t="s">
        <v>52</v>
      </c>
      <c r="S1759" s="39">
        <v>40</v>
      </c>
      <c r="T1759" s="39">
        <v>10</v>
      </c>
      <c r="U1759" s="40">
        <v>44515</v>
      </c>
      <c r="V1759" s="58"/>
      <c r="W1759" s="39"/>
      <c r="X1759" s="43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2" t="str">
        <f>VLOOKUP(N1760,'Linien - BU'!A:B,2,FALSE)</f>
        <v>Rest</v>
      </c>
      <c r="B1760" s="73">
        <f t="shared" si="197"/>
        <v>7</v>
      </c>
      <c r="C1760" s="74">
        <f>Abfalldokumentation!$U1760</f>
        <v>44515</v>
      </c>
      <c r="D1760" s="68" t="str">
        <f>IFERROR(VLOOKUP(Tabelle3[[#This Row],[Artikelnr.]],Produktgruppe!A:B,2,0),Tabelle3[[#This Row],[Produktname]])</f>
        <v>Rest</v>
      </c>
      <c r="E1760" s="75" t="str">
        <f>IFERROR(VLOOKUP(Abfalldokumentation!$O1760,Artikel!A:C,3,FALSE),Abfalldokumentation!$O1760)</f>
        <v>-</v>
      </c>
      <c r="F1760" s="75" t="str">
        <f>VLOOKUP(T1760,'Liste Gründe'!A:D,2,FALSE)</f>
        <v>Qualitätssicherung</v>
      </c>
      <c r="G1760" s="74" t="str">
        <f>IF(ISBLANK(V1760),VLOOKUP(Abfalldokumentation!$P1760,'Liste Gründe'!A:D,3,FALSE),V1760)</f>
        <v>Einwaage</v>
      </c>
      <c r="H1760" s="75" t="str">
        <f>IF(ISBLANK(Abfalldokumentation!$W1760),"-",Abfalldokumentation!$W1760)</f>
        <v>-</v>
      </c>
      <c r="I1760" s="75">
        <f t="shared" si="191"/>
        <v>46</v>
      </c>
      <c r="J1760" s="75" t="str">
        <f t="shared" si="192"/>
        <v>Produkte</v>
      </c>
      <c r="K1760" s="75" t="str">
        <f t="shared" si="193"/>
        <v>BUs</v>
      </c>
      <c r="L1760" s="75" t="str">
        <f t="shared" si="194"/>
        <v>Symptome</v>
      </c>
      <c r="M17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IFERROR(VLOOKUP(Abfalldokumentation!$O1760,Kennzahlen!U:X,3,FALSE)*Abfalldokumentation!$B1760,"0")))),0)</f>
        <v>0</v>
      </c>
      <c r="N1760" s="75" t="str">
        <f>IF(ISBLANK(Q1760),VLOOKUP(Abfalldokumentation!$O1760,'Linien - BU'!R:S,2,FALSE),Q1760)</f>
        <v>Labor</v>
      </c>
      <c r="O1760" s="76" t="str">
        <f t="shared" si="195"/>
        <v>-</v>
      </c>
      <c r="P1760" s="76">
        <f t="shared" si="196"/>
        <v>71</v>
      </c>
      <c r="Q1760" s="44" t="s">
        <v>185</v>
      </c>
      <c r="R1760" s="45" t="s">
        <v>52</v>
      </c>
      <c r="S1760" s="45">
        <v>7</v>
      </c>
      <c r="T1760" s="45">
        <v>71</v>
      </c>
      <c r="U1760" s="40">
        <v>44515</v>
      </c>
      <c r="V1760" s="60"/>
      <c r="W1760" s="45"/>
      <c r="X1760" s="49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7" t="str">
        <f>VLOOKUP(N1761,'Linien - BU'!A:B,2,FALSE)</f>
        <v>BU3</v>
      </c>
      <c r="B1761" s="78">
        <f t="shared" si="197"/>
        <v>326</v>
      </c>
      <c r="C1761" s="79">
        <f>Abfalldokumentation!$U1761</f>
        <v>44515</v>
      </c>
      <c r="D1761" s="68" t="str">
        <f>IFERROR(VLOOKUP(Tabelle3[[#This Row],[Artikelnr.]],Produktgruppe!A:B,2,0),Tabelle3[[#This Row],[Produktname]])</f>
        <v>VOS 295</v>
      </c>
      <c r="E1761" s="80" t="str">
        <f>IFERROR(VLOOKUP(Abfalldokumentation!$O1761,Artikel!A:C,3,FALSE),Abfalldokumentation!$O1761)</f>
        <v>VOS GRW Natur 45% OGT</v>
      </c>
      <c r="F1761" s="80" t="str">
        <f>VLOOKUP(T1761,'Liste Gründe'!A:D,2,FALSE)</f>
        <v>Schimmel</v>
      </c>
      <c r="G1761" s="79" t="str">
        <f>IF(ISBLANK(V1761),VLOOKUP(Abfalldokumentation!$P1761,'Liste Gründe'!A:D,3,FALSE),V1761)</f>
        <v>VOS &gt; Einsatz</v>
      </c>
      <c r="H1761" s="80" t="str">
        <f>IF(ISBLANK(Abfalldokumentation!$W1761),"-",Abfalldokumentation!$W1761)</f>
        <v>-</v>
      </c>
      <c r="I1761" s="80">
        <f t="shared" si="191"/>
        <v>46</v>
      </c>
      <c r="J1761" s="80" t="str">
        <f t="shared" si="192"/>
        <v>Produkte</v>
      </c>
      <c r="K1761" s="80" t="str">
        <f t="shared" si="193"/>
        <v>BUs</v>
      </c>
      <c r="L1761" s="80" t="str">
        <f t="shared" si="194"/>
        <v>Symptome</v>
      </c>
      <c r="M17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IFERROR(VLOOKUP(Abfalldokumentation!$O1761,Kennzahlen!U:X,3,FALSE)*Abfalldokumentation!$B1761,"0")))),0)</f>
        <v>163</v>
      </c>
      <c r="N1761" s="80" t="str">
        <f>IF(ISBLANK(Q1761),VLOOKUP(Abfalldokumentation!$O1761,'Linien - BU'!R:S,2,FALSE),Q1761)</f>
        <v>BU3</v>
      </c>
      <c r="O1761" s="76">
        <f t="shared" si="195"/>
        <v>29500622</v>
      </c>
      <c r="P1761" s="76">
        <f t="shared" si="196"/>
        <v>12</v>
      </c>
      <c r="Q1761" s="38" t="s">
        <v>8</v>
      </c>
      <c r="R1761" s="39">
        <v>29500622</v>
      </c>
      <c r="S1761" s="39">
        <v>326</v>
      </c>
      <c r="T1761" s="39">
        <v>12</v>
      </c>
      <c r="U1761" s="40">
        <v>44515</v>
      </c>
      <c r="V1761" s="60" t="s">
        <v>21</v>
      </c>
      <c r="W1761" s="39"/>
      <c r="X1761" s="43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2" t="str">
        <f>VLOOKUP(N1762,'Linien - BU'!A:B,2,FALSE)</f>
        <v>BU3</v>
      </c>
      <c r="B1762" s="73">
        <f t="shared" si="197"/>
        <v>332</v>
      </c>
      <c r="C1762" s="74">
        <f>Abfalldokumentation!$U1762</f>
        <v>44515</v>
      </c>
      <c r="D1762" s="68" t="str">
        <f>IFERROR(VLOOKUP(Tabelle3[[#This Row],[Artikelnr.]],Produktgruppe!A:B,2,0),Tabelle3[[#This Row],[Produktname]])</f>
        <v>VOS 295</v>
      </c>
      <c r="E1762" s="75" t="str">
        <f>IFERROR(VLOOKUP(Abfalldokumentation!$O1762,Artikel!A:C,3,FALSE),Abfalldokumentation!$O1762)</f>
        <v>VOS GRW CHILI-NATRIUMAR</v>
      </c>
      <c r="F1762" s="75" t="str">
        <f>VLOOKUP(T1762,'Liste Gründe'!A:D,2,FALSE)</f>
        <v>Schimmel</v>
      </c>
      <c r="G1762" s="74" t="str">
        <f>IF(ISBLANK(V1762),VLOOKUP(Abfalldokumentation!$P1762,'Liste Gründe'!A:D,3,FALSE),V1762)</f>
        <v>VOS &gt; Einsatz</v>
      </c>
      <c r="H1762" s="75" t="str">
        <f>IF(ISBLANK(Abfalldokumentation!$W1762),"-",Abfalldokumentation!$W1762)</f>
        <v>-</v>
      </c>
      <c r="I1762" s="75">
        <f t="shared" si="191"/>
        <v>46</v>
      </c>
      <c r="J1762" s="75" t="str">
        <f t="shared" si="192"/>
        <v>Produkte</v>
      </c>
      <c r="K1762" s="75" t="str">
        <f t="shared" si="193"/>
        <v>BUs</v>
      </c>
      <c r="L1762" s="75" t="str">
        <f t="shared" si="194"/>
        <v>Symptome</v>
      </c>
      <c r="M17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IFERROR(VLOOKUP(Abfalldokumentation!$O1762,Kennzahlen!U:X,3,FALSE)*Abfalldokumentation!$B1762,"0")))),0)</f>
        <v>166</v>
      </c>
      <c r="N1762" s="75" t="str">
        <f>IF(ISBLANK(Q1762),VLOOKUP(Abfalldokumentation!$O1762,'Linien - BU'!R:S,2,FALSE),Q1762)</f>
        <v>BU3</v>
      </c>
      <c r="O1762" s="76">
        <f t="shared" si="195"/>
        <v>29501059</v>
      </c>
      <c r="P1762" s="76">
        <f t="shared" si="196"/>
        <v>12</v>
      </c>
      <c r="Q1762" s="44" t="s">
        <v>8</v>
      </c>
      <c r="R1762" s="45">
        <v>29501059</v>
      </c>
      <c r="S1762" s="45">
        <v>332</v>
      </c>
      <c r="T1762" s="45">
        <v>12</v>
      </c>
      <c r="U1762" s="40">
        <v>44515</v>
      </c>
      <c r="V1762" s="60" t="s">
        <v>21</v>
      </c>
      <c r="W1762" s="45"/>
      <c r="X1762" s="49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7" t="str">
        <f>VLOOKUP(N1763,'Linien - BU'!A:B,2,FALSE)</f>
        <v>BU3</v>
      </c>
      <c r="B1763" s="78">
        <f t="shared" si="197"/>
        <v>76</v>
      </c>
      <c r="C1763" s="79">
        <f>Abfalldokumentation!$U1763</f>
        <v>44515</v>
      </c>
      <c r="D1763" s="68" t="str">
        <f>IFERROR(VLOOKUP(Tabelle3[[#This Row],[Artikelnr.]],Produktgruppe!A:B,2,0),Tabelle3[[#This Row],[Produktname]])</f>
        <v>VOS 495</v>
      </c>
      <c r="E1763" s="80" t="str">
        <f>IFERROR(VLOOKUP(Abfalldokumentation!$O1763,Artikel!A:C,3,FALSE),Abfalldokumentation!$O1763)</f>
        <v>VOS RW NATUR-GESCHÄLT-V</v>
      </c>
      <c r="F1763" s="80" t="str">
        <f>VLOOKUP(T1763,'Liste Gründe'!A:D,2,FALSE)</f>
        <v>Schimmel</v>
      </c>
      <c r="G1763" s="79" t="str">
        <f>IF(ISBLANK(V1763),VLOOKUP(Abfalldokumentation!$P1763,'Liste Gründe'!A:D,3,FALSE),V1763)</f>
        <v>VOS &gt; Einsatz</v>
      </c>
      <c r="H1763" s="80" t="str">
        <f>IF(ISBLANK(Abfalldokumentation!$W1763),"-",Abfalldokumentation!$W1763)</f>
        <v>-</v>
      </c>
      <c r="I1763" s="80">
        <f t="shared" si="191"/>
        <v>46</v>
      </c>
      <c r="J1763" s="80" t="str">
        <f t="shared" si="192"/>
        <v>Produkte</v>
      </c>
      <c r="K1763" s="80" t="str">
        <f t="shared" si="193"/>
        <v>BUs</v>
      </c>
      <c r="L1763" s="80" t="str">
        <f t="shared" si="194"/>
        <v>Symptome</v>
      </c>
      <c r="M17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IFERROR(VLOOKUP(Abfalldokumentation!$O1763,Kennzahlen!U:X,3,FALSE)*Abfalldokumentation!$B1763,"0")))),0)</f>
        <v>0</v>
      </c>
      <c r="N1763" s="80" t="str">
        <f>IF(ISBLANK(Q1763),VLOOKUP(Abfalldokumentation!$O1763,'Linien - BU'!R:S,2,FALSE),Q1763)</f>
        <v>BU3</v>
      </c>
      <c r="O1763" s="76">
        <f t="shared" si="195"/>
        <v>49500103</v>
      </c>
      <c r="P1763" s="76">
        <f t="shared" si="196"/>
        <v>12</v>
      </c>
      <c r="Q1763" s="38" t="s">
        <v>8</v>
      </c>
      <c r="R1763" s="39">
        <v>49500103</v>
      </c>
      <c r="S1763" s="39">
        <v>76</v>
      </c>
      <c r="T1763" s="39">
        <v>12</v>
      </c>
      <c r="U1763" s="40">
        <v>44515</v>
      </c>
      <c r="V1763" s="60" t="s">
        <v>21</v>
      </c>
      <c r="W1763" s="39"/>
      <c r="X1763" s="43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2" t="str">
        <f>VLOOKUP(N1764,'Linien - BU'!A:B,2,FALSE)</f>
        <v>BU4</v>
      </c>
      <c r="B1764" s="73">
        <f t="shared" si="197"/>
        <v>19</v>
      </c>
      <c r="C1764" s="74">
        <f>Abfalldokumentation!$U1764</f>
        <v>44515</v>
      </c>
      <c r="D1764" s="68" t="str">
        <f>IFERROR(VLOOKUP(Tabelle3[[#This Row],[Artikelnr.]],Produktgruppe!A:B,2,0),Tabelle3[[#This Row],[Produktname]])</f>
        <v>ABS 295</v>
      </c>
      <c r="E1764" s="75" t="str">
        <f>IFERROR(VLOOKUP(Abfalldokumentation!$O1764,Artikel!A:C,3,FALSE),Abfalldokumentation!$O1764)</f>
        <v>ABS BRUSCHETTA</v>
      </c>
      <c r="F1764" s="75" t="str">
        <f>VLOOKUP(T1764,'Liste Gründe'!A:D,2,FALSE)</f>
        <v>keinen Verwendungszweck</v>
      </c>
      <c r="G1764" s="74" t="str">
        <f>IF(ISBLANK(V1764),VLOOKUP(Abfalldokumentation!$P1764,'Liste Gründe'!A:D,3,FALSE),V1764)</f>
        <v>keinen Verwendungszweck</v>
      </c>
      <c r="H1764" s="75" t="str">
        <f>IF(ISBLANK(Abfalldokumentation!$W1764),"-",Abfalldokumentation!$W1764)</f>
        <v>-</v>
      </c>
      <c r="I1764" s="75">
        <f t="shared" si="191"/>
        <v>46</v>
      </c>
      <c r="J1764" s="75" t="str">
        <f t="shared" si="192"/>
        <v>Produkte</v>
      </c>
      <c r="K1764" s="75" t="str">
        <f t="shared" si="193"/>
        <v>BUs</v>
      </c>
      <c r="L1764" s="75" t="str">
        <f t="shared" si="194"/>
        <v>Symptome</v>
      </c>
      <c r="M17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IFERROR(VLOOKUP(Abfalldokumentation!$O1764,Kennzahlen!U:X,3,FALSE)*Abfalldokumentation!$B1764,"0")))),0)</f>
        <v>7.281148389532067</v>
      </c>
      <c r="N1764" s="75" t="str">
        <f>IF(ISBLANK(Q1764),VLOOKUP(Abfalldokumentation!$O1764,'Linien - BU'!R:S,2,FALSE),Q1764)</f>
        <v>BU4</v>
      </c>
      <c r="O1764" s="76">
        <f t="shared" si="195"/>
        <v>29501029</v>
      </c>
      <c r="P1764" s="76">
        <f t="shared" si="196"/>
        <v>61</v>
      </c>
      <c r="Q1764" s="44" t="s">
        <v>9</v>
      </c>
      <c r="R1764" s="45">
        <v>29501029</v>
      </c>
      <c r="S1764" s="45">
        <v>19</v>
      </c>
      <c r="T1764" s="45">
        <v>61</v>
      </c>
      <c r="U1764" s="40">
        <v>44515</v>
      </c>
      <c r="V1764" s="60"/>
      <c r="W1764" s="45"/>
      <c r="X1764" s="49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7" t="str">
        <f>VLOOKUP(N1765,'Linien - BU'!A:B,2,FALSE)</f>
        <v>BU4</v>
      </c>
      <c r="B1765" s="78">
        <f t="shared" si="197"/>
        <v>20</v>
      </c>
      <c r="C1765" s="79">
        <f>Abfalldokumentation!$U1765</f>
        <v>44515</v>
      </c>
      <c r="D1765" s="68" t="str">
        <f>IFERROR(VLOOKUP(Tabelle3[[#This Row],[Artikelnr.]],Produktgruppe!A:B,2,0),Tabelle3[[#This Row],[Produktname]])</f>
        <v>ABS 295</v>
      </c>
      <c r="E1765" s="80" t="str">
        <f>IFERROR(VLOOKUP(Abfalldokumentation!$O1765,Artikel!A:C,3,FALSE),Abfalldokumentation!$O1765)</f>
        <v>ABS HEUBL</v>
      </c>
      <c r="F1765" s="80" t="str">
        <f>VLOOKUP(T1765,'Liste Gründe'!A:D,2,FALSE)</f>
        <v>Verpackungsfehler</v>
      </c>
      <c r="G1765" s="79" t="str">
        <f>IF(ISBLANK(V1765),VLOOKUP(Abfalldokumentation!$P1765,'Liste Gründe'!A:D,3,FALSE),V1765)</f>
        <v>offene Verpackung</v>
      </c>
      <c r="H1765" s="80" t="str">
        <f>IF(ISBLANK(Abfalldokumentation!$W1765),"-",Abfalldokumentation!$W1765)</f>
        <v>-</v>
      </c>
      <c r="I1765" s="80">
        <f t="shared" si="191"/>
        <v>46</v>
      </c>
      <c r="J1765" s="80" t="str">
        <f t="shared" si="192"/>
        <v>Produkte</v>
      </c>
      <c r="K1765" s="80" t="str">
        <f t="shared" si="193"/>
        <v>BUs</v>
      </c>
      <c r="L1765" s="80" t="str">
        <f t="shared" si="194"/>
        <v>Symptome</v>
      </c>
      <c r="M17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IFERROR(VLOOKUP(Abfalldokumentation!$O1765,Kennzahlen!U:X,3,FALSE)*Abfalldokumentation!$B1765,"0")))),0)</f>
        <v>0</v>
      </c>
      <c r="N1765" s="80" t="str">
        <f>IF(ISBLANK(Q1765),VLOOKUP(Abfalldokumentation!$O1765,'Linien - BU'!R:S,2,FALSE),Q1765)</f>
        <v>BU4</v>
      </c>
      <c r="O1765" s="76">
        <f t="shared" si="195"/>
        <v>29500885</v>
      </c>
      <c r="P1765" s="76">
        <f t="shared" si="196"/>
        <v>82</v>
      </c>
      <c r="Q1765" s="38" t="s">
        <v>9</v>
      </c>
      <c r="R1765" s="39">
        <v>29500885</v>
      </c>
      <c r="S1765" s="39">
        <v>20</v>
      </c>
      <c r="T1765" s="39">
        <v>82</v>
      </c>
      <c r="U1765" s="40">
        <v>44515</v>
      </c>
      <c r="V1765" s="58"/>
      <c r="W1765" s="39"/>
      <c r="X1765" s="43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2" t="str">
        <f>VLOOKUP(N1766,'Linien - BU'!A:B,2,FALSE)</f>
        <v>BU4</v>
      </c>
      <c r="B1766" s="73">
        <f t="shared" si="197"/>
        <v>20</v>
      </c>
      <c r="C1766" s="74">
        <f>Abfalldokumentation!$U1766</f>
        <v>44515</v>
      </c>
      <c r="D1766" s="68" t="str">
        <f>IFERROR(VLOOKUP(Tabelle3[[#This Row],[Artikelnr.]],Produktgruppe!A:B,2,0),Tabelle3[[#This Row],[Produktname]])</f>
        <v>ABS 295</v>
      </c>
      <c r="E1766" s="75" t="str">
        <f>IFERROR(VLOOKUP(Abfalldokumentation!$O1766,Artikel!A:C,3,FALSE),Abfalldokumentation!$O1766)</f>
        <v>ABS HEUBL</v>
      </c>
      <c r="F1766" s="75" t="str">
        <f>VLOOKUP(T1766,'Liste Gründe'!A:D,2,FALSE)</f>
        <v>Verpackungsfehler</v>
      </c>
      <c r="G1766" s="74" t="str">
        <f>IF(ISBLANK(V1766),VLOOKUP(Abfalldokumentation!$P1766,'Liste Gründe'!A:D,3,FALSE),V1766)</f>
        <v>offene Verpackung</v>
      </c>
      <c r="H1766" s="75" t="str">
        <f>IF(ISBLANK(Abfalldokumentation!$W1766),"-",Abfalldokumentation!$W1766)</f>
        <v>-</v>
      </c>
      <c r="I1766" s="75">
        <f t="shared" si="191"/>
        <v>46</v>
      </c>
      <c r="J1766" s="75" t="str">
        <f t="shared" si="192"/>
        <v>Produkte</v>
      </c>
      <c r="K1766" s="75" t="str">
        <f t="shared" si="193"/>
        <v>BUs</v>
      </c>
      <c r="L1766" s="75" t="str">
        <f t="shared" si="194"/>
        <v>Symptome</v>
      </c>
      <c r="M17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IFERROR(VLOOKUP(Abfalldokumentation!$O1766,Kennzahlen!U:X,3,FALSE)*Abfalldokumentation!$B1766,"0")))),0)</f>
        <v>0</v>
      </c>
      <c r="N1766" s="75" t="str">
        <f>IF(ISBLANK(Q1766),VLOOKUP(Abfalldokumentation!$O1766,'Linien - BU'!R:S,2,FALSE),Q1766)</f>
        <v>BU4</v>
      </c>
      <c r="O1766" s="76">
        <f t="shared" si="195"/>
        <v>29500885</v>
      </c>
      <c r="P1766" s="76">
        <f t="shared" si="196"/>
        <v>82</v>
      </c>
      <c r="Q1766" s="44" t="s">
        <v>9</v>
      </c>
      <c r="R1766" s="45">
        <v>29500885</v>
      </c>
      <c r="S1766" s="45">
        <v>20</v>
      </c>
      <c r="T1766" s="45">
        <v>82</v>
      </c>
      <c r="U1766" s="40">
        <v>44515</v>
      </c>
      <c r="V1766" s="60"/>
      <c r="W1766" s="45"/>
      <c r="X1766" s="49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7" t="str">
        <f>VLOOKUP(N1767,'Linien - BU'!A:B,2,FALSE)</f>
        <v>BU4</v>
      </c>
      <c r="B1767" s="78">
        <f t="shared" si="197"/>
        <v>20</v>
      </c>
      <c r="C1767" s="79">
        <f>Abfalldokumentation!$U1767</f>
        <v>44515</v>
      </c>
      <c r="D1767" s="68" t="str">
        <f>IFERROR(VLOOKUP(Tabelle3[[#This Row],[Artikelnr.]],Produktgruppe!A:B,2,0),Tabelle3[[#This Row],[Produktname]])</f>
        <v>ABS 295</v>
      </c>
      <c r="E1767" s="80" t="str">
        <f>IFERROR(VLOOKUP(Abfalldokumentation!$O1767,Artikel!A:C,3,FALSE),Abfalldokumentation!$O1767)</f>
        <v>ABS MEDI-KRÄUK</v>
      </c>
      <c r="F1767" s="80" t="str">
        <f>VLOOKUP(T1767,'Liste Gründe'!A:D,2,FALSE)</f>
        <v>keinen Verwendungszweck</v>
      </c>
      <c r="G1767" s="79" t="str">
        <f>IF(ISBLANK(V1767),VLOOKUP(Abfalldokumentation!$P1767,'Liste Gründe'!A:D,3,FALSE),V1767)</f>
        <v>keinen Verwendungszweck</v>
      </c>
      <c r="H1767" s="80" t="str">
        <f>IF(ISBLANK(Abfalldokumentation!$W1767),"-",Abfalldokumentation!$W1767)</f>
        <v>-</v>
      </c>
      <c r="I1767" s="80">
        <f t="shared" si="191"/>
        <v>46</v>
      </c>
      <c r="J1767" s="80" t="str">
        <f t="shared" si="192"/>
        <v>Produkte</v>
      </c>
      <c r="K1767" s="80" t="str">
        <f t="shared" si="193"/>
        <v>BUs</v>
      </c>
      <c r="L1767" s="80" t="str">
        <f t="shared" si="194"/>
        <v>Symptome</v>
      </c>
      <c r="M17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IFERROR(VLOOKUP(Abfalldokumentation!$O1767,Kennzahlen!U:X,3,FALSE)*Abfalldokumentation!$B1767,"0")))),0)</f>
        <v>6.7194568295036419</v>
      </c>
      <c r="N1767" s="80" t="str">
        <f>IF(ISBLANK(Q1767),VLOOKUP(Abfalldokumentation!$O1767,'Linien - BU'!R:S,2,FALSE),Q1767)</f>
        <v>BU4</v>
      </c>
      <c r="O1767" s="76">
        <f t="shared" si="195"/>
        <v>29500886</v>
      </c>
      <c r="P1767" s="76">
        <f t="shared" si="196"/>
        <v>61</v>
      </c>
      <c r="Q1767" s="38" t="s">
        <v>9</v>
      </c>
      <c r="R1767" s="39">
        <v>29500886</v>
      </c>
      <c r="S1767" s="39">
        <v>20</v>
      </c>
      <c r="T1767" s="39">
        <v>61</v>
      </c>
      <c r="U1767" s="40">
        <v>44515</v>
      </c>
      <c r="V1767" s="58"/>
      <c r="W1767" s="39"/>
      <c r="X1767" s="43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2" t="str">
        <f>VLOOKUP(N1768,'Linien - BU'!A:B,2,FALSE)</f>
        <v>BU4</v>
      </c>
      <c r="B1768" s="73">
        <f t="shared" si="197"/>
        <v>20</v>
      </c>
      <c r="C1768" s="74">
        <f>Abfalldokumentation!$U1768</f>
        <v>44515</v>
      </c>
      <c r="D1768" s="68" t="str">
        <f>IFERROR(VLOOKUP(Tabelle3[[#This Row],[Artikelnr.]],Produktgruppe!A:B,2,0),Tabelle3[[#This Row],[Produktname]])</f>
        <v>ABS 295</v>
      </c>
      <c r="E1768" s="75" t="str">
        <f>IFERROR(VLOOKUP(Abfalldokumentation!$O1768,Artikel!A:C,3,FALSE),Abfalldokumentation!$O1768)</f>
        <v>ABS MEDI-KRÄUK</v>
      </c>
      <c r="F1768" s="75" t="str">
        <f>VLOOKUP(T1768,'Liste Gründe'!A:D,2,FALSE)</f>
        <v>keinen Verwendungszweck</v>
      </c>
      <c r="G1768" s="74" t="str">
        <f>IF(ISBLANK(V1768),VLOOKUP(Abfalldokumentation!$P1768,'Liste Gründe'!A:D,3,FALSE),V1768)</f>
        <v>keinen Verwendungszweck</v>
      </c>
      <c r="H1768" s="75" t="str">
        <f>IF(ISBLANK(Abfalldokumentation!$W1768),"-",Abfalldokumentation!$W1768)</f>
        <v>-</v>
      </c>
      <c r="I1768" s="75">
        <f t="shared" si="191"/>
        <v>46</v>
      </c>
      <c r="J1768" s="75" t="str">
        <f t="shared" si="192"/>
        <v>Produkte</v>
      </c>
      <c r="K1768" s="75" t="str">
        <f t="shared" si="193"/>
        <v>BUs</v>
      </c>
      <c r="L1768" s="75" t="str">
        <f t="shared" si="194"/>
        <v>Symptome</v>
      </c>
      <c r="M17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IFERROR(VLOOKUP(Abfalldokumentation!$O1768,Kennzahlen!U:X,3,FALSE)*Abfalldokumentation!$B1768,"0")))),0)</f>
        <v>6.7194568295036419</v>
      </c>
      <c r="N1768" s="75" t="str">
        <f>IF(ISBLANK(Q1768),VLOOKUP(Abfalldokumentation!$O1768,'Linien - BU'!R:S,2,FALSE),Q1768)</f>
        <v>BU4</v>
      </c>
      <c r="O1768" s="76">
        <f t="shared" si="195"/>
        <v>29500886</v>
      </c>
      <c r="P1768" s="76">
        <f t="shared" si="196"/>
        <v>61</v>
      </c>
      <c r="Q1768" s="44" t="s">
        <v>9</v>
      </c>
      <c r="R1768" s="45">
        <v>29500886</v>
      </c>
      <c r="S1768" s="45">
        <v>20</v>
      </c>
      <c r="T1768" s="45">
        <v>61</v>
      </c>
      <c r="U1768" s="40">
        <v>44515</v>
      </c>
      <c r="V1768" s="60"/>
      <c r="W1768" s="45"/>
      <c r="X1768" s="49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7" t="str">
        <f>VLOOKUP(N1769,'Linien - BU'!A:B,2,FALSE)</f>
        <v>BU4</v>
      </c>
      <c r="B1769" s="78">
        <f t="shared" si="197"/>
        <v>18</v>
      </c>
      <c r="C1769" s="79">
        <f>Abfalldokumentation!$U1769</f>
        <v>44515</v>
      </c>
      <c r="D1769" s="68" t="str">
        <f>IFERROR(VLOOKUP(Tabelle3[[#This Row],[Artikelnr.]],Produktgruppe!A:B,2,0),Tabelle3[[#This Row],[Produktname]])</f>
        <v>ABS 295</v>
      </c>
      <c r="E1769" s="80" t="str">
        <f>IFERROR(VLOOKUP(Abfalldokumentation!$O1769,Artikel!A:C,3,FALSE),Abfalldokumentation!$O1769)</f>
        <v>ABS Whisky-Nuts</v>
      </c>
      <c r="F1769" s="80" t="str">
        <f>VLOOKUP(T1769,'Liste Gründe'!A:D,2,FALSE)</f>
        <v>keinen Verwendungszweck</v>
      </c>
      <c r="G1769" s="79" t="str">
        <f>IF(ISBLANK(V1769),VLOOKUP(Abfalldokumentation!$P1769,'Liste Gründe'!A:D,3,FALSE),V1769)</f>
        <v>keinen Verwendungszweck</v>
      </c>
      <c r="H1769" s="80" t="str">
        <f>IF(ISBLANK(Abfalldokumentation!$W1769),"-",Abfalldokumentation!$W1769)</f>
        <v>-</v>
      </c>
      <c r="I1769" s="80">
        <f t="shared" si="191"/>
        <v>46</v>
      </c>
      <c r="J1769" s="80" t="str">
        <f t="shared" si="192"/>
        <v>Produkte</v>
      </c>
      <c r="K1769" s="80" t="str">
        <f t="shared" si="193"/>
        <v>BUs</v>
      </c>
      <c r="L1769" s="80" t="str">
        <f t="shared" si="194"/>
        <v>Symptome</v>
      </c>
      <c r="M17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IFERROR(VLOOKUP(Abfalldokumentation!$O1769,Kennzahlen!U:X,3,FALSE)*Abfalldokumentation!$B1769,"0")))),0)</f>
        <v>7.5058130571925785</v>
      </c>
      <c r="N1769" s="80" t="str">
        <f>IF(ISBLANK(Q1769),VLOOKUP(Abfalldokumentation!$O1769,'Linien - BU'!R:S,2,FALSE),Q1769)</f>
        <v>BU4</v>
      </c>
      <c r="O1769" s="76">
        <f t="shared" si="195"/>
        <v>29501009</v>
      </c>
      <c r="P1769" s="76">
        <f t="shared" si="196"/>
        <v>61</v>
      </c>
      <c r="Q1769" s="38" t="s">
        <v>9</v>
      </c>
      <c r="R1769" s="39">
        <v>29501009</v>
      </c>
      <c r="S1769" s="39">
        <v>18</v>
      </c>
      <c r="T1769" s="39">
        <v>61</v>
      </c>
      <c r="U1769" s="40">
        <v>44515</v>
      </c>
      <c r="V1769" s="58"/>
      <c r="W1769" s="39"/>
      <c r="X1769" s="43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2" t="str">
        <f>VLOOKUP(N1770,'Linien - BU'!A:B,2,FALSE)</f>
        <v>BU4</v>
      </c>
      <c r="B1770" s="73">
        <f t="shared" si="197"/>
        <v>11</v>
      </c>
      <c r="C1770" s="74">
        <f>Abfalldokumentation!$U1770</f>
        <v>44515</v>
      </c>
      <c r="D1770" s="68" t="str">
        <f>IFERROR(VLOOKUP(Tabelle3[[#This Row],[Artikelnr.]],Produktgruppe!A:B,2,0),Tabelle3[[#This Row],[Produktname]])</f>
        <v>ABS 295</v>
      </c>
      <c r="E1770" s="75" t="str">
        <f>IFERROR(VLOOKUP(Abfalldokumentation!$O1770,Artikel!A:C,3,FALSE),Abfalldokumentation!$O1770)</f>
        <v>ABS Whisky-Nuts</v>
      </c>
      <c r="F1770" s="75" t="str">
        <f>VLOOKUP(T1770,'Liste Gründe'!A:D,2,FALSE)</f>
        <v>keinen Verwendungszweck</v>
      </c>
      <c r="G1770" s="74" t="str">
        <f>IF(ISBLANK(V1770),VLOOKUP(Abfalldokumentation!$P1770,'Liste Gründe'!A:D,3,FALSE),V1770)</f>
        <v>keinen Verwendungszweck</v>
      </c>
      <c r="H1770" s="75" t="str">
        <f>IF(ISBLANK(Abfalldokumentation!$W1770),"-",Abfalldokumentation!$W1770)</f>
        <v>-</v>
      </c>
      <c r="I1770" s="75">
        <f t="shared" si="191"/>
        <v>46</v>
      </c>
      <c r="J1770" s="75" t="str">
        <f t="shared" si="192"/>
        <v>Produkte</v>
      </c>
      <c r="K1770" s="75" t="str">
        <f t="shared" si="193"/>
        <v>BUs</v>
      </c>
      <c r="L1770" s="75" t="str">
        <f t="shared" si="194"/>
        <v>Symptome</v>
      </c>
      <c r="M17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IFERROR(VLOOKUP(Abfalldokumentation!$O1770,Kennzahlen!U:X,3,FALSE)*Abfalldokumentation!$B1770,"0")))),0)</f>
        <v>7.5058130571925785</v>
      </c>
      <c r="N1770" s="75" t="str">
        <f>IF(ISBLANK(Q1770),VLOOKUP(Abfalldokumentation!$O1770,'Linien - BU'!R:S,2,FALSE),Q1770)</f>
        <v>BU4</v>
      </c>
      <c r="O1770" s="76">
        <f t="shared" si="195"/>
        <v>29501009</v>
      </c>
      <c r="P1770" s="76">
        <f t="shared" si="196"/>
        <v>61</v>
      </c>
      <c r="Q1770" s="44" t="s">
        <v>9</v>
      </c>
      <c r="R1770" s="45">
        <v>29501009</v>
      </c>
      <c r="S1770" s="45">
        <v>11</v>
      </c>
      <c r="T1770" s="45">
        <v>61</v>
      </c>
      <c r="U1770" s="40">
        <v>44515</v>
      </c>
      <c r="V1770" s="60"/>
      <c r="W1770" s="45"/>
      <c r="X1770" s="49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7" t="str">
        <f>VLOOKUP(N1771,'Linien - BU'!A:B,2,FALSE)</f>
        <v>BU4</v>
      </c>
      <c r="B1771" s="78">
        <f t="shared" si="197"/>
        <v>20</v>
      </c>
      <c r="C1771" s="79">
        <f>Abfalldokumentation!$U1771</f>
        <v>44515</v>
      </c>
      <c r="D1771" s="68" t="str">
        <f>IFERROR(VLOOKUP(Tabelle3[[#This Row],[Artikelnr.]],Produktgruppe!A:B,2,0),Tabelle3[[#This Row],[Produktname]])</f>
        <v>ABS 295</v>
      </c>
      <c r="E1771" s="80" t="str">
        <f>IFERROR(VLOOKUP(Abfalldokumentation!$O1771,Artikel!A:C,3,FALSE),Abfalldokumentation!$O1771)</f>
        <v>ABS BRUSCHETTA</v>
      </c>
      <c r="F1771" s="80" t="str">
        <f>VLOOKUP(T1771,'Liste Gründe'!A:D,2,FALSE)</f>
        <v>keinen Verwendungszweck</v>
      </c>
      <c r="G1771" s="79" t="str">
        <f>IF(ISBLANK(V1771),VLOOKUP(Abfalldokumentation!$P1771,'Liste Gründe'!A:D,3,FALSE),V1771)</f>
        <v>keinen Verwendungszweck</v>
      </c>
      <c r="H1771" s="80" t="str">
        <f>IF(ISBLANK(Abfalldokumentation!$W1771),"-",Abfalldokumentation!$W1771)</f>
        <v>-</v>
      </c>
      <c r="I1771" s="80">
        <f t="shared" si="191"/>
        <v>46</v>
      </c>
      <c r="J1771" s="80" t="str">
        <f t="shared" si="192"/>
        <v>Produkte</v>
      </c>
      <c r="K1771" s="80" t="str">
        <f t="shared" si="193"/>
        <v>BUs</v>
      </c>
      <c r="L1771" s="80" t="str">
        <f t="shared" si="194"/>
        <v>Symptome</v>
      </c>
      <c r="M17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IFERROR(VLOOKUP(Abfalldokumentation!$O1771,Kennzahlen!U:X,3,FALSE)*Abfalldokumentation!$B1771,"0")))),0)</f>
        <v>7.281148389532067</v>
      </c>
      <c r="N1771" s="80" t="str">
        <f>IF(ISBLANK(Q1771),VLOOKUP(Abfalldokumentation!$O1771,'Linien - BU'!R:S,2,FALSE),Q1771)</f>
        <v>BU4</v>
      </c>
      <c r="O1771" s="76">
        <f t="shared" si="195"/>
        <v>29501029</v>
      </c>
      <c r="P1771" s="76">
        <f t="shared" si="196"/>
        <v>61</v>
      </c>
      <c r="Q1771" s="38" t="s">
        <v>9</v>
      </c>
      <c r="R1771" s="39">
        <v>29501029</v>
      </c>
      <c r="S1771" s="39">
        <v>20</v>
      </c>
      <c r="T1771" s="39">
        <v>61</v>
      </c>
      <c r="U1771" s="40">
        <v>44515</v>
      </c>
      <c r="V1771" s="58"/>
      <c r="W1771" s="39"/>
      <c r="X1771" s="43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2" t="str">
        <f>VLOOKUP(N1772,'Linien - BU'!A:B,2,FALSE)</f>
        <v>BU4</v>
      </c>
      <c r="B1772" s="73">
        <f t="shared" si="197"/>
        <v>5</v>
      </c>
      <c r="C1772" s="74">
        <f>Abfalldokumentation!$U1772</f>
        <v>44515</v>
      </c>
      <c r="D1772" s="68" t="str">
        <f>IFERROR(VLOOKUP(Tabelle3[[#This Row],[Artikelnr.]],Produktgruppe!A:B,2,0),Tabelle3[[#This Row],[Produktname]])</f>
        <v>ABS 295</v>
      </c>
      <c r="E1772" s="75" t="str">
        <f>IFERROR(VLOOKUP(Abfalldokumentation!$O1772,Artikel!A:C,3,FALSE),Abfalldokumentation!$O1772)</f>
        <v>ABS GRÜN-PFEFF</v>
      </c>
      <c r="F1772" s="75" t="str">
        <f>VLOOKUP(T1772,'Liste Gründe'!A:D,2,FALSE)</f>
        <v>keinen Verwendungszweck</v>
      </c>
      <c r="G1772" s="74" t="str">
        <f>IF(ISBLANK(V1772),VLOOKUP(Abfalldokumentation!$P1772,'Liste Gründe'!A:D,3,FALSE),V1772)</f>
        <v>keinen Verwendungszweck</v>
      </c>
      <c r="H1772" s="75" t="str">
        <f>IF(ISBLANK(Abfalldokumentation!$W1772),"-",Abfalldokumentation!$W1772)</f>
        <v>-</v>
      </c>
      <c r="I1772" s="75">
        <f t="shared" si="191"/>
        <v>46</v>
      </c>
      <c r="J1772" s="75" t="str">
        <f t="shared" si="192"/>
        <v>Produkte</v>
      </c>
      <c r="K1772" s="75" t="str">
        <f t="shared" si="193"/>
        <v>BUs</v>
      </c>
      <c r="L1772" s="75" t="str">
        <f t="shared" si="194"/>
        <v>Symptome</v>
      </c>
      <c r="M17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IFERROR(VLOOKUP(Abfalldokumentation!$O1772,Kennzahlen!U:X,3,FALSE)*Abfalldokumentation!$B1772,"0")))),0)</f>
        <v>7.4077239928583491</v>
      </c>
      <c r="N1772" s="75" t="str">
        <f>IF(ISBLANK(Q1772),VLOOKUP(Abfalldokumentation!$O1772,'Linien - BU'!R:S,2,FALSE),Q1772)</f>
        <v>BU4</v>
      </c>
      <c r="O1772" s="76">
        <f t="shared" si="195"/>
        <v>29501105</v>
      </c>
      <c r="P1772" s="76">
        <f t="shared" si="196"/>
        <v>61</v>
      </c>
      <c r="Q1772" s="44" t="s">
        <v>9</v>
      </c>
      <c r="R1772" s="45">
        <v>29501105</v>
      </c>
      <c r="S1772" s="45">
        <v>5</v>
      </c>
      <c r="T1772" s="45">
        <v>61</v>
      </c>
      <c r="U1772" s="40">
        <v>44515</v>
      </c>
      <c r="V1772" s="60"/>
      <c r="W1772" s="45"/>
      <c r="X1772" s="49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7" t="str">
        <f>VLOOKUP(N1773,'Linien - BU'!A:B,2,FALSE)</f>
        <v>BU4</v>
      </c>
      <c r="B1773" s="78">
        <f t="shared" ref="B1773:B1783" si="198">S1773</f>
        <v>6</v>
      </c>
      <c r="C1773" s="79">
        <f>Abfalldokumentation!$U1773</f>
        <v>44515</v>
      </c>
      <c r="D1773" s="68" t="str">
        <f>IFERROR(VLOOKUP(Tabelle3[[#This Row],[Artikelnr.]],Produktgruppe!A:B,2,0),Tabelle3[[#This Row],[Produktname]])</f>
        <v>VOS 295</v>
      </c>
      <c r="E1773" s="80" t="str">
        <f>IFERROR(VLOOKUP(Abfalldokumentation!$O1773,Artikel!A:C,3,FALSE),Abfalldokumentation!$O1773)</f>
        <v>VOS Schwarzer Pfeffer R</v>
      </c>
      <c r="F1773" s="80" t="str">
        <f>VLOOKUP(T1773,'Liste Gründe'!A:D,2,FALSE)</f>
        <v>keinen Verwendungszweck</v>
      </c>
      <c r="G1773" s="79" t="str">
        <f>IF(ISBLANK(V1773),VLOOKUP(Abfalldokumentation!$P1773,'Liste Gründe'!A:D,3,FALSE),V1773)</f>
        <v>keinen Verwendungszweck</v>
      </c>
      <c r="H1773" s="80" t="str">
        <f>IF(ISBLANK(Abfalldokumentation!$W1773),"-",Abfalldokumentation!$W1773)</f>
        <v>-</v>
      </c>
      <c r="I1773" s="80">
        <f t="shared" si="191"/>
        <v>46</v>
      </c>
      <c r="J1773" s="80" t="str">
        <f t="shared" si="192"/>
        <v>Produkte</v>
      </c>
      <c r="K1773" s="80" t="str">
        <f t="shared" si="193"/>
        <v>BUs</v>
      </c>
      <c r="L1773" s="80" t="str">
        <f t="shared" si="194"/>
        <v>Symptome</v>
      </c>
      <c r="M17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IFERROR(VLOOKUP(Abfalldokumentation!$O1773,Kennzahlen!U:X,3,FALSE)*Abfalldokumentation!$B1773,"0")))),0)</f>
        <v>2.84</v>
      </c>
      <c r="N1773" s="80" t="str">
        <f>IF(ISBLANK(Q1773),VLOOKUP(Abfalldokumentation!$O1773,'Linien - BU'!R:S,2,FALSE),Q1773)</f>
        <v>BU4</v>
      </c>
      <c r="O1773" s="76">
        <f t="shared" si="195"/>
        <v>29500482</v>
      </c>
      <c r="P1773" s="76">
        <f t="shared" si="196"/>
        <v>61</v>
      </c>
      <c r="Q1773" s="38" t="s">
        <v>9</v>
      </c>
      <c r="R1773" s="39">
        <v>29500482</v>
      </c>
      <c r="S1773" s="39">
        <v>6</v>
      </c>
      <c r="T1773" s="39">
        <v>61</v>
      </c>
      <c r="U1773" s="40">
        <v>44515</v>
      </c>
      <c r="V1773" s="58"/>
      <c r="W1773" s="39"/>
      <c r="X1773" s="43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2" t="str">
        <f>VLOOKUP(N1774,'Linien - BU'!A:B,2,FALSE)</f>
        <v>BU4</v>
      </c>
      <c r="B1774" s="73">
        <f t="shared" si="198"/>
        <v>20</v>
      </c>
      <c r="C1774" s="74">
        <f>Abfalldokumentation!$U1774</f>
        <v>44515</v>
      </c>
      <c r="D1774" s="68" t="str">
        <f>IFERROR(VLOOKUP(Tabelle3[[#This Row],[Artikelnr.]],Produktgruppe!A:B,2,0),Tabelle3[[#This Row],[Produktname]])</f>
        <v>ABS 295</v>
      </c>
      <c r="E1774" s="75" t="str">
        <f>IFERROR(VLOOKUP(Abfalldokumentation!$O1774,Artikel!A:C,3,FALSE),Abfalldokumentation!$O1774)</f>
        <v>ABS HEUBL</v>
      </c>
      <c r="F1774" s="75" t="str">
        <f>VLOOKUP(T1774,'Liste Gründe'!A:D,2,FALSE)</f>
        <v>Verpackungsfehler</v>
      </c>
      <c r="G1774" s="74" t="str">
        <f>IF(ISBLANK(V1774),VLOOKUP(Abfalldokumentation!$P1774,'Liste Gründe'!A:D,3,FALSE),V1774)</f>
        <v>offene Verpackung</v>
      </c>
      <c r="H1774" s="75" t="str">
        <f>IF(ISBLANK(Abfalldokumentation!$W1774),"-",Abfalldokumentation!$W1774)</f>
        <v>-</v>
      </c>
      <c r="I1774" s="75">
        <f t="shared" si="191"/>
        <v>46</v>
      </c>
      <c r="J1774" s="75" t="str">
        <f t="shared" si="192"/>
        <v>Produkte</v>
      </c>
      <c r="K1774" s="75" t="str">
        <f t="shared" si="193"/>
        <v>BUs</v>
      </c>
      <c r="L1774" s="75" t="str">
        <f t="shared" si="194"/>
        <v>Symptome</v>
      </c>
      <c r="M17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IFERROR(VLOOKUP(Abfalldokumentation!$O1774,Kennzahlen!U:X,3,FALSE)*Abfalldokumentation!$B1774,"0")))),0)</f>
        <v>0</v>
      </c>
      <c r="N1774" s="75" t="str">
        <f>IF(ISBLANK(Q1774),VLOOKUP(Abfalldokumentation!$O1774,'Linien - BU'!R:S,2,FALSE),Q1774)</f>
        <v>BU4</v>
      </c>
      <c r="O1774" s="76">
        <f t="shared" si="195"/>
        <v>29500885</v>
      </c>
      <c r="P1774" s="76">
        <f t="shared" si="196"/>
        <v>82</v>
      </c>
      <c r="Q1774" s="44" t="s">
        <v>9</v>
      </c>
      <c r="R1774" s="45">
        <v>29500885</v>
      </c>
      <c r="S1774" s="45">
        <v>20</v>
      </c>
      <c r="T1774" s="45">
        <v>82</v>
      </c>
      <c r="U1774" s="40">
        <v>44515</v>
      </c>
      <c r="V1774" s="60"/>
      <c r="W1774" s="45"/>
      <c r="X1774" s="49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7" t="str">
        <f>VLOOKUP(N1775,'Linien - BU'!A:B,2,FALSE)</f>
        <v>BU4</v>
      </c>
      <c r="B1775" s="78">
        <f t="shared" si="198"/>
        <v>15</v>
      </c>
      <c r="C1775" s="79">
        <f>Abfalldokumentation!$U1775</f>
        <v>44515</v>
      </c>
      <c r="D1775" s="68" t="str">
        <f>IFERROR(VLOOKUP(Tabelle3[[#This Row],[Artikelnr.]],Produktgruppe!A:B,2,0),Tabelle3[[#This Row],[Produktname]])</f>
        <v>ABS 295</v>
      </c>
      <c r="E1775" s="80" t="str">
        <f>IFERROR(VLOOKUP(Abfalldokumentation!$O1775,Artikel!A:C,3,FALSE),Abfalldokumentation!$O1775)</f>
        <v>ABS HEUBL</v>
      </c>
      <c r="F1775" s="80" t="str">
        <f>VLOOKUP(T1775,'Liste Gründe'!A:D,2,FALSE)</f>
        <v>Verpackungsfehler</v>
      </c>
      <c r="G1775" s="79" t="str">
        <f>IF(ISBLANK(V1775),VLOOKUP(Abfalldokumentation!$P1775,'Liste Gründe'!A:D,3,FALSE),V1775)</f>
        <v>offene Verpackung</v>
      </c>
      <c r="H1775" s="80" t="str">
        <f>IF(ISBLANK(Abfalldokumentation!$W1775),"-",Abfalldokumentation!$W1775)</f>
        <v>-</v>
      </c>
      <c r="I1775" s="80">
        <f t="shared" si="191"/>
        <v>46</v>
      </c>
      <c r="J1775" s="80" t="str">
        <f t="shared" si="192"/>
        <v>Produkte</v>
      </c>
      <c r="K1775" s="80" t="str">
        <f t="shared" si="193"/>
        <v>BUs</v>
      </c>
      <c r="L1775" s="80" t="str">
        <f t="shared" si="194"/>
        <v>Symptome</v>
      </c>
      <c r="M17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IFERROR(VLOOKUP(Abfalldokumentation!$O1775,Kennzahlen!U:X,3,FALSE)*Abfalldokumentation!$B1775,"0")))),0)</f>
        <v>0</v>
      </c>
      <c r="N1775" s="80" t="str">
        <f>IF(ISBLANK(Q1775),VLOOKUP(Abfalldokumentation!$O1775,'Linien - BU'!R:S,2,FALSE),Q1775)</f>
        <v>BU4</v>
      </c>
      <c r="O1775" s="76">
        <f t="shared" si="195"/>
        <v>29500885</v>
      </c>
      <c r="P1775" s="76">
        <f t="shared" si="196"/>
        <v>82</v>
      </c>
      <c r="Q1775" s="38" t="s">
        <v>9</v>
      </c>
      <c r="R1775" s="39">
        <v>29500885</v>
      </c>
      <c r="S1775" s="39">
        <v>15</v>
      </c>
      <c r="T1775" s="39">
        <v>82</v>
      </c>
      <c r="U1775" s="40">
        <v>44515</v>
      </c>
      <c r="V1775" s="58"/>
      <c r="W1775" s="39"/>
      <c r="X1775" s="43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2" t="str">
        <f>VLOOKUP(N1776,'Linien - BU'!A:B,2,FALSE)</f>
        <v>BU4</v>
      </c>
      <c r="B1776" s="73">
        <f t="shared" si="198"/>
        <v>7</v>
      </c>
      <c r="C1776" s="74">
        <f>Abfalldokumentation!$U1776</f>
        <v>44515</v>
      </c>
      <c r="D1776" s="68" t="str">
        <f>IFERROR(VLOOKUP(Tabelle3[[#This Row],[Artikelnr.]],Produktgruppe!A:B,2,0),Tabelle3[[#This Row],[Produktname]])</f>
        <v>ABS 295</v>
      </c>
      <c r="E1776" s="75" t="str">
        <f>IFERROR(VLOOKUP(Abfalldokumentation!$O1776,Artikel!A:C,3,FALSE),Abfalldokumentation!$O1776)</f>
        <v>ABS PECO</v>
      </c>
      <c r="F1776" s="75" t="str">
        <f>VLOOKUP(T1776,'Liste Gründe'!A:D,2,FALSE)</f>
        <v>keinen Verwendungszweck</v>
      </c>
      <c r="G1776" s="74" t="str">
        <f>IF(ISBLANK(V1776),VLOOKUP(Abfalldokumentation!$P1776,'Liste Gründe'!A:D,3,FALSE),V1776)</f>
        <v>keinen Verwendungszweck</v>
      </c>
      <c r="H1776" s="75" t="str">
        <f>IF(ISBLANK(Abfalldokumentation!$W1776),"-",Abfalldokumentation!$W1776)</f>
        <v>-</v>
      </c>
      <c r="I1776" s="75">
        <f t="shared" si="191"/>
        <v>46</v>
      </c>
      <c r="J1776" s="75" t="str">
        <f t="shared" si="192"/>
        <v>Produkte</v>
      </c>
      <c r="K1776" s="75" t="str">
        <f t="shared" si="193"/>
        <v>BUs</v>
      </c>
      <c r="L1776" s="75" t="str">
        <f t="shared" si="194"/>
        <v>Symptome</v>
      </c>
      <c r="M17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IFERROR(VLOOKUP(Abfalldokumentation!$O1776,Kennzahlen!U:X,3,FALSE)*Abfalldokumentation!$B1776,"0")))),0)</f>
        <v>9.1663526661992432</v>
      </c>
      <c r="N1776" s="75" t="str">
        <f>IF(ISBLANK(Q1776),VLOOKUP(Abfalldokumentation!$O1776,'Linien - BU'!R:S,2,FALSE),Q1776)</f>
        <v>BU4</v>
      </c>
      <c r="O1776" s="76">
        <f t="shared" si="195"/>
        <v>29500891</v>
      </c>
      <c r="P1776" s="76">
        <f t="shared" si="196"/>
        <v>61</v>
      </c>
      <c r="Q1776" s="44" t="s">
        <v>9</v>
      </c>
      <c r="R1776" s="45">
        <v>29500891</v>
      </c>
      <c r="S1776" s="45">
        <v>7</v>
      </c>
      <c r="T1776" s="45">
        <v>61</v>
      </c>
      <c r="U1776" s="40">
        <v>44515</v>
      </c>
      <c r="V1776" s="60"/>
      <c r="W1776" s="45"/>
      <c r="X1776" s="49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7" t="str">
        <f>VLOOKUP(N1777,'Linien - BU'!A:B,2,FALSE)</f>
        <v>BU4</v>
      </c>
      <c r="B1777" s="78">
        <f t="shared" si="198"/>
        <v>18</v>
      </c>
      <c r="C1777" s="79">
        <f>Abfalldokumentation!$U1777</f>
        <v>44515</v>
      </c>
      <c r="D1777" s="68" t="str">
        <f>IFERROR(VLOOKUP(Tabelle3[[#This Row],[Artikelnr.]],Produktgruppe!A:B,2,0),Tabelle3[[#This Row],[Produktname]])</f>
        <v>ABS 295</v>
      </c>
      <c r="E1777" s="80" t="str">
        <f>IFERROR(VLOOKUP(Abfalldokumentation!$O1777,Artikel!A:C,3,FALSE),Abfalldokumentation!$O1777)</f>
        <v>ABS Unser Blütenkäse</v>
      </c>
      <c r="F1777" s="80" t="str">
        <f>VLOOKUP(T1777,'Liste Gründe'!A:D,2,FALSE)</f>
        <v>keinen Verwendungszweck</v>
      </c>
      <c r="G1777" s="79" t="str">
        <f>IF(ISBLANK(V1777),VLOOKUP(Abfalldokumentation!$P1777,'Liste Gründe'!A:D,3,FALSE),V1777)</f>
        <v>keinen Verwendungszweck</v>
      </c>
      <c r="H1777" s="80" t="str">
        <f>IF(ISBLANK(Abfalldokumentation!$W1777),"-",Abfalldokumentation!$W1777)</f>
        <v>-</v>
      </c>
      <c r="I1777" s="80">
        <f t="shared" si="191"/>
        <v>46</v>
      </c>
      <c r="J1777" s="80" t="str">
        <f t="shared" si="192"/>
        <v>Produkte</v>
      </c>
      <c r="K1777" s="80" t="str">
        <f t="shared" si="193"/>
        <v>BUs</v>
      </c>
      <c r="L1777" s="80" t="str">
        <f t="shared" si="194"/>
        <v>Symptome</v>
      </c>
      <c r="M17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IFERROR(VLOOKUP(Abfalldokumentation!$O1777,Kennzahlen!U:X,3,FALSE)*Abfalldokumentation!$B1777,"0")))),0)</f>
        <v>9.4651380183951126</v>
      </c>
      <c r="N1777" s="80" t="str">
        <f>IF(ISBLANK(Q1777),VLOOKUP(Abfalldokumentation!$O1777,'Linien - BU'!R:S,2,FALSE),Q1777)</f>
        <v>BU4</v>
      </c>
      <c r="O1777" s="76">
        <f t="shared" si="195"/>
        <v>29500910</v>
      </c>
      <c r="P1777" s="76">
        <f t="shared" si="196"/>
        <v>61</v>
      </c>
      <c r="Q1777" s="38" t="s">
        <v>9</v>
      </c>
      <c r="R1777" s="39">
        <v>29500910</v>
      </c>
      <c r="S1777" s="39">
        <v>18</v>
      </c>
      <c r="T1777" s="39">
        <v>61</v>
      </c>
      <c r="U1777" s="40">
        <v>44515</v>
      </c>
      <c r="V1777" s="58"/>
      <c r="W1777" s="39"/>
      <c r="X1777" s="43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2" t="str">
        <f>VLOOKUP(N1778,'Linien - BU'!A:B,2,FALSE)</f>
        <v>BU4</v>
      </c>
      <c r="B1778" s="73">
        <f t="shared" si="198"/>
        <v>16</v>
      </c>
      <c r="C1778" s="74">
        <f>Abfalldokumentation!$U1778</f>
        <v>44515</v>
      </c>
      <c r="D1778" s="68" t="str">
        <f>IFERROR(VLOOKUP(Tabelle3[[#This Row],[Artikelnr.]],Produktgruppe!A:B,2,0),Tabelle3[[#This Row],[Produktname]])</f>
        <v>ABS 295</v>
      </c>
      <c r="E1778" s="75" t="str">
        <f>IFERROR(VLOOKUP(Abfalldokumentation!$O1778,Artikel!A:C,3,FALSE),Abfalldokumentation!$O1778)</f>
        <v>ABS Unser Blütenkäse</v>
      </c>
      <c r="F1778" s="75" t="str">
        <f>VLOOKUP(T1778,'Liste Gründe'!A:D,2,FALSE)</f>
        <v>keinen Verwendungszweck</v>
      </c>
      <c r="G1778" s="74" t="str">
        <f>IF(ISBLANK(V1778),VLOOKUP(Abfalldokumentation!$P1778,'Liste Gründe'!A:D,3,FALSE),V1778)</f>
        <v>keinen Verwendungszweck</v>
      </c>
      <c r="H1778" s="75" t="str">
        <f>IF(ISBLANK(Abfalldokumentation!$W1778),"-",Abfalldokumentation!$W1778)</f>
        <v>-</v>
      </c>
      <c r="I1778" s="75">
        <f t="shared" si="191"/>
        <v>46</v>
      </c>
      <c r="J1778" s="75" t="str">
        <f t="shared" si="192"/>
        <v>Produkte</v>
      </c>
      <c r="K1778" s="75" t="str">
        <f t="shared" si="193"/>
        <v>BUs</v>
      </c>
      <c r="L1778" s="75" t="str">
        <f t="shared" si="194"/>
        <v>Symptome</v>
      </c>
      <c r="M17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IFERROR(VLOOKUP(Abfalldokumentation!$O1778,Kennzahlen!U:X,3,FALSE)*Abfalldokumentation!$B1778,"0")))),0)</f>
        <v>9.4651380183951126</v>
      </c>
      <c r="N1778" s="75" t="str">
        <f>IF(ISBLANK(Q1778),VLOOKUP(Abfalldokumentation!$O1778,'Linien - BU'!R:S,2,FALSE),Q1778)</f>
        <v>BU4</v>
      </c>
      <c r="O1778" s="76">
        <f t="shared" si="195"/>
        <v>29500910</v>
      </c>
      <c r="P1778" s="76">
        <f t="shared" si="196"/>
        <v>61</v>
      </c>
      <c r="Q1778" s="44" t="s">
        <v>9</v>
      </c>
      <c r="R1778" s="45">
        <v>29500910</v>
      </c>
      <c r="S1778" s="45">
        <v>16</v>
      </c>
      <c r="T1778" s="45">
        <v>61</v>
      </c>
      <c r="U1778" s="40">
        <v>44515</v>
      </c>
      <c r="V1778" s="60"/>
      <c r="W1778" s="45"/>
      <c r="X1778" s="49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7" t="str">
        <f>VLOOKUP(N1779,'Linien - BU'!A:B,2,FALSE)</f>
        <v>BU4</v>
      </c>
      <c r="B1779" s="78">
        <f t="shared" si="198"/>
        <v>14</v>
      </c>
      <c r="C1779" s="79">
        <f>Abfalldokumentation!$U1779</f>
        <v>44515</v>
      </c>
      <c r="D1779" s="68" t="str">
        <f>IFERROR(VLOOKUP(Tabelle3[[#This Row],[Artikelnr.]],Produktgruppe!A:B,2,0),Tabelle3[[#This Row],[Produktname]])</f>
        <v>ABS 295</v>
      </c>
      <c r="E1779" s="80" t="str">
        <f>IFERROR(VLOOKUP(Abfalldokumentation!$O1779,Artikel!A:C,3,FALSE),Abfalldokumentation!$O1779)</f>
        <v>ABS AT-ROTWEIN</v>
      </c>
      <c r="F1779" s="80" t="str">
        <f>VLOOKUP(T1779,'Liste Gründe'!A:D,2,FALSE)</f>
        <v>Verpackungsfehler</v>
      </c>
      <c r="G1779" s="79" t="str">
        <f>IF(ISBLANK(V1779),VLOOKUP(Abfalldokumentation!$P1779,'Liste Gründe'!A:D,3,FALSE),V1779)</f>
        <v>offene Verpackung</v>
      </c>
      <c r="H1779" s="80" t="str">
        <f>IF(ISBLANK(Abfalldokumentation!$W1779),"-",Abfalldokumentation!$W1779)</f>
        <v>-</v>
      </c>
      <c r="I1779" s="80">
        <f t="shared" si="191"/>
        <v>46</v>
      </c>
      <c r="J1779" s="80" t="str">
        <f t="shared" si="192"/>
        <v>Produkte</v>
      </c>
      <c r="K1779" s="80" t="str">
        <f t="shared" si="193"/>
        <v>BUs</v>
      </c>
      <c r="L1779" s="80" t="str">
        <f t="shared" si="194"/>
        <v>Symptome</v>
      </c>
      <c r="M17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IFERROR(VLOOKUP(Abfalldokumentation!$O1779,Kennzahlen!U:X,3,FALSE)*Abfalldokumentation!$B1779,"0")))),0)</f>
        <v>7.4148209887633527</v>
      </c>
      <c r="N1779" s="80" t="str">
        <f>IF(ISBLANK(Q1779),VLOOKUP(Abfalldokumentation!$O1779,'Linien - BU'!R:S,2,FALSE),Q1779)</f>
        <v>BU4</v>
      </c>
      <c r="O1779" s="76">
        <f t="shared" si="195"/>
        <v>29501013</v>
      </c>
      <c r="P1779" s="76">
        <f t="shared" si="196"/>
        <v>82</v>
      </c>
      <c r="Q1779" s="38" t="s">
        <v>9</v>
      </c>
      <c r="R1779" s="39">
        <v>29501013</v>
      </c>
      <c r="S1779" s="39">
        <v>14</v>
      </c>
      <c r="T1779" s="39">
        <v>82</v>
      </c>
      <c r="U1779" s="40">
        <v>44515</v>
      </c>
      <c r="V1779" s="58"/>
      <c r="W1779" s="39"/>
      <c r="X1779" s="43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2" t="str">
        <f>VLOOKUP(N1780,'Linien - BU'!A:B,2,FALSE)</f>
        <v>BU4</v>
      </c>
      <c r="B1780" s="73">
        <f t="shared" si="198"/>
        <v>15</v>
      </c>
      <c r="C1780" s="74">
        <f>Abfalldokumentation!$U1780</f>
        <v>44515</v>
      </c>
      <c r="D1780" s="68" t="str">
        <f>IFERROR(VLOOKUP(Tabelle3[[#This Row],[Artikelnr.]],Produktgruppe!A:B,2,0),Tabelle3[[#This Row],[Produktname]])</f>
        <v>ABS 295</v>
      </c>
      <c r="E1780" s="75" t="str">
        <f>IFERROR(VLOOKUP(Abfalldokumentation!$O1780,Artikel!A:C,3,FALSE),Abfalldokumentation!$O1780)</f>
        <v>ABS GRUY</v>
      </c>
      <c r="F1780" s="75" t="str">
        <f>VLOOKUP(T1780,'Liste Gründe'!A:D,2,FALSE)</f>
        <v>keinen Verwendungszweck</v>
      </c>
      <c r="G1780" s="74" t="str">
        <f>IF(ISBLANK(V1780),VLOOKUP(Abfalldokumentation!$P1780,'Liste Gründe'!A:D,3,FALSE),V1780)</f>
        <v>keinen Verwendungszweck</v>
      </c>
      <c r="H1780" s="75" t="str">
        <f>IF(ISBLANK(Abfalldokumentation!$W1780),"-",Abfalldokumentation!$W1780)</f>
        <v>-</v>
      </c>
      <c r="I1780" s="75">
        <f t="shared" si="191"/>
        <v>46</v>
      </c>
      <c r="J1780" s="75" t="str">
        <f t="shared" si="192"/>
        <v>Produkte</v>
      </c>
      <c r="K1780" s="75" t="str">
        <f t="shared" si="193"/>
        <v>BUs</v>
      </c>
      <c r="L1780" s="75" t="str">
        <f t="shared" si="194"/>
        <v>Symptome</v>
      </c>
      <c r="M17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IFERROR(VLOOKUP(Abfalldokumentation!$O1780,Kennzahlen!U:X,3,FALSE)*Abfalldokumentation!$B1780,"0")))),0)</f>
        <v>14.49175949220386</v>
      </c>
      <c r="N1780" s="75" t="str">
        <f>IF(ISBLANK(Q1780),VLOOKUP(Abfalldokumentation!$O1780,'Linien - BU'!R:S,2,FALSE),Q1780)</f>
        <v>BU4</v>
      </c>
      <c r="O1780" s="76">
        <f t="shared" si="195"/>
        <v>29500908</v>
      </c>
      <c r="P1780" s="76">
        <f t="shared" si="196"/>
        <v>61</v>
      </c>
      <c r="Q1780" s="44" t="s">
        <v>9</v>
      </c>
      <c r="R1780" s="45">
        <v>29500908</v>
      </c>
      <c r="S1780" s="45">
        <v>15</v>
      </c>
      <c r="T1780" s="45">
        <v>61</v>
      </c>
      <c r="U1780" s="40">
        <v>44515</v>
      </c>
      <c r="V1780" s="60"/>
      <c r="W1780" s="45"/>
      <c r="X1780" s="49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1" t="str">
        <f>VLOOKUP(N1781,'Linien - BU'!A:B,2,FALSE)</f>
        <v>BU4</v>
      </c>
      <c r="B1781" s="82">
        <f t="shared" si="198"/>
        <v>8</v>
      </c>
      <c r="C1781" s="83">
        <f>Abfalldokumentation!$U1781</f>
        <v>44515</v>
      </c>
      <c r="D1781" s="68" t="str">
        <f>IFERROR(VLOOKUP(Tabelle3[[#This Row],[Artikelnr.]],Produktgruppe!A:B,2,0),Tabelle3[[#This Row],[Produktname]])</f>
        <v>ABS 295</v>
      </c>
      <c r="E1781" s="84" t="str">
        <f>IFERROR(VLOOKUP(Abfalldokumentation!$O1781,Artikel!A:C,3,FALSE),Abfalldokumentation!$O1781)</f>
        <v>ABS GRUY</v>
      </c>
      <c r="F1781" s="84" t="str">
        <f>VLOOKUP(T1781,'Liste Gründe'!A:D,2,FALSE)</f>
        <v>keinen Verwendungszweck</v>
      </c>
      <c r="G1781" s="83" t="str">
        <f>IF(ISBLANK(V1781),VLOOKUP(Abfalldokumentation!$P1781,'Liste Gründe'!A:D,3,FALSE),V1781)</f>
        <v>keinen Verwendungszweck</v>
      </c>
      <c r="H1781" s="84" t="str">
        <f>IF(ISBLANK(Abfalldokumentation!$W1781),"-",Abfalldokumentation!$W1781)</f>
        <v>-</v>
      </c>
      <c r="I1781" s="84">
        <f t="shared" si="191"/>
        <v>46</v>
      </c>
      <c r="J1781" s="84" t="str">
        <f t="shared" si="192"/>
        <v>Produkte</v>
      </c>
      <c r="K1781" s="84" t="str">
        <f t="shared" si="193"/>
        <v>BUs</v>
      </c>
      <c r="L1781" s="84" t="str">
        <f t="shared" si="194"/>
        <v>Symptome</v>
      </c>
      <c r="M17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IFERROR(VLOOKUP(Abfalldokumentation!$O1781,Kennzahlen!U:X,3,FALSE)*Abfalldokumentation!$B1781,"0")))),0)</f>
        <v>14.49175949220386</v>
      </c>
      <c r="N1781" s="84" t="str">
        <f>IF(ISBLANK(Q1781),VLOOKUP(Abfalldokumentation!$O1781,'Linien - BU'!R:S,2,FALSE),Q1781)</f>
        <v>BU4</v>
      </c>
      <c r="O1781" s="85">
        <f t="shared" si="195"/>
        <v>29500908</v>
      </c>
      <c r="P1781" s="85">
        <f t="shared" si="196"/>
        <v>61</v>
      </c>
      <c r="Q1781" s="34" t="s">
        <v>9</v>
      </c>
      <c r="R1781" s="30">
        <v>29500908</v>
      </c>
      <c r="S1781" s="30">
        <v>8</v>
      </c>
      <c r="T1781" s="30">
        <v>61</v>
      </c>
      <c r="U1781" s="40">
        <v>44515</v>
      </c>
      <c r="V1781" s="61"/>
      <c r="W1781" s="30"/>
      <c r="X1781" s="62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7" t="str">
        <f>VLOOKUP(N1782,'Linien - BU'!A:B,2,FALSE)</f>
        <v>BU3</v>
      </c>
      <c r="B1782" s="78">
        <f t="shared" si="198"/>
        <v>12</v>
      </c>
      <c r="C1782" s="79">
        <f>Abfalldokumentation!$U1782</f>
        <v>44516</v>
      </c>
      <c r="D1782" s="68" t="str">
        <f>IFERROR(VLOOKUP(Tabelle3[[#This Row],[Artikelnr.]],Produktgruppe!A:B,2,0),Tabelle3[[#This Row],[Produktname]])</f>
        <v>VOS 295</v>
      </c>
      <c r="E1782" s="80" t="str">
        <f>IFERROR(VLOOKUP(Abfalldokumentation!$O1782,Artikel!A:C,3,FALSE),Abfalldokumentation!$O1782)</f>
        <v>VOS Räucher Natur Natri</v>
      </c>
      <c r="F1782" s="80" t="str">
        <f>VLOOKUP(T1782,'Liste Gründe'!A:D,2,FALSE)</f>
        <v>Schimmel</v>
      </c>
      <c r="G1782" s="79" t="str">
        <f>IF(ISBLANK(V1782),VLOOKUP(Abfalldokumentation!$P1782,'Liste Gründe'!A:D,3,FALSE),V1782)</f>
        <v>kein VOS in England, VS-Würste keine Produktion</v>
      </c>
      <c r="H1782" s="80" t="str">
        <f>IF(ISBLANK(Abfalldokumentation!$W1782),"-",Abfalldokumentation!$W1782)</f>
        <v>-</v>
      </c>
      <c r="I1782" s="80">
        <f t="shared" si="191"/>
        <v>46</v>
      </c>
      <c r="J1782" s="80" t="str">
        <f t="shared" si="192"/>
        <v>Produkte</v>
      </c>
      <c r="K1782" s="80" t="str">
        <f t="shared" si="193"/>
        <v>BUs</v>
      </c>
      <c r="L1782" s="80" t="str">
        <f t="shared" si="194"/>
        <v>Symptome</v>
      </c>
      <c r="M17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IFERROR(VLOOKUP(Abfalldokumentation!$O1782,Kennzahlen!U:X,3,FALSE)*Abfalldokumentation!$B1782,"0")))),0)</f>
        <v>6</v>
      </c>
      <c r="N1782" s="80" t="str">
        <f>IF(ISBLANK(Q1782),VLOOKUP(Abfalldokumentation!$O1782,'Linien - BU'!R:S,2,FALSE),Q1782)</f>
        <v>BU3</v>
      </c>
      <c r="O1782" s="76">
        <f t="shared" si="195"/>
        <v>29500498</v>
      </c>
      <c r="P1782" s="76">
        <f t="shared" si="196"/>
        <v>12</v>
      </c>
      <c r="Q1782" s="38" t="s">
        <v>8</v>
      </c>
      <c r="R1782" s="39">
        <v>29500498</v>
      </c>
      <c r="S1782" s="39">
        <v>12</v>
      </c>
      <c r="T1782" s="39">
        <v>12</v>
      </c>
      <c r="U1782" s="40">
        <v>44516</v>
      </c>
      <c r="V1782" s="41" t="s">
        <v>25</v>
      </c>
      <c r="W1782" s="39"/>
      <c r="X1782" s="43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93" t="str">
        <f>VLOOKUP(N1783,'Linien - BU'!A:B,2,FALSE)</f>
        <v>BU3</v>
      </c>
      <c r="B1783" s="94">
        <f t="shared" si="198"/>
        <v>48</v>
      </c>
      <c r="C1783" s="95">
        <f>Abfalldokumentation!$U1783</f>
        <v>44516</v>
      </c>
      <c r="D1783" s="68" t="str">
        <f>IFERROR(VLOOKUP(Tabelle3[[#This Row],[Artikelnr.]],Produktgruppe!A:B,2,0),Tabelle3[[#This Row],[Produktname]])</f>
        <v>VOS 295</v>
      </c>
      <c r="E1783" s="96" t="str">
        <f>IFERROR(VLOOKUP(Abfalldokumentation!$O1783,Artikel!A:C,3,FALSE),Abfalldokumentation!$O1783)</f>
        <v>VOS Räucher Natur Natri</v>
      </c>
      <c r="F1783" s="96" t="str">
        <f>VLOOKUP(T1783,'Liste Gründe'!A:D,2,FALSE)</f>
        <v>Schimmel</v>
      </c>
      <c r="G1783" s="95" t="str">
        <f>IF(ISBLANK(V1783),VLOOKUP(Abfalldokumentation!$P1783,'Liste Gründe'!A:D,3,FALSE),V1783)</f>
        <v>kein VOS in England, VS-Würste keine Produktion</v>
      </c>
      <c r="H1783" s="96" t="str">
        <f>IF(ISBLANK(Abfalldokumentation!$W1783),"-",Abfalldokumentation!$W1783)</f>
        <v>-</v>
      </c>
      <c r="I1783" s="96">
        <f t="shared" si="191"/>
        <v>46</v>
      </c>
      <c r="J1783" s="96" t="str">
        <f t="shared" si="192"/>
        <v>Produkte</v>
      </c>
      <c r="K1783" s="96" t="str">
        <f t="shared" si="193"/>
        <v>BUs</v>
      </c>
      <c r="L1783" s="96" t="str">
        <f t="shared" si="194"/>
        <v>Symptome</v>
      </c>
      <c r="M17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IFERROR(VLOOKUP(Abfalldokumentation!$O1783,Kennzahlen!U:X,3,FALSE)*Abfalldokumentation!$B1783,"0")))),0)</f>
        <v>24</v>
      </c>
      <c r="N1783" s="96" t="str">
        <f>IF(ISBLANK(Q1783),VLOOKUP(Abfalldokumentation!$O1783,'Linien - BU'!R:S,2,FALSE),Q1783)</f>
        <v>BU3</v>
      </c>
      <c r="O1783" s="97">
        <f t="shared" si="195"/>
        <v>29500498</v>
      </c>
      <c r="P1783" s="97">
        <f t="shared" si="196"/>
        <v>12</v>
      </c>
      <c r="Q1783" s="89" t="s">
        <v>8</v>
      </c>
      <c r="R1783" s="90">
        <v>29500498</v>
      </c>
      <c r="S1783" s="90">
        <v>48</v>
      </c>
      <c r="T1783" s="90">
        <v>12</v>
      </c>
      <c r="U1783" s="40">
        <v>44516</v>
      </c>
      <c r="V1783" s="41" t="s">
        <v>25</v>
      </c>
      <c r="W1783" s="90"/>
      <c r="X1783" s="92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93" t="str">
        <f>VLOOKUP(N1784,'Linien - BU'!A:B,2,FALSE)</f>
        <v>BU1</v>
      </c>
      <c r="B1784" s="94">
        <f t="shared" ref="B1784:B1836" si="199">S1784</f>
        <v>48</v>
      </c>
      <c r="C1784" s="95">
        <f>Abfalldokumentation!$U1784</f>
        <v>44516</v>
      </c>
      <c r="D1784" s="68" t="str">
        <f>IFERROR(VLOOKUP(Tabelle3[[#This Row],[Artikelnr.]],Produktgruppe!A:B,2,0),Tabelle3[[#This Row],[Produktname]])</f>
        <v>VOS 295</v>
      </c>
      <c r="E1784" s="96" t="str">
        <f>IFERROR(VLOOKUP(Abfalldokumentation!$O1784,Artikel!A:C,3,FALSE),Abfalldokumentation!$O1784)</f>
        <v>VOS-ABS ENTSORGUNG</v>
      </c>
      <c r="F1784" s="96" t="str">
        <f>VLOOKUP(T1784,'Liste Gründe'!A:D,2,FALSE)</f>
        <v>Rest</v>
      </c>
      <c r="G1784" s="95" t="str">
        <f>IF(ISBLANK(V1784),VLOOKUP(Abfalldokumentation!$P1784,'Liste Gründe'!A:D,3,FALSE),V1784)</f>
        <v>geschälte Rinde</v>
      </c>
      <c r="H1784" s="96" t="str">
        <f>IF(ISBLANK(Abfalldokumentation!$W1784),"-",Abfalldokumentation!$W1784)</f>
        <v>-</v>
      </c>
      <c r="I1784" s="96">
        <f t="shared" ref="I1784:I1813" si="200">_xlfn.ISOWEEKNUM(C1784)</f>
        <v>46</v>
      </c>
      <c r="J1784" s="96" t="str">
        <f t="shared" ref="J1784:J1813" si="201">"Produkte"</f>
        <v>Produkte</v>
      </c>
      <c r="K1784" s="96" t="str">
        <f t="shared" ref="K1784:K1813" si="202">"BUs"</f>
        <v>BUs</v>
      </c>
      <c r="L1784" s="96" t="str">
        <f t="shared" ref="L1784:L1813" si="203">"Symptome"</f>
        <v>Symptome</v>
      </c>
      <c r="M17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IFERROR(VLOOKUP(Abfalldokumentation!$O1784,Kennzahlen!U:X,3,FALSE)*Abfalldokumentation!$B1784,"0")))),0)</f>
        <v>0.48</v>
      </c>
      <c r="N1784" s="96" t="str">
        <f>IF(ISBLANK(Q1784),VLOOKUP(Abfalldokumentation!$O1784,'Linien - BU'!R:S,2,FALSE),Q1784)</f>
        <v>BU1</v>
      </c>
      <c r="O1784" s="97">
        <f t="shared" ref="O1784:O1786" si="204">R1784</f>
        <v>29500917</v>
      </c>
      <c r="P1784" s="97">
        <f t="shared" ref="P1784:P1786" si="205">T1784</f>
        <v>60</v>
      </c>
      <c r="Q1784" s="89" t="s">
        <v>6</v>
      </c>
      <c r="R1784" s="90">
        <v>29500917</v>
      </c>
      <c r="S1784" s="90">
        <v>48</v>
      </c>
      <c r="T1784" s="90">
        <v>60</v>
      </c>
      <c r="U1784" s="40">
        <v>44516</v>
      </c>
      <c r="V1784" s="91"/>
      <c r="W1784" s="90"/>
      <c r="X1784" s="92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93" t="str">
        <f>VLOOKUP(N1785,'Linien - BU'!A:B,2,FALSE)</f>
        <v>BU4</v>
      </c>
      <c r="B1785" s="94">
        <f t="shared" si="199"/>
        <v>5</v>
      </c>
      <c r="C1785" s="95">
        <f>Abfalldokumentation!$U1785</f>
        <v>44516</v>
      </c>
      <c r="D1785" s="68" t="str">
        <f>IFERROR(VLOOKUP(Tabelle3[[#This Row],[Artikelnr.]],Produktgruppe!A:B,2,0),Tabelle3[[#This Row],[Produktname]])</f>
        <v>ABS 295</v>
      </c>
      <c r="E1785" s="96" t="str">
        <f>IFERROR(VLOOKUP(Abfalldokumentation!$O1785,Artikel!A:C,3,FALSE),Abfalldokumentation!$O1785)</f>
        <v>ABS MEDI-KRÄUK</v>
      </c>
      <c r="F1785" s="96" t="str">
        <f>VLOOKUP(T1785,'Liste Gründe'!A:D,2,FALSE)</f>
        <v>keinen Verwendungszweck</v>
      </c>
      <c r="G1785" s="95" t="str">
        <f>IF(ISBLANK(V1785),VLOOKUP(Abfalldokumentation!$P1785,'Liste Gründe'!A:D,3,FALSE),V1785)</f>
        <v>keinen Verwendungszweck</v>
      </c>
      <c r="H1785" s="96" t="str">
        <f>IF(ISBLANK(Abfalldokumentation!$W1785),"-",Abfalldokumentation!$W1785)</f>
        <v>-</v>
      </c>
      <c r="I1785" s="96">
        <f t="shared" si="200"/>
        <v>46</v>
      </c>
      <c r="J1785" s="96" t="str">
        <f t="shared" si="201"/>
        <v>Produkte</v>
      </c>
      <c r="K1785" s="96" t="str">
        <f t="shared" si="202"/>
        <v>BUs</v>
      </c>
      <c r="L1785" s="96" t="str">
        <f t="shared" si="203"/>
        <v>Symptome</v>
      </c>
      <c r="M17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IFERROR(VLOOKUP(Abfalldokumentation!$O1785,Kennzahlen!U:X,3,FALSE)*Abfalldokumentation!$B1785,"0")))),0)</f>
        <v>6.7194568295036419</v>
      </c>
      <c r="N1785" s="96" t="str">
        <f>IF(ISBLANK(Q1785),VLOOKUP(Abfalldokumentation!$O1785,'Linien - BU'!R:S,2,FALSE),Q1785)</f>
        <v>BU4</v>
      </c>
      <c r="O1785" s="97">
        <f t="shared" si="204"/>
        <v>29500886</v>
      </c>
      <c r="P1785" s="97">
        <f t="shared" si="205"/>
        <v>61</v>
      </c>
      <c r="Q1785" s="89" t="s">
        <v>9</v>
      </c>
      <c r="R1785" s="90">
        <v>29500886</v>
      </c>
      <c r="S1785" s="90">
        <v>5</v>
      </c>
      <c r="T1785" s="90">
        <v>61</v>
      </c>
      <c r="U1785" s="40">
        <v>44516</v>
      </c>
      <c r="V1785" s="91"/>
      <c r="W1785" s="90"/>
      <c r="X1785" s="92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93" t="str">
        <f>VLOOKUP(N1786,'Linien - BU'!A:B,2,FALSE)</f>
        <v>BU4</v>
      </c>
      <c r="B1786" s="94">
        <f t="shared" si="199"/>
        <v>4</v>
      </c>
      <c r="C1786" s="95">
        <f>Abfalldokumentation!$U1786</f>
        <v>44516</v>
      </c>
      <c r="D1786" s="68" t="str">
        <f>IFERROR(VLOOKUP(Tabelle3[[#This Row],[Artikelnr.]],Produktgruppe!A:B,2,0),Tabelle3[[#This Row],[Produktname]])</f>
        <v>ABS 295</v>
      </c>
      <c r="E1786" s="96" t="str">
        <f>IFERROR(VLOOKUP(Abfalldokumentation!$O1786,Artikel!A:C,3,FALSE),Abfalldokumentation!$O1786)</f>
        <v>ABS PECO</v>
      </c>
      <c r="F1786" s="96" t="str">
        <f>VLOOKUP(T1786,'Liste Gründe'!A:D,2,FALSE)</f>
        <v>keinen Verwendungszweck</v>
      </c>
      <c r="G1786" s="95" t="str">
        <f>IF(ISBLANK(V1786),VLOOKUP(Abfalldokumentation!$P1786,'Liste Gründe'!A:D,3,FALSE),V1786)</f>
        <v>keinen Verwendungszweck</v>
      </c>
      <c r="H1786" s="96" t="str">
        <f>IF(ISBLANK(Abfalldokumentation!$W1786),"-",Abfalldokumentation!$W1786)</f>
        <v>-</v>
      </c>
      <c r="I1786" s="96">
        <f t="shared" si="200"/>
        <v>46</v>
      </c>
      <c r="J1786" s="96" t="str">
        <f t="shared" si="201"/>
        <v>Produkte</v>
      </c>
      <c r="K1786" s="96" t="str">
        <f t="shared" si="202"/>
        <v>BUs</v>
      </c>
      <c r="L1786" s="96" t="str">
        <f t="shared" si="203"/>
        <v>Symptome</v>
      </c>
      <c r="M17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IFERROR(VLOOKUP(Abfalldokumentation!$O1786,Kennzahlen!U:X,3,FALSE)*Abfalldokumentation!$B1786,"0")))),0)</f>
        <v>9.1663526661992432</v>
      </c>
      <c r="N1786" s="96" t="str">
        <f>IF(ISBLANK(Q1786),VLOOKUP(Abfalldokumentation!$O1786,'Linien - BU'!R:S,2,FALSE),Q1786)</f>
        <v>BU4</v>
      </c>
      <c r="O1786" s="97">
        <f t="shared" si="204"/>
        <v>29500891</v>
      </c>
      <c r="P1786" s="97">
        <f t="shared" si="205"/>
        <v>61</v>
      </c>
      <c r="Q1786" s="89" t="s">
        <v>9</v>
      </c>
      <c r="R1786" s="90">
        <v>29500891</v>
      </c>
      <c r="S1786" s="90">
        <v>4</v>
      </c>
      <c r="T1786" s="90">
        <v>61</v>
      </c>
      <c r="U1786" s="40">
        <v>44516</v>
      </c>
      <c r="V1786" s="91"/>
      <c r="W1786" s="90"/>
      <c r="X1786" s="92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93" t="str">
        <f>VLOOKUP(N1787,'Linien - BU'!A:B,2,FALSE)</f>
        <v>BU4</v>
      </c>
      <c r="B1787" s="94">
        <f t="shared" si="199"/>
        <v>7</v>
      </c>
      <c r="C1787" s="95">
        <f>Abfalldokumentation!$U1787</f>
        <v>44516</v>
      </c>
      <c r="D1787" s="68" t="str">
        <f>IFERROR(VLOOKUP(Tabelle3[[#This Row],[Artikelnr.]],Produktgruppe!A:B,2,0),Tabelle3[[#This Row],[Produktname]])</f>
        <v>ABS 295</v>
      </c>
      <c r="E1787" s="96" t="str">
        <f>IFERROR(VLOOKUP(Abfalldokumentation!$O1787,Artikel!A:C,3,FALSE),Abfalldokumentation!$O1787)</f>
        <v>ABS PECO</v>
      </c>
      <c r="F1787" s="96" t="str">
        <f>VLOOKUP(T1787,'Liste Gründe'!A:D,2,FALSE)</f>
        <v>keinen Verwendungszweck</v>
      </c>
      <c r="G1787" s="95" t="str">
        <f>IF(ISBLANK(V1787),VLOOKUP(Abfalldokumentation!$P1787,'Liste Gründe'!A:D,3,FALSE),V1787)</f>
        <v>keinen Verwendungszweck</v>
      </c>
      <c r="H1787" s="96" t="str">
        <f>IF(ISBLANK(Abfalldokumentation!$W1787),"-",Abfalldokumentation!$W1787)</f>
        <v>-</v>
      </c>
      <c r="I1787" s="96">
        <f t="shared" si="200"/>
        <v>46</v>
      </c>
      <c r="J1787" s="96" t="str">
        <f t="shared" si="201"/>
        <v>Produkte</v>
      </c>
      <c r="K1787" s="96" t="str">
        <f t="shared" si="202"/>
        <v>BUs</v>
      </c>
      <c r="L1787" s="96" t="str">
        <f t="shared" si="203"/>
        <v>Symptome</v>
      </c>
      <c r="M17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IFERROR(VLOOKUP(Abfalldokumentation!$O1787,Kennzahlen!U:X,3,FALSE)*Abfalldokumentation!$B1787,"0")))),0)</f>
        <v>9.1663526661992432</v>
      </c>
      <c r="N1787" s="96" t="str">
        <f>IF(ISBLANK(Q1787),VLOOKUP(Abfalldokumentation!$O1787,'Linien - BU'!R:S,2,FALSE),Q1787)</f>
        <v>BU4</v>
      </c>
      <c r="O1787" s="97">
        <f t="shared" ref="O1787:O1847" si="206">R1787</f>
        <v>29500891</v>
      </c>
      <c r="P1787" s="97">
        <f t="shared" ref="P1787:P1847" si="207">T1787</f>
        <v>61</v>
      </c>
      <c r="Q1787" s="89" t="s">
        <v>9</v>
      </c>
      <c r="R1787" s="90">
        <v>29500891</v>
      </c>
      <c r="S1787" s="90">
        <v>7</v>
      </c>
      <c r="T1787" s="90">
        <v>61</v>
      </c>
      <c r="U1787" s="40">
        <v>44516</v>
      </c>
      <c r="V1787" s="91"/>
      <c r="W1787" s="90"/>
      <c r="X1787" s="92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93" t="str">
        <f>VLOOKUP(N1788,'Linien - BU'!A:B,2,FALSE)</f>
        <v>BU4</v>
      </c>
      <c r="B1788" s="94">
        <f t="shared" si="199"/>
        <v>10</v>
      </c>
      <c r="C1788" s="95">
        <f>Abfalldokumentation!$U1788</f>
        <v>44516</v>
      </c>
      <c r="D1788" s="68" t="str">
        <f>IFERROR(VLOOKUP(Tabelle3[[#This Row],[Artikelnr.]],Produktgruppe!A:B,2,0),Tabelle3[[#This Row],[Produktname]])</f>
        <v>ABS 295</v>
      </c>
      <c r="E1788" s="96" t="str">
        <f>IFERROR(VLOOKUP(Abfalldokumentation!$O1788,Artikel!A:C,3,FALSE),Abfalldokumentation!$O1788)</f>
        <v>ABS PECO</v>
      </c>
      <c r="F1788" s="96" t="str">
        <f>VLOOKUP(T1788,'Liste Gründe'!A:D,2,FALSE)</f>
        <v>keinen Verwendungszweck</v>
      </c>
      <c r="G1788" s="95" t="str">
        <f>IF(ISBLANK(V1788),VLOOKUP(Abfalldokumentation!$P1788,'Liste Gründe'!A:D,3,FALSE),V1788)</f>
        <v>keinen Verwendungszweck</v>
      </c>
      <c r="H1788" s="96" t="str">
        <f>IF(ISBLANK(Abfalldokumentation!$W1788),"-",Abfalldokumentation!$W1788)</f>
        <v>-</v>
      </c>
      <c r="I1788" s="96">
        <f t="shared" si="200"/>
        <v>46</v>
      </c>
      <c r="J1788" s="96" t="str">
        <f t="shared" si="201"/>
        <v>Produkte</v>
      </c>
      <c r="K1788" s="96" t="str">
        <f t="shared" si="202"/>
        <v>BUs</v>
      </c>
      <c r="L1788" s="96" t="str">
        <f t="shared" si="203"/>
        <v>Symptome</v>
      </c>
      <c r="M17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IFERROR(VLOOKUP(Abfalldokumentation!$O1788,Kennzahlen!U:X,3,FALSE)*Abfalldokumentation!$B1788,"0")))),0)</f>
        <v>9.1663526661992432</v>
      </c>
      <c r="N1788" s="96" t="str">
        <f>IF(ISBLANK(Q1788),VLOOKUP(Abfalldokumentation!$O1788,'Linien - BU'!R:S,2,FALSE),Q1788)</f>
        <v>BU4</v>
      </c>
      <c r="O1788" s="97">
        <f t="shared" si="206"/>
        <v>29500891</v>
      </c>
      <c r="P1788" s="97">
        <f t="shared" si="207"/>
        <v>61</v>
      </c>
      <c r="Q1788" s="89" t="s">
        <v>9</v>
      </c>
      <c r="R1788" s="90">
        <v>29500891</v>
      </c>
      <c r="S1788" s="90">
        <v>10</v>
      </c>
      <c r="T1788" s="90">
        <v>61</v>
      </c>
      <c r="U1788" s="40">
        <v>44516</v>
      </c>
      <c r="V1788" s="91"/>
      <c r="W1788" s="90"/>
      <c r="X1788" s="92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93" t="str">
        <f>VLOOKUP(N1789,'Linien - BU'!A:B,2,FALSE)</f>
        <v>BU4</v>
      </c>
      <c r="B1789" s="94">
        <f t="shared" si="199"/>
        <v>2</v>
      </c>
      <c r="C1789" s="95">
        <f>Abfalldokumentation!$U1789</f>
        <v>44516</v>
      </c>
      <c r="D1789" s="68" t="str">
        <f>IFERROR(VLOOKUP(Tabelle3[[#This Row],[Artikelnr.]],Produktgruppe!A:B,2,0),Tabelle3[[#This Row],[Produktname]])</f>
        <v>ABS 295</v>
      </c>
      <c r="E1789" s="96" t="str">
        <f>IFERROR(VLOOKUP(Abfalldokumentation!$O1789,Artikel!A:C,3,FALSE),Abfalldokumentation!$O1789)</f>
        <v>ABS PECO</v>
      </c>
      <c r="F1789" s="96" t="str">
        <f>VLOOKUP(T1789,'Liste Gründe'!A:D,2,FALSE)</f>
        <v>keinen Verwendungszweck</v>
      </c>
      <c r="G1789" s="95" t="str">
        <f>IF(ISBLANK(V1789),VLOOKUP(Abfalldokumentation!$P1789,'Liste Gründe'!A:D,3,FALSE),V1789)</f>
        <v>keinen Verwendungszweck</v>
      </c>
      <c r="H1789" s="96" t="str">
        <f>IF(ISBLANK(Abfalldokumentation!$W1789),"-",Abfalldokumentation!$W1789)</f>
        <v>-</v>
      </c>
      <c r="I1789" s="96">
        <f t="shared" si="200"/>
        <v>46</v>
      </c>
      <c r="J1789" s="96" t="str">
        <f t="shared" si="201"/>
        <v>Produkte</v>
      </c>
      <c r="K1789" s="96" t="str">
        <f t="shared" si="202"/>
        <v>BUs</v>
      </c>
      <c r="L1789" s="96" t="str">
        <f t="shared" si="203"/>
        <v>Symptome</v>
      </c>
      <c r="M17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IFERROR(VLOOKUP(Abfalldokumentation!$O1789,Kennzahlen!U:X,3,FALSE)*Abfalldokumentation!$B1789,"0")))),0)</f>
        <v>9.1663526661992432</v>
      </c>
      <c r="N1789" s="96" t="str">
        <f>IF(ISBLANK(Q1789),VLOOKUP(Abfalldokumentation!$O1789,'Linien - BU'!R:S,2,FALSE),Q1789)</f>
        <v>BU4</v>
      </c>
      <c r="O1789" s="97">
        <f t="shared" si="206"/>
        <v>29500891</v>
      </c>
      <c r="P1789" s="97">
        <f t="shared" si="207"/>
        <v>61</v>
      </c>
      <c r="Q1789" s="89" t="s">
        <v>9</v>
      </c>
      <c r="R1789" s="90">
        <v>29500891</v>
      </c>
      <c r="S1789" s="90">
        <v>2</v>
      </c>
      <c r="T1789" s="90">
        <v>61</v>
      </c>
      <c r="U1789" s="40">
        <v>44516</v>
      </c>
      <c r="V1789" s="91"/>
      <c r="W1789" s="90"/>
      <c r="X1789" s="92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93" t="str">
        <f>VLOOKUP(N1790,'Linien - BU'!A:B,2,FALSE)</f>
        <v>BU4</v>
      </c>
      <c r="B1790" s="94">
        <f t="shared" si="199"/>
        <v>6</v>
      </c>
      <c r="C1790" s="95">
        <f>Abfalldokumentation!$U1790</f>
        <v>44516</v>
      </c>
      <c r="D1790" s="68" t="str">
        <f>IFERROR(VLOOKUP(Tabelle3[[#This Row],[Artikelnr.]],Produktgruppe!A:B,2,0),Tabelle3[[#This Row],[Produktname]])</f>
        <v>ABS 295</v>
      </c>
      <c r="E1790" s="96" t="str">
        <f>IFERROR(VLOOKUP(Abfalldokumentation!$O1790,Artikel!A:C,3,FALSE),Abfalldokumentation!$O1790)</f>
        <v>ABS PECO</v>
      </c>
      <c r="F1790" s="96" t="str">
        <f>VLOOKUP(T1790,'Liste Gründe'!A:D,2,FALSE)</f>
        <v>keinen Verwendungszweck</v>
      </c>
      <c r="G1790" s="95" t="str">
        <f>IF(ISBLANK(V1790),VLOOKUP(Abfalldokumentation!$P1790,'Liste Gründe'!A:D,3,FALSE),V1790)</f>
        <v>keinen Verwendungszweck</v>
      </c>
      <c r="H1790" s="96" t="str">
        <f>IF(ISBLANK(Abfalldokumentation!$W1790),"-",Abfalldokumentation!$W1790)</f>
        <v>-</v>
      </c>
      <c r="I1790" s="96">
        <f t="shared" si="200"/>
        <v>46</v>
      </c>
      <c r="J1790" s="96" t="str">
        <f t="shared" si="201"/>
        <v>Produkte</v>
      </c>
      <c r="K1790" s="96" t="str">
        <f t="shared" si="202"/>
        <v>BUs</v>
      </c>
      <c r="L1790" s="96" t="str">
        <f t="shared" si="203"/>
        <v>Symptome</v>
      </c>
      <c r="M17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IFERROR(VLOOKUP(Abfalldokumentation!$O1790,Kennzahlen!U:X,3,FALSE)*Abfalldokumentation!$B1790,"0")))),0)</f>
        <v>9.1663526661992432</v>
      </c>
      <c r="N1790" s="96" t="str">
        <f>IF(ISBLANK(Q1790),VLOOKUP(Abfalldokumentation!$O1790,'Linien - BU'!R:S,2,FALSE),Q1790)</f>
        <v>BU4</v>
      </c>
      <c r="O1790" s="97">
        <f t="shared" si="206"/>
        <v>29500891</v>
      </c>
      <c r="P1790" s="97">
        <f t="shared" si="207"/>
        <v>61</v>
      </c>
      <c r="Q1790" s="89" t="s">
        <v>9</v>
      </c>
      <c r="R1790" s="90">
        <v>29500891</v>
      </c>
      <c r="S1790" s="90">
        <v>6</v>
      </c>
      <c r="T1790" s="90">
        <v>61</v>
      </c>
      <c r="U1790" s="40">
        <v>44516</v>
      </c>
      <c r="V1790" s="91"/>
      <c r="W1790" s="90"/>
      <c r="X1790" s="92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93" t="str">
        <f>VLOOKUP(N1791,'Linien - BU'!A:B,2,FALSE)</f>
        <v>BU4</v>
      </c>
      <c r="B1791" s="94">
        <f t="shared" si="199"/>
        <v>5</v>
      </c>
      <c r="C1791" s="95">
        <f>Abfalldokumentation!$U1791</f>
        <v>44516</v>
      </c>
      <c r="D1791" s="68" t="str">
        <f>IFERROR(VLOOKUP(Tabelle3[[#This Row],[Artikelnr.]],Produktgruppe!A:B,2,0),Tabelle3[[#This Row],[Produktname]])</f>
        <v>ABS 295</v>
      </c>
      <c r="E1791" s="96" t="str">
        <f>IFERROR(VLOOKUP(Abfalldokumentation!$O1791,Artikel!A:C,3,FALSE),Abfalldokumentation!$O1791)</f>
        <v>ABS PECO</v>
      </c>
      <c r="F1791" s="96" t="str">
        <f>VLOOKUP(T1791,'Liste Gründe'!A:D,2,FALSE)</f>
        <v>keinen Verwendungszweck</v>
      </c>
      <c r="G1791" s="95" t="str">
        <f>IF(ISBLANK(V1791),VLOOKUP(Abfalldokumentation!$P1791,'Liste Gründe'!A:D,3,FALSE),V1791)</f>
        <v>keinen Verwendungszweck</v>
      </c>
      <c r="H1791" s="96" t="str">
        <f>IF(ISBLANK(Abfalldokumentation!$W1791),"-",Abfalldokumentation!$W1791)</f>
        <v>-</v>
      </c>
      <c r="I1791" s="96">
        <f t="shared" si="200"/>
        <v>46</v>
      </c>
      <c r="J1791" s="96" t="str">
        <f t="shared" si="201"/>
        <v>Produkte</v>
      </c>
      <c r="K1791" s="96" t="str">
        <f t="shared" si="202"/>
        <v>BUs</v>
      </c>
      <c r="L1791" s="96" t="str">
        <f t="shared" si="203"/>
        <v>Symptome</v>
      </c>
      <c r="M17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IFERROR(VLOOKUP(Abfalldokumentation!$O1791,Kennzahlen!U:X,3,FALSE)*Abfalldokumentation!$B1791,"0")))),0)</f>
        <v>9.1663526661992432</v>
      </c>
      <c r="N1791" s="96" t="str">
        <f>IF(ISBLANK(Q1791),VLOOKUP(Abfalldokumentation!$O1791,'Linien - BU'!R:S,2,FALSE),Q1791)</f>
        <v>BU4</v>
      </c>
      <c r="O1791" s="97">
        <f t="shared" si="206"/>
        <v>29500891</v>
      </c>
      <c r="P1791" s="97">
        <f t="shared" si="207"/>
        <v>61</v>
      </c>
      <c r="Q1791" s="89" t="s">
        <v>9</v>
      </c>
      <c r="R1791" s="90">
        <v>29500891</v>
      </c>
      <c r="S1791" s="90">
        <v>5</v>
      </c>
      <c r="T1791" s="90">
        <v>61</v>
      </c>
      <c r="U1791" s="40">
        <v>44516</v>
      </c>
      <c r="V1791" s="91"/>
      <c r="W1791" s="90"/>
      <c r="X1791" s="92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93" t="str">
        <f>VLOOKUP(N1792,'Linien - BU'!A:B,2,FALSE)</f>
        <v>BU4</v>
      </c>
      <c r="B1792" s="94">
        <f t="shared" si="199"/>
        <v>9</v>
      </c>
      <c r="C1792" s="95">
        <f>Abfalldokumentation!$U1792</f>
        <v>44516</v>
      </c>
      <c r="D1792" s="68" t="str">
        <f>IFERROR(VLOOKUP(Tabelle3[[#This Row],[Artikelnr.]],Produktgruppe!A:B,2,0),Tabelle3[[#This Row],[Produktname]])</f>
        <v>ABS 295</v>
      </c>
      <c r="E1792" s="96" t="str">
        <f>IFERROR(VLOOKUP(Abfalldokumentation!$O1792,Artikel!A:C,3,FALSE),Abfalldokumentation!$O1792)</f>
        <v>ABS TI-AD</v>
      </c>
      <c r="F1792" s="96" t="str">
        <f>VLOOKUP(T1792,'Liste Gründe'!A:D,2,FALSE)</f>
        <v>Schimmel</v>
      </c>
      <c r="G1792" s="95" t="str">
        <f>IF(ISBLANK(V1792),VLOOKUP(Abfalldokumentation!$P1792,'Liste Gründe'!A:D,3,FALSE),V1792)</f>
        <v>gesammelt für möglichen Einsatz</v>
      </c>
      <c r="H1792" s="96" t="str">
        <f>IF(ISBLANK(Abfalldokumentation!$W1792),"-",Abfalldokumentation!$W1792)</f>
        <v>-</v>
      </c>
      <c r="I1792" s="96">
        <f t="shared" si="200"/>
        <v>46</v>
      </c>
      <c r="J1792" s="96" t="str">
        <f t="shared" si="201"/>
        <v>Produkte</v>
      </c>
      <c r="K1792" s="96" t="str">
        <f t="shared" si="202"/>
        <v>BUs</v>
      </c>
      <c r="L1792" s="96" t="str">
        <f t="shared" si="203"/>
        <v>Symptome</v>
      </c>
      <c r="M17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IFERROR(VLOOKUP(Abfalldokumentation!$O1792,Kennzahlen!U:X,3,FALSE)*Abfalldokumentation!$B1792,"0")))),0)</f>
        <v>7.7475399924149615</v>
      </c>
      <c r="N1792" s="96" t="str">
        <f>IF(ISBLANK(Q1792),VLOOKUP(Abfalldokumentation!$O1792,'Linien - BU'!R:S,2,FALSE),Q1792)</f>
        <v>BU4</v>
      </c>
      <c r="O1792" s="97">
        <f t="shared" si="206"/>
        <v>29500904</v>
      </c>
      <c r="P1792" s="97">
        <f t="shared" si="207"/>
        <v>12</v>
      </c>
      <c r="Q1792" s="89" t="s">
        <v>9</v>
      </c>
      <c r="R1792" s="90">
        <v>29500904</v>
      </c>
      <c r="S1792" s="90">
        <v>9</v>
      </c>
      <c r="T1792" s="90">
        <v>12</v>
      </c>
      <c r="U1792" s="40">
        <v>44516</v>
      </c>
      <c r="V1792" s="98" t="s">
        <v>23</v>
      </c>
      <c r="W1792" s="90"/>
      <c r="X1792" s="92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93" t="str">
        <f>VLOOKUP(N1793,'Linien - BU'!A:B,2,FALSE)</f>
        <v>BU4</v>
      </c>
      <c r="B1793" s="94">
        <f t="shared" si="199"/>
        <v>12</v>
      </c>
      <c r="C1793" s="95">
        <f>Abfalldokumentation!$U1793</f>
        <v>44516</v>
      </c>
      <c r="D1793" s="68" t="str">
        <f>IFERROR(VLOOKUP(Tabelle3[[#This Row],[Artikelnr.]],Produktgruppe!A:B,2,0),Tabelle3[[#This Row],[Produktname]])</f>
        <v>ABS 295</v>
      </c>
      <c r="E1793" s="96" t="str">
        <f>IFERROR(VLOOKUP(Abfalldokumentation!$O1793,Artikel!A:C,3,FALSE),Abfalldokumentation!$O1793)</f>
        <v>ABS TI-AD</v>
      </c>
      <c r="F1793" s="96" t="str">
        <f>VLOOKUP(T1793,'Liste Gründe'!A:D,2,FALSE)</f>
        <v>Schimmel</v>
      </c>
      <c r="G1793" s="95" t="str">
        <f>IF(ISBLANK(V1793),VLOOKUP(Abfalldokumentation!$P1793,'Liste Gründe'!A:D,3,FALSE),V1793)</f>
        <v>gesammelt für möglichen Einsatz</v>
      </c>
      <c r="H1793" s="96" t="str">
        <f>IF(ISBLANK(Abfalldokumentation!$W1793),"-",Abfalldokumentation!$W1793)</f>
        <v>-</v>
      </c>
      <c r="I1793" s="96">
        <f t="shared" si="200"/>
        <v>46</v>
      </c>
      <c r="J1793" s="96" t="str">
        <f t="shared" si="201"/>
        <v>Produkte</v>
      </c>
      <c r="K1793" s="96" t="str">
        <f t="shared" si="202"/>
        <v>BUs</v>
      </c>
      <c r="L1793" s="96" t="str">
        <f t="shared" si="203"/>
        <v>Symptome</v>
      </c>
      <c r="M17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IFERROR(VLOOKUP(Abfalldokumentation!$O1793,Kennzahlen!U:X,3,FALSE)*Abfalldokumentation!$B1793,"0")))),0)</f>
        <v>7.7475399924149615</v>
      </c>
      <c r="N1793" s="96" t="str">
        <f>IF(ISBLANK(Q1793),VLOOKUP(Abfalldokumentation!$O1793,'Linien - BU'!R:S,2,FALSE),Q1793)</f>
        <v>BU4</v>
      </c>
      <c r="O1793" s="97">
        <f t="shared" si="206"/>
        <v>29500904</v>
      </c>
      <c r="P1793" s="97">
        <f t="shared" si="207"/>
        <v>12</v>
      </c>
      <c r="Q1793" s="89" t="s">
        <v>9</v>
      </c>
      <c r="R1793" s="90">
        <v>29500904</v>
      </c>
      <c r="S1793" s="90">
        <v>12</v>
      </c>
      <c r="T1793" s="90">
        <v>12</v>
      </c>
      <c r="U1793" s="40">
        <v>44516</v>
      </c>
      <c r="V1793" s="98" t="s">
        <v>23</v>
      </c>
      <c r="W1793" s="90"/>
      <c r="X1793" s="92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93" t="str">
        <f>VLOOKUP(N1794,'Linien - BU'!A:B,2,FALSE)</f>
        <v>BU4</v>
      </c>
      <c r="B1794" s="94">
        <f t="shared" si="199"/>
        <v>17</v>
      </c>
      <c r="C1794" s="95">
        <f>Abfalldokumentation!$U1794</f>
        <v>44516</v>
      </c>
      <c r="D1794" s="68" t="str">
        <f>IFERROR(VLOOKUP(Tabelle3[[#This Row],[Artikelnr.]],Produktgruppe!A:B,2,0),Tabelle3[[#This Row],[Produktname]])</f>
        <v>ABS 295</v>
      </c>
      <c r="E1794" s="96" t="str">
        <f>IFERROR(VLOOKUP(Abfalldokumentation!$O1794,Artikel!A:C,3,FALSE),Abfalldokumentation!$O1794)</f>
        <v>ABS TI-AD</v>
      </c>
      <c r="F1794" s="96" t="str">
        <f>VLOOKUP(T1794,'Liste Gründe'!A:D,2,FALSE)</f>
        <v>Schimmel</v>
      </c>
      <c r="G1794" s="95" t="str">
        <f>IF(ISBLANK(V1794),VLOOKUP(Abfalldokumentation!$P1794,'Liste Gründe'!A:D,3,FALSE),V1794)</f>
        <v>gesammelt für möglichen Einsatz</v>
      </c>
      <c r="H1794" s="96" t="str">
        <f>IF(ISBLANK(Abfalldokumentation!$W1794),"-",Abfalldokumentation!$W1794)</f>
        <v>-</v>
      </c>
      <c r="I1794" s="96">
        <f t="shared" si="200"/>
        <v>46</v>
      </c>
      <c r="J1794" s="96" t="str">
        <f t="shared" si="201"/>
        <v>Produkte</v>
      </c>
      <c r="K1794" s="96" t="str">
        <f t="shared" si="202"/>
        <v>BUs</v>
      </c>
      <c r="L1794" s="96" t="str">
        <f t="shared" si="203"/>
        <v>Symptome</v>
      </c>
      <c r="M17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IFERROR(VLOOKUP(Abfalldokumentation!$O1794,Kennzahlen!U:X,3,FALSE)*Abfalldokumentation!$B1794,"0")))),0)</f>
        <v>7.7475399924149615</v>
      </c>
      <c r="N1794" s="96" t="str">
        <f>IF(ISBLANK(Q1794),VLOOKUP(Abfalldokumentation!$O1794,'Linien - BU'!R:S,2,FALSE),Q1794)</f>
        <v>BU4</v>
      </c>
      <c r="O1794" s="97">
        <f t="shared" si="206"/>
        <v>29500904</v>
      </c>
      <c r="P1794" s="97">
        <f t="shared" si="207"/>
        <v>12</v>
      </c>
      <c r="Q1794" s="89" t="s">
        <v>9</v>
      </c>
      <c r="R1794" s="90">
        <v>29500904</v>
      </c>
      <c r="S1794" s="90">
        <v>17</v>
      </c>
      <c r="T1794" s="90">
        <v>12</v>
      </c>
      <c r="U1794" s="40">
        <v>44516</v>
      </c>
      <c r="V1794" s="98" t="s">
        <v>23</v>
      </c>
      <c r="W1794" s="90"/>
      <c r="X1794" s="92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93" t="str">
        <f>VLOOKUP(N1795,'Linien - BU'!A:B,2,FALSE)</f>
        <v>BU4</v>
      </c>
      <c r="B1795" s="94">
        <f t="shared" si="199"/>
        <v>4</v>
      </c>
      <c r="C1795" s="95">
        <f>Abfalldokumentation!$U1795</f>
        <v>44516</v>
      </c>
      <c r="D1795" s="68" t="str">
        <f>IFERROR(VLOOKUP(Tabelle3[[#This Row],[Artikelnr.]],Produktgruppe!A:B,2,0),Tabelle3[[#This Row],[Produktname]])</f>
        <v>ABS 295</v>
      </c>
      <c r="E1795" s="96" t="str">
        <f>IFERROR(VLOOKUP(Abfalldokumentation!$O1795,Artikel!A:C,3,FALSE),Abfalldokumentation!$O1795)</f>
        <v>ABS TI-AD</v>
      </c>
      <c r="F1795" s="96" t="str">
        <f>VLOOKUP(T1795,'Liste Gründe'!A:D,2,FALSE)</f>
        <v>Schimmel</v>
      </c>
      <c r="G1795" s="95" t="str">
        <f>IF(ISBLANK(V1795),VLOOKUP(Abfalldokumentation!$P1795,'Liste Gründe'!A:D,3,FALSE),V1795)</f>
        <v>gesammelt für möglichen Einsatz</v>
      </c>
      <c r="H1795" s="96" t="str">
        <f>IF(ISBLANK(Abfalldokumentation!$W1795),"-",Abfalldokumentation!$W1795)</f>
        <v>-</v>
      </c>
      <c r="I1795" s="96">
        <f t="shared" si="200"/>
        <v>46</v>
      </c>
      <c r="J1795" s="96" t="str">
        <f t="shared" si="201"/>
        <v>Produkte</v>
      </c>
      <c r="K1795" s="96" t="str">
        <f t="shared" si="202"/>
        <v>BUs</v>
      </c>
      <c r="L1795" s="96" t="str">
        <f t="shared" si="203"/>
        <v>Symptome</v>
      </c>
      <c r="M17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IFERROR(VLOOKUP(Abfalldokumentation!$O1795,Kennzahlen!U:X,3,FALSE)*Abfalldokumentation!$B1795,"0")))),0)</f>
        <v>7.7475399924149615</v>
      </c>
      <c r="N1795" s="96" t="str">
        <f>IF(ISBLANK(Q1795),VLOOKUP(Abfalldokumentation!$O1795,'Linien - BU'!R:S,2,FALSE),Q1795)</f>
        <v>BU4</v>
      </c>
      <c r="O1795" s="97">
        <f t="shared" si="206"/>
        <v>29500904</v>
      </c>
      <c r="P1795" s="97">
        <f t="shared" si="207"/>
        <v>12</v>
      </c>
      <c r="Q1795" s="89" t="s">
        <v>9</v>
      </c>
      <c r="R1795" s="90">
        <v>29500904</v>
      </c>
      <c r="S1795" s="90">
        <v>4</v>
      </c>
      <c r="T1795" s="90">
        <v>12</v>
      </c>
      <c r="U1795" s="40">
        <v>44516</v>
      </c>
      <c r="V1795" s="98" t="s">
        <v>23</v>
      </c>
      <c r="W1795" s="90"/>
      <c r="X1795" s="92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93" t="str">
        <f>VLOOKUP(N1796,'Linien - BU'!A:B,2,FALSE)</f>
        <v>BU4</v>
      </c>
      <c r="B1796" s="94">
        <f t="shared" si="199"/>
        <v>20</v>
      </c>
      <c r="C1796" s="95">
        <f>Abfalldokumentation!$U1796</f>
        <v>44516</v>
      </c>
      <c r="D1796" s="68" t="str">
        <f>IFERROR(VLOOKUP(Tabelle3[[#This Row],[Artikelnr.]],Produktgruppe!A:B,2,0),Tabelle3[[#This Row],[Produktname]])</f>
        <v>ABS 295</v>
      </c>
      <c r="E1796" s="96" t="str">
        <f>IFERROR(VLOOKUP(Abfalldokumentation!$O1796,Artikel!A:C,3,FALSE),Abfalldokumentation!$O1796)</f>
        <v>ABS SCH-PAUL</v>
      </c>
      <c r="F1796" s="96" t="str">
        <f>VLOOKUP(T1796,'Liste Gründe'!A:D,2,FALSE)</f>
        <v>Verpackungsfehler</v>
      </c>
      <c r="G1796" s="95" t="str">
        <f>IF(ISBLANK(V1796),VLOOKUP(Abfalldokumentation!$P1796,'Liste Gründe'!A:D,3,FALSE),V1796)</f>
        <v>offene Verpackung</v>
      </c>
      <c r="H1796" s="96" t="str">
        <f>IF(ISBLANK(Abfalldokumentation!$W1796),"-",Abfalldokumentation!$W1796)</f>
        <v>-</v>
      </c>
      <c r="I1796" s="96">
        <f t="shared" si="200"/>
        <v>46</v>
      </c>
      <c r="J1796" s="96" t="str">
        <f t="shared" si="201"/>
        <v>Produkte</v>
      </c>
      <c r="K1796" s="96" t="str">
        <f t="shared" si="202"/>
        <v>BUs</v>
      </c>
      <c r="L1796" s="96" t="str">
        <f t="shared" si="203"/>
        <v>Symptome</v>
      </c>
      <c r="M17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IFERROR(VLOOKUP(Abfalldokumentation!$O1796,Kennzahlen!U:X,3,FALSE)*Abfalldokumentation!$B1796,"0")))),0)</f>
        <v>7.6086145024926051</v>
      </c>
      <c r="N1796" s="96" t="str">
        <f>IF(ISBLANK(Q1796),VLOOKUP(Abfalldokumentation!$O1796,'Linien - BU'!R:S,2,FALSE),Q1796)</f>
        <v>BU4</v>
      </c>
      <c r="O1796" s="97">
        <f t="shared" si="206"/>
        <v>29500906</v>
      </c>
      <c r="P1796" s="97">
        <f t="shared" si="207"/>
        <v>82</v>
      </c>
      <c r="Q1796" s="89" t="s">
        <v>9</v>
      </c>
      <c r="R1796" s="90">
        <v>29500906</v>
      </c>
      <c r="S1796" s="90">
        <v>20</v>
      </c>
      <c r="T1796" s="90">
        <v>82</v>
      </c>
      <c r="U1796" s="40">
        <v>44516</v>
      </c>
      <c r="V1796" s="91"/>
      <c r="W1796" s="90"/>
      <c r="X1796" s="92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93" t="str">
        <f>VLOOKUP(N1797,'Linien - BU'!A:B,2,FALSE)</f>
        <v>BU4</v>
      </c>
      <c r="B1797" s="94">
        <f t="shared" si="199"/>
        <v>14</v>
      </c>
      <c r="C1797" s="95">
        <f>Abfalldokumentation!$U1797</f>
        <v>44516</v>
      </c>
      <c r="D1797" s="68" t="str">
        <f>IFERROR(VLOOKUP(Tabelle3[[#This Row],[Artikelnr.]],Produktgruppe!A:B,2,0),Tabelle3[[#This Row],[Produktname]])</f>
        <v>ABS 295</v>
      </c>
      <c r="E1797" s="96" t="str">
        <f>IFERROR(VLOOKUP(Abfalldokumentation!$O1797,Artikel!A:C,3,FALSE),Abfalldokumentation!$O1797)</f>
        <v>ABS SCH-PAUL</v>
      </c>
      <c r="F1797" s="96" t="str">
        <f>VLOOKUP(T1797,'Liste Gründe'!A:D,2,FALSE)</f>
        <v>Verpackungsfehler</v>
      </c>
      <c r="G1797" s="95" t="str">
        <f>IF(ISBLANK(V1797),VLOOKUP(Abfalldokumentation!$P1797,'Liste Gründe'!A:D,3,FALSE),V1797)</f>
        <v>offene Verpackung</v>
      </c>
      <c r="H1797" s="96" t="str">
        <f>IF(ISBLANK(Abfalldokumentation!$W1797),"-",Abfalldokumentation!$W1797)</f>
        <v>-</v>
      </c>
      <c r="I1797" s="96">
        <f t="shared" si="200"/>
        <v>46</v>
      </c>
      <c r="J1797" s="96" t="str">
        <f t="shared" si="201"/>
        <v>Produkte</v>
      </c>
      <c r="K1797" s="96" t="str">
        <f t="shared" si="202"/>
        <v>BUs</v>
      </c>
      <c r="L1797" s="96" t="str">
        <f t="shared" si="203"/>
        <v>Symptome</v>
      </c>
      <c r="M17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IFERROR(VLOOKUP(Abfalldokumentation!$O1797,Kennzahlen!U:X,3,FALSE)*Abfalldokumentation!$B1797,"0")))),0)</f>
        <v>7.6086145024926051</v>
      </c>
      <c r="N1797" s="96" t="str">
        <f>IF(ISBLANK(Q1797),VLOOKUP(Abfalldokumentation!$O1797,'Linien - BU'!R:S,2,FALSE),Q1797)</f>
        <v>BU4</v>
      </c>
      <c r="O1797" s="97">
        <f t="shared" si="206"/>
        <v>29500906</v>
      </c>
      <c r="P1797" s="97">
        <f t="shared" si="207"/>
        <v>82</v>
      </c>
      <c r="Q1797" s="89" t="s">
        <v>9</v>
      </c>
      <c r="R1797" s="90">
        <v>29500906</v>
      </c>
      <c r="S1797" s="90">
        <v>14</v>
      </c>
      <c r="T1797" s="90">
        <v>82</v>
      </c>
      <c r="U1797" s="40">
        <v>44516</v>
      </c>
      <c r="V1797" s="91"/>
      <c r="W1797" s="90"/>
      <c r="X1797" s="92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93" t="str">
        <f>VLOOKUP(N1798,'Linien - BU'!A:B,2,FALSE)</f>
        <v>BU4</v>
      </c>
      <c r="B1798" s="94">
        <f t="shared" si="199"/>
        <v>21</v>
      </c>
      <c r="C1798" s="95">
        <f>Abfalldokumentation!$U1798</f>
        <v>44516</v>
      </c>
      <c r="D1798" s="68" t="str">
        <f>IFERROR(VLOOKUP(Tabelle3[[#This Row],[Artikelnr.]],Produktgruppe!A:B,2,0),Tabelle3[[#This Row],[Produktname]])</f>
        <v>ABS 295</v>
      </c>
      <c r="E1798" s="96" t="str">
        <f>IFERROR(VLOOKUP(Abfalldokumentation!$O1798,Artikel!A:C,3,FALSE),Abfalldokumentation!$O1798)</f>
        <v>ABS SCH-PAUL</v>
      </c>
      <c r="F1798" s="96" t="str">
        <f>VLOOKUP(T1798,'Liste Gründe'!A:D,2,FALSE)</f>
        <v>Verpackungsfehler</v>
      </c>
      <c r="G1798" s="95" t="str">
        <f>IF(ISBLANK(V1798),VLOOKUP(Abfalldokumentation!$P1798,'Liste Gründe'!A:D,3,FALSE),V1798)</f>
        <v>offene Verpackung</v>
      </c>
      <c r="H1798" s="96" t="str">
        <f>IF(ISBLANK(Abfalldokumentation!$W1798),"-",Abfalldokumentation!$W1798)</f>
        <v>-</v>
      </c>
      <c r="I1798" s="96">
        <f t="shared" si="200"/>
        <v>46</v>
      </c>
      <c r="J1798" s="96" t="str">
        <f t="shared" si="201"/>
        <v>Produkte</v>
      </c>
      <c r="K1798" s="96" t="str">
        <f t="shared" si="202"/>
        <v>BUs</v>
      </c>
      <c r="L1798" s="96" t="str">
        <f t="shared" si="203"/>
        <v>Symptome</v>
      </c>
      <c r="M17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IFERROR(VLOOKUP(Abfalldokumentation!$O1798,Kennzahlen!U:X,3,FALSE)*Abfalldokumentation!$B1798,"0")))),0)</f>
        <v>7.6086145024926051</v>
      </c>
      <c r="N1798" s="96" t="str">
        <f>IF(ISBLANK(Q1798),VLOOKUP(Abfalldokumentation!$O1798,'Linien - BU'!R:S,2,FALSE),Q1798)</f>
        <v>BU4</v>
      </c>
      <c r="O1798" s="97">
        <f t="shared" si="206"/>
        <v>29500906</v>
      </c>
      <c r="P1798" s="97">
        <f t="shared" si="207"/>
        <v>82</v>
      </c>
      <c r="Q1798" s="89" t="s">
        <v>9</v>
      </c>
      <c r="R1798" s="90">
        <v>29500906</v>
      </c>
      <c r="S1798" s="90">
        <v>21</v>
      </c>
      <c r="T1798" s="90">
        <v>82</v>
      </c>
      <c r="U1798" s="40">
        <v>44516</v>
      </c>
      <c r="V1798" s="91"/>
      <c r="W1798" s="90"/>
      <c r="X1798" s="92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93" t="str">
        <f>VLOOKUP(N1799,'Linien - BU'!A:B,2,FALSE)</f>
        <v>BU4</v>
      </c>
      <c r="B1799" s="94">
        <f t="shared" si="199"/>
        <v>6</v>
      </c>
      <c r="C1799" s="95">
        <f>Abfalldokumentation!$U1799</f>
        <v>44516</v>
      </c>
      <c r="D1799" s="68" t="str">
        <f>IFERROR(VLOOKUP(Tabelle3[[#This Row],[Artikelnr.]],Produktgruppe!A:B,2,0),Tabelle3[[#This Row],[Produktname]])</f>
        <v>ABS 295</v>
      </c>
      <c r="E1799" s="96" t="str">
        <f>IFERROR(VLOOKUP(Abfalldokumentation!$O1799,Artikel!A:C,3,FALSE),Abfalldokumentation!$O1799)</f>
        <v>ABS GRUY</v>
      </c>
      <c r="F1799" s="96" t="str">
        <f>VLOOKUP(T1799,'Liste Gründe'!A:D,2,FALSE)</f>
        <v>Schimmel</v>
      </c>
      <c r="G1799" s="95" t="str">
        <f>IF(ISBLANK(V1799),VLOOKUP(Abfalldokumentation!$P1799,'Liste Gründe'!A:D,3,FALSE),V1799)</f>
        <v>gesammelt für möglichen Einsatz</v>
      </c>
      <c r="H1799" s="96" t="str">
        <f>IF(ISBLANK(Abfalldokumentation!$W1799),"-",Abfalldokumentation!$W1799)</f>
        <v>-</v>
      </c>
      <c r="I1799" s="96">
        <f t="shared" si="200"/>
        <v>46</v>
      </c>
      <c r="J1799" s="96" t="str">
        <f t="shared" si="201"/>
        <v>Produkte</v>
      </c>
      <c r="K1799" s="96" t="str">
        <f t="shared" si="202"/>
        <v>BUs</v>
      </c>
      <c r="L1799" s="96" t="str">
        <f t="shared" si="203"/>
        <v>Symptome</v>
      </c>
      <c r="M17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IFERROR(VLOOKUP(Abfalldokumentation!$O1799,Kennzahlen!U:X,3,FALSE)*Abfalldokumentation!$B1799,"0")))),0)</f>
        <v>14.49175949220386</v>
      </c>
      <c r="N1799" s="96" t="str">
        <f>IF(ISBLANK(Q1799),VLOOKUP(Abfalldokumentation!$O1799,'Linien - BU'!R:S,2,FALSE),Q1799)</f>
        <v>BU4</v>
      </c>
      <c r="O1799" s="97">
        <f t="shared" si="206"/>
        <v>29500908</v>
      </c>
      <c r="P1799" s="97">
        <f t="shared" si="207"/>
        <v>12</v>
      </c>
      <c r="Q1799" s="89" t="s">
        <v>9</v>
      </c>
      <c r="R1799" s="90">
        <v>29500908</v>
      </c>
      <c r="S1799" s="90">
        <v>6</v>
      </c>
      <c r="T1799" s="90">
        <v>12</v>
      </c>
      <c r="U1799" s="40">
        <v>44516</v>
      </c>
      <c r="V1799" s="98" t="s">
        <v>23</v>
      </c>
      <c r="W1799" s="90"/>
      <c r="X1799" s="92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93" t="str">
        <f>VLOOKUP(N1800,'Linien - BU'!A:B,2,FALSE)</f>
        <v>BU4</v>
      </c>
      <c r="B1800" s="94">
        <f t="shared" si="199"/>
        <v>18</v>
      </c>
      <c r="C1800" s="95">
        <f>Abfalldokumentation!$U1800</f>
        <v>44516</v>
      </c>
      <c r="D1800" s="68" t="str">
        <f>IFERROR(VLOOKUP(Tabelle3[[#This Row],[Artikelnr.]],Produktgruppe!A:B,2,0),Tabelle3[[#This Row],[Produktname]])</f>
        <v>ABS 295</v>
      </c>
      <c r="E1800" s="96" t="str">
        <f>IFERROR(VLOOKUP(Abfalldokumentation!$O1800,Artikel!A:C,3,FALSE),Abfalldokumentation!$O1800)</f>
        <v>ABS GRUY</v>
      </c>
      <c r="F1800" s="96" t="str">
        <f>VLOOKUP(T1800,'Liste Gründe'!A:D,2,FALSE)</f>
        <v>Schimmel</v>
      </c>
      <c r="G1800" s="95" t="str">
        <f>IF(ISBLANK(V1800),VLOOKUP(Abfalldokumentation!$P1800,'Liste Gründe'!A:D,3,FALSE),V1800)</f>
        <v>gesammelt für möglichen Einsatz</v>
      </c>
      <c r="H1800" s="96" t="str">
        <f>IF(ISBLANK(Abfalldokumentation!$W1800),"-",Abfalldokumentation!$W1800)</f>
        <v>-</v>
      </c>
      <c r="I1800" s="96">
        <f t="shared" si="200"/>
        <v>46</v>
      </c>
      <c r="J1800" s="96" t="str">
        <f t="shared" si="201"/>
        <v>Produkte</v>
      </c>
      <c r="K1800" s="96" t="str">
        <f t="shared" si="202"/>
        <v>BUs</v>
      </c>
      <c r="L1800" s="96" t="str">
        <f t="shared" si="203"/>
        <v>Symptome</v>
      </c>
      <c r="M18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IFERROR(VLOOKUP(Abfalldokumentation!$O1800,Kennzahlen!U:X,3,FALSE)*Abfalldokumentation!$B1800,"0")))),0)</f>
        <v>14.49175949220386</v>
      </c>
      <c r="N1800" s="96" t="str">
        <f>IF(ISBLANK(Q1800),VLOOKUP(Abfalldokumentation!$O1800,'Linien - BU'!R:S,2,FALSE),Q1800)</f>
        <v>BU4</v>
      </c>
      <c r="O1800" s="97">
        <f t="shared" si="206"/>
        <v>29500908</v>
      </c>
      <c r="P1800" s="97">
        <f t="shared" si="207"/>
        <v>12</v>
      </c>
      <c r="Q1800" s="89" t="s">
        <v>9</v>
      </c>
      <c r="R1800" s="90">
        <v>29500908</v>
      </c>
      <c r="S1800" s="90">
        <v>18</v>
      </c>
      <c r="T1800" s="90">
        <v>12</v>
      </c>
      <c r="U1800" s="40">
        <v>44516</v>
      </c>
      <c r="V1800" s="98" t="s">
        <v>23</v>
      </c>
      <c r="W1800" s="90"/>
      <c r="X1800" s="92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93" t="str">
        <f>VLOOKUP(N1801,'Linien - BU'!A:B,2,FALSE)</f>
        <v>BU4</v>
      </c>
      <c r="B1801" s="94">
        <f t="shared" si="199"/>
        <v>3</v>
      </c>
      <c r="C1801" s="95">
        <f>Abfalldokumentation!$U1801</f>
        <v>44516</v>
      </c>
      <c r="D1801" s="68" t="str">
        <f>IFERROR(VLOOKUP(Tabelle3[[#This Row],[Artikelnr.]],Produktgruppe!A:B,2,0),Tabelle3[[#This Row],[Produktname]])</f>
        <v>ABS 295</v>
      </c>
      <c r="E1801" s="96" t="str">
        <f>IFERROR(VLOOKUP(Abfalldokumentation!$O1801,Artikel!A:C,3,FALSE),Abfalldokumentation!$O1801)</f>
        <v>ABS GRUY</v>
      </c>
      <c r="F1801" s="96" t="str">
        <f>VLOOKUP(T1801,'Liste Gründe'!A:D,2,FALSE)</f>
        <v>Schimmel</v>
      </c>
      <c r="G1801" s="95" t="str">
        <f>IF(ISBLANK(V1801),VLOOKUP(Abfalldokumentation!$P1801,'Liste Gründe'!A:D,3,FALSE),V1801)</f>
        <v>gesammelt für möglichen Einsatz</v>
      </c>
      <c r="H1801" s="96" t="str">
        <f>IF(ISBLANK(Abfalldokumentation!$W1801),"-",Abfalldokumentation!$W1801)</f>
        <v>-</v>
      </c>
      <c r="I1801" s="96">
        <f t="shared" si="200"/>
        <v>46</v>
      </c>
      <c r="J1801" s="96" t="str">
        <f t="shared" si="201"/>
        <v>Produkte</v>
      </c>
      <c r="K1801" s="96" t="str">
        <f t="shared" si="202"/>
        <v>BUs</v>
      </c>
      <c r="L1801" s="96" t="str">
        <f t="shared" si="203"/>
        <v>Symptome</v>
      </c>
      <c r="M18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IFERROR(VLOOKUP(Abfalldokumentation!$O1801,Kennzahlen!U:X,3,FALSE)*Abfalldokumentation!$B1801,"0")))),0)</f>
        <v>14.49175949220386</v>
      </c>
      <c r="N1801" s="96" t="str">
        <f>IF(ISBLANK(Q1801),VLOOKUP(Abfalldokumentation!$O1801,'Linien - BU'!R:S,2,FALSE),Q1801)</f>
        <v>BU4</v>
      </c>
      <c r="O1801" s="97">
        <f t="shared" si="206"/>
        <v>29500908</v>
      </c>
      <c r="P1801" s="97">
        <f t="shared" si="207"/>
        <v>12</v>
      </c>
      <c r="Q1801" s="89" t="s">
        <v>9</v>
      </c>
      <c r="R1801" s="90">
        <v>29500908</v>
      </c>
      <c r="S1801" s="90">
        <v>3</v>
      </c>
      <c r="T1801" s="90">
        <v>12</v>
      </c>
      <c r="U1801" s="40">
        <v>44516</v>
      </c>
      <c r="V1801" s="98" t="s">
        <v>23</v>
      </c>
      <c r="W1801" s="90"/>
      <c r="X1801" s="92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93" t="str">
        <f>VLOOKUP(N1802,'Linien - BU'!A:B,2,FALSE)</f>
        <v>BU4</v>
      </c>
      <c r="B1802" s="94">
        <f t="shared" si="199"/>
        <v>13</v>
      </c>
      <c r="C1802" s="95">
        <f>Abfalldokumentation!$U1802</f>
        <v>44516</v>
      </c>
      <c r="D1802" s="68" t="str">
        <f>IFERROR(VLOOKUP(Tabelle3[[#This Row],[Artikelnr.]],Produktgruppe!A:B,2,0),Tabelle3[[#This Row],[Produktname]])</f>
        <v>ABS 295</v>
      </c>
      <c r="E1802" s="96" t="str">
        <f>IFERROR(VLOOKUP(Abfalldokumentation!$O1802,Artikel!A:C,3,FALSE),Abfalldokumentation!$O1802)</f>
        <v>ABS GRUY</v>
      </c>
      <c r="F1802" s="96" t="str">
        <f>VLOOKUP(T1802,'Liste Gründe'!A:D,2,FALSE)</f>
        <v>Schimmel</v>
      </c>
      <c r="G1802" s="95" t="str">
        <f>IF(ISBLANK(V1802),VLOOKUP(Abfalldokumentation!$P1802,'Liste Gründe'!A:D,3,FALSE),V1802)</f>
        <v>gesammelt für möglichen Einsatz</v>
      </c>
      <c r="H1802" s="96" t="str">
        <f>IF(ISBLANK(Abfalldokumentation!$W1802),"-",Abfalldokumentation!$W1802)</f>
        <v>-</v>
      </c>
      <c r="I1802" s="96">
        <f t="shared" si="200"/>
        <v>46</v>
      </c>
      <c r="J1802" s="96" t="str">
        <f t="shared" si="201"/>
        <v>Produkte</v>
      </c>
      <c r="K1802" s="96" t="str">
        <f t="shared" si="202"/>
        <v>BUs</v>
      </c>
      <c r="L1802" s="96" t="str">
        <f t="shared" si="203"/>
        <v>Symptome</v>
      </c>
      <c r="M18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IFERROR(VLOOKUP(Abfalldokumentation!$O1802,Kennzahlen!U:X,3,FALSE)*Abfalldokumentation!$B1802,"0")))),0)</f>
        <v>14.49175949220386</v>
      </c>
      <c r="N1802" s="96" t="str">
        <f>IF(ISBLANK(Q1802),VLOOKUP(Abfalldokumentation!$O1802,'Linien - BU'!R:S,2,FALSE),Q1802)</f>
        <v>BU4</v>
      </c>
      <c r="O1802" s="97">
        <f t="shared" si="206"/>
        <v>29500908</v>
      </c>
      <c r="P1802" s="97">
        <f t="shared" si="207"/>
        <v>12</v>
      </c>
      <c r="Q1802" s="89" t="s">
        <v>9</v>
      </c>
      <c r="R1802" s="90">
        <v>29500908</v>
      </c>
      <c r="S1802" s="90">
        <v>13</v>
      </c>
      <c r="T1802" s="90">
        <v>12</v>
      </c>
      <c r="U1802" s="40">
        <v>44516</v>
      </c>
      <c r="V1802" s="98" t="s">
        <v>23</v>
      </c>
      <c r="W1802" s="90"/>
      <c r="X1802" s="92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93" t="str">
        <f>VLOOKUP(N1803,'Linien - BU'!A:B,2,FALSE)</f>
        <v>BU4</v>
      </c>
      <c r="B1803" s="94">
        <f t="shared" si="199"/>
        <v>16</v>
      </c>
      <c r="C1803" s="95">
        <f>Abfalldokumentation!$U1803</f>
        <v>44516</v>
      </c>
      <c r="D1803" s="68" t="str">
        <f>IFERROR(VLOOKUP(Tabelle3[[#This Row],[Artikelnr.]],Produktgruppe!A:B,2,0),Tabelle3[[#This Row],[Produktname]])</f>
        <v>ABS 295</v>
      </c>
      <c r="E1803" s="96" t="str">
        <f>IFERROR(VLOOKUP(Abfalldokumentation!$O1803,Artikel!A:C,3,FALSE),Abfalldokumentation!$O1803)</f>
        <v>ABS GRUY</v>
      </c>
      <c r="F1803" s="96" t="str">
        <f>VLOOKUP(T1803,'Liste Gründe'!A:D,2,FALSE)</f>
        <v>Schimmel</v>
      </c>
      <c r="G1803" s="95" t="str">
        <f>IF(ISBLANK(V1803),VLOOKUP(Abfalldokumentation!$P1803,'Liste Gründe'!A:D,3,FALSE),V1803)</f>
        <v>gesammelt für möglichen Einsatz</v>
      </c>
      <c r="H1803" s="96" t="str">
        <f>IF(ISBLANK(Abfalldokumentation!$W1803),"-",Abfalldokumentation!$W1803)</f>
        <v>-</v>
      </c>
      <c r="I1803" s="96">
        <f t="shared" si="200"/>
        <v>46</v>
      </c>
      <c r="J1803" s="96" t="str">
        <f t="shared" si="201"/>
        <v>Produkte</v>
      </c>
      <c r="K1803" s="96" t="str">
        <f t="shared" si="202"/>
        <v>BUs</v>
      </c>
      <c r="L1803" s="96" t="str">
        <f t="shared" si="203"/>
        <v>Symptome</v>
      </c>
      <c r="M18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IFERROR(VLOOKUP(Abfalldokumentation!$O1803,Kennzahlen!U:X,3,FALSE)*Abfalldokumentation!$B1803,"0")))),0)</f>
        <v>14.49175949220386</v>
      </c>
      <c r="N1803" s="96" t="str">
        <f>IF(ISBLANK(Q1803),VLOOKUP(Abfalldokumentation!$O1803,'Linien - BU'!R:S,2,FALSE),Q1803)</f>
        <v>BU4</v>
      </c>
      <c r="O1803" s="97">
        <f t="shared" si="206"/>
        <v>29500908</v>
      </c>
      <c r="P1803" s="97">
        <f t="shared" si="207"/>
        <v>12</v>
      </c>
      <c r="Q1803" s="89" t="s">
        <v>9</v>
      </c>
      <c r="R1803" s="90">
        <v>29500908</v>
      </c>
      <c r="S1803" s="90">
        <v>16</v>
      </c>
      <c r="T1803" s="90">
        <v>12</v>
      </c>
      <c r="U1803" s="40">
        <v>44516</v>
      </c>
      <c r="V1803" s="98" t="s">
        <v>23</v>
      </c>
      <c r="W1803" s="90"/>
      <c r="X1803" s="92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93" t="str">
        <f>VLOOKUP(N1804,'Linien - BU'!A:B,2,FALSE)</f>
        <v>BU4</v>
      </c>
      <c r="B1804" s="94">
        <f t="shared" si="199"/>
        <v>12</v>
      </c>
      <c r="C1804" s="95">
        <f>Abfalldokumentation!$U1804</f>
        <v>44516</v>
      </c>
      <c r="D1804" s="68" t="str">
        <f>IFERROR(VLOOKUP(Tabelle3[[#This Row],[Artikelnr.]],Produktgruppe!A:B,2,0),Tabelle3[[#This Row],[Produktname]])</f>
        <v>ABS 295</v>
      </c>
      <c r="E1804" s="96" t="str">
        <f>IFERROR(VLOOKUP(Abfalldokumentation!$O1804,Artikel!A:C,3,FALSE),Abfalldokumentation!$O1804)</f>
        <v>ABS GRUY</v>
      </c>
      <c r="F1804" s="96" t="str">
        <f>VLOOKUP(T1804,'Liste Gründe'!A:D,2,FALSE)</f>
        <v>Schimmel</v>
      </c>
      <c r="G1804" s="95" t="str">
        <f>IF(ISBLANK(V1804),VLOOKUP(Abfalldokumentation!$P1804,'Liste Gründe'!A:D,3,FALSE),V1804)</f>
        <v>gesammelt für möglichen Einsatz</v>
      </c>
      <c r="H1804" s="96" t="str">
        <f>IF(ISBLANK(Abfalldokumentation!$W1804),"-",Abfalldokumentation!$W1804)</f>
        <v>-</v>
      </c>
      <c r="I1804" s="96">
        <f t="shared" si="200"/>
        <v>46</v>
      </c>
      <c r="J1804" s="96" t="str">
        <f t="shared" si="201"/>
        <v>Produkte</v>
      </c>
      <c r="K1804" s="96" t="str">
        <f t="shared" si="202"/>
        <v>BUs</v>
      </c>
      <c r="L1804" s="96" t="str">
        <f t="shared" si="203"/>
        <v>Symptome</v>
      </c>
      <c r="M18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IFERROR(VLOOKUP(Abfalldokumentation!$O1804,Kennzahlen!U:X,3,FALSE)*Abfalldokumentation!$B1804,"0")))),0)</f>
        <v>14.49175949220386</v>
      </c>
      <c r="N1804" s="96" t="str">
        <f>IF(ISBLANK(Q1804),VLOOKUP(Abfalldokumentation!$O1804,'Linien - BU'!R:S,2,FALSE),Q1804)</f>
        <v>BU4</v>
      </c>
      <c r="O1804" s="97">
        <f t="shared" si="206"/>
        <v>29500908</v>
      </c>
      <c r="P1804" s="97">
        <f t="shared" si="207"/>
        <v>12</v>
      </c>
      <c r="Q1804" s="89" t="s">
        <v>9</v>
      </c>
      <c r="R1804" s="90">
        <v>29500908</v>
      </c>
      <c r="S1804" s="90">
        <v>12</v>
      </c>
      <c r="T1804" s="90">
        <v>12</v>
      </c>
      <c r="U1804" s="40">
        <v>44516</v>
      </c>
      <c r="V1804" s="98" t="s">
        <v>23</v>
      </c>
      <c r="W1804" s="90"/>
      <c r="X1804" s="92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93" t="str">
        <f>VLOOKUP(N1805,'Linien - BU'!A:B,2,FALSE)</f>
        <v>BU4</v>
      </c>
      <c r="B1805" s="94">
        <f t="shared" si="199"/>
        <v>14</v>
      </c>
      <c r="C1805" s="95">
        <f>Abfalldokumentation!$U1805</f>
        <v>44516</v>
      </c>
      <c r="D1805" s="68" t="str">
        <f>IFERROR(VLOOKUP(Tabelle3[[#This Row],[Artikelnr.]],Produktgruppe!A:B,2,0),Tabelle3[[#This Row],[Produktname]])</f>
        <v>ABS 295</v>
      </c>
      <c r="E1805" s="96" t="str">
        <f>IFERROR(VLOOKUP(Abfalldokumentation!$O1805,Artikel!A:C,3,FALSE),Abfalldokumentation!$O1805)</f>
        <v>ABS GRUY</v>
      </c>
      <c r="F1805" s="96" t="str">
        <f>VLOOKUP(T1805,'Liste Gründe'!A:D,2,FALSE)</f>
        <v>Schimmel</v>
      </c>
      <c r="G1805" s="95" t="str">
        <f>IF(ISBLANK(V1805),VLOOKUP(Abfalldokumentation!$P1805,'Liste Gründe'!A:D,3,FALSE),V1805)</f>
        <v>gesammelt für möglichen Einsatz</v>
      </c>
      <c r="H1805" s="96" t="str">
        <f>IF(ISBLANK(Abfalldokumentation!$W1805),"-",Abfalldokumentation!$W1805)</f>
        <v>-</v>
      </c>
      <c r="I1805" s="96">
        <f t="shared" si="200"/>
        <v>46</v>
      </c>
      <c r="J1805" s="96" t="str">
        <f t="shared" si="201"/>
        <v>Produkte</v>
      </c>
      <c r="K1805" s="96" t="str">
        <f t="shared" si="202"/>
        <v>BUs</v>
      </c>
      <c r="L1805" s="96" t="str">
        <f t="shared" si="203"/>
        <v>Symptome</v>
      </c>
      <c r="M18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IFERROR(VLOOKUP(Abfalldokumentation!$O1805,Kennzahlen!U:X,3,FALSE)*Abfalldokumentation!$B1805,"0")))),0)</f>
        <v>14.49175949220386</v>
      </c>
      <c r="N1805" s="96" t="str">
        <f>IF(ISBLANK(Q1805),VLOOKUP(Abfalldokumentation!$O1805,'Linien - BU'!R:S,2,FALSE),Q1805)</f>
        <v>BU4</v>
      </c>
      <c r="O1805" s="97">
        <f t="shared" si="206"/>
        <v>29500908</v>
      </c>
      <c r="P1805" s="97">
        <f t="shared" si="207"/>
        <v>12</v>
      </c>
      <c r="Q1805" s="89" t="s">
        <v>9</v>
      </c>
      <c r="R1805" s="90">
        <v>29500908</v>
      </c>
      <c r="S1805" s="90">
        <v>14</v>
      </c>
      <c r="T1805" s="90">
        <v>12</v>
      </c>
      <c r="U1805" s="40">
        <v>44516</v>
      </c>
      <c r="V1805" s="98" t="s">
        <v>23</v>
      </c>
      <c r="W1805" s="90"/>
      <c r="X1805" s="92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93" t="str">
        <f>VLOOKUP(N1806,'Linien - BU'!A:B,2,FALSE)</f>
        <v>BU4</v>
      </c>
      <c r="B1806" s="94">
        <f t="shared" si="199"/>
        <v>16</v>
      </c>
      <c r="C1806" s="95">
        <f>Abfalldokumentation!$U1806</f>
        <v>44516</v>
      </c>
      <c r="D1806" s="68" t="str">
        <f>IFERROR(VLOOKUP(Tabelle3[[#This Row],[Artikelnr.]],Produktgruppe!A:B,2,0),Tabelle3[[#This Row],[Produktname]])</f>
        <v>ABS 295</v>
      </c>
      <c r="E1806" s="96" t="str">
        <f>IFERROR(VLOOKUP(Abfalldokumentation!$O1806,Artikel!A:C,3,FALSE),Abfalldokumentation!$O1806)</f>
        <v>ABS GRUY</v>
      </c>
      <c r="F1806" s="96" t="str">
        <f>VLOOKUP(T1806,'Liste Gründe'!A:D,2,FALSE)</f>
        <v>Schimmel</v>
      </c>
      <c r="G1806" s="95" t="str">
        <f>IF(ISBLANK(V1806),VLOOKUP(Abfalldokumentation!$P1806,'Liste Gründe'!A:D,3,FALSE),V1806)</f>
        <v>gesammelt für möglichen Einsatz</v>
      </c>
      <c r="H1806" s="96" t="str">
        <f>IF(ISBLANK(Abfalldokumentation!$W1806),"-",Abfalldokumentation!$W1806)</f>
        <v>-</v>
      </c>
      <c r="I1806" s="96">
        <f t="shared" si="200"/>
        <v>46</v>
      </c>
      <c r="J1806" s="96" t="str">
        <f t="shared" si="201"/>
        <v>Produkte</v>
      </c>
      <c r="K1806" s="96" t="str">
        <f t="shared" si="202"/>
        <v>BUs</v>
      </c>
      <c r="L1806" s="96" t="str">
        <f t="shared" si="203"/>
        <v>Symptome</v>
      </c>
      <c r="M18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IFERROR(VLOOKUP(Abfalldokumentation!$O1806,Kennzahlen!U:X,3,FALSE)*Abfalldokumentation!$B1806,"0")))),0)</f>
        <v>14.49175949220386</v>
      </c>
      <c r="N1806" s="96" t="str">
        <f>IF(ISBLANK(Q1806),VLOOKUP(Abfalldokumentation!$O1806,'Linien - BU'!R:S,2,FALSE),Q1806)</f>
        <v>BU4</v>
      </c>
      <c r="O1806" s="97">
        <f t="shared" si="206"/>
        <v>29500908</v>
      </c>
      <c r="P1806" s="97">
        <f t="shared" si="207"/>
        <v>12</v>
      </c>
      <c r="Q1806" s="89" t="s">
        <v>9</v>
      </c>
      <c r="R1806" s="90">
        <v>29500908</v>
      </c>
      <c r="S1806" s="90">
        <v>16</v>
      </c>
      <c r="T1806" s="90">
        <v>12</v>
      </c>
      <c r="U1806" s="40">
        <v>44516</v>
      </c>
      <c r="V1806" s="98" t="s">
        <v>23</v>
      </c>
      <c r="W1806" s="90"/>
      <c r="X1806" s="92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93" t="str">
        <f>VLOOKUP(N1807,'Linien - BU'!A:B,2,FALSE)</f>
        <v>BU4</v>
      </c>
      <c r="B1807" s="94">
        <f t="shared" si="199"/>
        <v>16</v>
      </c>
      <c r="C1807" s="95">
        <f>Abfalldokumentation!$U1807</f>
        <v>44516</v>
      </c>
      <c r="D1807" s="68" t="str">
        <f>IFERROR(VLOOKUP(Tabelle3[[#This Row],[Artikelnr.]],Produktgruppe!A:B,2,0),Tabelle3[[#This Row],[Produktname]])</f>
        <v>ABS 295</v>
      </c>
      <c r="E1807" s="96" t="str">
        <f>IFERROR(VLOOKUP(Abfalldokumentation!$O1807,Artikel!A:C,3,FALSE),Abfalldokumentation!$O1807)</f>
        <v>ABS GRUY</v>
      </c>
      <c r="F1807" s="96" t="str">
        <f>VLOOKUP(T1807,'Liste Gründe'!A:D,2,FALSE)</f>
        <v>Schimmel</v>
      </c>
      <c r="G1807" s="95" t="str">
        <f>IF(ISBLANK(V1807),VLOOKUP(Abfalldokumentation!$P1807,'Liste Gründe'!A:D,3,FALSE),V1807)</f>
        <v>gesammelt für möglichen Einsatz</v>
      </c>
      <c r="H1807" s="96" t="str">
        <f>IF(ISBLANK(Abfalldokumentation!$W1807),"-",Abfalldokumentation!$W1807)</f>
        <v>-</v>
      </c>
      <c r="I1807" s="96">
        <f t="shared" si="200"/>
        <v>46</v>
      </c>
      <c r="J1807" s="96" t="str">
        <f t="shared" si="201"/>
        <v>Produkte</v>
      </c>
      <c r="K1807" s="96" t="str">
        <f t="shared" si="202"/>
        <v>BUs</v>
      </c>
      <c r="L1807" s="96" t="str">
        <f t="shared" si="203"/>
        <v>Symptome</v>
      </c>
      <c r="M18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IFERROR(VLOOKUP(Abfalldokumentation!$O1807,Kennzahlen!U:X,3,FALSE)*Abfalldokumentation!$B1807,"0")))),0)</f>
        <v>14.49175949220386</v>
      </c>
      <c r="N1807" s="96" t="str">
        <f>IF(ISBLANK(Q1807),VLOOKUP(Abfalldokumentation!$O1807,'Linien - BU'!R:S,2,FALSE),Q1807)</f>
        <v>BU4</v>
      </c>
      <c r="O1807" s="97">
        <f t="shared" si="206"/>
        <v>29500908</v>
      </c>
      <c r="P1807" s="97">
        <f t="shared" si="207"/>
        <v>12</v>
      </c>
      <c r="Q1807" s="89" t="s">
        <v>9</v>
      </c>
      <c r="R1807" s="90">
        <v>29500908</v>
      </c>
      <c r="S1807" s="90">
        <v>16</v>
      </c>
      <c r="T1807" s="90">
        <v>12</v>
      </c>
      <c r="U1807" s="40">
        <v>44516</v>
      </c>
      <c r="V1807" s="98" t="s">
        <v>23</v>
      </c>
      <c r="W1807" s="90"/>
      <c r="X1807" s="92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93" t="str">
        <f>VLOOKUP(N1808,'Linien - BU'!A:B,2,FALSE)</f>
        <v>BU4</v>
      </c>
      <c r="B1808" s="94">
        <f t="shared" si="199"/>
        <v>15</v>
      </c>
      <c r="C1808" s="95">
        <f>Abfalldokumentation!$U1808</f>
        <v>44516</v>
      </c>
      <c r="D1808" s="68" t="str">
        <f>IFERROR(VLOOKUP(Tabelle3[[#This Row],[Artikelnr.]],Produktgruppe!A:B,2,0),Tabelle3[[#This Row],[Produktname]])</f>
        <v>ABS 295</v>
      </c>
      <c r="E1808" s="96" t="str">
        <f>IFERROR(VLOOKUP(Abfalldokumentation!$O1808,Artikel!A:C,3,FALSE),Abfalldokumentation!$O1808)</f>
        <v>ABS GRUY</v>
      </c>
      <c r="F1808" s="96" t="str">
        <f>VLOOKUP(T1808,'Liste Gründe'!A:D,2,FALSE)</f>
        <v>Schimmel</v>
      </c>
      <c r="G1808" s="95" t="str">
        <f>IF(ISBLANK(V1808),VLOOKUP(Abfalldokumentation!$P1808,'Liste Gründe'!A:D,3,FALSE),V1808)</f>
        <v>gesammelt für möglichen Einsatz</v>
      </c>
      <c r="H1808" s="96" t="str">
        <f>IF(ISBLANK(Abfalldokumentation!$W1808),"-",Abfalldokumentation!$W1808)</f>
        <v>-</v>
      </c>
      <c r="I1808" s="96">
        <f t="shared" si="200"/>
        <v>46</v>
      </c>
      <c r="J1808" s="96" t="str">
        <f t="shared" si="201"/>
        <v>Produkte</v>
      </c>
      <c r="K1808" s="96" t="str">
        <f t="shared" si="202"/>
        <v>BUs</v>
      </c>
      <c r="L1808" s="96" t="str">
        <f t="shared" si="203"/>
        <v>Symptome</v>
      </c>
      <c r="M18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IFERROR(VLOOKUP(Abfalldokumentation!$O1808,Kennzahlen!U:X,3,FALSE)*Abfalldokumentation!$B1808,"0")))),0)</f>
        <v>14.49175949220386</v>
      </c>
      <c r="N1808" s="96" t="str">
        <f>IF(ISBLANK(Q1808),VLOOKUP(Abfalldokumentation!$O1808,'Linien - BU'!R:S,2,FALSE),Q1808)</f>
        <v>BU4</v>
      </c>
      <c r="O1808" s="97">
        <f t="shared" si="206"/>
        <v>29500908</v>
      </c>
      <c r="P1808" s="97">
        <f t="shared" si="207"/>
        <v>12</v>
      </c>
      <c r="Q1808" s="89" t="s">
        <v>9</v>
      </c>
      <c r="R1808" s="90">
        <v>29500908</v>
      </c>
      <c r="S1808" s="90">
        <v>15</v>
      </c>
      <c r="T1808" s="90">
        <v>12</v>
      </c>
      <c r="U1808" s="40">
        <v>44516</v>
      </c>
      <c r="V1808" s="98" t="s">
        <v>23</v>
      </c>
      <c r="W1808" s="90"/>
      <c r="X1808" s="92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93" t="str">
        <f>VLOOKUP(N1809,'Linien - BU'!A:B,2,FALSE)</f>
        <v>BU4</v>
      </c>
      <c r="B1809" s="94">
        <f t="shared" si="199"/>
        <v>6</v>
      </c>
      <c r="C1809" s="95">
        <f>Abfalldokumentation!$U1809</f>
        <v>44516</v>
      </c>
      <c r="D1809" s="68" t="str">
        <f>IFERROR(VLOOKUP(Tabelle3[[#This Row],[Artikelnr.]],Produktgruppe!A:B,2,0),Tabelle3[[#This Row],[Produktname]])</f>
        <v>ABS 295</v>
      </c>
      <c r="E1809" s="96" t="str">
        <f>IFERROR(VLOOKUP(Abfalldokumentation!$O1809,Artikel!A:C,3,FALSE),Abfalldokumentation!$O1809)</f>
        <v>ABS GRUY</v>
      </c>
      <c r="F1809" s="96" t="str">
        <f>VLOOKUP(T1809,'Liste Gründe'!A:D,2,FALSE)</f>
        <v>Schimmel</v>
      </c>
      <c r="G1809" s="95" t="str">
        <f>IF(ISBLANK(V1809),VLOOKUP(Abfalldokumentation!$P1809,'Liste Gründe'!A:D,3,FALSE),V1809)</f>
        <v>gesammelt für möglichen Einsatz</v>
      </c>
      <c r="H1809" s="96" t="str">
        <f>IF(ISBLANK(Abfalldokumentation!$W1809),"-",Abfalldokumentation!$W1809)</f>
        <v>-</v>
      </c>
      <c r="I1809" s="96">
        <f t="shared" si="200"/>
        <v>46</v>
      </c>
      <c r="J1809" s="96" t="str">
        <f t="shared" si="201"/>
        <v>Produkte</v>
      </c>
      <c r="K1809" s="96" t="str">
        <f t="shared" si="202"/>
        <v>BUs</v>
      </c>
      <c r="L1809" s="96" t="str">
        <f t="shared" si="203"/>
        <v>Symptome</v>
      </c>
      <c r="M18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IFERROR(VLOOKUP(Abfalldokumentation!$O1809,Kennzahlen!U:X,3,FALSE)*Abfalldokumentation!$B1809,"0")))),0)</f>
        <v>14.49175949220386</v>
      </c>
      <c r="N1809" s="96" t="str">
        <f>IF(ISBLANK(Q1809),VLOOKUP(Abfalldokumentation!$O1809,'Linien - BU'!R:S,2,FALSE),Q1809)</f>
        <v>BU4</v>
      </c>
      <c r="O1809" s="97">
        <f t="shared" si="206"/>
        <v>29500908</v>
      </c>
      <c r="P1809" s="97">
        <f t="shared" si="207"/>
        <v>12</v>
      </c>
      <c r="Q1809" s="89" t="s">
        <v>9</v>
      </c>
      <c r="R1809" s="90">
        <v>29500908</v>
      </c>
      <c r="S1809" s="90">
        <v>6</v>
      </c>
      <c r="T1809" s="90">
        <v>12</v>
      </c>
      <c r="U1809" s="40">
        <v>44516</v>
      </c>
      <c r="V1809" s="98" t="s">
        <v>23</v>
      </c>
      <c r="W1809" s="90"/>
      <c r="X1809" s="92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93" t="str">
        <f>VLOOKUP(N1810,'Linien - BU'!A:B,2,FALSE)</f>
        <v>BU4</v>
      </c>
      <c r="B1810" s="94">
        <f t="shared" si="199"/>
        <v>15</v>
      </c>
      <c r="C1810" s="95">
        <f>Abfalldokumentation!$U1810</f>
        <v>44516</v>
      </c>
      <c r="D1810" s="68" t="str">
        <f>IFERROR(VLOOKUP(Tabelle3[[#This Row],[Artikelnr.]],Produktgruppe!A:B,2,0),Tabelle3[[#This Row],[Produktname]])</f>
        <v>ABS 295</v>
      </c>
      <c r="E1810" s="96" t="str">
        <f>IFERROR(VLOOKUP(Abfalldokumentation!$O1810,Artikel!A:C,3,FALSE),Abfalldokumentation!$O1810)</f>
        <v>ABS GRUY</v>
      </c>
      <c r="F1810" s="96" t="str">
        <f>VLOOKUP(T1810,'Liste Gründe'!A:D,2,FALSE)</f>
        <v>Schimmel</v>
      </c>
      <c r="G1810" s="95" t="str">
        <f>IF(ISBLANK(V1810),VLOOKUP(Abfalldokumentation!$P1810,'Liste Gründe'!A:D,3,FALSE),V1810)</f>
        <v>gesammelt für möglichen Einsatz</v>
      </c>
      <c r="H1810" s="96" t="str">
        <f>IF(ISBLANK(Abfalldokumentation!$W1810),"-",Abfalldokumentation!$W1810)</f>
        <v>-</v>
      </c>
      <c r="I1810" s="96">
        <f t="shared" si="200"/>
        <v>46</v>
      </c>
      <c r="J1810" s="96" t="str">
        <f t="shared" si="201"/>
        <v>Produkte</v>
      </c>
      <c r="K1810" s="96" t="str">
        <f t="shared" si="202"/>
        <v>BUs</v>
      </c>
      <c r="L1810" s="96" t="str">
        <f t="shared" si="203"/>
        <v>Symptome</v>
      </c>
      <c r="M18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IFERROR(VLOOKUP(Abfalldokumentation!$O1810,Kennzahlen!U:X,3,FALSE)*Abfalldokumentation!$B1810,"0")))),0)</f>
        <v>14.49175949220386</v>
      </c>
      <c r="N1810" s="96" t="str">
        <f>IF(ISBLANK(Q1810),VLOOKUP(Abfalldokumentation!$O1810,'Linien - BU'!R:S,2,FALSE),Q1810)</f>
        <v>BU4</v>
      </c>
      <c r="O1810" s="97">
        <f t="shared" si="206"/>
        <v>29500908</v>
      </c>
      <c r="P1810" s="97">
        <f t="shared" si="207"/>
        <v>12</v>
      </c>
      <c r="Q1810" s="89" t="s">
        <v>9</v>
      </c>
      <c r="R1810" s="90">
        <v>29500908</v>
      </c>
      <c r="S1810" s="90">
        <v>15</v>
      </c>
      <c r="T1810" s="90">
        <v>12</v>
      </c>
      <c r="U1810" s="40">
        <v>44516</v>
      </c>
      <c r="V1810" s="98" t="s">
        <v>23</v>
      </c>
      <c r="W1810" s="90"/>
      <c r="X1810" s="92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93" t="str">
        <f>VLOOKUP(N1811,'Linien - BU'!A:B,2,FALSE)</f>
        <v>BU4</v>
      </c>
      <c r="B1811" s="94">
        <f t="shared" si="199"/>
        <v>9</v>
      </c>
      <c r="C1811" s="95">
        <f>Abfalldokumentation!$U1811</f>
        <v>44516</v>
      </c>
      <c r="D1811" s="68" t="str">
        <f>IFERROR(VLOOKUP(Tabelle3[[#This Row],[Artikelnr.]],Produktgruppe!A:B,2,0),Tabelle3[[#This Row],[Produktname]])</f>
        <v>ABS 295</v>
      </c>
      <c r="E1811" s="96" t="str">
        <f>IFERROR(VLOOKUP(Abfalldokumentation!$O1811,Artikel!A:C,3,FALSE),Abfalldokumentation!$O1811)</f>
        <v>ABS GRUY</v>
      </c>
      <c r="F1811" s="96" t="str">
        <f>VLOOKUP(T1811,'Liste Gründe'!A:D,2,FALSE)</f>
        <v>Schimmel</v>
      </c>
      <c r="G1811" s="95" t="str">
        <f>IF(ISBLANK(V1811),VLOOKUP(Abfalldokumentation!$P1811,'Liste Gründe'!A:D,3,FALSE),V1811)</f>
        <v>gesammelt für möglichen Einsatz</v>
      </c>
      <c r="H1811" s="96" t="str">
        <f>IF(ISBLANK(Abfalldokumentation!$W1811),"-",Abfalldokumentation!$W1811)</f>
        <v>-</v>
      </c>
      <c r="I1811" s="96">
        <f t="shared" si="200"/>
        <v>46</v>
      </c>
      <c r="J1811" s="96" t="str">
        <f t="shared" si="201"/>
        <v>Produkte</v>
      </c>
      <c r="K1811" s="96" t="str">
        <f t="shared" si="202"/>
        <v>BUs</v>
      </c>
      <c r="L1811" s="96" t="str">
        <f t="shared" si="203"/>
        <v>Symptome</v>
      </c>
      <c r="M18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IFERROR(VLOOKUP(Abfalldokumentation!$O1811,Kennzahlen!U:X,3,FALSE)*Abfalldokumentation!$B1811,"0")))),0)</f>
        <v>14.49175949220386</v>
      </c>
      <c r="N1811" s="96" t="str">
        <f>IF(ISBLANK(Q1811),VLOOKUP(Abfalldokumentation!$O1811,'Linien - BU'!R:S,2,FALSE),Q1811)</f>
        <v>BU4</v>
      </c>
      <c r="O1811" s="97">
        <f t="shared" si="206"/>
        <v>29500908</v>
      </c>
      <c r="P1811" s="97">
        <f t="shared" si="207"/>
        <v>12</v>
      </c>
      <c r="Q1811" s="89" t="s">
        <v>9</v>
      </c>
      <c r="R1811" s="90">
        <v>29500908</v>
      </c>
      <c r="S1811" s="90">
        <v>9</v>
      </c>
      <c r="T1811" s="90">
        <v>12</v>
      </c>
      <c r="U1811" s="40">
        <v>44516</v>
      </c>
      <c r="V1811" s="98" t="s">
        <v>23</v>
      </c>
      <c r="W1811" s="90"/>
      <c r="X1811" s="92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93" t="str">
        <f>VLOOKUP(N1812,'Linien - BU'!A:B,2,FALSE)</f>
        <v>BU4</v>
      </c>
      <c r="B1812" s="94">
        <f t="shared" si="199"/>
        <v>13</v>
      </c>
      <c r="C1812" s="95">
        <f>Abfalldokumentation!$U1812</f>
        <v>44516</v>
      </c>
      <c r="D1812" s="68" t="str">
        <f>IFERROR(VLOOKUP(Tabelle3[[#This Row],[Artikelnr.]],Produktgruppe!A:B,2,0),Tabelle3[[#This Row],[Produktname]])</f>
        <v>ABS 295</v>
      </c>
      <c r="E1812" s="96" t="str">
        <f>IFERROR(VLOOKUP(Abfalldokumentation!$O1812,Artikel!A:C,3,FALSE),Abfalldokumentation!$O1812)</f>
        <v>ABS GRUY</v>
      </c>
      <c r="F1812" s="96" t="str">
        <f>VLOOKUP(T1812,'Liste Gründe'!A:D,2,FALSE)</f>
        <v>Schimmel</v>
      </c>
      <c r="G1812" s="95" t="str">
        <f>IF(ISBLANK(V1812),VLOOKUP(Abfalldokumentation!$P1812,'Liste Gründe'!A:D,3,FALSE),V1812)</f>
        <v>gesammelt für möglichen Einsatz</v>
      </c>
      <c r="H1812" s="96" t="str">
        <f>IF(ISBLANK(Abfalldokumentation!$W1812),"-",Abfalldokumentation!$W1812)</f>
        <v>-</v>
      </c>
      <c r="I1812" s="96">
        <f t="shared" si="200"/>
        <v>46</v>
      </c>
      <c r="J1812" s="96" t="str">
        <f t="shared" si="201"/>
        <v>Produkte</v>
      </c>
      <c r="K1812" s="96" t="str">
        <f t="shared" si="202"/>
        <v>BUs</v>
      </c>
      <c r="L1812" s="96" t="str">
        <f t="shared" si="203"/>
        <v>Symptome</v>
      </c>
      <c r="M18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IFERROR(VLOOKUP(Abfalldokumentation!$O1812,Kennzahlen!U:X,3,FALSE)*Abfalldokumentation!$B1812,"0")))),0)</f>
        <v>14.49175949220386</v>
      </c>
      <c r="N1812" s="96" t="str">
        <f>IF(ISBLANK(Q1812),VLOOKUP(Abfalldokumentation!$O1812,'Linien - BU'!R:S,2,FALSE),Q1812)</f>
        <v>BU4</v>
      </c>
      <c r="O1812" s="97">
        <f t="shared" si="206"/>
        <v>29500908</v>
      </c>
      <c r="P1812" s="97">
        <f t="shared" si="207"/>
        <v>12</v>
      </c>
      <c r="Q1812" s="89" t="s">
        <v>9</v>
      </c>
      <c r="R1812" s="90">
        <v>29500908</v>
      </c>
      <c r="S1812" s="90">
        <v>13</v>
      </c>
      <c r="T1812" s="90">
        <v>12</v>
      </c>
      <c r="U1812" s="40">
        <v>44516</v>
      </c>
      <c r="V1812" s="98" t="s">
        <v>23</v>
      </c>
      <c r="W1812" s="90"/>
      <c r="X1812" s="92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93" t="str">
        <f>VLOOKUP(N1813,'Linien - BU'!A:B,2,FALSE)</f>
        <v>BU4</v>
      </c>
      <c r="B1813" s="94">
        <f t="shared" si="199"/>
        <v>13</v>
      </c>
      <c r="C1813" s="95">
        <f>Abfalldokumentation!$U1813</f>
        <v>44516</v>
      </c>
      <c r="D1813" s="68" t="str">
        <f>IFERROR(VLOOKUP(Tabelle3[[#This Row],[Artikelnr.]],Produktgruppe!A:B,2,0),Tabelle3[[#This Row],[Produktname]])</f>
        <v>ABS 295</v>
      </c>
      <c r="E1813" s="96" t="str">
        <f>IFERROR(VLOOKUP(Abfalldokumentation!$O1813,Artikel!A:C,3,FALSE),Abfalldokumentation!$O1813)</f>
        <v>ABS GRUY</v>
      </c>
      <c r="F1813" s="96" t="str">
        <f>VLOOKUP(T1813,'Liste Gründe'!A:D,2,FALSE)</f>
        <v>Schimmel</v>
      </c>
      <c r="G1813" s="95" t="str">
        <f>IF(ISBLANK(V1813),VLOOKUP(Abfalldokumentation!$P1813,'Liste Gründe'!A:D,3,FALSE),V1813)</f>
        <v>gesammelt für möglichen Einsatz</v>
      </c>
      <c r="H1813" s="96" t="str">
        <f>IF(ISBLANK(Abfalldokumentation!$W1813),"-",Abfalldokumentation!$W1813)</f>
        <v>-</v>
      </c>
      <c r="I1813" s="96">
        <f t="shared" si="200"/>
        <v>46</v>
      </c>
      <c r="J1813" s="96" t="str">
        <f t="shared" si="201"/>
        <v>Produkte</v>
      </c>
      <c r="K1813" s="96" t="str">
        <f t="shared" si="202"/>
        <v>BUs</v>
      </c>
      <c r="L1813" s="96" t="str">
        <f t="shared" si="203"/>
        <v>Symptome</v>
      </c>
      <c r="M18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IFERROR(VLOOKUP(Abfalldokumentation!$O1813,Kennzahlen!U:X,3,FALSE)*Abfalldokumentation!$B1813,"0")))),0)</f>
        <v>14.49175949220386</v>
      </c>
      <c r="N1813" s="96" t="str">
        <f>IF(ISBLANK(Q1813),VLOOKUP(Abfalldokumentation!$O1813,'Linien - BU'!R:S,2,FALSE),Q1813)</f>
        <v>BU4</v>
      </c>
      <c r="O1813" s="97">
        <f t="shared" si="206"/>
        <v>29500908</v>
      </c>
      <c r="P1813" s="97">
        <f t="shared" si="207"/>
        <v>12</v>
      </c>
      <c r="Q1813" s="89" t="s">
        <v>9</v>
      </c>
      <c r="R1813" s="90">
        <v>29500908</v>
      </c>
      <c r="S1813" s="90">
        <v>13</v>
      </c>
      <c r="T1813" s="90">
        <v>12</v>
      </c>
      <c r="U1813" s="40">
        <v>44516</v>
      </c>
      <c r="V1813" s="98" t="s">
        <v>23</v>
      </c>
      <c r="W1813" s="90"/>
      <c r="X1813" s="92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93" t="str">
        <f>VLOOKUP(N1814,'Linien - BU'!A:B,2,FALSE)</f>
        <v>BU4</v>
      </c>
      <c r="B1814" s="94">
        <f t="shared" si="199"/>
        <v>10</v>
      </c>
      <c r="C1814" s="95">
        <f>Abfalldokumentation!$U1814</f>
        <v>44516</v>
      </c>
      <c r="D1814" s="68" t="str">
        <f>IFERROR(VLOOKUP(Tabelle3[[#This Row],[Artikelnr.]],Produktgruppe!A:B,2,0),Tabelle3[[#This Row],[Produktname]])</f>
        <v>ABS 295</v>
      </c>
      <c r="E1814" s="96" t="str">
        <f>IFERROR(VLOOKUP(Abfalldokumentation!$O1814,Artikel!A:C,3,FALSE),Abfalldokumentation!$O1814)</f>
        <v>ABS GRUY</v>
      </c>
      <c r="F1814" s="96" t="str">
        <f>VLOOKUP(T1814,'Liste Gründe'!A:D,2,FALSE)</f>
        <v>Schimmel</v>
      </c>
      <c r="G1814" s="95" t="str">
        <f>IF(ISBLANK(V1814),VLOOKUP(Abfalldokumentation!$P1814,'Liste Gründe'!A:D,3,FALSE),V1814)</f>
        <v>gesammelt für möglichen Einsatz</v>
      </c>
      <c r="H1814" s="96" t="str">
        <f>IF(ISBLANK(Abfalldokumentation!$W1814),"-",Abfalldokumentation!$W1814)</f>
        <v>-</v>
      </c>
      <c r="I1814" s="96">
        <f t="shared" ref="I1814:I1847" si="208">_xlfn.ISOWEEKNUM(C1814)</f>
        <v>46</v>
      </c>
      <c r="J1814" s="96" t="str">
        <f t="shared" ref="J1814:J1847" si="209">"Produkte"</f>
        <v>Produkte</v>
      </c>
      <c r="K1814" s="96" t="str">
        <f t="shared" ref="K1814:K1847" si="210">"BUs"</f>
        <v>BUs</v>
      </c>
      <c r="L1814" s="96" t="str">
        <f t="shared" ref="L1814:L1847" si="211">"Symptome"</f>
        <v>Symptome</v>
      </c>
      <c r="M18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IFERROR(VLOOKUP(Abfalldokumentation!$O1814,Kennzahlen!U:X,3,FALSE)*Abfalldokumentation!$B1814,"0")))),0)</f>
        <v>14.49175949220386</v>
      </c>
      <c r="N1814" s="96" t="str">
        <f>IF(ISBLANK(Q1814),VLOOKUP(Abfalldokumentation!$O1814,'Linien - BU'!R:S,2,FALSE),Q1814)</f>
        <v>BU4</v>
      </c>
      <c r="O1814" s="97">
        <f t="shared" si="206"/>
        <v>29500908</v>
      </c>
      <c r="P1814" s="97">
        <f t="shared" si="207"/>
        <v>12</v>
      </c>
      <c r="Q1814" s="89" t="s">
        <v>9</v>
      </c>
      <c r="R1814" s="90">
        <v>29500908</v>
      </c>
      <c r="S1814" s="90">
        <v>10</v>
      </c>
      <c r="T1814" s="90">
        <v>12</v>
      </c>
      <c r="U1814" s="40">
        <v>44516</v>
      </c>
      <c r="V1814" s="98" t="s">
        <v>23</v>
      </c>
      <c r="W1814" s="90"/>
      <c r="X1814" s="92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93" t="str">
        <f>VLOOKUP(N1815,'Linien - BU'!A:B,2,FALSE)</f>
        <v>BU4</v>
      </c>
      <c r="B1815" s="94">
        <f t="shared" si="199"/>
        <v>10</v>
      </c>
      <c r="C1815" s="95">
        <f>Abfalldokumentation!$U1815</f>
        <v>44516</v>
      </c>
      <c r="D1815" s="68" t="str">
        <f>IFERROR(VLOOKUP(Tabelle3[[#This Row],[Artikelnr.]],Produktgruppe!A:B,2,0),Tabelle3[[#This Row],[Produktname]])</f>
        <v>ABS 295</v>
      </c>
      <c r="E1815" s="96" t="str">
        <f>IFERROR(VLOOKUP(Abfalldokumentation!$O1815,Artikel!A:C,3,FALSE),Abfalldokumentation!$O1815)</f>
        <v>ABS GRUY</v>
      </c>
      <c r="F1815" s="96" t="str">
        <f>VLOOKUP(T1815,'Liste Gründe'!A:D,2,FALSE)</f>
        <v>Schimmel</v>
      </c>
      <c r="G1815" s="95" t="str">
        <f>IF(ISBLANK(V1815),VLOOKUP(Abfalldokumentation!$P1815,'Liste Gründe'!A:D,3,FALSE),V1815)</f>
        <v>gesammelt für möglichen Einsatz</v>
      </c>
      <c r="H1815" s="96" t="str">
        <f>IF(ISBLANK(Abfalldokumentation!$W1815),"-",Abfalldokumentation!$W1815)</f>
        <v>-</v>
      </c>
      <c r="I1815" s="96">
        <f t="shared" si="208"/>
        <v>46</v>
      </c>
      <c r="J1815" s="96" t="str">
        <f t="shared" si="209"/>
        <v>Produkte</v>
      </c>
      <c r="K1815" s="96" t="str">
        <f t="shared" si="210"/>
        <v>BUs</v>
      </c>
      <c r="L1815" s="96" t="str">
        <f t="shared" si="211"/>
        <v>Symptome</v>
      </c>
      <c r="M18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IFERROR(VLOOKUP(Abfalldokumentation!$O1815,Kennzahlen!U:X,3,FALSE)*Abfalldokumentation!$B1815,"0")))),0)</f>
        <v>14.49175949220386</v>
      </c>
      <c r="N1815" s="96" t="str">
        <f>IF(ISBLANK(Q1815),VLOOKUP(Abfalldokumentation!$O1815,'Linien - BU'!R:S,2,FALSE),Q1815)</f>
        <v>BU4</v>
      </c>
      <c r="O1815" s="97">
        <f t="shared" si="206"/>
        <v>29500908</v>
      </c>
      <c r="P1815" s="97">
        <f t="shared" si="207"/>
        <v>12</v>
      </c>
      <c r="Q1815" s="89" t="s">
        <v>9</v>
      </c>
      <c r="R1815" s="90">
        <v>29500908</v>
      </c>
      <c r="S1815" s="90">
        <v>10</v>
      </c>
      <c r="T1815" s="90">
        <v>12</v>
      </c>
      <c r="U1815" s="40">
        <v>44516</v>
      </c>
      <c r="V1815" s="98" t="s">
        <v>23</v>
      </c>
      <c r="W1815" s="90"/>
      <c r="X1815" s="92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93" t="str">
        <f>VLOOKUP(N1816,'Linien - BU'!A:B,2,FALSE)</f>
        <v>BU4</v>
      </c>
      <c r="B1816" s="94">
        <f t="shared" si="199"/>
        <v>13</v>
      </c>
      <c r="C1816" s="95">
        <f>Abfalldokumentation!$U1816</f>
        <v>44516</v>
      </c>
      <c r="D1816" s="68" t="str">
        <f>IFERROR(VLOOKUP(Tabelle3[[#This Row],[Artikelnr.]],Produktgruppe!A:B,2,0),Tabelle3[[#This Row],[Produktname]])</f>
        <v>ABS 295</v>
      </c>
      <c r="E1816" s="96" t="str">
        <f>IFERROR(VLOOKUP(Abfalldokumentation!$O1816,Artikel!A:C,3,FALSE),Abfalldokumentation!$O1816)</f>
        <v>ABS GRUY</v>
      </c>
      <c r="F1816" s="96" t="str">
        <f>VLOOKUP(T1816,'Liste Gründe'!A:D,2,FALSE)</f>
        <v>Schimmel</v>
      </c>
      <c r="G1816" s="95" t="str">
        <f>IF(ISBLANK(V1816),VLOOKUP(Abfalldokumentation!$P1816,'Liste Gründe'!A:D,3,FALSE),V1816)</f>
        <v>gesammelt für möglichen Einsatz</v>
      </c>
      <c r="H1816" s="96" t="str">
        <f>IF(ISBLANK(Abfalldokumentation!$W1816),"-",Abfalldokumentation!$W1816)</f>
        <v>-</v>
      </c>
      <c r="I1816" s="96">
        <f t="shared" si="208"/>
        <v>46</v>
      </c>
      <c r="J1816" s="96" t="str">
        <f t="shared" si="209"/>
        <v>Produkte</v>
      </c>
      <c r="K1816" s="96" t="str">
        <f t="shared" si="210"/>
        <v>BUs</v>
      </c>
      <c r="L1816" s="96" t="str">
        <f t="shared" si="211"/>
        <v>Symptome</v>
      </c>
      <c r="M18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IFERROR(VLOOKUP(Abfalldokumentation!$O1816,Kennzahlen!U:X,3,FALSE)*Abfalldokumentation!$B1816,"0")))),0)</f>
        <v>14.49175949220386</v>
      </c>
      <c r="N1816" s="96" t="str">
        <f>IF(ISBLANK(Q1816),VLOOKUP(Abfalldokumentation!$O1816,'Linien - BU'!R:S,2,FALSE),Q1816)</f>
        <v>BU4</v>
      </c>
      <c r="O1816" s="97">
        <f t="shared" si="206"/>
        <v>29500908</v>
      </c>
      <c r="P1816" s="97">
        <f t="shared" si="207"/>
        <v>12</v>
      </c>
      <c r="Q1816" s="89" t="s">
        <v>9</v>
      </c>
      <c r="R1816" s="90">
        <v>29500908</v>
      </c>
      <c r="S1816" s="90">
        <v>13</v>
      </c>
      <c r="T1816" s="90">
        <v>12</v>
      </c>
      <c r="U1816" s="40">
        <v>44516</v>
      </c>
      <c r="V1816" s="98" t="s">
        <v>23</v>
      </c>
      <c r="W1816" s="90"/>
      <c r="X1816" s="92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93" t="str">
        <f>VLOOKUP(N1817,'Linien - BU'!A:B,2,FALSE)</f>
        <v>BU4</v>
      </c>
      <c r="B1817" s="94">
        <f t="shared" si="199"/>
        <v>17</v>
      </c>
      <c r="C1817" s="95">
        <f>Abfalldokumentation!$U1817</f>
        <v>44516</v>
      </c>
      <c r="D1817" s="68" t="str">
        <f>IFERROR(VLOOKUP(Tabelle3[[#This Row],[Artikelnr.]],Produktgruppe!A:B,2,0),Tabelle3[[#This Row],[Produktname]])</f>
        <v>ABS 295</v>
      </c>
      <c r="E1817" s="96" t="str">
        <f>IFERROR(VLOOKUP(Abfalldokumentation!$O1817,Artikel!A:C,3,FALSE),Abfalldokumentation!$O1817)</f>
        <v>ABS GRÜN-PESTO</v>
      </c>
      <c r="F1817" s="96" t="str">
        <f>VLOOKUP(T1817,'Liste Gründe'!A:D,2,FALSE)</f>
        <v>keinen Verwendungszweck</v>
      </c>
      <c r="G1817" s="95" t="str">
        <f>IF(ISBLANK(V1817),VLOOKUP(Abfalldokumentation!$P1817,'Liste Gründe'!A:D,3,FALSE),V1817)</f>
        <v>keinen Verwendungszweck</v>
      </c>
      <c r="H1817" s="96" t="str">
        <f>IF(ISBLANK(Abfalldokumentation!$W1817),"-",Abfalldokumentation!$W1817)</f>
        <v>-</v>
      </c>
      <c r="I1817" s="96">
        <f t="shared" si="208"/>
        <v>46</v>
      </c>
      <c r="J1817" s="96" t="str">
        <f t="shared" si="209"/>
        <v>Produkte</v>
      </c>
      <c r="K1817" s="96" t="str">
        <f t="shared" si="210"/>
        <v>BUs</v>
      </c>
      <c r="L1817" s="96" t="str">
        <f t="shared" si="211"/>
        <v>Symptome</v>
      </c>
      <c r="M18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IFERROR(VLOOKUP(Abfalldokumentation!$O1817,Kennzahlen!U:X,3,FALSE)*Abfalldokumentation!$B1817,"0")))),0)</f>
        <v>0</v>
      </c>
      <c r="N1817" s="96" t="str">
        <f>IF(ISBLANK(Q1817),VLOOKUP(Abfalldokumentation!$O1817,'Linien - BU'!R:S,2,FALSE),Q1817)</f>
        <v>BU4</v>
      </c>
      <c r="O1817" s="97">
        <f t="shared" si="206"/>
        <v>29500952</v>
      </c>
      <c r="P1817" s="97">
        <f t="shared" si="207"/>
        <v>61</v>
      </c>
      <c r="Q1817" s="89" t="s">
        <v>9</v>
      </c>
      <c r="R1817" s="90">
        <v>29500952</v>
      </c>
      <c r="S1817" s="90">
        <v>17</v>
      </c>
      <c r="T1817" s="90">
        <v>61</v>
      </c>
      <c r="U1817" s="40">
        <v>44516</v>
      </c>
      <c r="V1817" s="91"/>
      <c r="W1817" s="90"/>
      <c r="X1817" s="92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93" t="str">
        <f>VLOOKUP(N1818,'Linien - BU'!A:B,2,FALSE)</f>
        <v>BU4</v>
      </c>
      <c r="B1818" s="94">
        <f t="shared" si="199"/>
        <v>10</v>
      </c>
      <c r="C1818" s="95">
        <f>Abfalldokumentation!$U1818</f>
        <v>44516</v>
      </c>
      <c r="D1818" s="68" t="str">
        <f>IFERROR(VLOOKUP(Tabelle3[[#This Row],[Artikelnr.]],Produktgruppe!A:B,2,0),Tabelle3[[#This Row],[Produktname]])</f>
        <v>ABS 295</v>
      </c>
      <c r="E1818" s="96" t="str">
        <f>IFERROR(VLOOKUP(Abfalldokumentation!$O1818,Artikel!A:C,3,FALSE),Abfalldokumentation!$O1818)</f>
        <v>ABS GRÜN-PESTO</v>
      </c>
      <c r="F1818" s="96" t="str">
        <f>VLOOKUP(T1818,'Liste Gründe'!A:D,2,FALSE)</f>
        <v>keinen Verwendungszweck</v>
      </c>
      <c r="G1818" s="95" t="str">
        <f>IF(ISBLANK(V1818),VLOOKUP(Abfalldokumentation!$P1818,'Liste Gründe'!A:D,3,FALSE),V1818)</f>
        <v>keinen Verwendungszweck</v>
      </c>
      <c r="H1818" s="96" t="str">
        <f>IF(ISBLANK(Abfalldokumentation!$W1818),"-",Abfalldokumentation!$W1818)</f>
        <v>-</v>
      </c>
      <c r="I1818" s="96">
        <f t="shared" si="208"/>
        <v>46</v>
      </c>
      <c r="J1818" s="96" t="str">
        <f t="shared" si="209"/>
        <v>Produkte</v>
      </c>
      <c r="K1818" s="96" t="str">
        <f t="shared" si="210"/>
        <v>BUs</v>
      </c>
      <c r="L1818" s="96" t="str">
        <f t="shared" si="211"/>
        <v>Symptome</v>
      </c>
      <c r="M18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IFERROR(VLOOKUP(Abfalldokumentation!$O1818,Kennzahlen!U:X,3,FALSE)*Abfalldokumentation!$B1818,"0")))),0)</f>
        <v>0</v>
      </c>
      <c r="N1818" s="96" t="str">
        <f>IF(ISBLANK(Q1818),VLOOKUP(Abfalldokumentation!$O1818,'Linien - BU'!R:S,2,FALSE),Q1818)</f>
        <v>BU4</v>
      </c>
      <c r="O1818" s="97">
        <f t="shared" si="206"/>
        <v>29500952</v>
      </c>
      <c r="P1818" s="97">
        <f t="shared" si="207"/>
        <v>61</v>
      </c>
      <c r="Q1818" s="89" t="s">
        <v>9</v>
      </c>
      <c r="R1818" s="90">
        <v>29500952</v>
      </c>
      <c r="S1818" s="90">
        <v>10</v>
      </c>
      <c r="T1818" s="90">
        <v>61</v>
      </c>
      <c r="U1818" s="40">
        <v>44516</v>
      </c>
      <c r="V1818" s="91"/>
      <c r="W1818" s="90"/>
      <c r="X1818" s="92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93" t="str">
        <f>VLOOKUP(N1819,'Linien - BU'!A:B,2,FALSE)</f>
        <v>BU4</v>
      </c>
      <c r="B1819" s="94">
        <f t="shared" si="199"/>
        <v>9</v>
      </c>
      <c r="C1819" s="95">
        <f>Abfalldokumentation!$U1819</f>
        <v>44516</v>
      </c>
      <c r="D1819" s="68" t="str">
        <f>IFERROR(VLOOKUP(Tabelle3[[#This Row],[Artikelnr.]],Produktgruppe!A:B,2,0),Tabelle3[[#This Row],[Produktname]])</f>
        <v>ABS 295</v>
      </c>
      <c r="E1819" s="96" t="str">
        <f>IFERROR(VLOOKUP(Abfalldokumentation!$O1819,Artikel!A:C,3,FALSE),Abfalldokumentation!$O1819)</f>
        <v>ABS KELLERGEIST</v>
      </c>
      <c r="F1819" s="96" t="str">
        <f>VLOOKUP(T1819,'Liste Gründe'!A:D,2,FALSE)</f>
        <v>Verpackungsfehler</v>
      </c>
      <c r="G1819" s="95" t="str">
        <f>IF(ISBLANK(V1819),VLOOKUP(Abfalldokumentation!$P1819,'Liste Gründe'!A:D,3,FALSE),V1819)</f>
        <v>offene Verpackung</v>
      </c>
      <c r="H1819" s="96" t="str">
        <f>IF(ISBLANK(Abfalldokumentation!$W1819),"-",Abfalldokumentation!$W1819)</f>
        <v>-</v>
      </c>
      <c r="I1819" s="96">
        <f t="shared" si="208"/>
        <v>46</v>
      </c>
      <c r="J1819" s="96" t="str">
        <f t="shared" si="209"/>
        <v>Produkte</v>
      </c>
      <c r="K1819" s="96" t="str">
        <f t="shared" si="210"/>
        <v>BUs</v>
      </c>
      <c r="L1819" s="96" t="str">
        <f t="shared" si="211"/>
        <v>Symptome</v>
      </c>
      <c r="M18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IFERROR(VLOOKUP(Abfalldokumentation!$O1819,Kennzahlen!U:X,3,FALSE)*Abfalldokumentation!$B1819,"0")))),0)</f>
        <v>8.0682678667519738</v>
      </c>
      <c r="N1819" s="96" t="str">
        <f>IF(ISBLANK(Q1819),VLOOKUP(Abfalldokumentation!$O1819,'Linien - BU'!R:S,2,FALSE),Q1819)</f>
        <v>BU4</v>
      </c>
      <c r="O1819" s="97">
        <f t="shared" si="206"/>
        <v>29501028</v>
      </c>
      <c r="P1819" s="97">
        <f t="shared" si="207"/>
        <v>82</v>
      </c>
      <c r="Q1819" s="89" t="s">
        <v>9</v>
      </c>
      <c r="R1819" s="90">
        <v>29501028</v>
      </c>
      <c r="S1819" s="90">
        <v>9</v>
      </c>
      <c r="T1819" s="90">
        <v>82</v>
      </c>
      <c r="U1819" s="40">
        <v>44516</v>
      </c>
      <c r="V1819" s="91"/>
      <c r="W1819" s="90"/>
      <c r="X1819" s="92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93" t="str">
        <f>VLOOKUP(N1820,'Linien - BU'!A:B,2,FALSE)</f>
        <v>BU4</v>
      </c>
      <c r="B1820" s="94">
        <f t="shared" si="199"/>
        <v>10</v>
      </c>
      <c r="C1820" s="95">
        <f>Abfalldokumentation!$U1820</f>
        <v>44516</v>
      </c>
      <c r="D1820" s="68" t="str">
        <f>IFERROR(VLOOKUP(Tabelle3[[#This Row],[Artikelnr.]],Produktgruppe!A:B,2,0),Tabelle3[[#This Row],[Produktname]])</f>
        <v>ABS 295</v>
      </c>
      <c r="E1820" s="96" t="str">
        <f>IFERROR(VLOOKUP(Abfalldokumentation!$O1820,Artikel!A:C,3,FALSE),Abfalldokumentation!$O1820)</f>
        <v>ABS BRUSCHETTA</v>
      </c>
      <c r="F1820" s="96" t="str">
        <f>VLOOKUP(T1820,'Liste Gründe'!A:D,2,FALSE)</f>
        <v>keinen Verwendungszweck</v>
      </c>
      <c r="G1820" s="95" t="str">
        <f>IF(ISBLANK(V1820),VLOOKUP(Abfalldokumentation!$P1820,'Liste Gründe'!A:D,3,FALSE),V1820)</f>
        <v>keinen Verwendungszweck</v>
      </c>
      <c r="H1820" s="96" t="str">
        <f>IF(ISBLANK(Abfalldokumentation!$W1820),"-",Abfalldokumentation!$W1820)</f>
        <v>-</v>
      </c>
      <c r="I1820" s="96">
        <f t="shared" si="208"/>
        <v>46</v>
      </c>
      <c r="J1820" s="96" t="str">
        <f t="shared" si="209"/>
        <v>Produkte</v>
      </c>
      <c r="K1820" s="96" t="str">
        <f t="shared" si="210"/>
        <v>BUs</v>
      </c>
      <c r="L1820" s="96" t="str">
        <f t="shared" si="211"/>
        <v>Symptome</v>
      </c>
      <c r="M18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IFERROR(VLOOKUP(Abfalldokumentation!$O1820,Kennzahlen!U:X,3,FALSE)*Abfalldokumentation!$B1820,"0")))),0)</f>
        <v>7.281148389532067</v>
      </c>
      <c r="N1820" s="96" t="str">
        <f>IF(ISBLANK(Q1820),VLOOKUP(Abfalldokumentation!$O1820,'Linien - BU'!R:S,2,FALSE),Q1820)</f>
        <v>BU4</v>
      </c>
      <c r="O1820" s="97">
        <f t="shared" si="206"/>
        <v>29501029</v>
      </c>
      <c r="P1820" s="97">
        <f t="shared" si="207"/>
        <v>61</v>
      </c>
      <c r="Q1820" s="89" t="s">
        <v>9</v>
      </c>
      <c r="R1820" s="90">
        <v>29501029</v>
      </c>
      <c r="S1820" s="90">
        <v>10</v>
      </c>
      <c r="T1820" s="90">
        <v>61</v>
      </c>
      <c r="U1820" s="40">
        <v>44516</v>
      </c>
      <c r="V1820" s="91"/>
      <c r="W1820" s="90"/>
      <c r="X1820" s="92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93" t="str">
        <f>VLOOKUP(N1821,'Linien - BU'!A:B,2,FALSE)</f>
        <v>BU4</v>
      </c>
      <c r="B1821" s="94">
        <f t="shared" si="199"/>
        <v>18</v>
      </c>
      <c r="C1821" s="95">
        <f>Abfalldokumentation!$U1821</f>
        <v>44516</v>
      </c>
      <c r="D1821" s="68" t="str">
        <f>IFERROR(VLOOKUP(Tabelle3[[#This Row],[Artikelnr.]],Produktgruppe!A:B,2,0),Tabelle3[[#This Row],[Produktname]])</f>
        <v>ABS 295</v>
      </c>
      <c r="E1821" s="96" t="str">
        <f>IFERROR(VLOOKUP(Abfalldokumentation!$O1821,Artikel!A:C,3,FALSE),Abfalldokumentation!$O1821)</f>
        <v>ABS OLD-AMSTERDAM</v>
      </c>
      <c r="F1821" s="96" t="str">
        <f>VLOOKUP(T1821,'Liste Gründe'!A:D,2,FALSE)</f>
        <v>keinen Verwendungszweck</v>
      </c>
      <c r="G1821" s="95" t="str">
        <f>IF(ISBLANK(V1821),VLOOKUP(Abfalldokumentation!$P1821,'Liste Gründe'!A:D,3,FALSE),V1821)</f>
        <v>keinen Verwendungszweck</v>
      </c>
      <c r="H1821" s="96" t="str">
        <f>IF(ISBLANK(Abfalldokumentation!$W1821),"-",Abfalldokumentation!$W1821)</f>
        <v>-</v>
      </c>
      <c r="I1821" s="96">
        <f t="shared" si="208"/>
        <v>46</v>
      </c>
      <c r="J1821" s="96" t="str">
        <f t="shared" si="209"/>
        <v>Produkte</v>
      </c>
      <c r="K1821" s="96" t="str">
        <f t="shared" si="210"/>
        <v>BUs</v>
      </c>
      <c r="L1821" s="96" t="str">
        <f t="shared" si="211"/>
        <v>Symptome</v>
      </c>
      <c r="M18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IFERROR(VLOOKUP(Abfalldokumentation!$O1821,Kennzahlen!U:X,3,FALSE)*Abfalldokumentation!$B1821,"0")))),0)</f>
        <v>10.868925052314992</v>
      </c>
      <c r="N1821" s="96" t="str">
        <f>IF(ISBLANK(Q1821),VLOOKUP(Abfalldokumentation!$O1821,'Linien - BU'!R:S,2,FALSE),Q1821)</f>
        <v>BU4</v>
      </c>
      <c r="O1821" s="97">
        <f t="shared" si="206"/>
        <v>29501039</v>
      </c>
      <c r="P1821" s="97">
        <f t="shared" si="207"/>
        <v>61</v>
      </c>
      <c r="Q1821" s="89" t="s">
        <v>9</v>
      </c>
      <c r="R1821" s="90">
        <v>29501039</v>
      </c>
      <c r="S1821" s="90">
        <v>18</v>
      </c>
      <c r="T1821" s="90">
        <v>61</v>
      </c>
      <c r="U1821" s="40">
        <v>44516</v>
      </c>
      <c r="V1821" s="91"/>
      <c r="W1821" s="90"/>
      <c r="X1821" s="92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93" t="str">
        <f>VLOOKUP(N1822,'Linien - BU'!A:B,2,FALSE)</f>
        <v>BU4</v>
      </c>
      <c r="B1822" s="94">
        <f t="shared" si="199"/>
        <v>23</v>
      </c>
      <c r="C1822" s="95">
        <f>Abfalldokumentation!$U1822</f>
        <v>44516</v>
      </c>
      <c r="D1822" s="68" t="str">
        <f>IFERROR(VLOOKUP(Tabelle3[[#This Row],[Artikelnr.]],Produktgruppe!A:B,2,0),Tabelle3[[#This Row],[Produktname]])</f>
        <v>ABS 295</v>
      </c>
      <c r="E1822" s="96" t="str">
        <f>IFERROR(VLOOKUP(Abfalldokumentation!$O1822,Artikel!A:C,3,FALSE),Abfalldokumentation!$O1822)</f>
        <v>ABS OLD-AMSTERDAM</v>
      </c>
      <c r="F1822" s="96" t="str">
        <f>VLOOKUP(T1822,'Liste Gründe'!A:D,2,FALSE)</f>
        <v>keinen Verwendungszweck</v>
      </c>
      <c r="G1822" s="95" t="str">
        <f>IF(ISBLANK(V1822),VLOOKUP(Abfalldokumentation!$P1822,'Liste Gründe'!A:D,3,FALSE),V1822)</f>
        <v>keinen Verwendungszweck</v>
      </c>
      <c r="H1822" s="96" t="str">
        <f>IF(ISBLANK(Abfalldokumentation!$W1822),"-",Abfalldokumentation!$W1822)</f>
        <v>-</v>
      </c>
      <c r="I1822" s="96">
        <f t="shared" si="208"/>
        <v>46</v>
      </c>
      <c r="J1822" s="96" t="str">
        <f t="shared" si="209"/>
        <v>Produkte</v>
      </c>
      <c r="K1822" s="96" t="str">
        <f t="shared" si="210"/>
        <v>BUs</v>
      </c>
      <c r="L1822" s="96" t="str">
        <f t="shared" si="211"/>
        <v>Symptome</v>
      </c>
      <c r="M18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IFERROR(VLOOKUP(Abfalldokumentation!$O1822,Kennzahlen!U:X,3,FALSE)*Abfalldokumentation!$B1822,"0")))),0)</f>
        <v>10.868925052314992</v>
      </c>
      <c r="N1822" s="96" t="str">
        <f>IF(ISBLANK(Q1822),VLOOKUP(Abfalldokumentation!$O1822,'Linien - BU'!R:S,2,FALSE),Q1822)</f>
        <v>BU4</v>
      </c>
      <c r="O1822" s="97">
        <f t="shared" si="206"/>
        <v>29501039</v>
      </c>
      <c r="P1822" s="97">
        <f t="shared" si="207"/>
        <v>61</v>
      </c>
      <c r="Q1822" s="89" t="s">
        <v>9</v>
      </c>
      <c r="R1822" s="90">
        <v>29501039</v>
      </c>
      <c r="S1822" s="90">
        <v>23</v>
      </c>
      <c r="T1822" s="90">
        <v>61</v>
      </c>
      <c r="U1822" s="40">
        <v>44516</v>
      </c>
      <c r="V1822" s="91"/>
      <c r="W1822" s="90"/>
      <c r="X1822" s="92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93" t="str">
        <f>VLOOKUP(N1823,'Linien - BU'!A:B,2,FALSE)</f>
        <v>BU4</v>
      </c>
      <c r="B1823" s="94">
        <f t="shared" si="199"/>
        <v>23</v>
      </c>
      <c r="C1823" s="95">
        <f>Abfalldokumentation!$U1823</f>
        <v>44516</v>
      </c>
      <c r="D1823" s="68" t="str">
        <f>IFERROR(VLOOKUP(Tabelle3[[#This Row],[Artikelnr.]],Produktgruppe!A:B,2,0),Tabelle3[[#This Row],[Produktname]])</f>
        <v>ABS 295</v>
      </c>
      <c r="E1823" s="96" t="str">
        <f>IFERROR(VLOOKUP(Abfalldokumentation!$O1823,Artikel!A:C,3,FALSE),Abfalldokumentation!$O1823)</f>
        <v>ABS OLD-AMSTERDAM</v>
      </c>
      <c r="F1823" s="96" t="str">
        <f>VLOOKUP(T1823,'Liste Gründe'!A:D,2,FALSE)</f>
        <v>keinen Verwendungszweck</v>
      </c>
      <c r="G1823" s="95" t="str">
        <f>IF(ISBLANK(V1823),VLOOKUP(Abfalldokumentation!$P1823,'Liste Gründe'!A:D,3,FALSE),V1823)</f>
        <v>keinen Verwendungszweck</v>
      </c>
      <c r="H1823" s="96" t="str">
        <f>IF(ISBLANK(Abfalldokumentation!$W1823),"-",Abfalldokumentation!$W1823)</f>
        <v>-</v>
      </c>
      <c r="I1823" s="96">
        <f t="shared" si="208"/>
        <v>46</v>
      </c>
      <c r="J1823" s="96" t="str">
        <f t="shared" si="209"/>
        <v>Produkte</v>
      </c>
      <c r="K1823" s="96" t="str">
        <f t="shared" si="210"/>
        <v>BUs</v>
      </c>
      <c r="L1823" s="96" t="str">
        <f t="shared" si="211"/>
        <v>Symptome</v>
      </c>
      <c r="M18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IFERROR(VLOOKUP(Abfalldokumentation!$O1823,Kennzahlen!U:X,3,FALSE)*Abfalldokumentation!$B1823,"0")))),0)</f>
        <v>10.868925052314992</v>
      </c>
      <c r="N1823" s="96" t="str">
        <f>IF(ISBLANK(Q1823),VLOOKUP(Abfalldokumentation!$O1823,'Linien - BU'!R:S,2,FALSE),Q1823)</f>
        <v>BU4</v>
      </c>
      <c r="O1823" s="97">
        <f t="shared" si="206"/>
        <v>29501039</v>
      </c>
      <c r="P1823" s="97">
        <f t="shared" si="207"/>
        <v>61</v>
      </c>
      <c r="Q1823" s="89" t="s">
        <v>9</v>
      </c>
      <c r="R1823" s="90">
        <v>29501039</v>
      </c>
      <c r="S1823" s="90">
        <v>23</v>
      </c>
      <c r="T1823" s="90">
        <v>61</v>
      </c>
      <c r="U1823" s="40">
        <v>44516</v>
      </c>
      <c r="V1823" s="91"/>
      <c r="W1823" s="90"/>
      <c r="X1823" s="92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93" t="str">
        <f>VLOOKUP(N1824,'Linien - BU'!A:B,2,FALSE)</f>
        <v>BU4</v>
      </c>
      <c r="B1824" s="94">
        <f t="shared" si="199"/>
        <v>10</v>
      </c>
      <c r="C1824" s="95">
        <f>Abfalldokumentation!$U1824</f>
        <v>44516</v>
      </c>
      <c r="D1824" s="68" t="str">
        <f>IFERROR(VLOOKUP(Tabelle3[[#This Row],[Artikelnr.]],Produktgruppe!A:B,2,0),Tabelle3[[#This Row],[Produktname]])</f>
        <v>ABS 295</v>
      </c>
      <c r="E1824" s="96" t="str">
        <f>IFERROR(VLOOKUP(Abfalldokumentation!$O1824,Artikel!A:C,3,FALSE),Abfalldokumentation!$O1824)</f>
        <v>ABS OLD-AMSTERDAM</v>
      </c>
      <c r="F1824" s="96" t="str">
        <f>VLOOKUP(T1824,'Liste Gründe'!A:D,2,FALSE)</f>
        <v>keinen Verwendungszweck</v>
      </c>
      <c r="G1824" s="95" t="str">
        <f>IF(ISBLANK(V1824),VLOOKUP(Abfalldokumentation!$P1824,'Liste Gründe'!A:D,3,FALSE),V1824)</f>
        <v>keinen Verwendungszweck</v>
      </c>
      <c r="H1824" s="96" t="str">
        <f>IF(ISBLANK(Abfalldokumentation!$W1824),"-",Abfalldokumentation!$W1824)</f>
        <v>-</v>
      </c>
      <c r="I1824" s="96">
        <f t="shared" si="208"/>
        <v>46</v>
      </c>
      <c r="J1824" s="96" t="str">
        <f t="shared" si="209"/>
        <v>Produkte</v>
      </c>
      <c r="K1824" s="96" t="str">
        <f t="shared" si="210"/>
        <v>BUs</v>
      </c>
      <c r="L1824" s="96" t="str">
        <f t="shared" si="211"/>
        <v>Symptome</v>
      </c>
      <c r="M18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IFERROR(VLOOKUP(Abfalldokumentation!$O1824,Kennzahlen!U:X,3,FALSE)*Abfalldokumentation!$B1824,"0")))),0)</f>
        <v>10.868925052314992</v>
      </c>
      <c r="N1824" s="96" t="str">
        <f>IF(ISBLANK(Q1824),VLOOKUP(Abfalldokumentation!$O1824,'Linien - BU'!R:S,2,FALSE),Q1824)</f>
        <v>BU4</v>
      </c>
      <c r="O1824" s="97">
        <f t="shared" si="206"/>
        <v>29501039</v>
      </c>
      <c r="P1824" s="97">
        <f t="shared" si="207"/>
        <v>61</v>
      </c>
      <c r="Q1824" s="89" t="s">
        <v>9</v>
      </c>
      <c r="R1824" s="90">
        <v>29501039</v>
      </c>
      <c r="S1824" s="90">
        <v>10</v>
      </c>
      <c r="T1824" s="90">
        <v>61</v>
      </c>
      <c r="U1824" s="40">
        <v>44516</v>
      </c>
      <c r="V1824" s="91"/>
      <c r="W1824" s="90"/>
      <c r="X1824" s="92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93" t="str">
        <f>VLOOKUP(N1825,'Linien - BU'!A:B,2,FALSE)</f>
        <v>BU4</v>
      </c>
      <c r="B1825" s="94">
        <f t="shared" si="199"/>
        <v>25</v>
      </c>
      <c r="C1825" s="95">
        <f>Abfalldokumentation!$U1825</f>
        <v>44516</v>
      </c>
      <c r="D1825" s="68" t="str">
        <f>IFERROR(VLOOKUP(Tabelle3[[#This Row],[Artikelnr.]],Produktgruppe!A:B,2,0),Tabelle3[[#This Row],[Produktname]])</f>
        <v>ABS 295</v>
      </c>
      <c r="E1825" s="96" t="str">
        <f>IFERROR(VLOOKUP(Abfalldokumentation!$O1825,Artikel!A:C,3,FALSE),Abfalldokumentation!$O1825)</f>
        <v>ABS OLD-AMSTERDAM</v>
      </c>
      <c r="F1825" s="96" t="str">
        <f>VLOOKUP(T1825,'Liste Gründe'!A:D,2,FALSE)</f>
        <v>keinen Verwendungszweck</v>
      </c>
      <c r="G1825" s="95" t="str">
        <f>IF(ISBLANK(V1825),VLOOKUP(Abfalldokumentation!$P1825,'Liste Gründe'!A:D,3,FALSE),V1825)</f>
        <v>keinen Verwendungszweck</v>
      </c>
      <c r="H1825" s="96" t="str">
        <f>IF(ISBLANK(Abfalldokumentation!$W1825),"-",Abfalldokumentation!$W1825)</f>
        <v>-</v>
      </c>
      <c r="I1825" s="96">
        <f t="shared" si="208"/>
        <v>46</v>
      </c>
      <c r="J1825" s="96" t="str">
        <f t="shared" si="209"/>
        <v>Produkte</v>
      </c>
      <c r="K1825" s="96" t="str">
        <f t="shared" si="210"/>
        <v>BUs</v>
      </c>
      <c r="L1825" s="96" t="str">
        <f t="shared" si="211"/>
        <v>Symptome</v>
      </c>
      <c r="M18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IFERROR(VLOOKUP(Abfalldokumentation!$O1825,Kennzahlen!U:X,3,FALSE)*Abfalldokumentation!$B1825,"0")))),0)</f>
        <v>10.868925052314992</v>
      </c>
      <c r="N1825" s="96" t="str">
        <f>IF(ISBLANK(Q1825),VLOOKUP(Abfalldokumentation!$O1825,'Linien - BU'!R:S,2,FALSE),Q1825)</f>
        <v>BU4</v>
      </c>
      <c r="O1825" s="97">
        <f t="shared" si="206"/>
        <v>29501039</v>
      </c>
      <c r="P1825" s="97">
        <f t="shared" si="207"/>
        <v>61</v>
      </c>
      <c r="Q1825" s="89" t="s">
        <v>9</v>
      </c>
      <c r="R1825" s="90">
        <v>29501039</v>
      </c>
      <c r="S1825" s="90">
        <v>25</v>
      </c>
      <c r="T1825" s="90">
        <v>61</v>
      </c>
      <c r="U1825" s="40">
        <v>44516</v>
      </c>
      <c r="V1825" s="91"/>
      <c r="W1825" s="90"/>
      <c r="X1825" s="92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93" t="str">
        <f>VLOOKUP(N1826,'Linien - BU'!A:B,2,FALSE)</f>
        <v>BU4</v>
      </c>
      <c r="B1826" s="94">
        <f t="shared" si="199"/>
        <v>5</v>
      </c>
      <c r="C1826" s="95">
        <f>Abfalldokumentation!$U1826</f>
        <v>44516</v>
      </c>
      <c r="D1826" s="68" t="str">
        <f>IFERROR(VLOOKUP(Tabelle3[[#This Row],[Artikelnr.]],Produktgruppe!A:B,2,0),Tabelle3[[#This Row],[Produktname]])</f>
        <v>ABS 295</v>
      </c>
      <c r="E1826" s="96" t="str">
        <f>IFERROR(VLOOKUP(Abfalldokumentation!$O1826,Artikel!A:C,3,FALSE),Abfalldokumentation!$O1826)</f>
        <v>ABS MUNSTER</v>
      </c>
      <c r="F1826" s="96" t="str">
        <f>VLOOKUP(T1826,'Liste Gründe'!A:D,2,FALSE)</f>
        <v>Schimmel</v>
      </c>
      <c r="G1826" s="95" t="str">
        <f>IF(ISBLANK(V1826),VLOOKUP(Abfalldokumentation!$P1826,'Liste Gründe'!A:D,3,FALSE),V1826)</f>
        <v>gesammelt für möglichen Einsatz</v>
      </c>
      <c r="H1826" s="96" t="str">
        <f>IF(ISBLANK(Abfalldokumentation!$W1826),"-",Abfalldokumentation!$W1826)</f>
        <v>-</v>
      </c>
      <c r="I1826" s="96">
        <f t="shared" si="208"/>
        <v>46</v>
      </c>
      <c r="J1826" s="96" t="str">
        <f t="shared" si="209"/>
        <v>Produkte</v>
      </c>
      <c r="K1826" s="96" t="str">
        <f t="shared" si="210"/>
        <v>BUs</v>
      </c>
      <c r="L1826" s="96" t="str">
        <f t="shared" si="211"/>
        <v>Symptome</v>
      </c>
      <c r="M18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IFERROR(VLOOKUP(Abfalldokumentation!$O1826,Kennzahlen!U:X,3,FALSE)*Abfalldokumentation!$B1826,"0")))),0)</f>
        <v>8.5413985337376133</v>
      </c>
      <c r="N1826" s="96" t="str">
        <f>IF(ISBLANK(Q1826),VLOOKUP(Abfalldokumentation!$O1826,'Linien - BU'!R:S,2,FALSE),Q1826)</f>
        <v>BU4</v>
      </c>
      <c r="O1826" s="97">
        <f t="shared" si="206"/>
        <v>29501040</v>
      </c>
      <c r="P1826" s="97">
        <f t="shared" si="207"/>
        <v>12</v>
      </c>
      <c r="Q1826" s="89" t="s">
        <v>9</v>
      </c>
      <c r="R1826" s="90">
        <v>29501040</v>
      </c>
      <c r="S1826" s="90">
        <v>5</v>
      </c>
      <c r="T1826" s="90">
        <v>12</v>
      </c>
      <c r="U1826" s="40">
        <v>44516</v>
      </c>
      <c r="V1826" s="98" t="s">
        <v>23</v>
      </c>
      <c r="W1826" s="90"/>
      <c r="X1826" s="92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93" t="str">
        <f>VLOOKUP(N1827,'Linien - BU'!A:B,2,FALSE)</f>
        <v>BU4</v>
      </c>
      <c r="B1827" s="94">
        <f t="shared" si="199"/>
        <v>5</v>
      </c>
      <c r="C1827" s="95">
        <f>Abfalldokumentation!$U1827</f>
        <v>44516</v>
      </c>
      <c r="D1827" s="68" t="str">
        <f>IFERROR(VLOOKUP(Tabelle3[[#This Row],[Artikelnr.]],Produktgruppe!A:B,2,0),Tabelle3[[#This Row],[Produktname]])</f>
        <v>ABS 295</v>
      </c>
      <c r="E1827" s="96" t="str">
        <f>IFERROR(VLOOKUP(Abfalldokumentation!$O1827,Artikel!A:C,3,FALSE),Abfalldokumentation!$O1827)</f>
        <v>ABS MUNSTER</v>
      </c>
      <c r="F1827" s="96" t="str">
        <f>VLOOKUP(T1827,'Liste Gründe'!A:D,2,FALSE)</f>
        <v>Schimmel</v>
      </c>
      <c r="G1827" s="95" t="str">
        <f>IF(ISBLANK(V1827),VLOOKUP(Abfalldokumentation!$P1827,'Liste Gründe'!A:D,3,FALSE),V1827)</f>
        <v>gesammelt für möglichen Einsatz</v>
      </c>
      <c r="H1827" s="96" t="str">
        <f>IF(ISBLANK(Abfalldokumentation!$W1827),"-",Abfalldokumentation!$W1827)</f>
        <v>-</v>
      </c>
      <c r="I1827" s="96">
        <f t="shared" si="208"/>
        <v>46</v>
      </c>
      <c r="J1827" s="96" t="str">
        <f t="shared" si="209"/>
        <v>Produkte</v>
      </c>
      <c r="K1827" s="96" t="str">
        <f t="shared" si="210"/>
        <v>BUs</v>
      </c>
      <c r="L1827" s="96" t="str">
        <f t="shared" si="211"/>
        <v>Symptome</v>
      </c>
      <c r="M18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IFERROR(VLOOKUP(Abfalldokumentation!$O1827,Kennzahlen!U:X,3,FALSE)*Abfalldokumentation!$B1827,"0")))),0)</f>
        <v>8.5413985337376133</v>
      </c>
      <c r="N1827" s="96" t="str">
        <f>IF(ISBLANK(Q1827),VLOOKUP(Abfalldokumentation!$O1827,'Linien - BU'!R:S,2,FALSE),Q1827)</f>
        <v>BU4</v>
      </c>
      <c r="O1827" s="97">
        <f t="shared" si="206"/>
        <v>29501040</v>
      </c>
      <c r="P1827" s="97">
        <f t="shared" si="207"/>
        <v>12</v>
      </c>
      <c r="Q1827" s="89" t="s">
        <v>9</v>
      </c>
      <c r="R1827" s="90">
        <v>29501040</v>
      </c>
      <c r="S1827" s="90">
        <v>5</v>
      </c>
      <c r="T1827" s="90">
        <v>12</v>
      </c>
      <c r="U1827" s="40">
        <v>44516</v>
      </c>
      <c r="V1827" s="98" t="s">
        <v>23</v>
      </c>
      <c r="W1827" s="90"/>
      <c r="X1827" s="92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93" t="str">
        <f>VLOOKUP(N1828,'Linien - BU'!A:B,2,FALSE)</f>
        <v>BU4</v>
      </c>
      <c r="B1828" s="94">
        <f t="shared" si="199"/>
        <v>4</v>
      </c>
      <c r="C1828" s="95">
        <f>Abfalldokumentation!$U1828</f>
        <v>44516</v>
      </c>
      <c r="D1828" s="68" t="str">
        <f>IFERROR(VLOOKUP(Tabelle3[[#This Row],[Artikelnr.]],Produktgruppe!A:B,2,0),Tabelle3[[#This Row],[Produktname]])</f>
        <v>ABS 295</v>
      </c>
      <c r="E1828" s="96" t="str">
        <f>IFERROR(VLOOKUP(Abfalldokumentation!$O1828,Artikel!A:C,3,FALSE),Abfalldokumentation!$O1828)</f>
        <v>ABS MUNSTER</v>
      </c>
      <c r="F1828" s="96" t="str">
        <f>VLOOKUP(T1828,'Liste Gründe'!A:D,2,FALSE)</f>
        <v>Schimmel</v>
      </c>
      <c r="G1828" s="95" t="str">
        <f>IF(ISBLANK(V1828),VLOOKUP(Abfalldokumentation!$P1828,'Liste Gründe'!A:D,3,FALSE),V1828)</f>
        <v>gesammelt für möglichen Einsatz</v>
      </c>
      <c r="H1828" s="96" t="str">
        <f>IF(ISBLANK(Abfalldokumentation!$W1828),"-",Abfalldokumentation!$W1828)</f>
        <v>-</v>
      </c>
      <c r="I1828" s="96">
        <f t="shared" si="208"/>
        <v>46</v>
      </c>
      <c r="J1828" s="96" t="str">
        <f t="shared" si="209"/>
        <v>Produkte</v>
      </c>
      <c r="K1828" s="96" t="str">
        <f t="shared" si="210"/>
        <v>BUs</v>
      </c>
      <c r="L1828" s="96" t="str">
        <f t="shared" si="211"/>
        <v>Symptome</v>
      </c>
      <c r="M18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IFERROR(VLOOKUP(Abfalldokumentation!$O1828,Kennzahlen!U:X,3,FALSE)*Abfalldokumentation!$B1828,"0")))),0)</f>
        <v>8.5413985337376133</v>
      </c>
      <c r="N1828" s="96" t="str">
        <f>IF(ISBLANK(Q1828),VLOOKUP(Abfalldokumentation!$O1828,'Linien - BU'!R:S,2,FALSE),Q1828)</f>
        <v>BU4</v>
      </c>
      <c r="O1828" s="97">
        <f t="shared" si="206"/>
        <v>29501040</v>
      </c>
      <c r="P1828" s="97">
        <f t="shared" si="207"/>
        <v>12</v>
      </c>
      <c r="Q1828" s="89" t="s">
        <v>9</v>
      </c>
      <c r="R1828" s="90">
        <v>29501040</v>
      </c>
      <c r="S1828" s="90">
        <v>4</v>
      </c>
      <c r="T1828" s="90">
        <v>12</v>
      </c>
      <c r="U1828" s="40">
        <v>44516</v>
      </c>
      <c r="V1828" s="98" t="s">
        <v>23</v>
      </c>
      <c r="W1828" s="90"/>
      <c r="X1828" s="92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93" t="str">
        <f>VLOOKUP(N1829,'Linien - BU'!A:B,2,FALSE)</f>
        <v>BU4</v>
      </c>
      <c r="B1829" s="94">
        <f t="shared" si="199"/>
        <v>2</v>
      </c>
      <c r="C1829" s="95">
        <f>Abfalldokumentation!$U1829</f>
        <v>44516</v>
      </c>
      <c r="D1829" s="68" t="str">
        <f>IFERROR(VLOOKUP(Tabelle3[[#This Row],[Artikelnr.]],Produktgruppe!A:B,2,0),Tabelle3[[#This Row],[Produktname]])</f>
        <v>ABS 295</v>
      </c>
      <c r="E1829" s="96" t="str">
        <f>IFERROR(VLOOKUP(Abfalldokumentation!$O1829,Artikel!A:C,3,FALSE),Abfalldokumentation!$O1829)</f>
        <v>ABS MUNSTER</v>
      </c>
      <c r="F1829" s="96" t="str">
        <f>VLOOKUP(T1829,'Liste Gründe'!A:D,2,FALSE)</f>
        <v>Schimmel</v>
      </c>
      <c r="G1829" s="95" t="str">
        <f>IF(ISBLANK(V1829),VLOOKUP(Abfalldokumentation!$P1829,'Liste Gründe'!A:D,3,FALSE),V1829)</f>
        <v>gesammelt für möglichen Einsatz</v>
      </c>
      <c r="H1829" s="96" t="str">
        <f>IF(ISBLANK(Abfalldokumentation!$W1829),"-",Abfalldokumentation!$W1829)</f>
        <v>-</v>
      </c>
      <c r="I1829" s="96">
        <f t="shared" si="208"/>
        <v>46</v>
      </c>
      <c r="J1829" s="96" t="str">
        <f t="shared" si="209"/>
        <v>Produkte</v>
      </c>
      <c r="K1829" s="96" t="str">
        <f t="shared" si="210"/>
        <v>BUs</v>
      </c>
      <c r="L1829" s="96" t="str">
        <f t="shared" si="211"/>
        <v>Symptome</v>
      </c>
      <c r="M18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IFERROR(VLOOKUP(Abfalldokumentation!$O1829,Kennzahlen!U:X,3,FALSE)*Abfalldokumentation!$B1829,"0")))),0)</f>
        <v>8.5413985337376133</v>
      </c>
      <c r="N1829" s="96" t="str">
        <f>IF(ISBLANK(Q1829),VLOOKUP(Abfalldokumentation!$O1829,'Linien - BU'!R:S,2,FALSE),Q1829)</f>
        <v>BU4</v>
      </c>
      <c r="O1829" s="97">
        <f t="shared" si="206"/>
        <v>29501040</v>
      </c>
      <c r="P1829" s="97">
        <f t="shared" si="207"/>
        <v>12</v>
      </c>
      <c r="Q1829" s="89" t="s">
        <v>9</v>
      </c>
      <c r="R1829" s="90">
        <v>29501040</v>
      </c>
      <c r="S1829" s="90">
        <v>2</v>
      </c>
      <c r="T1829" s="90">
        <v>12</v>
      </c>
      <c r="U1829" s="40">
        <v>44516</v>
      </c>
      <c r="V1829" s="98" t="s">
        <v>23</v>
      </c>
      <c r="W1829" s="90"/>
      <c r="X1829" s="92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93" t="str">
        <f>VLOOKUP(N1830,'Linien - BU'!A:B,2,FALSE)</f>
        <v>BU4</v>
      </c>
      <c r="B1830" s="94">
        <f t="shared" si="199"/>
        <v>5</v>
      </c>
      <c r="C1830" s="95">
        <f>Abfalldokumentation!$U1830</f>
        <v>44516</v>
      </c>
      <c r="D1830" s="68" t="str">
        <f>IFERROR(VLOOKUP(Tabelle3[[#This Row],[Artikelnr.]],Produktgruppe!A:B,2,0),Tabelle3[[#This Row],[Produktname]])</f>
        <v>ABS 295</v>
      </c>
      <c r="E1830" s="96" t="str">
        <f>IFERROR(VLOOKUP(Abfalldokumentation!$O1830,Artikel!A:C,3,FALSE),Abfalldokumentation!$O1830)</f>
        <v>ABS MUNSTER</v>
      </c>
      <c r="F1830" s="96" t="str">
        <f>VLOOKUP(T1830,'Liste Gründe'!A:D,2,FALSE)</f>
        <v>Schimmel</v>
      </c>
      <c r="G1830" s="95" t="str">
        <f>IF(ISBLANK(V1830),VLOOKUP(Abfalldokumentation!$P1830,'Liste Gründe'!A:D,3,FALSE),V1830)</f>
        <v>gesammelt für möglichen Einsatz</v>
      </c>
      <c r="H1830" s="96" t="str">
        <f>IF(ISBLANK(Abfalldokumentation!$W1830),"-",Abfalldokumentation!$W1830)</f>
        <v>-</v>
      </c>
      <c r="I1830" s="96">
        <f t="shared" si="208"/>
        <v>46</v>
      </c>
      <c r="J1830" s="96" t="str">
        <f t="shared" si="209"/>
        <v>Produkte</v>
      </c>
      <c r="K1830" s="96" t="str">
        <f t="shared" si="210"/>
        <v>BUs</v>
      </c>
      <c r="L1830" s="96" t="str">
        <f t="shared" si="211"/>
        <v>Symptome</v>
      </c>
      <c r="M18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IFERROR(VLOOKUP(Abfalldokumentation!$O1830,Kennzahlen!U:X,3,FALSE)*Abfalldokumentation!$B1830,"0")))),0)</f>
        <v>8.5413985337376133</v>
      </c>
      <c r="N1830" s="96" t="str">
        <f>IF(ISBLANK(Q1830),VLOOKUP(Abfalldokumentation!$O1830,'Linien - BU'!R:S,2,FALSE),Q1830)</f>
        <v>BU4</v>
      </c>
      <c r="O1830" s="97">
        <f t="shared" si="206"/>
        <v>29501040</v>
      </c>
      <c r="P1830" s="97">
        <f t="shared" si="207"/>
        <v>12</v>
      </c>
      <c r="Q1830" s="89" t="s">
        <v>9</v>
      </c>
      <c r="R1830" s="90">
        <v>29501040</v>
      </c>
      <c r="S1830" s="90">
        <v>5</v>
      </c>
      <c r="T1830" s="90">
        <v>12</v>
      </c>
      <c r="U1830" s="40">
        <v>44516</v>
      </c>
      <c r="V1830" s="98" t="s">
        <v>23</v>
      </c>
      <c r="W1830" s="90"/>
      <c r="X1830" s="92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93" t="str">
        <f>VLOOKUP(N1831,'Linien - BU'!A:B,2,FALSE)</f>
        <v>BU4</v>
      </c>
      <c r="B1831" s="94">
        <f t="shared" si="199"/>
        <v>7</v>
      </c>
      <c r="C1831" s="95">
        <f>Abfalldokumentation!$U1831</f>
        <v>44516</v>
      </c>
      <c r="D1831" s="68" t="str">
        <f>IFERROR(VLOOKUP(Tabelle3[[#This Row],[Artikelnr.]],Produktgruppe!A:B,2,0),Tabelle3[[#This Row],[Produktname]])</f>
        <v>ABS 295</v>
      </c>
      <c r="E1831" s="96" t="str">
        <f>IFERROR(VLOOKUP(Abfalldokumentation!$O1831,Artikel!A:C,3,FALSE),Abfalldokumentation!$O1831)</f>
        <v>ABS MUNSTER</v>
      </c>
      <c r="F1831" s="96" t="str">
        <f>VLOOKUP(T1831,'Liste Gründe'!A:D,2,FALSE)</f>
        <v>Schimmel</v>
      </c>
      <c r="G1831" s="95" t="str">
        <f>IF(ISBLANK(V1831),VLOOKUP(Abfalldokumentation!$P1831,'Liste Gründe'!A:D,3,FALSE),V1831)</f>
        <v>gesammelt für möglichen Einsatz</v>
      </c>
      <c r="H1831" s="96" t="str">
        <f>IF(ISBLANK(Abfalldokumentation!$W1831),"-",Abfalldokumentation!$W1831)</f>
        <v>-</v>
      </c>
      <c r="I1831" s="96">
        <f t="shared" si="208"/>
        <v>46</v>
      </c>
      <c r="J1831" s="96" t="str">
        <f t="shared" si="209"/>
        <v>Produkte</v>
      </c>
      <c r="K1831" s="96" t="str">
        <f t="shared" si="210"/>
        <v>BUs</v>
      </c>
      <c r="L1831" s="96" t="str">
        <f t="shared" si="211"/>
        <v>Symptome</v>
      </c>
      <c r="M18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IFERROR(VLOOKUP(Abfalldokumentation!$O1831,Kennzahlen!U:X,3,FALSE)*Abfalldokumentation!$B1831,"0")))),0)</f>
        <v>8.5413985337376133</v>
      </c>
      <c r="N1831" s="96" t="str">
        <f>IF(ISBLANK(Q1831),VLOOKUP(Abfalldokumentation!$O1831,'Linien - BU'!R:S,2,FALSE),Q1831)</f>
        <v>BU4</v>
      </c>
      <c r="O1831" s="97">
        <f t="shared" si="206"/>
        <v>29501040</v>
      </c>
      <c r="P1831" s="97">
        <f t="shared" si="207"/>
        <v>12</v>
      </c>
      <c r="Q1831" s="89" t="s">
        <v>9</v>
      </c>
      <c r="R1831" s="90">
        <v>29501040</v>
      </c>
      <c r="S1831" s="90">
        <v>7</v>
      </c>
      <c r="T1831" s="90">
        <v>12</v>
      </c>
      <c r="U1831" s="40">
        <v>44516</v>
      </c>
      <c r="V1831" s="98" t="s">
        <v>23</v>
      </c>
      <c r="W1831" s="90"/>
      <c r="X1831" s="92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93" t="str">
        <f>VLOOKUP(N1832,'Linien - BU'!A:B,2,FALSE)</f>
        <v>BU4</v>
      </c>
      <c r="B1832" s="94">
        <f t="shared" si="199"/>
        <v>11</v>
      </c>
      <c r="C1832" s="95">
        <f>Abfalldokumentation!$U1832</f>
        <v>44516</v>
      </c>
      <c r="D1832" s="68" t="str">
        <f>IFERROR(VLOOKUP(Tabelle3[[#This Row],[Artikelnr.]],Produktgruppe!A:B,2,0),Tabelle3[[#This Row],[Produktname]])</f>
        <v>ABS 295</v>
      </c>
      <c r="E1832" s="96" t="str">
        <f>IFERROR(VLOOKUP(Abfalldokumentation!$O1832,Artikel!A:C,3,FALSE),Abfalldokumentation!$O1832)</f>
        <v>ABS MUNSTER</v>
      </c>
      <c r="F1832" s="96" t="str">
        <f>VLOOKUP(T1832,'Liste Gründe'!A:D,2,FALSE)</f>
        <v>Schimmel</v>
      </c>
      <c r="G1832" s="95" t="str">
        <f>IF(ISBLANK(V1832),VLOOKUP(Abfalldokumentation!$P1832,'Liste Gründe'!A:D,3,FALSE),V1832)</f>
        <v>gesammelt für möglichen Einsatz</v>
      </c>
      <c r="H1832" s="96" t="str">
        <f>IF(ISBLANK(Abfalldokumentation!$W1832),"-",Abfalldokumentation!$W1832)</f>
        <v>-</v>
      </c>
      <c r="I1832" s="96">
        <f t="shared" si="208"/>
        <v>46</v>
      </c>
      <c r="J1832" s="96" t="str">
        <f t="shared" si="209"/>
        <v>Produkte</v>
      </c>
      <c r="K1832" s="96" t="str">
        <f t="shared" si="210"/>
        <v>BUs</v>
      </c>
      <c r="L1832" s="96" t="str">
        <f t="shared" si="211"/>
        <v>Symptome</v>
      </c>
      <c r="M18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IFERROR(VLOOKUP(Abfalldokumentation!$O1832,Kennzahlen!U:X,3,FALSE)*Abfalldokumentation!$B1832,"0")))),0)</f>
        <v>8.5413985337376133</v>
      </c>
      <c r="N1832" s="96" t="str">
        <f>IF(ISBLANK(Q1832),VLOOKUP(Abfalldokumentation!$O1832,'Linien - BU'!R:S,2,FALSE),Q1832)</f>
        <v>BU4</v>
      </c>
      <c r="O1832" s="97">
        <f t="shared" si="206"/>
        <v>29501040</v>
      </c>
      <c r="P1832" s="97">
        <f t="shared" si="207"/>
        <v>12</v>
      </c>
      <c r="Q1832" s="89" t="s">
        <v>9</v>
      </c>
      <c r="R1832" s="90">
        <v>29501040</v>
      </c>
      <c r="S1832" s="90">
        <v>11</v>
      </c>
      <c r="T1832" s="90">
        <v>12</v>
      </c>
      <c r="U1832" s="40">
        <v>44516</v>
      </c>
      <c r="V1832" s="98" t="s">
        <v>23</v>
      </c>
      <c r="W1832" s="90"/>
      <c r="X1832" s="92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93" t="str">
        <f>VLOOKUP(N1833,'Linien - BU'!A:B,2,FALSE)</f>
        <v>BU4</v>
      </c>
      <c r="B1833" s="94">
        <f t="shared" si="199"/>
        <v>3</v>
      </c>
      <c r="C1833" s="95">
        <f>Abfalldokumentation!$U1833</f>
        <v>44516</v>
      </c>
      <c r="D1833" s="68" t="str">
        <f>IFERROR(VLOOKUP(Tabelle3[[#This Row],[Artikelnr.]],Produktgruppe!A:B,2,0),Tabelle3[[#This Row],[Produktname]])</f>
        <v>ABS 295</v>
      </c>
      <c r="E1833" s="96" t="str">
        <f>IFERROR(VLOOKUP(Abfalldokumentation!$O1833,Artikel!A:C,3,FALSE),Abfalldokumentation!$O1833)</f>
        <v>ABS MUNSTER</v>
      </c>
      <c r="F1833" s="96" t="str">
        <f>VLOOKUP(T1833,'Liste Gründe'!A:D,2,FALSE)</f>
        <v>Schimmel</v>
      </c>
      <c r="G1833" s="95" t="str">
        <f>IF(ISBLANK(V1833),VLOOKUP(Abfalldokumentation!$P1833,'Liste Gründe'!A:D,3,FALSE),V1833)</f>
        <v>gesammelt für möglichen Einsatz</v>
      </c>
      <c r="H1833" s="96" t="str">
        <f>IF(ISBLANK(Abfalldokumentation!$W1833),"-",Abfalldokumentation!$W1833)</f>
        <v>-</v>
      </c>
      <c r="I1833" s="96">
        <f t="shared" si="208"/>
        <v>46</v>
      </c>
      <c r="J1833" s="96" t="str">
        <f t="shared" si="209"/>
        <v>Produkte</v>
      </c>
      <c r="K1833" s="96" t="str">
        <f t="shared" si="210"/>
        <v>BUs</v>
      </c>
      <c r="L1833" s="96" t="str">
        <f t="shared" si="211"/>
        <v>Symptome</v>
      </c>
      <c r="M18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IFERROR(VLOOKUP(Abfalldokumentation!$O1833,Kennzahlen!U:X,3,FALSE)*Abfalldokumentation!$B1833,"0")))),0)</f>
        <v>8.5413985337376133</v>
      </c>
      <c r="N1833" s="96" t="str">
        <f>IF(ISBLANK(Q1833),VLOOKUP(Abfalldokumentation!$O1833,'Linien - BU'!R:S,2,FALSE),Q1833)</f>
        <v>BU4</v>
      </c>
      <c r="O1833" s="97">
        <f t="shared" si="206"/>
        <v>29501040</v>
      </c>
      <c r="P1833" s="97">
        <f t="shared" si="207"/>
        <v>12</v>
      </c>
      <c r="Q1833" s="89" t="s">
        <v>9</v>
      </c>
      <c r="R1833" s="90">
        <v>29501040</v>
      </c>
      <c r="S1833" s="90">
        <v>3</v>
      </c>
      <c r="T1833" s="90">
        <v>12</v>
      </c>
      <c r="U1833" s="40">
        <v>44516</v>
      </c>
      <c r="V1833" s="98" t="s">
        <v>23</v>
      </c>
      <c r="W1833" s="90"/>
      <c r="X1833" s="92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93" t="str">
        <f>VLOOKUP(N1834,'Linien - BU'!A:B,2,FALSE)</f>
        <v>BU1</v>
      </c>
      <c r="B1834" s="94">
        <f t="shared" si="199"/>
        <v>20</v>
      </c>
      <c r="C1834" s="95">
        <f>Abfalldokumentation!$U1834</f>
        <v>44516</v>
      </c>
      <c r="D1834" s="68" t="str">
        <f>IFERROR(VLOOKUP(Tabelle3[[#This Row],[Artikelnr.]],Produktgruppe!A:B,2,0),Tabelle3[[#This Row],[Produktname]])</f>
        <v>Diverses</v>
      </c>
      <c r="E1834" s="96">
        <f>IFERROR(VLOOKUP(Abfalldokumentation!$O1834,Artikel!A:C,3,FALSE),Abfalldokumentation!$O1834)</f>
        <v>32000236</v>
      </c>
      <c r="F1834" s="96" t="str">
        <f>VLOOKUP(T1834,'Liste Gründe'!A:D,2,FALSE)</f>
        <v>Linienbezogen</v>
      </c>
      <c r="G1834" s="95" t="str">
        <f>IF(ISBLANK(V1834),VLOOKUP(Abfalldokumentation!$P1834,'Liste Gründe'!A:D,3,FALSE),V1834)</f>
        <v>Reinigung</v>
      </c>
      <c r="H1834" s="96" t="str">
        <f>IF(ISBLANK(Abfalldokumentation!$W1834),"-",Abfalldokumentation!$W1834)</f>
        <v>-</v>
      </c>
      <c r="I1834" s="96">
        <f t="shared" si="208"/>
        <v>46</v>
      </c>
      <c r="J1834" s="96" t="str">
        <f t="shared" si="209"/>
        <v>Produkte</v>
      </c>
      <c r="K1834" s="96" t="str">
        <f t="shared" si="210"/>
        <v>BUs</v>
      </c>
      <c r="L1834" s="96" t="str">
        <f t="shared" si="211"/>
        <v>Symptome</v>
      </c>
      <c r="M18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IFERROR(VLOOKUP(Abfalldokumentation!$O1834,Kennzahlen!U:X,3,FALSE)*Abfalldokumentation!$B1834,"0")))),0)</f>
        <v>0</v>
      </c>
      <c r="N1834" s="96" t="str">
        <f>IF(ISBLANK(Q1834),VLOOKUP(Abfalldokumentation!$O1834,'Linien - BU'!R:S,2,FALSE),Q1834)</f>
        <v>BU1</v>
      </c>
      <c r="O1834" s="97">
        <f t="shared" si="206"/>
        <v>32000236</v>
      </c>
      <c r="P1834" s="97">
        <f t="shared" si="207"/>
        <v>10</v>
      </c>
      <c r="Q1834" s="89" t="s">
        <v>6</v>
      </c>
      <c r="R1834" s="90">
        <v>32000236</v>
      </c>
      <c r="S1834" s="90">
        <v>20</v>
      </c>
      <c r="T1834" s="90">
        <v>10</v>
      </c>
      <c r="U1834" s="40">
        <v>44516</v>
      </c>
      <c r="V1834" s="91"/>
      <c r="W1834" s="90"/>
      <c r="X1834" s="92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93" t="str">
        <f>VLOOKUP(N1835,'Linien - BU'!A:B,2,FALSE)</f>
        <v>BU1</v>
      </c>
      <c r="B1835" s="94">
        <f t="shared" si="199"/>
        <v>20</v>
      </c>
      <c r="C1835" s="95">
        <f>Abfalldokumentation!$U1835</f>
        <v>44516</v>
      </c>
      <c r="D1835" s="68" t="str">
        <f>IFERROR(VLOOKUP(Tabelle3[[#This Row],[Artikelnr.]],Produktgruppe!A:B,2,0),Tabelle3[[#This Row],[Produktname]])</f>
        <v>Räucherwürste</v>
      </c>
      <c r="E1835" s="96" t="str">
        <f>IFERROR(VLOOKUP(Abfalldokumentation!$O1835,Artikel!A:C,3,FALSE),Abfalldokumentation!$O1835)</f>
        <v>RW NUSS 10,0KG AN</v>
      </c>
      <c r="F1835" s="96" t="str">
        <f>VLOOKUP(T1835,'Liste Gründe'!A:D,2,FALSE)</f>
        <v>Linienbezogen</v>
      </c>
      <c r="G1835" s="95" t="str">
        <f>IF(ISBLANK(V1835),VLOOKUP(Abfalldokumentation!$P1835,'Liste Gründe'!A:D,3,FALSE),V1835)</f>
        <v>Darm geplatzt</v>
      </c>
      <c r="H1835" s="96" t="str">
        <f>IF(ISBLANK(Abfalldokumentation!$W1835),"-",Abfalldokumentation!$W1835)</f>
        <v>-</v>
      </c>
      <c r="I1835" s="96">
        <f t="shared" si="208"/>
        <v>46</v>
      </c>
      <c r="J1835" s="96" t="str">
        <f t="shared" si="209"/>
        <v>Produkte</v>
      </c>
      <c r="K1835" s="96" t="str">
        <f t="shared" si="210"/>
        <v>BUs</v>
      </c>
      <c r="L1835" s="96" t="str">
        <f t="shared" si="211"/>
        <v>Symptome</v>
      </c>
      <c r="M18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IFERROR(VLOOKUP(Abfalldokumentation!$O1835,Kennzahlen!U:X,3,FALSE)*Abfalldokumentation!$B1835,"0")))),0)</f>
        <v>0</v>
      </c>
      <c r="N1835" s="96" t="str">
        <f>IF(ISBLANK(Q1835),VLOOKUP(Abfalldokumentation!$O1835,'Linien - BU'!R:S,2,FALSE),Q1835)</f>
        <v>BU1</v>
      </c>
      <c r="O1835" s="97">
        <f t="shared" si="206"/>
        <v>32000070</v>
      </c>
      <c r="P1835" s="97">
        <f t="shared" si="207"/>
        <v>34</v>
      </c>
      <c r="Q1835" s="89" t="s">
        <v>6</v>
      </c>
      <c r="R1835" s="90">
        <v>32000070</v>
      </c>
      <c r="S1835" s="90">
        <v>20</v>
      </c>
      <c r="T1835" s="90">
        <v>34</v>
      </c>
      <c r="U1835" s="40">
        <v>44516</v>
      </c>
      <c r="V1835" s="91"/>
      <c r="W1835" s="90"/>
      <c r="X1835" s="92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93" t="str">
        <f>VLOOKUP(N1836,'Linien - BU'!A:B,2,FALSE)</f>
        <v>BU1</v>
      </c>
      <c r="B1836" s="94">
        <f t="shared" si="199"/>
        <v>20</v>
      </c>
      <c r="C1836" s="95">
        <f>Abfalldokumentation!$U1836</f>
        <v>44516</v>
      </c>
      <c r="D1836" s="68" t="str">
        <f>IFERROR(VLOOKUP(Tabelle3[[#This Row],[Artikelnr.]],Produktgruppe!A:B,2,0),Tabelle3[[#This Row],[Produktname]])</f>
        <v>Diverses</v>
      </c>
      <c r="E1836" s="96">
        <f>IFERROR(VLOOKUP(Abfalldokumentation!$O1836,Artikel!A:C,3,FALSE),Abfalldokumentation!$O1836)</f>
        <v>32000236</v>
      </c>
      <c r="F1836" s="96" t="str">
        <f>VLOOKUP(T1836,'Liste Gründe'!A:D,2,FALSE)</f>
        <v>Rest</v>
      </c>
      <c r="G1836" s="95" t="str">
        <f>IF(ISBLANK(V1836),VLOOKUP(Abfalldokumentation!$P1836,'Liste Gründe'!A:D,3,FALSE),V1836)</f>
        <v>Schmutz</v>
      </c>
      <c r="H1836" s="96" t="str">
        <f>IF(ISBLANK(Abfalldokumentation!$W1836),"-",Abfalldokumentation!$W1836)</f>
        <v>-</v>
      </c>
      <c r="I1836" s="96">
        <f t="shared" si="208"/>
        <v>46</v>
      </c>
      <c r="J1836" s="96" t="str">
        <f t="shared" si="209"/>
        <v>Produkte</v>
      </c>
      <c r="K1836" s="96" t="str">
        <f t="shared" si="210"/>
        <v>BUs</v>
      </c>
      <c r="L1836" s="96" t="str">
        <f t="shared" si="211"/>
        <v>Symptome</v>
      </c>
      <c r="M18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IFERROR(VLOOKUP(Abfalldokumentation!$O1836,Kennzahlen!U:X,3,FALSE)*Abfalldokumentation!$B1836,"0")))),0)</f>
        <v>0</v>
      </c>
      <c r="N1836" s="96" t="str">
        <f>IF(ISBLANK(Q1836),VLOOKUP(Abfalldokumentation!$O1836,'Linien - BU'!R:S,2,FALSE),Q1836)</f>
        <v>BU1</v>
      </c>
      <c r="O1836" s="97">
        <f t="shared" si="206"/>
        <v>32000236</v>
      </c>
      <c r="P1836" s="97">
        <f t="shared" si="207"/>
        <v>42</v>
      </c>
      <c r="Q1836" s="89" t="s">
        <v>6</v>
      </c>
      <c r="R1836" s="90">
        <v>32000236</v>
      </c>
      <c r="S1836" s="90">
        <v>20</v>
      </c>
      <c r="T1836" s="90">
        <v>42</v>
      </c>
      <c r="U1836" s="40">
        <v>44516</v>
      </c>
      <c r="V1836" s="91"/>
      <c r="W1836" s="90"/>
      <c r="X1836" s="92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93" t="str">
        <f>VLOOKUP(N1837,'Linien - BU'!A:B,2,FALSE)</f>
        <v>BU1</v>
      </c>
      <c r="B1837" s="94">
        <f t="shared" ref="B1837:B1847" si="212">S1837</f>
        <v>313</v>
      </c>
      <c r="C1837" s="95">
        <f>Abfalldokumentation!$U1837</f>
        <v>44516</v>
      </c>
      <c r="D1837" s="68" t="str">
        <f>IFERROR(VLOOKUP(Tabelle3[[#This Row],[Artikelnr.]],Produktgruppe!A:B,2,0),Tabelle3[[#This Row],[Produktname]])</f>
        <v>Diverses</v>
      </c>
      <c r="E1837" s="96" t="str">
        <f>IFERROR(VLOOKUP(Abfalldokumentation!$O1837,Artikel!A:C,3,FALSE),Abfalldokumentation!$O1837)</f>
        <v>Maschinenabfall</v>
      </c>
      <c r="F1837" s="96" t="str">
        <f>VLOOKUP(T1837,'Liste Gründe'!A:D,2,FALSE)</f>
        <v>Linienbezogen</v>
      </c>
      <c r="G1837" s="95" t="str">
        <f>IF(ISBLANK(V1837),VLOOKUP(Abfalldokumentation!$P1837,'Liste Gründe'!A:D,3,FALSE),V1837)</f>
        <v>Füllkopf tropft (vegan)</v>
      </c>
      <c r="H1837" s="96" t="str">
        <f>IF(ISBLANK(Abfalldokumentation!$W1837),"-",Abfalldokumentation!$W1837)</f>
        <v>-</v>
      </c>
      <c r="I1837" s="96">
        <f t="shared" si="208"/>
        <v>46</v>
      </c>
      <c r="J1837" s="96" t="str">
        <f t="shared" si="209"/>
        <v>Produkte</v>
      </c>
      <c r="K1837" s="96" t="str">
        <f t="shared" si="210"/>
        <v>BUs</v>
      </c>
      <c r="L1837" s="96" t="str">
        <f t="shared" si="211"/>
        <v>Symptome</v>
      </c>
      <c r="M18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IFERROR(VLOOKUP(Abfalldokumentation!$O1837,Kennzahlen!U:X,3,FALSE)*Abfalldokumentation!$B1837,"0")))),0)</f>
        <v>0</v>
      </c>
      <c r="N1837" s="96" t="str">
        <f>IF(ISBLANK(Q1837),VLOOKUP(Abfalldokumentation!$O1837,'Linien - BU'!R:S,2,FALSE),Q1837)</f>
        <v>BU1</v>
      </c>
      <c r="O1837" s="97" t="str">
        <f t="shared" si="206"/>
        <v>Maschinenabfall</v>
      </c>
      <c r="P1837" s="97">
        <f t="shared" si="207"/>
        <v>20</v>
      </c>
      <c r="Q1837" s="89" t="s">
        <v>6</v>
      </c>
      <c r="R1837" s="39" t="s">
        <v>53</v>
      </c>
      <c r="S1837" s="90">
        <v>313</v>
      </c>
      <c r="T1837" s="90">
        <v>20</v>
      </c>
      <c r="U1837" s="40">
        <v>44516</v>
      </c>
      <c r="V1837" s="91"/>
      <c r="W1837" s="90"/>
      <c r="X1837" s="92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93" t="str">
        <f>VLOOKUP(N1838,'Linien - BU'!A:B,2,FALSE)</f>
        <v>BU1</v>
      </c>
      <c r="B1838" s="94">
        <f t="shared" si="212"/>
        <v>60</v>
      </c>
      <c r="C1838" s="95">
        <f>Abfalldokumentation!$U1838</f>
        <v>44516</v>
      </c>
      <c r="D1838" s="68" t="str">
        <f>IFERROR(VLOOKUP(Tabelle3[[#This Row],[Artikelnr.]],Produktgruppe!A:B,2,0),Tabelle3[[#This Row],[Produktname]])</f>
        <v>Diverses</v>
      </c>
      <c r="E1838" s="96" t="str">
        <f>IFERROR(VLOOKUP(Abfalldokumentation!$O1838,Artikel!A:C,3,FALSE),Abfalldokumentation!$O1838)</f>
        <v>ROUL WAL-DAR 4,2KG</v>
      </c>
      <c r="F1838" s="96" t="str">
        <f>VLOOKUP(T1838,'Liste Gründe'!A:D,2,FALSE)</f>
        <v>Linienbezogen</v>
      </c>
      <c r="G1838" s="95" t="str">
        <f>IF(ISBLANK(V1838),VLOOKUP(Abfalldokumentation!$P1838,'Liste Gründe'!A:D,3,FALSE),V1838)</f>
        <v>Schlaufe gerissen</v>
      </c>
      <c r="H1838" s="96" t="str">
        <f>IF(ISBLANK(Abfalldokumentation!$W1838),"-",Abfalldokumentation!$W1838)</f>
        <v>-</v>
      </c>
      <c r="I1838" s="96">
        <f t="shared" si="208"/>
        <v>46</v>
      </c>
      <c r="J1838" s="96" t="str">
        <f t="shared" si="209"/>
        <v>Produkte</v>
      </c>
      <c r="K1838" s="96" t="str">
        <f t="shared" si="210"/>
        <v>BUs</v>
      </c>
      <c r="L1838" s="96" t="str">
        <f t="shared" si="211"/>
        <v>Symptome</v>
      </c>
      <c r="M18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IFERROR(VLOOKUP(Abfalldokumentation!$O1838,Kennzahlen!U:X,3,FALSE)*Abfalldokumentation!$B1838,"0")))),0)</f>
        <v>0</v>
      </c>
      <c r="N1838" s="96" t="str">
        <f>IF(ISBLANK(Q1838),VLOOKUP(Abfalldokumentation!$O1838,'Linien - BU'!R:S,2,FALSE),Q1838)</f>
        <v>BU1</v>
      </c>
      <c r="O1838" s="97">
        <f t="shared" si="206"/>
        <v>31000142</v>
      </c>
      <c r="P1838" s="97">
        <f t="shared" si="207"/>
        <v>33</v>
      </c>
      <c r="Q1838" s="89" t="s">
        <v>6</v>
      </c>
      <c r="R1838" s="90">
        <v>31000142</v>
      </c>
      <c r="S1838" s="90">
        <v>60</v>
      </c>
      <c r="T1838" s="90">
        <v>33</v>
      </c>
      <c r="U1838" s="40">
        <v>44516</v>
      </c>
      <c r="V1838" s="91"/>
      <c r="W1838" s="90"/>
      <c r="X1838" s="92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93" t="str">
        <f>VLOOKUP(N1839,'Linien - BU'!A:B,2,FALSE)</f>
        <v>BU1</v>
      </c>
      <c r="B1839" s="94">
        <f t="shared" si="212"/>
        <v>20</v>
      </c>
      <c r="C1839" s="95">
        <f>Abfalldokumentation!$U1839</f>
        <v>44516</v>
      </c>
      <c r="D1839" s="68" t="str">
        <f>IFERROR(VLOOKUP(Tabelle3[[#This Row],[Artikelnr.]],Produktgruppe!A:B,2,0),Tabelle3[[#This Row],[Produktname]])</f>
        <v>Diverses</v>
      </c>
      <c r="E1839" s="96" t="str">
        <f>IFERROR(VLOOKUP(Abfalldokumentation!$O1839,Artikel!A:C,3,FALSE),Abfalldokumentation!$O1839)</f>
        <v>SKZ EMM-45 10KG</v>
      </c>
      <c r="F1839" s="96" t="str">
        <f>VLOOKUP(T1839,'Liste Gründe'!A:D,2,FALSE)</f>
        <v>Linienbezogen</v>
      </c>
      <c r="G1839" s="95" t="str">
        <f>IF(ISBLANK(V1839),VLOOKUP(Abfalldokumentation!$P1839,'Liste Gründe'!A:D,3,FALSE),V1839)</f>
        <v>runter gefallen</v>
      </c>
      <c r="H1839" s="96" t="str">
        <f>IF(ISBLANK(Abfalldokumentation!$W1839),"-",Abfalldokumentation!$W1839)</f>
        <v>-</v>
      </c>
      <c r="I1839" s="96">
        <f t="shared" si="208"/>
        <v>46</v>
      </c>
      <c r="J1839" s="96" t="str">
        <f t="shared" si="209"/>
        <v>Produkte</v>
      </c>
      <c r="K1839" s="96" t="str">
        <f t="shared" si="210"/>
        <v>BUs</v>
      </c>
      <c r="L1839" s="96" t="str">
        <f t="shared" si="211"/>
        <v>Symptome</v>
      </c>
      <c r="M18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IFERROR(VLOOKUP(Abfalldokumentation!$O1839,Kennzahlen!U:X,3,FALSE)*Abfalldokumentation!$B1839,"0")))),0)</f>
        <v>0</v>
      </c>
      <c r="N1839" s="96" t="str">
        <f>IF(ISBLANK(Q1839),VLOOKUP(Abfalldokumentation!$O1839,'Linien - BU'!R:S,2,FALSE),Q1839)</f>
        <v>BU1</v>
      </c>
      <c r="O1839" s="97">
        <f t="shared" si="206"/>
        <v>31000162</v>
      </c>
      <c r="P1839" s="97">
        <f t="shared" si="207"/>
        <v>32</v>
      </c>
      <c r="Q1839" s="89" t="s">
        <v>6</v>
      </c>
      <c r="R1839" s="90">
        <v>31000162</v>
      </c>
      <c r="S1839" s="90">
        <v>20</v>
      </c>
      <c r="T1839" s="90">
        <v>32</v>
      </c>
      <c r="U1839" s="40">
        <v>44516</v>
      </c>
      <c r="V1839" s="91"/>
      <c r="W1839" s="90"/>
      <c r="X1839" s="92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93" t="str">
        <f>VLOOKUP(N1840,'Linien - BU'!A:B,2,FALSE)</f>
        <v>BU1</v>
      </c>
      <c r="B1840" s="94">
        <f t="shared" si="212"/>
        <v>40</v>
      </c>
      <c r="C1840" s="95">
        <f>Abfalldokumentation!$U1840</f>
        <v>44516</v>
      </c>
      <c r="D1840" s="68" t="str">
        <f>IFERROR(VLOOKUP(Tabelle3[[#This Row],[Artikelnr.]],Produktgruppe!A:B,2,0),Tabelle3[[#This Row],[Produktname]])</f>
        <v>Diverses</v>
      </c>
      <c r="E1840" s="96" t="str">
        <f>IFERROR(VLOOKUP(Abfalldokumentation!$O1840,Artikel!A:C,3,FALSE),Abfalldokumentation!$O1840)</f>
        <v>ROUL WAL-DAR 4,2KG</v>
      </c>
      <c r="F1840" s="96" t="str">
        <f>VLOOKUP(T1840,'Liste Gründe'!A:D,2,FALSE)</f>
        <v>Linienbezogen</v>
      </c>
      <c r="G1840" s="95" t="str">
        <f>IF(ISBLANK(V1840),VLOOKUP(Abfalldokumentation!$P1840,'Liste Gründe'!A:D,3,FALSE),V1840)</f>
        <v>Schlaufe gerissen</v>
      </c>
      <c r="H1840" s="96" t="str">
        <f>IF(ISBLANK(Abfalldokumentation!$W1840),"-",Abfalldokumentation!$W1840)</f>
        <v>-</v>
      </c>
      <c r="I1840" s="96">
        <f t="shared" si="208"/>
        <v>46</v>
      </c>
      <c r="J1840" s="96" t="str">
        <f t="shared" si="209"/>
        <v>Produkte</v>
      </c>
      <c r="K1840" s="96" t="str">
        <f t="shared" si="210"/>
        <v>BUs</v>
      </c>
      <c r="L1840" s="96" t="str">
        <f t="shared" si="211"/>
        <v>Symptome</v>
      </c>
      <c r="M18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IFERROR(VLOOKUP(Abfalldokumentation!$O1840,Kennzahlen!U:X,3,FALSE)*Abfalldokumentation!$B1840,"0")))),0)</f>
        <v>0</v>
      </c>
      <c r="N1840" s="96" t="str">
        <f>IF(ISBLANK(Q1840),VLOOKUP(Abfalldokumentation!$O1840,'Linien - BU'!R:S,2,FALSE),Q1840)</f>
        <v>BU1</v>
      </c>
      <c r="O1840" s="97">
        <f t="shared" si="206"/>
        <v>31000142</v>
      </c>
      <c r="P1840" s="97">
        <f t="shared" si="207"/>
        <v>33</v>
      </c>
      <c r="Q1840" s="89" t="s">
        <v>6</v>
      </c>
      <c r="R1840" s="90">
        <v>31000142</v>
      </c>
      <c r="S1840" s="90">
        <v>40</v>
      </c>
      <c r="T1840" s="90">
        <v>33</v>
      </c>
      <c r="U1840" s="40">
        <v>44516</v>
      </c>
      <c r="V1840" s="91"/>
      <c r="W1840" s="90"/>
      <c r="X1840" s="92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93" t="str">
        <f>VLOOKUP(N1841,'Linien - BU'!A:B,2,FALSE)</f>
        <v>Rest</v>
      </c>
      <c r="B1841" s="94">
        <f t="shared" si="212"/>
        <v>8.4</v>
      </c>
      <c r="C1841" s="95">
        <f>Abfalldokumentation!$U1841</f>
        <v>44516</v>
      </c>
      <c r="D1841" s="68" t="str">
        <f>IFERROR(VLOOKUP(Tabelle3[[#This Row],[Artikelnr.]],Produktgruppe!A:B,2,0),Tabelle3[[#This Row],[Produktname]])</f>
        <v>Rest</v>
      </c>
      <c r="E1841" s="96" t="str">
        <f>IFERROR(VLOOKUP(Abfalldokumentation!$O1841,Artikel!A:C,3,FALSE),Abfalldokumentation!$O1841)</f>
        <v>-</v>
      </c>
      <c r="F1841" s="96" t="str">
        <f>VLOOKUP(T1841,'Liste Gründe'!A:D,2,FALSE)</f>
        <v>Qualitätssicherung</v>
      </c>
      <c r="G1841" s="95" t="str">
        <f>IF(ISBLANK(V1841),VLOOKUP(Abfalldokumentation!$P1841,'Liste Gründe'!A:D,3,FALSE),V1841)</f>
        <v>Sensorik</v>
      </c>
      <c r="H1841" s="96" t="str">
        <f>IF(ISBLANK(Abfalldokumentation!$W1841),"-",Abfalldokumentation!$W1841)</f>
        <v>-</v>
      </c>
      <c r="I1841" s="96">
        <f t="shared" si="208"/>
        <v>46</v>
      </c>
      <c r="J1841" s="96" t="str">
        <f t="shared" si="209"/>
        <v>Produkte</v>
      </c>
      <c r="K1841" s="96" t="str">
        <f t="shared" si="210"/>
        <v>BUs</v>
      </c>
      <c r="L1841" s="96" t="str">
        <f t="shared" si="211"/>
        <v>Symptome</v>
      </c>
      <c r="M18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IFERROR(VLOOKUP(Abfalldokumentation!$O1841,Kennzahlen!U:X,3,FALSE)*Abfalldokumentation!$B1841,"0")))),0)</f>
        <v>0</v>
      </c>
      <c r="N1841" s="96" t="str">
        <f>IF(ISBLANK(Q1841),VLOOKUP(Abfalldokumentation!$O1841,'Linien - BU'!R:S,2,FALSE),Q1841)</f>
        <v>QM</v>
      </c>
      <c r="O1841" s="97" t="str">
        <f t="shared" si="206"/>
        <v>-</v>
      </c>
      <c r="P1841" s="97">
        <f t="shared" si="207"/>
        <v>74</v>
      </c>
      <c r="Q1841" s="89" t="s">
        <v>182</v>
      </c>
      <c r="R1841" s="90" t="s">
        <v>52</v>
      </c>
      <c r="S1841" s="90">
        <v>8.4</v>
      </c>
      <c r="T1841" s="90">
        <v>74</v>
      </c>
      <c r="U1841" s="40">
        <v>44516</v>
      </c>
      <c r="V1841" s="91"/>
      <c r="W1841" s="90"/>
      <c r="X1841" s="92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93" t="str">
        <f>VLOOKUP(N1842,'Linien - BU'!A:B,2,FALSE)</f>
        <v>Rest</v>
      </c>
      <c r="B1842" s="94">
        <f t="shared" si="212"/>
        <v>2.4</v>
      </c>
      <c r="C1842" s="95">
        <f>Abfalldokumentation!$U1842</f>
        <v>44516</v>
      </c>
      <c r="D1842" s="68" t="str">
        <f>IFERROR(VLOOKUP(Tabelle3[[#This Row],[Artikelnr.]],Produktgruppe!A:B,2,0),Tabelle3[[#This Row],[Produktname]])</f>
        <v>Rest</v>
      </c>
      <c r="E1842" s="96" t="str">
        <f>IFERROR(VLOOKUP(Abfalldokumentation!$O1842,Artikel!A:C,3,FALSE),Abfalldokumentation!$O1842)</f>
        <v>-</v>
      </c>
      <c r="F1842" s="96" t="str">
        <f>VLOOKUP(T1842,'Liste Gründe'!A:D,2,FALSE)</f>
        <v>Qualitätssicherung</v>
      </c>
      <c r="G1842" s="95" t="str">
        <f>IF(ISBLANK(V1842),VLOOKUP(Abfalldokumentation!$P1842,'Liste Gründe'!A:D,3,FALSE),V1842)</f>
        <v>Laborproben</v>
      </c>
      <c r="H1842" s="96" t="str">
        <f>IF(ISBLANK(Abfalldokumentation!$W1842),"-",Abfalldokumentation!$W1842)</f>
        <v>-</v>
      </c>
      <c r="I1842" s="96">
        <f t="shared" si="208"/>
        <v>46</v>
      </c>
      <c r="J1842" s="96" t="str">
        <f t="shared" si="209"/>
        <v>Produkte</v>
      </c>
      <c r="K1842" s="96" t="str">
        <f t="shared" si="210"/>
        <v>BUs</v>
      </c>
      <c r="L1842" s="96" t="str">
        <f t="shared" si="211"/>
        <v>Symptome</v>
      </c>
      <c r="M18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IFERROR(VLOOKUP(Abfalldokumentation!$O1842,Kennzahlen!U:X,3,FALSE)*Abfalldokumentation!$B1842,"0")))),0)</f>
        <v>0</v>
      </c>
      <c r="N1842" s="96" t="str">
        <f>IF(ISBLANK(Q1842),VLOOKUP(Abfalldokumentation!$O1842,'Linien - BU'!R:S,2,FALSE),Q1842)</f>
        <v>Labor</v>
      </c>
      <c r="O1842" s="97" t="str">
        <f t="shared" si="206"/>
        <v>-</v>
      </c>
      <c r="P1842" s="97">
        <f t="shared" si="207"/>
        <v>73</v>
      </c>
      <c r="Q1842" s="89" t="s">
        <v>185</v>
      </c>
      <c r="R1842" s="90" t="s">
        <v>52</v>
      </c>
      <c r="S1842" s="90">
        <v>2.4</v>
      </c>
      <c r="T1842" s="90">
        <v>73</v>
      </c>
      <c r="U1842" s="40">
        <v>44516</v>
      </c>
      <c r="V1842" s="91"/>
      <c r="W1842" s="90"/>
      <c r="X1842" s="92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93" t="str">
        <f>VLOOKUP(N1843,'Linien - BU'!A:B,2,FALSE)</f>
        <v>Rest</v>
      </c>
      <c r="B1843" s="94">
        <f t="shared" si="212"/>
        <v>104.7</v>
      </c>
      <c r="C1843" s="95">
        <f>Abfalldokumentation!$U1843</f>
        <v>44516</v>
      </c>
      <c r="D1843" s="68" t="str">
        <f>IFERROR(VLOOKUP(Tabelle3[[#This Row],[Artikelnr.]],Produktgruppe!A:B,2,0),Tabelle3[[#This Row],[Produktname]])</f>
        <v>Rest</v>
      </c>
      <c r="E1843" s="96" t="str">
        <f>IFERROR(VLOOKUP(Abfalldokumentation!$O1843,Artikel!A:C,3,FALSE),Abfalldokumentation!$O1843)</f>
        <v>-</v>
      </c>
      <c r="F1843" s="96" t="str">
        <f>VLOOKUP(T1843,'Liste Gründe'!A:D,2,FALSE)</f>
        <v>Qualitätssicherung</v>
      </c>
      <c r="G1843" s="95" t="str">
        <f>IF(ISBLANK(V1843),VLOOKUP(Abfalldokumentation!$P1843,'Liste Gründe'!A:D,3,FALSE),V1843)</f>
        <v>Sensorik</v>
      </c>
      <c r="H1843" s="96" t="str">
        <f>IF(ISBLANK(Abfalldokumentation!$W1843),"-",Abfalldokumentation!$W1843)</f>
        <v>-</v>
      </c>
      <c r="I1843" s="96">
        <f t="shared" si="208"/>
        <v>46</v>
      </c>
      <c r="J1843" s="96" t="str">
        <f t="shared" si="209"/>
        <v>Produkte</v>
      </c>
      <c r="K1843" s="96" t="str">
        <f t="shared" si="210"/>
        <v>BUs</v>
      </c>
      <c r="L1843" s="96" t="str">
        <f t="shared" si="211"/>
        <v>Symptome</v>
      </c>
      <c r="M18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IFERROR(VLOOKUP(Abfalldokumentation!$O1843,Kennzahlen!U:X,3,FALSE)*Abfalldokumentation!$B1843,"0")))),0)</f>
        <v>0</v>
      </c>
      <c r="N1843" s="96" t="str">
        <f>IF(ISBLANK(Q1843),VLOOKUP(Abfalldokumentation!$O1843,'Linien - BU'!R:S,2,FALSE),Q1843)</f>
        <v>Labor</v>
      </c>
      <c r="O1843" s="97" t="str">
        <f t="shared" si="206"/>
        <v>-</v>
      </c>
      <c r="P1843" s="97">
        <f t="shared" si="207"/>
        <v>74</v>
      </c>
      <c r="Q1843" s="89" t="s">
        <v>185</v>
      </c>
      <c r="R1843" s="90" t="s">
        <v>52</v>
      </c>
      <c r="S1843" s="90">
        <v>104.7</v>
      </c>
      <c r="T1843" s="90">
        <v>74</v>
      </c>
      <c r="U1843" s="40">
        <v>44516</v>
      </c>
      <c r="V1843" s="91"/>
      <c r="W1843" s="90"/>
      <c r="X1843" s="92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93" t="str">
        <f>VLOOKUP(N1844,'Linien - BU'!A:B,2,FALSE)</f>
        <v>BU1</v>
      </c>
      <c r="B1844" s="94">
        <f t="shared" si="212"/>
        <v>112</v>
      </c>
      <c r="C1844" s="95">
        <f>Abfalldokumentation!$U1844</f>
        <v>44516</v>
      </c>
      <c r="D1844" s="68" t="str">
        <f>IFERROR(VLOOKUP(Tabelle3[[#This Row],[Artikelnr.]],Produktgruppe!A:B,2,0),Tabelle3[[#This Row],[Produktname]])</f>
        <v>Sammelnr.</v>
      </c>
      <c r="E1844" s="96" t="str">
        <f>IFERROR(VLOOKUP(Abfalldokumentation!$O1844,Artikel!A:C,3,FALSE),Abfalldokumentation!$O1844)</f>
        <v>ABS 45-48% Konventionel</v>
      </c>
      <c r="F1844" s="96" t="str">
        <f>VLOOKUP(T1844,'Liste Gründe'!A:D,2,FALSE)</f>
        <v>Schimmel</v>
      </c>
      <c r="G1844" s="95" t="str">
        <f>IF(ISBLANK(V1844),VLOOKUP(Abfalldokumentation!$P1844,'Liste Gründe'!A:D,3,FALSE),V1844)</f>
        <v>keine Verarbeitung</v>
      </c>
      <c r="H1844" s="96" t="str">
        <f>IF(ISBLANK(Abfalldokumentation!$W1844),"-",Abfalldokumentation!$W1844)</f>
        <v>-</v>
      </c>
      <c r="I1844" s="96">
        <f t="shared" si="208"/>
        <v>46</v>
      </c>
      <c r="J1844" s="96" t="str">
        <f t="shared" si="209"/>
        <v>Produkte</v>
      </c>
      <c r="K1844" s="96" t="str">
        <f t="shared" si="210"/>
        <v>BUs</v>
      </c>
      <c r="L1844" s="96" t="str">
        <f t="shared" si="211"/>
        <v>Symptome</v>
      </c>
      <c r="M18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IFERROR(VLOOKUP(Abfalldokumentation!$O1844,Kennzahlen!U:X,3,FALSE)*Abfalldokumentation!$B1844,"0")))),0)</f>
        <v>225.97119999999998</v>
      </c>
      <c r="N1844" s="96" t="str">
        <f>IF(ISBLANK(Q1844),VLOOKUP(Abfalldokumentation!$O1844,'Linien - BU'!R:S,2,FALSE),Q1844)</f>
        <v>Schmelze</v>
      </c>
      <c r="O1844" s="97">
        <f t="shared" si="206"/>
        <v>29600004</v>
      </c>
      <c r="P1844" s="97">
        <f t="shared" si="207"/>
        <v>12</v>
      </c>
      <c r="Q1844" s="89" t="s">
        <v>170</v>
      </c>
      <c r="R1844" s="90">
        <v>29600004</v>
      </c>
      <c r="S1844" s="90">
        <v>112</v>
      </c>
      <c r="T1844" s="90">
        <v>12</v>
      </c>
      <c r="U1844" s="40">
        <v>44516</v>
      </c>
      <c r="V1844" s="60" t="s">
        <v>22</v>
      </c>
      <c r="W1844" s="90"/>
      <c r="X1844" s="92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93" t="str">
        <f>VLOOKUP(N1845,'Linien - BU'!A:B,2,FALSE)</f>
        <v>BU1</v>
      </c>
      <c r="B1845" s="94">
        <f t="shared" si="212"/>
        <v>90</v>
      </c>
      <c r="C1845" s="95">
        <f>Abfalldokumentation!$U1845</f>
        <v>44516</v>
      </c>
      <c r="D1845" s="68" t="str">
        <f>IFERROR(VLOOKUP(Tabelle3[[#This Row],[Artikelnr.]],Produktgruppe!A:B,2,0),Tabelle3[[#This Row],[Produktname]])</f>
        <v>Rest</v>
      </c>
      <c r="E1845" s="96" t="str">
        <f>IFERROR(VLOOKUP(Abfalldokumentation!$O1845,Artikel!A:C,3,FALSE),Abfalldokumentation!$O1845)</f>
        <v>-</v>
      </c>
      <c r="F1845" s="96" t="str">
        <f>VLOOKUP(T1845,'Liste Gründe'!A:D,2,FALSE)</f>
        <v>Linienbezogen</v>
      </c>
      <c r="G1845" s="95" t="str">
        <f>IF(ISBLANK(V1845),VLOOKUP(Abfalldokumentation!$P1845,'Liste Gründe'!A:D,3,FALSE),V1845)</f>
        <v>Reinigung</v>
      </c>
      <c r="H1845" s="96" t="str">
        <f>IF(ISBLANK(Abfalldokumentation!$W1845),"-",Abfalldokumentation!$W1845)</f>
        <v>-</v>
      </c>
      <c r="I1845" s="96">
        <f t="shared" si="208"/>
        <v>46</v>
      </c>
      <c r="J1845" s="96" t="str">
        <f t="shared" si="209"/>
        <v>Produkte</v>
      </c>
      <c r="K1845" s="96" t="str">
        <f t="shared" si="210"/>
        <v>BUs</v>
      </c>
      <c r="L1845" s="96" t="str">
        <f t="shared" si="211"/>
        <v>Symptome</v>
      </c>
      <c r="M18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IFERROR(VLOOKUP(Abfalldokumentation!$O1845,Kennzahlen!U:X,3,FALSE)*Abfalldokumentation!$B1845,"0")))),0)</f>
        <v>0</v>
      </c>
      <c r="N1845" s="96" t="str">
        <f>IF(ISBLANK(Q1845),VLOOKUP(Abfalldokumentation!$O1845,'Linien - BU'!R:S,2,FALSE),Q1845)</f>
        <v>BU1</v>
      </c>
      <c r="O1845" s="97" t="str">
        <f t="shared" si="206"/>
        <v>-</v>
      </c>
      <c r="P1845" s="97">
        <f t="shared" si="207"/>
        <v>10</v>
      </c>
      <c r="Q1845" s="89" t="s">
        <v>6</v>
      </c>
      <c r="R1845" s="90" t="s">
        <v>52</v>
      </c>
      <c r="S1845" s="90">
        <v>90</v>
      </c>
      <c r="T1845" s="90">
        <v>10</v>
      </c>
      <c r="U1845" s="40">
        <v>44516</v>
      </c>
      <c r="V1845" s="91"/>
      <c r="W1845" s="90"/>
      <c r="X1845" s="92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93" t="str">
        <f>VLOOKUP(N1846,'Linien - BU'!A:B,2,FALSE)</f>
        <v>BU3</v>
      </c>
      <c r="B1846" s="94">
        <f t="shared" si="212"/>
        <v>181</v>
      </c>
      <c r="C1846" s="95">
        <f>Abfalldokumentation!$U1846</f>
        <v>44516</v>
      </c>
      <c r="D1846" s="68" t="str">
        <f>IFERROR(VLOOKUP(Tabelle3[[#This Row],[Artikelnr.]],Produktgruppe!A:B,2,0),Tabelle3[[#This Row],[Produktname]])</f>
        <v>Offen vegan</v>
      </c>
      <c r="E1846" s="96" t="str">
        <f>IFERROR(VLOOKUP(Abfalldokumentation!$O1846,Artikel!A:C,3,FALSE),Abfalldokumentation!$O1846)</f>
        <v>VOS VEG-SCH MILD</v>
      </c>
      <c r="F1846" s="96" t="str">
        <f>VLOOKUP(T1846,'Liste Gründe'!A:D,2,FALSE)</f>
        <v>keinen Verwendungszweck</v>
      </c>
      <c r="G1846" s="95" t="str">
        <f>IF(ISBLANK(V1846),VLOOKUP(Abfalldokumentation!$P1846,'Liste Gründe'!A:D,3,FALSE),V1846)</f>
        <v>VOS &gt; Einsatz (vegan)</v>
      </c>
      <c r="H1846" s="96" t="str">
        <f>IF(ISBLANK(Abfalldokumentation!$W1846),"-",Abfalldokumentation!$W1846)</f>
        <v>-</v>
      </c>
      <c r="I1846" s="96">
        <f t="shared" si="208"/>
        <v>46</v>
      </c>
      <c r="J1846" s="96" t="str">
        <f t="shared" si="209"/>
        <v>Produkte</v>
      </c>
      <c r="K1846" s="96" t="str">
        <f t="shared" si="210"/>
        <v>BUs</v>
      </c>
      <c r="L1846" s="96" t="str">
        <f t="shared" si="211"/>
        <v>Symptome</v>
      </c>
      <c r="M18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IFERROR(VLOOKUP(Abfalldokumentation!$O1846,Kennzahlen!U:X,3,FALSE)*Abfalldokumentation!$B1846,"0")))),0)</f>
        <v>90.5</v>
      </c>
      <c r="N1846" s="96" t="str">
        <f>IF(ISBLANK(Q1846),VLOOKUP(Abfalldokumentation!$O1846,'Linien - BU'!R:S,2,FALSE),Q1846)</f>
        <v>BU3</v>
      </c>
      <c r="O1846" s="97">
        <f t="shared" si="206"/>
        <v>29900002</v>
      </c>
      <c r="P1846" s="97">
        <f t="shared" si="207"/>
        <v>61</v>
      </c>
      <c r="Q1846" s="89" t="s">
        <v>8</v>
      </c>
      <c r="R1846" s="90">
        <v>29900002</v>
      </c>
      <c r="S1846" s="90">
        <v>181</v>
      </c>
      <c r="T1846" s="90">
        <v>61</v>
      </c>
      <c r="U1846" s="40">
        <v>44516</v>
      </c>
      <c r="V1846" s="47" t="s">
        <v>35</v>
      </c>
      <c r="W1846" s="90"/>
      <c r="X1846" s="92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93" t="str">
        <f>VLOOKUP(N1847,'Linien - BU'!A:B,2,FALSE)</f>
        <v>BU1</v>
      </c>
      <c r="B1847" s="94">
        <f t="shared" si="212"/>
        <v>236</v>
      </c>
      <c r="C1847" s="95">
        <f>Abfalldokumentation!$U1847</f>
        <v>44516</v>
      </c>
      <c r="D1847" s="68" t="str">
        <f>IFERROR(VLOOKUP(Tabelle3[[#This Row],[Artikelnr.]],Produktgruppe!A:B,2,0),Tabelle3[[#This Row],[Produktname]])</f>
        <v>Vorschmelz</v>
      </c>
      <c r="E1847" s="96" t="str">
        <f>IFERROR(VLOOKUP(Abfalldokumentation!$O1847,Artikel!A:C,3,FALSE),Abfalldokumentation!$O1847)</f>
        <v>Vorschmelz</v>
      </c>
      <c r="F1847" s="96" t="str">
        <f>VLOOKUP(T1847,'Liste Gründe'!A:D,2,FALSE)</f>
        <v>Schimmel</v>
      </c>
      <c r="G1847" s="95" t="str">
        <f>IF(ISBLANK(V1847),VLOOKUP(Abfalldokumentation!$P1847,'Liste Gründe'!A:D,3,FALSE),V1847)</f>
        <v>keine Verarbeitung</v>
      </c>
      <c r="H1847" s="96" t="str">
        <f>IF(ISBLANK(Abfalldokumentation!$W1847),"-",Abfalldokumentation!$W1847)</f>
        <v>-</v>
      </c>
      <c r="I1847" s="96">
        <f t="shared" si="208"/>
        <v>46</v>
      </c>
      <c r="J1847" s="96" t="str">
        <f t="shared" si="209"/>
        <v>Produkte</v>
      </c>
      <c r="K1847" s="96" t="str">
        <f t="shared" si="210"/>
        <v>BUs</v>
      </c>
      <c r="L1847" s="96" t="str">
        <f t="shared" si="211"/>
        <v>Symptome</v>
      </c>
      <c r="M18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IFERROR(VLOOKUP(Abfalldokumentation!$O1847,Kennzahlen!U:X,3,FALSE)*Abfalldokumentation!$B1847,"0")))),0)</f>
        <v>0</v>
      </c>
      <c r="N1847" s="96" t="str">
        <f>IF(ISBLANK(Q1847),VLOOKUP(Abfalldokumentation!$O1847,'Linien - BU'!R:S,2,FALSE),Q1847)</f>
        <v>BU1</v>
      </c>
      <c r="O1847" s="97" t="str">
        <f t="shared" si="206"/>
        <v>Vorschmelz</v>
      </c>
      <c r="P1847" s="97">
        <f t="shared" si="207"/>
        <v>12</v>
      </c>
      <c r="Q1847" s="89" t="s">
        <v>6</v>
      </c>
      <c r="R1847" s="90" t="s">
        <v>336</v>
      </c>
      <c r="S1847" s="90">
        <v>236</v>
      </c>
      <c r="T1847" s="90">
        <v>12</v>
      </c>
      <c r="U1847" s="40">
        <v>44516</v>
      </c>
      <c r="V1847" s="47" t="s">
        <v>22</v>
      </c>
      <c r="W1847" s="90"/>
      <c r="X1847" s="92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93" t="str">
        <f>VLOOKUP(N1848,'Linien - BU'!A:B,2,FALSE)</f>
        <v>BU4</v>
      </c>
      <c r="B1848" s="94">
        <f t="shared" ref="B1848:B1849" si="213">S1848</f>
        <v>20</v>
      </c>
      <c r="C1848" s="95">
        <f>Abfalldokumentation!$U1848</f>
        <v>44519</v>
      </c>
      <c r="D1848" s="68" t="str">
        <f>IFERROR(VLOOKUP(Tabelle3[[#This Row],[Artikelnr.]],Produktgruppe!A:B,2,0),Tabelle3[[#This Row],[Produktname]])</f>
        <v>ABS 295</v>
      </c>
      <c r="E1848" s="96" t="str">
        <f>IFERROR(VLOOKUP(Abfalldokumentation!$O1848,Artikel!A:C,3,FALSE),Abfalldokumentation!$O1848)</f>
        <v>ABS MEDI-KRÄUK</v>
      </c>
      <c r="F1848" s="96" t="str">
        <f>VLOOKUP(T1848,'Liste Gründe'!A:D,2,FALSE)</f>
        <v>keinen Verwendungszweck</v>
      </c>
      <c r="G1848" s="95" t="str">
        <f>IF(ISBLANK(V1848),VLOOKUP(Abfalldokumentation!$P1848,'Liste Gründe'!A:D,3,FALSE),V1848)</f>
        <v>keinen Verwendungszweck</v>
      </c>
      <c r="H1848" s="96" t="str">
        <f>IF(ISBLANK(Abfalldokumentation!$W1848),"-",Abfalldokumentation!$W1848)</f>
        <v>-</v>
      </c>
      <c r="I1848" s="96">
        <f t="shared" ref="I1848:I1849" si="214">_xlfn.ISOWEEKNUM(C1848)</f>
        <v>46</v>
      </c>
      <c r="J1848" s="96" t="str">
        <f t="shared" ref="J1848:J1849" si="215">"Produkte"</f>
        <v>Produkte</v>
      </c>
      <c r="K1848" s="96" t="str">
        <f t="shared" ref="K1848:K1849" si="216">"BUs"</f>
        <v>BUs</v>
      </c>
      <c r="L1848" s="96" t="str">
        <f t="shared" ref="L1848:L1849" si="217">"Symptome"</f>
        <v>Symptome</v>
      </c>
      <c r="M18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IFERROR(VLOOKUP(Abfalldokumentation!$O1848,Kennzahlen!U:X,3,FALSE)*Abfalldokumentation!$B1848,"0")))),0)</f>
        <v>6.7194568295036419</v>
      </c>
      <c r="N1848" s="96" t="str">
        <f>IF(ISBLANK(Q1848),VLOOKUP(Abfalldokumentation!$O1848,'Linien - BU'!R:S,2,FALSE),Q1848)</f>
        <v>BU4</v>
      </c>
      <c r="O1848" s="97">
        <f t="shared" ref="O1848:O1849" si="218">R1848</f>
        <v>29500886</v>
      </c>
      <c r="P1848" s="97">
        <f t="shared" ref="P1848:P1849" si="219">T1848</f>
        <v>61</v>
      </c>
      <c r="Q1848" s="38" t="s">
        <v>9</v>
      </c>
      <c r="R1848" s="54">
        <v>29500886</v>
      </c>
      <c r="S1848" s="100">
        <v>20</v>
      </c>
      <c r="T1848" s="39">
        <v>61</v>
      </c>
      <c r="U1848" s="40">
        <v>44519</v>
      </c>
      <c r="V1848" s="58"/>
      <c r="W1848" s="39"/>
      <c r="X1848" s="43" t="str">
        <f>IFERROR(VLOOKUP(Abfalldokumentation!$R1848,Artikel!A:C,3,FALSE),Abfalldokumentation!$R1848)</f>
        <v>ABS MEDI-KRÄUK</v>
      </c>
    </row>
    <row r="1849" spans="1:40" ht="30" customHeight="1" x14ac:dyDescent="0.25">
      <c r="A1849" s="93" t="str">
        <f>VLOOKUP(N1849,'Linien - BU'!A:B,2,FALSE)</f>
        <v>BU4</v>
      </c>
      <c r="B1849" s="94">
        <f t="shared" si="213"/>
        <v>20</v>
      </c>
      <c r="C1849" s="95">
        <f>Abfalldokumentation!$U1849</f>
        <v>44519</v>
      </c>
      <c r="D1849" s="68" t="str">
        <f>IFERROR(VLOOKUP(Tabelle3[[#This Row],[Artikelnr.]],Produktgruppe!A:B,2,0),Tabelle3[[#This Row],[Produktname]])</f>
        <v>ABS 295</v>
      </c>
      <c r="E1849" s="96" t="str">
        <f>IFERROR(VLOOKUP(Abfalldokumentation!$O1849,Artikel!A:C,3,FALSE),Abfalldokumentation!$O1849)</f>
        <v>ABS Unser Blütenkäse</v>
      </c>
      <c r="F1849" s="96" t="str">
        <f>VLOOKUP(T1849,'Liste Gründe'!A:D,2,FALSE)</f>
        <v>keinen Verwendungszweck</v>
      </c>
      <c r="G1849" s="95" t="str">
        <f>IF(ISBLANK(V1849),VLOOKUP(Abfalldokumentation!$P1849,'Liste Gründe'!A:D,3,FALSE),V1849)</f>
        <v>keinen Verwendungszweck</v>
      </c>
      <c r="H1849" s="96" t="str">
        <f>IF(ISBLANK(Abfalldokumentation!$W1849),"-",Abfalldokumentation!$W1849)</f>
        <v>-</v>
      </c>
      <c r="I1849" s="96">
        <f t="shared" si="214"/>
        <v>46</v>
      </c>
      <c r="J1849" s="96" t="str">
        <f t="shared" si="215"/>
        <v>Produkte</v>
      </c>
      <c r="K1849" s="96" t="str">
        <f t="shared" si="216"/>
        <v>BUs</v>
      </c>
      <c r="L1849" s="96" t="str">
        <f t="shared" si="217"/>
        <v>Symptome</v>
      </c>
      <c r="M18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IFERROR(VLOOKUP(Abfalldokumentation!$O1849,Kennzahlen!U:X,3,FALSE)*Abfalldokumentation!$B1849,"0")))),0)</f>
        <v>9.4651380183951126</v>
      </c>
      <c r="N1849" s="96" t="str">
        <f>IF(ISBLANK(Q1849),VLOOKUP(Abfalldokumentation!$O1849,'Linien - BU'!R:S,2,FALSE),Q1849)</f>
        <v>BU4</v>
      </c>
      <c r="O1849" s="97">
        <f t="shared" si="218"/>
        <v>29500910</v>
      </c>
      <c r="P1849" s="97">
        <f t="shared" si="219"/>
        <v>61</v>
      </c>
      <c r="Q1849" s="89" t="s">
        <v>9</v>
      </c>
      <c r="R1849" s="99">
        <v>29500910</v>
      </c>
      <c r="S1849" s="100">
        <v>20</v>
      </c>
      <c r="T1849" s="90">
        <v>61</v>
      </c>
      <c r="U1849" s="40">
        <v>44519</v>
      </c>
      <c r="V1849" s="91"/>
      <c r="W1849" s="90"/>
      <c r="X1849" s="92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93" t="str">
        <f>VLOOKUP(N1850,'Linien - BU'!A:B,2,FALSE)</f>
        <v>BU1</v>
      </c>
      <c r="B1850" s="94">
        <f t="shared" ref="B1850:B1861" si="220">S1850</f>
        <v>34</v>
      </c>
      <c r="C1850" s="95">
        <f>Abfalldokumentation!$U1850</f>
        <v>44519</v>
      </c>
      <c r="D1850" s="68" t="str">
        <f>IFERROR(VLOOKUP(Tabelle3[[#This Row],[Artikelnr.]],Produktgruppe!A:B,2,0),Tabelle3[[#This Row],[Produktname]])</f>
        <v>VOS 295</v>
      </c>
      <c r="E1850" s="96" t="str">
        <f>IFERROR(VLOOKUP(Abfalldokumentation!$O1850,Artikel!A:C,3,FALSE),Abfalldokumentation!$O1850)</f>
        <v>VOS-ABS ENTSORGUNG</v>
      </c>
      <c r="F1850" s="96" t="str">
        <f>VLOOKUP(T1850,'Liste Gründe'!A:D,2,FALSE)</f>
        <v>Schimmel</v>
      </c>
      <c r="G1850" s="95" t="str">
        <f>IF(ISBLANK(V1850),VLOOKUP(Abfalldokumentation!$P1850,'Liste Gründe'!A:D,3,FALSE),V1850)</f>
        <v>Schimmel</v>
      </c>
      <c r="H1850" s="96" t="str">
        <f>IF(ISBLANK(Abfalldokumentation!$W1850),"-",Abfalldokumentation!$W1850)</f>
        <v>-</v>
      </c>
      <c r="I1850" s="96">
        <f t="shared" ref="I1850:I1861" si="221">_xlfn.ISOWEEKNUM(C1850)</f>
        <v>46</v>
      </c>
      <c r="J1850" s="96" t="str">
        <f t="shared" ref="J1850:J1861" si="222">"Produkte"</f>
        <v>Produkte</v>
      </c>
      <c r="K1850" s="96" t="str">
        <f t="shared" ref="K1850:K1861" si="223">"BUs"</f>
        <v>BUs</v>
      </c>
      <c r="L1850" s="96" t="str">
        <f t="shared" ref="L1850:L1861" si="224">"Symptome"</f>
        <v>Symptome</v>
      </c>
      <c r="M18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IFERROR(VLOOKUP(Abfalldokumentation!$O1850,Kennzahlen!U:X,3,FALSE)*Abfalldokumentation!$B1850,"0")))),0)</f>
        <v>0.34</v>
      </c>
      <c r="N1850" s="96" t="str">
        <f>IF(ISBLANK(Q1850),VLOOKUP(Abfalldokumentation!$O1850,'Linien - BU'!R:S,2,FALSE),Q1850)</f>
        <v>BU1</v>
      </c>
      <c r="O1850" s="97">
        <f t="shared" ref="O1850:O1861" si="225">R1850</f>
        <v>29500917</v>
      </c>
      <c r="P1850" s="97">
        <f t="shared" ref="P1850:P1861" si="226">T1850</f>
        <v>12</v>
      </c>
      <c r="Q1850" s="38" t="s">
        <v>6</v>
      </c>
      <c r="R1850" s="54">
        <v>29500917</v>
      </c>
      <c r="S1850" s="100">
        <v>34</v>
      </c>
      <c r="T1850" s="39">
        <v>12</v>
      </c>
      <c r="U1850" s="40">
        <v>44519</v>
      </c>
      <c r="V1850" s="58"/>
      <c r="W1850" s="39"/>
      <c r="X1850" s="43" t="str">
        <f>IFERROR(VLOOKUP(Abfalldokumentation!$R1850,Artikel!A:C,3,FALSE),Abfalldokumentation!$R1850)</f>
        <v>VOS-ABS ENTSORGUNG</v>
      </c>
    </row>
    <row r="1851" spans="1:40" ht="30" customHeight="1" x14ac:dyDescent="0.25">
      <c r="A1851" s="93" t="str">
        <f>VLOOKUP(N1851,'Linien - BU'!A:B,2,FALSE)</f>
        <v>BU1</v>
      </c>
      <c r="B1851" s="94">
        <f t="shared" si="220"/>
        <v>34</v>
      </c>
      <c r="C1851" s="95">
        <f>Abfalldokumentation!$U1851</f>
        <v>44519</v>
      </c>
      <c r="D1851" s="68" t="str">
        <f>IFERROR(VLOOKUP(Tabelle3[[#This Row],[Artikelnr.]],Produktgruppe!A:B,2,0),Tabelle3[[#This Row],[Produktname]])</f>
        <v>VOS 295</v>
      </c>
      <c r="E1851" s="96" t="str">
        <f>IFERROR(VLOOKUP(Abfalldokumentation!$O1851,Artikel!A:C,3,FALSE),Abfalldokumentation!$O1851)</f>
        <v>VOS-ABS ENTSORGUNG</v>
      </c>
      <c r="F1851" s="96" t="str">
        <f>VLOOKUP(T1851,'Liste Gründe'!A:D,2,FALSE)</f>
        <v>Schimmel</v>
      </c>
      <c r="G1851" s="95" t="str">
        <f>IF(ISBLANK(V1851),VLOOKUP(Abfalldokumentation!$P1851,'Liste Gründe'!A:D,3,FALSE),V1851)</f>
        <v>Schimmel</v>
      </c>
      <c r="H1851" s="96" t="str">
        <f>IF(ISBLANK(Abfalldokumentation!$W1851),"-",Abfalldokumentation!$W1851)</f>
        <v>-</v>
      </c>
      <c r="I1851" s="96">
        <f t="shared" si="221"/>
        <v>46</v>
      </c>
      <c r="J1851" s="96" t="str">
        <f t="shared" si="222"/>
        <v>Produkte</v>
      </c>
      <c r="K1851" s="96" t="str">
        <f t="shared" si="223"/>
        <v>BUs</v>
      </c>
      <c r="L1851" s="96" t="str">
        <f t="shared" si="224"/>
        <v>Symptome</v>
      </c>
      <c r="M18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IFERROR(VLOOKUP(Abfalldokumentation!$O1851,Kennzahlen!U:X,3,FALSE)*Abfalldokumentation!$B1851,"0")))),0)</f>
        <v>0.34</v>
      </c>
      <c r="N1851" s="96" t="str">
        <f>IF(ISBLANK(Q1851),VLOOKUP(Abfalldokumentation!$O1851,'Linien - BU'!R:S,2,FALSE),Q1851)</f>
        <v>BU1</v>
      </c>
      <c r="O1851" s="97">
        <f t="shared" si="225"/>
        <v>29500917</v>
      </c>
      <c r="P1851" s="97">
        <f t="shared" si="226"/>
        <v>12</v>
      </c>
      <c r="Q1851" s="89" t="s">
        <v>6</v>
      </c>
      <c r="R1851" s="99">
        <v>29500917</v>
      </c>
      <c r="S1851" s="100">
        <v>34</v>
      </c>
      <c r="T1851" s="90">
        <v>12</v>
      </c>
      <c r="U1851" s="40">
        <v>44519</v>
      </c>
      <c r="V1851" s="91"/>
      <c r="W1851" s="90"/>
      <c r="X1851" s="92" t="str">
        <f>IFERROR(VLOOKUP(Abfalldokumentation!$R1851,Artikel!A:C,3,FALSE),Abfalldokumentation!$R1851)</f>
        <v>VOS-ABS ENTSORGUNG</v>
      </c>
    </row>
    <row r="1852" spans="1:40" ht="30" customHeight="1" x14ac:dyDescent="0.25">
      <c r="A1852" s="93" t="str">
        <f>VLOOKUP(N1852,'Linien - BU'!A:B,2,FALSE)</f>
        <v>BU3</v>
      </c>
      <c r="B1852" s="94">
        <f t="shared" si="220"/>
        <v>154</v>
      </c>
      <c r="C1852" s="95">
        <f>Abfalldokumentation!$U1852</f>
        <v>44519</v>
      </c>
      <c r="D1852" s="68" t="str">
        <f>IFERROR(VLOOKUP(Tabelle3[[#This Row],[Artikelnr.]],Produktgruppe!A:B,2,0),Tabelle3[[#This Row],[Produktname]])</f>
        <v>ABS 295</v>
      </c>
      <c r="E1852" s="96" t="str">
        <f>IFERROR(VLOOKUP(Abfalldokumentation!$O1852,Artikel!A:C,3,FALSE),Abfalldokumentation!$O1852)</f>
        <v>ABS CHED-PF-KRÄUK gemis</v>
      </c>
      <c r="F1852" s="96" t="str">
        <f>VLOOKUP(T1852,'Liste Gründe'!A:D,2,FALSE)</f>
        <v>Linienbezogen</v>
      </c>
      <c r="G1852" s="95" t="str">
        <f>IF(ISBLANK(V1852),VLOOKUP(Abfalldokumentation!$P1852,'Liste Gründe'!A:D,3,FALSE),V1852)</f>
        <v>gemischtes Produkt</v>
      </c>
      <c r="H1852" s="96" t="str">
        <f>IF(ISBLANK(Abfalldokumentation!$W1852),"-",Abfalldokumentation!$W1852)</f>
        <v>-</v>
      </c>
      <c r="I1852" s="96">
        <f t="shared" si="221"/>
        <v>46</v>
      </c>
      <c r="J1852" s="96" t="str">
        <f t="shared" si="222"/>
        <v>Produkte</v>
      </c>
      <c r="K1852" s="96" t="str">
        <f t="shared" si="223"/>
        <v>BUs</v>
      </c>
      <c r="L1852" s="96" t="str">
        <f t="shared" si="224"/>
        <v>Symptome</v>
      </c>
      <c r="M18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IFERROR(VLOOKUP(Abfalldokumentation!$O1852,Kennzahlen!U:X,3,FALSE)*Abfalldokumentation!$B1852,"0")))),0)</f>
        <v>154</v>
      </c>
      <c r="N1852" s="96" t="str">
        <f>IF(ISBLANK(Q1852),VLOOKUP(Abfalldokumentation!$O1852,'Linien - BU'!R:S,2,FALSE),Q1852)</f>
        <v>BU3</v>
      </c>
      <c r="O1852" s="97">
        <f t="shared" si="225"/>
        <v>29501003</v>
      </c>
      <c r="P1852" s="97">
        <f t="shared" si="226"/>
        <v>81</v>
      </c>
      <c r="Q1852" s="89" t="s">
        <v>8</v>
      </c>
      <c r="R1852" s="99">
        <v>29501003</v>
      </c>
      <c r="S1852" s="100">
        <v>154</v>
      </c>
      <c r="T1852" s="90">
        <v>81</v>
      </c>
      <c r="U1852" s="40">
        <v>44519</v>
      </c>
      <c r="V1852" s="91"/>
      <c r="W1852" s="90"/>
      <c r="X1852" s="92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93" t="str">
        <f>VLOOKUP(N1853,'Linien - BU'!A:B,2,FALSE)</f>
        <v>BU3</v>
      </c>
      <c r="B1853" s="94">
        <f t="shared" si="220"/>
        <v>46</v>
      </c>
      <c r="C1853" s="95">
        <f>Abfalldokumentation!$U1853</f>
        <v>44519</v>
      </c>
      <c r="D1853" s="68" t="str">
        <f>IFERROR(VLOOKUP(Tabelle3[[#This Row],[Artikelnr.]],Produktgruppe!A:B,2,0),Tabelle3[[#This Row],[Produktname]])</f>
        <v>ABS 295</v>
      </c>
      <c r="E1853" s="96" t="str">
        <f>IFERROR(VLOOKUP(Abfalldokumentation!$O1853,Artikel!A:C,3,FALSE),Abfalldokumentation!$O1853)</f>
        <v>ABS CHED-PF-KRÄUK gemis</v>
      </c>
      <c r="F1853" s="96" t="str">
        <f>VLOOKUP(T1853,'Liste Gründe'!A:D,2,FALSE)</f>
        <v>Linienbezogen</v>
      </c>
      <c r="G1853" s="95" t="str">
        <f>IF(ISBLANK(V1853),VLOOKUP(Abfalldokumentation!$P1853,'Liste Gründe'!A:D,3,FALSE),V1853)</f>
        <v>gemischtes Produkt</v>
      </c>
      <c r="H1853" s="96" t="str">
        <f>IF(ISBLANK(Abfalldokumentation!$W1853),"-",Abfalldokumentation!$W1853)</f>
        <v>-</v>
      </c>
      <c r="I1853" s="96">
        <f t="shared" si="221"/>
        <v>46</v>
      </c>
      <c r="J1853" s="96" t="str">
        <f t="shared" si="222"/>
        <v>Produkte</v>
      </c>
      <c r="K1853" s="96" t="str">
        <f t="shared" si="223"/>
        <v>BUs</v>
      </c>
      <c r="L1853" s="96" t="str">
        <f t="shared" si="224"/>
        <v>Symptome</v>
      </c>
      <c r="M18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IFERROR(VLOOKUP(Abfalldokumentation!$O1853,Kennzahlen!U:X,3,FALSE)*Abfalldokumentation!$B1853,"0")))),0)</f>
        <v>46</v>
      </c>
      <c r="N1853" s="96" t="str">
        <f>IF(ISBLANK(Q1853),VLOOKUP(Abfalldokumentation!$O1853,'Linien - BU'!R:S,2,FALSE),Q1853)</f>
        <v>BU3</v>
      </c>
      <c r="O1853" s="97">
        <f t="shared" si="225"/>
        <v>29501003</v>
      </c>
      <c r="P1853" s="97">
        <f t="shared" si="226"/>
        <v>81</v>
      </c>
      <c r="Q1853" s="89" t="s">
        <v>8</v>
      </c>
      <c r="R1853" s="99">
        <v>29501003</v>
      </c>
      <c r="S1853" s="100">
        <v>46</v>
      </c>
      <c r="T1853" s="90">
        <v>81</v>
      </c>
      <c r="U1853" s="40">
        <v>44519</v>
      </c>
      <c r="V1853" s="91"/>
      <c r="W1853" s="90"/>
      <c r="X1853" s="92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93" t="str">
        <f>VLOOKUP(N1854,'Linien - BU'!A:B,2,FALSE)</f>
        <v>BU3</v>
      </c>
      <c r="B1854" s="94">
        <f t="shared" si="220"/>
        <v>48</v>
      </c>
      <c r="C1854" s="95">
        <f>Abfalldokumentation!$U1854</f>
        <v>44519</v>
      </c>
      <c r="D1854" s="68" t="str">
        <f>IFERROR(VLOOKUP(Tabelle3[[#This Row],[Artikelnr.]],Produktgruppe!A:B,2,0),Tabelle3[[#This Row],[Produktname]])</f>
        <v>ABS 295</v>
      </c>
      <c r="E1854" s="96" t="str">
        <f>IFERROR(VLOOKUP(Abfalldokumentation!$O1854,Artikel!A:C,3,FALSE),Abfalldokumentation!$O1854)</f>
        <v>ABS CHED-ROT MIT ß-CARO</v>
      </c>
      <c r="F1854" s="96" t="str">
        <f>VLOOKUP(T1854,'Liste Gründe'!A:D,2,FALSE)</f>
        <v>Rest</v>
      </c>
      <c r="G1854" s="95" t="str">
        <f>IF(ISBLANK(V1854),VLOOKUP(Abfalldokumentation!$P1854,'Liste Gründe'!A:D,3,FALSE),V1854)</f>
        <v>Schmutz</v>
      </c>
      <c r="H1854" s="96" t="str">
        <f>IF(ISBLANK(Abfalldokumentation!$W1854),"-",Abfalldokumentation!$W1854)</f>
        <v>-</v>
      </c>
      <c r="I1854" s="96">
        <f t="shared" si="221"/>
        <v>46</v>
      </c>
      <c r="J1854" s="96" t="str">
        <f t="shared" si="222"/>
        <v>Produkte</v>
      </c>
      <c r="K1854" s="96" t="str">
        <f t="shared" si="223"/>
        <v>BUs</v>
      </c>
      <c r="L1854" s="96" t="str">
        <f t="shared" si="224"/>
        <v>Symptome</v>
      </c>
      <c r="M18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IFERROR(VLOOKUP(Abfalldokumentation!$O1854,Kennzahlen!U:X,3,FALSE)*Abfalldokumentation!$B1854,"0")))),0)</f>
        <v>48</v>
      </c>
      <c r="N1854" s="96" t="str">
        <f>IF(ISBLANK(Q1854),VLOOKUP(Abfalldokumentation!$O1854,'Linien - BU'!R:S,2,FALSE),Q1854)</f>
        <v>BU3</v>
      </c>
      <c r="O1854" s="97">
        <f t="shared" si="225"/>
        <v>29501032</v>
      </c>
      <c r="P1854" s="97">
        <f t="shared" si="226"/>
        <v>42</v>
      </c>
      <c r="Q1854" s="89" t="s">
        <v>8</v>
      </c>
      <c r="R1854" s="99">
        <v>29501032</v>
      </c>
      <c r="S1854" s="100">
        <v>48</v>
      </c>
      <c r="T1854" s="90">
        <v>42</v>
      </c>
      <c r="U1854" s="40">
        <v>44519</v>
      </c>
      <c r="V1854" s="91"/>
      <c r="W1854" s="90"/>
      <c r="X1854" s="92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93" t="str">
        <f>VLOOKUP(N1855,'Linien - BU'!A:B,2,FALSE)</f>
        <v>BU3</v>
      </c>
      <c r="B1855" s="94">
        <f t="shared" si="220"/>
        <v>21</v>
      </c>
      <c r="C1855" s="95">
        <f>Abfalldokumentation!$U1855</f>
        <v>44519</v>
      </c>
      <c r="D1855" s="68" t="str">
        <f>IFERROR(VLOOKUP(Tabelle3[[#This Row],[Artikelnr.]],Produktgruppe!A:B,2,0),Tabelle3[[#This Row],[Produktname]])</f>
        <v>ABS 295</v>
      </c>
      <c r="E1855" s="96" t="str">
        <f>IFERROR(VLOOKUP(Abfalldokumentation!$O1855,Artikel!A:C,3,FALSE),Abfalldokumentation!$O1855)</f>
        <v>ABS CHED-ROT MIT ß-CARO</v>
      </c>
      <c r="F1855" s="96" t="str">
        <f>VLOOKUP(T1855,'Liste Gründe'!A:D,2,FALSE)</f>
        <v>Rest</v>
      </c>
      <c r="G1855" s="95" t="str">
        <f>IF(ISBLANK(V1855),VLOOKUP(Abfalldokumentation!$P1855,'Liste Gründe'!A:D,3,FALSE),V1855)</f>
        <v>Schmutz</v>
      </c>
      <c r="H1855" s="96" t="str">
        <f>IF(ISBLANK(Abfalldokumentation!$W1855),"-",Abfalldokumentation!$W1855)</f>
        <v>-</v>
      </c>
      <c r="I1855" s="96">
        <f t="shared" si="221"/>
        <v>46</v>
      </c>
      <c r="J1855" s="96" t="str">
        <f t="shared" si="222"/>
        <v>Produkte</v>
      </c>
      <c r="K1855" s="96" t="str">
        <f t="shared" si="223"/>
        <v>BUs</v>
      </c>
      <c r="L1855" s="96" t="str">
        <f t="shared" si="224"/>
        <v>Symptome</v>
      </c>
      <c r="M18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IFERROR(VLOOKUP(Abfalldokumentation!$O1855,Kennzahlen!U:X,3,FALSE)*Abfalldokumentation!$B1855,"0")))),0)</f>
        <v>21</v>
      </c>
      <c r="N1855" s="96" t="str">
        <f>IF(ISBLANK(Q1855),VLOOKUP(Abfalldokumentation!$O1855,'Linien - BU'!R:S,2,FALSE),Q1855)</f>
        <v>BU3</v>
      </c>
      <c r="O1855" s="97">
        <f t="shared" si="225"/>
        <v>29501032</v>
      </c>
      <c r="P1855" s="97">
        <f t="shared" si="226"/>
        <v>42</v>
      </c>
      <c r="Q1855" s="89" t="s">
        <v>8</v>
      </c>
      <c r="R1855" s="99">
        <v>29501032</v>
      </c>
      <c r="S1855" s="100">
        <v>21</v>
      </c>
      <c r="T1855" s="90">
        <v>42</v>
      </c>
      <c r="U1855" s="40">
        <v>44519</v>
      </c>
      <c r="V1855" s="91"/>
      <c r="W1855" s="90"/>
      <c r="X1855" s="92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93" t="str">
        <f>VLOOKUP(N1856,'Linien - BU'!A:B,2,FALSE)</f>
        <v>BU4</v>
      </c>
      <c r="B1856" s="94">
        <f t="shared" si="220"/>
        <v>9</v>
      </c>
      <c r="C1856" s="95">
        <f>Abfalldokumentation!$U1856</f>
        <v>44519</v>
      </c>
      <c r="D1856" s="68" t="str">
        <f>IFERROR(VLOOKUP(Tabelle3[[#This Row],[Artikelnr.]],Produktgruppe!A:B,2,0),Tabelle3[[#This Row],[Produktname]])</f>
        <v>ABS 295</v>
      </c>
      <c r="E1856" s="96" t="str">
        <f>IFERROR(VLOOKUP(Abfalldokumentation!$O1856,Artikel!A:C,3,FALSE),Abfalldokumentation!$O1856)</f>
        <v>ABS OLD-AMSTERDAM</v>
      </c>
      <c r="F1856" s="96" t="str">
        <f>VLOOKUP(T1856,'Liste Gründe'!A:D,2,FALSE)</f>
        <v>keinen Verwendungszweck</v>
      </c>
      <c r="G1856" s="95" t="str">
        <f>IF(ISBLANK(V1856),VLOOKUP(Abfalldokumentation!$P1856,'Liste Gründe'!A:D,3,FALSE),V1856)</f>
        <v>keinen Verwendungszweck</v>
      </c>
      <c r="H1856" s="96" t="str">
        <f>IF(ISBLANK(Abfalldokumentation!$W1856),"-",Abfalldokumentation!$W1856)</f>
        <v>-</v>
      </c>
      <c r="I1856" s="96">
        <f t="shared" si="221"/>
        <v>46</v>
      </c>
      <c r="J1856" s="96" t="str">
        <f t="shared" si="222"/>
        <v>Produkte</v>
      </c>
      <c r="K1856" s="96" t="str">
        <f t="shared" si="223"/>
        <v>BUs</v>
      </c>
      <c r="L1856" s="96" t="str">
        <f t="shared" si="224"/>
        <v>Symptome</v>
      </c>
      <c r="M18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IFERROR(VLOOKUP(Abfalldokumentation!$O1856,Kennzahlen!U:X,3,FALSE)*Abfalldokumentation!$B1856,"0")))),0)</f>
        <v>10.868925052314992</v>
      </c>
      <c r="N1856" s="96" t="str">
        <f>IF(ISBLANK(Q1856),VLOOKUP(Abfalldokumentation!$O1856,'Linien - BU'!R:S,2,FALSE),Q1856)</f>
        <v>BU4</v>
      </c>
      <c r="O1856" s="97">
        <f t="shared" si="225"/>
        <v>29501039</v>
      </c>
      <c r="P1856" s="97">
        <f t="shared" si="226"/>
        <v>61</v>
      </c>
      <c r="Q1856" s="89" t="s">
        <v>9</v>
      </c>
      <c r="R1856" s="99">
        <v>29501039</v>
      </c>
      <c r="S1856" s="100">
        <v>9</v>
      </c>
      <c r="T1856" s="90">
        <v>61</v>
      </c>
      <c r="U1856" s="40">
        <v>44519</v>
      </c>
      <c r="V1856" s="91"/>
      <c r="W1856" s="90"/>
      <c r="X1856" s="92" t="str">
        <f>IFERROR(VLOOKUP(Abfalldokumentation!$R1856,Artikel!A:C,3,FALSE),Abfalldokumentation!$R1856)</f>
        <v>ABS OLD-AMSTERDAM</v>
      </c>
    </row>
    <row r="1857" spans="1:24" ht="30" customHeight="1" x14ac:dyDescent="0.25">
      <c r="A1857" s="93" t="str">
        <f>VLOOKUP(N1857,'Linien - BU'!A:B,2,FALSE)</f>
        <v>BU4</v>
      </c>
      <c r="B1857" s="94">
        <f t="shared" si="220"/>
        <v>14</v>
      </c>
      <c r="C1857" s="95">
        <f>Abfalldokumentation!$U1857</f>
        <v>44519</v>
      </c>
      <c r="D1857" s="68" t="str">
        <f>IFERROR(VLOOKUP(Tabelle3[[#This Row],[Artikelnr.]],Produktgruppe!A:B,2,0),Tabelle3[[#This Row],[Produktname]])</f>
        <v>ABS 295</v>
      </c>
      <c r="E1857" s="96" t="str">
        <f>IFERROR(VLOOKUP(Abfalldokumentation!$O1857,Artikel!A:C,3,FALSE),Abfalldokumentation!$O1857)</f>
        <v>ABS OLD-AMSTERDAM</v>
      </c>
      <c r="F1857" s="96" t="str">
        <f>VLOOKUP(T1857,'Liste Gründe'!A:D,2,FALSE)</f>
        <v>keinen Verwendungszweck</v>
      </c>
      <c r="G1857" s="95" t="str">
        <f>IF(ISBLANK(V1857),VLOOKUP(Abfalldokumentation!$P1857,'Liste Gründe'!A:D,3,FALSE),V1857)</f>
        <v>keinen Verwendungszweck</v>
      </c>
      <c r="H1857" s="96" t="str">
        <f>IF(ISBLANK(Abfalldokumentation!$W1857),"-",Abfalldokumentation!$W1857)</f>
        <v>-</v>
      </c>
      <c r="I1857" s="96">
        <f t="shared" si="221"/>
        <v>46</v>
      </c>
      <c r="J1857" s="96" t="str">
        <f t="shared" si="222"/>
        <v>Produkte</v>
      </c>
      <c r="K1857" s="96" t="str">
        <f t="shared" si="223"/>
        <v>BUs</v>
      </c>
      <c r="L1857" s="96" t="str">
        <f t="shared" si="224"/>
        <v>Symptome</v>
      </c>
      <c r="M18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IFERROR(VLOOKUP(Abfalldokumentation!$O1857,Kennzahlen!U:X,3,FALSE)*Abfalldokumentation!$B1857,"0")))),0)</f>
        <v>10.868925052314992</v>
      </c>
      <c r="N1857" s="96" t="str">
        <f>IF(ISBLANK(Q1857),VLOOKUP(Abfalldokumentation!$O1857,'Linien - BU'!R:S,2,FALSE),Q1857)</f>
        <v>BU4</v>
      </c>
      <c r="O1857" s="97">
        <f t="shared" si="225"/>
        <v>29501039</v>
      </c>
      <c r="P1857" s="97">
        <f t="shared" si="226"/>
        <v>61</v>
      </c>
      <c r="Q1857" s="89" t="s">
        <v>9</v>
      </c>
      <c r="R1857" s="99">
        <v>29501039</v>
      </c>
      <c r="S1857" s="100">
        <v>14</v>
      </c>
      <c r="T1857" s="90">
        <v>61</v>
      </c>
      <c r="U1857" s="40">
        <v>44519</v>
      </c>
      <c r="V1857" s="91"/>
      <c r="W1857" s="90"/>
      <c r="X1857" s="92" t="str">
        <f>IFERROR(VLOOKUP(Abfalldokumentation!$R1857,Artikel!A:C,3,FALSE),Abfalldokumentation!$R1857)</f>
        <v>ABS OLD-AMSTERDAM</v>
      </c>
    </row>
    <row r="1858" spans="1:24" ht="30" customHeight="1" x14ac:dyDescent="0.25">
      <c r="A1858" s="93" t="str">
        <f>VLOOKUP(N1858,'Linien - BU'!A:B,2,FALSE)</f>
        <v>BU4</v>
      </c>
      <c r="B1858" s="94">
        <f t="shared" si="220"/>
        <v>20</v>
      </c>
      <c r="C1858" s="95">
        <f>Abfalldokumentation!$U1858</f>
        <v>44519</v>
      </c>
      <c r="D1858" s="68" t="str">
        <f>IFERROR(VLOOKUP(Tabelle3[[#This Row],[Artikelnr.]],Produktgruppe!A:B,2,0),Tabelle3[[#This Row],[Produktname]])</f>
        <v>ABS 295</v>
      </c>
      <c r="E1858" s="96" t="str">
        <f>IFERROR(VLOOKUP(Abfalldokumentation!$O1858,Artikel!A:C,3,FALSE),Abfalldokumentation!$O1858)</f>
        <v>ABS LE-ROSÉ</v>
      </c>
      <c r="F1858" s="96" t="str">
        <f>VLOOKUP(T1858,'Liste Gründe'!A:D,2,FALSE)</f>
        <v>keinen Verwendungszweck</v>
      </c>
      <c r="G1858" s="95" t="str">
        <f>IF(ISBLANK(V1858),VLOOKUP(Abfalldokumentation!$P1858,'Liste Gründe'!A:D,3,FALSE),V1858)</f>
        <v>keinen Verwendungszweck</v>
      </c>
      <c r="H1858" s="96" t="str">
        <f>IF(ISBLANK(Abfalldokumentation!$W1858),"-",Abfalldokumentation!$W1858)</f>
        <v>-</v>
      </c>
      <c r="I1858" s="96">
        <f t="shared" si="221"/>
        <v>46</v>
      </c>
      <c r="J1858" s="96" t="str">
        <f t="shared" si="222"/>
        <v>Produkte</v>
      </c>
      <c r="K1858" s="96" t="str">
        <f t="shared" si="223"/>
        <v>BUs</v>
      </c>
      <c r="L1858" s="96" t="str">
        <f t="shared" si="224"/>
        <v>Symptome</v>
      </c>
      <c r="M18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IFERROR(VLOOKUP(Abfalldokumentation!$O1858,Kennzahlen!U:X,3,FALSE)*Abfalldokumentation!$B1858,"0")))),0)</f>
        <v>10.983844995631154</v>
      </c>
      <c r="N1858" s="96" t="str">
        <f>IF(ISBLANK(Q1858),VLOOKUP(Abfalldokumentation!$O1858,'Linien - BU'!R:S,2,FALSE),Q1858)</f>
        <v>BU4</v>
      </c>
      <c r="O1858" s="97">
        <f t="shared" si="225"/>
        <v>29501110</v>
      </c>
      <c r="P1858" s="97">
        <f t="shared" si="226"/>
        <v>61</v>
      </c>
      <c r="Q1858" s="89" t="s">
        <v>9</v>
      </c>
      <c r="R1858" s="99">
        <v>29501110</v>
      </c>
      <c r="S1858" s="100">
        <v>20</v>
      </c>
      <c r="T1858" s="90">
        <v>61</v>
      </c>
      <c r="U1858" s="40">
        <v>44519</v>
      </c>
      <c r="V1858" s="91"/>
      <c r="W1858" s="90"/>
      <c r="X1858" s="92" t="str">
        <f>IFERROR(VLOOKUP(Abfalldokumentation!$R1858,Artikel!A:C,3,FALSE),Abfalldokumentation!$R1858)</f>
        <v>ABS LE-ROSÉ</v>
      </c>
    </row>
    <row r="1859" spans="1:24" ht="30" customHeight="1" x14ac:dyDescent="0.25">
      <c r="A1859" s="93" t="str">
        <f>VLOOKUP(N1859,'Linien - BU'!A:B,2,FALSE)</f>
        <v>BU4</v>
      </c>
      <c r="B1859" s="94">
        <f t="shared" si="220"/>
        <v>23</v>
      </c>
      <c r="C1859" s="95">
        <f>Abfalldokumentation!$U1859</f>
        <v>44519</v>
      </c>
      <c r="D1859" s="68" t="str">
        <f>IFERROR(VLOOKUP(Tabelle3[[#This Row],[Artikelnr.]],Produktgruppe!A:B,2,0),Tabelle3[[#This Row],[Produktname]])</f>
        <v>HF-Ware</v>
      </c>
      <c r="E1859" s="96" t="str">
        <f>IFERROR(VLOOKUP(Abfalldokumentation!$O1859,Artikel!A:C,3,FALSE),Abfalldokumentation!$O1859)</f>
        <v>SKST ORANG-PFEFF 80G</v>
      </c>
      <c r="F1859" s="96" t="str">
        <f>VLOOKUP(T1859,'Liste Gründe'!A:D,2,FALSE)</f>
        <v>keinen Verwendungszweck</v>
      </c>
      <c r="G1859" s="95" t="str">
        <f>IF(ISBLANK(V1859),VLOOKUP(Abfalldokumentation!$P1859,'Liste Gründe'!A:D,3,FALSE),V1859)</f>
        <v>keinen Verwendungszweck</v>
      </c>
      <c r="H1859" s="96" t="str">
        <f>IF(ISBLANK(Abfalldokumentation!$W1859),"-",Abfalldokumentation!$W1859)</f>
        <v>-</v>
      </c>
      <c r="I1859" s="96">
        <f t="shared" si="221"/>
        <v>46</v>
      </c>
      <c r="J1859" s="96" t="str">
        <f t="shared" si="222"/>
        <v>Produkte</v>
      </c>
      <c r="K1859" s="96" t="str">
        <f t="shared" si="223"/>
        <v>BUs</v>
      </c>
      <c r="L1859" s="96" t="str">
        <f t="shared" si="224"/>
        <v>Symptome</v>
      </c>
      <c r="M18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IFERROR(VLOOKUP(Abfalldokumentation!$O1859,Kennzahlen!U:X,3,FALSE)*Abfalldokumentation!$B1859,"0")))),0)</f>
        <v>0</v>
      </c>
      <c r="N1859" s="96" t="str">
        <f>IF(ISBLANK(Q1859),VLOOKUP(Abfalldokumentation!$O1859,'Linien - BU'!R:S,2,FALSE),Q1859)</f>
        <v>BU4</v>
      </c>
      <c r="O1859" s="97">
        <f t="shared" si="225"/>
        <v>47001071</v>
      </c>
      <c r="P1859" s="97">
        <f t="shared" si="226"/>
        <v>61</v>
      </c>
      <c r="Q1859" s="89" t="s">
        <v>9</v>
      </c>
      <c r="R1859" s="99">
        <v>47001071</v>
      </c>
      <c r="S1859" s="100">
        <v>23</v>
      </c>
      <c r="T1859" s="90">
        <v>61</v>
      </c>
      <c r="U1859" s="40">
        <v>44519</v>
      </c>
      <c r="V1859" s="91"/>
      <c r="W1859" s="90"/>
      <c r="X1859" s="92" t="str">
        <f>IFERROR(VLOOKUP(Abfalldokumentation!$R1859,Artikel!A:C,3,FALSE),Abfalldokumentation!$R1859)</f>
        <v>SKST ORANG-PFEFF 80G</v>
      </c>
    </row>
    <row r="1860" spans="1:24" ht="30" customHeight="1" x14ac:dyDescent="0.25">
      <c r="A1860" s="93" t="str">
        <f>VLOOKUP(N1860,'Linien - BU'!A:B,2,FALSE)</f>
        <v>BU4</v>
      </c>
      <c r="B1860" s="94">
        <f t="shared" si="220"/>
        <v>23</v>
      </c>
      <c r="C1860" s="95">
        <f>Abfalldokumentation!$U1860</f>
        <v>44519</v>
      </c>
      <c r="D1860" s="68" t="str">
        <f>IFERROR(VLOOKUP(Tabelle3[[#This Row],[Artikelnr.]],Produktgruppe!A:B,2,0),Tabelle3[[#This Row],[Produktname]])</f>
        <v>HF-Ware</v>
      </c>
      <c r="E1860" s="96" t="str">
        <f>IFERROR(VLOOKUP(Abfalldokumentation!$O1860,Artikel!A:C,3,FALSE),Abfalldokumentation!$O1860)</f>
        <v>SKST ORANG-PFEFF 80G</v>
      </c>
      <c r="F1860" s="96" t="str">
        <f>VLOOKUP(T1860,'Liste Gründe'!A:D,2,FALSE)</f>
        <v>keinen Verwendungszweck</v>
      </c>
      <c r="G1860" s="95" t="str">
        <f>IF(ISBLANK(V1860),VLOOKUP(Abfalldokumentation!$P1860,'Liste Gründe'!A:D,3,FALSE),V1860)</f>
        <v>keinen Verwendungszweck</v>
      </c>
      <c r="H1860" s="96" t="str">
        <f>IF(ISBLANK(Abfalldokumentation!$W1860),"-",Abfalldokumentation!$W1860)</f>
        <v>-</v>
      </c>
      <c r="I1860" s="96">
        <f t="shared" si="221"/>
        <v>46</v>
      </c>
      <c r="J1860" s="96" t="str">
        <f t="shared" si="222"/>
        <v>Produkte</v>
      </c>
      <c r="K1860" s="96" t="str">
        <f t="shared" si="223"/>
        <v>BUs</v>
      </c>
      <c r="L1860" s="96" t="str">
        <f t="shared" si="224"/>
        <v>Symptome</v>
      </c>
      <c r="M18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IFERROR(VLOOKUP(Abfalldokumentation!$O1860,Kennzahlen!U:X,3,FALSE)*Abfalldokumentation!$B1860,"0")))),0)</f>
        <v>0</v>
      </c>
      <c r="N1860" s="96" t="str">
        <f>IF(ISBLANK(Q1860),VLOOKUP(Abfalldokumentation!$O1860,'Linien - BU'!R:S,2,FALSE),Q1860)</f>
        <v>BU4</v>
      </c>
      <c r="O1860" s="97">
        <f t="shared" si="225"/>
        <v>47001071</v>
      </c>
      <c r="P1860" s="97">
        <f t="shared" si="226"/>
        <v>61</v>
      </c>
      <c r="Q1860" s="89" t="s">
        <v>9</v>
      </c>
      <c r="R1860" s="99">
        <v>47001071</v>
      </c>
      <c r="S1860" s="100">
        <v>23</v>
      </c>
      <c r="T1860" s="90">
        <v>61</v>
      </c>
      <c r="U1860" s="40">
        <v>44519</v>
      </c>
      <c r="V1860" s="91"/>
      <c r="W1860" s="90"/>
      <c r="X1860" s="92" t="str">
        <f>IFERROR(VLOOKUP(Abfalldokumentation!$R1860,Artikel!A:C,3,FALSE),Abfalldokumentation!$R1860)</f>
        <v>SKST ORANG-PFEFF 80G</v>
      </c>
    </row>
    <row r="1861" spans="1:24" ht="30" customHeight="1" x14ac:dyDescent="0.25">
      <c r="A1861" s="93" t="str">
        <f>VLOOKUP(N1861,'Linien - BU'!A:B,2,FALSE)</f>
        <v>BU1</v>
      </c>
      <c r="B1861" s="94">
        <f t="shared" si="220"/>
        <v>17</v>
      </c>
      <c r="C1861" s="95">
        <f>Abfalldokumentation!$U1861</f>
        <v>44519</v>
      </c>
      <c r="D1861" s="68" t="str">
        <f>IFERROR(VLOOKUP(Tabelle3[[#This Row],[Artikelnr.]],Produktgruppe!A:B,2,0),Tabelle3[[#This Row],[Produktname]])</f>
        <v>Diverses</v>
      </c>
      <c r="E1861" s="96" t="str">
        <f>IFERROR(VLOOKUP(Abfalldokumentation!$O1861,Artikel!A:C,3,FALSE),Abfalldokumentation!$O1861)</f>
        <v>NKST RAHM 80G</v>
      </c>
      <c r="F1861" s="96" t="str">
        <f>VLOOKUP(T1861,'Liste Gründe'!A:D,2,FALSE)</f>
        <v>Schimmel</v>
      </c>
      <c r="G1861" s="95" t="str">
        <f>IF(ISBLANK(V1861),VLOOKUP(Abfalldokumentation!$P1861,'Liste Gründe'!A:D,3,FALSE),V1861)</f>
        <v>Schimmel</v>
      </c>
      <c r="H1861" s="96" t="str">
        <f>IF(ISBLANK(Abfalldokumentation!$W1861),"-",Abfalldokumentation!$W1861)</f>
        <v>-</v>
      </c>
      <c r="I1861" s="96">
        <f t="shared" si="221"/>
        <v>46</v>
      </c>
      <c r="J1861" s="96" t="str">
        <f t="shared" si="222"/>
        <v>Produkte</v>
      </c>
      <c r="K1861" s="96" t="str">
        <f t="shared" si="223"/>
        <v>BUs</v>
      </c>
      <c r="L1861" s="96" t="str">
        <f t="shared" si="224"/>
        <v>Symptome</v>
      </c>
      <c r="M18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IFERROR(VLOOKUP(Abfalldokumentation!$O1861,Kennzahlen!U:X,3,FALSE)*Abfalldokumentation!$B1861,"0")))),0)</f>
        <v>0</v>
      </c>
      <c r="N1861" s="96" t="str">
        <f>IF(ISBLANK(Q1861),VLOOKUP(Abfalldokumentation!$O1861,'Linien - BU'!R:S,2,FALSE),Q1861)</f>
        <v>BU1</v>
      </c>
      <c r="O1861" s="97">
        <f t="shared" si="225"/>
        <v>48001200</v>
      </c>
      <c r="P1861" s="97">
        <f t="shared" si="226"/>
        <v>12</v>
      </c>
      <c r="Q1861" s="89" t="s">
        <v>6</v>
      </c>
      <c r="R1861" s="99">
        <v>48001200</v>
      </c>
      <c r="S1861" s="100">
        <v>17</v>
      </c>
      <c r="T1861" s="90">
        <v>12</v>
      </c>
      <c r="U1861" s="40">
        <v>44519</v>
      </c>
      <c r="V1861" s="91"/>
      <c r="W1861" s="90"/>
      <c r="X1861" s="92" t="str">
        <f>IFERROR(VLOOKUP(Abfalldokumentation!$R1861,Artikel!A:C,3,FALSE),Abfalldokumentation!$R1861)</f>
        <v>NKST RAHM 80G</v>
      </c>
    </row>
    <row r="1862" spans="1:24" ht="30" customHeight="1" x14ac:dyDescent="0.25">
      <c r="A1862" s="93" t="str">
        <f>VLOOKUP(N1862,'Linien - BU'!A:B,2,FALSE)</f>
        <v>BU1</v>
      </c>
      <c r="B1862" s="94">
        <f t="shared" ref="B1862:B1893" si="227">S1862</f>
        <v>288</v>
      </c>
      <c r="C1862" s="95">
        <f>Abfalldokumentation!$U1862</f>
        <v>44519</v>
      </c>
      <c r="D1862" s="68" t="str">
        <f>IFERROR(VLOOKUP(Tabelle3[[#This Row],[Artikelnr.]],Produktgruppe!A:B,2,0),Tabelle3[[#This Row],[Produktname]])</f>
        <v>Rest</v>
      </c>
      <c r="E1862" s="96" t="str">
        <f>IFERROR(VLOOKUP(Abfalldokumentation!$O1862,Artikel!A:C,3,FALSE),Abfalldokumentation!$O1862)</f>
        <v>-</v>
      </c>
      <c r="F1862" s="96" t="str">
        <f>VLOOKUP(T1862,'Liste Gründe'!A:D,2,FALSE)</f>
        <v>Linienbezogen</v>
      </c>
      <c r="G1862" s="95" t="str">
        <f>IF(ISBLANK(V1862),VLOOKUP(Abfalldokumentation!$P1862,'Liste Gründe'!A:D,3,FALSE),V1862)</f>
        <v>Darm geplatzt</v>
      </c>
      <c r="H1862" s="96" t="str">
        <f>IF(ISBLANK(Abfalldokumentation!$W1862),"-",Abfalldokumentation!$W1862)</f>
        <v>-</v>
      </c>
      <c r="I1862" s="96">
        <f t="shared" ref="I1862:I1893" si="228">_xlfn.ISOWEEKNUM(C1862)</f>
        <v>46</v>
      </c>
      <c r="J1862" s="96" t="str">
        <f t="shared" ref="J1862:J1893" si="229">"Produkte"</f>
        <v>Produkte</v>
      </c>
      <c r="K1862" s="96" t="str">
        <f t="shared" ref="K1862:K1893" si="230">"BUs"</f>
        <v>BUs</v>
      </c>
      <c r="L1862" s="96" t="str">
        <f t="shared" ref="L1862:L1893" si="231">"Symptome"</f>
        <v>Symptome</v>
      </c>
      <c r="M18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IFERROR(VLOOKUP(Abfalldokumentation!$O1862,Kennzahlen!U:X,3,FALSE)*Abfalldokumentation!$B1862,"0")))),0)</f>
        <v>0</v>
      </c>
      <c r="N1862" s="96" t="str">
        <f>IF(ISBLANK(Q1862),VLOOKUP(Abfalldokumentation!$O1862,'Linien - BU'!R:S,2,FALSE),Q1862)</f>
        <v>Abfüllung</v>
      </c>
      <c r="O1862" s="97" t="str">
        <f t="shared" ref="O1862:O1893" si="232">R1862</f>
        <v>-</v>
      </c>
      <c r="P1862" s="97">
        <f t="shared" ref="P1862:P1893" si="233">T1862</f>
        <v>34</v>
      </c>
      <c r="Q1862" s="38" t="s">
        <v>166</v>
      </c>
      <c r="R1862" s="39" t="s">
        <v>52</v>
      </c>
      <c r="S1862" s="39">
        <v>288</v>
      </c>
      <c r="T1862" s="39">
        <v>34</v>
      </c>
      <c r="U1862" s="40">
        <v>44519</v>
      </c>
      <c r="V1862" s="58"/>
      <c r="W1862" s="39"/>
      <c r="X1862" s="43" t="str">
        <f>IFERROR(VLOOKUP(Abfalldokumentation!$R1862,Artikel!A:C,3,FALSE),Abfalldokumentation!$R1862)</f>
        <v>-</v>
      </c>
    </row>
    <row r="1863" spans="1:24" ht="30" customHeight="1" x14ac:dyDescent="0.25">
      <c r="A1863" s="93" t="str">
        <f>VLOOKUP(N1863,'Linien - BU'!A:B,2,FALSE)</f>
        <v>BU1</v>
      </c>
      <c r="B1863" s="94">
        <f t="shared" si="227"/>
        <v>113</v>
      </c>
      <c r="C1863" s="95">
        <f>Abfalldokumentation!$U1863</f>
        <v>44519</v>
      </c>
      <c r="D1863" s="68" t="str">
        <f>IFERROR(VLOOKUP(Tabelle3[[#This Row],[Artikelnr.]],Produktgruppe!A:B,2,0),Tabelle3[[#This Row],[Produktname]])</f>
        <v>Rest</v>
      </c>
      <c r="E1863" s="96" t="str">
        <f>IFERROR(VLOOKUP(Abfalldokumentation!$O1863,Artikel!A:C,3,FALSE),Abfalldokumentation!$O1863)</f>
        <v>-</v>
      </c>
      <c r="F1863" s="96" t="str">
        <f>VLOOKUP(T1863,'Liste Gründe'!A:D,2,FALSE)</f>
        <v>Linienbezogen</v>
      </c>
      <c r="G1863" s="95" t="str">
        <f>IF(ISBLANK(V1863),VLOOKUP(Abfalldokumentation!$P1863,'Liste Gründe'!A:D,3,FALSE),V1863)</f>
        <v>Reinigung</v>
      </c>
      <c r="H1863" s="96" t="str">
        <f>IF(ISBLANK(Abfalldokumentation!$W1863),"-",Abfalldokumentation!$W1863)</f>
        <v>-</v>
      </c>
      <c r="I1863" s="96">
        <f t="shared" si="228"/>
        <v>46</v>
      </c>
      <c r="J1863" s="96" t="str">
        <f t="shared" si="229"/>
        <v>Produkte</v>
      </c>
      <c r="K1863" s="96" t="str">
        <f t="shared" si="230"/>
        <v>BUs</v>
      </c>
      <c r="L1863" s="96" t="str">
        <f t="shared" si="231"/>
        <v>Symptome</v>
      </c>
      <c r="M18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IFERROR(VLOOKUP(Abfalldokumentation!$O1863,Kennzahlen!U:X,3,FALSE)*Abfalldokumentation!$B1863,"0")))),0)</f>
        <v>0</v>
      </c>
      <c r="N1863" s="96" t="str">
        <f>IF(ISBLANK(Q1863),VLOOKUP(Abfalldokumentation!$O1863,'Linien - BU'!R:S,2,FALSE),Q1863)</f>
        <v>Schmelze</v>
      </c>
      <c r="O1863" s="97" t="str">
        <f t="shared" si="232"/>
        <v>-</v>
      </c>
      <c r="P1863" s="97">
        <f t="shared" si="233"/>
        <v>10</v>
      </c>
      <c r="Q1863" s="38" t="s">
        <v>170</v>
      </c>
      <c r="R1863" s="39" t="s">
        <v>52</v>
      </c>
      <c r="S1863" s="39">
        <v>113</v>
      </c>
      <c r="T1863" s="39">
        <v>10</v>
      </c>
      <c r="U1863" s="40">
        <v>44519</v>
      </c>
      <c r="V1863" s="58"/>
      <c r="W1863" s="39"/>
      <c r="X1863" s="43" t="str">
        <f>IFERROR(VLOOKUP(Abfalldokumentation!$R1863,Artikel!A:C,3,FALSE),Abfalldokumentation!$R1863)</f>
        <v>-</v>
      </c>
    </row>
    <row r="1864" spans="1:24" ht="30" customHeight="1" x14ac:dyDescent="0.25">
      <c r="A1864" s="93" t="str">
        <f>VLOOKUP(N1864,'Linien - BU'!A:B,2,FALSE)</f>
        <v>BU3</v>
      </c>
      <c r="B1864" s="94">
        <f t="shared" si="227"/>
        <v>26.8</v>
      </c>
      <c r="C1864" s="95">
        <f>Abfalldokumentation!$U1864</f>
        <v>44519</v>
      </c>
      <c r="D1864" s="68" t="str">
        <f>IFERROR(VLOOKUP(Tabelle3[[#This Row],[Artikelnr.]],Produktgruppe!A:B,2,0),Tabelle3[[#This Row],[Produktname]])</f>
        <v>Diverses</v>
      </c>
      <c r="E1864" s="96" t="str">
        <f>IFERROR(VLOOKUP(Abfalldokumentation!$O1864,Artikel!A:C,3,FALSE),Abfalldokumentation!$O1864)</f>
        <v>Maschinenabfall</v>
      </c>
      <c r="F1864" s="96" t="str">
        <f>VLOOKUP(T1864,'Liste Gründe'!A:D,2,FALSE)</f>
        <v>Linienbezogen</v>
      </c>
      <c r="G1864" s="95" t="str">
        <f>IF(ISBLANK(V1864),VLOOKUP(Abfalldokumentation!$P1864,'Liste Gründe'!A:D,3,FALSE),V1864)</f>
        <v>Maschinenabfall</v>
      </c>
      <c r="H1864" s="96" t="str">
        <f>IF(ISBLANK(Abfalldokumentation!$W1864),"-",Abfalldokumentation!$W1864)</f>
        <v>-</v>
      </c>
      <c r="I1864" s="96">
        <f t="shared" si="228"/>
        <v>46</v>
      </c>
      <c r="J1864" s="96" t="str">
        <f t="shared" si="229"/>
        <v>Produkte</v>
      </c>
      <c r="K1864" s="96" t="str">
        <f t="shared" si="230"/>
        <v>BUs</v>
      </c>
      <c r="L1864" s="96" t="str">
        <f t="shared" si="231"/>
        <v>Symptome</v>
      </c>
      <c r="M18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IFERROR(VLOOKUP(Abfalldokumentation!$O1864,Kennzahlen!U:X,3,FALSE)*Abfalldokumentation!$B1864,"0")))),0)</f>
        <v>0</v>
      </c>
      <c r="N1864" s="96" t="str">
        <f>IF(ISBLANK(Q1864),VLOOKUP(Abfalldokumentation!$O1864,'Linien - BU'!R:S,2,FALSE),Q1864)</f>
        <v>BU3</v>
      </c>
      <c r="O1864" s="97" t="str">
        <f t="shared" si="232"/>
        <v>Maschinenabfall</v>
      </c>
      <c r="P1864" s="97">
        <f t="shared" si="233"/>
        <v>30</v>
      </c>
      <c r="Q1864" s="38" t="s">
        <v>8</v>
      </c>
      <c r="R1864" s="39" t="s">
        <v>53</v>
      </c>
      <c r="S1864" s="39">
        <v>26.8</v>
      </c>
      <c r="T1864" s="39">
        <v>30</v>
      </c>
      <c r="U1864" s="40">
        <v>44519</v>
      </c>
      <c r="V1864" s="58"/>
      <c r="W1864" s="39"/>
      <c r="X1864" s="43" t="str">
        <f>IFERROR(VLOOKUP(Abfalldokumentation!$R1864,Artikel!A:C,3,FALSE),Abfalldokumentation!$R1864)</f>
        <v>Maschinenabfall</v>
      </c>
    </row>
    <row r="1865" spans="1:24" ht="30" customHeight="1" x14ac:dyDescent="0.25">
      <c r="A1865" s="93" t="str">
        <f>VLOOKUP(N1865,'Linien - BU'!A:B,2,FALSE)</f>
        <v>Rest</v>
      </c>
      <c r="B1865" s="94">
        <f t="shared" si="227"/>
        <v>6.4</v>
      </c>
      <c r="C1865" s="95">
        <f>Abfalldokumentation!$U1865</f>
        <v>44519</v>
      </c>
      <c r="D1865" s="68" t="str">
        <f>IFERROR(VLOOKUP(Tabelle3[[#This Row],[Artikelnr.]],Produktgruppe!A:B,2,0),Tabelle3[[#This Row],[Produktname]])</f>
        <v>Rest</v>
      </c>
      <c r="E1865" s="96" t="str">
        <f>IFERROR(VLOOKUP(Abfalldokumentation!$O1865,Artikel!A:C,3,FALSE),Abfalldokumentation!$O1865)</f>
        <v>-</v>
      </c>
      <c r="F1865" s="96" t="str">
        <f>VLOOKUP(T1865,'Liste Gründe'!A:D,2,FALSE)</f>
        <v>Qualitätssicherung</v>
      </c>
      <c r="G1865" s="95" t="str">
        <f>IF(ISBLANK(V1865),VLOOKUP(Abfalldokumentation!$P1865,'Liste Gründe'!A:D,3,FALSE),V1865)</f>
        <v>Laborproben</v>
      </c>
      <c r="H1865" s="96" t="str">
        <f>IF(ISBLANK(Abfalldokumentation!$W1865),"-",Abfalldokumentation!$W1865)</f>
        <v>-</v>
      </c>
      <c r="I1865" s="96">
        <f t="shared" si="228"/>
        <v>46</v>
      </c>
      <c r="J1865" s="96" t="str">
        <f t="shared" si="229"/>
        <v>Produkte</v>
      </c>
      <c r="K1865" s="96" t="str">
        <f t="shared" si="230"/>
        <v>BUs</v>
      </c>
      <c r="L1865" s="96" t="str">
        <f t="shared" si="231"/>
        <v>Symptome</v>
      </c>
      <c r="M18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IFERROR(VLOOKUP(Abfalldokumentation!$O1865,Kennzahlen!U:X,3,FALSE)*Abfalldokumentation!$B1865,"0")))),0)</f>
        <v>0</v>
      </c>
      <c r="N1865" s="96" t="str">
        <f>IF(ISBLANK(Q1865),VLOOKUP(Abfalldokumentation!$O1865,'Linien - BU'!R:S,2,FALSE),Q1865)</f>
        <v>Labor</v>
      </c>
      <c r="O1865" s="97" t="str">
        <f t="shared" si="232"/>
        <v>-</v>
      </c>
      <c r="P1865" s="97">
        <f t="shared" si="233"/>
        <v>73</v>
      </c>
      <c r="Q1865" s="38" t="s">
        <v>185</v>
      </c>
      <c r="R1865" s="39" t="s">
        <v>52</v>
      </c>
      <c r="S1865" s="39">
        <v>6.4</v>
      </c>
      <c r="T1865" s="39">
        <v>73</v>
      </c>
      <c r="U1865" s="40">
        <v>44519</v>
      </c>
      <c r="V1865" s="58"/>
      <c r="W1865" s="39"/>
      <c r="X1865" s="43" t="str">
        <f>IFERROR(VLOOKUP(Abfalldokumentation!$R1865,Artikel!A:C,3,FALSE),Abfalldokumentation!$R1865)</f>
        <v>-</v>
      </c>
    </row>
    <row r="1866" spans="1:24" ht="30" customHeight="1" x14ac:dyDescent="0.25">
      <c r="A1866" s="93" t="str">
        <f>VLOOKUP(N1866,'Linien - BU'!A:B,2,FALSE)</f>
        <v>Rest</v>
      </c>
      <c r="B1866" s="94">
        <f t="shared" si="227"/>
        <v>640</v>
      </c>
      <c r="C1866" s="95">
        <f>Abfalldokumentation!$U1866</f>
        <v>44519</v>
      </c>
      <c r="D1866" s="68" t="str">
        <f>IFERROR(VLOOKUP(Tabelle3[[#This Row],[Artikelnr.]],Produktgruppe!A:B,2,0),Tabelle3[[#This Row],[Produktname]])</f>
        <v>Rohware</v>
      </c>
      <c r="E1866" s="96" t="str">
        <f>IFERROR(VLOOKUP(Abfalldokumentation!$O1866,Artikel!A:C,3,FALSE),Abfalldokumentation!$O1866)</f>
        <v>Cheddar Paste 10kg rot</v>
      </c>
      <c r="F1866" s="96" t="str">
        <f>VLOOKUP(T1866,'Liste Gründe'!A:D,2,FALSE)</f>
        <v>Schimmel</v>
      </c>
      <c r="G1866" s="95" t="str">
        <f>IF(ISBLANK(V1866),VLOOKUP(Abfalldokumentation!$P1866,'Liste Gründe'!A:D,3,FALSE),V1866)</f>
        <v>gratis erhalten</v>
      </c>
      <c r="H1866" s="96" t="str">
        <f>IF(ISBLANK(Abfalldokumentation!$W1866),"-",Abfalldokumentation!$W1866)</f>
        <v>-</v>
      </c>
      <c r="I1866" s="96">
        <f t="shared" si="228"/>
        <v>46</v>
      </c>
      <c r="J1866" s="96" t="str">
        <f t="shared" si="229"/>
        <v>Produkte</v>
      </c>
      <c r="K1866" s="96" t="str">
        <f t="shared" si="230"/>
        <v>BUs</v>
      </c>
      <c r="L1866" s="96" t="str">
        <f t="shared" si="231"/>
        <v>Symptome</v>
      </c>
      <c r="M18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IFERROR(VLOOKUP(Abfalldokumentation!$O1866,Kennzahlen!U:X,3,FALSE)*Abfalldokumentation!$B1866,"0")))),0)</f>
        <v>0</v>
      </c>
      <c r="N1866" s="96" t="str">
        <f>IF(ISBLANK(Q1866),VLOOKUP(Abfalldokumentation!$O1866,'Linien - BU'!R:S,2,FALSE),Q1866)</f>
        <v>Externe</v>
      </c>
      <c r="O1866" s="97">
        <f t="shared" si="232"/>
        <v>57000633</v>
      </c>
      <c r="P1866" s="97">
        <f t="shared" si="233"/>
        <v>11</v>
      </c>
      <c r="Q1866" s="38" t="s">
        <v>263</v>
      </c>
      <c r="R1866" s="39">
        <v>57000633</v>
      </c>
      <c r="S1866" s="39">
        <v>640</v>
      </c>
      <c r="T1866" s="39">
        <v>11</v>
      </c>
      <c r="U1866" s="40">
        <v>44519</v>
      </c>
      <c r="V1866" s="58" t="s">
        <v>16638</v>
      </c>
      <c r="W1866" s="39"/>
      <c r="X1866" s="43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93" t="str">
        <f>VLOOKUP(N1867,'Linien - BU'!A:B,2,FALSE)</f>
        <v>BU3</v>
      </c>
      <c r="B1867" s="94">
        <f t="shared" si="227"/>
        <v>35</v>
      </c>
      <c r="C1867" s="95">
        <f>Abfalldokumentation!$U1867</f>
        <v>44519</v>
      </c>
      <c r="D1867" s="68" t="str">
        <f>IFERROR(VLOOKUP(Tabelle3[[#This Row],[Artikelnr.]],Produktgruppe!A:B,2,0),Tabelle3[[#This Row],[Produktname]])</f>
        <v>Diverses</v>
      </c>
      <c r="E1867" s="96" t="str">
        <f>IFERROR(VLOOKUP(Abfalldokumentation!$O1867,Artikel!A:C,3,FALSE),Abfalldokumentation!$O1867)</f>
        <v>Maschinenabfall</v>
      </c>
      <c r="F1867" s="96" t="str">
        <f>VLOOKUP(T1867,'Liste Gründe'!A:D,2,FALSE)</f>
        <v>Linienbezogen</v>
      </c>
      <c r="G1867" s="95" t="str">
        <f>IF(ISBLANK(V1867),VLOOKUP(Abfalldokumentation!$P1867,'Liste Gründe'!A:D,3,FALSE),V1867)</f>
        <v>Maschinenabfall</v>
      </c>
      <c r="H1867" s="96" t="str">
        <f>IF(ISBLANK(Abfalldokumentation!$W1867),"-",Abfalldokumentation!$W1867)</f>
        <v>-</v>
      </c>
      <c r="I1867" s="96">
        <f t="shared" si="228"/>
        <v>46</v>
      </c>
      <c r="J1867" s="96" t="str">
        <f t="shared" si="229"/>
        <v>Produkte</v>
      </c>
      <c r="K1867" s="96" t="str">
        <f t="shared" si="230"/>
        <v>BUs</v>
      </c>
      <c r="L1867" s="96" t="str">
        <f t="shared" si="231"/>
        <v>Symptome</v>
      </c>
      <c r="M18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IFERROR(VLOOKUP(Abfalldokumentation!$O1867,Kennzahlen!U:X,3,FALSE)*Abfalldokumentation!$B1867,"0")))),0)</f>
        <v>0</v>
      </c>
      <c r="N1867" s="96" t="str">
        <f>IF(ISBLANK(Q1867),VLOOKUP(Abfalldokumentation!$O1867,'Linien - BU'!R:S,2,FALSE),Q1867)</f>
        <v>BU3</v>
      </c>
      <c r="O1867" s="97" t="str">
        <f t="shared" si="232"/>
        <v>Maschinenabfall</v>
      </c>
      <c r="P1867" s="97">
        <f t="shared" si="233"/>
        <v>30</v>
      </c>
      <c r="Q1867" s="38" t="s">
        <v>8</v>
      </c>
      <c r="R1867" s="39" t="s">
        <v>53</v>
      </c>
      <c r="S1867" s="39">
        <v>35</v>
      </c>
      <c r="T1867" s="39">
        <v>30</v>
      </c>
      <c r="U1867" s="40">
        <v>44519</v>
      </c>
      <c r="V1867" s="58"/>
      <c r="W1867" s="39"/>
      <c r="X1867" s="43" t="str">
        <f>IFERROR(VLOOKUP(Abfalldokumentation!$R1867,Artikel!A:C,3,FALSE),Abfalldokumentation!$R1867)</f>
        <v>Maschinenabfall</v>
      </c>
    </row>
    <row r="1868" spans="1:24" ht="30" customHeight="1" x14ac:dyDescent="0.25">
      <c r="A1868" s="93" t="str">
        <f>VLOOKUP(N1868,'Linien - BU'!A:B,2,FALSE)</f>
        <v>BU4</v>
      </c>
      <c r="B1868" s="94">
        <f t="shared" si="227"/>
        <v>18</v>
      </c>
      <c r="C1868" s="95">
        <f>Abfalldokumentation!$U1868</f>
        <v>44519</v>
      </c>
      <c r="D1868" s="68" t="str">
        <f>IFERROR(VLOOKUP(Tabelle3[[#This Row],[Artikelnr.]],Produktgruppe!A:B,2,0),Tabelle3[[#This Row],[Produktname]])</f>
        <v>Diverses</v>
      </c>
      <c r="E1868" s="96" t="str">
        <f>IFERROR(VLOOKUP(Abfalldokumentation!$O1868,Artikel!A:C,3,FALSE),Abfalldokumentation!$O1868)</f>
        <v>Diverses</v>
      </c>
      <c r="F1868" s="96" t="str">
        <f>VLOOKUP(T1868,'Liste Gründe'!A:D,2,FALSE)</f>
        <v>Linienbezogen</v>
      </c>
      <c r="G1868" s="95" t="str">
        <f>IF(ISBLANK(V1868),VLOOKUP(Abfalldokumentation!$P1868,'Liste Gründe'!A:D,3,FALSE),V1868)</f>
        <v>Maschinenabfall</v>
      </c>
      <c r="H1868" s="96" t="str">
        <f>IF(ISBLANK(Abfalldokumentation!$W1868),"-",Abfalldokumentation!$W1868)</f>
        <v>-</v>
      </c>
      <c r="I1868" s="96">
        <f t="shared" si="228"/>
        <v>46</v>
      </c>
      <c r="J1868" s="96" t="str">
        <f t="shared" si="229"/>
        <v>Produkte</v>
      </c>
      <c r="K1868" s="96" t="str">
        <f t="shared" si="230"/>
        <v>BUs</v>
      </c>
      <c r="L1868" s="96" t="str">
        <f t="shared" si="231"/>
        <v>Symptome</v>
      </c>
      <c r="M18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IFERROR(VLOOKUP(Abfalldokumentation!$O1868,Kennzahlen!U:X,3,FALSE)*Abfalldokumentation!$B1868,"0")))),0)</f>
        <v>0</v>
      </c>
      <c r="N1868" s="96" t="str">
        <f>IF(ISBLANK(Q1868),VLOOKUP(Abfalldokumentation!$O1868,'Linien - BU'!R:S,2,FALSE),Q1868)</f>
        <v>BU4</v>
      </c>
      <c r="O1868" s="97" t="str">
        <f t="shared" si="232"/>
        <v>Diverses</v>
      </c>
      <c r="P1868" s="97">
        <f t="shared" si="233"/>
        <v>30</v>
      </c>
      <c r="Q1868" s="38" t="s">
        <v>9</v>
      </c>
      <c r="R1868" s="45" t="s">
        <v>108</v>
      </c>
      <c r="S1868" s="39">
        <f>53-35</f>
        <v>18</v>
      </c>
      <c r="T1868" s="39">
        <v>30</v>
      </c>
      <c r="U1868" s="40">
        <v>44519</v>
      </c>
      <c r="V1868" s="58"/>
      <c r="W1868" s="39"/>
      <c r="X1868" s="43" t="str">
        <f>IFERROR(VLOOKUP(Abfalldokumentation!$R1868,Artikel!A:C,3,FALSE),Abfalldokumentation!$R1868)</f>
        <v>Diverses</v>
      </c>
    </row>
    <row r="1869" spans="1:24" ht="30" customHeight="1" x14ac:dyDescent="0.25">
      <c r="A1869" s="93" t="str">
        <f>VLOOKUP(N1869,'Linien - BU'!A:B,2,FALSE)</f>
        <v>BU3</v>
      </c>
      <c r="B1869" s="94">
        <f t="shared" si="227"/>
        <v>48</v>
      </c>
      <c r="C1869" s="95">
        <f>Abfalldokumentation!$U1869</f>
        <v>44519</v>
      </c>
      <c r="D1869" s="68" t="str">
        <f>IFERROR(VLOOKUP(Tabelle3[[#This Row],[Artikelnr.]],Produktgruppe!A:B,2,0),Tabelle3[[#This Row],[Produktname]])</f>
        <v>ABS 295</v>
      </c>
      <c r="E1869" s="96" t="str">
        <f>IFERROR(VLOOKUP(Abfalldokumentation!$O1869,Artikel!A:C,3,FALSE),Abfalldokumentation!$O1869)</f>
        <v>ABS CHED-ROT MIT ß-CARO</v>
      </c>
      <c r="F1869" s="96" t="str">
        <f>VLOOKUP(T1869,'Liste Gründe'!A:D,2,FALSE)</f>
        <v>Rest</v>
      </c>
      <c r="G1869" s="95" t="str">
        <f>IF(ISBLANK(V1869),VLOOKUP(Abfalldokumentation!$P1869,'Liste Gründe'!A:D,3,FALSE),V1869)</f>
        <v>Schmutz</v>
      </c>
      <c r="H1869" s="96" t="str">
        <f>IF(ISBLANK(Abfalldokumentation!$W1869),"-",Abfalldokumentation!$W1869)</f>
        <v>-</v>
      </c>
      <c r="I1869" s="96">
        <f t="shared" si="228"/>
        <v>46</v>
      </c>
      <c r="J1869" s="96" t="str">
        <f t="shared" si="229"/>
        <v>Produkte</v>
      </c>
      <c r="K1869" s="96" t="str">
        <f t="shared" si="230"/>
        <v>BUs</v>
      </c>
      <c r="L1869" s="96" t="str">
        <f t="shared" si="231"/>
        <v>Symptome</v>
      </c>
      <c r="M18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IFERROR(VLOOKUP(Abfalldokumentation!$O1869,Kennzahlen!U:X,3,FALSE)*Abfalldokumentation!$B1869,"0")))),0)</f>
        <v>48</v>
      </c>
      <c r="N1869" s="96" t="str">
        <f>IF(ISBLANK(Q1869),VLOOKUP(Abfalldokumentation!$O1869,'Linien - BU'!R:S,2,FALSE),Q1869)</f>
        <v>BU3</v>
      </c>
      <c r="O1869" s="97">
        <f t="shared" si="232"/>
        <v>29501032</v>
      </c>
      <c r="P1869" s="97">
        <f t="shared" si="233"/>
        <v>42</v>
      </c>
      <c r="Q1869" s="38" t="s">
        <v>8</v>
      </c>
      <c r="R1869" s="39">
        <v>29501032</v>
      </c>
      <c r="S1869" s="39">
        <v>48</v>
      </c>
      <c r="T1869" s="39">
        <v>42</v>
      </c>
      <c r="U1869" s="40">
        <v>44519</v>
      </c>
      <c r="V1869" s="58"/>
      <c r="W1869" s="39"/>
      <c r="X1869" s="43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93" t="str">
        <f>VLOOKUP(N1870,'Linien - BU'!A:B,2,FALSE)</f>
        <v>Rest</v>
      </c>
      <c r="B1870" s="94">
        <f t="shared" si="227"/>
        <v>135</v>
      </c>
      <c r="C1870" s="95">
        <f>Abfalldokumentation!$U1870</f>
        <v>44516</v>
      </c>
      <c r="D1870" s="68" t="str">
        <f>IFERROR(VLOOKUP(Tabelle3[[#This Row],[Artikelnr.]],Produktgruppe!A:B,2,0),Tabelle3[[#This Row],[Produktname]])</f>
        <v>Rest</v>
      </c>
      <c r="E1870" s="96" t="str">
        <f>IFERROR(VLOOKUP(Abfalldokumentation!$O1870,Artikel!A:C,3,FALSE),Abfalldokumentation!$O1870)</f>
        <v>-</v>
      </c>
      <c r="F1870" s="96" t="str">
        <f>VLOOKUP(T1870,'Liste Gründe'!A:D,2,FALSE)</f>
        <v>Qualitätssicherung</v>
      </c>
      <c r="G1870" s="95" t="str">
        <f>IF(ISBLANK(V1870),VLOOKUP(Abfalldokumentation!$P1870,'Liste Gründe'!A:D,3,FALSE),V1870)</f>
        <v>Einwaage</v>
      </c>
      <c r="H1870" s="96" t="str">
        <f>IF(ISBLANK(Abfalldokumentation!$W1870),"-",Abfalldokumentation!$W1870)</f>
        <v>-</v>
      </c>
      <c r="I1870" s="96">
        <f t="shared" si="228"/>
        <v>46</v>
      </c>
      <c r="J1870" s="96" t="str">
        <f t="shared" si="229"/>
        <v>Produkte</v>
      </c>
      <c r="K1870" s="96" t="str">
        <f t="shared" si="230"/>
        <v>BUs</v>
      </c>
      <c r="L1870" s="96" t="str">
        <f t="shared" si="231"/>
        <v>Symptome</v>
      </c>
      <c r="M18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IFERROR(VLOOKUP(Abfalldokumentation!$O1870,Kennzahlen!U:X,3,FALSE)*Abfalldokumentation!$B1870,"0")))),0)</f>
        <v>0</v>
      </c>
      <c r="N1870" s="96" t="str">
        <f>IF(ISBLANK(Q1870),VLOOKUP(Abfalldokumentation!$O1870,'Linien - BU'!R:S,2,FALSE),Q1870)</f>
        <v>Labor</v>
      </c>
      <c r="O1870" s="97" t="str">
        <f t="shared" si="232"/>
        <v>-</v>
      </c>
      <c r="P1870" s="97">
        <f t="shared" si="233"/>
        <v>71</v>
      </c>
      <c r="Q1870" s="38" t="s">
        <v>185</v>
      </c>
      <c r="R1870" s="39" t="s">
        <v>52</v>
      </c>
      <c r="S1870" s="39">
        <v>135</v>
      </c>
      <c r="T1870" s="39">
        <v>71</v>
      </c>
      <c r="U1870" s="40">
        <v>44516</v>
      </c>
      <c r="V1870" s="58"/>
      <c r="W1870" s="39"/>
      <c r="X1870" s="43" t="str">
        <f>IFERROR(VLOOKUP(Abfalldokumentation!$R1870,Artikel!A:C,3,FALSE),Abfalldokumentation!$R1870)</f>
        <v>-</v>
      </c>
    </row>
    <row r="1871" spans="1:24" ht="30" customHeight="1" x14ac:dyDescent="0.25">
      <c r="A1871" s="93" t="str">
        <f>VLOOKUP(N1871,'Linien - BU'!A:B,2,FALSE)</f>
        <v>BU1</v>
      </c>
      <c r="B1871" s="94">
        <f t="shared" si="227"/>
        <v>36</v>
      </c>
      <c r="C1871" s="95">
        <f>Abfalldokumentation!$U1871</f>
        <v>44516</v>
      </c>
      <c r="D1871" s="68" t="str">
        <f>IFERROR(VLOOKUP(Tabelle3[[#This Row],[Artikelnr.]],Produktgruppe!A:B,2,0),Tabelle3[[#This Row],[Produktname]])</f>
        <v>Offen geschält RW</v>
      </c>
      <c r="E1871" s="96" t="str">
        <f>IFERROR(VLOOKUP(Abfalldokumentation!$O1871,Artikel!A:C,3,FALSE),Abfalldokumentation!$O1871)</f>
        <v>RW NATUR-GRS SCHÄLEN</v>
      </c>
      <c r="F1871" s="96" t="str">
        <f>VLOOKUP(T1871,'Liste Gründe'!A:D,2,FALSE)</f>
        <v>Rest</v>
      </c>
      <c r="G1871" s="95" t="str">
        <f>IF(ISBLANK(V1871),VLOOKUP(Abfalldokumentation!$P1871,'Liste Gründe'!A:D,3,FALSE),V1871)</f>
        <v>geschälte Rinde</v>
      </c>
      <c r="H1871" s="96" t="str">
        <f>IF(ISBLANK(Abfalldokumentation!$W1871),"-",Abfalldokumentation!$W1871)</f>
        <v>-</v>
      </c>
      <c r="I1871" s="96">
        <f t="shared" si="228"/>
        <v>46</v>
      </c>
      <c r="J1871" s="96" t="str">
        <f t="shared" si="229"/>
        <v>Produkte</v>
      </c>
      <c r="K1871" s="96" t="str">
        <f t="shared" si="230"/>
        <v>BUs</v>
      </c>
      <c r="L1871" s="96" t="str">
        <f t="shared" si="231"/>
        <v>Symptome</v>
      </c>
      <c r="M18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IFERROR(VLOOKUP(Abfalldokumentation!$O1871,Kennzahlen!U:X,3,FALSE)*Abfalldokumentation!$B1871,"0")))),0)</f>
        <v>0</v>
      </c>
      <c r="N1871" s="96" t="str">
        <f>IF(ISBLANK(Q1871),VLOOKUP(Abfalldokumentation!$O1871,'Linien - BU'!R:S,2,FALSE),Q1871)</f>
        <v>RWV</v>
      </c>
      <c r="O1871" s="97">
        <f t="shared" si="232"/>
        <v>23500367</v>
      </c>
      <c r="P1871" s="97">
        <f t="shared" si="233"/>
        <v>60</v>
      </c>
      <c r="Q1871" s="38" t="s">
        <v>188</v>
      </c>
      <c r="R1871" s="39">
        <v>23500367</v>
      </c>
      <c r="S1871" s="39">
        <v>36</v>
      </c>
      <c r="T1871" s="39">
        <v>60</v>
      </c>
      <c r="U1871" s="40">
        <v>44516</v>
      </c>
      <c r="V1871" s="58"/>
      <c r="W1871" s="39"/>
      <c r="X1871" s="43" t="str">
        <f>IFERROR(VLOOKUP(Abfalldokumentation!$R1871,Artikel!A:C,3,FALSE),Abfalldokumentation!$R1871)</f>
        <v>RW NATUR-GRS SCHÄLEN</v>
      </c>
    </row>
    <row r="1872" spans="1:24" ht="30" customHeight="1" x14ac:dyDescent="0.25">
      <c r="A1872" s="93" t="str">
        <f>VLOOKUP(N1872,'Linien - BU'!A:B,2,FALSE)</f>
        <v>Rest</v>
      </c>
      <c r="B1872" s="94">
        <f t="shared" si="227"/>
        <v>9</v>
      </c>
      <c r="C1872" s="95">
        <f>Abfalldokumentation!$U1872</f>
        <v>44516</v>
      </c>
      <c r="D1872" s="68" t="str">
        <f>IFERROR(VLOOKUP(Tabelle3[[#This Row],[Artikelnr.]],Produktgruppe!A:B,2,0),Tabelle3[[#This Row],[Produktname]])</f>
        <v>Rest</v>
      </c>
      <c r="E1872" s="96" t="str">
        <f>IFERROR(VLOOKUP(Abfalldokumentation!$O1872,Artikel!A:C,3,FALSE),Abfalldokumentation!$O1872)</f>
        <v>-</v>
      </c>
      <c r="F1872" s="96" t="str">
        <f>VLOOKUP(T1872,'Liste Gründe'!A:D,2,FALSE)</f>
        <v>Qualitätssicherung</v>
      </c>
      <c r="G1872" s="95" t="str">
        <f>IF(ISBLANK(V1872),VLOOKUP(Abfalldokumentation!$P1872,'Liste Gründe'!A:D,3,FALSE),V1872)</f>
        <v>Sensorik</v>
      </c>
      <c r="H1872" s="96" t="str">
        <f>IF(ISBLANK(Abfalldokumentation!$W1872),"-",Abfalldokumentation!$W1872)</f>
        <v>-</v>
      </c>
      <c r="I1872" s="96">
        <f t="shared" si="228"/>
        <v>46</v>
      </c>
      <c r="J1872" s="96" t="str">
        <f t="shared" si="229"/>
        <v>Produkte</v>
      </c>
      <c r="K1872" s="96" t="str">
        <f t="shared" si="230"/>
        <v>BUs</v>
      </c>
      <c r="L1872" s="96" t="str">
        <f t="shared" si="231"/>
        <v>Symptome</v>
      </c>
      <c r="M18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IFERROR(VLOOKUP(Abfalldokumentation!$O1872,Kennzahlen!U:X,3,FALSE)*Abfalldokumentation!$B1872,"0")))),0)</f>
        <v>0</v>
      </c>
      <c r="N1872" s="96" t="str">
        <f>IF(ISBLANK(Q1872),VLOOKUP(Abfalldokumentation!$O1872,'Linien - BU'!R:S,2,FALSE),Q1872)</f>
        <v>QM</v>
      </c>
      <c r="O1872" s="97" t="str">
        <f t="shared" si="232"/>
        <v>-</v>
      </c>
      <c r="P1872" s="97">
        <f t="shared" si="233"/>
        <v>74</v>
      </c>
      <c r="Q1872" s="38" t="s">
        <v>182</v>
      </c>
      <c r="R1872" s="39" t="s">
        <v>52</v>
      </c>
      <c r="S1872" s="39">
        <v>9</v>
      </c>
      <c r="T1872" s="39">
        <v>74</v>
      </c>
      <c r="U1872" s="40">
        <v>44516</v>
      </c>
      <c r="V1872" s="58"/>
      <c r="W1872" s="39"/>
      <c r="X1872" s="43" t="str">
        <f>IFERROR(VLOOKUP(Abfalldokumentation!$R1872,Artikel!A:C,3,FALSE),Abfalldokumentation!$R1872)</f>
        <v>-</v>
      </c>
    </row>
    <row r="1873" spans="1:24" ht="30" customHeight="1" x14ac:dyDescent="0.25">
      <c r="A1873" s="93" t="str">
        <f>VLOOKUP(N1873,'Linien - BU'!A:B,2,FALSE)</f>
        <v>BU1</v>
      </c>
      <c r="B1873" s="94">
        <f t="shared" si="227"/>
        <v>9</v>
      </c>
      <c r="C1873" s="95">
        <f>Abfalldokumentation!$U1873</f>
        <v>44516</v>
      </c>
      <c r="D1873" s="68" t="str">
        <f>IFERROR(VLOOKUP(Tabelle3[[#This Row],[Artikelnr.]],Produktgruppe!A:B,2,0),Tabelle3[[#This Row],[Produktname]])</f>
        <v>VOS 295</v>
      </c>
      <c r="E1873" s="96" t="str">
        <f>IFERROR(VLOOKUP(Abfalldokumentation!$O1873,Artikel!A:C,3,FALSE),Abfalldokumentation!$O1873)</f>
        <v>VOS-ABS ENTSORGUNG</v>
      </c>
      <c r="F1873" s="96" t="str">
        <f>VLOOKUP(T1873,'Liste Gründe'!A:D,2,FALSE)</f>
        <v>Rest</v>
      </c>
      <c r="G1873" s="95" t="str">
        <f>IF(ISBLANK(V1873),VLOOKUP(Abfalldokumentation!$P1873,'Liste Gründe'!A:D,3,FALSE),V1873)</f>
        <v>geschälte Rinde</v>
      </c>
      <c r="H1873" s="96" t="str">
        <f>IF(ISBLANK(Abfalldokumentation!$W1873),"-",Abfalldokumentation!$W1873)</f>
        <v>-</v>
      </c>
      <c r="I1873" s="96">
        <f t="shared" si="228"/>
        <v>46</v>
      </c>
      <c r="J1873" s="96" t="str">
        <f t="shared" si="229"/>
        <v>Produkte</v>
      </c>
      <c r="K1873" s="96" t="str">
        <f t="shared" si="230"/>
        <v>BUs</v>
      </c>
      <c r="L1873" s="96" t="str">
        <f t="shared" si="231"/>
        <v>Symptome</v>
      </c>
      <c r="M18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IFERROR(VLOOKUP(Abfalldokumentation!$O1873,Kennzahlen!U:X,3,FALSE)*Abfalldokumentation!$B1873,"0")))),0)</f>
        <v>0.09</v>
      </c>
      <c r="N1873" s="96" t="str">
        <f>IF(ISBLANK(Q1873),VLOOKUP(Abfalldokumentation!$O1873,'Linien - BU'!R:S,2,FALSE),Q1873)</f>
        <v>RWV</v>
      </c>
      <c r="O1873" s="97">
        <f t="shared" si="232"/>
        <v>29500917</v>
      </c>
      <c r="P1873" s="97">
        <f t="shared" si="233"/>
        <v>60</v>
      </c>
      <c r="Q1873" s="38" t="s">
        <v>188</v>
      </c>
      <c r="R1873" s="39">
        <v>29500917</v>
      </c>
      <c r="S1873" s="39">
        <v>9</v>
      </c>
      <c r="T1873" s="39">
        <v>60</v>
      </c>
      <c r="U1873" s="40">
        <v>44516</v>
      </c>
      <c r="V1873" s="58"/>
      <c r="W1873" s="39"/>
      <c r="X1873" s="43" t="str">
        <f>IFERROR(VLOOKUP(Abfalldokumentation!$R1873,Artikel!A:C,3,FALSE),Abfalldokumentation!$R1873)</f>
        <v>VOS-ABS ENTSORGUNG</v>
      </c>
    </row>
    <row r="1874" spans="1:24" ht="30" customHeight="1" x14ac:dyDescent="0.25">
      <c r="A1874" s="93" t="str">
        <f>VLOOKUP(N1874,'Linien - BU'!A:B,2,FALSE)</f>
        <v>BU1</v>
      </c>
      <c r="B1874" s="94">
        <f t="shared" si="227"/>
        <v>35</v>
      </c>
      <c r="C1874" s="95">
        <f>Abfalldokumentation!$U1874</f>
        <v>44516</v>
      </c>
      <c r="D1874" s="68" t="str">
        <f>IFERROR(VLOOKUP(Tabelle3[[#This Row],[Artikelnr.]],Produktgruppe!A:B,2,0),Tabelle3[[#This Row],[Produktname]])</f>
        <v>Fertigware</v>
      </c>
      <c r="E1874" s="96" t="str">
        <f>IFERROR(VLOOKUP(Abfalldokumentation!$O1874,Artikel!A:C,3,FALSE),Abfalldokumentation!$O1874)</f>
        <v>Abschnitte Gouda 48% VL</v>
      </c>
      <c r="F1874" s="96" t="str">
        <f>VLOOKUP(T1874,'Liste Gründe'!A:D,2,FALSE)</f>
        <v>Schimmel</v>
      </c>
      <c r="G1874" s="95" t="str">
        <f>IF(ISBLANK(V1874),VLOOKUP(Abfalldokumentation!$P1874,'Liste Gründe'!A:D,3,FALSE),V1874)</f>
        <v>Schimmel</v>
      </c>
      <c r="H1874" s="96" t="str">
        <f>IF(ISBLANK(Abfalldokumentation!$W1874),"-",Abfalldokumentation!$W1874)</f>
        <v>-</v>
      </c>
      <c r="I1874" s="96">
        <f t="shared" si="228"/>
        <v>46</v>
      </c>
      <c r="J1874" s="96" t="str">
        <f t="shared" si="229"/>
        <v>Produkte</v>
      </c>
      <c r="K1874" s="96" t="str">
        <f t="shared" si="230"/>
        <v>BUs</v>
      </c>
      <c r="L1874" s="96" t="str">
        <f t="shared" si="231"/>
        <v>Symptome</v>
      </c>
      <c r="M18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IFERROR(VLOOKUP(Abfalldokumentation!$O1874,Kennzahlen!U:X,3,FALSE)*Abfalldokumentation!$B1874,"0")))),0)</f>
        <v>0</v>
      </c>
      <c r="N1874" s="96" t="str">
        <f>IF(ISBLANK(Q1874),VLOOKUP(Abfalldokumentation!$O1874,'Linien - BU'!R:S,2,FALSE),Q1874)</f>
        <v>RWV</v>
      </c>
      <c r="O1874" s="97">
        <f t="shared" si="232"/>
        <v>59500029</v>
      </c>
      <c r="P1874" s="97">
        <f t="shared" si="233"/>
        <v>12</v>
      </c>
      <c r="Q1874" s="38" t="s">
        <v>188</v>
      </c>
      <c r="R1874" s="39">
        <v>59500029</v>
      </c>
      <c r="S1874" s="39">
        <v>35</v>
      </c>
      <c r="T1874" s="39">
        <v>12</v>
      </c>
      <c r="U1874" s="40">
        <v>44516</v>
      </c>
      <c r="V1874" s="58"/>
      <c r="W1874" s="39"/>
      <c r="X1874" s="43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93" t="str">
        <f>VLOOKUP(N1875,'Linien - BU'!A:B,2,FALSE)</f>
        <v>BU3</v>
      </c>
      <c r="B1875" s="94">
        <f t="shared" si="227"/>
        <v>81</v>
      </c>
      <c r="C1875" s="95">
        <f>Abfalldokumentation!$U1875</f>
        <v>44516</v>
      </c>
      <c r="D1875" s="68" t="str">
        <f>IFERROR(VLOOKUP(Tabelle3[[#This Row],[Artikelnr.]],Produktgruppe!A:B,2,0),Tabelle3[[#This Row],[Produktname]])</f>
        <v>Rest</v>
      </c>
      <c r="E1875" s="96" t="str">
        <f>IFERROR(VLOOKUP(Abfalldokumentation!$O1875,Artikel!A:C,3,FALSE),Abfalldokumentation!$O1875)</f>
        <v>Reste Zipfel</v>
      </c>
      <c r="F1875" s="96" t="str">
        <f>VLOOKUP(T1875,'Liste Gründe'!A:D,2,FALSE)</f>
        <v>keinen Verwendungszweck</v>
      </c>
      <c r="G1875" s="95" t="str">
        <f>IF(ISBLANK(V1875),VLOOKUP(Abfalldokumentation!$P1875,'Liste Gründe'!A:D,3,FALSE),V1875)</f>
        <v>Wurstschlaufe</v>
      </c>
      <c r="H1875" s="96" t="str">
        <f>IF(ISBLANK(Abfalldokumentation!$W1875),"-",Abfalldokumentation!$W1875)</f>
        <v>-</v>
      </c>
      <c r="I1875" s="96">
        <f t="shared" si="228"/>
        <v>46</v>
      </c>
      <c r="J1875" s="96" t="str">
        <f t="shared" si="229"/>
        <v>Produkte</v>
      </c>
      <c r="K1875" s="96" t="str">
        <f t="shared" si="230"/>
        <v>BUs</v>
      </c>
      <c r="L1875" s="96" t="str">
        <f t="shared" si="231"/>
        <v>Symptome</v>
      </c>
      <c r="M18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IFERROR(VLOOKUP(Abfalldokumentation!$O1875,Kennzahlen!U:X,3,FALSE)*Abfalldokumentation!$B1875,"0")))),0)</f>
        <v>0</v>
      </c>
      <c r="N1875" s="96" t="str">
        <f>IF(ISBLANK(Q1875),VLOOKUP(Abfalldokumentation!$O1875,'Linien - BU'!R:S,2,FALSE),Q1875)</f>
        <v>WVP</v>
      </c>
      <c r="O1875" s="97" t="str">
        <f t="shared" si="232"/>
        <v>Reste Zipfel</v>
      </c>
      <c r="P1875" s="97">
        <f t="shared" si="233"/>
        <v>61</v>
      </c>
      <c r="Q1875" s="38" t="s">
        <v>195</v>
      </c>
      <c r="R1875" s="39" t="s">
        <v>117</v>
      </c>
      <c r="S1875" s="39">
        <v>81</v>
      </c>
      <c r="T1875" s="39">
        <v>61</v>
      </c>
      <c r="U1875" s="40">
        <v>44516</v>
      </c>
      <c r="V1875" s="47" t="s">
        <v>39</v>
      </c>
      <c r="W1875" s="39"/>
      <c r="X1875" s="43" t="str">
        <f>IFERROR(VLOOKUP(Abfalldokumentation!$R1875,Artikel!A:C,3,FALSE),Abfalldokumentation!$R1875)</f>
        <v>Reste Zipfel</v>
      </c>
    </row>
    <row r="1876" spans="1:24" ht="30" customHeight="1" x14ac:dyDescent="0.25">
      <c r="A1876" s="93" t="str">
        <f>VLOOKUP(N1876,'Linien - BU'!A:B,2,FALSE)</f>
        <v>Rest</v>
      </c>
      <c r="B1876" s="94">
        <f t="shared" si="227"/>
        <v>1.4</v>
      </c>
      <c r="C1876" s="95">
        <f>Abfalldokumentation!$U1876</f>
        <v>44516</v>
      </c>
      <c r="D1876" s="68" t="str">
        <f>IFERROR(VLOOKUP(Tabelle3[[#This Row],[Artikelnr.]],Produktgruppe!A:B,2,0),Tabelle3[[#This Row],[Produktname]])</f>
        <v>Rest</v>
      </c>
      <c r="E1876" s="96" t="str">
        <f>IFERROR(VLOOKUP(Abfalldokumentation!$O1876,Artikel!A:C,3,FALSE),Abfalldokumentation!$O1876)</f>
        <v>-</v>
      </c>
      <c r="F1876" s="96" t="str">
        <f>VLOOKUP(T1876,'Liste Gründe'!A:D,2,FALSE)</f>
        <v>Qualitätssicherung</v>
      </c>
      <c r="G1876" s="95" t="str">
        <f>IF(ISBLANK(V1876),VLOOKUP(Abfalldokumentation!$P1876,'Liste Gründe'!A:D,3,FALSE),V1876)</f>
        <v>Sensorik</v>
      </c>
      <c r="H1876" s="96" t="str">
        <f>IF(ISBLANK(Abfalldokumentation!$W1876),"-",Abfalldokumentation!$W1876)</f>
        <v>-</v>
      </c>
      <c r="I1876" s="96">
        <f t="shared" si="228"/>
        <v>46</v>
      </c>
      <c r="J1876" s="96" t="str">
        <f t="shared" si="229"/>
        <v>Produkte</v>
      </c>
      <c r="K1876" s="96" t="str">
        <f t="shared" si="230"/>
        <v>BUs</v>
      </c>
      <c r="L1876" s="96" t="str">
        <f t="shared" si="231"/>
        <v>Symptome</v>
      </c>
      <c r="M18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IFERROR(VLOOKUP(Abfalldokumentation!$O1876,Kennzahlen!U:X,3,FALSE)*Abfalldokumentation!$B1876,"0")))),0)</f>
        <v>0</v>
      </c>
      <c r="N1876" s="96" t="str">
        <f>IF(ISBLANK(Q1876),VLOOKUP(Abfalldokumentation!$O1876,'Linien - BU'!R:S,2,FALSE),Q1876)</f>
        <v>Labor</v>
      </c>
      <c r="O1876" s="97" t="str">
        <f t="shared" si="232"/>
        <v>-</v>
      </c>
      <c r="P1876" s="97">
        <f t="shared" si="233"/>
        <v>74</v>
      </c>
      <c r="Q1876" s="38" t="s">
        <v>185</v>
      </c>
      <c r="R1876" s="39" t="s">
        <v>52</v>
      </c>
      <c r="S1876" s="39">
        <v>1.4</v>
      </c>
      <c r="T1876" s="39">
        <v>74</v>
      </c>
      <c r="U1876" s="40">
        <v>44516</v>
      </c>
      <c r="V1876" s="58"/>
      <c r="W1876" s="39"/>
      <c r="X1876" s="43" t="str">
        <f>IFERROR(VLOOKUP(Abfalldokumentation!$R1876,Artikel!A:C,3,FALSE),Abfalldokumentation!$R1876)</f>
        <v>-</v>
      </c>
    </row>
    <row r="1877" spans="1:24" ht="30" customHeight="1" x14ac:dyDescent="0.25">
      <c r="A1877" s="93" t="str">
        <f>VLOOKUP(N1877,'Linien - BU'!A:B,2,FALSE)</f>
        <v>BU1</v>
      </c>
      <c r="B1877" s="94">
        <f t="shared" si="227"/>
        <v>26</v>
      </c>
      <c r="C1877" s="95">
        <f>Abfalldokumentation!$U1877</f>
        <v>44517</v>
      </c>
      <c r="D1877" s="68" t="str">
        <f>IFERROR(VLOOKUP(Tabelle3[[#This Row],[Artikelnr.]],Produktgruppe!A:B,2,0),Tabelle3[[#This Row],[Produktname]])</f>
        <v>ABS 295</v>
      </c>
      <c r="E1877" s="96" t="str">
        <f>IFERROR(VLOOKUP(Abfalldokumentation!$O1877,Artikel!A:C,3,FALSE),Abfalldokumentation!$O1877)</f>
        <v>Bergfeuer</v>
      </c>
      <c r="F1877" s="96" t="str">
        <f>VLOOKUP(T1877,'Liste Gründe'!A:D,2,FALSE)</f>
        <v>Schimmel</v>
      </c>
      <c r="G1877" s="95" t="str">
        <f>IF(ISBLANK(V1877),VLOOKUP(Abfalldokumentation!$P1877,'Liste Gründe'!A:D,3,FALSE),V1877)</f>
        <v>Schimmel</v>
      </c>
      <c r="H1877" s="96" t="str">
        <f>IF(ISBLANK(Abfalldokumentation!$W1877),"-",Abfalldokumentation!$W1877)</f>
        <v>-</v>
      </c>
      <c r="I1877" s="96">
        <f t="shared" si="228"/>
        <v>46</v>
      </c>
      <c r="J1877" s="96" t="str">
        <f t="shared" si="229"/>
        <v>Produkte</v>
      </c>
      <c r="K1877" s="96" t="str">
        <f t="shared" si="230"/>
        <v>BUs</v>
      </c>
      <c r="L1877" s="96" t="str">
        <f t="shared" si="231"/>
        <v>Symptome</v>
      </c>
      <c r="M18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IFERROR(VLOOKUP(Abfalldokumentation!$O1877,Kennzahlen!U:X,3,FALSE)*Abfalldokumentation!$B1877,"0")))),0)</f>
        <v>0</v>
      </c>
      <c r="N1877" s="96" t="str">
        <f>IF(ISBLANK(Q1877),VLOOKUP(Abfalldokumentation!$O1877,'Linien - BU'!R:S,2,FALSE),Q1877)</f>
        <v>Schmelze</v>
      </c>
      <c r="O1877" s="97" t="str">
        <f t="shared" si="232"/>
        <v>Bergfeuer</v>
      </c>
      <c r="P1877" s="97">
        <f t="shared" si="233"/>
        <v>12</v>
      </c>
      <c r="Q1877" s="38" t="s">
        <v>170</v>
      </c>
      <c r="R1877" s="39" t="s">
        <v>337</v>
      </c>
      <c r="S1877" s="39">
        <v>26</v>
      </c>
      <c r="T1877" s="39">
        <v>12</v>
      </c>
      <c r="U1877" s="40">
        <v>44517</v>
      </c>
      <c r="V1877" s="58"/>
      <c r="W1877" s="39"/>
      <c r="X1877" s="43" t="str">
        <f>IFERROR(VLOOKUP(Abfalldokumentation!$R1877,Artikel!A:C,3,FALSE),Abfalldokumentation!$R1877)</f>
        <v>Bergfeuer</v>
      </c>
    </row>
    <row r="1878" spans="1:24" ht="30" customHeight="1" x14ac:dyDescent="0.25">
      <c r="A1878" s="93" t="str">
        <f>VLOOKUP(N1878,'Linien - BU'!A:B,2,FALSE)</f>
        <v>BU1</v>
      </c>
      <c r="B1878" s="94">
        <f t="shared" si="227"/>
        <v>23</v>
      </c>
      <c r="C1878" s="95">
        <f>Abfalldokumentation!$U1878</f>
        <v>44517</v>
      </c>
      <c r="D1878" s="68" t="str">
        <f>IFERROR(VLOOKUP(Tabelle3[[#This Row],[Artikelnr.]],Produktgruppe!A:B,2,0),Tabelle3[[#This Row],[Produktname]])</f>
        <v>VOS 295</v>
      </c>
      <c r="E1878" s="96" t="str">
        <f>IFERROR(VLOOKUP(Abfalldokumentation!$O1878,Artikel!A:C,3,FALSE),Abfalldokumentation!$O1878)</f>
        <v>VOS URW-SCHI-NAT</v>
      </c>
      <c r="F1878" s="96" t="str">
        <f>VLOOKUP(T1878,'Liste Gründe'!A:D,2,FALSE)</f>
        <v>Schimmel</v>
      </c>
      <c r="G1878" s="95" t="str">
        <f>IF(ISBLANK(V1878),VLOOKUP(Abfalldokumentation!$P1878,'Liste Gründe'!A:D,3,FALSE),V1878)</f>
        <v>Schimmel</v>
      </c>
      <c r="H1878" s="96" t="str">
        <f>IF(ISBLANK(Abfalldokumentation!$W1878),"-",Abfalldokumentation!$W1878)</f>
        <v>-</v>
      </c>
      <c r="I1878" s="96">
        <f t="shared" si="228"/>
        <v>46</v>
      </c>
      <c r="J1878" s="96" t="str">
        <f t="shared" si="229"/>
        <v>Produkte</v>
      </c>
      <c r="K1878" s="96" t="str">
        <f t="shared" si="230"/>
        <v>BUs</v>
      </c>
      <c r="L1878" s="96" t="str">
        <f t="shared" si="231"/>
        <v>Symptome</v>
      </c>
      <c r="M18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IFERROR(VLOOKUP(Abfalldokumentation!$O1878,Kennzahlen!U:X,3,FALSE)*Abfalldokumentation!$B1878,"0")))),0)</f>
        <v>11.5</v>
      </c>
      <c r="N1878" s="96" t="str">
        <f>IF(ISBLANK(Q1878),VLOOKUP(Abfalldokumentation!$O1878,'Linien - BU'!R:S,2,FALSE),Q1878)</f>
        <v>RWV</v>
      </c>
      <c r="O1878" s="97">
        <f t="shared" si="232"/>
        <v>29500945</v>
      </c>
      <c r="P1878" s="97">
        <f t="shared" si="233"/>
        <v>12</v>
      </c>
      <c r="Q1878" s="38" t="s">
        <v>188</v>
      </c>
      <c r="R1878" s="39">
        <v>29500945</v>
      </c>
      <c r="S1878" s="39">
        <v>23</v>
      </c>
      <c r="T1878" s="39">
        <v>12</v>
      </c>
      <c r="U1878" s="40">
        <v>44517</v>
      </c>
      <c r="V1878" s="58"/>
      <c r="W1878" s="39"/>
      <c r="X1878" s="43" t="str">
        <f>IFERROR(VLOOKUP(Abfalldokumentation!$R1878,Artikel!A:C,3,FALSE),Abfalldokumentation!$R1878)</f>
        <v>VOS URW-SCHI-NAT</v>
      </c>
    </row>
    <row r="1879" spans="1:24" ht="30" customHeight="1" x14ac:dyDescent="0.25">
      <c r="A1879" s="93" t="str">
        <f>VLOOKUP(N1879,'Linien - BU'!A:B,2,FALSE)</f>
        <v>BU1</v>
      </c>
      <c r="B1879" s="94">
        <f t="shared" si="227"/>
        <v>12</v>
      </c>
      <c r="C1879" s="95">
        <f>Abfalldokumentation!$U1879</f>
        <v>44517</v>
      </c>
      <c r="D1879" s="68" t="str">
        <f>IFERROR(VLOOKUP(Tabelle3[[#This Row],[Artikelnr.]],Produktgruppe!A:B,2,0),Tabelle3[[#This Row],[Produktname]])</f>
        <v>VOS 295</v>
      </c>
      <c r="E1879" s="96" t="str">
        <f>IFERROR(VLOOKUP(Abfalldokumentation!$O1879,Artikel!A:C,3,FALSE),Abfalldokumentation!$O1879)</f>
        <v>VOS URW-SCHI-NAT</v>
      </c>
      <c r="F1879" s="96" t="str">
        <f>VLOOKUP(T1879,'Liste Gründe'!A:D,2,FALSE)</f>
        <v>Schimmel</v>
      </c>
      <c r="G1879" s="95" t="str">
        <f>IF(ISBLANK(V1879),VLOOKUP(Abfalldokumentation!$P1879,'Liste Gründe'!A:D,3,FALSE),V1879)</f>
        <v>Schimmel</v>
      </c>
      <c r="H1879" s="96" t="str">
        <f>IF(ISBLANK(Abfalldokumentation!$W1879),"-",Abfalldokumentation!$W1879)</f>
        <v>-</v>
      </c>
      <c r="I1879" s="96">
        <f t="shared" si="228"/>
        <v>46</v>
      </c>
      <c r="J1879" s="96" t="str">
        <f t="shared" si="229"/>
        <v>Produkte</v>
      </c>
      <c r="K1879" s="96" t="str">
        <f t="shared" si="230"/>
        <v>BUs</v>
      </c>
      <c r="L1879" s="96" t="str">
        <f t="shared" si="231"/>
        <v>Symptome</v>
      </c>
      <c r="M18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IFERROR(VLOOKUP(Abfalldokumentation!$O1879,Kennzahlen!U:X,3,FALSE)*Abfalldokumentation!$B1879,"0")))),0)</f>
        <v>6</v>
      </c>
      <c r="N1879" s="96" t="str">
        <f>IF(ISBLANK(Q1879),VLOOKUP(Abfalldokumentation!$O1879,'Linien - BU'!R:S,2,FALSE),Q1879)</f>
        <v>RWV</v>
      </c>
      <c r="O1879" s="97">
        <f t="shared" si="232"/>
        <v>29500945</v>
      </c>
      <c r="P1879" s="97">
        <f t="shared" si="233"/>
        <v>12</v>
      </c>
      <c r="Q1879" s="38" t="s">
        <v>188</v>
      </c>
      <c r="R1879" s="39">
        <v>29500945</v>
      </c>
      <c r="S1879" s="39">
        <v>12</v>
      </c>
      <c r="T1879" s="39">
        <v>12</v>
      </c>
      <c r="U1879" s="40">
        <v>44517</v>
      </c>
      <c r="V1879" s="58"/>
      <c r="W1879" s="39"/>
      <c r="X1879" s="43" t="str">
        <f>IFERROR(VLOOKUP(Abfalldokumentation!$R1879,Artikel!A:C,3,FALSE),Abfalldokumentation!$R1879)</f>
        <v>VOS URW-SCHI-NAT</v>
      </c>
    </row>
    <row r="1880" spans="1:24" ht="30" customHeight="1" x14ac:dyDescent="0.25">
      <c r="A1880" s="93" t="str">
        <f>VLOOKUP(N1880,'Linien - BU'!A:B,2,FALSE)</f>
        <v>BU3</v>
      </c>
      <c r="B1880" s="94">
        <f t="shared" si="227"/>
        <v>22</v>
      </c>
      <c r="C1880" s="95">
        <f>Abfalldokumentation!$U1880</f>
        <v>44517</v>
      </c>
      <c r="D1880" s="68" t="str">
        <f>IFERROR(VLOOKUP(Tabelle3[[#This Row],[Artikelnr.]],Produktgruppe!A:B,2,0),Tabelle3[[#This Row],[Produktname]])</f>
        <v>Diverses</v>
      </c>
      <c r="E1880" s="96" t="str">
        <f>IFERROR(VLOOKUP(Abfalldokumentation!$O1880,Artikel!A:C,3,FALSE),Abfalldokumentation!$O1880)</f>
        <v>Maschinenabfall</v>
      </c>
      <c r="F1880" s="96" t="str">
        <f>VLOOKUP(T1880,'Liste Gründe'!A:D,2,FALSE)</f>
        <v>Linienbezogen</v>
      </c>
      <c r="G1880" s="95" t="str">
        <f>IF(ISBLANK(V1880),VLOOKUP(Abfalldokumentation!$P1880,'Liste Gründe'!A:D,3,FALSE),V1880)</f>
        <v>Maschinenabfall</v>
      </c>
      <c r="H1880" s="96" t="str">
        <f>IF(ISBLANK(Abfalldokumentation!$W1880),"-",Abfalldokumentation!$W1880)</f>
        <v>-</v>
      </c>
      <c r="I1880" s="96">
        <f t="shared" si="228"/>
        <v>46</v>
      </c>
      <c r="J1880" s="96" t="str">
        <f t="shared" si="229"/>
        <v>Produkte</v>
      </c>
      <c r="K1880" s="96" t="str">
        <f t="shared" si="230"/>
        <v>BUs</v>
      </c>
      <c r="L1880" s="96" t="str">
        <f t="shared" si="231"/>
        <v>Symptome</v>
      </c>
      <c r="M18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IFERROR(VLOOKUP(Abfalldokumentation!$O1880,Kennzahlen!U:X,3,FALSE)*Abfalldokumentation!$B1880,"0")))),0)</f>
        <v>0</v>
      </c>
      <c r="N1880" s="96" t="str">
        <f>IF(ISBLANK(Q1880),VLOOKUP(Abfalldokumentation!$O1880,'Linien - BU'!R:S,2,FALSE),Q1880)</f>
        <v>BU3</v>
      </c>
      <c r="O1880" s="97" t="str">
        <f t="shared" si="232"/>
        <v>Maschinenabfall</v>
      </c>
      <c r="P1880" s="97">
        <f t="shared" si="233"/>
        <v>30</v>
      </c>
      <c r="Q1880" s="38" t="s">
        <v>8</v>
      </c>
      <c r="R1880" s="39" t="s">
        <v>53</v>
      </c>
      <c r="S1880" s="39">
        <v>22</v>
      </c>
      <c r="T1880" s="39">
        <v>30</v>
      </c>
      <c r="U1880" s="40">
        <v>44517</v>
      </c>
      <c r="V1880" s="58"/>
      <c r="W1880" s="39"/>
      <c r="X1880" s="43" t="str">
        <f>IFERROR(VLOOKUP(Abfalldokumentation!$R1880,Artikel!A:C,3,FALSE),Abfalldokumentation!$R1880)</f>
        <v>Maschinenabfall</v>
      </c>
    </row>
    <row r="1881" spans="1:24" ht="30" customHeight="1" x14ac:dyDescent="0.25">
      <c r="A1881" s="93" t="str">
        <f>VLOOKUP(N1881,'Linien - BU'!A:B,2,FALSE)</f>
        <v>BU4</v>
      </c>
      <c r="B1881" s="94">
        <f t="shared" si="227"/>
        <v>77</v>
      </c>
      <c r="C1881" s="95">
        <f>Abfalldokumentation!$U1881</f>
        <v>44517</v>
      </c>
      <c r="D1881" s="68" t="str">
        <f>IFERROR(VLOOKUP(Tabelle3[[#This Row],[Artikelnr.]],Produktgruppe!A:B,2,0),Tabelle3[[#This Row],[Produktname]])</f>
        <v>VOS 295</v>
      </c>
      <c r="E1881" s="96" t="str">
        <f>IFERROR(VLOOKUP(Abfalldokumentation!$O1881,Artikel!A:C,3,FALSE),Abfalldokumentation!$O1881)</f>
        <v>VOS WAL-THEKE</v>
      </c>
      <c r="F1881" s="96" t="str">
        <f>VLOOKUP(T1881,'Liste Gründe'!A:D,2,FALSE)</f>
        <v>keinen Verwendungszweck</v>
      </c>
      <c r="G1881" s="95" t="str">
        <f>IF(ISBLANK(V1881),VLOOKUP(Abfalldokumentation!$P1881,'Liste Gründe'!A:D,3,FALSE),V1881)</f>
        <v>keinen Verwendungszweck</v>
      </c>
      <c r="H1881" s="96" t="str">
        <f>IF(ISBLANK(Abfalldokumentation!$W1881),"-",Abfalldokumentation!$W1881)</f>
        <v>-</v>
      </c>
      <c r="I1881" s="96">
        <f t="shared" si="228"/>
        <v>46</v>
      </c>
      <c r="J1881" s="96" t="str">
        <f t="shared" si="229"/>
        <v>Produkte</v>
      </c>
      <c r="K1881" s="96" t="str">
        <f t="shared" si="230"/>
        <v>BUs</v>
      </c>
      <c r="L1881" s="96" t="str">
        <f t="shared" si="231"/>
        <v>Symptome</v>
      </c>
      <c r="M18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IFERROR(VLOOKUP(Abfalldokumentation!$O1881,Kennzahlen!U:X,3,FALSE)*Abfalldokumentation!$B1881,"0")))),0)</f>
        <v>0</v>
      </c>
      <c r="N1881" s="96" t="str">
        <f>IF(ISBLANK(Q1881),VLOOKUP(Abfalldokumentation!$O1881,'Linien - BU'!R:S,2,FALSE),Q1881)</f>
        <v>BU4</v>
      </c>
      <c r="O1881" s="97">
        <f t="shared" si="232"/>
        <v>29501020</v>
      </c>
      <c r="P1881" s="97">
        <f t="shared" si="233"/>
        <v>61</v>
      </c>
      <c r="Q1881" s="38" t="s">
        <v>9</v>
      </c>
      <c r="R1881" s="39">
        <v>29501020</v>
      </c>
      <c r="S1881" s="39">
        <v>77</v>
      </c>
      <c r="T1881" s="39">
        <v>61</v>
      </c>
      <c r="U1881" s="40">
        <v>44517</v>
      </c>
      <c r="V1881" s="58"/>
      <c r="W1881" s="39"/>
      <c r="X1881" s="43" t="str">
        <f>IFERROR(VLOOKUP(Abfalldokumentation!$R1881,Artikel!A:C,3,FALSE),Abfalldokumentation!$R1881)</f>
        <v>VOS WAL-THEKE</v>
      </c>
    </row>
    <row r="1882" spans="1:24" ht="30" customHeight="1" x14ac:dyDescent="0.25">
      <c r="A1882" s="93" t="str">
        <f>VLOOKUP(N1882,'Linien - BU'!A:B,2,FALSE)</f>
        <v>Rest</v>
      </c>
      <c r="B1882" s="94">
        <f t="shared" si="227"/>
        <v>100</v>
      </c>
      <c r="C1882" s="95">
        <f>Abfalldokumentation!$U1882</f>
        <v>44517</v>
      </c>
      <c r="D1882" s="68" t="str">
        <f>IFERROR(VLOOKUP(Tabelle3[[#This Row],[Artikelnr.]],Produktgruppe!A:B,2,0),Tabelle3[[#This Row],[Produktname]])</f>
        <v>ganze Wurst</v>
      </c>
      <c r="E1882" s="96" t="str">
        <f>IFERROR(VLOOKUP(Abfalldokumentation!$O1882,Artikel!A:C,3,FALSE),Abfalldokumentation!$O1882)</f>
        <v>ganze Würste</v>
      </c>
      <c r="F1882" s="96" t="str">
        <f>VLOOKUP(T1882,'Liste Gründe'!A:D,2,FALSE)</f>
        <v>Linienbezogen</v>
      </c>
      <c r="G1882" s="95" t="str">
        <f>IF(ISBLANK(V1882),VLOOKUP(Abfalldokumentation!$P1882,'Liste Gründe'!A:D,3,FALSE),V1882)</f>
        <v>runter gefallen</v>
      </c>
      <c r="H1882" s="96" t="str">
        <f>IF(ISBLANK(Abfalldokumentation!$W1882),"-",Abfalldokumentation!$W1882)</f>
        <v>-</v>
      </c>
      <c r="I1882" s="96">
        <f t="shared" si="228"/>
        <v>46</v>
      </c>
      <c r="J1882" s="96" t="str">
        <f t="shared" si="229"/>
        <v>Produkte</v>
      </c>
      <c r="K1882" s="96" t="str">
        <f t="shared" si="230"/>
        <v>BUs</v>
      </c>
      <c r="L1882" s="96" t="str">
        <f t="shared" si="231"/>
        <v>Symptome</v>
      </c>
      <c r="M18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IFERROR(VLOOKUP(Abfalldokumentation!$O1882,Kennzahlen!U:X,3,FALSE)*Abfalldokumentation!$B1882,"0")))),0)</f>
        <v>0</v>
      </c>
      <c r="N1882" s="96" t="str">
        <f>IF(ISBLANK(Q1882),VLOOKUP(Abfalldokumentation!$O1882,'Linien - BU'!R:S,2,FALSE),Q1882)</f>
        <v>Logistik</v>
      </c>
      <c r="O1882" s="97" t="str">
        <f t="shared" si="232"/>
        <v>ganze Würste</v>
      </c>
      <c r="P1882" s="97">
        <f t="shared" si="233"/>
        <v>32</v>
      </c>
      <c r="Q1882" s="38" t="s">
        <v>245</v>
      </c>
      <c r="R1882" s="39" t="s">
        <v>338</v>
      </c>
      <c r="S1882" s="39">
        <v>100</v>
      </c>
      <c r="T1882" s="39">
        <v>32</v>
      </c>
      <c r="U1882" s="40">
        <v>44517</v>
      </c>
      <c r="V1882" s="58"/>
      <c r="W1882" s="39"/>
      <c r="X1882" s="43" t="str">
        <f>IFERROR(VLOOKUP(Abfalldokumentation!$R1882,Artikel!A:C,3,FALSE),Abfalldokumentation!$R1882)</f>
        <v>ganze Würste</v>
      </c>
    </row>
    <row r="1883" spans="1:24" ht="30" customHeight="1" x14ac:dyDescent="0.25">
      <c r="A1883" s="93" t="str">
        <f>VLOOKUP(N1883,'Linien - BU'!A:B,2,FALSE)</f>
        <v>BU1</v>
      </c>
      <c r="B1883" s="94">
        <f t="shared" si="227"/>
        <v>217.5</v>
      </c>
      <c r="C1883" s="95">
        <f>Abfalldokumentation!$U1883</f>
        <v>44517</v>
      </c>
      <c r="D1883" s="68" t="str">
        <f>IFERROR(VLOOKUP(Tabelle3[[#This Row],[Artikelnr.]],Produktgruppe!A:B,2,0),Tabelle3[[#This Row],[Produktname]])</f>
        <v>Rest</v>
      </c>
      <c r="E1883" s="96" t="str">
        <f>IFERROR(VLOOKUP(Abfalldokumentation!$O1883,Artikel!A:C,3,FALSE),Abfalldokumentation!$O1883)</f>
        <v>-</v>
      </c>
      <c r="F1883" s="96" t="str">
        <f>VLOOKUP(T1883,'Liste Gründe'!A:D,2,FALSE)</f>
        <v>Linienbezogen</v>
      </c>
      <c r="G1883" s="95" t="str">
        <f>IF(ISBLANK(V1883),VLOOKUP(Abfalldokumentation!$P1883,'Liste Gründe'!A:D,3,FALSE),V1883)</f>
        <v>Darm geplatzt</v>
      </c>
      <c r="H1883" s="96" t="str">
        <f>IF(ISBLANK(Abfalldokumentation!$W1883),"-",Abfalldokumentation!$W1883)</f>
        <v>-</v>
      </c>
      <c r="I1883" s="96">
        <f t="shared" si="228"/>
        <v>46</v>
      </c>
      <c r="J1883" s="96" t="str">
        <f t="shared" si="229"/>
        <v>Produkte</v>
      </c>
      <c r="K1883" s="96" t="str">
        <f t="shared" si="230"/>
        <v>BUs</v>
      </c>
      <c r="L1883" s="96" t="str">
        <f t="shared" si="231"/>
        <v>Symptome</v>
      </c>
      <c r="M18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IFERROR(VLOOKUP(Abfalldokumentation!$O1883,Kennzahlen!U:X,3,FALSE)*Abfalldokumentation!$B1883,"0")))),0)</f>
        <v>0</v>
      </c>
      <c r="N1883" s="96" t="str">
        <f>IF(ISBLANK(Q1883),VLOOKUP(Abfalldokumentation!$O1883,'Linien - BU'!R:S,2,FALSE),Q1883)</f>
        <v>Abfüllung</v>
      </c>
      <c r="O1883" s="97" t="str">
        <f t="shared" si="232"/>
        <v>-</v>
      </c>
      <c r="P1883" s="97">
        <f t="shared" si="233"/>
        <v>34</v>
      </c>
      <c r="Q1883" s="38" t="s">
        <v>166</v>
      </c>
      <c r="R1883" s="39" t="s">
        <v>52</v>
      </c>
      <c r="S1883" s="39">
        <v>217.5</v>
      </c>
      <c r="T1883" s="39">
        <v>34</v>
      </c>
      <c r="U1883" s="40">
        <v>44517</v>
      </c>
      <c r="V1883" s="58"/>
      <c r="W1883" s="39"/>
      <c r="X1883" s="43" t="str">
        <f>IFERROR(VLOOKUP(Abfalldokumentation!$R1883,Artikel!A:C,3,FALSE),Abfalldokumentation!$R1883)</f>
        <v>-</v>
      </c>
    </row>
    <row r="1884" spans="1:24" ht="30" customHeight="1" x14ac:dyDescent="0.25">
      <c r="A1884" s="93" t="str">
        <f>VLOOKUP(N1884,'Linien - BU'!A:B,2,FALSE)</f>
        <v>BU1</v>
      </c>
      <c r="B1884" s="94">
        <f t="shared" si="227"/>
        <v>20</v>
      </c>
      <c r="C1884" s="95">
        <f>Abfalldokumentation!$U1884</f>
        <v>44517</v>
      </c>
      <c r="D1884" s="68" t="str">
        <f>IFERROR(VLOOKUP(Tabelle3[[#This Row],[Artikelnr.]],Produktgruppe!A:B,2,0),Tabelle3[[#This Row],[Produktname]])</f>
        <v>Räucherwürste</v>
      </c>
      <c r="E1884" s="96" t="str">
        <f>IFERROR(VLOOKUP(Abfalldokumentation!$O1884,Artikel!A:C,3,FALSE),Abfalldokumentation!$O1884)</f>
        <v>GRW NATUR 7,2KG</v>
      </c>
      <c r="F1884" s="96" t="str">
        <f>VLOOKUP(T1884,'Liste Gründe'!A:D,2,FALSE)</f>
        <v>Linienbezogen</v>
      </c>
      <c r="G1884" s="95" t="str">
        <f>IF(ISBLANK(V1884),VLOOKUP(Abfalldokumentation!$P1884,'Liste Gründe'!A:D,3,FALSE),V1884)</f>
        <v>Reinigung</v>
      </c>
      <c r="H1884" s="96" t="str">
        <f>IF(ISBLANK(Abfalldokumentation!$W1884),"-",Abfalldokumentation!$W1884)</f>
        <v>-</v>
      </c>
      <c r="I1884" s="96">
        <f t="shared" si="228"/>
        <v>46</v>
      </c>
      <c r="J1884" s="96" t="str">
        <f t="shared" si="229"/>
        <v>Produkte</v>
      </c>
      <c r="K1884" s="96" t="str">
        <f t="shared" si="230"/>
        <v>BUs</v>
      </c>
      <c r="L1884" s="96" t="str">
        <f t="shared" si="231"/>
        <v>Symptome</v>
      </c>
      <c r="M18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IFERROR(VLOOKUP(Abfalldokumentation!$O1884,Kennzahlen!U:X,3,FALSE)*Abfalldokumentation!$B1884,"0")))),0)</f>
        <v>0</v>
      </c>
      <c r="N1884" s="96">
        <f>IF(ISBLANK(Q1884),VLOOKUP(Abfalldokumentation!$O1884,'Linien - BU'!R:S,2,FALSE),Q1884)</f>
        <v>3020</v>
      </c>
      <c r="O1884" s="97">
        <f t="shared" si="232"/>
        <v>32000049</v>
      </c>
      <c r="P1884" s="97">
        <f t="shared" si="233"/>
        <v>10</v>
      </c>
      <c r="Q1884" s="38">
        <v>3020</v>
      </c>
      <c r="R1884" s="39">
        <v>32000049</v>
      </c>
      <c r="S1884" s="39">
        <v>20</v>
      </c>
      <c r="T1884" s="39">
        <v>10</v>
      </c>
      <c r="U1884" s="40">
        <v>44517</v>
      </c>
      <c r="V1884" s="58"/>
      <c r="W1884" s="39"/>
      <c r="X1884" s="43" t="str">
        <f>IFERROR(VLOOKUP(Abfalldokumentation!$R1884,Artikel!A:C,3,FALSE),Abfalldokumentation!$R1884)</f>
        <v>GRW NATUR 7,2KG</v>
      </c>
    </row>
    <row r="1885" spans="1:24" ht="30" customHeight="1" x14ac:dyDescent="0.25">
      <c r="A1885" s="93" t="str">
        <f>VLOOKUP(N1885,'Linien - BU'!A:B,2,FALSE)</f>
        <v>BU1</v>
      </c>
      <c r="B1885" s="94">
        <f t="shared" si="227"/>
        <v>20</v>
      </c>
      <c r="C1885" s="95">
        <f>Abfalldokumentation!$U1885</f>
        <v>44517</v>
      </c>
      <c r="D1885" s="68" t="str">
        <f>IFERROR(VLOOKUP(Tabelle3[[#This Row],[Artikelnr.]],Produktgruppe!A:B,2,0),Tabelle3[[#This Row],[Produktname]])</f>
        <v>Diverses</v>
      </c>
      <c r="E1885" s="96">
        <f>IFERROR(VLOOKUP(Abfalldokumentation!$O1885,Artikel!A:C,3,FALSE),Abfalldokumentation!$O1885)</f>
        <v>31000243</v>
      </c>
      <c r="F1885" s="96" t="str">
        <f>VLOOKUP(T1885,'Liste Gründe'!A:D,2,FALSE)</f>
        <v>Rest</v>
      </c>
      <c r="G1885" s="95" t="str">
        <f>IF(ISBLANK(V1885),VLOOKUP(Abfalldokumentation!$P1885,'Liste Gründe'!A:D,3,FALSE),V1885)</f>
        <v>Metall</v>
      </c>
      <c r="H1885" s="96" t="str">
        <f>IF(ISBLANK(Abfalldokumentation!$W1885),"-",Abfalldokumentation!$W1885)</f>
        <v>-</v>
      </c>
      <c r="I1885" s="96">
        <f t="shared" si="228"/>
        <v>46</v>
      </c>
      <c r="J1885" s="96" t="str">
        <f t="shared" si="229"/>
        <v>Produkte</v>
      </c>
      <c r="K1885" s="96" t="str">
        <f t="shared" si="230"/>
        <v>BUs</v>
      </c>
      <c r="L1885" s="96" t="str">
        <f t="shared" si="231"/>
        <v>Symptome</v>
      </c>
      <c r="M18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IFERROR(VLOOKUP(Abfalldokumentation!$O1885,Kennzahlen!U:X,3,FALSE)*Abfalldokumentation!$B1885,"0")))),0)</f>
        <v>0</v>
      </c>
      <c r="N1885" s="96">
        <f>IF(ISBLANK(Q1885),VLOOKUP(Abfalldokumentation!$O1885,'Linien - BU'!R:S,2,FALSE),Q1885)</f>
        <v>3040</v>
      </c>
      <c r="O1885" s="97">
        <f t="shared" si="232"/>
        <v>31000243</v>
      </c>
      <c r="P1885" s="97">
        <f t="shared" si="233"/>
        <v>40</v>
      </c>
      <c r="Q1885" s="38">
        <v>3040</v>
      </c>
      <c r="R1885" s="39">
        <v>31000243</v>
      </c>
      <c r="S1885" s="39">
        <v>20</v>
      </c>
      <c r="T1885" s="39">
        <v>40</v>
      </c>
      <c r="U1885" s="40">
        <v>44517</v>
      </c>
      <c r="V1885" s="58"/>
      <c r="W1885" s="39"/>
      <c r="X1885" s="43">
        <f>IFERROR(VLOOKUP(Abfalldokumentation!$R1885,Artikel!A:C,3,FALSE),Abfalldokumentation!$R1885)</f>
        <v>31000243</v>
      </c>
    </row>
    <row r="1886" spans="1:24" ht="30" customHeight="1" x14ac:dyDescent="0.25">
      <c r="A1886" s="93" t="str">
        <f>VLOOKUP(N1886,'Linien - BU'!A:B,2,FALSE)</f>
        <v>Rest</v>
      </c>
      <c r="B1886" s="94">
        <f t="shared" si="227"/>
        <v>8</v>
      </c>
      <c r="C1886" s="95">
        <f>Abfalldokumentation!$U1886</f>
        <v>44517</v>
      </c>
      <c r="D1886" s="68" t="str">
        <f>IFERROR(VLOOKUP(Tabelle3[[#This Row],[Artikelnr.]],Produktgruppe!A:B,2,0),Tabelle3[[#This Row],[Produktname]])</f>
        <v>Rest</v>
      </c>
      <c r="E1886" s="96" t="str">
        <f>IFERROR(VLOOKUP(Abfalldokumentation!$O1886,Artikel!A:C,3,FALSE),Abfalldokumentation!$O1886)</f>
        <v>-</v>
      </c>
      <c r="F1886" s="96" t="str">
        <f>VLOOKUP(T1886,'Liste Gründe'!A:D,2,FALSE)</f>
        <v>Qualitätssicherung</v>
      </c>
      <c r="G1886" s="95" t="str">
        <f>IF(ISBLANK(V1886),VLOOKUP(Abfalldokumentation!$P1886,'Liste Gründe'!A:D,3,FALSE),V1886)</f>
        <v>Rückstellproben</v>
      </c>
      <c r="H1886" s="96" t="str">
        <f>IF(ISBLANK(Abfalldokumentation!$W1886),"-",Abfalldokumentation!$W1886)</f>
        <v>-</v>
      </c>
      <c r="I1886" s="96">
        <f t="shared" si="228"/>
        <v>46</v>
      </c>
      <c r="J1886" s="96" t="str">
        <f t="shared" si="229"/>
        <v>Produkte</v>
      </c>
      <c r="K1886" s="96" t="str">
        <f t="shared" si="230"/>
        <v>BUs</v>
      </c>
      <c r="L1886" s="96" t="str">
        <f t="shared" si="231"/>
        <v>Symptome</v>
      </c>
      <c r="M18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IFERROR(VLOOKUP(Abfalldokumentation!$O1886,Kennzahlen!U:X,3,FALSE)*Abfalldokumentation!$B1886,"0")))),0)</f>
        <v>0</v>
      </c>
      <c r="N1886" s="96" t="str">
        <f>IF(ISBLANK(Q1886),VLOOKUP(Abfalldokumentation!$O1886,'Linien - BU'!R:S,2,FALSE),Q1886)</f>
        <v>Labor</v>
      </c>
      <c r="O1886" s="97" t="str">
        <f t="shared" si="232"/>
        <v>-</v>
      </c>
      <c r="P1886" s="97">
        <f t="shared" si="233"/>
        <v>70</v>
      </c>
      <c r="Q1886" s="38" t="s">
        <v>185</v>
      </c>
      <c r="R1886" s="39" t="s">
        <v>52</v>
      </c>
      <c r="S1886" s="39">
        <v>8</v>
      </c>
      <c r="T1886" s="39">
        <v>70</v>
      </c>
      <c r="U1886" s="40">
        <v>44517</v>
      </c>
      <c r="V1886" s="58"/>
      <c r="W1886" s="39"/>
      <c r="X1886" s="43" t="str">
        <f>IFERROR(VLOOKUP(Abfalldokumentation!$R1886,Artikel!A:C,3,FALSE),Abfalldokumentation!$R1886)</f>
        <v>-</v>
      </c>
    </row>
    <row r="1887" spans="1:24" ht="30" customHeight="1" x14ac:dyDescent="0.25">
      <c r="A1887" s="93" t="str">
        <f>VLOOKUP(N1887,'Linien - BU'!A:B,2,FALSE)</f>
        <v>Rest</v>
      </c>
      <c r="B1887" s="94">
        <f t="shared" si="227"/>
        <v>8.4</v>
      </c>
      <c r="C1887" s="95">
        <f>Abfalldokumentation!$U1887</f>
        <v>44517</v>
      </c>
      <c r="D1887" s="68" t="str">
        <f>IFERROR(VLOOKUP(Tabelle3[[#This Row],[Artikelnr.]],Produktgruppe!A:B,2,0),Tabelle3[[#This Row],[Produktname]])</f>
        <v>Rest</v>
      </c>
      <c r="E1887" s="96" t="str">
        <f>IFERROR(VLOOKUP(Abfalldokumentation!$O1887,Artikel!A:C,3,FALSE),Abfalldokumentation!$O1887)</f>
        <v>-</v>
      </c>
      <c r="F1887" s="96" t="str">
        <f>VLOOKUP(T1887,'Liste Gründe'!A:D,2,FALSE)</f>
        <v>Qualitätssicherung</v>
      </c>
      <c r="G1887" s="95" t="str">
        <f>IF(ISBLANK(V1887),VLOOKUP(Abfalldokumentation!$P1887,'Liste Gründe'!A:D,3,FALSE),V1887)</f>
        <v>Sensorik</v>
      </c>
      <c r="H1887" s="96" t="str">
        <f>IF(ISBLANK(Abfalldokumentation!$W1887),"-",Abfalldokumentation!$W1887)</f>
        <v>-</v>
      </c>
      <c r="I1887" s="96">
        <f t="shared" si="228"/>
        <v>46</v>
      </c>
      <c r="J1887" s="96" t="str">
        <f t="shared" si="229"/>
        <v>Produkte</v>
      </c>
      <c r="K1887" s="96" t="str">
        <f t="shared" si="230"/>
        <v>BUs</v>
      </c>
      <c r="L1887" s="96" t="str">
        <f t="shared" si="231"/>
        <v>Symptome</v>
      </c>
      <c r="M18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IFERROR(VLOOKUP(Abfalldokumentation!$O1887,Kennzahlen!U:X,3,FALSE)*Abfalldokumentation!$B1887,"0")))),0)</f>
        <v>0</v>
      </c>
      <c r="N1887" s="96" t="str">
        <f>IF(ISBLANK(Q1887),VLOOKUP(Abfalldokumentation!$O1887,'Linien - BU'!R:S,2,FALSE),Q1887)</f>
        <v>QM</v>
      </c>
      <c r="O1887" s="97" t="str">
        <f t="shared" si="232"/>
        <v>-</v>
      </c>
      <c r="P1887" s="97">
        <f t="shared" si="233"/>
        <v>74</v>
      </c>
      <c r="Q1887" s="38" t="s">
        <v>182</v>
      </c>
      <c r="R1887" s="39" t="s">
        <v>52</v>
      </c>
      <c r="S1887" s="39">
        <v>8.4</v>
      </c>
      <c r="T1887" s="39">
        <v>74</v>
      </c>
      <c r="U1887" s="40">
        <v>44517</v>
      </c>
      <c r="V1887" s="58"/>
      <c r="W1887" s="39"/>
      <c r="X1887" s="43" t="str">
        <f>IFERROR(VLOOKUP(Abfalldokumentation!$R1887,Artikel!A:C,3,FALSE),Abfalldokumentation!$R1887)</f>
        <v>-</v>
      </c>
    </row>
    <row r="1888" spans="1:24" ht="30" customHeight="1" x14ac:dyDescent="0.25">
      <c r="A1888" s="93" t="str">
        <f>VLOOKUP(N1888,'Linien - BU'!A:B,2,FALSE)</f>
        <v>BU1</v>
      </c>
      <c r="B1888" s="94">
        <f t="shared" si="227"/>
        <v>35</v>
      </c>
      <c r="C1888" s="95">
        <f>Abfalldokumentation!$U1888</f>
        <v>44517</v>
      </c>
      <c r="D1888" s="68" t="str">
        <f>IFERROR(VLOOKUP(Tabelle3[[#This Row],[Artikelnr.]],Produktgruppe!A:B,2,0),Tabelle3[[#This Row],[Produktname]])</f>
        <v>VOS 295</v>
      </c>
      <c r="E1888" s="96" t="str">
        <f>IFERROR(VLOOKUP(Abfalldokumentation!$O1888,Artikel!A:C,3,FALSE),Abfalldokumentation!$O1888)</f>
        <v>VOS-ABS ENTSORGUNG</v>
      </c>
      <c r="F1888" s="96" t="str">
        <f>VLOOKUP(T1888,'Liste Gründe'!A:D,2,FALSE)</f>
        <v>Rest</v>
      </c>
      <c r="G1888" s="95" t="str">
        <f>IF(ISBLANK(V1888),VLOOKUP(Abfalldokumentation!$P1888,'Liste Gründe'!A:D,3,FALSE),V1888)</f>
        <v>geschälte Rinde</v>
      </c>
      <c r="H1888" s="96" t="str">
        <f>IF(ISBLANK(Abfalldokumentation!$W1888),"-",Abfalldokumentation!$W1888)</f>
        <v>-</v>
      </c>
      <c r="I1888" s="96">
        <f t="shared" si="228"/>
        <v>46</v>
      </c>
      <c r="J1888" s="96" t="str">
        <f t="shared" si="229"/>
        <v>Produkte</v>
      </c>
      <c r="K1888" s="96" t="str">
        <f t="shared" si="230"/>
        <v>BUs</v>
      </c>
      <c r="L1888" s="96" t="str">
        <f t="shared" si="231"/>
        <v>Symptome</v>
      </c>
      <c r="M18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IFERROR(VLOOKUP(Abfalldokumentation!$O1888,Kennzahlen!U:X,3,FALSE)*Abfalldokumentation!$B1888,"0")))),0)</f>
        <v>0.35000000000000003</v>
      </c>
      <c r="N1888" s="96" t="str">
        <f>IF(ISBLANK(Q1888),VLOOKUP(Abfalldokumentation!$O1888,'Linien - BU'!R:S,2,FALSE),Q1888)</f>
        <v>RWV</v>
      </c>
      <c r="O1888" s="97">
        <f t="shared" si="232"/>
        <v>29500917</v>
      </c>
      <c r="P1888" s="97">
        <f t="shared" si="233"/>
        <v>60</v>
      </c>
      <c r="Q1888" s="38" t="s">
        <v>188</v>
      </c>
      <c r="R1888" s="39">
        <v>29500917</v>
      </c>
      <c r="S1888" s="39">
        <v>35</v>
      </c>
      <c r="T1888" s="39">
        <v>60</v>
      </c>
      <c r="U1888" s="40">
        <v>44517</v>
      </c>
      <c r="V1888" s="58"/>
      <c r="W1888" s="39"/>
      <c r="X1888" s="43" t="str">
        <f>IFERROR(VLOOKUP(Abfalldokumentation!$R1888,Artikel!A:C,3,FALSE),Abfalldokumentation!$R1888)</f>
        <v>VOS-ABS ENTSORGUNG</v>
      </c>
    </row>
    <row r="1889" spans="1:24" ht="30" customHeight="1" x14ac:dyDescent="0.25">
      <c r="A1889" s="93" t="str">
        <f>VLOOKUP(N1889,'Linien - BU'!A:B,2,FALSE)</f>
        <v>Rest</v>
      </c>
      <c r="B1889" s="94">
        <f t="shared" si="227"/>
        <v>61</v>
      </c>
      <c r="C1889" s="95">
        <f>Abfalldokumentation!$U1889</f>
        <v>44517</v>
      </c>
      <c r="D1889" s="68" t="str">
        <f>IFERROR(VLOOKUP(Tabelle3[[#This Row],[Artikelnr.]],Produktgruppe!A:B,2,0),Tabelle3[[#This Row],[Produktname]])</f>
        <v>Rest</v>
      </c>
      <c r="E1889" s="96" t="str">
        <f>IFERROR(VLOOKUP(Abfalldokumentation!$O1889,Artikel!A:C,3,FALSE),Abfalldokumentation!$O1889)</f>
        <v>-</v>
      </c>
      <c r="F1889" s="96" t="str">
        <f>VLOOKUP(T1889,'Liste Gründe'!A:D,2,FALSE)</f>
        <v>Qualitätssicherung</v>
      </c>
      <c r="G1889" s="95" t="str">
        <f>IF(ISBLANK(V1889),VLOOKUP(Abfalldokumentation!$P1889,'Liste Gründe'!A:D,3,FALSE),V1889)</f>
        <v>Einwaage</v>
      </c>
      <c r="H1889" s="96" t="str">
        <f>IF(ISBLANK(Abfalldokumentation!$W1889),"-",Abfalldokumentation!$W1889)</f>
        <v>-</v>
      </c>
      <c r="I1889" s="96">
        <f t="shared" si="228"/>
        <v>46</v>
      </c>
      <c r="J1889" s="96" t="str">
        <f t="shared" si="229"/>
        <v>Produkte</v>
      </c>
      <c r="K1889" s="96" t="str">
        <f t="shared" si="230"/>
        <v>BUs</v>
      </c>
      <c r="L1889" s="96" t="str">
        <f t="shared" si="231"/>
        <v>Symptome</v>
      </c>
      <c r="M18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IFERROR(VLOOKUP(Abfalldokumentation!$O1889,Kennzahlen!U:X,3,FALSE)*Abfalldokumentation!$B1889,"0")))),0)</f>
        <v>0</v>
      </c>
      <c r="N1889" s="96" t="str">
        <f>IF(ISBLANK(Q1889),VLOOKUP(Abfalldokumentation!$O1889,'Linien - BU'!R:S,2,FALSE),Q1889)</f>
        <v>Labor</v>
      </c>
      <c r="O1889" s="97" t="str">
        <f t="shared" si="232"/>
        <v>-</v>
      </c>
      <c r="P1889" s="97">
        <f t="shared" si="233"/>
        <v>71</v>
      </c>
      <c r="Q1889" s="38" t="s">
        <v>185</v>
      </c>
      <c r="R1889" s="39" t="s">
        <v>52</v>
      </c>
      <c r="S1889" s="39">
        <v>61</v>
      </c>
      <c r="T1889" s="39">
        <v>71</v>
      </c>
      <c r="U1889" s="40">
        <v>44517</v>
      </c>
      <c r="V1889" s="58"/>
      <c r="W1889" s="39"/>
      <c r="X1889" s="43" t="str">
        <f>IFERROR(VLOOKUP(Abfalldokumentation!$R1889,Artikel!A:C,3,FALSE),Abfalldokumentation!$R1889)</f>
        <v>-</v>
      </c>
    </row>
    <row r="1890" spans="1:24" ht="30" customHeight="1" x14ac:dyDescent="0.25">
      <c r="A1890" s="93" t="str">
        <f>VLOOKUP(N1890,'Linien - BU'!A:B,2,FALSE)</f>
        <v>Rest</v>
      </c>
      <c r="B1890" s="94">
        <f t="shared" si="227"/>
        <v>3.8</v>
      </c>
      <c r="C1890" s="95">
        <f>Abfalldokumentation!$U1890</f>
        <v>44517</v>
      </c>
      <c r="D1890" s="68" t="str">
        <f>IFERROR(VLOOKUP(Tabelle3[[#This Row],[Artikelnr.]],Produktgruppe!A:B,2,0),Tabelle3[[#This Row],[Produktname]])</f>
        <v>Rest</v>
      </c>
      <c r="E1890" s="96" t="str">
        <f>IFERROR(VLOOKUP(Abfalldokumentation!$O1890,Artikel!A:C,3,FALSE),Abfalldokumentation!$O1890)</f>
        <v>-</v>
      </c>
      <c r="F1890" s="96" t="str">
        <f>VLOOKUP(T1890,'Liste Gründe'!A:D,2,FALSE)</f>
        <v>Qualitätssicherung</v>
      </c>
      <c r="G1890" s="95" t="str">
        <f>IF(ISBLANK(V1890),VLOOKUP(Abfalldokumentation!$P1890,'Liste Gründe'!A:D,3,FALSE),V1890)</f>
        <v>Sensorik</v>
      </c>
      <c r="H1890" s="96" t="str">
        <f>IF(ISBLANK(Abfalldokumentation!$W1890),"-",Abfalldokumentation!$W1890)</f>
        <v>-</v>
      </c>
      <c r="I1890" s="96">
        <f t="shared" si="228"/>
        <v>46</v>
      </c>
      <c r="J1890" s="96" t="str">
        <f t="shared" si="229"/>
        <v>Produkte</v>
      </c>
      <c r="K1890" s="96" t="str">
        <f t="shared" si="230"/>
        <v>BUs</v>
      </c>
      <c r="L1890" s="96" t="str">
        <f t="shared" si="231"/>
        <v>Symptome</v>
      </c>
      <c r="M18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IFERROR(VLOOKUP(Abfalldokumentation!$O1890,Kennzahlen!U:X,3,FALSE)*Abfalldokumentation!$B1890,"0")))),0)</f>
        <v>0</v>
      </c>
      <c r="N1890" s="96" t="str">
        <f>IF(ISBLANK(Q1890),VLOOKUP(Abfalldokumentation!$O1890,'Linien - BU'!R:S,2,FALSE),Q1890)</f>
        <v>Labor</v>
      </c>
      <c r="O1890" s="97" t="str">
        <f t="shared" si="232"/>
        <v>-</v>
      </c>
      <c r="P1890" s="97">
        <f t="shared" si="233"/>
        <v>74</v>
      </c>
      <c r="Q1890" s="38" t="s">
        <v>185</v>
      </c>
      <c r="R1890" s="39" t="s">
        <v>52</v>
      </c>
      <c r="S1890" s="39">
        <v>3.8</v>
      </c>
      <c r="T1890" s="39">
        <v>74</v>
      </c>
      <c r="U1890" s="40">
        <v>44517</v>
      </c>
      <c r="V1890" s="58"/>
      <c r="W1890" s="39"/>
      <c r="X1890" s="43" t="str">
        <f>IFERROR(VLOOKUP(Abfalldokumentation!$R1890,Artikel!A:C,3,FALSE),Abfalldokumentation!$R1890)</f>
        <v>-</v>
      </c>
    </row>
    <row r="1891" spans="1:24" ht="30" customHeight="1" x14ac:dyDescent="0.25">
      <c r="A1891" s="93" t="str">
        <f>VLOOKUP(N1891,'Linien - BU'!A:B,2,FALSE)</f>
        <v>BU3</v>
      </c>
      <c r="B1891" s="94">
        <f t="shared" si="227"/>
        <v>25</v>
      </c>
      <c r="C1891" s="95">
        <f>Abfalldokumentation!$U1891</f>
        <v>44517</v>
      </c>
      <c r="D1891" s="68" t="str">
        <f>IFERROR(VLOOKUP(Tabelle3[[#This Row],[Artikelnr.]],Produktgruppe!A:B,2,0),Tabelle3[[#This Row],[Produktname]])</f>
        <v>Rest</v>
      </c>
      <c r="E1891" s="96" t="str">
        <f>IFERROR(VLOOKUP(Abfalldokumentation!$O1891,Artikel!A:C,3,FALSE),Abfalldokumentation!$O1891)</f>
        <v>Reste Zipfel</v>
      </c>
      <c r="F1891" s="96" t="str">
        <f>VLOOKUP(T1891,'Liste Gründe'!A:D,2,FALSE)</f>
        <v>keinen Verwendungszweck</v>
      </c>
      <c r="G1891" s="95" t="str">
        <f>IF(ISBLANK(V1891),VLOOKUP(Abfalldokumentation!$P1891,'Liste Gründe'!A:D,3,FALSE),V1891)</f>
        <v>Wurstschlaufe</v>
      </c>
      <c r="H1891" s="96" t="str">
        <f>IF(ISBLANK(Abfalldokumentation!$W1891),"-",Abfalldokumentation!$W1891)</f>
        <v>-</v>
      </c>
      <c r="I1891" s="96">
        <f t="shared" si="228"/>
        <v>46</v>
      </c>
      <c r="J1891" s="96" t="str">
        <f t="shared" si="229"/>
        <v>Produkte</v>
      </c>
      <c r="K1891" s="96" t="str">
        <f t="shared" si="230"/>
        <v>BUs</v>
      </c>
      <c r="L1891" s="96" t="str">
        <f t="shared" si="231"/>
        <v>Symptome</v>
      </c>
      <c r="M18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IFERROR(VLOOKUP(Abfalldokumentation!$O1891,Kennzahlen!U:X,3,FALSE)*Abfalldokumentation!$B1891,"0")))),0)</f>
        <v>0</v>
      </c>
      <c r="N1891" s="96" t="str">
        <f>IF(ISBLANK(Q1891),VLOOKUP(Abfalldokumentation!$O1891,'Linien - BU'!R:S,2,FALSE),Q1891)</f>
        <v>WVP</v>
      </c>
      <c r="O1891" s="97" t="str">
        <f t="shared" si="232"/>
        <v>Reste Zipfel</v>
      </c>
      <c r="P1891" s="97">
        <f t="shared" si="233"/>
        <v>61</v>
      </c>
      <c r="Q1891" s="38" t="s">
        <v>195</v>
      </c>
      <c r="R1891" s="39" t="s">
        <v>117</v>
      </c>
      <c r="S1891" s="39">
        <v>25</v>
      </c>
      <c r="T1891" s="39">
        <v>61</v>
      </c>
      <c r="U1891" s="40">
        <v>44517</v>
      </c>
      <c r="V1891" s="47" t="s">
        <v>39</v>
      </c>
      <c r="W1891" s="39"/>
      <c r="X1891" s="43" t="str">
        <f>IFERROR(VLOOKUP(Abfalldokumentation!$R1891,Artikel!A:C,3,FALSE),Abfalldokumentation!$R1891)</f>
        <v>Reste Zipfel</v>
      </c>
    </row>
    <row r="1892" spans="1:24" ht="30" customHeight="1" x14ac:dyDescent="0.25">
      <c r="A1892" s="93" t="str">
        <f>VLOOKUP(N1892,'Linien - BU'!A:B,2,FALSE)</f>
        <v>BU3</v>
      </c>
      <c r="B1892" s="94">
        <f t="shared" si="227"/>
        <v>68</v>
      </c>
      <c r="C1892" s="95">
        <f>Abfalldokumentation!$U1892</f>
        <v>44517</v>
      </c>
      <c r="D1892" s="68" t="str">
        <f>IFERROR(VLOOKUP(Tabelle3[[#This Row],[Artikelnr.]],Produktgruppe!A:B,2,0),Tabelle3[[#This Row],[Produktname]])</f>
        <v>Diverses</v>
      </c>
      <c r="E1892" s="96" t="str">
        <f>IFERROR(VLOOKUP(Abfalldokumentation!$O1892,Artikel!A:C,3,FALSE),Abfalldokumentation!$O1892)</f>
        <v>Maschinenabfall</v>
      </c>
      <c r="F1892" s="96" t="str">
        <f>VLOOKUP(T1892,'Liste Gründe'!A:D,2,FALSE)</f>
        <v>Linienbezogen</v>
      </c>
      <c r="G1892" s="95" t="str">
        <f>IF(ISBLANK(V1892),VLOOKUP(Abfalldokumentation!$P1892,'Liste Gründe'!A:D,3,FALSE),V1892)</f>
        <v>Maschinenabfall</v>
      </c>
      <c r="H1892" s="96" t="str">
        <f>IF(ISBLANK(Abfalldokumentation!$W1892),"-",Abfalldokumentation!$W1892)</f>
        <v>-</v>
      </c>
      <c r="I1892" s="96">
        <f t="shared" si="228"/>
        <v>46</v>
      </c>
      <c r="J1892" s="96" t="str">
        <f t="shared" si="229"/>
        <v>Produkte</v>
      </c>
      <c r="K1892" s="96" t="str">
        <f t="shared" si="230"/>
        <v>BUs</v>
      </c>
      <c r="L1892" s="96" t="str">
        <f t="shared" si="231"/>
        <v>Symptome</v>
      </c>
      <c r="M18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IFERROR(VLOOKUP(Abfalldokumentation!$O1892,Kennzahlen!U:X,3,FALSE)*Abfalldokumentation!$B1892,"0")))),0)</f>
        <v>0</v>
      </c>
      <c r="N1892" s="96" t="str">
        <f>IF(ISBLANK(Q1892),VLOOKUP(Abfalldokumentation!$O1892,'Linien - BU'!R:S,2,FALSE),Q1892)</f>
        <v>L9</v>
      </c>
      <c r="O1892" s="97" t="str">
        <f t="shared" si="232"/>
        <v>Maschinenabfall</v>
      </c>
      <c r="P1892" s="97">
        <f t="shared" si="233"/>
        <v>30</v>
      </c>
      <c r="Q1892" s="38" t="s">
        <v>209</v>
      </c>
      <c r="R1892" s="39" t="s">
        <v>53</v>
      </c>
      <c r="S1892" s="39">
        <v>68</v>
      </c>
      <c r="T1892" s="39">
        <v>30</v>
      </c>
      <c r="U1892" s="40">
        <v>44517</v>
      </c>
      <c r="V1892" s="58"/>
      <c r="W1892" s="39"/>
      <c r="X1892" s="43" t="str">
        <f>IFERROR(VLOOKUP(Abfalldokumentation!$R1892,Artikel!A:C,3,FALSE),Abfalldokumentation!$R1892)</f>
        <v>Maschinenabfall</v>
      </c>
    </row>
    <row r="1893" spans="1:24" ht="30" customHeight="1" x14ac:dyDescent="0.25">
      <c r="A1893" s="93" t="str">
        <f>VLOOKUP(N1893,'Linien - BU'!A:B,2,FALSE)</f>
        <v>BU3</v>
      </c>
      <c r="B1893" s="94">
        <f t="shared" si="227"/>
        <v>132</v>
      </c>
      <c r="C1893" s="95">
        <f>Abfalldokumentation!$U1893</f>
        <v>44518</v>
      </c>
      <c r="D1893" s="68" t="str">
        <f>IFERROR(VLOOKUP(Tabelle3[[#This Row],[Artikelnr.]],Produktgruppe!A:B,2,0),Tabelle3[[#This Row],[Produktname]])</f>
        <v>Diverses</v>
      </c>
      <c r="E1893" s="96" t="str">
        <f>IFERROR(VLOOKUP(Abfalldokumentation!$O1893,Artikel!A:C,3,FALSE),Abfalldokumentation!$O1893)</f>
        <v>Maschinenabfall</v>
      </c>
      <c r="F1893" s="96" t="str">
        <f>VLOOKUP(T1893,'Liste Gründe'!A:D,2,FALSE)</f>
        <v>Linienbezogen</v>
      </c>
      <c r="G1893" s="95" t="str">
        <f>IF(ISBLANK(V1893),VLOOKUP(Abfalldokumentation!$P1893,'Liste Gründe'!A:D,3,FALSE),V1893)</f>
        <v>Maschinenabfall</v>
      </c>
      <c r="H1893" s="96" t="str">
        <f>IF(ISBLANK(Abfalldokumentation!$W1893),"-",Abfalldokumentation!$W1893)</f>
        <v>-</v>
      </c>
      <c r="I1893" s="96">
        <f t="shared" si="228"/>
        <v>46</v>
      </c>
      <c r="J1893" s="96" t="str">
        <f t="shared" si="229"/>
        <v>Produkte</v>
      </c>
      <c r="K1893" s="96" t="str">
        <f t="shared" si="230"/>
        <v>BUs</v>
      </c>
      <c r="L1893" s="96" t="str">
        <f t="shared" si="231"/>
        <v>Symptome</v>
      </c>
      <c r="M18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IFERROR(VLOOKUP(Abfalldokumentation!$O1893,Kennzahlen!U:X,3,FALSE)*Abfalldokumentation!$B1893,"0")))),0)</f>
        <v>0</v>
      </c>
      <c r="N1893" s="96" t="str">
        <f>IF(ISBLANK(Q1893),VLOOKUP(Abfalldokumentation!$O1893,'Linien - BU'!R:S,2,FALSE),Q1893)</f>
        <v>L9</v>
      </c>
      <c r="O1893" s="97" t="str">
        <f t="shared" si="232"/>
        <v>Maschinenabfall</v>
      </c>
      <c r="P1893" s="97">
        <f t="shared" si="233"/>
        <v>30</v>
      </c>
      <c r="Q1893" s="38" t="s">
        <v>209</v>
      </c>
      <c r="R1893" s="39" t="s">
        <v>53</v>
      </c>
      <c r="S1893" s="39">
        <v>132</v>
      </c>
      <c r="T1893" s="39">
        <v>30</v>
      </c>
      <c r="U1893" s="40">
        <v>44518</v>
      </c>
      <c r="V1893" s="58"/>
      <c r="W1893" s="39"/>
      <c r="X1893" s="43" t="str">
        <f>IFERROR(VLOOKUP(Abfalldokumentation!$R1893,Artikel!A:C,3,FALSE),Abfalldokumentation!$R1893)</f>
        <v>Maschinenabfall</v>
      </c>
    </row>
    <row r="1894" spans="1:24" ht="30" customHeight="1" x14ac:dyDescent="0.25">
      <c r="A1894" s="93" t="str">
        <f>VLOOKUP(N1894,'Linien - BU'!A:B,2,FALSE)</f>
        <v>BU1</v>
      </c>
      <c r="B1894" s="94">
        <f t="shared" ref="B1894:B1912" si="234">S1894</f>
        <v>40</v>
      </c>
      <c r="C1894" s="95">
        <f>Abfalldokumentation!$U1894</f>
        <v>44518</v>
      </c>
      <c r="D1894" s="68" t="str">
        <f>IFERROR(VLOOKUP(Tabelle3[[#This Row],[Artikelnr.]],Produktgruppe!A:B,2,0),Tabelle3[[#This Row],[Produktname]])</f>
        <v>Rest</v>
      </c>
      <c r="E1894" s="96" t="str">
        <f>IFERROR(VLOOKUP(Abfalldokumentation!$O1894,Artikel!A:C,3,FALSE),Abfalldokumentation!$O1894)</f>
        <v>-</v>
      </c>
      <c r="F1894" s="96" t="str">
        <f>VLOOKUP(T1894,'Liste Gründe'!A:D,2,FALSE)</f>
        <v>Linienbezogen</v>
      </c>
      <c r="G1894" s="95" t="str">
        <f>IF(ISBLANK(V1894),VLOOKUP(Abfalldokumentation!$P1894,'Liste Gründe'!A:D,3,FALSE),V1894)</f>
        <v>Darm geplatzt</v>
      </c>
      <c r="H1894" s="96" t="str">
        <f>IF(ISBLANK(Abfalldokumentation!$W1894),"-",Abfalldokumentation!$W1894)</f>
        <v>-</v>
      </c>
      <c r="I1894" s="96">
        <f t="shared" ref="I1894:I1912" si="235">_xlfn.ISOWEEKNUM(C1894)</f>
        <v>46</v>
      </c>
      <c r="J1894" s="96" t="str">
        <f t="shared" ref="J1894:J1912" si="236">"Produkte"</f>
        <v>Produkte</v>
      </c>
      <c r="K1894" s="96" t="str">
        <f t="shared" ref="K1894:K1912" si="237">"BUs"</f>
        <v>BUs</v>
      </c>
      <c r="L1894" s="96" t="str">
        <f t="shared" ref="L1894:L1912" si="238">"Symptome"</f>
        <v>Symptome</v>
      </c>
      <c r="M18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IFERROR(VLOOKUP(Abfalldokumentation!$O1894,Kennzahlen!U:X,3,FALSE)*Abfalldokumentation!$B1894,"0")))),0)</f>
        <v>0</v>
      </c>
      <c r="N1894" s="96">
        <f>IF(ISBLANK(Q1894),VLOOKUP(Abfalldokumentation!$O1894,'Linien - BU'!R:S,2,FALSE),Q1894)</f>
        <v>3010</v>
      </c>
      <c r="O1894" s="97" t="str">
        <f t="shared" ref="O1894:O1912" si="239">R1894</f>
        <v>-</v>
      </c>
      <c r="P1894" s="97">
        <f t="shared" ref="P1894:P1912" si="240">T1894</f>
        <v>34</v>
      </c>
      <c r="Q1894" s="38">
        <v>3010</v>
      </c>
      <c r="R1894" s="39" t="s">
        <v>52</v>
      </c>
      <c r="S1894" s="39">
        <v>40</v>
      </c>
      <c r="T1894" s="39">
        <v>34</v>
      </c>
      <c r="U1894" s="40">
        <v>44518</v>
      </c>
      <c r="V1894" s="58"/>
      <c r="W1894" s="39"/>
      <c r="X1894" s="43" t="str">
        <f>IFERROR(VLOOKUP(Abfalldokumentation!$R1894,Artikel!A:C,3,FALSE),Abfalldokumentation!$R1894)</f>
        <v>-</v>
      </c>
    </row>
    <row r="1895" spans="1:24" ht="30" customHeight="1" x14ac:dyDescent="0.25">
      <c r="A1895" s="93" t="str">
        <f>VLOOKUP(N1895,'Linien - BU'!A:B,2,FALSE)</f>
        <v>BU1</v>
      </c>
      <c r="B1895" s="94">
        <f t="shared" si="234"/>
        <v>344</v>
      </c>
      <c r="C1895" s="95">
        <f>Abfalldokumentation!$U1895</f>
        <v>44518</v>
      </c>
      <c r="D1895" s="68" t="str">
        <f>IFERROR(VLOOKUP(Tabelle3[[#This Row],[Artikelnr.]],Produktgruppe!A:B,2,0),Tabelle3[[#This Row],[Produktname]])</f>
        <v>Rest</v>
      </c>
      <c r="E1895" s="96" t="str">
        <f>IFERROR(VLOOKUP(Abfalldokumentation!$O1895,Artikel!A:C,3,FALSE),Abfalldokumentation!$O1895)</f>
        <v>-</v>
      </c>
      <c r="F1895" s="96" t="str">
        <f>VLOOKUP(T1895,'Liste Gründe'!A:D,2,FALSE)</f>
        <v>Linienbezogen</v>
      </c>
      <c r="G1895" s="95" t="str">
        <f>IF(ISBLANK(V1895),VLOOKUP(Abfalldokumentation!$P1895,'Liste Gründe'!A:D,3,FALSE),V1895)</f>
        <v>Reinigung</v>
      </c>
      <c r="H1895" s="96" t="str">
        <f>IF(ISBLANK(Abfalldokumentation!$W1895),"-",Abfalldokumentation!$W1895)</f>
        <v>-</v>
      </c>
      <c r="I1895" s="96">
        <f t="shared" si="235"/>
        <v>46</v>
      </c>
      <c r="J1895" s="96" t="str">
        <f t="shared" si="236"/>
        <v>Produkte</v>
      </c>
      <c r="K1895" s="96" t="str">
        <f t="shared" si="237"/>
        <v>BUs</v>
      </c>
      <c r="L1895" s="96" t="str">
        <f t="shared" si="238"/>
        <v>Symptome</v>
      </c>
      <c r="M18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IFERROR(VLOOKUP(Abfalldokumentation!$O1895,Kennzahlen!U:X,3,FALSE)*Abfalldokumentation!$B1895,"0")))),0)</f>
        <v>0</v>
      </c>
      <c r="N1895" s="96" t="str">
        <f>IF(ISBLANK(Q1895),VLOOKUP(Abfalldokumentation!$O1895,'Linien - BU'!R:S,2,FALSE),Q1895)</f>
        <v>BU1</v>
      </c>
      <c r="O1895" s="97" t="str">
        <f t="shared" si="239"/>
        <v>-</v>
      </c>
      <c r="P1895" s="97">
        <f t="shared" si="240"/>
        <v>10</v>
      </c>
      <c r="Q1895" s="38" t="s">
        <v>6</v>
      </c>
      <c r="R1895" s="39" t="s">
        <v>52</v>
      </c>
      <c r="S1895" s="39">
        <v>344</v>
      </c>
      <c r="T1895" s="39">
        <v>10</v>
      </c>
      <c r="U1895" s="40">
        <v>44518</v>
      </c>
      <c r="V1895" s="58"/>
      <c r="W1895" s="39"/>
      <c r="X1895" s="43" t="str">
        <f>IFERROR(VLOOKUP(Abfalldokumentation!$R1895,Artikel!A:C,3,FALSE),Abfalldokumentation!$R1895)</f>
        <v>-</v>
      </c>
    </row>
    <row r="1896" spans="1:24" ht="30" customHeight="1" x14ac:dyDescent="0.25">
      <c r="A1896" s="93" t="str">
        <f>VLOOKUP(N1896,'Linien - BU'!A:B,2,FALSE)</f>
        <v>BU1</v>
      </c>
      <c r="B1896" s="94">
        <f t="shared" si="234"/>
        <v>15</v>
      </c>
      <c r="C1896" s="95">
        <f>Abfalldokumentation!$U1896</f>
        <v>44518</v>
      </c>
      <c r="D1896" s="68" t="str">
        <f>IFERROR(VLOOKUP(Tabelle3[[#This Row],[Artikelnr.]],Produktgruppe!A:B,2,0),Tabelle3[[#This Row],[Produktname]])</f>
        <v>Diverses</v>
      </c>
      <c r="E1896" s="96" t="str">
        <f>IFERROR(VLOOKUP(Abfalldokumentation!$O1896,Artikel!A:C,3,FALSE),Abfalldokumentation!$O1896)</f>
        <v>Maschinenabfall</v>
      </c>
      <c r="F1896" s="96" t="str">
        <f>VLOOKUP(T1896,'Liste Gründe'!A:D,2,FALSE)</f>
        <v>Linienbezogen</v>
      </c>
      <c r="G1896" s="95" t="str">
        <f>IF(ISBLANK(V1896),VLOOKUP(Abfalldokumentation!$P1896,'Liste Gründe'!A:D,3,FALSE),V1896)</f>
        <v>Füllkopf tropft (vegan)</v>
      </c>
      <c r="H1896" s="96" t="str">
        <f>IF(ISBLANK(Abfalldokumentation!$W1896),"-",Abfalldokumentation!$W1896)</f>
        <v>-</v>
      </c>
      <c r="I1896" s="96">
        <f t="shared" si="235"/>
        <v>46</v>
      </c>
      <c r="J1896" s="96" t="str">
        <f t="shared" si="236"/>
        <v>Produkte</v>
      </c>
      <c r="K1896" s="96" t="str">
        <f t="shared" si="237"/>
        <v>BUs</v>
      </c>
      <c r="L1896" s="96" t="str">
        <f t="shared" si="238"/>
        <v>Symptome</v>
      </c>
      <c r="M18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IFERROR(VLOOKUP(Abfalldokumentation!$O1896,Kennzahlen!U:X,3,FALSE)*Abfalldokumentation!$B1896,"0")))),0)</f>
        <v>0</v>
      </c>
      <c r="N1896" s="96" t="str">
        <f>IF(ISBLANK(Q1896),VLOOKUP(Abfalldokumentation!$O1896,'Linien - BU'!R:S,2,FALSE),Q1896)</f>
        <v>BU1</v>
      </c>
      <c r="O1896" s="97" t="str">
        <f t="shared" si="239"/>
        <v>Maschinenabfall</v>
      </c>
      <c r="P1896" s="97">
        <f t="shared" si="240"/>
        <v>20</v>
      </c>
      <c r="Q1896" s="38" t="s">
        <v>6</v>
      </c>
      <c r="R1896" s="39" t="s">
        <v>53</v>
      </c>
      <c r="S1896" s="39">
        <v>15</v>
      </c>
      <c r="T1896" s="39">
        <v>20</v>
      </c>
      <c r="U1896" s="40">
        <v>44518</v>
      </c>
      <c r="V1896" s="58"/>
      <c r="W1896" s="39"/>
      <c r="X1896" s="43" t="str">
        <f>IFERROR(VLOOKUP(Abfalldokumentation!$R1896,Artikel!A:C,3,FALSE),Abfalldokumentation!$R1896)</f>
        <v>Maschinenabfall</v>
      </c>
    </row>
    <row r="1897" spans="1:24" ht="30" customHeight="1" x14ac:dyDescent="0.25">
      <c r="A1897" s="93" t="str">
        <f>VLOOKUP(N1897,'Linien - BU'!A:B,2,FALSE)</f>
        <v>BU3</v>
      </c>
      <c r="B1897" s="94">
        <f t="shared" si="234"/>
        <v>40</v>
      </c>
      <c r="C1897" s="95">
        <f>Abfalldokumentation!$U1897</f>
        <v>44518</v>
      </c>
      <c r="D1897" s="68" t="str">
        <f>IFERROR(VLOOKUP(Tabelle3[[#This Row],[Artikelnr.]],Produktgruppe!A:B,2,0),Tabelle3[[#This Row],[Produktname]])</f>
        <v>ABS 295</v>
      </c>
      <c r="E1897" s="96" t="str">
        <f>IFERROR(VLOOKUP(Abfalldokumentation!$O1897,Artikel!A:C,3,FALSE),Abfalldokumentation!$O1897)</f>
        <v>ABS Pfeffer-Bruch</v>
      </c>
      <c r="F1897" s="96" t="str">
        <f>VLOOKUP(T1897,'Liste Gründe'!A:D,2,FALSE)</f>
        <v>Linienbezogen</v>
      </c>
      <c r="G1897" s="95" t="str">
        <f>IF(ISBLANK(V1897),VLOOKUP(Abfalldokumentation!$P1897,'Liste Gründe'!A:D,3,FALSE),V1897)</f>
        <v>Reste von Produktion</v>
      </c>
      <c r="H1897" s="96" t="str">
        <f>IF(ISBLANK(Abfalldokumentation!$W1897),"-",Abfalldokumentation!$W1897)</f>
        <v>-</v>
      </c>
      <c r="I1897" s="96">
        <f t="shared" si="235"/>
        <v>46</v>
      </c>
      <c r="J1897" s="96" t="str">
        <f t="shared" si="236"/>
        <v>Produkte</v>
      </c>
      <c r="K1897" s="96" t="str">
        <f t="shared" si="237"/>
        <v>BUs</v>
      </c>
      <c r="L1897" s="96" t="str">
        <f t="shared" si="238"/>
        <v>Symptome</v>
      </c>
      <c r="M18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IFERROR(VLOOKUP(Abfalldokumentation!$O1897,Kennzahlen!U:X,3,FALSE)*Abfalldokumentation!$B1897,"0")))),0)</f>
        <v>4.0000000000000001E-3</v>
      </c>
      <c r="N1897" s="96" t="str">
        <f>IF(ISBLANK(Q1897),VLOOKUP(Abfalldokumentation!$O1897,'Linien - BU'!R:S,2,FALSE),Q1897)</f>
        <v>Spezialitäten</v>
      </c>
      <c r="O1897" s="97">
        <f t="shared" si="239"/>
        <v>29501017</v>
      </c>
      <c r="P1897" s="97">
        <f t="shared" si="240"/>
        <v>30</v>
      </c>
      <c r="Q1897" s="38" t="s">
        <v>239</v>
      </c>
      <c r="R1897" s="39">
        <v>29501017</v>
      </c>
      <c r="S1897" s="39">
        <v>40</v>
      </c>
      <c r="T1897" s="45">
        <v>30</v>
      </c>
      <c r="U1897" s="40">
        <v>44518</v>
      </c>
      <c r="V1897" s="41" t="s">
        <v>118</v>
      </c>
      <c r="W1897" s="39"/>
      <c r="X1897" s="43" t="str">
        <f>IFERROR(VLOOKUP(Abfalldokumentation!$R1897,Artikel!A:C,3,FALSE),Abfalldokumentation!$R1897)</f>
        <v>ABS Pfeffer-Bruch</v>
      </c>
    </row>
    <row r="1898" spans="1:24" ht="30" customHeight="1" x14ac:dyDescent="0.25">
      <c r="A1898" s="93" t="str">
        <f>VLOOKUP(N1898,'Linien - BU'!A:B,2,FALSE)</f>
        <v>BU4</v>
      </c>
      <c r="B1898" s="94">
        <f t="shared" si="234"/>
        <v>50</v>
      </c>
      <c r="C1898" s="95">
        <f>Abfalldokumentation!$U1898</f>
        <v>44518</v>
      </c>
      <c r="D1898" s="68" t="str">
        <f>IFERROR(VLOOKUP(Tabelle3[[#This Row],[Artikelnr.]],Produktgruppe!A:B,2,0),Tabelle3[[#This Row],[Produktname]])</f>
        <v>Diverses</v>
      </c>
      <c r="E1898" s="96" t="str">
        <f>IFERROR(VLOOKUP(Abfalldokumentation!$O1898,Artikel!A:C,3,FALSE),Abfalldokumentation!$O1898)</f>
        <v>Diverses</v>
      </c>
      <c r="F1898" s="96" t="str">
        <f>VLOOKUP(T1898,'Liste Gründe'!A:D,2,FALSE)</f>
        <v>Linienbezogen</v>
      </c>
      <c r="G1898" s="95" t="str">
        <f>IF(ISBLANK(V1898),VLOOKUP(Abfalldokumentation!$P1898,'Liste Gründe'!A:D,3,FALSE),V1898)</f>
        <v>Maschinenabfall</v>
      </c>
      <c r="H1898" s="96" t="str">
        <f>IF(ISBLANK(Abfalldokumentation!$W1898),"-",Abfalldokumentation!$W1898)</f>
        <v>-</v>
      </c>
      <c r="I1898" s="96">
        <f t="shared" si="235"/>
        <v>46</v>
      </c>
      <c r="J1898" s="96" t="str">
        <f t="shared" si="236"/>
        <v>Produkte</v>
      </c>
      <c r="K1898" s="96" t="str">
        <f t="shared" si="237"/>
        <v>BUs</v>
      </c>
      <c r="L1898" s="96" t="str">
        <f t="shared" si="238"/>
        <v>Symptome</v>
      </c>
      <c r="M18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IFERROR(VLOOKUP(Abfalldokumentation!$O1898,Kennzahlen!U:X,3,FALSE)*Abfalldokumentation!$B1898,"0")))),0)</f>
        <v>0</v>
      </c>
      <c r="N1898" s="96" t="str">
        <f>IF(ISBLANK(Q1898),VLOOKUP(Abfalldokumentation!$O1898,'Linien - BU'!R:S,2,FALSE),Q1898)</f>
        <v>BU4</v>
      </c>
      <c r="O1898" s="97" t="str">
        <f t="shared" si="239"/>
        <v>Diverses</v>
      </c>
      <c r="P1898" s="97">
        <f t="shared" si="240"/>
        <v>30</v>
      </c>
      <c r="Q1898" s="38" t="s">
        <v>9</v>
      </c>
      <c r="R1898" s="45" t="s">
        <v>108</v>
      </c>
      <c r="S1898" s="39">
        <f>18+32</f>
        <v>50</v>
      </c>
      <c r="T1898" s="39">
        <v>30</v>
      </c>
      <c r="U1898" s="40">
        <v>44518</v>
      </c>
      <c r="V1898" s="58"/>
      <c r="W1898" s="39"/>
      <c r="X1898" s="43" t="str">
        <f>IFERROR(VLOOKUP(Abfalldokumentation!$R1898,Artikel!A:C,3,FALSE),Abfalldokumentation!$R1898)</f>
        <v>Diverses</v>
      </c>
    </row>
    <row r="1899" spans="1:24" ht="30" customHeight="1" x14ac:dyDescent="0.25">
      <c r="A1899" s="93" t="str">
        <f>VLOOKUP(N1899,'Linien - BU'!A:B,2,FALSE)</f>
        <v>BU2</v>
      </c>
      <c r="B1899" s="94">
        <f t="shared" si="234"/>
        <v>28</v>
      </c>
      <c r="C1899" s="95">
        <f>Abfalldokumentation!$U1899</f>
        <v>44518</v>
      </c>
      <c r="D1899" s="68" t="str">
        <f>IFERROR(VLOOKUP(Tabelle3[[#This Row],[Artikelnr.]],Produktgruppe!A:B,2,0),Tabelle3[[#This Row],[Produktname]])</f>
        <v>ABS 295</v>
      </c>
      <c r="E1899" s="96" t="str">
        <f>IFERROR(VLOOKUP(Abfalldokumentation!$O1899,Artikel!A:C,3,FALSE),Abfalldokumentation!$O1899)</f>
        <v>Scheiben/Staub</v>
      </c>
      <c r="F1899" s="96" t="str">
        <f>VLOOKUP(T1899,'Liste Gründe'!A:D,2,FALSE)</f>
        <v>Linienbezogen</v>
      </c>
      <c r="G1899" s="95" t="str">
        <f>IF(ISBLANK(V1899),VLOOKUP(Abfalldokumentation!$P1899,'Liste Gründe'!A:D,3,FALSE),V1899)</f>
        <v>Maschinenabfall</v>
      </c>
      <c r="H1899" s="96" t="str">
        <f>IF(ISBLANK(Abfalldokumentation!$W1899),"-",Abfalldokumentation!$W1899)</f>
        <v>-</v>
      </c>
      <c r="I1899" s="96">
        <f t="shared" si="235"/>
        <v>46</v>
      </c>
      <c r="J1899" s="96" t="str">
        <f t="shared" si="236"/>
        <v>Produkte</v>
      </c>
      <c r="K1899" s="96" t="str">
        <f t="shared" si="237"/>
        <v>BUs</v>
      </c>
      <c r="L1899" s="96" t="str">
        <f t="shared" si="238"/>
        <v>Symptome</v>
      </c>
      <c r="M18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IFERROR(VLOOKUP(Abfalldokumentation!$O1899,Kennzahlen!U:X,3,FALSE)*Abfalldokumentation!$B1899,"0")))),0)</f>
        <v>0</v>
      </c>
      <c r="N1899" s="96" t="str">
        <f>IF(ISBLANK(Q1899),VLOOKUP(Abfalldokumentation!$O1899,'Linien - BU'!R:S,2,FALSE),Q1899)</f>
        <v>BU2</v>
      </c>
      <c r="O1899" s="97" t="str">
        <f t="shared" si="239"/>
        <v>Scheiben/Staub</v>
      </c>
      <c r="P1899" s="97">
        <f t="shared" si="240"/>
        <v>30</v>
      </c>
      <c r="Q1899" s="38" t="s">
        <v>7</v>
      </c>
      <c r="R1899" s="39" t="s">
        <v>16655</v>
      </c>
      <c r="S1899" s="39">
        <v>28</v>
      </c>
      <c r="T1899" s="39">
        <v>30</v>
      </c>
      <c r="U1899" s="40">
        <v>44518</v>
      </c>
      <c r="V1899" s="58"/>
      <c r="W1899" s="39"/>
      <c r="X1899" s="43" t="str">
        <f>IFERROR(VLOOKUP(Abfalldokumentation!$R1899,Artikel!A:C,3,FALSE),Abfalldokumentation!$R1899)</f>
        <v>Scheiben/Staub</v>
      </c>
    </row>
    <row r="1900" spans="1:24" ht="30" customHeight="1" x14ac:dyDescent="0.25">
      <c r="A1900" s="93" t="str">
        <f>VLOOKUP(N1900,'Linien - BU'!A:B,2,FALSE)</f>
        <v>BU2</v>
      </c>
      <c r="B1900" s="94">
        <f t="shared" si="234"/>
        <v>51</v>
      </c>
      <c r="C1900" s="95">
        <f>Abfalldokumentation!$U1900</f>
        <v>44518</v>
      </c>
      <c r="D1900" s="68" t="str">
        <f>IFERROR(VLOOKUP(Tabelle3[[#This Row],[Artikelnr.]],Produktgruppe!A:B,2,0),Tabelle3[[#This Row],[Produktname]])</f>
        <v>ABS 295</v>
      </c>
      <c r="E1900" s="96" t="str">
        <f>IFERROR(VLOOKUP(Abfalldokumentation!$O1900,Artikel!A:C,3,FALSE),Abfalldokumentation!$O1900)</f>
        <v>Scheiben/Staub</v>
      </c>
      <c r="F1900" s="96" t="str">
        <f>VLOOKUP(T1900,'Liste Gründe'!A:D,2,FALSE)</f>
        <v>Linienbezogen</v>
      </c>
      <c r="G1900" s="95" t="str">
        <f>IF(ISBLANK(V1900),VLOOKUP(Abfalldokumentation!$P1900,'Liste Gründe'!A:D,3,FALSE),V1900)</f>
        <v>Maschinenabfall</v>
      </c>
      <c r="H1900" s="96" t="str">
        <f>IF(ISBLANK(Abfalldokumentation!$W1900),"-",Abfalldokumentation!$W1900)</f>
        <v>-</v>
      </c>
      <c r="I1900" s="96">
        <f t="shared" si="235"/>
        <v>46</v>
      </c>
      <c r="J1900" s="96" t="str">
        <f t="shared" si="236"/>
        <v>Produkte</v>
      </c>
      <c r="K1900" s="96" t="str">
        <f t="shared" si="237"/>
        <v>BUs</v>
      </c>
      <c r="L1900" s="96" t="str">
        <f t="shared" si="238"/>
        <v>Symptome</v>
      </c>
      <c r="M19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IFERROR(VLOOKUP(Abfalldokumentation!$O1900,Kennzahlen!U:X,3,FALSE)*Abfalldokumentation!$B1900,"0")))),0)</f>
        <v>0</v>
      </c>
      <c r="N1900" s="96" t="str">
        <f>IF(ISBLANK(Q1900),VLOOKUP(Abfalldokumentation!$O1900,'Linien - BU'!R:S,2,FALSE),Q1900)</f>
        <v>BU2</v>
      </c>
      <c r="O1900" s="97" t="str">
        <f t="shared" si="239"/>
        <v>Scheiben/Staub</v>
      </c>
      <c r="P1900" s="97">
        <f t="shared" si="240"/>
        <v>30</v>
      </c>
      <c r="Q1900" s="38" t="s">
        <v>7</v>
      </c>
      <c r="R1900" s="39" t="s">
        <v>16655</v>
      </c>
      <c r="S1900" s="39">
        <v>51</v>
      </c>
      <c r="T1900" s="39">
        <v>30</v>
      </c>
      <c r="U1900" s="40">
        <v>44518</v>
      </c>
      <c r="V1900" s="58"/>
      <c r="W1900" s="39"/>
      <c r="X1900" s="43" t="str">
        <f>IFERROR(VLOOKUP(Abfalldokumentation!$R1900,Artikel!A:C,3,FALSE),Abfalldokumentation!$R1900)</f>
        <v>Scheiben/Staub</v>
      </c>
    </row>
    <row r="1901" spans="1:24" ht="30" customHeight="1" x14ac:dyDescent="0.25">
      <c r="A1901" s="93" t="str">
        <f>VLOOKUP(N1901,'Linien - BU'!A:B,2,FALSE)</f>
        <v>BU1</v>
      </c>
      <c r="B1901" s="94">
        <f t="shared" si="234"/>
        <v>20</v>
      </c>
      <c r="C1901" s="95">
        <f>Abfalldokumentation!$U1901</f>
        <v>44518</v>
      </c>
      <c r="D1901" s="68" t="str">
        <f>IFERROR(VLOOKUP(Tabelle3[[#This Row],[Artikelnr.]],Produktgruppe!A:B,2,0),Tabelle3[[#This Row],[Produktname]])</f>
        <v>VOS 295</v>
      </c>
      <c r="E1901" s="96">
        <f>IFERROR(VLOOKUP(Abfalldokumentation!$O1901,Artikel!A:C,3,FALSE),Abfalldokumentation!$O1901)</f>
        <v>29500003</v>
      </c>
      <c r="F1901" s="96" t="str">
        <f>VLOOKUP(T1901,'Liste Gründe'!A:D,2,FALSE)</f>
        <v>Qualitätsprobleme</v>
      </c>
      <c r="G1901" s="95" t="str">
        <f>IF(ISBLANK(V1901),VLOOKUP(Abfalldokumentation!$P1901,'Liste Gründe'!A:D,3,FALSE),V1901)</f>
        <v>Verformung</v>
      </c>
      <c r="H1901" s="96" t="str">
        <f>IF(ISBLANK(Abfalldokumentation!$W1901),"-",Abfalldokumentation!$W1901)</f>
        <v>-</v>
      </c>
      <c r="I1901" s="96">
        <f t="shared" si="235"/>
        <v>46</v>
      </c>
      <c r="J1901" s="96" t="str">
        <f t="shared" si="236"/>
        <v>Produkte</v>
      </c>
      <c r="K1901" s="96" t="str">
        <f t="shared" si="237"/>
        <v>BUs</v>
      </c>
      <c r="L1901" s="96" t="str">
        <f t="shared" si="238"/>
        <v>Symptome</v>
      </c>
      <c r="M19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IFERROR(VLOOKUP(Abfalldokumentation!$O1901,Kennzahlen!U:X,3,FALSE)*Abfalldokumentation!$B1901,"0")))),0)</f>
        <v>0</v>
      </c>
      <c r="N1901" s="96" t="str">
        <f>IF(ISBLANK(Q1901),VLOOKUP(Abfalldokumentation!$O1901,'Linien - BU'!R:S,2,FALSE),Q1901)</f>
        <v>BU1</v>
      </c>
      <c r="O1901" s="97">
        <f t="shared" si="239"/>
        <v>29500003</v>
      </c>
      <c r="P1901" s="97">
        <f t="shared" si="240"/>
        <v>52</v>
      </c>
      <c r="Q1901" s="38" t="s">
        <v>6</v>
      </c>
      <c r="R1901" s="39">
        <v>29500003</v>
      </c>
      <c r="S1901" s="39">
        <v>20</v>
      </c>
      <c r="T1901" s="39">
        <v>52</v>
      </c>
      <c r="U1901" s="40">
        <v>44518</v>
      </c>
      <c r="V1901" s="58"/>
      <c r="W1901" s="39"/>
      <c r="X1901" s="43">
        <f>IFERROR(VLOOKUP(Abfalldokumentation!$R1901,Artikel!A:C,3,FALSE),Abfalldokumentation!$R1901)</f>
        <v>29500003</v>
      </c>
    </row>
    <row r="1902" spans="1:24" ht="30" customHeight="1" x14ac:dyDescent="0.25">
      <c r="A1902" s="93" t="str">
        <f>VLOOKUP(N1902,'Linien - BU'!A:B,2,FALSE)</f>
        <v>BU4</v>
      </c>
      <c r="B1902" s="94">
        <f t="shared" si="234"/>
        <v>66</v>
      </c>
      <c r="C1902" s="95">
        <f>Abfalldokumentation!$U1902</f>
        <v>44518</v>
      </c>
      <c r="D1902" s="68" t="str">
        <f>IFERROR(VLOOKUP(Tabelle3[[#This Row],[Artikelnr.]],Produktgruppe!A:B,2,0),Tabelle3[[#This Row],[Produktname]])</f>
        <v>ABS 295</v>
      </c>
      <c r="E1902" s="96" t="str">
        <f>IFERROR(VLOOKUP(Abfalldokumentation!$O1902,Artikel!A:C,3,FALSE),Abfalldokumentation!$O1902)</f>
        <v>ABS HEUBL</v>
      </c>
      <c r="F1902" s="96" t="str">
        <f>VLOOKUP(T1902,'Liste Gründe'!A:D,2,FALSE)</f>
        <v>Verpackungsfehler</v>
      </c>
      <c r="G1902" s="95" t="str">
        <f>IF(ISBLANK(V1902),VLOOKUP(Abfalldokumentation!$P1902,'Liste Gründe'!A:D,3,FALSE),V1902)</f>
        <v>offene Verpackung</v>
      </c>
      <c r="H1902" s="96" t="str">
        <f>IF(ISBLANK(Abfalldokumentation!$W1902),"-",Abfalldokumentation!$W1902)</f>
        <v>-</v>
      </c>
      <c r="I1902" s="96">
        <f t="shared" si="235"/>
        <v>46</v>
      </c>
      <c r="J1902" s="96" t="str">
        <f t="shared" si="236"/>
        <v>Produkte</v>
      </c>
      <c r="K1902" s="96" t="str">
        <f t="shared" si="237"/>
        <v>BUs</v>
      </c>
      <c r="L1902" s="96" t="str">
        <f t="shared" si="238"/>
        <v>Symptome</v>
      </c>
      <c r="M19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IFERROR(VLOOKUP(Abfalldokumentation!$O1902,Kennzahlen!U:X,3,FALSE)*Abfalldokumentation!$B1902,"0")))),0)</f>
        <v>0</v>
      </c>
      <c r="N1902" s="96" t="str">
        <f>IF(ISBLANK(Q1902),VLOOKUP(Abfalldokumentation!$O1902,'Linien - BU'!R:S,2,FALSE),Q1902)</f>
        <v>BU4</v>
      </c>
      <c r="O1902" s="97">
        <f t="shared" si="239"/>
        <v>29500885</v>
      </c>
      <c r="P1902" s="97">
        <f t="shared" si="240"/>
        <v>82</v>
      </c>
      <c r="Q1902" s="38" t="s">
        <v>9</v>
      </c>
      <c r="R1902" s="39">
        <v>29500885</v>
      </c>
      <c r="S1902" s="39">
        <v>66</v>
      </c>
      <c r="T1902" s="39">
        <v>82</v>
      </c>
      <c r="U1902" s="40">
        <v>44518</v>
      </c>
      <c r="V1902" s="58"/>
      <c r="W1902" s="39"/>
      <c r="X1902" s="43" t="str">
        <f>IFERROR(VLOOKUP(Abfalldokumentation!$R1902,Artikel!A:C,3,FALSE),Abfalldokumentation!$R1902)</f>
        <v>ABS HEUBL</v>
      </c>
    </row>
    <row r="1903" spans="1:24" ht="30" customHeight="1" x14ac:dyDescent="0.25">
      <c r="A1903" s="93" t="str">
        <f>VLOOKUP(N1903,'Linien - BU'!A:B,2,FALSE)</f>
        <v>BU4</v>
      </c>
      <c r="B1903" s="94">
        <f t="shared" si="234"/>
        <v>139</v>
      </c>
      <c r="C1903" s="95">
        <f>Abfalldokumentation!$U1903</f>
        <v>44518</v>
      </c>
      <c r="D1903" s="68" t="str">
        <f>IFERROR(VLOOKUP(Tabelle3[[#This Row],[Artikelnr.]],Produktgruppe!A:B,2,0),Tabelle3[[#This Row],[Produktname]])</f>
        <v>ABS 295</v>
      </c>
      <c r="E1903" s="96" t="str">
        <f>IFERROR(VLOOKUP(Abfalldokumentation!$O1903,Artikel!A:C,3,FALSE),Abfalldokumentation!$O1903)</f>
        <v>ABS Unser Blütenkäse</v>
      </c>
      <c r="F1903" s="96" t="str">
        <f>VLOOKUP(T1903,'Liste Gründe'!A:D,2,FALSE)</f>
        <v>keinen Verwendungszweck</v>
      </c>
      <c r="G1903" s="95" t="str">
        <f>IF(ISBLANK(V1903),VLOOKUP(Abfalldokumentation!$P1903,'Liste Gründe'!A:D,3,FALSE),V1903)</f>
        <v>keinen Verwendungszweck</v>
      </c>
      <c r="H1903" s="96" t="str">
        <f>IF(ISBLANK(Abfalldokumentation!$W1903),"-",Abfalldokumentation!$W1903)</f>
        <v>-</v>
      </c>
      <c r="I1903" s="96">
        <f t="shared" si="235"/>
        <v>46</v>
      </c>
      <c r="J1903" s="96" t="str">
        <f t="shared" si="236"/>
        <v>Produkte</v>
      </c>
      <c r="K1903" s="96" t="str">
        <f t="shared" si="237"/>
        <v>BUs</v>
      </c>
      <c r="L1903" s="96" t="str">
        <f t="shared" si="238"/>
        <v>Symptome</v>
      </c>
      <c r="M19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IFERROR(VLOOKUP(Abfalldokumentation!$O1903,Kennzahlen!U:X,3,FALSE)*Abfalldokumentation!$B1903,"0")))),0)</f>
        <v>9.4651380183951126</v>
      </c>
      <c r="N1903" s="96" t="str">
        <f>IF(ISBLANK(Q1903),VLOOKUP(Abfalldokumentation!$O1903,'Linien - BU'!R:S,2,FALSE),Q1903)</f>
        <v>BU4</v>
      </c>
      <c r="O1903" s="97">
        <f t="shared" si="239"/>
        <v>29500910</v>
      </c>
      <c r="P1903" s="97">
        <f t="shared" si="240"/>
        <v>61</v>
      </c>
      <c r="Q1903" s="38" t="s">
        <v>9</v>
      </c>
      <c r="R1903" s="39">
        <v>29500910</v>
      </c>
      <c r="S1903" s="39">
        <v>139</v>
      </c>
      <c r="T1903" s="39">
        <v>61</v>
      </c>
      <c r="U1903" s="40">
        <v>44518</v>
      </c>
      <c r="V1903" s="58"/>
      <c r="W1903" s="39"/>
      <c r="X1903" s="43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93" t="str">
        <f>VLOOKUP(N1904,'Linien - BU'!A:B,2,FALSE)</f>
        <v>BU4</v>
      </c>
      <c r="B1904" s="94">
        <f t="shared" si="234"/>
        <v>20</v>
      </c>
      <c r="C1904" s="95">
        <f>Abfalldokumentation!$U1904</f>
        <v>44518</v>
      </c>
      <c r="D1904" s="68" t="str">
        <f>IFERROR(VLOOKUP(Tabelle3[[#This Row],[Artikelnr.]],Produktgruppe!A:B,2,0),Tabelle3[[#This Row],[Produktname]])</f>
        <v>ABS 295</v>
      </c>
      <c r="E1904" s="96" t="str">
        <f>IFERROR(VLOOKUP(Abfalldokumentation!$O1904,Artikel!A:C,3,FALSE),Abfalldokumentation!$O1904)</f>
        <v>ABS OLD-AMSTERDAM</v>
      </c>
      <c r="F1904" s="96" t="str">
        <f>VLOOKUP(T1904,'Liste Gründe'!A:D,2,FALSE)</f>
        <v>keinen Verwendungszweck</v>
      </c>
      <c r="G1904" s="95" t="str">
        <f>IF(ISBLANK(V1904),VLOOKUP(Abfalldokumentation!$P1904,'Liste Gründe'!A:D,3,FALSE),V1904)</f>
        <v>keinen Verwendungszweck</v>
      </c>
      <c r="H1904" s="96" t="str">
        <f>IF(ISBLANK(Abfalldokumentation!$W1904),"-",Abfalldokumentation!$W1904)</f>
        <v>-</v>
      </c>
      <c r="I1904" s="96">
        <f t="shared" si="235"/>
        <v>46</v>
      </c>
      <c r="J1904" s="96" t="str">
        <f t="shared" si="236"/>
        <v>Produkte</v>
      </c>
      <c r="K1904" s="96" t="str">
        <f t="shared" si="237"/>
        <v>BUs</v>
      </c>
      <c r="L1904" s="96" t="str">
        <f t="shared" si="238"/>
        <v>Symptome</v>
      </c>
      <c r="M19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IFERROR(VLOOKUP(Abfalldokumentation!$O1904,Kennzahlen!U:X,3,FALSE)*Abfalldokumentation!$B1904,"0")))),0)</f>
        <v>10.868925052314992</v>
      </c>
      <c r="N1904" s="96" t="str">
        <f>IF(ISBLANK(Q1904),VLOOKUP(Abfalldokumentation!$O1904,'Linien - BU'!R:S,2,FALSE),Q1904)</f>
        <v>BU4</v>
      </c>
      <c r="O1904" s="97">
        <f t="shared" si="239"/>
        <v>29501039</v>
      </c>
      <c r="P1904" s="97">
        <f t="shared" si="240"/>
        <v>61</v>
      </c>
      <c r="Q1904" s="38" t="s">
        <v>9</v>
      </c>
      <c r="R1904" s="39">
        <v>29501039</v>
      </c>
      <c r="S1904" s="39">
        <v>20</v>
      </c>
      <c r="T1904" s="39">
        <v>61</v>
      </c>
      <c r="U1904" s="40">
        <v>44518</v>
      </c>
      <c r="V1904" s="58"/>
      <c r="W1904" s="39"/>
      <c r="X1904" s="43" t="str">
        <f>IFERROR(VLOOKUP(Abfalldokumentation!$R1904,Artikel!A:C,3,FALSE),Abfalldokumentation!$R1904)</f>
        <v>ABS OLD-AMSTERDAM</v>
      </c>
    </row>
    <row r="1905" spans="1:24" ht="30" customHeight="1" x14ac:dyDescent="0.25">
      <c r="A1905" s="93" t="str">
        <f>VLOOKUP(N1905,'Linien - BU'!A:B,2,FALSE)</f>
        <v>Rest</v>
      </c>
      <c r="B1905" s="94">
        <f t="shared" si="234"/>
        <v>3</v>
      </c>
      <c r="C1905" s="95">
        <f>Abfalldokumentation!$U1905</f>
        <v>44518</v>
      </c>
      <c r="D1905" s="68" t="str">
        <f>IFERROR(VLOOKUP(Tabelle3[[#This Row],[Artikelnr.]],Produktgruppe!A:B,2,0),Tabelle3[[#This Row],[Produktname]])</f>
        <v>Rest</v>
      </c>
      <c r="E1905" s="96" t="str">
        <f>IFERROR(VLOOKUP(Abfalldokumentation!$O1905,Artikel!A:C,3,FALSE),Abfalldokumentation!$O1905)</f>
        <v>-</v>
      </c>
      <c r="F1905" s="96" t="str">
        <f>VLOOKUP(T1905,'Liste Gründe'!A:D,2,FALSE)</f>
        <v>Qualitätssicherung</v>
      </c>
      <c r="G1905" s="95" t="str">
        <f>IF(ISBLANK(V1905),VLOOKUP(Abfalldokumentation!$P1905,'Liste Gründe'!A:D,3,FALSE),V1905)</f>
        <v>Muster</v>
      </c>
      <c r="H1905" s="96" t="str">
        <f>IF(ISBLANK(Abfalldokumentation!$W1905),"-",Abfalldokumentation!$W1905)</f>
        <v>-</v>
      </c>
      <c r="I1905" s="96">
        <f t="shared" si="235"/>
        <v>46</v>
      </c>
      <c r="J1905" s="96" t="str">
        <f t="shared" si="236"/>
        <v>Produkte</v>
      </c>
      <c r="K1905" s="96" t="str">
        <f t="shared" si="237"/>
        <v>BUs</v>
      </c>
      <c r="L1905" s="96" t="str">
        <f t="shared" si="238"/>
        <v>Symptome</v>
      </c>
      <c r="M19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IFERROR(VLOOKUP(Abfalldokumentation!$O1905,Kennzahlen!U:X,3,FALSE)*Abfalldokumentation!$B1905,"0")))),0)</f>
        <v>0</v>
      </c>
      <c r="N1905" s="96" t="str">
        <f>IF(ISBLANK(Q1905),VLOOKUP(Abfalldokumentation!$O1905,'Linien - BU'!R:S,2,FALSE),Q1905)</f>
        <v>QM</v>
      </c>
      <c r="O1905" s="97" t="str">
        <f t="shared" si="239"/>
        <v>-</v>
      </c>
      <c r="P1905" s="97">
        <f t="shared" si="240"/>
        <v>72</v>
      </c>
      <c r="Q1905" s="38" t="s">
        <v>182</v>
      </c>
      <c r="R1905" s="39" t="s">
        <v>52</v>
      </c>
      <c r="S1905" s="39">
        <v>3</v>
      </c>
      <c r="T1905" s="39">
        <v>72</v>
      </c>
      <c r="U1905" s="40">
        <v>44518</v>
      </c>
      <c r="V1905" s="58"/>
      <c r="W1905" s="39"/>
      <c r="X1905" s="43" t="str">
        <f>IFERROR(VLOOKUP(Abfalldokumentation!$R1905,Artikel!A:C,3,FALSE),Abfalldokumentation!$R1905)</f>
        <v>-</v>
      </c>
    </row>
    <row r="1906" spans="1:24" ht="30" customHeight="1" x14ac:dyDescent="0.25">
      <c r="A1906" s="93" t="str">
        <f>VLOOKUP(N1906,'Linien - BU'!A:B,2,FALSE)</f>
        <v>BU1</v>
      </c>
      <c r="B1906" s="94">
        <f t="shared" si="234"/>
        <v>34</v>
      </c>
      <c r="C1906" s="95">
        <f>Abfalldokumentation!$U1906</f>
        <v>44518</v>
      </c>
      <c r="D1906" s="68" t="str">
        <f>IFERROR(VLOOKUP(Tabelle3[[#This Row],[Artikelnr.]],Produktgruppe!A:B,2,0),Tabelle3[[#This Row],[Produktname]])</f>
        <v>VOS 295</v>
      </c>
      <c r="E1906" s="96" t="str">
        <f>IFERROR(VLOOKUP(Abfalldokumentation!$O1906,Artikel!A:C,3,FALSE),Abfalldokumentation!$O1906)</f>
        <v>VOS-ABS ENTSORGUNG</v>
      </c>
      <c r="F1906" s="96" t="str">
        <f>VLOOKUP(T1906,'Liste Gründe'!A:D,2,FALSE)</f>
        <v>Rest</v>
      </c>
      <c r="G1906" s="95" t="str">
        <f>IF(ISBLANK(V1906),VLOOKUP(Abfalldokumentation!$P1906,'Liste Gründe'!A:D,3,FALSE),V1906)</f>
        <v>geschälte Rinde</v>
      </c>
      <c r="H1906" s="96" t="str">
        <f>IF(ISBLANK(Abfalldokumentation!$W1906),"-",Abfalldokumentation!$W1906)</f>
        <v>-</v>
      </c>
      <c r="I1906" s="96">
        <f t="shared" si="235"/>
        <v>46</v>
      </c>
      <c r="J1906" s="96" t="str">
        <f t="shared" si="236"/>
        <v>Produkte</v>
      </c>
      <c r="K1906" s="96" t="str">
        <f t="shared" si="237"/>
        <v>BUs</v>
      </c>
      <c r="L1906" s="96" t="str">
        <f t="shared" si="238"/>
        <v>Symptome</v>
      </c>
      <c r="M19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IFERROR(VLOOKUP(Abfalldokumentation!$O1906,Kennzahlen!U:X,3,FALSE)*Abfalldokumentation!$B1906,"0")))),0)</f>
        <v>0.34</v>
      </c>
      <c r="N1906" s="96" t="str">
        <f>IF(ISBLANK(Q1906),VLOOKUP(Abfalldokumentation!$O1906,'Linien - BU'!R:S,2,FALSE),Q1906)</f>
        <v>RWV</v>
      </c>
      <c r="O1906" s="97">
        <f t="shared" si="239"/>
        <v>29500917</v>
      </c>
      <c r="P1906" s="97">
        <f t="shared" si="240"/>
        <v>60</v>
      </c>
      <c r="Q1906" s="38" t="s">
        <v>188</v>
      </c>
      <c r="R1906" s="39">
        <v>29500917</v>
      </c>
      <c r="S1906" s="39">
        <v>34</v>
      </c>
      <c r="T1906" s="39">
        <v>60</v>
      </c>
      <c r="U1906" s="40">
        <v>44518</v>
      </c>
      <c r="V1906" s="58"/>
      <c r="W1906" s="39"/>
      <c r="X1906" s="43" t="str">
        <f>IFERROR(VLOOKUP(Abfalldokumentation!$R1906,Artikel!A:C,3,FALSE),Abfalldokumentation!$R1906)</f>
        <v>VOS-ABS ENTSORGUNG</v>
      </c>
    </row>
    <row r="1907" spans="1:24" ht="30" customHeight="1" x14ac:dyDescent="0.25">
      <c r="A1907" s="93" t="str">
        <f>VLOOKUP(N1907,'Linien - BU'!A:B,2,FALSE)</f>
        <v>Rest</v>
      </c>
      <c r="B1907" s="94">
        <f t="shared" si="234"/>
        <v>16</v>
      </c>
      <c r="C1907" s="95">
        <f>Abfalldokumentation!$U1907</f>
        <v>44518</v>
      </c>
      <c r="D1907" s="68" t="str">
        <f>IFERROR(VLOOKUP(Tabelle3[[#This Row],[Artikelnr.]],Produktgruppe!A:B,2,0),Tabelle3[[#This Row],[Produktname]])</f>
        <v>Rest</v>
      </c>
      <c r="E1907" s="96" t="str">
        <f>IFERROR(VLOOKUP(Abfalldokumentation!$O1907,Artikel!A:C,3,FALSE),Abfalldokumentation!$O1907)</f>
        <v>-</v>
      </c>
      <c r="F1907" s="96" t="str">
        <f>VLOOKUP(T1907,'Liste Gründe'!A:D,2,FALSE)</f>
        <v>Qualitätssicherung</v>
      </c>
      <c r="G1907" s="95" t="str">
        <f>IF(ISBLANK(V1907),VLOOKUP(Abfalldokumentation!$P1907,'Liste Gründe'!A:D,3,FALSE),V1907)</f>
        <v>Sensorik</v>
      </c>
      <c r="H1907" s="96" t="str">
        <f>IF(ISBLANK(Abfalldokumentation!$W1907),"-",Abfalldokumentation!$W1907)</f>
        <v>-</v>
      </c>
      <c r="I1907" s="96">
        <f t="shared" si="235"/>
        <v>46</v>
      </c>
      <c r="J1907" s="96" t="str">
        <f t="shared" si="236"/>
        <v>Produkte</v>
      </c>
      <c r="K1907" s="96" t="str">
        <f t="shared" si="237"/>
        <v>BUs</v>
      </c>
      <c r="L1907" s="96" t="str">
        <f t="shared" si="238"/>
        <v>Symptome</v>
      </c>
      <c r="M19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IFERROR(VLOOKUP(Abfalldokumentation!$O1907,Kennzahlen!U:X,3,FALSE)*Abfalldokumentation!$B1907,"0")))),0)</f>
        <v>0</v>
      </c>
      <c r="N1907" s="96" t="str">
        <f>IF(ISBLANK(Q1907),VLOOKUP(Abfalldokumentation!$O1907,'Linien - BU'!R:S,2,FALSE),Q1907)</f>
        <v>QM</v>
      </c>
      <c r="O1907" s="97" t="str">
        <f t="shared" si="239"/>
        <v>-</v>
      </c>
      <c r="P1907" s="97">
        <f t="shared" si="240"/>
        <v>74</v>
      </c>
      <c r="Q1907" s="38" t="s">
        <v>182</v>
      </c>
      <c r="R1907" s="39" t="s">
        <v>52</v>
      </c>
      <c r="S1907" s="39">
        <v>16</v>
      </c>
      <c r="T1907" s="39">
        <v>74</v>
      </c>
      <c r="U1907" s="40">
        <v>44518</v>
      </c>
      <c r="V1907" s="58"/>
      <c r="W1907" s="39"/>
      <c r="X1907" s="43" t="str">
        <f>IFERROR(VLOOKUP(Abfalldokumentation!$R1907,Artikel!A:C,3,FALSE),Abfalldokumentation!$R1907)</f>
        <v>-</v>
      </c>
    </row>
    <row r="1908" spans="1:24" ht="30" customHeight="1" x14ac:dyDescent="0.25">
      <c r="A1908" s="93" t="str">
        <f>VLOOKUP(N1908,'Linien - BU'!A:B,2,FALSE)</f>
        <v>BU3</v>
      </c>
      <c r="B1908" s="94">
        <f t="shared" si="234"/>
        <v>25</v>
      </c>
      <c r="C1908" s="95">
        <f>Abfalldokumentation!$U1908</f>
        <v>44518</v>
      </c>
      <c r="D1908" s="68" t="str">
        <f>IFERROR(VLOOKUP(Tabelle3[[#This Row],[Artikelnr.]],Produktgruppe!A:B,2,0),Tabelle3[[#This Row],[Produktname]])</f>
        <v>Rest</v>
      </c>
      <c r="E1908" s="96" t="str">
        <f>IFERROR(VLOOKUP(Abfalldokumentation!$O1908,Artikel!A:C,3,FALSE),Abfalldokumentation!$O1908)</f>
        <v>Reste Zipfel</v>
      </c>
      <c r="F1908" s="96" t="str">
        <f>VLOOKUP(T1908,'Liste Gründe'!A:D,2,FALSE)</f>
        <v>keinen Verwendungszweck</v>
      </c>
      <c r="G1908" s="95" t="str">
        <f>IF(ISBLANK(V1908),VLOOKUP(Abfalldokumentation!$P1908,'Liste Gründe'!A:D,3,FALSE),V1908)</f>
        <v>Wurstschlaufe</v>
      </c>
      <c r="H1908" s="96" t="str">
        <f>IF(ISBLANK(Abfalldokumentation!$W1908),"-",Abfalldokumentation!$W1908)</f>
        <v>-</v>
      </c>
      <c r="I1908" s="96">
        <f t="shared" si="235"/>
        <v>46</v>
      </c>
      <c r="J1908" s="96" t="str">
        <f t="shared" si="236"/>
        <v>Produkte</v>
      </c>
      <c r="K1908" s="96" t="str">
        <f t="shared" si="237"/>
        <v>BUs</v>
      </c>
      <c r="L1908" s="96" t="str">
        <f t="shared" si="238"/>
        <v>Symptome</v>
      </c>
      <c r="M19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IFERROR(VLOOKUP(Abfalldokumentation!$O1908,Kennzahlen!U:X,3,FALSE)*Abfalldokumentation!$B1908,"0")))),0)</f>
        <v>0</v>
      </c>
      <c r="N1908" s="96" t="str">
        <f>IF(ISBLANK(Q1908),VLOOKUP(Abfalldokumentation!$O1908,'Linien - BU'!R:S,2,FALSE),Q1908)</f>
        <v>WVP</v>
      </c>
      <c r="O1908" s="97" t="str">
        <f t="shared" si="239"/>
        <v>Reste Zipfel</v>
      </c>
      <c r="P1908" s="97">
        <f t="shared" si="240"/>
        <v>61</v>
      </c>
      <c r="Q1908" s="38" t="s">
        <v>195</v>
      </c>
      <c r="R1908" s="39" t="s">
        <v>117</v>
      </c>
      <c r="S1908" s="39">
        <v>25</v>
      </c>
      <c r="T1908" s="39">
        <v>61</v>
      </c>
      <c r="U1908" s="40">
        <v>44518</v>
      </c>
      <c r="V1908" s="47" t="s">
        <v>39</v>
      </c>
      <c r="W1908" s="39"/>
      <c r="X1908" s="43" t="str">
        <f>IFERROR(VLOOKUP(Abfalldokumentation!$R1908,Artikel!A:C,3,FALSE),Abfalldokumentation!$R1908)</f>
        <v>Reste Zipfel</v>
      </c>
    </row>
    <row r="1909" spans="1:24" ht="30" customHeight="1" x14ac:dyDescent="0.25">
      <c r="A1909" s="93" t="str">
        <f>VLOOKUP(N1909,'Linien - BU'!A:B,2,FALSE)</f>
        <v>Rest</v>
      </c>
      <c r="B1909" s="94">
        <f t="shared" si="234"/>
        <v>2.8</v>
      </c>
      <c r="C1909" s="95">
        <f>Abfalldokumentation!$U1909</f>
        <v>44518</v>
      </c>
      <c r="D1909" s="68" t="str">
        <f>IFERROR(VLOOKUP(Tabelle3[[#This Row],[Artikelnr.]],Produktgruppe!A:B,2,0),Tabelle3[[#This Row],[Produktname]])</f>
        <v>Rest</v>
      </c>
      <c r="E1909" s="96" t="str">
        <f>IFERROR(VLOOKUP(Abfalldokumentation!$O1909,Artikel!A:C,3,FALSE),Abfalldokumentation!$O1909)</f>
        <v>-</v>
      </c>
      <c r="F1909" s="96" t="str">
        <f>VLOOKUP(T1909,'Liste Gründe'!A:D,2,FALSE)</f>
        <v>Qualitätssicherung</v>
      </c>
      <c r="G1909" s="95" t="str">
        <f>IF(ISBLANK(V1909),VLOOKUP(Abfalldokumentation!$P1909,'Liste Gründe'!A:D,3,FALSE),V1909)</f>
        <v>Sensorik</v>
      </c>
      <c r="H1909" s="96" t="str">
        <f>IF(ISBLANK(Abfalldokumentation!$W1909),"-",Abfalldokumentation!$W1909)</f>
        <v>-</v>
      </c>
      <c r="I1909" s="96">
        <f t="shared" si="235"/>
        <v>46</v>
      </c>
      <c r="J1909" s="96" t="str">
        <f t="shared" si="236"/>
        <v>Produkte</v>
      </c>
      <c r="K1909" s="96" t="str">
        <f t="shared" si="237"/>
        <v>BUs</v>
      </c>
      <c r="L1909" s="96" t="str">
        <f t="shared" si="238"/>
        <v>Symptome</v>
      </c>
      <c r="M19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IFERROR(VLOOKUP(Abfalldokumentation!$O1909,Kennzahlen!U:X,3,FALSE)*Abfalldokumentation!$B1909,"0")))),0)</f>
        <v>0</v>
      </c>
      <c r="N1909" s="96" t="str">
        <f>IF(ISBLANK(Q1909),VLOOKUP(Abfalldokumentation!$O1909,'Linien - BU'!R:S,2,FALSE),Q1909)</f>
        <v>Labor</v>
      </c>
      <c r="O1909" s="97" t="str">
        <f t="shared" si="239"/>
        <v>-</v>
      </c>
      <c r="P1909" s="97">
        <f t="shared" si="240"/>
        <v>74</v>
      </c>
      <c r="Q1909" s="38" t="s">
        <v>185</v>
      </c>
      <c r="R1909" s="39" t="s">
        <v>52</v>
      </c>
      <c r="S1909" s="39">
        <v>2.8</v>
      </c>
      <c r="T1909" s="39">
        <v>74</v>
      </c>
      <c r="U1909" s="40">
        <v>44518</v>
      </c>
      <c r="V1909" s="58"/>
      <c r="W1909" s="39"/>
      <c r="X1909" s="43" t="str">
        <f>IFERROR(VLOOKUP(Abfalldokumentation!$R1909,Artikel!A:C,3,FALSE),Abfalldokumentation!$R1909)</f>
        <v>-</v>
      </c>
    </row>
    <row r="1910" spans="1:24" ht="30" customHeight="1" x14ac:dyDescent="0.25">
      <c r="A1910" s="93" t="str">
        <f>VLOOKUP(N1910,'Linien - BU'!A:B,2,FALSE)</f>
        <v>BU1</v>
      </c>
      <c r="B1910" s="94">
        <f t="shared" si="234"/>
        <v>34</v>
      </c>
      <c r="C1910" s="95">
        <f>Abfalldokumentation!$U1910</f>
        <v>44519</v>
      </c>
      <c r="D1910" s="68" t="str">
        <f>IFERROR(VLOOKUP(Tabelle3[[#This Row],[Artikelnr.]],Produktgruppe!A:B,2,0),Tabelle3[[#This Row],[Produktname]])</f>
        <v>VOS 295</v>
      </c>
      <c r="E1910" s="96" t="str">
        <f>IFERROR(VLOOKUP(Abfalldokumentation!$O1910,Artikel!A:C,3,FALSE),Abfalldokumentation!$O1910)</f>
        <v>VOS-ABS ENTSORGUNG</v>
      </c>
      <c r="F1910" s="96" t="str">
        <f>VLOOKUP(T1910,'Liste Gründe'!A:D,2,FALSE)</f>
        <v>Rest</v>
      </c>
      <c r="G1910" s="95" t="str">
        <f>IF(ISBLANK(V1910),VLOOKUP(Abfalldokumentation!$P1910,'Liste Gründe'!A:D,3,FALSE),V1910)</f>
        <v>geschälte Rinde</v>
      </c>
      <c r="H1910" s="96" t="str">
        <f>IF(ISBLANK(Abfalldokumentation!$W1910),"-",Abfalldokumentation!$W1910)</f>
        <v>-</v>
      </c>
      <c r="I1910" s="96">
        <f t="shared" si="235"/>
        <v>46</v>
      </c>
      <c r="J1910" s="96" t="str">
        <f t="shared" si="236"/>
        <v>Produkte</v>
      </c>
      <c r="K1910" s="96" t="str">
        <f t="shared" si="237"/>
        <v>BUs</v>
      </c>
      <c r="L1910" s="96" t="str">
        <f t="shared" si="238"/>
        <v>Symptome</v>
      </c>
      <c r="M19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IFERROR(VLOOKUP(Abfalldokumentation!$O1910,Kennzahlen!U:X,3,FALSE)*Abfalldokumentation!$B1910,"0")))),0)</f>
        <v>0.34</v>
      </c>
      <c r="N1910" s="96" t="str">
        <f>IF(ISBLANK(Q1910),VLOOKUP(Abfalldokumentation!$O1910,'Linien - BU'!R:S,2,FALSE),Q1910)</f>
        <v>RWV</v>
      </c>
      <c r="O1910" s="97">
        <f t="shared" si="239"/>
        <v>29500917</v>
      </c>
      <c r="P1910" s="97">
        <f t="shared" si="240"/>
        <v>60</v>
      </c>
      <c r="Q1910" s="38" t="s">
        <v>188</v>
      </c>
      <c r="R1910" s="39">
        <v>29500917</v>
      </c>
      <c r="S1910" s="39">
        <v>34</v>
      </c>
      <c r="T1910" s="39">
        <v>60</v>
      </c>
      <c r="U1910" s="40">
        <v>44519</v>
      </c>
      <c r="V1910" s="58"/>
      <c r="W1910" s="39"/>
      <c r="X1910" s="43" t="str">
        <f>IFERROR(VLOOKUP(Abfalldokumentation!$R1910,Artikel!A:C,3,FALSE),Abfalldokumentation!$R1910)</f>
        <v>VOS-ABS ENTSORGUNG</v>
      </c>
    </row>
    <row r="1911" spans="1:24" ht="30" customHeight="1" x14ac:dyDescent="0.25">
      <c r="A1911" s="93" t="str">
        <f>VLOOKUP(N1911,'Linien - BU'!A:B,2,FALSE)</f>
        <v>Rest</v>
      </c>
      <c r="B1911" s="94">
        <f t="shared" si="234"/>
        <v>30</v>
      </c>
      <c r="C1911" s="95">
        <f>Abfalldokumentation!$U1911</f>
        <v>44519</v>
      </c>
      <c r="D1911" s="68" t="str">
        <f>IFERROR(VLOOKUP(Tabelle3[[#This Row],[Artikelnr.]],Produktgruppe!A:B,2,0),Tabelle3[[#This Row],[Produktname]])</f>
        <v>Rest</v>
      </c>
      <c r="E1911" s="96" t="str">
        <f>IFERROR(VLOOKUP(Abfalldokumentation!$O1911,Artikel!A:C,3,FALSE),Abfalldokumentation!$O1911)</f>
        <v>-</v>
      </c>
      <c r="F1911" s="96" t="str">
        <f>VLOOKUP(T1911,'Liste Gründe'!A:D,2,FALSE)</f>
        <v>Qualitätssicherung</v>
      </c>
      <c r="G1911" s="95" t="str">
        <f>IF(ISBLANK(V1911),VLOOKUP(Abfalldokumentation!$P1911,'Liste Gründe'!A:D,3,FALSE),V1911)</f>
        <v>Einwaage</v>
      </c>
      <c r="H1911" s="96" t="str">
        <f>IF(ISBLANK(Abfalldokumentation!$W1911),"-",Abfalldokumentation!$W1911)</f>
        <v>-</v>
      </c>
      <c r="I1911" s="96">
        <f t="shared" si="235"/>
        <v>46</v>
      </c>
      <c r="J1911" s="96" t="str">
        <f t="shared" si="236"/>
        <v>Produkte</v>
      </c>
      <c r="K1911" s="96" t="str">
        <f t="shared" si="237"/>
        <v>BUs</v>
      </c>
      <c r="L1911" s="96" t="str">
        <f t="shared" si="238"/>
        <v>Symptome</v>
      </c>
      <c r="M19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IFERROR(VLOOKUP(Abfalldokumentation!$O1911,Kennzahlen!U:X,3,FALSE)*Abfalldokumentation!$B1911,"0")))),0)</f>
        <v>0</v>
      </c>
      <c r="N1911" s="96" t="str">
        <f>IF(ISBLANK(Q1911),VLOOKUP(Abfalldokumentation!$O1911,'Linien - BU'!R:S,2,FALSE),Q1911)</f>
        <v>Labor</v>
      </c>
      <c r="O1911" s="97" t="str">
        <f t="shared" si="239"/>
        <v>-</v>
      </c>
      <c r="P1911" s="97">
        <f t="shared" si="240"/>
        <v>71</v>
      </c>
      <c r="Q1911" s="38" t="s">
        <v>185</v>
      </c>
      <c r="R1911" s="39" t="s">
        <v>52</v>
      </c>
      <c r="S1911" s="39">
        <v>30</v>
      </c>
      <c r="T1911" s="39">
        <v>71</v>
      </c>
      <c r="U1911" s="40">
        <v>44519</v>
      </c>
      <c r="V1911" s="58"/>
      <c r="W1911" s="39"/>
      <c r="X1911" s="43" t="str">
        <f>IFERROR(VLOOKUP(Abfalldokumentation!$R1911,Artikel!A:C,3,FALSE),Abfalldokumentation!$R1911)</f>
        <v>-</v>
      </c>
    </row>
    <row r="1912" spans="1:24" ht="30" customHeight="1" x14ac:dyDescent="0.25">
      <c r="A1912" s="93" t="str">
        <f>VLOOKUP(N1912,'Linien - BU'!A:B,2,FALSE)</f>
        <v>Rest</v>
      </c>
      <c r="B1912" s="94">
        <f t="shared" si="234"/>
        <v>0</v>
      </c>
      <c r="C1912" s="95">
        <f>Abfalldokumentation!$U1912</f>
        <v>44519</v>
      </c>
      <c r="D1912" s="68" t="str">
        <f>IFERROR(VLOOKUP(Tabelle3[[#This Row],[Artikelnr.]],Produktgruppe!A:B,2,0),Tabelle3[[#This Row],[Produktname]])</f>
        <v>Rohware</v>
      </c>
      <c r="E1912" s="96" t="str">
        <f>IFERROR(VLOOKUP(Abfalldokumentation!$O1912,Artikel!A:C,3,FALSE),Abfalldokumentation!$O1912)</f>
        <v>Cheddar Paste 10kg rot</v>
      </c>
      <c r="F1912" s="96" t="str">
        <f>VLOOKUP(T1912,'Liste Gründe'!A:D,2,FALSE)</f>
        <v>Schimmel</v>
      </c>
      <c r="G1912" s="95" t="str">
        <f>IF(ISBLANK(V1912),VLOOKUP(Abfalldokumentation!$P1912,'Liste Gründe'!A:D,3,FALSE),V1912)</f>
        <v>gratis erhalten</v>
      </c>
      <c r="H1912" s="96" t="str">
        <f>IF(ISBLANK(Abfalldokumentation!$W1912),"-",Abfalldokumentation!$W1912)</f>
        <v>-</v>
      </c>
      <c r="I1912" s="96">
        <f t="shared" si="235"/>
        <v>46</v>
      </c>
      <c r="J1912" s="96" t="str">
        <f t="shared" si="236"/>
        <v>Produkte</v>
      </c>
      <c r="K1912" s="96" t="str">
        <f t="shared" si="237"/>
        <v>BUs</v>
      </c>
      <c r="L1912" s="96" t="str">
        <f t="shared" si="238"/>
        <v>Symptome</v>
      </c>
      <c r="M19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IFERROR(VLOOKUP(Abfalldokumentation!$O1912,Kennzahlen!U:X,3,FALSE)*Abfalldokumentation!$B1912,"0")))),0)</f>
        <v>0</v>
      </c>
      <c r="N1912" s="96" t="str">
        <f>IF(ISBLANK(Q1912),VLOOKUP(Abfalldokumentation!$O1912,'Linien - BU'!R:S,2,FALSE),Q1912)</f>
        <v>Rest</v>
      </c>
      <c r="O1912" s="97">
        <f t="shared" si="239"/>
        <v>57000633</v>
      </c>
      <c r="P1912" s="97">
        <f t="shared" si="240"/>
        <v>11</v>
      </c>
      <c r="Q1912" s="38" t="s">
        <v>10</v>
      </c>
      <c r="R1912" s="39">
        <v>57000633</v>
      </c>
      <c r="S1912" s="39">
        <v>0</v>
      </c>
      <c r="T1912" s="39">
        <v>11</v>
      </c>
      <c r="U1912" s="40">
        <v>44519</v>
      </c>
      <c r="V1912" s="58" t="s">
        <v>16638</v>
      </c>
      <c r="W1912" s="39"/>
      <c r="X1912" s="43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93" t="str">
        <f>VLOOKUP(N1913,'Linien - BU'!A:B,2,FALSE)</f>
        <v>BU3</v>
      </c>
      <c r="B1913" s="94">
        <f t="shared" ref="B1913:B1915" si="241">S1913</f>
        <v>32</v>
      </c>
      <c r="C1913" s="95">
        <f>Abfalldokumentation!$U1913</f>
        <v>44522</v>
      </c>
      <c r="D1913" s="68" t="str">
        <f>IFERROR(VLOOKUP(Tabelle3[[#This Row],[Artikelnr.]],Produktgruppe!A:B,2,0),Tabelle3[[#This Row],[Produktname]])</f>
        <v>VOS 295</v>
      </c>
      <c r="E1913" s="96" t="str">
        <f>IFERROR(VLOOKUP(Abfalldokumentation!$O1913,Artikel!A:C,3,FALSE),Abfalldokumentation!$O1913)</f>
        <v>VOS Würste Jalapeno nat</v>
      </c>
      <c r="F1913" s="96" t="str">
        <f>VLOOKUP(T1913,'Liste Gründe'!A:D,2,FALSE)</f>
        <v>Schimmel</v>
      </c>
      <c r="G1913" s="95" t="str">
        <f>IF(ISBLANK(V1913),VLOOKUP(Abfalldokumentation!$P1913,'Liste Gründe'!A:D,3,FALSE),V1913)</f>
        <v>VOS &gt; Einsatz</v>
      </c>
      <c r="H1913" s="96" t="str">
        <f>IF(ISBLANK(Abfalldokumentation!$W1913),"-",Abfalldokumentation!$W1913)</f>
        <v>-</v>
      </c>
      <c r="I1913" s="96">
        <f t="shared" ref="I1913:I1915" si="242">_xlfn.ISOWEEKNUM(C1913)</f>
        <v>47</v>
      </c>
      <c r="J1913" s="96" t="str">
        <f t="shared" ref="J1913:J1915" si="243">"Produkte"</f>
        <v>Produkte</v>
      </c>
      <c r="K1913" s="96" t="str">
        <f t="shared" ref="K1913:K1915" si="244">"BUs"</f>
        <v>BUs</v>
      </c>
      <c r="L1913" s="96" t="str">
        <f t="shared" ref="L1913:L1915" si="245">"Symptome"</f>
        <v>Symptome</v>
      </c>
      <c r="M19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IFERROR(VLOOKUP(Abfalldokumentation!$O1913,Kennzahlen!U:X,3,FALSE)*Abfalldokumentation!$B1913,"0")))),0)</f>
        <v>16</v>
      </c>
      <c r="N1913" s="96" t="str">
        <f>IF(ISBLANK(Q1913),VLOOKUP(Abfalldokumentation!$O1913,'Linien - BU'!R:S,2,FALSE),Q1913)</f>
        <v>BU3</v>
      </c>
      <c r="O1913" s="97">
        <f t="shared" ref="O1913:O1915" si="246">R1913</f>
        <v>29500606</v>
      </c>
      <c r="P1913" s="97">
        <f t="shared" ref="P1913:P1915" si="247">T1913</f>
        <v>12</v>
      </c>
      <c r="Q1913" s="38" t="s">
        <v>8</v>
      </c>
      <c r="R1913" s="39">
        <v>29500606</v>
      </c>
      <c r="S1913" s="39">
        <v>32</v>
      </c>
      <c r="T1913" s="39">
        <v>12</v>
      </c>
      <c r="U1913" s="40">
        <v>44522</v>
      </c>
      <c r="V1913" s="60" t="s">
        <v>21</v>
      </c>
      <c r="W1913" s="39"/>
      <c r="X1913" s="43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93" t="str">
        <f>VLOOKUP(N1914,'Linien - BU'!A:B,2,FALSE)</f>
        <v>BU3</v>
      </c>
      <c r="B1914" s="94">
        <f t="shared" si="241"/>
        <v>13</v>
      </c>
      <c r="C1914" s="95">
        <f>Abfalldokumentation!$U1914</f>
        <v>44522</v>
      </c>
      <c r="D1914" s="68" t="str">
        <f>IFERROR(VLOOKUP(Tabelle3[[#This Row],[Artikelnr.]],Produktgruppe!A:B,2,0),Tabelle3[[#This Row],[Produktname]])</f>
        <v>VOS 295</v>
      </c>
      <c r="E1914" s="96" t="str">
        <f>IFERROR(VLOOKUP(Abfalldokumentation!$O1914,Artikel!A:C,3,FALSE),Abfalldokumentation!$O1914)</f>
        <v>VOS Würste Jalapeno nat</v>
      </c>
      <c r="F1914" s="96" t="str">
        <f>VLOOKUP(T1914,'Liste Gründe'!A:D,2,FALSE)</f>
        <v>Schimmel</v>
      </c>
      <c r="G1914" s="95" t="str">
        <f>IF(ISBLANK(V1914),VLOOKUP(Abfalldokumentation!$P1914,'Liste Gründe'!A:D,3,FALSE),V1914)</f>
        <v>VOS &gt; Einsatz</v>
      </c>
      <c r="H1914" s="96" t="str">
        <f>IF(ISBLANK(Abfalldokumentation!$W1914),"-",Abfalldokumentation!$W1914)</f>
        <v>-</v>
      </c>
      <c r="I1914" s="96">
        <f t="shared" si="242"/>
        <v>47</v>
      </c>
      <c r="J1914" s="96" t="str">
        <f t="shared" si="243"/>
        <v>Produkte</v>
      </c>
      <c r="K1914" s="96" t="str">
        <f t="shared" si="244"/>
        <v>BUs</v>
      </c>
      <c r="L1914" s="96" t="str">
        <f t="shared" si="245"/>
        <v>Symptome</v>
      </c>
      <c r="M19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IFERROR(VLOOKUP(Abfalldokumentation!$O1914,Kennzahlen!U:X,3,FALSE)*Abfalldokumentation!$B1914,"0")))),0)</f>
        <v>6.5</v>
      </c>
      <c r="N1914" s="96" t="str">
        <f>IF(ISBLANK(Q1914),VLOOKUP(Abfalldokumentation!$O1914,'Linien - BU'!R:S,2,FALSE),Q1914)</f>
        <v>BU3</v>
      </c>
      <c r="O1914" s="97">
        <f t="shared" si="246"/>
        <v>29500606</v>
      </c>
      <c r="P1914" s="97">
        <f t="shared" si="247"/>
        <v>12</v>
      </c>
      <c r="Q1914" s="89" t="s">
        <v>8</v>
      </c>
      <c r="R1914" s="90">
        <v>29500606</v>
      </c>
      <c r="S1914" s="90">
        <v>13</v>
      </c>
      <c r="T1914" s="90">
        <v>12</v>
      </c>
      <c r="U1914" s="40">
        <v>44522</v>
      </c>
      <c r="V1914" s="60" t="s">
        <v>21</v>
      </c>
      <c r="W1914" s="90"/>
      <c r="X1914" s="92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93" t="str">
        <f>VLOOKUP(N1915,'Linien - BU'!A:B,2,FALSE)</f>
        <v>BU3</v>
      </c>
      <c r="B1915" s="94">
        <f t="shared" si="241"/>
        <v>26</v>
      </c>
      <c r="C1915" s="95">
        <f>Abfalldokumentation!$U1915</f>
        <v>44522</v>
      </c>
      <c r="D1915" s="68" t="str">
        <f>IFERROR(VLOOKUP(Tabelle3[[#This Row],[Artikelnr.]],Produktgruppe!A:B,2,0),Tabelle3[[#This Row],[Produktname]])</f>
        <v>VOS 295</v>
      </c>
      <c r="E1915" s="96" t="str">
        <f>IFERROR(VLOOKUP(Abfalldokumentation!$O1915,Artikel!A:C,3,FALSE),Abfalldokumentation!$O1915)</f>
        <v>VOS GRW Gartenkräuter 4</v>
      </c>
      <c r="F1915" s="96" t="str">
        <f>VLOOKUP(T1915,'Liste Gründe'!A:D,2,FALSE)</f>
        <v>Schimmel</v>
      </c>
      <c r="G1915" s="95" t="str">
        <f>IF(ISBLANK(V1915),VLOOKUP(Abfalldokumentation!$P1915,'Liste Gründe'!A:D,3,FALSE),V1915)</f>
        <v>VOS &gt; Einsatz</v>
      </c>
      <c r="H1915" s="96" t="str">
        <f>IF(ISBLANK(Abfalldokumentation!$W1915),"-",Abfalldokumentation!$W1915)</f>
        <v>-</v>
      </c>
      <c r="I1915" s="96">
        <f t="shared" si="242"/>
        <v>47</v>
      </c>
      <c r="J1915" s="96" t="str">
        <f t="shared" si="243"/>
        <v>Produkte</v>
      </c>
      <c r="K1915" s="96" t="str">
        <f t="shared" si="244"/>
        <v>BUs</v>
      </c>
      <c r="L1915" s="96" t="str">
        <f t="shared" si="245"/>
        <v>Symptome</v>
      </c>
      <c r="M19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IFERROR(VLOOKUP(Abfalldokumentation!$O1915,Kennzahlen!U:X,3,FALSE)*Abfalldokumentation!$B1915,"0")))),0)</f>
        <v>13</v>
      </c>
      <c r="N1915" s="96" t="str">
        <f>IF(ISBLANK(Q1915),VLOOKUP(Abfalldokumentation!$O1915,'Linien - BU'!R:S,2,FALSE),Q1915)</f>
        <v>BU3</v>
      </c>
      <c r="O1915" s="97">
        <f t="shared" si="246"/>
        <v>29500620</v>
      </c>
      <c r="P1915" s="97">
        <f t="shared" si="247"/>
        <v>12</v>
      </c>
      <c r="Q1915" s="89" t="s">
        <v>8</v>
      </c>
      <c r="R1915" s="90">
        <v>29500620</v>
      </c>
      <c r="S1915" s="90">
        <v>26</v>
      </c>
      <c r="T1915" s="90">
        <v>12</v>
      </c>
      <c r="U1915" s="40">
        <v>44522</v>
      </c>
      <c r="V1915" s="60" t="s">
        <v>21</v>
      </c>
      <c r="W1915" s="90"/>
      <c r="X1915" s="92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93" t="str">
        <f>VLOOKUP(N1916,'Linien - BU'!A:B,2,FALSE)</f>
        <v>BU4</v>
      </c>
      <c r="B1916" s="94">
        <f>S1916</f>
        <v>20</v>
      </c>
      <c r="C1916" s="95">
        <f>Abfalldokumentation!$U1916</f>
        <v>44522</v>
      </c>
      <c r="D1916" s="68" t="str">
        <f>IFERROR(VLOOKUP(Tabelle3[[#This Row],[Artikelnr.]],Produktgruppe!A:B,2,0),Tabelle3[[#This Row],[Produktname]])</f>
        <v>ABS 295</v>
      </c>
      <c r="E1916" s="96" t="str">
        <f>IFERROR(VLOOKUP(Abfalldokumentation!$O1916,Artikel!A:C,3,FALSE),Abfalldokumentation!$O1916)</f>
        <v>ABS MEDI-KRÄUK</v>
      </c>
      <c r="F1916" s="96" t="str">
        <f>VLOOKUP(T1916,'Liste Gründe'!A:D,2,FALSE)</f>
        <v>keinen Verwendungszweck</v>
      </c>
      <c r="G1916" s="95" t="str">
        <f>IF(ISBLANK(V1916),VLOOKUP(Abfalldokumentation!$P1916,'Liste Gründe'!A:D,3,FALSE),V1916)</f>
        <v>keinen Verwendungszweck</v>
      </c>
      <c r="H1916" s="96" t="str">
        <f>IF(ISBLANK(Abfalldokumentation!$W1916),"-",Abfalldokumentation!$W1916)</f>
        <v>-</v>
      </c>
      <c r="I1916" s="96">
        <f>_xlfn.ISOWEEKNUM(C1916)</f>
        <v>47</v>
      </c>
      <c r="J1916" s="96" t="str">
        <f>"Produkte"</f>
        <v>Produkte</v>
      </c>
      <c r="K1916" s="96" t="str">
        <f>"BUs"</f>
        <v>BUs</v>
      </c>
      <c r="L1916" s="96" t="str">
        <f>"Symptome"</f>
        <v>Symptome</v>
      </c>
      <c r="M19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IFERROR(VLOOKUP(Abfalldokumentation!$O1916,Kennzahlen!U:X,3,FALSE)*Abfalldokumentation!$B1916,"0")))),0)</f>
        <v>6.7194568295036419</v>
      </c>
      <c r="N1916" s="96" t="str">
        <f>IF(ISBLANK(Q1916),VLOOKUP(Abfalldokumentation!$O1916,'Linien - BU'!R:S,2,FALSE),Q1916)</f>
        <v>BU4</v>
      </c>
      <c r="O1916" s="97">
        <f>R1916</f>
        <v>29500886</v>
      </c>
      <c r="P1916" s="97">
        <f>T1916</f>
        <v>61</v>
      </c>
      <c r="Q1916" s="38" t="s">
        <v>9</v>
      </c>
      <c r="R1916" s="39">
        <v>29500886</v>
      </c>
      <c r="S1916" s="39">
        <v>20</v>
      </c>
      <c r="T1916" s="39">
        <v>61</v>
      </c>
      <c r="U1916" s="40">
        <v>44522</v>
      </c>
      <c r="V1916" s="58"/>
      <c r="W1916" s="39"/>
      <c r="X1916" s="43" t="str">
        <f>IFERROR(VLOOKUP(Abfalldokumentation!$R1916,Artikel!A:C,3,FALSE),Abfalldokumentation!$R1916)</f>
        <v>ABS MEDI-KRÄUK</v>
      </c>
    </row>
    <row r="1917" spans="1:24" ht="30" customHeight="1" x14ac:dyDescent="0.25">
      <c r="A1917" s="93" t="str">
        <f>VLOOKUP(N1917,'Linien - BU'!A:B,2,FALSE)</f>
        <v>BU4</v>
      </c>
      <c r="B1917" s="94">
        <f t="shared" ref="B1917:B1919" si="248">S1917</f>
        <v>20</v>
      </c>
      <c r="C1917" s="95">
        <f>Abfalldokumentation!$U1917</f>
        <v>44522</v>
      </c>
      <c r="D1917" s="68" t="str">
        <f>IFERROR(VLOOKUP(Tabelle3[[#This Row],[Artikelnr.]],Produktgruppe!A:B,2,0),Tabelle3[[#This Row],[Produktname]])</f>
        <v>ABS 295</v>
      </c>
      <c r="E1917" s="96" t="str">
        <f>IFERROR(VLOOKUP(Abfalldokumentation!$O1917,Artikel!A:C,3,FALSE),Abfalldokumentation!$O1917)</f>
        <v>ABS Unser Blütenkäse</v>
      </c>
      <c r="F1917" s="96" t="str">
        <f>VLOOKUP(T1917,'Liste Gründe'!A:D,2,FALSE)</f>
        <v>keinen Verwendungszweck</v>
      </c>
      <c r="G1917" s="95" t="str">
        <f>IF(ISBLANK(V1917),VLOOKUP(Abfalldokumentation!$P1917,'Liste Gründe'!A:D,3,FALSE),V1917)</f>
        <v>keinen Verwendungszweck</v>
      </c>
      <c r="H1917" s="96" t="str">
        <f>IF(ISBLANK(Abfalldokumentation!$W1917),"-",Abfalldokumentation!$W1917)</f>
        <v>-</v>
      </c>
      <c r="I1917" s="96">
        <f t="shared" ref="I1917:I1919" si="249">_xlfn.ISOWEEKNUM(C1917)</f>
        <v>47</v>
      </c>
      <c r="J1917" s="96" t="str">
        <f t="shared" ref="J1917:J1919" si="250">"Produkte"</f>
        <v>Produkte</v>
      </c>
      <c r="K1917" s="96" t="str">
        <f t="shared" ref="K1917:K1919" si="251">"BUs"</f>
        <v>BUs</v>
      </c>
      <c r="L1917" s="96" t="str">
        <f t="shared" ref="L1917:L1919" si="252">"Symptome"</f>
        <v>Symptome</v>
      </c>
      <c r="M19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IFERROR(VLOOKUP(Abfalldokumentation!$O1917,Kennzahlen!U:X,3,FALSE)*Abfalldokumentation!$B1917,"0")))),0)</f>
        <v>9.4651380183951126</v>
      </c>
      <c r="N1917" s="96" t="str">
        <f>IF(ISBLANK(Q1917),VLOOKUP(Abfalldokumentation!$O1917,'Linien - BU'!R:S,2,FALSE),Q1917)</f>
        <v>BU4</v>
      </c>
      <c r="O1917" s="97">
        <f t="shared" ref="O1917:O1919" si="253">R1917</f>
        <v>29500910</v>
      </c>
      <c r="P1917" s="97">
        <f t="shared" ref="P1917:P1919" si="254">T1917</f>
        <v>61</v>
      </c>
      <c r="Q1917" s="38" t="s">
        <v>9</v>
      </c>
      <c r="R1917" s="39">
        <v>29500910</v>
      </c>
      <c r="S1917" s="39">
        <v>20</v>
      </c>
      <c r="T1917" s="39">
        <v>61</v>
      </c>
      <c r="U1917" s="40">
        <v>44522</v>
      </c>
      <c r="V1917" s="58"/>
      <c r="W1917" s="39"/>
      <c r="X1917" s="43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93" t="str">
        <f>VLOOKUP(N1918,'Linien - BU'!A:B,2,FALSE)</f>
        <v>BU4</v>
      </c>
      <c r="B1918" s="94">
        <f t="shared" si="248"/>
        <v>12</v>
      </c>
      <c r="C1918" s="95">
        <f>Abfalldokumentation!$U1918</f>
        <v>44522</v>
      </c>
      <c r="D1918" s="68" t="str">
        <f>IFERROR(VLOOKUP(Tabelle3[[#This Row],[Artikelnr.]],Produktgruppe!A:B,2,0),Tabelle3[[#This Row],[Produktname]])</f>
        <v>ABS 295</v>
      </c>
      <c r="E1918" s="96" t="str">
        <f>IFERROR(VLOOKUP(Abfalldokumentation!$O1918,Artikel!A:C,3,FALSE),Abfalldokumentation!$O1918)</f>
        <v>ABS GRÜN-PESTO</v>
      </c>
      <c r="F1918" s="96" t="str">
        <f>VLOOKUP(T1918,'Liste Gründe'!A:D,2,FALSE)</f>
        <v>keinen Verwendungszweck</v>
      </c>
      <c r="G1918" s="95" t="str">
        <f>IF(ISBLANK(V1918),VLOOKUP(Abfalldokumentation!$P1918,'Liste Gründe'!A:D,3,FALSE),V1918)</f>
        <v>keinen Verwendungszweck</v>
      </c>
      <c r="H1918" s="96" t="str">
        <f>IF(ISBLANK(Abfalldokumentation!$W1918),"-",Abfalldokumentation!$W1918)</f>
        <v>-</v>
      </c>
      <c r="I1918" s="96">
        <f t="shared" si="249"/>
        <v>47</v>
      </c>
      <c r="J1918" s="96" t="str">
        <f t="shared" si="250"/>
        <v>Produkte</v>
      </c>
      <c r="K1918" s="96" t="str">
        <f t="shared" si="251"/>
        <v>BUs</v>
      </c>
      <c r="L1918" s="96" t="str">
        <f t="shared" si="252"/>
        <v>Symptome</v>
      </c>
      <c r="M19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IFERROR(VLOOKUP(Abfalldokumentation!$O1918,Kennzahlen!U:X,3,FALSE)*Abfalldokumentation!$B1918,"0")))),0)</f>
        <v>0</v>
      </c>
      <c r="N1918" s="96" t="str">
        <f>IF(ISBLANK(Q1918),VLOOKUP(Abfalldokumentation!$O1918,'Linien - BU'!R:S,2,FALSE),Q1918)</f>
        <v>BU4</v>
      </c>
      <c r="O1918" s="97">
        <f t="shared" si="253"/>
        <v>29500952</v>
      </c>
      <c r="P1918" s="97">
        <f t="shared" si="254"/>
        <v>61</v>
      </c>
      <c r="Q1918" s="89" t="s">
        <v>9</v>
      </c>
      <c r="R1918" s="90">
        <v>29500952</v>
      </c>
      <c r="S1918" s="90">
        <v>12</v>
      </c>
      <c r="T1918" s="90">
        <v>61</v>
      </c>
      <c r="U1918" s="40">
        <v>44522</v>
      </c>
      <c r="V1918" s="91"/>
      <c r="W1918" s="90"/>
      <c r="X1918" s="92" t="str">
        <f>IFERROR(VLOOKUP(Abfalldokumentation!$R1918,Artikel!A:C,3,FALSE),Abfalldokumentation!$R1918)</f>
        <v>ABS GRÜN-PESTO</v>
      </c>
    </row>
    <row r="1919" spans="1:24" ht="30" customHeight="1" x14ac:dyDescent="0.25">
      <c r="A1919" s="93" t="str">
        <f>VLOOKUP(N1919,'Linien - BU'!A:B,2,FALSE)</f>
        <v>BU4</v>
      </c>
      <c r="B1919" s="94">
        <f t="shared" si="248"/>
        <v>7</v>
      </c>
      <c r="C1919" s="95">
        <f>Abfalldokumentation!$U1919</f>
        <v>44522</v>
      </c>
      <c r="D1919" s="68" t="str">
        <f>IFERROR(VLOOKUP(Tabelle3[[#This Row],[Artikelnr.]],Produktgruppe!A:B,2,0),Tabelle3[[#This Row],[Produktname]])</f>
        <v>ABS 295</v>
      </c>
      <c r="E1919" s="96" t="str">
        <f>IFERROR(VLOOKUP(Abfalldokumentation!$O1919,Artikel!A:C,3,FALSE),Abfalldokumentation!$O1919)</f>
        <v>ABS Crémeux</v>
      </c>
      <c r="F1919" s="96" t="str">
        <f>VLOOKUP(T1919,'Liste Gründe'!A:D,2,FALSE)</f>
        <v>keinen Verwendungszweck</v>
      </c>
      <c r="G1919" s="95" t="str">
        <f>IF(ISBLANK(V1919),VLOOKUP(Abfalldokumentation!$P1919,'Liste Gründe'!A:D,3,FALSE),V1919)</f>
        <v>keinen Verwendungszweck</v>
      </c>
      <c r="H1919" s="96" t="str">
        <f>IF(ISBLANK(Abfalldokumentation!$W1919),"-",Abfalldokumentation!$W1919)</f>
        <v>-</v>
      </c>
      <c r="I1919" s="96">
        <f t="shared" si="249"/>
        <v>47</v>
      </c>
      <c r="J1919" s="96" t="str">
        <f t="shared" si="250"/>
        <v>Produkte</v>
      </c>
      <c r="K1919" s="96" t="str">
        <f t="shared" si="251"/>
        <v>BUs</v>
      </c>
      <c r="L1919" s="96" t="str">
        <f t="shared" si="252"/>
        <v>Symptome</v>
      </c>
      <c r="M19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IFERROR(VLOOKUP(Abfalldokumentation!$O1919,Kennzahlen!U:X,3,FALSE)*Abfalldokumentation!$B1919,"0")))),0)</f>
        <v>8.1175550752835619</v>
      </c>
      <c r="N1919" s="96" t="str">
        <f>IF(ISBLANK(Q1919),VLOOKUP(Abfalldokumentation!$O1919,'Linien - BU'!R:S,2,FALSE),Q1919)</f>
        <v>BU4</v>
      </c>
      <c r="O1919" s="97">
        <f t="shared" si="253"/>
        <v>29500957</v>
      </c>
      <c r="P1919" s="97">
        <f t="shared" si="254"/>
        <v>61</v>
      </c>
      <c r="Q1919" s="89" t="s">
        <v>9</v>
      </c>
      <c r="R1919" s="90">
        <v>29500957</v>
      </c>
      <c r="S1919" s="90">
        <v>7</v>
      </c>
      <c r="T1919" s="90">
        <v>61</v>
      </c>
      <c r="U1919" s="40">
        <v>44522</v>
      </c>
      <c r="V1919" s="91"/>
      <c r="W1919" s="90"/>
      <c r="X1919" s="92" t="str">
        <f>IFERROR(VLOOKUP(Abfalldokumentation!$R1919,Artikel!A:C,3,FALSE),Abfalldokumentation!$R1919)</f>
        <v>ABS Crémeux</v>
      </c>
    </row>
    <row r="1920" spans="1:24" ht="30" customHeight="1" x14ac:dyDescent="0.25">
      <c r="A1920" s="93" t="str">
        <f>VLOOKUP(N1920,'Linien - BU'!A:B,2,FALSE)</f>
        <v>BU4</v>
      </c>
      <c r="B1920" s="94">
        <f>S1920</f>
        <v>14</v>
      </c>
      <c r="C1920" s="95">
        <f>Abfalldokumentation!$U1920</f>
        <v>44522</v>
      </c>
      <c r="D1920" s="68" t="str">
        <f>IFERROR(VLOOKUP(Tabelle3[[#This Row],[Artikelnr.]],Produktgruppe!A:B,2,0),Tabelle3[[#This Row],[Produktname]])</f>
        <v>ABS 295</v>
      </c>
      <c r="E1920" s="96" t="str">
        <f>IFERROR(VLOOKUP(Abfalldokumentation!$O1920,Artikel!A:C,3,FALSE),Abfalldokumentation!$O1920)</f>
        <v>ABS OLD-AMSTERDAM</v>
      </c>
      <c r="F1920" s="96" t="str">
        <f>VLOOKUP(T1920,'Liste Gründe'!A:D,2,FALSE)</f>
        <v>keinen Verwendungszweck</v>
      </c>
      <c r="G1920" s="95" t="str">
        <f>IF(ISBLANK(V1920),VLOOKUP(Abfalldokumentation!$P1920,'Liste Gründe'!A:D,3,FALSE),V1920)</f>
        <v>keinen Verwendungszweck</v>
      </c>
      <c r="H1920" s="96" t="str">
        <f>IF(ISBLANK(Abfalldokumentation!$W1920),"-",Abfalldokumentation!$W1920)</f>
        <v>-</v>
      </c>
      <c r="I1920" s="96">
        <f>_xlfn.ISOWEEKNUM(C1920)</f>
        <v>47</v>
      </c>
      <c r="J1920" s="96" t="str">
        <f>"Produkte"</f>
        <v>Produkte</v>
      </c>
      <c r="K1920" s="96" t="str">
        <f>"BUs"</f>
        <v>BUs</v>
      </c>
      <c r="L1920" s="96" t="str">
        <f>"Symptome"</f>
        <v>Symptome</v>
      </c>
      <c r="M19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IFERROR(VLOOKUP(Abfalldokumentation!$O1920,Kennzahlen!U:X,3,FALSE)*Abfalldokumentation!$B1920,"0")))),0)</f>
        <v>10.868925052314992</v>
      </c>
      <c r="N1920" s="96" t="str">
        <f>IF(ISBLANK(Q1920),VLOOKUP(Abfalldokumentation!$O1920,'Linien - BU'!R:S,2,FALSE),Q1920)</f>
        <v>BU4</v>
      </c>
      <c r="O1920" s="97">
        <f>R1920</f>
        <v>29501039</v>
      </c>
      <c r="P1920" s="97">
        <f>T1920</f>
        <v>61</v>
      </c>
      <c r="Q1920" s="38" t="s">
        <v>9</v>
      </c>
      <c r="R1920" s="39">
        <v>29501039</v>
      </c>
      <c r="S1920" s="39">
        <v>14</v>
      </c>
      <c r="T1920" s="39">
        <v>61</v>
      </c>
      <c r="U1920" s="40">
        <v>44522</v>
      </c>
      <c r="V1920" s="58"/>
      <c r="W1920" s="39"/>
      <c r="X1920" s="43" t="str">
        <f>IFERROR(VLOOKUP(Abfalldokumentation!$R1920,Artikel!A:C,3,FALSE),Abfalldokumentation!$R1920)</f>
        <v>ABS OLD-AMSTERDAM</v>
      </c>
    </row>
    <row r="1921" spans="1:24" ht="30" customHeight="1" x14ac:dyDescent="0.25">
      <c r="A1921" s="93" t="str">
        <f>VLOOKUP(N1921,'Linien - BU'!A:B,2,FALSE)</f>
        <v>BU4</v>
      </c>
      <c r="B1921" s="94">
        <f t="shared" ref="B1921:B1938" si="255">S1921</f>
        <v>9</v>
      </c>
      <c r="C1921" s="95">
        <f>Abfalldokumentation!$U1921</f>
        <v>44522</v>
      </c>
      <c r="D1921" s="68" t="str">
        <f>IFERROR(VLOOKUP(Tabelle3[[#This Row],[Artikelnr.]],Produktgruppe!A:B,2,0),Tabelle3[[#This Row],[Produktname]])</f>
        <v>ABS 295</v>
      </c>
      <c r="E1921" s="96" t="str">
        <f>IFERROR(VLOOKUP(Abfalldokumentation!$O1921,Artikel!A:C,3,FALSE),Abfalldokumentation!$O1921)</f>
        <v>ABS OLD-AMSTERDAM</v>
      </c>
      <c r="F1921" s="96" t="str">
        <f>VLOOKUP(T1921,'Liste Gründe'!A:D,2,FALSE)</f>
        <v>keinen Verwendungszweck</v>
      </c>
      <c r="G1921" s="95" t="str">
        <f>IF(ISBLANK(V1921),VLOOKUP(Abfalldokumentation!$P1921,'Liste Gründe'!A:D,3,FALSE),V1921)</f>
        <v>keinen Verwendungszweck</v>
      </c>
      <c r="H1921" s="96" t="str">
        <f>IF(ISBLANK(Abfalldokumentation!$W1921),"-",Abfalldokumentation!$W1921)</f>
        <v>-</v>
      </c>
      <c r="I1921" s="96">
        <f t="shared" ref="I1921:I1938" si="256">_xlfn.ISOWEEKNUM(C1921)</f>
        <v>47</v>
      </c>
      <c r="J1921" s="96" t="str">
        <f t="shared" ref="J1921:J1938" si="257">"Produkte"</f>
        <v>Produkte</v>
      </c>
      <c r="K1921" s="96" t="str">
        <f t="shared" ref="K1921:K1938" si="258">"BUs"</f>
        <v>BUs</v>
      </c>
      <c r="L1921" s="96" t="str">
        <f t="shared" ref="L1921:L1938" si="259">"Symptome"</f>
        <v>Symptome</v>
      </c>
      <c r="M19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IFERROR(VLOOKUP(Abfalldokumentation!$O1921,Kennzahlen!U:X,3,FALSE)*Abfalldokumentation!$B1921,"0")))),0)</f>
        <v>10.868925052314992</v>
      </c>
      <c r="N1921" s="96" t="str">
        <f>IF(ISBLANK(Q1921),VLOOKUP(Abfalldokumentation!$O1921,'Linien - BU'!R:S,2,FALSE),Q1921)</f>
        <v>BU4</v>
      </c>
      <c r="O1921" s="97">
        <f t="shared" ref="O1921:O1938" si="260">R1921</f>
        <v>29501039</v>
      </c>
      <c r="P1921" s="97">
        <f t="shared" ref="P1921:P1938" si="261">T1921</f>
        <v>61</v>
      </c>
      <c r="Q1921" s="38" t="s">
        <v>9</v>
      </c>
      <c r="R1921" s="39">
        <v>29501039</v>
      </c>
      <c r="S1921" s="39">
        <v>9</v>
      </c>
      <c r="T1921" s="39">
        <v>61</v>
      </c>
      <c r="U1921" s="40">
        <v>44522</v>
      </c>
      <c r="V1921" s="58"/>
      <c r="W1921" s="39"/>
      <c r="X1921" s="43" t="str">
        <f>IFERROR(VLOOKUP(Abfalldokumentation!$R1921,Artikel!A:C,3,FALSE),Abfalldokumentation!$R1921)</f>
        <v>ABS OLD-AMSTERDAM</v>
      </c>
    </row>
    <row r="1922" spans="1:24" ht="30" customHeight="1" x14ac:dyDescent="0.25">
      <c r="A1922" s="93" t="str">
        <f>VLOOKUP(N1922,'Linien - BU'!A:B,2,FALSE)</f>
        <v>BU3</v>
      </c>
      <c r="B1922" s="94">
        <f t="shared" si="255"/>
        <v>90</v>
      </c>
      <c r="C1922" s="95">
        <f>Abfalldokumentation!$U1922</f>
        <v>44522</v>
      </c>
      <c r="D1922" s="68" t="str">
        <f>IFERROR(VLOOKUP(Tabelle3[[#This Row],[Artikelnr.]],Produktgruppe!A:B,2,0),Tabelle3[[#This Row],[Produktname]])</f>
        <v>VOS 295</v>
      </c>
      <c r="E1922" s="96" t="str">
        <f>IFERROR(VLOOKUP(Abfalldokumentation!$O1922,Artikel!A:C,3,FALSE),Abfalldokumentation!$O1922)</f>
        <v>VOS RW BUN-PF</v>
      </c>
      <c r="F1922" s="96" t="str">
        <f>VLOOKUP(T1922,'Liste Gründe'!A:D,2,FALSE)</f>
        <v>Schimmel</v>
      </c>
      <c r="G1922" s="95" t="str">
        <f>IF(ISBLANK(V1922),VLOOKUP(Abfalldokumentation!$P1922,'Liste Gründe'!A:D,3,FALSE),V1922)</f>
        <v>VOS &gt; Einsatz</v>
      </c>
      <c r="H1922" s="96" t="str">
        <f>IF(ISBLANK(Abfalldokumentation!$W1922),"-",Abfalldokumentation!$W1922)</f>
        <v>-</v>
      </c>
      <c r="I1922" s="96">
        <f t="shared" si="256"/>
        <v>47</v>
      </c>
      <c r="J1922" s="96" t="str">
        <f t="shared" si="257"/>
        <v>Produkte</v>
      </c>
      <c r="K1922" s="96" t="str">
        <f t="shared" si="258"/>
        <v>BUs</v>
      </c>
      <c r="L1922" s="96" t="str">
        <f t="shared" si="259"/>
        <v>Symptome</v>
      </c>
      <c r="M19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IFERROR(VLOOKUP(Abfalldokumentation!$O1922,Kennzahlen!U:X,3,FALSE)*Abfalldokumentation!$B1922,"0")))),0)</f>
        <v>45</v>
      </c>
      <c r="N1922" s="96" t="str">
        <f>IF(ISBLANK(Q1922),VLOOKUP(Abfalldokumentation!$O1922,'Linien - BU'!R:S,2,FALSE),Q1922)</f>
        <v>BU3</v>
      </c>
      <c r="O1922" s="97">
        <f t="shared" si="260"/>
        <v>29501055</v>
      </c>
      <c r="P1922" s="97">
        <f t="shared" si="261"/>
        <v>12</v>
      </c>
      <c r="Q1922" s="89" t="s">
        <v>8</v>
      </c>
      <c r="R1922" s="90">
        <v>29501055</v>
      </c>
      <c r="S1922" s="90">
        <v>90</v>
      </c>
      <c r="T1922" s="90">
        <v>12</v>
      </c>
      <c r="U1922" s="40">
        <v>44522</v>
      </c>
      <c r="V1922" s="60" t="s">
        <v>21</v>
      </c>
      <c r="W1922" s="90"/>
      <c r="X1922" s="92" t="str">
        <f>IFERROR(VLOOKUP(Abfalldokumentation!$R1922,Artikel!A:C,3,FALSE),Abfalldokumentation!$R1922)</f>
        <v>VOS RW BUN-PF</v>
      </c>
    </row>
    <row r="1923" spans="1:24" ht="30" customHeight="1" x14ac:dyDescent="0.25">
      <c r="A1923" s="93" t="str">
        <f>VLOOKUP(N1923,'Linien - BU'!A:B,2,FALSE)</f>
        <v>Verkauf</v>
      </c>
      <c r="B1923" s="94">
        <f t="shared" si="255"/>
        <v>40</v>
      </c>
      <c r="C1923" s="95">
        <f>Abfalldokumentation!$U1923</f>
        <v>44522</v>
      </c>
      <c r="D1923" s="68" t="str">
        <f>IFERROR(VLOOKUP(Tabelle3[[#This Row],[Artikelnr.]],Produktgruppe!A:B,2,0),Tabelle3[[#This Row],[Produktname]])</f>
        <v>Zipfel 295</v>
      </c>
      <c r="E1923" s="96" t="str">
        <f>IFERROR(VLOOKUP(Abfalldokumentation!$O1923,Artikel!A:C,3,FALSE),Abfalldokumentation!$O1923)</f>
        <v>VOS GRW-KRÄU-ZIPFEL</v>
      </c>
      <c r="F1923" s="96" t="str">
        <f>VLOOKUP(T1923,'Liste Gründe'!A:D,2,FALSE)</f>
        <v>Schimmel</v>
      </c>
      <c r="G1923" s="95" t="str">
        <f>IF(ISBLANK(V1923),VLOOKUP(Abfalldokumentation!$P1923,'Liste Gründe'!A:D,3,FALSE),V1923)</f>
        <v>keinen Abnehmer/kein Schälpersonal</v>
      </c>
      <c r="H1923" s="96" t="str">
        <f>IF(ISBLANK(Abfalldokumentation!$W1923),"-",Abfalldokumentation!$W1923)</f>
        <v>-</v>
      </c>
      <c r="I1923" s="96">
        <f t="shared" si="256"/>
        <v>47</v>
      </c>
      <c r="J1923" s="96" t="str">
        <f t="shared" si="257"/>
        <v>Produkte</v>
      </c>
      <c r="K1923" s="96" t="str">
        <f t="shared" si="258"/>
        <v>BUs</v>
      </c>
      <c r="L1923" s="96" t="str">
        <f t="shared" si="259"/>
        <v>Symptome</v>
      </c>
      <c r="M19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IFERROR(VLOOKUP(Abfalldokumentation!$O1923,Kennzahlen!U:X,3,FALSE)*Abfalldokumentation!$B1923,"0")))),0)</f>
        <v>20</v>
      </c>
      <c r="N1923" s="96" t="str">
        <f>IF(ISBLANK(Q1923),VLOOKUP(Abfalldokumentation!$O1923,'Linien - BU'!R:S,2,FALSE),Q1923)</f>
        <v>Verkauf</v>
      </c>
      <c r="O1923" s="97">
        <f t="shared" si="260"/>
        <v>29501074</v>
      </c>
      <c r="P1923" s="97">
        <f t="shared" si="261"/>
        <v>12</v>
      </c>
      <c r="Q1923" s="89" t="s">
        <v>11</v>
      </c>
      <c r="R1923" s="90">
        <v>29501074</v>
      </c>
      <c r="S1923" s="90">
        <v>40</v>
      </c>
      <c r="T1923" s="90">
        <v>12</v>
      </c>
      <c r="U1923" s="40">
        <v>44522</v>
      </c>
      <c r="V1923" s="42" t="s">
        <v>20</v>
      </c>
      <c r="W1923" s="90"/>
      <c r="X1923" s="92" t="str">
        <f>IFERROR(VLOOKUP(Abfalldokumentation!$R1923,Artikel!A:C,3,FALSE),Abfalldokumentation!$R1923)</f>
        <v>VOS GRW-KRÄU-ZIPFEL</v>
      </c>
    </row>
    <row r="1924" spans="1:24" ht="30" customHeight="1" x14ac:dyDescent="0.25">
      <c r="A1924" s="93" t="str">
        <f>VLOOKUP(N1924,'Linien - BU'!A:B,2,FALSE)</f>
        <v>BU3</v>
      </c>
      <c r="B1924" s="94">
        <f t="shared" si="255"/>
        <v>39</v>
      </c>
      <c r="C1924" s="95">
        <f>Abfalldokumentation!$U1924</f>
        <v>44522</v>
      </c>
      <c r="D1924" s="68" t="str">
        <f>IFERROR(VLOOKUP(Tabelle3[[#This Row],[Artikelnr.]],Produktgruppe!A:B,2,0),Tabelle3[[#This Row],[Produktname]])</f>
        <v>Endstücke 295</v>
      </c>
      <c r="E1924" s="96" t="str">
        <f>IFERROR(VLOOKUP(Abfalldokumentation!$O1924,Artikel!A:C,3,FALSE),Abfalldokumentation!$O1924)</f>
        <v>VOS GRW-KRÄU-ENDSTÜCK</v>
      </c>
      <c r="F1924" s="96" t="str">
        <f>VLOOKUP(T1924,'Liste Gründe'!A:D,2,FALSE)</f>
        <v>Schimmel</v>
      </c>
      <c r="G1924" s="95" t="str">
        <f>IF(ISBLANK(V1924),VLOOKUP(Abfalldokumentation!$P1924,'Liste Gründe'!A:D,3,FALSE),V1924)</f>
        <v>keinen Abnehmer/kein Schälpersonal</v>
      </c>
      <c r="H1924" s="96" t="str">
        <f>IF(ISBLANK(Abfalldokumentation!$W1924),"-",Abfalldokumentation!$W1924)</f>
        <v>-</v>
      </c>
      <c r="I1924" s="96">
        <f t="shared" si="256"/>
        <v>47</v>
      </c>
      <c r="J1924" s="96" t="str">
        <f t="shared" si="257"/>
        <v>Produkte</v>
      </c>
      <c r="K1924" s="96" t="str">
        <f t="shared" si="258"/>
        <v>BUs</v>
      </c>
      <c r="L1924" s="96" t="str">
        <f t="shared" si="259"/>
        <v>Symptome</v>
      </c>
      <c r="M19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IFERROR(VLOOKUP(Abfalldokumentation!$O1924,Kennzahlen!U:X,3,FALSE)*Abfalldokumentation!$B1924,"0")))),0)</f>
        <v>19.5</v>
      </c>
      <c r="N1924" s="96" t="str">
        <f>IF(ISBLANK(Q1924),VLOOKUP(Abfalldokumentation!$O1924,'Linien - BU'!R:S,2,FALSE),Q1924)</f>
        <v>BU3</v>
      </c>
      <c r="O1924" s="97">
        <f t="shared" si="260"/>
        <v>29501077</v>
      </c>
      <c r="P1924" s="97">
        <f t="shared" si="261"/>
        <v>12</v>
      </c>
      <c r="Q1924" s="89" t="s">
        <v>8</v>
      </c>
      <c r="R1924" s="90">
        <v>29501077</v>
      </c>
      <c r="S1924" s="90">
        <v>39</v>
      </c>
      <c r="T1924" s="90">
        <v>12</v>
      </c>
      <c r="U1924" s="40">
        <v>44522</v>
      </c>
      <c r="V1924" s="91" t="s">
        <v>20</v>
      </c>
      <c r="W1924" s="90"/>
      <c r="X1924" s="92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93" t="str">
        <f>VLOOKUP(N1925,'Linien - BU'!A:B,2,FALSE)</f>
        <v>BU3</v>
      </c>
      <c r="B1925" s="94">
        <f t="shared" si="255"/>
        <v>22</v>
      </c>
      <c r="C1925" s="95">
        <f>Abfalldokumentation!$U1925</f>
        <v>44522</v>
      </c>
      <c r="D1925" s="68" t="str">
        <f>IFERROR(VLOOKUP(Tabelle3[[#This Row],[Artikelnr.]],Produktgruppe!A:B,2,0),Tabelle3[[#This Row],[Produktname]])</f>
        <v>Endstücke 295</v>
      </c>
      <c r="E1925" s="96" t="str">
        <f>IFERROR(VLOOKUP(Abfalldokumentation!$O1925,Artikel!A:C,3,FALSE),Abfalldokumentation!$O1925)</f>
        <v>VOS GRW-KRÄU-ENDSTÜCK</v>
      </c>
      <c r="F1925" s="96" t="str">
        <f>VLOOKUP(T1925,'Liste Gründe'!A:D,2,FALSE)</f>
        <v>Schimmel</v>
      </c>
      <c r="G1925" s="95" t="str">
        <f>IF(ISBLANK(V1925),VLOOKUP(Abfalldokumentation!$P1925,'Liste Gründe'!A:D,3,FALSE),V1925)</f>
        <v>keinen Abnehmer/kein Schälpersonal</v>
      </c>
      <c r="H1925" s="96" t="str">
        <f>IF(ISBLANK(Abfalldokumentation!$W1925),"-",Abfalldokumentation!$W1925)</f>
        <v>-</v>
      </c>
      <c r="I1925" s="96">
        <f t="shared" si="256"/>
        <v>47</v>
      </c>
      <c r="J1925" s="96" t="str">
        <f t="shared" si="257"/>
        <v>Produkte</v>
      </c>
      <c r="K1925" s="96" t="str">
        <f t="shared" si="258"/>
        <v>BUs</v>
      </c>
      <c r="L1925" s="96" t="str">
        <f t="shared" si="259"/>
        <v>Symptome</v>
      </c>
      <c r="M19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IFERROR(VLOOKUP(Abfalldokumentation!$O1925,Kennzahlen!U:X,3,FALSE)*Abfalldokumentation!$B1925,"0")))),0)</f>
        <v>11</v>
      </c>
      <c r="N1925" s="96" t="str">
        <f>IF(ISBLANK(Q1925),VLOOKUP(Abfalldokumentation!$O1925,'Linien - BU'!R:S,2,FALSE),Q1925)</f>
        <v>BU3</v>
      </c>
      <c r="O1925" s="97">
        <f t="shared" si="260"/>
        <v>29501077</v>
      </c>
      <c r="P1925" s="97">
        <f t="shared" si="261"/>
        <v>12</v>
      </c>
      <c r="Q1925" s="89" t="s">
        <v>8</v>
      </c>
      <c r="R1925" s="90">
        <v>29501077</v>
      </c>
      <c r="S1925" s="90">
        <v>22</v>
      </c>
      <c r="T1925" s="90">
        <v>12</v>
      </c>
      <c r="U1925" s="40">
        <v>44522</v>
      </c>
      <c r="V1925" s="91" t="s">
        <v>20</v>
      </c>
      <c r="W1925" s="90"/>
      <c r="X1925" s="92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93" t="str">
        <f>VLOOKUP(N1926,'Linien - BU'!A:B,2,FALSE)</f>
        <v>BU3</v>
      </c>
      <c r="B1926" s="94">
        <f t="shared" si="255"/>
        <v>26</v>
      </c>
      <c r="C1926" s="95">
        <f>Abfalldokumentation!$U1926</f>
        <v>44522</v>
      </c>
      <c r="D1926" s="68" t="str">
        <f>IFERROR(VLOOKUP(Tabelle3[[#This Row],[Artikelnr.]],Produktgruppe!A:B,2,0),Tabelle3[[#This Row],[Produktname]])</f>
        <v>Endstücke 295</v>
      </c>
      <c r="E1926" s="96" t="str">
        <f>IFERROR(VLOOKUP(Abfalldokumentation!$O1926,Artikel!A:C,3,FALSE),Abfalldokumentation!$O1926)</f>
        <v>VOS GRW-KRÄU-ENDSTÜCK</v>
      </c>
      <c r="F1926" s="96" t="str">
        <f>VLOOKUP(T1926,'Liste Gründe'!A:D,2,FALSE)</f>
        <v>Schimmel</v>
      </c>
      <c r="G1926" s="95" t="str">
        <f>IF(ISBLANK(V1926),VLOOKUP(Abfalldokumentation!$P1926,'Liste Gründe'!A:D,3,FALSE),V1926)</f>
        <v>keinen Abnehmer/kein Schälpersonal</v>
      </c>
      <c r="H1926" s="96" t="str">
        <f>IF(ISBLANK(Abfalldokumentation!$W1926),"-",Abfalldokumentation!$W1926)</f>
        <v>-</v>
      </c>
      <c r="I1926" s="96">
        <f t="shared" si="256"/>
        <v>47</v>
      </c>
      <c r="J1926" s="96" t="str">
        <f t="shared" si="257"/>
        <v>Produkte</v>
      </c>
      <c r="K1926" s="96" t="str">
        <f t="shared" si="258"/>
        <v>BUs</v>
      </c>
      <c r="L1926" s="96" t="str">
        <f t="shared" si="259"/>
        <v>Symptome</v>
      </c>
      <c r="M19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IFERROR(VLOOKUP(Abfalldokumentation!$O1926,Kennzahlen!U:X,3,FALSE)*Abfalldokumentation!$B1926,"0")))),0)</f>
        <v>13</v>
      </c>
      <c r="N1926" s="96" t="str">
        <f>IF(ISBLANK(Q1926),VLOOKUP(Abfalldokumentation!$O1926,'Linien - BU'!R:S,2,FALSE),Q1926)</f>
        <v>BU3</v>
      </c>
      <c r="O1926" s="97">
        <f t="shared" si="260"/>
        <v>29501077</v>
      </c>
      <c r="P1926" s="97">
        <f t="shared" si="261"/>
        <v>12</v>
      </c>
      <c r="Q1926" s="89" t="s">
        <v>8</v>
      </c>
      <c r="R1926" s="90">
        <v>29501077</v>
      </c>
      <c r="S1926" s="90">
        <v>26</v>
      </c>
      <c r="T1926" s="90">
        <v>12</v>
      </c>
      <c r="U1926" s="40">
        <v>44522</v>
      </c>
      <c r="V1926" s="91" t="s">
        <v>20</v>
      </c>
      <c r="W1926" s="90"/>
      <c r="X1926" s="92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93" t="str">
        <f>VLOOKUP(N1927,'Linien - BU'!A:B,2,FALSE)</f>
        <v>BU3</v>
      </c>
      <c r="B1927" s="94">
        <f t="shared" si="255"/>
        <v>23</v>
      </c>
      <c r="C1927" s="95">
        <f>Abfalldokumentation!$U1927</f>
        <v>44522</v>
      </c>
      <c r="D1927" s="68" t="str">
        <f>IFERROR(VLOOKUP(Tabelle3[[#This Row],[Artikelnr.]],Produktgruppe!A:B,2,0),Tabelle3[[#This Row],[Produktname]])</f>
        <v>Endstücke 295</v>
      </c>
      <c r="E1927" s="96" t="str">
        <f>IFERROR(VLOOKUP(Abfalldokumentation!$O1927,Artikel!A:C,3,FALSE),Abfalldokumentation!$O1927)</f>
        <v>VOS GRW-KRÄU-ENDSTÜCK</v>
      </c>
      <c r="F1927" s="96" t="str">
        <f>VLOOKUP(T1927,'Liste Gründe'!A:D,2,FALSE)</f>
        <v>Schimmel</v>
      </c>
      <c r="G1927" s="95" t="str">
        <f>IF(ISBLANK(V1927),VLOOKUP(Abfalldokumentation!$P1927,'Liste Gründe'!A:D,3,FALSE),V1927)</f>
        <v>keinen Abnehmer/kein Schälpersonal</v>
      </c>
      <c r="H1927" s="96" t="str">
        <f>IF(ISBLANK(Abfalldokumentation!$W1927),"-",Abfalldokumentation!$W1927)</f>
        <v>-</v>
      </c>
      <c r="I1927" s="96">
        <f t="shared" si="256"/>
        <v>47</v>
      </c>
      <c r="J1927" s="96" t="str">
        <f t="shared" si="257"/>
        <v>Produkte</v>
      </c>
      <c r="K1927" s="96" t="str">
        <f t="shared" si="258"/>
        <v>BUs</v>
      </c>
      <c r="L1927" s="96" t="str">
        <f t="shared" si="259"/>
        <v>Symptome</v>
      </c>
      <c r="M19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IFERROR(VLOOKUP(Abfalldokumentation!$O1927,Kennzahlen!U:X,3,FALSE)*Abfalldokumentation!$B1927,"0")))),0)</f>
        <v>11.5</v>
      </c>
      <c r="N1927" s="96" t="str">
        <f>IF(ISBLANK(Q1927),VLOOKUP(Abfalldokumentation!$O1927,'Linien - BU'!R:S,2,FALSE),Q1927)</f>
        <v>BU3</v>
      </c>
      <c r="O1927" s="97">
        <f t="shared" si="260"/>
        <v>29501077</v>
      </c>
      <c r="P1927" s="97">
        <f t="shared" si="261"/>
        <v>12</v>
      </c>
      <c r="Q1927" s="89" t="s">
        <v>8</v>
      </c>
      <c r="R1927" s="90">
        <v>29501077</v>
      </c>
      <c r="S1927" s="90">
        <v>23</v>
      </c>
      <c r="T1927" s="90">
        <v>12</v>
      </c>
      <c r="U1927" s="40">
        <v>44522</v>
      </c>
      <c r="V1927" s="91" t="s">
        <v>20</v>
      </c>
      <c r="W1927" s="90"/>
      <c r="X1927" s="92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93" t="str">
        <f>VLOOKUP(N1928,'Linien - BU'!A:B,2,FALSE)</f>
        <v>Verkauf</v>
      </c>
      <c r="B1928" s="94">
        <f t="shared" si="255"/>
        <v>46</v>
      </c>
      <c r="C1928" s="95">
        <f>Abfalldokumentation!$U1928</f>
        <v>44522</v>
      </c>
      <c r="D1928" s="68" t="str">
        <f>IFERROR(VLOOKUP(Tabelle3[[#This Row],[Artikelnr.]],Produktgruppe!A:B,2,0),Tabelle3[[#This Row],[Produktname]])</f>
        <v>Zipfel 295</v>
      </c>
      <c r="E1928" s="96" t="str">
        <f>IFERROR(VLOOKUP(Abfalldokumentation!$O1928,Artikel!A:C,3,FALSE),Abfalldokumentation!$O1928)</f>
        <v>VOS RW-JALA-NAT ZIPFEL</v>
      </c>
      <c r="F1928" s="96" t="str">
        <f>VLOOKUP(T1928,'Liste Gründe'!A:D,2,FALSE)</f>
        <v>Schimmel</v>
      </c>
      <c r="G1928" s="95" t="str">
        <f>IF(ISBLANK(V1928),VLOOKUP(Abfalldokumentation!$P1928,'Liste Gründe'!A:D,3,FALSE),V1928)</f>
        <v>keinen Abnehmer/kein Schälpersonal</v>
      </c>
      <c r="H1928" s="96" t="str">
        <f>IF(ISBLANK(Abfalldokumentation!$W1928),"-",Abfalldokumentation!$W1928)</f>
        <v>-</v>
      </c>
      <c r="I1928" s="96">
        <f t="shared" si="256"/>
        <v>47</v>
      </c>
      <c r="J1928" s="96" t="str">
        <f t="shared" si="257"/>
        <v>Produkte</v>
      </c>
      <c r="K1928" s="96" t="str">
        <f t="shared" si="258"/>
        <v>BUs</v>
      </c>
      <c r="L1928" s="96" t="str">
        <f t="shared" si="259"/>
        <v>Symptome</v>
      </c>
      <c r="M19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IFERROR(VLOOKUP(Abfalldokumentation!$O1928,Kennzahlen!U:X,3,FALSE)*Abfalldokumentation!$B1928,"0")))),0)</f>
        <v>23</v>
      </c>
      <c r="N1928" s="96" t="str">
        <f>IF(ISBLANK(Q1928),VLOOKUP(Abfalldokumentation!$O1928,'Linien - BU'!R:S,2,FALSE),Q1928)</f>
        <v>Verkauf</v>
      </c>
      <c r="O1928" s="97">
        <f t="shared" si="260"/>
        <v>29501080</v>
      </c>
      <c r="P1928" s="97">
        <f t="shared" si="261"/>
        <v>12</v>
      </c>
      <c r="Q1928" s="89" t="s">
        <v>11</v>
      </c>
      <c r="R1928" s="90">
        <v>29501080</v>
      </c>
      <c r="S1928" s="90">
        <v>46</v>
      </c>
      <c r="T1928" s="90">
        <v>12</v>
      </c>
      <c r="U1928" s="40">
        <v>44522</v>
      </c>
      <c r="V1928" s="42" t="s">
        <v>20</v>
      </c>
      <c r="W1928" s="90"/>
      <c r="X1928" s="92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93" t="str">
        <f>VLOOKUP(N1929,'Linien - BU'!A:B,2,FALSE)</f>
        <v>Verkauf</v>
      </c>
      <c r="B1929" s="94">
        <f t="shared" si="255"/>
        <v>54</v>
      </c>
      <c r="C1929" s="95">
        <f>Abfalldokumentation!$U1929</f>
        <v>44522</v>
      </c>
      <c r="D1929" s="68" t="str">
        <f>IFERROR(VLOOKUP(Tabelle3[[#This Row],[Artikelnr.]],Produktgruppe!A:B,2,0),Tabelle3[[#This Row],[Produktname]])</f>
        <v>Zipfel 295</v>
      </c>
      <c r="E1929" s="96" t="str">
        <f>IFERROR(VLOOKUP(Abfalldokumentation!$O1929,Artikel!A:C,3,FALSE),Abfalldokumentation!$O1929)</f>
        <v>VOS RW-JALA-NAT ZIPFEL</v>
      </c>
      <c r="F1929" s="96" t="str">
        <f>VLOOKUP(T1929,'Liste Gründe'!A:D,2,FALSE)</f>
        <v>Schimmel</v>
      </c>
      <c r="G1929" s="95" t="str">
        <f>IF(ISBLANK(V1929),VLOOKUP(Abfalldokumentation!$P1929,'Liste Gründe'!A:D,3,FALSE),V1929)</f>
        <v>keinen Abnehmer/kein Schälpersonal</v>
      </c>
      <c r="H1929" s="96" t="str">
        <f>IF(ISBLANK(Abfalldokumentation!$W1929),"-",Abfalldokumentation!$W1929)</f>
        <v>-</v>
      </c>
      <c r="I1929" s="96">
        <f t="shared" si="256"/>
        <v>47</v>
      </c>
      <c r="J1929" s="96" t="str">
        <f t="shared" si="257"/>
        <v>Produkte</v>
      </c>
      <c r="K1929" s="96" t="str">
        <f t="shared" si="258"/>
        <v>BUs</v>
      </c>
      <c r="L1929" s="96" t="str">
        <f t="shared" si="259"/>
        <v>Symptome</v>
      </c>
      <c r="M19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IFERROR(VLOOKUP(Abfalldokumentation!$O1929,Kennzahlen!U:X,3,FALSE)*Abfalldokumentation!$B1929,"0")))),0)</f>
        <v>27</v>
      </c>
      <c r="N1929" s="96" t="str">
        <f>IF(ISBLANK(Q1929),VLOOKUP(Abfalldokumentation!$O1929,'Linien - BU'!R:S,2,FALSE),Q1929)</f>
        <v>Verkauf</v>
      </c>
      <c r="O1929" s="97">
        <f t="shared" si="260"/>
        <v>29501080</v>
      </c>
      <c r="P1929" s="97">
        <f t="shared" si="261"/>
        <v>12</v>
      </c>
      <c r="Q1929" s="89" t="s">
        <v>11</v>
      </c>
      <c r="R1929" s="90">
        <v>29501080</v>
      </c>
      <c r="S1929" s="90">
        <v>54</v>
      </c>
      <c r="T1929" s="90">
        <v>12</v>
      </c>
      <c r="U1929" s="40">
        <v>44522</v>
      </c>
      <c r="V1929" s="42" t="s">
        <v>20</v>
      </c>
      <c r="W1929" s="90"/>
      <c r="X1929" s="92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93" t="str">
        <f>VLOOKUP(N1930,'Linien - BU'!A:B,2,FALSE)</f>
        <v>Verkauf</v>
      </c>
      <c r="B1930" s="94">
        <f t="shared" si="255"/>
        <v>18</v>
      </c>
      <c r="C1930" s="95">
        <f>Abfalldokumentation!$U1930</f>
        <v>44522</v>
      </c>
      <c r="D1930" s="68" t="str">
        <f>IFERROR(VLOOKUP(Tabelle3[[#This Row],[Artikelnr.]],Produktgruppe!A:B,2,0),Tabelle3[[#This Row],[Produktname]])</f>
        <v>Endstücke 295</v>
      </c>
      <c r="E1930" s="96" t="str">
        <f>IFERROR(VLOOKUP(Abfalldokumentation!$O1930,Artikel!A:C,3,FALSE),Abfalldokumentation!$O1930)</f>
        <v>VOS RW-JALA-NAT ENDSTÜC</v>
      </c>
      <c r="F1930" s="96" t="str">
        <f>VLOOKUP(T1930,'Liste Gründe'!A:D,2,FALSE)</f>
        <v>Schimmel</v>
      </c>
      <c r="G1930" s="95" t="str">
        <f>IF(ISBLANK(V1930),VLOOKUP(Abfalldokumentation!$P1930,'Liste Gründe'!A:D,3,FALSE),V1930)</f>
        <v>keinen Abnehmer/kein Schälpersonal</v>
      </c>
      <c r="H1930" s="96" t="str">
        <f>IF(ISBLANK(Abfalldokumentation!$W1930),"-",Abfalldokumentation!$W1930)</f>
        <v>-</v>
      </c>
      <c r="I1930" s="96">
        <f t="shared" si="256"/>
        <v>47</v>
      </c>
      <c r="J1930" s="96" t="str">
        <f t="shared" si="257"/>
        <v>Produkte</v>
      </c>
      <c r="K1930" s="96" t="str">
        <f t="shared" si="258"/>
        <v>BUs</v>
      </c>
      <c r="L1930" s="96" t="str">
        <f t="shared" si="259"/>
        <v>Symptome</v>
      </c>
      <c r="M19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IFERROR(VLOOKUP(Abfalldokumentation!$O1930,Kennzahlen!U:X,3,FALSE)*Abfalldokumentation!$B1930,"0")))),0)</f>
        <v>9</v>
      </c>
      <c r="N1930" s="96" t="str">
        <f>IF(ISBLANK(Q1930),VLOOKUP(Abfalldokumentation!$O1930,'Linien - BU'!R:S,2,FALSE),Q1930)</f>
        <v>Verkauf</v>
      </c>
      <c r="O1930" s="97">
        <f t="shared" si="260"/>
        <v>29501081</v>
      </c>
      <c r="P1930" s="97">
        <f t="shared" si="261"/>
        <v>12</v>
      </c>
      <c r="Q1930" s="89" t="s">
        <v>11</v>
      </c>
      <c r="R1930" s="90">
        <v>29501081</v>
      </c>
      <c r="S1930" s="90">
        <v>18</v>
      </c>
      <c r="T1930" s="90">
        <v>12</v>
      </c>
      <c r="U1930" s="40">
        <v>44522</v>
      </c>
      <c r="V1930" s="42" t="s">
        <v>20</v>
      </c>
      <c r="W1930" s="90"/>
      <c r="X1930" s="92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93" t="str">
        <f>VLOOKUP(N1931,'Linien - BU'!A:B,2,FALSE)</f>
        <v>Verkauf</v>
      </c>
      <c r="B1931" s="94">
        <f t="shared" si="255"/>
        <v>28</v>
      </c>
      <c r="C1931" s="95">
        <f>Abfalldokumentation!$U1931</f>
        <v>44522</v>
      </c>
      <c r="D1931" s="68" t="str">
        <f>IFERROR(VLOOKUP(Tabelle3[[#This Row],[Artikelnr.]],Produktgruppe!A:B,2,0),Tabelle3[[#This Row],[Produktname]])</f>
        <v>Endstücke 295</v>
      </c>
      <c r="E1931" s="96" t="str">
        <f>IFERROR(VLOOKUP(Abfalldokumentation!$O1931,Artikel!A:C,3,FALSE),Abfalldokumentation!$O1931)</f>
        <v>VOS RW-JALA-NAT ENDSTÜC</v>
      </c>
      <c r="F1931" s="96" t="str">
        <f>VLOOKUP(T1931,'Liste Gründe'!A:D,2,FALSE)</f>
        <v>Schimmel</v>
      </c>
      <c r="G1931" s="95" t="str">
        <f>IF(ISBLANK(V1931),VLOOKUP(Abfalldokumentation!$P1931,'Liste Gründe'!A:D,3,FALSE),V1931)</f>
        <v>keinen Abnehmer/kein Schälpersonal</v>
      </c>
      <c r="H1931" s="96" t="str">
        <f>IF(ISBLANK(Abfalldokumentation!$W1931),"-",Abfalldokumentation!$W1931)</f>
        <v>-</v>
      </c>
      <c r="I1931" s="96">
        <f t="shared" si="256"/>
        <v>47</v>
      </c>
      <c r="J1931" s="96" t="str">
        <f t="shared" si="257"/>
        <v>Produkte</v>
      </c>
      <c r="K1931" s="96" t="str">
        <f t="shared" si="258"/>
        <v>BUs</v>
      </c>
      <c r="L1931" s="96" t="str">
        <f t="shared" si="259"/>
        <v>Symptome</v>
      </c>
      <c r="M19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IFERROR(VLOOKUP(Abfalldokumentation!$O1931,Kennzahlen!U:X,3,FALSE)*Abfalldokumentation!$B1931,"0")))),0)</f>
        <v>14</v>
      </c>
      <c r="N1931" s="96" t="str">
        <f>IF(ISBLANK(Q1931),VLOOKUP(Abfalldokumentation!$O1931,'Linien - BU'!R:S,2,FALSE),Q1931)</f>
        <v>Verkauf</v>
      </c>
      <c r="O1931" s="97">
        <f t="shared" si="260"/>
        <v>29501081</v>
      </c>
      <c r="P1931" s="97">
        <f t="shared" si="261"/>
        <v>12</v>
      </c>
      <c r="Q1931" s="89" t="s">
        <v>11</v>
      </c>
      <c r="R1931" s="90">
        <v>29501081</v>
      </c>
      <c r="S1931" s="90">
        <v>28</v>
      </c>
      <c r="T1931" s="90">
        <v>12</v>
      </c>
      <c r="U1931" s="40">
        <v>44522</v>
      </c>
      <c r="V1931" s="42" t="s">
        <v>20</v>
      </c>
      <c r="W1931" s="90"/>
      <c r="X1931" s="92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93" t="str">
        <f>VLOOKUP(N1932,'Linien - BU'!A:B,2,FALSE)</f>
        <v>Verkauf</v>
      </c>
      <c r="B1932" s="94">
        <f t="shared" si="255"/>
        <v>24</v>
      </c>
      <c r="C1932" s="95">
        <f>Abfalldokumentation!$U1932</f>
        <v>44522</v>
      </c>
      <c r="D1932" s="68" t="str">
        <f>IFERROR(VLOOKUP(Tabelle3[[#This Row],[Artikelnr.]],Produktgruppe!A:B,2,0),Tabelle3[[#This Row],[Produktname]])</f>
        <v>Endstücke 295</v>
      </c>
      <c r="E1932" s="96" t="str">
        <f>IFERROR(VLOOKUP(Abfalldokumentation!$O1932,Artikel!A:C,3,FALSE),Abfalldokumentation!$O1932)</f>
        <v>VOS RW-JALA-NAT ENDSTÜC</v>
      </c>
      <c r="F1932" s="96" t="str">
        <f>VLOOKUP(T1932,'Liste Gründe'!A:D,2,FALSE)</f>
        <v>Schimmel</v>
      </c>
      <c r="G1932" s="95" t="str">
        <f>IF(ISBLANK(V1932),VLOOKUP(Abfalldokumentation!$P1932,'Liste Gründe'!A:D,3,FALSE),V1932)</f>
        <v>keinen Abnehmer/kein Schälpersonal</v>
      </c>
      <c r="H1932" s="96" t="str">
        <f>IF(ISBLANK(Abfalldokumentation!$W1932),"-",Abfalldokumentation!$W1932)</f>
        <v>-</v>
      </c>
      <c r="I1932" s="96">
        <f t="shared" si="256"/>
        <v>47</v>
      </c>
      <c r="J1932" s="96" t="str">
        <f t="shared" si="257"/>
        <v>Produkte</v>
      </c>
      <c r="K1932" s="96" t="str">
        <f t="shared" si="258"/>
        <v>BUs</v>
      </c>
      <c r="L1932" s="96" t="str">
        <f t="shared" si="259"/>
        <v>Symptome</v>
      </c>
      <c r="M19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IFERROR(VLOOKUP(Abfalldokumentation!$O1932,Kennzahlen!U:X,3,FALSE)*Abfalldokumentation!$B1932,"0")))),0)</f>
        <v>12</v>
      </c>
      <c r="N1932" s="96" t="str">
        <f>IF(ISBLANK(Q1932),VLOOKUP(Abfalldokumentation!$O1932,'Linien - BU'!R:S,2,FALSE),Q1932)</f>
        <v>Verkauf</v>
      </c>
      <c r="O1932" s="97">
        <f t="shared" si="260"/>
        <v>29501081</v>
      </c>
      <c r="P1932" s="97">
        <f t="shared" si="261"/>
        <v>12</v>
      </c>
      <c r="Q1932" s="89" t="s">
        <v>11</v>
      </c>
      <c r="R1932" s="90">
        <v>29501081</v>
      </c>
      <c r="S1932" s="90">
        <v>24</v>
      </c>
      <c r="T1932" s="90">
        <v>12</v>
      </c>
      <c r="U1932" s="40">
        <v>44522</v>
      </c>
      <c r="V1932" s="42" t="s">
        <v>20</v>
      </c>
      <c r="W1932" s="90"/>
      <c r="X1932" s="92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93" t="str">
        <f>VLOOKUP(N1933,'Linien - BU'!A:B,2,FALSE)</f>
        <v>BU3</v>
      </c>
      <c r="B1933" s="94">
        <f t="shared" si="255"/>
        <v>8</v>
      </c>
      <c r="C1933" s="95">
        <f>Abfalldokumentation!$U1933</f>
        <v>44522</v>
      </c>
      <c r="D1933" s="68" t="str">
        <f>IFERROR(VLOOKUP(Tabelle3[[#This Row],[Artikelnr.]],Produktgruppe!A:B,2,0),Tabelle3[[#This Row],[Produktname]])</f>
        <v>VOS 295</v>
      </c>
      <c r="E1933" s="96" t="str">
        <f>IFERROR(VLOOKUP(Abfalldokumentation!$O1933,Artikel!A:C,3,FALSE),Abfalldokumentation!$O1933)</f>
        <v>VOS SKZ PFEFF</v>
      </c>
      <c r="F1933" s="96" t="str">
        <f>VLOOKUP(T1933,'Liste Gründe'!A:D,2,FALSE)</f>
        <v>Schimmel</v>
      </c>
      <c r="G1933" s="95" t="str">
        <f>IF(ISBLANK(V1933),VLOOKUP(Abfalldokumentation!$P1933,'Liste Gründe'!A:D,3,FALSE),V1933)</f>
        <v>VOS &gt; Einsatz</v>
      </c>
      <c r="H1933" s="96" t="str">
        <f>IF(ISBLANK(Abfalldokumentation!$W1933),"-",Abfalldokumentation!$W1933)</f>
        <v>-</v>
      </c>
      <c r="I1933" s="96">
        <f t="shared" si="256"/>
        <v>47</v>
      </c>
      <c r="J1933" s="96" t="str">
        <f t="shared" si="257"/>
        <v>Produkte</v>
      </c>
      <c r="K1933" s="96" t="str">
        <f t="shared" si="258"/>
        <v>BUs</v>
      </c>
      <c r="L1933" s="96" t="str">
        <f t="shared" si="259"/>
        <v>Symptome</v>
      </c>
      <c r="M19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IFERROR(VLOOKUP(Abfalldokumentation!$O1933,Kennzahlen!U:X,3,FALSE)*Abfalldokumentation!$B1933,"0")))),0)</f>
        <v>0</v>
      </c>
      <c r="N1933" s="96" t="str">
        <f>IF(ISBLANK(Q1933),VLOOKUP(Abfalldokumentation!$O1933,'Linien - BU'!R:S,2,FALSE),Q1933)</f>
        <v>BU3</v>
      </c>
      <c r="O1933" s="97">
        <f t="shared" si="260"/>
        <v>29501118</v>
      </c>
      <c r="P1933" s="97">
        <f t="shared" si="261"/>
        <v>12</v>
      </c>
      <c r="Q1933" s="89" t="s">
        <v>8</v>
      </c>
      <c r="R1933" s="90">
        <v>29501118</v>
      </c>
      <c r="S1933" s="90">
        <v>8</v>
      </c>
      <c r="T1933" s="90">
        <v>12</v>
      </c>
      <c r="U1933" s="40">
        <v>44522</v>
      </c>
      <c r="V1933" s="60" t="s">
        <v>21</v>
      </c>
      <c r="W1933" s="90"/>
      <c r="X1933" s="92" t="str">
        <f>IFERROR(VLOOKUP(Abfalldokumentation!$R1933,Artikel!A:C,3,FALSE),Abfalldokumentation!$R1933)</f>
        <v>VOS SKZ PFEFF</v>
      </c>
    </row>
    <row r="1934" spans="1:24" ht="30" customHeight="1" x14ac:dyDescent="0.25">
      <c r="A1934" s="93" t="str">
        <f>VLOOKUP(N1934,'Linien - BU'!A:B,2,FALSE)</f>
        <v>BU3</v>
      </c>
      <c r="B1934" s="94">
        <f t="shared" si="255"/>
        <v>20</v>
      </c>
      <c r="C1934" s="95">
        <f>Abfalldokumentation!$U1934</f>
        <v>44522</v>
      </c>
      <c r="D1934" s="68" t="str">
        <f>IFERROR(VLOOKUP(Tabelle3[[#This Row],[Artikelnr.]],Produktgruppe!A:B,2,0),Tabelle3[[#This Row],[Produktname]])</f>
        <v>VOS 295</v>
      </c>
      <c r="E1934" s="96" t="str">
        <f>IFERROR(VLOOKUP(Abfalldokumentation!$O1934,Artikel!A:C,3,FALSE),Abfalldokumentation!$O1934)</f>
        <v>VOS SKZ PFEFF</v>
      </c>
      <c r="F1934" s="96" t="str">
        <f>VLOOKUP(T1934,'Liste Gründe'!A:D,2,FALSE)</f>
        <v>Schimmel</v>
      </c>
      <c r="G1934" s="95" t="str">
        <f>IF(ISBLANK(V1934),VLOOKUP(Abfalldokumentation!$P1934,'Liste Gründe'!A:D,3,FALSE),V1934)</f>
        <v>VOS &gt; Einsatz</v>
      </c>
      <c r="H1934" s="96" t="str">
        <f>IF(ISBLANK(Abfalldokumentation!$W1934),"-",Abfalldokumentation!$W1934)</f>
        <v>-</v>
      </c>
      <c r="I1934" s="96">
        <f t="shared" si="256"/>
        <v>47</v>
      </c>
      <c r="J1934" s="96" t="str">
        <f t="shared" si="257"/>
        <v>Produkte</v>
      </c>
      <c r="K1934" s="96" t="str">
        <f t="shared" si="258"/>
        <v>BUs</v>
      </c>
      <c r="L1934" s="96" t="str">
        <f t="shared" si="259"/>
        <v>Symptome</v>
      </c>
      <c r="M19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IFERROR(VLOOKUP(Abfalldokumentation!$O1934,Kennzahlen!U:X,3,FALSE)*Abfalldokumentation!$B1934,"0")))),0)</f>
        <v>0</v>
      </c>
      <c r="N1934" s="96" t="str">
        <f>IF(ISBLANK(Q1934),VLOOKUP(Abfalldokumentation!$O1934,'Linien - BU'!R:S,2,FALSE),Q1934)</f>
        <v>BU3</v>
      </c>
      <c r="O1934" s="97">
        <f t="shared" si="260"/>
        <v>29501118</v>
      </c>
      <c r="P1934" s="97">
        <f t="shared" si="261"/>
        <v>12</v>
      </c>
      <c r="Q1934" s="89" t="s">
        <v>8</v>
      </c>
      <c r="R1934" s="90">
        <v>29501118</v>
      </c>
      <c r="S1934" s="90">
        <v>20</v>
      </c>
      <c r="T1934" s="90">
        <v>12</v>
      </c>
      <c r="U1934" s="40">
        <v>44522</v>
      </c>
      <c r="V1934" s="60" t="s">
        <v>21</v>
      </c>
      <c r="W1934" s="90"/>
      <c r="X1934" s="92" t="str">
        <f>IFERROR(VLOOKUP(Abfalldokumentation!$R1934,Artikel!A:C,3,FALSE),Abfalldokumentation!$R1934)</f>
        <v>VOS SKZ PFEFF</v>
      </c>
    </row>
    <row r="1935" spans="1:24" ht="30" customHeight="1" x14ac:dyDescent="0.25">
      <c r="A1935" s="93" t="str">
        <f>VLOOKUP(N1935,'Linien - BU'!A:B,2,FALSE)</f>
        <v>BU3</v>
      </c>
      <c r="B1935" s="94">
        <f t="shared" si="255"/>
        <v>42</v>
      </c>
      <c r="C1935" s="95">
        <f>Abfalldokumentation!$U1935</f>
        <v>44522</v>
      </c>
      <c r="D1935" s="68" t="str">
        <f>IFERROR(VLOOKUP(Tabelle3[[#This Row],[Artikelnr.]],Produktgruppe!A:B,2,0),Tabelle3[[#This Row],[Produktname]])</f>
        <v>Sammelnr.</v>
      </c>
      <c r="E1935" s="96" t="str">
        <f>IFERROR(VLOOKUP(Abfalldokumentation!$O1935,Artikel!A:C,3,FALSE),Abfalldokumentation!$O1935)</f>
        <v>VS GRS Natur OGT</v>
      </c>
      <c r="F1935" s="96" t="str">
        <f>VLOOKUP(T1935,'Liste Gründe'!A:D,2,FALSE)</f>
        <v>Schimmel</v>
      </c>
      <c r="G1935" s="95" t="str">
        <f>IF(ISBLANK(V1935),VLOOKUP(Abfalldokumentation!$P1935,'Liste Gründe'!A:D,3,FALSE),V1935)</f>
        <v>VOS &gt; Einsatz</v>
      </c>
      <c r="H1935" s="96" t="str">
        <f>IF(ISBLANK(Abfalldokumentation!$W1935),"-",Abfalldokumentation!$W1935)</f>
        <v>-</v>
      </c>
      <c r="I1935" s="96">
        <f t="shared" si="256"/>
        <v>47</v>
      </c>
      <c r="J1935" s="96" t="str">
        <f t="shared" si="257"/>
        <v>Produkte</v>
      </c>
      <c r="K1935" s="96" t="str">
        <f t="shared" si="258"/>
        <v>BUs</v>
      </c>
      <c r="L1935" s="96" t="str">
        <f t="shared" si="259"/>
        <v>Symptome</v>
      </c>
      <c r="M19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IFERROR(VLOOKUP(Abfalldokumentation!$O1935,Kennzahlen!U:X,3,FALSE)*Abfalldokumentation!$B1935,"0")))),0)</f>
        <v>41.559000000000005</v>
      </c>
      <c r="N1935" s="96" t="str">
        <f>IF(ISBLANK(Q1935),VLOOKUP(Abfalldokumentation!$O1935,'Linien - BU'!R:S,2,FALSE),Q1935)</f>
        <v>BU3</v>
      </c>
      <c r="O1935" s="97">
        <f t="shared" si="260"/>
        <v>29600009</v>
      </c>
      <c r="P1935" s="97">
        <f t="shared" si="261"/>
        <v>12</v>
      </c>
      <c r="Q1935" s="89" t="s">
        <v>8</v>
      </c>
      <c r="R1935" s="90">
        <v>29600009</v>
      </c>
      <c r="S1935" s="90">
        <v>42</v>
      </c>
      <c r="T1935" s="90">
        <v>12</v>
      </c>
      <c r="U1935" s="40">
        <v>44522</v>
      </c>
      <c r="V1935" s="60" t="s">
        <v>21</v>
      </c>
      <c r="W1935" s="90"/>
      <c r="X1935" s="92" t="str">
        <f>IFERROR(VLOOKUP(Abfalldokumentation!$R1935,Artikel!A:C,3,FALSE),Abfalldokumentation!$R1935)</f>
        <v>VS GRS Natur OGT</v>
      </c>
    </row>
    <row r="1936" spans="1:24" ht="30" customHeight="1" x14ac:dyDescent="0.25">
      <c r="A1936" s="93" t="str">
        <f>VLOOKUP(N1936,'Linien - BU'!A:B,2,FALSE)</f>
        <v>BU4</v>
      </c>
      <c r="B1936" s="94">
        <f t="shared" si="255"/>
        <v>26</v>
      </c>
      <c r="C1936" s="95">
        <f>Abfalldokumentation!$U1936</f>
        <v>44522</v>
      </c>
      <c r="D1936" s="68" t="str">
        <f>IFERROR(VLOOKUP(Tabelle3[[#This Row],[Artikelnr.]],Produktgruppe!A:B,2,0),Tabelle3[[#This Row],[Produktname]])</f>
        <v>HF-Ware</v>
      </c>
      <c r="E1936" s="96" t="str">
        <f>IFERROR(VLOOKUP(Abfalldokumentation!$O1936,Artikel!A:C,3,FALSE),Abfalldokumentation!$O1936)</f>
        <v>SKST ORANG-PFEFF 80G</v>
      </c>
      <c r="F1936" s="96" t="str">
        <f>VLOOKUP(T1936,'Liste Gründe'!A:D,2,FALSE)</f>
        <v>keinen Verwendungszweck</v>
      </c>
      <c r="G1936" s="95" t="str">
        <f>IF(ISBLANK(V1936),VLOOKUP(Abfalldokumentation!$P1936,'Liste Gründe'!A:D,3,FALSE),V1936)</f>
        <v>keinen Verwendungszweck</v>
      </c>
      <c r="H1936" s="96" t="str">
        <f>IF(ISBLANK(Abfalldokumentation!$W1936),"-",Abfalldokumentation!$W1936)</f>
        <v>-</v>
      </c>
      <c r="I1936" s="96">
        <f t="shared" si="256"/>
        <v>47</v>
      </c>
      <c r="J1936" s="96" t="str">
        <f t="shared" si="257"/>
        <v>Produkte</v>
      </c>
      <c r="K1936" s="96" t="str">
        <f t="shared" si="258"/>
        <v>BUs</v>
      </c>
      <c r="L1936" s="96" t="str">
        <f t="shared" si="259"/>
        <v>Symptome</v>
      </c>
      <c r="M19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IFERROR(VLOOKUP(Abfalldokumentation!$O1936,Kennzahlen!U:X,3,FALSE)*Abfalldokumentation!$B1936,"0")))),0)</f>
        <v>0</v>
      </c>
      <c r="N1936" s="96" t="str">
        <f>IF(ISBLANK(Q1936),VLOOKUP(Abfalldokumentation!$O1936,'Linien - BU'!R:S,2,FALSE),Q1936)</f>
        <v>BU4</v>
      </c>
      <c r="O1936" s="97">
        <f t="shared" si="260"/>
        <v>47001071</v>
      </c>
      <c r="P1936" s="97">
        <f t="shared" si="261"/>
        <v>61</v>
      </c>
      <c r="Q1936" s="89" t="s">
        <v>9</v>
      </c>
      <c r="R1936" s="90">
        <v>47001071</v>
      </c>
      <c r="S1936" s="90">
        <v>26</v>
      </c>
      <c r="T1936" s="90">
        <v>61</v>
      </c>
      <c r="U1936" s="40">
        <v>44522</v>
      </c>
      <c r="V1936" s="91"/>
      <c r="W1936" s="90"/>
      <c r="X1936" s="92" t="str">
        <f>IFERROR(VLOOKUP(Abfalldokumentation!$R1936,Artikel!A:C,3,FALSE),Abfalldokumentation!$R1936)</f>
        <v>SKST ORANG-PFEFF 80G</v>
      </c>
    </row>
    <row r="1937" spans="1:24" ht="30" customHeight="1" x14ac:dyDescent="0.25">
      <c r="A1937" s="93" t="str">
        <f>VLOOKUP(N1937,'Linien - BU'!A:B,2,FALSE)</f>
        <v>BU4</v>
      </c>
      <c r="B1937" s="94">
        <f t="shared" si="255"/>
        <v>8</v>
      </c>
      <c r="C1937" s="95">
        <f>Abfalldokumentation!$U1937</f>
        <v>44522</v>
      </c>
      <c r="D1937" s="68" t="str">
        <f>IFERROR(VLOOKUP(Tabelle3[[#This Row],[Artikelnr.]],Produktgruppe!A:B,2,0),Tabelle3[[#This Row],[Produktname]])</f>
        <v>HF-Ware</v>
      </c>
      <c r="E1937" s="96" t="str">
        <f>IFERROR(VLOOKUP(Abfalldokumentation!$O1937,Artikel!A:C,3,FALSE),Abfalldokumentation!$O1937)</f>
        <v>SKST ORANG-PFEFF 80G</v>
      </c>
      <c r="F1937" s="96" t="str">
        <f>VLOOKUP(T1937,'Liste Gründe'!A:D,2,FALSE)</f>
        <v>keinen Verwendungszweck</v>
      </c>
      <c r="G1937" s="95" t="str">
        <f>IF(ISBLANK(V1937),VLOOKUP(Abfalldokumentation!$P1937,'Liste Gründe'!A:D,3,FALSE),V1937)</f>
        <v>keinen Verwendungszweck</v>
      </c>
      <c r="H1937" s="96" t="str">
        <f>IF(ISBLANK(Abfalldokumentation!$W1937),"-",Abfalldokumentation!$W1937)</f>
        <v>-</v>
      </c>
      <c r="I1937" s="96">
        <f t="shared" si="256"/>
        <v>47</v>
      </c>
      <c r="J1937" s="96" t="str">
        <f t="shared" si="257"/>
        <v>Produkte</v>
      </c>
      <c r="K1937" s="96" t="str">
        <f t="shared" si="258"/>
        <v>BUs</v>
      </c>
      <c r="L1937" s="96" t="str">
        <f t="shared" si="259"/>
        <v>Symptome</v>
      </c>
      <c r="M19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IFERROR(VLOOKUP(Abfalldokumentation!$O1937,Kennzahlen!U:X,3,FALSE)*Abfalldokumentation!$B1937,"0")))),0)</f>
        <v>0</v>
      </c>
      <c r="N1937" s="96" t="str">
        <f>IF(ISBLANK(Q1937),VLOOKUP(Abfalldokumentation!$O1937,'Linien - BU'!R:S,2,FALSE),Q1937)</f>
        <v>BU4</v>
      </c>
      <c r="O1937" s="97">
        <f t="shared" si="260"/>
        <v>47001071</v>
      </c>
      <c r="P1937" s="97">
        <f t="shared" si="261"/>
        <v>61</v>
      </c>
      <c r="Q1937" s="89" t="s">
        <v>9</v>
      </c>
      <c r="R1937" s="90">
        <v>47001071</v>
      </c>
      <c r="S1937" s="90">
        <v>8</v>
      </c>
      <c r="T1937" s="90">
        <v>61</v>
      </c>
      <c r="U1937" s="40">
        <v>44522</v>
      </c>
      <c r="V1937" s="91"/>
      <c r="W1937" s="90"/>
      <c r="X1937" s="92" t="str">
        <f>IFERROR(VLOOKUP(Abfalldokumentation!$R1937,Artikel!A:C,3,FALSE),Abfalldokumentation!$R1937)</f>
        <v>SKST ORANG-PFEFF 80G</v>
      </c>
    </row>
    <row r="1938" spans="1:24" ht="30" customHeight="1" x14ac:dyDescent="0.25">
      <c r="A1938" s="93" t="str">
        <f>VLOOKUP(N1938,'Linien - BU'!A:B,2,FALSE)</f>
        <v>BU3</v>
      </c>
      <c r="B1938" s="94">
        <f t="shared" si="255"/>
        <v>190</v>
      </c>
      <c r="C1938" s="95">
        <f>Abfalldokumentation!$U1938</f>
        <v>44522</v>
      </c>
      <c r="D1938" s="68" t="str">
        <f>IFERROR(VLOOKUP(Tabelle3[[#This Row],[Artikelnr.]],Produktgruppe!A:B,2,0),Tabelle3[[#This Row],[Produktname]])</f>
        <v>VOS 495</v>
      </c>
      <c r="E1938" s="96" t="str">
        <f>IFERROR(VLOOKUP(Abfalldokumentation!$O1938,Artikel!A:C,3,FALSE),Abfalldokumentation!$O1938)</f>
        <v>VOS GRW-CHILI-NAT-VAKU</v>
      </c>
      <c r="F1938" s="96" t="str">
        <f>VLOOKUP(T1938,'Liste Gründe'!A:D,2,FALSE)</f>
        <v>Schimmel</v>
      </c>
      <c r="G1938" s="95" t="str">
        <f>IF(ISBLANK(V1938),VLOOKUP(Abfalldokumentation!$P1938,'Liste Gründe'!A:D,3,FALSE),V1938)</f>
        <v>VOS &gt; Einsatz</v>
      </c>
      <c r="H1938" s="96" t="str">
        <f>IF(ISBLANK(Abfalldokumentation!$W1938),"-",Abfalldokumentation!$W1938)</f>
        <v>-</v>
      </c>
      <c r="I1938" s="96">
        <f t="shared" si="256"/>
        <v>47</v>
      </c>
      <c r="J1938" s="96" t="str">
        <f t="shared" si="257"/>
        <v>Produkte</v>
      </c>
      <c r="K1938" s="96" t="str">
        <f t="shared" si="258"/>
        <v>BUs</v>
      </c>
      <c r="L1938" s="96" t="str">
        <f t="shared" si="259"/>
        <v>Symptome</v>
      </c>
      <c r="M19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IFERROR(VLOOKUP(Abfalldokumentation!$O1938,Kennzahlen!U:X,3,FALSE)*Abfalldokumentation!$B1938,"0")))),0)</f>
        <v>97.66</v>
      </c>
      <c r="N1938" s="96" t="str">
        <f>IF(ISBLANK(Q1938),VLOOKUP(Abfalldokumentation!$O1938,'Linien - BU'!R:S,2,FALSE),Q1938)</f>
        <v>BU3</v>
      </c>
      <c r="O1938" s="97">
        <f t="shared" si="260"/>
        <v>49500205</v>
      </c>
      <c r="P1938" s="97">
        <f t="shared" si="261"/>
        <v>12</v>
      </c>
      <c r="Q1938" s="89" t="s">
        <v>8</v>
      </c>
      <c r="R1938" s="90">
        <v>49500205</v>
      </c>
      <c r="S1938" s="90">
        <v>190</v>
      </c>
      <c r="T1938" s="90">
        <v>12</v>
      </c>
      <c r="U1938" s="40">
        <v>44522</v>
      </c>
      <c r="V1938" s="60" t="s">
        <v>21</v>
      </c>
      <c r="W1938" s="90"/>
      <c r="X1938" s="92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93" t="str">
        <f>VLOOKUP(N1939,'Linien - BU'!A:B,2,FALSE)</f>
        <v>BU2</v>
      </c>
      <c r="B1939" s="94">
        <f t="shared" ref="B1939:B1940" si="262">S1939</f>
        <v>94</v>
      </c>
      <c r="C1939" s="95">
        <f>Abfalldokumentation!$U1939</f>
        <v>44522</v>
      </c>
      <c r="D1939" s="68" t="str">
        <f>IFERROR(VLOOKUP(Tabelle3[[#This Row],[Artikelnr.]],Produktgruppe!A:B,2,0),Tabelle3[[#This Row],[Produktname]])</f>
        <v>HF-Ware</v>
      </c>
      <c r="E1939" s="96" t="str">
        <f>IFERROR(VLOOKUP(Abfalldokumentation!$O1939,Artikel!A:C,3,FALSE),Abfalldokumentation!$O1939)</f>
        <v>Verpackte Scheiben</v>
      </c>
      <c r="F1939" s="96" t="str">
        <f>VLOOKUP(T1939,'Liste Gründe'!A:D,2,FALSE)</f>
        <v>Schimmel</v>
      </c>
      <c r="G1939" s="95" t="str">
        <f>IF(ISBLANK(V1939),VLOOKUP(Abfalldokumentation!$P1939,'Liste Gründe'!A:D,3,FALSE),V1939)</f>
        <v>Schimmel</v>
      </c>
      <c r="H1939" s="96" t="str">
        <f>IF(ISBLANK(Abfalldokumentation!$W1939),"-",Abfalldokumentation!$W1939)</f>
        <v>-</v>
      </c>
      <c r="I1939" s="96">
        <f t="shared" ref="I1939:I1940" si="263">_xlfn.ISOWEEKNUM(C1939)</f>
        <v>47</v>
      </c>
      <c r="J1939" s="96" t="str">
        <f t="shared" ref="J1939:J1940" si="264">"Produkte"</f>
        <v>Produkte</v>
      </c>
      <c r="K1939" s="96" t="str">
        <f t="shared" ref="K1939:K1940" si="265">"BUs"</f>
        <v>BUs</v>
      </c>
      <c r="L1939" s="96" t="str">
        <f t="shared" ref="L1939:L1940" si="266">"Symptome"</f>
        <v>Symptome</v>
      </c>
      <c r="M19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IFERROR(VLOOKUP(Abfalldokumentation!$O1939,Kennzahlen!U:X,3,FALSE)*Abfalldokumentation!$B1939,"0")))),0)</f>
        <v>0</v>
      </c>
      <c r="N1939" s="96" t="str">
        <f>IF(ISBLANK(Q1939),VLOOKUP(Abfalldokumentation!$O1939,'Linien - BU'!R:S,2,FALSE),Q1939)</f>
        <v>BU2</v>
      </c>
      <c r="O1939" s="97" t="str">
        <f t="shared" ref="O1939:O1940" si="267">R1939</f>
        <v>Verpackte Scheiben</v>
      </c>
      <c r="P1939" s="97">
        <f t="shared" ref="P1939:P1940" si="268">T1939</f>
        <v>12</v>
      </c>
      <c r="Q1939" s="38" t="s">
        <v>7</v>
      </c>
      <c r="R1939" s="39" t="s">
        <v>16656</v>
      </c>
      <c r="S1939" s="39">
        <v>94</v>
      </c>
      <c r="T1939" s="39">
        <v>12</v>
      </c>
      <c r="U1939" s="40">
        <v>44522</v>
      </c>
      <c r="V1939" s="58"/>
      <c r="W1939" s="39"/>
      <c r="X1939" s="43" t="str">
        <f>IFERROR(VLOOKUP(Abfalldokumentation!$R1939,Artikel!A:C,3,FALSE),Abfalldokumentation!$R1939)</f>
        <v>Verpackte Scheiben</v>
      </c>
    </row>
    <row r="1940" spans="1:24" ht="30" customHeight="1" x14ac:dyDescent="0.25">
      <c r="A1940" s="93" t="str">
        <f>VLOOKUP(N1940,'Linien - BU'!A:B,2,FALSE)</f>
        <v>BU2</v>
      </c>
      <c r="B1940" s="94">
        <f t="shared" si="262"/>
        <v>22</v>
      </c>
      <c r="C1940" s="95">
        <f>Abfalldokumentation!$U1940</f>
        <v>44522</v>
      </c>
      <c r="D1940" s="68" t="str">
        <f>IFERROR(VLOOKUP(Tabelle3[[#This Row],[Artikelnr.]],Produktgruppe!A:B,2,0),Tabelle3[[#This Row],[Produktname]])</f>
        <v>HF-Ware</v>
      </c>
      <c r="E1940" s="96" t="str">
        <f>IFERROR(VLOOKUP(Abfalldokumentation!$O1940,Artikel!A:C,3,FALSE),Abfalldokumentation!$O1940)</f>
        <v>Verpackte Scheiben</v>
      </c>
      <c r="F1940" s="96" t="str">
        <f>VLOOKUP(T1940,'Liste Gründe'!A:D,2,FALSE)</f>
        <v>Schimmel</v>
      </c>
      <c r="G1940" s="95" t="str">
        <f>IF(ISBLANK(V1940),VLOOKUP(Abfalldokumentation!$P1940,'Liste Gründe'!A:D,3,FALSE),V1940)</f>
        <v>Schimmel</v>
      </c>
      <c r="H1940" s="96" t="str">
        <f>IF(ISBLANK(Abfalldokumentation!$W1940),"-",Abfalldokumentation!$W1940)</f>
        <v>-</v>
      </c>
      <c r="I1940" s="96">
        <f t="shared" si="263"/>
        <v>47</v>
      </c>
      <c r="J1940" s="96" t="str">
        <f t="shared" si="264"/>
        <v>Produkte</v>
      </c>
      <c r="K1940" s="96" t="str">
        <f t="shared" si="265"/>
        <v>BUs</v>
      </c>
      <c r="L1940" s="96" t="str">
        <f t="shared" si="266"/>
        <v>Symptome</v>
      </c>
      <c r="M19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IFERROR(VLOOKUP(Abfalldokumentation!$O1940,Kennzahlen!U:X,3,FALSE)*Abfalldokumentation!$B1940,"0")))),0)</f>
        <v>0</v>
      </c>
      <c r="N1940" s="96" t="str">
        <f>IF(ISBLANK(Q1940),VLOOKUP(Abfalldokumentation!$O1940,'Linien - BU'!R:S,2,FALSE),Q1940)</f>
        <v>BU2</v>
      </c>
      <c r="O1940" s="97" t="str">
        <f t="shared" si="267"/>
        <v>Verpackte Scheiben</v>
      </c>
      <c r="P1940" s="97">
        <f t="shared" si="268"/>
        <v>12</v>
      </c>
      <c r="Q1940" s="89" t="s">
        <v>7</v>
      </c>
      <c r="R1940" s="39" t="s">
        <v>16656</v>
      </c>
      <c r="S1940" s="90">
        <v>22</v>
      </c>
      <c r="T1940" s="90">
        <v>12</v>
      </c>
      <c r="U1940" s="40">
        <v>44522</v>
      </c>
      <c r="V1940" s="91"/>
      <c r="W1940" s="90"/>
      <c r="X1940" s="92" t="str">
        <f>IFERROR(VLOOKUP(Abfalldokumentation!$R1940,Artikel!A:C,3,FALSE),Abfalldokumentation!$R1940)</f>
        <v>Verpackte Scheiben</v>
      </c>
    </row>
    <row r="1941" spans="1:24" ht="30" customHeight="1" x14ac:dyDescent="0.25">
      <c r="A1941" s="93" t="str">
        <f>VLOOKUP(N1941,'Linien - BU'!A:B,2,FALSE)</f>
        <v>Rest</v>
      </c>
      <c r="B1941" s="94">
        <f t="shared" ref="B1941:B1982" si="269">S1941</f>
        <v>6.8</v>
      </c>
      <c r="C1941" s="95">
        <f>Abfalldokumentation!$U1941</f>
        <v>44519</v>
      </c>
      <c r="D1941" s="68" t="str">
        <f>IFERROR(VLOOKUP(Tabelle3[[#This Row],[Artikelnr.]],Produktgruppe!A:B,2,0),Tabelle3[[#This Row],[Produktname]])</f>
        <v>Rest</v>
      </c>
      <c r="E1941" s="96" t="str">
        <f>IFERROR(VLOOKUP(Abfalldokumentation!$O1941,Artikel!A:C,3,FALSE),Abfalldokumentation!$O1941)</f>
        <v>-</v>
      </c>
      <c r="F1941" s="96" t="str">
        <f>VLOOKUP(T1941,'Liste Gründe'!A:D,2,FALSE)</f>
        <v>Qualitätssicherung</v>
      </c>
      <c r="G1941" s="95" t="str">
        <f>IF(ISBLANK(V1941),VLOOKUP(Abfalldokumentation!$P1941,'Liste Gründe'!A:D,3,FALSE),V1941)</f>
        <v>Sensorik</v>
      </c>
      <c r="H1941" s="96" t="str">
        <f>IF(ISBLANK(Abfalldokumentation!$W1941),"-",Abfalldokumentation!$W1941)</f>
        <v>-</v>
      </c>
      <c r="I1941" s="96">
        <f t="shared" ref="I1941:I1982" si="270">_xlfn.ISOWEEKNUM(C1941)</f>
        <v>46</v>
      </c>
      <c r="J1941" s="96" t="str">
        <f t="shared" ref="J1941:J1982" si="271">"Produkte"</f>
        <v>Produkte</v>
      </c>
      <c r="K1941" s="96" t="str">
        <f t="shared" ref="K1941:K1982" si="272">"BUs"</f>
        <v>BUs</v>
      </c>
      <c r="L1941" s="96" t="str">
        <f t="shared" ref="L1941:L1982" si="273">"Symptome"</f>
        <v>Symptome</v>
      </c>
      <c r="M19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IFERROR(VLOOKUP(Abfalldokumentation!$O1941,Kennzahlen!U:X,3,FALSE)*Abfalldokumentation!$B1941,"0")))),0)</f>
        <v>0</v>
      </c>
      <c r="N1941" s="96" t="str">
        <f>IF(ISBLANK(Q1941),VLOOKUP(Abfalldokumentation!$O1941,'Linien - BU'!R:S,2,FALSE),Q1941)</f>
        <v>QM</v>
      </c>
      <c r="O1941" s="97" t="str">
        <f t="shared" ref="O1941:O1982" si="274">R1941</f>
        <v>-</v>
      </c>
      <c r="P1941" s="97">
        <f t="shared" ref="P1941:P1982" si="275">T1941</f>
        <v>74</v>
      </c>
      <c r="Q1941" s="38" t="s">
        <v>182</v>
      </c>
      <c r="R1941" s="39" t="s">
        <v>52</v>
      </c>
      <c r="S1941" s="39">
        <v>6.8</v>
      </c>
      <c r="T1941" s="39">
        <v>74</v>
      </c>
      <c r="U1941" s="40">
        <v>44519</v>
      </c>
      <c r="V1941" s="58"/>
      <c r="W1941" s="39"/>
      <c r="X1941" s="43" t="str">
        <f>IFERROR(VLOOKUP(Abfalldokumentation!$R1941,Artikel!A:C,3,FALSE),Abfalldokumentation!$R1941)</f>
        <v>-</v>
      </c>
    </row>
    <row r="1942" spans="1:24" ht="30" customHeight="1" x14ac:dyDescent="0.25">
      <c r="A1942" s="93" t="str">
        <f>VLOOKUP(N1942,'Linien - BU'!A:B,2,FALSE)</f>
        <v>Rest</v>
      </c>
      <c r="B1942" s="94">
        <f t="shared" si="269"/>
        <v>70.3</v>
      </c>
      <c r="C1942" s="95">
        <f>Abfalldokumentation!$U1942</f>
        <v>44519</v>
      </c>
      <c r="D1942" s="68" t="str">
        <f>IFERROR(VLOOKUP(Tabelle3[[#This Row],[Artikelnr.]],Produktgruppe!A:B,2,0),Tabelle3[[#This Row],[Produktname]])</f>
        <v>Rest</v>
      </c>
      <c r="E1942" s="96" t="str">
        <f>IFERROR(VLOOKUP(Abfalldokumentation!$O1942,Artikel!A:C,3,FALSE),Abfalldokumentation!$O1942)</f>
        <v>-</v>
      </c>
      <c r="F1942" s="96" t="str">
        <f>VLOOKUP(T1942,'Liste Gründe'!A:D,2,FALSE)</f>
        <v>Qualitätssicherung</v>
      </c>
      <c r="G1942" s="95" t="str">
        <f>IF(ISBLANK(V1942),VLOOKUP(Abfalldokumentation!$P1942,'Liste Gründe'!A:D,3,FALSE),V1942)</f>
        <v>Rückstellproben</v>
      </c>
      <c r="H1942" s="96" t="str">
        <f>IF(ISBLANK(Abfalldokumentation!$W1942),"-",Abfalldokumentation!$W1942)</f>
        <v>-</v>
      </c>
      <c r="I1942" s="96">
        <f t="shared" si="270"/>
        <v>46</v>
      </c>
      <c r="J1942" s="96" t="str">
        <f t="shared" si="271"/>
        <v>Produkte</v>
      </c>
      <c r="K1942" s="96" t="str">
        <f t="shared" si="272"/>
        <v>BUs</v>
      </c>
      <c r="L1942" s="96" t="str">
        <f t="shared" si="273"/>
        <v>Symptome</v>
      </c>
      <c r="M19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IFERROR(VLOOKUP(Abfalldokumentation!$O1942,Kennzahlen!U:X,3,FALSE)*Abfalldokumentation!$B1942,"0")))),0)</f>
        <v>0</v>
      </c>
      <c r="N1942" s="96" t="str">
        <f>IF(ISBLANK(Q1942),VLOOKUP(Abfalldokumentation!$O1942,'Linien - BU'!R:S,2,FALSE),Q1942)</f>
        <v>Labor</v>
      </c>
      <c r="O1942" s="97" t="str">
        <f t="shared" si="274"/>
        <v>-</v>
      </c>
      <c r="P1942" s="97">
        <f t="shared" si="275"/>
        <v>70</v>
      </c>
      <c r="Q1942" s="38" t="s">
        <v>185</v>
      </c>
      <c r="R1942" s="39" t="s">
        <v>52</v>
      </c>
      <c r="S1942" s="39">
        <v>70.3</v>
      </c>
      <c r="T1942" s="39">
        <v>70</v>
      </c>
      <c r="U1942" s="40">
        <v>44519</v>
      </c>
      <c r="V1942" s="58"/>
      <c r="W1942" s="39"/>
      <c r="X1942" s="43" t="str">
        <f>IFERROR(VLOOKUP(Abfalldokumentation!$R1942,Artikel!A:C,3,FALSE),Abfalldokumentation!$R1942)</f>
        <v>-</v>
      </c>
    </row>
    <row r="1943" spans="1:24" ht="30" customHeight="1" x14ac:dyDescent="0.25">
      <c r="A1943" s="93" t="str">
        <f>VLOOKUP(N1943,'Linien - BU'!A:B,2,FALSE)</f>
        <v>Rest</v>
      </c>
      <c r="B1943" s="94">
        <f t="shared" si="269"/>
        <v>14.4</v>
      </c>
      <c r="C1943" s="95">
        <f>Abfalldokumentation!$U1943</f>
        <v>44519</v>
      </c>
      <c r="D1943" s="68" t="str">
        <f>IFERROR(VLOOKUP(Tabelle3[[#This Row],[Artikelnr.]],Produktgruppe!A:B,2,0),Tabelle3[[#This Row],[Produktname]])</f>
        <v>Rest</v>
      </c>
      <c r="E1943" s="96" t="str">
        <f>IFERROR(VLOOKUP(Abfalldokumentation!$O1943,Artikel!A:C,3,FALSE),Abfalldokumentation!$O1943)</f>
        <v>-</v>
      </c>
      <c r="F1943" s="96" t="str">
        <f>VLOOKUP(T1943,'Liste Gründe'!A:D,2,FALSE)</f>
        <v>Qualitätssicherung</v>
      </c>
      <c r="G1943" s="95" t="str">
        <f>IF(ISBLANK(V1943),VLOOKUP(Abfalldokumentation!$P1943,'Liste Gründe'!A:D,3,FALSE),V1943)</f>
        <v>Rückstellproben</v>
      </c>
      <c r="H1943" s="96" t="str">
        <f>IF(ISBLANK(Abfalldokumentation!$W1943),"-",Abfalldokumentation!$W1943)</f>
        <v>-</v>
      </c>
      <c r="I1943" s="96">
        <f t="shared" si="270"/>
        <v>46</v>
      </c>
      <c r="J1943" s="96" t="str">
        <f t="shared" si="271"/>
        <v>Produkte</v>
      </c>
      <c r="K1943" s="96" t="str">
        <f t="shared" si="272"/>
        <v>BUs</v>
      </c>
      <c r="L1943" s="96" t="str">
        <f t="shared" si="273"/>
        <v>Symptome</v>
      </c>
      <c r="M19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IFERROR(VLOOKUP(Abfalldokumentation!$O1943,Kennzahlen!U:X,3,FALSE)*Abfalldokumentation!$B1943,"0")))),0)</f>
        <v>0</v>
      </c>
      <c r="N1943" s="96" t="str">
        <f>IF(ISBLANK(Q1943),VLOOKUP(Abfalldokumentation!$O1943,'Linien - BU'!R:S,2,FALSE),Q1943)</f>
        <v>Labor</v>
      </c>
      <c r="O1943" s="97" t="str">
        <f t="shared" si="274"/>
        <v>-</v>
      </c>
      <c r="P1943" s="97">
        <f t="shared" si="275"/>
        <v>70</v>
      </c>
      <c r="Q1943" s="38" t="s">
        <v>185</v>
      </c>
      <c r="R1943" s="39" t="s">
        <v>52</v>
      </c>
      <c r="S1943" s="39">
        <v>14.4</v>
      </c>
      <c r="T1943" s="39">
        <v>70</v>
      </c>
      <c r="U1943" s="40">
        <v>44519</v>
      </c>
      <c r="V1943" s="58"/>
      <c r="W1943" s="39"/>
      <c r="X1943" s="43" t="str">
        <f>IFERROR(VLOOKUP(Abfalldokumentation!$R1943,Artikel!A:C,3,FALSE),Abfalldokumentation!$R1943)</f>
        <v>-</v>
      </c>
    </row>
    <row r="1944" spans="1:24" ht="30" customHeight="1" x14ac:dyDescent="0.25">
      <c r="A1944" s="93" t="str">
        <f>VLOOKUP(N1944,'Linien - BU'!A:B,2,FALSE)</f>
        <v>BU3</v>
      </c>
      <c r="B1944" s="94">
        <f t="shared" si="269"/>
        <v>8</v>
      </c>
      <c r="C1944" s="95">
        <f>Abfalldokumentation!$U1944</f>
        <v>44519</v>
      </c>
      <c r="D1944" s="68" t="str">
        <f>IFERROR(VLOOKUP(Tabelle3[[#This Row],[Artikelnr.]],Produktgruppe!A:B,2,0),Tabelle3[[#This Row],[Produktname]])</f>
        <v>Rest</v>
      </c>
      <c r="E1944" s="96" t="str">
        <f>IFERROR(VLOOKUP(Abfalldokumentation!$O1944,Artikel!A:C,3,FALSE),Abfalldokumentation!$O1944)</f>
        <v>-</v>
      </c>
      <c r="F1944" s="96" t="str">
        <f>VLOOKUP(T1944,'Liste Gründe'!A:D,2,FALSE)</f>
        <v>Linienbezogen</v>
      </c>
      <c r="G1944" s="95" t="str">
        <f>IF(ISBLANK(V1944),VLOOKUP(Abfalldokumentation!$P1944,'Liste Gründe'!A:D,3,FALSE),V1944)</f>
        <v>Maschinenabfall</v>
      </c>
      <c r="H1944" s="96" t="str">
        <f>IF(ISBLANK(Abfalldokumentation!$W1944),"-",Abfalldokumentation!$W1944)</f>
        <v>-</v>
      </c>
      <c r="I1944" s="96">
        <f t="shared" si="270"/>
        <v>46</v>
      </c>
      <c r="J1944" s="96" t="str">
        <f t="shared" si="271"/>
        <v>Produkte</v>
      </c>
      <c r="K1944" s="96" t="str">
        <f t="shared" si="272"/>
        <v>BUs</v>
      </c>
      <c r="L1944" s="96" t="str">
        <f t="shared" si="273"/>
        <v>Symptome</v>
      </c>
      <c r="M19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IFERROR(VLOOKUP(Abfalldokumentation!$O1944,Kennzahlen!U:X,3,FALSE)*Abfalldokumentation!$B1944,"0")))),0)</f>
        <v>0</v>
      </c>
      <c r="N1944" s="96" t="str">
        <f>IF(ISBLANK(Q1944),VLOOKUP(Abfalldokumentation!$O1944,'Linien - BU'!R:S,2,FALSE),Q1944)</f>
        <v>BU3</v>
      </c>
      <c r="O1944" s="97" t="str">
        <f t="shared" si="274"/>
        <v>-</v>
      </c>
      <c r="P1944" s="97">
        <f t="shared" si="275"/>
        <v>30</v>
      </c>
      <c r="Q1944" s="38" t="s">
        <v>8</v>
      </c>
      <c r="R1944" s="39" t="s">
        <v>52</v>
      </c>
      <c r="S1944" s="39">
        <v>8</v>
      </c>
      <c r="T1944" s="39">
        <v>30</v>
      </c>
      <c r="U1944" s="40">
        <v>44519</v>
      </c>
      <c r="V1944" s="58"/>
      <c r="W1944" s="39"/>
      <c r="X1944" s="43" t="str">
        <f>IFERROR(VLOOKUP(Abfalldokumentation!$R1944,Artikel!A:C,3,FALSE),Abfalldokumentation!$R1944)</f>
        <v>-</v>
      </c>
    </row>
    <row r="1945" spans="1:24" ht="30" customHeight="1" x14ac:dyDescent="0.25">
      <c r="A1945" s="93" t="str">
        <f>VLOOKUP(N1945,'Linien - BU'!A:B,2,FALSE)</f>
        <v>BU4</v>
      </c>
      <c r="B1945" s="94">
        <f t="shared" si="269"/>
        <v>7</v>
      </c>
      <c r="C1945" s="95">
        <f>Abfalldokumentation!$U1945</f>
        <v>44519</v>
      </c>
      <c r="D1945" s="68" t="str">
        <f>IFERROR(VLOOKUP(Tabelle3[[#This Row],[Artikelnr.]],Produktgruppe!A:B,2,0),Tabelle3[[#This Row],[Produktname]])</f>
        <v>ABS 295</v>
      </c>
      <c r="E1945" s="96" t="str">
        <f>IFERROR(VLOOKUP(Abfalldokumentation!$O1945,Artikel!A:C,3,FALSE),Abfalldokumentation!$O1945)</f>
        <v>Walnus</v>
      </c>
      <c r="F1945" s="96" t="str">
        <f>VLOOKUP(T1945,'Liste Gründe'!A:D,2,FALSE)</f>
        <v>Linienbezogen</v>
      </c>
      <c r="G1945" s="95" t="str">
        <f>IF(ISBLANK(V1945),VLOOKUP(Abfalldokumentation!$P1945,'Liste Gründe'!A:D,3,FALSE),V1945)</f>
        <v>Maschinenabfall</v>
      </c>
      <c r="H1945" s="96" t="str">
        <f>IF(ISBLANK(Abfalldokumentation!$W1945),"-",Abfalldokumentation!$W1945)</f>
        <v>-</v>
      </c>
      <c r="I1945" s="96">
        <f t="shared" si="270"/>
        <v>46</v>
      </c>
      <c r="J1945" s="96" t="str">
        <f t="shared" si="271"/>
        <v>Produkte</v>
      </c>
      <c r="K1945" s="96" t="str">
        <f t="shared" si="272"/>
        <v>BUs</v>
      </c>
      <c r="L1945" s="96" t="str">
        <f t="shared" si="273"/>
        <v>Symptome</v>
      </c>
      <c r="M19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IFERROR(VLOOKUP(Abfalldokumentation!$O1945,Kennzahlen!U:X,3,FALSE)*Abfalldokumentation!$B1945,"0")))),0)</f>
        <v>0</v>
      </c>
      <c r="N1945" s="96" t="str">
        <f>IF(ISBLANK(Q1945),VLOOKUP(Abfalldokumentation!$O1945,'Linien - BU'!R:S,2,FALSE),Q1945)</f>
        <v>BU4</v>
      </c>
      <c r="O1945" s="97" t="str">
        <f t="shared" si="274"/>
        <v>Walnus</v>
      </c>
      <c r="P1945" s="97">
        <f t="shared" si="275"/>
        <v>30</v>
      </c>
      <c r="Q1945" s="38" t="s">
        <v>9</v>
      </c>
      <c r="R1945" s="39" t="s">
        <v>339</v>
      </c>
      <c r="S1945" s="39">
        <v>7</v>
      </c>
      <c r="T1945" s="39">
        <v>30</v>
      </c>
      <c r="U1945" s="40">
        <v>44519</v>
      </c>
      <c r="V1945" s="58"/>
      <c r="W1945" s="39"/>
      <c r="X1945" s="43" t="str">
        <f>IFERROR(VLOOKUP(Abfalldokumentation!$R1945,Artikel!A:C,3,FALSE),Abfalldokumentation!$R1945)</f>
        <v>Walnus</v>
      </c>
    </row>
    <row r="1946" spans="1:24" ht="30" customHeight="1" x14ac:dyDescent="0.25">
      <c r="A1946" s="93" t="str">
        <f>VLOOKUP(N1946,'Linien - BU'!A:B,2,FALSE)</f>
        <v>BU1</v>
      </c>
      <c r="B1946" s="94">
        <f t="shared" si="269"/>
        <v>20</v>
      </c>
      <c r="C1946" s="95">
        <f>Abfalldokumentation!$U1946</f>
        <v>44519</v>
      </c>
      <c r="D1946" s="68" t="str">
        <f>IFERROR(VLOOKUP(Tabelle3[[#This Row],[Artikelnr.]],Produktgruppe!A:B,2,0),Tabelle3[[#This Row],[Produktname]])</f>
        <v>VOS 295</v>
      </c>
      <c r="E1946" s="96" t="str">
        <f>IFERROR(VLOOKUP(Abfalldokumentation!$O1946,Artikel!A:C,3,FALSE),Abfalldokumentation!$O1946)</f>
        <v>VOS-ABS ENTSORGUNG</v>
      </c>
      <c r="F1946" s="96" t="str">
        <f>VLOOKUP(T1946,'Liste Gründe'!A:D,2,FALSE)</f>
        <v>Rest</v>
      </c>
      <c r="G1946" s="95" t="str">
        <f>IF(ISBLANK(V1946),VLOOKUP(Abfalldokumentation!$P1946,'Liste Gründe'!A:D,3,FALSE),V1946)</f>
        <v>geschälte Rinde</v>
      </c>
      <c r="H1946" s="96" t="str">
        <f>IF(ISBLANK(Abfalldokumentation!$W1946),"-",Abfalldokumentation!$W1946)</f>
        <v>-</v>
      </c>
      <c r="I1946" s="96">
        <f t="shared" si="270"/>
        <v>46</v>
      </c>
      <c r="J1946" s="96" t="str">
        <f t="shared" si="271"/>
        <v>Produkte</v>
      </c>
      <c r="K1946" s="96" t="str">
        <f t="shared" si="272"/>
        <v>BUs</v>
      </c>
      <c r="L1946" s="96" t="str">
        <f t="shared" si="273"/>
        <v>Symptome</v>
      </c>
      <c r="M19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IFERROR(VLOOKUP(Abfalldokumentation!$O1946,Kennzahlen!U:X,3,FALSE)*Abfalldokumentation!$B1946,"0")))),0)</f>
        <v>0.2</v>
      </c>
      <c r="N1946" s="96" t="str">
        <f>IF(ISBLANK(Q1946),VLOOKUP(Abfalldokumentation!$O1946,'Linien - BU'!R:S,2,FALSE),Q1946)</f>
        <v>RWV</v>
      </c>
      <c r="O1946" s="97">
        <f t="shared" si="274"/>
        <v>29500917</v>
      </c>
      <c r="P1946" s="97">
        <f t="shared" si="275"/>
        <v>60</v>
      </c>
      <c r="Q1946" s="38" t="s">
        <v>188</v>
      </c>
      <c r="R1946" s="39">
        <v>29500917</v>
      </c>
      <c r="S1946" s="39">
        <v>20</v>
      </c>
      <c r="T1946" s="39">
        <v>60</v>
      </c>
      <c r="U1946" s="40">
        <v>44519</v>
      </c>
      <c r="V1946" s="58"/>
      <c r="W1946" s="39"/>
      <c r="X1946" s="43" t="str">
        <f>IFERROR(VLOOKUP(Abfalldokumentation!$R1946,Artikel!A:C,3,FALSE),Abfalldokumentation!$R1946)</f>
        <v>VOS-ABS ENTSORGUNG</v>
      </c>
    </row>
    <row r="1947" spans="1:24" ht="30" customHeight="1" x14ac:dyDescent="0.25">
      <c r="A1947" s="93" t="str">
        <f>VLOOKUP(N1947,'Linien - BU'!A:B,2,FALSE)</f>
        <v>Rest</v>
      </c>
      <c r="B1947" s="94">
        <f t="shared" si="269"/>
        <v>25.1</v>
      </c>
      <c r="C1947" s="95">
        <f>Abfalldokumentation!$U1947</f>
        <v>44519</v>
      </c>
      <c r="D1947" s="68" t="str">
        <f>IFERROR(VLOOKUP(Tabelle3[[#This Row],[Artikelnr.]],Produktgruppe!A:B,2,0),Tabelle3[[#This Row],[Produktname]])</f>
        <v>Rest</v>
      </c>
      <c r="E1947" s="96" t="str">
        <f>IFERROR(VLOOKUP(Abfalldokumentation!$O1947,Artikel!A:C,3,FALSE),Abfalldokumentation!$O1947)</f>
        <v>-</v>
      </c>
      <c r="F1947" s="96" t="str">
        <f>VLOOKUP(T1947,'Liste Gründe'!A:D,2,FALSE)</f>
        <v>Qualitätssicherung</v>
      </c>
      <c r="G1947" s="95" t="str">
        <f>IF(ISBLANK(V1947),VLOOKUP(Abfalldokumentation!$P1947,'Liste Gründe'!A:D,3,FALSE),V1947)</f>
        <v>Laborproben</v>
      </c>
      <c r="H1947" s="96" t="str">
        <f>IF(ISBLANK(Abfalldokumentation!$W1947),"-",Abfalldokumentation!$W1947)</f>
        <v>-</v>
      </c>
      <c r="I1947" s="96">
        <f t="shared" si="270"/>
        <v>46</v>
      </c>
      <c r="J1947" s="96" t="str">
        <f t="shared" si="271"/>
        <v>Produkte</v>
      </c>
      <c r="K1947" s="96" t="str">
        <f t="shared" si="272"/>
        <v>BUs</v>
      </c>
      <c r="L1947" s="96" t="str">
        <f t="shared" si="273"/>
        <v>Symptome</v>
      </c>
      <c r="M19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IFERROR(VLOOKUP(Abfalldokumentation!$O1947,Kennzahlen!U:X,3,FALSE)*Abfalldokumentation!$B1947,"0")))),0)</f>
        <v>0</v>
      </c>
      <c r="N1947" s="96" t="str">
        <f>IF(ISBLANK(Q1947),VLOOKUP(Abfalldokumentation!$O1947,'Linien - BU'!R:S,2,FALSE),Q1947)</f>
        <v>Labor</v>
      </c>
      <c r="O1947" s="97" t="str">
        <f t="shared" si="274"/>
        <v>-</v>
      </c>
      <c r="P1947" s="97">
        <f t="shared" si="275"/>
        <v>73</v>
      </c>
      <c r="Q1947" s="38" t="s">
        <v>185</v>
      </c>
      <c r="R1947" s="39" t="s">
        <v>52</v>
      </c>
      <c r="S1947" s="39">
        <v>25.1</v>
      </c>
      <c r="T1947" s="39">
        <v>73</v>
      </c>
      <c r="U1947" s="40">
        <v>44519</v>
      </c>
      <c r="V1947" s="58"/>
      <c r="W1947" s="39"/>
      <c r="X1947" s="43" t="str">
        <f>IFERROR(VLOOKUP(Abfalldokumentation!$R1947,Artikel!A:C,3,FALSE),Abfalldokumentation!$R1947)</f>
        <v>-</v>
      </c>
    </row>
    <row r="1948" spans="1:24" ht="30" customHeight="1" x14ac:dyDescent="0.25">
      <c r="A1948" s="93" t="str">
        <f>VLOOKUP(N1948,'Linien - BU'!A:B,2,FALSE)</f>
        <v>Rest</v>
      </c>
      <c r="B1948" s="94">
        <f t="shared" si="269"/>
        <v>3.5</v>
      </c>
      <c r="C1948" s="95">
        <f>Abfalldokumentation!$U1948</f>
        <v>44519</v>
      </c>
      <c r="D1948" s="68" t="str">
        <f>IFERROR(VLOOKUP(Tabelle3[[#This Row],[Artikelnr.]],Produktgruppe!A:B,2,0),Tabelle3[[#This Row],[Produktname]])</f>
        <v>Rest</v>
      </c>
      <c r="E1948" s="96" t="str">
        <f>IFERROR(VLOOKUP(Abfalldokumentation!$O1948,Artikel!A:C,3,FALSE),Abfalldokumentation!$O1948)</f>
        <v>-</v>
      </c>
      <c r="F1948" s="96" t="str">
        <f>VLOOKUP(T1948,'Liste Gründe'!A:D,2,FALSE)</f>
        <v>Qualitätssicherung</v>
      </c>
      <c r="G1948" s="95" t="str">
        <f>IF(ISBLANK(V1948),VLOOKUP(Abfalldokumentation!$P1948,'Liste Gründe'!A:D,3,FALSE),V1948)</f>
        <v>Sensorik</v>
      </c>
      <c r="H1948" s="96" t="str">
        <f>IF(ISBLANK(Abfalldokumentation!$W1948),"-",Abfalldokumentation!$W1948)</f>
        <v>-</v>
      </c>
      <c r="I1948" s="96">
        <f t="shared" si="270"/>
        <v>46</v>
      </c>
      <c r="J1948" s="96" t="str">
        <f t="shared" si="271"/>
        <v>Produkte</v>
      </c>
      <c r="K1948" s="96" t="str">
        <f t="shared" si="272"/>
        <v>BUs</v>
      </c>
      <c r="L1948" s="96" t="str">
        <f t="shared" si="273"/>
        <v>Symptome</v>
      </c>
      <c r="M19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IFERROR(VLOOKUP(Abfalldokumentation!$O1948,Kennzahlen!U:X,3,FALSE)*Abfalldokumentation!$B1948,"0")))),0)</f>
        <v>0</v>
      </c>
      <c r="N1948" s="96" t="str">
        <f>IF(ISBLANK(Q1948),VLOOKUP(Abfalldokumentation!$O1948,'Linien - BU'!R:S,2,FALSE),Q1948)</f>
        <v>Labor</v>
      </c>
      <c r="O1948" s="97" t="str">
        <f t="shared" si="274"/>
        <v>-</v>
      </c>
      <c r="P1948" s="97">
        <f t="shared" si="275"/>
        <v>74</v>
      </c>
      <c r="Q1948" s="38" t="s">
        <v>185</v>
      </c>
      <c r="R1948" s="39" t="s">
        <v>52</v>
      </c>
      <c r="S1948" s="39">
        <v>3.5</v>
      </c>
      <c r="T1948" s="39">
        <v>74</v>
      </c>
      <c r="U1948" s="40">
        <v>44519</v>
      </c>
      <c r="V1948" s="58"/>
      <c r="W1948" s="39"/>
      <c r="X1948" s="43" t="str">
        <f>IFERROR(VLOOKUP(Abfalldokumentation!$R1948,Artikel!A:C,3,FALSE),Abfalldokumentation!$R1948)</f>
        <v>-</v>
      </c>
    </row>
    <row r="1949" spans="1:24" ht="30" customHeight="1" x14ac:dyDescent="0.25">
      <c r="A1949" s="93" t="str">
        <f>VLOOKUP(N1949,'Linien - BU'!A:B,2,FALSE)</f>
        <v>BU1</v>
      </c>
      <c r="B1949" s="94">
        <f t="shared" si="269"/>
        <v>160</v>
      </c>
      <c r="C1949" s="95">
        <f>Abfalldokumentation!$U1949</f>
        <v>44522</v>
      </c>
      <c r="D1949" s="68" t="str">
        <f>IFERROR(VLOOKUP(Tabelle3[[#This Row],[Artikelnr.]],Produktgruppe!A:B,2,0),Tabelle3[[#This Row],[Produktname]])</f>
        <v>Rest</v>
      </c>
      <c r="E1949" s="96" t="str">
        <f>IFERROR(VLOOKUP(Abfalldokumentation!$O1949,Artikel!A:C,3,FALSE),Abfalldokumentation!$O1949)</f>
        <v>-</v>
      </c>
      <c r="F1949" s="96" t="str">
        <f>VLOOKUP(T1949,'Liste Gründe'!A:D,2,FALSE)</f>
        <v>Schimmel</v>
      </c>
      <c r="G1949" s="95" t="str">
        <f>IF(ISBLANK(V1949),VLOOKUP(Abfalldokumentation!$P1949,'Liste Gründe'!A:D,3,FALSE),V1949)</f>
        <v>Schimmel</v>
      </c>
      <c r="H1949" s="96" t="str">
        <f>IF(ISBLANK(Abfalldokumentation!$W1949),"-",Abfalldokumentation!$W1949)</f>
        <v>-</v>
      </c>
      <c r="I1949" s="96">
        <f t="shared" si="270"/>
        <v>47</v>
      </c>
      <c r="J1949" s="96" t="str">
        <f t="shared" si="271"/>
        <v>Produkte</v>
      </c>
      <c r="K1949" s="96" t="str">
        <f t="shared" si="272"/>
        <v>BUs</v>
      </c>
      <c r="L1949" s="96" t="str">
        <f t="shared" si="273"/>
        <v>Symptome</v>
      </c>
      <c r="M19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IFERROR(VLOOKUP(Abfalldokumentation!$O1949,Kennzahlen!U:X,3,FALSE)*Abfalldokumentation!$B1949,"0")))),0)</f>
        <v>0</v>
      </c>
      <c r="N1949" s="96" t="str">
        <f>IF(ISBLANK(Q1949),VLOOKUP(Abfalldokumentation!$O1949,'Linien - BU'!R:S,2,FALSE),Q1949)</f>
        <v>BU1</v>
      </c>
      <c r="O1949" s="97" t="str">
        <f t="shared" si="274"/>
        <v>-</v>
      </c>
      <c r="P1949" s="97">
        <f t="shared" si="275"/>
        <v>12</v>
      </c>
      <c r="Q1949" s="38" t="s">
        <v>6</v>
      </c>
      <c r="R1949" s="39" t="s">
        <v>52</v>
      </c>
      <c r="S1949" s="39">
        <v>160</v>
      </c>
      <c r="T1949" s="39">
        <v>12</v>
      </c>
      <c r="U1949" s="40">
        <v>44522</v>
      </c>
      <c r="V1949" s="58"/>
      <c r="W1949" s="39"/>
      <c r="X1949" s="43" t="str">
        <f>IFERROR(VLOOKUP(Abfalldokumentation!$R1949,Artikel!A:C,3,FALSE),Abfalldokumentation!$R1949)</f>
        <v>-</v>
      </c>
    </row>
    <row r="1950" spans="1:24" ht="30" customHeight="1" x14ac:dyDescent="0.25">
      <c r="A1950" s="93" t="str">
        <f>VLOOKUP(N1950,'Linien - BU'!A:B,2,FALSE)</f>
        <v>BU1</v>
      </c>
      <c r="B1950" s="94">
        <f t="shared" si="269"/>
        <v>284</v>
      </c>
      <c r="C1950" s="95">
        <f>Abfalldokumentation!$U1950</f>
        <v>44522</v>
      </c>
      <c r="D1950" s="68" t="str">
        <f>IFERROR(VLOOKUP(Tabelle3[[#This Row],[Artikelnr.]],Produktgruppe!A:B,2,0),Tabelle3[[#This Row],[Produktname]])</f>
        <v>Rest</v>
      </c>
      <c r="E1950" s="96" t="str">
        <f>IFERROR(VLOOKUP(Abfalldokumentation!$O1950,Artikel!A:C,3,FALSE),Abfalldokumentation!$O1950)</f>
        <v>-</v>
      </c>
      <c r="F1950" s="96" t="str">
        <f>VLOOKUP(T1950,'Liste Gründe'!A:D,2,FALSE)</f>
        <v>Linienbezogen</v>
      </c>
      <c r="G1950" s="95" t="str">
        <f>IF(ISBLANK(V1950),VLOOKUP(Abfalldokumentation!$P1950,'Liste Gründe'!A:D,3,FALSE),V1950)</f>
        <v>Darm geplatzt</v>
      </c>
      <c r="H1950" s="96" t="str">
        <f>IF(ISBLANK(Abfalldokumentation!$W1950),"-",Abfalldokumentation!$W1950)</f>
        <v>-</v>
      </c>
      <c r="I1950" s="96">
        <f t="shared" si="270"/>
        <v>47</v>
      </c>
      <c r="J1950" s="96" t="str">
        <f t="shared" si="271"/>
        <v>Produkte</v>
      </c>
      <c r="K1950" s="96" t="str">
        <f t="shared" si="272"/>
        <v>BUs</v>
      </c>
      <c r="L1950" s="96" t="str">
        <f t="shared" si="273"/>
        <v>Symptome</v>
      </c>
      <c r="M19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IFERROR(VLOOKUP(Abfalldokumentation!$O1950,Kennzahlen!U:X,3,FALSE)*Abfalldokumentation!$B1950,"0")))),0)</f>
        <v>0</v>
      </c>
      <c r="N1950" s="96" t="str">
        <f>IF(ISBLANK(Q1950),VLOOKUP(Abfalldokumentation!$O1950,'Linien - BU'!R:S,2,FALSE),Q1950)</f>
        <v>Abfüllung</v>
      </c>
      <c r="O1950" s="97" t="str">
        <f t="shared" si="274"/>
        <v>-</v>
      </c>
      <c r="P1950" s="97">
        <f t="shared" si="275"/>
        <v>34</v>
      </c>
      <c r="Q1950" s="38" t="s">
        <v>166</v>
      </c>
      <c r="R1950" s="39" t="s">
        <v>52</v>
      </c>
      <c r="S1950" s="39">
        <v>284</v>
      </c>
      <c r="T1950" s="39">
        <v>34</v>
      </c>
      <c r="U1950" s="40">
        <v>44522</v>
      </c>
      <c r="V1950" s="58"/>
      <c r="W1950" s="39"/>
      <c r="X1950" s="43" t="str">
        <f>IFERROR(VLOOKUP(Abfalldokumentation!$R1950,Artikel!A:C,3,FALSE),Abfalldokumentation!$R1950)</f>
        <v>-</v>
      </c>
    </row>
    <row r="1951" spans="1:24" ht="30" customHeight="1" x14ac:dyDescent="0.25">
      <c r="A1951" s="93" t="str">
        <f>VLOOKUP(N1951,'Linien - BU'!A:B,2,FALSE)</f>
        <v>BU3</v>
      </c>
      <c r="B1951" s="94">
        <f t="shared" si="269"/>
        <v>63</v>
      </c>
      <c r="C1951" s="95">
        <f>Abfalldokumentation!$U1951</f>
        <v>44522</v>
      </c>
      <c r="D1951" s="68" t="str">
        <f>IFERROR(VLOOKUP(Tabelle3[[#This Row],[Artikelnr.]],Produktgruppe!A:B,2,0),Tabelle3[[#This Row],[Produktname]])</f>
        <v>Rest</v>
      </c>
      <c r="E1951" s="96" t="str">
        <f>IFERROR(VLOOKUP(Abfalldokumentation!$O1951,Artikel!A:C,3,FALSE),Abfalldokumentation!$O1951)</f>
        <v>-</v>
      </c>
      <c r="F1951" s="96" t="str">
        <f>VLOOKUP(T1951,'Liste Gründe'!A:D,2,FALSE)</f>
        <v>Linienbezogen</v>
      </c>
      <c r="G1951" s="95" t="str">
        <f>IF(ISBLANK(V1951),VLOOKUP(Abfalldokumentation!$P1951,'Liste Gründe'!A:D,3,FALSE),V1951)</f>
        <v>Maschinenabfall</v>
      </c>
      <c r="H1951" s="96" t="str">
        <f>IF(ISBLANK(Abfalldokumentation!$W1951),"-",Abfalldokumentation!$W1951)</f>
        <v>-</v>
      </c>
      <c r="I1951" s="96">
        <f t="shared" si="270"/>
        <v>47</v>
      </c>
      <c r="J1951" s="96" t="str">
        <f t="shared" si="271"/>
        <v>Produkte</v>
      </c>
      <c r="K1951" s="96" t="str">
        <f t="shared" si="272"/>
        <v>BUs</v>
      </c>
      <c r="L1951" s="96" t="str">
        <f t="shared" si="273"/>
        <v>Symptome</v>
      </c>
      <c r="M19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IFERROR(VLOOKUP(Abfalldokumentation!$O1951,Kennzahlen!U:X,3,FALSE)*Abfalldokumentation!$B1951,"0")))),0)</f>
        <v>0</v>
      </c>
      <c r="N1951" s="96" t="str">
        <f>IF(ISBLANK(Q1951),VLOOKUP(Abfalldokumentation!$O1951,'Linien - BU'!R:S,2,FALSE),Q1951)</f>
        <v>BU3</v>
      </c>
      <c r="O1951" s="97" t="str">
        <f t="shared" si="274"/>
        <v>-</v>
      </c>
      <c r="P1951" s="97">
        <f t="shared" si="275"/>
        <v>30</v>
      </c>
      <c r="Q1951" s="38" t="s">
        <v>8</v>
      </c>
      <c r="R1951" s="39" t="s">
        <v>52</v>
      </c>
      <c r="S1951" s="39">
        <v>63</v>
      </c>
      <c r="T1951" s="39">
        <v>30</v>
      </c>
      <c r="U1951" s="40">
        <v>44522</v>
      </c>
      <c r="V1951" s="58"/>
      <c r="W1951" s="39"/>
      <c r="X1951" s="43" t="str">
        <f>IFERROR(VLOOKUP(Abfalldokumentation!$R1951,Artikel!A:C,3,FALSE),Abfalldokumentation!$R1951)</f>
        <v>-</v>
      </c>
    </row>
    <row r="1952" spans="1:24" ht="30" customHeight="1" x14ac:dyDescent="0.25">
      <c r="A1952" s="93" t="str">
        <f>VLOOKUP(N1952,'Linien - BU'!A:B,2,FALSE)</f>
        <v>BU4</v>
      </c>
      <c r="B1952" s="94">
        <f t="shared" si="269"/>
        <v>13</v>
      </c>
      <c r="C1952" s="95">
        <f>Abfalldokumentation!$U1952</f>
        <v>44522</v>
      </c>
      <c r="D1952" s="68" t="str">
        <f>IFERROR(VLOOKUP(Tabelle3[[#This Row],[Artikelnr.]],Produktgruppe!A:B,2,0),Tabelle3[[#This Row],[Produktname]])</f>
        <v>Diverses</v>
      </c>
      <c r="E1952" s="96" t="str">
        <f>IFERROR(VLOOKUP(Abfalldokumentation!$O1952,Artikel!A:C,3,FALSE),Abfalldokumentation!$O1952)</f>
        <v>Diverses</v>
      </c>
      <c r="F1952" s="96" t="str">
        <f>VLOOKUP(T1952,'Liste Gründe'!A:D,2,FALSE)</f>
        <v>Linienbezogen</v>
      </c>
      <c r="G1952" s="95" t="str">
        <f>IF(ISBLANK(V1952),VLOOKUP(Abfalldokumentation!$P1952,'Liste Gründe'!A:D,3,FALSE),V1952)</f>
        <v>Maschinenabfall</v>
      </c>
      <c r="H1952" s="96" t="str">
        <f>IF(ISBLANK(Abfalldokumentation!$W1952),"-",Abfalldokumentation!$W1952)</f>
        <v>-</v>
      </c>
      <c r="I1952" s="96">
        <f t="shared" si="270"/>
        <v>47</v>
      </c>
      <c r="J1952" s="96" t="str">
        <f t="shared" si="271"/>
        <v>Produkte</v>
      </c>
      <c r="K1952" s="96" t="str">
        <f t="shared" si="272"/>
        <v>BUs</v>
      </c>
      <c r="L1952" s="96" t="str">
        <f t="shared" si="273"/>
        <v>Symptome</v>
      </c>
      <c r="M19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IFERROR(VLOOKUP(Abfalldokumentation!$O1952,Kennzahlen!U:X,3,FALSE)*Abfalldokumentation!$B1952,"0")))),0)</f>
        <v>0</v>
      </c>
      <c r="N1952" s="96" t="str">
        <f>IF(ISBLANK(Q1952),VLOOKUP(Abfalldokumentation!$O1952,'Linien - BU'!R:S,2,FALSE),Q1952)</f>
        <v>BU4</v>
      </c>
      <c r="O1952" s="97" t="str">
        <f t="shared" si="274"/>
        <v>Diverses</v>
      </c>
      <c r="P1952" s="97">
        <f t="shared" si="275"/>
        <v>30</v>
      </c>
      <c r="Q1952" s="38" t="s">
        <v>9</v>
      </c>
      <c r="R1952" s="39" t="s">
        <v>108</v>
      </c>
      <c r="S1952" s="39">
        <v>13</v>
      </c>
      <c r="T1952" s="39">
        <v>30</v>
      </c>
      <c r="U1952" s="40">
        <v>44522</v>
      </c>
      <c r="V1952" s="58"/>
      <c r="W1952" s="39"/>
      <c r="X1952" s="43" t="str">
        <f>IFERROR(VLOOKUP(Abfalldokumentation!$R1952,Artikel!A:C,3,FALSE),Abfalldokumentation!$R1952)</f>
        <v>Diverses</v>
      </c>
    </row>
    <row r="1953" spans="1:24" ht="30" customHeight="1" x14ac:dyDescent="0.25">
      <c r="A1953" s="93" t="str">
        <f>VLOOKUP(N1953,'Linien - BU'!A:B,2,FALSE)</f>
        <v>BU3</v>
      </c>
      <c r="B1953" s="94">
        <f t="shared" si="269"/>
        <v>45</v>
      </c>
      <c r="C1953" s="95">
        <f>Abfalldokumentation!$U1953</f>
        <v>44522</v>
      </c>
      <c r="D1953" s="68" t="str">
        <f>IFERROR(VLOOKUP(Tabelle3[[#This Row],[Artikelnr.]],Produktgruppe!A:B,2,0),Tabelle3[[#This Row],[Produktname]])</f>
        <v>Rest</v>
      </c>
      <c r="E1953" s="96" t="str">
        <f>IFERROR(VLOOKUP(Abfalldokumentation!$O1953,Artikel!A:C,3,FALSE),Abfalldokumentation!$O1953)</f>
        <v>-</v>
      </c>
      <c r="F1953" s="96" t="str">
        <f>VLOOKUP(T1953,'Liste Gründe'!A:D,2,FALSE)</f>
        <v>Linienbezogen</v>
      </c>
      <c r="G1953" s="95" t="str">
        <f>IF(ISBLANK(V1953),VLOOKUP(Abfalldokumentation!$P1953,'Liste Gründe'!A:D,3,FALSE),V1953)</f>
        <v>Maschinenabfall</v>
      </c>
      <c r="H1953" s="96" t="str">
        <f>IF(ISBLANK(Abfalldokumentation!$W1953),"-",Abfalldokumentation!$W1953)</f>
        <v>-</v>
      </c>
      <c r="I1953" s="96">
        <f t="shared" si="270"/>
        <v>47</v>
      </c>
      <c r="J1953" s="96" t="str">
        <f t="shared" si="271"/>
        <v>Produkte</v>
      </c>
      <c r="K1953" s="96" t="str">
        <f t="shared" si="272"/>
        <v>BUs</v>
      </c>
      <c r="L1953" s="96" t="str">
        <f t="shared" si="273"/>
        <v>Symptome</v>
      </c>
      <c r="M19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IFERROR(VLOOKUP(Abfalldokumentation!$O1953,Kennzahlen!U:X,3,FALSE)*Abfalldokumentation!$B1953,"0")))),0)</f>
        <v>0</v>
      </c>
      <c r="N1953" s="96" t="str">
        <f>IF(ISBLANK(Q1953),VLOOKUP(Abfalldokumentation!$O1953,'Linien - BU'!R:S,2,FALSE),Q1953)</f>
        <v>Bu3</v>
      </c>
      <c r="O1953" s="97" t="str">
        <f t="shared" si="274"/>
        <v>-</v>
      </c>
      <c r="P1953" s="97">
        <f t="shared" si="275"/>
        <v>30</v>
      </c>
      <c r="Q1953" s="38" t="s">
        <v>196</v>
      </c>
      <c r="R1953" s="39" t="s">
        <v>52</v>
      </c>
      <c r="S1953" s="39">
        <v>45</v>
      </c>
      <c r="T1953" s="39">
        <v>30</v>
      </c>
      <c r="U1953" s="40">
        <v>44522</v>
      </c>
      <c r="V1953" s="58"/>
      <c r="W1953" s="39"/>
      <c r="X1953" s="43" t="str">
        <f>IFERROR(VLOOKUP(Abfalldokumentation!$R1953,Artikel!A:C,3,FALSE),Abfalldokumentation!$R1953)</f>
        <v>-</v>
      </c>
    </row>
    <row r="1954" spans="1:24" ht="30" customHeight="1" x14ac:dyDescent="0.25">
      <c r="A1954" s="93" t="str">
        <f>VLOOKUP(N1954,'Linien - BU'!A:B,2,FALSE)</f>
        <v>BU2</v>
      </c>
      <c r="B1954" s="94">
        <f t="shared" si="269"/>
        <v>55</v>
      </c>
      <c r="C1954" s="95">
        <f>Abfalldokumentation!$U1954</f>
        <v>44522</v>
      </c>
      <c r="D1954" s="68" t="str">
        <f>IFERROR(VLOOKUP(Tabelle3[[#This Row],[Artikelnr.]],Produktgruppe!A:B,2,0),Tabelle3[[#This Row],[Produktname]])</f>
        <v>ABS 295</v>
      </c>
      <c r="E1954" s="96" t="str">
        <f>IFERROR(VLOOKUP(Abfalldokumentation!$O1954,Artikel!A:C,3,FALSE),Abfalldokumentation!$O1954)</f>
        <v>Scheiben/Staub</v>
      </c>
      <c r="F1954" s="96" t="str">
        <f>VLOOKUP(T1954,'Liste Gründe'!A:D,2,FALSE)</f>
        <v>Linienbezogen</v>
      </c>
      <c r="G1954" s="95" t="str">
        <f>IF(ISBLANK(V1954),VLOOKUP(Abfalldokumentation!$P1954,'Liste Gründe'!A:D,3,FALSE),V1954)</f>
        <v>Maschinenabfall</v>
      </c>
      <c r="H1954" s="96" t="str">
        <f>IF(ISBLANK(Abfalldokumentation!$W1954),"-",Abfalldokumentation!$W1954)</f>
        <v>-</v>
      </c>
      <c r="I1954" s="96">
        <f t="shared" si="270"/>
        <v>47</v>
      </c>
      <c r="J1954" s="96" t="str">
        <f t="shared" si="271"/>
        <v>Produkte</v>
      </c>
      <c r="K1954" s="96" t="str">
        <f t="shared" si="272"/>
        <v>BUs</v>
      </c>
      <c r="L1954" s="96" t="str">
        <f t="shared" si="273"/>
        <v>Symptome</v>
      </c>
      <c r="M19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IFERROR(VLOOKUP(Abfalldokumentation!$O1954,Kennzahlen!U:X,3,FALSE)*Abfalldokumentation!$B1954,"0")))),0)</f>
        <v>0</v>
      </c>
      <c r="N1954" s="96" t="str">
        <f>IF(ISBLANK(Q1954),VLOOKUP(Abfalldokumentation!$O1954,'Linien - BU'!R:S,2,FALSE),Q1954)</f>
        <v>BU2</v>
      </c>
      <c r="O1954" s="97" t="str">
        <f t="shared" si="274"/>
        <v>Scheiben/Staub</v>
      </c>
      <c r="P1954" s="97">
        <f t="shared" si="275"/>
        <v>30</v>
      </c>
      <c r="Q1954" s="38" t="s">
        <v>7</v>
      </c>
      <c r="R1954" s="39" t="s">
        <v>16655</v>
      </c>
      <c r="S1954" s="39">
        <v>55</v>
      </c>
      <c r="T1954" s="39">
        <v>30</v>
      </c>
      <c r="U1954" s="40">
        <v>44522</v>
      </c>
      <c r="V1954" s="58"/>
      <c r="W1954" s="39"/>
      <c r="X1954" s="43" t="str">
        <f>IFERROR(VLOOKUP(Abfalldokumentation!$R1954,Artikel!A:C,3,FALSE),Abfalldokumentation!$R1954)</f>
        <v>Scheiben/Staub</v>
      </c>
    </row>
    <row r="1955" spans="1:24" ht="30" customHeight="1" x14ac:dyDescent="0.25">
      <c r="A1955" s="93" t="str">
        <f>VLOOKUP(N1955,'Linien - BU'!A:B,2,FALSE)</f>
        <v>BU1</v>
      </c>
      <c r="B1955" s="94">
        <f t="shared" si="269"/>
        <v>307</v>
      </c>
      <c r="C1955" s="95">
        <f>Abfalldokumentation!$U1955</f>
        <v>44522</v>
      </c>
      <c r="D1955" s="68" t="str">
        <f>IFERROR(VLOOKUP(Tabelle3[[#This Row],[Artikelnr.]],Produktgruppe!A:B,2,0),Tabelle3[[#This Row],[Produktname]])</f>
        <v>Rest</v>
      </c>
      <c r="E1955" s="96" t="str">
        <f>IFERROR(VLOOKUP(Abfalldokumentation!$O1955,Artikel!A:C,3,FALSE),Abfalldokumentation!$O1955)</f>
        <v>-</v>
      </c>
      <c r="F1955" s="96" t="str">
        <f>VLOOKUP(T1955,'Liste Gründe'!A:D,2,FALSE)</f>
        <v>Linienbezogen</v>
      </c>
      <c r="G1955" s="95" t="str">
        <f>IF(ISBLANK(V1955),VLOOKUP(Abfalldokumentation!$P1955,'Liste Gründe'!A:D,3,FALSE),V1955)</f>
        <v>Reinigung</v>
      </c>
      <c r="H1955" s="96" t="str">
        <f>IF(ISBLANK(Abfalldokumentation!$W1955),"-",Abfalldokumentation!$W1955)</f>
        <v>-</v>
      </c>
      <c r="I1955" s="96">
        <f t="shared" si="270"/>
        <v>47</v>
      </c>
      <c r="J1955" s="96" t="str">
        <f t="shared" si="271"/>
        <v>Produkte</v>
      </c>
      <c r="K1955" s="96" t="str">
        <f t="shared" si="272"/>
        <v>BUs</v>
      </c>
      <c r="L1955" s="96" t="str">
        <f t="shared" si="273"/>
        <v>Symptome</v>
      </c>
      <c r="M19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IFERROR(VLOOKUP(Abfalldokumentation!$O1955,Kennzahlen!U:X,3,FALSE)*Abfalldokumentation!$B1955,"0")))),0)</f>
        <v>0</v>
      </c>
      <c r="N1955" s="96" t="str">
        <f>IF(ISBLANK(Q1955),VLOOKUP(Abfalldokumentation!$O1955,'Linien - BU'!R:S,2,FALSE),Q1955)</f>
        <v>Schmelze</v>
      </c>
      <c r="O1955" s="97" t="str">
        <f t="shared" si="274"/>
        <v>-</v>
      </c>
      <c r="P1955" s="97">
        <f t="shared" si="275"/>
        <v>10</v>
      </c>
      <c r="Q1955" s="38" t="s">
        <v>170</v>
      </c>
      <c r="R1955" s="39" t="s">
        <v>52</v>
      </c>
      <c r="S1955" s="39">
        <v>307</v>
      </c>
      <c r="T1955" s="39">
        <v>10</v>
      </c>
      <c r="U1955" s="40">
        <v>44522</v>
      </c>
      <c r="V1955" s="58"/>
      <c r="W1955" s="39"/>
      <c r="X1955" s="43" t="str">
        <f>IFERROR(VLOOKUP(Abfalldokumentation!$R1955,Artikel!A:C,3,FALSE),Abfalldokumentation!$R1955)</f>
        <v>-</v>
      </c>
    </row>
    <row r="1956" spans="1:24" ht="30" customHeight="1" x14ac:dyDescent="0.25">
      <c r="A1956" s="93" t="str">
        <f>VLOOKUP(N1956,'Linien - BU'!A:B,2,FALSE)</f>
        <v>BU2</v>
      </c>
      <c r="B1956" s="94">
        <f t="shared" si="269"/>
        <v>38</v>
      </c>
      <c r="C1956" s="95">
        <f>Abfalldokumentation!$U1956</f>
        <v>44522</v>
      </c>
      <c r="D1956" s="68" t="str">
        <f>IFERROR(VLOOKUP(Tabelle3[[#This Row],[Artikelnr.]],Produktgruppe!A:B,2,0),Tabelle3[[#This Row],[Produktname]])</f>
        <v>HF-Ware</v>
      </c>
      <c r="E1956" s="96" t="str">
        <f>IFERROR(VLOOKUP(Abfalldokumentation!$O1956,Artikel!A:C,3,FALSE),Abfalldokumentation!$O1956)</f>
        <v>Verpackte Scheiben</v>
      </c>
      <c r="F1956" s="96" t="str">
        <f>VLOOKUP(T1956,'Liste Gründe'!A:D,2,FALSE)</f>
        <v>Schimmel</v>
      </c>
      <c r="G1956" s="95" t="str">
        <f>IF(ISBLANK(V1956),VLOOKUP(Abfalldokumentation!$P1956,'Liste Gründe'!A:D,3,FALSE),V1956)</f>
        <v>Schimmel</v>
      </c>
      <c r="H1956" s="96" t="str">
        <f>IF(ISBLANK(Abfalldokumentation!$W1956),"-",Abfalldokumentation!$W1956)</f>
        <v>-</v>
      </c>
      <c r="I1956" s="96">
        <f t="shared" si="270"/>
        <v>47</v>
      </c>
      <c r="J1956" s="96" t="str">
        <f t="shared" si="271"/>
        <v>Produkte</v>
      </c>
      <c r="K1956" s="96" t="str">
        <f t="shared" si="272"/>
        <v>BUs</v>
      </c>
      <c r="L1956" s="96" t="str">
        <f t="shared" si="273"/>
        <v>Symptome</v>
      </c>
      <c r="M19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IFERROR(VLOOKUP(Abfalldokumentation!$O1956,Kennzahlen!U:X,3,FALSE)*Abfalldokumentation!$B1956,"0")))),0)</f>
        <v>0</v>
      </c>
      <c r="N1956" s="96" t="str">
        <f>IF(ISBLANK(Q1956),VLOOKUP(Abfalldokumentation!$O1956,'Linien - BU'!R:S,2,FALSE),Q1956)</f>
        <v>BU2</v>
      </c>
      <c r="O1956" s="97" t="str">
        <f t="shared" si="274"/>
        <v>Verpackte Scheiben</v>
      </c>
      <c r="P1956" s="97">
        <f t="shared" si="275"/>
        <v>12</v>
      </c>
      <c r="Q1956" s="38" t="s">
        <v>7</v>
      </c>
      <c r="R1956" s="39" t="s">
        <v>16656</v>
      </c>
      <c r="S1956" s="39">
        <v>38</v>
      </c>
      <c r="T1956" s="39">
        <v>12</v>
      </c>
      <c r="U1956" s="40">
        <v>44522</v>
      </c>
      <c r="V1956" s="58"/>
      <c r="W1956" s="39"/>
      <c r="X1956" s="43" t="str">
        <f>IFERROR(VLOOKUP(Abfalldokumentation!$R1956,Artikel!A:C,3,FALSE),Abfalldokumentation!$R1956)</f>
        <v>Verpackte Scheiben</v>
      </c>
    </row>
    <row r="1957" spans="1:24" ht="30" customHeight="1" x14ac:dyDescent="0.25">
      <c r="A1957" s="93" t="str">
        <f>VLOOKUP(N1957,'Linien - BU'!A:B,2,FALSE)</f>
        <v>Rest</v>
      </c>
      <c r="B1957" s="94">
        <f t="shared" si="269"/>
        <v>10.3</v>
      </c>
      <c r="C1957" s="95">
        <f>Abfalldokumentation!$U1957</f>
        <v>44522</v>
      </c>
      <c r="D1957" s="68" t="str">
        <f>IFERROR(VLOOKUP(Tabelle3[[#This Row],[Artikelnr.]],Produktgruppe!A:B,2,0),Tabelle3[[#This Row],[Produktname]])</f>
        <v>Rest</v>
      </c>
      <c r="E1957" s="96" t="str">
        <f>IFERROR(VLOOKUP(Abfalldokumentation!$O1957,Artikel!A:C,3,FALSE),Abfalldokumentation!$O1957)</f>
        <v>-</v>
      </c>
      <c r="F1957" s="96" t="str">
        <f>VLOOKUP(T1957,'Liste Gründe'!A:D,2,FALSE)</f>
        <v>Qualitätssicherung</v>
      </c>
      <c r="G1957" s="95" t="str">
        <f>IF(ISBLANK(V1957),VLOOKUP(Abfalldokumentation!$P1957,'Liste Gründe'!A:D,3,FALSE),V1957)</f>
        <v>Sensorik</v>
      </c>
      <c r="H1957" s="96" t="str">
        <f>IF(ISBLANK(Abfalldokumentation!$W1957),"-",Abfalldokumentation!$W1957)</f>
        <v>-</v>
      </c>
      <c r="I1957" s="96">
        <f t="shared" si="270"/>
        <v>47</v>
      </c>
      <c r="J1957" s="96" t="str">
        <f t="shared" si="271"/>
        <v>Produkte</v>
      </c>
      <c r="K1957" s="96" t="str">
        <f t="shared" si="272"/>
        <v>BUs</v>
      </c>
      <c r="L1957" s="96" t="str">
        <f t="shared" si="273"/>
        <v>Symptome</v>
      </c>
      <c r="M19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IFERROR(VLOOKUP(Abfalldokumentation!$O1957,Kennzahlen!U:X,3,FALSE)*Abfalldokumentation!$B1957,"0")))),0)</f>
        <v>0</v>
      </c>
      <c r="N1957" s="96" t="str">
        <f>IF(ISBLANK(Q1957),VLOOKUP(Abfalldokumentation!$O1957,'Linien - BU'!R:S,2,FALSE),Q1957)</f>
        <v>QM</v>
      </c>
      <c r="O1957" s="97" t="str">
        <f t="shared" si="274"/>
        <v>-</v>
      </c>
      <c r="P1957" s="97">
        <f t="shared" si="275"/>
        <v>74</v>
      </c>
      <c r="Q1957" s="38" t="s">
        <v>182</v>
      </c>
      <c r="R1957" s="39" t="s">
        <v>52</v>
      </c>
      <c r="S1957" s="39">
        <v>10.3</v>
      </c>
      <c r="T1957" s="39">
        <v>74</v>
      </c>
      <c r="U1957" s="40">
        <v>44522</v>
      </c>
      <c r="V1957" s="58"/>
      <c r="W1957" s="39"/>
      <c r="X1957" s="43" t="str">
        <f>IFERROR(VLOOKUP(Abfalldokumentation!$R1957,Artikel!A:C,3,FALSE),Abfalldokumentation!$R1957)</f>
        <v>-</v>
      </c>
    </row>
    <row r="1958" spans="1:24" ht="30" customHeight="1" x14ac:dyDescent="0.25">
      <c r="A1958" s="93" t="str">
        <f>VLOOKUP(N1958,'Linien - BU'!A:B,2,FALSE)</f>
        <v>BU3</v>
      </c>
      <c r="B1958" s="94">
        <f t="shared" si="269"/>
        <v>60</v>
      </c>
      <c r="C1958" s="95">
        <f>Abfalldokumentation!$U1958</f>
        <v>44522</v>
      </c>
      <c r="D1958" s="68" t="str">
        <f>IFERROR(VLOOKUP(Tabelle3[[#This Row],[Artikelnr.]],Produktgruppe!A:B,2,0),Tabelle3[[#This Row],[Produktname]])</f>
        <v>Rest</v>
      </c>
      <c r="E1958" s="96" t="str">
        <f>IFERROR(VLOOKUP(Abfalldokumentation!$O1958,Artikel!A:C,3,FALSE),Abfalldokumentation!$O1958)</f>
        <v>-</v>
      </c>
      <c r="F1958" s="96" t="str">
        <f>VLOOKUP(T1958,'Liste Gründe'!A:D,2,FALSE)</f>
        <v>keinen Verwendungszweck</v>
      </c>
      <c r="G1958" s="95" t="str">
        <f>IF(ISBLANK(V1958),VLOOKUP(Abfalldokumentation!$P1958,'Liste Gründe'!A:D,3,FALSE),V1958)</f>
        <v>keinen Verwendungszweck</v>
      </c>
      <c r="H1958" s="96" t="str">
        <f>IF(ISBLANK(Abfalldokumentation!$W1958),"-",Abfalldokumentation!$W1958)</f>
        <v>-</v>
      </c>
      <c r="I1958" s="96">
        <f t="shared" si="270"/>
        <v>47</v>
      </c>
      <c r="J1958" s="96" t="str">
        <f t="shared" si="271"/>
        <v>Produkte</v>
      </c>
      <c r="K1958" s="96" t="str">
        <f t="shared" si="272"/>
        <v>BUs</v>
      </c>
      <c r="L1958" s="96" t="str">
        <f t="shared" si="273"/>
        <v>Symptome</v>
      </c>
      <c r="M19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IFERROR(VLOOKUP(Abfalldokumentation!$O1958,Kennzahlen!U:X,3,FALSE)*Abfalldokumentation!$B1958,"0")))),0)</f>
        <v>0</v>
      </c>
      <c r="N1958" s="96" t="str">
        <f>IF(ISBLANK(Q1958),VLOOKUP(Abfalldokumentation!$O1958,'Linien - BU'!R:S,2,FALSE),Q1958)</f>
        <v>WVP</v>
      </c>
      <c r="O1958" s="97" t="str">
        <f t="shared" si="274"/>
        <v>-</v>
      </c>
      <c r="P1958" s="97">
        <f t="shared" si="275"/>
        <v>61</v>
      </c>
      <c r="Q1958" s="38" t="s">
        <v>195</v>
      </c>
      <c r="R1958" s="39" t="s">
        <v>52</v>
      </c>
      <c r="S1958" s="39">
        <v>60</v>
      </c>
      <c r="T1958" s="39">
        <v>61</v>
      </c>
      <c r="U1958" s="40">
        <v>44522</v>
      </c>
      <c r="V1958" s="58"/>
      <c r="W1958" s="39"/>
      <c r="X1958" s="43" t="str">
        <f>IFERROR(VLOOKUP(Abfalldokumentation!$R1958,Artikel!A:C,3,FALSE),Abfalldokumentation!$R1958)</f>
        <v>-</v>
      </c>
    </row>
    <row r="1959" spans="1:24" ht="30" customHeight="1" x14ac:dyDescent="0.25">
      <c r="A1959" s="93" t="str">
        <f>VLOOKUP(N1959,'Linien - BU'!A:B,2,FALSE)</f>
        <v>BU1</v>
      </c>
      <c r="B1959" s="94">
        <f t="shared" si="269"/>
        <v>86</v>
      </c>
      <c r="C1959" s="95">
        <f>Abfalldokumentation!$U1959</f>
        <v>44522</v>
      </c>
      <c r="D1959" s="68" t="str">
        <f>IFERROR(VLOOKUP(Tabelle3[[#This Row],[Artikelnr.]],Produktgruppe!A:B,2,0),Tabelle3[[#This Row],[Produktname]])</f>
        <v>VOS 295</v>
      </c>
      <c r="E1959" s="96" t="str">
        <f>IFERROR(VLOOKUP(Abfalldokumentation!$O1959,Artikel!A:C,3,FALSE),Abfalldokumentation!$O1959)</f>
        <v>VOS-ABS ENTSORGUNG</v>
      </c>
      <c r="F1959" s="96" t="str">
        <f>VLOOKUP(T1959,'Liste Gründe'!A:D,2,FALSE)</f>
        <v>Rest</v>
      </c>
      <c r="G1959" s="95" t="str">
        <f>IF(ISBLANK(V1959),VLOOKUP(Abfalldokumentation!$P1959,'Liste Gründe'!A:D,3,FALSE),V1959)</f>
        <v>geschälte Rinde</v>
      </c>
      <c r="H1959" s="96" t="str">
        <f>IF(ISBLANK(Abfalldokumentation!$W1959),"-",Abfalldokumentation!$W1959)</f>
        <v>-</v>
      </c>
      <c r="I1959" s="96">
        <f t="shared" si="270"/>
        <v>47</v>
      </c>
      <c r="J1959" s="96" t="str">
        <f t="shared" si="271"/>
        <v>Produkte</v>
      </c>
      <c r="K1959" s="96" t="str">
        <f t="shared" si="272"/>
        <v>BUs</v>
      </c>
      <c r="L1959" s="96" t="str">
        <f t="shared" si="273"/>
        <v>Symptome</v>
      </c>
      <c r="M19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IFERROR(VLOOKUP(Abfalldokumentation!$O1959,Kennzahlen!U:X,3,FALSE)*Abfalldokumentation!$B1959,"0")))),0)</f>
        <v>0.86</v>
      </c>
      <c r="N1959" s="96" t="str">
        <f>IF(ISBLANK(Q1959),VLOOKUP(Abfalldokumentation!$O1959,'Linien - BU'!R:S,2,FALSE),Q1959)</f>
        <v>RWV</v>
      </c>
      <c r="O1959" s="97">
        <f t="shared" si="274"/>
        <v>29500917</v>
      </c>
      <c r="P1959" s="97">
        <f t="shared" si="275"/>
        <v>60</v>
      </c>
      <c r="Q1959" s="38" t="s">
        <v>188</v>
      </c>
      <c r="R1959" s="39">
        <v>29500917</v>
      </c>
      <c r="S1959" s="39">
        <v>86</v>
      </c>
      <c r="T1959" s="39">
        <v>60</v>
      </c>
      <c r="U1959" s="40">
        <v>44522</v>
      </c>
      <c r="V1959" s="58"/>
      <c r="W1959" s="39"/>
      <c r="X1959" s="43" t="str">
        <f>IFERROR(VLOOKUP(Abfalldokumentation!$R1959,Artikel!A:C,3,FALSE),Abfalldokumentation!$R1959)</f>
        <v>VOS-ABS ENTSORGUNG</v>
      </c>
    </row>
    <row r="1960" spans="1:24" ht="30" customHeight="1" x14ac:dyDescent="0.25">
      <c r="A1960" s="93" t="str">
        <f>VLOOKUP(N1960,'Linien - BU'!A:B,2,FALSE)</f>
        <v>BU3</v>
      </c>
      <c r="B1960" s="94">
        <f t="shared" si="269"/>
        <v>13</v>
      </c>
      <c r="C1960" s="95">
        <f>Abfalldokumentation!$U1960</f>
        <v>44522</v>
      </c>
      <c r="D1960" s="68" t="str">
        <f>IFERROR(VLOOKUP(Tabelle3[[#This Row],[Artikelnr.]],Produktgruppe!A:B,2,0),Tabelle3[[#This Row],[Produktname]])</f>
        <v>Räucherwürste</v>
      </c>
      <c r="E1960" s="96" t="str">
        <f>IFERROR(VLOOKUP(Abfalldokumentation!$O1960,Artikel!A:C,3,FALSE),Abfalldokumentation!$O1960)</f>
        <v>RW NATUR 10,0KG AN</v>
      </c>
      <c r="F1960" s="96" t="str">
        <f>VLOOKUP(T1960,'Liste Gründe'!A:D,2,FALSE)</f>
        <v>Schimmel</v>
      </c>
      <c r="G1960" s="95" t="str">
        <f>IF(ISBLANK(V1960),VLOOKUP(Abfalldokumentation!$P1960,'Liste Gründe'!A:D,3,FALSE),V1960)</f>
        <v>Schimmel</v>
      </c>
      <c r="H1960" s="96" t="str">
        <f>IF(ISBLANK(Abfalldokumentation!$W1960),"-",Abfalldokumentation!$W1960)</f>
        <v>-</v>
      </c>
      <c r="I1960" s="96">
        <f t="shared" si="270"/>
        <v>47</v>
      </c>
      <c r="J1960" s="96" t="str">
        <f t="shared" si="271"/>
        <v>Produkte</v>
      </c>
      <c r="K1960" s="96" t="str">
        <f t="shared" si="272"/>
        <v>BUs</v>
      </c>
      <c r="L1960" s="96" t="str">
        <f t="shared" si="273"/>
        <v>Symptome</v>
      </c>
      <c r="M19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IFERROR(VLOOKUP(Abfalldokumentation!$O1960,Kennzahlen!U:X,3,FALSE)*Abfalldokumentation!$B1960,"0")))),0)</f>
        <v>0</v>
      </c>
      <c r="N1960" s="96" t="str">
        <f>IF(ISBLANK(Q1960),VLOOKUP(Abfalldokumentation!$O1960,'Linien - BU'!R:S,2,FALSE),Q1960)</f>
        <v>L9</v>
      </c>
      <c r="O1960" s="97">
        <f t="shared" si="274"/>
        <v>32000067</v>
      </c>
      <c r="P1960" s="97">
        <f t="shared" si="275"/>
        <v>12</v>
      </c>
      <c r="Q1960" s="38" t="s">
        <v>209</v>
      </c>
      <c r="R1960" s="39">
        <v>32000067</v>
      </c>
      <c r="S1960" s="39">
        <v>13</v>
      </c>
      <c r="T1960" s="39">
        <v>12</v>
      </c>
      <c r="U1960" s="40">
        <v>44522</v>
      </c>
      <c r="V1960" s="58"/>
      <c r="W1960" s="39"/>
      <c r="X1960" s="43" t="str">
        <f>IFERROR(VLOOKUP(Abfalldokumentation!$R1960,Artikel!A:C,3,FALSE),Abfalldokumentation!$R1960)</f>
        <v>RW NATUR 10,0KG AN</v>
      </c>
    </row>
    <row r="1961" spans="1:24" ht="30" customHeight="1" x14ac:dyDescent="0.25">
      <c r="A1961" s="93" t="str">
        <f>VLOOKUP(N1961,'Linien - BU'!A:B,2,FALSE)</f>
        <v>BU3</v>
      </c>
      <c r="B1961" s="94">
        <f t="shared" si="269"/>
        <v>70</v>
      </c>
      <c r="C1961" s="95">
        <f>Abfalldokumentation!$U1961</f>
        <v>44522</v>
      </c>
      <c r="D1961" s="68" t="str">
        <f>IFERROR(VLOOKUP(Tabelle3[[#This Row],[Artikelnr.]],Produktgruppe!A:B,2,0),Tabelle3[[#This Row],[Produktname]])</f>
        <v>Zipfel 295</v>
      </c>
      <c r="E1961" s="96" t="str">
        <f>IFERROR(VLOOKUP(Abfalldokumentation!$O1961,Artikel!A:C,3,FALSE),Abfalldokumentation!$O1961)</f>
        <v>VOS GRW-CHILI-NAT ZIPFE</v>
      </c>
      <c r="F1961" s="96" t="str">
        <f>VLOOKUP(T1961,'Liste Gründe'!A:D,2,FALSE)</f>
        <v>Schimmel</v>
      </c>
      <c r="G1961" s="95" t="str">
        <f>IF(ISBLANK(V1961),VLOOKUP(Abfalldokumentation!$P1961,'Liste Gründe'!A:D,3,FALSE),V1961)</f>
        <v>keinen Abnehmer/kein Schälpersonal</v>
      </c>
      <c r="H1961" s="96" t="str">
        <f>IF(ISBLANK(Abfalldokumentation!$W1961),"-",Abfalldokumentation!$W1961)</f>
        <v>-</v>
      </c>
      <c r="I1961" s="96">
        <f t="shared" si="270"/>
        <v>47</v>
      </c>
      <c r="J1961" s="96" t="str">
        <f t="shared" si="271"/>
        <v>Produkte</v>
      </c>
      <c r="K1961" s="96" t="str">
        <f t="shared" si="272"/>
        <v>BUs</v>
      </c>
      <c r="L1961" s="96" t="str">
        <f t="shared" si="273"/>
        <v>Symptome</v>
      </c>
      <c r="M19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IFERROR(VLOOKUP(Abfalldokumentation!$O1961,Kennzahlen!U:X,3,FALSE)*Abfalldokumentation!$B1961,"0")))),0)</f>
        <v>35</v>
      </c>
      <c r="N1961" s="96" t="str">
        <f>IF(ISBLANK(Q1961),VLOOKUP(Abfalldokumentation!$O1961,'Linien - BU'!R:S,2,FALSE),Q1961)</f>
        <v>BU3</v>
      </c>
      <c r="O1961" s="97">
        <f t="shared" si="274"/>
        <v>29501078</v>
      </c>
      <c r="P1961" s="97">
        <f t="shared" si="275"/>
        <v>12</v>
      </c>
      <c r="Q1961" s="38" t="s">
        <v>8</v>
      </c>
      <c r="R1961" s="39">
        <v>29501078</v>
      </c>
      <c r="S1961" s="39">
        <v>70</v>
      </c>
      <c r="T1961" s="39">
        <v>12</v>
      </c>
      <c r="U1961" s="40">
        <v>44522</v>
      </c>
      <c r="V1961" s="91" t="s">
        <v>20</v>
      </c>
      <c r="W1961" s="39"/>
      <c r="X1961" s="43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93" t="str">
        <f>VLOOKUP(N1962,'Linien - BU'!A:B,2,FALSE)</f>
        <v>BU1</v>
      </c>
      <c r="B1962" s="94">
        <f t="shared" si="269"/>
        <v>120</v>
      </c>
      <c r="C1962" s="95">
        <f>Abfalldokumentation!$U1962</f>
        <v>44522</v>
      </c>
      <c r="D1962" s="68" t="str">
        <f>IFERROR(VLOOKUP(Tabelle3[[#This Row],[Artikelnr.]],Produktgruppe!A:B,2,0),Tabelle3[[#This Row],[Produktname]])</f>
        <v>Rest</v>
      </c>
      <c r="E1962" s="96" t="str">
        <f>IFERROR(VLOOKUP(Abfalldokumentation!$O1962,Artikel!A:C,3,FALSE),Abfalldokumentation!$O1962)</f>
        <v>-</v>
      </c>
      <c r="F1962" s="96" t="str">
        <f>VLOOKUP(T1962,'Liste Gründe'!A:D,2,FALSE)</f>
        <v>Linienbezogen</v>
      </c>
      <c r="G1962" s="95" t="str">
        <f>IF(ISBLANK(V1962),VLOOKUP(Abfalldokumentation!$P1962,'Liste Gründe'!A:D,3,FALSE),V1962)</f>
        <v>Reinigung</v>
      </c>
      <c r="H1962" s="96" t="str">
        <f>IF(ISBLANK(Abfalldokumentation!$W1962),"-",Abfalldokumentation!$W1962)</f>
        <v>-</v>
      </c>
      <c r="I1962" s="96">
        <f t="shared" si="270"/>
        <v>47</v>
      </c>
      <c r="J1962" s="96" t="str">
        <f t="shared" si="271"/>
        <v>Produkte</v>
      </c>
      <c r="K1962" s="96" t="str">
        <f t="shared" si="272"/>
        <v>BUs</v>
      </c>
      <c r="L1962" s="96" t="str">
        <f t="shared" si="273"/>
        <v>Symptome</v>
      </c>
      <c r="M19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IFERROR(VLOOKUP(Abfalldokumentation!$O1962,Kennzahlen!U:X,3,FALSE)*Abfalldokumentation!$B1962,"0")))),0)</f>
        <v>0</v>
      </c>
      <c r="N1962" s="96" t="str">
        <f>IF(ISBLANK(Q1962),VLOOKUP(Abfalldokumentation!$O1962,'Linien - BU'!R:S,2,FALSE),Q1962)</f>
        <v>BU1</v>
      </c>
      <c r="O1962" s="97" t="str">
        <f t="shared" si="274"/>
        <v>-</v>
      </c>
      <c r="P1962" s="97">
        <f t="shared" si="275"/>
        <v>10</v>
      </c>
      <c r="Q1962" s="38" t="s">
        <v>6</v>
      </c>
      <c r="R1962" s="39" t="s">
        <v>52</v>
      </c>
      <c r="S1962" s="39">
        <v>120</v>
      </c>
      <c r="T1962" s="39">
        <v>10</v>
      </c>
      <c r="U1962" s="40">
        <v>44522</v>
      </c>
      <c r="V1962" s="58"/>
      <c r="W1962" s="39"/>
      <c r="X1962" s="43" t="str">
        <f>IFERROR(VLOOKUP(Abfalldokumentation!$R1962,Artikel!A:C,3,FALSE),Abfalldokumentation!$R1962)</f>
        <v>-</v>
      </c>
    </row>
    <row r="1963" spans="1:24" ht="30" customHeight="1" x14ac:dyDescent="0.25">
      <c r="A1963" s="93" t="str">
        <f>VLOOKUP(N1963,'Linien - BU'!A:B,2,FALSE)</f>
        <v>BU3</v>
      </c>
      <c r="B1963" s="94">
        <f t="shared" si="269"/>
        <v>80</v>
      </c>
      <c r="C1963" s="95">
        <f>Abfalldokumentation!$U1963</f>
        <v>44522</v>
      </c>
      <c r="D1963" s="68" t="str">
        <f>IFERROR(VLOOKUP(Tabelle3[[#This Row],[Artikelnr.]],Produktgruppe!A:B,2,0),Tabelle3[[#This Row],[Produktname]])</f>
        <v>Rest</v>
      </c>
      <c r="E1963" s="96" t="str">
        <f>IFERROR(VLOOKUP(Abfalldokumentation!$O1963,Artikel!A:C,3,FALSE),Abfalldokumentation!$O1963)</f>
        <v>-</v>
      </c>
      <c r="F1963" s="96" t="str">
        <f>VLOOKUP(T1963,'Liste Gründe'!A:D,2,FALSE)</f>
        <v>Linienbezogen</v>
      </c>
      <c r="G1963" s="95" t="str">
        <f>IF(ISBLANK(V1963),VLOOKUP(Abfalldokumentation!$P1963,'Liste Gründe'!A:D,3,FALSE),V1963)</f>
        <v>Maschinenabfall</v>
      </c>
      <c r="H1963" s="96" t="str">
        <f>IF(ISBLANK(Abfalldokumentation!$W1963),"-",Abfalldokumentation!$W1963)</f>
        <v>-</v>
      </c>
      <c r="I1963" s="96">
        <f t="shared" si="270"/>
        <v>47</v>
      </c>
      <c r="J1963" s="96" t="str">
        <f t="shared" si="271"/>
        <v>Produkte</v>
      </c>
      <c r="K1963" s="96" t="str">
        <f t="shared" si="272"/>
        <v>BUs</v>
      </c>
      <c r="L1963" s="96" t="str">
        <f t="shared" si="273"/>
        <v>Symptome</v>
      </c>
      <c r="M19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IFERROR(VLOOKUP(Abfalldokumentation!$O1963,Kennzahlen!U:X,3,FALSE)*Abfalldokumentation!$B1963,"0")))),0)</f>
        <v>0</v>
      </c>
      <c r="N1963" s="96" t="str">
        <f>IF(ISBLANK(Q1963),VLOOKUP(Abfalldokumentation!$O1963,'Linien - BU'!R:S,2,FALSE),Q1963)</f>
        <v>BU3</v>
      </c>
      <c r="O1963" s="97" t="str">
        <f t="shared" si="274"/>
        <v>-</v>
      </c>
      <c r="P1963" s="97">
        <f t="shared" si="275"/>
        <v>30</v>
      </c>
      <c r="Q1963" s="38" t="s">
        <v>8</v>
      </c>
      <c r="R1963" s="39" t="s">
        <v>52</v>
      </c>
      <c r="S1963" s="39">
        <v>80</v>
      </c>
      <c r="T1963" s="39">
        <v>30</v>
      </c>
      <c r="U1963" s="40">
        <v>44522</v>
      </c>
      <c r="V1963" s="58"/>
      <c r="W1963" s="39"/>
      <c r="X1963" s="43" t="str">
        <f>IFERROR(VLOOKUP(Abfalldokumentation!$R1963,Artikel!A:C,3,FALSE),Abfalldokumentation!$R1963)</f>
        <v>-</v>
      </c>
    </row>
    <row r="1964" spans="1:24" ht="30" customHeight="1" x14ac:dyDescent="0.25">
      <c r="A1964" s="93" t="str">
        <f>VLOOKUP(N1964,'Linien - BU'!A:B,2,FALSE)</f>
        <v>BU3</v>
      </c>
      <c r="B1964" s="94">
        <f t="shared" si="269"/>
        <v>284</v>
      </c>
      <c r="C1964" s="95">
        <f>Abfalldokumentation!$U1964</f>
        <v>44523</v>
      </c>
      <c r="D1964" s="68" t="str">
        <f>IFERROR(VLOOKUP(Tabelle3[[#This Row],[Artikelnr.]],Produktgruppe!A:B,2,0),Tabelle3[[#This Row],[Produktname]])</f>
        <v>VOS 295</v>
      </c>
      <c r="E1964" s="96" t="str">
        <f>IFERROR(VLOOKUP(Abfalldokumentation!$O1964,Artikel!A:C,3,FALSE),Abfalldokumentation!$O1964)</f>
        <v>VOS Würste Jalapeno nat</v>
      </c>
      <c r="F1964" s="96" t="str">
        <f>VLOOKUP(T1964,'Liste Gründe'!A:D,2,FALSE)</f>
        <v>Schimmel</v>
      </c>
      <c r="G1964" s="95" t="str">
        <f>IF(ISBLANK(V1964),VLOOKUP(Abfalldokumentation!$P1964,'Liste Gründe'!A:D,3,FALSE),V1964)</f>
        <v>VOS &gt; Einsatz</v>
      </c>
      <c r="H1964" s="96" t="str">
        <f>IF(ISBLANK(Abfalldokumentation!$W1964),"-",Abfalldokumentation!$W1964)</f>
        <v>-</v>
      </c>
      <c r="I1964" s="96">
        <f t="shared" si="270"/>
        <v>47</v>
      </c>
      <c r="J1964" s="96" t="str">
        <f t="shared" si="271"/>
        <v>Produkte</v>
      </c>
      <c r="K1964" s="96" t="str">
        <f t="shared" si="272"/>
        <v>BUs</v>
      </c>
      <c r="L1964" s="96" t="str">
        <f t="shared" si="273"/>
        <v>Symptome</v>
      </c>
      <c r="M19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IFERROR(VLOOKUP(Abfalldokumentation!$O1964,Kennzahlen!U:X,3,FALSE)*Abfalldokumentation!$B1964,"0")))),0)</f>
        <v>142</v>
      </c>
      <c r="N1964" s="96" t="str">
        <f>IF(ISBLANK(Q1964),VLOOKUP(Abfalldokumentation!$O1964,'Linien - BU'!R:S,2,FALSE),Q1964)</f>
        <v>BU3</v>
      </c>
      <c r="O1964" s="97">
        <f t="shared" si="274"/>
        <v>29500606</v>
      </c>
      <c r="P1964" s="97">
        <f t="shared" si="275"/>
        <v>12</v>
      </c>
      <c r="Q1964" s="38" t="s">
        <v>8</v>
      </c>
      <c r="R1964" s="39">
        <v>29500606</v>
      </c>
      <c r="S1964" s="39">
        <v>284</v>
      </c>
      <c r="T1964" s="39">
        <v>12</v>
      </c>
      <c r="U1964" s="40">
        <v>44523</v>
      </c>
      <c r="V1964" s="60" t="s">
        <v>21</v>
      </c>
      <c r="W1964" s="39"/>
      <c r="X1964" s="43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93" t="str">
        <f>VLOOKUP(N1965,'Linien - BU'!A:B,2,FALSE)</f>
        <v>BU3</v>
      </c>
      <c r="B1965" s="94">
        <f t="shared" si="269"/>
        <v>618</v>
      </c>
      <c r="C1965" s="95">
        <f>Abfalldokumentation!$U1965</f>
        <v>44523</v>
      </c>
      <c r="D1965" s="68" t="str">
        <f>IFERROR(VLOOKUP(Tabelle3[[#This Row],[Artikelnr.]],Produktgruppe!A:B,2,0),Tabelle3[[#This Row],[Produktname]])</f>
        <v>VOS 495</v>
      </c>
      <c r="E1965" s="96" t="str">
        <f>IFERROR(VLOOKUP(Abfalldokumentation!$O1965,Artikel!A:C,3,FALSE),Abfalldokumentation!$O1965)</f>
        <v>VOS GRW-NATUR-VAKU / Er</v>
      </c>
      <c r="F1965" s="96" t="str">
        <f>VLOOKUP(T1965,'Liste Gründe'!A:D,2,FALSE)</f>
        <v>Schimmel</v>
      </c>
      <c r="G1965" s="95" t="str">
        <f>IF(ISBLANK(V1965),VLOOKUP(Abfalldokumentation!$P1965,'Liste Gründe'!A:D,3,FALSE),V1965)</f>
        <v>VOS &gt; Einsatz</v>
      </c>
      <c r="H1965" s="96" t="str">
        <f>IF(ISBLANK(Abfalldokumentation!$W1965),"-",Abfalldokumentation!$W1965)</f>
        <v>-</v>
      </c>
      <c r="I1965" s="96">
        <f t="shared" si="270"/>
        <v>47</v>
      </c>
      <c r="J1965" s="96" t="str">
        <f t="shared" si="271"/>
        <v>Produkte</v>
      </c>
      <c r="K1965" s="96" t="str">
        <f t="shared" si="272"/>
        <v>BUs</v>
      </c>
      <c r="L1965" s="96" t="str">
        <f t="shared" si="273"/>
        <v>Symptome</v>
      </c>
      <c r="M19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IFERROR(VLOOKUP(Abfalldokumentation!$O1965,Kennzahlen!U:X,3,FALSE)*Abfalldokumentation!$B1965,"0")))),0)</f>
        <v>317.65199999999999</v>
      </c>
      <c r="N1965" s="96" t="str">
        <f>IF(ISBLANK(Q1965),VLOOKUP(Abfalldokumentation!$O1965,'Linien - BU'!R:S,2,FALSE),Q1965)</f>
        <v>BU3</v>
      </c>
      <c r="O1965" s="97">
        <f t="shared" si="274"/>
        <v>49500143</v>
      </c>
      <c r="P1965" s="97">
        <f t="shared" si="275"/>
        <v>12</v>
      </c>
      <c r="Q1965" s="38" t="s">
        <v>8</v>
      </c>
      <c r="R1965" s="39">
        <v>49500143</v>
      </c>
      <c r="S1965" s="39">
        <v>618</v>
      </c>
      <c r="T1965" s="39">
        <v>12</v>
      </c>
      <c r="U1965" s="40">
        <v>44523</v>
      </c>
      <c r="V1965" s="60" t="s">
        <v>21</v>
      </c>
      <c r="W1965" s="39"/>
      <c r="X1965" s="43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93" t="str">
        <f>VLOOKUP(N1966,'Linien - BU'!A:B,2,FALSE)</f>
        <v>BU3</v>
      </c>
      <c r="B1966" s="94">
        <f t="shared" si="269"/>
        <v>1305</v>
      </c>
      <c r="C1966" s="95">
        <f>Abfalldokumentation!$U1966</f>
        <v>44523</v>
      </c>
      <c r="D1966" s="68" t="str">
        <f>IFERROR(VLOOKUP(Tabelle3[[#This Row],[Artikelnr.]],Produktgruppe!A:B,2,0),Tabelle3[[#This Row],[Produktname]])</f>
        <v>VOS 495</v>
      </c>
      <c r="E1966" s="96" t="str">
        <f>IFERROR(VLOOKUP(Abfalldokumentation!$O1966,Artikel!A:C,3,FALSE),Abfalldokumentation!$O1966)</f>
        <v>VOS GRW-NATUR-VAKU / Er</v>
      </c>
      <c r="F1966" s="96" t="str">
        <f>VLOOKUP(T1966,'Liste Gründe'!A:D,2,FALSE)</f>
        <v>Schimmel</v>
      </c>
      <c r="G1966" s="95" t="str">
        <f>IF(ISBLANK(V1966),VLOOKUP(Abfalldokumentation!$P1966,'Liste Gründe'!A:D,3,FALSE),V1966)</f>
        <v>VOS &gt; Einsatz</v>
      </c>
      <c r="H1966" s="96" t="str">
        <f>IF(ISBLANK(Abfalldokumentation!$W1966),"-",Abfalldokumentation!$W1966)</f>
        <v>-</v>
      </c>
      <c r="I1966" s="96">
        <f t="shared" si="270"/>
        <v>47</v>
      </c>
      <c r="J1966" s="96" t="str">
        <f t="shared" si="271"/>
        <v>Produkte</v>
      </c>
      <c r="K1966" s="96" t="str">
        <f t="shared" si="272"/>
        <v>BUs</v>
      </c>
      <c r="L1966" s="96" t="str">
        <f t="shared" si="273"/>
        <v>Symptome</v>
      </c>
      <c r="M19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IFERROR(VLOOKUP(Abfalldokumentation!$O1966,Kennzahlen!U:X,3,FALSE)*Abfalldokumentation!$B1966,"0")))),0)</f>
        <v>670.77</v>
      </c>
      <c r="N1966" s="96" t="str">
        <f>IF(ISBLANK(Q1966),VLOOKUP(Abfalldokumentation!$O1966,'Linien - BU'!R:S,2,FALSE),Q1966)</f>
        <v>BU3</v>
      </c>
      <c r="O1966" s="97">
        <f t="shared" si="274"/>
        <v>49500143</v>
      </c>
      <c r="P1966" s="97">
        <f t="shared" si="275"/>
        <v>12</v>
      </c>
      <c r="Q1966" s="38" t="s">
        <v>8</v>
      </c>
      <c r="R1966" s="39">
        <v>49500143</v>
      </c>
      <c r="S1966" s="39">
        <v>1305</v>
      </c>
      <c r="T1966" s="39">
        <v>12</v>
      </c>
      <c r="U1966" s="40">
        <v>44523</v>
      </c>
      <c r="V1966" s="60" t="s">
        <v>21</v>
      </c>
      <c r="W1966" s="39"/>
      <c r="X1966" s="43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93" t="str">
        <f>VLOOKUP(N1967,'Linien - BU'!A:B,2,FALSE)</f>
        <v>BU3</v>
      </c>
      <c r="B1967" s="94">
        <f t="shared" si="269"/>
        <v>548</v>
      </c>
      <c r="C1967" s="95">
        <f>Abfalldokumentation!$U1967</f>
        <v>44523</v>
      </c>
      <c r="D1967" s="68" t="str">
        <f>IFERROR(VLOOKUP(Tabelle3[[#This Row],[Artikelnr.]],Produktgruppe!A:B,2,0),Tabelle3[[#This Row],[Produktname]])</f>
        <v>VOS 495</v>
      </c>
      <c r="E1967" s="96" t="str">
        <f>IFERROR(VLOOKUP(Abfalldokumentation!$O1967,Artikel!A:C,3,FALSE),Abfalldokumentation!$O1967)</f>
        <v>VOS GRW-CHILI-NAT-VAKU</v>
      </c>
      <c r="F1967" s="96" t="str">
        <f>VLOOKUP(T1967,'Liste Gründe'!A:D,2,FALSE)</f>
        <v>Schimmel</v>
      </c>
      <c r="G1967" s="95" t="str">
        <f>IF(ISBLANK(V1967),VLOOKUP(Abfalldokumentation!$P1967,'Liste Gründe'!A:D,3,FALSE),V1967)</f>
        <v>VOS &gt; Einsatz</v>
      </c>
      <c r="H1967" s="96" t="str">
        <f>IF(ISBLANK(Abfalldokumentation!$W1967),"-",Abfalldokumentation!$W1967)</f>
        <v>-</v>
      </c>
      <c r="I1967" s="96">
        <f t="shared" si="270"/>
        <v>47</v>
      </c>
      <c r="J1967" s="96" t="str">
        <f t="shared" si="271"/>
        <v>Produkte</v>
      </c>
      <c r="K1967" s="96" t="str">
        <f t="shared" si="272"/>
        <v>BUs</v>
      </c>
      <c r="L1967" s="96" t="str">
        <f t="shared" si="273"/>
        <v>Symptome</v>
      </c>
      <c r="M19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IFERROR(VLOOKUP(Abfalldokumentation!$O1967,Kennzahlen!U:X,3,FALSE)*Abfalldokumentation!$B1967,"0")))),0)</f>
        <v>281.67200000000003</v>
      </c>
      <c r="N1967" s="96" t="str">
        <f>IF(ISBLANK(Q1967),VLOOKUP(Abfalldokumentation!$O1967,'Linien - BU'!R:S,2,FALSE),Q1967)</f>
        <v>BU3</v>
      </c>
      <c r="O1967" s="97">
        <f t="shared" si="274"/>
        <v>49500205</v>
      </c>
      <c r="P1967" s="97">
        <f t="shared" si="275"/>
        <v>12</v>
      </c>
      <c r="Q1967" s="38" t="s">
        <v>8</v>
      </c>
      <c r="R1967" s="39">
        <v>49500205</v>
      </c>
      <c r="S1967" s="39">
        <v>548</v>
      </c>
      <c r="T1967" s="39">
        <v>12</v>
      </c>
      <c r="U1967" s="40">
        <v>44523</v>
      </c>
      <c r="V1967" s="60" t="s">
        <v>21</v>
      </c>
      <c r="W1967" s="39"/>
      <c r="X1967" s="43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93" t="str">
        <f>VLOOKUP(N1968,'Linien - BU'!A:B,2,FALSE)</f>
        <v>BU3</v>
      </c>
      <c r="B1968" s="94">
        <f t="shared" si="269"/>
        <v>123</v>
      </c>
      <c r="C1968" s="95">
        <f>Abfalldokumentation!$U1968</f>
        <v>44523</v>
      </c>
      <c r="D1968" s="68" t="str">
        <f>IFERROR(VLOOKUP(Tabelle3[[#This Row],[Artikelnr.]],Produktgruppe!A:B,2,0),Tabelle3[[#This Row],[Produktname]])</f>
        <v>VOS 295</v>
      </c>
      <c r="E1968" s="96" t="str">
        <f>IFERROR(VLOOKUP(Abfalldokumentation!$O1968,Artikel!A:C,3,FALSE),Abfalldokumentation!$O1968)</f>
        <v>VOS GRW SCHI-NATRIUMARM</v>
      </c>
      <c r="F1968" s="96" t="str">
        <f>VLOOKUP(T1968,'Liste Gründe'!A:D,2,FALSE)</f>
        <v>Schimmel</v>
      </c>
      <c r="G1968" s="95" t="str">
        <f>IF(ISBLANK(V1968),VLOOKUP(Abfalldokumentation!$P1968,'Liste Gründe'!A:D,3,FALSE),V1968)</f>
        <v>VOS &gt; Einsatz</v>
      </c>
      <c r="H1968" s="96" t="str">
        <f>IF(ISBLANK(Abfalldokumentation!$W1968),"-",Abfalldokumentation!$W1968)</f>
        <v>-</v>
      </c>
      <c r="I1968" s="96">
        <f t="shared" si="270"/>
        <v>47</v>
      </c>
      <c r="J1968" s="96" t="str">
        <f t="shared" si="271"/>
        <v>Produkte</v>
      </c>
      <c r="K1968" s="96" t="str">
        <f t="shared" si="272"/>
        <v>BUs</v>
      </c>
      <c r="L1968" s="96" t="str">
        <f t="shared" si="273"/>
        <v>Symptome</v>
      </c>
      <c r="M19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IFERROR(VLOOKUP(Abfalldokumentation!$O1968,Kennzahlen!U:X,3,FALSE)*Abfalldokumentation!$B1968,"0")))),0)</f>
        <v>61.5</v>
      </c>
      <c r="N1968" s="96" t="str">
        <f>IF(ISBLANK(Q1968),VLOOKUP(Abfalldokumentation!$O1968,'Linien - BU'!R:S,2,FALSE),Q1968)</f>
        <v>BU3</v>
      </c>
      <c r="O1968" s="97">
        <f t="shared" si="274"/>
        <v>29501058</v>
      </c>
      <c r="P1968" s="97">
        <f t="shared" si="275"/>
        <v>12</v>
      </c>
      <c r="Q1968" s="38" t="s">
        <v>8</v>
      </c>
      <c r="R1968" s="39">
        <v>29501058</v>
      </c>
      <c r="S1968" s="39">
        <v>123</v>
      </c>
      <c r="T1968" s="39">
        <v>12</v>
      </c>
      <c r="U1968" s="40">
        <v>44523</v>
      </c>
      <c r="V1968" s="60" t="s">
        <v>21</v>
      </c>
      <c r="W1968" s="39"/>
      <c r="X1968" s="43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93" t="str">
        <f>VLOOKUP(N1969,'Linien - BU'!A:B,2,FALSE)</f>
        <v>BU1</v>
      </c>
      <c r="B1969" s="94">
        <f t="shared" si="269"/>
        <v>329</v>
      </c>
      <c r="C1969" s="95">
        <f>Abfalldokumentation!$U1969</f>
        <v>44523</v>
      </c>
      <c r="D1969" s="68" t="str">
        <f>IFERROR(VLOOKUP(Tabelle3[[#This Row],[Artikelnr.]],Produktgruppe!A:B,2,0),Tabelle3[[#This Row],[Produktname]])</f>
        <v>Sammelnr.</v>
      </c>
      <c r="E1969" s="96" t="str">
        <f>IFERROR(VLOOKUP(Abfalldokumentation!$O1969,Artikel!A:C,3,FALSE),Abfalldokumentation!$O1969)</f>
        <v>VS Natur mit Rinde</v>
      </c>
      <c r="F1969" s="96" t="str">
        <f>VLOOKUP(T1969,'Liste Gründe'!A:D,2,FALSE)</f>
        <v>Schimmel</v>
      </c>
      <c r="G1969" s="95" t="str">
        <f>IF(ISBLANK(V1969),VLOOKUP(Abfalldokumentation!$P1969,'Liste Gründe'!A:D,3,FALSE),V1969)</f>
        <v>Schimmel</v>
      </c>
      <c r="H1969" s="96" t="str">
        <f>IF(ISBLANK(Abfalldokumentation!$W1969),"-",Abfalldokumentation!$W1969)</f>
        <v>-</v>
      </c>
      <c r="I1969" s="96">
        <f t="shared" si="270"/>
        <v>47</v>
      </c>
      <c r="J1969" s="96" t="str">
        <f t="shared" si="271"/>
        <v>Produkte</v>
      </c>
      <c r="K1969" s="96" t="str">
        <f t="shared" si="272"/>
        <v>BUs</v>
      </c>
      <c r="L1969" s="96" t="str">
        <f t="shared" si="273"/>
        <v>Symptome</v>
      </c>
      <c r="M19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IFERROR(VLOOKUP(Abfalldokumentation!$O1969,Kennzahlen!U:X,3,FALSE)*Abfalldokumentation!$B1969,"0")))),0)</f>
        <v>181.70670000000001</v>
      </c>
      <c r="N1969" s="96" t="str">
        <f>IF(ISBLANK(Q1969),VLOOKUP(Abfalldokumentation!$O1969,'Linien - BU'!R:S,2,FALSE),Q1969)</f>
        <v>Bu1</v>
      </c>
      <c r="O1969" s="97">
        <f t="shared" si="274"/>
        <v>29600024</v>
      </c>
      <c r="P1969" s="97">
        <f t="shared" si="275"/>
        <v>12</v>
      </c>
      <c r="Q1969" s="38" t="s">
        <v>341</v>
      </c>
      <c r="R1969" s="39">
        <v>29600024</v>
      </c>
      <c r="S1969" s="39">
        <v>329</v>
      </c>
      <c r="T1969" s="39">
        <v>12</v>
      </c>
      <c r="U1969" s="40">
        <v>44523</v>
      </c>
      <c r="V1969" s="58"/>
      <c r="W1969" s="39"/>
      <c r="X1969" s="43" t="str">
        <f>IFERROR(VLOOKUP(Abfalldokumentation!$R1969,Artikel!A:C,3,FALSE),Abfalldokumentation!$R1969)</f>
        <v>VS Natur mit Rinde</v>
      </c>
    </row>
    <row r="1970" spans="1:24" ht="30" customHeight="1" x14ac:dyDescent="0.25">
      <c r="A1970" s="93" t="str">
        <f>VLOOKUP(N1970,'Linien - BU'!A:B,2,FALSE)</f>
        <v>BU1</v>
      </c>
      <c r="B1970" s="94">
        <f t="shared" si="269"/>
        <v>266</v>
      </c>
      <c r="C1970" s="95">
        <f>Abfalldokumentation!$U1970</f>
        <v>44523</v>
      </c>
      <c r="D1970" s="68" t="str">
        <f>IFERROR(VLOOKUP(Tabelle3[[#This Row],[Artikelnr.]],Produktgruppe!A:B,2,0),Tabelle3[[#This Row],[Produktname]])</f>
        <v>VOS 495</v>
      </c>
      <c r="E1970" s="96" t="str">
        <f>IFERROR(VLOOKUP(Abfalldokumentation!$O1970,Artikel!A:C,3,FALSE),Abfalldokumentation!$O1970)</f>
        <v>VOS GRW-SCHI-NAT-VAKU</v>
      </c>
      <c r="F1970" s="96" t="str">
        <f>VLOOKUP(T1970,'Liste Gründe'!A:D,2,FALSE)</f>
        <v>Schimmel</v>
      </c>
      <c r="G1970" s="95" t="str">
        <f>IF(ISBLANK(V1970),VLOOKUP(Abfalldokumentation!$P1970,'Liste Gründe'!A:D,3,FALSE),V1970)</f>
        <v>Schimmel</v>
      </c>
      <c r="H1970" s="96" t="str">
        <f>IF(ISBLANK(Abfalldokumentation!$W1970),"-",Abfalldokumentation!$W1970)</f>
        <v>-</v>
      </c>
      <c r="I1970" s="96">
        <f t="shared" si="270"/>
        <v>47</v>
      </c>
      <c r="J1970" s="96" t="str">
        <f t="shared" si="271"/>
        <v>Produkte</v>
      </c>
      <c r="K1970" s="96" t="str">
        <f t="shared" si="272"/>
        <v>BUs</v>
      </c>
      <c r="L1970" s="96" t="str">
        <f t="shared" si="273"/>
        <v>Symptome</v>
      </c>
      <c r="M19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IFERROR(VLOOKUP(Abfalldokumentation!$O1970,Kennzahlen!U:X,3,FALSE)*Abfalldokumentation!$B1970,"0")))),0)</f>
        <v>136.72399999999999</v>
      </c>
      <c r="N1970" s="96" t="str">
        <f>IF(ISBLANK(Q1970),VLOOKUP(Abfalldokumentation!$O1970,'Linien - BU'!R:S,2,FALSE),Q1970)</f>
        <v>BU1</v>
      </c>
      <c r="O1970" s="97">
        <f t="shared" si="274"/>
        <v>49500204</v>
      </c>
      <c r="P1970" s="97">
        <f t="shared" si="275"/>
        <v>12</v>
      </c>
      <c r="Q1970" s="38" t="s">
        <v>6</v>
      </c>
      <c r="R1970" s="39">
        <v>49500204</v>
      </c>
      <c r="S1970" s="39">
        <v>266</v>
      </c>
      <c r="T1970" s="39">
        <v>12</v>
      </c>
      <c r="U1970" s="40">
        <v>44523</v>
      </c>
      <c r="V1970" s="58"/>
      <c r="W1970" s="39"/>
      <c r="X1970" s="43" t="str">
        <f>IFERROR(VLOOKUP(Abfalldokumentation!$R1970,Artikel!A:C,3,FALSE),Abfalldokumentation!$R1970)</f>
        <v>VOS GRW-SCHI-NAT-VAKU</v>
      </c>
    </row>
    <row r="1971" spans="1:24" ht="30" customHeight="1" x14ac:dyDescent="0.25">
      <c r="A1971" s="93" t="str">
        <f>VLOOKUP(N1971,'Linien - BU'!A:B,2,FALSE)</f>
        <v>BU1</v>
      </c>
      <c r="B1971" s="94">
        <f t="shared" si="269"/>
        <v>9</v>
      </c>
      <c r="C1971" s="95">
        <f>Abfalldokumentation!$U1971</f>
        <v>44523</v>
      </c>
      <c r="D1971" s="68" t="str">
        <f>IFERROR(VLOOKUP(Tabelle3[[#This Row],[Artikelnr.]],Produktgruppe!A:B,2,0),Tabelle3[[#This Row],[Produktname]])</f>
        <v>VOS 295</v>
      </c>
      <c r="E1971" s="96" t="str">
        <f>IFERROR(VLOOKUP(Abfalldokumentation!$O1971,Artikel!A:C,3,FALSE),Abfalldokumentation!$O1971)</f>
        <v>VOS-ABS ENTSORGUNG</v>
      </c>
      <c r="F1971" s="96" t="str">
        <f>VLOOKUP(T1971,'Liste Gründe'!A:D,2,FALSE)</f>
        <v>Rest</v>
      </c>
      <c r="G1971" s="95" t="str">
        <f>IF(ISBLANK(V1971),VLOOKUP(Abfalldokumentation!$P1971,'Liste Gründe'!A:D,3,FALSE),V1971)</f>
        <v>geschälte Rinde</v>
      </c>
      <c r="H1971" s="96" t="str">
        <f>IF(ISBLANK(Abfalldokumentation!$W1971),"-",Abfalldokumentation!$W1971)</f>
        <v>-</v>
      </c>
      <c r="I1971" s="96">
        <f t="shared" si="270"/>
        <v>47</v>
      </c>
      <c r="J1971" s="96" t="str">
        <f t="shared" si="271"/>
        <v>Produkte</v>
      </c>
      <c r="K1971" s="96" t="str">
        <f t="shared" si="272"/>
        <v>BUs</v>
      </c>
      <c r="L1971" s="96" t="str">
        <f t="shared" si="273"/>
        <v>Symptome</v>
      </c>
      <c r="M19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IFERROR(VLOOKUP(Abfalldokumentation!$O1971,Kennzahlen!U:X,3,FALSE)*Abfalldokumentation!$B1971,"0")))),0)</f>
        <v>0.09</v>
      </c>
      <c r="N1971" s="96" t="str">
        <f>IF(ISBLANK(Q1971),VLOOKUP(Abfalldokumentation!$O1971,'Linien - BU'!R:S,2,FALSE),Q1971)</f>
        <v>BU1</v>
      </c>
      <c r="O1971" s="97">
        <f t="shared" si="274"/>
        <v>29500917</v>
      </c>
      <c r="P1971" s="97">
        <f t="shared" si="275"/>
        <v>60</v>
      </c>
      <c r="Q1971" s="38" t="s">
        <v>6</v>
      </c>
      <c r="R1971" s="39">
        <v>29500917</v>
      </c>
      <c r="S1971" s="39">
        <v>9</v>
      </c>
      <c r="T1971" s="39">
        <v>60</v>
      </c>
      <c r="U1971" s="40">
        <v>44523</v>
      </c>
      <c r="V1971" s="58"/>
      <c r="W1971" s="39"/>
      <c r="X1971" s="43" t="str">
        <f>IFERROR(VLOOKUP(Abfalldokumentation!$R1971,Artikel!A:C,3,FALSE),Abfalldokumentation!$R1971)</f>
        <v>VOS-ABS ENTSORGUNG</v>
      </c>
    </row>
    <row r="1972" spans="1:24" ht="30" customHeight="1" x14ac:dyDescent="0.25">
      <c r="A1972" s="93" t="str">
        <f>VLOOKUP(N1972,'Linien - BU'!A:B,2,FALSE)</f>
        <v>BU3</v>
      </c>
      <c r="B1972" s="94">
        <f t="shared" si="269"/>
        <v>148</v>
      </c>
      <c r="C1972" s="95">
        <f>Abfalldokumentation!$U1972</f>
        <v>44523</v>
      </c>
      <c r="D1972" s="68" t="str">
        <f>IFERROR(VLOOKUP(Tabelle3[[#This Row],[Artikelnr.]],Produktgruppe!A:B,2,0),Tabelle3[[#This Row],[Produktname]])</f>
        <v>Endstücke 295</v>
      </c>
      <c r="E1972" s="96" t="str">
        <f>IFERROR(VLOOKUP(Abfalldokumentation!$O1972,Artikel!A:C,3,FALSE),Abfalldokumentation!$O1972)</f>
        <v>VOS GRW-SCHI-NAT ENDSTÜ</v>
      </c>
      <c r="F1972" s="96" t="str">
        <f>VLOOKUP(T1972,'Liste Gründe'!A:D,2,FALSE)</f>
        <v>Schimmel</v>
      </c>
      <c r="G1972" s="95" t="str">
        <f>IF(ISBLANK(V1972),VLOOKUP(Abfalldokumentation!$P1972,'Liste Gründe'!A:D,3,FALSE),V1972)</f>
        <v>keinen Abnehmer/kein Schälpersonal</v>
      </c>
      <c r="H1972" s="96" t="str">
        <f>IF(ISBLANK(Abfalldokumentation!$W1972),"-",Abfalldokumentation!$W1972)</f>
        <v>-</v>
      </c>
      <c r="I1972" s="96">
        <f t="shared" si="270"/>
        <v>47</v>
      </c>
      <c r="J1972" s="96" t="str">
        <f t="shared" si="271"/>
        <v>Produkte</v>
      </c>
      <c r="K1972" s="96" t="str">
        <f t="shared" si="272"/>
        <v>BUs</v>
      </c>
      <c r="L1972" s="96" t="str">
        <f t="shared" si="273"/>
        <v>Symptome</v>
      </c>
      <c r="M19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IFERROR(VLOOKUP(Abfalldokumentation!$O1972,Kennzahlen!U:X,3,FALSE)*Abfalldokumentation!$B1972,"0")))),0)</f>
        <v>74</v>
      </c>
      <c r="N1972" s="96" t="str">
        <f>IF(ISBLANK(Q1972),VLOOKUP(Abfalldokumentation!$O1972,'Linien - BU'!R:S,2,FALSE),Q1972)</f>
        <v>BU3</v>
      </c>
      <c r="O1972" s="97">
        <f t="shared" si="274"/>
        <v>29501070</v>
      </c>
      <c r="P1972" s="97">
        <f t="shared" si="275"/>
        <v>12</v>
      </c>
      <c r="Q1972" s="38" t="s">
        <v>8</v>
      </c>
      <c r="R1972" s="39">
        <v>29501070</v>
      </c>
      <c r="S1972" s="39">
        <v>148</v>
      </c>
      <c r="T1972" s="39">
        <v>12</v>
      </c>
      <c r="U1972" s="40">
        <v>44523</v>
      </c>
      <c r="V1972" s="91" t="s">
        <v>20</v>
      </c>
      <c r="W1972" s="39"/>
      <c r="X1972" s="43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93" t="str">
        <f>VLOOKUP(N1973,'Linien - BU'!A:B,2,FALSE)</f>
        <v>BU3</v>
      </c>
      <c r="B1973" s="94">
        <f t="shared" si="269"/>
        <v>80</v>
      </c>
      <c r="C1973" s="95">
        <f>Abfalldokumentation!$U1973</f>
        <v>44523</v>
      </c>
      <c r="D1973" s="68" t="str">
        <f>IFERROR(VLOOKUP(Tabelle3[[#This Row],[Artikelnr.]],Produktgruppe!A:B,2,0),Tabelle3[[#This Row],[Produktname]])</f>
        <v>Rest</v>
      </c>
      <c r="E1973" s="96" t="str">
        <f>IFERROR(VLOOKUP(Abfalldokumentation!$O1973,Artikel!A:C,3,FALSE),Abfalldokumentation!$O1973)</f>
        <v>-</v>
      </c>
      <c r="F1973" s="96" t="str">
        <f>VLOOKUP(T1973,'Liste Gründe'!A:D,2,FALSE)</f>
        <v>keinen Verwendungszweck</v>
      </c>
      <c r="G1973" s="95" t="str">
        <f>IF(ISBLANK(V1973),VLOOKUP(Abfalldokumentation!$P1973,'Liste Gründe'!A:D,3,FALSE),V1973)</f>
        <v>keinen Verwendungszweck</v>
      </c>
      <c r="H1973" s="96" t="str">
        <f>IF(ISBLANK(Abfalldokumentation!$W1973),"-",Abfalldokumentation!$W1973)</f>
        <v>-</v>
      </c>
      <c r="I1973" s="96">
        <f t="shared" si="270"/>
        <v>47</v>
      </c>
      <c r="J1973" s="96" t="str">
        <f t="shared" si="271"/>
        <v>Produkte</v>
      </c>
      <c r="K1973" s="96" t="str">
        <f t="shared" si="272"/>
        <v>BUs</v>
      </c>
      <c r="L1973" s="96" t="str">
        <f t="shared" si="273"/>
        <v>Symptome</v>
      </c>
      <c r="M19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IFERROR(VLOOKUP(Abfalldokumentation!$O1973,Kennzahlen!U:X,3,FALSE)*Abfalldokumentation!$B1973,"0")))),0)</f>
        <v>0</v>
      </c>
      <c r="N1973" s="96" t="str">
        <f>IF(ISBLANK(Q1973),VLOOKUP(Abfalldokumentation!$O1973,'Linien - BU'!R:S,2,FALSE),Q1973)</f>
        <v>WVP</v>
      </c>
      <c r="O1973" s="97" t="str">
        <f t="shared" si="274"/>
        <v>-</v>
      </c>
      <c r="P1973" s="97">
        <f t="shared" si="275"/>
        <v>61</v>
      </c>
      <c r="Q1973" s="38" t="s">
        <v>195</v>
      </c>
      <c r="R1973" s="39" t="s">
        <v>52</v>
      </c>
      <c r="S1973" s="39">
        <v>80</v>
      </c>
      <c r="T1973" s="39">
        <v>61</v>
      </c>
      <c r="U1973" s="40">
        <v>44523</v>
      </c>
      <c r="V1973" s="58"/>
      <c r="W1973" s="39"/>
      <c r="X1973" s="43" t="str">
        <f>IFERROR(VLOOKUP(Abfalldokumentation!$R1973,Artikel!A:C,3,FALSE),Abfalldokumentation!$R1973)</f>
        <v>-</v>
      </c>
    </row>
    <row r="1974" spans="1:24" ht="30" customHeight="1" x14ac:dyDescent="0.25">
      <c r="A1974" s="93" t="str">
        <f>VLOOKUP(N1974,'Linien - BU'!A:B,2,FALSE)</f>
        <v>Rest</v>
      </c>
      <c r="B1974" s="94">
        <f t="shared" si="269"/>
        <v>1.2</v>
      </c>
      <c r="C1974" s="95">
        <f>Abfalldokumentation!$U1974</f>
        <v>44523</v>
      </c>
      <c r="D1974" s="68" t="str">
        <f>IFERROR(VLOOKUP(Tabelle3[[#This Row],[Artikelnr.]],Produktgruppe!A:B,2,0),Tabelle3[[#This Row],[Produktname]])</f>
        <v>Rest</v>
      </c>
      <c r="E1974" s="96" t="str">
        <f>IFERROR(VLOOKUP(Abfalldokumentation!$O1974,Artikel!A:C,3,FALSE),Abfalldokumentation!$O1974)</f>
        <v>-</v>
      </c>
      <c r="F1974" s="96" t="str">
        <f>VLOOKUP(T1974,'Liste Gründe'!A:D,2,FALSE)</f>
        <v>Qualitätssicherung</v>
      </c>
      <c r="G1974" s="95" t="str">
        <f>IF(ISBLANK(V1974),VLOOKUP(Abfalldokumentation!$P1974,'Liste Gründe'!A:D,3,FALSE),V1974)</f>
        <v>Sensorik</v>
      </c>
      <c r="H1974" s="96" t="str">
        <f>IF(ISBLANK(Abfalldokumentation!$W1974),"-",Abfalldokumentation!$W1974)</f>
        <v>-</v>
      </c>
      <c r="I1974" s="96">
        <f t="shared" si="270"/>
        <v>47</v>
      </c>
      <c r="J1974" s="96" t="str">
        <f t="shared" si="271"/>
        <v>Produkte</v>
      </c>
      <c r="K1974" s="96" t="str">
        <f t="shared" si="272"/>
        <v>BUs</v>
      </c>
      <c r="L1974" s="96" t="str">
        <f t="shared" si="273"/>
        <v>Symptome</v>
      </c>
      <c r="M19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IFERROR(VLOOKUP(Abfalldokumentation!$O1974,Kennzahlen!U:X,3,FALSE)*Abfalldokumentation!$B1974,"0")))),0)</f>
        <v>0</v>
      </c>
      <c r="N1974" s="96" t="str">
        <f>IF(ISBLANK(Q1974),VLOOKUP(Abfalldokumentation!$O1974,'Linien - BU'!R:S,2,FALSE),Q1974)</f>
        <v>Labor</v>
      </c>
      <c r="O1974" s="97" t="str">
        <f t="shared" si="274"/>
        <v>-</v>
      </c>
      <c r="P1974" s="97">
        <f t="shared" si="275"/>
        <v>74</v>
      </c>
      <c r="Q1974" s="38" t="s">
        <v>185</v>
      </c>
      <c r="R1974" s="39" t="s">
        <v>52</v>
      </c>
      <c r="S1974" s="39">
        <v>1.2</v>
      </c>
      <c r="T1974" s="39">
        <v>74</v>
      </c>
      <c r="U1974" s="40">
        <v>44523</v>
      </c>
      <c r="V1974" s="58"/>
      <c r="W1974" s="39"/>
      <c r="X1974" s="43" t="str">
        <f>IFERROR(VLOOKUP(Abfalldokumentation!$R1974,Artikel!A:C,3,FALSE),Abfalldokumentation!$R1974)</f>
        <v>-</v>
      </c>
    </row>
    <row r="1975" spans="1:24" ht="30" customHeight="1" x14ac:dyDescent="0.25">
      <c r="A1975" s="93" t="str">
        <f>VLOOKUP(N1975,'Linien - BU'!A:B,2,FALSE)</f>
        <v>BU1</v>
      </c>
      <c r="B1975" s="94">
        <f t="shared" si="269"/>
        <v>50</v>
      </c>
      <c r="C1975" s="95">
        <f>Abfalldokumentation!$U1975</f>
        <v>44523</v>
      </c>
      <c r="D1975" s="68" t="str">
        <f>IFERROR(VLOOKUP(Tabelle3[[#This Row],[Artikelnr.]],Produktgruppe!A:B,2,0),Tabelle3[[#This Row],[Produktname]])</f>
        <v>VOS 295</v>
      </c>
      <c r="E1975" s="96" t="str">
        <f>IFERROR(VLOOKUP(Abfalldokumentation!$O1975,Artikel!A:C,3,FALSE),Abfalldokumentation!$O1975)</f>
        <v>VOS URW-JALA-NAT</v>
      </c>
      <c r="F1975" s="96" t="str">
        <f>VLOOKUP(T1975,'Liste Gründe'!A:D,2,FALSE)</f>
        <v>Schimmel</v>
      </c>
      <c r="G1975" s="95" t="str">
        <f>IF(ISBLANK(V1975),VLOOKUP(Abfalldokumentation!$P1975,'Liste Gründe'!A:D,3,FALSE),V1975)</f>
        <v>Schimmel</v>
      </c>
      <c r="H1975" s="96" t="str">
        <f>IF(ISBLANK(Abfalldokumentation!$W1975),"-",Abfalldokumentation!$W1975)</f>
        <v>-</v>
      </c>
      <c r="I1975" s="96">
        <f t="shared" si="270"/>
        <v>47</v>
      </c>
      <c r="J1975" s="96" t="str">
        <f t="shared" si="271"/>
        <v>Produkte</v>
      </c>
      <c r="K1975" s="96" t="str">
        <f t="shared" si="272"/>
        <v>BUs</v>
      </c>
      <c r="L1975" s="96" t="str">
        <f t="shared" si="273"/>
        <v>Symptome</v>
      </c>
      <c r="M19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IFERROR(VLOOKUP(Abfalldokumentation!$O1975,Kennzahlen!U:X,3,FALSE)*Abfalldokumentation!$B1975,"0")))),0)</f>
        <v>0</v>
      </c>
      <c r="N1975" s="96" t="str">
        <f>IF(ISBLANK(Q1975),VLOOKUP(Abfalldokumentation!$O1975,'Linien - BU'!R:S,2,FALSE),Q1975)</f>
        <v>RWV</v>
      </c>
      <c r="O1975" s="97">
        <f t="shared" si="274"/>
        <v>29500946</v>
      </c>
      <c r="P1975" s="97">
        <f t="shared" si="275"/>
        <v>12</v>
      </c>
      <c r="Q1975" s="38" t="s">
        <v>188</v>
      </c>
      <c r="R1975" s="39">
        <v>29500946</v>
      </c>
      <c r="S1975" s="39">
        <v>50</v>
      </c>
      <c r="T1975" s="39">
        <v>12</v>
      </c>
      <c r="U1975" s="40">
        <v>44523</v>
      </c>
      <c r="V1975" s="58"/>
      <c r="W1975" s="39"/>
      <c r="X1975" s="43" t="str">
        <f>IFERROR(VLOOKUP(Abfalldokumentation!$R1975,Artikel!A:C,3,FALSE),Abfalldokumentation!$R1975)</f>
        <v>VOS URW-JALA-NAT</v>
      </c>
    </row>
    <row r="1976" spans="1:24" ht="30" customHeight="1" x14ac:dyDescent="0.25">
      <c r="A1976" s="93" t="str">
        <f>VLOOKUP(N1976,'Linien - BU'!A:B,2,FALSE)</f>
        <v>BU1</v>
      </c>
      <c r="B1976" s="94">
        <f t="shared" si="269"/>
        <v>70</v>
      </c>
      <c r="C1976" s="95">
        <f>Abfalldokumentation!$U1976</f>
        <v>44523</v>
      </c>
      <c r="D1976" s="68" t="str">
        <f>IFERROR(VLOOKUP(Tabelle3[[#This Row],[Artikelnr.]],Produktgruppe!A:B,2,0),Tabelle3[[#This Row],[Produktname]])</f>
        <v>Offen vegan</v>
      </c>
      <c r="E1976" s="96" t="str">
        <f>IFERROR(VLOOKUP(Abfalldokumentation!$O1976,Artikel!A:C,3,FALSE),Abfalldokumentation!$O1976)</f>
        <v>VOS VEG-SCH MILD</v>
      </c>
      <c r="F1976" s="96" t="str">
        <f>VLOOKUP(T1976,'Liste Gründe'!A:D,2,FALSE)</f>
        <v>Schimmel</v>
      </c>
      <c r="G1976" s="95" t="str">
        <f>IF(ISBLANK(V1976),VLOOKUP(Abfalldokumentation!$P1976,'Liste Gründe'!A:D,3,FALSE),V1976)</f>
        <v>Schimmel</v>
      </c>
      <c r="H1976" s="96" t="str">
        <f>IF(ISBLANK(Abfalldokumentation!$W1976),"-",Abfalldokumentation!$W1976)</f>
        <v>-</v>
      </c>
      <c r="I1976" s="96">
        <f t="shared" si="270"/>
        <v>47</v>
      </c>
      <c r="J1976" s="96" t="str">
        <f t="shared" si="271"/>
        <v>Produkte</v>
      </c>
      <c r="K1976" s="96" t="str">
        <f t="shared" si="272"/>
        <v>BUs</v>
      </c>
      <c r="L1976" s="96" t="str">
        <f t="shared" si="273"/>
        <v>Symptome</v>
      </c>
      <c r="M19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IFERROR(VLOOKUP(Abfalldokumentation!$O1976,Kennzahlen!U:X,3,FALSE)*Abfalldokumentation!$B1976,"0")))),0)</f>
        <v>35</v>
      </c>
      <c r="N1976" s="96" t="str">
        <f>IF(ISBLANK(Q1976),VLOOKUP(Abfalldokumentation!$O1976,'Linien - BU'!R:S,2,FALSE),Q1976)</f>
        <v>RWV</v>
      </c>
      <c r="O1976" s="97">
        <f t="shared" si="274"/>
        <v>29900002</v>
      </c>
      <c r="P1976" s="97">
        <f t="shared" si="275"/>
        <v>12</v>
      </c>
      <c r="Q1976" s="38" t="s">
        <v>188</v>
      </c>
      <c r="R1976" s="39">
        <v>29900002</v>
      </c>
      <c r="S1976" s="39">
        <v>70</v>
      </c>
      <c r="T1976" s="39">
        <v>12</v>
      </c>
      <c r="U1976" s="40">
        <v>44523</v>
      </c>
      <c r="V1976" s="58"/>
      <c r="W1976" s="39"/>
      <c r="X1976" s="43" t="str">
        <f>IFERROR(VLOOKUP(Abfalldokumentation!$R1976,Artikel!A:C,3,FALSE),Abfalldokumentation!$R1976)</f>
        <v>VOS VEG-SCH MILD</v>
      </c>
    </row>
    <row r="1977" spans="1:24" ht="30" customHeight="1" x14ac:dyDescent="0.25">
      <c r="A1977" s="93" t="str">
        <f>VLOOKUP(N1977,'Linien - BU'!A:B,2,FALSE)</f>
        <v>BU1</v>
      </c>
      <c r="B1977" s="94">
        <f t="shared" si="269"/>
        <v>76</v>
      </c>
      <c r="C1977" s="95">
        <f>Abfalldokumentation!$U1977</f>
        <v>44523</v>
      </c>
      <c r="D1977" s="68" t="str">
        <f>IFERROR(VLOOKUP(Tabelle3[[#This Row],[Artikelnr.]],Produktgruppe!A:B,2,0),Tabelle3[[#This Row],[Produktname]])</f>
        <v>VOS 295</v>
      </c>
      <c r="E1977" s="96" t="str">
        <f>IFERROR(VLOOKUP(Abfalldokumentation!$O1977,Artikel!A:C,3,FALSE),Abfalldokumentation!$O1977)</f>
        <v>VOS-ABS ENTSORGUNG</v>
      </c>
      <c r="F1977" s="96" t="str">
        <f>VLOOKUP(T1977,'Liste Gründe'!A:D,2,FALSE)</f>
        <v>Rest</v>
      </c>
      <c r="G1977" s="95" t="str">
        <f>IF(ISBLANK(V1977),VLOOKUP(Abfalldokumentation!$P1977,'Liste Gründe'!A:D,3,FALSE),V1977)</f>
        <v>geschälte Rinde</v>
      </c>
      <c r="H1977" s="96" t="str">
        <f>IF(ISBLANK(Abfalldokumentation!$W1977),"-",Abfalldokumentation!$W1977)</f>
        <v>-</v>
      </c>
      <c r="I1977" s="96">
        <f t="shared" si="270"/>
        <v>47</v>
      </c>
      <c r="J1977" s="96" t="str">
        <f t="shared" si="271"/>
        <v>Produkte</v>
      </c>
      <c r="K1977" s="96" t="str">
        <f t="shared" si="272"/>
        <v>BUs</v>
      </c>
      <c r="L1977" s="96" t="str">
        <f t="shared" si="273"/>
        <v>Symptome</v>
      </c>
      <c r="M19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IFERROR(VLOOKUP(Abfalldokumentation!$O1977,Kennzahlen!U:X,3,FALSE)*Abfalldokumentation!$B1977,"0")))),0)</f>
        <v>0.76</v>
      </c>
      <c r="N1977" s="96" t="str">
        <f>IF(ISBLANK(Q1977),VLOOKUP(Abfalldokumentation!$O1977,'Linien - BU'!R:S,2,FALSE),Q1977)</f>
        <v>BU1</v>
      </c>
      <c r="O1977" s="97">
        <f t="shared" si="274"/>
        <v>29500917</v>
      </c>
      <c r="P1977" s="97">
        <f t="shared" si="275"/>
        <v>60</v>
      </c>
      <c r="Q1977" s="38" t="s">
        <v>6</v>
      </c>
      <c r="R1977" s="39">
        <v>29500917</v>
      </c>
      <c r="S1977" s="39">
        <v>76</v>
      </c>
      <c r="T1977" s="39">
        <v>60</v>
      </c>
      <c r="U1977" s="40">
        <v>44523</v>
      </c>
      <c r="V1977" s="58"/>
      <c r="W1977" s="39"/>
      <c r="X1977" s="43" t="str">
        <f>IFERROR(VLOOKUP(Abfalldokumentation!$R1977,Artikel!A:C,3,FALSE),Abfalldokumentation!$R1977)</f>
        <v>VOS-ABS ENTSORGUNG</v>
      </c>
    </row>
    <row r="1978" spans="1:24" ht="30" customHeight="1" x14ac:dyDescent="0.25">
      <c r="A1978" s="93" t="str">
        <f>VLOOKUP(N1978,'Linien - BU'!A:B,2,FALSE)</f>
        <v>Rest</v>
      </c>
      <c r="B1978" s="94">
        <f t="shared" si="269"/>
        <v>12</v>
      </c>
      <c r="C1978" s="95">
        <f>Abfalldokumentation!$U1978</f>
        <v>44523</v>
      </c>
      <c r="D1978" s="68" t="str">
        <f>IFERROR(VLOOKUP(Tabelle3[[#This Row],[Artikelnr.]],Produktgruppe!A:B,2,0),Tabelle3[[#This Row],[Produktname]])</f>
        <v>Rest</v>
      </c>
      <c r="E1978" s="96" t="str">
        <f>IFERROR(VLOOKUP(Abfalldokumentation!$O1978,Artikel!A:C,3,FALSE),Abfalldokumentation!$O1978)</f>
        <v>-</v>
      </c>
      <c r="F1978" s="96" t="str">
        <f>VLOOKUP(T1978,'Liste Gründe'!A:D,2,FALSE)</f>
        <v>Qualitätssicherung</v>
      </c>
      <c r="G1978" s="95" t="str">
        <f>IF(ISBLANK(V1978),VLOOKUP(Abfalldokumentation!$P1978,'Liste Gründe'!A:D,3,FALSE),V1978)</f>
        <v>Sensorik</v>
      </c>
      <c r="H1978" s="96" t="str">
        <f>IF(ISBLANK(Abfalldokumentation!$W1978),"-",Abfalldokumentation!$W1978)</f>
        <v>-</v>
      </c>
      <c r="I1978" s="96">
        <f t="shared" si="270"/>
        <v>47</v>
      </c>
      <c r="J1978" s="96" t="str">
        <f t="shared" si="271"/>
        <v>Produkte</v>
      </c>
      <c r="K1978" s="96" t="str">
        <f t="shared" si="272"/>
        <v>BUs</v>
      </c>
      <c r="L1978" s="96" t="str">
        <f t="shared" si="273"/>
        <v>Symptome</v>
      </c>
      <c r="M19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IFERROR(VLOOKUP(Abfalldokumentation!$O1978,Kennzahlen!U:X,3,FALSE)*Abfalldokumentation!$B1978,"0")))),0)</f>
        <v>0</v>
      </c>
      <c r="N1978" s="96" t="str">
        <f>IF(ISBLANK(Q1978),VLOOKUP(Abfalldokumentation!$O1978,'Linien - BU'!R:S,2,FALSE),Q1978)</f>
        <v>QM</v>
      </c>
      <c r="O1978" s="97" t="str">
        <f t="shared" si="274"/>
        <v>-</v>
      </c>
      <c r="P1978" s="97">
        <f t="shared" si="275"/>
        <v>74</v>
      </c>
      <c r="Q1978" s="38" t="s">
        <v>182</v>
      </c>
      <c r="R1978" s="39" t="s">
        <v>52</v>
      </c>
      <c r="S1978" s="39">
        <v>12</v>
      </c>
      <c r="T1978" s="39">
        <v>74</v>
      </c>
      <c r="U1978" s="40">
        <v>44523</v>
      </c>
      <c r="V1978" s="58"/>
      <c r="W1978" s="39"/>
      <c r="X1978" s="43" t="str">
        <f>IFERROR(VLOOKUP(Abfalldokumentation!$R1978,Artikel!A:C,3,FALSE),Abfalldokumentation!$R1978)</f>
        <v>-</v>
      </c>
    </row>
    <row r="1979" spans="1:24" ht="30" customHeight="1" x14ac:dyDescent="0.25">
      <c r="A1979" s="93" t="str">
        <f>VLOOKUP(N1979,'Linien - BU'!A:B,2,FALSE)</f>
        <v>BU3</v>
      </c>
      <c r="B1979" s="94">
        <f t="shared" si="269"/>
        <v>38</v>
      </c>
      <c r="C1979" s="95">
        <f>Abfalldokumentation!$U1979</f>
        <v>44523</v>
      </c>
      <c r="D1979" s="68" t="str">
        <f>IFERROR(VLOOKUP(Tabelle3[[#This Row],[Artikelnr.]],Produktgruppe!A:B,2,0),Tabelle3[[#This Row],[Produktname]])</f>
        <v>Rest</v>
      </c>
      <c r="E1979" s="96" t="str">
        <f>IFERROR(VLOOKUP(Abfalldokumentation!$O1979,Artikel!A:C,3,FALSE),Abfalldokumentation!$O1979)</f>
        <v>-</v>
      </c>
      <c r="F1979" s="96" t="str">
        <f>VLOOKUP(T1979,'Liste Gründe'!A:D,2,FALSE)</f>
        <v>keinen Verwendungszweck</v>
      </c>
      <c r="G1979" s="95" t="str">
        <f>IF(ISBLANK(V1979),VLOOKUP(Abfalldokumentation!$P1979,'Liste Gründe'!A:D,3,FALSE),V1979)</f>
        <v>keinen Verwendungszweck</v>
      </c>
      <c r="H1979" s="96" t="str">
        <f>IF(ISBLANK(Abfalldokumentation!$W1979),"-",Abfalldokumentation!$W1979)</f>
        <v>-</v>
      </c>
      <c r="I1979" s="96">
        <f t="shared" si="270"/>
        <v>47</v>
      </c>
      <c r="J1979" s="96" t="str">
        <f t="shared" si="271"/>
        <v>Produkte</v>
      </c>
      <c r="K1979" s="96" t="str">
        <f t="shared" si="272"/>
        <v>BUs</v>
      </c>
      <c r="L1979" s="96" t="str">
        <f t="shared" si="273"/>
        <v>Symptome</v>
      </c>
      <c r="M19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IFERROR(VLOOKUP(Abfalldokumentation!$O1979,Kennzahlen!U:X,3,FALSE)*Abfalldokumentation!$B1979,"0")))),0)</f>
        <v>0</v>
      </c>
      <c r="N1979" s="96" t="str">
        <f>IF(ISBLANK(Q1979),VLOOKUP(Abfalldokumentation!$O1979,'Linien - BU'!R:S,2,FALSE),Q1979)</f>
        <v>WVP</v>
      </c>
      <c r="O1979" s="97" t="str">
        <f t="shared" si="274"/>
        <v>-</v>
      </c>
      <c r="P1979" s="97">
        <f t="shared" si="275"/>
        <v>61</v>
      </c>
      <c r="Q1979" s="38" t="s">
        <v>195</v>
      </c>
      <c r="R1979" s="39" t="s">
        <v>52</v>
      </c>
      <c r="S1979" s="39">
        <v>38</v>
      </c>
      <c r="T1979" s="39">
        <v>61</v>
      </c>
      <c r="U1979" s="40">
        <v>44523</v>
      </c>
      <c r="V1979" s="58"/>
      <c r="W1979" s="39"/>
      <c r="X1979" s="43" t="str">
        <f>IFERROR(VLOOKUP(Abfalldokumentation!$R1979,Artikel!A:C,3,FALSE),Abfalldokumentation!$R1979)</f>
        <v>-</v>
      </c>
    </row>
    <row r="1980" spans="1:24" ht="30" customHeight="1" x14ac:dyDescent="0.25">
      <c r="A1980" s="93" t="str">
        <f>VLOOKUP(N1980,'Linien - BU'!A:B,2,FALSE)</f>
        <v>BU1</v>
      </c>
      <c r="B1980" s="94">
        <f t="shared" si="269"/>
        <v>14</v>
      </c>
      <c r="C1980" s="95">
        <f>Abfalldokumentation!$U1980</f>
        <v>44523</v>
      </c>
      <c r="D1980" s="68" t="str">
        <f>IFERROR(VLOOKUP(Tabelle3[[#This Row],[Artikelnr.]],Produktgruppe!A:B,2,0),Tabelle3[[#This Row],[Produktname]])</f>
        <v>VOS 295</v>
      </c>
      <c r="E1980" s="96" t="str">
        <f>IFERROR(VLOOKUP(Abfalldokumentation!$O1980,Artikel!A:C,3,FALSE),Abfalldokumentation!$O1980)</f>
        <v>VOS-ABS ENTSORGUNG</v>
      </c>
      <c r="F1980" s="96" t="str">
        <f>VLOOKUP(T1980,'Liste Gründe'!A:D,2,FALSE)</f>
        <v>Rest</v>
      </c>
      <c r="G1980" s="95" t="str">
        <f>IF(ISBLANK(V1980),VLOOKUP(Abfalldokumentation!$P1980,'Liste Gründe'!A:D,3,FALSE),V1980)</f>
        <v>geschälte Rinde</v>
      </c>
      <c r="H1980" s="96" t="str">
        <f>IF(ISBLANK(Abfalldokumentation!$W1980),"-",Abfalldokumentation!$W1980)</f>
        <v>-</v>
      </c>
      <c r="I1980" s="96">
        <f t="shared" si="270"/>
        <v>47</v>
      </c>
      <c r="J1980" s="96" t="str">
        <f t="shared" si="271"/>
        <v>Produkte</v>
      </c>
      <c r="K1980" s="96" t="str">
        <f t="shared" si="272"/>
        <v>BUs</v>
      </c>
      <c r="L1980" s="96" t="str">
        <f t="shared" si="273"/>
        <v>Symptome</v>
      </c>
      <c r="M19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IFERROR(VLOOKUP(Abfalldokumentation!$O1980,Kennzahlen!U:X,3,FALSE)*Abfalldokumentation!$B1980,"0")))),0)</f>
        <v>0.14000000000000001</v>
      </c>
      <c r="N1980" s="96" t="str">
        <f>IF(ISBLANK(Q1980),VLOOKUP(Abfalldokumentation!$O1980,'Linien - BU'!R:S,2,FALSE),Q1980)</f>
        <v>BU1</v>
      </c>
      <c r="O1980" s="97">
        <f t="shared" si="274"/>
        <v>29500917</v>
      </c>
      <c r="P1980" s="97">
        <f t="shared" si="275"/>
        <v>60</v>
      </c>
      <c r="Q1980" s="38" t="s">
        <v>6</v>
      </c>
      <c r="R1980" s="39">
        <v>29500917</v>
      </c>
      <c r="S1980" s="39">
        <v>14</v>
      </c>
      <c r="T1980" s="39">
        <v>60</v>
      </c>
      <c r="U1980" s="40">
        <v>44523</v>
      </c>
      <c r="V1980" s="58"/>
      <c r="W1980" s="39"/>
      <c r="X1980" s="43" t="str">
        <f>IFERROR(VLOOKUP(Abfalldokumentation!$R1980,Artikel!A:C,3,FALSE),Abfalldokumentation!$R1980)</f>
        <v>VOS-ABS ENTSORGUNG</v>
      </c>
    </row>
    <row r="1981" spans="1:24" ht="30" customHeight="1" x14ac:dyDescent="0.25">
      <c r="A1981" s="93" t="str">
        <f>VLOOKUP(N1981,'Linien - BU'!A:B,2,FALSE)</f>
        <v>Rest</v>
      </c>
      <c r="B1981" s="94">
        <f t="shared" si="269"/>
        <v>200</v>
      </c>
      <c r="C1981" s="95">
        <f>Abfalldokumentation!$U1981</f>
        <v>44523</v>
      </c>
      <c r="D1981" s="68" t="str">
        <f>IFERROR(VLOOKUP(Tabelle3[[#This Row],[Artikelnr.]],Produktgruppe!A:B,2,0),Tabelle3[[#This Row],[Produktname]])</f>
        <v>Rest</v>
      </c>
      <c r="E1981" s="96" t="str">
        <f>IFERROR(VLOOKUP(Abfalldokumentation!$O1981,Artikel!A:C,3,FALSE),Abfalldokumentation!$O1981)</f>
        <v>-</v>
      </c>
      <c r="F1981" s="96" t="str">
        <f>VLOOKUP(T1981,'Liste Gründe'!A:D,2,FALSE)</f>
        <v>Qualitätssicherung</v>
      </c>
      <c r="G1981" s="95" t="str">
        <f>IF(ISBLANK(V1981),VLOOKUP(Abfalldokumentation!$P1981,'Liste Gründe'!A:D,3,FALSE),V1981)</f>
        <v>Laborproben</v>
      </c>
      <c r="H1981" s="96" t="str">
        <f>IF(ISBLANK(Abfalldokumentation!$W1981),"-",Abfalldokumentation!$W1981)</f>
        <v>-</v>
      </c>
      <c r="I1981" s="96">
        <f t="shared" si="270"/>
        <v>47</v>
      </c>
      <c r="J1981" s="96" t="str">
        <f t="shared" si="271"/>
        <v>Produkte</v>
      </c>
      <c r="K1981" s="96" t="str">
        <f t="shared" si="272"/>
        <v>BUs</v>
      </c>
      <c r="L1981" s="96" t="str">
        <f t="shared" si="273"/>
        <v>Symptome</v>
      </c>
      <c r="M19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IFERROR(VLOOKUP(Abfalldokumentation!$O1981,Kennzahlen!U:X,3,FALSE)*Abfalldokumentation!$B1981,"0")))),0)</f>
        <v>0</v>
      </c>
      <c r="N1981" s="96" t="str">
        <f>IF(ISBLANK(Q1981),VLOOKUP(Abfalldokumentation!$O1981,'Linien - BU'!R:S,2,FALSE),Q1981)</f>
        <v>Labor</v>
      </c>
      <c r="O1981" s="97" t="str">
        <f t="shared" si="274"/>
        <v>-</v>
      </c>
      <c r="P1981" s="97">
        <f t="shared" si="275"/>
        <v>73</v>
      </c>
      <c r="Q1981" s="38" t="s">
        <v>185</v>
      </c>
      <c r="R1981" s="39" t="s">
        <v>52</v>
      </c>
      <c r="S1981" s="39">
        <v>200</v>
      </c>
      <c r="T1981" s="39">
        <v>73</v>
      </c>
      <c r="U1981" s="40">
        <v>44523</v>
      </c>
      <c r="V1981" s="58"/>
      <c r="W1981" s="39"/>
      <c r="X1981" s="43" t="str">
        <f>IFERROR(VLOOKUP(Abfalldokumentation!$R1981,Artikel!A:C,3,FALSE),Abfalldokumentation!$R1981)</f>
        <v>-</v>
      </c>
    </row>
    <row r="1982" spans="1:24" ht="30" customHeight="1" x14ac:dyDescent="0.25">
      <c r="A1982" s="93" t="str">
        <f>VLOOKUP(N1982,'Linien - BU'!A:B,2,FALSE)</f>
        <v>Rest</v>
      </c>
      <c r="B1982" s="94">
        <f t="shared" si="269"/>
        <v>5</v>
      </c>
      <c r="C1982" s="95">
        <f>Abfalldokumentation!$U1982</f>
        <v>44523</v>
      </c>
      <c r="D1982" s="68" t="str">
        <f>IFERROR(VLOOKUP(Tabelle3[[#This Row],[Artikelnr.]],Produktgruppe!A:B,2,0),Tabelle3[[#This Row],[Produktname]])</f>
        <v>Rest</v>
      </c>
      <c r="E1982" s="96" t="str">
        <f>IFERROR(VLOOKUP(Abfalldokumentation!$O1982,Artikel!A:C,3,FALSE),Abfalldokumentation!$O1982)</f>
        <v>-</v>
      </c>
      <c r="F1982" s="96" t="str">
        <f>VLOOKUP(T1982,'Liste Gründe'!A:D,2,FALSE)</f>
        <v>Qualitätssicherung</v>
      </c>
      <c r="G1982" s="95" t="str">
        <f>IF(ISBLANK(V1982),VLOOKUP(Abfalldokumentation!$P1982,'Liste Gründe'!A:D,3,FALSE),V1982)</f>
        <v>Muster</v>
      </c>
      <c r="H1982" s="96" t="str">
        <f>IF(ISBLANK(Abfalldokumentation!$W1982),"-",Abfalldokumentation!$W1982)</f>
        <v>-</v>
      </c>
      <c r="I1982" s="96">
        <f t="shared" si="270"/>
        <v>47</v>
      </c>
      <c r="J1982" s="96" t="str">
        <f t="shared" si="271"/>
        <v>Produkte</v>
      </c>
      <c r="K1982" s="96" t="str">
        <f t="shared" si="272"/>
        <v>BUs</v>
      </c>
      <c r="L1982" s="96" t="str">
        <f t="shared" si="273"/>
        <v>Symptome</v>
      </c>
      <c r="M19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IFERROR(VLOOKUP(Abfalldokumentation!$O1982,Kennzahlen!U:X,3,FALSE)*Abfalldokumentation!$B1982,"0")))),0)</f>
        <v>0</v>
      </c>
      <c r="N1982" s="96" t="str">
        <f>IF(ISBLANK(Q1982),VLOOKUP(Abfalldokumentation!$O1982,'Linien - BU'!R:S,2,FALSE),Q1982)</f>
        <v>QM</v>
      </c>
      <c r="O1982" s="97" t="str">
        <f t="shared" si="274"/>
        <v>-</v>
      </c>
      <c r="P1982" s="97">
        <f t="shared" si="275"/>
        <v>72</v>
      </c>
      <c r="Q1982" s="38" t="s">
        <v>182</v>
      </c>
      <c r="R1982" s="39" t="s">
        <v>52</v>
      </c>
      <c r="S1982" s="39">
        <v>5</v>
      </c>
      <c r="T1982" s="39">
        <v>72</v>
      </c>
      <c r="U1982" s="40">
        <v>44523</v>
      </c>
      <c r="V1982" s="58"/>
      <c r="W1982" s="39"/>
      <c r="X1982" s="43" t="str">
        <f>IFERROR(VLOOKUP(Abfalldokumentation!$R1982,Artikel!A:C,3,FALSE),Abfalldokumentation!$R1982)</f>
        <v>-</v>
      </c>
    </row>
    <row r="1983" spans="1:24" ht="30" customHeight="1" x14ac:dyDescent="0.25">
      <c r="A1983" s="93" t="str">
        <f>VLOOKUP(N1983,'Linien - BU'!A:B,2,FALSE)</f>
        <v>Rest</v>
      </c>
      <c r="B1983" s="94">
        <f t="shared" ref="B1983:B2005" si="276">S1983</f>
        <v>42</v>
      </c>
      <c r="C1983" s="95">
        <f>Abfalldokumentation!$U1983</f>
        <v>44523</v>
      </c>
      <c r="D1983" s="68" t="str">
        <f>IFERROR(VLOOKUP(Tabelle3[[#This Row],[Artikelnr.]],Produktgruppe!A:B,2,0),Tabelle3[[#This Row],[Produktname]])</f>
        <v>Rest</v>
      </c>
      <c r="E1983" s="96" t="str">
        <f>IFERROR(VLOOKUP(Abfalldokumentation!$O1983,Artikel!A:C,3,FALSE),Abfalldokumentation!$O1983)</f>
        <v>-</v>
      </c>
      <c r="F1983" s="96" t="str">
        <f>VLOOKUP(T1983,'Liste Gründe'!A:D,2,FALSE)</f>
        <v>Qualitätssicherung</v>
      </c>
      <c r="G1983" s="95" t="str">
        <f>IF(ISBLANK(V1983),VLOOKUP(Abfalldokumentation!$P1983,'Liste Gründe'!A:D,3,FALSE),V1983)</f>
        <v>Laborproben</v>
      </c>
      <c r="H1983" s="96" t="str">
        <f>IF(ISBLANK(Abfalldokumentation!$W1983),"-",Abfalldokumentation!$W1983)</f>
        <v>-</v>
      </c>
      <c r="I1983" s="96">
        <f t="shared" ref="I1983:I2005" si="277">_xlfn.ISOWEEKNUM(C1983)</f>
        <v>47</v>
      </c>
      <c r="J1983" s="96" t="str">
        <f t="shared" ref="J1983:J2005" si="278">"Produkte"</f>
        <v>Produkte</v>
      </c>
      <c r="K1983" s="96" t="str">
        <f t="shared" ref="K1983:K2005" si="279">"BUs"</f>
        <v>BUs</v>
      </c>
      <c r="L1983" s="96" t="str">
        <f t="shared" ref="L1983:L2005" si="280">"Symptome"</f>
        <v>Symptome</v>
      </c>
      <c r="M19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IFERROR(VLOOKUP(Abfalldokumentation!$O1983,Kennzahlen!U:X,3,FALSE)*Abfalldokumentation!$B1983,"0")))),0)</f>
        <v>0</v>
      </c>
      <c r="N1983" s="96" t="str">
        <f>IF(ISBLANK(Q1983),VLOOKUP(Abfalldokumentation!$O1983,'Linien - BU'!R:S,2,FALSE),Q1983)</f>
        <v>Labor</v>
      </c>
      <c r="O1983" s="97" t="str">
        <f t="shared" ref="O1983:O2005" si="281">R1983</f>
        <v>-</v>
      </c>
      <c r="P1983" s="97">
        <f t="shared" ref="P1983:P2005" si="282">T1983</f>
        <v>73</v>
      </c>
      <c r="Q1983" s="38" t="s">
        <v>185</v>
      </c>
      <c r="R1983" s="39" t="s">
        <v>52</v>
      </c>
      <c r="S1983" s="39">
        <v>42</v>
      </c>
      <c r="T1983" s="39">
        <v>73</v>
      </c>
      <c r="U1983" s="40">
        <v>44523</v>
      </c>
      <c r="V1983" s="58"/>
      <c r="W1983" s="39"/>
      <c r="X1983" s="43" t="str">
        <f>IFERROR(VLOOKUP(Abfalldokumentation!$R1983,Artikel!A:C,3,FALSE),Abfalldokumentation!$R1983)</f>
        <v>-</v>
      </c>
    </row>
    <row r="1984" spans="1:24" ht="30" customHeight="1" x14ac:dyDescent="0.25">
      <c r="A1984" s="93" t="str">
        <f>VLOOKUP(N1984,'Linien - BU'!A:B,2,FALSE)</f>
        <v>BU3</v>
      </c>
      <c r="B1984" s="94">
        <f t="shared" si="276"/>
        <v>96</v>
      </c>
      <c r="C1984" s="95">
        <f>Abfalldokumentation!$U1984</f>
        <v>44523</v>
      </c>
      <c r="D1984" s="68" t="str">
        <f>IFERROR(VLOOKUP(Tabelle3[[#This Row],[Artikelnr.]],Produktgruppe!A:B,2,0),Tabelle3[[#This Row],[Produktname]])</f>
        <v>VOS 495</v>
      </c>
      <c r="E1984" s="96" t="str">
        <f>IFERROR(VLOOKUP(Abfalldokumentation!$O1984,Artikel!A:C,3,FALSE),Abfalldokumentation!$O1984)</f>
        <v>VOS RW-NUSS-VAKU</v>
      </c>
      <c r="F1984" s="96" t="str">
        <f>VLOOKUP(T1984,'Liste Gründe'!A:D,2,FALSE)</f>
        <v>Schimmel</v>
      </c>
      <c r="G1984" s="95" t="str">
        <f>IF(ISBLANK(V1984),VLOOKUP(Abfalldokumentation!$P1984,'Liste Gründe'!A:D,3,FALSE),V1984)</f>
        <v>VOS &gt; Einsatz</v>
      </c>
      <c r="H1984" s="96" t="str">
        <f>IF(ISBLANK(Abfalldokumentation!$W1984),"-",Abfalldokumentation!$W1984)</f>
        <v>-</v>
      </c>
      <c r="I1984" s="96">
        <f t="shared" si="277"/>
        <v>47</v>
      </c>
      <c r="J1984" s="96" t="str">
        <f t="shared" si="278"/>
        <v>Produkte</v>
      </c>
      <c r="K1984" s="96" t="str">
        <f t="shared" si="279"/>
        <v>BUs</v>
      </c>
      <c r="L1984" s="96" t="str">
        <f t="shared" si="280"/>
        <v>Symptome</v>
      </c>
      <c r="M19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IFERROR(VLOOKUP(Abfalldokumentation!$O1984,Kennzahlen!U:X,3,FALSE)*Abfalldokumentation!$B1984,"0")))),0)</f>
        <v>49.344000000000001</v>
      </c>
      <c r="N1984" s="96" t="str">
        <f>IF(ISBLANK(Q1984),VLOOKUP(Abfalldokumentation!$O1984,'Linien - BU'!R:S,2,FALSE),Q1984)</f>
        <v>BU3</v>
      </c>
      <c r="O1984" s="97">
        <f t="shared" si="281"/>
        <v>49500088</v>
      </c>
      <c r="P1984" s="97">
        <f t="shared" si="282"/>
        <v>12</v>
      </c>
      <c r="Q1984" s="38" t="s">
        <v>8</v>
      </c>
      <c r="R1984" s="39">
        <v>49500088</v>
      </c>
      <c r="S1984" s="39">
        <v>96</v>
      </c>
      <c r="T1984" s="39">
        <v>12</v>
      </c>
      <c r="U1984" s="40">
        <v>44523</v>
      </c>
      <c r="V1984" s="60" t="s">
        <v>21</v>
      </c>
      <c r="W1984" s="39"/>
      <c r="X1984" s="43" t="str">
        <f>IFERROR(VLOOKUP(Abfalldokumentation!$R1984,Artikel!A:C,3,FALSE),Abfalldokumentation!$R1984)</f>
        <v>VOS RW-NUSS-VAKU</v>
      </c>
    </row>
    <row r="1985" spans="1:24" ht="30" customHeight="1" x14ac:dyDescent="0.25">
      <c r="A1985" s="93" t="str">
        <f>VLOOKUP(N1985,'Linien - BU'!A:B,2,FALSE)</f>
        <v>BU3</v>
      </c>
      <c r="B1985" s="94">
        <f t="shared" si="276"/>
        <v>28</v>
      </c>
      <c r="C1985" s="95">
        <f>Abfalldokumentation!$U1985</f>
        <v>44523</v>
      </c>
      <c r="D1985" s="68" t="str">
        <f>IFERROR(VLOOKUP(Tabelle3[[#This Row],[Artikelnr.]],Produktgruppe!A:B,2,0),Tabelle3[[#This Row],[Produktname]])</f>
        <v>Rest</v>
      </c>
      <c r="E1985" s="96" t="str">
        <f>IFERROR(VLOOKUP(Abfalldokumentation!$O1985,Artikel!A:C,3,FALSE),Abfalldokumentation!$O1985)</f>
        <v>-</v>
      </c>
      <c r="F1985" s="96" t="str">
        <f>VLOOKUP(T1985,'Liste Gründe'!A:D,2,FALSE)</f>
        <v>keinen Verwendungszweck</v>
      </c>
      <c r="G1985" s="95" t="str">
        <f>IF(ISBLANK(V1985),VLOOKUP(Abfalldokumentation!$P1985,'Liste Gründe'!A:D,3,FALSE),V1985)</f>
        <v>VOS &gt; Einsatz (vegan)</v>
      </c>
      <c r="H1985" s="96" t="str">
        <f>IF(ISBLANK(Abfalldokumentation!$W1985),"-",Abfalldokumentation!$W1985)</f>
        <v>-</v>
      </c>
      <c r="I1985" s="96">
        <f t="shared" si="277"/>
        <v>47</v>
      </c>
      <c r="J1985" s="96" t="str">
        <f t="shared" si="278"/>
        <v>Produkte</v>
      </c>
      <c r="K1985" s="96" t="str">
        <f t="shared" si="279"/>
        <v>BUs</v>
      </c>
      <c r="L1985" s="96" t="str">
        <f t="shared" si="280"/>
        <v>Symptome</v>
      </c>
      <c r="M19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IFERROR(VLOOKUP(Abfalldokumentation!$O1985,Kennzahlen!U:X,3,FALSE)*Abfalldokumentation!$B1985,"0")))),0)</f>
        <v>0</v>
      </c>
      <c r="N1985" s="96" t="str">
        <f>IF(ISBLANK(Q1985),VLOOKUP(Abfalldokumentation!$O1985,'Linien - BU'!R:S,2,FALSE),Q1985)</f>
        <v>BU3</v>
      </c>
      <c r="O1985" s="97" t="str">
        <f t="shared" si="281"/>
        <v>-</v>
      </c>
      <c r="P1985" s="97">
        <f t="shared" si="282"/>
        <v>61</v>
      </c>
      <c r="Q1985" s="38" t="s">
        <v>8</v>
      </c>
      <c r="R1985" s="39" t="s">
        <v>52</v>
      </c>
      <c r="S1985" s="39">
        <v>28</v>
      </c>
      <c r="T1985" s="39">
        <v>61</v>
      </c>
      <c r="U1985" s="40">
        <v>44523</v>
      </c>
      <c r="V1985" s="47" t="s">
        <v>35</v>
      </c>
      <c r="W1985" s="39"/>
      <c r="X1985" s="43" t="str">
        <f>IFERROR(VLOOKUP(Abfalldokumentation!$R1985,Artikel!A:C,3,FALSE),Abfalldokumentation!$R1985)</f>
        <v>-</v>
      </c>
    </row>
    <row r="1986" spans="1:24" ht="30" customHeight="1" x14ac:dyDescent="0.25">
      <c r="A1986" s="93" t="str">
        <f>VLOOKUP(N1986,'Linien - BU'!A:B,2,FALSE)</f>
        <v>BU4</v>
      </c>
      <c r="B1986" s="94">
        <f t="shared" si="276"/>
        <v>20</v>
      </c>
      <c r="C1986" s="95">
        <f>Abfalldokumentation!$U1986</f>
        <v>44523</v>
      </c>
      <c r="D1986" s="68" t="str">
        <f>IFERROR(VLOOKUP(Tabelle3[[#This Row],[Artikelnr.]],Produktgruppe!A:B,2,0),Tabelle3[[#This Row],[Produktname]])</f>
        <v>Diverses</v>
      </c>
      <c r="E1986" s="96" t="str">
        <f>IFERROR(VLOOKUP(Abfalldokumentation!$O1986,Artikel!A:C,3,FALSE),Abfalldokumentation!$O1986)</f>
        <v>Diverses</v>
      </c>
      <c r="F1986" s="96" t="str">
        <f>VLOOKUP(T1986,'Liste Gründe'!A:D,2,FALSE)</f>
        <v>Linienbezogen</v>
      </c>
      <c r="G1986" s="95" t="str">
        <f>IF(ISBLANK(V1986),VLOOKUP(Abfalldokumentation!$P1986,'Liste Gründe'!A:D,3,FALSE),V1986)</f>
        <v>Maschinenabfall</v>
      </c>
      <c r="H1986" s="96" t="str">
        <f>IF(ISBLANK(Abfalldokumentation!$W1986),"-",Abfalldokumentation!$W1986)</f>
        <v>-</v>
      </c>
      <c r="I1986" s="96">
        <f t="shared" si="277"/>
        <v>47</v>
      </c>
      <c r="J1986" s="96" t="str">
        <f t="shared" si="278"/>
        <v>Produkte</v>
      </c>
      <c r="K1986" s="96" t="str">
        <f t="shared" si="279"/>
        <v>BUs</v>
      </c>
      <c r="L1986" s="96" t="str">
        <f t="shared" si="280"/>
        <v>Symptome</v>
      </c>
      <c r="M19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IFERROR(VLOOKUP(Abfalldokumentation!$O1986,Kennzahlen!U:X,3,FALSE)*Abfalldokumentation!$B1986,"0")))),0)</f>
        <v>0</v>
      </c>
      <c r="N1986" s="96" t="str">
        <f>IF(ISBLANK(Q1986),VLOOKUP(Abfalldokumentation!$O1986,'Linien - BU'!R:S,2,FALSE),Q1986)</f>
        <v>bu4</v>
      </c>
      <c r="O1986" s="97" t="str">
        <f t="shared" si="281"/>
        <v>Diverses</v>
      </c>
      <c r="P1986" s="97">
        <f t="shared" si="282"/>
        <v>30</v>
      </c>
      <c r="Q1986" s="38" t="s">
        <v>305</v>
      </c>
      <c r="R1986" s="39" t="s">
        <v>108</v>
      </c>
      <c r="S1986" s="39">
        <v>20</v>
      </c>
      <c r="T1986" s="39">
        <v>30</v>
      </c>
      <c r="U1986" s="40">
        <v>44523</v>
      </c>
      <c r="V1986" s="58"/>
      <c r="W1986" s="39"/>
      <c r="X1986" s="43" t="str">
        <f>IFERROR(VLOOKUP(Abfalldokumentation!$R1986,Artikel!A:C,3,FALSE),Abfalldokumentation!$R1986)</f>
        <v>Diverses</v>
      </c>
    </row>
    <row r="1987" spans="1:24" ht="30" customHeight="1" x14ac:dyDescent="0.25">
      <c r="A1987" s="93" t="str">
        <f>VLOOKUP(N1987,'Linien - BU'!A:B,2,FALSE)</f>
        <v>BU1</v>
      </c>
      <c r="B1987" s="94">
        <f t="shared" si="276"/>
        <v>10</v>
      </c>
      <c r="C1987" s="95">
        <f>Abfalldokumentation!$U1987</f>
        <v>44504</v>
      </c>
      <c r="D1987" s="68" t="str">
        <f>IFERROR(VLOOKUP(Tabelle3[[#This Row],[Artikelnr.]],Produktgruppe!A:B,2,0),Tabelle3[[#This Row],[Produktname]])</f>
        <v>ganze Wurst</v>
      </c>
      <c r="E1987" s="96" t="str">
        <f>IFERROR(VLOOKUP(Abfalldokumentation!$O1987,Artikel!A:C,3,FALSE),Abfalldokumentation!$O1987)</f>
        <v>ganze Würste</v>
      </c>
      <c r="F1987" s="96" t="str">
        <f>VLOOKUP(T1987,'Liste Gründe'!A:D,2,FALSE)</f>
        <v>Linienbezogen</v>
      </c>
      <c r="G1987" s="95" t="str">
        <f>IF(ISBLANK(V1987),VLOOKUP(Abfalldokumentation!$P1987,'Liste Gründe'!A:D,3,FALSE),V1987)</f>
        <v>Darm geplatzt</v>
      </c>
      <c r="H1987" s="96" t="str">
        <f>IF(ISBLANK(Abfalldokumentation!$W1987),"-",Abfalldokumentation!$W1987)</f>
        <v>-</v>
      </c>
      <c r="I1987" s="96">
        <f t="shared" si="277"/>
        <v>44</v>
      </c>
      <c r="J1987" s="96" t="str">
        <f t="shared" si="278"/>
        <v>Produkte</v>
      </c>
      <c r="K1987" s="96" t="str">
        <f t="shared" si="279"/>
        <v>BUs</v>
      </c>
      <c r="L1987" s="96" t="str">
        <f t="shared" si="280"/>
        <v>Symptome</v>
      </c>
      <c r="M19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IFERROR(VLOOKUP(Abfalldokumentation!$O1987,Kennzahlen!U:X,3,FALSE)*Abfalldokumentation!$B1987,"0")))),0)</f>
        <v>0</v>
      </c>
      <c r="N1987" s="96" t="str">
        <f>IF(ISBLANK(Q1987),VLOOKUP(Abfalldokumentation!$O1987,'Linien - BU'!R:S,2,FALSE),Q1987)</f>
        <v>Räucherei</v>
      </c>
      <c r="O1987" s="97" t="str">
        <f t="shared" si="281"/>
        <v>ganze Würste</v>
      </c>
      <c r="P1987" s="97">
        <f t="shared" si="282"/>
        <v>34</v>
      </c>
      <c r="Q1987" s="38" t="s">
        <v>255</v>
      </c>
      <c r="R1987" s="39" t="s">
        <v>338</v>
      </c>
      <c r="S1987" s="39">
        <v>10</v>
      </c>
      <c r="T1987" s="39">
        <v>34</v>
      </c>
      <c r="U1987" s="40">
        <v>44504</v>
      </c>
      <c r="V1987" s="58"/>
      <c r="W1987" s="39"/>
      <c r="X1987" s="43" t="str">
        <f>IFERROR(VLOOKUP(Abfalldokumentation!$R1987,Artikel!A:C,3,FALSE),Abfalldokumentation!$R1987)</f>
        <v>ganze Würste</v>
      </c>
    </row>
    <row r="1988" spans="1:24" ht="30" customHeight="1" x14ac:dyDescent="0.25">
      <c r="A1988" s="93" t="str">
        <f>VLOOKUP(N1988,'Linien - BU'!A:B,2,FALSE)</f>
        <v>BU1</v>
      </c>
      <c r="B1988" s="94">
        <f t="shared" si="276"/>
        <v>10</v>
      </c>
      <c r="C1988" s="95">
        <f>Abfalldokumentation!$U1988</f>
        <v>44504</v>
      </c>
      <c r="D1988" s="68" t="str">
        <f>IFERROR(VLOOKUP(Tabelle3[[#This Row],[Artikelnr.]],Produktgruppe!A:B,2,0),Tabelle3[[#This Row],[Produktname]])</f>
        <v>ganze Wurst</v>
      </c>
      <c r="E1988" s="96" t="str">
        <f>IFERROR(VLOOKUP(Abfalldokumentation!$O1988,Artikel!A:C,3,FALSE),Abfalldokumentation!$O1988)</f>
        <v>ganze Würste</v>
      </c>
      <c r="F1988" s="96" t="str">
        <f>VLOOKUP(T1988,'Liste Gründe'!A:D,2,FALSE)</f>
        <v>Linienbezogen</v>
      </c>
      <c r="G1988" s="95" t="str">
        <f>IF(ISBLANK(V1988),VLOOKUP(Abfalldokumentation!$P1988,'Liste Gründe'!A:D,3,FALSE),V1988)</f>
        <v>Darm geplatzt</v>
      </c>
      <c r="H1988" s="96" t="str">
        <f>IF(ISBLANK(Abfalldokumentation!$W1988),"-",Abfalldokumentation!$W1988)</f>
        <v>-</v>
      </c>
      <c r="I1988" s="96">
        <f t="shared" si="277"/>
        <v>44</v>
      </c>
      <c r="J1988" s="96" t="str">
        <f t="shared" si="278"/>
        <v>Produkte</v>
      </c>
      <c r="K1988" s="96" t="str">
        <f t="shared" si="279"/>
        <v>BUs</v>
      </c>
      <c r="L1988" s="96" t="str">
        <f t="shared" si="280"/>
        <v>Symptome</v>
      </c>
      <c r="M19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IFERROR(VLOOKUP(Abfalldokumentation!$O1988,Kennzahlen!U:X,3,FALSE)*Abfalldokumentation!$B1988,"0")))),0)</f>
        <v>0</v>
      </c>
      <c r="N1988" s="96" t="str">
        <f>IF(ISBLANK(Q1988),VLOOKUP(Abfalldokumentation!$O1988,'Linien - BU'!R:S,2,FALSE),Q1988)</f>
        <v>Räucherei</v>
      </c>
      <c r="O1988" s="97" t="str">
        <f t="shared" si="281"/>
        <v>ganze Würste</v>
      </c>
      <c r="P1988" s="97">
        <f t="shared" si="282"/>
        <v>34</v>
      </c>
      <c r="Q1988" s="38" t="s">
        <v>255</v>
      </c>
      <c r="R1988" s="39" t="s">
        <v>338</v>
      </c>
      <c r="S1988" s="39">
        <v>10</v>
      </c>
      <c r="T1988" s="39">
        <v>34</v>
      </c>
      <c r="U1988" s="40">
        <v>44504</v>
      </c>
      <c r="V1988" s="58"/>
      <c r="W1988" s="39"/>
      <c r="X1988" s="43" t="str">
        <f>IFERROR(VLOOKUP(Abfalldokumentation!$R1988,Artikel!A:C,3,FALSE),Abfalldokumentation!$R1988)</f>
        <v>ganze Würste</v>
      </c>
    </row>
    <row r="1989" spans="1:24" ht="30" customHeight="1" x14ac:dyDescent="0.25">
      <c r="A1989" s="93" t="str">
        <f>VLOOKUP(N1989,'Linien - BU'!A:B,2,FALSE)</f>
        <v>BU1</v>
      </c>
      <c r="B1989" s="94">
        <f t="shared" si="276"/>
        <v>10</v>
      </c>
      <c r="C1989" s="95">
        <f>Abfalldokumentation!$U1989</f>
        <v>44504</v>
      </c>
      <c r="D1989" s="68" t="str">
        <f>IFERROR(VLOOKUP(Tabelle3[[#This Row],[Artikelnr.]],Produktgruppe!A:B,2,0),Tabelle3[[#This Row],[Produktname]])</f>
        <v>ganze Wurst</v>
      </c>
      <c r="E1989" s="96" t="str">
        <f>IFERROR(VLOOKUP(Abfalldokumentation!$O1989,Artikel!A:C,3,FALSE),Abfalldokumentation!$O1989)</f>
        <v>ganze Würste</v>
      </c>
      <c r="F1989" s="96" t="str">
        <f>VLOOKUP(T1989,'Liste Gründe'!A:D,2,FALSE)</f>
        <v>Linienbezogen</v>
      </c>
      <c r="G1989" s="95" t="str">
        <f>IF(ISBLANK(V1989),VLOOKUP(Abfalldokumentation!$P1989,'Liste Gründe'!A:D,3,FALSE),V1989)</f>
        <v>Darm geplatzt</v>
      </c>
      <c r="H1989" s="96" t="str">
        <f>IF(ISBLANK(Abfalldokumentation!$W1989),"-",Abfalldokumentation!$W1989)</f>
        <v>-</v>
      </c>
      <c r="I1989" s="96">
        <f t="shared" si="277"/>
        <v>44</v>
      </c>
      <c r="J1989" s="96" t="str">
        <f t="shared" si="278"/>
        <v>Produkte</v>
      </c>
      <c r="K1989" s="96" t="str">
        <f t="shared" si="279"/>
        <v>BUs</v>
      </c>
      <c r="L1989" s="96" t="str">
        <f t="shared" si="280"/>
        <v>Symptome</v>
      </c>
      <c r="M19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IFERROR(VLOOKUP(Abfalldokumentation!$O1989,Kennzahlen!U:X,3,FALSE)*Abfalldokumentation!$B1989,"0")))),0)</f>
        <v>0</v>
      </c>
      <c r="N1989" s="96" t="str">
        <f>IF(ISBLANK(Q1989),VLOOKUP(Abfalldokumentation!$O1989,'Linien - BU'!R:S,2,FALSE),Q1989)</f>
        <v>Räucherei</v>
      </c>
      <c r="O1989" s="97" t="str">
        <f t="shared" si="281"/>
        <v>ganze Würste</v>
      </c>
      <c r="P1989" s="97">
        <f t="shared" si="282"/>
        <v>34</v>
      </c>
      <c r="Q1989" s="38" t="s">
        <v>255</v>
      </c>
      <c r="R1989" s="39" t="s">
        <v>338</v>
      </c>
      <c r="S1989" s="39">
        <v>10</v>
      </c>
      <c r="T1989" s="39">
        <v>34</v>
      </c>
      <c r="U1989" s="40">
        <v>44504</v>
      </c>
      <c r="V1989" s="58"/>
      <c r="W1989" s="39"/>
      <c r="X1989" s="43" t="str">
        <f>IFERROR(VLOOKUP(Abfalldokumentation!$R1989,Artikel!A:C,3,FALSE),Abfalldokumentation!$R1989)</f>
        <v>ganze Würste</v>
      </c>
    </row>
    <row r="1990" spans="1:24" ht="30" customHeight="1" x14ac:dyDescent="0.25">
      <c r="A1990" s="93" t="str">
        <f>VLOOKUP(N1990,'Linien - BU'!A:B,2,FALSE)</f>
        <v>BU1</v>
      </c>
      <c r="B1990" s="94">
        <f t="shared" si="276"/>
        <v>10</v>
      </c>
      <c r="C1990" s="95">
        <f>Abfalldokumentation!$U1990</f>
        <v>44504</v>
      </c>
      <c r="D1990" s="68" t="str">
        <f>IFERROR(VLOOKUP(Tabelle3[[#This Row],[Artikelnr.]],Produktgruppe!A:B,2,0),Tabelle3[[#This Row],[Produktname]])</f>
        <v>ganze Wurst</v>
      </c>
      <c r="E1990" s="96" t="str">
        <f>IFERROR(VLOOKUP(Abfalldokumentation!$O1990,Artikel!A:C,3,FALSE),Abfalldokumentation!$O1990)</f>
        <v>ganze Würste</v>
      </c>
      <c r="F1990" s="96" t="str">
        <f>VLOOKUP(T1990,'Liste Gründe'!A:D,2,FALSE)</f>
        <v>Linienbezogen</v>
      </c>
      <c r="G1990" s="95" t="str">
        <f>IF(ISBLANK(V1990),VLOOKUP(Abfalldokumentation!$P1990,'Liste Gründe'!A:D,3,FALSE),V1990)</f>
        <v>Darm geplatzt</v>
      </c>
      <c r="H1990" s="96" t="str">
        <f>IF(ISBLANK(Abfalldokumentation!$W1990),"-",Abfalldokumentation!$W1990)</f>
        <v>-</v>
      </c>
      <c r="I1990" s="96">
        <f t="shared" si="277"/>
        <v>44</v>
      </c>
      <c r="J1990" s="96" t="str">
        <f t="shared" si="278"/>
        <v>Produkte</v>
      </c>
      <c r="K1990" s="96" t="str">
        <f t="shared" si="279"/>
        <v>BUs</v>
      </c>
      <c r="L1990" s="96" t="str">
        <f t="shared" si="280"/>
        <v>Symptome</v>
      </c>
      <c r="M19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IFERROR(VLOOKUP(Abfalldokumentation!$O1990,Kennzahlen!U:X,3,FALSE)*Abfalldokumentation!$B1990,"0")))),0)</f>
        <v>0</v>
      </c>
      <c r="N1990" s="96" t="str">
        <f>IF(ISBLANK(Q1990),VLOOKUP(Abfalldokumentation!$O1990,'Linien - BU'!R:S,2,FALSE),Q1990)</f>
        <v>Räucherei</v>
      </c>
      <c r="O1990" s="97" t="str">
        <f t="shared" si="281"/>
        <v>ganze Würste</v>
      </c>
      <c r="P1990" s="97">
        <f t="shared" si="282"/>
        <v>34</v>
      </c>
      <c r="Q1990" s="38" t="s">
        <v>255</v>
      </c>
      <c r="R1990" s="39" t="s">
        <v>338</v>
      </c>
      <c r="S1990" s="39">
        <v>10</v>
      </c>
      <c r="T1990" s="39">
        <v>34</v>
      </c>
      <c r="U1990" s="40">
        <v>44504</v>
      </c>
      <c r="V1990" s="58"/>
      <c r="W1990" s="39"/>
      <c r="X1990" s="43" t="str">
        <f>IFERROR(VLOOKUP(Abfalldokumentation!$R1990,Artikel!A:C,3,FALSE),Abfalldokumentation!$R1990)</f>
        <v>ganze Würste</v>
      </c>
    </row>
    <row r="1991" spans="1:24" ht="30" customHeight="1" x14ac:dyDescent="0.25">
      <c r="A1991" s="93" t="str">
        <f>VLOOKUP(N1991,'Linien - BU'!A:B,2,FALSE)</f>
        <v>BU1</v>
      </c>
      <c r="B1991" s="94">
        <f t="shared" si="276"/>
        <v>20</v>
      </c>
      <c r="C1991" s="95">
        <f>Abfalldokumentation!$U1991</f>
        <v>44504</v>
      </c>
      <c r="D1991" s="68" t="str">
        <f>IFERROR(VLOOKUP(Tabelle3[[#This Row],[Artikelnr.]],Produktgruppe!A:B,2,0),Tabelle3[[#This Row],[Produktname]])</f>
        <v>ganze Wurst</v>
      </c>
      <c r="E1991" s="96" t="str">
        <f>IFERROR(VLOOKUP(Abfalldokumentation!$O1991,Artikel!A:C,3,FALSE),Abfalldokumentation!$O1991)</f>
        <v>ganze Würste</v>
      </c>
      <c r="F1991" s="96" t="str">
        <f>VLOOKUP(T1991,'Liste Gründe'!A:D,2,FALSE)</f>
        <v>Linienbezogen</v>
      </c>
      <c r="G1991" s="95" t="str">
        <f>IF(ISBLANK(V1991),VLOOKUP(Abfalldokumentation!$P1991,'Liste Gründe'!A:D,3,FALSE),V1991)</f>
        <v>Schlaufe gerissen</v>
      </c>
      <c r="H1991" s="96" t="str">
        <f>IF(ISBLANK(Abfalldokumentation!$W1991),"-",Abfalldokumentation!$W1991)</f>
        <v>-</v>
      </c>
      <c r="I1991" s="96">
        <f t="shared" si="277"/>
        <v>44</v>
      </c>
      <c r="J1991" s="96" t="str">
        <f t="shared" si="278"/>
        <v>Produkte</v>
      </c>
      <c r="K1991" s="96" t="str">
        <f t="shared" si="279"/>
        <v>BUs</v>
      </c>
      <c r="L1991" s="96" t="str">
        <f t="shared" si="280"/>
        <v>Symptome</v>
      </c>
      <c r="M19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IFERROR(VLOOKUP(Abfalldokumentation!$O1991,Kennzahlen!U:X,3,FALSE)*Abfalldokumentation!$B1991,"0")))),0)</f>
        <v>0</v>
      </c>
      <c r="N1991" s="96" t="str">
        <f>IF(ISBLANK(Q1991),VLOOKUP(Abfalldokumentation!$O1991,'Linien - BU'!R:S,2,FALSE),Q1991)</f>
        <v>Räucherei</v>
      </c>
      <c r="O1991" s="97" t="str">
        <f t="shared" si="281"/>
        <v>ganze Würste</v>
      </c>
      <c r="P1991" s="97">
        <f t="shared" si="282"/>
        <v>33</v>
      </c>
      <c r="Q1991" s="38" t="s">
        <v>255</v>
      </c>
      <c r="R1991" s="39" t="s">
        <v>338</v>
      </c>
      <c r="S1991" s="39">
        <v>20</v>
      </c>
      <c r="T1991" s="39">
        <v>33</v>
      </c>
      <c r="U1991" s="40">
        <v>44504</v>
      </c>
      <c r="V1991" s="58"/>
      <c r="W1991" s="39"/>
      <c r="X1991" s="43" t="str">
        <f>IFERROR(VLOOKUP(Abfalldokumentation!$R1991,Artikel!A:C,3,FALSE),Abfalldokumentation!$R1991)</f>
        <v>ganze Würste</v>
      </c>
    </row>
    <row r="1992" spans="1:24" ht="30" customHeight="1" x14ac:dyDescent="0.25">
      <c r="A1992" s="93" t="str">
        <f>VLOOKUP(N1992,'Linien - BU'!A:B,2,FALSE)</f>
        <v>BU1</v>
      </c>
      <c r="B1992" s="94">
        <f t="shared" si="276"/>
        <v>10</v>
      </c>
      <c r="C1992" s="95">
        <f>Abfalldokumentation!$U1992</f>
        <v>44504</v>
      </c>
      <c r="D1992" s="68" t="str">
        <f>IFERROR(VLOOKUP(Tabelle3[[#This Row],[Artikelnr.]],Produktgruppe!A:B,2,0),Tabelle3[[#This Row],[Produktname]])</f>
        <v>ganze Wurst</v>
      </c>
      <c r="E1992" s="96" t="str">
        <f>IFERROR(VLOOKUP(Abfalldokumentation!$O1992,Artikel!A:C,3,FALSE),Abfalldokumentation!$O1992)</f>
        <v>ganze Würste</v>
      </c>
      <c r="F1992" s="96" t="str">
        <f>VLOOKUP(T1992,'Liste Gründe'!A:D,2,FALSE)</f>
        <v>Linienbezogen</v>
      </c>
      <c r="G1992" s="95" t="str">
        <f>IF(ISBLANK(V1992),VLOOKUP(Abfalldokumentation!$P1992,'Liste Gründe'!A:D,3,FALSE),V1992)</f>
        <v>Darm geplatzt</v>
      </c>
      <c r="H1992" s="96" t="str">
        <f>IF(ISBLANK(Abfalldokumentation!$W1992),"-",Abfalldokumentation!$W1992)</f>
        <v>-</v>
      </c>
      <c r="I1992" s="96">
        <f t="shared" si="277"/>
        <v>44</v>
      </c>
      <c r="J1992" s="96" t="str">
        <f t="shared" si="278"/>
        <v>Produkte</v>
      </c>
      <c r="K1992" s="96" t="str">
        <f t="shared" si="279"/>
        <v>BUs</v>
      </c>
      <c r="L1992" s="96" t="str">
        <f t="shared" si="280"/>
        <v>Symptome</v>
      </c>
      <c r="M19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IFERROR(VLOOKUP(Abfalldokumentation!$O1992,Kennzahlen!U:X,3,FALSE)*Abfalldokumentation!$B1992,"0")))),0)</f>
        <v>0</v>
      </c>
      <c r="N1992" s="96" t="str">
        <f>IF(ISBLANK(Q1992),VLOOKUP(Abfalldokumentation!$O1992,'Linien - BU'!R:S,2,FALSE),Q1992)</f>
        <v>Räucherei</v>
      </c>
      <c r="O1992" s="97" t="str">
        <f t="shared" si="281"/>
        <v>ganze Würste</v>
      </c>
      <c r="P1992" s="97">
        <f t="shared" si="282"/>
        <v>34</v>
      </c>
      <c r="Q1992" s="38" t="s">
        <v>255</v>
      </c>
      <c r="R1992" s="39" t="s">
        <v>338</v>
      </c>
      <c r="S1992" s="39">
        <v>10</v>
      </c>
      <c r="T1992" s="39">
        <v>34</v>
      </c>
      <c r="U1992" s="40">
        <v>44504</v>
      </c>
      <c r="V1992" s="58"/>
      <c r="W1992" s="39"/>
      <c r="X1992" s="43" t="str">
        <f>IFERROR(VLOOKUP(Abfalldokumentation!$R1992,Artikel!A:C,3,FALSE),Abfalldokumentation!$R1992)</f>
        <v>ganze Würste</v>
      </c>
    </row>
    <row r="1993" spans="1:24" ht="30" customHeight="1" x14ac:dyDescent="0.25">
      <c r="A1993" s="93" t="str">
        <f>VLOOKUP(N1993,'Linien - BU'!A:B,2,FALSE)</f>
        <v>BU1</v>
      </c>
      <c r="B1993" s="94">
        <f t="shared" si="276"/>
        <v>10</v>
      </c>
      <c r="C1993" s="95">
        <f>Abfalldokumentation!$U1993</f>
        <v>44504</v>
      </c>
      <c r="D1993" s="68" t="str">
        <f>IFERROR(VLOOKUP(Tabelle3[[#This Row],[Artikelnr.]],Produktgruppe!A:B,2,0),Tabelle3[[#This Row],[Produktname]])</f>
        <v>ganze Wurst</v>
      </c>
      <c r="E1993" s="96" t="str">
        <f>IFERROR(VLOOKUP(Abfalldokumentation!$O1993,Artikel!A:C,3,FALSE),Abfalldokumentation!$O1993)</f>
        <v>ganze Würste</v>
      </c>
      <c r="F1993" s="96" t="str">
        <f>VLOOKUP(T1993,'Liste Gründe'!A:D,2,FALSE)</f>
        <v>Linienbezogen</v>
      </c>
      <c r="G1993" s="95" t="str">
        <f>IF(ISBLANK(V1993),VLOOKUP(Abfalldokumentation!$P1993,'Liste Gründe'!A:D,3,FALSE),V1993)</f>
        <v>Schlaufe gerissen</v>
      </c>
      <c r="H1993" s="96" t="str">
        <f>IF(ISBLANK(Abfalldokumentation!$W1993),"-",Abfalldokumentation!$W1993)</f>
        <v>-</v>
      </c>
      <c r="I1993" s="96">
        <f t="shared" si="277"/>
        <v>44</v>
      </c>
      <c r="J1993" s="96" t="str">
        <f t="shared" si="278"/>
        <v>Produkte</v>
      </c>
      <c r="K1993" s="96" t="str">
        <f t="shared" si="279"/>
        <v>BUs</v>
      </c>
      <c r="L1993" s="96" t="str">
        <f t="shared" si="280"/>
        <v>Symptome</v>
      </c>
      <c r="M19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IFERROR(VLOOKUP(Abfalldokumentation!$O1993,Kennzahlen!U:X,3,FALSE)*Abfalldokumentation!$B1993,"0")))),0)</f>
        <v>0</v>
      </c>
      <c r="N1993" s="96" t="str">
        <f>IF(ISBLANK(Q1993),VLOOKUP(Abfalldokumentation!$O1993,'Linien - BU'!R:S,2,FALSE),Q1993)</f>
        <v>Räucherei</v>
      </c>
      <c r="O1993" s="97" t="str">
        <f t="shared" si="281"/>
        <v>ganze Würste</v>
      </c>
      <c r="P1993" s="97">
        <f t="shared" si="282"/>
        <v>33</v>
      </c>
      <c r="Q1993" s="38" t="s">
        <v>255</v>
      </c>
      <c r="R1993" s="39" t="s">
        <v>338</v>
      </c>
      <c r="S1993" s="39">
        <v>10</v>
      </c>
      <c r="T1993" s="39">
        <v>33</v>
      </c>
      <c r="U1993" s="40">
        <v>44504</v>
      </c>
      <c r="V1993" s="58"/>
      <c r="W1993" s="39"/>
      <c r="X1993" s="43" t="str">
        <f>IFERROR(VLOOKUP(Abfalldokumentation!$R1993,Artikel!A:C,3,FALSE),Abfalldokumentation!$R1993)</f>
        <v>ganze Würste</v>
      </c>
    </row>
    <row r="1994" spans="1:24" ht="30" customHeight="1" x14ac:dyDescent="0.25">
      <c r="A1994" s="93" t="str">
        <f>VLOOKUP(N1994,'Linien - BU'!A:B,2,FALSE)</f>
        <v>BU1</v>
      </c>
      <c r="B1994" s="94">
        <f t="shared" si="276"/>
        <v>10</v>
      </c>
      <c r="C1994" s="95">
        <f>Abfalldokumentation!$U1994</f>
        <v>44504</v>
      </c>
      <c r="D1994" s="68" t="str">
        <f>IFERROR(VLOOKUP(Tabelle3[[#This Row],[Artikelnr.]],Produktgruppe!A:B,2,0),Tabelle3[[#This Row],[Produktname]])</f>
        <v>ganze Wurst</v>
      </c>
      <c r="E1994" s="96" t="str">
        <f>IFERROR(VLOOKUP(Abfalldokumentation!$O1994,Artikel!A:C,3,FALSE),Abfalldokumentation!$O1994)</f>
        <v>ganze Würste</v>
      </c>
      <c r="F1994" s="96" t="str">
        <f>VLOOKUP(T1994,'Liste Gründe'!A:D,2,FALSE)</f>
        <v>Linienbezogen</v>
      </c>
      <c r="G1994" s="95" t="str">
        <f>IF(ISBLANK(V1994),VLOOKUP(Abfalldokumentation!$P1994,'Liste Gründe'!A:D,3,FALSE),V1994)</f>
        <v>Darm geplatzt</v>
      </c>
      <c r="H1994" s="96" t="str">
        <f>IF(ISBLANK(Abfalldokumentation!$W1994),"-",Abfalldokumentation!$W1994)</f>
        <v>-</v>
      </c>
      <c r="I1994" s="96">
        <f t="shared" si="277"/>
        <v>44</v>
      </c>
      <c r="J1994" s="96" t="str">
        <f t="shared" si="278"/>
        <v>Produkte</v>
      </c>
      <c r="K1994" s="96" t="str">
        <f t="shared" si="279"/>
        <v>BUs</v>
      </c>
      <c r="L1994" s="96" t="str">
        <f t="shared" si="280"/>
        <v>Symptome</v>
      </c>
      <c r="M19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IFERROR(VLOOKUP(Abfalldokumentation!$O1994,Kennzahlen!U:X,3,FALSE)*Abfalldokumentation!$B1994,"0")))),0)</f>
        <v>0</v>
      </c>
      <c r="N1994" s="96" t="str">
        <f>IF(ISBLANK(Q1994),VLOOKUP(Abfalldokumentation!$O1994,'Linien - BU'!R:S,2,FALSE),Q1994)</f>
        <v>Räucherei</v>
      </c>
      <c r="O1994" s="97" t="str">
        <f t="shared" si="281"/>
        <v>ganze Würste</v>
      </c>
      <c r="P1994" s="97">
        <f t="shared" si="282"/>
        <v>34</v>
      </c>
      <c r="Q1994" s="38" t="s">
        <v>255</v>
      </c>
      <c r="R1994" s="39" t="s">
        <v>338</v>
      </c>
      <c r="S1994" s="39">
        <v>10</v>
      </c>
      <c r="T1994" s="39">
        <v>34</v>
      </c>
      <c r="U1994" s="40">
        <v>44504</v>
      </c>
      <c r="V1994" s="58"/>
      <c r="W1994" s="39"/>
      <c r="X1994" s="43" t="str">
        <f>IFERROR(VLOOKUP(Abfalldokumentation!$R1994,Artikel!A:C,3,FALSE),Abfalldokumentation!$R1994)</f>
        <v>ganze Würste</v>
      </c>
    </row>
    <row r="1995" spans="1:24" ht="30" customHeight="1" x14ac:dyDescent="0.25">
      <c r="A1995" s="93" t="str">
        <f>VLOOKUP(N1995,'Linien - BU'!A:B,2,FALSE)</f>
        <v>BU1</v>
      </c>
      <c r="B1995" s="94">
        <f t="shared" si="276"/>
        <v>10</v>
      </c>
      <c r="C1995" s="95">
        <f>Abfalldokumentation!$U1995</f>
        <v>44504</v>
      </c>
      <c r="D1995" s="68" t="str">
        <f>IFERROR(VLOOKUP(Tabelle3[[#This Row],[Artikelnr.]],Produktgruppe!A:B,2,0),Tabelle3[[#This Row],[Produktname]])</f>
        <v>ganze Wurst</v>
      </c>
      <c r="E1995" s="96" t="str">
        <f>IFERROR(VLOOKUP(Abfalldokumentation!$O1995,Artikel!A:C,3,FALSE),Abfalldokumentation!$O1995)</f>
        <v>ganze Würste</v>
      </c>
      <c r="F1995" s="96" t="str">
        <f>VLOOKUP(T1995,'Liste Gründe'!A:D,2,FALSE)</f>
        <v>Linienbezogen</v>
      </c>
      <c r="G1995" s="95" t="str">
        <f>IF(ISBLANK(V1995),VLOOKUP(Abfalldokumentation!$P1995,'Liste Gründe'!A:D,3,FALSE),V1995)</f>
        <v>Darm geplatzt</v>
      </c>
      <c r="H1995" s="96" t="str">
        <f>IF(ISBLANK(Abfalldokumentation!$W1995),"-",Abfalldokumentation!$W1995)</f>
        <v>-</v>
      </c>
      <c r="I1995" s="96">
        <f t="shared" si="277"/>
        <v>44</v>
      </c>
      <c r="J1995" s="96" t="str">
        <f t="shared" si="278"/>
        <v>Produkte</v>
      </c>
      <c r="K1995" s="96" t="str">
        <f t="shared" si="279"/>
        <v>BUs</v>
      </c>
      <c r="L1995" s="96" t="str">
        <f t="shared" si="280"/>
        <v>Symptome</v>
      </c>
      <c r="M19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IFERROR(VLOOKUP(Abfalldokumentation!$O1995,Kennzahlen!U:X,3,FALSE)*Abfalldokumentation!$B1995,"0")))),0)</f>
        <v>0</v>
      </c>
      <c r="N1995" s="96" t="str">
        <f>IF(ISBLANK(Q1995),VLOOKUP(Abfalldokumentation!$O1995,'Linien - BU'!R:S,2,FALSE),Q1995)</f>
        <v>Räucherei</v>
      </c>
      <c r="O1995" s="97" t="str">
        <f t="shared" si="281"/>
        <v>ganze Würste</v>
      </c>
      <c r="P1995" s="97">
        <f t="shared" si="282"/>
        <v>34</v>
      </c>
      <c r="Q1995" s="38" t="s">
        <v>255</v>
      </c>
      <c r="R1995" s="39" t="s">
        <v>338</v>
      </c>
      <c r="S1995" s="39">
        <v>10</v>
      </c>
      <c r="T1995" s="39">
        <v>34</v>
      </c>
      <c r="U1995" s="40">
        <v>44504</v>
      </c>
      <c r="V1995" s="58"/>
      <c r="W1995" s="39"/>
      <c r="X1995" s="43" t="str">
        <f>IFERROR(VLOOKUP(Abfalldokumentation!$R1995,Artikel!A:C,3,FALSE),Abfalldokumentation!$R1995)</f>
        <v>ganze Würste</v>
      </c>
    </row>
    <row r="1996" spans="1:24" ht="30" customHeight="1" x14ac:dyDescent="0.25">
      <c r="A1996" s="93" t="str">
        <f>VLOOKUP(N1996,'Linien - BU'!A:B,2,FALSE)</f>
        <v>BU1</v>
      </c>
      <c r="B1996" s="94">
        <f t="shared" si="276"/>
        <v>10</v>
      </c>
      <c r="C1996" s="95">
        <f>Abfalldokumentation!$U1996</f>
        <v>44504</v>
      </c>
      <c r="D1996" s="68" t="str">
        <f>IFERROR(VLOOKUP(Tabelle3[[#This Row],[Artikelnr.]],Produktgruppe!A:B,2,0),Tabelle3[[#This Row],[Produktname]])</f>
        <v>ganze Wurst</v>
      </c>
      <c r="E1996" s="96" t="str">
        <f>IFERROR(VLOOKUP(Abfalldokumentation!$O1996,Artikel!A:C,3,FALSE),Abfalldokumentation!$O1996)</f>
        <v>ganze Würste</v>
      </c>
      <c r="F1996" s="96" t="str">
        <f>VLOOKUP(T1996,'Liste Gründe'!A:D,2,FALSE)</f>
        <v>Linienbezogen</v>
      </c>
      <c r="G1996" s="95" t="str">
        <f>IF(ISBLANK(V1996),VLOOKUP(Abfalldokumentation!$P1996,'Liste Gründe'!A:D,3,FALSE),V1996)</f>
        <v>Darm geplatzt</v>
      </c>
      <c r="H1996" s="96" t="str">
        <f>IF(ISBLANK(Abfalldokumentation!$W1996),"-",Abfalldokumentation!$W1996)</f>
        <v>-</v>
      </c>
      <c r="I1996" s="96">
        <f t="shared" si="277"/>
        <v>44</v>
      </c>
      <c r="J1996" s="96" t="str">
        <f t="shared" si="278"/>
        <v>Produkte</v>
      </c>
      <c r="K1996" s="96" t="str">
        <f t="shared" si="279"/>
        <v>BUs</v>
      </c>
      <c r="L1996" s="96" t="str">
        <f t="shared" si="280"/>
        <v>Symptome</v>
      </c>
      <c r="M19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IFERROR(VLOOKUP(Abfalldokumentation!$O1996,Kennzahlen!U:X,3,FALSE)*Abfalldokumentation!$B1996,"0")))),0)</f>
        <v>0</v>
      </c>
      <c r="N1996" s="96" t="str">
        <f>IF(ISBLANK(Q1996),VLOOKUP(Abfalldokumentation!$O1996,'Linien - BU'!R:S,2,FALSE),Q1996)</f>
        <v>Räucherei</v>
      </c>
      <c r="O1996" s="97" t="str">
        <f t="shared" si="281"/>
        <v>ganze Würste</v>
      </c>
      <c r="P1996" s="97">
        <f t="shared" si="282"/>
        <v>34</v>
      </c>
      <c r="Q1996" s="38" t="s">
        <v>255</v>
      </c>
      <c r="R1996" s="39" t="s">
        <v>338</v>
      </c>
      <c r="S1996" s="39">
        <v>10</v>
      </c>
      <c r="T1996" s="39">
        <v>34</v>
      </c>
      <c r="U1996" s="40">
        <v>44504</v>
      </c>
      <c r="V1996" s="58"/>
      <c r="W1996" s="39"/>
      <c r="X1996" s="43" t="str">
        <f>IFERROR(VLOOKUP(Abfalldokumentation!$R1996,Artikel!A:C,3,FALSE),Abfalldokumentation!$R1996)</f>
        <v>ganze Würste</v>
      </c>
    </row>
    <row r="1997" spans="1:24" ht="30" customHeight="1" x14ac:dyDescent="0.25">
      <c r="A1997" s="93" t="str">
        <f>VLOOKUP(N1997,'Linien - BU'!A:B,2,FALSE)</f>
        <v>BU1</v>
      </c>
      <c r="B1997" s="94">
        <f t="shared" si="276"/>
        <v>10</v>
      </c>
      <c r="C1997" s="95">
        <f>Abfalldokumentation!$U1997</f>
        <v>44504</v>
      </c>
      <c r="D1997" s="68" t="str">
        <f>IFERROR(VLOOKUP(Tabelle3[[#This Row],[Artikelnr.]],Produktgruppe!A:B,2,0),Tabelle3[[#This Row],[Produktname]])</f>
        <v>ganze Wurst</v>
      </c>
      <c r="E1997" s="96" t="str">
        <f>IFERROR(VLOOKUP(Abfalldokumentation!$O1997,Artikel!A:C,3,FALSE),Abfalldokumentation!$O1997)</f>
        <v>ganze Würste</v>
      </c>
      <c r="F1997" s="96" t="str">
        <f>VLOOKUP(T1997,'Liste Gründe'!A:D,2,FALSE)</f>
        <v>Linienbezogen</v>
      </c>
      <c r="G1997" s="95" t="str">
        <f>IF(ISBLANK(V1997),VLOOKUP(Abfalldokumentation!$P1997,'Liste Gründe'!A:D,3,FALSE),V1997)</f>
        <v>Schlaufe gerissen</v>
      </c>
      <c r="H1997" s="96" t="str">
        <f>IF(ISBLANK(Abfalldokumentation!$W1997),"-",Abfalldokumentation!$W1997)</f>
        <v>-</v>
      </c>
      <c r="I1997" s="96">
        <f t="shared" si="277"/>
        <v>44</v>
      </c>
      <c r="J1997" s="96" t="str">
        <f t="shared" si="278"/>
        <v>Produkte</v>
      </c>
      <c r="K1997" s="96" t="str">
        <f t="shared" si="279"/>
        <v>BUs</v>
      </c>
      <c r="L1997" s="96" t="str">
        <f t="shared" si="280"/>
        <v>Symptome</v>
      </c>
      <c r="M19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IFERROR(VLOOKUP(Abfalldokumentation!$O1997,Kennzahlen!U:X,3,FALSE)*Abfalldokumentation!$B1997,"0")))),0)</f>
        <v>0</v>
      </c>
      <c r="N1997" s="96" t="str">
        <f>IF(ISBLANK(Q1997),VLOOKUP(Abfalldokumentation!$O1997,'Linien - BU'!R:S,2,FALSE),Q1997)</f>
        <v>Räucherei</v>
      </c>
      <c r="O1997" s="97" t="str">
        <f t="shared" si="281"/>
        <v>ganze Würste</v>
      </c>
      <c r="P1997" s="97">
        <f t="shared" si="282"/>
        <v>33</v>
      </c>
      <c r="Q1997" s="38" t="s">
        <v>255</v>
      </c>
      <c r="R1997" s="39" t="s">
        <v>338</v>
      </c>
      <c r="S1997" s="39">
        <v>10</v>
      </c>
      <c r="T1997" s="39">
        <v>33</v>
      </c>
      <c r="U1997" s="40">
        <v>44504</v>
      </c>
      <c r="V1997" s="58"/>
      <c r="W1997" s="39"/>
      <c r="X1997" s="43" t="str">
        <f>IFERROR(VLOOKUP(Abfalldokumentation!$R1997,Artikel!A:C,3,FALSE),Abfalldokumentation!$R1997)</f>
        <v>ganze Würste</v>
      </c>
    </row>
    <row r="1998" spans="1:24" ht="30" customHeight="1" x14ac:dyDescent="0.25">
      <c r="A1998" s="93" t="str">
        <f>VLOOKUP(N1998,'Linien - BU'!A:B,2,FALSE)</f>
        <v>BU1</v>
      </c>
      <c r="B1998" s="94">
        <f t="shared" si="276"/>
        <v>10</v>
      </c>
      <c r="C1998" s="95">
        <f>Abfalldokumentation!$U1998</f>
        <v>44504</v>
      </c>
      <c r="D1998" s="68" t="str">
        <f>IFERROR(VLOOKUP(Tabelle3[[#This Row],[Artikelnr.]],Produktgruppe!A:B,2,0),Tabelle3[[#This Row],[Produktname]])</f>
        <v>ganze Wurst</v>
      </c>
      <c r="E1998" s="96" t="str">
        <f>IFERROR(VLOOKUP(Abfalldokumentation!$O1998,Artikel!A:C,3,FALSE),Abfalldokumentation!$O1998)</f>
        <v>ganze Würste</v>
      </c>
      <c r="F1998" s="96" t="str">
        <f>VLOOKUP(T1998,'Liste Gründe'!A:D,2,FALSE)</f>
        <v>Linienbezogen</v>
      </c>
      <c r="G1998" s="95" t="str">
        <f>IF(ISBLANK(V1998),VLOOKUP(Abfalldokumentation!$P1998,'Liste Gründe'!A:D,3,FALSE),V1998)</f>
        <v>Darm geplatzt</v>
      </c>
      <c r="H1998" s="96" t="str">
        <f>IF(ISBLANK(Abfalldokumentation!$W1998),"-",Abfalldokumentation!$W1998)</f>
        <v>-</v>
      </c>
      <c r="I1998" s="96">
        <f t="shared" si="277"/>
        <v>44</v>
      </c>
      <c r="J1998" s="96" t="str">
        <f t="shared" si="278"/>
        <v>Produkte</v>
      </c>
      <c r="K1998" s="96" t="str">
        <f t="shared" si="279"/>
        <v>BUs</v>
      </c>
      <c r="L1998" s="96" t="str">
        <f t="shared" si="280"/>
        <v>Symptome</v>
      </c>
      <c r="M19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IFERROR(VLOOKUP(Abfalldokumentation!$O1998,Kennzahlen!U:X,3,FALSE)*Abfalldokumentation!$B1998,"0")))),0)</f>
        <v>0</v>
      </c>
      <c r="N1998" s="96" t="str">
        <f>IF(ISBLANK(Q1998),VLOOKUP(Abfalldokumentation!$O1998,'Linien - BU'!R:S,2,FALSE),Q1998)</f>
        <v>Räucherei</v>
      </c>
      <c r="O1998" s="97" t="str">
        <f t="shared" si="281"/>
        <v>ganze Würste</v>
      </c>
      <c r="P1998" s="97">
        <f t="shared" si="282"/>
        <v>34</v>
      </c>
      <c r="Q1998" s="38" t="s">
        <v>255</v>
      </c>
      <c r="R1998" s="39" t="s">
        <v>338</v>
      </c>
      <c r="S1998" s="39">
        <v>10</v>
      </c>
      <c r="T1998" s="39">
        <v>34</v>
      </c>
      <c r="U1998" s="40">
        <v>44504</v>
      </c>
      <c r="V1998" s="58"/>
      <c r="W1998" s="39"/>
      <c r="X1998" s="43" t="str">
        <f>IFERROR(VLOOKUP(Abfalldokumentation!$R1998,Artikel!A:C,3,FALSE),Abfalldokumentation!$R1998)</f>
        <v>ganze Würste</v>
      </c>
    </row>
    <row r="1999" spans="1:24" ht="30" customHeight="1" x14ac:dyDescent="0.25">
      <c r="A1999" s="93" t="str">
        <f>VLOOKUP(N1999,'Linien - BU'!A:B,2,FALSE)</f>
        <v>BU1</v>
      </c>
      <c r="B1999" s="94">
        <f t="shared" si="276"/>
        <v>10</v>
      </c>
      <c r="C1999" s="95">
        <f>Abfalldokumentation!$U1999</f>
        <v>44504</v>
      </c>
      <c r="D1999" s="68" t="str">
        <f>IFERROR(VLOOKUP(Tabelle3[[#This Row],[Artikelnr.]],Produktgruppe!A:B,2,0),Tabelle3[[#This Row],[Produktname]])</f>
        <v>ganze Wurst</v>
      </c>
      <c r="E1999" s="96" t="str">
        <f>IFERROR(VLOOKUP(Abfalldokumentation!$O1999,Artikel!A:C,3,FALSE),Abfalldokumentation!$O1999)</f>
        <v>ganze Würste</v>
      </c>
      <c r="F1999" s="96" t="str">
        <f>VLOOKUP(T1999,'Liste Gründe'!A:D,2,FALSE)</f>
        <v>Linienbezogen</v>
      </c>
      <c r="G1999" s="95" t="str">
        <f>IF(ISBLANK(V1999),VLOOKUP(Abfalldokumentation!$P1999,'Liste Gründe'!A:D,3,FALSE),V1999)</f>
        <v>Clip gerissen</v>
      </c>
      <c r="H1999" s="96" t="str">
        <f>IF(ISBLANK(Abfalldokumentation!$W1999),"-",Abfalldokumentation!$W1999)</f>
        <v>-</v>
      </c>
      <c r="I1999" s="96">
        <f t="shared" si="277"/>
        <v>44</v>
      </c>
      <c r="J1999" s="96" t="str">
        <f t="shared" si="278"/>
        <v>Produkte</v>
      </c>
      <c r="K1999" s="96" t="str">
        <f t="shared" si="279"/>
        <v>BUs</v>
      </c>
      <c r="L1999" s="96" t="str">
        <f t="shared" si="280"/>
        <v>Symptome</v>
      </c>
      <c r="M19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IFERROR(VLOOKUP(Abfalldokumentation!$O1999,Kennzahlen!U:X,3,FALSE)*Abfalldokumentation!$B1999,"0")))),0)</f>
        <v>0</v>
      </c>
      <c r="N1999" s="96" t="str">
        <f>IF(ISBLANK(Q1999),VLOOKUP(Abfalldokumentation!$O1999,'Linien - BU'!R:S,2,FALSE),Q1999)</f>
        <v>Räucherei</v>
      </c>
      <c r="O1999" s="97" t="str">
        <f t="shared" si="281"/>
        <v>ganze Würste</v>
      </c>
      <c r="P1999" s="97">
        <f t="shared" si="282"/>
        <v>31</v>
      </c>
      <c r="Q1999" s="38" t="s">
        <v>255</v>
      </c>
      <c r="R1999" s="39" t="s">
        <v>338</v>
      </c>
      <c r="S1999" s="39">
        <v>10</v>
      </c>
      <c r="T1999" s="39">
        <v>31</v>
      </c>
      <c r="U1999" s="40">
        <v>44504</v>
      </c>
      <c r="V1999" s="58"/>
      <c r="W1999" s="39"/>
      <c r="X1999" s="43" t="str">
        <f>IFERROR(VLOOKUP(Abfalldokumentation!$R1999,Artikel!A:C,3,FALSE),Abfalldokumentation!$R1999)</f>
        <v>ganze Würste</v>
      </c>
    </row>
    <row r="2000" spans="1:24" ht="30" customHeight="1" x14ac:dyDescent="0.25">
      <c r="A2000" s="93" t="str">
        <f>VLOOKUP(N2000,'Linien - BU'!A:B,2,FALSE)</f>
        <v>BU1</v>
      </c>
      <c r="B2000" s="94">
        <f t="shared" si="276"/>
        <v>10</v>
      </c>
      <c r="C2000" s="95">
        <f>Abfalldokumentation!$U2000</f>
        <v>44504</v>
      </c>
      <c r="D2000" s="68" t="str">
        <f>IFERROR(VLOOKUP(Tabelle3[[#This Row],[Artikelnr.]],Produktgruppe!A:B,2,0),Tabelle3[[#This Row],[Produktname]])</f>
        <v>ganze Wurst</v>
      </c>
      <c r="E2000" s="96" t="str">
        <f>IFERROR(VLOOKUP(Abfalldokumentation!$O2000,Artikel!A:C,3,FALSE),Abfalldokumentation!$O2000)</f>
        <v>ganze Würste</v>
      </c>
      <c r="F2000" s="96" t="str">
        <f>VLOOKUP(T2000,'Liste Gründe'!A:D,2,FALSE)</f>
        <v>Linienbezogen</v>
      </c>
      <c r="G2000" s="95" t="str">
        <f>IF(ISBLANK(V2000),VLOOKUP(Abfalldokumentation!$P2000,'Liste Gründe'!A:D,3,FALSE),V2000)</f>
        <v>Darm geplatzt</v>
      </c>
      <c r="H2000" s="96" t="str">
        <f>IF(ISBLANK(Abfalldokumentation!$W2000),"-",Abfalldokumentation!$W2000)</f>
        <v>-</v>
      </c>
      <c r="I2000" s="96">
        <f t="shared" si="277"/>
        <v>44</v>
      </c>
      <c r="J2000" s="96" t="str">
        <f t="shared" si="278"/>
        <v>Produkte</v>
      </c>
      <c r="K2000" s="96" t="str">
        <f t="shared" si="279"/>
        <v>BUs</v>
      </c>
      <c r="L2000" s="96" t="str">
        <f t="shared" si="280"/>
        <v>Symptome</v>
      </c>
      <c r="M20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IFERROR(VLOOKUP(Abfalldokumentation!$O2000,Kennzahlen!U:X,3,FALSE)*Abfalldokumentation!$B2000,"0")))),0)</f>
        <v>0</v>
      </c>
      <c r="N2000" s="96" t="str">
        <f>IF(ISBLANK(Q2000),VLOOKUP(Abfalldokumentation!$O2000,'Linien - BU'!R:S,2,FALSE),Q2000)</f>
        <v>Räucherei</v>
      </c>
      <c r="O2000" s="97" t="str">
        <f t="shared" si="281"/>
        <v>ganze Würste</v>
      </c>
      <c r="P2000" s="97">
        <f t="shared" si="282"/>
        <v>34</v>
      </c>
      <c r="Q2000" s="38" t="s">
        <v>255</v>
      </c>
      <c r="R2000" s="39" t="s">
        <v>338</v>
      </c>
      <c r="S2000" s="39">
        <v>10</v>
      </c>
      <c r="T2000" s="39">
        <v>34</v>
      </c>
      <c r="U2000" s="40">
        <v>44504</v>
      </c>
      <c r="V2000" s="58"/>
      <c r="W2000" s="39"/>
      <c r="X2000" s="43" t="str">
        <f>IFERROR(VLOOKUP(Abfalldokumentation!$R2000,Artikel!A:C,3,FALSE),Abfalldokumentation!$R2000)</f>
        <v>ganze Würste</v>
      </c>
    </row>
    <row r="2001" spans="1:24" ht="30" customHeight="1" x14ac:dyDescent="0.25">
      <c r="A2001" s="93" t="str">
        <f>VLOOKUP(N2001,'Linien - BU'!A:B,2,FALSE)</f>
        <v>BU1</v>
      </c>
      <c r="B2001" s="94">
        <f t="shared" si="276"/>
        <v>10</v>
      </c>
      <c r="C2001" s="95">
        <f>Abfalldokumentation!$U2001</f>
        <v>44504</v>
      </c>
      <c r="D2001" s="68" t="str">
        <f>IFERROR(VLOOKUP(Tabelle3[[#This Row],[Artikelnr.]],Produktgruppe!A:B,2,0),Tabelle3[[#This Row],[Produktname]])</f>
        <v>ganze Wurst</v>
      </c>
      <c r="E2001" s="96" t="str">
        <f>IFERROR(VLOOKUP(Abfalldokumentation!$O2001,Artikel!A:C,3,FALSE),Abfalldokumentation!$O2001)</f>
        <v>ganze Würste</v>
      </c>
      <c r="F2001" s="96" t="str">
        <f>VLOOKUP(T2001,'Liste Gründe'!A:D,2,FALSE)</f>
        <v>Linienbezogen</v>
      </c>
      <c r="G2001" s="95" t="str">
        <f>IF(ISBLANK(V2001),VLOOKUP(Abfalldokumentation!$P2001,'Liste Gründe'!A:D,3,FALSE),V2001)</f>
        <v>Schlaufe gerissen</v>
      </c>
      <c r="H2001" s="96" t="str">
        <f>IF(ISBLANK(Abfalldokumentation!$W2001),"-",Abfalldokumentation!$W2001)</f>
        <v>-</v>
      </c>
      <c r="I2001" s="96">
        <f t="shared" si="277"/>
        <v>44</v>
      </c>
      <c r="J2001" s="96" t="str">
        <f t="shared" si="278"/>
        <v>Produkte</v>
      </c>
      <c r="K2001" s="96" t="str">
        <f t="shared" si="279"/>
        <v>BUs</v>
      </c>
      <c r="L2001" s="96" t="str">
        <f t="shared" si="280"/>
        <v>Symptome</v>
      </c>
      <c r="M20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IFERROR(VLOOKUP(Abfalldokumentation!$O2001,Kennzahlen!U:X,3,FALSE)*Abfalldokumentation!$B2001,"0")))),0)</f>
        <v>0</v>
      </c>
      <c r="N2001" s="96" t="str">
        <f>IF(ISBLANK(Q2001),VLOOKUP(Abfalldokumentation!$O2001,'Linien - BU'!R:S,2,FALSE),Q2001)</f>
        <v>Räucherei</v>
      </c>
      <c r="O2001" s="97" t="str">
        <f t="shared" si="281"/>
        <v>ganze Würste</v>
      </c>
      <c r="P2001" s="97">
        <f t="shared" si="282"/>
        <v>33</v>
      </c>
      <c r="Q2001" s="38" t="s">
        <v>255</v>
      </c>
      <c r="R2001" s="39" t="s">
        <v>338</v>
      </c>
      <c r="S2001" s="39">
        <v>10</v>
      </c>
      <c r="T2001" s="39">
        <v>33</v>
      </c>
      <c r="U2001" s="40">
        <v>44504</v>
      </c>
      <c r="V2001" s="58"/>
      <c r="W2001" s="39"/>
      <c r="X2001" s="43" t="str">
        <f>IFERROR(VLOOKUP(Abfalldokumentation!$R2001,Artikel!A:C,3,FALSE),Abfalldokumentation!$R2001)</f>
        <v>ganze Würste</v>
      </c>
    </row>
    <row r="2002" spans="1:24" ht="30" customHeight="1" x14ac:dyDescent="0.25">
      <c r="A2002" s="93" t="str">
        <f>VLOOKUP(N2002,'Linien - BU'!A:B,2,FALSE)</f>
        <v>BU1</v>
      </c>
      <c r="B2002" s="94">
        <f t="shared" si="276"/>
        <v>10</v>
      </c>
      <c r="C2002" s="95">
        <f>Abfalldokumentation!$U2002</f>
        <v>44504</v>
      </c>
      <c r="D2002" s="68" t="str">
        <f>IFERROR(VLOOKUP(Tabelle3[[#This Row],[Artikelnr.]],Produktgruppe!A:B,2,0),Tabelle3[[#This Row],[Produktname]])</f>
        <v>ganze Wurst</v>
      </c>
      <c r="E2002" s="96" t="str">
        <f>IFERROR(VLOOKUP(Abfalldokumentation!$O2002,Artikel!A:C,3,FALSE),Abfalldokumentation!$O2002)</f>
        <v>ganze Würste</v>
      </c>
      <c r="F2002" s="96" t="str">
        <f>VLOOKUP(T2002,'Liste Gründe'!A:D,2,FALSE)</f>
        <v>Linienbezogen</v>
      </c>
      <c r="G2002" s="95" t="str">
        <f>IF(ISBLANK(V2002),VLOOKUP(Abfalldokumentation!$P2002,'Liste Gründe'!A:D,3,FALSE),V2002)</f>
        <v>Darm geplatzt</v>
      </c>
      <c r="H2002" s="96" t="str">
        <f>IF(ISBLANK(Abfalldokumentation!$W2002),"-",Abfalldokumentation!$W2002)</f>
        <v>-</v>
      </c>
      <c r="I2002" s="96">
        <f t="shared" si="277"/>
        <v>44</v>
      </c>
      <c r="J2002" s="96" t="str">
        <f t="shared" si="278"/>
        <v>Produkte</v>
      </c>
      <c r="K2002" s="96" t="str">
        <f t="shared" si="279"/>
        <v>BUs</v>
      </c>
      <c r="L2002" s="96" t="str">
        <f t="shared" si="280"/>
        <v>Symptome</v>
      </c>
      <c r="M20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IFERROR(VLOOKUP(Abfalldokumentation!$O2002,Kennzahlen!U:X,3,FALSE)*Abfalldokumentation!$B2002,"0")))),0)</f>
        <v>0</v>
      </c>
      <c r="N2002" s="96" t="str">
        <f>IF(ISBLANK(Q2002),VLOOKUP(Abfalldokumentation!$O2002,'Linien - BU'!R:S,2,FALSE),Q2002)</f>
        <v>Räucherei</v>
      </c>
      <c r="O2002" s="97" t="str">
        <f t="shared" si="281"/>
        <v>ganze Würste</v>
      </c>
      <c r="P2002" s="97">
        <f t="shared" si="282"/>
        <v>34</v>
      </c>
      <c r="Q2002" s="38" t="s">
        <v>255</v>
      </c>
      <c r="R2002" s="39" t="s">
        <v>338</v>
      </c>
      <c r="S2002" s="39">
        <v>10</v>
      </c>
      <c r="T2002" s="39">
        <v>34</v>
      </c>
      <c r="U2002" s="40">
        <v>44504</v>
      </c>
      <c r="V2002" s="58"/>
      <c r="W2002" s="39"/>
      <c r="X2002" s="43" t="str">
        <f>IFERROR(VLOOKUP(Abfalldokumentation!$R2002,Artikel!A:C,3,FALSE),Abfalldokumentation!$R2002)</f>
        <v>ganze Würste</v>
      </c>
    </row>
    <row r="2003" spans="1:24" ht="30" customHeight="1" x14ac:dyDescent="0.25">
      <c r="A2003" s="93" t="str">
        <f>VLOOKUP(N2003,'Linien - BU'!A:B,2,FALSE)</f>
        <v>BU1</v>
      </c>
      <c r="B2003" s="94">
        <f t="shared" si="276"/>
        <v>70</v>
      </c>
      <c r="C2003" s="95">
        <f>Abfalldokumentation!$U2003</f>
        <v>44504</v>
      </c>
      <c r="D2003" s="68" t="str">
        <f>IFERROR(VLOOKUP(Tabelle3[[#This Row],[Artikelnr.]],Produktgruppe!A:B,2,0),Tabelle3[[#This Row],[Produktname]])</f>
        <v>ganze Wurst</v>
      </c>
      <c r="E2003" s="96" t="str">
        <f>IFERROR(VLOOKUP(Abfalldokumentation!$O2003,Artikel!A:C,3,FALSE),Abfalldokumentation!$O2003)</f>
        <v>ganze Würste</v>
      </c>
      <c r="F2003" s="96" t="str">
        <f>VLOOKUP(T2003,'Liste Gründe'!A:D,2,FALSE)</f>
        <v>Linienbezogen</v>
      </c>
      <c r="G2003" s="95" t="str">
        <f>IF(ISBLANK(V2003),VLOOKUP(Abfalldokumentation!$P2003,'Liste Gründe'!A:D,3,FALSE),V2003)</f>
        <v>Darm geplatzt</v>
      </c>
      <c r="H2003" s="96" t="str">
        <f>IF(ISBLANK(Abfalldokumentation!$W2003),"-",Abfalldokumentation!$W2003)</f>
        <v>-</v>
      </c>
      <c r="I2003" s="96">
        <f t="shared" si="277"/>
        <v>44</v>
      </c>
      <c r="J2003" s="96" t="str">
        <f t="shared" si="278"/>
        <v>Produkte</v>
      </c>
      <c r="K2003" s="96" t="str">
        <f t="shared" si="279"/>
        <v>BUs</v>
      </c>
      <c r="L2003" s="96" t="str">
        <f t="shared" si="280"/>
        <v>Symptome</v>
      </c>
      <c r="M20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IFERROR(VLOOKUP(Abfalldokumentation!$O2003,Kennzahlen!U:X,3,FALSE)*Abfalldokumentation!$B2003,"0")))),0)</f>
        <v>0</v>
      </c>
      <c r="N2003" s="96" t="str">
        <f>IF(ISBLANK(Q2003),VLOOKUP(Abfalldokumentation!$O2003,'Linien - BU'!R:S,2,FALSE),Q2003)</f>
        <v>Räucherei</v>
      </c>
      <c r="O2003" s="97" t="str">
        <f t="shared" si="281"/>
        <v>ganze Würste</v>
      </c>
      <c r="P2003" s="97">
        <f t="shared" si="282"/>
        <v>34</v>
      </c>
      <c r="Q2003" s="38" t="s">
        <v>255</v>
      </c>
      <c r="R2003" s="39" t="s">
        <v>338</v>
      </c>
      <c r="S2003" s="39">
        <v>70</v>
      </c>
      <c r="T2003" s="39">
        <v>34</v>
      </c>
      <c r="U2003" s="40">
        <v>44504</v>
      </c>
      <c r="V2003" s="58"/>
      <c r="W2003" s="39"/>
      <c r="X2003" s="43" t="str">
        <f>IFERROR(VLOOKUP(Abfalldokumentation!$R2003,Artikel!A:C,3,FALSE),Abfalldokumentation!$R2003)</f>
        <v>ganze Würste</v>
      </c>
    </row>
    <row r="2004" spans="1:24" ht="30" customHeight="1" x14ac:dyDescent="0.25">
      <c r="A2004" s="93" t="str">
        <f>VLOOKUP(N2004,'Linien - BU'!A:B,2,FALSE)</f>
        <v>BU1</v>
      </c>
      <c r="B2004" s="94">
        <f t="shared" si="276"/>
        <v>90</v>
      </c>
      <c r="C2004" s="95">
        <f>Abfalldokumentation!$U2004</f>
        <v>44504</v>
      </c>
      <c r="D2004" s="68" t="str">
        <f>IFERROR(VLOOKUP(Tabelle3[[#This Row],[Artikelnr.]],Produktgruppe!A:B,2,0),Tabelle3[[#This Row],[Produktname]])</f>
        <v>ganze Wurst</v>
      </c>
      <c r="E2004" s="96" t="str">
        <f>IFERROR(VLOOKUP(Abfalldokumentation!$O2004,Artikel!A:C,3,FALSE),Abfalldokumentation!$O2004)</f>
        <v>ganze Würste</v>
      </c>
      <c r="F2004" s="96" t="str">
        <f>VLOOKUP(T2004,'Liste Gründe'!A:D,2,FALSE)</f>
        <v>Linienbezogen</v>
      </c>
      <c r="G2004" s="95" t="str">
        <f>IF(ISBLANK(V2004),VLOOKUP(Abfalldokumentation!$P2004,'Liste Gründe'!A:D,3,FALSE),V2004)</f>
        <v>Darm geplatzt</v>
      </c>
      <c r="H2004" s="96" t="str">
        <f>IF(ISBLANK(Abfalldokumentation!$W2004),"-",Abfalldokumentation!$W2004)</f>
        <v>-</v>
      </c>
      <c r="I2004" s="96">
        <f t="shared" si="277"/>
        <v>44</v>
      </c>
      <c r="J2004" s="96" t="str">
        <f t="shared" si="278"/>
        <v>Produkte</v>
      </c>
      <c r="K2004" s="96" t="str">
        <f t="shared" si="279"/>
        <v>BUs</v>
      </c>
      <c r="L2004" s="96" t="str">
        <f t="shared" si="280"/>
        <v>Symptome</v>
      </c>
      <c r="M20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IFERROR(VLOOKUP(Abfalldokumentation!$O2004,Kennzahlen!U:X,3,FALSE)*Abfalldokumentation!$B2004,"0")))),0)</f>
        <v>0</v>
      </c>
      <c r="N2004" s="96" t="str">
        <f>IF(ISBLANK(Q2004),VLOOKUP(Abfalldokumentation!$O2004,'Linien - BU'!R:S,2,FALSE),Q2004)</f>
        <v>Räucherei</v>
      </c>
      <c r="O2004" s="97" t="str">
        <f t="shared" si="281"/>
        <v>ganze Würste</v>
      </c>
      <c r="P2004" s="97">
        <f t="shared" si="282"/>
        <v>34</v>
      </c>
      <c r="Q2004" s="38" t="s">
        <v>255</v>
      </c>
      <c r="R2004" s="39" t="s">
        <v>338</v>
      </c>
      <c r="S2004" s="39">
        <v>90</v>
      </c>
      <c r="T2004" s="39">
        <v>34</v>
      </c>
      <c r="U2004" s="40">
        <v>44504</v>
      </c>
      <c r="V2004" s="58"/>
      <c r="W2004" s="39"/>
      <c r="X2004" s="43" t="str">
        <f>IFERROR(VLOOKUP(Abfalldokumentation!$R2004,Artikel!A:C,3,FALSE),Abfalldokumentation!$R2004)</f>
        <v>ganze Würste</v>
      </c>
    </row>
    <row r="2005" spans="1:24" ht="30" customHeight="1" x14ac:dyDescent="0.25">
      <c r="A2005" s="93" t="str">
        <f>VLOOKUP(N2005,'Linien - BU'!A:B,2,FALSE)</f>
        <v>BU4</v>
      </c>
      <c r="B2005" s="94">
        <f t="shared" si="276"/>
        <v>15</v>
      </c>
      <c r="C2005" s="95">
        <f>Abfalldokumentation!$U2005</f>
        <v>44524</v>
      </c>
      <c r="D2005" s="68" t="str">
        <f>IFERROR(VLOOKUP(Tabelle3[[#This Row],[Artikelnr.]],Produktgruppe!A:B,2,0),Tabelle3[[#This Row],[Produktname]])</f>
        <v>ABS 295</v>
      </c>
      <c r="E2005" s="96" t="str">
        <f>IFERROR(VLOOKUP(Abfalldokumentation!$O2005,Artikel!A:C,3,FALSE),Abfalldokumentation!$O2005)</f>
        <v>ABS GRUY</v>
      </c>
      <c r="F2005" s="96" t="str">
        <f>VLOOKUP(T2005,'Liste Gründe'!A:D,2,FALSE)</f>
        <v>keinen Verwendungszweck</v>
      </c>
      <c r="G2005" s="95" t="str">
        <f>IF(ISBLANK(V2005),VLOOKUP(Abfalldokumentation!$P2005,'Liste Gründe'!A:D,3,FALSE),V2005)</f>
        <v>keinen Verwendungszweck</v>
      </c>
      <c r="H2005" s="96" t="str">
        <f>IF(ISBLANK(Abfalldokumentation!$W2005),"-",Abfalldokumentation!$W2005)</f>
        <v>-</v>
      </c>
      <c r="I2005" s="96">
        <f t="shared" si="277"/>
        <v>47</v>
      </c>
      <c r="J2005" s="96" t="str">
        <f t="shared" si="278"/>
        <v>Produkte</v>
      </c>
      <c r="K2005" s="96" t="str">
        <f t="shared" si="279"/>
        <v>BUs</v>
      </c>
      <c r="L2005" s="96" t="str">
        <f t="shared" si="280"/>
        <v>Symptome</v>
      </c>
      <c r="M20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IFERROR(VLOOKUP(Abfalldokumentation!$O2005,Kennzahlen!U:X,3,FALSE)*Abfalldokumentation!$B2005,"0")))),0)</f>
        <v>14.49175949220386</v>
      </c>
      <c r="N2005" s="96" t="str">
        <f>IF(ISBLANK(Q2005),VLOOKUP(Abfalldokumentation!$O2005,'Linien - BU'!R:S,2,FALSE),Q2005)</f>
        <v>BU4</v>
      </c>
      <c r="O2005" s="97">
        <f t="shared" si="281"/>
        <v>29500908</v>
      </c>
      <c r="P2005" s="97">
        <f t="shared" si="282"/>
        <v>61</v>
      </c>
      <c r="Q2005" s="38" t="s">
        <v>9</v>
      </c>
      <c r="R2005" s="39">
        <v>29500908</v>
      </c>
      <c r="S2005" s="39">
        <v>15</v>
      </c>
      <c r="T2005" s="39">
        <v>61</v>
      </c>
      <c r="U2005" s="40">
        <v>44524</v>
      </c>
      <c r="V2005" s="58"/>
      <c r="W2005" s="39"/>
      <c r="X2005" s="43" t="str">
        <f>IFERROR(VLOOKUP(Abfalldokumentation!$R2005,Artikel!A:C,3,FALSE),Abfalldokumentation!$R2005)</f>
        <v>ABS GRUY</v>
      </c>
    </row>
    <row r="2006" spans="1:24" ht="30" customHeight="1" x14ac:dyDescent="0.25">
      <c r="A2006" s="93" t="str">
        <f>VLOOKUP(N2006,'Linien - BU'!A:B,2,FALSE)</f>
        <v>BU4</v>
      </c>
      <c r="B2006" s="94">
        <f t="shared" ref="B2006:B2017" si="283">S2006</f>
        <v>12</v>
      </c>
      <c r="C2006" s="95">
        <f>Abfalldokumentation!$U2006</f>
        <v>44524</v>
      </c>
      <c r="D2006" s="68" t="str">
        <f>IFERROR(VLOOKUP(Tabelle3[[#This Row],[Artikelnr.]],Produktgruppe!A:B,2,0),Tabelle3[[#This Row],[Produktname]])</f>
        <v>ABS 295</v>
      </c>
      <c r="E2006" s="96" t="str">
        <f>IFERROR(VLOOKUP(Abfalldokumentation!$O2006,Artikel!A:C,3,FALSE),Abfalldokumentation!$O2006)</f>
        <v>ABS GRUY</v>
      </c>
      <c r="F2006" s="96" t="str">
        <f>VLOOKUP(T2006,'Liste Gründe'!A:D,2,FALSE)</f>
        <v>keinen Verwendungszweck</v>
      </c>
      <c r="G2006" s="95" t="str">
        <f>IF(ISBLANK(V2006),VLOOKUP(Abfalldokumentation!$P2006,'Liste Gründe'!A:D,3,FALSE),V2006)</f>
        <v>keinen Verwendungszweck</v>
      </c>
      <c r="H2006" s="96" t="str">
        <f>IF(ISBLANK(Abfalldokumentation!$W2006),"-",Abfalldokumentation!$W2006)</f>
        <v>-</v>
      </c>
      <c r="I2006" s="96">
        <f t="shared" ref="I2006:I2017" si="284">_xlfn.ISOWEEKNUM(C2006)</f>
        <v>47</v>
      </c>
      <c r="J2006" s="96" t="str">
        <f t="shared" ref="J2006:J2017" si="285">"Produkte"</f>
        <v>Produkte</v>
      </c>
      <c r="K2006" s="96" t="str">
        <f t="shared" ref="K2006:K2017" si="286">"BUs"</f>
        <v>BUs</v>
      </c>
      <c r="L2006" s="96" t="str">
        <f t="shared" ref="L2006:L2017" si="287">"Symptome"</f>
        <v>Symptome</v>
      </c>
      <c r="M20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IFERROR(VLOOKUP(Abfalldokumentation!$O2006,Kennzahlen!U:X,3,FALSE)*Abfalldokumentation!$B2006,"0")))),0)</f>
        <v>14.49175949220386</v>
      </c>
      <c r="N2006" s="96" t="str">
        <f>IF(ISBLANK(Q2006),VLOOKUP(Abfalldokumentation!$O2006,'Linien - BU'!R:S,2,FALSE),Q2006)</f>
        <v>BU4</v>
      </c>
      <c r="O2006" s="97">
        <f t="shared" ref="O2006:O2017" si="288">R2006</f>
        <v>29500908</v>
      </c>
      <c r="P2006" s="97">
        <f t="shared" ref="P2006:P2017" si="289">T2006</f>
        <v>61</v>
      </c>
      <c r="Q2006" s="38" t="s">
        <v>9</v>
      </c>
      <c r="R2006" s="39">
        <v>29500908</v>
      </c>
      <c r="S2006" s="39">
        <v>12</v>
      </c>
      <c r="T2006" s="39">
        <v>61</v>
      </c>
      <c r="U2006" s="40">
        <v>44524</v>
      </c>
      <c r="V2006" s="58"/>
      <c r="W2006" s="39"/>
      <c r="X2006" s="43" t="str">
        <f>IFERROR(VLOOKUP(Abfalldokumentation!$R2006,Artikel!A:C,3,FALSE),Abfalldokumentation!$R2006)</f>
        <v>ABS GRUY</v>
      </c>
    </row>
    <row r="2007" spans="1:24" ht="30" customHeight="1" x14ac:dyDescent="0.25">
      <c r="A2007" s="93" t="str">
        <f>VLOOKUP(N2007,'Linien - BU'!A:B,2,FALSE)</f>
        <v>BU4</v>
      </c>
      <c r="B2007" s="94">
        <f t="shared" si="283"/>
        <v>15</v>
      </c>
      <c r="C2007" s="95">
        <f>Abfalldokumentation!$U2007</f>
        <v>44524</v>
      </c>
      <c r="D2007" s="68" t="str">
        <f>IFERROR(VLOOKUP(Tabelle3[[#This Row],[Artikelnr.]],Produktgruppe!A:B,2,0),Tabelle3[[#This Row],[Produktname]])</f>
        <v>ABS 295</v>
      </c>
      <c r="E2007" s="96" t="str">
        <f>IFERROR(VLOOKUP(Abfalldokumentation!$O2007,Artikel!A:C,3,FALSE),Abfalldokumentation!$O2007)</f>
        <v>ABS GRUY</v>
      </c>
      <c r="F2007" s="96" t="str">
        <f>VLOOKUP(T2007,'Liste Gründe'!A:D,2,FALSE)</f>
        <v>keinen Verwendungszweck</v>
      </c>
      <c r="G2007" s="95" t="str">
        <f>IF(ISBLANK(V2007),VLOOKUP(Abfalldokumentation!$P2007,'Liste Gründe'!A:D,3,FALSE),V2007)</f>
        <v>keinen Verwendungszweck</v>
      </c>
      <c r="H2007" s="96" t="str">
        <f>IF(ISBLANK(Abfalldokumentation!$W2007),"-",Abfalldokumentation!$W2007)</f>
        <v>-</v>
      </c>
      <c r="I2007" s="96">
        <f t="shared" si="284"/>
        <v>47</v>
      </c>
      <c r="J2007" s="96" t="str">
        <f t="shared" si="285"/>
        <v>Produkte</v>
      </c>
      <c r="K2007" s="96" t="str">
        <f t="shared" si="286"/>
        <v>BUs</v>
      </c>
      <c r="L2007" s="96" t="str">
        <f t="shared" si="287"/>
        <v>Symptome</v>
      </c>
      <c r="M20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IFERROR(VLOOKUP(Abfalldokumentation!$O2007,Kennzahlen!U:X,3,FALSE)*Abfalldokumentation!$B2007,"0")))),0)</f>
        <v>14.49175949220386</v>
      </c>
      <c r="N2007" s="96" t="str">
        <f>IF(ISBLANK(Q2007),VLOOKUP(Abfalldokumentation!$O2007,'Linien - BU'!R:S,2,FALSE),Q2007)</f>
        <v>BU4</v>
      </c>
      <c r="O2007" s="97">
        <f t="shared" si="288"/>
        <v>29500908</v>
      </c>
      <c r="P2007" s="97">
        <f t="shared" si="289"/>
        <v>61</v>
      </c>
      <c r="Q2007" s="38" t="s">
        <v>9</v>
      </c>
      <c r="R2007" s="90">
        <v>29500908</v>
      </c>
      <c r="S2007" s="90">
        <v>15</v>
      </c>
      <c r="T2007" s="39">
        <v>61</v>
      </c>
      <c r="U2007" s="40">
        <v>44524</v>
      </c>
      <c r="V2007" s="91"/>
      <c r="W2007" s="90"/>
      <c r="X2007" s="92" t="str">
        <f>IFERROR(VLOOKUP(Abfalldokumentation!$R2007,Artikel!A:C,3,FALSE),Abfalldokumentation!$R2007)</f>
        <v>ABS GRUY</v>
      </c>
    </row>
    <row r="2008" spans="1:24" ht="30" customHeight="1" x14ac:dyDescent="0.25">
      <c r="A2008" s="93" t="str">
        <f>VLOOKUP(N2008,'Linien - BU'!A:B,2,FALSE)</f>
        <v>BU4</v>
      </c>
      <c r="B2008" s="94">
        <f t="shared" si="283"/>
        <v>15</v>
      </c>
      <c r="C2008" s="95">
        <f>Abfalldokumentation!$U2008</f>
        <v>44524</v>
      </c>
      <c r="D2008" s="68" t="str">
        <f>IFERROR(VLOOKUP(Tabelle3[[#This Row],[Artikelnr.]],Produktgruppe!A:B,2,0),Tabelle3[[#This Row],[Produktname]])</f>
        <v>ABS 295</v>
      </c>
      <c r="E2008" s="96" t="str">
        <f>IFERROR(VLOOKUP(Abfalldokumentation!$O2008,Artikel!A:C,3,FALSE),Abfalldokumentation!$O2008)</f>
        <v>ABS GRUY</v>
      </c>
      <c r="F2008" s="96" t="str">
        <f>VLOOKUP(T2008,'Liste Gründe'!A:D,2,FALSE)</f>
        <v>keinen Verwendungszweck</v>
      </c>
      <c r="G2008" s="95" t="str">
        <f>IF(ISBLANK(V2008),VLOOKUP(Abfalldokumentation!$P2008,'Liste Gründe'!A:D,3,FALSE),V2008)</f>
        <v>keinen Verwendungszweck</v>
      </c>
      <c r="H2008" s="96" t="str">
        <f>IF(ISBLANK(Abfalldokumentation!$W2008),"-",Abfalldokumentation!$W2008)</f>
        <v>-</v>
      </c>
      <c r="I2008" s="96">
        <f t="shared" si="284"/>
        <v>47</v>
      </c>
      <c r="J2008" s="96" t="str">
        <f t="shared" si="285"/>
        <v>Produkte</v>
      </c>
      <c r="K2008" s="96" t="str">
        <f t="shared" si="286"/>
        <v>BUs</v>
      </c>
      <c r="L2008" s="96" t="str">
        <f t="shared" si="287"/>
        <v>Symptome</v>
      </c>
      <c r="M20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IFERROR(VLOOKUP(Abfalldokumentation!$O2008,Kennzahlen!U:X,3,FALSE)*Abfalldokumentation!$B2008,"0")))),0)</f>
        <v>14.49175949220386</v>
      </c>
      <c r="N2008" s="96" t="str">
        <f>IF(ISBLANK(Q2008),VLOOKUP(Abfalldokumentation!$O2008,'Linien - BU'!R:S,2,FALSE),Q2008)</f>
        <v>BU4</v>
      </c>
      <c r="O2008" s="97">
        <f t="shared" si="288"/>
        <v>29500908</v>
      </c>
      <c r="P2008" s="97">
        <f t="shared" si="289"/>
        <v>61</v>
      </c>
      <c r="Q2008" s="38" t="s">
        <v>9</v>
      </c>
      <c r="R2008" s="90">
        <v>29500908</v>
      </c>
      <c r="S2008" s="90">
        <v>15</v>
      </c>
      <c r="T2008" s="39">
        <v>61</v>
      </c>
      <c r="U2008" s="40">
        <v>44524</v>
      </c>
      <c r="V2008" s="91"/>
      <c r="W2008" s="90"/>
      <c r="X2008" s="92" t="str">
        <f>IFERROR(VLOOKUP(Abfalldokumentation!$R2008,Artikel!A:C,3,FALSE),Abfalldokumentation!$R2008)</f>
        <v>ABS GRUY</v>
      </c>
    </row>
    <row r="2009" spans="1:24" ht="30" customHeight="1" x14ac:dyDescent="0.25">
      <c r="A2009" s="93" t="str">
        <f>VLOOKUP(N2009,'Linien - BU'!A:B,2,FALSE)</f>
        <v>BU4</v>
      </c>
      <c r="B2009" s="94">
        <f t="shared" si="283"/>
        <v>12</v>
      </c>
      <c r="C2009" s="95">
        <f>Abfalldokumentation!$U2009</f>
        <v>44524</v>
      </c>
      <c r="D2009" s="68" t="str">
        <f>IFERROR(VLOOKUP(Tabelle3[[#This Row],[Artikelnr.]],Produktgruppe!A:B,2,0),Tabelle3[[#This Row],[Produktname]])</f>
        <v>ABS 295</v>
      </c>
      <c r="E2009" s="96" t="str">
        <f>IFERROR(VLOOKUP(Abfalldokumentation!$O2009,Artikel!A:C,3,FALSE),Abfalldokumentation!$O2009)</f>
        <v>ABS GRUY</v>
      </c>
      <c r="F2009" s="96" t="str">
        <f>VLOOKUP(T2009,'Liste Gründe'!A:D,2,FALSE)</f>
        <v>keinen Verwendungszweck</v>
      </c>
      <c r="G2009" s="95" t="str">
        <f>IF(ISBLANK(V2009),VLOOKUP(Abfalldokumentation!$P2009,'Liste Gründe'!A:D,3,FALSE),V2009)</f>
        <v>keinen Verwendungszweck</v>
      </c>
      <c r="H2009" s="96" t="str">
        <f>IF(ISBLANK(Abfalldokumentation!$W2009),"-",Abfalldokumentation!$W2009)</f>
        <v>-</v>
      </c>
      <c r="I2009" s="96">
        <f t="shared" si="284"/>
        <v>47</v>
      </c>
      <c r="J2009" s="96" t="str">
        <f t="shared" si="285"/>
        <v>Produkte</v>
      </c>
      <c r="K2009" s="96" t="str">
        <f t="shared" si="286"/>
        <v>BUs</v>
      </c>
      <c r="L2009" s="96" t="str">
        <f t="shared" si="287"/>
        <v>Symptome</v>
      </c>
      <c r="M20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IFERROR(VLOOKUP(Abfalldokumentation!$O2009,Kennzahlen!U:X,3,FALSE)*Abfalldokumentation!$B2009,"0")))),0)</f>
        <v>14.49175949220386</v>
      </c>
      <c r="N2009" s="96" t="str">
        <f>IF(ISBLANK(Q2009),VLOOKUP(Abfalldokumentation!$O2009,'Linien - BU'!R:S,2,FALSE),Q2009)</f>
        <v>BU4</v>
      </c>
      <c r="O2009" s="97">
        <f t="shared" si="288"/>
        <v>29500908</v>
      </c>
      <c r="P2009" s="97">
        <f t="shared" si="289"/>
        <v>61</v>
      </c>
      <c r="Q2009" s="38" t="s">
        <v>9</v>
      </c>
      <c r="R2009" s="90">
        <v>29500908</v>
      </c>
      <c r="S2009" s="90">
        <v>12</v>
      </c>
      <c r="T2009" s="39">
        <v>61</v>
      </c>
      <c r="U2009" s="40">
        <v>44524</v>
      </c>
      <c r="V2009" s="91"/>
      <c r="W2009" s="90"/>
      <c r="X2009" s="92" t="str">
        <f>IFERROR(VLOOKUP(Abfalldokumentation!$R2009,Artikel!A:C,3,FALSE),Abfalldokumentation!$R2009)</f>
        <v>ABS GRUY</v>
      </c>
    </row>
    <row r="2010" spans="1:24" ht="30" customHeight="1" x14ac:dyDescent="0.25">
      <c r="A2010" s="93" t="str">
        <f>VLOOKUP(N2010,'Linien - BU'!A:B,2,FALSE)</f>
        <v>BU4</v>
      </c>
      <c r="B2010" s="94">
        <f t="shared" si="283"/>
        <v>5</v>
      </c>
      <c r="C2010" s="95">
        <f>Abfalldokumentation!$U2010</f>
        <v>44524</v>
      </c>
      <c r="D2010" s="68" t="str">
        <f>IFERROR(VLOOKUP(Tabelle3[[#This Row],[Artikelnr.]],Produktgruppe!A:B,2,0),Tabelle3[[#This Row],[Produktname]])</f>
        <v>ABS 295</v>
      </c>
      <c r="E2010" s="96" t="str">
        <f>IFERROR(VLOOKUP(Abfalldokumentation!$O2010,Artikel!A:C,3,FALSE),Abfalldokumentation!$O2010)</f>
        <v>ABS GRÜN-PESTO</v>
      </c>
      <c r="F2010" s="96" t="str">
        <f>VLOOKUP(T2010,'Liste Gründe'!A:D,2,FALSE)</f>
        <v>keinen Verwendungszweck</v>
      </c>
      <c r="G2010" s="95" t="str">
        <f>IF(ISBLANK(V2010),VLOOKUP(Abfalldokumentation!$P2010,'Liste Gründe'!A:D,3,FALSE),V2010)</f>
        <v>keinen Verwendungszweck</v>
      </c>
      <c r="H2010" s="96" t="str">
        <f>IF(ISBLANK(Abfalldokumentation!$W2010),"-",Abfalldokumentation!$W2010)</f>
        <v>-</v>
      </c>
      <c r="I2010" s="96">
        <f t="shared" si="284"/>
        <v>47</v>
      </c>
      <c r="J2010" s="96" t="str">
        <f t="shared" si="285"/>
        <v>Produkte</v>
      </c>
      <c r="K2010" s="96" t="str">
        <f t="shared" si="286"/>
        <v>BUs</v>
      </c>
      <c r="L2010" s="96" t="str">
        <f t="shared" si="287"/>
        <v>Symptome</v>
      </c>
      <c r="M20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IFERROR(VLOOKUP(Abfalldokumentation!$O2010,Kennzahlen!U:X,3,FALSE)*Abfalldokumentation!$B2010,"0")))),0)</f>
        <v>0</v>
      </c>
      <c r="N2010" s="96" t="str">
        <f>IF(ISBLANK(Q2010),VLOOKUP(Abfalldokumentation!$O2010,'Linien - BU'!R:S,2,FALSE),Q2010)</f>
        <v>BU4</v>
      </c>
      <c r="O2010" s="97">
        <f t="shared" si="288"/>
        <v>29500952</v>
      </c>
      <c r="P2010" s="97">
        <f t="shared" si="289"/>
        <v>61</v>
      </c>
      <c r="Q2010" s="38" t="s">
        <v>9</v>
      </c>
      <c r="R2010" s="90">
        <v>29500952</v>
      </c>
      <c r="S2010" s="90">
        <v>5</v>
      </c>
      <c r="T2010" s="39">
        <v>61</v>
      </c>
      <c r="U2010" s="40">
        <v>44524</v>
      </c>
      <c r="V2010" s="91"/>
      <c r="W2010" s="90"/>
      <c r="X2010" s="92" t="str">
        <f>IFERROR(VLOOKUP(Abfalldokumentation!$R2010,Artikel!A:C,3,FALSE),Abfalldokumentation!$R2010)</f>
        <v>ABS GRÜN-PESTO</v>
      </c>
    </row>
    <row r="2011" spans="1:24" ht="30" customHeight="1" x14ac:dyDescent="0.25">
      <c r="A2011" s="93" t="str">
        <f>VLOOKUP(N2011,'Linien - BU'!A:B,2,FALSE)</f>
        <v>BU4</v>
      </c>
      <c r="B2011" s="94">
        <f t="shared" si="283"/>
        <v>18</v>
      </c>
      <c r="C2011" s="95">
        <f>Abfalldokumentation!$U2011</f>
        <v>44524</v>
      </c>
      <c r="D2011" s="68" t="str">
        <f>IFERROR(VLOOKUP(Tabelle3[[#This Row],[Artikelnr.]],Produktgruppe!A:B,2,0),Tabelle3[[#This Row],[Produktname]])</f>
        <v>ABS 295</v>
      </c>
      <c r="E2011" s="96" t="str">
        <f>IFERROR(VLOOKUP(Abfalldokumentation!$O2011,Artikel!A:C,3,FALSE),Abfalldokumentation!$O2011)</f>
        <v>ABS GRÜN-PESTO</v>
      </c>
      <c r="F2011" s="96" t="str">
        <f>VLOOKUP(T2011,'Liste Gründe'!A:D,2,FALSE)</f>
        <v>keinen Verwendungszweck</v>
      </c>
      <c r="G2011" s="95" t="str">
        <f>IF(ISBLANK(V2011),VLOOKUP(Abfalldokumentation!$P2011,'Liste Gründe'!A:D,3,FALSE),V2011)</f>
        <v>keinen Verwendungszweck</v>
      </c>
      <c r="H2011" s="96" t="str">
        <f>IF(ISBLANK(Abfalldokumentation!$W2011),"-",Abfalldokumentation!$W2011)</f>
        <v>-</v>
      </c>
      <c r="I2011" s="96">
        <f t="shared" si="284"/>
        <v>47</v>
      </c>
      <c r="J2011" s="96" t="str">
        <f t="shared" si="285"/>
        <v>Produkte</v>
      </c>
      <c r="K2011" s="96" t="str">
        <f t="shared" si="286"/>
        <v>BUs</v>
      </c>
      <c r="L2011" s="96" t="str">
        <f t="shared" si="287"/>
        <v>Symptome</v>
      </c>
      <c r="M20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IFERROR(VLOOKUP(Abfalldokumentation!$O2011,Kennzahlen!U:X,3,FALSE)*Abfalldokumentation!$B2011,"0")))),0)</f>
        <v>0</v>
      </c>
      <c r="N2011" s="96" t="str">
        <f>IF(ISBLANK(Q2011),VLOOKUP(Abfalldokumentation!$O2011,'Linien - BU'!R:S,2,FALSE),Q2011)</f>
        <v>BU4</v>
      </c>
      <c r="O2011" s="97">
        <f t="shared" si="288"/>
        <v>29500952</v>
      </c>
      <c r="P2011" s="97">
        <f t="shared" si="289"/>
        <v>61</v>
      </c>
      <c r="Q2011" s="38" t="s">
        <v>9</v>
      </c>
      <c r="R2011" s="90">
        <v>29500952</v>
      </c>
      <c r="S2011" s="90">
        <v>18</v>
      </c>
      <c r="T2011" s="39">
        <v>61</v>
      </c>
      <c r="U2011" s="40">
        <v>44524</v>
      </c>
      <c r="V2011" s="91"/>
      <c r="W2011" s="90"/>
      <c r="X2011" s="92" t="str">
        <f>IFERROR(VLOOKUP(Abfalldokumentation!$R2011,Artikel!A:C,3,FALSE),Abfalldokumentation!$R2011)</f>
        <v>ABS GRÜN-PESTO</v>
      </c>
    </row>
    <row r="2012" spans="1:24" ht="30" customHeight="1" x14ac:dyDescent="0.25">
      <c r="A2012" s="93" t="str">
        <f>VLOOKUP(N2012,'Linien - BU'!A:B,2,FALSE)</f>
        <v>BU4</v>
      </c>
      <c r="B2012" s="94">
        <f t="shared" si="283"/>
        <v>15</v>
      </c>
      <c r="C2012" s="95">
        <f>Abfalldokumentation!$U2012</f>
        <v>44524</v>
      </c>
      <c r="D2012" s="68" t="str">
        <f>IFERROR(VLOOKUP(Tabelle3[[#This Row],[Artikelnr.]],Produktgruppe!A:B,2,0),Tabelle3[[#This Row],[Produktname]])</f>
        <v>ABS 295</v>
      </c>
      <c r="E2012" s="96" t="str">
        <f>IFERROR(VLOOKUP(Abfalldokumentation!$O2012,Artikel!A:C,3,FALSE),Abfalldokumentation!$O2012)</f>
        <v>ABS Whisky-Nuts</v>
      </c>
      <c r="F2012" s="96" t="str">
        <f>VLOOKUP(T2012,'Liste Gründe'!A:D,2,FALSE)</f>
        <v>keinen Verwendungszweck</v>
      </c>
      <c r="G2012" s="95" t="str">
        <f>IF(ISBLANK(V2012),VLOOKUP(Abfalldokumentation!$P2012,'Liste Gründe'!A:D,3,FALSE),V2012)</f>
        <v>keinen Verwendungszweck</v>
      </c>
      <c r="H2012" s="96" t="str">
        <f>IF(ISBLANK(Abfalldokumentation!$W2012),"-",Abfalldokumentation!$W2012)</f>
        <v>-</v>
      </c>
      <c r="I2012" s="96">
        <f t="shared" si="284"/>
        <v>47</v>
      </c>
      <c r="J2012" s="96" t="str">
        <f t="shared" si="285"/>
        <v>Produkte</v>
      </c>
      <c r="K2012" s="96" t="str">
        <f t="shared" si="286"/>
        <v>BUs</v>
      </c>
      <c r="L2012" s="96" t="str">
        <f t="shared" si="287"/>
        <v>Symptome</v>
      </c>
      <c r="M20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IFERROR(VLOOKUP(Abfalldokumentation!$O2012,Kennzahlen!U:X,3,FALSE)*Abfalldokumentation!$B2012,"0")))),0)</f>
        <v>7.5058130571925785</v>
      </c>
      <c r="N2012" s="96" t="str">
        <f>IF(ISBLANK(Q2012),VLOOKUP(Abfalldokumentation!$O2012,'Linien - BU'!R:S,2,FALSE),Q2012)</f>
        <v>BU4</v>
      </c>
      <c r="O2012" s="97">
        <f t="shared" si="288"/>
        <v>29501009</v>
      </c>
      <c r="P2012" s="97">
        <f t="shared" si="289"/>
        <v>61</v>
      </c>
      <c r="Q2012" s="38" t="s">
        <v>9</v>
      </c>
      <c r="R2012" s="90">
        <v>29501009</v>
      </c>
      <c r="S2012" s="90">
        <v>15</v>
      </c>
      <c r="T2012" s="39">
        <v>61</v>
      </c>
      <c r="U2012" s="40">
        <v>44524</v>
      </c>
      <c r="V2012" s="91"/>
      <c r="W2012" s="90"/>
      <c r="X2012" s="92" t="str">
        <f>IFERROR(VLOOKUP(Abfalldokumentation!$R2012,Artikel!A:C,3,FALSE),Abfalldokumentation!$R2012)</f>
        <v>ABS Whisky-Nuts</v>
      </c>
    </row>
    <row r="2013" spans="1:24" ht="30" customHeight="1" x14ac:dyDescent="0.25">
      <c r="A2013" s="93" t="str">
        <f>VLOOKUP(N2013,'Linien - BU'!A:B,2,FALSE)</f>
        <v>BU4</v>
      </c>
      <c r="B2013" s="94">
        <f t="shared" si="283"/>
        <v>16</v>
      </c>
      <c r="C2013" s="95">
        <f>Abfalldokumentation!$U2013</f>
        <v>44524</v>
      </c>
      <c r="D2013" s="68" t="str">
        <f>IFERROR(VLOOKUP(Tabelle3[[#This Row],[Artikelnr.]],Produktgruppe!A:B,2,0),Tabelle3[[#This Row],[Produktname]])</f>
        <v>ABS 295</v>
      </c>
      <c r="E2013" s="96" t="str">
        <f>IFERROR(VLOOKUP(Abfalldokumentation!$O2013,Artikel!A:C,3,FALSE),Abfalldokumentation!$O2013)</f>
        <v>ABS Whisky-Nuts</v>
      </c>
      <c r="F2013" s="96" t="str">
        <f>VLOOKUP(T2013,'Liste Gründe'!A:D,2,FALSE)</f>
        <v>keinen Verwendungszweck</v>
      </c>
      <c r="G2013" s="95" t="str">
        <f>IF(ISBLANK(V2013),VLOOKUP(Abfalldokumentation!$P2013,'Liste Gründe'!A:D,3,FALSE),V2013)</f>
        <v>keinen Verwendungszweck</v>
      </c>
      <c r="H2013" s="96" t="str">
        <f>IF(ISBLANK(Abfalldokumentation!$W2013),"-",Abfalldokumentation!$W2013)</f>
        <v>-</v>
      </c>
      <c r="I2013" s="96">
        <f t="shared" si="284"/>
        <v>47</v>
      </c>
      <c r="J2013" s="96" t="str">
        <f t="shared" si="285"/>
        <v>Produkte</v>
      </c>
      <c r="K2013" s="96" t="str">
        <f t="shared" si="286"/>
        <v>BUs</v>
      </c>
      <c r="L2013" s="96" t="str">
        <f t="shared" si="287"/>
        <v>Symptome</v>
      </c>
      <c r="M20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IFERROR(VLOOKUP(Abfalldokumentation!$O2013,Kennzahlen!U:X,3,FALSE)*Abfalldokumentation!$B2013,"0")))),0)</f>
        <v>7.5058130571925785</v>
      </c>
      <c r="N2013" s="96" t="str">
        <f>IF(ISBLANK(Q2013),VLOOKUP(Abfalldokumentation!$O2013,'Linien - BU'!R:S,2,FALSE),Q2013)</f>
        <v>BU4</v>
      </c>
      <c r="O2013" s="97">
        <f t="shared" si="288"/>
        <v>29501009</v>
      </c>
      <c r="P2013" s="97">
        <f t="shared" si="289"/>
        <v>61</v>
      </c>
      <c r="Q2013" s="38" t="s">
        <v>9</v>
      </c>
      <c r="R2013" s="90">
        <v>29501009</v>
      </c>
      <c r="S2013" s="90">
        <v>16</v>
      </c>
      <c r="T2013" s="39">
        <v>61</v>
      </c>
      <c r="U2013" s="40">
        <v>44524</v>
      </c>
      <c r="V2013" s="91"/>
      <c r="W2013" s="90"/>
      <c r="X2013" s="92" t="str">
        <f>IFERROR(VLOOKUP(Abfalldokumentation!$R2013,Artikel!A:C,3,FALSE),Abfalldokumentation!$R2013)</f>
        <v>ABS Whisky-Nuts</v>
      </c>
    </row>
    <row r="2014" spans="1:24" ht="30" customHeight="1" x14ac:dyDescent="0.25">
      <c r="A2014" s="93" t="str">
        <f>VLOOKUP(N2014,'Linien - BU'!A:B,2,FALSE)</f>
        <v>BU4</v>
      </c>
      <c r="B2014" s="94">
        <f t="shared" si="283"/>
        <v>20</v>
      </c>
      <c r="C2014" s="95">
        <f>Abfalldokumentation!$U2014</f>
        <v>44524</v>
      </c>
      <c r="D2014" s="68" t="str">
        <f>IFERROR(VLOOKUP(Tabelle3[[#This Row],[Artikelnr.]],Produktgruppe!A:B,2,0),Tabelle3[[#This Row],[Produktname]])</f>
        <v>ABS 295</v>
      </c>
      <c r="E2014" s="96" t="str">
        <f>IFERROR(VLOOKUP(Abfalldokumentation!$O2014,Artikel!A:C,3,FALSE),Abfalldokumentation!$O2014)</f>
        <v>ABS OLD-AMSTERDAM</v>
      </c>
      <c r="F2014" s="96" t="str">
        <f>VLOOKUP(T2014,'Liste Gründe'!A:D,2,FALSE)</f>
        <v>keinen Verwendungszweck</v>
      </c>
      <c r="G2014" s="95" t="str">
        <f>IF(ISBLANK(V2014),VLOOKUP(Abfalldokumentation!$P2014,'Liste Gründe'!A:D,3,FALSE),V2014)</f>
        <v>keinen Verwendungszweck</v>
      </c>
      <c r="H2014" s="96" t="str">
        <f>IF(ISBLANK(Abfalldokumentation!$W2014),"-",Abfalldokumentation!$W2014)</f>
        <v>-</v>
      </c>
      <c r="I2014" s="96">
        <f t="shared" si="284"/>
        <v>47</v>
      </c>
      <c r="J2014" s="96" t="str">
        <f t="shared" si="285"/>
        <v>Produkte</v>
      </c>
      <c r="K2014" s="96" t="str">
        <f t="shared" si="286"/>
        <v>BUs</v>
      </c>
      <c r="L2014" s="96" t="str">
        <f t="shared" si="287"/>
        <v>Symptome</v>
      </c>
      <c r="M20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IFERROR(VLOOKUP(Abfalldokumentation!$O2014,Kennzahlen!U:X,3,FALSE)*Abfalldokumentation!$B2014,"0")))),0)</f>
        <v>10.868925052314992</v>
      </c>
      <c r="N2014" s="96" t="str">
        <f>IF(ISBLANK(Q2014),VLOOKUP(Abfalldokumentation!$O2014,'Linien - BU'!R:S,2,FALSE),Q2014)</f>
        <v>BU4</v>
      </c>
      <c r="O2014" s="97">
        <f t="shared" si="288"/>
        <v>29501039</v>
      </c>
      <c r="P2014" s="97">
        <f t="shared" si="289"/>
        <v>61</v>
      </c>
      <c r="Q2014" s="38" t="s">
        <v>9</v>
      </c>
      <c r="R2014" s="90">
        <v>29501039</v>
      </c>
      <c r="S2014" s="90">
        <v>20</v>
      </c>
      <c r="T2014" s="39">
        <v>61</v>
      </c>
      <c r="U2014" s="40">
        <v>44524</v>
      </c>
      <c r="V2014" s="91"/>
      <c r="W2014" s="90"/>
      <c r="X2014" s="92" t="str">
        <f>IFERROR(VLOOKUP(Abfalldokumentation!$R2014,Artikel!A:C,3,FALSE),Abfalldokumentation!$R2014)</f>
        <v>ABS OLD-AMSTERDAM</v>
      </c>
    </row>
    <row r="2015" spans="1:24" ht="30" customHeight="1" x14ac:dyDescent="0.25">
      <c r="A2015" s="93" t="str">
        <f>VLOOKUP(N2015,'Linien - BU'!A:B,2,FALSE)</f>
        <v>BU4</v>
      </c>
      <c r="B2015" s="94">
        <f t="shared" si="283"/>
        <v>22</v>
      </c>
      <c r="C2015" s="95">
        <f>Abfalldokumentation!$U2015</f>
        <v>44524</v>
      </c>
      <c r="D2015" s="68" t="str">
        <f>IFERROR(VLOOKUP(Tabelle3[[#This Row],[Artikelnr.]],Produktgruppe!A:B,2,0),Tabelle3[[#This Row],[Produktname]])</f>
        <v>ABS 295</v>
      </c>
      <c r="E2015" s="96" t="str">
        <f>IFERROR(VLOOKUP(Abfalldokumentation!$O2015,Artikel!A:C,3,FALSE),Abfalldokumentation!$O2015)</f>
        <v>ABS OLD-AMSTERDAM</v>
      </c>
      <c r="F2015" s="96" t="str">
        <f>VLOOKUP(T2015,'Liste Gründe'!A:D,2,FALSE)</f>
        <v>keinen Verwendungszweck</v>
      </c>
      <c r="G2015" s="95" t="str">
        <f>IF(ISBLANK(V2015),VLOOKUP(Abfalldokumentation!$P2015,'Liste Gründe'!A:D,3,FALSE),V2015)</f>
        <v>keinen Verwendungszweck</v>
      </c>
      <c r="H2015" s="96" t="str">
        <f>IF(ISBLANK(Abfalldokumentation!$W2015),"-",Abfalldokumentation!$W2015)</f>
        <v>-</v>
      </c>
      <c r="I2015" s="96">
        <f t="shared" si="284"/>
        <v>47</v>
      </c>
      <c r="J2015" s="96" t="str">
        <f t="shared" si="285"/>
        <v>Produkte</v>
      </c>
      <c r="K2015" s="96" t="str">
        <f t="shared" si="286"/>
        <v>BUs</v>
      </c>
      <c r="L2015" s="96" t="str">
        <f t="shared" si="287"/>
        <v>Symptome</v>
      </c>
      <c r="M20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IFERROR(VLOOKUP(Abfalldokumentation!$O2015,Kennzahlen!U:X,3,FALSE)*Abfalldokumentation!$B2015,"0")))),0)</f>
        <v>10.868925052314992</v>
      </c>
      <c r="N2015" s="96" t="str">
        <f>IF(ISBLANK(Q2015),VLOOKUP(Abfalldokumentation!$O2015,'Linien - BU'!R:S,2,FALSE),Q2015)</f>
        <v>BU4</v>
      </c>
      <c r="O2015" s="97">
        <f t="shared" si="288"/>
        <v>29501039</v>
      </c>
      <c r="P2015" s="97">
        <f t="shared" si="289"/>
        <v>61</v>
      </c>
      <c r="Q2015" s="38" t="s">
        <v>9</v>
      </c>
      <c r="R2015" s="90">
        <v>29501039</v>
      </c>
      <c r="S2015" s="90">
        <v>22</v>
      </c>
      <c r="T2015" s="39">
        <v>61</v>
      </c>
      <c r="U2015" s="40">
        <v>44524</v>
      </c>
      <c r="V2015" s="91"/>
      <c r="W2015" s="90"/>
      <c r="X2015" s="92" t="str">
        <f>IFERROR(VLOOKUP(Abfalldokumentation!$R2015,Artikel!A:C,3,FALSE),Abfalldokumentation!$R2015)</f>
        <v>ABS OLD-AMSTERDAM</v>
      </c>
    </row>
    <row r="2016" spans="1:24" ht="30" customHeight="1" x14ac:dyDescent="0.25">
      <c r="A2016" s="93" t="str">
        <f>VLOOKUP(N2016,'Linien - BU'!A:B,2,FALSE)</f>
        <v>BU4</v>
      </c>
      <c r="B2016" s="94">
        <f t="shared" si="283"/>
        <v>171</v>
      </c>
      <c r="C2016" s="95">
        <f>Abfalldokumentation!$U2016</f>
        <v>44524</v>
      </c>
      <c r="D2016" s="68" t="str">
        <f>IFERROR(VLOOKUP(Tabelle3[[#This Row],[Artikelnr.]],Produktgruppe!A:B,2,0),Tabelle3[[#This Row],[Produktname]])</f>
        <v>ABS 295</v>
      </c>
      <c r="E2016" s="96" t="str">
        <f>IFERROR(VLOOKUP(Abfalldokumentation!$O2016,Artikel!A:C,3,FALSE),Abfalldokumentation!$O2016)</f>
        <v>ABS AT-ROTWEIN</v>
      </c>
      <c r="F2016" s="96" t="str">
        <f>VLOOKUP(T2016,'Liste Gründe'!A:D,2,FALSE)</f>
        <v>Verpackungsfehler</v>
      </c>
      <c r="G2016" s="95" t="str">
        <f>IF(ISBLANK(V2016),VLOOKUP(Abfalldokumentation!$P2016,'Liste Gründe'!A:D,3,FALSE),V2016)</f>
        <v>offene Verpackung</v>
      </c>
      <c r="H2016" s="96" t="str">
        <f>IF(ISBLANK(Abfalldokumentation!$W2016),"-",Abfalldokumentation!$W2016)</f>
        <v>-</v>
      </c>
      <c r="I2016" s="96">
        <f t="shared" si="284"/>
        <v>47</v>
      </c>
      <c r="J2016" s="96" t="str">
        <f t="shared" si="285"/>
        <v>Produkte</v>
      </c>
      <c r="K2016" s="96" t="str">
        <f t="shared" si="286"/>
        <v>BUs</v>
      </c>
      <c r="L2016" s="96" t="str">
        <f t="shared" si="287"/>
        <v>Symptome</v>
      </c>
      <c r="M20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IFERROR(VLOOKUP(Abfalldokumentation!$O2016,Kennzahlen!U:X,3,FALSE)*Abfalldokumentation!$B2016,"0")))),0)</f>
        <v>7.4148209887633527</v>
      </c>
      <c r="N2016" s="96" t="str">
        <f>IF(ISBLANK(Q2016),VLOOKUP(Abfalldokumentation!$O2016,'Linien - BU'!R:S,2,FALSE),Q2016)</f>
        <v>BU4</v>
      </c>
      <c r="O2016" s="97">
        <f t="shared" si="288"/>
        <v>29501013</v>
      </c>
      <c r="P2016" s="97">
        <f t="shared" si="289"/>
        <v>82</v>
      </c>
      <c r="Q2016" s="38" t="s">
        <v>9</v>
      </c>
      <c r="R2016" s="90">
        <v>29501013</v>
      </c>
      <c r="S2016" s="90">
        <f>13+19.6+21+20.2+78+19.2</f>
        <v>171</v>
      </c>
      <c r="T2016" s="90">
        <v>82</v>
      </c>
      <c r="U2016" s="40">
        <v>44524</v>
      </c>
      <c r="V2016" s="91"/>
      <c r="W2016" s="90"/>
      <c r="X2016" s="92" t="str">
        <f>IFERROR(VLOOKUP(Abfalldokumentation!$R2016,Artikel!A:C,3,FALSE),Abfalldokumentation!$R2016)</f>
        <v>ABS AT-ROTWEIN</v>
      </c>
    </row>
    <row r="2017" spans="1:24" ht="30" customHeight="1" x14ac:dyDescent="0.25">
      <c r="A2017" s="93" t="str">
        <f>VLOOKUP(N2017,'Linien - BU'!A:B,2,FALSE)</f>
        <v>BU4</v>
      </c>
      <c r="B2017" s="94">
        <f t="shared" si="283"/>
        <v>11</v>
      </c>
      <c r="C2017" s="95">
        <f>Abfalldokumentation!$U2017</f>
        <v>44524</v>
      </c>
      <c r="D2017" s="68" t="str">
        <f>IFERROR(VLOOKUP(Tabelle3[[#This Row],[Artikelnr.]],Produktgruppe!A:B,2,0),Tabelle3[[#This Row],[Produktname]])</f>
        <v>ABS 295</v>
      </c>
      <c r="E2017" s="96" t="str">
        <f>IFERROR(VLOOKUP(Abfalldokumentation!$O2017,Artikel!A:C,3,FALSE),Abfalldokumentation!$O2017)</f>
        <v>ABS Simmentaler</v>
      </c>
      <c r="F2017" s="96" t="str">
        <f>VLOOKUP(T2017,'Liste Gründe'!A:D,2,FALSE)</f>
        <v>Rest</v>
      </c>
      <c r="G2017" s="95" t="str">
        <f>IF(ISBLANK(V2017),VLOOKUP(Abfalldokumentation!$P2017,'Liste Gründe'!A:D,3,FALSE),V2017)</f>
        <v>Grund unbekannt</v>
      </c>
      <c r="H2017" s="96" t="str">
        <f>IF(ISBLANK(Abfalldokumentation!$W2017),"-",Abfalldokumentation!$W2017)</f>
        <v>-</v>
      </c>
      <c r="I2017" s="96">
        <f t="shared" si="284"/>
        <v>47</v>
      </c>
      <c r="J2017" s="96" t="str">
        <f t="shared" si="285"/>
        <v>Produkte</v>
      </c>
      <c r="K2017" s="96" t="str">
        <f t="shared" si="286"/>
        <v>BUs</v>
      </c>
      <c r="L2017" s="96" t="str">
        <f t="shared" si="287"/>
        <v>Symptome</v>
      </c>
      <c r="M20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IFERROR(VLOOKUP(Abfalldokumentation!$O2017,Kennzahlen!U:X,3,FALSE)*Abfalldokumentation!$B2017,"0")))),0)</f>
        <v>6.7003968641643503</v>
      </c>
      <c r="N2017" s="96" t="str">
        <f>IF(ISBLANK(Q2017),VLOOKUP(Abfalldokumentation!$O2017,'Linien - BU'!R:S,2,FALSE),Q2017)</f>
        <v>BU4</v>
      </c>
      <c r="O2017" s="97">
        <f t="shared" si="288"/>
        <v>29501099</v>
      </c>
      <c r="P2017" s="97">
        <f t="shared" si="289"/>
        <v>90</v>
      </c>
      <c r="Q2017" s="38" t="s">
        <v>9</v>
      </c>
      <c r="R2017" s="90">
        <v>29501099</v>
      </c>
      <c r="S2017" s="90">
        <v>11</v>
      </c>
      <c r="T2017" s="90">
        <v>90</v>
      </c>
      <c r="U2017" s="40">
        <v>44524</v>
      </c>
      <c r="V2017" s="91"/>
      <c r="W2017" s="90"/>
      <c r="X2017" s="92" t="str">
        <f>IFERROR(VLOOKUP(Abfalldokumentation!$R2017,Artikel!A:C,3,FALSE),Abfalldokumentation!$R2017)</f>
        <v>ABS Simmentaler</v>
      </c>
    </row>
    <row r="2018" spans="1:24" ht="30" customHeight="1" x14ac:dyDescent="0.25">
      <c r="A2018" s="103" t="str">
        <f>VLOOKUP(N2018,'Linien - BU'!A:B,2,FALSE)</f>
        <v>BU4</v>
      </c>
      <c r="B2018" s="104">
        <f t="shared" ref="B2018:B2039" si="290">S2018</f>
        <v>20</v>
      </c>
      <c r="C2018" s="105">
        <f>Abfalldokumentation!$U2018</f>
        <v>44525</v>
      </c>
      <c r="D2018" s="68" t="str">
        <f>IFERROR(VLOOKUP(Tabelle3[[#This Row],[Artikelnr.]],Produktgruppe!A:B,2,0),Tabelle3[[#This Row],[Produktname]])</f>
        <v>ABS 295</v>
      </c>
      <c r="E2018" s="106" t="str">
        <f>IFERROR(VLOOKUP(Abfalldokumentation!$O2018,Artikel!A:C,3,FALSE),Abfalldokumentation!$O2018)</f>
        <v>ABS PECO</v>
      </c>
      <c r="F2018" s="106" t="str">
        <f>VLOOKUP(T2018,'Liste Gründe'!A:D,2,FALSE)</f>
        <v>keinen Verwendungszweck</v>
      </c>
      <c r="G2018" s="105" t="str">
        <f>IF(ISBLANK(V2018),VLOOKUP(Abfalldokumentation!$P2018,'Liste Gründe'!A:D,3,FALSE),V2018)</f>
        <v>keinen Verwendungszweck</v>
      </c>
      <c r="H2018" s="106" t="str">
        <f>IF(ISBLANK(Abfalldokumentation!$W2018),"-",Abfalldokumentation!$W2018)</f>
        <v>-</v>
      </c>
      <c r="I2018" s="106">
        <f t="shared" ref="I2018:I2039" si="291">_xlfn.ISOWEEKNUM(C2018)</f>
        <v>47</v>
      </c>
      <c r="J2018" s="107" t="str">
        <f t="shared" ref="J2018:J2039" si="292">"Produkte"</f>
        <v>Produkte</v>
      </c>
      <c r="K2018" s="107" t="str">
        <f t="shared" ref="K2018:K2039" si="293">"BUs"</f>
        <v>BUs</v>
      </c>
      <c r="L2018" s="107" t="str">
        <f t="shared" ref="L2018:L2039" si="294">"Symptome"</f>
        <v>Symptome</v>
      </c>
      <c r="M20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IFERROR(VLOOKUP(Abfalldokumentation!$O2018,Kennzahlen!U:X,3,FALSE)*Abfalldokumentation!$B2018,"0")))),0)</f>
        <v>9.1663526661992432</v>
      </c>
      <c r="N2018" s="106" t="str">
        <f>IF(ISBLANK(Q2018),VLOOKUP(Abfalldokumentation!$O2018,'Linien - BU'!R:S,2,FALSE),Q2018)</f>
        <v>BU4</v>
      </c>
      <c r="O2018" s="108">
        <f t="shared" ref="O2018:O2039" si="295">R2018</f>
        <v>29500891</v>
      </c>
      <c r="P2018" s="108">
        <f t="shared" ref="P2018:P2039" si="296">T2018</f>
        <v>61</v>
      </c>
      <c r="Q2018" s="109" t="s">
        <v>9</v>
      </c>
      <c r="R2018" s="110">
        <v>29500891</v>
      </c>
      <c r="S2018" s="111">
        <v>20</v>
      </c>
      <c r="T2018" s="111">
        <v>61</v>
      </c>
      <c r="U2018" s="112">
        <v>44525</v>
      </c>
      <c r="V2018" s="113"/>
      <c r="W2018" s="111"/>
      <c r="X2018" s="114" t="str">
        <f>IFERROR(VLOOKUP(Abfalldokumentation!$R2018,Artikel!A:C,3,FALSE),Abfalldokumentation!$R2018)</f>
        <v>ABS PECO</v>
      </c>
    </row>
    <row r="2019" spans="1:24" ht="30" customHeight="1" x14ac:dyDescent="0.25">
      <c r="A2019" s="103" t="str">
        <f>VLOOKUP(N2019,'Linien - BU'!A:B,2,FALSE)</f>
        <v>BU4</v>
      </c>
      <c r="B2019" s="104">
        <f t="shared" si="290"/>
        <v>15</v>
      </c>
      <c r="C2019" s="105">
        <f>Abfalldokumentation!$U2019</f>
        <v>44525</v>
      </c>
      <c r="D2019" s="68" t="str">
        <f>IFERROR(VLOOKUP(Tabelle3[[#This Row],[Artikelnr.]],Produktgruppe!A:B,2,0),Tabelle3[[#This Row],[Produktname]])</f>
        <v>ABS 295</v>
      </c>
      <c r="E2019" s="106" t="str">
        <f>IFERROR(VLOOKUP(Abfalldokumentation!$O2019,Artikel!A:C,3,FALSE),Abfalldokumentation!$O2019)</f>
        <v>ABS Unser Blütenkäse</v>
      </c>
      <c r="F2019" s="106" t="str">
        <f>VLOOKUP(T2019,'Liste Gründe'!A:D,2,FALSE)</f>
        <v>keinen Verwendungszweck</v>
      </c>
      <c r="G2019" s="105" t="str">
        <f>IF(ISBLANK(V2019),VLOOKUP(Abfalldokumentation!$P2019,'Liste Gründe'!A:D,3,FALSE),V2019)</f>
        <v>keinen Verwendungszweck</v>
      </c>
      <c r="H2019" s="106" t="str">
        <f>IF(ISBLANK(Abfalldokumentation!$W2019),"-",Abfalldokumentation!$W2019)</f>
        <v>-</v>
      </c>
      <c r="I2019" s="106">
        <f t="shared" si="291"/>
        <v>47</v>
      </c>
      <c r="J2019" s="107" t="str">
        <f t="shared" si="292"/>
        <v>Produkte</v>
      </c>
      <c r="K2019" s="107" t="str">
        <f t="shared" si="293"/>
        <v>BUs</v>
      </c>
      <c r="L2019" s="107" t="str">
        <f t="shared" si="294"/>
        <v>Symptome</v>
      </c>
      <c r="M20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IFERROR(VLOOKUP(Abfalldokumentation!$O2019,Kennzahlen!U:X,3,FALSE)*Abfalldokumentation!$B2019,"0")))),0)</f>
        <v>9.4651380183951126</v>
      </c>
      <c r="N2019" s="106" t="str">
        <f>IF(ISBLANK(Q2019),VLOOKUP(Abfalldokumentation!$O2019,'Linien - BU'!R:S,2,FALSE),Q2019)</f>
        <v>BU4</v>
      </c>
      <c r="O2019" s="108">
        <f t="shared" si="295"/>
        <v>29500910</v>
      </c>
      <c r="P2019" s="108">
        <f t="shared" si="296"/>
        <v>61</v>
      </c>
      <c r="Q2019" s="109" t="s">
        <v>9</v>
      </c>
      <c r="R2019" s="110">
        <v>29500910</v>
      </c>
      <c r="S2019" s="111">
        <v>15</v>
      </c>
      <c r="T2019" s="111">
        <v>61</v>
      </c>
      <c r="U2019" s="112">
        <v>44525</v>
      </c>
      <c r="V2019" s="113"/>
      <c r="W2019" s="111"/>
      <c r="X2019" s="114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03" t="str">
        <f>VLOOKUP(N2020,'Linien - BU'!A:B,2,FALSE)</f>
        <v>BU4</v>
      </c>
      <c r="B2020" s="104">
        <f t="shared" si="290"/>
        <v>6</v>
      </c>
      <c r="C2020" s="105">
        <f>Abfalldokumentation!$U2020</f>
        <v>44525</v>
      </c>
      <c r="D2020" s="68" t="str">
        <f>IFERROR(VLOOKUP(Tabelle3[[#This Row],[Artikelnr.]],Produktgruppe!A:B,2,0),Tabelle3[[#This Row],[Produktname]])</f>
        <v>ABS 295</v>
      </c>
      <c r="E2020" s="106" t="str">
        <f>IFERROR(VLOOKUP(Abfalldokumentation!$O2020,Artikel!A:C,3,FALSE),Abfalldokumentation!$O2020)</f>
        <v>ABS Unser Blütenkäse</v>
      </c>
      <c r="F2020" s="106" t="str">
        <f>VLOOKUP(T2020,'Liste Gründe'!A:D,2,FALSE)</f>
        <v>keinen Verwendungszweck</v>
      </c>
      <c r="G2020" s="105" t="str">
        <f>IF(ISBLANK(V2020),VLOOKUP(Abfalldokumentation!$P2020,'Liste Gründe'!A:D,3,FALSE),V2020)</f>
        <v>keinen Verwendungszweck</v>
      </c>
      <c r="H2020" s="106" t="str">
        <f>IF(ISBLANK(Abfalldokumentation!$W2020),"-",Abfalldokumentation!$W2020)</f>
        <v>-</v>
      </c>
      <c r="I2020" s="106">
        <f t="shared" si="291"/>
        <v>47</v>
      </c>
      <c r="J2020" s="107" t="str">
        <f t="shared" si="292"/>
        <v>Produkte</v>
      </c>
      <c r="K2020" s="107" t="str">
        <f t="shared" si="293"/>
        <v>BUs</v>
      </c>
      <c r="L2020" s="107" t="str">
        <f t="shared" si="294"/>
        <v>Symptome</v>
      </c>
      <c r="M20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IFERROR(VLOOKUP(Abfalldokumentation!$O2020,Kennzahlen!U:X,3,FALSE)*Abfalldokumentation!$B2020,"0")))),0)</f>
        <v>9.4651380183951126</v>
      </c>
      <c r="N2020" s="106" t="str">
        <f>IF(ISBLANK(Q2020),VLOOKUP(Abfalldokumentation!$O2020,'Linien - BU'!R:S,2,FALSE),Q2020)</f>
        <v>BU4</v>
      </c>
      <c r="O2020" s="108">
        <f t="shared" si="295"/>
        <v>29500910</v>
      </c>
      <c r="P2020" s="108">
        <f t="shared" si="296"/>
        <v>61</v>
      </c>
      <c r="Q2020" s="109" t="s">
        <v>9</v>
      </c>
      <c r="R2020" s="110">
        <v>29500910</v>
      </c>
      <c r="S2020" s="111">
        <v>6</v>
      </c>
      <c r="T2020" s="111">
        <v>61</v>
      </c>
      <c r="U2020" s="112">
        <v>44525</v>
      </c>
      <c r="V2020" s="113"/>
      <c r="W2020" s="111"/>
      <c r="X2020" s="114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03" t="str">
        <f>VLOOKUP(N2021,'Linien - BU'!A:B,2,FALSE)</f>
        <v>BU4</v>
      </c>
      <c r="B2021" s="104">
        <f t="shared" si="290"/>
        <v>10</v>
      </c>
      <c r="C2021" s="105">
        <f>Abfalldokumentation!$U2021</f>
        <v>44525</v>
      </c>
      <c r="D2021" s="68" t="str">
        <f>IFERROR(VLOOKUP(Tabelle3[[#This Row],[Artikelnr.]],Produktgruppe!A:B,2,0),Tabelle3[[#This Row],[Produktname]])</f>
        <v>ABS 295</v>
      </c>
      <c r="E2021" s="106" t="str">
        <f>IFERROR(VLOOKUP(Abfalldokumentation!$O2021,Artikel!A:C,3,FALSE),Abfalldokumentation!$O2021)</f>
        <v>ABS ORANG-PESTO</v>
      </c>
      <c r="F2021" s="106" t="str">
        <f>VLOOKUP(T2021,'Liste Gründe'!A:D,2,FALSE)</f>
        <v>keinen Verwendungszweck</v>
      </c>
      <c r="G2021" s="105" t="str">
        <f>IF(ISBLANK(V2021),VLOOKUP(Abfalldokumentation!$P2021,'Liste Gründe'!A:D,3,FALSE),V2021)</f>
        <v>keinen Verwendungszweck</v>
      </c>
      <c r="H2021" s="106" t="str">
        <f>IF(ISBLANK(Abfalldokumentation!$W2021),"-",Abfalldokumentation!$W2021)</f>
        <v>-</v>
      </c>
      <c r="I2021" s="106">
        <f t="shared" si="291"/>
        <v>47</v>
      </c>
      <c r="J2021" s="107" t="str">
        <f t="shared" si="292"/>
        <v>Produkte</v>
      </c>
      <c r="K2021" s="107" t="str">
        <f t="shared" si="293"/>
        <v>BUs</v>
      </c>
      <c r="L2021" s="107" t="str">
        <f t="shared" si="294"/>
        <v>Symptome</v>
      </c>
      <c r="M20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IFERROR(VLOOKUP(Abfalldokumentation!$O2021,Kennzahlen!U:X,3,FALSE)*Abfalldokumentation!$B2021,"0")))),0)</f>
        <v>7.2678522889458623</v>
      </c>
      <c r="N2021" s="106" t="str">
        <f>IF(ISBLANK(Q2021),VLOOKUP(Abfalldokumentation!$O2021,'Linien - BU'!R:S,2,FALSE),Q2021)</f>
        <v>BU4</v>
      </c>
      <c r="O2021" s="108">
        <f t="shared" si="295"/>
        <v>29501030</v>
      </c>
      <c r="P2021" s="108">
        <f t="shared" si="296"/>
        <v>61</v>
      </c>
      <c r="Q2021" s="109" t="s">
        <v>9</v>
      </c>
      <c r="R2021" s="110">
        <v>29501030</v>
      </c>
      <c r="S2021" s="111">
        <v>10</v>
      </c>
      <c r="T2021" s="111">
        <v>61</v>
      </c>
      <c r="U2021" s="112">
        <v>44525</v>
      </c>
      <c r="V2021" s="113"/>
      <c r="W2021" s="111"/>
      <c r="X2021" s="114" t="str">
        <f>IFERROR(VLOOKUP(Abfalldokumentation!$R2021,Artikel!A:C,3,FALSE),Abfalldokumentation!$R2021)</f>
        <v>ABS ORANG-PESTO</v>
      </c>
    </row>
    <row r="2022" spans="1:24" ht="30" customHeight="1" x14ac:dyDescent="0.25">
      <c r="A2022" s="103" t="str">
        <f>VLOOKUP(N2022,'Linien - BU'!A:B,2,FALSE)</f>
        <v>BU1</v>
      </c>
      <c r="B2022" s="104">
        <f t="shared" si="290"/>
        <v>195</v>
      </c>
      <c r="C2022" s="105">
        <f>Abfalldokumentation!$U2022</f>
        <v>44524</v>
      </c>
      <c r="D2022" s="68" t="str">
        <f>IFERROR(VLOOKUP(Tabelle3[[#This Row],[Artikelnr.]],Produktgruppe!A:B,2,0),Tabelle3[[#This Row],[Produktname]])</f>
        <v>Rest</v>
      </c>
      <c r="E2022" s="106" t="str">
        <f>IFERROR(VLOOKUP(Abfalldokumentation!$O2022,Artikel!A:C,3,FALSE),Abfalldokumentation!$O2022)</f>
        <v>-</v>
      </c>
      <c r="F2022" s="106" t="str">
        <f>VLOOKUP(T2022,'Liste Gründe'!A:D,2,FALSE)</f>
        <v>Linienbezogen</v>
      </c>
      <c r="G2022" s="105" t="str">
        <f>IF(ISBLANK(V2022),VLOOKUP(Abfalldokumentation!$P2022,'Liste Gründe'!A:D,3,FALSE),V2022)</f>
        <v>Reinigung</v>
      </c>
      <c r="H2022" s="106" t="str">
        <f>IF(ISBLANK(Abfalldokumentation!$W2022),"-",Abfalldokumentation!$W2022)</f>
        <v>-</v>
      </c>
      <c r="I2022" s="106">
        <f t="shared" si="291"/>
        <v>47</v>
      </c>
      <c r="J2022" s="107" t="str">
        <f t="shared" si="292"/>
        <v>Produkte</v>
      </c>
      <c r="K2022" s="107" t="str">
        <f t="shared" si="293"/>
        <v>BUs</v>
      </c>
      <c r="L2022" s="107" t="str">
        <f t="shared" si="294"/>
        <v>Symptome</v>
      </c>
      <c r="M20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IFERROR(VLOOKUP(Abfalldokumentation!$O2022,Kennzahlen!U:X,3,FALSE)*Abfalldokumentation!$B2022,"0")))),0)</f>
        <v>0</v>
      </c>
      <c r="N2022" s="106" t="str">
        <f>IF(ISBLANK(Q2022),VLOOKUP(Abfalldokumentation!$O2022,'Linien - BU'!R:S,2,FALSE),Q2022)</f>
        <v>BU1</v>
      </c>
      <c r="O2022" s="108" t="str">
        <f t="shared" si="295"/>
        <v>-</v>
      </c>
      <c r="P2022" s="108">
        <f t="shared" si="296"/>
        <v>10</v>
      </c>
      <c r="Q2022" s="109" t="s">
        <v>6</v>
      </c>
      <c r="R2022" s="111" t="s">
        <v>52</v>
      </c>
      <c r="S2022" s="111">
        <v>195</v>
      </c>
      <c r="T2022" s="111">
        <v>10</v>
      </c>
      <c r="U2022" s="112">
        <v>44524</v>
      </c>
      <c r="V2022" s="113"/>
      <c r="W2022" s="111"/>
      <c r="X2022" s="114" t="str">
        <f>IFERROR(VLOOKUP(Abfalldokumentation!$R2022,Artikel!A:C,3,FALSE),Abfalldokumentation!$R2022)</f>
        <v>-</v>
      </c>
    </row>
    <row r="2023" spans="1:24" ht="30" customHeight="1" x14ac:dyDescent="0.25">
      <c r="A2023" s="103" t="str">
        <f>VLOOKUP(N2023,'Linien - BU'!A:B,2,FALSE)</f>
        <v>BU3</v>
      </c>
      <c r="B2023" s="104">
        <f t="shared" si="290"/>
        <v>12</v>
      </c>
      <c r="C2023" s="105">
        <f>Abfalldokumentation!$U2023</f>
        <v>44524</v>
      </c>
      <c r="D2023" s="68" t="str">
        <f>IFERROR(VLOOKUP(Tabelle3[[#This Row],[Artikelnr.]],Produktgruppe!A:B,2,0),Tabelle3[[#This Row],[Produktname]])</f>
        <v>Rest</v>
      </c>
      <c r="E2023" s="106" t="str">
        <f>IFERROR(VLOOKUP(Abfalldokumentation!$O2023,Artikel!A:C,3,FALSE),Abfalldokumentation!$O2023)</f>
        <v>-</v>
      </c>
      <c r="F2023" s="106" t="str">
        <f>VLOOKUP(T2023,'Liste Gründe'!A:D,2,FALSE)</f>
        <v>Linienbezogen</v>
      </c>
      <c r="G2023" s="105" t="str">
        <f>IF(ISBLANK(V2023),VLOOKUP(Abfalldokumentation!$P2023,'Liste Gründe'!A:D,3,FALSE),V2023)</f>
        <v>Maschinenabfall</v>
      </c>
      <c r="H2023" s="106" t="str">
        <f>IF(ISBLANK(Abfalldokumentation!$W2023),"-",Abfalldokumentation!$W2023)</f>
        <v>-</v>
      </c>
      <c r="I2023" s="106">
        <f t="shared" si="291"/>
        <v>47</v>
      </c>
      <c r="J2023" s="107" t="str">
        <f t="shared" si="292"/>
        <v>Produkte</v>
      </c>
      <c r="K2023" s="107" t="str">
        <f t="shared" si="293"/>
        <v>BUs</v>
      </c>
      <c r="L2023" s="107" t="str">
        <f t="shared" si="294"/>
        <v>Symptome</v>
      </c>
      <c r="M20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IFERROR(VLOOKUP(Abfalldokumentation!$O2023,Kennzahlen!U:X,3,FALSE)*Abfalldokumentation!$B2023,"0")))),0)</f>
        <v>0</v>
      </c>
      <c r="N2023" s="106" t="str">
        <f>IF(ISBLANK(Q2023),VLOOKUP(Abfalldokumentation!$O2023,'Linien - BU'!R:S,2,FALSE),Q2023)</f>
        <v>BU3</v>
      </c>
      <c r="O2023" s="108" t="str">
        <f t="shared" si="295"/>
        <v>-</v>
      </c>
      <c r="P2023" s="108">
        <f t="shared" si="296"/>
        <v>30</v>
      </c>
      <c r="Q2023" s="109" t="s">
        <v>8</v>
      </c>
      <c r="R2023" s="111" t="s">
        <v>52</v>
      </c>
      <c r="S2023" s="111">
        <v>12</v>
      </c>
      <c r="T2023" s="111">
        <v>30</v>
      </c>
      <c r="U2023" s="112">
        <v>44524</v>
      </c>
      <c r="V2023" s="113"/>
      <c r="W2023" s="111"/>
      <c r="X2023" s="114" t="str">
        <f>IFERROR(VLOOKUP(Abfalldokumentation!$R2023,Artikel!A:C,3,FALSE),Abfalldokumentation!$R2023)</f>
        <v>-</v>
      </c>
    </row>
    <row r="2024" spans="1:24" ht="30" customHeight="1" x14ac:dyDescent="0.25">
      <c r="A2024" s="103" t="str">
        <f>VLOOKUP(N2024,'Linien - BU'!A:B,2,FALSE)</f>
        <v>BU3</v>
      </c>
      <c r="B2024" s="104">
        <f t="shared" si="290"/>
        <v>30</v>
      </c>
      <c r="C2024" s="105">
        <f>Abfalldokumentation!$U2024</f>
        <v>44524</v>
      </c>
      <c r="D2024" s="68" t="str">
        <f>IFERROR(VLOOKUP(Tabelle3[[#This Row],[Artikelnr.]],Produktgruppe!A:B,2,0),Tabelle3[[#This Row],[Produktname]])</f>
        <v>Rest</v>
      </c>
      <c r="E2024" s="106" t="str">
        <f>IFERROR(VLOOKUP(Abfalldokumentation!$O2024,Artikel!A:C,3,FALSE),Abfalldokumentation!$O2024)</f>
        <v>-</v>
      </c>
      <c r="F2024" s="106" t="str">
        <f>VLOOKUP(T2024,'Liste Gründe'!A:D,2,FALSE)</f>
        <v>Linienbezogen</v>
      </c>
      <c r="G2024" s="105" t="str">
        <f>IF(ISBLANK(V2024),VLOOKUP(Abfalldokumentation!$P2024,'Liste Gründe'!A:D,3,FALSE),V2024)</f>
        <v>Maschinenabfall</v>
      </c>
      <c r="H2024" s="106" t="str">
        <f>IF(ISBLANK(Abfalldokumentation!$W2024),"-",Abfalldokumentation!$W2024)</f>
        <v>-</v>
      </c>
      <c r="I2024" s="106">
        <f t="shared" si="291"/>
        <v>47</v>
      </c>
      <c r="J2024" s="107" t="str">
        <f t="shared" si="292"/>
        <v>Produkte</v>
      </c>
      <c r="K2024" s="107" t="str">
        <f t="shared" si="293"/>
        <v>BUs</v>
      </c>
      <c r="L2024" s="107" t="str">
        <f t="shared" si="294"/>
        <v>Symptome</v>
      </c>
      <c r="M20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IFERROR(VLOOKUP(Abfalldokumentation!$O2024,Kennzahlen!U:X,3,FALSE)*Abfalldokumentation!$B2024,"0")))),0)</f>
        <v>0</v>
      </c>
      <c r="N2024" s="106" t="str">
        <f>IF(ISBLANK(Q2024),VLOOKUP(Abfalldokumentation!$O2024,'Linien - BU'!R:S,2,FALSE),Q2024)</f>
        <v>BU3</v>
      </c>
      <c r="O2024" s="108" t="str">
        <f t="shared" si="295"/>
        <v>-</v>
      </c>
      <c r="P2024" s="108">
        <f t="shared" si="296"/>
        <v>30</v>
      </c>
      <c r="Q2024" s="109" t="s">
        <v>8</v>
      </c>
      <c r="R2024" s="111" t="s">
        <v>52</v>
      </c>
      <c r="S2024" s="111">
        <v>30</v>
      </c>
      <c r="T2024" s="111">
        <v>30</v>
      </c>
      <c r="U2024" s="112">
        <v>44524</v>
      </c>
      <c r="V2024" s="113"/>
      <c r="W2024" s="111"/>
      <c r="X2024" s="114" t="str">
        <f>IFERROR(VLOOKUP(Abfalldokumentation!$R2024,Artikel!A:C,3,FALSE),Abfalldokumentation!$R2024)</f>
        <v>-</v>
      </c>
    </row>
    <row r="2025" spans="1:24" ht="30" customHeight="1" x14ac:dyDescent="0.25">
      <c r="A2025" s="103" t="str">
        <f>VLOOKUP(N2025,'Linien - BU'!A:B,2,FALSE)</f>
        <v>BU1</v>
      </c>
      <c r="B2025" s="104">
        <f t="shared" si="290"/>
        <v>48</v>
      </c>
      <c r="C2025" s="105">
        <f>Abfalldokumentation!$U2025</f>
        <v>44524</v>
      </c>
      <c r="D2025" s="68" t="str">
        <f>IFERROR(VLOOKUP(Tabelle3[[#This Row],[Artikelnr.]],Produktgruppe!A:B,2,0),Tabelle3[[#This Row],[Produktname]])</f>
        <v>Rest</v>
      </c>
      <c r="E2025" s="106" t="str">
        <f>IFERROR(VLOOKUP(Abfalldokumentation!$O2025,Artikel!A:C,3,FALSE),Abfalldokumentation!$O2025)</f>
        <v>-</v>
      </c>
      <c r="F2025" s="106" t="str">
        <f>VLOOKUP(T2025,'Liste Gründe'!A:D,2,FALSE)</f>
        <v>Linienbezogen</v>
      </c>
      <c r="G2025" s="105" t="str">
        <f>IF(ISBLANK(V2025),VLOOKUP(Abfalldokumentation!$P2025,'Liste Gründe'!A:D,3,FALSE),V2025)</f>
        <v>Maschinenabfall</v>
      </c>
      <c r="H2025" s="106" t="str">
        <f>IF(ISBLANK(Abfalldokumentation!$W2025),"-",Abfalldokumentation!$W2025)</f>
        <v>-</v>
      </c>
      <c r="I2025" s="106">
        <f t="shared" si="291"/>
        <v>47</v>
      </c>
      <c r="J2025" s="107" t="str">
        <f t="shared" si="292"/>
        <v>Produkte</v>
      </c>
      <c r="K2025" s="107" t="str">
        <f t="shared" si="293"/>
        <v>BUs</v>
      </c>
      <c r="L2025" s="107" t="str">
        <f t="shared" si="294"/>
        <v>Symptome</v>
      </c>
      <c r="M20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IFERROR(VLOOKUP(Abfalldokumentation!$O2025,Kennzahlen!U:X,3,FALSE)*Abfalldokumentation!$B2025,"0")))),0)</f>
        <v>0</v>
      </c>
      <c r="N2025" s="106" t="str">
        <f>IF(ISBLANK(Q2025),VLOOKUP(Abfalldokumentation!$O2025,'Linien - BU'!R:S,2,FALSE),Q2025)</f>
        <v>Schmelze</v>
      </c>
      <c r="O2025" s="108" t="str">
        <f t="shared" si="295"/>
        <v>-</v>
      </c>
      <c r="P2025" s="108">
        <f t="shared" si="296"/>
        <v>30</v>
      </c>
      <c r="Q2025" s="109" t="s">
        <v>170</v>
      </c>
      <c r="R2025" s="111" t="s">
        <v>52</v>
      </c>
      <c r="S2025" s="111">
        <v>48</v>
      </c>
      <c r="T2025" s="111">
        <v>30</v>
      </c>
      <c r="U2025" s="112">
        <v>44524</v>
      </c>
      <c r="V2025" s="113"/>
      <c r="W2025" s="111"/>
      <c r="X2025" s="114" t="str">
        <f>IFERROR(VLOOKUP(Abfalldokumentation!$R2025,Artikel!A:C,3,FALSE),Abfalldokumentation!$R2025)</f>
        <v>-</v>
      </c>
    </row>
    <row r="2026" spans="1:24" ht="30" customHeight="1" x14ac:dyDescent="0.25">
      <c r="A2026" s="103" t="str">
        <f>VLOOKUP(N2026,'Linien - BU'!A:B,2,FALSE)</f>
        <v>Rest</v>
      </c>
      <c r="B2026" s="104">
        <f t="shared" si="290"/>
        <v>1500</v>
      </c>
      <c r="C2026" s="105">
        <f>Abfalldokumentation!$U2026</f>
        <v>44524</v>
      </c>
      <c r="D2026" s="68" t="str">
        <f>IFERROR(VLOOKUP(Tabelle3[[#This Row],[Artikelnr.]],Produktgruppe!A:B,2,0),Tabelle3[[#This Row],[Produktname]])</f>
        <v>ABS 295</v>
      </c>
      <c r="E2026" s="106" t="str">
        <f>IFERROR(VLOOKUP(Abfalldokumentation!$O2026,Artikel!A:C,3,FALSE),Abfalldokumentation!$O2026)</f>
        <v>Räucherscheiben bunter Pfeffer</v>
      </c>
      <c r="F2026" s="106" t="str">
        <f>VLOOKUP(T2026,'Liste Gründe'!A:D,2,FALSE)</f>
        <v>Schimmel</v>
      </c>
      <c r="G2026" s="105" t="str">
        <f>IF(ISBLANK(V2026),VLOOKUP(Abfalldokumentation!$P2026,'Liste Gründe'!A:D,3,FALSE),V2026)</f>
        <v>Schimmel</v>
      </c>
      <c r="H2026" s="106" t="str">
        <f>IF(ISBLANK(Abfalldokumentation!$W2026),"-",Abfalldokumentation!$W2026)</f>
        <v>-</v>
      </c>
      <c r="I2026" s="106">
        <f t="shared" si="291"/>
        <v>47</v>
      </c>
      <c r="J2026" s="107" t="str">
        <f t="shared" si="292"/>
        <v>Produkte</v>
      </c>
      <c r="K2026" s="107" t="str">
        <f t="shared" si="293"/>
        <v>BUs</v>
      </c>
      <c r="L2026" s="107" t="str">
        <f t="shared" si="294"/>
        <v>Symptome</v>
      </c>
      <c r="M20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IFERROR(VLOOKUP(Abfalldokumentation!$O2026,Kennzahlen!U:X,3,FALSE)*Abfalldokumentation!$B2026,"0")))),0)</f>
        <v>0</v>
      </c>
      <c r="N2026" s="106" t="str">
        <f>IF(ISBLANK(Q2026),VLOOKUP(Abfalldokumentation!$O2026,'Linien - BU'!R:S,2,FALSE),Q2026)</f>
        <v>Externe</v>
      </c>
      <c r="O2026" s="108" t="str">
        <f t="shared" si="295"/>
        <v>Räucherscheiben bunter Pfeffer</v>
      </c>
      <c r="P2026" s="108">
        <f t="shared" si="296"/>
        <v>12</v>
      </c>
      <c r="Q2026" s="109" t="s">
        <v>263</v>
      </c>
      <c r="R2026" s="111" t="s">
        <v>16625</v>
      </c>
      <c r="S2026" s="111">
        <v>1500</v>
      </c>
      <c r="T2026" s="111">
        <v>12</v>
      </c>
      <c r="U2026" s="112">
        <v>44524</v>
      </c>
      <c r="V2026" s="113"/>
      <c r="W2026" s="111"/>
      <c r="X2026" s="114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03" t="str">
        <f>VLOOKUP(N2027,'Linien - BU'!A:B,2,FALSE)</f>
        <v>BU3</v>
      </c>
      <c r="B2027" s="104">
        <f t="shared" si="290"/>
        <v>5</v>
      </c>
      <c r="C2027" s="105">
        <f>Abfalldokumentation!$U2027</f>
        <v>44524</v>
      </c>
      <c r="D2027" s="68" t="str">
        <f>IFERROR(VLOOKUP(Tabelle3[[#This Row],[Artikelnr.]],Produktgruppe!A:B,2,0),Tabelle3[[#This Row],[Produktname]])</f>
        <v>VOS 295</v>
      </c>
      <c r="E2027" s="106" t="str">
        <f>IFERROR(VLOOKUP(Abfalldokumentation!$O2027,Artikel!A:C,3,FALSE),Abfalldokumentation!$O2027)</f>
        <v>VOS Räucher extra natri</v>
      </c>
      <c r="F2027" s="106" t="str">
        <f>VLOOKUP(T2027,'Liste Gründe'!A:D,2,FALSE)</f>
        <v>Schimmel</v>
      </c>
      <c r="G2027" s="105" t="str">
        <f>IF(ISBLANK(V2027),VLOOKUP(Abfalldokumentation!$P2027,'Liste Gründe'!A:D,3,FALSE),V2027)</f>
        <v>VOS &gt; Einsatz</v>
      </c>
      <c r="H2027" s="106" t="str">
        <f>IF(ISBLANK(Abfalldokumentation!$W2027),"-",Abfalldokumentation!$W2027)</f>
        <v>-</v>
      </c>
      <c r="I2027" s="106">
        <f t="shared" si="291"/>
        <v>47</v>
      </c>
      <c r="J2027" s="107" t="str">
        <f t="shared" si="292"/>
        <v>Produkte</v>
      </c>
      <c r="K2027" s="107" t="str">
        <f t="shared" si="293"/>
        <v>BUs</v>
      </c>
      <c r="L2027" s="107" t="str">
        <f t="shared" si="294"/>
        <v>Symptome</v>
      </c>
      <c r="M20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IFERROR(VLOOKUP(Abfalldokumentation!$O2027,Kennzahlen!U:X,3,FALSE)*Abfalldokumentation!$B2027,"0")))),0)</f>
        <v>2.5</v>
      </c>
      <c r="N2027" s="106" t="str">
        <f>IF(ISBLANK(Q2027),VLOOKUP(Abfalldokumentation!$O2027,'Linien - BU'!R:S,2,FALSE),Q2027)</f>
        <v>BU3</v>
      </c>
      <c r="O2027" s="108">
        <f t="shared" si="295"/>
        <v>29500613</v>
      </c>
      <c r="P2027" s="108">
        <f t="shared" si="296"/>
        <v>12</v>
      </c>
      <c r="Q2027" s="109" t="s">
        <v>8</v>
      </c>
      <c r="R2027" s="111">
        <v>29500613</v>
      </c>
      <c r="S2027" s="111">
        <v>5</v>
      </c>
      <c r="T2027" s="111">
        <v>12</v>
      </c>
      <c r="U2027" s="112">
        <v>44524</v>
      </c>
      <c r="V2027" s="60" t="s">
        <v>21</v>
      </c>
      <c r="W2027" s="111"/>
      <c r="X2027" s="114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03" t="str">
        <f>VLOOKUP(N2028,'Linien - BU'!A:B,2,FALSE)</f>
        <v>BU1</v>
      </c>
      <c r="B2028" s="104">
        <f t="shared" si="290"/>
        <v>5</v>
      </c>
      <c r="C2028" s="105">
        <f>Abfalldokumentation!$U2028</f>
        <v>44524</v>
      </c>
      <c r="D2028" s="68" t="str">
        <f>IFERROR(VLOOKUP(Tabelle3[[#This Row],[Artikelnr.]],Produktgruppe!A:B,2,0),Tabelle3[[#This Row],[Produktname]])</f>
        <v>VOS 295</v>
      </c>
      <c r="E2028" s="106" t="str">
        <f>IFERROR(VLOOKUP(Abfalldokumentation!$O2028,Artikel!A:C,3,FALSE),Abfalldokumentation!$O2028)</f>
        <v>VOS-ABS ENTSORGUNG</v>
      </c>
      <c r="F2028" s="106" t="str">
        <f>VLOOKUP(T2028,'Liste Gründe'!A:D,2,FALSE)</f>
        <v>Rest</v>
      </c>
      <c r="G2028" s="105" t="str">
        <f>IF(ISBLANK(V2028),VLOOKUP(Abfalldokumentation!$P2028,'Liste Gründe'!A:D,3,FALSE),V2028)</f>
        <v>geschälte Rinde</v>
      </c>
      <c r="H2028" s="106" t="str">
        <f>IF(ISBLANK(Abfalldokumentation!$W2028),"-",Abfalldokumentation!$W2028)</f>
        <v>-</v>
      </c>
      <c r="I2028" s="106">
        <f t="shared" si="291"/>
        <v>47</v>
      </c>
      <c r="J2028" s="107" t="str">
        <f t="shared" si="292"/>
        <v>Produkte</v>
      </c>
      <c r="K2028" s="107" t="str">
        <f t="shared" si="293"/>
        <v>BUs</v>
      </c>
      <c r="L2028" s="107" t="str">
        <f t="shared" si="294"/>
        <v>Symptome</v>
      </c>
      <c r="M20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IFERROR(VLOOKUP(Abfalldokumentation!$O2028,Kennzahlen!U:X,3,FALSE)*Abfalldokumentation!$B2028,"0")))),0)</f>
        <v>0.05</v>
      </c>
      <c r="N2028" s="106" t="str">
        <f>IF(ISBLANK(Q2028),VLOOKUP(Abfalldokumentation!$O2028,'Linien - BU'!R:S,2,FALSE),Q2028)</f>
        <v>BU1</v>
      </c>
      <c r="O2028" s="108">
        <f t="shared" si="295"/>
        <v>29500917</v>
      </c>
      <c r="P2028" s="108">
        <f t="shared" si="296"/>
        <v>60</v>
      </c>
      <c r="Q2028" s="109" t="s">
        <v>6</v>
      </c>
      <c r="R2028" s="111">
        <v>29500917</v>
      </c>
      <c r="S2028" s="111">
        <v>5</v>
      </c>
      <c r="T2028" s="111">
        <v>60</v>
      </c>
      <c r="U2028" s="112">
        <v>44524</v>
      </c>
      <c r="V2028" s="113"/>
      <c r="W2028" s="111"/>
      <c r="X2028" s="114" t="str">
        <f>IFERROR(VLOOKUP(Abfalldokumentation!$R2028,Artikel!A:C,3,FALSE),Abfalldokumentation!$R2028)</f>
        <v>VOS-ABS ENTSORGUNG</v>
      </c>
    </row>
    <row r="2029" spans="1:24" ht="30" customHeight="1" x14ac:dyDescent="0.25">
      <c r="A2029" s="103" t="str">
        <f>VLOOKUP(N2029,'Linien - BU'!A:B,2,FALSE)</f>
        <v>Rest</v>
      </c>
      <c r="B2029" s="104">
        <f t="shared" si="290"/>
        <v>4.5</v>
      </c>
      <c r="C2029" s="105">
        <f>Abfalldokumentation!$U2029</f>
        <v>44524</v>
      </c>
      <c r="D2029" s="68" t="str">
        <f>IFERROR(VLOOKUP(Tabelle3[[#This Row],[Artikelnr.]],Produktgruppe!A:B,2,0),Tabelle3[[#This Row],[Produktname]])</f>
        <v>Rest</v>
      </c>
      <c r="E2029" s="106" t="str">
        <f>IFERROR(VLOOKUP(Abfalldokumentation!$O2029,Artikel!A:C,3,FALSE),Abfalldokumentation!$O2029)</f>
        <v>-</v>
      </c>
      <c r="F2029" s="106" t="str">
        <f>VLOOKUP(T2029,'Liste Gründe'!A:D,2,FALSE)</f>
        <v>Qualitätssicherung</v>
      </c>
      <c r="G2029" s="105" t="str">
        <f>IF(ISBLANK(V2029),VLOOKUP(Abfalldokumentation!$P2029,'Liste Gründe'!A:D,3,FALSE),V2029)</f>
        <v>Sensorik</v>
      </c>
      <c r="H2029" s="106" t="str">
        <f>IF(ISBLANK(Abfalldokumentation!$W2029),"-",Abfalldokumentation!$W2029)</f>
        <v>-</v>
      </c>
      <c r="I2029" s="106">
        <f t="shared" si="291"/>
        <v>47</v>
      </c>
      <c r="J2029" s="107" t="str">
        <f t="shared" si="292"/>
        <v>Produkte</v>
      </c>
      <c r="K2029" s="107" t="str">
        <f t="shared" si="293"/>
        <v>BUs</v>
      </c>
      <c r="L2029" s="107" t="str">
        <f t="shared" si="294"/>
        <v>Symptome</v>
      </c>
      <c r="M20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IFERROR(VLOOKUP(Abfalldokumentation!$O2029,Kennzahlen!U:X,3,FALSE)*Abfalldokumentation!$B2029,"0")))),0)</f>
        <v>0</v>
      </c>
      <c r="N2029" s="106" t="str">
        <f>IF(ISBLANK(Q2029),VLOOKUP(Abfalldokumentation!$O2029,'Linien - BU'!R:S,2,FALSE),Q2029)</f>
        <v>Labor</v>
      </c>
      <c r="O2029" s="108" t="str">
        <f t="shared" si="295"/>
        <v>-</v>
      </c>
      <c r="P2029" s="108">
        <f t="shared" si="296"/>
        <v>74</v>
      </c>
      <c r="Q2029" s="109" t="s">
        <v>185</v>
      </c>
      <c r="R2029" s="111" t="s">
        <v>52</v>
      </c>
      <c r="S2029" s="111">
        <v>4.5</v>
      </c>
      <c r="T2029" s="111">
        <v>74</v>
      </c>
      <c r="U2029" s="112">
        <v>44524</v>
      </c>
      <c r="V2029" s="113"/>
      <c r="W2029" s="111"/>
      <c r="X2029" s="114" t="str">
        <f>IFERROR(VLOOKUP(Abfalldokumentation!$R2029,Artikel!A:C,3,FALSE),Abfalldokumentation!$R2029)</f>
        <v>-</v>
      </c>
    </row>
    <row r="2030" spans="1:24" ht="30" customHeight="1" x14ac:dyDescent="0.25">
      <c r="A2030" s="103" t="str">
        <f>VLOOKUP(N2030,'Linien - BU'!A:B,2,FALSE)</f>
        <v>Rest</v>
      </c>
      <c r="B2030" s="104">
        <f t="shared" si="290"/>
        <v>78.2</v>
      </c>
      <c r="C2030" s="105">
        <f>Abfalldokumentation!$U2030</f>
        <v>44524</v>
      </c>
      <c r="D2030" s="68" t="str">
        <f>IFERROR(VLOOKUP(Tabelle3[[#This Row],[Artikelnr.]],Produktgruppe!A:B,2,0),Tabelle3[[#This Row],[Produktname]])</f>
        <v>Rest</v>
      </c>
      <c r="E2030" s="106" t="str">
        <f>IFERROR(VLOOKUP(Abfalldokumentation!$O2030,Artikel!A:C,3,FALSE),Abfalldokumentation!$O2030)</f>
        <v>-</v>
      </c>
      <c r="F2030" s="106" t="str">
        <f>VLOOKUP(T2030,'Liste Gründe'!A:D,2,FALSE)</f>
        <v>Qualitätssicherung</v>
      </c>
      <c r="G2030" s="105" t="str">
        <f>IF(ISBLANK(V2030),VLOOKUP(Abfalldokumentation!$P2030,'Liste Gründe'!A:D,3,FALSE),V2030)</f>
        <v>Laborproben</v>
      </c>
      <c r="H2030" s="106" t="str">
        <f>IF(ISBLANK(Abfalldokumentation!$W2030),"-",Abfalldokumentation!$W2030)</f>
        <v>-</v>
      </c>
      <c r="I2030" s="106">
        <f t="shared" si="291"/>
        <v>47</v>
      </c>
      <c r="J2030" s="107" t="str">
        <f t="shared" si="292"/>
        <v>Produkte</v>
      </c>
      <c r="K2030" s="107" t="str">
        <f t="shared" si="293"/>
        <v>BUs</v>
      </c>
      <c r="L2030" s="107" t="str">
        <f t="shared" si="294"/>
        <v>Symptome</v>
      </c>
      <c r="M20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IFERROR(VLOOKUP(Abfalldokumentation!$O2030,Kennzahlen!U:X,3,FALSE)*Abfalldokumentation!$B2030,"0")))),0)</f>
        <v>0</v>
      </c>
      <c r="N2030" s="106" t="str">
        <f>IF(ISBLANK(Q2030),VLOOKUP(Abfalldokumentation!$O2030,'Linien - BU'!R:S,2,FALSE),Q2030)</f>
        <v>Labor</v>
      </c>
      <c r="O2030" s="108" t="str">
        <f t="shared" si="295"/>
        <v>-</v>
      </c>
      <c r="P2030" s="108">
        <f t="shared" si="296"/>
        <v>73</v>
      </c>
      <c r="Q2030" s="109" t="s">
        <v>185</v>
      </c>
      <c r="R2030" s="111" t="s">
        <v>52</v>
      </c>
      <c r="S2030" s="111">
        <v>78.2</v>
      </c>
      <c r="T2030" s="111">
        <v>73</v>
      </c>
      <c r="U2030" s="112">
        <v>44524</v>
      </c>
      <c r="V2030" s="113"/>
      <c r="W2030" s="111"/>
      <c r="X2030" s="114" t="str">
        <f>IFERROR(VLOOKUP(Abfalldokumentation!$R2030,Artikel!A:C,3,FALSE),Abfalldokumentation!$R2030)</f>
        <v>-</v>
      </c>
    </row>
    <row r="2031" spans="1:24" ht="30" customHeight="1" x14ac:dyDescent="0.25">
      <c r="A2031" s="103" t="str">
        <f>VLOOKUP(N2031,'Linien - BU'!A:B,2,FALSE)</f>
        <v>Rest</v>
      </c>
      <c r="B2031" s="104">
        <f t="shared" si="290"/>
        <v>8</v>
      </c>
      <c r="C2031" s="105">
        <f>Abfalldokumentation!$U2031</f>
        <v>44524</v>
      </c>
      <c r="D2031" s="68" t="str">
        <f>IFERROR(VLOOKUP(Tabelle3[[#This Row],[Artikelnr.]],Produktgruppe!A:B,2,0),Tabelle3[[#This Row],[Produktname]])</f>
        <v>Rest</v>
      </c>
      <c r="E2031" s="106" t="str">
        <f>IFERROR(VLOOKUP(Abfalldokumentation!$O2031,Artikel!A:C,3,FALSE),Abfalldokumentation!$O2031)</f>
        <v>-</v>
      </c>
      <c r="F2031" s="106" t="str">
        <f>VLOOKUP(T2031,'Liste Gründe'!A:D,2,FALSE)</f>
        <v>Qualitätssicherung</v>
      </c>
      <c r="G2031" s="105" t="str">
        <f>IF(ISBLANK(V2031),VLOOKUP(Abfalldokumentation!$P2031,'Liste Gründe'!A:D,3,FALSE),V2031)</f>
        <v>Sensorik</v>
      </c>
      <c r="H2031" s="106" t="str">
        <f>IF(ISBLANK(Abfalldokumentation!$W2031),"-",Abfalldokumentation!$W2031)</f>
        <v>-</v>
      </c>
      <c r="I2031" s="106">
        <f t="shared" si="291"/>
        <v>47</v>
      </c>
      <c r="J2031" s="107" t="str">
        <f t="shared" si="292"/>
        <v>Produkte</v>
      </c>
      <c r="K2031" s="107" t="str">
        <f t="shared" si="293"/>
        <v>BUs</v>
      </c>
      <c r="L2031" s="107" t="str">
        <f t="shared" si="294"/>
        <v>Symptome</v>
      </c>
      <c r="M20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IFERROR(VLOOKUP(Abfalldokumentation!$O2031,Kennzahlen!U:X,3,FALSE)*Abfalldokumentation!$B2031,"0")))),0)</f>
        <v>0</v>
      </c>
      <c r="N2031" s="106" t="str">
        <f>IF(ISBLANK(Q2031),VLOOKUP(Abfalldokumentation!$O2031,'Linien - BU'!R:S,2,FALSE),Q2031)</f>
        <v>QM</v>
      </c>
      <c r="O2031" s="108" t="str">
        <f t="shared" si="295"/>
        <v>-</v>
      </c>
      <c r="P2031" s="108">
        <f t="shared" si="296"/>
        <v>74</v>
      </c>
      <c r="Q2031" s="109" t="s">
        <v>182</v>
      </c>
      <c r="R2031" s="111" t="s">
        <v>52</v>
      </c>
      <c r="S2031" s="111">
        <v>8</v>
      </c>
      <c r="T2031" s="111">
        <v>74</v>
      </c>
      <c r="U2031" s="112">
        <v>44524</v>
      </c>
      <c r="V2031" s="113"/>
      <c r="W2031" s="111"/>
      <c r="X2031" s="114" t="str">
        <f>IFERROR(VLOOKUP(Abfalldokumentation!$R2031,Artikel!A:C,3,FALSE),Abfalldokumentation!$R2031)</f>
        <v>-</v>
      </c>
    </row>
    <row r="2032" spans="1:24" ht="30" customHeight="1" x14ac:dyDescent="0.25">
      <c r="A2032" s="103" t="str">
        <f>VLOOKUP(N2032,'Linien - BU'!A:B,2,FALSE)</f>
        <v>BU1</v>
      </c>
      <c r="B2032" s="104">
        <f t="shared" si="290"/>
        <v>108</v>
      </c>
      <c r="C2032" s="105">
        <f>Abfalldokumentation!$U2032</f>
        <v>44524</v>
      </c>
      <c r="D2032" s="68" t="str">
        <f>IFERROR(VLOOKUP(Tabelle3[[#This Row],[Artikelnr.]],Produktgruppe!A:B,2,0),Tabelle3[[#This Row],[Produktname]])</f>
        <v>VOS 295</v>
      </c>
      <c r="E2032" s="106" t="str">
        <f>IFERROR(VLOOKUP(Abfalldokumentation!$O2032,Artikel!A:C,3,FALSE),Abfalldokumentation!$O2032)</f>
        <v>VOS-ABS ENTSORGUNG</v>
      </c>
      <c r="F2032" s="106" t="str">
        <f>VLOOKUP(T2032,'Liste Gründe'!A:D,2,FALSE)</f>
        <v>Rest</v>
      </c>
      <c r="G2032" s="105" t="str">
        <f>IF(ISBLANK(V2032),VLOOKUP(Abfalldokumentation!$P2032,'Liste Gründe'!A:D,3,FALSE),V2032)</f>
        <v>geschälte Rinde</v>
      </c>
      <c r="H2032" s="106" t="str">
        <f>IF(ISBLANK(Abfalldokumentation!$W2032),"-",Abfalldokumentation!$W2032)</f>
        <v>-</v>
      </c>
      <c r="I2032" s="106">
        <f t="shared" si="291"/>
        <v>47</v>
      </c>
      <c r="J2032" s="107" t="str">
        <f t="shared" si="292"/>
        <v>Produkte</v>
      </c>
      <c r="K2032" s="107" t="str">
        <f t="shared" si="293"/>
        <v>BUs</v>
      </c>
      <c r="L2032" s="107" t="str">
        <f t="shared" si="294"/>
        <v>Symptome</v>
      </c>
      <c r="M20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IFERROR(VLOOKUP(Abfalldokumentation!$O2032,Kennzahlen!U:X,3,FALSE)*Abfalldokumentation!$B2032,"0")))),0)</f>
        <v>1.08</v>
      </c>
      <c r="N2032" s="106" t="str">
        <f>IF(ISBLANK(Q2032),VLOOKUP(Abfalldokumentation!$O2032,'Linien - BU'!R:S,2,FALSE),Q2032)</f>
        <v>BU1</v>
      </c>
      <c r="O2032" s="108">
        <f t="shared" si="295"/>
        <v>29500917</v>
      </c>
      <c r="P2032" s="108">
        <f t="shared" si="296"/>
        <v>60</v>
      </c>
      <c r="Q2032" s="109" t="s">
        <v>6</v>
      </c>
      <c r="R2032" s="111">
        <v>29500917</v>
      </c>
      <c r="S2032" s="111">
        <v>108</v>
      </c>
      <c r="T2032" s="111">
        <v>60</v>
      </c>
      <c r="U2032" s="112">
        <v>44524</v>
      </c>
      <c r="V2032" s="113"/>
      <c r="W2032" s="111"/>
      <c r="X2032" s="114" t="str">
        <f>IFERROR(VLOOKUP(Abfalldokumentation!$R2032,Artikel!A:C,3,FALSE),Abfalldokumentation!$R2032)</f>
        <v>VOS-ABS ENTSORGUNG</v>
      </c>
    </row>
    <row r="2033" spans="1:24" ht="30" customHeight="1" x14ac:dyDescent="0.25">
      <c r="A2033" s="103" t="str">
        <f>VLOOKUP(N2033,'Linien - BU'!A:B,2,FALSE)</f>
        <v>Rest</v>
      </c>
      <c r="B2033" s="104">
        <f t="shared" si="290"/>
        <v>15</v>
      </c>
      <c r="C2033" s="105">
        <f>Abfalldokumentation!$U2033</f>
        <v>44524</v>
      </c>
      <c r="D2033" s="68" t="str">
        <f>IFERROR(VLOOKUP(Tabelle3[[#This Row],[Artikelnr.]],Produktgruppe!A:B,2,0),Tabelle3[[#This Row],[Produktname]])</f>
        <v>Rest</v>
      </c>
      <c r="E2033" s="106" t="str">
        <f>IFERROR(VLOOKUP(Abfalldokumentation!$O2033,Artikel!A:C,3,FALSE),Abfalldokumentation!$O2033)</f>
        <v>-</v>
      </c>
      <c r="F2033" s="106" t="str">
        <f>VLOOKUP(T2033,'Liste Gründe'!A:D,2,FALSE)</f>
        <v>Qualitätssicherung</v>
      </c>
      <c r="G2033" s="105" t="str">
        <f>IF(ISBLANK(V2033),VLOOKUP(Abfalldokumentation!$P2033,'Liste Gründe'!A:D,3,FALSE),V2033)</f>
        <v>Einwaage</v>
      </c>
      <c r="H2033" s="106" t="str">
        <f>IF(ISBLANK(Abfalldokumentation!$W2033),"-",Abfalldokumentation!$W2033)</f>
        <v>-</v>
      </c>
      <c r="I2033" s="106">
        <f t="shared" si="291"/>
        <v>47</v>
      </c>
      <c r="J2033" s="107" t="str">
        <f t="shared" si="292"/>
        <v>Produkte</v>
      </c>
      <c r="K2033" s="107" t="str">
        <f t="shared" si="293"/>
        <v>BUs</v>
      </c>
      <c r="L2033" s="107" t="str">
        <f t="shared" si="294"/>
        <v>Symptome</v>
      </c>
      <c r="M20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IFERROR(VLOOKUP(Abfalldokumentation!$O2033,Kennzahlen!U:X,3,FALSE)*Abfalldokumentation!$B2033,"0")))),0)</f>
        <v>0</v>
      </c>
      <c r="N2033" s="106" t="str">
        <f>IF(ISBLANK(Q2033),VLOOKUP(Abfalldokumentation!$O2033,'Linien - BU'!R:S,2,FALSE),Q2033)</f>
        <v>Labor</v>
      </c>
      <c r="O2033" s="108" t="str">
        <f t="shared" si="295"/>
        <v>-</v>
      </c>
      <c r="P2033" s="108">
        <f t="shared" si="296"/>
        <v>71</v>
      </c>
      <c r="Q2033" s="109" t="s">
        <v>185</v>
      </c>
      <c r="R2033" s="111" t="s">
        <v>52</v>
      </c>
      <c r="S2033" s="111">
        <v>15</v>
      </c>
      <c r="T2033" s="111">
        <v>71</v>
      </c>
      <c r="U2033" s="112">
        <v>44524</v>
      </c>
      <c r="V2033" s="113"/>
      <c r="W2033" s="111"/>
      <c r="X2033" s="114" t="str">
        <f>IFERROR(VLOOKUP(Abfalldokumentation!$R2033,Artikel!A:C,3,FALSE),Abfalldokumentation!$R2033)</f>
        <v>-</v>
      </c>
    </row>
    <row r="2034" spans="1:24" ht="30" customHeight="1" x14ac:dyDescent="0.25">
      <c r="A2034" s="103" t="str">
        <f>VLOOKUP(N2034,'Linien - BU'!A:B,2,FALSE)</f>
        <v>BU1</v>
      </c>
      <c r="B2034" s="104">
        <f t="shared" si="290"/>
        <v>795</v>
      </c>
      <c r="C2034" s="105">
        <f>Abfalldokumentation!$U2034</f>
        <v>44525</v>
      </c>
      <c r="D2034" s="68" t="str">
        <f>IFERROR(VLOOKUP(Tabelle3[[#This Row],[Artikelnr.]],Produktgruppe!A:B,2,0),Tabelle3[[#This Row],[Produktname]])</f>
        <v>Rest</v>
      </c>
      <c r="E2034" s="106" t="str">
        <f>IFERROR(VLOOKUP(Abfalldokumentation!$O2034,Artikel!A:C,3,FALSE),Abfalldokumentation!$O2034)</f>
        <v>-</v>
      </c>
      <c r="F2034" s="106" t="str">
        <f>VLOOKUP(T2034,'Liste Gründe'!A:D,2,FALSE)</f>
        <v>Linienbezogen</v>
      </c>
      <c r="G2034" s="105" t="str">
        <f>IF(ISBLANK(V2034),VLOOKUP(Abfalldokumentation!$P2034,'Liste Gründe'!A:D,3,FALSE),V2034)</f>
        <v>Darm geplatzt</v>
      </c>
      <c r="H2034" s="106" t="str">
        <f>IF(ISBLANK(Abfalldokumentation!$W2034),"-",Abfalldokumentation!$W2034)</f>
        <v>-</v>
      </c>
      <c r="I2034" s="106">
        <f t="shared" si="291"/>
        <v>47</v>
      </c>
      <c r="J2034" s="107" t="str">
        <f t="shared" si="292"/>
        <v>Produkte</v>
      </c>
      <c r="K2034" s="107" t="str">
        <f t="shared" si="293"/>
        <v>BUs</v>
      </c>
      <c r="L2034" s="107" t="str">
        <f t="shared" si="294"/>
        <v>Symptome</v>
      </c>
      <c r="M20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IFERROR(VLOOKUP(Abfalldokumentation!$O2034,Kennzahlen!U:X,3,FALSE)*Abfalldokumentation!$B2034,"0")))),0)</f>
        <v>0</v>
      </c>
      <c r="N2034" s="106" t="str">
        <f>IF(ISBLANK(Q2034),VLOOKUP(Abfalldokumentation!$O2034,'Linien - BU'!R:S,2,FALSE),Q2034)</f>
        <v>Abfüllung</v>
      </c>
      <c r="O2034" s="108" t="str">
        <f t="shared" si="295"/>
        <v>-</v>
      </c>
      <c r="P2034" s="108">
        <f t="shared" si="296"/>
        <v>34</v>
      </c>
      <c r="Q2034" s="109" t="s">
        <v>166</v>
      </c>
      <c r="R2034" s="111" t="s">
        <v>52</v>
      </c>
      <c r="S2034" s="111">
        <v>795</v>
      </c>
      <c r="T2034" s="111">
        <v>34</v>
      </c>
      <c r="U2034" s="112">
        <v>44525</v>
      </c>
      <c r="V2034" s="113"/>
      <c r="W2034" s="111"/>
      <c r="X2034" s="114" t="str">
        <f>IFERROR(VLOOKUP(Abfalldokumentation!$R2034,Artikel!A:C,3,FALSE),Abfalldokumentation!$R2034)</f>
        <v>-</v>
      </c>
    </row>
    <row r="2035" spans="1:24" ht="30" customHeight="1" x14ac:dyDescent="0.25">
      <c r="A2035" s="103" t="str">
        <f>VLOOKUP(N2035,'Linien - BU'!A:B,2,FALSE)</f>
        <v>BU3</v>
      </c>
      <c r="B2035" s="104">
        <f t="shared" si="290"/>
        <v>10</v>
      </c>
      <c r="C2035" s="105">
        <f>Abfalldokumentation!$U2035</f>
        <v>44525</v>
      </c>
      <c r="D2035" s="68" t="str">
        <f>IFERROR(VLOOKUP(Tabelle3[[#This Row],[Artikelnr.]],Produktgruppe!A:B,2,0),Tabelle3[[#This Row],[Produktname]])</f>
        <v>VOS 295</v>
      </c>
      <c r="E2035" s="106" t="str">
        <f>IFERROR(VLOOKUP(Abfalldokumentation!$O2035,Artikel!A:C,3,FALSE),Abfalldokumentation!$O2035)</f>
        <v>Zipfel</v>
      </c>
      <c r="F2035" s="106" t="str">
        <f>VLOOKUP(T2035,'Liste Gründe'!A:D,2,FALSE)</f>
        <v>Linienbezogen</v>
      </c>
      <c r="G2035" s="105" t="str">
        <f>IF(ISBLANK(V2035),VLOOKUP(Abfalldokumentation!$P2035,'Liste Gründe'!A:D,3,FALSE),V2035)</f>
        <v>Maschinenabfall</v>
      </c>
      <c r="H2035" s="106" t="str">
        <f>IF(ISBLANK(Abfalldokumentation!$W2035),"-",Abfalldokumentation!$W2035)</f>
        <v>-</v>
      </c>
      <c r="I2035" s="106">
        <f t="shared" si="291"/>
        <v>47</v>
      </c>
      <c r="J2035" s="107" t="str">
        <f t="shared" si="292"/>
        <v>Produkte</v>
      </c>
      <c r="K2035" s="107" t="str">
        <f t="shared" si="293"/>
        <v>BUs</v>
      </c>
      <c r="L2035" s="107" t="str">
        <f t="shared" si="294"/>
        <v>Symptome</v>
      </c>
      <c r="M20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IFERROR(VLOOKUP(Abfalldokumentation!$O2035,Kennzahlen!U:X,3,FALSE)*Abfalldokumentation!$B2035,"0")))),0)</f>
        <v>0</v>
      </c>
      <c r="N2035" s="106" t="str">
        <f>IF(ISBLANK(Q2035),VLOOKUP(Abfalldokumentation!$O2035,'Linien - BU'!R:S,2,FALSE),Q2035)</f>
        <v>BU3</v>
      </c>
      <c r="O2035" s="108" t="str">
        <f t="shared" si="295"/>
        <v>Zipfel</v>
      </c>
      <c r="P2035" s="108">
        <f t="shared" si="296"/>
        <v>30</v>
      </c>
      <c r="Q2035" s="109" t="s">
        <v>8</v>
      </c>
      <c r="R2035" s="111" t="s">
        <v>467</v>
      </c>
      <c r="S2035" s="111">
        <v>10</v>
      </c>
      <c r="T2035" s="111">
        <v>30</v>
      </c>
      <c r="U2035" s="112">
        <v>44525</v>
      </c>
      <c r="V2035" s="113"/>
      <c r="W2035" s="111"/>
      <c r="X2035" s="114" t="str">
        <f>IFERROR(VLOOKUP(Abfalldokumentation!$R2035,Artikel!A:C,3,FALSE),Abfalldokumentation!$R2035)</f>
        <v>Zipfel</v>
      </c>
    </row>
    <row r="2036" spans="1:24" ht="30" customHeight="1" x14ac:dyDescent="0.25">
      <c r="A2036" s="103" t="str">
        <f>VLOOKUP(N2036,'Linien - BU'!A:B,2,FALSE)</f>
        <v>BU1</v>
      </c>
      <c r="B2036" s="104">
        <f t="shared" si="290"/>
        <v>77</v>
      </c>
      <c r="C2036" s="105">
        <f>Abfalldokumentation!$U2036</f>
        <v>44525</v>
      </c>
      <c r="D2036" s="68" t="str">
        <f>IFERROR(VLOOKUP(Tabelle3[[#This Row],[Artikelnr.]],Produktgruppe!A:B,2,0),Tabelle3[[#This Row],[Produktname]])</f>
        <v>Vorschmelz</v>
      </c>
      <c r="E2036" s="106" t="str">
        <f>IFERROR(VLOOKUP(Abfalldokumentation!$O2036,Artikel!A:C,3,FALSE),Abfalldokumentation!$O2036)</f>
        <v>Vorschmelz</v>
      </c>
      <c r="F2036" s="106" t="str">
        <f>VLOOKUP(T2036,'Liste Gründe'!A:D,2,FALSE)</f>
        <v>Schimmel</v>
      </c>
      <c r="G2036" s="105" t="str">
        <f>IF(ISBLANK(V2036),VLOOKUP(Abfalldokumentation!$P2036,'Liste Gründe'!A:D,3,FALSE),V2036)</f>
        <v>Schimmel</v>
      </c>
      <c r="H2036" s="106" t="str">
        <f>IF(ISBLANK(Abfalldokumentation!$W2036),"-",Abfalldokumentation!$W2036)</f>
        <v>-</v>
      </c>
      <c r="I2036" s="106">
        <f t="shared" si="291"/>
        <v>47</v>
      </c>
      <c r="J2036" s="107" t="str">
        <f t="shared" si="292"/>
        <v>Produkte</v>
      </c>
      <c r="K2036" s="107" t="str">
        <f t="shared" si="293"/>
        <v>BUs</v>
      </c>
      <c r="L2036" s="107" t="str">
        <f t="shared" si="294"/>
        <v>Symptome</v>
      </c>
      <c r="M20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IFERROR(VLOOKUP(Abfalldokumentation!$O2036,Kennzahlen!U:X,3,FALSE)*Abfalldokumentation!$B2036,"0")))),0)</f>
        <v>0</v>
      </c>
      <c r="N2036" s="106" t="str">
        <f>IF(ISBLANK(Q2036),VLOOKUP(Abfalldokumentation!$O2036,'Linien - BU'!R:S,2,FALSE),Q2036)</f>
        <v>BU1</v>
      </c>
      <c r="O2036" s="108" t="str">
        <f t="shared" si="295"/>
        <v>Vorschmelz</v>
      </c>
      <c r="P2036" s="108">
        <f t="shared" si="296"/>
        <v>12</v>
      </c>
      <c r="Q2036" s="109" t="s">
        <v>6</v>
      </c>
      <c r="R2036" s="111" t="s">
        <v>336</v>
      </c>
      <c r="S2036" s="111">
        <v>77</v>
      </c>
      <c r="T2036" s="111">
        <v>12</v>
      </c>
      <c r="U2036" s="112">
        <v>44525</v>
      </c>
      <c r="V2036" s="113"/>
      <c r="W2036" s="111"/>
      <c r="X2036" s="114" t="str">
        <f>IFERROR(VLOOKUP(Abfalldokumentation!$R2036,Artikel!A:C,3,FALSE),Abfalldokumentation!$R2036)</f>
        <v>Vorschmelz</v>
      </c>
    </row>
    <row r="2037" spans="1:24" ht="30" customHeight="1" x14ac:dyDescent="0.25">
      <c r="A2037" s="103" t="str">
        <f>VLOOKUP(N2037,'Linien - BU'!A:B,2,FALSE)</f>
        <v>BU4</v>
      </c>
      <c r="B2037" s="104">
        <f t="shared" si="290"/>
        <v>30</v>
      </c>
      <c r="C2037" s="105">
        <f>Abfalldokumentation!$U2037</f>
        <v>44525</v>
      </c>
      <c r="D2037" s="68" t="str">
        <f>IFERROR(VLOOKUP(Tabelle3[[#This Row],[Artikelnr.]],Produktgruppe!A:B,2,0),Tabelle3[[#This Row],[Produktname]])</f>
        <v>Diverses</v>
      </c>
      <c r="E2037" s="106" t="str">
        <f>IFERROR(VLOOKUP(Abfalldokumentation!$O2037,Artikel!A:C,3,FALSE),Abfalldokumentation!$O2037)</f>
        <v>Diverses</v>
      </c>
      <c r="F2037" s="106" t="str">
        <f>VLOOKUP(T2037,'Liste Gründe'!A:D,2,FALSE)</f>
        <v>Linienbezogen</v>
      </c>
      <c r="G2037" s="105" t="str">
        <f>IF(ISBLANK(V2037),VLOOKUP(Abfalldokumentation!$P2037,'Liste Gründe'!A:D,3,FALSE),V2037)</f>
        <v>Maschinenabfall</v>
      </c>
      <c r="H2037" s="106" t="str">
        <f>IF(ISBLANK(Abfalldokumentation!$W2037),"-",Abfalldokumentation!$W2037)</f>
        <v>-</v>
      </c>
      <c r="I2037" s="106">
        <f t="shared" si="291"/>
        <v>47</v>
      </c>
      <c r="J2037" s="107" t="str">
        <f t="shared" si="292"/>
        <v>Produkte</v>
      </c>
      <c r="K2037" s="107" t="str">
        <f t="shared" si="293"/>
        <v>BUs</v>
      </c>
      <c r="L2037" s="107" t="str">
        <f t="shared" si="294"/>
        <v>Symptome</v>
      </c>
      <c r="M20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IFERROR(VLOOKUP(Abfalldokumentation!$O2037,Kennzahlen!U:X,3,FALSE)*Abfalldokumentation!$B2037,"0")))),0)</f>
        <v>0</v>
      </c>
      <c r="N2037" s="106" t="str">
        <f>IF(ISBLANK(Q2037),VLOOKUP(Abfalldokumentation!$O2037,'Linien - BU'!R:S,2,FALSE),Q2037)</f>
        <v>BU4</v>
      </c>
      <c r="O2037" s="108" t="str">
        <f t="shared" si="295"/>
        <v>Diverses</v>
      </c>
      <c r="P2037" s="108">
        <f t="shared" si="296"/>
        <v>30</v>
      </c>
      <c r="Q2037" s="109" t="s">
        <v>9</v>
      </c>
      <c r="R2037" s="39" t="s">
        <v>108</v>
      </c>
      <c r="S2037" s="111">
        <v>30</v>
      </c>
      <c r="T2037" s="111">
        <v>30</v>
      </c>
      <c r="U2037" s="112">
        <v>44525</v>
      </c>
      <c r="V2037" s="113"/>
      <c r="W2037" s="111"/>
      <c r="X2037" s="114" t="str">
        <f>IFERROR(VLOOKUP(Abfalldokumentation!$R2037,Artikel!A:C,3,FALSE),Abfalldokumentation!$R2037)</f>
        <v>Diverses</v>
      </c>
    </row>
    <row r="2038" spans="1:24" ht="30" customHeight="1" x14ac:dyDescent="0.25">
      <c r="A2038" s="103" t="str">
        <f>VLOOKUP(N2038,'Linien - BU'!A:B,2,FALSE)</f>
        <v>BU1</v>
      </c>
      <c r="B2038" s="104">
        <f t="shared" si="290"/>
        <v>171</v>
      </c>
      <c r="C2038" s="105">
        <f>Abfalldokumentation!$U2038</f>
        <v>44525</v>
      </c>
      <c r="D2038" s="68" t="str">
        <f>IFERROR(VLOOKUP(Tabelle3[[#This Row],[Artikelnr.]],Produktgruppe!A:B,2,0),Tabelle3[[#This Row],[Produktname]])</f>
        <v>vegan</v>
      </c>
      <c r="E2038" s="106" t="str">
        <f>IFERROR(VLOOKUP(Abfalldokumentation!$O2038,Artikel!A:C,3,FALSE),Abfalldokumentation!$O2038)</f>
        <v>vegan</v>
      </c>
      <c r="F2038" s="106" t="str">
        <f>VLOOKUP(T2038,'Liste Gründe'!A:D,2,FALSE)</f>
        <v>Linienbezogen</v>
      </c>
      <c r="G2038" s="105" t="str">
        <f>IF(ISBLANK(V2038),VLOOKUP(Abfalldokumentation!$P2038,'Liste Gründe'!A:D,3,FALSE),V2038)</f>
        <v>Füllkopf tropft (vegan)</v>
      </c>
      <c r="H2038" s="106" t="str">
        <f>IF(ISBLANK(Abfalldokumentation!$W2038),"-",Abfalldokumentation!$W2038)</f>
        <v>-</v>
      </c>
      <c r="I2038" s="106">
        <f t="shared" si="291"/>
        <v>47</v>
      </c>
      <c r="J2038" s="107" t="str">
        <f t="shared" si="292"/>
        <v>Produkte</v>
      </c>
      <c r="K2038" s="107" t="str">
        <f t="shared" si="293"/>
        <v>BUs</v>
      </c>
      <c r="L2038" s="107" t="str">
        <f t="shared" si="294"/>
        <v>Symptome</v>
      </c>
      <c r="M20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IFERROR(VLOOKUP(Abfalldokumentation!$O2038,Kennzahlen!U:X,3,FALSE)*Abfalldokumentation!$B2038,"0")))),0)</f>
        <v>0</v>
      </c>
      <c r="N2038" s="106" t="str">
        <f>IF(ISBLANK(Q2038),VLOOKUP(Abfalldokumentation!$O2038,'Linien - BU'!R:S,2,FALSE),Q2038)</f>
        <v>Abfüllung</v>
      </c>
      <c r="O2038" s="108" t="str">
        <f t="shared" si="295"/>
        <v>vegan</v>
      </c>
      <c r="P2038" s="108">
        <f t="shared" si="296"/>
        <v>20</v>
      </c>
      <c r="Q2038" s="109" t="s">
        <v>166</v>
      </c>
      <c r="R2038" s="111" t="s">
        <v>289</v>
      </c>
      <c r="S2038" s="111">
        <v>171</v>
      </c>
      <c r="T2038" s="111">
        <v>20</v>
      </c>
      <c r="U2038" s="112">
        <v>44525</v>
      </c>
      <c r="V2038" s="113"/>
      <c r="W2038" s="111"/>
      <c r="X2038" s="114" t="str">
        <f>IFERROR(VLOOKUP(Abfalldokumentation!$R2038,Artikel!A:C,3,FALSE),Abfalldokumentation!$R2038)</f>
        <v>vegan</v>
      </c>
    </row>
    <row r="2039" spans="1:24" ht="30" customHeight="1" x14ac:dyDescent="0.25">
      <c r="A2039" s="103" t="str">
        <f>VLOOKUP(N2039,'Linien - BU'!A:B,2,FALSE)</f>
        <v>BU3</v>
      </c>
      <c r="B2039" s="104">
        <f t="shared" si="290"/>
        <v>21</v>
      </c>
      <c r="C2039" s="105">
        <f>Abfalldokumentation!$U2039</f>
        <v>44525</v>
      </c>
      <c r="D2039" s="68" t="str">
        <f>IFERROR(VLOOKUP(Tabelle3[[#This Row],[Artikelnr.]],Produktgruppe!A:B,2,0),Tabelle3[[#This Row],[Produktname]])</f>
        <v>RW</v>
      </c>
      <c r="E2039" s="106" t="str">
        <f>IFERROR(VLOOKUP(Abfalldokumentation!$O2039,Artikel!A:C,3,FALSE),Abfalldokumentation!$O2039)</f>
        <v>Natur</v>
      </c>
      <c r="F2039" s="106" t="str">
        <f>VLOOKUP(T2039,'Liste Gründe'!A:D,2,FALSE)</f>
        <v>Linienbezogen</v>
      </c>
      <c r="G2039" s="105" t="str">
        <f>IF(ISBLANK(V2039),VLOOKUP(Abfalldokumentation!$P2039,'Liste Gründe'!A:D,3,FALSE),V2039)</f>
        <v>Maschinenabfall</v>
      </c>
      <c r="H2039" s="106" t="str">
        <f>IF(ISBLANK(Abfalldokumentation!$W2039),"-",Abfalldokumentation!$W2039)</f>
        <v>-</v>
      </c>
      <c r="I2039" s="106">
        <f t="shared" si="291"/>
        <v>47</v>
      </c>
      <c r="J2039" s="107" t="str">
        <f t="shared" si="292"/>
        <v>Produkte</v>
      </c>
      <c r="K2039" s="107" t="str">
        <f t="shared" si="293"/>
        <v>BUs</v>
      </c>
      <c r="L2039" s="107" t="str">
        <f t="shared" si="294"/>
        <v>Symptome</v>
      </c>
      <c r="M20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IFERROR(VLOOKUP(Abfalldokumentation!$O2039,Kennzahlen!U:X,3,FALSE)*Abfalldokumentation!$B2039,"0")))),0)</f>
        <v>0</v>
      </c>
      <c r="N2039" s="106" t="str">
        <f>IF(ISBLANK(Q2039),VLOOKUP(Abfalldokumentation!$O2039,'Linien - BU'!R:S,2,FALSE),Q2039)</f>
        <v>L1</v>
      </c>
      <c r="O2039" s="108" t="str">
        <f t="shared" si="295"/>
        <v>Natur</v>
      </c>
      <c r="P2039" s="108">
        <f t="shared" si="296"/>
        <v>30</v>
      </c>
      <c r="Q2039" s="109" t="s">
        <v>174</v>
      </c>
      <c r="R2039" s="111" t="s">
        <v>272</v>
      </c>
      <c r="S2039" s="111">
        <v>21</v>
      </c>
      <c r="T2039" s="111">
        <v>30</v>
      </c>
      <c r="U2039" s="112">
        <v>44525</v>
      </c>
      <c r="V2039" s="113"/>
      <c r="W2039" s="111"/>
      <c r="X2039" s="114" t="str">
        <f>IFERROR(VLOOKUP(Abfalldokumentation!$R2039,Artikel!A:C,3,FALSE),Abfalldokumentation!$R2039)</f>
        <v>Natur</v>
      </c>
    </row>
    <row r="2040" spans="1:24" ht="30" customHeight="1" x14ac:dyDescent="0.25">
      <c r="A2040" s="103" t="str">
        <f>VLOOKUP(N2040,'Linien - BU'!A:B,2,FALSE)</f>
        <v>BU1</v>
      </c>
      <c r="B2040" s="104">
        <f t="shared" ref="B2040:B2083" si="297">S2040</f>
        <v>56</v>
      </c>
      <c r="C2040" s="105">
        <f>Abfalldokumentation!$U2040</f>
        <v>44525</v>
      </c>
      <c r="D2040" s="68" t="str">
        <f>IFERROR(VLOOKUP(Tabelle3[[#This Row],[Artikelnr.]],Produktgruppe!A:B,2,0),Tabelle3[[#This Row],[Produktname]])</f>
        <v>VOS 295</v>
      </c>
      <c r="E2040" s="106" t="str">
        <f>IFERROR(VLOOKUP(Abfalldokumentation!$O2040,Artikel!A:C,3,FALSE),Abfalldokumentation!$O2040)</f>
        <v>VOS-ABS ENTSORGUNG</v>
      </c>
      <c r="F2040" s="106" t="str">
        <f>VLOOKUP(T2040,'Liste Gründe'!A:D,2,FALSE)</f>
        <v>Rest</v>
      </c>
      <c r="G2040" s="105" t="str">
        <f>IF(ISBLANK(V2040),VLOOKUP(Abfalldokumentation!$P2040,'Liste Gründe'!A:D,3,FALSE),V2040)</f>
        <v>geschälte Rinde</v>
      </c>
      <c r="H2040" s="106" t="str">
        <f>IF(ISBLANK(Abfalldokumentation!$W2040),"-",Abfalldokumentation!$W2040)</f>
        <v>-</v>
      </c>
      <c r="I2040" s="106">
        <f t="shared" ref="I2040:I2083" si="298">_xlfn.ISOWEEKNUM(C2040)</f>
        <v>47</v>
      </c>
      <c r="J2040" s="107" t="str">
        <f t="shared" ref="J2040:J2083" si="299">"Produkte"</f>
        <v>Produkte</v>
      </c>
      <c r="K2040" s="107" t="str">
        <f t="shared" ref="K2040:K2083" si="300">"BUs"</f>
        <v>BUs</v>
      </c>
      <c r="L2040" s="107" t="str">
        <f t="shared" ref="L2040:L2083" si="301">"Symptome"</f>
        <v>Symptome</v>
      </c>
      <c r="M20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IFERROR(VLOOKUP(Abfalldokumentation!$O2040,Kennzahlen!U:X,3,FALSE)*Abfalldokumentation!$B2040,"0")))),0)</f>
        <v>0.56000000000000005</v>
      </c>
      <c r="N2040" s="106" t="str">
        <f>IF(ISBLANK(Q2040),VLOOKUP(Abfalldokumentation!$O2040,'Linien - BU'!R:S,2,FALSE),Q2040)</f>
        <v>BU1</v>
      </c>
      <c r="O2040" s="108">
        <f t="shared" ref="O2040:O2083" si="302">R2040</f>
        <v>29500917</v>
      </c>
      <c r="P2040" s="108">
        <f t="shared" ref="P2040:P2083" si="303">T2040</f>
        <v>60</v>
      </c>
      <c r="Q2040" s="109" t="s">
        <v>6</v>
      </c>
      <c r="R2040" s="111">
        <v>29500917</v>
      </c>
      <c r="S2040" s="111">
        <v>56</v>
      </c>
      <c r="T2040" s="111">
        <v>60</v>
      </c>
      <c r="U2040" s="112">
        <v>44525</v>
      </c>
      <c r="V2040" s="113"/>
      <c r="W2040" s="111"/>
      <c r="X2040" s="114" t="str">
        <f>IFERROR(VLOOKUP(Abfalldokumentation!$R2040,Artikel!A:C,3,FALSE),Abfalldokumentation!$R2040)</f>
        <v>VOS-ABS ENTSORGUNG</v>
      </c>
    </row>
    <row r="2041" spans="1:24" ht="30" customHeight="1" x14ac:dyDescent="0.25">
      <c r="A2041" s="103" t="str">
        <f>VLOOKUP(N2041,'Linien - BU'!A:B,2,FALSE)</f>
        <v>Rest</v>
      </c>
      <c r="B2041" s="104">
        <f t="shared" si="297"/>
        <v>10</v>
      </c>
      <c r="C2041" s="105">
        <f>Abfalldokumentation!$U2041</f>
        <v>44525</v>
      </c>
      <c r="D2041" s="68" t="str">
        <f>IFERROR(VLOOKUP(Tabelle3[[#This Row],[Artikelnr.]],Produktgruppe!A:B,2,0),Tabelle3[[#This Row],[Produktname]])</f>
        <v>Rest</v>
      </c>
      <c r="E2041" s="106" t="str">
        <f>IFERROR(VLOOKUP(Abfalldokumentation!$O2041,Artikel!A:C,3,FALSE),Abfalldokumentation!$O2041)</f>
        <v>-</v>
      </c>
      <c r="F2041" s="106" t="str">
        <f>VLOOKUP(T2041,'Liste Gründe'!A:D,2,FALSE)</f>
        <v>Qualitätssicherung</v>
      </c>
      <c r="G2041" s="105" t="str">
        <f>IF(ISBLANK(V2041),VLOOKUP(Abfalldokumentation!$P2041,'Liste Gründe'!A:D,3,FALSE),V2041)</f>
        <v>Sensorik</v>
      </c>
      <c r="H2041" s="106" t="str">
        <f>IF(ISBLANK(Abfalldokumentation!$W2041),"-",Abfalldokumentation!$W2041)</f>
        <v>-</v>
      </c>
      <c r="I2041" s="106">
        <f t="shared" si="298"/>
        <v>47</v>
      </c>
      <c r="J2041" s="107" t="str">
        <f t="shared" si="299"/>
        <v>Produkte</v>
      </c>
      <c r="K2041" s="107" t="str">
        <f t="shared" si="300"/>
        <v>BUs</v>
      </c>
      <c r="L2041" s="107" t="str">
        <f t="shared" si="301"/>
        <v>Symptome</v>
      </c>
      <c r="M20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IFERROR(VLOOKUP(Abfalldokumentation!$O2041,Kennzahlen!U:X,3,FALSE)*Abfalldokumentation!$B2041,"0")))),0)</f>
        <v>0</v>
      </c>
      <c r="N2041" s="106" t="str">
        <f>IF(ISBLANK(Q2041),VLOOKUP(Abfalldokumentation!$O2041,'Linien - BU'!R:S,2,FALSE),Q2041)</f>
        <v>QM</v>
      </c>
      <c r="O2041" s="108" t="str">
        <f t="shared" si="302"/>
        <v>-</v>
      </c>
      <c r="P2041" s="108">
        <f t="shared" si="303"/>
        <v>74</v>
      </c>
      <c r="Q2041" s="109" t="s">
        <v>182</v>
      </c>
      <c r="R2041" s="111" t="s">
        <v>52</v>
      </c>
      <c r="S2041" s="111">
        <v>10</v>
      </c>
      <c r="T2041" s="111">
        <v>74</v>
      </c>
      <c r="U2041" s="112">
        <v>44525</v>
      </c>
      <c r="V2041" s="113"/>
      <c r="W2041" s="111"/>
      <c r="X2041" s="114" t="str">
        <f>IFERROR(VLOOKUP(Abfalldokumentation!$R2041,Artikel!A:C,3,FALSE),Abfalldokumentation!$R2041)</f>
        <v>-</v>
      </c>
    </row>
    <row r="2042" spans="1:24" ht="30" customHeight="1" x14ac:dyDescent="0.25">
      <c r="A2042" s="103" t="str">
        <f>VLOOKUP(N2042,'Linien - BU'!A:B,2,FALSE)</f>
        <v>BU1</v>
      </c>
      <c r="B2042" s="104">
        <f t="shared" si="297"/>
        <v>20</v>
      </c>
      <c r="C2042" s="105">
        <f>Abfalldokumentation!$U2042</f>
        <v>44525</v>
      </c>
      <c r="D2042" s="68" t="str">
        <f>IFERROR(VLOOKUP(Tabelle3[[#This Row],[Artikelnr.]],Produktgruppe!A:B,2,0),Tabelle3[[#This Row],[Produktname]])</f>
        <v>VOS 295</v>
      </c>
      <c r="E2042" s="106" t="str">
        <f>IFERROR(VLOOKUP(Abfalldokumentation!$O2042,Artikel!A:C,3,FALSE),Abfalldokumentation!$O2042)</f>
        <v>VOS-ABS ENTSORGUNG</v>
      </c>
      <c r="F2042" s="106" t="str">
        <f>VLOOKUP(T2042,'Liste Gründe'!A:D,2,FALSE)</f>
        <v>Rest</v>
      </c>
      <c r="G2042" s="105" t="str">
        <f>IF(ISBLANK(V2042),VLOOKUP(Abfalldokumentation!$P2042,'Liste Gründe'!A:D,3,FALSE),V2042)</f>
        <v>geschälte Rinde</v>
      </c>
      <c r="H2042" s="106" t="str">
        <f>IF(ISBLANK(Abfalldokumentation!$W2042),"-",Abfalldokumentation!$W2042)</f>
        <v>-</v>
      </c>
      <c r="I2042" s="106">
        <f t="shared" si="298"/>
        <v>47</v>
      </c>
      <c r="J2042" s="107" t="str">
        <f t="shared" si="299"/>
        <v>Produkte</v>
      </c>
      <c r="K2042" s="107" t="str">
        <f t="shared" si="300"/>
        <v>BUs</v>
      </c>
      <c r="L2042" s="107" t="str">
        <f t="shared" si="301"/>
        <v>Symptome</v>
      </c>
      <c r="M20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IFERROR(VLOOKUP(Abfalldokumentation!$O2042,Kennzahlen!U:X,3,FALSE)*Abfalldokumentation!$B2042,"0")))),0)</f>
        <v>0.2</v>
      </c>
      <c r="N2042" s="106" t="str">
        <f>IF(ISBLANK(Q2042),VLOOKUP(Abfalldokumentation!$O2042,'Linien - BU'!R:S,2,FALSE),Q2042)</f>
        <v>BU1</v>
      </c>
      <c r="O2042" s="108">
        <f t="shared" si="302"/>
        <v>29500917</v>
      </c>
      <c r="P2042" s="108">
        <f t="shared" si="303"/>
        <v>60</v>
      </c>
      <c r="Q2042" s="109" t="s">
        <v>6</v>
      </c>
      <c r="R2042" s="111">
        <v>29500917</v>
      </c>
      <c r="S2042" s="111">
        <v>20</v>
      </c>
      <c r="T2042" s="111">
        <v>60</v>
      </c>
      <c r="U2042" s="112">
        <v>44525</v>
      </c>
      <c r="V2042" s="113"/>
      <c r="W2042" s="111"/>
      <c r="X2042" s="114" t="str">
        <f>IFERROR(VLOOKUP(Abfalldokumentation!$R2042,Artikel!A:C,3,FALSE),Abfalldokumentation!$R2042)</f>
        <v>VOS-ABS ENTSORGUNG</v>
      </c>
    </row>
    <row r="2043" spans="1:24" ht="30" customHeight="1" x14ac:dyDescent="0.25">
      <c r="A2043" s="103" t="str">
        <f>VLOOKUP(N2043,'Linien - BU'!A:B,2,FALSE)</f>
        <v>Rest</v>
      </c>
      <c r="B2043" s="104">
        <f t="shared" si="297"/>
        <v>3.6</v>
      </c>
      <c r="C2043" s="105">
        <f>Abfalldokumentation!$U2043</f>
        <v>44525</v>
      </c>
      <c r="D2043" s="68" t="str">
        <f>IFERROR(VLOOKUP(Tabelle3[[#This Row],[Artikelnr.]],Produktgruppe!A:B,2,0),Tabelle3[[#This Row],[Produktname]])</f>
        <v>Rest</v>
      </c>
      <c r="E2043" s="106" t="str">
        <f>IFERROR(VLOOKUP(Abfalldokumentation!$O2043,Artikel!A:C,3,FALSE),Abfalldokumentation!$O2043)</f>
        <v>-</v>
      </c>
      <c r="F2043" s="106" t="str">
        <f>VLOOKUP(T2043,'Liste Gründe'!A:D,2,FALSE)</f>
        <v>Qualitätssicherung</v>
      </c>
      <c r="G2043" s="105" t="str">
        <f>IF(ISBLANK(V2043),VLOOKUP(Abfalldokumentation!$P2043,'Liste Gründe'!A:D,3,FALSE),V2043)</f>
        <v>Sensorik</v>
      </c>
      <c r="H2043" s="106" t="str">
        <f>IF(ISBLANK(Abfalldokumentation!$W2043),"-",Abfalldokumentation!$W2043)</f>
        <v>-</v>
      </c>
      <c r="I2043" s="106">
        <f t="shared" si="298"/>
        <v>47</v>
      </c>
      <c r="J2043" s="107" t="str">
        <f t="shared" si="299"/>
        <v>Produkte</v>
      </c>
      <c r="K2043" s="107" t="str">
        <f t="shared" si="300"/>
        <v>BUs</v>
      </c>
      <c r="L2043" s="107" t="str">
        <f t="shared" si="301"/>
        <v>Symptome</v>
      </c>
      <c r="M20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IFERROR(VLOOKUP(Abfalldokumentation!$O2043,Kennzahlen!U:X,3,FALSE)*Abfalldokumentation!$B2043,"0")))),0)</f>
        <v>0</v>
      </c>
      <c r="N2043" s="106" t="str">
        <f>IF(ISBLANK(Q2043),VLOOKUP(Abfalldokumentation!$O2043,'Linien - BU'!R:S,2,FALSE),Q2043)</f>
        <v>Labor</v>
      </c>
      <c r="O2043" s="108" t="str">
        <f t="shared" si="302"/>
        <v>-</v>
      </c>
      <c r="P2043" s="108">
        <f t="shared" si="303"/>
        <v>74</v>
      </c>
      <c r="Q2043" s="109" t="s">
        <v>185</v>
      </c>
      <c r="R2043" s="111" t="s">
        <v>52</v>
      </c>
      <c r="S2043" s="111">
        <v>3.6</v>
      </c>
      <c r="T2043" s="111">
        <v>74</v>
      </c>
      <c r="U2043" s="112">
        <v>44525</v>
      </c>
      <c r="V2043" s="113"/>
      <c r="W2043" s="111"/>
      <c r="X2043" s="114" t="str">
        <f>IFERROR(VLOOKUP(Abfalldokumentation!$R2043,Artikel!A:C,3,FALSE),Abfalldokumentation!$R2043)</f>
        <v>-</v>
      </c>
    </row>
    <row r="2044" spans="1:24" ht="30" customHeight="1" x14ac:dyDescent="0.25">
      <c r="A2044" s="103" t="str">
        <f>VLOOKUP(N2044,'Linien - BU'!A:B,2,FALSE)</f>
        <v>BU1</v>
      </c>
      <c r="B2044" s="104">
        <f t="shared" si="297"/>
        <v>21</v>
      </c>
      <c r="C2044" s="105">
        <f>Abfalldokumentation!$U2044</f>
        <v>44525</v>
      </c>
      <c r="D2044" s="68" t="str">
        <f>IFERROR(VLOOKUP(Tabelle3[[#This Row],[Artikelnr.]],Produktgruppe!A:B,2,0),Tabelle3[[#This Row],[Produktname]])</f>
        <v>VOS 295</v>
      </c>
      <c r="E2044" s="106" t="str">
        <f>IFERROR(VLOOKUP(Abfalldokumentation!$O2044,Artikel!A:C,3,FALSE),Abfalldokumentation!$O2044)</f>
        <v>VOS-ABS ENTSORGUNG</v>
      </c>
      <c r="F2044" s="106" t="str">
        <f>VLOOKUP(T2044,'Liste Gründe'!A:D,2,FALSE)</f>
        <v>Rest</v>
      </c>
      <c r="G2044" s="105" t="str">
        <f>IF(ISBLANK(V2044),VLOOKUP(Abfalldokumentation!$P2044,'Liste Gründe'!A:D,3,FALSE),V2044)</f>
        <v>geschälte Rinde</v>
      </c>
      <c r="H2044" s="106" t="str">
        <f>IF(ISBLANK(Abfalldokumentation!$W2044),"-",Abfalldokumentation!$W2044)</f>
        <v>-</v>
      </c>
      <c r="I2044" s="106">
        <f t="shared" si="298"/>
        <v>47</v>
      </c>
      <c r="J2044" s="107" t="str">
        <f t="shared" si="299"/>
        <v>Produkte</v>
      </c>
      <c r="K2044" s="107" t="str">
        <f t="shared" si="300"/>
        <v>BUs</v>
      </c>
      <c r="L2044" s="107" t="str">
        <f t="shared" si="301"/>
        <v>Symptome</v>
      </c>
      <c r="M20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IFERROR(VLOOKUP(Abfalldokumentation!$O2044,Kennzahlen!U:X,3,FALSE)*Abfalldokumentation!$B2044,"0")))),0)</f>
        <v>0.21</v>
      </c>
      <c r="N2044" s="106" t="str">
        <f>IF(ISBLANK(Q2044),VLOOKUP(Abfalldokumentation!$O2044,'Linien - BU'!R:S,2,FALSE),Q2044)</f>
        <v>BU1</v>
      </c>
      <c r="O2044" s="108">
        <f t="shared" si="302"/>
        <v>29500917</v>
      </c>
      <c r="P2044" s="108">
        <f t="shared" si="303"/>
        <v>60</v>
      </c>
      <c r="Q2044" s="109" t="s">
        <v>6</v>
      </c>
      <c r="R2044" s="111">
        <v>29500917</v>
      </c>
      <c r="S2044" s="111">
        <v>21</v>
      </c>
      <c r="T2044" s="111">
        <v>60</v>
      </c>
      <c r="U2044" s="112">
        <v>44525</v>
      </c>
      <c r="V2044" s="113"/>
      <c r="W2044" s="111"/>
      <c r="X2044" s="114" t="str">
        <f>IFERROR(VLOOKUP(Abfalldokumentation!$R2044,Artikel!A:C,3,FALSE),Abfalldokumentation!$R2044)</f>
        <v>VOS-ABS ENTSORGUNG</v>
      </c>
    </row>
    <row r="2045" spans="1:24" ht="30" customHeight="1" x14ac:dyDescent="0.25">
      <c r="A2045" s="103" t="str">
        <f>VLOOKUP(N2045,'Linien - BU'!A:B,2,FALSE)</f>
        <v>BU3</v>
      </c>
      <c r="B2045" s="104">
        <f t="shared" si="297"/>
        <v>115</v>
      </c>
      <c r="C2045" s="105">
        <f>Abfalldokumentation!$U2045</f>
        <v>44525</v>
      </c>
      <c r="D2045" s="68" t="str">
        <f>IFERROR(VLOOKUP(Tabelle3[[#This Row],[Artikelnr.]],Produktgruppe!A:B,2,0),Tabelle3[[#This Row],[Produktname]])</f>
        <v>Rest</v>
      </c>
      <c r="E2045" s="106" t="str">
        <f>IFERROR(VLOOKUP(Abfalldokumentation!$O2045,Artikel!A:C,3,FALSE),Abfalldokumentation!$O2045)</f>
        <v>-</v>
      </c>
      <c r="F2045" s="106" t="str">
        <f>VLOOKUP(T2045,'Liste Gründe'!A:D,2,FALSE)</f>
        <v>keinen Verwendungszweck</v>
      </c>
      <c r="G2045" s="105" t="str">
        <f>IF(ISBLANK(V2045),VLOOKUP(Abfalldokumentation!$P2045,'Liste Gründe'!A:D,3,FALSE),V2045)</f>
        <v>keinen Verwendungszweck</v>
      </c>
      <c r="H2045" s="106" t="str">
        <f>IF(ISBLANK(Abfalldokumentation!$W2045),"-",Abfalldokumentation!$W2045)</f>
        <v>-</v>
      </c>
      <c r="I2045" s="106">
        <f t="shared" si="298"/>
        <v>47</v>
      </c>
      <c r="J2045" s="107" t="str">
        <f t="shared" si="299"/>
        <v>Produkte</v>
      </c>
      <c r="K2045" s="107" t="str">
        <f t="shared" si="300"/>
        <v>BUs</v>
      </c>
      <c r="L2045" s="107" t="str">
        <f t="shared" si="301"/>
        <v>Symptome</v>
      </c>
      <c r="M20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IFERROR(VLOOKUP(Abfalldokumentation!$O2045,Kennzahlen!U:X,3,FALSE)*Abfalldokumentation!$B2045,"0")))),0)</f>
        <v>0</v>
      </c>
      <c r="N2045" s="106" t="str">
        <f>IF(ISBLANK(Q2045),VLOOKUP(Abfalldokumentation!$O2045,'Linien - BU'!R:S,2,FALSE),Q2045)</f>
        <v>WVP</v>
      </c>
      <c r="O2045" s="108" t="str">
        <f t="shared" si="302"/>
        <v>-</v>
      </c>
      <c r="P2045" s="108">
        <f t="shared" si="303"/>
        <v>61</v>
      </c>
      <c r="Q2045" s="109" t="s">
        <v>195</v>
      </c>
      <c r="R2045" s="111" t="s">
        <v>52</v>
      </c>
      <c r="S2045" s="111">
        <v>115</v>
      </c>
      <c r="T2045" s="111">
        <v>61</v>
      </c>
      <c r="U2045" s="112">
        <v>44525</v>
      </c>
      <c r="V2045" s="113"/>
      <c r="W2045" s="111"/>
      <c r="X2045" s="114" t="str">
        <f>IFERROR(VLOOKUP(Abfalldokumentation!$R2045,Artikel!A:C,3,FALSE),Abfalldokumentation!$R2045)</f>
        <v>-</v>
      </c>
    </row>
    <row r="2046" spans="1:24" ht="30" customHeight="1" x14ac:dyDescent="0.25">
      <c r="A2046" s="103" t="str">
        <f>VLOOKUP(N2046,'Linien - BU'!A:B,2,FALSE)</f>
        <v>BU1</v>
      </c>
      <c r="B2046" s="104">
        <f t="shared" si="297"/>
        <v>15</v>
      </c>
      <c r="C2046" s="105">
        <f>Abfalldokumentation!$U2046</f>
        <v>44525</v>
      </c>
      <c r="D2046" s="68" t="str">
        <f>IFERROR(VLOOKUP(Tabelle3[[#This Row],[Artikelnr.]],Produktgruppe!A:B,2,0),Tabelle3[[#This Row],[Produktname]])</f>
        <v>VOS 295</v>
      </c>
      <c r="E2046" s="106" t="str">
        <f>IFERROR(VLOOKUP(Abfalldokumentation!$O2046,Artikel!A:C,3,FALSE),Abfalldokumentation!$O2046)</f>
        <v>VOS-ABS ENTSORGUNG</v>
      </c>
      <c r="F2046" s="106" t="str">
        <f>VLOOKUP(T2046,'Liste Gründe'!A:D,2,FALSE)</f>
        <v>Rest</v>
      </c>
      <c r="G2046" s="105" t="str">
        <f>IF(ISBLANK(V2046),VLOOKUP(Abfalldokumentation!$P2046,'Liste Gründe'!A:D,3,FALSE),V2046)</f>
        <v>geschälte Rinde</v>
      </c>
      <c r="H2046" s="106" t="str">
        <f>IF(ISBLANK(Abfalldokumentation!$W2046),"-",Abfalldokumentation!$W2046)</f>
        <v>-</v>
      </c>
      <c r="I2046" s="106">
        <f t="shared" si="298"/>
        <v>47</v>
      </c>
      <c r="J2046" s="107" t="str">
        <f t="shared" si="299"/>
        <v>Produkte</v>
      </c>
      <c r="K2046" s="107" t="str">
        <f t="shared" si="300"/>
        <v>BUs</v>
      </c>
      <c r="L2046" s="107" t="str">
        <f t="shared" si="301"/>
        <v>Symptome</v>
      </c>
      <c r="M20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IFERROR(VLOOKUP(Abfalldokumentation!$O2046,Kennzahlen!U:X,3,FALSE)*Abfalldokumentation!$B2046,"0")))),0)</f>
        <v>0.15</v>
      </c>
      <c r="N2046" s="106" t="str">
        <f>IF(ISBLANK(Q2046),VLOOKUP(Abfalldokumentation!$O2046,'Linien - BU'!R:S,2,FALSE),Q2046)</f>
        <v>BU1</v>
      </c>
      <c r="O2046" s="108">
        <f t="shared" si="302"/>
        <v>29500917</v>
      </c>
      <c r="P2046" s="108">
        <f t="shared" si="303"/>
        <v>60</v>
      </c>
      <c r="Q2046" s="109" t="s">
        <v>6</v>
      </c>
      <c r="R2046" s="111">
        <v>29500917</v>
      </c>
      <c r="S2046" s="111">
        <v>15</v>
      </c>
      <c r="T2046" s="111">
        <v>60</v>
      </c>
      <c r="U2046" s="112">
        <v>44525</v>
      </c>
      <c r="V2046" s="113"/>
      <c r="W2046" s="111"/>
      <c r="X2046" s="114" t="str">
        <f>IFERROR(VLOOKUP(Abfalldokumentation!$R2046,Artikel!A:C,3,FALSE),Abfalldokumentation!$R2046)</f>
        <v>VOS-ABS ENTSORGUNG</v>
      </c>
    </row>
    <row r="2047" spans="1:24" ht="30" customHeight="1" x14ac:dyDescent="0.25">
      <c r="A2047" s="103" t="str">
        <f>VLOOKUP(N2047,'Linien - BU'!A:B,2,FALSE)</f>
        <v>Rest</v>
      </c>
      <c r="B2047" s="104">
        <f t="shared" si="297"/>
        <v>85</v>
      </c>
      <c r="C2047" s="105">
        <f>Abfalldokumentation!$U2047</f>
        <v>44525</v>
      </c>
      <c r="D2047" s="68" t="str">
        <f>IFERROR(VLOOKUP(Tabelle3[[#This Row],[Artikelnr.]],Produktgruppe!A:B,2,0),Tabelle3[[#This Row],[Produktname]])</f>
        <v>Rest</v>
      </c>
      <c r="E2047" s="106" t="str">
        <f>IFERROR(VLOOKUP(Abfalldokumentation!$O2047,Artikel!A:C,3,FALSE),Abfalldokumentation!$O2047)</f>
        <v>-</v>
      </c>
      <c r="F2047" s="106" t="str">
        <f>VLOOKUP(T2047,'Liste Gründe'!A:D,2,FALSE)</f>
        <v>Qualitätssicherung</v>
      </c>
      <c r="G2047" s="105" t="str">
        <f>IF(ISBLANK(V2047),VLOOKUP(Abfalldokumentation!$P2047,'Liste Gründe'!A:D,3,FALSE),V2047)</f>
        <v>Rückstellproben</v>
      </c>
      <c r="H2047" s="106" t="str">
        <f>IF(ISBLANK(Abfalldokumentation!$W2047),"-",Abfalldokumentation!$W2047)</f>
        <v>-</v>
      </c>
      <c r="I2047" s="106">
        <f t="shared" si="298"/>
        <v>47</v>
      </c>
      <c r="J2047" s="107" t="str">
        <f t="shared" si="299"/>
        <v>Produkte</v>
      </c>
      <c r="K2047" s="107" t="str">
        <f t="shared" si="300"/>
        <v>BUs</v>
      </c>
      <c r="L2047" s="107" t="str">
        <f t="shared" si="301"/>
        <v>Symptome</v>
      </c>
      <c r="M20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IFERROR(VLOOKUP(Abfalldokumentation!$O2047,Kennzahlen!U:X,3,FALSE)*Abfalldokumentation!$B2047,"0")))),0)</f>
        <v>0</v>
      </c>
      <c r="N2047" s="106" t="str">
        <f>IF(ISBLANK(Q2047),VLOOKUP(Abfalldokumentation!$O2047,'Linien - BU'!R:S,2,FALSE),Q2047)</f>
        <v>Labor</v>
      </c>
      <c r="O2047" s="108" t="str">
        <f t="shared" si="302"/>
        <v>-</v>
      </c>
      <c r="P2047" s="108">
        <f t="shared" si="303"/>
        <v>70</v>
      </c>
      <c r="Q2047" s="109" t="s">
        <v>185</v>
      </c>
      <c r="R2047" s="111" t="s">
        <v>52</v>
      </c>
      <c r="S2047" s="111">
        <v>85</v>
      </c>
      <c r="T2047" s="111">
        <v>70</v>
      </c>
      <c r="U2047" s="112">
        <v>44525</v>
      </c>
      <c r="V2047" s="113"/>
      <c r="W2047" s="111"/>
      <c r="X2047" s="114" t="str">
        <f>IFERROR(VLOOKUP(Abfalldokumentation!$R2047,Artikel!A:C,3,FALSE),Abfalldokumentation!$R2047)</f>
        <v>-</v>
      </c>
    </row>
    <row r="2048" spans="1:24" ht="30" customHeight="1" x14ac:dyDescent="0.25">
      <c r="A2048" s="103" t="str">
        <f>VLOOKUP(N2048,'Linien - BU'!A:B,2,FALSE)</f>
        <v>Rest</v>
      </c>
      <c r="B2048" s="104">
        <f t="shared" si="297"/>
        <v>70</v>
      </c>
      <c r="C2048" s="105">
        <f>Abfalldokumentation!$U2048</f>
        <v>44525</v>
      </c>
      <c r="D2048" s="68" t="str">
        <f>IFERROR(VLOOKUP(Tabelle3[[#This Row],[Artikelnr.]],Produktgruppe!A:B,2,0),Tabelle3[[#This Row],[Produktname]])</f>
        <v>Rest</v>
      </c>
      <c r="E2048" s="106" t="str">
        <f>IFERROR(VLOOKUP(Abfalldokumentation!$O2048,Artikel!A:C,3,FALSE),Abfalldokumentation!$O2048)</f>
        <v>-</v>
      </c>
      <c r="F2048" s="106" t="str">
        <f>VLOOKUP(T2048,'Liste Gründe'!A:D,2,FALSE)</f>
        <v>Qualitätssicherung</v>
      </c>
      <c r="G2048" s="105" t="str">
        <f>IF(ISBLANK(V2048),VLOOKUP(Abfalldokumentation!$P2048,'Liste Gründe'!A:D,3,FALSE),V2048)</f>
        <v>Rückstellproben</v>
      </c>
      <c r="H2048" s="106" t="str">
        <f>IF(ISBLANK(Abfalldokumentation!$W2048),"-",Abfalldokumentation!$W2048)</f>
        <v>-</v>
      </c>
      <c r="I2048" s="106">
        <f t="shared" si="298"/>
        <v>47</v>
      </c>
      <c r="J2048" s="107" t="str">
        <f t="shared" si="299"/>
        <v>Produkte</v>
      </c>
      <c r="K2048" s="107" t="str">
        <f t="shared" si="300"/>
        <v>BUs</v>
      </c>
      <c r="L2048" s="107" t="str">
        <f t="shared" si="301"/>
        <v>Symptome</v>
      </c>
      <c r="M20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IFERROR(VLOOKUP(Abfalldokumentation!$O2048,Kennzahlen!U:X,3,FALSE)*Abfalldokumentation!$B2048,"0")))),0)</f>
        <v>0</v>
      </c>
      <c r="N2048" s="106" t="str">
        <f>IF(ISBLANK(Q2048),VLOOKUP(Abfalldokumentation!$O2048,'Linien - BU'!R:S,2,FALSE),Q2048)</f>
        <v>Labor</v>
      </c>
      <c r="O2048" s="108" t="str">
        <f t="shared" si="302"/>
        <v>-</v>
      </c>
      <c r="P2048" s="108">
        <f t="shared" si="303"/>
        <v>70</v>
      </c>
      <c r="Q2048" s="109" t="s">
        <v>185</v>
      </c>
      <c r="R2048" s="111" t="s">
        <v>52</v>
      </c>
      <c r="S2048" s="111">
        <v>70</v>
      </c>
      <c r="T2048" s="111">
        <v>70</v>
      </c>
      <c r="U2048" s="112">
        <v>44525</v>
      </c>
      <c r="V2048" s="113"/>
      <c r="W2048" s="111"/>
      <c r="X2048" s="114" t="str">
        <f>IFERROR(VLOOKUP(Abfalldokumentation!$R2048,Artikel!A:C,3,FALSE),Abfalldokumentation!$R2048)</f>
        <v>-</v>
      </c>
    </row>
    <row r="2049" spans="1:24" ht="30" customHeight="1" x14ac:dyDescent="0.25">
      <c r="A2049" s="103" t="str">
        <f>VLOOKUP(N2049,'Linien - BU'!A:B,2,FALSE)</f>
        <v>BU3</v>
      </c>
      <c r="B2049" s="104">
        <f t="shared" si="297"/>
        <v>100</v>
      </c>
      <c r="C2049" s="105">
        <f>Abfalldokumentation!$U2049</f>
        <v>44526</v>
      </c>
      <c r="D2049" s="68" t="str">
        <f>IFERROR(VLOOKUP(Tabelle3[[#This Row],[Artikelnr.]],Produktgruppe!A:B,2,0),Tabelle3[[#This Row],[Produktname]])</f>
        <v>ABS 295</v>
      </c>
      <c r="E2049" s="106" t="str">
        <f>IFERROR(VLOOKUP(Abfalldokumentation!$O2049,Artikel!A:C,3,FALSE),Abfalldokumentation!$O2049)</f>
        <v>ABS CHED-PF-KRÄUK gemis</v>
      </c>
      <c r="F2049" s="106" t="str">
        <f>VLOOKUP(T2049,'Liste Gründe'!A:D,2,FALSE)</f>
        <v>keinen Verwendungszweck</v>
      </c>
      <c r="G2049" s="105" t="str">
        <f>IF(ISBLANK(V2049),VLOOKUP(Abfalldokumentation!$P2049,'Liste Gründe'!A:D,3,FALSE),V2049)</f>
        <v>VOS &gt; Einsatz (vegan)</v>
      </c>
      <c r="H2049" s="106" t="str">
        <f>IF(ISBLANK(Abfalldokumentation!$W2049),"-",Abfalldokumentation!$W2049)</f>
        <v>-</v>
      </c>
      <c r="I2049" s="106">
        <f t="shared" si="298"/>
        <v>47</v>
      </c>
      <c r="J2049" s="107" t="str">
        <f t="shared" si="299"/>
        <v>Produkte</v>
      </c>
      <c r="K2049" s="107" t="str">
        <f t="shared" si="300"/>
        <v>BUs</v>
      </c>
      <c r="L2049" s="107" t="str">
        <f t="shared" si="301"/>
        <v>Symptome</v>
      </c>
      <c r="M20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IFERROR(VLOOKUP(Abfalldokumentation!$O2049,Kennzahlen!U:X,3,FALSE)*Abfalldokumentation!$B2049,"0")))),0)</f>
        <v>100</v>
      </c>
      <c r="N2049" s="106" t="str">
        <f>IF(ISBLANK(Q2049),VLOOKUP(Abfalldokumentation!$O2049,'Linien - BU'!R:S,2,FALSE),Q2049)</f>
        <v>BU3</v>
      </c>
      <c r="O2049" s="108">
        <f t="shared" si="302"/>
        <v>29501003</v>
      </c>
      <c r="P2049" s="108">
        <f t="shared" si="303"/>
        <v>61</v>
      </c>
      <c r="Q2049" s="109" t="s">
        <v>8</v>
      </c>
      <c r="R2049" s="111">
        <v>29501003</v>
      </c>
      <c r="S2049" s="111">
        <v>100</v>
      </c>
      <c r="T2049" s="111">
        <v>61</v>
      </c>
      <c r="U2049" s="112">
        <v>44526</v>
      </c>
      <c r="V2049" s="47" t="s">
        <v>35</v>
      </c>
      <c r="W2049" s="111"/>
      <c r="X2049" s="114" t="str">
        <f>IFERROR(VLOOKUP(Abfalldokumentation!$R2049,Artikel!A:C,3,FALSE),Abfalldokumentation!$R2049)</f>
        <v>ABS CHED-PF-KRÄUK gemis</v>
      </c>
    </row>
    <row r="2050" spans="1:24" ht="30" customHeight="1" x14ac:dyDescent="0.25">
      <c r="A2050" s="103" t="str">
        <f>VLOOKUP(N2050,'Linien - BU'!A:B,2,FALSE)</f>
        <v>BU3</v>
      </c>
      <c r="B2050" s="104">
        <f t="shared" si="297"/>
        <v>18</v>
      </c>
      <c r="C2050" s="105">
        <f>Abfalldokumentation!$U2050</f>
        <v>44526</v>
      </c>
      <c r="D2050" s="68" t="str">
        <f>IFERROR(VLOOKUP(Tabelle3[[#This Row],[Artikelnr.]],Produktgruppe!A:B,2,0),Tabelle3[[#This Row],[Produktname]])</f>
        <v>Rest</v>
      </c>
      <c r="E2050" s="106" t="str">
        <f>IFERROR(VLOOKUP(Abfalldokumentation!$O2050,Artikel!A:C,3,FALSE),Abfalldokumentation!$O2050)</f>
        <v>-</v>
      </c>
      <c r="F2050" s="106" t="str">
        <f>VLOOKUP(T2050,'Liste Gründe'!A:D,2,FALSE)</f>
        <v>Linienbezogen</v>
      </c>
      <c r="G2050" s="105" t="str">
        <f>IF(ISBLANK(V2050),VLOOKUP(Abfalldokumentation!$P2050,'Liste Gründe'!A:D,3,FALSE),V2050)</f>
        <v>Maschinenabfall</v>
      </c>
      <c r="H2050" s="106" t="str">
        <f>IF(ISBLANK(Abfalldokumentation!$W2050),"-",Abfalldokumentation!$W2050)</f>
        <v>-</v>
      </c>
      <c r="I2050" s="106">
        <f t="shared" si="298"/>
        <v>47</v>
      </c>
      <c r="J2050" s="107" t="str">
        <f t="shared" si="299"/>
        <v>Produkte</v>
      </c>
      <c r="K2050" s="107" t="str">
        <f t="shared" si="300"/>
        <v>BUs</v>
      </c>
      <c r="L2050" s="107" t="str">
        <f t="shared" si="301"/>
        <v>Symptome</v>
      </c>
      <c r="M20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IFERROR(VLOOKUP(Abfalldokumentation!$O2050,Kennzahlen!U:X,3,FALSE)*Abfalldokumentation!$B2050,"0")))),0)</f>
        <v>0</v>
      </c>
      <c r="N2050" s="106" t="str">
        <f>IF(ISBLANK(Q2050),VLOOKUP(Abfalldokumentation!$O2050,'Linien - BU'!R:S,2,FALSE),Q2050)</f>
        <v>BU3</v>
      </c>
      <c r="O2050" s="108" t="str">
        <f t="shared" si="302"/>
        <v>-</v>
      </c>
      <c r="P2050" s="108">
        <f t="shared" si="303"/>
        <v>30</v>
      </c>
      <c r="Q2050" s="109" t="s">
        <v>8</v>
      </c>
      <c r="R2050" s="111" t="s">
        <v>52</v>
      </c>
      <c r="S2050" s="111">
        <v>18</v>
      </c>
      <c r="T2050" s="111">
        <v>30</v>
      </c>
      <c r="U2050" s="112">
        <v>44526</v>
      </c>
      <c r="V2050" s="113"/>
      <c r="W2050" s="111"/>
      <c r="X2050" s="114" t="str">
        <f>IFERROR(VLOOKUP(Abfalldokumentation!$R2050,Artikel!A:C,3,FALSE),Abfalldokumentation!$R2050)</f>
        <v>-</v>
      </c>
    </row>
    <row r="2051" spans="1:24" ht="30" customHeight="1" x14ac:dyDescent="0.25">
      <c r="A2051" s="103" t="str">
        <f>VLOOKUP(N2051,'Linien - BU'!A:B,2,FALSE)</f>
        <v>BU1</v>
      </c>
      <c r="B2051" s="104">
        <f t="shared" si="297"/>
        <v>120</v>
      </c>
      <c r="C2051" s="105">
        <f>Abfalldokumentation!$U2051</f>
        <v>44526</v>
      </c>
      <c r="D2051" s="68" t="str">
        <f>IFERROR(VLOOKUP(Tabelle3[[#This Row],[Artikelnr.]],Produktgruppe!A:B,2,0),Tabelle3[[#This Row],[Produktname]])</f>
        <v>Rest</v>
      </c>
      <c r="E2051" s="106" t="str">
        <f>IFERROR(VLOOKUP(Abfalldokumentation!$O2051,Artikel!A:C,3,FALSE),Abfalldokumentation!$O2051)</f>
        <v>-</v>
      </c>
      <c r="F2051" s="106" t="str">
        <f>VLOOKUP(T2051,'Liste Gründe'!A:D,2,FALSE)</f>
        <v>Linienbezogen</v>
      </c>
      <c r="G2051" s="105" t="str">
        <f>IF(ISBLANK(V2051),VLOOKUP(Abfalldokumentation!$P2051,'Liste Gründe'!A:D,3,FALSE),V2051)</f>
        <v>Maschinenabfall</v>
      </c>
      <c r="H2051" s="106" t="str">
        <f>IF(ISBLANK(Abfalldokumentation!$W2051),"-",Abfalldokumentation!$W2051)</f>
        <v>-</v>
      </c>
      <c r="I2051" s="106">
        <f t="shared" si="298"/>
        <v>47</v>
      </c>
      <c r="J2051" s="107" t="str">
        <f t="shared" si="299"/>
        <v>Produkte</v>
      </c>
      <c r="K2051" s="107" t="str">
        <f t="shared" si="300"/>
        <v>BUs</v>
      </c>
      <c r="L2051" s="107" t="str">
        <f t="shared" si="301"/>
        <v>Symptome</v>
      </c>
      <c r="M20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IFERROR(VLOOKUP(Abfalldokumentation!$O2051,Kennzahlen!U:X,3,FALSE)*Abfalldokumentation!$B2051,"0")))),0)</f>
        <v>0</v>
      </c>
      <c r="N2051" s="106" t="str">
        <f>IF(ISBLANK(Q2051),VLOOKUP(Abfalldokumentation!$O2051,'Linien - BU'!R:S,2,FALSE),Q2051)</f>
        <v>BU1</v>
      </c>
      <c r="O2051" s="108" t="str">
        <f t="shared" si="302"/>
        <v>-</v>
      </c>
      <c r="P2051" s="108">
        <f t="shared" si="303"/>
        <v>30</v>
      </c>
      <c r="Q2051" s="109" t="s">
        <v>6</v>
      </c>
      <c r="R2051" s="111" t="s">
        <v>52</v>
      </c>
      <c r="S2051" s="111">
        <v>120</v>
      </c>
      <c r="T2051" s="111">
        <v>30</v>
      </c>
      <c r="U2051" s="112">
        <v>44526</v>
      </c>
      <c r="V2051" s="113"/>
      <c r="W2051" s="111"/>
      <c r="X2051" s="114" t="str">
        <f>IFERROR(VLOOKUP(Abfalldokumentation!$R2051,Artikel!A:C,3,FALSE),Abfalldokumentation!$R2051)</f>
        <v>-</v>
      </c>
    </row>
    <row r="2052" spans="1:24" ht="30" customHeight="1" x14ac:dyDescent="0.25">
      <c r="A2052" s="103" t="str">
        <f>VLOOKUP(N2052,'Linien - BU'!A:B,2,FALSE)</f>
        <v>BU1</v>
      </c>
      <c r="B2052" s="104">
        <f t="shared" si="297"/>
        <v>90</v>
      </c>
      <c r="C2052" s="105">
        <f>Abfalldokumentation!$U2052</f>
        <v>44526</v>
      </c>
      <c r="D2052" s="68" t="str">
        <f>IFERROR(VLOOKUP(Tabelle3[[#This Row],[Artikelnr.]],Produktgruppe!A:B,2,0),Tabelle3[[#This Row],[Produktname]])</f>
        <v>Rest</v>
      </c>
      <c r="E2052" s="106" t="str">
        <f>IFERROR(VLOOKUP(Abfalldokumentation!$O2052,Artikel!A:C,3,FALSE),Abfalldokumentation!$O2052)</f>
        <v>-</v>
      </c>
      <c r="F2052" s="106" t="str">
        <f>VLOOKUP(T2052,'Liste Gründe'!A:D,2,FALSE)</f>
        <v>Linienbezogen</v>
      </c>
      <c r="G2052" s="105" t="str">
        <f>IF(ISBLANK(V2052),VLOOKUP(Abfalldokumentation!$P2052,'Liste Gründe'!A:D,3,FALSE),V2052)</f>
        <v>Clip gerissen</v>
      </c>
      <c r="H2052" s="106" t="str">
        <f>IF(ISBLANK(Abfalldokumentation!$W2052),"-",Abfalldokumentation!$W2052)</f>
        <v>-</v>
      </c>
      <c r="I2052" s="106">
        <f t="shared" si="298"/>
        <v>47</v>
      </c>
      <c r="J2052" s="107" t="str">
        <f t="shared" si="299"/>
        <v>Produkte</v>
      </c>
      <c r="K2052" s="107" t="str">
        <f t="shared" si="300"/>
        <v>BUs</v>
      </c>
      <c r="L2052" s="107" t="str">
        <f t="shared" si="301"/>
        <v>Symptome</v>
      </c>
      <c r="M20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IFERROR(VLOOKUP(Abfalldokumentation!$O2052,Kennzahlen!U:X,3,FALSE)*Abfalldokumentation!$B2052,"0")))),0)</f>
        <v>0</v>
      </c>
      <c r="N2052" s="106" t="str">
        <f>IF(ISBLANK(Q2052),VLOOKUP(Abfalldokumentation!$O2052,'Linien - BU'!R:S,2,FALSE),Q2052)</f>
        <v>BU1</v>
      </c>
      <c r="O2052" s="108" t="str">
        <f t="shared" si="302"/>
        <v>-</v>
      </c>
      <c r="P2052" s="108">
        <f t="shared" si="303"/>
        <v>31</v>
      </c>
      <c r="Q2052" s="109" t="s">
        <v>6</v>
      </c>
      <c r="R2052" s="111" t="s">
        <v>52</v>
      </c>
      <c r="S2052" s="111">
        <v>90</v>
      </c>
      <c r="T2052" s="111">
        <v>31</v>
      </c>
      <c r="U2052" s="112">
        <v>44526</v>
      </c>
      <c r="V2052" s="113"/>
      <c r="W2052" s="111"/>
      <c r="X2052" s="114" t="str">
        <f>IFERROR(VLOOKUP(Abfalldokumentation!$R2052,Artikel!A:C,3,FALSE),Abfalldokumentation!$R2052)</f>
        <v>-</v>
      </c>
    </row>
    <row r="2053" spans="1:24" ht="30" customHeight="1" x14ac:dyDescent="0.25">
      <c r="A2053" s="103" t="str">
        <f>VLOOKUP(N2053,'Linien - BU'!A:B,2,FALSE)</f>
        <v>BU2</v>
      </c>
      <c r="B2053" s="104">
        <f t="shared" si="297"/>
        <v>0</v>
      </c>
      <c r="C2053" s="105">
        <f>Abfalldokumentation!$U2053</f>
        <v>44526</v>
      </c>
      <c r="D2053" s="68" t="str">
        <f>IFERROR(VLOOKUP(Tabelle3[[#This Row],[Artikelnr.]],Produktgruppe!A:B,2,0),Tabelle3[[#This Row],[Produktname]])</f>
        <v>ABS 295</v>
      </c>
      <c r="E2053" s="106" t="str">
        <f>IFERROR(VLOOKUP(Abfalldokumentation!$O2053,Artikel!A:C,3,FALSE),Abfalldokumentation!$O2053)</f>
        <v>Scheiben/Staub</v>
      </c>
      <c r="F2053" s="106" t="str">
        <f>VLOOKUP(T2053,'Liste Gründe'!A:D,2,FALSE)</f>
        <v>Linienbezogen</v>
      </c>
      <c r="G2053" s="105" t="str">
        <f>IF(ISBLANK(V2053),VLOOKUP(Abfalldokumentation!$P2053,'Liste Gründe'!A:D,3,FALSE),V2053)</f>
        <v>Maschinenabfall</v>
      </c>
      <c r="H2053" s="106" t="str">
        <f>IF(ISBLANK(Abfalldokumentation!$W2053),"-",Abfalldokumentation!$W2053)</f>
        <v>-</v>
      </c>
      <c r="I2053" s="106">
        <f t="shared" si="298"/>
        <v>47</v>
      </c>
      <c r="J2053" s="107" t="str">
        <f t="shared" si="299"/>
        <v>Produkte</v>
      </c>
      <c r="K2053" s="107" t="str">
        <f t="shared" si="300"/>
        <v>BUs</v>
      </c>
      <c r="L2053" s="107" t="str">
        <f t="shared" si="301"/>
        <v>Symptome</v>
      </c>
      <c r="M20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IFERROR(VLOOKUP(Abfalldokumentation!$O2053,Kennzahlen!U:X,3,FALSE)*Abfalldokumentation!$B2053,"0")))),0)</f>
        <v>0</v>
      </c>
      <c r="N2053" s="106" t="str">
        <f>IF(ISBLANK(Q2053),VLOOKUP(Abfalldokumentation!$O2053,'Linien - BU'!R:S,2,FALSE),Q2053)</f>
        <v>BU2</v>
      </c>
      <c r="O2053" s="108" t="str">
        <f t="shared" si="302"/>
        <v>Scheiben/Staub</v>
      </c>
      <c r="P2053" s="108">
        <f t="shared" si="303"/>
        <v>30</v>
      </c>
      <c r="Q2053" s="109" t="s">
        <v>7</v>
      </c>
      <c r="R2053" s="39" t="s">
        <v>16655</v>
      </c>
      <c r="S2053" s="111">
        <v>0</v>
      </c>
      <c r="T2053" s="111">
        <v>30</v>
      </c>
      <c r="U2053" s="112">
        <v>44526</v>
      </c>
      <c r="V2053" s="113"/>
      <c r="W2053" s="111"/>
      <c r="X2053" s="114" t="str">
        <f>IFERROR(VLOOKUP(Abfalldokumentation!$R2053,Artikel!A:C,3,FALSE),Abfalldokumentation!$R2053)</f>
        <v>Scheiben/Staub</v>
      </c>
    </row>
    <row r="2054" spans="1:24" ht="30" customHeight="1" x14ac:dyDescent="0.25">
      <c r="A2054" s="103" t="str">
        <f>VLOOKUP(N2054,'Linien - BU'!A:B,2,FALSE)</f>
        <v>BU2</v>
      </c>
      <c r="B2054" s="104">
        <f t="shared" si="297"/>
        <v>36</v>
      </c>
      <c r="C2054" s="105">
        <f>Abfalldokumentation!$U2054</f>
        <v>44526</v>
      </c>
      <c r="D2054" s="68" t="str">
        <f>IFERROR(VLOOKUP(Tabelle3[[#This Row],[Artikelnr.]],Produktgruppe!A:B,2,0),Tabelle3[[#This Row],[Produktname]])</f>
        <v>ABS 295</v>
      </c>
      <c r="E2054" s="106" t="str">
        <f>IFERROR(VLOOKUP(Abfalldokumentation!$O2054,Artikel!A:C,3,FALSE),Abfalldokumentation!$O2054)</f>
        <v>Scheiben/Staub</v>
      </c>
      <c r="F2054" s="106" t="str">
        <f>VLOOKUP(T2054,'Liste Gründe'!A:D,2,FALSE)</f>
        <v>Linienbezogen</v>
      </c>
      <c r="G2054" s="105" t="str">
        <f>IF(ISBLANK(V2054),VLOOKUP(Abfalldokumentation!$P2054,'Liste Gründe'!A:D,3,FALSE),V2054)</f>
        <v>Maschinenabfall</v>
      </c>
      <c r="H2054" s="106" t="str">
        <f>IF(ISBLANK(Abfalldokumentation!$W2054),"-",Abfalldokumentation!$W2054)</f>
        <v>-</v>
      </c>
      <c r="I2054" s="106">
        <f t="shared" si="298"/>
        <v>47</v>
      </c>
      <c r="J2054" s="107" t="str">
        <f t="shared" si="299"/>
        <v>Produkte</v>
      </c>
      <c r="K2054" s="107" t="str">
        <f t="shared" si="300"/>
        <v>BUs</v>
      </c>
      <c r="L2054" s="107" t="str">
        <f t="shared" si="301"/>
        <v>Symptome</v>
      </c>
      <c r="M20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IFERROR(VLOOKUP(Abfalldokumentation!$O2054,Kennzahlen!U:X,3,FALSE)*Abfalldokumentation!$B2054,"0")))),0)</f>
        <v>0</v>
      </c>
      <c r="N2054" s="106" t="str">
        <f>IF(ISBLANK(Q2054),VLOOKUP(Abfalldokumentation!$O2054,'Linien - BU'!R:S,2,FALSE),Q2054)</f>
        <v>BU2</v>
      </c>
      <c r="O2054" s="108" t="str">
        <f t="shared" si="302"/>
        <v>Scheiben/Staub</v>
      </c>
      <c r="P2054" s="108">
        <f t="shared" si="303"/>
        <v>30</v>
      </c>
      <c r="Q2054" s="109" t="s">
        <v>7</v>
      </c>
      <c r="R2054" s="39" t="s">
        <v>16655</v>
      </c>
      <c r="S2054" s="111">
        <v>36</v>
      </c>
      <c r="T2054" s="111">
        <v>30</v>
      </c>
      <c r="U2054" s="112">
        <v>44526</v>
      </c>
      <c r="V2054" s="113"/>
      <c r="W2054" s="111"/>
      <c r="X2054" s="114" t="str">
        <f>IFERROR(VLOOKUP(Abfalldokumentation!$R2054,Artikel!A:C,3,FALSE),Abfalldokumentation!$R2054)</f>
        <v>Scheiben/Staub</v>
      </c>
    </row>
    <row r="2055" spans="1:24" ht="30" customHeight="1" x14ac:dyDescent="0.25">
      <c r="A2055" s="103" t="str">
        <f>VLOOKUP(N2055,'Linien - BU'!A:B,2,FALSE)</f>
        <v>BU3</v>
      </c>
      <c r="B2055" s="104">
        <f t="shared" si="297"/>
        <v>18</v>
      </c>
      <c r="C2055" s="105">
        <f>Abfalldokumentation!$U2055</f>
        <v>44526</v>
      </c>
      <c r="D2055" s="68" t="str">
        <f>IFERROR(VLOOKUP(Tabelle3[[#This Row],[Artikelnr.]],Produktgruppe!A:B,2,0),Tabelle3[[#This Row],[Produktname]])</f>
        <v>Rest</v>
      </c>
      <c r="E2055" s="106" t="str">
        <f>IFERROR(VLOOKUP(Abfalldokumentation!$O2055,Artikel!A:C,3,FALSE),Abfalldokumentation!$O2055)</f>
        <v>-</v>
      </c>
      <c r="F2055" s="106" t="str">
        <f>VLOOKUP(T2055,'Liste Gründe'!A:D,2,FALSE)</f>
        <v>Linienbezogen</v>
      </c>
      <c r="G2055" s="105" t="str">
        <f>IF(ISBLANK(V2055),VLOOKUP(Abfalldokumentation!$P2055,'Liste Gründe'!A:D,3,FALSE),V2055)</f>
        <v>Käsestaub</v>
      </c>
      <c r="H2055" s="106" t="str">
        <f>IF(ISBLANK(Abfalldokumentation!$W2055),"-",Abfalldokumentation!$W2055)</f>
        <v>-</v>
      </c>
      <c r="I2055" s="106">
        <f t="shared" si="298"/>
        <v>47</v>
      </c>
      <c r="J2055" s="107" t="str">
        <f t="shared" si="299"/>
        <v>Produkte</v>
      </c>
      <c r="K2055" s="107" t="str">
        <f t="shared" si="300"/>
        <v>BUs</v>
      </c>
      <c r="L2055" s="107" t="str">
        <f t="shared" si="301"/>
        <v>Symptome</v>
      </c>
      <c r="M20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IFERROR(VLOOKUP(Abfalldokumentation!$O2055,Kennzahlen!U:X,3,FALSE)*Abfalldokumentation!$B2055,"0")))),0)</f>
        <v>0</v>
      </c>
      <c r="N2055" s="106" t="str">
        <f>IF(ISBLANK(Q2055),VLOOKUP(Abfalldokumentation!$O2055,'Linien - BU'!R:S,2,FALSE),Q2055)</f>
        <v>BU3</v>
      </c>
      <c r="O2055" s="108" t="str">
        <f t="shared" si="302"/>
        <v>-</v>
      </c>
      <c r="P2055" s="108">
        <f t="shared" si="303"/>
        <v>35</v>
      </c>
      <c r="Q2055" s="109" t="s">
        <v>8</v>
      </c>
      <c r="R2055" s="111" t="s">
        <v>52</v>
      </c>
      <c r="S2055" s="111">
        <v>18</v>
      </c>
      <c r="T2055" s="111">
        <v>35</v>
      </c>
      <c r="U2055" s="112">
        <v>44526</v>
      </c>
      <c r="V2055" s="113"/>
      <c r="W2055" s="111"/>
      <c r="X2055" s="114" t="str">
        <f>IFERROR(VLOOKUP(Abfalldokumentation!$R2055,Artikel!A:C,3,FALSE),Abfalldokumentation!$R2055)</f>
        <v>-</v>
      </c>
    </row>
    <row r="2056" spans="1:24" ht="30" customHeight="1" x14ac:dyDescent="0.25">
      <c r="A2056" s="103" t="str">
        <f>VLOOKUP(N2056,'Linien - BU'!A:B,2,FALSE)</f>
        <v>BU3</v>
      </c>
      <c r="B2056" s="104">
        <f t="shared" si="297"/>
        <v>20</v>
      </c>
      <c r="C2056" s="105">
        <f>Abfalldokumentation!$U2056</f>
        <v>44526</v>
      </c>
      <c r="D2056" s="68" t="str">
        <f>IFERROR(VLOOKUP(Tabelle3[[#This Row],[Artikelnr.]],Produktgruppe!A:B,2,0),Tabelle3[[#This Row],[Produktname]])</f>
        <v>Rest</v>
      </c>
      <c r="E2056" s="106" t="str">
        <f>IFERROR(VLOOKUP(Abfalldokumentation!$O2056,Artikel!A:C,3,FALSE),Abfalldokumentation!$O2056)</f>
        <v>-</v>
      </c>
      <c r="F2056" s="106" t="str">
        <f>VLOOKUP(T2056,'Liste Gründe'!A:D,2,FALSE)</f>
        <v>Linienbezogen</v>
      </c>
      <c r="G2056" s="105" t="str">
        <f>IF(ISBLANK(V2056),VLOOKUP(Abfalldokumentation!$P2056,'Liste Gründe'!A:D,3,FALSE),V2056)</f>
        <v>Käsestaub</v>
      </c>
      <c r="H2056" s="106" t="str">
        <f>IF(ISBLANK(Abfalldokumentation!$W2056),"-",Abfalldokumentation!$W2056)</f>
        <v>-</v>
      </c>
      <c r="I2056" s="106">
        <f t="shared" si="298"/>
        <v>47</v>
      </c>
      <c r="J2056" s="107" t="str">
        <f t="shared" si="299"/>
        <v>Produkte</v>
      </c>
      <c r="K2056" s="107" t="str">
        <f t="shared" si="300"/>
        <v>BUs</v>
      </c>
      <c r="L2056" s="107" t="str">
        <f t="shared" si="301"/>
        <v>Symptome</v>
      </c>
      <c r="M20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IFERROR(VLOOKUP(Abfalldokumentation!$O2056,Kennzahlen!U:X,3,FALSE)*Abfalldokumentation!$B2056,"0")))),0)</f>
        <v>0</v>
      </c>
      <c r="N2056" s="106" t="str">
        <f>IF(ISBLANK(Q2056),VLOOKUP(Abfalldokumentation!$O2056,'Linien - BU'!R:S,2,FALSE),Q2056)</f>
        <v>BU3</v>
      </c>
      <c r="O2056" s="108" t="str">
        <f t="shared" si="302"/>
        <v>-</v>
      </c>
      <c r="P2056" s="108">
        <f t="shared" si="303"/>
        <v>35</v>
      </c>
      <c r="Q2056" s="109" t="s">
        <v>8</v>
      </c>
      <c r="R2056" s="111" t="s">
        <v>52</v>
      </c>
      <c r="S2056" s="111">
        <v>20</v>
      </c>
      <c r="T2056" s="111">
        <v>35</v>
      </c>
      <c r="U2056" s="112">
        <v>44526</v>
      </c>
      <c r="V2056" s="113"/>
      <c r="W2056" s="111"/>
      <c r="X2056" s="114" t="str">
        <f>IFERROR(VLOOKUP(Abfalldokumentation!$R2056,Artikel!A:C,3,FALSE),Abfalldokumentation!$R2056)</f>
        <v>-</v>
      </c>
    </row>
    <row r="2057" spans="1:24" ht="30" customHeight="1" x14ac:dyDescent="0.25">
      <c r="A2057" s="103" t="str">
        <f>VLOOKUP(N2057,'Linien - BU'!A:B,2,FALSE)</f>
        <v>BU3</v>
      </c>
      <c r="B2057" s="104">
        <f t="shared" si="297"/>
        <v>26</v>
      </c>
      <c r="C2057" s="105">
        <f>Abfalldokumentation!$U2057</f>
        <v>44526</v>
      </c>
      <c r="D2057" s="68" t="str">
        <f>IFERROR(VLOOKUP(Tabelle3[[#This Row],[Artikelnr.]],Produktgruppe!A:B,2,0),Tabelle3[[#This Row],[Produktname]])</f>
        <v>ABS 295</v>
      </c>
      <c r="E2057" s="106" t="str">
        <f>IFERROR(VLOOKUP(Abfalldokumentation!$O2057,Artikel!A:C,3,FALSE),Abfalldokumentation!$O2057)</f>
        <v>ABS CHED-ROT MIT ß-CARO</v>
      </c>
      <c r="F2057" s="106" t="str">
        <f>VLOOKUP(T2057,'Liste Gründe'!A:D,2,FALSE)</f>
        <v>Rest</v>
      </c>
      <c r="G2057" s="105" t="str">
        <f>IF(ISBLANK(V2057),VLOOKUP(Abfalldokumentation!$P2057,'Liste Gründe'!A:D,3,FALSE),V2057)</f>
        <v>Schmutz</v>
      </c>
      <c r="H2057" s="106" t="str">
        <f>IF(ISBLANK(Abfalldokumentation!$W2057),"-",Abfalldokumentation!$W2057)</f>
        <v>-</v>
      </c>
      <c r="I2057" s="106">
        <f t="shared" si="298"/>
        <v>47</v>
      </c>
      <c r="J2057" s="107" t="str">
        <f t="shared" si="299"/>
        <v>Produkte</v>
      </c>
      <c r="K2057" s="107" t="str">
        <f t="shared" si="300"/>
        <v>BUs</v>
      </c>
      <c r="L2057" s="107" t="str">
        <f t="shared" si="301"/>
        <v>Symptome</v>
      </c>
      <c r="M20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IFERROR(VLOOKUP(Abfalldokumentation!$O2057,Kennzahlen!U:X,3,FALSE)*Abfalldokumentation!$B2057,"0")))),0)</f>
        <v>26</v>
      </c>
      <c r="N2057" s="106" t="str">
        <f>IF(ISBLANK(Q2057),VLOOKUP(Abfalldokumentation!$O2057,'Linien - BU'!R:S,2,FALSE),Q2057)</f>
        <v>BU3</v>
      </c>
      <c r="O2057" s="108">
        <f t="shared" si="302"/>
        <v>29501032</v>
      </c>
      <c r="P2057" s="108">
        <f t="shared" si="303"/>
        <v>42</v>
      </c>
      <c r="Q2057" s="109" t="s">
        <v>8</v>
      </c>
      <c r="R2057" s="111">
        <v>29501032</v>
      </c>
      <c r="S2057" s="111">
        <v>26</v>
      </c>
      <c r="T2057" s="111">
        <v>42</v>
      </c>
      <c r="U2057" s="112">
        <v>44526</v>
      </c>
      <c r="V2057" s="113"/>
      <c r="W2057" s="111"/>
      <c r="X2057" s="114" t="str">
        <f>IFERROR(VLOOKUP(Abfalldokumentation!$R2057,Artikel!A:C,3,FALSE),Abfalldokumentation!$R2057)</f>
        <v>ABS CHED-ROT MIT ß-CARO</v>
      </c>
    </row>
    <row r="2058" spans="1:24" ht="30" customHeight="1" x14ac:dyDescent="0.25">
      <c r="A2058" s="103" t="str">
        <f>VLOOKUP(N2058,'Linien - BU'!A:B,2,FALSE)</f>
        <v>BU1</v>
      </c>
      <c r="B2058" s="104">
        <f t="shared" si="297"/>
        <v>161</v>
      </c>
      <c r="C2058" s="105">
        <f>Abfalldokumentation!$U2058</f>
        <v>44526</v>
      </c>
      <c r="D2058" s="68" t="str">
        <f>IFERROR(VLOOKUP(Tabelle3[[#This Row],[Artikelnr.]],Produktgruppe!A:B,2,0),Tabelle3[[#This Row],[Produktname]])</f>
        <v>Rest</v>
      </c>
      <c r="E2058" s="106" t="str">
        <f>IFERROR(VLOOKUP(Abfalldokumentation!$O2058,Artikel!A:C,3,FALSE),Abfalldokumentation!$O2058)</f>
        <v>-</v>
      </c>
      <c r="F2058" s="106" t="str">
        <f>VLOOKUP(T2058,'Liste Gründe'!A:D,2,FALSE)</f>
        <v>Linienbezogen</v>
      </c>
      <c r="G2058" s="105" t="str">
        <f>IF(ISBLANK(V2058),VLOOKUP(Abfalldokumentation!$P2058,'Liste Gründe'!A:D,3,FALSE),V2058)</f>
        <v>Reinigung</v>
      </c>
      <c r="H2058" s="106" t="str">
        <f>IF(ISBLANK(Abfalldokumentation!$W2058),"-",Abfalldokumentation!$W2058)</f>
        <v>-</v>
      </c>
      <c r="I2058" s="106">
        <f t="shared" si="298"/>
        <v>47</v>
      </c>
      <c r="J2058" s="107" t="str">
        <f t="shared" si="299"/>
        <v>Produkte</v>
      </c>
      <c r="K2058" s="107" t="str">
        <f t="shared" si="300"/>
        <v>BUs</v>
      </c>
      <c r="L2058" s="107" t="str">
        <f t="shared" si="301"/>
        <v>Symptome</v>
      </c>
      <c r="M20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IFERROR(VLOOKUP(Abfalldokumentation!$O2058,Kennzahlen!U:X,3,FALSE)*Abfalldokumentation!$B2058,"0")))),0)</f>
        <v>0</v>
      </c>
      <c r="N2058" s="106" t="str">
        <f>IF(ISBLANK(Q2058),VLOOKUP(Abfalldokumentation!$O2058,'Linien - BU'!R:S,2,FALSE),Q2058)</f>
        <v>BU1</v>
      </c>
      <c r="O2058" s="108" t="str">
        <f t="shared" si="302"/>
        <v>-</v>
      </c>
      <c r="P2058" s="108">
        <f t="shared" si="303"/>
        <v>10</v>
      </c>
      <c r="Q2058" s="109" t="s">
        <v>6</v>
      </c>
      <c r="R2058" s="111" t="s">
        <v>52</v>
      </c>
      <c r="S2058" s="111">
        <v>161</v>
      </c>
      <c r="T2058" s="111">
        <v>10</v>
      </c>
      <c r="U2058" s="112">
        <v>44526</v>
      </c>
      <c r="V2058" s="113"/>
      <c r="W2058" s="111"/>
      <c r="X2058" s="114" t="str">
        <f>IFERROR(VLOOKUP(Abfalldokumentation!$R2058,Artikel!A:C,3,FALSE),Abfalldokumentation!$R2058)</f>
        <v>-</v>
      </c>
    </row>
    <row r="2059" spans="1:24" ht="30" customHeight="1" x14ac:dyDescent="0.25">
      <c r="A2059" s="103" t="str">
        <f>VLOOKUP(N2059,'Linien - BU'!A:B,2,FALSE)</f>
        <v>BU1</v>
      </c>
      <c r="B2059" s="104">
        <f t="shared" si="297"/>
        <v>13</v>
      </c>
      <c r="C2059" s="105">
        <f>Abfalldokumentation!$U2059</f>
        <v>44526</v>
      </c>
      <c r="D2059" s="68" t="str">
        <f>IFERROR(VLOOKUP(Tabelle3[[#This Row],[Artikelnr.]],Produktgruppe!A:B,2,0),Tabelle3[[#This Row],[Produktname]])</f>
        <v>VOS 295</v>
      </c>
      <c r="E2059" s="106" t="str">
        <f>IFERROR(VLOOKUP(Abfalldokumentation!$O2059,Artikel!A:C,3,FALSE),Abfalldokumentation!$O2059)</f>
        <v>VOS-ABS ENTSORGUNG</v>
      </c>
      <c r="F2059" s="106" t="str">
        <f>VLOOKUP(T2059,'Liste Gründe'!A:D,2,FALSE)</f>
        <v>Rest</v>
      </c>
      <c r="G2059" s="105" t="str">
        <f>IF(ISBLANK(V2059),VLOOKUP(Abfalldokumentation!$P2059,'Liste Gründe'!A:D,3,FALSE),V2059)</f>
        <v>geschälte Rinde</v>
      </c>
      <c r="H2059" s="106" t="str">
        <f>IF(ISBLANK(Abfalldokumentation!$W2059),"-",Abfalldokumentation!$W2059)</f>
        <v>-</v>
      </c>
      <c r="I2059" s="106">
        <f t="shared" si="298"/>
        <v>47</v>
      </c>
      <c r="J2059" s="107" t="str">
        <f t="shared" si="299"/>
        <v>Produkte</v>
      </c>
      <c r="K2059" s="107" t="str">
        <f t="shared" si="300"/>
        <v>BUs</v>
      </c>
      <c r="L2059" s="107" t="str">
        <f t="shared" si="301"/>
        <v>Symptome</v>
      </c>
      <c r="M20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IFERROR(VLOOKUP(Abfalldokumentation!$O2059,Kennzahlen!U:X,3,FALSE)*Abfalldokumentation!$B2059,"0")))),0)</f>
        <v>0.13</v>
      </c>
      <c r="N2059" s="106" t="str">
        <f>IF(ISBLANK(Q2059),VLOOKUP(Abfalldokumentation!$O2059,'Linien - BU'!R:S,2,FALSE),Q2059)</f>
        <v>BU1</v>
      </c>
      <c r="O2059" s="108">
        <f t="shared" si="302"/>
        <v>29500917</v>
      </c>
      <c r="P2059" s="108">
        <f t="shared" si="303"/>
        <v>60</v>
      </c>
      <c r="Q2059" s="109" t="s">
        <v>6</v>
      </c>
      <c r="R2059" s="111">
        <v>29500917</v>
      </c>
      <c r="S2059" s="111">
        <v>13</v>
      </c>
      <c r="T2059" s="111">
        <v>60</v>
      </c>
      <c r="U2059" s="112">
        <v>44526</v>
      </c>
      <c r="V2059" s="113"/>
      <c r="W2059" s="111"/>
      <c r="X2059" s="114" t="str">
        <f>IFERROR(VLOOKUP(Abfalldokumentation!$R2059,Artikel!A:C,3,FALSE),Abfalldokumentation!$R2059)</f>
        <v>VOS-ABS ENTSORGUNG</v>
      </c>
    </row>
    <row r="2060" spans="1:24" ht="30" customHeight="1" x14ac:dyDescent="0.25">
      <c r="A2060" s="103" t="str">
        <f>VLOOKUP(N2060,'Linien - BU'!A:B,2,FALSE)</f>
        <v>Rest</v>
      </c>
      <c r="B2060" s="104">
        <f t="shared" si="297"/>
        <v>5</v>
      </c>
      <c r="C2060" s="105">
        <f>Abfalldokumentation!$U2060</f>
        <v>44526</v>
      </c>
      <c r="D2060" s="68" t="str">
        <f>IFERROR(VLOOKUP(Tabelle3[[#This Row],[Artikelnr.]],Produktgruppe!A:B,2,0),Tabelle3[[#This Row],[Produktname]])</f>
        <v>Rest</v>
      </c>
      <c r="E2060" s="106" t="str">
        <f>IFERROR(VLOOKUP(Abfalldokumentation!$O2060,Artikel!A:C,3,FALSE),Abfalldokumentation!$O2060)</f>
        <v>-</v>
      </c>
      <c r="F2060" s="106" t="str">
        <f>VLOOKUP(T2060,'Liste Gründe'!A:D,2,FALSE)</f>
        <v>Qualitätssicherung</v>
      </c>
      <c r="G2060" s="105" t="str">
        <f>IF(ISBLANK(V2060),VLOOKUP(Abfalldokumentation!$P2060,'Liste Gründe'!A:D,3,FALSE),V2060)</f>
        <v>Sensorik</v>
      </c>
      <c r="H2060" s="106" t="str">
        <f>IF(ISBLANK(Abfalldokumentation!$W2060),"-",Abfalldokumentation!$W2060)</f>
        <v>-</v>
      </c>
      <c r="I2060" s="106">
        <f t="shared" si="298"/>
        <v>47</v>
      </c>
      <c r="J2060" s="107" t="str">
        <f t="shared" si="299"/>
        <v>Produkte</v>
      </c>
      <c r="K2060" s="107" t="str">
        <f t="shared" si="300"/>
        <v>BUs</v>
      </c>
      <c r="L2060" s="107" t="str">
        <f t="shared" si="301"/>
        <v>Symptome</v>
      </c>
      <c r="M20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IFERROR(VLOOKUP(Abfalldokumentation!$O2060,Kennzahlen!U:X,3,FALSE)*Abfalldokumentation!$B2060,"0")))),0)</f>
        <v>0</v>
      </c>
      <c r="N2060" s="106" t="str">
        <f>IF(ISBLANK(Q2060),VLOOKUP(Abfalldokumentation!$O2060,'Linien - BU'!R:S,2,FALSE),Q2060)</f>
        <v>Labor</v>
      </c>
      <c r="O2060" s="108" t="str">
        <f t="shared" si="302"/>
        <v>-</v>
      </c>
      <c r="P2060" s="108">
        <f t="shared" si="303"/>
        <v>74</v>
      </c>
      <c r="Q2060" s="109" t="s">
        <v>185</v>
      </c>
      <c r="R2060" s="111" t="s">
        <v>52</v>
      </c>
      <c r="S2060" s="111">
        <v>5</v>
      </c>
      <c r="T2060" s="111">
        <v>74</v>
      </c>
      <c r="U2060" s="112">
        <v>44526</v>
      </c>
      <c r="V2060" s="113"/>
      <c r="W2060" s="111"/>
      <c r="X2060" s="114" t="str">
        <f>IFERROR(VLOOKUP(Abfalldokumentation!$R2060,Artikel!A:C,3,FALSE),Abfalldokumentation!$R2060)</f>
        <v>-</v>
      </c>
    </row>
    <row r="2061" spans="1:24" ht="30" customHeight="1" x14ac:dyDescent="0.25">
      <c r="A2061" s="103" t="str">
        <f>VLOOKUP(N2061,'Linien - BU'!A:B,2,FALSE)</f>
        <v>Rest</v>
      </c>
      <c r="B2061" s="104">
        <f t="shared" si="297"/>
        <v>12.6</v>
      </c>
      <c r="C2061" s="105">
        <f>Abfalldokumentation!$U2061</f>
        <v>44526</v>
      </c>
      <c r="D2061" s="68" t="str">
        <f>IFERROR(VLOOKUP(Tabelle3[[#This Row],[Artikelnr.]],Produktgruppe!A:B,2,0),Tabelle3[[#This Row],[Produktname]])</f>
        <v>Rest</v>
      </c>
      <c r="E2061" s="106" t="str">
        <f>IFERROR(VLOOKUP(Abfalldokumentation!$O2061,Artikel!A:C,3,FALSE),Abfalldokumentation!$O2061)</f>
        <v>-</v>
      </c>
      <c r="F2061" s="106" t="str">
        <f>VLOOKUP(T2061,'Liste Gründe'!A:D,2,FALSE)</f>
        <v>Qualitätssicherung</v>
      </c>
      <c r="G2061" s="105" t="str">
        <f>IF(ISBLANK(V2061),VLOOKUP(Abfalldokumentation!$P2061,'Liste Gründe'!A:D,3,FALSE),V2061)</f>
        <v>Sensorik</v>
      </c>
      <c r="H2061" s="106" t="str">
        <f>IF(ISBLANK(Abfalldokumentation!$W2061),"-",Abfalldokumentation!$W2061)</f>
        <v>-</v>
      </c>
      <c r="I2061" s="106">
        <f t="shared" si="298"/>
        <v>47</v>
      </c>
      <c r="J2061" s="107" t="str">
        <f t="shared" si="299"/>
        <v>Produkte</v>
      </c>
      <c r="K2061" s="107" t="str">
        <f t="shared" si="300"/>
        <v>BUs</v>
      </c>
      <c r="L2061" s="107" t="str">
        <f t="shared" si="301"/>
        <v>Symptome</v>
      </c>
      <c r="M20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IFERROR(VLOOKUP(Abfalldokumentation!$O2061,Kennzahlen!U:X,3,FALSE)*Abfalldokumentation!$B2061,"0")))),0)</f>
        <v>0</v>
      </c>
      <c r="N2061" s="106" t="str">
        <f>IF(ISBLANK(Q2061),VLOOKUP(Abfalldokumentation!$O2061,'Linien - BU'!R:S,2,FALSE),Q2061)</f>
        <v>QM</v>
      </c>
      <c r="O2061" s="108" t="str">
        <f t="shared" si="302"/>
        <v>-</v>
      </c>
      <c r="P2061" s="108">
        <f t="shared" si="303"/>
        <v>74</v>
      </c>
      <c r="Q2061" s="109" t="s">
        <v>182</v>
      </c>
      <c r="R2061" s="111" t="s">
        <v>52</v>
      </c>
      <c r="S2061" s="111">
        <v>12.6</v>
      </c>
      <c r="T2061" s="111">
        <v>74</v>
      </c>
      <c r="U2061" s="112">
        <v>44526</v>
      </c>
      <c r="V2061" s="113"/>
      <c r="W2061" s="111"/>
      <c r="X2061" s="114" t="str">
        <f>IFERROR(VLOOKUP(Abfalldokumentation!$R2061,Artikel!A:C,3,FALSE),Abfalldokumentation!$R2061)</f>
        <v>-</v>
      </c>
    </row>
    <row r="2062" spans="1:24" ht="30" customHeight="1" x14ac:dyDescent="0.25">
      <c r="A2062" s="103" t="str">
        <f>VLOOKUP(N2062,'Linien - BU'!A:B,2,FALSE)</f>
        <v>BU3</v>
      </c>
      <c r="B2062" s="104">
        <f t="shared" si="297"/>
        <v>190</v>
      </c>
      <c r="C2062" s="105">
        <f>Abfalldokumentation!$U2062</f>
        <v>44526</v>
      </c>
      <c r="D2062" s="68" t="str">
        <f>IFERROR(VLOOKUP(Tabelle3[[#This Row],[Artikelnr.]],Produktgruppe!A:B,2,0),Tabelle3[[#This Row],[Produktname]])</f>
        <v>Rest</v>
      </c>
      <c r="E2062" s="106" t="str">
        <f>IFERROR(VLOOKUP(Abfalldokumentation!$O2062,Artikel!A:C,3,FALSE),Abfalldokumentation!$O2062)</f>
        <v>-</v>
      </c>
      <c r="F2062" s="106" t="str">
        <f>VLOOKUP(T2062,'Liste Gründe'!A:D,2,FALSE)</f>
        <v>keinen Verwendungszweck</v>
      </c>
      <c r="G2062" s="105" t="str">
        <f>IF(ISBLANK(V2062),VLOOKUP(Abfalldokumentation!$P2062,'Liste Gründe'!A:D,3,FALSE),V2062)</f>
        <v>keinen Verwendungszweck</v>
      </c>
      <c r="H2062" s="106" t="str">
        <f>IF(ISBLANK(Abfalldokumentation!$W2062),"-",Abfalldokumentation!$W2062)</f>
        <v>-</v>
      </c>
      <c r="I2062" s="106">
        <f t="shared" si="298"/>
        <v>47</v>
      </c>
      <c r="J2062" s="107" t="str">
        <f t="shared" si="299"/>
        <v>Produkte</v>
      </c>
      <c r="K2062" s="107" t="str">
        <f t="shared" si="300"/>
        <v>BUs</v>
      </c>
      <c r="L2062" s="107" t="str">
        <f t="shared" si="301"/>
        <v>Symptome</v>
      </c>
      <c r="M20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IFERROR(VLOOKUP(Abfalldokumentation!$O2062,Kennzahlen!U:X,3,FALSE)*Abfalldokumentation!$B2062,"0")))),0)</f>
        <v>0</v>
      </c>
      <c r="N2062" s="106" t="str">
        <f>IF(ISBLANK(Q2062),VLOOKUP(Abfalldokumentation!$O2062,'Linien - BU'!R:S,2,FALSE),Q2062)</f>
        <v>WVP</v>
      </c>
      <c r="O2062" s="108" t="str">
        <f t="shared" si="302"/>
        <v>-</v>
      </c>
      <c r="P2062" s="108">
        <f t="shared" si="303"/>
        <v>61</v>
      </c>
      <c r="Q2062" s="109" t="s">
        <v>195</v>
      </c>
      <c r="R2062" s="111" t="s">
        <v>52</v>
      </c>
      <c r="S2062" s="111">
        <v>190</v>
      </c>
      <c r="T2062" s="111">
        <v>61</v>
      </c>
      <c r="U2062" s="112">
        <v>44526</v>
      </c>
      <c r="V2062" s="113"/>
      <c r="W2062" s="111"/>
      <c r="X2062" s="114" t="str">
        <f>IFERROR(VLOOKUP(Abfalldokumentation!$R2062,Artikel!A:C,3,FALSE),Abfalldokumentation!$R2062)</f>
        <v>-</v>
      </c>
    </row>
    <row r="2063" spans="1:24" ht="30" customHeight="1" x14ac:dyDescent="0.25">
      <c r="A2063" s="103" t="str">
        <f>VLOOKUP(N2063,'Linien - BU'!A:B,2,FALSE)</f>
        <v>BU3</v>
      </c>
      <c r="B2063" s="104">
        <f t="shared" si="297"/>
        <v>90</v>
      </c>
      <c r="C2063" s="105">
        <f>Abfalldokumentation!$U2063</f>
        <v>44529</v>
      </c>
      <c r="D2063" s="68" t="str">
        <f>IFERROR(VLOOKUP(Tabelle3[[#This Row],[Artikelnr.]],Produktgruppe!A:B,2,0),Tabelle3[[#This Row],[Produktname]])</f>
        <v>Rest</v>
      </c>
      <c r="E2063" s="106" t="str">
        <f>IFERROR(VLOOKUP(Abfalldokumentation!$O2063,Artikel!A:C,3,FALSE),Abfalldokumentation!$O2063)</f>
        <v>-</v>
      </c>
      <c r="F2063" s="106" t="str">
        <f>VLOOKUP(T2063,'Liste Gründe'!A:D,2,FALSE)</f>
        <v>keinen Verwendungszweck</v>
      </c>
      <c r="G2063" s="105" t="str">
        <f>IF(ISBLANK(V2063),VLOOKUP(Abfalldokumentation!$P2063,'Liste Gründe'!A:D,3,FALSE),V2063)</f>
        <v>keinen Verwendungszweck</v>
      </c>
      <c r="H2063" s="106" t="str">
        <f>IF(ISBLANK(Abfalldokumentation!$W2063),"-",Abfalldokumentation!$W2063)</f>
        <v>-</v>
      </c>
      <c r="I2063" s="106">
        <f t="shared" si="298"/>
        <v>48</v>
      </c>
      <c r="J2063" s="107" t="str">
        <f t="shared" si="299"/>
        <v>Produkte</v>
      </c>
      <c r="K2063" s="107" t="str">
        <f t="shared" si="300"/>
        <v>BUs</v>
      </c>
      <c r="L2063" s="107" t="str">
        <f t="shared" si="301"/>
        <v>Symptome</v>
      </c>
      <c r="M20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IFERROR(VLOOKUP(Abfalldokumentation!$O2063,Kennzahlen!U:X,3,FALSE)*Abfalldokumentation!$B2063,"0")))),0)</f>
        <v>0</v>
      </c>
      <c r="N2063" s="106" t="str">
        <f>IF(ISBLANK(Q2063),VLOOKUP(Abfalldokumentation!$O2063,'Linien - BU'!R:S,2,FALSE),Q2063)</f>
        <v>WVP</v>
      </c>
      <c r="O2063" s="108" t="str">
        <f t="shared" si="302"/>
        <v>-</v>
      </c>
      <c r="P2063" s="108">
        <f t="shared" si="303"/>
        <v>61</v>
      </c>
      <c r="Q2063" s="109" t="s">
        <v>195</v>
      </c>
      <c r="R2063" s="111" t="s">
        <v>52</v>
      </c>
      <c r="S2063" s="111">
        <v>90</v>
      </c>
      <c r="T2063" s="111">
        <v>61</v>
      </c>
      <c r="U2063" s="112">
        <v>44529</v>
      </c>
      <c r="V2063" s="113"/>
      <c r="W2063" s="111"/>
      <c r="X2063" s="114" t="str">
        <f>IFERROR(VLOOKUP(Abfalldokumentation!$R2063,Artikel!A:C,3,FALSE),Abfalldokumentation!$R2063)</f>
        <v>-</v>
      </c>
    </row>
    <row r="2064" spans="1:24" ht="30" customHeight="1" x14ac:dyDescent="0.25">
      <c r="A2064" s="103" t="str">
        <f>VLOOKUP(N2064,'Linien - BU'!A:B,2,FALSE)</f>
        <v>BU3</v>
      </c>
      <c r="B2064" s="104">
        <f t="shared" si="297"/>
        <v>6</v>
      </c>
      <c r="C2064" s="105">
        <f>Abfalldokumentation!$U2064</f>
        <v>44529</v>
      </c>
      <c r="D2064" s="68" t="str">
        <f>IFERROR(VLOOKUP(Tabelle3[[#This Row],[Artikelnr.]],Produktgruppe!A:B,2,0),Tabelle3[[#This Row],[Produktname]])</f>
        <v>Rest</v>
      </c>
      <c r="E2064" s="106" t="str">
        <f>IFERROR(VLOOKUP(Abfalldokumentation!$O2064,Artikel!A:C,3,FALSE),Abfalldokumentation!$O2064)</f>
        <v>-</v>
      </c>
      <c r="F2064" s="106" t="str">
        <f>VLOOKUP(T2064,'Liste Gründe'!A:D,2,FALSE)</f>
        <v>Verpackungsfehler</v>
      </c>
      <c r="G2064" s="105" t="str">
        <f>IF(ISBLANK(V2064),VLOOKUP(Abfalldokumentation!$P2064,'Liste Gründe'!A:D,3,FALSE),V2064)</f>
        <v>offene Verpackung</v>
      </c>
      <c r="H2064" s="106" t="str">
        <f>IF(ISBLANK(Abfalldokumentation!$W2064),"-",Abfalldokumentation!$W2064)</f>
        <v>-</v>
      </c>
      <c r="I2064" s="106">
        <f t="shared" si="298"/>
        <v>48</v>
      </c>
      <c r="J2064" s="107" t="str">
        <f t="shared" si="299"/>
        <v>Produkte</v>
      </c>
      <c r="K2064" s="107" t="str">
        <f t="shared" si="300"/>
        <v>BUs</v>
      </c>
      <c r="L2064" s="107" t="str">
        <f t="shared" si="301"/>
        <v>Symptome</v>
      </c>
      <c r="M20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IFERROR(VLOOKUP(Abfalldokumentation!$O2064,Kennzahlen!U:X,3,FALSE)*Abfalldokumentation!$B2064,"0")))),0)</f>
        <v>0</v>
      </c>
      <c r="N2064" s="106" t="str">
        <f>IF(ISBLANK(Q2064),VLOOKUP(Abfalldokumentation!$O2064,'Linien - BU'!R:S,2,FALSE),Q2064)</f>
        <v>L1</v>
      </c>
      <c r="O2064" s="108" t="str">
        <f t="shared" si="302"/>
        <v>-</v>
      </c>
      <c r="P2064" s="108">
        <f t="shared" si="303"/>
        <v>82</v>
      </c>
      <c r="Q2064" s="109" t="s">
        <v>174</v>
      </c>
      <c r="R2064" s="111" t="s">
        <v>52</v>
      </c>
      <c r="S2064" s="111">
        <v>6</v>
      </c>
      <c r="T2064" s="111">
        <v>82</v>
      </c>
      <c r="U2064" s="112">
        <v>44529</v>
      </c>
      <c r="V2064" s="113"/>
      <c r="W2064" s="111"/>
      <c r="X2064" s="114" t="str">
        <f>IFERROR(VLOOKUP(Abfalldokumentation!$R2064,Artikel!A:C,3,FALSE),Abfalldokumentation!$R2064)</f>
        <v>-</v>
      </c>
    </row>
    <row r="2065" spans="1:24" ht="30" customHeight="1" x14ac:dyDescent="0.25">
      <c r="A2065" s="103" t="str">
        <f>VLOOKUP(N2065,'Linien - BU'!A:B,2,FALSE)</f>
        <v>BU1</v>
      </c>
      <c r="B2065" s="104">
        <f t="shared" si="297"/>
        <v>50</v>
      </c>
      <c r="C2065" s="105">
        <f>Abfalldokumentation!$U2065</f>
        <v>44529</v>
      </c>
      <c r="D2065" s="68" t="str">
        <f>IFERROR(VLOOKUP(Tabelle3[[#This Row],[Artikelnr.]],Produktgruppe!A:B,2,0),Tabelle3[[#This Row],[Produktname]])</f>
        <v>VOS 295</v>
      </c>
      <c r="E2065" s="106" t="str">
        <f>IFERROR(VLOOKUP(Abfalldokumentation!$O2065,Artikel!A:C,3,FALSE),Abfalldokumentation!$O2065)</f>
        <v>VOS-ABS ENTSORGUNG</v>
      </c>
      <c r="F2065" s="106" t="str">
        <f>VLOOKUP(T2065,'Liste Gründe'!A:D,2,FALSE)</f>
        <v>Rest</v>
      </c>
      <c r="G2065" s="105" t="str">
        <f>IF(ISBLANK(V2065),VLOOKUP(Abfalldokumentation!$P2065,'Liste Gründe'!A:D,3,FALSE),V2065)</f>
        <v>geschälte Rinde</v>
      </c>
      <c r="H2065" s="106" t="str">
        <f>IF(ISBLANK(Abfalldokumentation!$W2065),"-",Abfalldokumentation!$W2065)</f>
        <v>-</v>
      </c>
      <c r="I2065" s="106">
        <f t="shared" si="298"/>
        <v>48</v>
      </c>
      <c r="J2065" s="107" t="str">
        <f t="shared" si="299"/>
        <v>Produkte</v>
      </c>
      <c r="K2065" s="107" t="str">
        <f t="shared" si="300"/>
        <v>BUs</v>
      </c>
      <c r="L2065" s="107" t="str">
        <f t="shared" si="301"/>
        <v>Symptome</v>
      </c>
      <c r="M20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IFERROR(VLOOKUP(Abfalldokumentation!$O2065,Kennzahlen!U:X,3,FALSE)*Abfalldokumentation!$B2065,"0")))),0)</f>
        <v>0.5</v>
      </c>
      <c r="N2065" s="106" t="str">
        <f>IF(ISBLANK(Q2065),VLOOKUP(Abfalldokumentation!$O2065,'Linien - BU'!R:S,2,FALSE),Q2065)</f>
        <v>BU1</v>
      </c>
      <c r="O2065" s="108">
        <f t="shared" si="302"/>
        <v>29500917</v>
      </c>
      <c r="P2065" s="108">
        <f t="shared" si="303"/>
        <v>60</v>
      </c>
      <c r="Q2065" s="109" t="s">
        <v>6</v>
      </c>
      <c r="R2065" s="111">
        <v>29500917</v>
      </c>
      <c r="S2065" s="111">
        <v>50</v>
      </c>
      <c r="T2065" s="111">
        <v>60</v>
      </c>
      <c r="U2065" s="112">
        <v>44529</v>
      </c>
      <c r="V2065" s="113"/>
      <c r="W2065" s="111"/>
      <c r="X2065" s="114" t="str">
        <f>IFERROR(VLOOKUP(Abfalldokumentation!$R2065,Artikel!A:C,3,FALSE),Abfalldokumentation!$R2065)</f>
        <v>VOS-ABS ENTSORGUNG</v>
      </c>
    </row>
    <row r="2066" spans="1:24" ht="30" customHeight="1" x14ac:dyDescent="0.25">
      <c r="A2066" s="103" t="str">
        <f>VLOOKUP(N2066,'Linien - BU'!A:B,2,FALSE)</f>
        <v>Rest</v>
      </c>
      <c r="B2066" s="104">
        <f t="shared" si="297"/>
        <v>75</v>
      </c>
      <c r="C2066" s="105">
        <f>Abfalldokumentation!$U2066</f>
        <v>44529</v>
      </c>
      <c r="D2066" s="68" t="str">
        <f>IFERROR(VLOOKUP(Tabelle3[[#This Row],[Artikelnr.]],Produktgruppe!A:B,2,0),Tabelle3[[#This Row],[Produktname]])</f>
        <v>Rest</v>
      </c>
      <c r="E2066" s="106" t="str">
        <f>IFERROR(VLOOKUP(Abfalldokumentation!$O2066,Artikel!A:C,3,FALSE),Abfalldokumentation!$O2066)</f>
        <v>-</v>
      </c>
      <c r="F2066" s="106" t="str">
        <f>VLOOKUP(T2066,'Liste Gründe'!A:D,2,FALSE)</f>
        <v>Qualitätssicherung</v>
      </c>
      <c r="G2066" s="105" t="str">
        <f>IF(ISBLANK(V2066),VLOOKUP(Abfalldokumentation!$P2066,'Liste Gründe'!A:D,3,FALSE),V2066)</f>
        <v>Einwaage</v>
      </c>
      <c r="H2066" s="106" t="str">
        <f>IF(ISBLANK(Abfalldokumentation!$W2066),"-",Abfalldokumentation!$W2066)</f>
        <v>-</v>
      </c>
      <c r="I2066" s="106">
        <f t="shared" si="298"/>
        <v>48</v>
      </c>
      <c r="J2066" s="107" t="str">
        <f t="shared" si="299"/>
        <v>Produkte</v>
      </c>
      <c r="K2066" s="107" t="str">
        <f t="shared" si="300"/>
        <v>BUs</v>
      </c>
      <c r="L2066" s="107" t="str">
        <f t="shared" si="301"/>
        <v>Symptome</v>
      </c>
      <c r="M20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IFERROR(VLOOKUP(Abfalldokumentation!$O2066,Kennzahlen!U:X,3,FALSE)*Abfalldokumentation!$B2066,"0")))),0)</f>
        <v>0</v>
      </c>
      <c r="N2066" s="106" t="str">
        <f>IF(ISBLANK(Q2066),VLOOKUP(Abfalldokumentation!$O2066,'Linien - BU'!R:S,2,FALSE),Q2066)</f>
        <v>Labor</v>
      </c>
      <c r="O2066" s="108" t="str">
        <f t="shared" si="302"/>
        <v>-</v>
      </c>
      <c r="P2066" s="108">
        <f t="shared" si="303"/>
        <v>71</v>
      </c>
      <c r="Q2066" s="109" t="s">
        <v>185</v>
      </c>
      <c r="R2066" s="111" t="s">
        <v>52</v>
      </c>
      <c r="S2066" s="111">
        <v>75</v>
      </c>
      <c r="T2066" s="111">
        <v>71</v>
      </c>
      <c r="U2066" s="112">
        <v>44529</v>
      </c>
      <c r="V2066" s="113"/>
      <c r="W2066" s="111"/>
      <c r="X2066" s="114" t="str">
        <f>IFERROR(VLOOKUP(Abfalldokumentation!$R2066,Artikel!A:C,3,FALSE),Abfalldokumentation!$R2066)</f>
        <v>-</v>
      </c>
    </row>
    <row r="2067" spans="1:24" ht="30" customHeight="1" x14ac:dyDescent="0.25">
      <c r="A2067" s="103" t="str">
        <f>VLOOKUP(N2067,'Linien - BU'!A:B,2,FALSE)</f>
        <v>Rest</v>
      </c>
      <c r="B2067" s="104">
        <f t="shared" si="297"/>
        <v>130</v>
      </c>
      <c r="C2067" s="105">
        <f>Abfalldokumentation!$U2067</f>
        <v>44529</v>
      </c>
      <c r="D2067" s="68" t="str">
        <f>IFERROR(VLOOKUP(Tabelle3[[#This Row],[Artikelnr.]],Produktgruppe!A:B,2,0),Tabelle3[[#This Row],[Produktname]])</f>
        <v>Rest</v>
      </c>
      <c r="E2067" s="106" t="str">
        <f>IFERROR(VLOOKUP(Abfalldokumentation!$O2067,Artikel!A:C,3,FALSE),Abfalldokumentation!$O2067)</f>
        <v>-</v>
      </c>
      <c r="F2067" s="106" t="str">
        <f>VLOOKUP(T2067,'Liste Gründe'!A:D,2,FALSE)</f>
        <v>Qualitätssicherung</v>
      </c>
      <c r="G2067" s="105" t="str">
        <f>IF(ISBLANK(V2067),VLOOKUP(Abfalldokumentation!$P2067,'Liste Gründe'!A:D,3,FALSE),V2067)</f>
        <v>Rückstellproben</v>
      </c>
      <c r="H2067" s="106" t="str">
        <f>IF(ISBLANK(Abfalldokumentation!$W2067),"-",Abfalldokumentation!$W2067)</f>
        <v>-</v>
      </c>
      <c r="I2067" s="106">
        <f t="shared" si="298"/>
        <v>48</v>
      </c>
      <c r="J2067" s="107" t="str">
        <f t="shared" si="299"/>
        <v>Produkte</v>
      </c>
      <c r="K2067" s="107" t="str">
        <f t="shared" si="300"/>
        <v>BUs</v>
      </c>
      <c r="L2067" s="107" t="str">
        <f t="shared" si="301"/>
        <v>Symptome</v>
      </c>
      <c r="M20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IFERROR(VLOOKUP(Abfalldokumentation!$O2067,Kennzahlen!U:X,3,FALSE)*Abfalldokumentation!$B2067,"0")))),0)</f>
        <v>0</v>
      </c>
      <c r="N2067" s="106" t="str">
        <f>IF(ISBLANK(Q2067),VLOOKUP(Abfalldokumentation!$O2067,'Linien - BU'!R:S,2,FALSE),Q2067)</f>
        <v>Labor</v>
      </c>
      <c r="O2067" s="108" t="str">
        <f t="shared" si="302"/>
        <v>-</v>
      </c>
      <c r="P2067" s="108">
        <f t="shared" si="303"/>
        <v>70</v>
      </c>
      <c r="Q2067" s="109" t="s">
        <v>185</v>
      </c>
      <c r="R2067" s="111" t="s">
        <v>52</v>
      </c>
      <c r="S2067" s="111">
        <v>130</v>
      </c>
      <c r="T2067" s="111">
        <v>70</v>
      </c>
      <c r="U2067" s="112">
        <v>44529</v>
      </c>
      <c r="V2067" s="113"/>
      <c r="W2067" s="111"/>
      <c r="X2067" s="114" t="str">
        <f>IFERROR(VLOOKUP(Abfalldokumentation!$R2067,Artikel!A:C,3,FALSE),Abfalldokumentation!$R2067)</f>
        <v>-</v>
      </c>
    </row>
    <row r="2068" spans="1:24" ht="30" customHeight="1" x14ac:dyDescent="0.25">
      <c r="A2068" s="103" t="str">
        <f>VLOOKUP(N2068,'Linien - BU'!A:B,2,FALSE)</f>
        <v>BU3</v>
      </c>
      <c r="B2068" s="104">
        <f t="shared" si="297"/>
        <v>128</v>
      </c>
      <c r="C2068" s="105">
        <f>Abfalldokumentation!$U2068</f>
        <v>44529</v>
      </c>
      <c r="D2068" s="68" t="str">
        <f>IFERROR(VLOOKUP(Tabelle3[[#This Row],[Artikelnr.]],Produktgruppe!A:B,2,0),Tabelle3[[#This Row],[Produktname]])</f>
        <v>Räucherwürste</v>
      </c>
      <c r="E2068" s="106" t="str">
        <f>IFERROR(VLOOKUP(Abfalldokumentation!$O2068,Artikel!A:C,3,FALSE),Abfalldokumentation!$O2068)</f>
        <v>GRW CHILI-NAT 7,2GK NEU</v>
      </c>
      <c r="F2068" s="106" t="str">
        <f>VLOOKUP(T2068,'Liste Gründe'!A:D,2,FALSE)</f>
        <v>Qualitätsprobleme</v>
      </c>
      <c r="G2068" s="105" t="str">
        <f>IF(ISBLANK(V2068),VLOOKUP(Abfalldokumentation!$P2068,'Liste Gründe'!A:D,3,FALSE),V2068)</f>
        <v>falsche Rezeptur</v>
      </c>
      <c r="H2068" s="106" t="str">
        <f>IF(ISBLANK(Abfalldokumentation!$W2068),"-",Abfalldokumentation!$W2068)</f>
        <v>-</v>
      </c>
      <c r="I2068" s="106">
        <f t="shared" si="298"/>
        <v>48</v>
      </c>
      <c r="J2068" s="107" t="str">
        <f t="shared" si="299"/>
        <v>Produkte</v>
      </c>
      <c r="K2068" s="107" t="str">
        <f t="shared" si="300"/>
        <v>BUs</v>
      </c>
      <c r="L2068" s="107" t="str">
        <f t="shared" si="301"/>
        <v>Symptome</v>
      </c>
      <c r="M20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IFERROR(VLOOKUP(Abfalldokumentation!$O2068,Kennzahlen!U:X,3,FALSE)*Abfalldokumentation!$B2068,"0")))),0)</f>
        <v>0</v>
      </c>
      <c r="N2068" s="106" t="str">
        <f>IF(ISBLANK(Q2068),VLOOKUP(Abfalldokumentation!$O2068,'Linien - BU'!R:S,2,FALSE),Q2068)</f>
        <v>L11</v>
      </c>
      <c r="O2068" s="108">
        <f t="shared" si="302"/>
        <v>32000107</v>
      </c>
      <c r="P2068" s="108">
        <f t="shared" si="303"/>
        <v>51</v>
      </c>
      <c r="Q2068" s="109" t="s">
        <v>252</v>
      </c>
      <c r="R2068" s="111">
        <v>32000107</v>
      </c>
      <c r="S2068" s="111">
        <v>128</v>
      </c>
      <c r="T2068" s="111">
        <v>51</v>
      </c>
      <c r="U2068" s="112">
        <v>44529</v>
      </c>
      <c r="V2068" s="113"/>
      <c r="W2068" s="111"/>
      <c r="X2068" s="114" t="str">
        <f>IFERROR(VLOOKUP(Abfalldokumentation!$R2068,Artikel!A:C,3,FALSE),Abfalldokumentation!$R2068)</f>
        <v>GRW CHILI-NAT 7,2GK NEU</v>
      </c>
    </row>
    <row r="2069" spans="1:24" ht="30" customHeight="1" x14ac:dyDescent="0.25">
      <c r="A2069" s="103" t="str">
        <f>VLOOKUP(N2069,'Linien - BU'!A:B,2,FALSE)</f>
        <v>Rest</v>
      </c>
      <c r="B2069" s="104">
        <f t="shared" si="297"/>
        <v>87</v>
      </c>
      <c r="C2069" s="105">
        <f>Abfalldokumentation!$U2069</f>
        <v>44529</v>
      </c>
      <c r="D2069" s="68" t="str">
        <f>IFERROR(VLOOKUP(Tabelle3[[#This Row],[Artikelnr.]],Produktgruppe!A:B,2,0),Tabelle3[[#This Row],[Produktname]])</f>
        <v>Rest</v>
      </c>
      <c r="E2069" s="106" t="str">
        <f>IFERROR(VLOOKUP(Abfalldokumentation!$O2069,Artikel!A:C,3,FALSE),Abfalldokumentation!$O2069)</f>
        <v>-</v>
      </c>
      <c r="F2069" s="106" t="str">
        <f>VLOOKUP(T2069,'Liste Gründe'!A:D,2,FALSE)</f>
        <v>Qualitätssicherung</v>
      </c>
      <c r="G2069" s="105" t="str">
        <f>IF(ISBLANK(V2069),VLOOKUP(Abfalldokumentation!$P2069,'Liste Gründe'!A:D,3,FALSE),V2069)</f>
        <v>Rückstellproben</v>
      </c>
      <c r="H2069" s="106" t="str">
        <f>IF(ISBLANK(Abfalldokumentation!$W2069),"-",Abfalldokumentation!$W2069)</f>
        <v>-</v>
      </c>
      <c r="I2069" s="106">
        <f t="shared" si="298"/>
        <v>48</v>
      </c>
      <c r="J2069" s="107" t="str">
        <f t="shared" si="299"/>
        <v>Produkte</v>
      </c>
      <c r="K2069" s="107" t="str">
        <f t="shared" si="300"/>
        <v>BUs</v>
      </c>
      <c r="L2069" s="107" t="str">
        <f t="shared" si="301"/>
        <v>Symptome</v>
      </c>
      <c r="M20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IFERROR(VLOOKUP(Abfalldokumentation!$O2069,Kennzahlen!U:X,3,FALSE)*Abfalldokumentation!$B2069,"0")))),0)</f>
        <v>0</v>
      </c>
      <c r="N2069" s="106" t="str">
        <f>IF(ISBLANK(Q2069),VLOOKUP(Abfalldokumentation!$O2069,'Linien - BU'!R:S,2,FALSE),Q2069)</f>
        <v>Labor</v>
      </c>
      <c r="O2069" s="108" t="str">
        <f t="shared" si="302"/>
        <v>-</v>
      </c>
      <c r="P2069" s="108">
        <f t="shared" si="303"/>
        <v>70</v>
      </c>
      <c r="Q2069" s="109" t="s">
        <v>185</v>
      </c>
      <c r="R2069" s="111" t="s">
        <v>52</v>
      </c>
      <c r="S2069" s="111">
        <v>87</v>
      </c>
      <c r="T2069" s="111">
        <v>70</v>
      </c>
      <c r="U2069" s="112">
        <v>44529</v>
      </c>
      <c r="V2069" s="113"/>
      <c r="W2069" s="111"/>
      <c r="X2069" s="114" t="str">
        <f>IFERROR(VLOOKUP(Abfalldokumentation!$R2069,Artikel!A:C,3,FALSE),Abfalldokumentation!$R2069)</f>
        <v>-</v>
      </c>
    </row>
    <row r="2070" spans="1:24" ht="30" customHeight="1" x14ac:dyDescent="0.25">
      <c r="A2070" s="103" t="str">
        <f>VLOOKUP(N2070,'Linien - BU'!A:B,2,FALSE)</f>
        <v>Rest</v>
      </c>
      <c r="B2070" s="104">
        <f t="shared" si="297"/>
        <v>80</v>
      </c>
      <c r="C2070" s="105">
        <f>Abfalldokumentation!$U2070</f>
        <v>44529</v>
      </c>
      <c r="D2070" s="68" t="str">
        <f>IFERROR(VLOOKUP(Tabelle3[[#This Row],[Artikelnr.]],Produktgruppe!A:B,2,0),Tabelle3[[#This Row],[Produktname]])</f>
        <v>VOS 295</v>
      </c>
      <c r="E2070" s="106" t="str">
        <f>IFERROR(VLOOKUP(Abfalldokumentation!$O2070,Artikel!A:C,3,FALSE),Abfalldokumentation!$O2070)</f>
        <v>VOS Bergkäse 10kg Beute</v>
      </c>
      <c r="F2070" s="106" t="str">
        <f>VLOOKUP(T2070,'Liste Gründe'!A:D,2,FALSE)</f>
        <v>Qualitätsprobleme</v>
      </c>
      <c r="G2070" s="105" t="str">
        <f>IF(ISBLANK(V2070),VLOOKUP(Abfalldokumentation!$P2070,'Liste Gründe'!A:D,3,FALSE),V2070)</f>
        <v>Produkt durchwässert</v>
      </c>
      <c r="H2070" s="106" t="str">
        <f>IF(ISBLANK(Abfalldokumentation!$W2070),"-",Abfalldokumentation!$W2070)</f>
        <v>-</v>
      </c>
      <c r="I2070" s="106">
        <f t="shared" si="298"/>
        <v>48</v>
      </c>
      <c r="J2070" s="107" t="str">
        <f t="shared" si="299"/>
        <v>Produkte</v>
      </c>
      <c r="K2070" s="107" t="str">
        <f t="shared" si="300"/>
        <v>BUs</v>
      </c>
      <c r="L2070" s="107" t="str">
        <f t="shared" si="301"/>
        <v>Symptome</v>
      </c>
      <c r="M20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IFERROR(VLOOKUP(Abfalldokumentation!$O2070,Kennzahlen!U:X,3,FALSE)*Abfalldokumentation!$B2070,"0")))),0)</f>
        <v>40</v>
      </c>
      <c r="N2070" s="106" t="str">
        <f>IF(ISBLANK(Q2070),VLOOKUP(Abfalldokumentation!$O2070,'Linien - BU'!R:S,2,FALSE),Q2070)</f>
        <v>Externe</v>
      </c>
      <c r="O2070" s="108">
        <f t="shared" si="302"/>
        <v>29500477</v>
      </c>
      <c r="P2070" s="108">
        <f t="shared" si="303"/>
        <v>43</v>
      </c>
      <c r="Q2070" s="109" t="s">
        <v>263</v>
      </c>
      <c r="R2070" s="111">
        <v>29500477</v>
      </c>
      <c r="S2070" s="111">
        <v>80</v>
      </c>
      <c r="T2070" s="111">
        <v>43</v>
      </c>
      <c r="U2070" s="112">
        <v>44529</v>
      </c>
      <c r="V2070" s="113"/>
      <c r="W2070" s="111"/>
      <c r="X2070" s="114" t="str">
        <f>IFERROR(VLOOKUP(Abfalldokumentation!$R2070,Artikel!A:C,3,FALSE),Abfalldokumentation!$R2070)</f>
        <v>VOS Bergkäse 10kg Beute</v>
      </c>
    </row>
    <row r="2071" spans="1:24" ht="30" customHeight="1" x14ac:dyDescent="0.25">
      <c r="A2071" s="103" t="str">
        <f>VLOOKUP(N2071,'Linien - BU'!A:B,2,FALSE)</f>
        <v>BU3</v>
      </c>
      <c r="B2071" s="104">
        <f t="shared" si="297"/>
        <v>192</v>
      </c>
      <c r="C2071" s="105">
        <f>Abfalldokumentation!$U2071</f>
        <v>44529</v>
      </c>
      <c r="D2071" s="68" t="str">
        <f>IFERROR(VLOOKUP(Tabelle3[[#This Row],[Artikelnr.]],Produktgruppe!A:B,2,0),Tabelle3[[#This Row],[Produktname]])</f>
        <v>Endstücke 295</v>
      </c>
      <c r="E2071" s="106" t="str">
        <f>IFERROR(VLOOKUP(Abfalldokumentation!$O2071,Artikel!A:C,3,FALSE),Abfalldokumentation!$O2071)</f>
        <v>VOS VS-SCHI ENDSTÜCK</v>
      </c>
      <c r="F2071" s="106" t="str">
        <f>VLOOKUP(T2071,'Liste Gründe'!A:D,2,FALSE)</f>
        <v>Schimmel</v>
      </c>
      <c r="G2071" s="105" t="str">
        <f>IF(ISBLANK(V2071),VLOOKUP(Abfalldokumentation!$P2071,'Liste Gründe'!A:D,3,FALSE),V2071)</f>
        <v>keinen Abnehmer/kein Schälpersonal</v>
      </c>
      <c r="H2071" s="106" t="str">
        <f>IF(ISBLANK(Abfalldokumentation!$W2071),"-",Abfalldokumentation!$W2071)</f>
        <v>-</v>
      </c>
      <c r="I2071" s="106">
        <f t="shared" si="298"/>
        <v>48</v>
      </c>
      <c r="J2071" s="107" t="str">
        <f t="shared" si="299"/>
        <v>Produkte</v>
      </c>
      <c r="K2071" s="107" t="str">
        <f t="shared" si="300"/>
        <v>BUs</v>
      </c>
      <c r="L2071" s="107" t="str">
        <f t="shared" si="301"/>
        <v>Symptome</v>
      </c>
      <c r="M20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IFERROR(VLOOKUP(Abfalldokumentation!$O2071,Kennzahlen!U:X,3,FALSE)*Abfalldokumentation!$B2071,"0")))),0)</f>
        <v>0</v>
      </c>
      <c r="N2071" s="106" t="str">
        <f>IF(ISBLANK(Q2071),VLOOKUP(Abfalldokumentation!$O2071,'Linien - BU'!R:S,2,FALSE),Q2071)</f>
        <v>BU3</v>
      </c>
      <c r="O2071" s="108">
        <f t="shared" si="302"/>
        <v>29501088</v>
      </c>
      <c r="P2071" s="108">
        <f t="shared" si="303"/>
        <v>12</v>
      </c>
      <c r="Q2071" s="109" t="s">
        <v>8</v>
      </c>
      <c r="R2071" s="111">
        <v>29501088</v>
      </c>
      <c r="S2071" s="111">
        <v>192</v>
      </c>
      <c r="T2071" s="111">
        <v>12</v>
      </c>
      <c r="U2071" s="112">
        <v>44529</v>
      </c>
      <c r="V2071" s="91" t="s">
        <v>20</v>
      </c>
      <c r="W2071" s="111"/>
      <c r="X2071" s="114" t="str">
        <f>IFERROR(VLOOKUP(Abfalldokumentation!$R2071,Artikel!A:C,3,FALSE),Abfalldokumentation!$R2071)</f>
        <v>VOS VS-SCHI ENDSTÜCK</v>
      </c>
    </row>
    <row r="2072" spans="1:24" ht="30" customHeight="1" x14ac:dyDescent="0.25">
      <c r="A2072" s="103" t="str">
        <f>VLOOKUP(N2072,'Linien - BU'!A:B,2,FALSE)</f>
        <v>Rest</v>
      </c>
      <c r="B2072" s="104">
        <f t="shared" si="297"/>
        <v>104</v>
      </c>
      <c r="C2072" s="105">
        <f>Abfalldokumentation!$U2072</f>
        <v>44529</v>
      </c>
      <c r="D2072" s="68" t="str">
        <f>IFERROR(VLOOKUP(Tabelle3[[#This Row],[Artikelnr.]],Produktgruppe!A:B,2,0),Tabelle3[[#This Row],[Produktname]])</f>
        <v>Rest</v>
      </c>
      <c r="E2072" s="106" t="str">
        <f>IFERROR(VLOOKUP(Abfalldokumentation!$O2072,Artikel!A:C,3,FALSE),Abfalldokumentation!$O2072)</f>
        <v>-</v>
      </c>
      <c r="F2072" s="106" t="str">
        <f>VLOOKUP(T2072,'Liste Gründe'!A:D,2,FALSE)</f>
        <v>Qualitätssicherung</v>
      </c>
      <c r="G2072" s="105" t="str">
        <f>IF(ISBLANK(V2072),VLOOKUP(Abfalldokumentation!$P2072,'Liste Gründe'!A:D,3,FALSE),V2072)</f>
        <v>Laborproben</v>
      </c>
      <c r="H2072" s="106" t="str">
        <f>IF(ISBLANK(Abfalldokumentation!$W2072),"-",Abfalldokumentation!$W2072)</f>
        <v>-</v>
      </c>
      <c r="I2072" s="106">
        <f t="shared" si="298"/>
        <v>48</v>
      </c>
      <c r="J2072" s="107" t="str">
        <f t="shared" si="299"/>
        <v>Produkte</v>
      </c>
      <c r="K2072" s="107" t="str">
        <f t="shared" si="300"/>
        <v>BUs</v>
      </c>
      <c r="L2072" s="107" t="str">
        <f t="shared" si="301"/>
        <v>Symptome</v>
      </c>
      <c r="M20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IFERROR(VLOOKUP(Abfalldokumentation!$O2072,Kennzahlen!U:X,3,FALSE)*Abfalldokumentation!$B2072,"0")))),0)</f>
        <v>0</v>
      </c>
      <c r="N2072" s="106" t="str">
        <f>IF(ISBLANK(Q2072),VLOOKUP(Abfalldokumentation!$O2072,'Linien - BU'!R:S,2,FALSE),Q2072)</f>
        <v>Labor</v>
      </c>
      <c r="O2072" s="108" t="str">
        <f t="shared" si="302"/>
        <v>-</v>
      </c>
      <c r="P2072" s="108">
        <f t="shared" si="303"/>
        <v>73</v>
      </c>
      <c r="Q2072" s="109" t="s">
        <v>185</v>
      </c>
      <c r="R2072" s="111" t="s">
        <v>52</v>
      </c>
      <c r="S2072" s="111">
        <v>104</v>
      </c>
      <c r="T2072" s="111">
        <v>73</v>
      </c>
      <c r="U2072" s="112">
        <v>44529</v>
      </c>
      <c r="V2072" s="113"/>
      <c r="W2072" s="111"/>
      <c r="X2072" s="114" t="str">
        <f>IFERROR(VLOOKUP(Abfalldokumentation!$R2072,Artikel!A:C,3,FALSE),Abfalldokumentation!$R2072)</f>
        <v>-</v>
      </c>
    </row>
    <row r="2073" spans="1:24" ht="30" customHeight="1" x14ac:dyDescent="0.25">
      <c r="A2073" s="103" t="str">
        <f>VLOOKUP(N2073,'Linien - BU'!A:B,2,FALSE)</f>
        <v>BU1</v>
      </c>
      <c r="B2073" s="104">
        <f t="shared" si="297"/>
        <v>140</v>
      </c>
      <c r="C2073" s="105">
        <f>Abfalldokumentation!$U2073</f>
        <v>44529</v>
      </c>
      <c r="D2073" s="68" t="str">
        <f>IFERROR(VLOOKUP(Tabelle3[[#This Row],[Artikelnr.]],Produktgruppe!A:B,2,0),Tabelle3[[#This Row],[Produktname]])</f>
        <v>Rest</v>
      </c>
      <c r="E2073" s="106" t="str">
        <f>IFERROR(VLOOKUP(Abfalldokumentation!$O2073,Artikel!A:C,3,FALSE),Abfalldokumentation!$O2073)</f>
        <v>-</v>
      </c>
      <c r="F2073" s="106" t="str">
        <f>VLOOKUP(T2073,'Liste Gründe'!A:D,2,FALSE)</f>
        <v>Linienbezogen</v>
      </c>
      <c r="G2073" s="105" t="str">
        <f>IF(ISBLANK(V2073),VLOOKUP(Abfalldokumentation!$P2073,'Liste Gründe'!A:D,3,FALSE),V2073)</f>
        <v>Reinigung</v>
      </c>
      <c r="H2073" s="106" t="str">
        <f>IF(ISBLANK(Abfalldokumentation!$W2073),"-",Abfalldokumentation!$W2073)</f>
        <v>-</v>
      </c>
      <c r="I2073" s="106">
        <f t="shared" si="298"/>
        <v>48</v>
      </c>
      <c r="J2073" s="107" t="str">
        <f t="shared" si="299"/>
        <v>Produkte</v>
      </c>
      <c r="K2073" s="107" t="str">
        <f t="shared" si="300"/>
        <v>BUs</v>
      </c>
      <c r="L2073" s="107" t="str">
        <f t="shared" si="301"/>
        <v>Symptome</v>
      </c>
      <c r="M20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IFERROR(VLOOKUP(Abfalldokumentation!$O2073,Kennzahlen!U:X,3,FALSE)*Abfalldokumentation!$B2073,"0")))),0)</f>
        <v>0</v>
      </c>
      <c r="N2073" s="106" t="str">
        <f>IF(ISBLANK(Q2073),VLOOKUP(Abfalldokumentation!$O2073,'Linien - BU'!R:S,2,FALSE),Q2073)</f>
        <v>Schmelze</v>
      </c>
      <c r="O2073" s="108" t="str">
        <f t="shared" si="302"/>
        <v>-</v>
      </c>
      <c r="P2073" s="108">
        <f t="shared" si="303"/>
        <v>10</v>
      </c>
      <c r="Q2073" s="109" t="s">
        <v>170</v>
      </c>
      <c r="R2073" s="111" t="s">
        <v>52</v>
      </c>
      <c r="S2073" s="111">
        <v>140</v>
      </c>
      <c r="T2073" s="111">
        <v>10</v>
      </c>
      <c r="U2073" s="112">
        <v>44529</v>
      </c>
      <c r="V2073" s="113"/>
      <c r="W2073" s="111"/>
      <c r="X2073" s="114" t="str">
        <f>IFERROR(VLOOKUP(Abfalldokumentation!$R2073,Artikel!A:C,3,FALSE),Abfalldokumentation!$R2073)</f>
        <v>-</v>
      </c>
    </row>
    <row r="2074" spans="1:24" ht="30" customHeight="1" x14ac:dyDescent="0.25">
      <c r="A2074" s="103" t="str">
        <f>VLOOKUP(N2074,'Linien - BU'!A:B,2,FALSE)</f>
        <v>BU3</v>
      </c>
      <c r="B2074" s="104">
        <f t="shared" si="297"/>
        <v>81.400000000000006</v>
      </c>
      <c r="C2074" s="105">
        <f>Abfalldokumentation!$U2074</f>
        <v>44529</v>
      </c>
      <c r="D2074" s="68" t="str">
        <f>IFERROR(VLOOKUP(Tabelle3[[#This Row],[Artikelnr.]],Produktgruppe!A:B,2,0),Tabelle3[[#This Row],[Produktname]])</f>
        <v>Rest</v>
      </c>
      <c r="E2074" s="106" t="str">
        <f>IFERROR(VLOOKUP(Abfalldokumentation!$O2074,Artikel!A:C,3,FALSE),Abfalldokumentation!$O2074)</f>
        <v>-</v>
      </c>
      <c r="F2074" s="106" t="str">
        <f>VLOOKUP(T2074,'Liste Gründe'!A:D,2,FALSE)</f>
        <v>Linienbezogen</v>
      </c>
      <c r="G2074" s="105" t="str">
        <f>IF(ISBLANK(V2074),VLOOKUP(Abfalldokumentation!$P2074,'Liste Gründe'!A:D,3,FALSE),V2074)</f>
        <v>Maschinenabfall</v>
      </c>
      <c r="H2074" s="106" t="str">
        <f>IF(ISBLANK(Abfalldokumentation!$W2074),"-",Abfalldokumentation!$W2074)</f>
        <v>-</v>
      </c>
      <c r="I2074" s="106">
        <f t="shared" si="298"/>
        <v>48</v>
      </c>
      <c r="J2074" s="107" t="str">
        <f t="shared" si="299"/>
        <v>Produkte</v>
      </c>
      <c r="K2074" s="107" t="str">
        <f t="shared" si="300"/>
        <v>BUs</v>
      </c>
      <c r="L2074" s="107" t="str">
        <f t="shared" si="301"/>
        <v>Symptome</v>
      </c>
      <c r="M20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IFERROR(VLOOKUP(Abfalldokumentation!$O2074,Kennzahlen!U:X,3,FALSE)*Abfalldokumentation!$B2074,"0")))),0)</f>
        <v>0</v>
      </c>
      <c r="N2074" s="106" t="str">
        <f>IF(ISBLANK(Q2074),VLOOKUP(Abfalldokumentation!$O2074,'Linien - BU'!R:S,2,FALSE),Q2074)</f>
        <v>BU3</v>
      </c>
      <c r="O2074" s="108" t="str">
        <f t="shared" si="302"/>
        <v>-</v>
      </c>
      <c r="P2074" s="108">
        <f t="shared" si="303"/>
        <v>30</v>
      </c>
      <c r="Q2074" s="109" t="s">
        <v>8</v>
      </c>
      <c r="R2074" s="111" t="s">
        <v>52</v>
      </c>
      <c r="S2074" s="111">
        <v>81.400000000000006</v>
      </c>
      <c r="T2074" s="111">
        <v>30</v>
      </c>
      <c r="U2074" s="112">
        <v>44529</v>
      </c>
      <c r="V2074" s="113"/>
      <c r="W2074" s="111"/>
      <c r="X2074" s="114" t="str">
        <f>IFERROR(VLOOKUP(Abfalldokumentation!$R2074,Artikel!A:C,3,FALSE),Abfalldokumentation!$R2074)</f>
        <v>-</v>
      </c>
    </row>
    <row r="2075" spans="1:24" ht="30" customHeight="1" x14ac:dyDescent="0.25">
      <c r="A2075" s="103" t="str">
        <f>VLOOKUP(N2075,'Linien - BU'!A:B,2,FALSE)</f>
        <v>BU1</v>
      </c>
      <c r="B2075" s="104">
        <f t="shared" si="297"/>
        <v>20</v>
      </c>
      <c r="C2075" s="105">
        <f>Abfalldokumentation!$U2075</f>
        <v>44529</v>
      </c>
      <c r="D2075" s="68" t="str">
        <f>IFERROR(VLOOKUP(Tabelle3[[#This Row],[Artikelnr.]],Produktgruppe!A:B,2,0),Tabelle3[[#This Row],[Produktname]])</f>
        <v>Rest</v>
      </c>
      <c r="E2075" s="106" t="str">
        <f>IFERROR(VLOOKUP(Abfalldokumentation!$O2075,Artikel!A:C,3,FALSE),Abfalldokumentation!$O2075)</f>
        <v>-</v>
      </c>
      <c r="F2075" s="106" t="str">
        <f>VLOOKUP(T2075,'Liste Gründe'!A:D,2,FALSE)</f>
        <v>Rest</v>
      </c>
      <c r="G2075" s="105" t="str">
        <f>IF(ISBLANK(V2075),VLOOKUP(Abfalldokumentation!$P2075,'Liste Gründe'!A:D,3,FALSE),V2075)</f>
        <v>Metall</v>
      </c>
      <c r="H2075" s="106" t="str">
        <f>IF(ISBLANK(Abfalldokumentation!$W2075),"-",Abfalldokumentation!$W2075)</f>
        <v>-</v>
      </c>
      <c r="I2075" s="106">
        <f t="shared" si="298"/>
        <v>48</v>
      </c>
      <c r="J2075" s="107" t="str">
        <f t="shared" si="299"/>
        <v>Produkte</v>
      </c>
      <c r="K2075" s="107" t="str">
        <f t="shared" si="300"/>
        <v>BUs</v>
      </c>
      <c r="L2075" s="107" t="str">
        <f t="shared" si="301"/>
        <v>Symptome</v>
      </c>
      <c r="M20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IFERROR(VLOOKUP(Abfalldokumentation!$O2075,Kennzahlen!U:X,3,FALSE)*Abfalldokumentation!$B2075,"0")))),0)</f>
        <v>0</v>
      </c>
      <c r="N2075" s="106" t="str">
        <f>IF(ISBLANK(Q2075),VLOOKUP(Abfalldokumentation!$O2075,'Linien - BU'!R:S,2,FALSE),Q2075)</f>
        <v>Abfüllung</v>
      </c>
      <c r="O2075" s="108" t="str">
        <f t="shared" si="302"/>
        <v>-</v>
      </c>
      <c r="P2075" s="108">
        <f t="shared" si="303"/>
        <v>40</v>
      </c>
      <c r="Q2075" s="109" t="s">
        <v>166</v>
      </c>
      <c r="R2075" s="111" t="s">
        <v>52</v>
      </c>
      <c r="S2075" s="111">
        <v>20</v>
      </c>
      <c r="T2075" s="111">
        <v>40</v>
      </c>
      <c r="U2075" s="112">
        <v>44529</v>
      </c>
      <c r="V2075" s="113"/>
      <c r="W2075" s="111"/>
      <c r="X2075" s="114" t="str">
        <f>IFERROR(VLOOKUP(Abfalldokumentation!$R2075,Artikel!A:C,3,FALSE),Abfalldokumentation!$R2075)</f>
        <v>-</v>
      </c>
    </row>
    <row r="2076" spans="1:24" ht="30" customHeight="1" x14ac:dyDescent="0.25">
      <c r="A2076" s="103" t="str">
        <f>VLOOKUP(N2076,'Linien - BU'!A:B,2,FALSE)</f>
        <v>BU1</v>
      </c>
      <c r="B2076" s="104">
        <f t="shared" si="297"/>
        <v>20</v>
      </c>
      <c r="C2076" s="105">
        <f>Abfalldokumentation!$U2076</f>
        <v>44529</v>
      </c>
      <c r="D2076" s="68" t="str">
        <f>IFERROR(VLOOKUP(Tabelle3[[#This Row],[Artikelnr.]],Produktgruppe!A:B,2,0),Tabelle3[[#This Row],[Produktname]])</f>
        <v>Rest</v>
      </c>
      <c r="E2076" s="106" t="str">
        <f>IFERROR(VLOOKUP(Abfalldokumentation!$O2076,Artikel!A:C,3,FALSE),Abfalldokumentation!$O2076)</f>
        <v>-</v>
      </c>
      <c r="F2076" s="106" t="str">
        <f>VLOOKUP(T2076,'Liste Gründe'!A:D,2,FALSE)</f>
        <v>Rest</v>
      </c>
      <c r="G2076" s="105" t="str">
        <f>IF(ISBLANK(V2076),VLOOKUP(Abfalldokumentation!$P2076,'Liste Gründe'!A:D,3,FALSE),V2076)</f>
        <v>Kunststoff</v>
      </c>
      <c r="H2076" s="106" t="str">
        <f>IF(ISBLANK(Abfalldokumentation!$W2076),"-",Abfalldokumentation!$W2076)</f>
        <v>-</v>
      </c>
      <c r="I2076" s="106">
        <f t="shared" si="298"/>
        <v>48</v>
      </c>
      <c r="J2076" s="107" t="str">
        <f t="shared" si="299"/>
        <v>Produkte</v>
      </c>
      <c r="K2076" s="107" t="str">
        <f t="shared" si="300"/>
        <v>BUs</v>
      </c>
      <c r="L2076" s="107" t="str">
        <f t="shared" si="301"/>
        <v>Symptome</v>
      </c>
      <c r="M20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IFERROR(VLOOKUP(Abfalldokumentation!$O2076,Kennzahlen!U:X,3,FALSE)*Abfalldokumentation!$B2076,"0")))),0)</f>
        <v>0</v>
      </c>
      <c r="N2076" s="106" t="str">
        <f>IF(ISBLANK(Q2076),VLOOKUP(Abfalldokumentation!$O2076,'Linien - BU'!R:S,2,FALSE),Q2076)</f>
        <v>Abfüllung</v>
      </c>
      <c r="O2076" s="108" t="str">
        <f t="shared" si="302"/>
        <v>-</v>
      </c>
      <c r="P2076" s="108">
        <f t="shared" si="303"/>
        <v>41</v>
      </c>
      <c r="Q2076" s="109" t="s">
        <v>166</v>
      </c>
      <c r="R2076" s="111" t="s">
        <v>52</v>
      </c>
      <c r="S2076" s="111">
        <v>20</v>
      </c>
      <c r="T2076" s="111">
        <v>41</v>
      </c>
      <c r="U2076" s="112">
        <v>44529</v>
      </c>
      <c r="V2076" s="113"/>
      <c r="W2076" s="111"/>
      <c r="X2076" s="114" t="str">
        <f>IFERROR(VLOOKUP(Abfalldokumentation!$R2076,Artikel!A:C,3,FALSE),Abfalldokumentation!$R2076)</f>
        <v>-</v>
      </c>
    </row>
    <row r="2077" spans="1:24" ht="30" customHeight="1" x14ac:dyDescent="0.25">
      <c r="A2077" s="103" t="str">
        <f>VLOOKUP(N2077,'Linien - BU'!A:B,2,FALSE)</f>
        <v>BU1</v>
      </c>
      <c r="B2077" s="104">
        <f t="shared" si="297"/>
        <v>40</v>
      </c>
      <c r="C2077" s="105">
        <f>Abfalldokumentation!$U2077</f>
        <v>44529</v>
      </c>
      <c r="D2077" s="68" t="str">
        <f>IFERROR(VLOOKUP(Tabelle3[[#This Row],[Artikelnr.]],Produktgruppe!A:B,2,0),Tabelle3[[#This Row],[Produktname]])</f>
        <v>Rest</v>
      </c>
      <c r="E2077" s="106" t="str">
        <f>IFERROR(VLOOKUP(Abfalldokumentation!$O2077,Artikel!A:C,3,FALSE),Abfalldokumentation!$O2077)</f>
        <v>-</v>
      </c>
      <c r="F2077" s="106" t="str">
        <f>VLOOKUP(T2077,'Liste Gründe'!A:D,2,FALSE)</f>
        <v>Linienbezogen</v>
      </c>
      <c r="G2077" s="105" t="str">
        <f>IF(ISBLANK(V2077),VLOOKUP(Abfalldokumentation!$P2077,'Liste Gründe'!A:D,3,FALSE),V2077)</f>
        <v>Maschinenabfall</v>
      </c>
      <c r="H2077" s="106" t="str">
        <f>IF(ISBLANK(Abfalldokumentation!$W2077),"-",Abfalldokumentation!$W2077)</f>
        <v>-</v>
      </c>
      <c r="I2077" s="106">
        <f t="shared" si="298"/>
        <v>48</v>
      </c>
      <c r="J2077" s="107" t="str">
        <f t="shared" si="299"/>
        <v>Produkte</v>
      </c>
      <c r="K2077" s="107" t="str">
        <f t="shared" si="300"/>
        <v>BUs</v>
      </c>
      <c r="L2077" s="107" t="str">
        <f t="shared" si="301"/>
        <v>Symptome</v>
      </c>
      <c r="M20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IFERROR(VLOOKUP(Abfalldokumentation!$O2077,Kennzahlen!U:X,3,FALSE)*Abfalldokumentation!$B2077,"0")))),0)</f>
        <v>0</v>
      </c>
      <c r="N2077" s="106" t="str">
        <f>IF(ISBLANK(Q2077),VLOOKUP(Abfalldokumentation!$O2077,'Linien - BU'!R:S,2,FALSE),Q2077)</f>
        <v>Abfüllung</v>
      </c>
      <c r="O2077" s="108" t="str">
        <f t="shared" si="302"/>
        <v>-</v>
      </c>
      <c r="P2077" s="108">
        <f t="shared" si="303"/>
        <v>30</v>
      </c>
      <c r="Q2077" s="109" t="s">
        <v>166</v>
      </c>
      <c r="R2077" s="111" t="s">
        <v>52</v>
      </c>
      <c r="S2077" s="111">
        <v>40</v>
      </c>
      <c r="T2077" s="111">
        <v>30</v>
      </c>
      <c r="U2077" s="112">
        <v>44529</v>
      </c>
      <c r="V2077" s="113"/>
      <c r="W2077" s="111"/>
      <c r="X2077" s="114" t="str">
        <f>IFERROR(VLOOKUP(Abfalldokumentation!$R2077,Artikel!A:C,3,FALSE),Abfalldokumentation!$R2077)</f>
        <v>-</v>
      </c>
    </row>
    <row r="2078" spans="1:24" ht="30" customHeight="1" x14ac:dyDescent="0.25">
      <c r="A2078" s="103" t="str">
        <f>VLOOKUP(N2078,'Linien - BU'!A:B,2,FALSE)</f>
        <v>BU1</v>
      </c>
      <c r="B2078" s="104">
        <f t="shared" si="297"/>
        <v>40</v>
      </c>
      <c r="C2078" s="105">
        <f>Abfalldokumentation!$U2078</f>
        <v>44529</v>
      </c>
      <c r="D2078" s="68" t="str">
        <f>IFERROR(VLOOKUP(Tabelle3[[#This Row],[Artikelnr.]],Produktgruppe!A:B,2,0),Tabelle3[[#This Row],[Produktname]])</f>
        <v>Rest</v>
      </c>
      <c r="E2078" s="106" t="str">
        <f>IFERROR(VLOOKUP(Abfalldokumentation!$O2078,Artikel!A:C,3,FALSE),Abfalldokumentation!$O2078)</f>
        <v>-</v>
      </c>
      <c r="F2078" s="106" t="str">
        <f>VLOOKUP(T2078,'Liste Gründe'!A:D,2,FALSE)</f>
        <v>Linienbezogen</v>
      </c>
      <c r="G2078" s="105" t="str">
        <f>IF(ISBLANK(V2078),VLOOKUP(Abfalldokumentation!$P2078,'Liste Gründe'!A:D,3,FALSE),V2078)</f>
        <v>Maschinenabfall</v>
      </c>
      <c r="H2078" s="106" t="str">
        <f>IF(ISBLANK(Abfalldokumentation!$W2078),"-",Abfalldokumentation!$W2078)</f>
        <v>-</v>
      </c>
      <c r="I2078" s="106">
        <f t="shared" si="298"/>
        <v>48</v>
      </c>
      <c r="J2078" s="107" t="str">
        <f t="shared" si="299"/>
        <v>Produkte</v>
      </c>
      <c r="K2078" s="107" t="str">
        <f t="shared" si="300"/>
        <v>BUs</v>
      </c>
      <c r="L2078" s="107" t="str">
        <f t="shared" si="301"/>
        <v>Symptome</v>
      </c>
      <c r="M20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IFERROR(VLOOKUP(Abfalldokumentation!$O2078,Kennzahlen!U:X,3,FALSE)*Abfalldokumentation!$B2078,"0")))),0)</f>
        <v>0</v>
      </c>
      <c r="N2078" s="106" t="str">
        <f>IF(ISBLANK(Q2078),VLOOKUP(Abfalldokumentation!$O2078,'Linien - BU'!R:S,2,FALSE),Q2078)</f>
        <v>Abfüllung</v>
      </c>
      <c r="O2078" s="108" t="str">
        <f t="shared" si="302"/>
        <v>-</v>
      </c>
      <c r="P2078" s="108">
        <f t="shared" si="303"/>
        <v>30</v>
      </c>
      <c r="Q2078" s="109" t="s">
        <v>166</v>
      </c>
      <c r="R2078" s="111" t="s">
        <v>52</v>
      </c>
      <c r="S2078" s="111">
        <v>40</v>
      </c>
      <c r="T2078" s="111">
        <v>30</v>
      </c>
      <c r="U2078" s="112">
        <v>44529</v>
      </c>
      <c r="V2078" s="113"/>
      <c r="W2078" s="111"/>
      <c r="X2078" s="114" t="str">
        <f>IFERROR(VLOOKUP(Abfalldokumentation!$R2078,Artikel!A:C,3,FALSE),Abfalldokumentation!$R2078)</f>
        <v>-</v>
      </c>
    </row>
    <row r="2079" spans="1:24" ht="30" customHeight="1" x14ac:dyDescent="0.25">
      <c r="A2079" s="103" t="str">
        <f>VLOOKUP(N2079,'Linien - BU'!A:B,2,FALSE)</f>
        <v>BU1</v>
      </c>
      <c r="B2079" s="104">
        <f t="shared" si="297"/>
        <v>210</v>
      </c>
      <c r="C2079" s="105">
        <f>Abfalldokumentation!$U2079</f>
        <v>44529</v>
      </c>
      <c r="D2079" s="68" t="str">
        <f>IFERROR(VLOOKUP(Tabelle3[[#This Row],[Artikelnr.]],Produktgruppe!A:B,2,0),Tabelle3[[#This Row],[Produktname]])</f>
        <v>ganze Würste</v>
      </c>
      <c r="E2079" s="106" t="str">
        <f>IFERROR(VLOOKUP(Abfalldokumentation!$O2079,Artikel!A:C,3,FALSE),Abfalldokumentation!$O2079)</f>
        <v>Gorumet</v>
      </c>
      <c r="F2079" s="106" t="str">
        <f>VLOOKUP(T2079,'Liste Gründe'!A:D,2,FALSE)</f>
        <v>Linienbezogen</v>
      </c>
      <c r="G2079" s="105" t="str">
        <f>IF(ISBLANK(V2079),VLOOKUP(Abfalldokumentation!$P2079,'Liste Gründe'!A:D,3,FALSE),V2079)</f>
        <v>Darm geplatzt</v>
      </c>
      <c r="H2079" s="106" t="str">
        <f>IF(ISBLANK(Abfalldokumentation!$W2079),"-",Abfalldokumentation!$W2079)</f>
        <v>-</v>
      </c>
      <c r="I2079" s="106">
        <f t="shared" si="298"/>
        <v>48</v>
      </c>
      <c r="J2079" s="107" t="str">
        <f t="shared" si="299"/>
        <v>Produkte</v>
      </c>
      <c r="K2079" s="107" t="str">
        <f t="shared" si="300"/>
        <v>BUs</v>
      </c>
      <c r="L2079" s="107" t="str">
        <f t="shared" si="301"/>
        <v>Symptome</v>
      </c>
      <c r="M20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IFERROR(VLOOKUP(Abfalldokumentation!$O2079,Kennzahlen!U:X,3,FALSE)*Abfalldokumentation!$B2079,"0")))),0)</f>
        <v>0</v>
      </c>
      <c r="N2079" s="106" t="str">
        <f>IF(ISBLANK(Q2079),VLOOKUP(Abfalldokumentation!$O2079,'Linien - BU'!R:S,2,FALSE),Q2079)</f>
        <v>Abfüllung</v>
      </c>
      <c r="O2079" s="108" t="str">
        <f t="shared" si="302"/>
        <v>Gorumet</v>
      </c>
      <c r="P2079" s="108">
        <f t="shared" si="303"/>
        <v>34</v>
      </c>
      <c r="Q2079" s="109" t="s">
        <v>166</v>
      </c>
      <c r="R2079" s="111" t="s">
        <v>16627</v>
      </c>
      <c r="S2079" s="111">
        <v>210</v>
      </c>
      <c r="T2079" s="111">
        <v>34</v>
      </c>
      <c r="U2079" s="112">
        <v>44529</v>
      </c>
      <c r="V2079" s="113"/>
      <c r="W2079" s="111"/>
      <c r="X2079" s="114" t="str">
        <f>IFERROR(VLOOKUP(Abfalldokumentation!$R2079,Artikel!A:C,3,FALSE),Abfalldokumentation!$R2079)</f>
        <v>Gorumet</v>
      </c>
    </row>
    <row r="2080" spans="1:24" ht="30" customHeight="1" x14ac:dyDescent="0.25">
      <c r="A2080" s="103" t="str">
        <f>VLOOKUP(N2080,'Linien - BU'!A:B,2,FALSE)</f>
        <v>BU3</v>
      </c>
      <c r="B2080" s="104">
        <f t="shared" si="297"/>
        <v>68</v>
      </c>
      <c r="C2080" s="105">
        <f>Abfalldokumentation!$U2080</f>
        <v>44529</v>
      </c>
      <c r="D2080" s="68" t="str">
        <f>IFERROR(VLOOKUP(Tabelle3[[#This Row],[Artikelnr.]],Produktgruppe!A:B,2,0),Tabelle3[[#This Row],[Produktname]])</f>
        <v>ABS 295</v>
      </c>
      <c r="E2080" s="106" t="str">
        <f>IFERROR(VLOOKUP(Abfalldokumentation!$O2080,Artikel!A:C,3,FALSE),Abfalldokumentation!$O2080)</f>
        <v>ABS CHED-PF-KRÄUK gemis</v>
      </c>
      <c r="F2080" s="106" t="str">
        <f>VLOOKUP(T2080,'Liste Gründe'!A:D,2,FALSE)</f>
        <v>Linienbezogen</v>
      </c>
      <c r="G2080" s="105" t="str">
        <f>IF(ISBLANK(V2080),VLOOKUP(Abfalldokumentation!$P2080,'Liste Gründe'!A:D,3,FALSE),V2080)</f>
        <v>gemischtes Produkt</v>
      </c>
      <c r="H2080" s="106" t="str">
        <f>IF(ISBLANK(Abfalldokumentation!$W2080),"-",Abfalldokumentation!$W2080)</f>
        <v>-</v>
      </c>
      <c r="I2080" s="106">
        <f t="shared" si="298"/>
        <v>48</v>
      </c>
      <c r="J2080" s="107" t="str">
        <f t="shared" si="299"/>
        <v>Produkte</v>
      </c>
      <c r="K2080" s="107" t="str">
        <f t="shared" si="300"/>
        <v>BUs</v>
      </c>
      <c r="L2080" s="107" t="str">
        <f t="shared" si="301"/>
        <v>Symptome</v>
      </c>
      <c r="M20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IFERROR(VLOOKUP(Abfalldokumentation!$O2080,Kennzahlen!U:X,3,FALSE)*Abfalldokumentation!$B2080,"0")))),0)</f>
        <v>68</v>
      </c>
      <c r="N2080" s="106" t="str">
        <f>IF(ISBLANK(Q2080),VLOOKUP(Abfalldokumentation!$O2080,'Linien - BU'!R:S,2,FALSE),Q2080)</f>
        <v>BU3</v>
      </c>
      <c r="O2080" s="108">
        <f t="shared" si="302"/>
        <v>29501003</v>
      </c>
      <c r="P2080" s="108">
        <f t="shared" si="303"/>
        <v>81</v>
      </c>
      <c r="Q2080" s="109" t="s">
        <v>8</v>
      </c>
      <c r="R2080" s="111">
        <v>29501003</v>
      </c>
      <c r="S2080" s="111">
        <v>68</v>
      </c>
      <c r="T2080" s="111">
        <v>81</v>
      </c>
      <c r="U2080" s="112">
        <v>44529</v>
      </c>
      <c r="V2080" s="113"/>
      <c r="W2080" s="111"/>
      <c r="X2080" s="114" t="str">
        <f>IFERROR(VLOOKUP(Abfalldokumentation!$R2080,Artikel!A:C,3,FALSE),Abfalldokumentation!$R2080)</f>
        <v>ABS CHED-PF-KRÄUK gemis</v>
      </c>
    </row>
    <row r="2081" spans="1:24" ht="30" customHeight="1" x14ac:dyDescent="0.25">
      <c r="A2081" s="103" t="str">
        <f>VLOOKUP(N2081,'Linien - BU'!A:B,2,FALSE)</f>
        <v>BU1</v>
      </c>
      <c r="B2081" s="104">
        <f t="shared" si="297"/>
        <v>12</v>
      </c>
      <c r="C2081" s="105">
        <f>Abfalldokumentation!$U2081</f>
        <v>44529</v>
      </c>
      <c r="D2081" s="68" t="str">
        <f>IFERROR(VLOOKUP(Tabelle3[[#This Row],[Artikelnr.]],Produktgruppe!A:B,2,0),Tabelle3[[#This Row],[Produktname]])</f>
        <v>Rest</v>
      </c>
      <c r="E2081" s="106" t="str">
        <f>IFERROR(VLOOKUP(Abfalldokumentation!$O2081,Artikel!A:C,3,FALSE),Abfalldokumentation!$O2081)</f>
        <v>-</v>
      </c>
      <c r="F2081" s="106" t="str">
        <f>VLOOKUP(T2081,'Liste Gründe'!A:D,2,FALSE)</f>
        <v>Linienbezogen</v>
      </c>
      <c r="G2081" s="105" t="str">
        <f>IF(ISBLANK(V2081),VLOOKUP(Abfalldokumentation!$P2081,'Liste Gründe'!A:D,3,FALSE),V2081)</f>
        <v>Maschinenabfall</v>
      </c>
      <c r="H2081" s="106" t="str">
        <f>IF(ISBLANK(Abfalldokumentation!$W2081),"-",Abfalldokumentation!$W2081)</f>
        <v>-</v>
      </c>
      <c r="I2081" s="106">
        <f t="shared" si="298"/>
        <v>48</v>
      </c>
      <c r="J2081" s="107" t="str">
        <f t="shared" si="299"/>
        <v>Produkte</v>
      </c>
      <c r="K2081" s="107" t="str">
        <f t="shared" si="300"/>
        <v>BUs</v>
      </c>
      <c r="L2081" s="107" t="str">
        <f t="shared" si="301"/>
        <v>Symptome</v>
      </c>
      <c r="M20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IFERROR(VLOOKUP(Abfalldokumentation!$O2081,Kennzahlen!U:X,3,FALSE)*Abfalldokumentation!$B2081,"0")))),0)</f>
        <v>0</v>
      </c>
      <c r="N2081" s="106" t="str">
        <f>IF(ISBLANK(Q2081),VLOOKUP(Abfalldokumentation!$O2081,'Linien - BU'!R:S,2,FALSE),Q2081)</f>
        <v>Abfüllung</v>
      </c>
      <c r="O2081" s="108" t="str">
        <f t="shared" si="302"/>
        <v>-</v>
      </c>
      <c r="P2081" s="108">
        <f t="shared" si="303"/>
        <v>30</v>
      </c>
      <c r="Q2081" s="109" t="s">
        <v>166</v>
      </c>
      <c r="R2081" s="111" t="s">
        <v>52</v>
      </c>
      <c r="S2081" s="111">
        <v>12</v>
      </c>
      <c r="T2081" s="111">
        <v>30</v>
      </c>
      <c r="U2081" s="112">
        <v>44529</v>
      </c>
      <c r="V2081" s="113"/>
      <c r="W2081" s="111"/>
      <c r="X2081" s="114" t="str">
        <f>IFERROR(VLOOKUP(Abfalldokumentation!$R2081,Artikel!A:C,3,FALSE),Abfalldokumentation!$R2081)</f>
        <v>-</v>
      </c>
    </row>
    <row r="2082" spans="1:24" ht="30" customHeight="1" x14ac:dyDescent="0.25">
      <c r="A2082" s="103" t="str">
        <f>VLOOKUP(N2082,'Linien - BU'!A:B,2,FALSE)</f>
        <v>BU3</v>
      </c>
      <c r="B2082" s="104">
        <f t="shared" si="297"/>
        <v>35</v>
      </c>
      <c r="C2082" s="105">
        <f>Abfalldokumentation!$U2082</f>
        <v>44529</v>
      </c>
      <c r="D2082" s="68" t="str">
        <f>IFERROR(VLOOKUP(Tabelle3[[#This Row],[Artikelnr.]],Produktgruppe!A:B,2,0),Tabelle3[[#This Row],[Produktname]])</f>
        <v>Rest</v>
      </c>
      <c r="E2082" s="106" t="str">
        <f>IFERROR(VLOOKUP(Abfalldokumentation!$O2082,Artikel!A:C,3,FALSE),Abfalldokumentation!$O2082)</f>
        <v>-</v>
      </c>
      <c r="F2082" s="106" t="str">
        <f>VLOOKUP(T2082,'Liste Gründe'!A:D,2,FALSE)</f>
        <v>Linienbezogen</v>
      </c>
      <c r="G2082" s="105" t="str">
        <f>IF(ISBLANK(V2082),VLOOKUP(Abfalldokumentation!$P2082,'Liste Gründe'!A:D,3,FALSE),V2082)</f>
        <v>Maschinenabfall</v>
      </c>
      <c r="H2082" s="106" t="str">
        <f>IF(ISBLANK(Abfalldokumentation!$W2082),"-",Abfalldokumentation!$W2082)</f>
        <v>-</v>
      </c>
      <c r="I2082" s="106">
        <f t="shared" si="298"/>
        <v>48</v>
      </c>
      <c r="J2082" s="107" t="str">
        <f t="shared" si="299"/>
        <v>Produkte</v>
      </c>
      <c r="K2082" s="107" t="str">
        <f t="shared" si="300"/>
        <v>BUs</v>
      </c>
      <c r="L2082" s="107" t="str">
        <f t="shared" si="301"/>
        <v>Symptome</v>
      </c>
      <c r="M20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IFERROR(VLOOKUP(Abfalldokumentation!$O2082,Kennzahlen!U:X,3,FALSE)*Abfalldokumentation!$B2082,"0")))),0)</f>
        <v>0</v>
      </c>
      <c r="N2082" s="106" t="str">
        <f>IF(ISBLANK(Q2082),VLOOKUP(Abfalldokumentation!$O2082,'Linien - BU'!R:S,2,FALSE),Q2082)</f>
        <v>BU3</v>
      </c>
      <c r="O2082" s="108" t="str">
        <f t="shared" si="302"/>
        <v>-</v>
      </c>
      <c r="P2082" s="108">
        <f t="shared" si="303"/>
        <v>30</v>
      </c>
      <c r="Q2082" s="109" t="s">
        <v>8</v>
      </c>
      <c r="R2082" s="111" t="s">
        <v>52</v>
      </c>
      <c r="S2082" s="111">
        <v>35</v>
      </c>
      <c r="T2082" s="111">
        <v>30</v>
      </c>
      <c r="U2082" s="112">
        <v>44529</v>
      </c>
      <c r="V2082" s="113"/>
      <c r="W2082" s="111"/>
      <c r="X2082" s="114" t="str">
        <f>IFERROR(VLOOKUP(Abfalldokumentation!$R2082,Artikel!A:C,3,FALSE),Abfalldokumentation!$R2082)</f>
        <v>-</v>
      </c>
    </row>
    <row r="2083" spans="1:24" ht="30" customHeight="1" x14ac:dyDescent="0.25">
      <c r="A2083" s="103" t="str">
        <f>VLOOKUP(N2083,'Linien - BU'!A:B,2,FALSE)</f>
        <v>BU4</v>
      </c>
      <c r="B2083" s="104">
        <f t="shared" si="297"/>
        <v>35</v>
      </c>
      <c r="C2083" s="105">
        <f>Abfalldokumentation!$U2083</f>
        <v>44529</v>
      </c>
      <c r="D2083" s="68" t="str">
        <f>IFERROR(VLOOKUP(Tabelle3[[#This Row],[Artikelnr.]],Produktgruppe!A:B,2,0),Tabelle3[[#This Row],[Produktname]])</f>
        <v>Diverses</v>
      </c>
      <c r="E2083" s="106" t="str">
        <f>IFERROR(VLOOKUP(Abfalldokumentation!$O2083,Artikel!A:C,3,FALSE),Abfalldokumentation!$O2083)</f>
        <v>Diverses</v>
      </c>
      <c r="F2083" s="106" t="str">
        <f>VLOOKUP(T2083,'Liste Gründe'!A:D,2,FALSE)</f>
        <v>Linienbezogen</v>
      </c>
      <c r="G2083" s="105" t="str">
        <f>IF(ISBLANK(V2083),VLOOKUP(Abfalldokumentation!$P2083,'Liste Gründe'!A:D,3,FALSE),V2083)</f>
        <v>Maschinenabfall</v>
      </c>
      <c r="H2083" s="106" t="str">
        <f>IF(ISBLANK(Abfalldokumentation!$W2083),"-",Abfalldokumentation!$W2083)</f>
        <v>-</v>
      </c>
      <c r="I2083" s="106">
        <f t="shared" si="298"/>
        <v>48</v>
      </c>
      <c r="J2083" s="107" t="str">
        <f t="shared" si="299"/>
        <v>Produkte</v>
      </c>
      <c r="K2083" s="107" t="str">
        <f t="shared" si="300"/>
        <v>BUs</v>
      </c>
      <c r="L2083" s="107" t="str">
        <f t="shared" si="301"/>
        <v>Symptome</v>
      </c>
      <c r="M20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IFERROR(VLOOKUP(Abfalldokumentation!$O2083,Kennzahlen!U:X,3,FALSE)*Abfalldokumentation!$B2083,"0")))),0)</f>
        <v>0</v>
      </c>
      <c r="N2083" s="106" t="str">
        <f>IF(ISBLANK(Q2083),VLOOKUP(Abfalldokumentation!$O2083,'Linien - BU'!R:S,2,FALSE),Q2083)</f>
        <v>BU4</v>
      </c>
      <c r="O2083" s="108" t="str">
        <f t="shared" si="302"/>
        <v>Diverses</v>
      </c>
      <c r="P2083" s="108">
        <f t="shared" si="303"/>
        <v>30</v>
      </c>
      <c r="Q2083" s="109" t="s">
        <v>9</v>
      </c>
      <c r="R2083" s="39" t="s">
        <v>108</v>
      </c>
      <c r="S2083" s="111">
        <v>35</v>
      </c>
      <c r="T2083" s="111">
        <v>30</v>
      </c>
      <c r="U2083" s="112">
        <v>44529</v>
      </c>
      <c r="V2083" s="113"/>
      <c r="W2083" s="111"/>
      <c r="X2083" s="114" t="str">
        <f>IFERROR(VLOOKUP(Abfalldokumentation!$R2083,Artikel!A:C,3,FALSE),Abfalldokumentation!$R2083)</f>
        <v>Diverses</v>
      </c>
    </row>
    <row r="2084" spans="1:24" ht="30" customHeight="1" x14ac:dyDescent="0.25">
      <c r="A2084" s="103" t="str">
        <f>VLOOKUP(N2084,'Linien - BU'!A:B,2,FALSE)</f>
        <v>BU4</v>
      </c>
      <c r="B2084" s="124">
        <f t="shared" ref="B2084:B2094" si="304">S2084</f>
        <v>20</v>
      </c>
      <c r="C2084" s="125">
        <f>Abfalldokumentation!$U2084</f>
        <v>44526</v>
      </c>
      <c r="D2084" s="68" t="str">
        <f>IFERROR(VLOOKUP(Tabelle3[[#This Row],[Artikelnr.]],Produktgruppe!A:B,2,0),Tabelle3[[#This Row],[Produktname]])</f>
        <v>ABS 295</v>
      </c>
      <c r="E2084" s="126" t="str">
        <f>IFERROR(VLOOKUP(Abfalldokumentation!$O2084,Artikel!A:C,3,FALSE),Abfalldokumentation!$O2084)</f>
        <v>ABS PECO</v>
      </c>
      <c r="F2084" s="126" t="str">
        <f>VLOOKUP(T2084,'Liste Gründe'!A:D,2,FALSE)</f>
        <v>keinen Verwendungszweck</v>
      </c>
      <c r="G2084" s="125" t="str">
        <f>IF(ISBLANK(V2084),VLOOKUP(Abfalldokumentation!$P2084,'Liste Gründe'!A:D,3,FALSE),V2084)</f>
        <v>keinen Verwendungszweck</v>
      </c>
      <c r="H2084" s="126" t="str">
        <f>IF(ISBLANK(Abfalldokumentation!$W2084),"-",Abfalldokumentation!$W2084)</f>
        <v>-</v>
      </c>
      <c r="I2084" s="126">
        <f t="shared" ref="I2084:I2094" si="305">_xlfn.ISOWEEKNUM(C2084)</f>
        <v>47</v>
      </c>
      <c r="J2084" s="127" t="str">
        <f t="shared" ref="J2084:J2094" si="306">"Produkte"</f>
        <v>Produkte</v>
      </c>
      <c r="K2084" s="127" t="str">
        <f t="shared" ref="K2084:K2094" si="307">"BUs"</f>
        <v>BUs</v>
      </c>
      <c r="L2084" s="127" t="str">
        <f t="shared" ref="L2084:L2094" si="308">"Symptome"</f>
        <v>Symptome</v>
      </c>
      <c r="M20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IFERROR(VLOOKUP(Abfalldokumentation!$O2084,Kennzahlen!U:X,3,FALSE)*Abfalldokumentation!$B2084,"0")))),0)</f>
        <v>9.1663526661992432</v>
      </c>
      <c r="N2084" s="126" t="str">
        <f>IF(ISBLANK(Q2084),VLOOKUP(Abfalldokumentation!$O2084,'Linien - BU'!R:S,2,FALSE),Q2084)</f>
        <v>BU4</v>
      </c>
      <c r="O2084" s="128">
        <f t="shared" ref="O2084:O2094" si="309">R2084</f>
        <v>29500891</v>
      </c>
      <c r="P2084" s="128">
        <f t="shared" ref="P2084:P2094" si="310">T2084</f>
        <v>61</v>
      </c>
      <c r="Q2084" s="116" t="s">
        <v>9</v>
      </c>
      <c r="R2084" s="117">
        <v>29500891</v>
      </c>
      <c r="S2084" s="118">
        <v>20</v>
      </c>
      <c r="T2084" s="117">
        <v>61</v>
      </c>
      <c r="U2084" s="120">
        <v>44526</v>
      </c>
      <c r="V2084" s="113"/>
      <c r="W2084" s="111"/>
      <c r="X2084" s="114" t="str">
        <f>IFERROR(VLOOKUP(Abfalldokumentation!$R2084,Artikel!A:C,3,FALSE),Abfalldokumentation!$R2084)</f>
        <v>ABS PECO</v>
      </c>
    </row>
    <row r="2085" spans="1:24" ht="30" customHeight="1" x14ac:dyDescent="0.25">
      <c r="A2085" s="103" t="str">
        <f>VLOOKUP(N2085,'Linien - BU'!A:B,2,FALSE)</f>
        <v>BU4</v>
      </c>
      <c r="B2085" s="124">
        <f t="shared" si="304"/>
        <v>15</v>
      </c>
      <c r="C2085" s="125">
        <f>Abfalldokumentation!$U2085</f>
        <v>44526</v>
      </c>
      <c r="D2085" s="68" t="str">
        <f>IFERROR(VLOOKUP(Tabelle3[[#This Row],[Artikelnr.]],Produktgruppe!A:B,2,0),Tabelle3[[#This Row],[Produktname]])</f>
        <v>ABS 295</v>
      </c>
      <c r="E2085" s="126" t="str">
        <f>IFERROR(VLOOKUP(Abfalldokumentation!$O2085,Artikel!A:C,3,FALSE),Abfalldokumentation!$O2085)</f>
        <v>ABS SCH-PAUL</v>
      </c>
      <c r="F2085" s="126" t="str">
        <f>VLOOKUP(T2085,'Liste Gründe'!A:D,2,FALSE)</f>
        <v>Verpackungsfehler</v>
      </c>
      <c r="G2085" s="125" t="str">
        <f>IF(ISBLANK(V2085),VLOOKUP(Abfalldokumentation!$P2085,'Liste Gründe'!A:D,3,FALSE),V2085)</f>
        <v>offene Verpackung</v>
      </c>
      <c r="H2085" s="126" t="str">
        <f>IF(ISBLANK(Abfalldokumentation!$W2085),"-",Abfalldokumentation!$W2085)</f>
        <v>-</v>
      </c>
      <c r="I2085" s="126">
        <f t="shared" si="305"/>
        <v>47</v>
      </c>
      <c r="J2085" s="127" t="str">
        <f t="shared" si="306"/>
        <v>Produkte</v>
      </c>
      <c r="K2085" s="127" t="str">
        <f t="shared" si="307"/>
        <v>BUs</v>
      </c>
      <c r="L2085" s="127" t="str">
        <f t="shared" si="308"/>
        <v>Symptome</v>
      </c>
      <c r="M20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IFERROR(VLOOKUP(Abfalldokumentation!$O2085,Kennzahlen!U:X,3,FALSE)*Abfalldokumentation!$B2085,"0")))),0)</f>
        <v>7.6086145024926051</v>
      </c>
      <c r="N2085" s="126" t="str">
        <f>IF(ISBLANK(Q2085),VLOOKUP(Abfalldokumentation!$O2085,'Linien - BU'!R:S,2,FALSE),Q2085)</f>
        <v>BU4</v>
      </c>
      <c r="O2085" s="128">
        <f t="shared" si="309"/>
        <v>29500906</v>
      </c>
      <c r="P2085" s="128">
        <f t="shared" si="310"/>
        <v>82</v>
      </c>
      <c r="Q2085" s="116" t="s">
        <v>9</v>
      </c>
      <c r="R2085" s="117">
        <v>29500906</v>
      </c>
      <c r="S2085" s="118">
        <v>15</v>
      </c>
      <c r="T2085" s="117">
        <v>82</v>
      </c>
      <c r="U2085" s="120">
        <v>44526</v>
      </c>
      <c r="V2085" s="121"/>
      <c r="W2085" s="122"/>
      <c r="X2085" s="123" t="str">
        <f>IFERROR(VLOOKUP(Abfalldokumentation!$R2085,Artikel!A:C,3,FALSE),Abfalldokumentation!$R2085)</f>
        <v>ABS SCH-PAUL</v>
      </c>
    </row>
    <row r="2086" spans="1:24" ht="30" customHeight="1" x14ac:dyDescent="0.25">
      <c r="A2086" s="103" t="str">
        <f>VLOOKUP(N2086,'Linien - BU'!A:B,2,FALSE)</f>
        <v>BU4</v>
      </c>
      <c r="B2086" s="124">
        <f t="shared" si="304"/>
        <v>12</v>
      </c>
      <c r="C2086" s="125">
        <f>Abfalldokumentation!$U2086</f>
        <v>44526</v>
      </c>
      <c r="D2086" s="68" t="str">
        <f>IFERROR(VLOOKUP(Tabelle3[[#This Row],[Artikelnr.]],Produktgruppe!A:B,2,0),Tabelle3[[#This Row],[Produktname]])</f>
        <v>ABS 295</v>
      </c>
      <c r="E2086" s="126" t="str">
        <f>IFERROR(VLOOKUP(Abfalldokumentation!$O2086,Artikel!A:C,3,FALSE),Abfalldokumentation!$O2086)</f>
        <v>ABS SCH-PAUL</v>
      </c>
      <c r="F2086" s="126" t="str">
        <f>VLOOKUP(T2086,'Liste Gründe'!A:D,2,FALSE)</f>
        <v>Verpackungsfehler</v>
      </c>
      <c r="G2086" s="125" t="str">
        <f>IF(ISBLANK(V2086),VLOOKUP(Abfalldokumentation!$P2086,'Liste Gründe'!A:D,3,FALSE),V2086)</f>
        <v>offene Verpackung</v>
      </c>
      <c r="H2086" s="126" t="str">
        <f>IF(ISBLANK(Abfalldokumentation!$W2086),"-",Abfalldokumentation!$W2086)</f>
        <v>-</v>
      </c>
      <c r="I2086" s="126">
        <f t="shared" si="305"/>
        <v>47</v>
      </c>
      <c r="J2086" s="127" t="str">
        <f t="shared" si="306"/>
        <v>Produkte</v>
      </c>
      <c r="K2086" s="127" t="str">
        <f t="shared" si="307"/>
        <v>BUs</v>
      </c>
      <c r="L2086" s="127" t="str">
        <f t="shared" si="308"/>
        <v>Symptome</v>
      </c>
      <c r="M20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IFERROR(VLOOKUP(Abfalldokumentation!$O2086,Kennzahlen!U:X,3,FALSE)*Abfalldokumentation!$B2086,"0")))),0)</f>
        <v>7.6086145024926051</v>
      </c>
      <c r="N2086" s="126" t="str">
        <f>IF(ISBLANK(Q2086),VLOOKUP(Abfalldokumentation!$O2086,'Linien - BU'!R:S,2,FALSE),Q2086)</f>
        <v>BU4</v>
      </c>
      <c r="O2086" s="128">
        <f t="shared" si="309"/>
        <v>29500906</v>
      </c>
      <c r="P2086" s="128">
        <f t="shared" si="310"/>
        <v>82</v>
      </c>
      <c r="Q2086" s="116" t="s">
        <v>9</v>
      </c>
      <c r="R2086" s="117">
        <v>29500906</v>
      </c>
      <c r="S2086" s="118">
        <v>12</v>
      </c>
      <c r="T2086" s="117">
        <v>82</v>
      </c>
      <c r="U2086" s="120">
        <v>44526</v>
      </c>
      <c r="V2086" s="121"/>
      <c r="W2086" s="122"/>
      <c r="X2086" s="123" t="str">
        <f>IFERROR(VLOOKUP(Abfalldokumentation!$R2086,Artikel!A:C,3,FALSE),Abfalldokumentation!$R2086)</f>
        <v>ABS SCH-PAUL</v>
      </c>
    </row>
    <row r="2087" spans="1:24" ht="30" customHeight="1" x14ac:dyDescent="0.25">
      <c r="A2087" s="103" t="str">
        <f>VLOOKUP(N2087,'Linien - BU'!A:B,2,FALSE)</f>
        <v>BU4</v>
      </c>
      <c r="B2087" s="124">
        <f t="shared" si="304"/>
        <v>15</v>
      </c>
      <c r="C2087" s="125">
        <f>Abfalldokumentation!$U2087</f>
        <v>44526</v>
      </c>
      <c r="D2087" s="68" t="str">
        <f>IFERROR(VLOOKUP(Tabelle3[[#This Row],[Artikelnr.]],Produktgruppe!A:B,2,0),Tabelle3[[#This Row],[Produktname]])</f>
        <v>ABS 295</v>
      </c>
      <c r="E2087" s="126" t="str">
        <f>IFERROR(VLOOKUP(Abfalldokumentation!$O2087,Artikel!A:C,3,FALSE),Abfalldokumentation!$O2087)</f>
        <v>ABS SCH-PAUL</v>
      </c>
      <c r="F2087" s="126" t="str">
        <f>VLOOKUP(T2087,'Liste Gründe'!A:D,2,FALSE)</f>
        <v>Verpackungsfehler</v>
      </c>
      <c r="G2087" s="125" t="str">
        <f>IF(ISBLANK(V2087),VLOOKUP(Abfalldokumentation!$P2087,'Liste Gründe'!A:D,3,FALSE),V2087)</f>
        <v>offene Verpackung</v>
      </c>
      <c r="H2087" s="126" t="str">
        <f>IF(ISBLANK(Abfalldokumentation!$W2087),"-",Abfalldokumentation!$W2087)</f>
        <v>-</v>
      </c>
      <c r="I2087" s="126">
        <f t="shared" si="305"/>
        <v>47</v>
      </c>
      <c r="J2087" s="127" t="str">
        <f t="shared" si="306"/>
        <v>Produkte</v>
      </c>
      <c r="K2087" s="127" t="str">
        <f t="shared" si="307"/>
        <v>BUs</v>
      </c>
      <c r="L2087" s="127" t="str">
        <f t="shared" si="308"/>
        <v>Symptome</v>
      </c>
      <c r="M20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IFERROR(VLOOKUP(Abfalldokumentation!$O2087,Kennzahlen!U:X,3,FALSE)*Abfalldokumentation!$B2087,"0")))),0)</f>
        <v>7.6086145024926051</v>
      </c>
      <c r="N2087" s="126" t="str">
        <f>IF(ISBLANK(Q2087),VLOOKUP(Abfalldokumentation!$O2087,'Linien - BU'!R:S,2,FALSE),Q2087)</f>
        <v>BU4</v>
      </c>
      <c r="O2087" s="128">
        <f t="shared" si="309"/>
        <v>29500906</v>
      </c>
      <c r="P2087" s="128">
        <f t="shared" si="310"/>
        <v>82</v>
      </c>
      <c r="Q2087" s="116" t="s">
        <v>9</v>
      </c>
      <c r="R2087" s="117">
        <v>29500906</v>
      </c>
      <c r="S2087" s="118">
        <v>15</v>
      </c>
      <c r="T2087" s="117">
        <v>82</v>
      </c>
      <c r="U2087" s="120">
        <v>44526</v>
      </c>
      <c r="V2087" s="121"/>
      <c r="W2087" s="122"/>
      <c r="X2087" s="123" t="str">
        <f>IFERROR(VLOOKUP(Abfalldokumentation!$R2087,Artikel!A:C,3,FALSE),Abfalldokumentation!$R2087)</f>
        <v>ABS SCH-PAUL</v>
      </c>
    </row>
    <row r="2088" spans="1:24" ht="30" customHeight="1" x14ac:dyDescent="0.25">
      <c r="A2088" s="103" t="str">
        <f>VLOOKUP(N2088,'Linien - BU'!A:B,2,FALSE)</f>
        <v>BU4</v>
      </c>
      <c r="B2088" s="124">
        <f t="shared" si="304"/>
        <v>23</v>
      </c>
      <c r="C2088" s="125">
        <f>Abfalldokumentation!$U2088</f>
        <v>44526</v>
      </c>
      <c r="D2088" s="68" t="str">
        <f>IFERROR(VLOOKUP(Tabelle3[[#This Row],[Artikelnr.]],Produktgruppe!A:B,2,0),Tabelle3[[#This Row],[Produktname]])</f>
        <v>ABS 295</v>
      </c>
      <c r="E2088" s="126" t="str">
        <f>IFERROR(VLOOKUP(Abfalldokumentation!$O2088,Artikel!A:C,3,FALSE),Abfalldokumentation!$O2088)</f>
        <v>ABS SCH-PAUL</v>
      </c>
      <c r="F2088" s="126" t="str">
        <f>VLOOKUP(T2088,'Liste Gründe'!A:D,2,FALSE)</f>
        <v>Verpackungsfehler</v>
      </c>
      <c r="G2088" s="125" t="str">
        <f>IF(ISBLANK(V2088),VLOOKUP(Abfalldokumentation!$P2088,'Liste Gründe'!A:D,3,FALSE),V2088)</f>
        <v>offene Verpackung</v>
      </c>
      <c r="H2088" s="126" t="str">
        <f>IF(ISBLANK(Abfalldokumentation!$W2088),"-",Abfalldokumentation!$W2088)</f>
        <v>-</v>
      </c>
      <c r="I2088" s="126">
        <f t="shared" si="305"/>
        <v>47</v>
      </c>
      <c r="J2088" s="127" t="str">
        <f t="shared" si="306"/>
        <v>Produkte</v>
      </c>
      <c r="K2088" s="127" t="str">
        <f t="shared" si="307"/>
        <v>BUs</v>
      </c>
      <c r="L2088" s="127" t="str">
        <f t="shared" si="308"/>
        <v>Symptome</v>
      </c>
      <c r="M20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IFERROR(VLOOKUP(Abfalldokumentation!$O2088,Kennzahlen!U:X,3,FALSE)*Abfalldokumentation!$B2088,"0")))),0)</f>
        <v>7.6086145024926051</v>
      </c>
      <c r="N2088" s="126" t="str">
        <f>IF(ISBLANK(Q2088),VLOOKUP(Abfalldokumentation!$O2088,'Linien - BU'!R:S,2,FALSE),Q2088)</f>
        <v>BU4</v>
      </c>
      <c r="O2088" s="128">
        <f t="shared" si="309"/>
        <v>29500906</v>
      </c>
      <c r="P2088" s="128">
        <f t="shared" si="310"/>
        <v>82</v>
      </c>
      <c r="Q2088" s="116" t="s">
        <v>9</v>
      </c>
      <c r="R2088" s="117">
        <v>29500906</v>
      </c>
      <c r="S2088" s="118">
        <v>23</v>
      </c>
      <c r="T2088" s="117">
        <v>82</v>
      </c>
      <c r="U2088" s="120">
        <v>44526</v>
      </c>
      <c r="V2088" s="121"/>
      <c r="W2088" s="122"/>
      <c r="X2088" s="123" t="str">
        <f>IFERROR(VLOOKUP(Abfalldokumentation!$R2088,Artikel!A:C,3,FALSE),Abfalldokumentation!$R2088)</f>
        <v>ABS SCH-PAUL</v>
      </c>
    </row>
    <row r="2089" spans="1:24" ht="30" customHeight="1" x14ac:dyDescent="0.25">
      <c r="A2089" s="103" t="str">
        <f>VLOOKUP(N2089,'Linien - BU'!A:B,2,FALSE)</f>
        <v>BU4</v>
      </c>
      <c r="B2089" s="124">
        <f t="shared" si="304"/>
        <v>6</v>
      </c>
      <c r="C2089" s="125">
        <f>Abfalldokumentation!$U2089</f>
        <v>44526</v>
      </c>
      <c r="D2089" s="68" t="str">
        <f>IFERROR(VLOOKUP(Tabelle3[[#This Row],[Artikelnr.]],Produktgruppe!A:B,2,0),Tabelle3[[#This Row],[Produktname]])</f>
        <v>ABS 295</v>
      </c>
      <c r="E2089" s="126" t="str">
        <f>IFERROR(VLOOKUP(Abfalldokumentation!$O2089,Artikel!A:C,3,FALSE),Abfalldokumentation!$O2089)</f>
        <v>ABS Unser Blütenkäse</v>
      </c>
      <c r="F2089" s="126" t="str">
        <f>VLOOKUP(T2089,'Liste Gründe'!A:D,2,FALSE)</f>
        <v>keinen Verwendungszweck</v>
      </c>
      <c r="G2089" s="125" t="str">
        <f>IF(ISBLANK(V2089),VLOOKUP(Abfalldokumentation!$P2089,'Liste Gründe'!A:D,3,FALSE),V2089)</f>
        <v>keinen Verwendungszweck</v>
      </c>
      <c r="H2089" s="126" t="str">
        <f>IF(ISBLANK(Abfalldokumentation!$W2089),"-",Abfalldokumentation!$W2089)</f>
        <v>-</v>
      </c>
      <c r="I2089" s="126">
        <f t="shared" si="305"/>
        <v>47</v>
      </c>
      <c r="J2089" s="127" t="str">
        <f t="shared" si="306"/>
        <v>Produkte</v>
      </c>
      <c r="K2089" s="127" t="str">
        <f t="shared" si="307"/>
        <v>BUs</v>
      </c>
      <c r="L2089" s="127" t="str">
        <f t="shared" si="308"/>
        <v>Symptome</v>
      </c>
      <c r="M20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IFERROR(VLOOKUP(Abfalldokumentation!$O2089,Kennzahlen!U:X,3,FALSE)*Abfalldokumentation!$B2089,"0")))),0)</f>
        <v>9.4651380183951126</v>
      </c>
      <c r="N2089" s="126" t="str">
        <f>IF(ISBLANK(Q2089),VLOOKUP(Abfalldokumentation!$O2089,'Linien - BU'!R:S,2,FALSE),Q2089)</f>
        <v>BU4</v>
      </c>
      <c r="O2089" s="128">
        <f t="shared" si="309"/>
        <v>29500910</v>
      </c>
      <c r="P2089" s="128">
        <f t="shared" si="310"/>
        <v>61</v>
      </c>
      <c r="Q2089" s="116" t="s">
        <v>9</v>
      </c>
      <c r="R2089" s="117">
        <v>29500910</v>
      </c>
      <c r="S2089" s="118">
        <v>6</v>
      </c>
      <c r="T2089" s="117">
        <v>61</v>
      </c>
      <c r="U2089" s="120">
        <v>44526</v>
      </c>
      <c r="V2089" s="121"/>
      <c r="W2089" s="122"/>
      <c r="X2089" s="123" t="str">
        <f>IFERROR(VLOOKUP(Abfalldokumentation!$R2089,Artikel!A:C,3,FALSE),Abfalldokumentation!$R2089)</f>
        <v>ABS Unser Blütenkäse</v>
      </c>
    </row>
    <row r="2090" spans="1:24" ht="30" customHeight="1" x14ac:dyDescent="0.25">
      <c r="A2090" s="103" t="str">
        <f>VLOOKUP(N2090,'Linien - BU'!A:B,2,FALSE)</f>
        <v>BU4</v>
      </c>
      <c r="B2090" s="124">
        <f t="shared" si="304"/>
        <v>5</v>
      </c>
      <c r="C2090" s="125">
        <f>Abfalldokumentation!$U2090</f>
        <v>44526</v>
      </c>
      <c r="D2090" s="68" t="str">
        <f>IFERROR(VLOOKUP(Tabelle3[[#This Row],[Artikelnr.]],Produktgruppe!A:B,2,0),Tabelle3[[#This Row],[Produktname]])</f>
        <v>ABS 295</v>
      </c>
      <c r="E2090" s="126" t="str">
        <f>IFERROR(VLOOKUP(Abfalldokumentation!$O2090,Artikel!A:C,3,FALSE),Abfalldokumentation!$O2090)</f>
        <v>ABS GRÜN-PESTO</v>
      </c>
      <c r="F2090" s="126" t="str">
        <f>VLOOKUP(T2090,'Liste Gründe'!A:D,2,FALSE)</f>
        <v>keinen Verwendungszweck</v>
      </c>
      <c r="G2090" s="125" t="str">
        <f>IF(ISBLANK(V2090),VLOOKUP(Abfalldokumentation!$P2090,'Liste Gründe'!A:D,3,FALSE),V2090)</f>
        <v>keinen Verwendungszweck</v>
      </c>
      <c r="H2090" s="126" t="str">
        <f>IF(ISBLANK(Abfalldokumentation!$W2090),"-",Abfalldokumentation!$W2090)</f>
        <v>-</v>
      </c>
      <c r="I2090" s="126">
        <f t="shared" si="305"/>
        <v>47</v>
      </c>
      <c r="J2090" s="127" t="str">
        <f t="shared" si="306"/>
        <v>Produkte</v>
      </c>
      <c r="K2090" s="127" t="str">
        <f t="shared" si="307"/>
        <v>BUs</v>
      </c>
      <c r="L2090" s="127" t="str">
        <f t="shared" si="308"/>
        <v>Symptome</v>
      </c>
      <c r="M20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IFERROR(VLOOKUP(Abfalldokumentation!$O2090,Kennzahlen!U:X,3,FALSE)*Abfalldokumentation!$B2090,"0")))),0)</f>
        <v>0</v>
      </c>
      <c r="N2090" s="126" t="str">
        <f>IF(ISBLANK(Q2090),VLOOKUP(Abfalldokumentation!$O2090,'Linien - BU'!R:S,2,FALSE),Q2090)</f>
        <v>BU4</v>
      </c>
      <c r="O2090" s="128">
        <f t="shared" si="309"/>
        <v>29500952</v>
      </c>
      <c r="P2090" s="128">
        <f t="shared" si="310"/>
        <v>61</v>
      </c>
      <c r="Q2090" s="116" t="s">
        <v>9</v>
      </c>
      <c r="R2090" s="117">
        <v>29500952</v>
      </c>
      <c r="S2090" s="118">
        <v>5</v>
      </c>
      <c r="T2090" s="117">
        <v>61</v>
      </c>
      <c r="U2090" s="120">
        <v>44526</v>
      </c>
      <c r="V2090" s="121"/>
      <c r="W2090" s="122"/>
      <c r="X2090" s="123" t="str">
        <f>IFERROR(VLOOKUP(Abfalldokumentation!$R2090,Artikel!A:C,3,FALSE),Abfalldokumentation!$R2090)</f>
        <v>ABS GRÜN-PESTO</v>
      </c>
    </row>
    <row r="2091" spans="1:24" ht="30" customHeight="1" x14ac:dyDescent="0.25">
      <c r="A2091" s="103" t="str">
        <f>VLOOKUP(N2091,'Linien - BU'!A:B,2,FALSE)</f>
        <v>BU4</v>
      </c>
      <c r="B2091" s="124">
        <f t="shared" si="304"/>
        <v>18</v>
      </c>
      <c r="C2091" s="125">
        <f>Abfalldokumentation!$U2091</f>
        <v>44526</v>
      </c>
      <c r="D2091" s="68" t="str">
        <f>IFERROR(VLOOKUP(Tabelle3[[#This Row],[Artikelnr.]],Produktgruppe!A:B,2,0),Tabelle3[[#This Row],[Produktname]])</f>
        <v>ABS 295</v>
      </c>
      <c r="E2091" s="126" t="str">
        <f>IFERROR(VLOOKUP(Abfalldokumentation!$O2091,Artikel!A:C,3,FALSE),Abfalldokumentation!$O2091)</f>
        <v>ABS GRÜN-PESTO</v>
      </c>
      <c r="F2091" s="126" t="str">
        <f>VLOOKUP(T2091,'Liste Gründe'!A:D,2,FALSE)</f>
        <v>keinen Verwendungszweck</v>
      </c>
      <c r="G2091" s="125" t="str">
        <f>IF(ISBLANK(V2091),VLOOKUP(Abfalldokumentation!$P2091,'Liste Gründe'!A:D,3,FALSE),V2091)</f>
        <v>keinen Verwendungszweck</v>
      </c>
      <c r="H2091" s="126" t="str">
        <f>IF(ISBLANK(Abfalldokumentation!$W2091),"-",Abfalldokumentation!$W2091)</f>
        <v>-</v>
      </c>
      <c r="I2091" s="126">
        <f t="shared" si="305"/>
        <v>47</v>
      </c>
      <c r="J2091" s="127" t="str">
        <f t="shared" si="306"/>
        <v>Produkte</v>
      </c>
      <c r="K2091" s="127" t="str">
        <f t="shared" si="307"/>
        <v>BUs</v>
      </c>
      <c r="L2091" s="127" t="str">
        <f t="shared" si="308"/>
        <v>Symptome</v>
      </c>
      <c r="M20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IFERROR(VLOOKUP(Abfalldokumentation!$O2091,Kennzahlen!U:X,3,FALSE)*Abfalldokumentation!$B2091,"0")))),0)</f>
        <v>0</v>
      </c>
      <c r="N2091" s="126" t="str">
        <f>IF(ISBLANK(Q2091),VLOOKUP(Abfalldokumentation!$O2091,'Linien - BU'!R:S,2,FALSE),Q2091)</f>
        <v>BU4</v>
      </c>
      <c r="O2091" s="128">
        <f t="shared" si="309"/>
        <v>29500952</v>
      </c>
      <c r="P2091" s="128">
        <f t="shared" si="310"/>
        <v>61</v>
      </c>
      <c r="Q2091" s="116" t="s">
        <v>9</v>
      </c>
      <c r="R2091" s="117">
        <v>29500952</v>
      </c>
      <c r="S2091" s="118">
        <v>18</v>
      </c>
      <c r="T2091" s="117">
        <v>61</v>
      </c>
      <c r="U2091" s="120">
        <v>44526</v>
      </c>
      <c r="V2091" s="121"/>
      <c r="W2091" s="122"/>
      <c r="X2091" s="123" t="str">
        <f>IFERROR(VLOOKUP(Abfalldokumentation!$R2091,Artikel!A:C,3,FALSE),Abfalldokumentation!$R2091)</f>
        <v>ABS GRÜN-PESTO</v>
      </c>
    </row>
    <row r="2092" spans="1:24" ht="30" customHeight="1" x14ac:dyDescent="0.25">
      <c r="A2092" s="103" t="str">
        <f>VLOOKUP(N2092,'Linien - BU'!A:B,2,FALSE)</f>
        <v>BU4</v>
      </c>
      <c r="B2092" s="124">
        <f t="shared" si="304"/>
        <v>10</v>
      </c>
      <c r="C2092" s="125">
        <f>Abfalldokumentation!$U2092</f>
        <v>44526</v>
      </c>
      <c r="D2092" s="68" t="str">
        <f>IFERROR(VLOOKUP(Tabelle3[[#This Row],[Artikelnr.]],Produktgruppe!A:B,2,0),Tabelle3[[#This Row],[Produktname]])</f>
        <v>ABS 295</v>
      </c>
      <c r="E2092" s="126" t="str">
        <f>IFERROR(VLOOKUP(Abfalldokumentation!$O2092,Artikel!A:C,3,FALSE),Abfalldokumentation!$O2092)</f>
        <v>ABS ORANG-PESTO</v>
      </c>
      <c r="F2092" s="126" t="str">
        <f>VLOOKUP(T2092,'Liste Gründe'!A:D,2,FALSE)</f>
        <v>keinen Verwendungszweck</v>
      </c>
      <c r="G2092" s="125" t="str">
        <f>IF(ISBLANK(V2092),VLOOKUP(Abfalldokumentation!$P2092,'Liste Gründe'!A:D,3,FALSE),V2092)</f>
        <v>keinen Verwendungszweck</v>
      </c>
      <c r="H2092" s="126" t="str">
        <f>IF(ISBLANK(Abfalldokumentation!$W2092),"-",Abfalldokumentation!$W2092)</f>
        <v>-</v>
      </c>
      <c r="I2092" s="126">
        <f t="shared" si="305"/>
        <v>47</v>
      </c>
      <c r="J2092" s="127" t="str">
        <f t="shared" si="306"/>
        <v>Produkte</v>
      </c>
      <c r="K2092" s="127" t="str">
        <f t="shared" si="307"/>
        <v>BUs</v>
      </c>
      <c r="L2092" s="127" t="str">
        <f t="shared" si="308"/>
        <v>Symptome</v>
      </c>
      <c r="M20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IFERROR(VLOOKUP(Abfalldokumentation!$O2092,Kennzahlen!U:X,3,FALSE)*Abfalldokumentation!$B2092,"0")))),0)</f>
        <v>7.2678522889458623</v>
      </c>
      <c r="N2092" s="126" t="str">
        <f>IF(ISBLANK(Q2092),VLOOKUP(Abfalldokumentation!$O2092,'Linien - BU'!R:S,2,FALSE),Q2092)</f>
        <v>BU4</v>
      </c>
      <c r="O2092" s="128">
        <f t="shared" si="309"/>
        <v>29501030</v>
      </c>
      <c r="P2092" s="128">
        <f t="shared" si="310"/>
        <v>61</v>
      </c>
      <c r="Q2092" s="116" t="s">
        <v>9</v>
      </c>
      <c r="R2092" s="117">
        <v>29501030</v>
      </c>
      <c r="S2092" s="118">
        <v>10</v>
      </c>
      <c r="T2092" s="117">
        <v>61</v>
      </c>
      <c r="U2092" s="120">
        <v>44526</v>
      </c>
      <c r="V2092" s="121"/>
      <c r="W2092" s="122"/>
      <c r="X2092" s="123" t="str">
        <f>IFERROR(VLOOKUP(Abfalldokumentation!$R2092,Artikel!A:C,3,FALSE),Abfalldokumentation!$R2092)</f>
        <v>ABS ORANG-PESTO</v>
      </c>
    </row>
    <row r="2093" spans="1:24" ht="30" customHeight="1" x14ac:dyDescent="0.25">
      <c r="A2093" s="103" t="str">
        <f>VLOOKUP(N2093,'Linien - BU'!A:B,2,FALSE)</f>
        <v>BU4</v>
      </c>
      <c r="B2093" s="124">
        <f t="shared" si="304"/>
        <v>20</v>
      </c>
      <c r="C2093" s="125">
        <f>Abfalldokumentation!$U2093</f>
        <v>44526</v>
      </c>
      <c r="D2093" s="68" t="str">
        <f>IFERROR(VLOOKUP(Tabelle3[[#This Row],[Artikelnr.]],Produktgruppe!A:B,2,0),Tabelle3[[#This Row],[Produktname]])</f>
        <v>ABS 295</v>
      </c>
      <c r="E2093" s="126" t="str">
        <f>IFERROR(VLOOKUP(Abfalldokumentation!$O2093,Artikel!A:C,3,FALSE),Abfalldokumentation!$O2093)</f>
        <v>ABS GRÜN-PFEFF</v>
      </c>
      <c r="F2093" s="126" t="str">
        <f>VLOOKUP(T2093,'Liste Gründe'!A:D,2,FALSE)</f>
        <v>keinen Verwendungszweck</v>
      </c>
      <c r="G2093" s="125" t="str">
        <f>IF(ISBLANK(V2093),VLOOKUP(Abfalldokumentation!$P2093,'Liste Gründe'!A:D,3,FALSE),V2093)</f>
        <v>keinen Verwendungszweck</v>
      </c>
      <c r="H2093" s="126" t="str">
        <f>IF(ISBLANK(Abfalldokumentation!$W2093),"-",Abfalldokumentation!$W2093)</f>
        <v>-</v>
      </c>
      <c r="I2093" s="126">
        <f t="shared" si="305"/>
        <v>47</v>
      </c>
      <c r="J2093" s="127" t="str">
        <f t="shared" si="306"/>
        <v>Produkte</v>
      </c>
      <c r="K2093" s="127" t="str">
        <f t="shared" si="307"/>
        <v>BUs</v>
      </c>
      <c r="L2093" s="127" t="str">
        <f t="shared" si="308"/>
        <v>Symptome</v>
      </c>
      <c r="M20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IFERROR(VLOOKUP(Abfalldokumentation!$O2093,Kennzahlen!U:X,3,FALSE)*Abfalldokumentation!$B2093,"0")))),0)</f>
        <v>7.4077239928583491</v>
      </c>
      <c r="N2093" s="126" t="str">
        <f>IF(ISBLANK(Q2093),VLOOKUP(Abfalldokumentation!$O2093,'Linien - BU'!R:S,2,FALSE),Q2093)</f>
        <v>BU4</v>
      </c>
      <c r="O2093" s="128">
        <f t="shared" si="309"/>
        <v>29501105</v>
      </c>
      <c r="P2093" s="128">
        <f t="shared" si="310"/>
        <v>61</v>
      </c>
      <c r="Q2093" s="116" t="s">
        <v>9</v>
      </c>
      <c r="R2093" s="117">
        <v>29501105</v>
      </c>
      <c r="S2093" s="118">
        <v>20</v>
      </c>
      <c r="T2093" s="117">
        <v>61</v>
      </c>
      <c r="U2093" s="120">
        <v>44526</v>
      </c>
      <c r="V2093" s="121"/>
      <c r="W2093" s="122"/>
      <c r="X2093" s="123" t="str">
        <f>IFERROR(VLOOKUP(Abfalldokumentation!$R2093,Artikel!A:C,3,FALSE),Abfalldokumentation!$R2093)</f>
        <v>ABS GRÜN-PFEFF</v>
      </c>
    </row>
    <row r="2094" spans="1:24" ht="30" customHeight="1" x14ac:dyDescent="0.25">
      <c r="A2094" s="103" t="str">
        <f>VLOOKUP(N2094,'Linien - BU'!A:B,2,FALSE)</f>
        <v>BU4</v>
      </c>
      <c r="B2094" s="124">
        <f t="shared" si="304"/>
        <v>18</v>
      </c>
      <c r="C2094" s="125">
        <f>Abfalldokumentation!$U2094</f>
        <v>44526</v>
      </c>
      <c r="D2094" s="68" t="str">
        <f>IFERROR(VLOOKUP(Tabelle3[[#This Row],[Artikelnr.]],Produktgruppe!A:B,2,0),Tabelle3[[#This Row],[Produktname]])</f>
        <v>ABS 295</v>
      </c>
      <c r="E2094" s="126" t="str">
        <f>IFERROR(VLOOKUP(Abfalldokumentation!$O2094,Artikel!A:C,3,FALSE),Abfalldokumentation!$O2094)</f>
        <v>ABS LE-ROSÉ</v>
      </c>
      <c r="F2094" s="126" t="str">
        <f>VLOOKUP(T2094,'Liste Gründe'!A:D,2,FALSE)</f>
        <v>keinen Verwendungszweck</v>
      </c>
      <c r="G2094" s="125" t="str">
        <f>IF(ISBLANK(V2094),VLOOKUP(Abfalldokumentation!$P2094,'Liste Gründe'!A:D,3,FALSE),V2094)</f>
        <v>keinen Verwendungszweck</v>
      </c>
      <c r="H2094" s="126" t="str">
        <f>IF(ISBLANK(Abfalldokumentation!$W2094),"-",Abfalldokumentation!$W2094)</f>
        <v>-</v>
      </c>
      <c r="I2094" s="126">
        <f t="shared" si="305"/>
        <v>47</v>
      </c>
      <c r="J2094" s="127" t="str">
        <f t="shared" si="306"/>
        <v>Produkte</v>
      </c>
      <c r="K2094" s="127" t="str">
        <f t="shared" si="307"/>
        <v>BUs</v>
      </c>
      <c r="L2094" s="127" t="str">
        <f t="shared" si="308"/>
        <v>Symptome</v>
      </c>
      <c r="M20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IFERROR(VLOOKUP(Abfalldokumentation!$O2094,Kennzahlen!U:X,3,FALSE)*Abfalldokumentation!$B2094,"0")))),0)</f>
        <v>10.983844995631154</v>
      </c>
      <c r="N2094" s="126" t="str">
        <f>IF(ISBLANK(Q2094),VLOOKUP(Abfalldokumentation!$O2094,'Linien - BU'!R:S,2,FALSE),Q2094)</f>
        <v>BU4</v>
      </c>
      <c r="O2094" s="128">
        <f t="shared" si="309"/>
        <v>29501110</v>
      </c>
      <c r="P2094" s="128">
        <f t="shared" si="310"/>
        <v>61</v>
      </c>
      <c r="Q2094" s="109" t="s">
        <v>9</v>
      </c>
      <c r="R2094" s="110">
        <v>29501110</v>
      </c>
      <c r="S2094" s="119">
        <v>18</v>
      </c>
      <c r="T2094" s="110">
        <v>61</v>
      </c>
      <c r="U2094" s="120">
        <v>44526</v>
      </c>
      <c r="V2094" s="121"/>
      <c r="W2094" s="122"/>
      <c r="X2094" s="123" t="str">
        <f>IFERROR(VLOOKUP(Abfalldokumentation!$R2094,Artikel!A:C,3,FALSE),Abfalldokumentation!$R2094)</f>
        <v>ABS LE-ROSÉ</v>
      </c>
    </row>
    <row r="2095" spans="1:24" ht="30" customHeight="1" x14ac:dyDescent="0.25">
      <c r="A2095" s="103" t="str">
        <f>VLOOKUP(N2095,'Linien - BU'!A:B,2,FALSE)</f>
        <v>BU1</v>
      </c>
      <c r="B2095" s="104">
        <f t="shared" ref="B2095:B2118" si="311">S2095</f>
        <v>217</v>
      </c>
      <c r="C2095" s="105">
        <f>Abfalldokumentation!$U2095</f>
        <v>44530</v>
      </c>
      <c r="D2095" s="68" t="str">
        <f>IFERROR(VLOOKUP(Tabelle3[[#This Row],[Artikelnr.]],Produktgruppe!A:B,2,0),Tabelle3[[#This Row],[Produktname]])</f>
        <v>Sammelnr.</v>
      </c>
      <c r="E2095" s="106" t="str">
        <f>IFERROR(VLOOKUP(Abfalldokumentation!$O2095,Artikel!A:C,3,FALSE),Abfalldokumentation!$O2095)</f>
        <v>ABS 45-48% Konventionel</v>
      </c>
      <c r="F2095" s="106" t="str">
        <f>VLOOKUP(T2095,'Liste Gründe'!A:D,2,FALSE)</f>
        <v>Schimmel</v>
      </c>
      <c r="G2095" s="105" t="str">
        <f>IF(ISBLANK(V2095),VLOOKUP(Abfalldokumentation!$P2095,'Liste Gründe'!A:D,3,FALSE),V2095)</f>
        <v>keine Verarbeitung</v>
      </c>
      <c r="H2095" s="106" t="str">
        <f>IF(ISBLANK(Abfalldokumentation!$W2095),"-",Abfalldokumentation!$W2095)</f>
        <v>-</v>
      </c>
      <c r="I2095" s="106">
        <f t="shared" ref="I2095:I2118" si="312">_xlfn.ISOWEEKNUM(C2095)</f>
        <v>48</v>
      </c>
      <c r="J2095" s="107" t="str">
        <f t="shared" ref="J2095:J2118" si="313">"Produkte"</f>
        <v>Produkte</v>
      </c>
      <c r="K2095" s="107" t="str">
        <f t="shared" ref="K2095:K2118" si="314">"BUs"</f>
        <v>BUs</v>
      </c>
      <c r="L2095" s="107" t="str">
        <f t="shared" ref="L2095:L2118" si="315">"Symptome"</f>
        <v>Symptome</v>
      </c>
      <c r="M209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IFERROR(VLOOKUP(Abfalldokumentation!$O2095,Kennzahlen!U:X,3,FALSE)*Abfalldokumentation!$B2095,"0")))),0)</f>
        <v>437.81919999999997</v>
      </c>
      <c r="N2095" s="106" t="str">
        <f>IF(ISBLANK(Q2095),VLOOKUP(Abfalldokumentation!$O2095,'Linien - BU'!R:S,2,FALSE),Q2095)</f>
        <v>Schmelze</v>
      </c>
      <c r="O2095" s="108">
        <f t="shared" ref="O2095:O2118" si="316">R2095</f>
        <v>29600004</v>
      </c>
      <c r="P2095" s="108">
        <f t="shared" ref="P2095:P2118" si="317">T2095</f>
        <v>12</v>
      </c>
      <c r="Q2095" s="109" t="s">
        <v>170</v>
      </c>
      <c r="R2095" s="111">
        <v>29600004</v>
      </c>
      <c r="S2095" s="111">
        <v>217</v>
      </c>
      <c r="T2095" s="111">
        <v>12</v>
      </c>
      <c r="U2095" s="112">
        <v>44530</v>
      </c>
      <c r="V2095" s="113" t="s">
        <v>22</v>
      </c>
      <c r="W2095" s="111"/>
      <c r="X2095" s="114" t="str">
        <f>IFERROR(VLOOKUP(Abfalldokumentation!$R2095,Artikel!A:C,3,FALSE),Abfalldokumentation!$R2095)</f>
        <v>ABS 45-48% Konventionel</v>
      </c>
    </row>
    <row r="2096" spans="1:24" ht="30" customHeight="1" x14ac:dyDescent="0.25">
      <c r="A2096" s="103" t="str">
        <f>VLOOKUP(N2096,'Linien - BU'!A:B,2,FALSE)</f>
        <v>Rest</v>
      </c>
      <c r="B2096" s="104">
        <f t="shared" si="311"/>
        <v>10.4</v>
      </c>
      <c r="C2096" s="105">
        <f>Abfalldokumentation!$U2096</f>
        <v>44531</v>
      </c>
      <c r="D2096" s="68" t="str">
        <f>IFERROR(VLOOKUP(Tabelle3[[#This Row],[Artikelnr.]],Produktgruppe!A:B,2,0),Tabelle3[[#This Row],[Produktname]])</f>
        <v>Rest</v>
      </c>
      <c r="E2096" s="106" t="str">
        <f>IFERROR(VLOOKUP(Abfalldokumentation!$O2096,Artikel!A:C,3,FALSE),Abfalldokumentation!$O2096)</f>
        <v>-</v>
      </c>
      <c r="F2096" s="106" t="str">
        <f>VLOOKUP(T2096,'Liste Gründe'!A:D,2,FALSE)</f>
        <v>Qualitätssicherung</v>
      </c>
      <c r="G2096" s="105" t="str">
        <f>IF(ISBLANK(V2096),VLOOKUP(Abfalldokumentation!$P2096,'Liste Gründe'!A:D,3,FALSE),V2096)</f>
        <v>Sensorik</v>
      </c>
      <c r="H2096" s="106" t="str">
        <f>IF(ISBLANK(Abfalldokumentation!$W2096),"-",Abfalldokumentation!$W2096)</f>
        <v>-</v>
      </c>
      <c r="I2096" s="106">
        <f t="shared" si="312"/>
        <v>48</v>
      </c>
      <c r="J2096" s="107" t="str">
        <f t="shared" si="313"/>
        <v>Produkte</v>
      </c>
      <c r="K2096" s="107" t="str">
        <f t="shared" si="314"/>
        <v>BUs</v>
      </c>
      <c r="L2096" s="107" t="str">
        <f t="shared" si="315"/>
        <v>Symptome</v>
      </c>
      <c r="M209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IFERROR(VLOOKUP(Abfalldokumentation!$O2096,Kennzahlen!U:X,3,FALSE)*Abfalldokumentation!$B2096,"0")))),0)</f>
        <v>0</v>
      </c>
      <c r="N2096" s="106" t="str">
        <f>IF(ISBLANK(Q2096),VLOOKUP(Abfalldokumentation!$O2096,'Linien - BU'!R:S,2,FALSE),Q2096)</f>
        <v>QM</v>
      </c>
      <c r="O2096" s="108" t="str">
        <f t="shared" si="316"/>
        <v>-</v>
      </c>
      <c r="P2096" s="108">
        <f t="shared" si="317"/>
        <v>74</v>
      </c>
      <c r="Q2096" s="109" t="s">
        <v>182</v>
      </c>
      <c r="R2096" s="111" t="s">
        <v>52</v>
      </c>
      <c r="S2096" s="111">
        <v>10.4</v>
      </c>
      <c r="T2096" s="111">
        <v>74</v>
      </c>
      <c r="U2096" s="112">
        <v>44531</v>
      </c>
      <c r="V2096" s="113"/>
      <c r="W2096" s="111"/>
      <c r="X2096" s="114" t="str">
        <f>IFERROR(VLOOKUP(Abfalldokumentation!$R2096,Artikel!A:C,3,FALSE),Abfalldokumentation!$R2096)</f>
        <v>-</v>
      </c>
    </row>
    <row r="2097" spans="1:24" ht="30" customHeight="1" x14ac:dyDescent="0.25">
      <c r="A2097" s="103" t="str">
        <f>VLOOKUP(N2097,'Linien - BU'!A:B,2,FALSE)</f>
        <v>BU1</v>
      </c>
      <c r="B2097" s="104">
        <f t="shared" si="311"/>
        <v>29</v>
      </c>
      <c r="C2097" s="105">
        <f>Abfalldokumentation!$U2097</f>
        <v>44531</v>
      </c>
      <c r="D2097" s="68" t="str">
        <f>IFERROR(VLOOKUP(Tabelle3[[#This Row],[Artikelnr.]],Produktgruppe!A:B,2,0),Tabelle3[[#This Row],[Produktname]])</f>
        <v>VOS 295</v>
      </c>
      <c r="E2097" s="106" t="str">
        <f>IFERROR(VLOOKUP(Abfalldokumentation!$O2097,Artikel!A:C,3,FALSE),Abfalldokumentation!$O2097)</f>
        <v>VOS-ABS ENTSORGUNG</v>
      </c>
      <c r="F2097" s="106" t="str">
        <f>VLOOKUP(T2097,'Liste Gründe'!A:D,2,FALSE)</f>
        <v>Rest</v>
      </c>
      <c r="G2097" s="105" t="str">
        <f>IF(ISBLANK(V2097),VLOOKUP(Abfalldokumentation!$P2097,'Liste Gründe'!A:D,3,FALSE),V2097)</f>
        <v>geschälte Rinde</v>
      </c>
      <c r="H2097" s="106" t="str">
        <f>IF(ISBLANK(Abfalldokumentation!$W2097),"-",Abfalldokumentation!$W2097)</f>
        <v>-</v>
      </c>
      <c r="I2097" s="106">
        <f t="shared" si="312"/>
        <v>48</v>
      </c>
      <c r="J2097" s="107" t="str">
        <f t="shared" si="313"/>
        <v>Produkte</v>
      </c>
      <c r="K2097" s="107" t="str">
        <f t="shared" si="314"/>
        <v>BUs</v>
      </c>
      <c r="L2097" s="107" t="str">
        <f t="shared" si="315"/>
        <v>Symptome</v>
      </c>
      <c r="M209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IFERROR(VLOOKUP(Abfalldokumentation!$O2097,Kennzahlen!U:X,3,FALSE)*Abfalldokumentation!$B2097,"0")))),0)</f>
        <v>0.28999999999999998</v>
      </c>
      <c r="N2097" s="106" t="str">
        <f>IF(ISBLANK(Q2097),VLOOKUP(Abfalldokumentation!$O2097,'Linien - BU'!R:S,2,FALSE),Q2097)</f>
        <v>BU1</v>
      </c>
      <c r="O2097" s="108">
        <f t="shared" si="316"/>
        <v>29500917</v>
      </c>
      <c r="P2097" s="108">
        <f t="shared" si="317"/>
        <v>60</v>
      </c>
      <c r="Q2097" s="109" t="s">
        <v>6</v>
      </c>
      <c r="R2097" s="111">
        <v>29500917</v>
      </c>
      <c r="S2097" s="111">
        <v>29</v>
      </c>
      <c r="T2097" s="111">
        <v>60</v>
      </c>
      <c r="U2097" s="112">
        <v>44531</v>
      </c>
      <c r="V2097" s="113"/>
      <c r="W2097" s="111"/>
      <c r="X2097" s="114" t="str">
        <f>IFERROR(VLOOKUP(Abfalldokumentation!$R2097,Artikel!A:C,3,FALSE),Abfalldokumentation!$R2097)</f>
        <v>VOS-ABS ENTSORGUNG</v>
      </c>
    </row>
    <row r="2098" spans="1:24" ht="30" customHeight="1" x14ac:dyDescent="0.25">
      <c r="A2098" s="103" t="str">
        <f>VLOOKUP(N2098,'Linien - BU'!A:B,2,FALSE)</f>
        <v>BU1</v>
      </c>
      <c r="B2098" s="104">
        <f t="shared" si="311"/>
        <v>48</v>
      </c>
      <c r="C2098" s="105">
        <f>Abfalldokumentation!$U2098</f>
        <v>44531</v>
      </c>
      <c r="D2098" s="68" t="str">
        <f>IFERROR(VLOOKUP(Tabelle3[[#This Row],[Artikelnr.]],Produktgruppe!A:B,2,0),Tabelle3[[#This Row],[Produktname]])</f>
        <v>VOS 295</v>
      </c>
      <c r="E2098" s="106" t="str">
        <f>IFERROR(VLOOKUP(Abfalldokumentation!$O2098,Artikel!A:C,3,FALSE),Abfalldokumentation!$O2098)</f>
        <v>VOS-ABS ENTSORGUNG</v>
      </c>
      <c r="F2098" s="106" t="str">
        <f>VLOOKUP(T2098,'Liste Gründe'!A:D,2,FALSE)</f>
        <v>Rest</v>
      </c>
      <c r="G2098" s="105" t="str">
        <f>IF(ISBLANK(V2098),VLOOKUP(Abfalldokumentation!$P2098,'Liste Gründe'!A:D,3,FALSE),V2098)</f>
        <v>geschälte Rinde</v>
      </c>
      <c r="H2098" s="106" t="str">
        <f>IF(ISBLANK(Abfalldokumentation!$W2098),"-",Abfalldokumentation!$W2098)</f>
        <v>-</v>
      </c>
      <c r="I2098" s="106">
        <f t="shared" si="312"/>
        <v>48</v>
      </c>
      <c r="J2098" s="107" t="str">
        <f t="shared" si="313"/>
        <v>Produkte</v>
      </c>
      <c r="K2098" s="107" t="str">
        <f t="shared" si="314"/>
        <v>BUs</v>
      </c>
      <c r="L2098" s="107" t="str">
        <f t="shared" si="315"/>
        <v>Symptome</v>
      </c>
      <c r="M209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IFERROR(VLOOKUP(Abfalldokumentation!$O2098,Kennzahlen!U:X,3,FALSE)*Abfalldokumentation!$B2098,"0")))),0)</f>
        <v>0.48</v>
      </c>
      <c r="N2098" s="106" t="str">
        <f>IF(ISBLANK(Q2098),VLOOKUP(Abfalldokumentation!$O2098,'Linien - BU'!R:S,2,FALSE),Q2098)</f>
        <v>BU1</v>
      </c>
      <c r="O2098" s="108">
        <f t="shared" si="316"/>
        <v>29500917</v>
      </c>
      <c r="P2098" s="108">
        <f t="shared" si="317"/>
        <v>60</v>
      </c>
      <c r="Q2098" s="109" t="s">
        <v>6</v>
      </c>
      <c r="R2098" s="111">
        <v>29500917</v>
      </c>
      <c r="S2098" s="111">
        <v>48</v>
      </c>
      <c r="T2098" s="111">
        <v>60</v>
      </c>
      <c r="U2098" s="112">
        <v>44531</v>
      </c>
      <c r="V2098" s="113"/>
      <c r="W2098" s="111"/>
      <c r="X2098" s="114" t="str">
        <f>IFERROR(VLOOKUP(Abfalldokumentation!$R2098,Artikel!A:C,3,FALSE),Abfalldokumentation!$R2098)</f>
        <v>VOS-ABS ENTSORGUNG</v>
      </c>
    </row>
    <row r="2099" spans="1:24" ht="30" customHeight="1" x14ac:dyDescent="0.25">
      <c r="A2099" s="103" t="str">
        <f>VLOOKUP(N2099,'Linien - BU'!A:B,2,FALSE)</f>
        <v>Rest</v>
      </c>
      <c r="B2099" s="104">
        <f t="shared" si="311"/>
        <v>6.2</v>
      </c>
      <c r="C2099" s="105">
        <f>Abfalldokumentation!$U2099</f>
        <v>44531</v>
      </c>
      <c r="D2099" s="68" t="str">
        <f>IFERROR(VLOOKUP(Tabelle3[[#This Row],[Artikelnr.]],Produktgruppe!A:B,2,0),Tabelle3[[#This Row],[Produktname]])</f>
        <v>Rest</v>
      </c>
      <c r="E2099" s="106" t="str">
        <f>IFERROR(VLOOKUP(Abfalldokumentation!$O2099,Artikel!A:C,3,FALSE),Abfalldokumentation!$O2099)</f>
        <v>-</v>
      </c>
      <c r="F2099" s="106" t="str">
        <f>VLOOKUP(T2099,'Liste Gründe'!A:D,2,FALSE)</f>
        <v>Qualitätssicherung</v>
      </c>
      <c r="G2099" s="105" t="str">
        <f>IF(ISBLANK(V2099),VLOOKUP(Abfalldokumentation!$P2099,'Liste Gründe'!A:D,3,FALSE),V2099)</f>
        <v>Sensorik</v>
      </c>
      <c r="H2099" s="106" t="str">
        <f>IF(ISBLANK(Abfalldokumentation!$W2099),"-",Abfalldokumentation!$W2099)</f>
        <v>-</v>
      </c>
      <c r="I2099" s="106">
        <f t="shared" si="312"/>
        <v>48</v>
      </c>
      <c r="J2099" s="107" t="str">
        <f t="shared" si="313"/>
        <v>Produkte</v>
      </c>
      <c r="K2099" s="107" t="str">
        <f t="shared" si="314"/>
        <v>BUs</v>
      </c>
      <c r="L2099" s="107" t="str">
        <f t="shared" si="315"/>
        <v>Symptome</v>
      </c>
      <c r="M209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IFERROR(VLOOKUP(Abfalldokumentation!$O2099,Kennzahlen!U:X,3,FALSE)*Abfalldokumentation!$B2099,"0")))),0)</f>
        <v>0</v>
      </c>
      <c r="N2099" s="106" t="str">
        <f>IF(ISBLANK(Q2099),VLOOKUP(Abfalldokumentation!$O2099,'Linien - BU'!R:S,2,FALSE),Q2099)</f>
        <v>Labor</v>
      </c>
      <c r="O2099" s="108" t="str">
        <f t="shared" si="316"/>
        <v>-</v>
      </c>
      <c r="P2099" s="108">
        <f t="shared" si="317"/>
        <v>74</v>
      </c>
      <c r="Q2099" s="109" t="s">
        <v>185</v>
      </c>
      <c r="R2099" s="111" t="s">
        <v>52</v>
      </c>
      <c r="S2099" s="111">
        <v>6.2</v>
      </c>
      <c r="T2099" s="111">
        <v>74</v>
      </c>
      <c r="U2099" s="112">
        <v>44531</v>
      </c>
      <c r="V2099" s="113"/>
      <c r="W2099" s="111"/>
      <c r="X2099" s="114" t="str">
        <f>IFERROR(VLOOKUP(Abfalldokumentation!$R2099,Artikel!A:C,3,FALSE),Abfalldokumentation!$R2099)</f>
        <v>-</v>
      </c>
    </row>
    <row r="2100" spans="1:24" ht="30" customHeight="1" x14ac:dyDescent="0.25">
      <c r="A2100" s="103" t="str">
        <f>VLOOKUP(N2100,'Linien - BU'!A:B,2,FALSE)</f>
        <v>Rest</v>
      </c>
      <c r="B2100" s="104">
        <f t="shared" si="311"/>
        <v>32</v>
      </c>
      <c r="C2100" s="105">
        <f>Abfalldokumentation!$U2100</f>
        <v>44531</v>
      </c>
      <c r="D2100" s="68" t="str">
        <f>IFERROR(VLOOKUP(Tabelle3[[#This Row],[Artikelnr.]],Produktgruppe!A:B,2,0),Tabelle3[[#This Row],[Produktname]])</f>
        <v>Rest</v>
      </c>
      <c r="E2100" s="106" t="str">
        <f>IFERROR(VLOOKUP(Abfalldokumentation!$O2100,Artikel!A:C,3,FALSE),Abfalldokumentation!$O2100)</f>
        <v>-</v>
      </c>
      <c r="F2100" s="106" t="str">
        <f>VLOOKUP(T2100,'Liste Gründe'!A:D,2,FALSE)</f>
        <v>Qualitätssicherung</v>
      </c>
      <c r="G2100" s="105" t="str">
        <f>IF(ISBLANK(V2100),VLOOKUP(Abfalldokumentation!$P2100,'Liste Gründe'!A:D,3,FALSE),V2100)</f>
        <v>Laborproben</v>
      </c>
      <c r="H2100" s="106" t="str">
        <f>IF(ISBLANK(Abfalldokumentation!$W2100),"-",Abfalldokumentation!$W2100)</f>
        <v>-</v>
      </c>
      <c r="I2100" s="106">
        <f t="shared" si="312"/>
        <v>48</v>
      </c>
      <c r="J2100" s="107" t="str">
        <f t="shared" si="313"/>
        <v>Produkte</v>
      </c>
      <c r="K2100" s="107" t="str">
        <f t="shared" si="314"/>
        <v>BUs</v>
      </c>
      <c r="L2100" s="107" t="str">
        <f t="shared" si="315"/>
        <v>Symptome</v>
      </c>
      <c r="M210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IFERROR(VLOOKUP(Abfalldokumentation!$O2100,Kennzahlen!U:X,3,FALSE)*Abfalldokumentation!$B2100,"0")))),0)</f>
        <v>0</v>
      </c>
      <c r="N2100" s="106" t="str">
        <f>IF(ISBLANK(Q2100),VLOOKUP(Abfalldokumentation!$O2100,'Linien - BU'!R:S,2,FALSE),Q2100)</f>
        <v>Labor</v>
      </c>
      <c r="O2100" s="108" t="str">
        <f t="shared" si="316"/>
        <v>-</v>
      </c>
      <c r="P2100" s="108">
        <f t="shared" si="317"/>
        <v>73</v>
      </c>
      <c r="Q2100" s="109" t="s">
        <v>185</v>
      </c>
      <c r="R2100" s="111" t="s">
        <v>52</v>
      </c>
      <c r="S2100" s="111">
        <v>32</v>
      </c>
      <c r="T2100" s="111">
        <v>73</v>
      </c>
      <c r="U2100" s="112">
        <v>44531</v>
      </c>
      <c r="V2100" s="113"/>
      <c r="W2100" s="111"/>
      <c r="X2100" s="114" t="str">
        <f>IFERROR(VLOOKUP(Abfalldokumentation!$R2100,Artikel!A:C,3,FALSE),Abfalldokumentation!$R2100)</f>
        <v>-</v>
      </c>
    </row>
    <row r="2101" spans="1:24" ht="30" customHeight="1" x14ac:dyDescent="0.25">
      <c r="A2101" s="103" t="str">
        <f>VLOOKUP(N2101,'Linien - BU'!A:B,2,FALSE)</f>
        <v>BU3</v>
      </c>
      <c r="B2101" s="104">
        <f t="shared" si="311"/>
        <v>60</v>
      </c>
      <c r="C2101" s="105">
        <f>Abfalldokumentation!$U2101</f>
        <v>44531</v>
      </c>
      <c r="D2101" s="68" t="str">
        <f>IFERROR(VLOOKUP(Tabelle3[[#This Row],[Artikelnr.]],Produktgruppe!A:B,2,0),Tabelle3[[#This Row],[Produktname]])</f>
        <v>Rest</v>
      </c>
      <c r="E2101" s="106" t="str">
        <f>IFERROR(VLOOKUP(Abfalldokumentation!$O2101,Artikel!A:C,3,FALSE),Abfalldokumentation!$O2101)</f>
        <v>-</v>
      </c>
      <c r="F2101" s="106" t="str">
        <f>VLOOKUP(T2101,'Liste Gründe'!A:D,2,FALSE)</f>
        <v>keinen Verwendungszweck</v>
      </c>
      <c r="G2101" s="105" t="str">
        <f>IF(ISBLANK(V2101),VLOOKUP(Abfalldokumentation!$P2101,'Liste Gründe'!A:D,3,FALSE),V2101)</f>
        <v>keinen Verwendungszweck</v>
      </c>
      <c r="H2101" s="106" t="str">
        <f>IF(ISBLANK(Abfalldokumentation!$W2101),"-",Abfalldokumentation!$W2101)</f>
        <v>-</v>
      </c>
      <c r="I2101" s="106">
        <f t="shared" si="312"/>
        <v>48</v>
      </c>
      <c r="J2101" s="107" t="str">
        <f t="shared" si="313"/>
        <v>Produkte</v>
      </c>
      <c r="K2101" s="107" t="str">
        <f t="shared" si="314"/>
        <v>BUs</v>
      </c>
      <c r="L2101" s="107" t="str">
        <f t="shared" si="315"/>
        <v>Symptome</v>
      </c>
      <c r="M210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IFERROR(VLOOKUP(Abfalldokumentation!$O2101,Kennzahlen!U:X,3,FALSE)*Abfalldokumentation!$B2101,"0")))),0)</f>
        <v>0</v>
      </c>
      <c r="N2101" s="106" t="str">
        <f>IF(ISBLANK(Q2101),VLOOKUP(Abfalldokumentation!$O2101,'Linien - BU'!R:S,2,FALSE),Q2101)</f>
        <v>WVP</v>
      </c>
      <c r="O2101" s="108" t="str">
        <f t="shared" si="316"/>
        <v>-</v>
      </c>
      <c r="P2101" s="108">
        <f t="shared" si="317"/>
        <v>61</v>
      </c>
      <c r="Q2101" s="109" t="s">
        <v>195</v>
      </c>
      <c r="R2101" s="111" t="s">
        <v>52</v>
      </c>
      <c r="S2101" s="111">
        <v>60</v>
      </c>
      <c r="T2101" s="111">
        <v>61</v>
      </c>
      <c r="U2101" s="112">
        <v>44531</v>
      </c>
      <c r="V2101" s="113"/>
      <c r="W2101" s="111"/>
      <c r="X2101" s="114" t="str">
        <f>IFERROR(VLOOKUP(Abfalldokumentation!$R2101,Artikel!A:C,3,FALSE),Abfalldokumentation!$R2101)</f>
        <v>-</v>
      </c>
    </row>
    <row r="2102" spans="1:24" ht="30" customHeight="1" x14ac:dyDescent="0.25">
      <c r="A2102" s="103" t="str">
        <f>VLOOKUP(N2102,'Linien - BU'!A:B,2,FALSE)</f>
        <v>BU1</v>
      </c>
      <c r="B2102" s="104">
        <f t="shared" si="311"/>
        <v>705</v>
      </c>
      <c r="C2102" s="105">
        <f>Abfalldokumentation!$U2102</f>
        <v>44531</v>
      </c>
      <c r="D2102" s="68" t="str">
        <f>IFERROR(VLOOKUP(Tabelle3[[#This Row],[Artikelnr.]],Produktgruppe!A:B,2,0),Tabelle3[[#This Row],[Produktname]])</f>
        <v>ganze Wurst</v>
      </c>
      <c r="E2102" s="106" t="str">
        <f>IFERROR(VLOOKUP(Abfalldokumentation!$O2102,Artikel!A:C,3,FALSE),Abfalldokumentation!$O2102)</f>
        <v>Gourmet</v>
      </c>
      <c r="F2102" s="106" t="str">
        <f>VLOOKUP(T2102,'Liste Gründe'!A:D,2,FALSE)</f>
        <v>Linienbezogen</v>
      </c>
      <c r="G2102" s="105" t="str">
        <f>IF(ISBLANK(V2102),VLOOKUP(Abfalldokumentation!$P2102,'Liste Gründe'!A:D,3,FALSE),V2102)</f>
        <v>Darm geplatzt</v>
      </c>
      <c r="H2102" s="106" t="str">
        <f>IF(ISBLANK(Abfalldokumentation!$W2102),"-",Abfalldokumentation!$W2102)</f>
        <v>-</v>
      </c>
      <c r="I2102" s="106">
        <f t="shared" si="312"/>
        <v>48</v>
      </c>
      <c r="J2102" s="107" t="str">
        <f t="shared" si="313"/>
        <v>Produkte</v>
      </c>
      <c r="K2102" s="107" t="str">
        <f t="shared" si="314"/>
        <v>BUs</v>
      </c>
      <c r="L2102" s="107" t="str">
        <f t="shared" si="315"/>
        <v>Symptome</v>
      </c>
      <c r="M210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IFERROR(VLOOKUP(Abfalldokumentation!$O2102,Kennzahlen!U:X,3,FALSE)*Abfalldokumentation!$B2102,"0")))),0)</f>
        <v>0</v>
      </c>
      <c r="N2102" s="106" t="str">
        <f>IF(ISBLANK(Q2102),VLOOKUP(Abfalldokumentation!$O2102,'Linien - BU'!R:S,2,FALSE),Q2102)</f>
        <v>Abfüllung</v>
      </c>
      <c r="O2102" s="108" t="str">
        <f t="shared" si="316"/>
        <v>Gourmet</v>
      </c>
      <c r="P2102" s="108">
        <f t="shared" si="317"/>
        <v>34</v>
      </c>
      <c r="Q2102" s="109" t="s">
        <v>166</v>
      </c>
      <c r="R2102" s="111" t="s">
        <v>16636</v>
      </c>
      <c r="S2102" s="111">
        <v>705</v>
      </c>
      <c r="T2102" s="111">
        <v>34</v>
      </c>
      <c r="U2102" s="112">
        <v>44531</v>
      </c>
      <c r="V2102" s="113"/>
      <c r="W2102" s="111"/>
      <c r="X2102" s="114" t="str">
        <f>IFERROR(VLOOKUP(Abfalldokumentation!$R2102,Artikel!A:C,3,FALSE),Abfalldokumentation!$R2102)</f>
        <v>Gourmet</v>
      </c>
    </row>
    <row r="2103" spans="1:24" ht="30" customHeight="1" x14ac:dyDescent="0.25">
      <c r="A2103" s="103" t="str">
        <f>VLOOKUP(N2103,'Linien - BU'!A:B,2,FALSE)</f>
        <v>BU3</v>
      </c>
      <c r="B2103" s="104">
        <f t="shared" si="311"/>
        <v>65</v>
      </c>
      <c r="C2103" s="105">
        <f>Abfalldokumentation!$U2103</f>
        <v>44531</v>
      </c>
      <c r="D2103" s="68" t="str">
        <f>IFERROR(VLOOKUP(Tabelle3[[#This Row],[Artikelnr.]],Produktgruppe!A:B,2,0),Tabelle3[[#This Row],[Produktname]])</f>
        <v>VOS 295</v>
      </c>
      <c r="E2103" s="106" t="str">
        <f>IFERROR(VLOOKUP(Abfalldokumentation!$O2103,Artikel!A:C,3,FALSE),Abfalldokumentation!$O2103)</f>
        <v>VOS Adler Schinkenräuch</v>
      </c>
      <c r="F2103" s="106" t="str">
        <f>VLOOKUP(T2103,'Liste Gründe'!A:D,2,FALSE)</f>
        <v>Linienbezogen</v>
      </c>
      <c r="G2103" s="105" t="str">
        <f>IF(ISBLANK(V2103),VLOOKUP(Abfalldokumentation!$P2103,'Liste Gründe'!A:D,3,FALSE),V2103)</f>
        <v>gemischtes Produkt</v>
      </c>
      <c r="H2103" s="106" t="str">
        <f>IF(ISBLANK(Abfalldokumentation!$W2103),"-",Abfalldokumentation!$W2103)</f>
        <v>-</v>
      </c>
      <c r="I2103" s="106">
        <f t="shared" si="312"/>
        <v>48</v>
      </c>
      <c r="J2103" s="107" t="str">
        <f t="shared" si="313"/>
        <v>Produkte</v>
      </c>
      <c r="K2103" s="107" t="str">
        <f t="shared" si="314"/>
        <v>BUs</v>
      </c>
      <c r="L2103" s="107" t="str">
        <f t="shared" si="315"/>
        <v>Symptome</v>
      </c>
      <c r="M210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IFERROR(VLOOKUP(Abfalldokumentation!$O2103,Kennzahlen!U:X,3,FALSE)*Abfalldokumentation!$B2103,"0")))),0)</f>
        <v>32.5</v>
      </c>
      <c r="N2103" s="106" t="str">
        <f>IF(ISBLANK(Q2103),VLOOKUP(Abfalldokumentation!$O2103,'Linien - BU'!R:S,2,FALSE),Q2103)</f>
        <v>BU3</v>
      </c>
      <c r="O2103" s="108">
        <f t="shared" si="316"/>
        <v>29500529</v>
      </c>
      <c r="P2103" s="108">
        <f t="shared" si="317"/>
        <v>81</v>
      </c>
      <c r="Q2103" s="109" t="s">
        <v>8</v>
      </c>
      <c r="R2103" s="111">
        <v>29500529</v>
      </c>
      <c r="S2103" s="111">
        <v>65</v>
      </c>
      <c r="T2103" s="111">
        <v>81</v>
      </c>
      <c r="U2103" s="112">
        <v>44531</v>
      </c>
      <c r="V2103" s="113"/>
      <c r="W2103" s="111"/>
      <c r="X2103" s="114" t="str">
        <f>IFERROR(VLOOKUP(Abfalldokumentation!$R2103,Artikel!A:C,3,FALSE),Abfalldokumentation!$R2103)</f>
        <v>VOS Adler Schinkenräuch</v>
      </c>
    </row>
    <row r="2104" spans="1:24" ht="30" customHeight="1" x14ac:dyDescent="0.25">
      <c r="A2104" s="103" t="str">
        <f>VLOOKUP(N2104,'Linien - BU'!A:B,2,FALSE)</f>
        <v>BU1</v>
      </c>
      <c r="B2104" s="104">
        <f t="shared" si="311"/>
        <v>72</v>
      </c>
      <c r="C2104" s="105">
        <f>Abfalldokumentation!$U2104</f>
        <v>44531</v>
      </c>
      <c r="D2104" s="68" t="str">
        <f>IFERROR(VLOOKUP(Tabelle3[[#This Row],[Artikelnr.]],Produktgruppe!A:B,2,0),Tabelle3[[#This Row],[Produktname]])</f>
        <v>Rest</v>
      </c>
      <c r="E2104" s="106" t="str">
        <f>IFERROR(VLOOKUP(Abfalldokumentation!$O2104,Artikel!A:C,3,FALSE),Abfalldokumentation!$O2104)</f>
        <v>-</v>
      </c>
      <c r="F2104" s="106" t="str">
        <f>VLOOKUP(T2104,'Liste Gründe'!A:D,2,FALSE)</f>
        <v>Linienbezogen</v>
      </c>
      <c r="G2104" s="105" t="str">
        <f>IF(ISBLANK(V2104),VLOOKUP(Abfalldokumentation!$P2104,'Liste Gründe'!A:D,3,FALSE),V2104)</f>
        <v>Reinigung</v>
      </c>
      <c r="H2104" s="106" t="str">
        <f>IF(ISBLANK(Abfalldokumentation!$W2104),"-",Abfalldokumentation!$W2104)</f>
        <v>-</v>
      </c>
      <c r="I2104" s="106">
        <f t="shared" si="312"/>
        <v>48</v>
      </c>
      <c r="J2104" s="107" t="str">
        <f t="shared" si="313"/>
        <v>Produkte</v>
      </c>
      <c r="K2104" s="107" t="str">
        <f t="shared" si="314"/>
        <v>BUs</v>
      </c>
      <c r="L2104" s="107" t="str">
        <f t="shared" si="315"/>
        <v>Symptome</v>
      </c>
      <c r="M210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IFERROR(VLOOKUP(Abfalldokumentation!$O2104,Kennzahlen!U:X,3,FALSE)*Abfalldokumentation!$B2104,"0")))),0)</f>
        <v>0</v>
      </c>
      <c r="N2104" s="106" t="str">
        <f>IF(ISBLANK(Q2104),VLOOKUP(Abfalldokumentation!$O2104,'Linien - BU'!R:S,2,FALSE),Q2104)</f>
        <v>Schmelze</v>
      </c>
      <c r="O2104" s="108" t="str">
        <f t="shared" si="316"/>
        <v>-</v>
      </c>
      <c r="P2104" s="108">
        <f t="shared" si="317"/>
        <v>10</v>
      </c>
      <c r="Q2104" s="109" t="s">
        <v>170</v>
      </c>
      <c r="R2104" s="111" t="s">
        <v>52</v>
      </c>
      <c r="S2104" s="111">
        <v>72</v>
      </c>
      <c r="T2104" s="111">
        <v>10</v>
      </c>
      <c r="U2104" s="112">
        <v>44531</v>
      </c>
      <c r="V2104" s="113"/>
      <c r="W2104" s="111"/>
      <c r="X2104" s="114" t="str">
        <f>IFERROR(VLOOKUP(Abfalldokumentation!$R2104,Artikel!A:C,3,FALSE),Abfalldokumentation!$R2104)</f>
        <v>-</v>
      </c>
    </row>
    <row r="2105" spans="1:24" ht="30" customHeight="1" x14ac:dyDescent="0.25">
      <c r="A2105" s="103" t="str">
        <f>VLOOKUP(N2105,'Linien - BU'!A:B,2,FALSE)</f>
        <v>BU3</v>
      </c>
      <c r="B2105" s="104">
        <f t="shared" si="311"/>
        <v>264</v>
      </c>
      <c r="C2105" s="105">
        <f>Abfalldokumentation!$U2105</f>
        <v>44531</v>
      </c>
      <c r="D2105" s="68" t="str">
        <f>IFERROR(VLOOKUP(Tabelle3[[#This Row],[Artikelnr.]],Produktgruppe!A:B,2,0),Tabelle3[[#This Row],[Produktname]])</f>
        <v>Zipfel 295</v>
      </c>
      <c r="E2105" s="106" t="str">
        <f>IFERROR(VLOOKUP(Abfalldokumentation!$O2105,Artikel!A:C,3,FALSE),Abfalldokumentation!$O2105)</f>
        <v>VOS RW-GOU-O-SORB ZIPFE</v>
      </c>
      <c r="F2105" s="106" t="str">
        <f>VLOOKUP(T2105,'Liste Gründe'!A:D,2,FALSE)</f>
        <v>Schimmel</v>
      </c>
      <c r="G2105" s="105" t="str">
        <f>IF(ISBLANK(V2105),VLOOKUP(Abfalldokumentation!$P2105,'Liste Gründe'!A:D,3,FALSE),V2105)</f>
        <v>keinen Abnehmer/kein Schälpersonal</v>
      </c>
      <c r="H2105" s="106" t="str">
        <f>IF(ISBLANK(Abfalldokumentation!$W2105),"-",Abfalldokumentation!$W2105)</f>
        <v>-</v>
      </c>
      <c r="I2105" s="106">
        <f t="shared" si="312"/>
        <v>48</v>
      </c>
      <c r="J2105" s="107" t="str">
        <f t="shared" si="313"/>
        <v>Produkte</v>
      </c>
      <c r="K2105" s="107" t="str">
        <f t="shared" si="314"/>
        <v>BUs</v>
      </c>
      <c r="L2105" s="107" t="str">
        <f t="shared" si="315"/>
        <v>Symptome</v>
      </c>
      <c r="M210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IFERROR(VLOOKUP(Abfalldokumentation!$O2105,Kennzahlen!U:X,3,FALSE)*Abfalldokumentation!$B2105,"0")))),0)</f>
        <v>0</v>
      </c>
      <c r="N2105" s="106" t="str">
        <f>IF(ISBLANK(Q2105),VLOOKUP(Abfalldokumentation!$O2105,'Linien - BU'!R:S,2,FALSE),Q2105)</f>
        <v>BU3</v>
      </c>
      <c r="O2105" s="108">
        <f t="shared" si="316"/>
        <v>29501091</v>
      </c>
      <c r="P2105" s="108">
        <f t="shared" si="317"/>
        <v>12</v>
      </c>
      <c r="Q2105" s="109" t="s">
        <v>8</v>
      </c>
      <c r="R2105" s="111">
        <v>29501091</v>
      </c>
      <c r="S2105" s="111">
        <v>264</v>
      </c>
      <c r="T2105" s="111">
        <v>12</v>
      </c>
      <c r="U2105" s="112">
        <v>44531</v>
      </c>
      <c r="V2105" s="91" t="s">
        <v>20</v>
      </c>
      <c r="W2105" s="111"/>
      <c r="X2105" s="114" t="str">
        <f>IFERROR(VLOOKUP(Abfalldokumentation!$R2105,Artikel!A:C,3,FALSE),Abfalldokumentation!$R2105)</f>
        <v>VOS RW-GOU-O-SORB ZIPFE</v>
      </c>
    </row>
    <row r="2106" spans="1:24" ht="30" customHeight="1" x14ac:dyDescent="0.25">
      <c r="A2106" s="103" t="str">
        <f>VLOOKUP(N2106,'Linien - BU'!A:B,2,FALSE)</f>
        <v>BU2</v>
      </c>
      <c r="B2106" s="104">
        <f t="shared" si="311"/>
        <v>91</v>
      </c>
      <c r="C2106" s="105">
        <f>Abfalldokumentation!$U2106</f>
        <v>44531</v>
      </c>
      <c r="D2106" s="68" t="str">
        <f>IFERROR(VLOOKUP(Tabelle3[[#This Row],[Artikelnr.]],Produktgruppe!A:B,2,0),Tabelle3[[#This Row],[Produktname]])</f>
        <v>ABS 295</v>
      </c>
      <c r="E2106" s="106" t="str">
        <f>IFERROR(VLOOKUP(Abfalldokumentation!$O2106,Artikel!A:C,3,FALSE),Abfalldokumentation!$O2106)</f>
        <v>Scheiben/Staub</v>
      </c>
      <c r="F2106" s="106" t="str">
        <f>VLOOKUP(T2106,'Liste Gründe'!A:D,2,FALSE)</f>
        <v>Linienbezogen</v>
      </c>
      <c r="G2106" s="105" t="str">
        <f>IF(ISBLANK(V2106),VLOOKUP(Abfalldokumentation!$P2106,'Liste Gründe'!A:D,3,FALSE),V2106)</f>
        <v>Maschinenabfall</v>
      </c>
      <c r="H2106" s="106" t="str">
        <f>IF(ISBLANK(Abfalldokumentation!$W2106),"-",Abfalldokumentation!$W2106)</f>
        <v>-</v>
      </c>
      <c r="I2106" s="106">
        <f t="shared" si="312"/>
        <v>48</v>
      </c>
      <c r="J2106" s="107" t="str">
        <f t="shared" si="313"/>
        <v>Produkte</v>
      </c>
      <c r="K2106" s="107" t="str">
        <f t="shared" si="314"/>
        <v>BUs</v>
      </c>
      <c r="L2106" s="107" t="str">
        <f t="shared" si="315"/>
        <v>Symptome</v>
      </c>
      <c r="M210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IFERROR(VLOOKUP(Abfalldokumentation!$O2106,Kennzahlen!U:X,3,FALSE)*Abfalldokumentation!$B2106,"0")))),0)</f>
        <v>0</v>
      </c>
      <c r="N2106" s="106" t="str">
        <f>IF(ISBLANK(Q2106),VLOOKUP(Abfalldokumentation!$O2106,'Linien - BU'!R:S,2,FALSE),Q2106)</f>
        <v>BU2</v>
      </c>
      <c r="O2106" s="108" t="str">
        <f t="shared" si="316"/>
        <v>Scheiben/Staub</v>
      </c>
      <c r="P2106" s="108">
        <f t="shared" si="317"/>
        <v>30</v>
      </c>
      <c r="Q2106" s="109" t="s">
        <v>7</v>
      </c>
      <c r="R2106" s="39" t="s">
        <v>16655</v>
      </c>
      <c r="S2106" s="111">
        <v>91</v>
      </c>
      <c r="T2106" s="111">
        <v>30</v>
      </c>
      <c r="U2106" s="112">
        <v>44531</v>
      </c>
      <c r="V2106" s="113"/>
      <c r="W2106" s="111"/>
      <c r="X2106" s="114" t="str">
        <f>IFERROR(VLOOKUP(Abfalldokumentation!$R2106,Artikel!A:C,3,FALSE),Abfalldokumentation!$R2106)</f>
        <v>Scheiben/Staub</v>
      </c>
    </row>
    <row r="2107" spans="1:24" ht="30" customHeight="1" x14ac:dyDescent="0.25">
      <c r="A2107" s="103" t="str">
        <f>VLOOKUP(N2107,'Linien - BU'!A:B,2,FALSE)</f>
        <v>BU3</v>
      </c>
      <c r="B2107" s="104">
        <f t="shared" si="311"/>
        <v>170</v>
      </c>
      <c r="C2107" s="105">
        <f>Abfalldokumentation!$U2107</f>
        <v>44531</v>
      </c>
      <c r="D2107" s="68" t="str">
        <f>IFERROR(VLOOKUP(Tabelle3[[#This Row],[Artikelnr.]],Produktgruppe!A:B,2,0),Tabelle3[[#This Row],[Produktname]])</f>
        <v>Vegan 495</v>
      </c>
      <c r="E2107" s="106" t="str">
        <f>IFERROR(VLOOKUP(Abfalldokumentation!$O2107,Artikel!A:C,3,FALSE),Abfalldokumentation!$O2107)</f>
        <v>VOS VEG-SCH-MILD-VAKU</v>
      </c>
      <c r="F2107" s="106" t="str">
        <f>VLOOKUP(T2107,'Liste Gründe'!A:D,2,FALSE)</f>
        <v>keinen Verwendungszweck</v>
      </c>
      <c r="G2107" s="105" t="str">
        <f>IF(ISBLANK(V2107),VLOOKUP(Abfalldokumentation!$P2107,'Liste Gründe'!A:D,3,FALSE),V2107)</f>
        <v>VOS &gt; Einsatz (vegan)</v>
      </c>
      <c r="H2107" s="106" t="str">
        <f>IF(ISBLANK(Abfalldokumentation!$W2107),"-",Abfalldokumentation!$W2107)</f>
        <v>-</v>
      </c>
      <c r="I2107" s="106">
        <f t="shared" si="312"/>
        <v>48</v>
      </c>
      <c r="J2107" s="107" t="str">
        <f t="shared" si="313"/>
        <v>Produkte</v>
      </c>
      <c r="K2107" s="107" t="str">
        <f t="shared" si="314"/>
        <v>BUs</v>
      </c>
      <c r="L2107" s="107" t="str">
        <f t="shared" si="315"/>
        <v>Symptome</v>
      </c>
      <c r="M210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IFERROR(VLOOKUP(Abfalldokumentation!$O2107,Kennzahlen!U:X,3,FALSE)*Abfalldokumentation!$B2107,"0")))),0)</f>
        <v>87.38</v>
      </c>
      <c r="N2107" s="106" t="str">
        <f>IF(ISBLANK(Q2107),VLOOKUP(Abfalldokumentation!$O2107,'Linien - BU'!R:S,2,FALSE),Q2107)</f>
        <v>BU3</v>
      </c>
      <c r="O2107" s="108">
        <f t="shared" si="316"/>
        <v>49900001</v>
      </c>
      <c r="P2107" s="108">
        <f t="shared" si="317"/>
        <v>61</v>
      </c>
      <c r="Q2107" s="109" t="s">
        <v>8</v>
      </c>
      <c r="R2107" s="111">
        <v>49900001</v>
      </c>
      <c r="S2107" s="111">
        <v>170</v>
      </c>
      <c r="T2107" s="111">
        <v>61</v>
      </c>
      <c r="U2107" s="112">
        <v>44531</v>
      </c>
      <c r="V2107" s="47" t="s">
        <v>35</v>
      </c>
      <c r="W2107" s="111"/>
      <c r="X2107" s="114" t="str">
        <f>IFERROR(VLOOKUP(Abfalldokumentation!$R2107,Artikel!A:C,3,FALSE),Abfalldokumentation!$R2107)</f>
        <v>VOS VEG-SCH-MILD-VAKU</v>
      </c>
    </row>
    <row r="2108" spans="1:24" ht="30" customHeight="1" x14ac:dyDescent="0.25">
      <c r="A2108" s="103" t="str">
        <f>VLOOKUP(N2108,'Linien - BU'!A:B,2,FALSE)</f>
        <v>BU3</v>
      </c>
      <c r="B2108" s="104">
        <f t="shared" si="311"/>
        <v>228</v>
      </c>
      <c r="C2108" s="105">
        <f>Abfalldokumentation!$U2108</f>
        <v>44531</v>
      </c>
      <c r="D2108" s="68" t="str">
        <f>IFERROR(VLOOKUP(Tabelle3[[#This Row],[Artikelnr.]],Produktgruppe!A:B,2,0),Tabelle3[[#This Row],[Produktname]])</f>
        <v>Offen vegan</v>
      </c>
      <c r="E2108" s="106" t="str">
        <f>IFERROR(VLOOKUP(Abfalldokumentation!$O2108,Artikel!A:C,3,FALSE),Abfalldokumentation!$O2108)</f>
        <v>VOS VEG-SCH WÜRZIG</v>
      </c>
      <c r="F2108" s="106" t="str">
        <f>VLOOKUP(T2108,'Liste Gründe'!A:D,2,FALSE)</f>
        <v>keinen Verwendungszweck</v>
      </c>
      <c r="G2108" s="105" t="str">
        <f>IF(ISBLANK(V2108),VLOOKUP(Abfalldokumentation!$P2108,'Liste Gründe'!A:D,3,FALSE),V2108)</f>
        <v>VOS &gt; Einsatz (vegan)</v>
      </c>
      <c r="H2108" s="106" t="str">
        <f>IF(ISBLANK(Abfalldokumentation!$W2108),"-",Abfalldokumentation!$W2108)</f>
        <v>-</v>
      </c>
      <c r="I2108" s="106">
        <f t="shared" si="312"/>
        <v>48</v>
      </c>
      <c r="J2108" s="107" t="str">
        <f t="shared" si="313"/>
        <v>Produkte</v>
      </c>
      <c r="K2108" s="107" t="str">
        <f t="shared" si="314"/>
        <v>BUs</v>
      </c>
      <c r="L2108" s="107" t="str">
        <f t="shared" si="315"/>
        <v>Symptome</v>
      </c>
      <c r="M21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IFERROR(VLOOKUP(Abfalldokumentation!$O2108,Kennzahlen!U:X,3,FALSE)*Abfalldokumentation!$B2108,"0")))),0)</f>
        <v>114</v>
      </c>
      <c r="N2108" s="106" t="str">
        <f>IF(ISBLANK(Q2108),VLOOKUP(Abfalldokumentation!$O2108,'Linien - BU'!R:S,2,FALSE),Q2108)</f>
        <v>BU3</v>
      </c>
      <c r="O2108" s="108">
        <f t="shared" si="316"/>
        <v>29900003</v>
      </c>
      <c r="P2108" s="108">
        <f t="shared" si="317"/>
        <v>61</v>
      </c>
      <c r="Q2108" s="109" t="s">
        <v>8</v>
      </c>
      <c r="R2108" s="111">
        <v>29900003</v>
      </c>
      <c r="S2108" s="111">
        <v>228</v>
      </c>
      <c r="T2108" s="111">
        <v>61</v>
      </c>
      <c r="U2108" s="112">
        <v>44531</v>
      </c>
      <c r="V2108" s="47" t="s">
        <v>35</v>
      </c>
      <c r="W2108" s="111"/>
      <c r="X2108" s="114" t="str">
        <f>IFERROR(VLOOKUP(Abfalldokumentation!$R2108,Artikel!A:C,3,FALSE),Abfalldokumentation!$R2108)</f>
        <v>VOS VEG-SCH WÜRZIG</v>
      </c>
    </row>
    <row r="2109" spans="1:24" ht="30" customHeight="1" x14ac:dyDescent="0.25">
      <c r="A2109" s="103" t="str">
        <f>VLOOKUP(N2109,'Linien - BU'!A:B,2,FALSE)</f>
        <v>BU3</v>
      </c>
      <c r="B2109" s="104">
        <f t="shared" si="311"/>
        <v>213</v>
      </c>
      <c r="C2109" s="105">
        <f>Abfalldokumentation!$U2109</f>
        <v>44531</v>
      </c>
      <c r="D2109" s="68" t="str">
        <f>IFERROR(VLOOKUP(Tabelle3[[#This Row],[Artikelnr.]],Produktgruppe!A:B,2,0),Tabelle3[[#This Row],[Produktname]])</f>
        <v>Offen vegan</v>
      </c>
      <c r="E2109" s="106" t="str">
        <f>IFERROR(VLOOKUP(Abfalldokumentation!$O2109,Artikel!A:C,3,FALSE),Abfalldokumentation!$O2109)</f>
        <v>VOS VEG-SCH MILD</v>
      </c>
      <c r="F2109" s="106" t="str">
        <f>VLOOKUP(T2109,'Liste Gründe'!A:D,2,FALSE)</f>
        <v>keinen Verwendungszweck</v>
      </c>
      <c r="G2109" s="105" t="str">
        <f>IF(ISBLANK(V2109),VLOOKUP(Abfalldokumentation!$P2109,'Liste Gründe'!A:D,3,FALSE),V2109)</f>
        <v>VOS &gt; Einsatz (vegan)</v>
      </c>
      <c r="H2109" s="106" t="str">
        <f>IF(ISBLANK(Abfalldokumentation!$W2109),"-",Abfalldokumentation!$W2109)</f>
        <v>-</v>
      </c>
      <c r="I2109" s="106">
        <f t="shared" si="312"/>
        <v>48</v>
      </c>
      <c r="J2109" s="107" t="str">
        <f t="shared" si="313"/>
        <v>Produkte</v>
      </c>
      <c r="K2109" s="107" t="str">
        <f t="shared" si="314"/>
        <v>BUs</v>
      </c>
      <c r="L2109" s="107" t="str">
        <f t="shared" si="315"/>
        <v>Symptome</v>
      </c>
      <c r="M210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IFERROR(VLOOKUP(Abfalldokumentation!$O2109,Kennzahlen!U:X,3,FALSE)*Abfalldokumentation!$B2109,"0")))),0)</f>
        <v>106.5</v>
      </c>
      <c r="N2109" s="106" t="str">
        <f>IF(ISBLANK(Q2109),VLOOKUP(Abfalldokumentation!$O2109,'Linien - BU'!R:S,2,FALSE),Q2109)</f>
        <v>BU3</v>
      </c>
      <c r="O2109" s="108">
        <f t="shared" si="316"/>
        <v>29900002</v>
      </c>
      <c r="P2109" s="108">
        <f t="shared" si="317"/>
        <v>61</v>
      </c>
      <c r="Q2109" s="109" t="s">
        <v>8</v>
      </c>
      <c r="R2109" s="111">
        <v>29900002</v>
      </c>
      <c r="S2109" s="111">
        <v>213</v>
      </c>
      <c r="T2109" s="111">
        <v>61</v>
      </c>
      <c r="U2109" s="112">
        <v>44531</v>
      </c>
      <c r="V2109" s="47" t="s">
        <v>35</v>
      </c>
      <c r="W2109" s="111"/>
      <c r="X2109" s="114" t="str">
        <f>IFERROR(VLOOKUP(Abfalldokumentation!$R2109,Artikel!A:C,3,FALSE),Abfalldokumentation!$R2109)</f>
        <v>VOS VEG-SCH MILD</v>
      </c>
    </row>
    <row r="2110" spans="1:24" ht="30" customHeight="1" x14ac:dyDescent="0.25">
      <c r="A2110" s="103" t="str">
        <f>VLOOKUP(N2110,'Linien - BU'!A:B,2,FALSE)</f>
        <v>BU1</v>
      </c>
      <c r="B2110" s="104">
        <f t="shared" si="311"/>
        <v>45</v>
      </c>
      <c r="C2110" s="105">
        <f>Abfalldokumentation!$U2110</f>
        <v>44531</v>
      </c>
      <c r="D2110" s="68" t="str">
        <f>IFERROR(VLOOKUP(Tabelle3[[#This Row],[Artikelnr.]],Produktgruppe!A:B,2,0),Tabelle3[[#This Row],[Produktname]])</f>
        <v>VOS 495</v>
      </c>
      <c r="E2110" s="106" t="str">
        <f>IFERROR(VLOOKUP(Abfalldokumentation!$O2110,Artikel!A:C,3,FALSE),Abfalldokumentation!$O2110)</f>
        <v>VOS SKZ GOU-VAKU</v>
      </c>
      <c r="F2110" s="106" t="str">
        <f>VLOOKUP(T2110,'Liste Gründe'!A:D,2,FALSE)</f>
        <v>Schimmel</v>
      </c>
      <c r="G2110" s="105" t="str">
        <f>IF(ISBLANK(V2110),VLOOKUP(Abfalldokumentation!$P2110,'Liste Gründe'!A:D,3,FALSE),V2110)</f>
        <v>Schimmel</v>
      </c>
      <c r="H2110" s="106" t="str">
        <f>IF(ISBLANK(Abfalldokumentation!$W2110),"-",Abfalldokumentation!$W2110)</f>
        <v>-</v>
      </c>
      <c r="I2110" s="106">
        <f t="shared" si="312"/>
        <v>48</v>
      </c>
      <c r="J2110" s="107" t="str">
        <f t="shared" si="313"/>
        <v>Produkte</v>
      </c>
      <c r="K2110" s="107" t="str">
        <f t="shared" si="314"/>
        <v>BUs</v>
      </c>
      <c r="L2110" s="107" t="str">
        <f t="shared" si="315"/>
        <v>Symptome</v>
      </c>
      <c r="M211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IFERROR(VLOOKUP(Abfalldokumentation!$O2110,Kennzahlen!U:X,3,FALSE)*Abfalldokumentation!$B2110,"0")))),0)</f>
        <v>0</v>
      </c>
      <c r="N2110" s="106" t="str">
        <f>IF(ISBLANK(Q2110),VLOOKUP(Abfalldokumentation!$O2110,'Linien - BU'!R:S,2,FALSE),Q2110)</f>
        <v>BU1</v>
      </c>
      <c r="O2110" s="108">
        <f t="shared" si="316"/>
        <v>49500148</v>
      </c>
      <c r="P2110" s="108">
        <f t="shared" si="317"/>
        <v>12</v>
      </c>
      <c r="Q2110" s="109" t="s">
        <v>6</v>
      </c>
      <c r="R2110" s="111">
        <v>49500148</v>
      </c>
      <c r="S2110" s="111">
        <v>45</v>
      </c>
      <c r="T2110" s="111">
        <v>12</v>
      </c>
      <c r="U2110" s="112">
        <v>44531</v>
      </c>
      <c r="V2110" s="113"/>
      <c r="W2110" s="111"/>
      <c r="X2110" s="114" t="str">
        <f>IFERROR(VLOOKUP(Abfalldokumentation!$R2110,Artikel!A:C,3,FALSE),Abfalldokumentation!$R2110)</f>
        <v>VOS SKZ GOU-VAKU</v>
      </c>
    </row>
    <row r="2111" spans="1:24" ht="30" customHeight="1" x14ac:dyDescent="0.25">
      <c r="A2111" s="103" t="str">
        <f>VLOOKUP(N2111,'Linien - BU'!A:B,2,FALSE)</f>
        <v>BU1</v>
      </c>
      <c r="B2111" s="104">
        <f t="shared" si="311"/>
        <v>394</v>
      </c>
      <c r="C2111" s="105">
        <f>Abfalldokumentation!$U2111</f>
        <v>44531</v>
      </c>
      <c r="D2111" s="68" t="str">
        <f>IFERROR(VLOOKUP(Tabelle3[[#This Row],[Artikelnr.]],Produktgruppe!A:B,2,0),Tabelle3[[#This Row],[Produktname]])</f>
        <v>VOS 495</v>
      </c>
      <c r="E2111" s="106" t="str">
        <f>IFERROR(VLOOKUP(Abfalldokumentation!$O2111,Artikel!A:C,3,FALSE),Abfalldokumentation!$O2111)</f>
        <v>VOS SKZ EMM-VAKU</v>
      </c>
      <c r="F2111" s="106" t="str">
        <f>VLOOKUP(T2111,'Liste Gründe'!A:D,2,FALSE)</f>
        <v>Schimmel</v>
      </c>
      <c r="G2111" s="105" t="str">
        <f>IF(ISBLANK(V2111),VLOOKUP(Abfalldokumentation!$P2111,'Liste Gründe'!A:D,3,FALSE),V2111)</f>
        <v>Schimmel</v>
      </c>
      <c r="H2111" s="106" t="str">
        <f>IF(ISBLANK(Abfalldokumentation!$W2111),"-",Abfalldokumentation!$W2111)</f>
        <v>-</v>
      </c>
      <c r="I2111" s="106">
        <f t="shared" si="312"/>
        <v>48</v>
      </c>
      <c r="J2111" s="107" t="str">
        <f t="shared" si="313"/>
        <v>Produkte</v>
      </c>
      <c r="K2111" s="107" t="str">
        <f t="shared" si="314"/>
        <v>BUs</v>
      </c>
      <c r="L2111" s="107" t="str">
        <f t="shared" si="315"/>
        <v>Symptome</v>
      </c>
      <c r="M211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IFERROR(VLOOKUP(Abfalldokumentation!$O2111,Kennzahlen!U:X,3,FALSE)*Abfalldokumentation!$B2111,"0")))),0)</f>
        <v>0</v>
      </c>
      <c r="N2111" s="106" t="str">
        <f>IF(ISBLANK(Q2111),VLOOKUP(Abfalldokumentation!$O2111,'Linien - BU'!R:S,2,FALSE),Q2111)</f>
        <v>BU1</v>
      </c>
      <c r="O2111" s="108">
        <f t="shared" si="316"/>
        <v>49500149</v>
      </c>
      <c r="P2111" s="108">
        <f t="shared" si="317"/>
        <v>12</v>
      </c>
      <c r="Q2111" s="109" t="s">
        <v>6</v>
      </c>
      <c r="R2111" s="111">
        <v>49500149</v>
      </c>
      <c r="S2111" s="111">
        <v>394</v>
      </c>
      <c r="T2111" s="111">
        <v>12</v>
      </c>
      <c r="U2111" s="112">
        <v>44531</v>
      </c>
      <c r="V2111" s="113"/>
      <c r="W2111" s="111"/>
      <c r="X2111" s="114" t="str">
        <f>IFERROR(VLOOKUP(Abfalldokumentation!$R2111,Artikel!A:C,3,FALSE),Abfalldokumentation!$R2111)</f>
        <v>VOS SKZ EMM-VAKU</v>
      </c>
    </row>
    <row r="2112" spans="1:24" ht="30" customHeight="1" x14ac:dyDescent="0.25">
      <c r="A2112" s="103" t="str">
        <f>VLOOKUP(N2112,'Linien - BU'!A:B,2,FALSE)</f>
        <v>Rest</v>
      </c>
      <c r="B2112" s="104">
        <f t="shared" si="311"/>
        <v>3</v>
      </c>
      <c r="C2112" s="105">
        <f>Abfalldokumentation!$U2112</f>
        <v>44531</v>
      </c>
      <c r="D2112" s="68" t="str">
        <f>IFERROR(VLOOKUP(Tabelle3[[#This Row],[Artikelnr.]],Produktgruppe!A:B,2,0),Tabelle3[[#This Row],[Produktname]])</f>
        <v>Rest</v>
      </c>
      <c r="E2112" s="106" t="str">
        <f>IFERROR(VLOOKUP(Abfalldokumentation!$O2112,Artikel!A:C,3,FALSE),Abfalldokumentation!$O2112)</f>
        <v>-</v>
      </c>
      <c r="F2112" s="106" t="str">
        <f>VLOOKUP(T2112,'Liste Gründe'!A:D,2,FALSE)</f>
        <v>Qualitätssicherung</v>
      </c>
      <c r="G2112" s="105" t="str">
        <f>IF(ISBLANK(V2112),VLOOKUP(Abfalldokumentation!$P2112,'Liste Gründe'!A:D,3,FALSE),V2112)</f>
        <v>Sensorik</v>
      </c>
      <c r="H2112" s="106" t="str">
        <f>IF(ISBLANK(Abfalldokumentation!$W2112),"-",Abfalldokumentation!$W2112)</f>
        <v>-</v>
      </c>
      <c r="I2112" s="106">
        <f t="shared" si="312"/>
        <v>48</v>
      </c>
      <c r="J2112" s="107" t="str">
        <f t="shared" si="313"/>
        <v>Produkte</v>
      </c>
      <c r="K2112" s="107" t="str">
        <f t="shared" si="314"/>
        <v>BUs</v>
      </c>
      <c r="L2112" s="107" t="str">
        <f t="shared" si="315"/>
        <v>Symptome</v>
      </c>
      <c r="M211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IFERROR(VLOOKUP(Abfalldokumentation!$O2112,Kennzahlen!U:X,3,FALSE)*Abfalldokumentation!$B2112,"0")))),0)</f>
        <v>0</v>
      </c>
      <c r="N2112" s="106" t="str">
        <f>IF(ISBLANK(Q2112),VLOOKUP(Abfalldokumentation!$O2112,'Linien - BU'!R:S,2,FALSE),Q2112)</f>
        <v>QM</v>
      </c>
      <c r="O2112" s="108" t="str">
        <f t="shared" si="316"/>
        <v>-</v>
      </c>
      <c r="P2112" s="108">
        <f t="shared" si="317"/>
        <v>74</v>
      </c>
      <c r="Q2112" s="109" t="s">
        <v>182</v>
      </c>
      <c r="R2112" s="111" t="s">
        <v>52</v>
      </c>
      <c r="S2112" s="111">
        <v>3</v>
      </c>
      <c r="T2112" s="111">
        <v>74</v>
      </c>
      <c r="U2112" s="112">
        <v>44531</v>
      </c>
      <c r="V2112" s="113"/>
      <c r="W2112" s="111"/>
      <c r="X2112" s="114" t="str">
        <f>IFERROR(VLOOKUP(Abfalldokumentation!$R2112,Artikel!A:C,3,FALSE),Abfalldokumentation!$R2112)</f>
        <v>-</v>
      </c>
    </row>
    <row r="2113" spans="1:24" ht="30" customHeight="1" x14ac:dyDescent="0.25">
      <c r="A2113" s="103" t="str">
        <f>VLOOKUP(N2113,'Linien - BU'!A:B,2,FALSE)</f>
        <v>BU3</v>
      </c>
      <c r="B2113" s="104">
        <f t="shared" si="311"/>
        <v>20</v>
      </c>
      <c r="C2113" s="105">
        <f>Abfalldokumentation!$U2113</f>
        <v>44531</v>
      </c>
      <c r="D2113" s="68" t="str">
        <f>IFERROR(VLOOKUP(Tabelle3[[#This Row],[Artikelnr.]],Produktgruppe!A:B,2,0),Tabelle3[[#This Row],[Produktname]])</f>
        <v>Fertigware</v>
      </c>
      <c r="E2113" s="106" t="str">
        <f>IFERROR(VLOOKUP(Abfalldokumentation!$O2113,Artikel!A:C,3,FALSE),Abfalldokumentation!$O2113)</f>
        <v>Räu-End</v>
      </c>
      <c r="F2113" s="106" t="str">
        <f>VLOOKUP(T2113,'Liste Gründe'!A:D,2,FALSE)</f>
        <v>Schimmel</v>
      </c>
      <c r="G2113" s="105" t="str">
        <f>IF(ISBLANK(V2113),VLOOKUP(Abfalldokumentation!$P2113,'Liste Gründe'!A:D,3,FALSE),V2113)</f>
        <v>keinen Abnehmer</v>
      </c>
      <c r="H2113" s="106" t="str">
        <f>IF(ISBLANK(Abfalldokumentation!$W2113),"-",Abfalldokumentation!$W2113)</f>
        <v>-</v>
      </c>
      <c r="I2113" s="106">
        <f t="shared" si="312"/>
        <v>48</v>
      </c>
      <c r="J2113" s="107" t="str">
        <f t="shared" si="313"/>
        <v>Produkte</v>
      </c>
      <c r="K2113" s="107" t="str">
        <f t="shared" si="314"/>
        <v>BUs</v>
      </c>
      <c r="L2113" s="107" t="str">
        <f t="shared" si="315"/>
        <v>Symptome</v>
      </c>
      <c r="M211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IFERROR(VLOOKUP(Abfalldokumentation!$O2113,Kennzahlen!U:X,3,FALSE)*Abfalldokumentation!$B2113,"0")))),0)</f>
        <v>0</v>
      </c>
      <c r="N2113" s="106" t="str">
        <f>IF(ISBLANK(Q2113),VLOOKUP(Abfalldokumentation!$O2113,'Linien - BU'!R:S,2,FALSE),Q2113)</f>
        <v>BU3</v>
      </c>
      <c r="O2113" s="108" t="str">
        <f t="shared" si="316"/>
        <v>Räu-End</v>
      </c>
      <c r="P2113" s="108">
        <f t="shared" si="317"/>
        <v>12</v>
      </c>
      <c r="Q2113" s="109" t="s">
        <v>8</v>
      </c>
      <c r="R2113" s="111" t="s">
        <v>288</v>
      </c>
      <c r="S2113" s="111">
        <v>20</v>
      </c>
      <c r="T2113" s="111">
        <v>12</v>
      </c>
      <c r="U2113" s="112">
        <v>44531</v>
      </c>
      <c r="V2113" s="113" t="s">
        <v>24</v>
      </c>
      <c r="W2113" s="111"/>
      <c r="X2113" s="114" t="str">
        <f>IFERROR(VLOOKUP(Abfalldokumentation!$R2113,Artikel!A:C,3,FALSE),Abfalldokumentation!$R2113)</f>
        <v>Räu-End</v>
      </c>
    </row>
    <row r="2114" spans="1:24" ht="30" customHeight="1" x14ac:dyDescent="0.25">
      <c r="A2114" s="103" t="str">
        <f>VLOOKUP(N2114,'Linien - BU'!A:B,2,FALSE)</f>
        <v>BU1</v>
      </c>
      <c r="B2114" s="104">
        <f t="shared" si="311"/>
        <v>51</v>
      </c>
      <c r="C2114" s="105">
        <f>Abfalldokumentation!$U2114</f>
        <v>44531</v>
      </c>
      <c r="D2114" s="68" t="str">
        <f>IFERROR(VLOOKUP(Tabelle3[[#This Row],[Artikelnr.]],Produktgruppe!A:B,2,0),Tabelle3[[#This Row],[Produktname]])</f>
        <v>VOS 295</v>
      </c>
      <c r="E2114" s="106" t="str">
        <f>IFERROR(VLOOKUP(Abfalldokumentation!$O2114,Artikel!A:C,3,FALSE),Abfalldokumentation!$O2114)</f>
        <v>VOS-ABS ENTSORGUNG</v>
      </c>
      <c r="F2114" s="106" t="str">
        <f>VLOOKUP(T2114,'Liste Gründe'!A:D,2,FALSE)</f>
        <v>Rest</v>
      </c>
      <c r="G2114" s="105" t="str">
        <f>IF(ISBLANK(V2114),VLOOKUP(Abfalldokumentation!$P2114,'Liste Gründe'!A:D,3,FALSE),V2114)</f>
        <v>geschälte Rinde</v>
      </c>
      <c r="H2114" s="106" t="str">
        <f>IF(ISBLANK(Abfalldokumentation!$W2114),"-",Abfalldokumentation!$W2114)</f>
        <v>-</v>
      </c>
      <c r="I2114" s="106">
        <f t="shared" si="312"/>
        <v>48</v>
      </c>
      <c r="J2114" s="107" t="str">
        <f t="shared" si="313"/>
        <v>Produkte</v>
      </c>
      <c r="K2114" s="107" t="str">
        <f t="shared" si="314"/>
        <v>BUs</v>
      </c>
      <c r="L2114" s="107" t="str">
        <f t="shared" si="315"/>
        <v>Symptome</v>
      </c>
      <c r="M211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IFERROR(VLOOKUP(Abfalldokumentation!$O2114,Kennzahlen!U:X,3,FALSE)*Abfalldokumentation!$B2114,"0")))),0)</f>
        <v>0.51</v>
      </c>
      <c r="N2114" s="106" t="str">
        <f>IF(ISBLANK(Q2114),VLOOKUP(Abfalldokumentation!$O2114,'Linien - BU'!R:S,2,FALSE),Q2114)</f>
        <v>BU1</v>
      </c>
      <c r="O2114" s="108">
        <f t="shared" si="316"/>
        <v>29500917</v>
      </c>
      <c r="P2114" s="108">
        <f t="shared" si="317"/>
        <v>60</v>
      </c>
      <c r="Q2114" s="109" t="s">
        <v>6</v>
      </c>
      <c r="R2114" s="111">
        <v>29500917</v>
      </c>
      <c r="S2114" s="111">
        <v>51</v>
      </c>
      <c r="T2114" s="111">
        <v>60</v>
      </c>
      <c r="U2114" s="112">
        <v>44531</v>
      </c>
      <c r="V2114" s="113"/>
      <c r="W2114" s="111"/>
      <c r="X2114" s="114" t="str">
        <f>IFERROR(VLOOKUP(Abfalldokumentation!$R2114,Artikel!A:C,3,FALSE),Abfalldokumentation!$R2114)</f>
        <v>VOS-ABS ENTSORGUNG</v>
      </c>
    </row>
    <row r="2115" spans="1:24" ht="30" customHeight="1" x14ac:dyDescent="0.25">
      <c r="A2115" s="103" t="str">
        <f>VLOOKUP(N2115,'Linien - BU'!A:B,2,FALSE)</f>
        <v>BU1</v>
      </c>
      <c r="B2115" s="104">
        <f t="shared" si="311"/>
        <v>21</v>
      </c>
      <c r="C2115" s="105">
        <f>Abfalldokumentation!$U2115</f>
        <v>44531</v>
      </c>
      <c r="D2115" s="68" t="str">
        <f>IFERROR(VLOOKUP(Tabelle3[[#This Row],[Artikelnr.]],Produktgruppe!A:B,2,0),Tabelle3[[#This Row],[Produktname]])</f>
        <v>VOS 295</v>
      </c>
      <c r="E2115" s="106" t="str">
        <f>IFERROR(VLOOKUP(Abfalldokumentation!$O2115,Artikel!A:C,3,FALSE),Abfalldokumentation!$O2115)</f>
        <v>VOS-ABS ENTSORGUNG</v>
      </c>
      <c r="F2115" s="106" t="str">
        <f>VLOOKUP(T2115,'Liste Gründe'!A:D,2,FALSE)</f>
        <v>Rest</v>
      </c>
      <c r="G2115" s="105" t="str">
        <f>IF(ISBLANK(V2115),VLOOKUP(Abfalldokumentation!$P2115,'Liste Gründe'!A:D,3,FALSE),V2115)</f>
        <v>geschälte Rinde</v>
      </c>
      <c r="H2115" s="106" t="str">
        <f>IF(ISBLANK(Abfalldokumentation!$W2115),"-",Abfalldokumentation!$W2115)</f>
        <v>-</v>
      </c>
      <c r="I2115" s="106">
        <f t="shared" si="312"/>
        <v>48</v>
      </c>
      <c r="J2115" s="107" t="str">
        <f t="shared" si="313"/>
        <v>Produkte</v>
      </c>
      <c r="K2115" s="107" t="str">
        <f t="shared" si="314"/>
        <v>BUs</v>
      </c>
      <c r="L2115" s="107" t="str">
        <f t="shared" si="315"/>
        <v>Symptome</v>
      </c>
      <c r="M211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IFERROR(VLOOKUP(Abfalldokumentation!$O2115,Kennzahlen!U:X,3,FALSE)*Abfalldokumentation!$B2115,"0")))),0)</f>
        <v>0.21</v>
      </c>
      <c r="N2115" s="106" t="str">
        <f>IF(ISBLANK(Q2115),VLOOKUP(Abfalldokumentation!$O2115,'Linien - BU'!R:S,2,FALSE),Q2115)</f>
        <v>BU1</v>
      </c>
      <c r="O2115" s="108">
        <f t="shared" si="316"/>
        <v>29500917</v>
      </c>
      <c r="P2115" s="108">
        <f t="shared" si="317"/>
        <v>60</v>
      </c>
      <c r="Q2115" s="109" t="s">
        <v>6</v>
      </c>
      <c r="R2115" s="111">
        <v>29500917</v>
      </c>
      <c r="S2115" s="111">
        <v>21</v>
      </c>
      <c r="T2115" s="111">
        <v>60</v>
      </c>
      <c r="U2115" s="112">
        <v>44531</v>
      </c>
      <c r="V2115" s="113"/>
      <c r="W2115" s="111"/>
      <c r="X2115" s="114" t="str">
        <f>IFERROR(VLOOKUP(Abfalldokumentation!$R2115,Artikel!A:C,3,FALSE),Abfalldokumentation!$R2115)</f>
        <v>VOS-ABS ENTSORGUNG</v>
      </c>
    </row>
    <row r="2116" spans="1:24" ht="30" customHeight="1" x14ac:dyDescent="0.25">
      <c r="A2116" s="103" t="str">
        <f>VLOOKUP(N2116,'Linien - BU'!A:B,2,FALSE)</f>
        <v>Rest</v>
      </c>
      <c r="B2116" s="104">
        <f t="shared" si="311"/>
        <v>7</v>
      </c>
      <c r="C2116" s="105">
        <f>Abfalldokumentation!$U2116</f>
        <v>44531</v>
      </c>
      <c r="D2116" s="68" t="str">
        <f>IFERROR(VLOOKUP(Tabelle3[[#This Row],[Artikelnr.]],Produktgruppe!A:B,2,0),Tabelle3[[#This Row],[Produktname]])</f>
        <v>Rest</v>
      </c>
      <c r="E2116" s="106" t="str">
        <f>IFERROR(VLOOKUP(Abfalldokumentation!$O2116,Artikel!A:C,3,FALSE),Abfalldokumentation!$O2116)</f>
        <v>-</v>
      </c>
      <c r="F2116" s="106" t="str">
        <f>VLOOKUP(T2116,'Liste Gründe'!A:D,2,FALSE)</f>
        <v>Qualitätssicherung</v>
      </c>
      <c r="G2116" s="105" t="str">
        <f>IF(ISBLANK(V2116),VLOOKUP(Abfalldokumentation!$P2116,'Liste Gründe'!A:D,3,FALSE),V2116)</f>
        <v>Sensorik</v>
      </c>
      <c r="H2116" s="106" t="str">
        <f>IF(ISBLANK(Abfalldokumentation!$W2116),"-",Abfalldokumentation!$W2116)</f>
        <v>-</v>
      </c>
      <c r="I2116" s="106">
        <f t="shared" si="312"/>
        <v>48</v>
      </c>
      <c r="J2116" s="107" t="str">
        <f t="shared" si="313"/>
        <v>Produkte</v>
      </c>
      <c r="K2116" s="107" t="str">
        <f t="shared" si="314"/>
        <v>BUs</v>
      </c>
      <c r="L2116" s="107" t="str">
        <f t="shared" si="315"/>
        <v>Symptome</v>
      </c>
      <c r="M211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IFERROR(VLOOKUP(Abfalldokumentation!$O2116,Kennzahlen!U:X,3,FALSE)*Abfalldokumentation!$B2116,"0")))),0)</f>
        <v>0</v>
      </c>
      <c r="N2116" s="106" t="str">
        <f>IF(ISBLANK(Q2116),VLOOKUP(Abfalldokumentation!$O2116,'Linien - BU'!R:S,2,FALSE),Q2116)</f>
        <v>QM</v>
      </c>
      <c r="O2116" s="108" t="str">
        <f t="shared" si="316"/>
        <v>-</v>
      </c>
      <c r="P2116" s="108">
        <f t="shared" si="317"/>
        <v>74</v>
      </c>
      <c r="Q2116" s="109" t="s">
        <v>182</v>
      </c>
      <c r="R2116" s="111" t="s">
        <v>52</v>
      </c>
      <c r="S2116" s="111">
        <v>7</v>
      </c>
      <c r="T2116" s="111">
        <v>74</v>
      </c>
      <c r="U2116" s="112">
        <v>44531</v>
      </c>
      <c r="V2116" s="113"/>
      <c r="W2116" s="111"/>
      <c r="X2116" s="114" t="str">
        <f>IFERROR(VLOOKUP(Abfalldokumentation!$R2116,Artikel!A:C,3,FALSE),Abfalldokumentation!$R2116)</f>
        <v>-</v>
      </c>
    </row>
    <row r="2117" spans="1:24" ht="30" customHeight="1" x14ac:dyDescent="0.25">
      <c r="A2117" s="103" t="str">
        <f>VLOOKUP(N2117,'Linien - BU'!A:B,2,FALSE)</f>
        <v>Rest</v>
      </c>
      <c r="B2117" s="104">
        <f t="shared" si="311"/>
        <v>1.7</v>
      </c>
      <c r="C2117" s="105">
        <f>Abfalldokumentation!$U2117</f>
        <v>44531</v>
      </c>
      <c r="D2117" s="68" t="str">
        <f>IFERROR(VLOOKUP(Tabelle3[[#This Row],[Artikelnr.]],Produktgruppe!A:B,2,0),Tabelle3[[#This Row],[Produktname]])</f>
        <v>Rest</v>
      </c>
      <c r="E2117" s="106" t="str">
        <f>IFERROR(VLOOKUP(Abfalldokumentation!$O2117,Artikel!A:C,3,FALSE),Abfalldokumentation!$O2117)</f>
        <v>-</v>
      </c>
      <c r="F2117" s="106" t="str">
        <f>VLOOKUP(T2117,'Liste Gründe'!A:D,2,FALSE)</f>
        <v>Qualitätssicherung</v>
      </c>
      <c r="G2117" s="105" t="str">
        <f>IF(ISBLANK(V2117),VLOOKUP(Abfalldokumentation!$P2117,'Liste Gründe'!A:D,3,FALSE),V2117)</f>
        <v>Sensorik</v>
      </c>
      <c r="H2117" s="106" t="str">
        <f>IF(ISBLANK(Abfalldokumentation!$W2117),"-",Abfalldokumentation!$W2117)</f>
        <v>-</v>
      </c>
      <c r="I2117" s="106">
        <f t="shared" si="312"/>
        <v>48</v>
      </c>
      <c r="J2117" s="107" t="str">
        <f t="shared" si="313"/>
        <v>Produkte</v>
      </c>
      <c r="K2117" s="107" t="str">
        <f t="shared" si="314"/>
        <v>BUs</v>
      </c>
      <c r="L2117" s="107" t="str">
        <f t="shared" si="315"/>
        <v>Symptome</v>
      </c>
      <c r="M211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IFERROR(VLOOKUP(Abfalldokumentation!$O2117,Kennzahlen!U:X,3,FALSE)*Abfalldokumentation!$B2117,"0")))),0)</f>
        <v>0</v>
      </c>
      <c r="N2117" s="106" t="str">
        <f>IF(ISBLANK(Q2117),VLOOKUP(Abfalldokumentation!$O2117,'Linien - BU'!R:S,2,FALSE),Q2117)</f>
        <v>Labor</v>
      </c>
      <c r="O2117" s="108" t="str">
        <f t="shared" si="316"/>
        <v>-</v>
      </c>
      <c r="P2117" s="108">
        <f t="shared" si="317"/>
        <v>74</v>
      </c>
      <c r="Q2117" s="109" t="s">
        <v>185</v>
      </c>
      <c r="R2117" s="111" t="s">
        <v>52</v>
      </c>
      <c r="S2117" s="111">
        <v>1.7</v>
      </c>
      <c r="T2117" s="111">
        <v>74</v>
      </c>
      <c r="U2117" s="112">
        <v>44531</v>
      </c>
      <c r="V2117" s="113"/>
      <c r="W2117" s="111"/>
      <c r="X2117" s="114" t="str">
        <f>IFERROR(VLOOKUP(Abfalldokumentation!$R2117,Artikel!A:C,3,FALSE),Abfalldokumentation!$R2117)</f>
        <v>-</v>
      </c>
    </row>
    <row r="2118" spans="1:24" ht="30" customHeight="1" x14ac:dyDescent="0.25">
      <c r="A2118" s="103" t="str">
        <f>VLOOKUP(N2118,'Linien - BU'!A:B,2,FALSE)</f>
        <v>BU1</v>
      </c>
      <c r="B2118" s="104">
        <f t="shared" si="311"/>
        <v>56</v>
      </c>
      <c r="C2118" s="105">
        <f>Abfalldokumentation!$U2118</f>
        <v>44531</v>
      </c>
      <c r="D2118" s="68" t="str">
        <f>IFERROR(VLOOKUP(Tabelle3[[#This Row],[Artikelnr.]],Produktgruppe!A:B,2,0),Tabelle3[[#This Row],[Produktname]])</f>
        <v>Rest</v>
      </c>
      <c r="E2118" s="106" t="str">
        <f>IFERROR(VLOOKUP(Abfalldokumentation!$O2118,Artikel!A:C,3,FALSE),Abfalldokumentation!$O2118)</f>
        <v>-</v>
      </c>
      <c r="F2118" s="106" t="str">
        <f>VLOOKUP(T2118,'Liste Gründe'!A:D,2,FALSE)</f>
        <v>Linienbezogen</v>
      </c>
      <c r="G2118" s="105" t="str">
        <f>IF(ISBLANK(V2118),VLOOKUP(Abfalldokumentation!$P2118,'Liste Gründe'!A:D,3,FALSE),V2118)</f>
        <v>Reinigung</v>
      </c>
      <c r="H2118" s="106" t="str">
        <f>IF(ISBLANK(Abfalldokumentation!$W2118),"-",Abfalldokumentation!$W2118)</f>
        <v>-</v>
      </c>
      <c r="I2118" s="106">
        <f t="shared" si="312"/>
        <v>48</v>
      </c>
      <c r="J2118" s="107" t="str">
        <f t="shared" si="313"/>
        <v>Produkte</v>
      </c>
      <c r="K2118" s="107" t="str">
        <f t="shared" si="314"/>
        <v>BUs</v>
      </c>
      <c r="L2118" s="107" t="str">
        <f t="shared" si="315"/>
        <v>Symptome</v>
      </c>
      <c r="M211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IFERROR(VLOOKUP(Abfalldokumentation!$O2118,Kennzahlen!U:X,3,FALSE)*Abfalldokumentation!$B2118,"0")))),0)</f>
        <v>0</v>
      </c>
      <c r="N2118" s="106" t="str">
        <f>IF(ISBLANK(Q2118),VLOOKUP(Abfalldokumentation!$O2118,'Linien - BU'!R:S,2,FALSE),Q2118)</f>
        <v>Schmelze</v>
      </c>
      <c r="O2118" s="108" t="str">
        <f t="shared" si="316"/>
        <v>-</v>
      </c>
      <c r="P2118" s="108">
        <f t="shared" si="317"/>
        <v>10</v>
      </c>
      <c r="Q2118" s="109" t="s">
        <v>170</v>
      </c>
      <c r="R2118" s="111" t="s">
        <v>52</v>
      </c>
      <c r="S2118" s="111">
        <v>56</v>
      </c>
      <c r="T2118" s="111">
        <v>10</v>
      </c>
      <c r="U2118" s="112">
        <v>44531</v>
      </c>
      <c r="V2118" s="113"/>
      <c r="W2118" s="111"/>
      <c r="X2118" s="114" t="str">
        <f>IFERROR(VLOOKUP(Abfalldokumentation!$R2118,Artikel!A:C,3,FALSE),Abfalldokumentation!$R2118)</f>
        <v>-</v>
      </c>
    </row>
    <row r="2119" spans="1:24" ht="30" customHeight="1" x14ac:dyDescent="0.25">
      <c r="A2119" s="103" t="str">
        <f>VLOOKUP(N2119,'Linien - BU'!A:B,2,FALSE)</f>
        <v>BU4</v>
      </c>
      <c r="B2119" s="104">
        <f t="shared" ref="B2119:B2143" si="318">S2119</f>
        <v>11</v>
      </c>
      <c r="C2119" s="105">
        <f>Abfalldokumentation!$U2119</f>
        <v>44531</v>
      </c>
      <c r="D2119" s="68" t="str">
        <f>IFERROR(VLOOKUP(Tabelle3[[#This Row],[Artikelnr.]],Produktgruppe!A:B,2,0),Tabelle3[[#This Row],[Produktname]])</f>
        <v>ABS 295</v>
      </c>
      <c r="E2119" s="106" t="str">
        <f>IFERROR(VLOOKUP(Abfalldokumentation!$O2119,Artikel!A:C,3,FALSE),Abfalldokumentation!$O2119)</f>
        <v>ABS HEUBL</v>
      </c>
      <c r="F2119" s="106" t="str">
        <f>VLOOKUP(T2119,'Liste Gründe'!A:D,2,FALSE)</f>
        <v>Verpackungsfehler</v>
      </c>
      <c r="G2119" s="105" t="str">
        <f>IF(ISBLANK(V2119),VLOOKUP(Abfalldokumentation!$P2119,'Liste Gründe'!A:D,3,FALSE),V2119)</f>
        <v>offene Verpackung</v>
      </c>
      <c r="H2119" s="106" t="str">
        <f>IF(ISBLANK(Abfalldokumentation!$W2119),"-",Abfalldokumentation!$W2119)</f>
        <v>-</v>
      </c>
      <c r="I2119" s="106">
        <f t="shared" ref="I2119:I2143" si="319">_xlfn.ISOWEEKNUM(C2119)</f>
        <v>48</v>
      </c>
      <c r="J2119" s="107" t="str">
        <f t="shared" ref="J2119:J2143" si="320">"Produkte"</f>
        <v>Produkte</v>
      </c>
      <c r="K2119" s="107" t="str">
        <f t="shared" ref="K2119:K2143" si="321">"BUs"</f>
        <v>BUs</v>
      </c>
      <c r="L2119" s="107" t="str">
        <f t="shared" ref="L2119:L2143" si="322">"Symptome"</f>
        <v>Symptome</v>
      </c>
      <c r="M21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IFERROR(VLOOKUP(Abfalldokumentation!$O2119,Kennzahlen!U:X,3,FALSE)*Abfalldokumentation!$B2119,"0")))),0)</f>
        <v>0</v>
      </c>
      <c r="N2119" s="106" t="str">
        <f>IF(ISBLANK(Q2119),VLOOKUP(Abfalldokumentation!$O2119,'Linien - BU'!R:S,2,FALSE),Q2119)</f>
        <v>BU4</v>
      </c>
      <c r="O2119" s="108">
        <f t="shared" ref="O2119:O2143" si="323">R2119</f>
        <v>29500885</v>
      </c>
      <c r="P2119" s="108">
        <f t="shared" ref="P2119:P2143" si="324">T2119</f>
        <v>82</v>
      </c>
      <c r="Q2119" s="109" t="s">
        <v>9</v>
      </c>
      <c r="R2119" s="111">
        <v>29500885</v>
      </c>
      <c r="S2119" s="111">
        <v>11</v>
      </c>
      <c r="T2119" s="111">
        <v>82</v>
      </c>
      <c r="U2119" s="112">
        <v>44531</v>
      </c>
      <c r="V2119" s="113"/>
      <c r="W2119" s="111"/>
      <c r="X2119" s="114" t="str">
        <f>IFERROR(VLOOKUP(Abfalldokumentation!$R2119,Artikel!A:C,3,FALSE),Abfalldokumentation!$R2119)</f>
        <v>ABS HEUBL</v>
      </c>
    </row>
    <row r="2120" spans="1:24" ht="30" customHeight="1" x14ac:dyDescent="0.25">
      <c r="A2120" s="103" t="str">
        <f>VLOOKUP(N2120,'Linien - BU'!A:B,2,FALSE)</f>
        <v>BU4</v>
      </c>
      <c r="B2120" s="104">
        <f t="shared" si="318"/>
        <v>26</v>
      </c>
      <c r="C2120" s="105">
        <f>Abfalldokumentation!$U2120</f>
        <v>44531</v>
      </c>
      <c r="D2120" s="68" t="str">
        <f>IFERROR(VLOOKUP(Tabelle3[[#This Row],[Artikelnr.]],Produktgruppe!A:B,2,0),Tabelle3[[#This Row],[Produktname]])</f>
        <v>ABS 295</v>
      </c>
      <c r="E2120" s="106" t="str">
        <f>IFERROR(VLOOKUP(Abfalldokumentation!$O2120,Artikel!A:C,3,FALSE),Abfalldokumentation!$O2120)</f>
        <v>ABS MEDI-KRÄUK</v>
      </c>
      <c r="F2120" s="106" t="str">
        <f>VLOOKUP(T2120,'Liste Gründe'!A:D,2,FALSE)</f>
        <v>keinen Verwendungszweck</v>
      </c>
      <c r="G2120" s="105" t="str">
        <f>IF(ISBLANK(V2120),VLOOKUP(Abfalldokumentation!$P2120,'Liste Gründe'!A:D,3,FALSE),V2120)</f>
        <v>keinen Verwendungszweck</v>
      </c>
      <c r="H2120" s="106" t="str">
        <f>IF(ISBLANK(Abfalldokumentation!$W2120),"-",Abfalldokumentation!$W2120)</f>
        <v>-</v>
      </c>
      <c r="I2120" s="106">
        <f t="shared" si="319"/>
        <v>48</v>
      </c>
      <c r="J2120" s="107" t="str">
        <f t="shared" si="320"/>
        <v>Produkte</v>
      </c>
      <c r="K2120" s="107" t="str">
        <f t="shared" si="321"/>
        <v>BUs</v>
      </c>
      <c r="L2120" s="107" t="str">
        <f t="shared" si="322"/>
        <v>Symptome</v>
      </c>
      <c r="M212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IFERROR(VLOOKUP(Abfalldokumentation!$O2120,Kennzahlen!U:X,3,FALSE)*Abfalldokumentation!$B2120,"0")))),0)</f>
        <v>6.7194568295036419</v>
      </c>
      <c r="N2120" s="106" t="str">
        <f>IF(ISBLANK(Q2120),VLOOKUP(Abfalldokumentation!$O2120,'Linien - BU'!R:S,2,FALSE),Q2120)</f>
        <v>BU4</v>
      </c>
      <c r="O2120" s="108">
        <f t="shared" si="323"/>
        <v>29500886</v>
      </c>
      <c r="P2120" s="108">
        <f t="shared" si="324"/>
        <v>61</v>
      </c>
      <c r="Q2120" s="146" t="s">
        <v>9</v>
      </c>
      <c r="R2120" s="122">
        <v>29500886</v>
      </c>
      <c r="S2120" s="122">
        <v>26</v>
      </c>
      <c r="T2120" s="111">
        <v>61</v>
      </c>
      <c r="U2120" s="112">
        <v>44531</v>
      </c>
      <c r="V2120" s="121"/>
      <c r="W2120" s="122"/>
      <c r="X2120" s="123" t="str">
        <f>IFERROR(VLOOKUP(Abfalldokumentation!$R2120,Artikel!A:C,3,FALSE),Abfalldokumentation!$R2120)</f>
        <v>ABS MEDI-KRÄUK</v>
      </c>
    </row>
    <row r="2121" spans="1:24" ht="30" customHeight="1" x14ac:dyDescent="0.25">
      <c r="A2121" s="103" t="str">
        <f>VLOOKUP(N2121,'Linien - BU'!A:B,2,FALSE)</f>
        <v>BU4</v>
      </c>
      <c r="B2121" s="104">
        <f t="shared" si="318"/>
        <v>22</v>
      </c>
      <c r="C2121" s="105">
        <f>Abfalldokumentation!$U2121</f>
        <v>44531</v>
      </c>
      <c r="D2121" s="68" t="str">
        <f>IFERROR(VLOOKUP(Tabelle3[[#This Row],[Artikelnr.]],Produktgruppe!A:B,2,0),Tabelle3[[#This Row],[Produktname]])</f>
        <v>ABS 295</v>
      </c>
      <c r="E2121" s="106" t="str">
        <f>IFERROR(VLOOKUP(Abfalldokumentation!$O2121,Artikel!A:C,3,FALSE),Abfalldokumentation!$O2121)</f>
        <v>ABS MEDI-KRÄUK</v>
      </c>
      <c r="F2121" s="106" t="str">
        <f>VLOOKUP(T2121,'Liste Gründe'!A:D,2,FALSE)</f>
        <v>keinen Verwendungszweck</v>
      </c>
      <c r="G2121" s="105" t="str">
        <f>IF(ISBLANK(V2121),VLOOKUP(Abfalldokumentation!$P2121,'Liste Gründe'!A:D,3,FALSE),V2121)</f>
        <v>keinen Verwendungszweck</v>
      </c>
      <c r="H2121" s="106" t="str">
        <f>IF(ISBLANK(Abfalldokumentation!$W2121),"-",Abfalldokumentation!$W2121)</f>
        <v>-</v>
      </c>
      <c r="I2121" s="106">
        <f t="shared" si="319"/>
        <v>48</v>
      </c>
      <c r="J2121" s="107" t="str">
        <f t="shared" si="320"/>
        <v>Produkte</v>
      </c>
      <c r="K2121" s="107" t="str">
        <f t="shared" si="321"/>
        <v>BUs</v>
      </c>
      <c r="L2121" s="107" t="str">
        <f t="shared" si="322"/>
        <v>Symptome</v>
      </c>
      <c r="M212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IFERROR(VLOOKUP(Abfalldokumentation!$O2121,Kennzahlen!U:X,3,FALSE)*Abfalldokumentation!$B2121,"0")))),0)</f>
        <v>6.7194568295036419</v>
      </c>
      <c r="N2121" s="106" t="str">
        <f>IF(ISBLANK(Q2121),VLOOKUP(Abfalldokumentation!$O2121,'Linien - BU'!R:S,2,FALSE),Q2121)</f>
        <v>BU4</v>
      </c>
      <c r="O2121" s="108">
        <f t="shared" si="323"/>
        <v>29500886</v>
      </c>
      <c r="P2121" s="108">
        <f t="shared" si="324"/>
        <v>61</v>
      </c>
      <c r="Q2121" s="146" t="s">
        <v>9</v>
      </c>
      <c r="R2121" s="122">
        <v>29500886</v>
      </c>
      <c r="S2121" s="122">
        <v>22</v>
      </c>
      <c r="T2121" s="111">
        <v>61</v>
      </c>
      <c r="U2121" s="112">
        <v>44531</v>
      </c>
      <c r="V2121" s="121"/>
      <c r="W2121" s="122"/>
      <c r="X2121" s="123" t="str">
        <f>IFERROR(VLOOKUP(Abfalldokumentation!$R2121,Artikel!A:C,3,FALSE),Abfalldokumentation!$R2121)</f>
        <v>ABS MEDI-KRÄUK</v>
      </c>
    </row>
    <row r="2122" spans="1:24" ht="30" customHeight="1" x14ac:dyDescent="0.25">
      <c r="A2122" s="103" t="str">
        <f>VLOOKUP(N2122,'Linien - BU'!A:B,2,FALSE)</f>
        <v>BU4</v>
      </c>
      <c r="B2122" s="104">
        <f t="shared" si="318"/>
        <v>18</v>
      </c>
      <c r="C2122" s="105">
        <f>Abfalldokumentation!$U2122</f>
        <v>44531</v>
      </c>
      <c r="D2122" s="68" t="str">
        <f>IFERROR(VLOOKUP(Tabelle3[[#This Row],[Artikelnr.]],Produktgruppe!A:B,2,0),Tabelle3[[#This Row],[Produktname]])</f>
        <v>ABS 295</v>
      </c>
      <c r="E2122" s="106" t="str">
        <f>IFERROR(VLOOKUP(Abfalldokumentation!$O2122,Artikel!A:C,3,FALSE),Abfalldokumentation!$O2122)</f>
        <v>ABS MEDI-KRÄUK</v>
      </c>
      <c r="F2122" s="106" t="str">
        <f>VLOOKUP(T2122,'Liste Gründe'!A:D,2,FALSE)</f>
        <v>keinen Verwendungszweck</v>
      </c>
      <c r="G2122" s="105" t="str">
        <f>IF(ISBLANK(V2122),VLOOKUP(Abfalldokumentation!$P2122,'Liste Gründe'!A:D,3,FALSE),V2122)</f>
        <v>keinen Verwendungszweck</v>
      </c>
      <c r="H2122" s="106" t="str">
        <f>IF(ISBLANK(Abfalldokumentation!$W2122),"-",Abfalldokumentation!$W2122)</f>
        <v>-</v>
      </c>
      <c r="I2122" s="106">
        <f t="shared" si="319"/>
        <v>48</v>
      </c>
      <c r="J2122" s="107" t="str">
        <f t="shared" si="320"/>
        <v>Produkte</v>
      </c>
      <c r="K2122" s="107" t="str">
        <f t="shared" si="321"/>
        <v>BUs</v>
      </c>
      <c r="L2122" s="107" t="str">
        <f t="shared" si="322"/>
        <v>Symptome</v>
      </c>
      <c r="M212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IFERROR(VLOOKUP(Abfalldokumentation!$O2122,Kennzahlen!U:X,3,FALSE)*Abfalldokumentation!$B2122,"0")))),0)</f>
        <v>6.7194568295036419</v>
      </c>
      <c r="N2122" s="106" t="str">
        <f>IF(ISBLANK(Q2122),VLOOKUP(Abfalldokumentation!$O2122,'Linien - BU'!R:S,2,FALSE),Q2122)</f>
        <v>BU4</v>
      </c>
      <c r="O2122" s="108">
        <f t="shared" si="323"/>
        <v>29500886</v>
      </c>
      <c r="P2122" s="108">
        <f t="shared" si="324"/>
        <v>61</v>
      </c>
      <c r="Q2122" s="146" t="s">
        <v>9</v>
      </c>
      <c r="R2122" s="122">
        <v>29500886</v>
      </c>
      <c r="S2122" s="122">
        <v>18</v>
      </c>
      <c r="T2122" s="111">
        <v>61</v>
      </c>
      <c r="U2122" s="112">
        <v>44531</v>
      </c>
      <c r="V2122" s="121"/>
      <c r="W2122" s="122"/>
      <c r="X2122" s="123" t="str">
        <f>IFERROR(VLOOKUP(Abfalldokumentation!$R2122,Artikel!A:C,3,FALSE),Abfalldokumentation!$R2122)</f>
        <v>ABS MEDI-KRÄUK</v>
      </c>
    </row>
    <row r="2123" spans="1:24" ht="30" customHeight="1" x14ac:dyDescent="0.25">
      <c r="A2123" s="103" t="str">
        <f>VLOOKUP(N2123,'Linien - BU'!A:B,2,FALSE)</f>
        <v>BU4</v>
      </c>
      <c r="B2123" s="104">
        <f t="shared" si="318"/>
        <v>20</v>
      </c>
      <c r="C2123" s="105">
        <f>Abfalldokumentation!$U2123</f>
        <v>44531</v>
      </c>
      <c r="D2123" s="68" t="str">
        <f>IFERROR(VLOOKUP(Tabelle3[[#This Row],[Artikelnr.]],Produktgruppe!A:B,2,0),Tabelle3[[#This Row],[Produktname]])</f>
        <v>ABS 295</v>
      </c>
      <c r="E2123" s="106" t="str">
        <f>IFERROR(VLOOKUP(Abfalldokumentation!$O2123,Artikel!A:C,3,FALSE),Abfalldokumentation!$O2123)</f>
        <v>ABS MEDI-KRÄUK</v>
      </c>
      <c r="F2123" s="106" t="str">
        <f>VLOOKUP(T2123,'Liste Gründe'!A:D,2,FALSE)</f>
        <v>keinen Verwendungszweck</v>
      </c>
      <c r="G2123" s="105" t="str">
        <f>IF(ISBLANK(V2123),VLOOKUP(Abfalldokumentation!$P2123,'Liste Gründe'!A:D,3,FALSE),V2123)</f>
        <v>keinen Verwendungszweck</v>
      </c>
      <c r="H2123" s="106" t="str">
        <f>IF(ISBLANK(Abfalldokumentation!$W2123),"-",Abfalldokumentation!$W2123)</f>
        <v>-</v>
      </c>
      <c r="I2123" s="106">
        <f t="shared" si="319"/>
        <v>48</v>
      </c>
      <c r="J2123" s="107" t="str">
        <f t="shared" si="320"/>
        <v>Produkte</v>
      </c>
      <c r="K2123" s="107" t="str">
        <f t="shared" si="321"/>
        <v>BUs</v>
      </c>
      <c r="L2123" s="107" t="str">
        <f t="shared" si="322"/>
        <v>Symptome</v>
      </c>
      <c r="M212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IFERROR(VLOOKUP(Abfalldokumentation!$O2123,Kennzahlen!U:X,3,FALSE)*Abfalldokumentation!$B2123,"0")))),0)</f>
        <v>6.7194568295036419</v>
      </c>
      <c r="N2123" s="106" t="str">
        <f>IF(ISBLANK(Q2123),VLOOKUP(Abfalldokumentation!$O2123,'Linien - BU'!R:S,2,FALSE),Q2123)</f>
        <v>BU4</v>
      </c>
      <c r="O2123" s="108">
        <f t="shared" si="323"/>
        <v>29500886</v>
      </c>
      <c r="P2123" s="108">
        <f t="shared" si="324"/>
        <v>61</v>
      </c>
      <c r="Q2123" s="146" t="s">
        <v>9</v>
      </c>
      <c r="R2123" s="122">
        <v>29500886</v>
      </c>
      <c r="S2123" s="122">
        <v>20</v>
      </c>
      <c r="T2123" s="111">
        <v>61</v>
      </c>
      <c r="U2123" s="112">
        <v>44531</v>
      </c>
      <c r="V2123" s="121"/>
      <c r="W2123" s="122"/>
      <c r="X2123" s="123" t="str">
        <f>IFERROR(VLOOKUP(Abfalldokumentation!$R2123,Artikel!A:C,3,FALSE),Abfalldokumentation!$R2123)</f>
        <v>ABS MEDI-KRÄUK</v>
      </c>
    </row>
    <row r="2124" spans="1:24" ht="30" customHeight="1" x14ac:dyDescent="0.25">
      <c r="A2124" s="103" t="str">
        <f>VLOOKUP(N2124,'Linien - BU'!A:B,2,FALSE)</f>
        <v>BU4</v>
      </c>
      <c r="B2124" s="104">
        <f t="shared" si="318"/>
        <v>20</v>
      </c>
      <c r="C2124" s="105">
        <f>Abfalldokumentation!$U2124</f>
        <v>44531</v>
      </c>
      <c r="D2124" s="68" t="str">
        <f>IFERROR(VLOOKUP(Tabelle3[[#This Row],[Artikelnr.]],Produktgruppe!A:B,2,0),Tabelle3[[#This Row],[Produktname]])</f>
        <v>ABS 295</v>
      </c>
      <c r="E2124" s="106" t="str">
        <f>IFERROR(VLOOKUP(Abfalldokumentation!$O2124,Artikel!A:C,3,FALSE),Abfalldokumentation!$O2124)</f>
        <v>ABS MEDI-KRÄUK</v>
      </c>
      <c r="F2124" s="106" t="str">
        <f>VLOOKUP(T2124,'Liste Gründe'!A:D,2,FALSE)</f>
        <v>keinen Verwendungszweck</v>
      </c>
      <c r="G2124" s="105" t="str">
        <f>IF(ISBLANK(V2124),VLOOKUP(Abfalldokumentation!$P2124,'Liste Gründe'!A:D,3,FALSE),V2124)</f>
        <v>keinen Verwendungszweck</v>
      </c>
      <c r="H2124" s="106" t="str">
        <f>IF(ISBLANK(Abfalldokumentation!$W2124),"-",Abfalldokumentation!$W2124)</f>
        <v>-</v>
      </c>
      <c r="I2124" s="106">
        <f t="shared" si="319"/>
        <v>48</v>
      </c>
      <c r="J2124" s="107" t="str">
        <f t="shared" si="320"/>
        <v>Produkte</v>
      </c>
      <c r="K2124" s="107" t="str">
        <f t="shared" si="321"/>
        <v>BUs</v>
      </c>
      <c r="L2124" s="107" t="str">
        <f t="shared" si="322"/>
        <v>Symptome</v>
      </c>
      <c r="M212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IFERROR(VLOOKUP(Abfalldokumentation!$O2124,Kennzahlen!U:X,3,FALSE)*Abfalldokumentation!$B2124,"0")))),0)</f>
        <v>6.7194568295036419</v>
      </c>
      <c r="N2124" s="106" t="str">
        <f>IF(ISBLANK(Q2124),VLOOKUP(Abfalldokumentation!$O2124,'Linien - BU'!R:S,2,FALSE),Q2124)</f>
        <v>BU4</v>
      </c>
      <c r="O2124" s="108">
        <f t="shared" si="323"/>
        <v>29500886</v>
      </c>
      <c r="P2124" s="108">
        <f t="shared" si="324"/>
        <v>61</v>
      </c>
      <c r="Q2124" s="146" t="s">
        <v>9</v>
      </c>
      <c r="R2124" s="122">
        <v>29500886</v>
      </c>
      <c r="S2124" s="122">
        <v>20</v>
      </c>
      <c r="T2124" s="111">
        <v>61</v>
      </c>
      <c r="U2124" s="112">
        <v>44531</v>
      </c>
      <c r="V2124" s="121"/>
      <c r="W2124" s="122"/>
      <c r="X2124" s="123" t="str">
        <f>IFERROR(VLOOKUP(Abfalldokumentation!$R2124,Artikel!A:C,3,FALSE),Abfalldokumentation!$R2124)</f>
        <v>ABS MEDI-KRÄUK</v>
      </c>
    </row>
    <row r="2125" spans="1:24" ht="30" customHeight="1" x14ac:dyDescent="0.25">
      <c r="A2125" s="103" t="str">
        <f>VLOOKUP(N2125,'Linien - BU'!A:B,2,FALSE)</f>
        <v>BU4</v>
      </c>
      <c r="B2125" s="104">
        <f t="shared" si="318"/>
        <v>20</v>
      </c>
      <c r="C2125" s="105">
        <f>Abfalldokumentation!$U2125</f>
        <v>44531</v>
      </c>
      <c r="D2125" s="68" t="str">
        <f>IFERROR(VLOOKUP(Tabelle3[[#This Row],[Artikelnr.]],Produktgruppe!A:B,2,0),Tabelle3[[#This Row],[Produktname]])</f>
        <v>ABS 295</v>
      </c>
      <c r="E2125" s="106" t="str">
        <f>IFERROR(VLOOKUP(Abfalldokumentation!$O2125,Artikel!A:C,3,FALSE),Abfalldokumentation!$O2125)</f>
        <v>ABS MEDI-KRÄUK</v>
      </c>
      <c r="F2125" s="106" t="str">
        <f>VLOOKUP(T2125,'Liste Gründe'!A:D,2,FALSE)</f>
        <v>keinen Verwendungszweck</v>
      </c>
      <c r="G2125" s="105" t="str">
        <f>IF(ISBLANK(V2125),VLOOKUP(Abfalldokumentation!$P2125,'Liste Gründe'!A:D,3,FALSE),V2125)</f>
        <v>keinen Verwendungszweck</v>
      </c>
      <c r="H2125" s="106" t="str">
        <f>IF(ISBLANK(Abfalldokumentation!$W2125),"-",Abfalldokumentation!$W2125)</f>
        <v>-</v>
      </c>
      <c r="I2125" s="106">
        <f t="shared" si="319"/>
        <v>48</v>
      </c>
      <c r="J2125" s="107" t="str">
        <f t="shared" si="320"/>
        <v>Produkte</v>
      </c>
      <c r="K2125" s="107" t="str">
        <f t="shared" si="321"/>
        <v>BUs</v>
      </c>
      <c r="L2125" s="107" t="str">
        <f t="shared" si="322"/>
        <v>Symptome</v>
      </c>
      <c r="M212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IFERROR(VLOOKUP(Abfalldokumentation!$O2125,Kennzahlen!U:X,3,FALSE)*Abfalldokumentation!$B2125,"0")))),0)</f>
        <v>6.7194568295036419</v>
      </c>
      <c r="N2125" s="106" t="str">
        <f>IF(ISBLANK(Q2125),VLOOKUP(Abfalldokumentation!$O2125,'Linien - BU'!R:S,2,FALSE),Q2125)</f>
        <v>BU4</v>
      </c>
      <c r="O2125" s="108">
        <f t="shared" si="323"/>
        <v>29500886</v>
      </c>
      <c r="P2125" s="108">
        <f t="shared" si="324"/>
        <v>61</v>
      </c>
      <c r="Q2125" s="146" t="s">
        <v>9</v>
      </c>
      <c r="R2125" s="122">
        <v>29500886</v>
      </c>
      <c r="S2125" s="122">
        <v>20</v>
      </c>
      <c r="T2125" s="111">
        <v>61</v>
      </c>
      <c r="U2125" s="112">
        <v>44531</v>
      </c>
      <c r="V2125" s="121"/>
      <c r="W2125" s="122"/>
      <c r="X2125" s="123" t="str">
        <f>IFERROR(VLOOKUP(Abfalldokumentation!$R2125,Artikel!A:C,3,FALSE),Abfalldokumentation!$R2125)</f>
        <v>ABS MEDI-KRÄUK</v>
      </c>
    </row>
    <row r="2126" spans="1:24" ht="30" customHeight="1" x14ac:dyDescent="0.25">
      <c r="A2126" s="103" t="str">
        <f>VLOOKUP(N2126,'Linien - BU'!A:B,2,FALSE)</f>
        <v>BU4</v>
      </c>
      <c r="B2126" s="104">
        <f t="shared" si="318"/>
        <v>20</v>
      </c>
      <c r="C2126" s="105">
        <f>Abfalldokumentation!$U2126</f>
        <v>44531</v>
      </c>
      <c r="D2126" s="68" t="str">
        <f>IFERROR(VLOOKUP(Tabelle3[[#This Row],[Artikelnr.]],Produktgruppe!A:B,2,0),Tabelle3[[#This Row],[Produktname]])</f>
        <v>ABS 295</v>
      </c>
      <c r="E2126" s="106" t="str">
        <f>IFERROR(VLOOKUP(Abfalldokumentation!$O2126,Artikel!A:C,3,FALSE),Abfalldokumentation!$O2126)</f>
        <v>ABS MEDI-KRÄUK</v>
      </c>
      <c r="F2126" s="106" t="str">
        <f>VLOOKUP(T2126,'Liste Gründe'!A:D,2,FALSE)</f>
        <v>keinen Verwendungszweck</v>
      </c>
      <c r="G2126" s="105" t="str">
        <f>IF(ISBLANK(V2126),VLOOKUP(Abfalldokumentation!$P2126,'Liste Gründe'!A:D,3,FALSE),V2126)</f>
        <v>keinen Verwendungszweck</v>
      </c>
      <c r="H2126" s="106" t="str">
        <f>IF(ISBLANK(Abfalldokumentation!$W2126),"-",Abfalldokumentation!$W2126)</f>
        <v>-</v>
      </c>
      <c r="I2126" s="106">
        <f t="shared" si="319"/>
        <v>48</v>
      </c>
      <c r="J2126" s="107" t="str">
        <f t="shared" si="320"/>
        <v>Produkte</v>
      </c>
      <c r="K2126" s="107" t="str">
        <f t="shared" si="321"/>
        <v>BUs</v>
      </c>
      <c r="L2126" s="107" t="str">
        <f t="shared" si="322"/>
        <v>Symptome</v>
      </c>
      <c r="M212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IFERROR(VLOOKUP(Abfalldokumentation!$O2126,Kennzahlen!U:X,3,FALSE)*Abfalldokumentation!$B2126,"0")))),0)</f>
        <v>6.7194568295036419</v>
      </c>
      <c r="N2126" s="106" t="str">
        <f>IF(ISBLANK(Q2126),VLOOKUP(Abfalldokumentation!$O2126,'Linien - BU'!R:S,2,FALSE),Q2126)</f>
        <v>BU4</v>
      </c>
      <c r="O2126" s="108">
        <f t="shared" si="323"/>
        <v>29500886</v>
      </c>
      <c r="P2126" s="108">
        <f t="shared" si="324"/>
        <v>61</v>
      </c>
      <c r="Q2126" s="146" t="s">
        <v>9</v>
      </c>
      <c r="R2126" s="122">
        <v>29500886</v>
      </c>
      <c r="S2126" s="122">
        <v>20</v>
      </c>
      <c r="T2126" s="111">
        <v>61</v>
      </c>
      <c r="U2126" s="112">
        <v>44531</v>
      </c>
      <c r="V2126" s="121"/>
      <c r="W2126" s="122"/>
      <c r="X2126" s="123" t="str">
        <f>IFERROR(VLOOKUP(Abfalldokumentation!$R2126,Artikel!A:C,3,FALSE),Abfalldokumentation!$R2126)</f>
        <v>ABS MEDI-KRÄUK</v>
      </c>
    </row>
    <row r="2127" spans="1:24" ht="30" customHeight="1" x14ac:dyDescent="0.25">
      <c r="A2127" s="103" t="str">
        <f>VLOOKUP(N2127,'Linien - BU'!A:B,2,FALSE)</f>
        <v>BU4</v>
      </c>
      <c r="B2127" s="104">
        <f t="shared" si="318"/>
        <v>11</v>
      </c>
      <c r="C2127" s="105">
        <f>Abfalldokumentation!$U2127</f>
        <v>44531</v>
      </c>
      <c r="D2127" s="68" t="str">
        <f>IFERROR(VLOOKUP(Tabelle3[[#This Row],[Artikelnr.]],Produktgruppe!A:B,2,0),Tabelle3[[#This Row],[Produktname]])</f>
        <v>ABS 295</v>
      </c>
      <c r="E2127" s="106" t="str">
        <f>IFERROR(VLOOKUP(Abfalldokumentation!$O2127,Artikel!A:C,3,FALSE),Abfalldokumentation!$O2127)</f>
        <v>ABS PECO</v>
      </c>
      <c r="F2127" s="106" t="str">
        <f>VLOOKUP(T2127,'Liste Gründe'!A:D,2,FALSE)</f>
        <v>keinen Verwendungszweck</v>
      </c>
      <c r="G2127" s="105" t="str">
        <f>IF(ISBLANK(V2127),VLOOKUP(Abfalldokumentation!$P2127,'Liste Gründe'!A:D,3,FALSE),V2127)</f>
        <v>keinen Verwendungszweck</v>
      </c>
      <c r="H2127" s="106" t="str">
        <f>IF(ISBLANK(Abfalldokumentation!$W2127),"-",Abfalldokumentation!$W2127)</f>
        <v>-</v>
      </c>
      <c r="I2127" s="106">
        <f t="shared" si="319"/>
        <v>48</v>
      </c>
      <c r="J2127" s="107" t="str">
        <f t="shared" si="320"/>
        <v>Produkte</v>
      </c>
      <c r="K2127" s="107" t="str">
        <f t="shared" si="321"/>
        <v>BUs</v>
      </c>
      <c r="L2127" s="107" t="str">
        <f t="shared" si="322"/>
        <v>Symptome</v>
      </c>
      <c r="M21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IFERROR(VLOOKUP(Abfalldokumentation!$O2127,Kennzahlen!U:X,3,FALSE)*Abfalldokumentation!$B2127,"0")))),0)</f>
        <v>9.1663526661992432</v>
      </c>
      <c r="N2127" s="106" t="str">
        <f>IF(ISBLANK(Q2127),VLOOKUP(Abfalldokumentation!$O2127,'Linien - BU'!R:S,2,FALSE),Q2127)</f>
        <v>BU4</v>
      </c>
      <c r="O2127" s="108">
        <f t="shared" si="323"/>
        <v>29500891</v>
      </c>
      <c r="P2127" s="108">
        <f t="shared" si="324"/>
        <v>61</v>
      </c>
      <c r="Q2127" s="146" t="s">
        <v>9</v>
      </c>
      <c r="R2127" s="122">
        <v>29500891</v>
      </c>
      <c r="S2127" s="122">
        <v>11</v>
      </c>
      <c r="T2127" s="111">
        <v>61</v>
      </c>
      <c r="U2127" s="112">
        <v>44531</v>
      </c>
      <c r="V2127" s="121"/>
      <c r="W2127" s="122"/>
      <c r="X2127" s="123" t="str">
        <f>IFERROR(VLOOKUP(Abfalldokumentation!$R2127,Artikel!A:C,3,FALSE),Abfalldokumentation!$R2127)</f>
        <v>ABS PECO</v>
      </c>
    </row>
    <row r="2128" spans="1:24" ht="30" customHeight="1" x14ac:dyDescent="0.25">
      <c r="A2128" s="103" t="str">
        <f>VLOOKUP(N2128,'Linien - BU'!A:B,2,FALSE)</f>
        <v>BU4</v>
      </c>
      <c r="B2128" s="104">
        <f t="shared" si="318"/>
        <v>7</v>
      </c>
      <c r="C2128" s="105">
        <f>Abfalldokumentation!$U2128</f>
        <v>44531</v>
      </c>
      <c r="D2128" s="68" t="str">
        <f>IFERROR(VLOOKUP(Tabelle3[[#This Row],[Artikelnr.]],Produktgruppe!A:B,2,0),Tabelle3[[#This Row],[Produktname]])</f>
        <v>ABS 295</v>
      </c>
      <c r="E2128" s="106" t="str">
        <f>IFERROR(VLOOKUP(Abfalldokumentation!$O2128,Artikel!A:C,3,FALSE),Abfalldokumentation!$O2128)</f>
        <v>ABS PECO</v>
      </c>
      <c r="F2128" s="106" t="str">
        <f>VLOOKUP(T2128,'Liste Gründe'!A:D,2,FALSE)</f>
        <v>keinen Verwendungszweck</v>
      </c>
      <c r="G2128" s="105" t="str">
        <f>IF(ISBLANK(V2128),VLOOKUP(Abfalldokumentation!$P2128,'Liste Gründe'!A:D,3,FALSE),V2128)</f>
        <v>keinen Verwendungszweck</v>
      </c>
      <c r="H2128" s="106" t="str">
        <f>IF(ISBLANK(Abfalldokumentation!$W2128),"-",Abfalldokumentation!$W2128)</f>
        <v>-</v>
      </c>
      <c r="I2128" s="106">
        <f t="shared" si="319"/>
        <v>48</v>
      </c>
      <c r="J2128" s="107" t="str">
        <f t="shared" si="320"/>
        <v>Produkte</v>
      </c>
      <c r="K2128" s="107" t="str">
        <f t="shared" si="321"/>
        <v>BUs</v>
      </c>
      <c r="L2128" s="107" t="str">
        <f t="shared" si="322"/>
        <v>Symptome</v>
      </c>
      <c r="M21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IFERROR(VLOOKUP(Abfalldokumentation!$O2128,Kennzahlen!U:X,3,FALSE)*Abfalldokumentation!$B2128,"0")))),0)</f>
        <v>9.1663526661992432</v>
      </c>
      <c r="N2128" s="106" t="str">
        <f>IF(ISBLANK(Q2128),VLOOKUP(Abfalldokumentation!$O2128,'Linien - BU'!R:S,2,FALSE),Q2128)</f>
        <v>BU4</v>
      </c>
      <c r="O2128" s="108">
        <f t="shared" si="323"/>
        <v>29500891</v>
      </c>
      <c r="P2128" s="108">
        <f t="shared" si="324"/>
        <v>61</v>
      </c>
      <c r="Q2128" s="146" t="s">
        <v>9</v>
      </c>
      <c r="R2128" s="122">
        <v>29500891</v>
      </c>
      <c r="S2128" s="122">
        <v>7</v>
      </c>
      <c r="T2128" s="111">
        <v>61</v>
      </c>
      <c r="U2128" s="112">
        <v>44531</v>
      </c>
      <c r="V2128" s="121"/>
      <c r="W2128" s="122"/>
      <c r="X2128" s="123" t="str">
        <f>IFERROR(VLOOKUP(Abfalldokumentation!$R2128,Artikel!A:C,3,FALSE),Abfalldokumentation!$R2128)</f>
        <v>ABS PECO</v>
      </c>
    </row>
    <row r="2129" spans="1:24" ht="30" customHeight="1" x14ac:dyDescent="0.25">
      <c r="A2129" s="103" t="str">
        <f>VLOOKUP(N2129,'Linien - BU'!A:B,2,FALSE)</f>
        <v>BU4</v>
      </c>
      <c r="B2129" s="104">
        <f t="shared" si="318"/>
        <v>14</v>
      </c>
      <c r="C2129" s="105">
        <f>Abfalldokumentation!$U2129</f>
        <v>44531</v>
      </c>
      <c r="D2129" s="68" t="str">
        <f>IFERROR(VLOOKUP(Tabelle3[[#This Row],[Artikelnr.]],Produktgruppe!A:B,2,0),Tabelle3[[#This Row],[Produktname]])</f>
        <v>ABS 295</v>
      </c>
      <c r="E2129" s="106" t="str">
        <f>IFERROR(VLOOKUP(Abfalldokumentation!$O2129,Artikel!A:C,3,FALSE),Abfalldokumentation!$O2129)</f>
        <v>ABS PECO</v>
      </c>
      <c r="F2129" s="106" t="str">
        <f>VLOOKUP(T2129,'Liste Gründe'!A:D,2,FALSE)</f>
        <v>keinen Verwendungszweck</v>
      </c>
      <c r="G2129" s="105" t="str">
        <f>IF(ISBLANK(V2129),VLOOKUP(Abfalldokumentation!$P2129,'Liste Gründe'!A:D,3,FALSE),V2129)</f>
        <v>keinen Verwendungszweck</v>
      </c>
      <c r="H2129" s="106" t="str">
        <f>IF(ISBLANK(Abfalldokumentation!$W2129),"-",Abfalldokumentation!$W2129)</f>
        <v>-</v>
      </c>
      <c r="I2129" s="106">
        <f t="shared" si="319"/>
        <v>48</v>
      </c>
      <c r="J2129" s="107" t="str">
        <f t="shared" si="320"/>
        <v>Produkte</v>
      </c>
      <c r="K2129" s="107" t="str">
        <f t="shared" si="321"/>
        <v>BUs</v>
      </c>
      <c r="L2129" s="107" t="str">
        <f t="shared" si="322"/>
        <v>Symptome</v>
      </c>
      <c r="M212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IFERROR(VLOOKUP(Abfalldokumentation!$O2129,Kennzahlen!U:X,3,FALSE)*Abfalldokumentation!$B2129,"0")))),0)</f>
        <v>9.1663526661992432</v>
      </c>
      <c r="N2129" s="106" t="str">
        <f>IF(ISBLANK(Q2129),VLOOKUP(Abfalldokumentation!$O2129,'Linien - BU'!R:S,2,FALSE),Q2129)</f>
        <v>BU4</v>
      </c>
      <c r="O2129" s="108">
        <f t="shared" si="323"/>
        <v>29500891</v>
      </c>
      <c r="P2129" s="108">
        <f t="shared" si="324"/>
        <v>61</v>
      </c>
      <c r="Q2129" s="146" t="s">
        <v>9</v>
      </c>
      <c r="R2129" s="122">
        <v>29500891</v>
      </c>
      <c r="S2129" s="122">
        <v>14</v>
      </c>
      <c r="T2129" s="111">
        <v>61</v>
      </c>
      <c r="U2129" s="112">
        <v>44531</v>
      </c>
      <c r="V2129" s="121"/>
      <c r="W2129" s="122"/>
      <c r="X2129" s="123" t="str">
        <f>IFERROR(VLOOKUP(Abfalldokumentation!$R2129,Artikel!A:C,3,FALSE),Abfalldokumentation!$R2129)</f>
        <v>ABS PECO</v>
      </c>
    </row>
    <row r="2130" spans="1:24" ht="30" customHeight="1" x14ac:dyDescent="0.25">
      <c r="A2130" s="103" t="str">
        <f>VLOOKUP(N2130,'Linien - BU'!A:B,2,FALSE)</f>
        <v>BU4</v>
      </c>
      <c r="B2130" s="104">
        <f t="shared" si="318"/>
        <v>3</v>
      </c>
      <c r="C2130" s="105">
        <f>Abfalldokumentation!$U2130</f>
        <v>44531</v>
      </c>
      <c r="D2130" s="68" t="str">
        <f>IFERROR(VLOOKUP(Tabelle3[[#This Row],[Artikelnr.]],Produktgruppe!A:B,2,0),Tabelle3[[#This Row],[Produktname]])</f>
        <v>ABS 295</v>
      </c>
      <c r="E2130" s="106" t="str">
        <f>IFERROR(VLOOKUP(Abfalldokumentation!$O2130,Artikel!A:C,3,FALSE),Abfalldokumentation!$O2130)</f>
        <v>ABS GRUY</v>
      </c>
      <c r="F2130" s="106" t="str">
        <f>VLOOKUP(T2130,'Liste Gründe'!A:D,2,FALSE)</f>
        <v>keinen Verwendungszweck</v>
      </c>
      <c r="G2130" s="105" t="str">
        <f>IF(ISBLANK(V2130),VLOOKUP(Abfalldokumentation!$P2130,'Liste Gründe'!A:D,3,FALSE),V2130)</f>
        <v>keinen Verwendungszweck</v>
      </c>
      <c r="H2130" s="106" t="str">
        <f>IF(ISBLANK(Abfalldokumentation!$W2130),"-",Abfalldokumentation!$W2130)</f>
        <v>-</v>
      </c>
      <c r="I2130" s="106">
        <f t="shared" si="319"/>
        <v>48</v>
      </c>
      <c r="J2130" s="107" t="str">
        <f t="shared" si="320"/>
        <v>Produkte</v>
      </c>
      <c r="K2130" s="107" t="str">
        <f t="shared" si="321"/>
        <v>BUs</v>
      </c>
      <c r="L2130" s="107" t="str">
        <f t="shared" si="322"/>
        <v>Symptome</v>
      </c>
      <c r="M213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IFERROR(VLOOKUP(Abfalldokumentation!$O2130,Kennzahlen!U:X,3,FALSE)*Abfalldokumentation!$B2130,"0")))),0)</f>
        <v>14.49175949220386</v>
      </c>
      <c r="N2130" s="106" t="str">
        <f>IF(ISBLANK(Q2130),VLOOKUP(Abfalldokumentation!$O2130,'Linien - BU'!R:S,2,FALSE),Q2130)</f>
        <v>BU4</v>
      </c>
      <c r="O2130" s="108">
        <f t="shared" si="323"/>
        <v>29500908</v>
      </c>
      <c r="P2130" s="108">
        <f t="shared" si="324"/>
        <v>61</v>
      </c>
      <c r="Q2130" s="146" t="s">
        <v>9</v>
      </c>
      <c r="R2130" s="122">
        <v>29500908</v>
      </c>
      <c r="S2130" s="122">
        <v>3</v>
      </c>
      <c r="T2130" s="111">
        <v>61</v>
      </c>
      <c r="U2130" s="112">
        <v>44531</v>
      </c>
      <c r="V2130" s="121"/>
      <c r="W2130" s="122"/>
      <c r="X2130" s="123" t="str">
        <f>IFERROR(VLOOKUP(Abfalldokumentation!$R2130,Artikel!A:C,3,FALSE),Abfalldokumentation!$R2130)</f>
        <v>ABS GRUY</v>
      </c>
    </row>
    <row r="2131" spans="1:24" ht="30" customHeight="1" x14ac:dyDescent="0.25">
      <c r="A2131" s="103" t="str">
        <f>VLOOKUP(N2131,'Linien - BU'!A:B,2,FALSE)</f>
        <v>BU4</v>
      </c>
      <c r="B2131" s="104">
        <f t="shared" si="318"/>
        <v>17</v>
      </c>
      <c r="C2131" s="105">
        <f>Abfalldokumentation!$U2131</f>
        <v>44531</v>
      </c>
      <c r="D2131" s="68" t="str">
        <f>IFERROR(VLOOKUP(Tabelle3[[#This Row],[Artikelnr.]],Produktgruppe!A:B,2,0),Tabelle3[[#This Row],[Produktname]])</f>
        <v>ABS 295</v>
      </c>
      <c r="E2131" s="106" t="str">
        <f>IFERROR(VLOOKUP(Abfalldokumentation!$O2131,Artikel!A:C,3,FALSE),Abfalldokumentation!$O2131)</f>
        <v>ABS GRUY</v>
      </c>
      <c r="F2131" s="106" t="str">
        <f>VLOOKUP(T2131,'Liste Gründe'!A:D,2,FALSE)</f>
        <v>keinen Verwendungszweck</v>
      </c>
      <c r="G2131" s="105" t="str">
        <f>IF(ISBLANK(V2131),VLOOKUP(Abfalldokumentation!$P2131,'Liste Gründe'!A:D,3,FALSE),V2131)</f>
        <v>keinen Verwendungszweck</v>
      </c>
      <c r="H2131" s="106" t="str">
        <f>IF(ISBLANK(Abfalldokumentation!$W2131),"-",Abfalldokumentation!$W2131)</f>
        <v>-</v>
      </c>
      <c r="I2131" s="106">
        <f t="shared" si="319"/>
        <v>48</v>
      </c>
      <c r="J2131" s="107" t="str">
        <f t="shared" si="320"/>
        <v>Produkte</v>
      </c>
      <c r="K2131" s="107" t="str">
        <f t="shared" si="321"/>
        <v>BUs</v>
      </c>
      <c r="L2131" s="107" t="str">
        <f t="shared" si="322"/>
        <v>Symptome</v>
      </c>
      <c r="M213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IFERROR(VLOOKUP(Abfalldokumentation!$O2131,Kennzahlen!U:X,3,FALSE)*Abfalldokumentation!$B2131,"0")))),0)</f>
        <v>14.49175949220386</v>
      </c>
      <c r="N2131" s="106" t="str">
        <f>IF(ISBLANK(Q2131),VLOOKUP(Abfalldokumentation!$O2131,'Linien - BU'!R:S,2,FALSE),Q2131)</f>
        <v>BU4</v>
      </c>
      <c r="O2131" s="108">
        <f t="shared" si="323"/>
        <v>29500908</v>
      </c>
      <c r="P2131" s="108">
        <f t="shared" si="324"/>
        <v>61</v>
      </c>
      <c r="Q2131" s="146" t="s">
        <v>9</v>
      </c>
      <c r="R2131" s="122">
        <v>29500908</v>
      </c>
      <c r="S2131" s="122">
        <v>17</v>
      </c>
      <c r="T2131" s="111">
        <v>61</v>
      </c>
      <c r="U2131" s="112">
        <v>44531</v>
      </c>
      <c r="V2131" s="121"/>
      <c r="W2131" s="122"/>
      <c r="X2131" s="123" t="str">
        <f>IFERROR(VLOOKUP(Abfalldokumentation!$R2131,Artikel!A:C,3,FALSE),Abfalldokumentation!$R2131)</f>
        <v>ABS GRUY</v>
      </c>
    </row>
    <row r="2132" spans="1:24" ht="30" customHeight="1" x14ac:dyDescent="0.25">
      <c r="A2132" s="103" t="str">
        <f>VLOOKUP(N2132,'Linien - BU'!A:B,2,FALSE)</f>
        <v>BU4</v>
      </c>
      <c r="B2132" s="104">
        <f t="shared" si="318"/>
        <v>10</v>
      </c>
      <c r="C2132" s="105">
        <f>Abfalldokumentation!$U2132</f>
        <v>44531</v>
      </c>
      <c r="D2132" s="68" t="str">
        <f>IFERROR(VLOOKUP(Tabelle3[[#This Row],[Artikelnr.]],Produktgruppe!A:B,2,0),Tabelle3[[#This Row],[Produktname]])</f>
        <v>ABS 295</v>
      </c>
      <c r="E2132" s="106" t="str">
        <f>IFERROR(VLOOKUP(Abfalldokumentation!$O2132,Artikel!A:C,3,FALSE),Abfalldokumentation!$O2132)</f>
        <v>ABS GRUY</v>
      </c>
      <c r="F2132" s="106" t="str">
        <f>VLOOKUP(T2132,'Liste Gründe'!A:D,2,FALSE)</f>
        <v>keinen Verwendungszweck</v>
      </c>
      <c r="G2132" s="105" t="str">
        <f>IF(ISBLANK(V2132),VLOOKUP(Abfalldokumentation!$P2132,'Liste Gründe'!A:D,3,FALSE),V2132)</f>
        <v>keinen Verwendungszweck</v>
      </c>
      <c r="H2132" s="106" t="str">
        <f>IF(ISBLANK(Abfalldokumentation!$W2132),"-",Abfalldokumentation!$W2132)</f>
        <v>-</v>
      </c>
      <c r="I2132" s="106">
        <f t="shared" si="319"/>
        <v>48</v>
      </c>
      <c r="J2132" s="107" t="str">
        <f t="shared" si="320"/>
        <v>Produkte</v>
      </c>
      <c r="K2132" s="107" t="str">
        <f t="shared" si="321"/>
        <v>BUs</v>
      </c>
      <c r="L2132" s="107" t="str">
        <f t="shared" si="322"/>
        <v>Symptome</v>
      </c>
      <c r="M213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IFERROR(VLOOKUP(Abfalldokumentation!$O2132,Kennzahlen!U:X,3,FALSE)*Abfalldokumentation!$B2132,"0")))),0)</f>
        <v>14.49175949220386</v>
      </c>
      <c r="N2132" s="106" t="str">
        <f>IF(ISBLANK(Q2132),VLOOKUP(Abfalldokumentation!$O2132,'Linien - BU'!R:S,2,FALSE),Q2132)</f>
        <v>BU4</v>
      </c>
      <c r="O2132" s="108">
        <f t="shared" si="323"/>
        <v>29500908</v>
      </c>
      <c r="P2132" s="108">
        <f t="shared" si="324"/>
        <v>61</v>
      </c>
      <c r="Q2132" s="146" t="s">
        <v>9</v>
      </c>
      <c r="R2132" s="122">
        <v>29500908</v>
      </c>
      <c r="S2132" s="122">
        <v>10</v>
      </c>
      <c r="T2132" s="111">
        <v>61</v>
      </c>
      <c r="U2132" s="112">
        <v>44531</v>
      </c>
      <c r="V2132" s="121"/>
      <c r="W2132" s="122"/>
      <c r="X2132" s="123" t="str">
        <f>IFERROR(VLOOKUP(Abfalldokumentation!$R2132,Artikel!A:C,3,FALSE),Abfalldokumentation!$R2132)</f>
        <v>ABS GRUY</v>
      </c>
    </row>
    <row r="2133" spans="1:24" ht="30" customHeight="1" x14ac:dyDescent="0.25">
      <c r="A2133" s="103" t="str">
        <f>VLOOKUP(N2133,'Linien - BU'!A:B,2,FALSE)</f>
        <v>BU4</v>
      </c>
      <c r="B2133" s="104">
        <f t="shared" si="318"/>
        <v>13</v>
      </c>
      <c r="C2133" s="105">
        <f>Abfalldokumentation!$U2133</f>
        <v>44531</v>
      </c>
      <c r="D2133" s="68" t="str">
        <f>IFERROR(VLOOKUP(Tabelle3[[#This Row],[Artikelnr.]],Produktgruppe!A:B,2,0),Tabelle3[[#This Row],[Produktname]])</f>
        <v>ABS 295</v>
      </c>
      <c r="E2133" s="106" t="str">
        <f>IFERROR(VLOOKUP(Abfalldokumentation!$O2133,Artikel!A:C,3,FALSE),Abfalldokumentation!$O2133)</f>
        <v>ABS GRUY</v>
      </c>
      <c r="F2133" s="106" t="str">
        <f>VLOOKUP(T2133,'Liste Gründe'!A:D,2,FALSE)</f>
        <v>keinen Verwendungszweck</v>
      </c>
      <c r="G2133" s="105" t="str">
        <f>IF(ISBLANK(V2133),VLOOKUP(Abfalldokumentation!$P2133,'Liste Gründe'!A:D,3,FALSE),V2133)</f>
        <v>keinen Verwendungszweck</v>
      </c>
      <c r="H2133" s="106" t="str">
        <f>IF(ISBLANK(Abfalldokumentation!$W2133),"-",Abfalldokumentation!$W2133)</f>
        <v>-</v>
      </c>
      <c r="I2133" s="106">
        <f t="shared" si="319"/>
        <v>48</v>
      </c>
      <c r="J2133" s="107" t="str">
        <f t="shared" si="320"/>
        <v>Produkte</v>
      </c>
      <c r="K2133" s="107" t="str">
        <f t="shared" si="321"/>
        <v>BUs</v>
      </c>
      <c r="L2133" s="107" t="str">
        <f t="shared" si="322"/>
        <v>Symptome</v>
      </c>
      <c r="M213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IFERROR(VLOOKUP(Abfalldokumentation!$O2133,Kennzahlen!U:X,3,FALSE)*Abfalldokumentation!$B2133,"0")))),0)</f>
        <v>14.49175949220386</v>
      </c>
      <c r="N2133" s="106" t="str">
        <f>IF(ISBLANK(Q2133),VLOOKUP(Abfalldokumentation!$O2133,'Linien - BU'!R:S,2,FALSE),Q2133)</f>
        <v>BU4</v>
      </c>
      <c r="O2133" s="108">
        <f t="shared" si="323"/>
        <v>29500908</v>
      </c>
      <c r="P2133" s="108">
        <f t="shared" si="324"/>
        <v>61</v>
      </c>
      <c r="Q2133" s="146" t="s">
        <v>9</v>
      </c>
      <c r="R2133" s="122">
        <v>29500908</v>
      </c>
      <c r="S2133" s="122">
        <v>13</v>
      </c>
      <c r="T2133" s="111">
        <v>61</v>
      </c>
      <c r="U2133" s="112">
        <v>44531</v>
      </c>
      <c r="V2133" s="121"/>
      <c r="W2133" s="122"/>
      <c r="X2133" s="123" t="str">
        <f>IFERROR(VLOOKUP(Abfalldokumentation!$R2133,Artikel!A:C,3,FALSE),Abfalldokumentation!$R2133)</f>
        <v>ABS GRUY</v>
      </c>
    </row>
    <row r="2134" spans="1:24" ht="30" customHeight="1" x14ac:dyDescent="0.25">
      <c r="A2134" s="103" t="str">
        <f>VLOOKUP(N2134,'Linien - BU'!A:B,2,FALSE)</f>
        <v>BU4</v>
      </c>
      <c r="B2134" s="104">
        <f t="shared" si="318"/>
        <v>15</v>
      </c>
      <c r="C2134" s="105">
        <f>Abfalldokumentation!$U2134</f>
        <v>44531</v>
      </c>
      <c r="D2134" s="68" t="str">
        <f>IFERROR(VLOOKUP(Tabelle3[[#This Row],[Artikelnr.]],Produktgruppe!A:B,2,0),Tabelle3[[#This Row],[Produktname]])</f>
        <v>ABS 295</v>
      </c>
      <c r="E2134" s="106" t="str">
        <f>IFERROR(VLOOKUP(Abfalldokumentation!$O2134,Artikel!A:C,3,FALSE),Abfalldokumentation!$O2134)</f>
        <v>ABS Unser Blütenkäse</v>
      </c>
      <c r="F2134" s="106" t="str">
        <f>VLOOKUP(T2134,'Liste Gründe'!A:D,2,FALSE)</f>
        <v>keinen Verwendungszweck</v>
      </c>
      <c r="G2134" s="105" t="str">
        <f>IF(ISBLANK(V2134),VLOOKUP(Abfalldokumentation!$P2134,'Liste Gründe'!A:D,3,FALSE),V2134)</f>
        <v>keinen Verwendungszweck</v>
      </c>
      <c r="H2134" s="106" t="str">
        <f>IF(ISBLANK(Abfalldokumentation!$W2134),"-",Abfalldokumentation!$W2134)</f>
        <v>-</v>
      </c>
      <c r="I2134" s="106">
        <f t="shared" si="319"/>
        <v>48</v>
      </c>
      <c r="J2134" s="107" t="str">
        <f t="shared" si="320"/>
        <v>Produkte</v>
      </c>
      <c r="K2134" s="107" t="str">
        <f t="shared" si="321"/>
        <v>BUs</v>
      </c>
      <c r="L2134" s="107" t="str">
        <f t="shared" si="322"/>
        <v>Symptome</v>
      </c>
      <c r="M213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IFERROR(VLOOKUP(Abfalldokumentation!$O2134,Kennzahlen!U:X,3,FALSE)*Abfalldokumentation!$B2134,"0")))),0)</f>
        <v>9.4651380183951126</v>
      </c>
      <c r="N2134" s="106" t="str">
        <f>IF(ISBLANK(Q2134),VLOOKUP(Abfalldokumentation!$O2134,'Linien - BU'!R:S,2,FALSE),Q2134)</f>
        <v>BU4</v>
      </c>
      <c r="O2134" s="108">
        <f t="shared" si="323"/>
        <v>29500910</v>
      </c>
      <c r="P2134" s="108">
        <f t="shared" si="324"/>
        <v>61</v>
      </c>
      <c r="Q2134" s="146" t="s">
        <v>9</v>
      </c>
      <c r="R2134" s="122">
        <v>29500910</v>
      </c>
      <c r="S2134" s="122">
        <v>15</v>
      </c>
      <c r="T2134" s="111">
        <v>61</v>
      </c>
      <c r="U2134" s="112">
        <v>44531</v>
      </c>
      <c r="V2134" s="121"/>
      <c r="W2134" s="122"/>
      <c r="X2134" s="123" t="str">
        <f>IFERROR(VLOOKUP(Abfalldokumentation!$R2134,Artikel!A:C,3,FALSE),Abfalldokumentation!$R2134)</f>
        <v>ABS Unser Blütenkäse</v>
      </c>
    </row>
    <row r="2135" spans="1:24" ht="30" customHeight="1" x14ac:dyDescent="0.25">
      <c r="A2135" s="103" t="str">
        <f>VLOOKUP(N2135,'Linien - BU'!A:B,2,FALSE)</f>
        <v>BU4</v>
      </c>
      <c r="B2135" s="104">
        <f t="shared" si="318"/>
        <v>15</v>
      </c>
      <c r="C2135" s="105">
        <f>Abfalldokumentation!$U2135</f>
        <v>44531</v>
      </c>
      <c r="D2135" s="68" t="str">
        <f>IFERROR(VLOOKUP(Tabelle3[[#This Row],[Artikelnr.]],Produktgruppe!A:B,2,0),Tabelle3[[#This Row],[Produktname]])</f>
        <v>ABS 295</v>
      </c>
      <c r="E2135" s="106" t="str">
        <f>IFERROR(VLOOKUP(Abfalldokumentation!$O2135,Artikel!A:C,3,FALSE),Abfalldokumentation!$O2135)</f>
        <v>ABS Crémeux</v>
      </c>
      <c r="F2135" s="106" t="str">
        <f>VLOOKUP(T2135,'Liste Gründe'!A:D,2,FALSE)</f>
        <v>keinen Verwendungszweck</v>
      </c>
      <c r="G2135" s="105" t="str">
        <f>IF(ISBLANK(V2135),VLOOKUP(Abfalldokumentation!$P2135,'Liste Gründe'!A:D,3,FALSE),V2135)</f>
        <v>keinen Verwendungszweck</v>
      </c>
      <c r="H2135" s="106" t="str">
        <f>IF(ISBLANK(Abfalldokumentation!$W2135),"-",Abfalldokumentation!$W2135)</f>
        <v>-</v>
      </c>
      <c r="I2135" s="106">
        <f t="shared" si="319"/>
        <v>48</v>
      </c>
      <c r="J2135" s="107" t="str">
        <f t="shared" si="320"/>
        <v>Produkte</v>
      </c>
      <c r="K2135" s="107" t="str">
        <f t="shared" si="321"/>
        <v>BUs</v>
      </c>
      <c r="L2135" s="107" t="str">
        <f t="shared" si="322"/>
        <v>Symptome</v>
      </c>
      <c r="M213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IFERROR(VLOOKUP(Abfalldokumentation!$O2135,Kennzahlen!U:X,3,FALSE)*Abfalldokumentation!$B2135,"0")))),0)</f>
        <v>8.1175550752835619</v>
      </c>
      <c r="N2135" s="106" t="str">
        <f>IF(ISBLANK(Q2135),VLOOKUP(Abfalldokumentation!$O2135,'Linien - BU'!R:S,2,FALSE),Q2135)</f>
        <v>BU4</v>
      </c>
      <c r="O2135" s="108">
        <f t="shared" si="323"/>
        <v>29500957</v>
      </c>
      <c r="P2135" s="108">
        <f t="shared" si="324"/>
        <v>61</v>
      </c>
      <c r="Q2135" s="146" t="s">
        <v>9</v>
      </c>
      <c r="R2135" s="122">
        <v>29500957</v>
      </c>
      <c r="S2135" s="122">
        <v>15</v>
      </c>
      <c r="T2135" s="111">
        <v>61</v>
      </c>
      <c r="U2135" s="112">
        <v>44531</v>
      </c>
      <c r="V2135" s="121"/>
      <c r="W2135" s="122"/>
      <c r="X2135" s="123" t="str">
        <f>IFERROR(VLOOKUP(Abfalldokumentation!$R2135,Artikel!A:C,3,FALSE),Abfalldokumentation!$R2135)</f>
        <v>ABS Crémeux</v>
      </c>
    </row>
    <row r="2136" spans="1:24" ht="30" customHeight="1" x14ac:dyDescent="0.25">
      <c r="A2136" s="103" t="str">
        <f>VLOOKUP(N2136,'Linien - BU'!A:B,2,FALSE)</f>
        <v>BU4</v>
      </c>
      <c r="B2136" s="104">
        <f t="shared" si="318"/>
        <v>12</v>
      </c>
      <c r="C2136" s="105">
        <f>Abfalldokumentation!$U2136</f>
        <v>44531</v>
      </c>
      <c r="D2136" s="68" t="str">
        <f>IFERROR(VLOOKUP(Tabelle3[[#This Row],[Artikelnr.]],Produktgruppe!A:B,2,0),Tabelle3[[#This Row],[Produktname]])</f>
        <v>ABS 295</v>
      </c>
      <c r="E2136" s="106" t="str">
        <f>IFERROR(VLOOKUP(Abfalldokumentation!$O2136,Artikel!A:C,3,FALSE),Abfalldokumentation!$O2136)</f>
        <v>ABS KELLERGEIST</v>
      </c>
      <c r="F2136" s="106" t="str">
        <f>VLOOKUP(T2136,'Liste Gründe'!A:D,2,FALSE)</f>
        <v>keinen Verwendungszweck</v>
      </c>
      <c r="G2136" s="105" t="str">
        <f>IF(ISBLANK(V2136),VLOOKUP(Abfalldokumentation!$P2136,'Liste Gründe'!A:D,3,FALSE),V2136)</f>
        <v>keinen Verwendungszweck</v>
      </c>
      <c r="H2136" s="106" t="str">
        <f>IF(ISBLANK(Abfalldokumentation!$W2136),"-",Abfalldokumentation!$W2136)</f>
        <v>-</v>
      </c>
      <c r="I2136" s="106">
        <f t="shared" si="319"/>
        <v>48</v>
      </c>
      <c r="J2136" s="107" t="str">
        <f t="shared" si="320"/>
        <v>Produkte</v>
      </c>
      <c r="K2136" s="107" t="str">
        <f t="shared" si="321"/>
        <v>BUs</v>
      </c>
      <c r="L2136" s="107" t="str">
        <f t="shared" si="322"/>
        <v>Symptome</v>
      </c>
      <c r="M213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IFERROR(VLOOKUP(Abfalldokumentation!$O2136,Kennzahlen!U:X,3,FALSE)*Abfalldokumentation!$B2136,"0")))),0)</f>
        <v>8.0682678667519738</v>
      </c>
      <c r="N2136" s="106" t="str">
        <f>IF(ISBLANK(Q2136),VLOOKUP(Abfalldokumentation!$O2136,'Linien - BU'!R:S,2,FALSE),Q2136)</f>
        <v>BU4</v>
      </c>
      <c r="O2136" s="108">
        <f t="shared" si="323"/>
        <v>29501028</v>
      </c>
      <c r="P2136" s="108">
        <f t="shared" si="324"/>
        <v>61</v>
      </c>
      <c r="Q2136" s="146" t="s">
        <v>9</v>
      </c>
      <c r="R2136" s="122">
        <v>29501028</v>
      </c>
      <c r="S2136" s="122">
        <v>12</v>
      </c>
      <c r="T2136" s="111">
        <v>61</v>
      </c>
      <c r="U2136" s="112">
        <v>44531</v>
      </c>
      <c r="V2136" s="121"/>
      <c r="W2136" s="122"/>
      <c r="X2136" s="123" t="str">
        <f>IFERROR(VLOOKUP(Abfalldokumentation!$R2136,Artikel!A:C,3,FALSE),Abfalldokumentation!$R2136)</f>
        <v>ABS KELLERGEIST</v>
      </c>
    </row>
    <row r="2137" spans="1:24" ht="30" customHeight="1" x14ac:dyDescent="0.25">
      <c r="A2137" s="103" t="str">
        <f>VLOOKUP(N2137,'Linien - BU'!A:B,2,FALSE)</f>
        <v>BU4</v>
      </c>
      <c r="B2137" s="104">
        <f t="shared" si="318"/>
        <v>18</v>
      </c>
      <c r="C2137" s="105">
        <f>Abfalldokumentation!$U2137</f>
        <v>44531</v>
      </c>
      <c r="D2137" s="68" t="str">
        <f>IFERROR(VLOOKUP(Tabelle3[[#This Row],[Artikelnr.]],Produktgruppe!A:B,2,0),Tabelle3[[#This Row],[Produktname]])</f>
        <v>ABS 295</v>
      </c>
      <c r="E2137" s="106" t="str">
        <f>IFERROR(VLOOKUP(Abfalldokumentation!$O2137,Artikel!A:C,3,FALSE),Abfalldokumentation!$O2137)</f>
        <v>ABS BRUSCHETTA</v>
      </c>
      <c r="F2137" s="106" t="str">
        <f>VLOOKUP(T2137,'Liste Gründe'!A:D,2,FALSE)</f>
        <v>keinen Verwendungszweck</v>
      </c>
      <c r="G2137" s="105" t="str">
        <f>IF(ISBLANK(V2137),VLOOKUP(Abfalldokumentation!$P2137,'Liste Gründe'!A:D,3,FALSE),V2137)</f>
        <v>keinen Verwendungszweck</v>
      </c>
      <c r="H2137" s="106" t="str">
        <f>IF(ISBLANK(Abfalldokumentation!$W2137),"-",Abfalldokumentation!$W2137)</f>
        <v>-</v>
      </c>
      <c r="I2137" s="106">
        <f t="shared" si="319"/>
        <v>48</v>
      </c>
      <c r="J2137" s="107" t="str">
        <f t="shared" si="320"/>
        <v>Produkte</v>
      </c>
      <c r="K2137" s="107" t="str">
        <f t="shared" si="321"/>
        <v>BUs</v>
      </c>
      <c r="L2137" s="107" t="str">
        <f t="shared" si="322"/>
        <v>Symptome</v>
      </c>
      <c r="M213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IFERROR(VLOOKUP(Abfalldokumentation!$O2137,Kennzahlen!U:X,3,FALSE)*Abfalldokumentation!$B2137,"0")))),0)</f>
        <v>7.281148389532067</v>
      </c>
      <c r="N2137" s="106" t="str">
        <f>IF(ISBLANK(Q2137),VLOOKUP(Abfalldokumentation!$O2137,'Linien - BU'!R:S,2,FALSE),Q2137)</f>
        <v>BU4</v>
      </c>
      <c r="O2137" s="108">
        <f t="shared" si="323"/>
        <v>29501029</v>
      </c>
      <c r="P2137" s="108">
        <f t="shared" si="324"/>
        <v>61</v>
      </c>
      <c r="Q2137" s="146" t="s">
        <v>9</v>
      </c>
      <c r="R2137" s="122">
        <v>29501029</v>
      </c>
      <c r="S2137" s="122">
        <v>18</v>
      </c>
      <c r="T2137" s="111">
        <v>61</v>
      </c>
      <c r="U2137" s="112">
        <v>44531</v>
      </c>
      <c r="V2137" s="121"/>
      <c r="W2137" s="122"/>
      <c r="X2137" s="123" t="str">
        <f>IFERROR(VLOOKUP(Abfalldokumentation!$R2137,Artikel!A:C,3,FALSE),Abfalldokumentation!$R2137)</f>
        <v>ABS BRUSCHETTA</v>
      </c>
    </row>
    <row r="2138" spans="1:24" ht="30" customHeight="1" x14ac:dyDescent="0.25">
      <c r="A2138" s="103" t="str">
        <f>VLOOKUP(N2138,'Linien - BU'!A:B,2,FALSE)</f>
        <v>BU4</v>
      </c>
      <c r="B2138" s="104">
        <f t="shared" si="318"/>
        <v>20</v>
      </c>
      <c r="C2138" s="105">
        <f>Abfalldokumentation!$U2138</f>
        <v>44531</v>
      </c>
      <c r="D2138" s="68" t="str">
        <f>IFERROR(VLOOKUP(Tabelle3[[#This Row],[Artikelnr.]],Produktgruppe!A:B,2,0),Tabelle3[[#This Row],[Produktname]])</f>
        <v>ABS 295</v>
      </c>
      <c r="E2138" s="106" t="str">
        <f>IFERROR(VLOOKUP(Abfalldokumentation!$O2138,Artikel!A:C,3,FALSE),Abfalldokumentation!$O2138)</f>
        <v>ABS BRUSCHETTA</v>
      </c>
      <c r="F2138" s="106" t="str">
        <f>VLOOKUP(T2138,'Liste Gründe'!A:D,2,FALSE)</f>
        <v>keinen Verwendungszweck</v>
      </c>
      <c r="G2138" s="105" t="str">
        <f>IF(ISBLANK(V2138),VLOOKUP(Abfalldokumentation!$P2138,'Liste Gründe'!A:D,3,FALSE),V2138)</f>
        <v>keinen Verwendungszweck</v>
      </c>
      <c r="H2138" s="106" t="str">
        <f>IF(ISBLANK(Abfalldokumentation!$W2138),"-",Abfalldokumentation!$W2138)</f>
        <v>-</v>
      </c>
      <c r="I2138" s="106">
        <f t="shared" si="319"/>
        <v>48</v>
      </c>
      <c r="J2138" s="107" t="str">
        <f t="shared" si="320"/>
        <v>Produkte</v>
      </c>
      <c r="K2138" s="107" t="str">
        <f t="shared" si="321"/>
        <v>BUs</v>
      </c>
      <c r="L2138" s="107" t="str">
        <f t="shared" si="322"/>
        <v>Symptome</v>
      </c>
      <c r="M213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IFERROR(VLOOKUP(Abfalldokumentation!$O2138,Kennzahlen!U:X,3,FALSE)*Abfalldokumentation!$B2138,"0")))),0)</f>
        <v>7.281148389532067</v>
      </c>
      <c r="N2138" s="106" t="str">
        <f>IF(ISBLANK(Q2138),VLOOKUP(Abfalldokumentation!$O2138,'Linien - BU'!R:S,2,FALSE),Q2138)</f>
        <v>BU4</v>
      </c>
      <c r="O2138" s="108">
        <f t="shared" si="323"/>
        <v>29501029</v>
      </c>
      <c r="P2138" s="108">
        <f t="shared" si="324"/>
        <v>61</v>
      </c>
      <c r="Q2138" s="146" t="s">
        <v>9</v>
      </c>
      <c r="R2138" s="122">
        <v>29501029</v>
      </c>
      <c r="S2138" s="122">
        <v>20</v>
      </c>
      <c r="T2138" s="111">
        <v>61</v>
      </c>
      <c r="U2138" s="112">
        <v>44531</v>
      </c>
      <c r="V2138" s="121"/>
      <c r="W2138" s="122"/>
      <c r="X2138" s="123" t="str">
        <f>IFERROR(VLOOKUP(Abfalldokumentation!$R2138,Artikel!A:C,3,FALSE),Abfalldokumentation!$R2138)</f>
        <v>ABS BRUSCHETTA</v>
      </c>
    </row>
    <row r="2139" spans="1:24" ht="30" customHeight="1" x14ac:dyDescent="0.25">
      <c r="A2139" s="103" t="str">
        <f>VLOOKUP(N2139,'Linien - BU'!A:B,2,FALSE)</f>
        <v>BU4</v>
      </c>
      <c r="B2139" s="104">
        <f t="shared" si="318"/>
        <v>11</v>
      </c>
      <c r="C2139" s="105">
        <f>Abfalldokumentation!$U2139</f>
        <v>44531</v>
      </c>
      <c r="D2139" s="68" t="str">
        <f>IFERROR(VLOOKUP(Tabelle3[[#This Row],[Artikelnr.]],Produktgruppe!A:B,2,0),Tabelle3[[#This Row],[Produktname]])</f>
        <v>ABS 295</v>
      </c>
      <c r="E2139" s="106" t="str">
        <f>IFERROR(VLOOKUP(Abfalldokumentation!$O2139,Artikel!A:C,3,FALSE),Abfalldokumentation!$O2139)</f>
        <v>ABS ORANG-PESTO</v>
      </c>
      <c r="F2139" s="106" t="str">
        <f>VLOOKUP(T2139,'Liste Gründe'!A:D,2,FALSE)</f>
        <v>keinen Verwendungszweck</v>
      </c>
      <c r="G2139" s="105" t="str">
        <f>IF(ISBLANK(V2139),VLOOKUP(Abfalldokumentation!$P2139,'Liste Gründe'!A:D,3,FALSE),V2139)</f>
        <v>keinen Verwendungszweck</v>
      </c>
      <c r="H2139" s="106" t="str">
        <f>IF(ISBLANK(Abfalldokumentation!$W2139),"-",Abfalldokumentation!$W2139)</f>
        <v>-</v>
      </c>
      <c r="I2139" s="106">
        <f t="shared" si="319"/>
        <v>48</v>
      </c>
      <c r="J2139" s="107" t="str">
        <f t="shared" si="320"/>
        <v>Produkte</v>
      </c>
      <c r="K2139" s="107" t="str">
        <f t="shared" si="321"/>
        <v>BUs</v>
      </c>
      <c r="L2139" s="107" t="str">
        <f t="shared" si="322"/>
        <v>Symptome</v>
      </c>
      <c r="M213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IFERROR(VLOOKUP(Abfalldokumentation!$O2139,Kennzahlen!U:X,3,FALSE)*Abfalldokumentation!$B2139,"0")))),0)</f>
        <v>7.2678522889458623</v>
      </c>
      <c r="N2139" s="106" t="str">
        <f>IF(ISBLANK(Q2139),VLOOKUP(Abfalldokumentation!$O2139,'Linien - BU'!R:S,2,FALSE),Q2139)</f>
        <v>BU4</v>
      </c>
      <c r="O2139" s="108">
        <f t="shared" si="323"/>
        <v>29501030</v>
      </c>
      <c r="P2139" s="108">
        <f t="shared" si="324"/>
        <v>61</v>
      </c>
      <c r="Q2139" s="146" t="s">
        <v>9</v>
      </c>
      <c r="R2139" s="122">
        <v>29501030</v>
      </c>
      <c r="S2139" s="122">
        <v>11</v>
      </c>
      <c r="T2139" s="111">
        <v>61</v>
      </c>
      <c r="U2139" s="112">
        <v>44531</v>
      </c>
      <c r="V2139" s="121"/>
      <c r="W2139" s="122"/>
      <c r="X2139" s="123" t="str">
        <f>IFERROR(VLOOKUP(Abfalldokumentation!$R2139,Artikel!A:C,3,FALSE),Abfalldokumentation!$R2139)</f>
        <v>ABS ORANG-PESTO</v>
      </c>
    </row>
    <row r="2140" spans="1:24" ht="30" customHeight="1" x14ac:dyDescent="0.25">
      <c r="A2140" s="103" t="str">
        <f>VLOOKUP(N2140,'Linien - BU'!A:B,2,FALSE)</f>
        <v>BU4</v>
      </c>
      <c r="B2140" s="104">
        <f t="shared" si="318"/>
        <v>18</v>
      </c>
      <c r="C2140" s="105">
        <f>Abfalldokumentation!$U2140</f>
        <v>44531</v>
      </c>
      <c r="D2140" s="68" t="str">
        <f>IFERROR(VLOOKUP(Tabelle3[[#This Row],[Artikelnr.]],Produktgruppe!A:B,2,0),Tabelle3[[#This Row],[Produktname]])</f>
        <v>ABS 295</v>
      </c>
      <c r="E2140" s="106" t="str">
        <f>IFERROR(VLOOKUP(Abfalldokumentation!$O2140,Artikel!A:C,3,FALSE),Abfalldokumentation!$O2140)</f>
        <v>ABS OLD-AMSTERDAM</v>
      </c>
      <c r="F2140" s="106" t="str">
        <f>VLOOKUP(T2140,'Liste Gründe'!A:D,2,FALSE)</f>
        <v>keinen Verwendungszweck</v>
      </c>
      <c r="G2140" s="105" t="str">
        <f>IF(ISBLANK(V2140),VLOOKUP(Abfalldokumentation!$P2140,'Liste Gründe'!A:D,3,FALSE),V2140)</f>
        <v>keinen Verwendungszweck</v>
      </c>
      <c r="H2140" s="106" t="str">
        <f>IF(ISBLANK(Abfalldokumentation!$W2140),"-",Abfalldokumentation!$W2140)</f>
        <v>-</v>
      </c>
      <c r="I2140" s="106">
        <f t="shared" si="319"/>
        <v>48</v>
      </c>
      <c r="J2140" s="107" t="str">
        <f t="shared" si="320"/>
        <v>Produkte</v>
      </c>
      <c r="K2140" s="107" t="str">
        <f t="shared" si="321"/>
        <v>BUs</v>
      </c>
      <c r="L2140" s="107" t="str">
        <f t="shared" si="322"/>
        <v>Symptome</v>
      </c>
      <c r="M214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IFERROR(VLOOKUP(Abfalldokumentation!$O2140,Kennzahlen!U:X,3,FALSE)*Abfalldokumentation!$B2140,"0")))),0)</f>
        <v>10.868925052314992</v>
      </c>
      <c r="N2140" s="106" t="str">
        <f>IF(ISBLANK(Q2140),VLOOKUP(Abfalldokumentation!$O2140,'Linien - BU'!R:S,2,FALSE),Q2140)</f>
        <v>BU4</v>
      </c>
      <c r="O2140" s="108">
        <f t="shared" si="323"/>
        <v>29501039</v>
      </c>
      <c r="P2140" s="108">
        <f t="shared" si="324"/>
        <v>61</v>
      </c>
      <c r="Q2140" s="146" t="s">
        <v>9</v>
      </c>
      <c r="R2140" s="122">
        <v>29501039</v>
      </c>
      <c r="S2140" s="122">
        <v>18</v>
      </c>
      <c r="T2140" s="111">
        <v>61</v>
      </c>
      <c r="U2140" s="112">
        <v>44531</v>
      </c>
      <c r="V2140" s="121"/>
      <c r="W2140" s="122"/>
      <c r="X2140" s="123" t="str">
        <f>IFERROR(VLOOKUP(Abfalldokumentation!$R2140,Artikel!A:C,3,FALSE),Abfalldokumentation!$R2140)</f>
        <v>ABS OLD-AMSTERDAM</v>
      </c>
    </row>
    <row r="2141" spans="1:24" ht="30" customHeight="1" x14ac:dyDescent="0.25">
      <c r="A2141" s="103" t="str">
        <f>VLOOKUP(N2141,'Linien - BU'!A:B,2,FALSE)</f>
        <v>BU4</v>
      </c>
      <c r="B2141" s="104">
        <f t="shared" si="318"/>
        <v>20</v>
      </c>
      <c r="C2141" s="105">
        <f>Abfalldokumentation!$U2141</f>
        <v>44531</v>
      </c>
      <c r="D2141" s="68" t="str">
        <f>IFERROR(VLOOKUP(Tabelle3[[#This Row],[Artikelnr.]],Produktgruppe!A:B,2,0),Tabelle3[[#This Row],[Produktname]])</f>
        <v>ABS 295</v>
      </c>
      <c r="E2141" s="106" t="str">
        <f>IFERROR(VLOOKUP(Abfalldokumentation!$O2141,Artikel!A:C,3,FALSE),Abfalldokumentation!$O2141)</f>
        <v>ABS OLD-AMSTERDAM</v>
      </c>
      <c r="F2141" s="106" t="str">
        <f>VLOOKUP(T2141,'Liste Gründe'!A:D,2,FALSE)</f>
        <v>keinen Verwendungszweck</v>
      </c>
      <c r="G2141" s="105" t="str">
        <f>IF(ISBLANK(V2141),VLOOKUP(Abfalldokumentation!$P2141,'Liste Gründe'!A:D,3,FALSE),V2141)</f>
        <v>keinen Verwendungszweck</v>
      </c>
      <c r="H2141" s="106" t="str">
        <f>IF(ISBLANK(Abfalldokumentation!$W2141),"-",Abfalldokumentation!$W2141)</f>
        <v>-</v>
      </c>
      <c r="I2141" s="106">
        <f t="shared" si="319"/>
        <v>48</v>
      </c>
      <c r="J2141" s="107" t="str">
        <f t="shared" si="320"/>
        <v>Produkte</v>
      </c>
      <c r="K2141" s="107" t="str">
        <f t="shared" si="321"/>
        <v>BUs</v>
      </c>
      <c r="L2141" s="107" t="str">
        <f t="shared" si="322"/>
        <v>Symptome</v>
      </c>
      <c r="M214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IFERROR(VLOOKUP(Abfalldokumentation!$O2141,Kennzahlen!U:X,3,FALSE)*Abfalldokumentation!$B2141,"0")))),0)</f>
        <v>10.868925052314992</v>
      </c>
      <c r="N2141" s="106" t="str">
        <f>IF(ISBLANK(Q2141),VLOOKUP(Abfalldokumentation!$O2141,'Linien - BU'!R:S,2,FALSE),Q2141)</f>
        <v>BU4</v>
      </c>
      <c r="O2141" s="108">
        <f t="shared" si="323"/>
        <v>29501039</v>
      </c>
      <c r="P2141" s="108">
        <f t="shared" si="324"/>
        <v>61</v>
      </c>
      <c r="Q2141" s="146" t="s">
        <v>9</v>
      </c>
      <c r="R2141" s="122">
        <v>29501039</v>
      </c>
      <c r="S2141" s="122">
        <v>20</v>
      </c>
      <c r="T2141" s="111">
        <v>61</v>
      </c>
      <c r="U2141" s="112">
        <v>44531</v>
      </c>
      <c r="V2141" s="121"/>
      <c r="W2141" s="122"/>
      <c r="X2141" s="123" t="str">
        <f>IFERROR(VLOOKUP(Abfalldokumentation!$R2141,Artikel!A:C,3,FALSE),Abfalldokumentation!$R2141)</f>
        <v>ABS OLD-AMSTERDAM</v>
      </c>
    </row>
    <row r="2142" spans="1:24" ht="30" customHeight="1" x14ac:dyDescent="0.25">
      <c r="A2142" s="103" t="str">
        <f>VLOOKUP(N2142,'Linien - BU'!A:B,2,FALSE)</f>
        <v>BU4</v>
      </c>
      <c r="B2142" s="104">
        <f t="shared" si="318"/>
        <v>13</v>
      </c>
      <c r="C2142" s="105">
        <f>Abfalldokumentation!$U2142</f>
        <v>44531</v>
      </c>
      <c r="D2142" s="68" t="str">
        <f>IFERROR(VLOOKUP(Tabelle3[[#This Row],[Artikelnr.]],Produktgruppe!A:B,2,0),Tabelle3[[#This Row],[Produktname]])</f>
        <v>ABS 295</v>
      </c>
      <c r="E2142" s="106" t="str">
        <f>IFERROR(VLOOKUP(Abfalldokumentation!$O2142,Artikel!A:C,3,FALSE),Abfalldokumentation!$O2142)</f>
        <v>ABS MUNSTER</v>
      </c>
      <c r="F2142" s="106" t="str">
        <f>VLOOKUP(T2142,'Liste Gründe'!A:D,2,FALSE)</f>
        <v>keinen Verwendungszweck</v>
      </c>
      <c r="G2142" s="105" t="str">
        <f>IF(ISBLANK(V2142),VLOOKUP(Abfalldokumentation!$P2142,'Liste Gründe'!A:D,3,FALSE),V2142)</f>
        <v>keinen Verwendungszweck</v>
      </c>
      <c r="H2142" s="106" t="str">
        <f>IF(ISBLANK(Abfalldokumentation!$W2142),"-",Abfalldokumentation!$W2142)</f>
        <v>-</v>
      </c>
      <c r="I2142" s="106">
        <f t="shared" si="319"/>
        <v>48</v>
      </c>
      <c r="J2142" s="107" t="str">
        <f t="shared" si="320"/>
        <v>Produkte</v>
      </c>
      <c r="K2142" s="107" t="str">
        <f t="shared" si="321"/>
        <v>BUs</v>
      </c>
      <c r="L2142" s="107" t="str">
        <f t="shared" si="322"/>
        <v>Symptome</v>
      </c>
      <c r="M214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IFERROR(VLOOKUP(Abfalldokumentation!$O2142,Kennzahlen!U:X,3,FALSE)*Abfalldokumentation!$B2142,"0")))),0)</f>
        <v>8.5413985337376133</v>
      </c>
      <c r="N2142" s="106" t="str">
        <f>IF(ISBLANK(Q2142),VLOOKUP(Abfalldokumentation!$O2142,'Linien - BU'!R:S,2,FALSE),Q2142)</f>
        <v>BU4</v>
      </c>
      <c r="O2142" s="108">
        <f t="shared" si="323"/>
        <v>29501040</v>
      </c>
      <c r="P2142" s="108">
        <f t="shared" si="324"/>
        <v>61</v>
      </c>
      <c r="Q2142" s="146" t="s">
        <v>9</v>
      </c>
      <c r="R2142" s="122">
        <v>29501040</v>
      </c>
      <c r="S2142" s="122">
        <v>13</v>
      </c>
      <c r="T2142" s="111">
        <v>61</v>
      </c>
      <c r="U2142" s="112">
        <v>44531</v>
      </c>
      <c r="V2142" s="121"/>
      <c r="W2142" s="122"/>
      <c r="X2142" s="123" t="str">
        <f>IFERROR(VLOOKUP(Abfalldokumentation!$R2142,Artikel!A:C,3,FALSE),Abfalldokumentation!$R2142)</f>
        <v>ABS MUNSTER</v>
      </c>
    </row>
    <row r="2143" spans="1:24" ht="30" customHeight="1" x14ac:dyDescent="0.25">
      <c r="A2143" s="103" t="str">
        <f>VLOOKUP(N2143,'Linien - BU'!A:B,2,FALSE)</f>
        <v>BU4</v>
      </c>
      <c r="B2143" s="104">
        <f t="shared" si="318"/>
        <v>80.319999999999993</v>
      </c>
      <c r="C2143" s="105">
        <f>Abfalldokumentation!$U2143</f>
        <v>44531</v>
      </c>
      <c r="D2143" s="68" t="str">
        <f>IFERROR(VLOOKUP(Tabelle3[[#This Row],[Artikelnr.]],Produktgruppe!A:B,2,0),Tabelle3[[#This Row],[Produktname]])</f>
        <v>ABS 295</v>
      </c>
      <c r="E2143" s="106" t="str">
        <f>IFERROR(VLOOKUP(Abfalldokumentation!$O2143,Artikel!A:C,3,FALSE),Abfalldokumentation!$O2143)</f>
        <v>ABS BRUSCHETTA</v>
      </c>
      <c r="F2143" s="106" t="str">
        <f>VLOOKUP(T2143,'Liste Gründe'!A:D,2,FALSE)</f>
        <v>keinen Verwendungszweck</v>
      </c>
      <c r="G2143" s="105" t="str">
        <f>IF(ISBLANK(V2143),VLOOKUP(Abfalldokumentation!$P2143,'Liste Gründe'!A:D,3,FALSE),V2143)</f>
        <v>keinen Verwendungszweck</v>
      </c>
      <c r="H2143" s="106" t="str">
        <f>IF(ISBLANK(Abfalldokumentation!$W2143),"-",Abfalldokumentation!$W2143)</f>
        <v>-</v>
      </c>
      <c r="I2143" s="106">
        <f t="shared" si="319"/>
        <v>48</v>
      </c>
      <c r="J2143" s="107" t="str">
        <f t="shared" si="320"/>
        <v>Produkte</v>
      </c>
      <c r="K2143" s="107" t="str">
        <f t="shared" si="321"/>
        <v>BUs</v>
      </c>
      <c r="L2143" s="107" t="str">
        <f t="shared" si="322"/>
        <v>Symptome</v>
      </c>
      <c r="M214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IFERROR(VLOOKUP(Abfalldokumentation!$O2143,Kennzahlen!U:X,3,FALSE)*Abfalldokumentation!$B2143,"0")))),0)</f>
        <v>7.281148389532067</v>
      </c>
      <c r="N2143" s="106" t="str">
        <f>IF(ISBLANK(Q2143),VLOOKUP(Abfalldokumentation!$O2143,'Linien - BU'!R:S,2,FALSE),Q2143)</f>
        <v>BU4</v>
      </c>
      <c r="O2143" s="108">
        <f t="shared" si="323"/>
        <v>29501029</v>
      </c>
      <c r="P2143" s="108">
        <f t="shared" si="324"/>
        <v>61</v>
      </c>
      <c r="Q2143" s="146" t="s">
        <v>9</v>
      </c>
      <c r="R2143" s="122">
        <v>29501029</v>
      </c>
      <c r="S2143" s="122">
        <v>80.319999999999993</v>
      </c>
      <c r="T2143" s="111">
        <v>61</v>
      </c>
      <c r="U2143" s="112">
        <v>44531</v>
      </c>
      <c r="V2143" s="121"/>
      <c r="W2143" s="122"/>
      <c r="X2143" s="123" t="str">
        <f>IFERROR(VLOOKUP(Abfalldokumentation!$R2143,Artikel!A:C,3,FALSE),Abfalldokumentation!$R2143)</f>
        <v>ABS BRUSCHETTA</v>
      </c>
    </row>
    <row r="2144" spans="1:24" ht="30" customHeight="1" x14ac:dyDescent="0.25">
      <c r="A2144" s="103" t="str">
        <f>VLOOKUP(N2144,'Linien - BU'!A:B,2,FALSE)</f>
        <v>Rest</v>
      </c>
      <c r="B2144" s="104">
        <f>S2144</f>
        <v>4.2</v>
      </c>
      <c r="C2144" s="105">
        <f>Abfalldokumentation!$U2144</f>
        <v>44531</v>
      </c>
      <c r="D2144" s="68" t="str">
        <f>IFERROR(VLOOKUP(Tabelle3[[#This Row],[Artikelnr.]],Produktgruppe!A:B,2,0),Tabelle3[[#This Row],[Produktname]])</f>
        <v>Rest</v>
      </c>
      <c r="E2144" s="106" t="str">
        <f>IFERROR(VLOOKUP(Abfalldokumentation!$O2144,Artikel!A:C,3,FALSE),Abfalldokumentation!$O2144)</f>
        <v>-</v>
      </c>
      <c r="F2144" s="106" t="str">
        <f>VLOOKUP(T2144,'Liste Gründe'!A:D,2,FALSE)</f>
        <v>Qualitätssicherung</v>
      </c>
      <c r="G2144" s="105" t="str">
        <f>IF(ISBLANK(V2144),VLOOKUP(Abfalldokumentation!$P2144,'Liste Gründe'!A:D,3,FALSE),V2144)</f>
        <v>Sensorik</v>
      </c>
      <c r="H2144" s="106" t="str">
        <f>IF(ISBLANK(Abfalldokumentation!$W2144),"-",Abfalldokumentation!$W2144)</f>
        <v>-</v>
      </c>
      <c r="I2144" s="106">
        <f>_xlfn.ISOWEEKNUM(C2144)</f>
        <v>48</v>
      </c>
      <c r="J2144" s="107" t="str">
        <f>"Produkte"</f>
        <v>Produkte</v>
      </c>
      <c r="K2144" s="107" t="str">
        <f>"BUs"</f>
        <v>BUs</v>
      </c>
      <c r="L2144" s="107" t="str">
        <f>"Symptome"</f>
        <v>Symptome</v>
      </c>
      <c r="M214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IFERROR(VLOOKUP(Abfalldokumentation!$O2144,Kennzahlen!U:X,3,FALSE)*Abfalldokumentation!$B2144,"0")))),0)</f>
        <v>0</v>
      </c>
      <c r="N2144" s="106" t="str">
        <f>IF(ISBLANK(Q2144),VLOOKUP(Abfalldokumentation!$O2144,'Linien - BU'!R:S,2,FALSE),Q2144)</f>
        <v>Labor</v>
      </c>
      <c r="O2144" s="108" t="str">
        <f>R2144</f>
        <v>-</v>
      </c>
      <c r="P2144" s="108">
        <f>T2144</f>
        <v>74</v>
      </c>
      <c r="Q2144" s="109" t="s">
        <v>185</v>
      </c>
      <c r="R2144" s="111" t="s">
        <v>52</v>
      </c>
      <c r="S2144" s="111">
        <v>4.2</v>
      </c>
      <c r="T2144" s="111">
        <v>74</v>
      </c>
      <c r="U2144" s="112">
        <v>44531</v>
      </c>
      <c r="V2144" s="113"/>
      <c r="W2144" s="111"/>
      <c r="X2144" s="114" t="str">
        <f>IFERROR(VLOOKUP(Abfalldokumentation!$R2144,Artikel!A:C,3,FALSE),Abfalldokumentation!$R2144)</f>
        <v>-</v>
      </c>
    </row>
    <row r="2145" spans="1:24" ht="30" customHeight="1" x14ac:dyDescent="0.25">
      <c r="A2145" s="103" t="str">
        <f>VLOOKUP(N2145,'Linien - BU'!A:B,2,FALSE)</f>
        <v>BU1</v>
      </c>
      <c r="B2145" s="104">
        <f>S2145</f>
        <v>25</v>
      </c>
      <c r="C2145" s="105">
        <f>Abfalldokumentation!$U2145</f>
        <v>44531</v>
      </c>
      <c r="D2145" s="68" t="str">
        <f>IFERROR(VLOOKUP(Tabelle3[[#This Row],[Artikelnr.]],Produktgruppe!A:B,2,0),Tabelle3[[#This Row],[Produktname]])</f>
        <v>VOS 295</v>
      </c>
      <c r="E2145" s="106" t="str">
        <f>IFERROR(VLOOKUP(Abfalldokumentation!$O2145,Artikel!A:C,3,FALSE),Abfalldokumentation!$O2145)</f>
        <v>VOS Räucher extra natri</v>
      </c>
      <c r="F2145" s="106" t="str">
        <f>VLOOKUP(T2145,'Liste Gründe'!A:D,2,FALSE)</f>
        <v>Rest</v>
      </c>
      <c r="G2145" s="105" t="str">
        <f>IF(ISBLANK(V2145),VLOOKUP(Abfalldokumentation!$P2145,'Liste Gründe'!A:D,3,FALSE),V2145)</f>
        <v>geschälte Rinde</v>
      </c>
      <c r="H2145" s="106" t="str">
        <f>IF(ISBLANK(Abfalldokumentation!$W2145),"-",Abfalldokumentation!$W2145)</f>
        <v>-</v>
      </c>
      <c r="I2145" s="106">
        <f>_xlfn.ISOWEEKNUM(C2145)</f>
        <v>48</v>
      </c>
      <c r="J2145" s="107" t="str">
        <f>"Produkte"</f>
        <v>Produkte</v>
      </c>
      <c r="K2145" s="107" t="str">
        <f>"BUs"</f>
        <v>BUs</v>
      </c>
      <c r="L2145" s="107" t="str">
        <f>"Symptome"</f>
        <v>Symptome</v>
      </c>
      <c r="M214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IFERROR(VLOOKUP(Abfalldokumentation!$O2145,Kennzahlen!U:X,3,FALSE)*Abfalldokumentation!$B2145,"0")))),0)</f>
        <v>12.5</v>
      </c>
      <c r="N2145" s="106" t="str">
        <f>IF(ISBLANK(Q2145),VLOOKUP(Abfalldokumentation!$O2145,'Linien - BU'!R:S,2,FALSE),Q2145)</f>
        <v>RWV</v>
      </c>
      <c r="O2145" s="108">
        <f>R2145</f>
        <v>29500613</v>
      </c>
      <c r="P2145" s="108">
        <f>T2145</f>
        <v>60</v>
      </c>
      <c r="Q2145" s="109" t="s">
        <v>188</v>
      </c>
      <c r="R2145" s="111">
        <v>29500613</v>
      </c>
      <c r="S2145" s="111">
        <v>25</v>
      </c>
      <c r="T2145" s="111">
        <v>60</v>
      </c>
      <c r="U2145" s="112">
        <v>44531</v>
      </c>
      <c r="V2145" s="113"/>
      <c r="W2145" s="111"/>
      <c r="X2145" s="114" t="str">
        <f>IFERROR(VLOOKUP(Abfalldokumentation!$R2145,Artikel!A:C,3,FALSE),Abfalldokumentation!$R2145)</f>
        <v>VOS Räucher extra natri</v>
      </c>
    </row>
    <row r="2146" spans="1:24" ht="30" customHeight="1" x14ac:dyDescent="0.25">
      <c r="A2146" s="103" t="str">
        <f>VLOOKUP(N2146,'Linien - BU'!A:B,2,FALSE)</f>
        <v>BU1</v>
      </c>
      <c r="B2146" s="104">
        <f t="shared" ref="B2146:B2176" si="325">S2146</f>
        <v>80</v>
      </c>
      <c r="C2146" s="105">
        <f>Abfalldokumentation!$U2146</f>
        <v>44531</v>
      </c>
      <c r="D2146" s="68" t="str">
        <f>IFERROR(VLOOKUP(Tabelle3[[#This Row],[Artikelnr.]],Produktgruppe!A:B,2,0),Tabelle3[[#This Row],[Produktname]])</f>
        <v>Zipfel 295</v>
      </c>
      <c r="E2146" s="106" t="str">
        <f>IFERROR(VLOOKUP(Abfalldokumentation!$O2146,Artikel!A:C,3,FALSE),Abfalldokumentation!$O2146)</f>
        <v>VOS VS-SCHI ZIPFEL</v>
      </c>
      <c r="F2146" s="106" t="str">
        <f>VLOOKUP(T2146,'Liste Gründe'!A:D,2,FALSE)</f>
        <v>Schimmel</v>
      </c>
      <c r="G2146" s="105" t="str">
        <f>IF(ISBLANK(V2146),VLOOKUP(Abfalldokumentation!$P2146,'Liste Gründe'!A:D,3,FALSE),V2146)</f>
        <v>Schimmel</v>
      </c>
      <c r="H2146" s="106" t="str">
        <f>IF(ISBLANK(Abfalldokumentation!$W2146),"-",Abfalldokumentation!$W2146)</f>
        <v>-</v>
      </c>
      <c r="I2146" s="106">
        <f t="shared" ref="I2146:I2176" si="326">_xlfn.ISOWEEKNUM(C2146)</f>
        <v>48</v>
      </c>
      <c r="J2146" s="107" t="str">
        <f t="shared" ref="J2146:J2176" si="327">"Produkte"</f>
        <v>Produkte</v>
      </c>
      <c r="K2146" s="107" t="str">
        <f t="shared" ref="K2146:K2176" si="328">"BUs"</f>
        <v>BUs</v>
      </c>
      <c r="L2146" s="107" t="str">
        <f t="shared" ref="L2146:L2176" si="329">"Symptome"</f>
        <v>Symptome</v>
      </c>
      <c r="M214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IFERROR(VLOOKUP(Abfalldokumentation!$O2146,Kennzahlen!U:X,3,FALSE)*Abfalldokumentation!$B2146,"0")))),0)</f>
        <v>40</v>
      </c>
      <c r="N2146" s="106" t="str">
        <f>IF(ISBLANK(Q2146),VLOOKUP(Abfalldokumentation!$O2146,'Linien - BU'!R:S,2,FALSE),Q2146)</f>
        <v>RWV</v>
      </c>
      <c r="O2146" s="108">
        <f t="shared" ref="O2146:O2176" si="330">R2146</f>
        <v>29501086</v>
      </c>
      <c r="P2146" s="108">
        <f t="shared" ref="P2146:P2176" si="331">T2146</f>
        <v>12</v>
      </c>
      <c r="Q2146" s="109" t="s">
        <v>188</v>
      </c>
      <c r="R2146" s="111">
        <v>29501086</v>
      </c>
      <c r="S2146" s="111">
        <v>80</v>
      </c>
      <c r="T2146" s="111">
        <v>12</v>
      </c>
      <c r="U2146" s="112">
        <v>44531</v>
      </c>
      <c r="V2146" s="113"/>
      <c r="W2146" s="111"/>
      <c r="X2146" s="114" t="str">
        <f>IFERROR(VLOOKUP(Abfalldokumentation!$R2146,Artikel!A:C,3,FALSE),Abfalldokumentation!$R2146)</f>
        <v>VOS VS-SCHI ZIPFEL</v>
      </c>
    </row>
    <row r="2147" spans="1:24" ht="30" customHeight="1" x14ac:dyDescent="0.25">
      <c r="A2147" s="103" t="str">
        <f>VLOOKUP(N2147,'Linien - BU'!A:B,2,FALSE)</f>
        <v>BU4</v>
      </c>
      <c r="B2147" s="104">
        <f t="shared" si="325"/>
        <v>186</v>
      </c>
      <c r="C2147" s="105">
        <f>Abfalldokumentation!$U2147</f>
        <v>44531</v>
      </c>
      <c r="D2147" s="68" t="str">
        <f>IFERROR(VLOOKUP(Tabelle3[[#This Row],[Artikelnr.]],Produktgruppe!A:B,2,0),Tabelle3[[#This Row],[Produktname]])</f>
        <v>ABS 295</v>
      </c>
      <c r="E2147" s="106" t="str">
        <f>IFERROR(VLOOKUP(Abfalldokumentation!$O2147,Artikel!A:C,3,FALSE),Abfalldokumentation!$O2147)</f>
        <v>ABS ZIEGE-GOU</v>
      </c>
      <c r="F2147" s="106" t="str">
        <f>VLOOKUP(T2147,'Liste Gründe'!A:D,2,FALSE)</f>
        <v>Verpackungsfehler</v>
      </c>
      <c r="G2147" s="105" t="str">
        <f>IF(ISBLANK(V2147),VLOOKUP(Abfalldokumentation!$P2147,'Liste Gründe'!A:D,3,FALSE),V2147)</f>
        <v>offene Verpackung</v>
      </c>
      <c r="H2147" s="106" t="str">
        <f>IF(ISBLANK(Abfalldokumentation!$W2147),"-",Abfalldokumentation!$W2147)</f>
        <v>-</v>
      </c>
      <c r="I2147" s="106">
        <f t="shared" si="326"/>
        <v>48</v>
      </c>
      <c r="J2147" s="107" t="str">
        <f t="shared" si="327"/>
        <v>Produkte</v>
      </c>
      <c r="K2147" s="107" t="str">
        <f t="shared" si="328"/>
        <v>BUs</v>
      </c>
      <c r="L2147" s="107" t="str">
        <f t="shared" si="329"/>
        <v>Symptome</v>
      </c>
      <c r="M214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IFERROR(VLOOKUP(Abfalldokumentation!$O2147,Kennzahlen!U:X,3,FALSE)*Abfalldokumentation!$B2147,"0")))),0)</f>
        <v>8.9154964727939934</v>
      </c>
      <c r="N2147" s="106" t="str">
        <f>IF(ISBLANK(Q2147),VLOOKUP(Abfalldokumentation!$O2147,'Linien - BU'!R:S,2,FALSE),Q2147)</f>
        <v>BU4</v>
      </c>
      <c r="O2147" s="108">
        <f t="shared" si="330"/>
        <v>29500887</v>
      </c>
      <c r="P2147" s="108">
        <f t="shared" si="331"/>
        <v>82</v>
      </c>
      <c r="Q2147" s="109" t="s">
        <v>9</v>
      </c>
      <c r="R2147" s="122">
        <v>29500887</v>
      </c>
      <c r="S2147" s="122">
        <v>186</v>
      </c>
      <c r="T2147" s="122">
        <v>82</v>
      </c>
      <c r="U2147" s="112">
        <v>44531</v>
      </c>
      <c r="V2147" s="121"/>
      <c r="W2147" s="122"/>
      <c r="X2147" s="123" t="str">
        <f>IFERROR(VLOOKUP(Abfalldokumentation!$R2147,Artikel!A:C,3,FALSE),Abfalldokumentation!$R2147)</f>
        <v>ABS ZIEGE-GOU</v>
      </c>
    </row>
    <row r="2148" spans="1:24" ht="30" customHeight="1" x14ac:dyDescent="0.25">
      <c r="A2148" s="103" t="str">
        <f>VLOOKUP(N2148,'Linien - BU'!A:B,2,FALSE)</f>
        <v>BU1</v>
      </c>
      <c r="B2148" s="104">
        <f t="shared" si="325"/>
        <v>110</v>
      </c>
      <c r="C2148" s="105">
        <f>Abfalldokumentation!$U2148</f>
        <v>44531</v>
      </c>
      <c r="D2148" s="68" t="str">
        <f>IFERROR(VLOOKUP(Tabelle3[[#This Row],[Artikelnr.]],Produktgruppe!A:B,2,0),Tabelle3[[#This Row],[Produktname]])</f>
        <v>Rest</v>
      </c>
      <c r="E2148" s="106" t="str">
        <f>IFERROR(VLOOKUP(Abfalldokumentation!$O2148,Artikel!A:C,3,FALSE),Abfalldokumentation!$O2148)</f>
        <v>-</v>
      </c>
      <c r="F2148" s="106" t="str">
        <f>VLOOKUP(T2148,'Liste Gründe'!A:D,2,FALSE)</f>
        <v>Linienbezogen</v>
      </c>
      <c r="G2148" s="105" t="str">
        <f>IF(ISBLANK(V2148),VLOOKUP(Abfalldokumentation!$P2148,'Liste Gründe'!A:D,3,FALSE),V2148)</f>
        <v>Reinigung</v>
      </c>
      <c r="H2148" s="106" t="str">
        <f>IF(ISBLANK(Abfalldokumentation!$W2148),"-",Abfalldokumentation!$W2148)</f>
        <v>-</v>
      </c>
      <c r="I2148" s="106">
        <f t="shared" si="326"/>
        <v>48</v>
      </c>
      <c r="J2148" s="107" t="str">
        <f t="shared" si="327"/>
        <v>Produkte</v>
      </c>
      <c r="K2148" s="107" t="str">
        <f t="shared" si="328"/>
        <v>BUs</v>
      </c>
      <c r="L2148" s="107" t="str">
        <f t="shared" si="329"/>
        <v>Symptome</v>
      </c>
      <c r="M214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IFERROR(VLOOKUP(Abfalldokumentation!$O2148,Kennzahlen!U:X,3,FALSE)*Abfalldokumentation!$B2148,"0")))),0)</f>
        <v>0</v>
      </c>
      <c r="N2148" s="106" t="str">
        <f>IF(ISBLANK(Q2148),VLOOKUP(Abfalldokumentation!$O2148,'Linien - BU'!R:S,2,FALSE),Q2148)</f>
        <v>Schmelze</v>
      </c>
      <c r="O2148" s="108" t="str">
        <f t="shared" si="330"/>
        <v>-</v>
      </c>
      <c r="P2148" s="108">
        <f t="shared" si="331"/>
        <v>10</v>
      </c>
      <c r="Q2148" s="109" t="s">
        <v>170</v>
      </c>
      <c r="R2148" s="122" t="s">
        <v>52</v>
      </c>
      <c r="S2148" s="122">
        <v>110</v>
      </c>
      <c r="T2148" s="122">
        <v>10</v>
      </c>
      <c r="U2148" s="112">
        <v>44531</v>
      </c>
      <c r="V2148" s="121"/>
      <c r="W2148" s="122"/>
      <c r="X2148" s="123" t="str">
        <f>IFERROR(VLOOKUP(Abfalldokumentation!$R2148,Artikel!A:C,3,FALSE),Abfalldokumentation!$R2148)</f>
        <v>-</v>
      </c>
    </row>
    <row r="2149" spans="1:24" ht="30" customHeight="1" x14ac:dyDescent="0.25">
      <c r="A2149" s="103" t="str">
        <f>VLOOKUP(N2149,'Linien - BU'!A:B,2,FALSE)</f>
        <v>BU1</v>
      </c>
      <c r="B2149" s="104">
        <f t="shared" si="325"/>
        <v>271</v>
      </c>
      <c r="C2149" s="105">
        <f>Abfalldokumentation!$U2149</f>
        <v>44531</v>
      </c>
      <c r="D2149" s="68" t="str">
        <f>IFERROR(VLOOKUP(Tabelle3[[#This Row],[Artikelnr.]],Produktgruppe!A:B,2,0),Tabelle3[[#This Row],[Produktname]])</f>
        <v>Rest</v>
      </c>
      <c r="E2149" s="106" t="str">
        <f>IFERROR(VLOOKUP(Abfalldokumentation!$O2149,Artikel!A:C,3,FALSE),Abfalldokumentation!$O2149)</f>
        <v>-</v>
      </c>
      <c r="F2149" s="106" t="str">
        <f>VLOOKUP(T2149,'Liste Gründe'!A:D,2,FALSE)</f>
        <v>Linienbezogen</v>
      </c>
      <c r="G2149" s="105" t="str">
        <f>IF(ISBLANK(V2149),VLOOKUP(Abfalldokumentation!$P2149,'Liste Gründe'!A:D,3,FALSE),V2149)</f>
        <v>Reinigung</v>
      </c>
      <c r="H2149" s="106" t="str">
        <f>IF(ISBLANK(Abfalldokumentation!$W2149),"-",Abfalldokumentation!$W2149)</f>
        <v>-</v>
      </c>
      <c r="I2149" s="106">
        <f t="shared" si="326"/>
        <v>48</v>
      </c>
      <c r="J2149" s="107" t="str">
        <f t="shared" si="327"/>
        <v>Produkte</v>
      </c>
      <c r="K2149" s="107" t="str">
        <f t="shared" si="328"/>
        <v>BUs</v>
      </c>
      <c r="L2149" s="107" t="str">
        <f t="shared" si="329"/>
        <v>Symptome</v>
      </c>
      <c r="M214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IFERROR(VLOOKUP(Abfalldokumentation!$O2149,Kennzahlen!U:X,3,FALSE)*Abfalldokumentation!$B2149,"0")))),0)</f>
        <v>0</v>
      </c>
      <c r="N2149" s="106" t="str">
        <f>IF(ISBLANK(Q2149),VLOOKUP(Abfalldokumentation!$O2149,'Linien - BU'!R:S,2,FALSE),Q2149)</f>
        <v>BU1</v>
      </c>
      <c r="O2149" s="108" t="str">
        <f t="shared" si="330"/>
        <v>-</v>
      </c>
      <c r="P2149" s="108">
        <f t="shared" si="331"/>
        <v>10</v>
      </c>
      <c r="Q2149" s="109" t="s">
        <v>6</v>
      </c>
      <c r="R2149" s="122" t="s">
        <v>52</v>
      </c>
      <c r="S2149" s="122">
        <v>271</v>
      </c>
      <c r="T2149" s="122">
        <v>10</v>
      </c>
      <c r="U2149" s="112">
        <v>44531</v>
      </c>
      <c r="V2149" s="121"/>
      <c r="W2149" s="122"/>
      <c r="X2149" s="123" t="str">
        <f>IFERROR(VLOOKUP(Abfalldokumentation!$R2149,Artikel!A:C,3,FALSE),Abfalldokumentation!$R2149)</f>
        <v>-</v>
      </c>
    </row>
    <row r="2150" spans="1:24" ht="30" customHeight="1" x14ac:dyDescent="0.25">
      <c r="A2150" s="103" t="str">
        <f>VLOOKUP(N2150,'Linien - BU'!A:B,2,FALSE)</f>
        <v>BU3</v>
      </c>
      <c r="B2150" s="104">
        <f t="shared" si="325"/>
        <v>60</v>
      </c>
      <c r="C2150" s="105">
        <f>Abfalldokumentation!$U2150</f>
        <v>44531</v>
      </c>
      <c r="D2150" s="68" t="str">
        <f>IFERROR(VLOOKUP(Tabelle3[[#This Row],[Artikelnr.]],Produktgruppe!A:B,2,0),Tabelle3[[#This Row],[Produktname]])</f>
        <v>Rest</v>
      </c>
      <c r="E2150" s="106" t="str">
        <f>IFERROR(VLOOKUP(Abfalldokumentation!$O2150,Artikel!A:C,3,FALSE),Abfalldokumentation!$O2150)</f>
        <v>-</v>
      </c>
      <c r="F2150" s="106" t="str">
        <f>VLOOKUP(T2150,'Liste Gründe'!A:D,2,FALSE)</f>
        <v>Linienbezogen</v>
      </c>
      <c r="G2150" s="105" t="str">
        <f>IF(ISBLANK(V2150),VLOOKUP(Abfalldokumentation!$P2150,'Liste Gründe'!A:D,3,FALSE),V2150)</f>
        <v>Maschinenabfall</v>
      </c>
      <c r="H2150" s="106" t="str">
        <f>IF(ISBLANK(Abfalldokumentation!$W2150),"-",Abfalldokumentation!$W2150)</f>
        <v>-</v>
      </c>
      <c r="I2150" s="106">
        <f t="shared" si="326"/>
        <v>48</v>
      </c>
      <c r="J2150" s="107" t="str">
        <f t="shared" si="327"/>
        <v>Produkte</v>
      </c>
      <c r="K2150" s="107" t="str">
        <f t="shared" si="328"/>
        <v>BUs</v>
      </c>
      <c r="L2150" s="107" t="str">
        <f t="shared" si="329"/>
        <v>Symptome</v>
      </c>
      <c r="M215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IFERROR(VLOOKUP(Abfalldokumentation!$O2150,Kennzahlen!U:X,3,FALSE)*Abfalldokumentation!$B2150,"0")))),0)</f>
        <v>0</v>
      </c>
      <c r="N2150" s="106" t="str">
        <f>IF(ISBLANK(Q2150),VLOOKUP(Abfalldokumentation!$O2150,'Linien - BU'!R:S,2,FALSE),Q2150)</f>
        <v>BU3</v>
      </c>
      <c r="O2150" s="108" t="str">
        <f t="shared" si="330"/>
        <v>-</v>
      </c>
      <c r="P2150" s="108">
        <f t="shared" si="331"/>
        <v>30</v>
      </c>
      <c r="Q2150" s="109" t="s">
        <v>8</v>
      </c>
      <c r="R2150" s="122" t="s">
        <v>52</v>
      </c>
      <c r="S2150" s="122">
        <v>60</v>
      </c>
      <c r="T2150" s="122">
        <v>30</v>
      </c>
      <c r="U2150" s="112">
        <v>44531</v>
      </c>
      <c r="V2150" s="121"/>
      <c r="W2150" s="122"/>
      <c r="X2150" s="123" t="str">
        <f>IFERROR(VLOOKUP(Abfalldokumentation!$R2150,Artikel!A:C,3,FALSE),Abfalldokumentation!$R2150)</f>
        <v>-</v>
      </c>
    </row>
    <row r="2151" spans="1:24" ht="30" customHeight="1" x14ac:dyDescent="0.25">
      <c r="A2151" s="103" t="str">
        <f>VLOOKUP(N2151,'Linien - BU'!A:B,2,FALSE)</f>
        <v>BU3</v>
      </c>
      <c r="B2151" s="104">
        <f t="shared" si="325"/>
        <v>289</v>
      </c>
      <c r="C2151" s="105">
        <f>Abfalldokumentation!$U2151</f>
        <v>44531</v>
      </c>
      <c r="D2151" s="68" t="str">
        <f>IFERROR(VLOOKUP(Tabelle3[[#This Row],[Artikelnr.]],Produktgruppe!A:B,2,0),Tabelle3[[#This Row],[Produktname]])</f>
        <v>VOS 495</v>
      </c>
      <c r="E2151" s="106" t="str">
        <f>IFERROR(VLOOKUP(Abfalldokumentation!$O2151,Artikel!A:C,3,FALSE),Abfalldokumentation!$O2151)</f>
        <v>VOS GRW-NATUR-VAKU / Er</v>
      </c>
      <c r="F2151" s="106" t="str">
        <f>VLOOKUP(T2151,'Liste Gründe'!A:D,2,FALSE)</f>
        <v>Schimmel</v>
      </c>
      <c r="G2151" s="105" t="str">
        <f>IF(ISBLANK(V2151),VLOOKUP(Abfalldokumentation!$P2151,'Liste Gründe'!A:D,3,FALSE),V2151)</f>
        <v>Schimmel</v>
      </c>
      <c r="H2151" s="106" t="str">
        <f>IF(ISBLANK(Abfalldokumentation!$W2151),"-",Abfalldokumentation!$W2151)</f>
        <v>-</v>
      </c>
      <c r="I2151" s="106">
        <f t="shared" si="326"/>
        <v>48</v>
      </c>
      <c r="J2151" s="107" t="str">
        <f t="shared" si="327"/>
        <v>Produkte</v>
      </c>
      <c r="K2151" s="107" t="str">
        <f t="shared" si="328"/>
        <v>BUs</v>
      </c>
      <c r="L2151" s="107" t="str">
        <f t="shared" si="329"/>
        <v>Symptome</v>
      </c>
      <c r="M215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IFERROR(VLOOKUP(Abfalldokumentation!$O2151,Kennzahlen!U:X,3,FALSE)*Abfalldokumentation!$B2151,"0")))),0)</f>
        <v>148.54599999999999</v>
      </c>
      <c r="N2151" s="106" t="str">
        <f>IF(ISBLANK(Q2151),VLOOKUP(Abfalldokumentation!$O2151,'Linien - BU'!R:S,2,FALSE),Q2151)</f>
        <v>BU3</v>
      </c>
      <c r="O2151" s="108">
        <f t="shared" si="330"/>
        <v>49500143</v>
      </c>
      <c r="P2151" s="108">
        <f t="shared" si="331"/>
        <v>12</v>
      </c>
      <c r="Q2151" s="109" t="s">
        <v>8</v>
      </c>
      <c r="R2151" s="122">
        <v>49500143</v>
      </c>
      <c r="S2151" s="122">
        <v>289</v>
      </c>
      <c r="T2151" s="122">
        <v>12</v>
      </c>
      <c r="U2151" s="112">
        <v>44531</v>
      </c>
      <c r="V2151" s="121"/>
      <c r="W2151" s="122"/>
      <c r="X2151" s="123" t="str">
        <f>IFERROR(VLOOKUP(Abfalldokumentation!$R2151,Artikel!A:C,3,FALSE),Abfalldokumentation!$R2151)</f>
        <v>VOS GRW-NATUR-VAKU / Er</v>
      </c>
    </row>
    <row r="2152" spans="1:24" ht="30" customHeight="1" x14ac:dyDescent="0.25">
      <c r="A2152" s="103" t="str">
        <f>VLOOKUP(N2152,'Linien - BU'!A:B,2,FALSE)</f>
        <v>BU3</v>
      </c>
      <c r="B2152" s="104">
        <f t="shared" si="325"/>
        <v>603</v>
      </c>
      <c r="C2152" s="105">
        <f>Abfalldokumentation!$U2152</f>
        <v>44531</v>
      </c>
      <c r="D2152" s="68" t="str">
        <f>IFERROR(VLOOKUP(Tabelle3[[#This Row],[Artikelnr.]],Produktgruppe!A:B,2,0),Tabelle3[[#This Row],[Produktname]])</f>
        <v>VOS 495</v>
      </c>
      <c r="E2152" s="106" t="str">
        <f>IFERROR(VLOOKUP(Abfalldokumentation!$O2152,Artikel!A:C,3,FALSE),Abfalldokumentation!$O2152)</f>
        <v>VOS RW-NATUR-NAT-VAKU</v>
      </c>
      <c r="F2152" s="106" t="str">
        <f>VLOOKUP(T2152,'Liste Gründe'!A:D,2,FALSE)</f>
        <v>Schimmel</v>
      </c>
      <c r="G2152" s="105" t="str">
        <f>IF(ISBLANK(V2152),VLOOKUP(Abfalldokumentation!$P2152,'Liste Gründe'!A:D,3,FALSE),V2152)</f>
        <v>Schimmel</v>
      </c>
      <c r="H2152" s="106" t="str">
        <f>IF(ISBLANK(Abfalldokumentation!$W2152),"-",Abfalldokumentation!$W2152)</f>
        <v>-</v>
      </c>
      <c r="I2152" s="106">
        <f t="shared" si="326"/>
        <v>48</v>
      </c>
      <c r="J2152" s="107" t="str">
        <f t="shared" si="327"/>
        <v>Produkte</v>
      </c>
      <c r="K2152" s="107" t="str">
        <f t="shared" si="328"/>
        <v>BUs</v>
      </c>
      <c r="L2152" s="107" t="str">
        <f t="shared" si="329"/>
        <v>Symptome</v>
      </c>
      <c r="M215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IFERROR(VLOOKUP(Abfalldokumentation!$O2152,Kennzahlen!U:X,3,FALSE)*Abfalldokumentation!$B2152,"0")))),0)</f>
        <v>309.94200000000001</v>
      </c>
      <c r="N2152" s="106" t="str">
        <f>IF(ISBLANK(Q2152),VLOOKUP(Abfalldokumentation!$O2152,'Linien - BU'!R:S,2,FALSE),Q2152)</f>
        <v>BU3</v>
      </c>
      <c r="O2152" s="108">
        <f t="shared" si="330"/>
        <v>49500089</v>
      </c>
      <c r="P2152" s="108">
        <f t="shared" si="331"/>
        <v>12</v>
      </c>
      <c r="Q2152" s="109" t="s">
        <v>8</v>
      </c>
      <c r="R2152" s="122">
        <v>49500089</v>
      </c>
      <c r="S2152" s="122">
        <f>277+326</f>
        <v>603</v>
      </c>
      <c r="T2152" s="122">
        <v>12</v>
      </c>
      <c r="U2152" s="112">
        <v>44531</v>
      </c>
      <c r="V2152" s="121"/>
      <c r="W2152" s="122"/>
      <c r="X2152" s="123" t="str">
        <f>IFERROR(VLOOKUP(Abfalldokumentation!$R2152,Artikel!A:C,3,FALSE),Abfalldokumentation!$R2152)</f>
        <v>VOS RW-NATUR-NAT-VAKU</v>
      </c>
    </row>
    <row r="2153" spans="1:24" ht="30" customHeight="1" x14ac:dyDescent="0.25">
      <c r="A2153" s="103" t="str">
        <f>VLOOKUP(N2153,'Linien - BU'!A:B,2,FALSE)</f>
        <v>BU3</v>
      </c>
      <c r="B2153" s="104">
        <f t="shared" si="325"/>
        <v>321</v>
      </c>
      <c r="C2153" s="105">
        <f>Abfalldokumentation!$U2153</f>
        <v>44531</v>
      </c>
      <c r="D2153" s="68" t="str">
        <f>IFERROR(VLOOKUP(Tabelle3[[#This Row],[Artikelnr.]],Produktgruppe!A:B,2,0),Tabelle3[[#This Row],[Produktname]])</f>
        <v>VOS 495</v>
      </c>
      <c r="E2153" s="106" t="str">
        <f>IFERROR(VLOOKUP(Abfalldokumentation!$O2153,Artikel!A:C,3,FALSE),Abfalldokumentation!$O2153)</f>
        <v>VOS GRW-NATUR-VAKU / Er</v>
      </c>
      <c r="F2153" s="106" t="str">
        <f>VLOOKUP(T2153,'Liste Gründe'!A:D,2,FALSE)</f>
        <v>Schimmel</v>
      </c>
      <c r="G2153" s="105" t="str">
        <f>IF(ISBLANK(V2153),VLOOKUP(Abfalldokumentation!$P2153,'Liste Gründe'!A:D,3,FALSE),V2153)</f>
        <v>Schimmel</v>
      </c>
      <c r="H2153" s="106" t="str">
        <f>IF(ISBLANK(Abfalldokumentation!$W2153),"-",Abfalldokumentation!$W2153)</f>
        <v>-</v>
      </c>
      <c r="I2153" s="106">
        <f t="shared" si="326"/>
        <v>48</v>
      </c>
      <c r="J2153" s="107" t="str">
        <f t="shared" si="327"/>
        <v>Produkte</v>
      </c>
      <c r="K2153" s="107" t="str">
        <f t="shared" si="328"/>
        <v>BUs</v>
      </c>
      <c r="L2153" s="107" t="str">
        <f t="shared" si="329"/>
        <v>Symptome</v>
      </c>
      <c r="M215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IFERROR(VLOOKUP(Abfalldokumentation!$O2153,Kennzahlen!U:X,3,FALSE)*Abfalldokumentation!$B2153,"0")))),0)</f>
        <v>164.994</v>
      </c>
      <c r="N2153" s="106" t="str">
        <f>IF(ISBLANK(Q2153),VLOOKUP(Abfalldokumentation!$O2153,'Linien - BU'!R:S,2,FALSE),Q2153)</f>
        <v>BU3</v>
      </c>
      <c r="O2153" s="108">
        <f t="shared" si="330"/>
        <v>49500143</v>
      </c>
      <c r="P2153" s="108">
        <f t="shared" si="331"/>
        <v>12</v>
      </c>
      <c r="Q2153" s="109" t="s">
        <v>8</v>
      </c>
      <c r="R2153" s="122">
        <v>49500143</v>
      </c>
      <c r="S2153" s="122">
        <v>321</v>
      </c>
      <c r="T2153" s="122">
        <v>12</v>
      </c>
      <c r="U2153" s="112">
        <v>44531</v>
      </c>
      <c r="V2153" s="121"/>
      <c r="W2153" s="122"/>
      <c r="X2153" s="123" t="str">
        <f>IFERROR(VLOOKUP(Abfalldokumentation!$R2153,Artikel!A:C,3,FALSE),Abfalldokumentation!$R2153)</f>
        <v>VOS GRW-NATUR-VAKU / Er</v>
      </c>
    </row>
    <row r="2154" spans="1:24" ht="30" customHeight="1" x14ac:dyDescent="0.25">
      <c r="A2154" s="103" t="str">
        <f>VLOOKUP(N2154,'Linien - BU'!A:B,2,FALSE)</f>
        <v>BU3</v>
      </c>
      <c r="B2154" s="104">
        <f t="shared" si="325"/>
        <v>187</v>
      </c>
      <c r="C2154" s="105">
        <f>Abfalldokumentation!$U2154</f>
        <v>44531</v>
      </c>
      <c r="D2154" s="68" t="str">
        <f>IFERROR(VLOOKUP(Tabelle3[[#This Row],[Artikelnr.]],Produktgruppe!A:B,2,0),Tabelle3[[#This Row],[Produktname]])</f>
        <v>Zipfel 295</v>
      </c>
      <c r="E2154" s="106" t="str">
        <f>IFERROR(VLOOKUP(Abfalldokumentation!$O2154,Artikel!A:C,3,FALSE),Abfalldokumentation!$O2154)</f>
        <v>VOS RW-JALA-NAT ZIPFEL</v>
      </c>
      <c r="F2154" s="106" t="str">
        <f>VLOOKUP(T2154,'Liste Gründe'!A:D,2,FALSE)</f>
        <v>Schimmel</v>
      </c>
      <c r="G2154" s="105" t="str">
        <f>IF(ISBLANK(V2154),VLOOKUP(Abfalldokumentation!$P2154,'Liste Gründe'!A:D,3,FALSE),V2154)</f>
        <v>Schimmel</v>
      </c>
      <c r="H2154" s="106" t="str">
        <f>IF(ISBLANK(Abfalldokumentation!$W2154),"-",Abfalldokumentation!$W2154)</f>
        <v>-</v>
      </c>
      <c r="I2154" s="106">
        <f t="shared" si="326"/>
        <v>48</v>
      </c>
      <c r="J2154" s="107" t="str">
        <f t="shared" si="327"/>
        <v>Produkte</v>
      </c>
      <c r="K2154" s="107" t="str">
        <f t="shared" si="328"/>
        <v>BUs</v>
      </c>
      <c r="L2154" s="107" t="str">
        <f t="shared" si="329"/>
        <v>Symptome</v>
      </c>
      <c r="M215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IFERROR(VLOOKUP(Abfalldokumentation!$O2154,Kennzahlen!U:X,3,FALSE)*Abfalldokumentation!$B2154,"0")))),0)</f>
        <v>93.5</v>
      </c>
      <c r="N2154" s="106" t="str">
        <f>IF(ISBLANK(Q2154),VLOOKUP(Abfalldokumentation!$O2154,'Linien - BU'!R:S,2,FALSE),Q2154)</f>
        <v>BU3</v>
      </c>
      <c r="O2154" s="108">
        <f t="shared" si="330"/>
        <v>29501080</v>
      </c>
      <c r="P2154" s="108">
        <f t="shared" si="331"/>
        <v>12</v>
      </c>
      <c r="Q2154" s="109" t="s">
        <v>8</v>
      </c>
      <c r="R2154" s="122">
        <v>29501080</v>
      </c>
      <c r="S2154" s="122">
        <v>187</v>
      </c>
      <c r="T2154" s="122">
        <v>12</v>
      </c>
      <c r="U2154" s="112">
        <v>44531</v>
      </c>
      <c r="V2154" s="121"/>
      <c r="W2154" s="122"/>
      <c r="X2154" s="123" t="str">
        <f>IFERROR(VLOOKUP(Abfalldokumentation!$R2154,Artikel!A:C,3,FALSE),Abfalldokumentation!$R2154)</f>
        <v>VOS RW-JALA-NAT ZIPFEL</v>
      </c>
    </row>
    <row r="2155" spans="1:24" ht="30" customHeight="1" x14ac:dyDescent="0.25">
      <c r="A2155" s="103" t="str">
        <f>VLOOKUP(N2155,'Linien - BU'!A:B,2,FALSE)</f>
        <v>BU2</v>
      </c>
      <c r="B2155" s="104">
        <f t="shared" si="325"/>
        <v>0</v>
      </c>
      <c r="C2155" s="105">
        <f>Abfalldokumentation!$U2155</f>
        <v>44531</v>
      </c>
      <c r="D2155" s="68" t="str">
        <f>IFERROR(VLOOKUP(Tabelle3[[#This Row],[Artikelnr.]],Produktgruppe!A:B,2,0),Tabelle3[[#This Row],[Produktname]])</f>
        <v>ABS 295</v>
      </c>
      <c r="E2155" s="106" t="str">
        <f>IFERROR(VLOOKUP(Abfalldokumentation!$O2155,Artikel!A:C,3,FALSE),Abfalldokumentation!$O2155)</f>
        <v>Scheiben/Staub</v>
      </c>
      <c r="F2155" s="106" t="str">
        <f>VLOOKUP(T2155,'Liste Gründe'!A:D,2,FALSE)</f>
        <v>Linienbezogen</v>
      </c>
      <c r="G2155" s="105" t="str">
        <f>IF(ISBLANK(V2155),VLOOKUP(Abfalldokumentation!$P2155,'Liste Gründe'!A:D,3,FALSE),V2155)</f>
        <v>Maschinenabfall</v>
      </c>
      <c r="H2155" s="106" t="str">
        <f>IF(ISBLANK(Abfalldokumentation!$W2155),"-",Abfalldokumentation!$W2155)</f>
        <v>-</v>
      </c>
      <c r="I2155" s="106">
        <f t="shared" si="326"/>
        <v>48</v>
      </c>
      <c r="J2155" s="107" t="str">
        <f t="shared" si="327"/>
        <v>Produkte</v>
      </c>
      <c r="K2155" s="107" t="str">
        <f t="shared" si="328"/>
        <v>BUs</v>
      </c>
      <c r="L2155" s="107" t="str">
        <f t="shared" si="329"/>
        <v>Symptome</v>
      </c>
      <c r="M215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IFERROR(VLOOKUP(Abfalldokumentation!$O2155,Kennzahlen!U:X,3,FALSE)*Abfalldokumentation!$B2155,"0")))),0)</f>
        <v>0</v>
      </c>
      <c r="N2155" s="106" t="str">
        <f>IF(ISBLANK(Q2155),VLOOKUP(Abfalldokumentation!$O2155,'Linien - BU'!R:S,2,FALSE),Q2155)</f>
        <v>BU2</v>
      </c>
      <c r="O2155" s="108" t="str">
        <f t="shared" si="330"/>
        <v>Scheiben/Staub</v>
      </c>
      <c r="P2155" s="108">
        <f t="shared" si="331"/>
        <v>30</v>
      </c>
      <c r="Q2155" s="109" t="s">
        <v>7</v>
      </c>
      <c r="R2155" s="39" t="s">
        <v>16655</v>
      </c>
      <c r="S2155" s="122">
        <v>0</v>
      </c>
      <c r="T2155" s="122">
        <v>30</v>
      </c>
      <c r="U2155" s="112">
        <v>44531</v>
      </c>
      <c r="V2155" s="121"/>
      <c r="W2155" s="122"/>
      <c r="X2155" s="123" t="str">
        <f>IFERROR(VLOOKUP(Abfalldokumentation!$R2155,Artikel!A:C,3,FALSE),Abfalldokumentation!$R2155)</f>
        <v>Scheiben/Staub</v>
      </c>
    </row>
    <row r="2156" spans="1:24" ht="30" customHeight="1" x14ac:dyDescent="0.25">
      <c r="A2156" s="103" t="str">
        <f>VLOOKUP(N2156,'Linien - BU'!A:B,2,FALSE)</f>
        <v>Rest</v>
      </c>
      <c r="B2156" s="104">
        <f t="shared" si="325"/>
        <v>10</v>
      </c>
      <c r="C2156" s="105">
        <f>Abfalldokumentation!$U2156</f>
        <v>44531</v>
      </c>
      <c r="D2156" s="68" t="str">
        <f>IFERROR(VLOOKUP(Tabelle3[[#This Row],[Artikelnr.]],Produktgruppe!A:B,2,0),Tabelle3[[#This Row],[Produktname]])</f>
        <v>Rest</v>
      </c>
      <c r="E2156" s="106" t="str">
        <f>IFERROR(VLOOKUP(Abfalldokumentation!$O2156,Artikel!A:C,3,FALSE),Abfalldokumentation!$O2156)</f>
        <v>-</v>
      </c>
      <c r="F2156" s="106" t="str">
        <f>VLOOKUP(T2156,'Liste Gründe'!A:D,2,FALSE)</f>
        <v>Qualitätssicherung</v>
      </c>
      <c r="G2156" s="105" t="str">
        <f>IF(ISBLANK(V2156),VLOOKUP(Abfalldokumentation!$P2156,'Liste Gründe'!A:D,3,FALSE),V2156)</f>
        <v>Sensorik</v>
      </c>
      <c r="H2156" s="106" t="str">
        <f>IF(ISBLANK(Abfalldokumentation!$W2156),"-",Abfalldokumentation!$W2156)</f>
        <v>-</v>
      </c>
      <c r="I2156" s="106">
        <f t="shared" si="326"/>
        <v>48</v>
      </c>
      <c r="J2156" s="107" t="str">
        <f t="shared" si="327"/>
        <v>Produkte</v>
      </c>
      <c r="K2156" s="107" t="str">
        <f t="shared" si="328"/>
        <v>BUs</v>
      </c>
      <c r="L2156" s="107" t="str">
        <f t="shared" si="329"/>
        <v>Symptome</v>
      </c>
      <c r="M215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IFERROR(VLOOKUP(Abfalldokumentation!$O2156,Kennzahlen!U:X,3,FALSE)*Abfalldokumentation!$B2156,"0")))),0)</f>
        <v>0</v>
      </c>
      <c r="N2156" s="106" t="str">
        <f>IF(ISBLANK(Q2156),VLOOKUP(Abfalldokumentation!$O2156,'Linien - BU'!R:S,2,FALSE),Q2156)</f>
        <v>QM</v>
      </c>
      <c r="O2156" s="108" t="str">
        <f t="shared" si="330"/>
        <v>-</v>
      </c>
      <c r="P2156" s="108">
        <f t="shared" si="331"/>
        <v>74</v>
      </c>
      <c r="Q2156" s="109" t="s">
        <v>182</v>
      </c>
      <c r="R2156" s="122" t="s">
        <v>52</v>
      </c>
      <c r="S2156" s="122">
        <v>10</v>
      </c>
      <c r="T2156" s="122">
        <v>74</v>
      </c>
      <c r="U2156" s="112">
        <v>44531</v>
      </c>
      <c r="V2156" s="121"/>
      <c r="W2156" s="122"/>
      <c r="X2156" s="123" t="str">
        <f>IFERROR(VLOOKUP(Abfalldokumentation!$R2156,Artikel!A:C,3,FALSE),Abfalldokumentation!$R2156)</f>
        <v>-</v>
      </c>
    </row>
    <row r="2157" spans="1:24" ht="30" customHeight="1" x14ac:dyDescent="0.25">
      <c r="A2157" s="103" t="str">
        <f>VLOOKUP(N2157,'Linien - BU'!A:B,2,FALSE)</f>
        <v>BU1</v>
      </c>
      <c r="B2157" s="104">
        <f t="shared" si="325"/>
        <v>34</v>
      </c>
      <c r="C2157" s="105">
        <f>Abfalldokumentation!$U2157</f>
        <v>44531</v>
      </c>
      <c r="D2157" s="68" t="str">
        <f>IFERROR(VLOOKUP(Tabelle3[[#This Row],[Artikelnr.]],Produktgruppe!A:B,2,0),Tabelle3[[#This Row],[Produktname]])</f>
        <v>Rohware</v>
      </c>
      <c r="E2157" s="106" t="str">
        <f>IFERROR(VLOOKUP(Abfalldokumentation!$O2157,Artikel!A:C,3,FALSE),Abfalldokumentation!$O2157)</f>
        <v>Camembert B-Ware</v>
      </c>
      <c r="F2157" s="106" t="str">
        <f>VLOOKUP(T2157,'Liste Gründe'!A:D,2,FALSE)</f>
        <v>Schimmel</v>
      </c>
      <c r="G2157" s="105" t="str">
        <f>IF(ISBLANK(V2157),VLOOKUP(Abfalldokumentation!$P2157,'Liste Gründe'!A:D,3,FALSE),V2157)</f>
        <v>Schimmel</v>
      </c>
      <c r="H2157" s="106" t="str">
        <f>IF(ISBLANK(Abfalldokumentation!$W2157),"-",Abfalldokumentation!$W2157)</f>
        <v>-</v>
      </c>
      <c r="I2157" s="106">
        <f t="shared" si="326"/>
        <v>48</v>
      </c>
      <c r="J2157" s="107" t="str">
        <f t="shared" si="327"/>
        <v>Produkte</v>
      </c>
      <c r="K2157" s="107" t="str">
        <f t="shared" si="328"/>
        <v>BUs</v>
      </c>
      <c r="L2157" s="107" t="str">
        <f t="shared" si="329"/>
        <v>Symptome</v>
      </c>
      <c r="M215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IFERROR(VLOOKUP(Abfalldokumentation!$O2157,Kennzahlen!U:X,3,FALSE)*Abfalldokumentation!$B2157,"0")))),0)</f>
        <v>0</v>
      </c>
      <c r="N2157" s="106" t="str">
        <f>IF(ISBLANK(Q2157),VLOOKUP(Abfalldokumentation!$O2157,'Linien - BU'!R:S,2,FALSE),Q2157)</f>
        <v>BU1</v>
      </c>
      <c r="O2157" s="108">
        <f t="shared" si="330"/>
        <v>23000037</v>
      </c>
      <c r="P2157" s="108">
        <f t="shared" si="331"/>
        <v>12</v>
      </c>
      <c r="Q2157" s="109" t="s">
        <v>6</v>
      </c>
      <c r="R2157" s="122">
        <v>23000037</v>
      </c>
      <c r="S2157" s="122">
        <v>34</v>
      </c>
      <c r="T2157" s="122">
        <v>12</v>
      </c>
      <c r="U2157" s="112">
        <v>44531</v>
      </c>
      <c r="V2157" s="121"/>
      <c r="W2157" s="122"/>
      <c r="X2157" s="123" t="str">
        <f>IFERROR(VLOOKUP(Abfalldokumentation!$R2157,Artikel!A:C,3,FALSE),Abfalldokumentation!$R2157)</f>
        <v>Camembert B-Ware</v>
      </c>
    </row>
    <row r="2158" spans="1:24" ht="30" customHeight="1" x14ac:dyDescent="0.25">
      <c r="A2158" s="103" t="str">
        <f>VLOOKUP(N2158,'Linien - BU'!A:B,2,FALSE)</f>
        <v>BU3</v>
      </c>
      <c r="B2158" s="104">
        <f t="shared" si="325"/>
        <v>277</v>
      </c>
      <c r="C2158" s="105">
        <f>Abfalldokumentation!$U2158</f>
        <v>44531</v>
      </c>
      <c r="D2158" s="68" t="str">
        <f>IFERROR(VLOOKUP(Tabelle3[[#This Row],[Artikelnr.]],Produktgruppe!A:B,2,0),Tabelle3[[#This Row],[Produktname]])</f>
        <v>VOS 495</v>
      </c>
      <c r="E2158" s="106" t="str">
        <f>IFERROR(VLOOKUP(Abfalldokumentation!$O2158,Artikel!A:C,3,FALSE),Abfalldokumentation!$O2158)</f>
        <v>VOS RW-NATUR-NAT-VAKU</v>
      </c>
      <c r="F2158" s="106" t="str">
        <f>VLOOKUP(T2158,'Liste Gründe'!A:D,2,FALSE)</f>
        <v>Schimmel</v>
      </c>
      <c r="G2158" s="105" t="str">
        <f>IF(ISBLANK(V2158),VLOOKUP(Abfalldokumentation!$P2158,'Liste Gründe'!A:D,3,FALSE),V2158)</f>
        <v>Schimmel</v>
      </c>
      <c r="H2158" s="106" t="str">
        <f>IF(ISBLANK(Abfalldokumentation!$W2158),"-",Abfalldokumentation!$W2158)</f>
        <v>-</v>
      </c>
      <c r="I2158" s="106">
        <f t="shared" si="326"/>
        <v>48</v>
      </c>
      <c r="J2158" s="107" t="str">
        <f t="shared" si="327"/>
        <v>Produkte</v>
      </c>
      <c r="K2158" s="107" t="str">
        <f t="shared" si="328"/>
        <v>BUs</v>
      </c>
      <c r="L2158" s="107" t="str">
        <f t="shared" si="329"/>
        <v>Symptome</v>
      </c>
      <c r="M215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IFERROR(VLOOKUP(Abfalldokumentation!$O2158,Kennzahlen!U:X,3,FALSE)*Abfalldokumentation!$B2158,"0")))),0)</f>
        <v>142.37800000000001</v>
      </c>
      <c r="N2158" s="106" t="str">
        <f>IF(ISBLANK(Q2158),VLOOKUP(Abfalldokumentation!$O2158,'Linien - BU'!R:S,2,FALSE),Q2158)</f>
        <v>BU3</v>
      </c>
      <c r="O2158" s="108">
        <f t="shared" si="330"/>
        <v>49500089</v>
      </c>
      <c r="P2158" s="108">
        <f t="shared" si="331"/>
        <v>12</v>
      </c>
      <c r="Q2158" s="109" t="s">
        <v>8</v>
      </c>
      <c r="R2158" s="122">
        <v>49500089</v>
      </c>
      <c r="S2158" s="122">
        <v>277</v>
      </c>
      <c r="T2158" s="122">
        <v>12</v>
      </c>
      <c r="U2158" s="112">
        <v>44531</v>
      </c>
      <c r="V2158" s="121"/>
      <c r="W2158" s="122"/>
      <c r="X2158" s="123" t="str">
        <f>IFERROR(VLOOKUP(Abfalldokumentation!$R2158,Artikel!A:C,3,FALSE),Abfalldokumentation!$R2158)</f>
        <v>VOS RW-NATUR-NAT-VAKU</v>
      </c>
    </row>
    <row r="2159" spans="1:24" ht="30" customHeight="1" x14ac:dyDescent="0.25">
      <c r="A2159" s="103" t="str">
        <f>VLOOKUP(N2159,'Linien - BU'!A:B,2,FALSE)</f>
        <v>BU4</v>
      </c>
      <c r="B2159" s="104">
        <f t="shared" si="325"/>
        <v>292</v>
      </c>
      <c r="C2159" s="105">
        <f>Abfalldokumentation!$U2159</f>
        <v>44531</v>
      </c>
      <c r="D2159" s="68" t="str">
        <f>IFERROR(VLOOKUP(Tabelle3[[#This Row],[Artikelnr.]],Produktgruppe!A:B,2,0),Tabelle3[[#This Row],[Produktname]])</f>
        <v>ABS 495</v>
      </c>
      <c r="E2159" s="106" t="str">
        <f>IFERROR(VLOOKUP(Abfalldokumentation!$O2159,Artikel!A:C,3,FALSE),Abfalldokumentation!$O2159)</f>
        <v>ABS CAMBOZOLA-VAKU</v>
      </c>
      <c r="F2159" s="106" t="str">
        <f>VLOOKUP(T2159,'Liste Gründe'!A:D,2,FALSE)</f>
        <v>Schimmel</v>
      </c>
      <c r="G2159" s="105" t="str">
        <f>IF(ISBLANK(V2159),VLOOKUP(Abfalldokumentation!$P2159,'Liste Gründe'!A:D,3,FALSE),V2159)</f>
        <v>Schimmel</v>
      </c>
      <c r="H2159" s="106" t="str">
        <f>IF(ISBLANK(Abfalldokumentation!$W2159),"-",Abfalldokumentation!$W2159)</f>
        <v>-</v>
      </c>
      <c r="I2159" s="106">
        <f t="shared" si="326"/>
        <v>48</v>
      </c>
      <c r="J2159" s="107" t="str">
        <f t="shared" si="327"/>
        <v>Produkte</v>
      </c>
      <c r="K2159" s="107" t="str">
        <f t="shared" si="328"/>
        <v>BUs</v>
      </c>
      <c r="L2159" s="107" t="str">
        <f t="shared" si="329"/>
        <v>Symptome</v>
      </c>
      <c r="M215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IFERROR(VLOOKUP(Abfalldokumentation!$O2159,Kennzahlen!U:X,3,FALSE)*Abfalldokumentation!$B2159,"0")))),0)</f>
        <v>8.9105580026070399</v>
      </c>
      <c r="N2159" s="106" t="str">
        <f>IF(ISBLANK(Q2159),VLOOKUP(Abfalldokumentation!$O2159,'Linien - BU'!R:S,2,FALSE),Q2159)</f>
        <v>BU4</v>
      </c>
      <c r="O2159" s="108">
        <f t="shared" si="330"/>
        <v>49500194</v>
      </c>
      <c r="P2159" s="108">
        <f t="shared" si="331"/>
        <v>12</v>
      </c>
      <c r="Q2159" s="109" t="s">
        <v>9</v>
      </c>
      <c r="R2159" s="122">
        <v>49500194</v>
      </c>
      <c r="S2159" s="122">
        <v>292</v>
      </c>
      <c r="T2159" s="122">
        <v>12</v>
      </c>
      <c r="U2159" s="112">
        <v>44531</v>
      </c>
      <c r="V2159" s="121"/>
      <c r="W2159" s="122"/>
      <c r="X2159" s="123" t="str">
        <f>IFERROR(VLOOKUP(Abfalldokumentation!$R2159,Artikel!A:C,3,FALSE),Abfalldokumentation!$R2159)</f>
        <v>ABS CAMBOZOLA-VAKU</v>
      </c>
    </row>
    <row r="2160" spans="1:24" ht="30" customHeight="1" x14ac:dyDescent="0.25">
      <c r="A2160" s="103" t="str">
        <f>VLOOKUP(N2160,'Linien - BU'!A:B,2,FALSE)</f>
        <v>BU4</v>
      </c>
      <c r="B2160" s="104">
        <f t="shared" si="325"/>
        <v>318</v>
      </c>
      <c r="C2160" s="105">
        <f>Abfalldokumentation!$U2160</f>
        <v>44531</v>
      </c>
      <c r="D2160" s="68" t="str">
        <f>IFERROR(VLOOKUP(Tabelle3[[#This Row],[Artikelnr.]],Produktgruppe!A:B,2,0),Tabelle3[[#This Row],[Produktname]])</f>
        <v>ABS 495</v>
      </c>
      <c r="E2160" s="106" t="str">
        <f>IFERROR(VLOOKUP(Abfalldokumentation!$O2160,Artikel!A:C,3,FALSE),Abfalldokumentation!$O2160)</f>
        <v>ABS BLU-FOU-VAKU</v>
      </c>
      <c r="F2160" s="106" t="str">
        <f>VLOOKUP(T2160,'Liste Gründe'!A:D,2,FALSE)</f>
        <v>Schimmel</v>
      </c>
      <c r="G2160" s="105" t="str">
        <f>IF(ISBLANK(V2160),VLOOKUP(Abfalldokumentation!$P2160,'Liste Gründe'!A:D,3,FALSE),V2160)</f>
        <v>Schimmel</v>
      </c>
      <c r="H2160" s="106" t="str">
        <f>IF(ISBLANK(Abfalldokumentation!$W2160),"-",Abfalldokumentation!$W2160)</f>
        <v>-</v>
      </c>
      <c r="I2160" s="106">
        <f t="shared" si="326"/>
        <v>48</v>
      </c>
      <c r="J2160" s="107" t="str">
        <f t="shared" si="327"/>
        <v>Produkte</v>
      </c>
      <c r="K2160" s="107" t="str">
        <f t="shared" si="328"/>
        <v>BUs</v>
      </c>
      <c r="L2160" s="107" t="str">
        <f t="shared" si="329"/>
        <v>Symptome</v>
      </c>
      <c r="M216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IFERROR(VLOOKUP(Abfalldokumentation!$O2160,Kennzahlen!U:X,3,FALSE)*Abfalldokumentation!$B2160,"0")))),0)</f>
        <v>6.5857900165143262</v>
      </c>
      <c r="N2160" s="106" t="str">
        <f>IF(ISBLANK(Q2160),VLOOKUP(Abfalldokumentation!$O2160,'Linien - BU'!R:S,2,FALSE),Q2160)</f>
        <v>BU4</v>
      </c>
      <c r="O2160" s="108">
        <f t="shared" si="330"/>
        <v>49500196</v>
      </c>
      <c r="P2160" s="108">
        <f t="shared" si="331"/>
        <v>12</v>
      </c>
      <c r="Q2160" s="109" t="s">
        <v>9</v>
      </c>
      <c r="R2160" s="122">
        <v>49500196</v>
      </c>
      <c r="S2160" s="122">
        <v>318</v>
      </c>
      <c r="T2160" s="122">
        <v>12</v>
      </c>
      <c r="U2160" s="112">
        <v>44531</v>
      </c>
      <c r="V2160" s="121"/>
      <c r="W2160" s="122"/>
      <c r="X2160" s="123" t="str">
        <f>IFERROR(VLOOKUP(Abfalldokumentation!$R2160,Artikel!A:C,3,FALSE),Abfalldokumentation!$R2160)</f>
        <v>ABS BLU-FOU-VAKU</v>
      </c>
    </row>
    <row r="2161" spans="1:24" ht="30" customHeight="1" x14ac:dyDescent="0.25">
      <c r="A2161" s="103" t="str">
        <f>VLOOKUP(N2161,'Linien - BU'!A:B,2,FALSE)</f>
        <v>BU1</v>
      </c>
      <c r="B2161" s="104">
        <f t="shared" si="325"/>
        <v>33</v>
      </c>
      <c r="C2161" s="105">
        <f>Abfalldokumentation!$U2161</f>
        <v>44531</v>
      </c>
      <c r="D2161" s="68" t="str">
        <f>IFERROR(VLOOKUP(Tabelle3[[#This Row],[Artikelnr.]],Produktgruppe!A:B,2,0),Tabelle3[[#This Row],[Produktname]])</f>
        <v>VOS 295</v>
      </c>
      <c r="E2161" s="106" t="str">
        <f>IFERROR(VLOOKUP(Abfalldokumentation!$O2161,Artikel!A:C,3,FALSE),Abfalldokumentation!$O2161)</f>
        <v>VOS-ABS ENTSORGUNG</v>
      </c>
      <c r="F2161" s="106" t="str">
        <f>VLOOKUP(T2161,'Liste Gründe'!A:D,2,FALSE)</f>
        <v>Rest</v>
      </c>
      <c r="G2161" s="105" t="str">
        <f>IF(ISBLANK(V2161),VLOOKUP(Abfalldokumentation!$P2161,'Liste Gründe'!A:D,3,FALSE),V2161)</f>
        <v>geschälte Rinde</v>
      </c>
      <c r="H2161" s="106" t="str">
        <f>IF(ISBLANK(Abfalldokumentation!$W2161),"-",Abfalldokumentation!$W2161)</f>
        <v>-</v>
      </c>
      <c r="I2161" s="106">
        <f t="shared" si="326"/>
        <v>48</v>
      </c>
      <c r="J2161" s="107" t="str">
        <f t="shared" si="327"/>
        <v>Produkte</v>
      </c>
      <c r="K2161" s="107" t="str">
        <f t="shared" si="328"/>
        <v>BUs</v>
      </c>
      <c r="L2161" s="107" t="str">
        <f t="shared" si="329"/>
        <v>Symptome</v>
      </c>
      <c r="M216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IFERROR(VLOOKUP(Abfalldokumentation!$O2161,Kennzahlen!U:X,3,FALSE)*Abfalldokumentation!$B2161,"0")))),0)</f>
        <v>0.33</v>
      </c>
      <c r="N2161" s="106" t="str">
        <f>IF(ISBLANK(Q2161),VLOOKUP(Abfalldokumentation!$O2161,'Linien - BU'!R:S,2,FALSE),Q2161)</f>
        <v>BU1</v>
      </c>
      <c r="O2161" s="108">
        <f t="shared" si="330"/>
        <v>29500917</v>
      </c>
      <c r="P2161" s="108">
        <f t="shared" si="331"/>
        <v>60</v>
      </c>
      <c r="Q2161" s="109" t="s">
        <v>6</v>
      </c>
      <c r="R2161" s="122">
        <v>29500917</v>
      </c>
      <c r="S2161" s="122">
        <v>33</v>
      </c>
      <c r="T2161" s="122">
        <v>60</v>
      </c>
      <c r="U2161" s="112">
        <v>44531</v>
      </c>
      <c r="V2161" s="121"/>
      <c r="W2161" s="122"/>
      <c r="X2161" s="123" t="str">
        <f>IFERROR(VLOOKUP(Abfalldokumentation!$R2161,Artikel!A:C,3,FALSE),Abfalldokumentation!$R2161)</f>
        <v>VOS-ABS ENTSORGUNG</v>
      </c>
    </row>
    <row r="2162" spans="1:24" ht="30" customHeight="1" x14ac:dyDescent="0.25">
      <c r="A2162" s="103" t="str">
        <f>VLOOKUP(N2162,'Linien - BU'!A:B,2,FALSE)</f>
        <v>Rest</v>
      </c>
      <c r="B2162" s="104">
        <f t="shared" si="325"/>
        <v>112.5</v>
      </c>
      <c r="C2162" s="105">
        <f>Abfalldokumentation!$U2162</f>
        <v>44531</v>
      </c>
      <c r="D2162" s="68" t="str">
        <f>IFERROR(VLOOKUP(Tabelle3[[#This Row],[Artikelnr.]],Produktgruppe!A:B,2,0),Tabelle3[[#This Row],[Produktname]])</f>
        <v>Rest</v>
      </c>
      <c r="E2162" s="106" t="str">
        <f>IFERROR(VLOOKUP(Abfalldokumentation!$O2162,Artikel!A:C,3,FALSE),Abfalldokumentation!$O2162)</f>
        <v>-</v>
      </c>
      <c r="F2162" s="106" t="str">
        <f>VLOOKUP(T2162,'Liste Gründe'!A:D,2,FALSE)</f>
        <v>Qualitätssicherung</v>
      </c>
      <c r="G2162" s="105" t="str">
        <f>IF(ISBLANK(V2162),VLOOKUP(Abfalldokumentation!$P2162,'Liste Gründe'!A:D,3,FALSE),V2162)</f>
        <v>Laborproben</v>
      </c>
      <c r="H2162" s="106" t="str">
        <f>IF(ISBLANK(Abfalldokumentation!$W2162),"-",Abfalldokumentation!$W2162)</f>
        <v>-</v>
      </c>
      <c r="I2162" s="106">
        <f t="shared" si="326"/>
        <v>48</v>
      </c>
      <c r="J2162" s="107" t="str">
        <f t="shared" si="327"/>
        <v>Produkte</v>
      </c>
      <c r="K2162" s="107" t="str">
        <f t="shared" si="328"/>
        <v>BUs</v>
      </c>
      <c r="L2162" s="107" t="str">
        <f t="shared" si="329"/>
        <v>Symptome</v>
      </c>
      <c r="M216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IFERROR(VLOOKUP(Abfalldokumentation!$O2162,Kennzahlen!U:X,3,FALSE)*Abfalldokumentation!$B2162,"0")))),0)</f>
        <v>0</v>
      </c>
      <c r="N2162" s="106" t="str">
        <f>IF(ISBLANK(Q2162),VLOOKUP(Abfalldokumentation!$O2162,'Linien - BU'!R:S,2,FALSE),Q2162)</f>
        <v>Labor</v>
      </c>
      <c r="O2162" s="108" t="str">
        <f t="shared" si="330"/>
        <v>-</v>
      </c>
      <c r="P2162" s="108">
        <f t="shared" si="331"/>
        <v>73</v>
      </c>
      <c r="Q2162" s="109" t="s">
        <v>185</v>
      </c>
      <c r="R2162" s="122" t="s">
        <v>52</v>
      </c>
      <c r="S2162" s="122">
        <v>112.5</v>
      </c>
      <c r="T2162" s="122">
        <v>73</v>
      </c>
      <c r="U2162" s="112">
        <v>44531</v>
      </c>
      <c r="V2162" s="121"/>
      <c r="W2162" s="122"/>
      <c r="X2162" s="123" t="str">
        <f>IFERROR(VLOOKUP(Abfalldokumentation!$R2162,Artikel!A:C,3,FALSE),Abfalldokumentation!$R2162)</f>
        <v>-</v>
      </c>
    </row>
    <row r="2163" spans="1:24" ht="30" customHeight="1" x14ac:dyDescent="0.25">
      <c r="A2163" s="103" t="str">
        <f>VLOOKUP(N2163,'Linien - BU'!A:B,2,FALSE)</f>
        <v>BU2</v>
      </c>
      <c r="B2163" s="104">
        <f t="shared" si="325"/>
        <v>51.5</v>
      </c>
      <c r="C2163" s="105">
        <f>Abfalldokumentation!$U2163</f>
        <v>44531</v>
      </c>
      <c r="D2163" s="68" t="str">
        <f>IFERROR(VLOOKUP(Tabelle3[[#This Row],[Artikelnr.]],Produktgruppe!A:B,2,0),Tabelle3[[#This Row],[Produktname]])</f>
        <v>ABS 295</v>
      </c>
      <c r="E2163" s="106" t="str">
        <f>IFERROR(VLOOKUP(Abfalldokumentation!$O2163,Artikel!A:C,3,FALSE),Abfalldokumentation!$O2163)</f>
        <v>Scheiben/Staub</v>
      </c>
      <c r="F2163" s="106" t="str">
        <f>VLOOKUP(T2163,'Liste Gründe'!A:D,2,FALSE)</f>
        <v>Linienbezogen</v>
      </c>
      <c r="G2163" s="105" t="str">
        <f>IF(ISBLANK(V2163),VLOOKUP(Abfalldokumentation!$P2163,'Liste Gründe'!A:D,3,FALSE),V2163)</f>
        <v>Maschinenabfall</v>
      </c>
      <c r="H2163" s="106" t="str">
        <f>IF(ISBLANK(Abfalldokumentation!$W2163),"-",Abfalldokumentation!$W2163)</f>
        <v>-</v>
      </c>
      <c r="I2163" s="106">
        <f t="shared" si="326"/>
        <v>48</v>
      </c>
      <c r="J2163" s="107" t="str">
        <f t="shared" si="327"/>
        <v>Produkte</v>
      </c>
      <c r="K2163" s="107" t="str">
        <f t="shared" si="328"/>
        <v>BUs</v>
      </c>
      <c r="L2163" s="107" t="str">
        <f t="shared" si="329"/>
        <v>Symptome</v>
      </c>
      <c r="M216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IFERROR(VLOOKUP(Abfalldokumentation!$O2163,Kennzahlen!U:X,3,FALSE)*Abfalldokumentation!$B2163,"0")))),0)</f>
        <v>0</v>
      </c>
      <c r="N2163" s="106" t="str">
        <f>IF(ISBLANK(Q2163),VLOOKUP(Abfalldokumentation!$O2163,'Linien - BU'!R:S,2,FALSE),Q2163)</f>
        <v>BU2</v>
      </c>
      <c r="O2163" s="108" t="str">
        <f t="shared" si="330"/>
        <v>Scheiben/Staub</v>
      </c>
      <c r="P2163" s="108">
        <f t="shared" si="331"/>
        <v>30</v>
      </c>
      <c r="Q2163" s="109" t="s">
        <v>7</v>
      </c>
      <c r="R2163" s="39" t="s">
        <v>16655</v>
      </c>
      <c r="S2163" s="122">
        <v>51.5</v>
      </c>
      <c r="T2163" s="122">
        <v>30</v>
      </c>
      <c r="U2163" s="112">
        <v>44531</v>
      </c>
      <c r="V2163" s="121"/>
      <c r="W2163" s="122"/>
      <c r="X2163" s="123" t="str">
        <f>IFERROR(VLOOKUP(Abfalldokumentation!$R2163,Artikel!A:C,3,FALSE),Abfalldokumentation!$R2163)</f>
        <v>Scheiben/Staub</v>
      </c>
    </row>
    <row r="2164" spans="1:24" ht="30" customHeight="1" x14ac:dyDescent="0.25">
      <c r="A2164" s="103" t="str">
        <f>VLOOKUP(N2164,'Linien - BU'!A:B,2,FALSE)</f>
        <v>BU1</v>
      </c>
      <c r="B2164" s="104">
        <f t="shared" si="325"/>
        <v>16</v>
      </c>
      <c r="C2164" s="105">
        <f>Abfalldokumentation!$U2164</f>
        <v>44531</v>
      </c>
      <c r="D2164" s="68" t="str">
        <f>IFERROR(VLOOKUP(Tabelle3[[#This Row],[Artikelnr.]],Produktgruppe!A:B,2,0),Tabelle3[[#This Row],[Produktname]])</f>
        <v>Fertigware</v>
      </c>
      <c r="E2164" s="106" t="str">
        <f>IFERROR(VLOOKUP(Abfalldokumentation!$O2164,Artikel!A:C,3,FALSE),Abfalldokumentation!$O2164)</f>
        <v>Strudel</v>
      </c>
      <c r="F2164" s="106" t="str">
        <f>VLOOKUP(T2164,'Liste Gründe'!A:D,2,FALSE)</f>
        <v>Qualitätsprobleme</v>
      </c>
      <c r="G2164" s="105" t="str">
        <f>IF(ISBLANK(V2164),VLOOKUP(Abfalldokumentation!$P2164,'Liste Gründe'!A:D,3,FALSE),V2164)</f>
        <v>über/unterfüllt</v>
      </c>
      <c r="H2164" s="106" t="str">
        <f>IF(ISBLANK(Abfalldokumentation!$W2164),"-",Abfalldokumentation!$W2164)</f>
        <v>-</v>
      </c>
      <c r="I2164" s="106">
        <f t="shared" si="326"/>
        <v>48</v>
      </c>
      <c r="J2164" s="107" t="str">
        <f t="shared" si="327"/>
        <v>Produkte</v>
      </c>
      <c r="K2164" s="107" t="str">
        <f t="shared" si="328"/>
        <v>BUs</v>
      </c>
      <c r="L2164" s="107" t="str">
        <f t="shared" si="329"/>
        <v>Symptome</v>
      </c>
      <c r="M216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IFERROR(VLOOKUP(Abfalldokumentation!$O2164,Kennzahlen!U:X,3,FALSE)*Abfalldokumentation!$B2164,"0")))),0)</f>
        <v>0</v>
      </c>
      <c r="N2164" s="106" t="str">
        <f>IF(ISBLANK(Q2164),VLOOKUP(Abfalldokumentation!$O2164,'Linien - BU'!R:S,2,FALSE),Q2164)</f>
        <v>Strudelline</v>
      </c>
      <c r="O2164" s="108" t="str">
        <f t="shared" si="330"/>
        <v>Strudel</v>
      </c>
      <c r="P2164" s="108">
        <f t="shared" si="331"/>
        <v>50</v>
      </c>
      <c r="Q2164" s="109" t="s">
        <v>208</v>
      </c>
      <c r="R2164" s="122" t="s">
        <v>16639</v>
      </c>
      <c r="S2164" s="122">
        <v>16</v>
      </c>
      <c r="T2164" s="122">
        <v>50</v>
      </c>
      <c r="U2164" s="112">
        <v>44531</v>
      </c>
      <c r="V2164" s="121"/>
      <c r="W2164" s="122"/>
      <c r="X2164" s="123" t="str">
        <f>IFERROR(VLOOKUP(Abfalldokumentation!$R2164,Artikel!A:C,3,FALSE),Abfalldokumentation!$R2164)</f>
        <v>Strudel</v>
      </c>
    </row>
    <row r="2165" spans="1:24" ht="30" customHeight="1" x14ac:dyDescent="0.25">
      <c r="A2165" s="103" t="str">
        <f>VLOOKUP(N2165,'Linien - BU'!A:B,2,FALSE)</f>
        <v>BU1</v>
      </c>
      <c r="B2165" s="104">
        <f t="shared" si="325"/>
        <v>250</v>
      </c>
      <c r="C2165" s="105">
        <f>Abfalldokumentation!$U2165</f>
        <v>44531</v>
      </c>
      <c r="D2165" s="68" t="str">
        <f>IFERROR(VLOOKUP(Tabelle3[[#This Row],[Artikelnr.]],Produktgruppe!A:B,2,0),Tabelle3[[#This Row],[Produktname]])</f>
        <v>Rest</v>
      </c>
      <c r="E2165" s="106" t="str">
        <f>IFERROR(VLOOKUP(Abfalldokumentation!$O2165,Artikel!A:C,3,FALSE),Abfalldokumentation!$O2165)</f>
        <v>-</v>
      </c>
      <c r="F2165" s="106" t="str">
        <f>VLOOKUP(T2165,'Liste Gründe'!A:D,2,FALSE)</f>
        <v>Linienbezogen</v>
      </c>
      <c r="G2165" s="105" t="str">
        <f>IF(ISBLANK(V2165),VLOOKUP(Abfalldokumentation!$P2165,'Liste Gründe'!A:D,3,FALSE),V2165)</f>
        <v>Darm geplatzt</v>
      </c>
      <c r="H2165" s="106" t="str">
        <f>IF(ISBLANK(Abfalldokumentation!$W2165),"-",Abfalldokumentation!$W2165)</f>
        <v>-</v>
      </c>
      <c r="I2165" s="106">
        <f t="shared" si="326"/>
        <v>48</v>
      </c>
      <c r="J2165" s="107" t="str">
        <f t="shared" si="327"/>
        <v>Produkte</v>
      </c>
      <c r="K2165" s="107" t="str">
        <f t="shared" si="328"/>
        <v>BUs</v>
      </c>
      <c r="L2165" s="107" t="str">
        <f t="shared" si="329"/>
        <v>Symptome</v>
      </c>
      <c r="M216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IFERROR(VLOOKUP(Abfalldokumentation!$O2165,Kennzahlen!U:X,3,FALSE)*Abfalldokumentation!$B2165,"0")))),0)</f>
        <v>0</v>
      </c>
      <c r="N2165" s="106" t="str">
        <f>IF(ISBLANK(Q2165),VLOOKUP(Abfalldokumentation!$O2165,'Linien - BU'!R:S,2,FALSE),Q2165)</f>
        <v>Abfüllung</v>
      </c>
      <c r="O2165" s="108" t="str">
        <f t="shared" si="330"/>
        <v>-</v>
      </c>
      <c r="P2165" s="108">
        <f t="shared" si="331"/>
        <v>34</v>
      </c>
      <c r="Q2165" s="109" t="s">
        <v>166</v>
      </c>
      <c r="R2165" s="122" t="s">
        <v>52</v>
      </c>
      <c r="S2165" s="122">
        <v>250</v>
      </c>
      <c r="T2165" s="122">
        <v>34</v>
      </c>
      <c r="U2165" s="112">
        <v>44531</v>
      </c>
      <c r="V2165" s="121"/>
      <c r="W2165" s="122"/>
      <c r="X2165" s="123" t="str">
        <f>IFERROR(VLOOKUP(Abfalldokumentation!$R2165,Artikel!A:C,3,FALSE),Abfalldokumentation!$R2165)</f>
        <v>-</v>
      </c>
    </row>
    <row r="2166" spans="1:24" ht="30" customHeight="1" x14ac:dyDescent="0.25">
      <c r="A2166" s="103" t="str">
        <f>VLOOKUP(N2166,'Linien - BU'!A:B,2,FALSE)</f>
        <v>BU1</v>
      </c>
      <c r="B2166" s="104">
        <f t="shared" si="325"/>
        <v>50</v>
      </c>
      <c r="C2166" s="105">
        <f>Abfalldokumentation!$U2166</f>
        <v>44531</v>
      </c>
      <c r="D2166" s="68" t="str">
        <f>IFERROR(VLOOKUP(Tabelle3[[#This Row],[Artikelnr.]],Produktgruppe!A:B,2,0),Tabelle3[[#This Row],[Produktname]])</f>
        <v>vegan</v>
      </c>
      <c r="E2166" s="106" t="str">
        <f>IFERROR(VLOOKUP(Abfalldokumentation!$O2166,Artikel!A:C,3,FALSE),Abfalldokumentation!$O2166)</f>
        <v>vegan</v>
      </c>
      <c r="F2166" s="106" t="str">
        <f>VLOOKUP(T2166,'Liste Gründe'!A:D,2,FALSE)</f>
        <v>Linienbezogen</v>
      </c>
      <c r="G2166" s="105" t="str">
        <f>IF(ISBLANK(V2166),VLOOKUP(Abfalldokumentation!$P2166,'Liste Gründe'!A:D,3,FALSE),V2166)</f>
        <v>Füllkopf tropft (vegan)</v>
      </c>
      <c r="H2166" s="106" t="str">
        <f>IF(ISBLANK(Abfalldokumentation!$W2166),"-",Abfalldokumentation!$W2166)</f>
        <v>-</v>
      </c>
      <c r="I2166" s="106">
        <f t="shared" si="326"/>
        <v>48</v>
      </c>
      <c r="J2166" s="107" t="str">
        <f t="shared" si="327"/>
        <v>Produkte</v>
      </c>
      <c r="K2166" s="107" t="str">
        <f t="shared" si="328"/>
        <v>BUs</v>
      </c>
      <c r="L2166" s="107" t="str">
        <f t="shared" si="329"/>
        <v>Symptome</v>
      </c>
      <c r="M216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IFERROR(VLOOKUP(Abfalldokumentation!$O2166,Kennzahlen!U:X,3,FALSE)*Abfalldokumentation!$B2166,"0")))),0)</f>
        <v>0</v>
      </c>
      <c r="N2166" s="106" t="str">
        <f>IF(ISBLANK(Q2166),VLOOKUP(Abfalldokumentation!$O2166,'Linien - BU'!R:S,2,FALSE),Q2166)</f>
        <v>Abfüllung</v>
      </c>
      <c r="O2166" s="108" t="str">
        <f t="shared" si="330"/>
        <v>vegan</v>
      </c>
      <c r="P2166" s="108">
        <f t="shared" si="331"/>
        <v>20</v>
      </c>
      <c r="Q2166" s="109" t="s">
        <v>166</v>
      </c>
      <c r="R2166" s="122" t="s">
        <v>289</v>
      </c>
      <c r="S2166" s="122">
        <v>50</v>
      </c>
      <c r="T2166" s="122">
        <v>20</v>
      </c>
      <c r="U2166" s="112">
        <v>44531</v>
      </c>
      <c r="V2166" s="121"/>
      <c r="W2166" s="122"/>
      <c r="X2166" s="123" t="str">
        <f>IFERROR(VLOOKUP(Abfalldokumentation!$R2166,Artikel!A:C,3,FALSE),Abfalldokumentation!$R2166)</f>
        <v>vegan</v>
      </c>
    </row>
    <row r="2167" spans="1:24" ht="30" customHeight="1" x14ac:dyDescent="0.25">
      <c r="A2167" s="103" t="str">
        <f>VLOOKUP(N2167,'Linien - BU'!A:B,2,FALSE)</f>
        <v>BU4</v>
      </c>
      <c r="B2167" s="104">
        <f t="shared" si="325"/>
        <v>40</v>
      </c>
      <c r="C2167" s="105">
        <f>Abfalldokumentation!$U2167</f>
        <v>44531</v>
      </c>
      <c r="D2167" s="68" t="str">
        <f>IFERROR(VLOOKUP(Tabelle3[[#This Row],[Artikelnr.]],Produktgruppe!A:B,2,0),Tabelle3[[#This Row],[Produktname]])</f>
        <v>ABS 295</v>
      </c>
      <c r="E2167" s="106" t="str">
        <f>IFERROR(VLOOKUP(Abfalldokumentation!$O2167,Artikel!A:C,3,FALSE),Abfalldokumentation!$O2167)</f>
        <v>Ziegengouda</v>
      </c>
      <c r="F2167" s="106" t="str">
        <f>VLOOKUP(T2167,'Liste Gründe'!A:D,2,FALSE)</f>
        <v>keinen Verwendungszweck</v>
      </c>
      <c r="G2167" s="105" t="str">
        <f>IF(ISBLANK(V2167),VLOOKUP(Abfalldokumentation!$P2167,'Liste Gründe'!A:D,3,FALSE),V2167)</f>
        <v>keinen Verwendungszweck</v>
      </c>
      <c r="H2167" s="106" t="str">
        <f>IF(ISBLANK(Abfalldokumentation!$W2167),"-",Abfalldokumentation!$W2167)</f>
        <v>-</v>
      </c>
      <c r="I2167" s="106">
        <f t="shared" si="326"/>
        <v>48</v>
      </c>
      <c r="J2167" s="107" t="str">
        <f t="shared" si="327"/>
        <v>Produkte</v>
      </c>
      <c r="K2167" s="107" t="str">
        <f t="shared" si="328"/>
        <v>BUs</v>
      </c>
      <c r="L2167" s="107" t="str">
        <f t="shared" si="329"/>
        <v>Symptome</v>
      </c>
      <c r="M216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IFERROR(VLOOKUP(Abfalldokumentation!$O2167,Kennzahlen!U:X,3,FALSE)*Abfalldokumentation!$B2167,"0")))),0)</f>
        <v>0</v>
      </c>
      <c r="N2167" s="106" t="str">
        <f>IF(ISBLANK(Q2167),VLOOKUP(Abfalldokumentation!$O2167,'Linien - BU'!R:S,2,FALSE),Q2167)</f>
        <v>BU4</v>
      </c>
      <c r="O2167" s="108" t="str">
        <f t="shared" si="330"/>
        <v>Ziegengouda</v>
      </c>
      <c r="P2167" s="108">
        <f t="shared" si="331"/>
        <v>61</v>
      </c>
      <c r="Q2167" s="109" t="s">
        <v>9</v>
      </c>
      <c r="R2167" s="122" t="s">
        <v>335</v>
      </c>
      <c r="S2167" s="122">
        <v>40</v>
      </c>
      <c r="T2167" s="122">
        <v>61</v>
      </c>
      <c r="U2167" s="112">
        <v>44531</v>
      </c>
      <c r="V2167" s="121"/>
      <c r="W2167" s="122"/>
      <c r="X2167" s="123" t="str">
        <f>IFERROR(VLOOKUP(Abfalldokumentation!$R2167,Artikel!A:C,3,FALSE),Abfalldokumentation!$R2167)</f>
        <v>Ziegengouda</v>
      </c>
    </row>
    <row r="2168" spans="1:24" ht="30" customHeight="1" x14ac:dyDescent="0.25">
      <c r="A2168" s="103" t="str">
        <f>VLOOKUP(N2168,'Linien - BU'!A:B,2,FALSE)</f>
        <v>BU4</v>
      </c>
      <c r="B2168" s="104">
        <f t="shared" si="325"/>
        <v>0</v>
      </c>
      <c r="C2168" s="105">
        <f>Abfalldokumentation!$U2168</f>
        <v>44531</v>
      </c>
      <c r="D2168" s="68" t="str">
        <f>IFERROR(VLOOKUP(Tabelle3[[#This Row],[Artikelnr.]],Produktgruppe!A:B,2,0),Tabelle3[[#This Row],[Produktname]])</f>
        <v>Diverses</v>
      </c>
      <c r="E2168" s="106" t="str">
        <f>IFERROR(VLOOKUP(Abfalldokumentation!$O2168,Artikel!A:C,3,FALSE),Abfalldokumentation!$O2168)</f>
        <v>Diverses</v>
      </c>
      <c r="F2168" s="106" t="str">
        <f>VLOOKUP(T2168,'Liste Gründe'!A:D,2,FALSE)</f>
        <v>Linienbezogen</v>
      </c>
      <c r="G2168" s="105" t="str">
        <f>IF(ISBLANK(V2168),VLOOKUP(Abfalldokumentation!$P2168,'Liste Gründe'!A:D,3,FALSE),V2168)</f>
        <v>Maschinenabfall</v>
      </c>
      <c r="H2168" s="106" t="str">
        <f>IF(ISBLANK(Abfalldokumentation!$W2168),"-",Abfalldokumentation!$W2168)</f>
        <v>-</v>
      </c>
      <c r="I2168" s="106">
        <f t="shared" si="326"/>
        <v>48</v>
      </c>
      <c r="J2168" s="107" t="str">
        <f t="shared" si="327"/>
        <v>Produkte</v>
      </c>
      <c r="K2168" s="107" t="str">
        <f t="shared" si="328"/>
        <v>BUs</v>
      </c>
      <c r="L2168" s="107" t="str">
        <f t="shared" si="329"/>
        <v>Symptome</v>
      </c>
      <c r="M216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IFERROR(VLOOKUP(Abfalldokumentation!$O2168,Kennzahlen!U:X,3,FALSE)*Abfalldokumentation!$B2168,"0")))),0)</f>
        <v>0</v>
      </c>
      <c r="N2168" s="106" t="str">
        <f>IF(ISBLANK(Q2168),VLOOKUP(Abfalldokumentation!$O2168,'Linien - BU'!R:S,2,FALSE),Q2168)</f>
        <v>BU4</v>
      </c>
      <c r="O2168" s="108" t="str">
        <f t="shared" si="330"/>
        <v>Diverses</v>
      </c>
      <c r="P2168" s="108">
        <f t="shared" si="331"/>
        <v>30</v>
      </c>
      <c r="Q2168" s="109" t="s">
        <v>9</v>
      </c>
      <c r="R2168" s="39" t="s">
        <v>108</v>
      </c>
      <c r="S2168" s="122">
        <v>0</v>
      </c>
      <c r="T2168" s="122">
        <v>30</v>
      </c>
      <c r="U2168" s="112">
        <v>44531</v>
      </c>
      <c r="V2168" s="121"/>
      <c r="W2168" s="122"/>
      <c r="X2168" s="123" t="str">
        <f>IFERROR(VLOOKUP(Abfalldokumentation!$R2168,Artikel!A:C,3,FALSE),Abfalldokumentation!$R2168)</f>
        <v>Diverses</v>
      </c>
    </row>
    <row r="2169" spans="1:24" ht="30" customHeight="1" x14ac:dyDescent="0.25">
      <c r="A2169" s="103" t="str">
        <f>VLOOKUP(N2169,'Linien - BU'!A:B,2,FALSE)</f>
        <v>BU1</v>
      </c>
      <c r="B2169" s="104">
        <f t="shared" si="325"/>
        <v>12</v>
      </c>
      <c r="C2169" s="105">
        <f>Abfalldokumentation!$U2169</f>
        <v>44531</v>
      </c>
      <c r="D2169" s="68">
        <f>IFERROR(VLOOKUP(Tabelle3[[#This Row],[Artikelnr.]],Produktgruppe!A:B,2,0),Tabelle3[[#This Row],[Produktname]])</f>
        <v>29000001</v>
      </c>
      <c r="E2169" s="106">
        <f>IFERROR(VLOOKUP(Abfalldokumentation!$O2169,Artikel!A:C,3,FALSE),Abfalldokumentation!$O2169)</f>
        <v>29000001</v>
      </c>
      <c r="F2169" s="106" t="str">
        <f>VLOOKUP(T2169,'Liste Gründe'!A:D,2,FALSE)</f>
        <v>Schimmel</v>
      </c>
      <c r="G2169" s="105" t="str">
        <f>IF(ISBLANK(V2169),VLOOKUP(Abfalldokumentation!$P2169,'Liste Gründe'!A:D,3,FALSE),V2169)</f>
        <v>Schimmel</v>
      </c>
      <c r="H2169" s="106" t="str">
        <f>IF(ISBLANK(Abfalldokumentation!$W2169),"-",Abfalldokumentation!$W2169)</f>
        <v>-</v>
      </c>
      <c r="I2169" s="106">
        <f t="shared" si="326"/>
        <v>48</v>
      </c>
      <c r="J2169" s="107" t="str">
        <f t="shared" si="327"/>
        <v>Produkte</v>
      </c>
      <c r="K2169" s="107" t="str">
        <f t="shared" si="328"/>
        <v>BUs</v>
      </c>
      <c r="L2169" s="107" t="str">
        <f t="shared" si="329"/>
        <v>Symptome</v>
      </c>
      <c r="M216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IFERROR(VLOOKUP(Abfalldokumentation!$O2169,Kennzahlen!U:X,3,FALSE)*Abfalldokumentation!$B2169,"0")))),0)</f>
        <v>0</v>
      </c>
      <c r="N2169" s="106" t="str">
        <f>IF(ISBLANK(Q2169),VLOOKUP(Abfalldokumentation!$O2169,'Linien - BU'!R:S,2,FALSE),Q2169)</f>
        <v>Schmelze</v>
      </c>
      <c r="O2169" s="108">
        <f t="shared" si="330"/>
        <v>29000001</v>
      </c>
      <c r="P2169" s="108">
        <f t="shared" si="331"/>
        <v>12</v>
      </c>
      <c r="Q2169" s="109" t="s">
        <v>170</v>
      </c>
      <c r="R2169" s="122">
        <v>29000001</v>
      </c>
      <c r="S2169" s="122">
        <v>12</v>
      </c>
      <c r="T2169" s="122">
        <v>12</v>
      </c>
      <c r="U2169" s="112">
        <v>44531</v>
      </c>
      <c r="V2169" s="121"/>
      <c r="W2169" s="122"/>
      <c r="X2169" s="123">
        <f>IFERROR(VLOOKUP(Abfalldokumentation!$R2169,Artikel!A:C,3,FALSE),Abfalldokumentation!$R2169)</f>
        <v>29000001</v>
      </c>
    </row>
    <row r="2170" spans="1:24" ht="30" customHeight="1" x14ac:dyDescent="0.25">
      <c r="A2170" s="103" t="str">
        <f>VLOOKUP(N2170,'Linien - BU'!A:B,2,FALSE)</f>
        <v>BU4</v>
      </c>
      <c r="B2170" s="104">
        <f t="shared" si="325"/>
        <v>6</v>
      </c>
      <c r="C2170" s="105">
        <f>Abfalldokumentation!$U2170</f>
        <v>44531</v>
      </c>
      <c r="D2170" s="68" t="str">
        <f>IFERROR(VLOOKUP(Tabelle3[[#This Row],[Artikelnr.]],Produktgruppe!A:B,2,0),Tabelle3[[#This Row],[Produktname]])</f>
        <v>ABS 295</v>
      </c>
      <c r="E2170" s="106" t="str">
        <f>IFERROR(VLOOKUP(Abfalldokumentation!$O2170,Artikel!A:C,3,FALSE),Abfalldokumentation!$O2170)</f>
        <v>Walnus</v>
      </c>
      <c r="F2170" s="106" t="str">
        <f>VLOOKUP(T2170,'Liste Gründe'!A:D,2,FALSE)</f>
        <v>Linienbezogen</v>
      </c>
      <c r="G2170" s="105" t="str">
        <f>IF(ISBLANK(V2170),VLOOKUP(Abfalldokumentation!$P2170,'Liste Gründe'!A:D,3,FALSE),V2170)</f>
        <v>Maschinenabfall</v>
      </c>
      <c r="H2170" s="106" t="str">
        <f>IF(ISBLANK(Abfalldokumentation!$W2170),"-",Abfalldokumentation!$W2170)</f>
        <v>-</v>
      </c>
      <c r="I2170" s="106">
        <f t="shared" si="326"/>
        <v>48</v>
      </c>
      <c r="J2170" s="107" t="str">
        <f t="shared" si="327"/>
        <v>Produkte</v>
      </c>
      <c r="K2170" s="107" t="str">
        <f t="shared" si="328"/>
        <v>BUs</v>
      </c>
      <c r="L2170" s="107" t="str">
        <f t="shared" si="329"/>
        <v>Symptome</v>
      </c>
      <c r="M217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IFERROR(VLOOKUP(Abfalldokumentation!$O2170,Kennzahlen!U:X,3,FALSE)*Abfalldokumentation!$B2170,"0")))),0)</f>
        <v>0</v>
      </c>
      <c r="N2170" s="106" t="str">
        <f>IF(ISBLANK(Q2170),VLOOKUP(Abfalldokumentation!$O2170,'Linien - BU'!R:S,2,FALSE),Q2170)</f>
        <v>BU4</v>
      </c>
      <c r="O2170" s="108" t="str">
        <f t="shared" si="330"/>
        <v>Walnus</v>
      </c>
      <c r="P2170" s="108">
        <f t="shared" si="331"/>
        <v>30</v>
      </c>
      <c r="Q2170" s="109" t="s">
        <v>9</v>
      </c>
      <c r="R2170" s="122" t="s">
        <v>339</v>
      </c>
      <c r="S2170" s="122">
        <v>6</v>
      </c>
      <c r="T2170" s="122">
        <v>30</v>
      </c>
      <c r="U2170" s="112">
        <v>44531</v>
      </c>
      <c r="V2170" s="121"/>
      <c r="W2170" s="122"/>
      <c r="X2170" s="123" t="str">
        <f>IFERROR(VLOOKUP(Abfalldokumentation!$R2170,Artikel!A:C,3,FALSE),Abfalldokumentation!$R2170)</f>
        <v>Walnus</v>
      </c>
    </row>
    <row r="2171" spans="1:24" ht="30" customHeight="1" x14ac:dyDescent="0.25">
      <c r="A2171" s="103" t="str">
        <f>VLOOKUP(N2171,'Linien - BU'!A:B,2,FALSE)</f>
        <v>Rest</v>
      </c>
      <c r="B2171" s="104">
        <f t="shared" si="325"/>
        <v>80.5</v>
      </c>
      <c r="C2171" s="105">
        <f>Abfalldokumentation!$U2171</f>
        <v>44531</v>
      </c>
      <c r="D2171" s="68" t="str">
        <f>IFERROR(VLOOKUP(Tabelle3[[#This Row],[Artikelnr.]],Produktgruppe!A:B,2,0),Tabelle3[[#This Row],[Produktname]])</f>
        <v>Rest</v>
      </c>
      <c r="E2171" s="106" t="str">
        <f>IFERROR(VLOOKUP(Abfalldokumentation!$O2171,Artikel!A:C,3,FALSE),Abfalldokumentation!$O2171)</f>
        <v>-</v>
      </c>
      <c r="F2171" s="106" t="str">
        <f>VLOOKUP(T2171,'Liste Gründe'!A:D,2,FALSE)</f>
        <v>Qualitätssicherung</v>
      </c>
      <c r="G2171" s="105" t="str">
        <f>IF(ISBLANK(V2171),VLOOKUP(Abfalldokumentation!$P2171,'Liste Gründe'!A:D,3,FALSE),V2171)</f>
        <v>Rückstellproben</v>
      </c>
      <c r="H2171" s="106" t="str">
        <f>IF(ISBLANK(Abfalldokumentation!$W2171),"-",Abfalldokumentation!$W2171)</f>
        <v>-</v>
      </c>
      <c r="I2171" s="106">
        <f t="shared" si="326"/>
        <v>48</v>
      </c>
      <c r="J2171" s="107" t="str">
        <f t="shared" si="327"/>
        <v>Produkte</v>
      </c>
      <c r="K2171" s="107" t="str">
        <f t="shared" si="328"/>
        <v>BUs</v>
      </c>
      <c r="L2171" s="107" t="str">
        <f t="shared" si="329"/>
        <v>Symptome</v>
      </c>
      <c r="M217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IFERROR(VLOOKUP(Abfalldokumentation!$O2171,Kennzahlen!U:X,3,FALSE)*Abfalldokumentation!$B2171,"0")))),0)</f>
        <v>0</v>
      </c>
      <c r="N2171" s="106" t="str">
        <f>IF(ISBLANK(Q2171),VLOOKUP(Abfalldokumentation!$O2171,'Linien - BU'!R:S,2,FALSE),Q2171)</f>
        <v>Labor</v>
      </c>
      <c r="O2171" s="108" t="str">
        <f t="shared" si="330"/>
        <v>-</v>
      </c>
      <c r="P2171" s="108">
        <f t="shared" si="331"/>
        <v>70</v>
      </c>
      <c r="Q2171" s="109" t="s">
        <v>185</v>
      </c>
      <c r="R2171" s="122" t="s">
        <v>52</v>
      </c>
      <c r="S2171" s="122">
        <v>80.5</v>
      </c>
      <c r="T2171" s="122">
        <v>70</v>
      </c>
      <c r="U2171" s="112">
        <v>44531</v>
      </c>
      <c r="V2171" s="121"/>
      <c r="W2171" s="122"/>
      <c r="X2171" s="123" t="str">
        <f>IFERROR(VLOOKUP(Abfalldokumentation!$R2171,Artikel!A:C,3,FALSE),Abfalldokumentation!$R2171)</f>
        <v>-</v>
      </c>
    </row>
    <row r="2172" spans="1:24" ht="30" customHeight="1" x14ac:dyDescent="0.25">
      <c r="A2172" s="103" t="str">
        <f>VLOOKUP(N2172,'Linien - BU'!A:B,2,FALSE)</f>
        <v>Rest</v>
      </c>
      <c r="B2172" s="104">
        <f t="shared" si="325"/>
        <v>9</v>
      </c>
      <c r="C2172" s="105">
        <f>Abfalldokumentation!$U2172</f>
        <v>44531</v>
      </c>
      <c r="D2172" s="68" t="str">
        <f>IFERROR(VLOOKUP(Tabelle3[[#This Row],[Artikelnr.]],Produktgruppe!A:B,2,0),Tabelle3[[#This Row],[Produktname]])</f>
        <v>Rest</v>
      </c>
      <c r="E2172" s="106" t="str">
        <f>IFERROR(VLOOKUP(Abfalldokumentation!$O2172,Artikel!A:C,3,FALSE),Abfalldokumentation!$O2172)</f>
        <v>-</v>
      </c>
      <c r="F2172" s="106" t="str">
        <f>VLOOKUP(T2172,'Liste Gründe'!A:D,2,FALSE)</f>
        <v>Qualitätssicherung</v>
      </c>
      <c r="G2172" s="105" t="str">
        <f>IF(ISBLANK(V2172),VLOOKUP(Abfalldokumentation!$P2172,'Liste Gründe'!A:D,3,FALSE),V2172)</f>
        <v>Sensorik</v>
      </c>
      <c r="H2172" s="106" t="str">
        <f>IF(ISBLANK(Abfalldokumentation!$W2172),"-",Abfalldokumentation!$W2172)</f>
        <v>-</v>
      </c>
      <c r="I2172" s="106">
        <f t="shared" si="326"/>
        <v>48</v>
      </c>
      <c r="J2172" s="107" t="str">
        <f t="shared" si="327"/>
        <v>Produkte</v>
      </c>
      <c r="K2172" s="107" t="str">
        <f t="shared" si="328"/>
        <v>BUs</v>
      </c>
      <c r="L2172" s="107" t="str">
        <f t="shared" si="329"/>
        <v>Symptome</v>
      </c>
      <c r="M217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IFERROR(VLOOKUP(Abfalldokumentation!$O2172,Kennzahlen!U:X,3,FALSE)*Abfalldokumentation!$B2172,"0")))),0)</f>
        <v>0</v>
      </c>
      <c r="N2172" s="106" t="str">
        <f>IF(ISBLANK(Q2172),VLOOKUP(Abfalldokumentation!$O2172,'Linien - BU'!R:S,2,FALSE),Q2172)</f>
        <v>QM</v>
      </c>
      <c r="O2172" s="108" t="str">
        <f t="shared" si="330"/>
        <v>-</v>
      </c>
      <c r="P2172" s="108">
        <f t="shared" si="331"/>
        <v>74</v>
      </c>
      <c r="Q2172" s="109" t="s">
        <v>182</v>
      </c>
      <c r="R2172" s="122" t="s">
        <v>52</v>
      </c>
      <c r="S2172" s="122">
        <v>9</v>
      </c>
      <c r="T2172" s="122">
        <v>74</v>
      </c>
      <c r="U2172" s="112">
        <v>44531</v>
      </c>
      <c r="V2172" s="121"/>
      <c r="W2172" s="122"/>
      <c r="X2172" s="123" t="str">
        <f>IFERROR(VLOOKUP(Abfalldokumentation!$R2172,Artikel!A:C,3,FALSE),Abfalldokumentation!$R2172)</f>
        <v>-</v>
      </c>
    </row>
    <row r="2173" spans="1:24" ht="30" customHeight="1" x14ac:dyDescent="0.25">
      <c r="A2173" s="103" t="str">
        <f>VLOOKUP(N2173,'Linien - BU'!A:B,2,FALSE)</f>
        <v>BU1</v>
      </c>
      <c r="B2173" s="104">
        <f t="shared" si="325"/>
        <v>74</v>
      </c>
      <c r="C2173" s="105">
        <f>Abfalldokumentation!$U2173</f>
        <v>44531</v>
      </c>
      <c r="D2173" s="68" t="str">
        <f>IFERROR(VLOOKUP(Tabelle3[[#This Row],[Artikelnr.]],Produktgruppe!A:B,2,0),Tabelle3[[#This Row],[Produktname]])</f>
        <v>VOS 295</v>
      </c>
      <c r="E2173" s="106" t="str">
        <f>IFERROR(VLOOKUP(Abfalldokumentation!$O2173,Artikel!A:C,3,FALSE),Abfalldokumentation!$O2173)</f>
        <v>VOS-ABS ENTSORGUNG</v>
      </c>
      <c r="F2173" s="106" t="str">
        <f>VLOOKUP(T2173,'Liste Gründe'!A:D,2,FALSE)</f>
        <v>Rest</v>
      </c>
      <c r="G2173" s="105" t="str">
        <f>IF(ISBLANK(V2173),VLOOKUP(Abfalldokumentation!$P2173,'Liste Gründe'!A:D,3,FALSE),V2173)</f>
        <v>geschälte Rinde</v>
      </c>
      <c r="H2173" s="106" t="str">
        <f>IF(ISBLANK(Abfalldokumentation!$W2173),"-",Abfalldokumentation!$W2173)</f>
        <v>-</v>
      </c>
      <c r="I2173" s="106">
        <f t="shared" si="326"/>
        <v>48</v>
      </c>
      <c r="J2173" s="107" t="str">
        <f t="shared" si="327"/>
        <v>Produkte</v>
      </c>
      <c r="K2173" s="107" t="str">
        <f t="shared" si="328"/>
        <v>BUs</v>
      </c>
      <c r="L2173" s="107" t="str">
        <f t="shared" si="329"/>
        <v>Symptome</v>
      </c>
      <c r="M217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IFERROR(VLOOKUP(Abfalldokumentation!$O2173,Kennzahlen!U:X,3,FALSE)*Abfalldokumentation!$B2173,"0")))),0)</f>
        <v>0.74</v>
      </c>
      <c r="N2173" s="106" t="str">
        <f>IF(ISBLANK(Q2173),VLOOKUP(Abfalldokumentation!$O2173,'Linien - BU'!R:S,2,FALSE),Q2173)</f>
        <v>BU1</v>
      </c>
      <c r="O2173" s="108">
        <f t="shared" si="330"/>
        <v>29500917</v>
      </c>
      <c r="P2173" s="108">
        <f t="shared" si="331"/>
        <v>60</v>
      </c>
      <c r="Q2173" s="109" t="s">
        <v>6</v>
      </c>
      <c r="R2173" s="122">
        <v>29500917</v>
      </c>
      <c r="S2173" s="122">
        <v>74</v>
      </c>
      <c r="T2173" s="122">
        <v>60</v>
      </c>
      <c r="U2173" s="112">
        <v>44531</v>
      </c>
      <c r="V2173" s="121"/>
      <c r="W2173" s="122"/>
      <c r="X2173" s="123" t="str">
        <f>IFERROR(VLOOKUP(Abfalldokumentation!$R2173,Artikel!A:C,3,FALSE),Abfalldokumentation!$R2173)</f>
        <v>VOS-ABS ENTSORGUNG</v>
      </c>
    </row>
    <row r="2174" spans="1:24" ht="30" customHeight="1" x14ac:dyDescent="0.25">
      <c r="A2174" s="103" t="str">
        <f>VLOOKUP(N2174,'Linien - BU'!A:B,2,FALSE)</f>
        <v>Rest</v>
      </c>
      <c r="B2174" s="104">
        <f t="shared" si="325"/>
        <v>3</v>
      </c>
      <c r="C2174" s="105">
        <f>Abfalldokumentation!$U2174</f>
        <v>44531</v>
      </c>
      <c r="D2174" s="68" t="str">
        <f>IFERROR(VLOOKUP(Tabelle3[[#This Row],[Artikelnr.]],Produktgruppe!A:B,2,0),Tabelle3[[#This Row],[Produktname]])</f>
        <v>Rest</v>
      </c>
      <c r="E2174" s="106" t="str">
        <f>IFERROR(VLOOKUP(Abfalldokumentation!$O2174,Artikel!A:C,3,FALSE),Abfalldokumentation!$O2174)</f>
        <v>-</v>
      </c>
      <c r="F2174" s="106" t="str">
        <f>VLOOKUP(T2174,'Liste Gründe'!A:D,2,FALSE)</f>
        <v>Qualitätssicherung</v>
      </c>
      <c r="G2174" s="105" t="str">
        <f>IF(ISBLANK(V2174),VLOOKUP(Abfalldokumentation!$P2174,'Liste Gründe'!A:D,3,FALSE),V2174)</f>
        <v>Sensorik</v>
      </c>
      <c r="H2174" s="106" t="str">
        <f>IF(ISBLANK(Abfalldokumentation!$W2174),"-",Abfalldokumentation!$W2174)</f>
        <v>-</v>
      </c>
      <c r="I2174" s="106">
        <f t="shared" si="326"/>
        <v>48</v>
      </c>
      <c r="J2174" s="107" t="str">
        <f t="shared" si="327"/>
        <v>Produkte</v>
      </c>
      <c r="K2174" s="107" t="str">
        <f t="shared" si="328"/>
        <v>BUs</v>
      </c>
      <c r="L2174" s="107" t="str">
        <f t="shared" si="329"/>
        <v>Symptome</v>
      </c>
      <c r="M217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IFERROR(VLOOKUP(Abfalldokumentation!$O2174,Kennzahlen!U:X,3,FALSE)*Abfalldokumentation!$B2174,"0")))),0)</f>
        <v>0</v>
      </c>
      <c r="N2174" s="106" t="str">
        <f>IF(ISBLANK(Q2174),VLOOKUP(Abfalldokumentation!$O2174,'Linien - BU'!R:S,2,FALSE),Q2174)</f>
        <v>QM</v>
      </c>
      <c r="O2174" s="108" t="str">
        <f t="shared" si="330"/>
        <v>-</v>
      </c>
      <c r="P2174" s="108">
        <f t="shared" si="331"/>
        <v>74</v>
      </c>
      <c r="Q2174" s="109" t="s">
        <v>182</v>
      </c>
      <c r="R2174" s="122" t="s">
        <v>52</v>
      </c>
      <c r="S2174" s="122">
        <v>3</v>
      </c>
      <c r="T2174" s="122">
        <v>74</v>
      </c>
      <c r="U2174" s="112">
        <v>44531</v>
      </c>
      <c r="V2174" s="121"/>
      <c r="W2174" s="122"/>
      <c r="X2174" s="123" t="str">
        <f>IFERROR(VLOOKUP(Abfalldokumentation!$R2174,Artikel!A:C,3,FALSE),Abfalldokumentation!$R2174)</f>
        <v>-</v>
      </c>
    </row>
    <row r="2175" spans="1:24" ht="30" customHeight="1" x14ac:dyDescent="0.25">
      <c r="A2175" s="103" t="str">
        <f>VLOOKUP(N2175,'Linien - BU'!A:B,2,FALSE)</f>
        <v>Rest</v>
      </c>
      <c r="B2175" s="104">
        <f t="shared" si="325"/>
        <v>3.4</v>
      </c>
      <c r="C2175" s="105">
        <f>Abfalldokumentation!$U2175</f>
        <v>44531</v>
      </c>
      <c r="D2175" s="68" t="str">
        <f>IFERROR(VLOOKUP(Tabelle3[[#This Row],[Artikelnr.]],Produktgruppe!A:B,2,0),Tabelle3[[#This Row],[Produktname]])</f>
        <v>Rest</v>
      </c>
      <c r="E2175" s="106" t="str">
        <f>IFERROR(VLOOKUP(Abfalldokumentation!$O2175,Artikel!A:C,3,FALSE),Abfalldokumentation!$O2175)</f>
        <v>-</v>
      </c>
      <c r="F2175" s="106" t="str">
        <f>VLOOKUP(T2175,'Liste Gründe'!A:D,2,FALSE)</f>
        <v>Qualitätssicherung</v>
      </c>
      <c r="G2175" s="105" t="str">
        <f>IF(ISBLANK(V2175),VLOOKUP(Abfalldokumentation!$P2175,'Liste Gründe'!A:D,3,FALSE),V2175)</f>
        <v>Sensorik</v>
      </c>
      <c r="H2175" s="106" t="str">
        <f>IF(ISBLANK(Abfalldokumentation!$W2175),"-",Abfalldokumentation!$W2175)</f>
        <v>-</v>
      </c>
      <c r="I2175" s="106">
        <f t="shared" si="326"/>
        <v>48</v>
      </c>
      <c r="J2175" s="107" t="str">
        <f t="shared" si="327"/>
        <v>Produkte</v>
      </c>
      <c r="K2175" s="107" t="str">
        <f t="shared" si="328"/>
        <v>BUs</v>
      </c>
      <c r="L2175" s="107" t="str">
        <f t="shared" si="329"/>
        <v>Symptome</v>
      </c>
      <c r="M217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IFERROR(VLOOKUP(Abfalldokumentation!$O2175,Kennzahlen!U:X,3,FALSE)*Abfalldokumentation!$B2175,"0")))),0)</f>
        <v>0</v>
      </c>
      <c r="N2175" s="106" t="str">
        <f>IF(ISBLANK(Q2175),VLOOKUP(Abfalldokumentation!$O2175,'Linien - BU'!R:S,2,FALSE),Q2175)</f>
        <v>Labor</v>
      </c>
      <c r="O2175" s="108" t="str">
        <f t="shared" si="330"/>
        <v>-</v>
      </c>
      <c r="P2175" s="108">
        <f t="shared" si="331"/>
        <v>74</v>
      </c>
      <c r="Q2175" s="109" t="s">
        <v>185</v>
      </c>
      <c r="R2175" s="122" t="s">
        <v>52</v>
      </c>
      <c r="S2175" s="122">
        <v>3.4</v>
      </c>
      <c r="T2175" s="122">
        <v>74</v>
      </c>
      <c r="U2175" s="112">
        <v>44531</v>
      </c>
      <c r="V2175" s="121"/>
      <c r="W2175" s="122"/>
      <c r="X2175" s="123" t="str">
        <f>IFERROR(VLOOKUP(Abfalldokumentation!$R2175,Artikel!A:C,3,FALSE),Abfalldokumentation!$R2175)</f>
        <v>-</v>
      </c>
    </row>
    <row r="2176" spans="1:24" ht="30" customHeight="1" x14ac:dyDescent="0.25">
      <c r="A2176" s="103" t="str">
        <f>VLOOKUP(N2176,'Linien - BU'!A:B,2,FALSE)</f>
        <v>BU1</v>
      </c>
      <c r="B2176" s="104">
        <f t="shared" si="325"/>
        <v>100</v>
      </c>
      <c r="C2176" s="105">
        <f>Abfalldokumentation!$U2176</f>
        <v>44532</v>
      </c>
      <c r="D2176" s="68" t="str">
        <f>IFERROR(VLOOKUP(Tabelle3[[#This Row],[Artikelnr.]],Produktgruppe!A:B,2,0),Tabelle3[[#This Row],[Produktname]])</f>
        <v>Rest</v>
      </c>
      <c r="E2176" s="106" t="str">
        <f>IFERROR(VLOOKUP(Abfalldokumentation!$O2176,Artikel!A:C,3,FALSE),Abfalldokumentation!$O2176)</f>
        <v>-</v>
      </c>
      <c r="F2176" s="106" t="str">
        <f>VLOOKUP(T2176,'Liste Gründe'!A:D,2,FALSE)</f>
        <v>Linienbezogen</v>
      </c>
      <c r="G2176" s="105" t="str">
        <f>IF(ISBLANK(V2176),VLOOKUP(Abfalldokumentation!$P2176,'Liste Gründe'!A:D,3,FALSE),V2176)</f>
        <v>Darm geplatzt</v>
      </c>
      <c r="H2176" s="106" t="str">
        <f>IF(ISBLANK(Abfalldokumentation!$W2176),"-",Abfalldokumentation!$W2176)</f>
        <v>-</v>
      </c>
      <c r="I2176" s="106">
        <f t="shared" si="326"/>
        <v>48</v>
      </c>
      <c r="J2176" s="107" t="str">
        <f t="shared" si="327"/>
        <v>Produkte</v>
      </c>
      <c r="K2176" s="107" t="str">
        <f t="shared" si="328"/>
        <v>BUs</v>
      </c>
      <c r="L2176" s="107" t="str">
        <f t="shared" si="329"/>
        <v>Symptome</v>
      </c>
      <c r="M217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IFERROR(VLOOKUP(Abfalldokumentation!$O2176,Kennzahlen!U:X,3,FALSE)*Abfalldokumentation!$B2176,"0")))),0)</f>
        <v>0</v>
      </c>
      <c r="N2176" s="106" t="str">
        <f>IF(ISBLANK(Q2176),VLOOKUP(Abfalldokumentation!$O2176,'Linien - BU'!R:S,2,FALSE),Q2176)</f>
        <v>Abfüllung</v>
      </c>
      <c r="O2176" s="108" t="str">
        <f t="shared" si="330"/>
        <v>-</v>
      </c>
      <c r="P2176" s="108">
        <f t="shared" si="331"/>
        <v>34</v>
      </c>
      <c r="Q2176" s="109" t="s">
        <v>166</v>
      </c>
      <c r="R2176" s="122" t="s">
        <v>52</v>
      </c>
      <c r="S2176" s="122">
        <v>100</v>
      </c>
      <c r="T2176" s="122">
        <v>34</v>
      </c>
      <c r="U2176" s="147">
        <v>44532</v>
      </c>
      <c r="V2176" s="121"/>
      <c r="W2176" s="122"/>
      <c r="X2176" s="123" t="str">
        <f>IFERROR(VLOOKUP(Abfalldokumentation!$R2176,Artikel!A:C,3,FALSE),Abfalldokumentation!$R2176)</f>
        <v>-</v>
      </c>
    </row>
    <row r="2177" spans="1:24" ht="30" customHeight="1" x14ac:dyDescent="0.25">
      <c r="A2177" s="103" t="str">
        <f>VLOOKUP(N2177,'Linien - BU'!A:B,2,FALSE)</f>
        <v>BU1</v>
      </c>
      <c r="B2177" s="104">
        <f t="shared" ref="B2177:B2198" si="332">S2177</f>
        <v>42</v>
      </c>
      <c r="C2177" s="105">
        <f>Abfalldokumentation!$U2177</f>
        <v>44532</v>
      </c>
      <c r="D2177" s="68" t="str">
        <f>IFERROR(VLOOKUP(Tabelle3[[#This Row],[Artikelnr.]],Produktgruppe!A:B,2,0),Tabelle3[[#This Row],[Produktname]])</f>
        <v>Rest</v>
      </c>
      <c r="E2177" s="106" t="str">
        <f>IFERROR(VLOOKUP(Abfalldokumentation!$O2177,Artikel!A:C,3,FALSE),Abfalldokumentation!$O2177)</f>
        <v>-</v>
      </c>
      <c r="F2177" s="106" t="str">
        <f>VLOOKUP(T2177,'Liste Gründe'!A:D,2,FALSE)</f>
        <v>Linienbezogen</v>
      </c>
      <c r="G2177" s="105" t="str">
        <f>IF(ISBLANK(V2177),VLOOKUP(Abfalldokumentation!$P2177,'Liste Gründe'!A:D,3,FALSE),V2177)</f>
        <v>Füllkopf tropft (vegan)</v>
      </c>
      <c r="H2177" s="106" t="str">
        <f>IF(ISBLANK(Abfalldokumentation!$W2177),"-",Abfalldokumentation!$W2177)</f>
        <v>-</v>
      </c>
      <c r="I2177" s="106">
        <f t="shared" ref="I2177:I2198" si="333">_xlfn.ISOWEEKNUM(C2177)</f>
        <v>48</v>
      </c>
      <c r="J2177" s="107" t="str">
        <f t="shared" ref="J2177:J2198" si="334">"Produkte"</f>
        <v>Produkte</v>
      </c>
      <c r="K2177" s="107" t="str">
        <f t="shared" ref="K2177:K2198" si="335">"BUs"</f>
        <v>BUs</v>
      </c>
      <c r="L2177" s="107" t="str">
        <f t="shared" ref="L2177:L2198" si="336">"Symptome"</f>
        <v>Symptome</v>
      </c>
      <c r="M217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IFERROR(VLOOKUP(Abfalldokumentation!$O2177,Kennzahlen!U:X,3,FALSE)*Abfalldokumentation!$B2177,"0")))),0)</f>
        <v>0</v>
      </c>
      <c r="N2177" s="106" t="str">
        <f>IF(ISBLANK(Q2177),VLOOKUP(Abfalldokumentation!$O2177,'Linien - BU'!R:S,2,FALSE),Q2177)</f>
        <v>Abfüllung</v>
      </c>
      <c r="O2177" s="108" t="str">
        <f t="shared" ref="O2177:O2198" si="337">R2177</f>
        <v>-</v>
      </c>
      <c r="P2177" s="108">
        <f t="shared" ref="P2177:P2198" si="338">T2177</f>
        <v>20</v>
      </c>
      <c r="Q2177" s="109" t="s">
        <v>166</v>
      </c>
      <c r="R2177" s="122" t="s">
        <v>52</v>
      </c>
      <c r="S2177" s="122">
        <v>42</v>
      </c>
      <c r="T2177" s="122">
        <v>20</v>
      </c>
      <c r="U2177" s="147">
        <v>44532</v>
      </c>
      <c r="V2177" s="121"/>
      <c r="W2177" s="122"/>
      <c r="X2177" s="123" t="str">
        <f>IFERROR(VLOOKUP(Abfalldokumentation!$R2177,Artikel!A:C,3,FALSE),Abfalldokumentation!$R2177)</f>
        <v>-</v>
      </c>
    </row>
    <row r="2178" spans="1:24" ht="30" customHeight="1" x14ac:dyDescent="0.25">
      <c r="A2178" s="103" t="str">
        <f>VLOOKUP(N2178,'Linien - BU'!A:B,2,FALSE)</f>
        <v>BU1</v>
      </c>
      <c r="B2178" s="104">
        <f t="shared" si="332"/>
        <v>51</v>
      </c>
      <c r="C2178" s="105">
        <f>Abfalldokumentation!$U2178</f>
        <v>44532</v>
      </c>
      <c r="D2178" s="68" t="str">
        <f>IFERROR(VLOOKUP(Tabelle3[[#This Row],[Artikelnr.]],Produktgruppe!A:B,2,0),Tabelle3[[#This Row],[Produktname]])</f>
        <v>Rest</v>
      </c>
      <c r="E2178" s="106" t="str">
        <f>IFERROR(VLOOKUP(Abfalldokumentation!$O2178,Artikel!A:C,3,FALSE),Abfalldokumentation!$O2178)</f>
        <v>-</v>
      </c>
      <c r="F2178" s="106" t="str">
        <f>VLOOKUP(T2178,'Liste Gründe'!A:D,2,FALSE)</f>
        <v>Linienbezogen</v>
      </c>
      <c r="G2178" s="105" t="str">
        <f>IF(ISBLANK(V2178),VLOOKUP(Abfalldokumentation!$P2178,'Liste Gründe'!A:D,3,FALSE),V2178)</f>
        <v>Reinigung</v>
      </c>
      <c r="H2178" s="106" t="str">
        <f>IF(ISBLANK(Abfalldokumentation!$W2178),"-",Abfalldokumentation!$W2178)</f>
        <v>-</v>
      </c>
      <c r="I2178" s="106">
        <f t="shared" si="333"/>
        <v>48</v>
      </c>
      <c r="J2178" s="107" t="str">
        <f t="shared" si="334"/>
        <v>Produkte</v>
      </c>
      <c r="K2178" s="107" t="str">
        <f t="shared" si="335"/>
        <v>BUs</v>
      </c>
      <c r="L2178" s="107" t="str">
        <f t="shared" si="336"/>
        <v>Symptome</v>
      </c>
      <c r="M217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IFERROR(VLOOKUP(Abfalldokumentation!$O2178,Kennzahlen!U:X,3,FALSE)*Abfalldokumentation!$B2178,"0")))),0)</f>
        <v>0</v>
      </c>
      <c r="N2178" s="106" t="str">
        <f>IF(ISBLANK(Q2178),VLOOKUP(Abfalldokumentation!$O2178,'Linien - BU'!R:S,2,FALSE),Q2178)</f>
        <v>Schmelze</v>
      </c>
      <c r="O2178" s="108" t="str">
        <f t="shared" si="337"/>
        <v>-</v>
      </c>
      <c r="P2178" s="108">
        <f t="shared" si="338"/>
        <v>10</v>
      </c>
      <c r="Q2178" s="109" t="s">
        <v>170</v>
      </c>
      <c r="R2178" s="122" t="s">
        <v>52</v>
      </c>
      <c r="S2178" s="122">
        <v>51</v>
      </c>
      <c r="T2178" s="122">
        <v>10</v>
      </c>
      <c r="U2178" s="147">
        <v>44532</v>
      </c>
      <c r="V2178" s="121"/>
      <c r="W2178" s="122"/>
      <c r="X2178" s="123" t="str">
        <f>IFERROR(VLOOKUP(Abfalldokumentation!$R2178,Artikel!A:C,3,FALSE),Abfalldokumentation!$R2178)</f>
        <v>-</v>
      </c>
    </row>
    <row r="2179" spans="1:24" ht="30" customHeight="1" x14ac:dyDescent="0.25">
      <c r="A2179" s="103" t="str">
        <f>VLOOKUP(N2179,'Linien - BU'!A:B,2,FALSE)</f>
        <v>Rest</v>
      </c>
      <c r="B2179" s="104">
        <f t="shared" si="332"/>
        <v>253</v>
      </c>
      <c r="C2179" s="105">
        <f>Abfalldokumentation!$U2179</f>
        <v>44532</v>
      </c>
      <c r="D2179" s="68" t="str">
        <f>IFERROR(VLOOKUP(Tabelle3[[#This Row],[Artikelnr.]],Produktgruppe!A:B,2,0),Tabelle3[[#This Row],[Produktname]])</f>
        <v>Muster</v>
      </c>
      <c r="E2179" s="106" t="str">
        <f>IFERROR(VLOOKUP(Abfalldokumentation!$O2179,Artikel!A:C,3,FALSE),Abfalldokumentation!$O2179)</f>
        <v>Holland Muster BU4</v>
      </c>
      <c r="F2179" s="106" t="str">
        <f>VLOOKUP(T2179,'Liste Gründe'!A:D,2,FALSE)</f>
        <v>Qualitätssicherung</v>
      </c>
      <c r="G2179" s="105" t="str">
        <f>IF(ISBLANK(V2179),VLOOKUP(Abfalldokumentation!$P2179,'Liste Gründe'!A:D,3,FALSE),V2179)</f>
        <v>Muster</v>
      </c>
      <c r="H2179" s="106" t="str">
        <f>IF(ISBLANK(Abfalldokumentation!$W2179),"-",Abfalldokumentation!$W2179)</f>
        <v>-</v>
      </c>
      <c r="I2179" s="106">
        <f t="shared" si="333"/>
        <v>48</v>
      </c>
      <c r="J2179" s="107" t="str">
        <f t="shared" si="334"/>
        <v>Produkte</v>
      </c>
      <c r="K2179" s="107" t="str">
        <f t="shared" si="335"/>
        <v>BUs</v>
      </c>
      <c r="L2179" s="107" t="str">
        <f t="shared" si="336"/>
        <v>Symptome</v>
      </c>
      <c r="M217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IFERROR(VLOOKUP(Abfalldokumentation!$O2179,Kennzahlen!U:X,3,FALSE)*Abfalldokumentation!$B2179,"0")))),0)</f>
        <v>0</v>
      </c>
      <c r="N2179" s="106" t="str">
        <f>IF(ISBLANK(Q2179),VLOOKUP(Abfalldokumentation!$O2179,'Linien - BU'!R:S,2,FALSE),Q2179)</f>
        <v>Muster</v>
      </c>
      <c r="O2179" s="108" t="str">
        <f t="shared" si="337"/>
        <v>Holland Muster BU4</v>
      </c>
      <c r="P2179" s="108">
        <f t="shared" si="338"/>
        <v>72</v>
      </c>
      <c r="Q2179" s="109" t="s">
        <v>224</v>
      </c>
      <c r="R2179" s="122" t="s">
        <v>16640</v>
      </c>
      <c r="S2179" s="122">
        <v>253</v>
      </c>
      <c r="T2179" s="122">
        <v>72</v>
      </c>
      <c r="U2179" s="147">
        <v>44532</v>
      </c>
      <c r="V2179" s="121"/>
      <c r="W2179" s="122"/>
      <c r="X2179" s="123" t="str">
        <f>IFERROR(VLOOKUP(Abfalldokumentation!$R2179,Artikel!A:C,3,FALSE),Abfalldokumentation!$R2179)</f>
        <v>Holland Muster BU4</v>
      </c>
    </row>
    <row r="2180" spans="1:24" ht="30" customHeight="1" x14ac:dyDescent="0.25">
      <c r="A2180" s="103" t="str">
        <f>VLOOKUP(N2180,'Linien - BU'!A:B,2,FALSE)</f>
        <v>BU3</v>
      </c>
      <c r="B2180" s="104">
        <f t="shared" si="332"/>
        <v>70</v>
      </c>
      <c r="C2180" s="105">
        <f>Abfalldokumentation!$U2180</f>
        <v>44532</v>
      </c>
      <c r="D2180" s="68" t="str">
        <f>IFERROR(VLOOKUP(Tabelle3[[#This Row],[Artikelnr.]],Produktgruppe!A:B,2,0),Tabelle3[[#This Row],[Produktname]])</f>
        <v>Rest</v>
      </c>
      <c r="E2180" s="106" t="str">
        <f>IFERROR(VLOOKUP(Abfalldokumentation!$O2180,Artikel!A:C,3,FALSE),Abfalldokumentation!$O2180)</f>
        <v>-</v>
      </c>
      <c r="F2180" s="106" t="str">
        <f>VLOOKUP(T2180,'Liste Gründe'!A:D,2,FALSE)</f>
        <v>Linienbezogen</v>
      </c>
      <c r="G2180" s="105" t="str">
        <f>IF(ISBLANK(V2180),VLOOKUP(Abfalldokumentation!$P2180,'Liste Gründe'!A:D,3,FALSE),V2180)</f>
        <v>Maschinenabfall</v>
      </c>
      <c r="H2180" s="106" t="str">
        <f>IF(ISBLANK(Abfalldokumentation!$W2180),"-",Abfalldokumentation!$W2180)</f>
        <v>-</v>
      </c>
      <c r="I2180" s="106">
        <f t="shared" si="333"/>
        <v>48</v>
      </c>
      <c r="J2180" s="107" t="str">
        <f t="shared" si="334"/>
        <v>Produkte</v>
      </c>
      <c r="K2180" s="107" t="str">
        <f t="shared" si="335"/>
        <v>BUs</v>
      </c>
      <c r="L2180" s="107" t="str">
        <f t="shared" si="336"/>
        <v>Symptome</v>
      </c>
      <c r="M218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IFERROR(VLOOKUP(Abfalldokumentation!$O2180,Kennzahlen!U:X,3,FALSE)*Abfalldokumentation!$B2180,"0")))),0)</f>
        <v>0</v>
      </c>
      <c r="N2180" s="106" t="str">
        <f>IF(ISBLANK(Q2180),VLOOKUP(Abfalldokumentation!$O2180,'Linien - BU'!R:S,2,FALSE),Q2180)</f>
        <v>BU3</v>
      </c>
      <c r="O2180" s="108" t="str">
        <f t="shared" si="337"/>
        <v>-</v>
      </c>
      <c r="P2180" s="108">
        <f t="shared" si="338"/>
        <v>30</v>
      </c>
      <c r="Q2180" s="109" t="s">
        <v>8</v>
      </c>
      <c r="R2180" s="122" t="s">
        <v>52</v>
      </c>
      <c r="S2180" s="122">
        <v>70</v>
      </c>
      <c r="T2180" s="122">
        <v>30</v>
      </c>
      <c r="U2180" s="147">
        <v>44532</v>
      </c>
      <c r="V2180" s="121"/>
      <c r="W2180" s="122"/>
      <c r="X2180" s="123" t="str">
        <f>IFERROR(VLOOKUP(Abfalldokumentation!$R2180,Artikel!A:C,3,FALSE),Abfalldokumentation!$R2180)</f>
        <v>-</v>
      </c>
    </row>
    <row r="2181" spans="1:24" ht="30" customHeight="1" x14ac:dyDescent="0.25">
      <c r="A2181" s="103" t="str">
        <f>VLOOKUP(N2181,'Linien - BU'!A:B,2,FALSE)</f>
        <v>BU4</v>
      </c>
      <c r="B2181" s="104">
        <f t="shared" si="332"/>
        <v>47.4</v>
      </c>
      <c r="C2181" s="105">
        <f>Abfalldokumentation!$U2181</f>
        <v>44532</v>
      </c>
      <c r="D2181" s="68" t="str">
        <f>IFERROR(VLOOKUP(Tabelle3[[#This Row],[Artikelnr.]],Produktgruppe!A:B,2,0),Tabelle3[[#This Row],[Produktname]])</f>
        <v>ABS 295</v>
      </c>
      <c r="E2181" s="106" t="str">
        <f>IFERROR(VLOOKUP(Abfalldokumentation!$O2181,Artikel!A:C,3,FALSE),Abfalldokumentation!$O2181)</f>
        <v>ABS TI-AD</v>
      </c>
      <c r="F2181" s="106" t="str">
        <f>VLOOKUP(T2181,'Liste Gründe'!A:D,2,FALSE)</f>
        <v>Linienbezogen</v>
      </c>
      <c r="G2181" s="105" t="str">
        <f>IF(ISBLANK(V2181),VLOOKUP(Abfalldokumentation!$P2181,'Liste Gründe'!A:D,3,FALSE),V2181)</f>
        <v>Maschinenabfall</v>
      </c>
      <c r="H2181" s="106" t="str">
        <f>IF(ISBLANK(Abfalldokumentation!$W2181),"-",Abfalldokumentation!$W2181)</f>
        <v>-</v>
      </c>
      <c r="I2181" s="106">
        <f t="shared" si="333"/>
        <v>48</v>
      </c>
      <c r="J2181" s="107" t="str">
        <f t="shared" si="334"/>
        <v>Produkte</v>
      </c>
      <c r="K2181" s="107" t="str">
        <f t="shared" si="335"/>
        <v>BUs</v>
      </c>
      <c r="L2181" s="107" t="str">
        <f t="shared" si="336"/>
        <v>Symptome</v>
      </c>
      <c r="M218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IFERROR(VLOOKUP(Abfalldokumentation!$O2181,Kennzahlen!U:X,3,FALSE)*Abfalldokumentation!$B2181,"0")))),0)</f>
        <v>7.7475399924149615</v>
      </c>
      <c r="N2181" s="106" t="str">
        <f>IF(ISBLANK(Q2181),VLOOKUP(Abfalldokumentation!$O2181,'Linien - BU'!R:S,2,FALSE),Q2181)</f>
        <v>BU4</v>
      </c>
      <c r="O2181" s="108">
        <f t="shared" si="337"/>
        <v>29500904</v>
      </c>
      <c r="P2181" s="108">
        <f t="shared" si="338"/>
        <v>30</v>
      </c>
      <c r="Q2181" s="109" t="s">
        <v>9</v>
      </c>
      <c r="R2181" s="45">
        <v>29500904</v>
      </c>
      <c r="S2181" s="122">
        <v>47.4</v>
      </c>
      <c r="T2181" s="122">
        <v>30</v>
      </c>
      <c r="U2181" s="147">
        <v>44532</v>
      </c>
      <c r="V2181" s="121"/>
      <c r="W2181" s="122"/>
      <c r="X2181" s="123" t="str">
        <f>IFERROR(VLOOKUP(Abfalldokumentation!$R2181,Artikel!A:C,3,FALSE),Abfalldokumentation!$R2181)</f>
        <v>ABS TI-AD</v>
      </c>
    </row>
    <row r="2182" spans="1:24" ht="30" customHeight="1" x14ac:dyDescent="0.25">
      <c r="A2182" s="103" t="str">
        <f>VLOOKUP(N2182,'Linien - BU'!A:B,2,FALSE)</f>
        <v>BU3</v>
      </c>
      <c r="B2182" s="104">
        <f t="shared" si="332"/>
        <v>30</v>
      </c>
      <c r="C2182" s="105">
        <f>Abfalldokumentation!$U2182</f>
        <v>44532</v>
      </c>
      <c r="D2182" s="68" t="str">
        <f>IFERROR(VLOOKUP(Tabelle3[[#This Row],[Artikelnr.]],Produktgruppe!A:B,2,0),Tabelle3[[#This Row],[Produktname]])</f>
        <v>ABS 295</v>
      </c>
      <c r="E2182" s="106" t="str">
        <f>IFERROR(VLOOKUP(Abfalldokumentation!$O2182,Artikel!A:C,3,FALSE),Abfalldokumentation!$O2182)</f>
        <v>ABS Pfeffer-Bruch</v>
      </c>
      <c r="F2182" s="106" t="str">
        <f>VLOOKUP(T2182,'Liste Gründe'!A:D,2,FALSE)</f>
        <v>Linienbezogen</v>
      </c>
      <c r="G2182" s="105" t="str">
        <f>IF(ISBLANK(V2182),VLOOKUP(Abfalldokumentation!$P2182,'Liste Gründe'!A:D,3,FALSE),V2182)</f>
        <v>Maschinenabfall</v>
      </c>
      <c r="H2182" s="106" t="str">
        <f>IF(ISBLANK(Abfalldokumentation!$W2182),"-",Abfalldokumentation!$W2182)</f>
        <v>-</v>
      </c>
      <c r="I2182" s="106">
        <f t="shared" si="333"/>
        <v>48</v>
      </c>
      <c r="J2182" s="107" t="str">
        <f t="shared" si="334"/>
        <v>Produkte</v>
      </c>
      <c r="K2182" s="107" t="str">
        <f t="shared" si="335"/>
        <v>BUs</v>
      </c>
      <c r="L2182" s="107" t="str">
        <f t="shared" si="336"/>
        <v>Symptome</v>
      </c>
      <c r="M218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IFERROR(VLOOKUP(Abfalldokumentation!$O2182,Kennzahlen!U:X,3,FALSE)*Abfalldokumentation!$B2182,"0")))),0)</f>
        <v>3.0000000000000001E-3</v>
      </c>
      <c r="N2182" s="106" t="str">
        <f>IF(ISBLANK(Q2182),VLOOKUP(Abfalldokumentation!$O2182,'Linien - BU'!R:S,2,FALSE),Q2182)</f>
        <v>Bu3</v>
      </c>
      <c r="O2182" s="108">
        <f t="shared" si="337"/>
        <v>29501017</v>
      </c>
      <c r="P2182" s="108">
        <f t="shared" si="338"/>
        <v>30</v>
      </c>
      <c r="Q2182" s="109" t="s">
        <v>196</v>
      </c>
      <c r="R2182" s="122">
        <v>29501017</v>
      </c>
      <c r="S2182" s="122">
        <v>30</v>
      </c>
      <c r="T2182" s="122">
        <v>30</v>
      </c>
      <c r="U2182" s="147">
        <v>44532</v>
      </c>
      <c r="V2182" s="121"/>
      <c r="W2182" s="122"/>
      <c r="X2182" s="123" t="str">
        <f>IFERROR(VLOOKUP(Abfalldokumentation!$R2182,Artikel!A:C,3,FALSE),Abfalldokumentation!$R2182)</f>
        <v>ABS Pfeffer-Bruch</v>
      </c>
    </row>
    <row r="2183" spans="1:24" ht="30" customHeight="1" x14ac:dyDescent="0.25">
      <c r="A2183" s="103" t="str">
        <f>VLOOKUP(N2183,'Linien - BU'!A:B,2,FALSE)</f>
        <v>Rest</v>
      </c>
      <c r="B2183" s="104">
        <f t="shared" si="332"/>
        <v>73</v>
      </c>
      <c r="C2183" s="105">
        <f>Abfalldokumentation!$U2183</f>
        <v>44532</v>
      </c>
      <c r="D2183" s="68" t="str">
        <f>IFERROR(VLOOKUP(Tabelle3[[#This Row],[Artikelnr.]],Produktgruppe!A:B,2,0),Tabelle3[[#This Row],[Produktname]])</f>
        <v>Rest</v>
      </c>
      <c r="E2183" s="106" t="str">
        <f>IFERROR(VLOOKUP(Abfalldokumentation!$O2183,Artikel!A:C,3,FALSE),Abfalldokumentation!$O2183)</f>
        <v>-</v>
      </c>
      <c r="F2183" s="106" t="str">
        <f>VLOOKUP(T2183,'Liste Gründe'!A:D,2,FALSE)</f>
        <v>Rest</v>
      </c>
      <c r="G2183" s="105" t="str">
        <f>IF(ISBLANK(V2183),VLOOKUP(Abfalldokumentation!$P2183,'Liste Gründe'!A:D,3,FALSE),V2183)</f>
        <v>Retoure</v>
      </c>
      <c r="H2183" s="106" t="str">
        <f>IF(ISBLANK(Abfalldokumentation!$W2183),"-",Abfalldokumentation!$W2183)</f>
        <v>-</v>
      </c>
      <c r="I2183" s="106">
        <f t="shared" si="333"/>
        <v>48</v>
      </c>
      <c r="J2183" s="107" t="str">
        <f t="shared" si="334"/>
        <v>Produkte</v>
      </c>
      <c r="K2183" s="107" t="str">
        <f t="shared" si="335"/>
        <v>BUs</v>
      </c>
      <c r="L2183" s="107" t="str">
        <f t="shared" si="336"/>
        <v>Symptome</v>
      </c>
      <c r="M218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IFERROR(VLOOKUP(Abfalldokumentation!$O2183,Kennzahlen!U:X,3,FALSE)*Abfalldokumentation!$B2183,"0")))),0)</f>
        <v>0</v>
      </c>
      <c r="N2183" s="106" t="str">
        <f>IF(ISBLANK(Q2183),VLOOKUP(Abfalldokumentation!$O2183,'Linien - BU'!R:S,2,FALSE),Q2183)</f>
        <v>Rest</v>
      </c>
      <c r="O2183" s="108" t="str">
        <f t="shared" si="337"/>
        <v>-</v>
      </c>
      <c r="P2183" s="108">
        <f t="shared" si="338"/>
        <v>22</v>
      </c>
      <c r="Q2183" s="109" t="s">
        <v>10</v>
      </c>
      <c r="R2183" s="122" t="s">
        <v>52</v>
      </c>
      <c r="S2183" s="122">
        <v>73</v>
      </c>
      <c r="T2183" s="122">
        <v>22</v>
      </c>
      <c r="U2183" s="147">
        <v>44532</v>
      </c>
      <c r="V2183" s="121"/>
      <c r="W2183" s="122"/>
      <c r="X2183" s="123" t="str">
        <f>IFERROR(VLOOKUP(Abfalldokumentation!$R2183,Artikel!A:C,3,FALSE),Abfalldokumentation!$R2183)</f>
        <v>-</v>
      </c>
    </row>
    <row r="2184" spans="1:24" ht="30" customHeight="1" x14ac:dyDescent="0.25">
      <c r="A2184" s="103" t="str">
        <f>VLOOKUP(N2184,'Linien - BU'!A:B,2,FALSE)</f>
        <v>Rest</v>
      </c>
      <c r="B2184" s="104">
        <f t="shared" si="332"/>
        <v>128</v>
      </c>
      <c r="C2184" s="105">
        <f>Abfalldokumentation!$U2184</f>
        <v>44532</v>
      </c>
      <c r="D2184" s="68" t="str">
        <f>IFERROR(VLOOKUP(Tabelle3[[#This Row],[Artikelnr.]],Produktgruppe!A:B,2,0),Tabelle3[[#This Row],[Produktname]])</f>
        <v>Rest</v>
      </c>
      <c r="E2184" s="106" t="str">
        <f>IFERROR(VLOOKUP(Abfalldokumentation!$O2184,Artikel!A:C,3,FALSE),Abfalldokumentation!$O2184)</f>
        <v>-</v>
      </c>
      <c r="F2184" s="106" t="str">
        <f>VLOOKUP(T2184,'Liste Gründe'!A:D,2,FALSE)</f>
        <v>Qualitätssicherung</v>
      </c>
      <c r="G2184" s="105" t="str">
        <f>IF(ISBLANK(V2184),VLOOKUP(Abfalldokumentation!$P2184,'Liste Gründe'!A:D,3,FALSE),V2184)</f>
        <v>Rückstellproben</v>
      </c>
      <c r="H2184" s="106" t="str">
        <f>IF(ISBLANK(Abfalldokumentation!$W2184),"-",Abfalldokumentation!$W2184)</f>
        <v>-</v>
      </c>
      <c r="I2184" s="106">
        <f t="shared" si="333"/>
        <v>48</v>
      </c>
      <c r="J2184" s="107" t="str">
        <f t="shared" si="334"/>
        <v>Produkte</v>
      </c>
      <c r="K2184" s="107" t="str">
        <f t="shared" si="335"/>
        <v>BUs</v>
      </c>
      <c r="L2184" s="107" t="str">
        <f t="shared" si="336"/>
        <v>Symptome</v>
      </c>
      <c r="M218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IFERROR(VLOOKUP(Abfalldokumentation!$O2184,Kennzahlen!U:X,3,FALSE)*Abfalldokumentation!$B2184,"0")))),0)</f>
        <v>0</v>
      </c>
      <c r="N2184" s="106" t="str">
        <f>IF(ISBLANK(Q2184),VLOOKUP(Abfalldokumentation!$O2184,'Linien - BU'!R:S,2,FALSE),Q2184)</f>
        <v>Labor</v>
      </c>
      <c r="O2184" s="108" t="str">
        <f t="shared" si="337"/>
        <v>-</v>
      </c>
      <c r="P2184" s="108">
        <f t="shared" si="338"/>
        <v>70</v>
      </c>
      <c r="Q2184" s="109" t="s">
        <v>185</v>
      </c>
      <c r="R2184" s="122" t="s">
        <v>52</v>
      </c>
      <c r="S2184" s="122">
        <v>128</v>
      </c>
      <c r="T2184" s="122">
        <v>70</v>
      </c>
      <c r="U2184" s="147">
        <v>44532</v>
      </c>
      <c r="V2184" s="121"/>
      <c r="W2184" s="122"/>
      <c r="X2184" s="123" t="str">
        <f>IFERROR(VLOOKUP(Abfalldokumentation!$R2184,Artikel!A:C,3,FALSE),Abfalldokumentation!$R2184)</f>
        <v>-</v>
      </c>
    </row>
    <row r="2185" spans="1:24" ht="30" customHeight="1" x14ac:dyDescent="0.25">
      <c r="A2185" s="103" t="str">
        <f>VLOOKUP(N2185,'Linien - BU'!A:B,2,FALSE)</f>
        <v>Rest</v>
      </c>
      <c r="B2185" s="104">
        <f t="shared" si="332"/>
        <v>68.2</v>
      </c>
      <c r="C2185" s="105">
        <f>Abfalldokumentation!$U2185</f>
        <v>44532</v>
      </c>
      <c r="D2185" s="68" t="str">
        <f>IFERROR(VLOOKUP(Tabelle3[[#This Row],[Artikelnr.]],Produktgruppe!A:B,2,0),Tabelle3[[#This Row],[Produktname]])</f>
        <v>Rest</v>
      </c>
      <c r="E2185" s="106" t="str">
        <f>IFERROR(VLOOKUP(Abfalldokumentation!$O2185,Artikel!A:C,3,FALSE),Abfalldokumentation!$O2185)</f>
        <v>-</v>
      </c>
      <c r="F2185" s="106" t="str">
        <f>VLOOKUP(T2185,'Liste Gründe'!A:D,2,FALSE)</f>
        <v>Qualitätssicherung</v>
      </c>
      <c r="G2185" s="105" t="str">
        <f>IF(ISBLANK(V2185),VLOOKUP(Abfalldokumentation!$P2185,'Liste Gründe'!A:D,3,FALSE),V2185)</f>
        <v>Rückstellproben</v>
      </c>
      <c r="H2185" s="106" t="str">
        <f>IF(ISBLANK(Abfalldokumentation!$W2185),"-",Abfalldokumentation!$W2185)</f>
        <v>-</v>
      </c>
      <c r="I2185" s="106">
        <f t="shared" si="333"/>
        <v>48</v>
      </c>
      <c r="J2185" s="107" t="str">
        <f t="shared" si="334"/>
        <v>Produkte</v>
      </c>
      <c r="K2185" s="107" t="str">
        <f t="shared" si="335"/>
        <v>BUs</v>
      </c>
      <c r="L2185" s="107" t="str">
        <f t="shared" si="336"/>
        <v>Symptome</v>
      </c>
      <c r="M218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IFERROR(VLOOKUP(Abfalldokumentation!$O2185,Kennzahlen!U:X,3,FALSE)*Abfalldokumentation!$B2185,"0")))),0)</f>
        <v>0</v>
      </c>
      <c r="N2185" s="106" t="str">
        <f>IF(ISBLANK(Q2185),VLOOKUP(Abfalldokumentation!$O2185,'Linien - BU'!R:S,2,FALSE),Q2185)</f>
        <v>Labor</v>
      </c>
      <c r="O2185" s="108" t="str">
        <f t="shared" si="337"/>
        <v>-</v>
      </c>
      <c r="P2185" s="108">
        <f t="shared" si="338"/>
        <v>70</v>
      </c>
      <c r="Q2185" s="109" t="s">
        <v>185</v>
      </c>
      <c r="R2185" s="122" t="s">
        <v>52</v>
      </c>
      <c r="S2185" s="122">
        <v>68.2</v>
      </c>
      <c r="T2185" s="122">
        <v>70</v>
      </c>
      <c r="U2185" s="147">
        <v>44532</v>
      </c>
      <c r="V2185" s="121"/>
      <c r="W2185" s="122"/>
      <c r="X2185" s="123" t="str">
        <f>IFERROR(VLOOKUP(Abfalldokumentation!$R2185,Artikel!A:C,3,FALSE),Abfalldokumentation!$R2185)</f>
        <v>-</v>
      </c>
    </row>
    <row r="2186" spans="1:24" ht="30" customHeight="1" x14ac:dyDescent="0.25">
      <c r="A2186" s="103" t="str">
        <f>VLOOKUP(N2186,'Linien - BU'!A:B,2,FALSE)</f>
        <v>Rest</v>
      </c>
      <c r="B2186" s="104">
        <f t="shared" si="332"/>
        <v>4.5</v>
      </c>
      <c r="C2186" s="105">
        <f>Abfalldokumentation!$U2186</f>
        <v>44532</v>
      </c>
      <c r="D2186" s="68" t="str">
        <f>IFERROR(VLOOKUP(Tabelle3[[#This Row],[Artikelnr.]],Produktgruppe!A:B,2,0),Tabelle3[[#This Row],[Produktname]])</f>
        <v>Rest</v>
      </c>
      <c r="E2186" s="106" t="str">
        <f>IFERROR(VLOOKUP(Abfalldokumentation!$O2186,Artikel!A:C,3,FALSE),Abfalldokumentation!$O2186)</f>
        <v>-</v>
      </c>
      <c r="F2186" s="106" t="str">
        <f>VLOOKUP(T2186,'Liste Gründe'!A:D,2,FALSE)</f>
        <v>Qualitätssicherung</v>
      </c>
      <c r="G2186" s="105" t="str">
        <f>IF(ISBLANK(V2186),VLOOKUP(Abfalldokumentation!$P2186,'Liste Gründe'!A:D,3,FALSE),V2186)</f>
        <v>Sensorik</v>
      </c>
      <c r="H2186" s="106" t="str">
        <f>IF(ISBLANK(Abfalldokumentation!$W2186),"-",Abfalldokumentation!$W2186)</f>
        <v>-</v>
      </c>
      <c r="I2186" s="106">
        <f t="shared" si="333"/>
        <v>48</v>
      </c>
      <c r="J2186" s="107" t="str">
        <f t="shared" si="334"/>
        <v>Produkte</v>
      </c>
      <c r="K2186" s="107" t="str">
        <f t="shared" si="335"/>
        <v>BUs</v>
      </c>
      <c r="L2186" s="107" t="str">
        <f t="shared" si="336"/>
        <v>Symptome</v>
      </c>
      <c r="M218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IFERROR(VLOOKUP(Abfalldokumentation!$O2186,Kennzahlen!U:X,3,FALSE)*Abfalldokumentation!$B2186,"0")))),0)</f>
        <v>0</v>
      </c>
      <c r="N2186" s="106" t="str">
        <f>IF(ISBLANK(Q2186),VLOOKUP(Abfalldokumentation!$O2186,'Linien - BU'!R:S,2,FALSE),Q2186)</f>
        <v>QM</v>
      </c>
      <c r="O2186" s="108" t="str">
        <f t="shared" si="337"/>
        <v>-</v>
      </c>
      <c r="P2186" s="108">
        <f t="shared" si="338"/>
        <v>74</v>
      </c>
      <c r="Q2186" s="109" t="s">
        <v>182</v>
      </c>
      <c r="R2186" s="122" t="s">
        <v>52</v>
      </c>
      <c r="S2186" s="122">
        <v>4.5</v>
      </c>
      <c r="T2186" s="122">
        <v>74</v>
      </c>
      <c r="U2186" s="147">
        <v>44532</v>
      </c>
      <c r="V2186" s="121"/>
      <c r="W2186" s="122"/>
      <c r="X2186" s="123" t="str">
        <f>IFERROR(VLOOKUP(Abfalldokumentation!$R2186,Artikel!A:C,3,FALSE),Abfalldokumentation!$R2186)</f>
        <v>-</v>
      </c>
    </row>
    <row r="2187" spans="1:24" ht="30" customHeight="1" x14ac:dyDescent="0.25">
      <c r="A2187" s="103" t="str">
        <f>VLOOKUP(N2187,'Linien - BU'!A:B,2,FALSE)</f>
        <v>Rest</v>
      </c>
      <c r="B2187" s="104">
        <f t="shared" si="332"/>
        <v>40</v>
      </c>
      <c r="C2187" s="105">
        <f>Abfalldokumentation!$U2187</f>
        <v>44532</v>
      </c>
      <c r="D2187" s="68" t="str">
        <f>IFERROR(VLOOKUP(Tabelle3[[#This Row],[Artikelnr.]],Produktgruppe!A:B,2,0),Tabelle3[[#This Row],[Produktname]])</f>
        <v>Rest</v>
      </c>
      <c r="E2187" s="106" t="str">
        <f>IFERROR(VLOOKUP(Abfalldokumentation!$O2187,Artikel!A:C,3,FALSE),Abfalldokumentation!$O2187)</f>
        <v>-</v>
      </c>
      <c r="F2187" s="106" t="str">
        <f>VLOOKUP(T2187,'Liste Gründe'!A:D,2,FALSE)</f>
        <v>Qualitätssicherung</v>
      </c>
      <c r="G2187" s="105" t="str">
        <f>IF(ISBLANK(V2187),VLOOKUP(Abfalldokumentation!$P2187,'Liste Gründe'!A:D,3,FALSE),V2187)</f>
        <v>Einwaage</v>
      </c>
      <c r="H2187" s="106" t="str">
        <f>IF(ISBLANK(Abfalldokumentation!$W2187),"-",Abfalldokumentation!$W2187)</f>
        <v>-</v>
      </c>
      <c r="I2187" s="106">
        <f t="shared" si="333"/>
        <v>48</v>
      </c>
      <c r="J2187" s="107" t="str">
        <f t="shared" si="334"/>
        <v>Produkte</v>
      </c>
      <c r="K2187" s="107" t="str">
        <f t="shared" si="335"/>
        <v>BUs</v>
      </c>
      <c r="L2187" s="107" t="str">
        <f t="shared" si="336"/>
        <v>Symptome</v>
      </c>
      <c r="M218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IFERROR(VLOOKUP(Abfalldokumentation!$O2187,Kennzahlen!U:X,3,FALSE)*Abfalldokumentation!$B2187,"0")))),0)</f>
        <v>0</v>
      </c>
      <c r="N2187" s="106" t="str">
        <f>IF(ISBLANK(Q2187),VLOOKUP(Abfalldokumentation!$O2187,'Linien - BU'!R:S,2,FALSE),Q2187)</f>
        <v>Labor</v>
      </c>
      <c r="O2187" s="108" t="str">
        <f t="shared" si="337"/>
        <v>-</v>
      </c>
      <c r="P2187" s="108">
        <f t="shared" si="338"/>
        <v>71</v>
      </c>
      <c r="Q2187" s="109" t="s">
        <v>185</v>
      </c>
      <c r="R2187" s="122" t="s">
        <v>52</v>
      </c>
      <c r="S2187" s="122">
        <v>40</v>
      </c>
      <c r="T2187" s="122">
        <v>71</v>
      </c>
      <c r="U2187" s="147">
        <v>44532</v>
      </c>
      <c r="V2187" s="121"/>
      <c r="W2187" s="122"/>
      <c r="X2187" s="123" t="str">
        <f>IFERROR(VLOOKUP(Abfalldokumentation!$R2187,Artikel!A:C,3,FALSE),Abfalldokumentation!$R2187)</f>
        <v>-</v>
      </c>
    </row>
    <row r="2188" spans="1:24" ht="30" customHeight="1" x14ac:dyDescent="0.25">
      <c r="A2188" s="103" t="str">
        <f>VLOOKUP(N2188,'Linien - BU'!A:B,2,FALSE)</f>
        <v>Rest</v>
      </c>
      <c r="B2188" s="104">
        <f t="shared" si="332"/>
        <v>67.2</v>
      </c>
      <c r="C2188" s="105">
        <f>Abfalldokumentation!$U2188</f>
        <v>44532</v>
      </c>
      <c r="D2188" s="68" t="str">
        <f>IFERROR(VLOOKUP(Tabelle3[[#This Row],[Artikelnr.]],Produktgruppe!A:B,2,0),Tabelle3[[#This Row],[Produktname]])</f>
        <v>Rest</v>
      </c>
      <c r="E2188" s="106" t="str">
        <f>IFERROR(VLOOKUP(Abfalldokumentation!$O2188,Artikel!A:C,3,FALSE),Abfalldokumentation!$O2188)</f>
        <v>-</v>
      </c>
      <c r="F2188" s="106" t="str">
        <f>VLOOKUP(T2188,'Liste Gründe'!A:D,2,FALSE)</f>
        <v>Qualitätssicherung</v>
      </c>
      <c r="G2188" s="105" t="str">
        <f>IF(ISBLANK(V2188),VLOOKUP(Abfalldokumentation!$P2188,'Liste Gründe'!A:D,3,FALSE),V2188)</f>
        <v>Rückstellproben</v>
      </c>
      <c r="H2188" s="106" t="str">
        <f>IF(ISBLANK(Abfalldokumentation!$W2188),"-",Abfalldokumentation!$W2188)</f>
        <v>-</v>
      </c>
      <c r="I2188" s="106">
        <f t="shared" si="333"/>
        <v>48</v>
      </c>
      <c r="J2188" s="107" t="str">
        <f t="shared" si="334"/>
        <v>Produkte</v>
      </c>
      <c r="K2188" s="107" t="str">
        <f t="shared" si="335"/>
        <v>BUs</v>
      </c>
      <c r="L2188" s="107" t="str">
        <f t="shared" si="336"/>
        <v>Symptome</v>
      </c>
      <c r="M218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IFERROR(VLOOKUP(Abfalldokumentation!$O2188,Kennzahlen!U:X,3,FALSE)*Abfalldokumentation!$B2188,"0")))),0)</f>
        <v>0</v>
      </c>
      <c r="N2188" s="106" t="str">
        <f>IF(ISBLANK(Q2188),VLOOKUP(Abfalldokumentation!$O2188,'Linien - BU'!R:S,2,FALSE),Q2188)</f>
        <v>Labor</v>
      </c>
      <c r="O2188" s="108" t="str">
        <f t="shared" si="337"/>
        <v>-</v>
      </c>
      <c r="P2188" s="108">
        <f t="shared" si="338"/>
        <v>70</v>
      </c>
      <c r="Q2188" s="109" t="s">
        <v>185</v>
      </c>
      <c r="R2188" s="122" t="s">
        <v>52</v>
      </c>
      <c r="S2188" s="122">
        <v>67.2</v>
      </c>
      <c r="T2188" s="122">
        <v>70</v>
      </c>
      <c r="U2188" s="147">
        <v>44532</v>
      </c>
      <c r="V2188" s="121"/>
      <c r="W2188" s="122"/>
      <c r="X2188" s="123" t="str">
        <f>IFERROR(VLOOKUP(Abfalldokumentation!$R2188,Artikel!A:C,3,FALSE),Abfalldokumentation!$R2188)</f>
        <v>-</v>
      </c>
    </row>
    <row r="2189" spans="1:24" ht="30" customHeight="1" x14ac:dyDescent="0.25">
      <c r="A2189" s="103" t="str">
        <f>VLOOKUP(N2189,'Linien - BU'!A:B,2,FALSE)</f>
        <v>BU1</v>
      </c>
      <c r="B2189" s="104">
        <f t="shared" si="332"/>
        <v>83</v>
      </c>
      <c r="C2189" s="105">
        <f>Abfalldokumentation!$U2189</f>
        <v>44532</v>
      </c>
      <c r="D2189" s="68" t="str">
        <f>IFERROR(VLOOKUP(Tabelle3[[#This Row],[Artikelnr.]],Produktgruppe!A:B,2,0),Tabelle3[[#This Row],[Produktname]])</f>
        <v>VOS 295</v>
      </c>
      <c r="E2189" s="106" t="str">
        <f>IFERROR(VLOOKUP(Abfalldokumentation!$O2189,Artikel!A:C,3,FALSE),Abfalldokumentation!$O2189)</f>
        <v>VOS-ABS ENTSORGUNG</v>
      </c>
      <c r="F2189" s="106" t="str">
        <f>VLOOKUP(T2189,'Liste Gründe'!A:D,2,FALSE)</f>
        <v>Rest</v>
      </c>
      <c r="G2189" s="105" t="str">
        <f>IF(ISBLANK(V2189),VLOOKUP(Abfalldokumentation!$P2189,'Liste Gründe'!A:D,3,FALSE),V2189)</f>
        <v>geschälte Rinde</v>
      </c>
      <c r="H2189" s="106" t="str">
        <f>IF(ISBLANK(Abfalldokumentation!$W2189),"-",Abfalldokumentation!$W2189)</f>
        <v>-</v>
      </c>
      <c r="I2189" s="106">
        <f t="shared" si="333"/>
        <v>48</v>
      </c>
      <c r="J2189" s="107" t="str">
        <f t="shared" si="334"/>
        <v>Produkte</v>
      </c>
      <c r="K2189" s="107" t="str">
        <f t="shared" si="335"/>
        <v>BUs</v>
      </c>
      <c r="L2189" s="107" t="str">
        <f t="shared" si="336"/>
        <v>Symptome</v>
      </c>
      <c r="M218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IFERROR(VLOOKUP(Abfalldokumentation!$O2189,Kennzahlen!U:X,3,FALSE)*Abfalldokumentation!$B2189,"0")))),0)</f>
        <v>0.83000000000000007</v>
      </c>
      <c r="N2189" s="106" t="str">
        <f>IF(ISBLANK(Q2189),VLOOKUP(Abfalldokumentation!$O2189,'Linien - BU'!R:S,2,FALSE),Q2189)</f>
        <v>BU1</v>
      </c>
      <c r="O2189" s="108">
        <f t="shared" si="337"/>
        <v>29500917</v>
      </c>
      <c r="P2189" s="108">
        <f t="shared" si="338"/>
        <v>60</v>
      </c>
      <c r="Q2189" s="109" t="s">
        <v>6</v>
      </c>
      <c r="R2189" s="122">
        <v>29500917</v>
      </c>
      <c r="S2189" s="122">
        <v>83</v>
      </c>
      <c r="T2189" s="122">
        <v>60</v>
      </c>
      <c r="U2189" s="147">
        <v>44532</v>
      </c>
      <c r="V2189" s="121"/>
      <c r="W2189" s="122"/>
      <c r="X2189" s="123" t="str">
        <f>IFERROR(VLOOKUP(Abfalldokumentation!$R2189,Artikel!A:C,3,FALSE),Abfalldokumentation!$R2189)</f>
        <v>VOS-ABS ENTSORGUNG</v>
      </c>
    </row>
    <row r="2190" spans="1:24" ht="30" customHeight="1" x14ac:dyDescent="0.25">
      <c r="A2190" s="103" t="str">
        <f>VLOOKUP(N2190,'Linien - BU'!A:B,2,FALSE)</f>
        <v>Rest</v>
      </c>
      <c r="B2190" s="104">
        <f t="shared" si="332"/>
        <v>30</v>
      </c>
      <c r="C2190" s="105">
        <f>Abfalldokumentation!$U2190</f>
        <v>44532</v>
      </c>
      <c r="D2190" s="68" t="str">
        <f>IFERROR(VLOOKUP(Tabelle3[[#This Row],[Artikelnr.]],Produktgruppe!A:B,2,0),Tabelle3[[#This Row],[Produktname]])</f>
        <v>Rest</v>
      </c>
      <c r="E2190" s="106" t="str">
        <f>IFERROR(VLOOKUP(Abfalldokumentation!$O2190,Artikel!A:C,3,FALSE),Abfalldokumentation!$O2190)</f>
        <v>-</v>
      </c>
      <c r="F2190" s="106" t="str">
        <f>VLOOKUP(T2190,'Liste Gründe'!A:D,2,FALSE)</f>
        <v>Qualitätssicherung</v>
      </c>
      <c r="G2190" s="105" t="str">
        <f>IF(ISBLANK(V2190),VLOOKUP(Abfalldokumentation!$P2190,'Liste Gründe'!A:D,3,FALSE),V2190)</f>
        <v>Muster</v>
      </c>
      <c r="H2190" s="106" t="str">
        <f>IF(ISBLANK(Abfalldokumentation!$W2190),"-",Abfalldokumentation!$W2190)</f>
        <v>-</v>
      </c>
      <c r="I2190" s="106">
        <f t="shared" si="333"/>
        <v>48</v>
      </c>
      <c r="J2190" s="107" t="str">
        <f t="shared" si="334"/>
        <v>Produkte</v>
      </c>
      <c r="K2190" s="107" t="str">
        <f t="shared" si="335"/>
        <v>BUs</v>
      </c>
      <c r="L2190" s="107" t="str">
        <f t="shared" si="336"/>
        <v>Symptome</v>
      </c>
      <c r="M219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IFERROR(VLOOKUP(Abfalldokumentation!$O2190,Kennzahlen!U:X,3,FALSE)*Abfalldokumentation!$B2190,"0")))),0)</f>
        <v>0</v>
      </c>
      <c r="N2190" s="106" t="str">
        <f>IF(ISBLANK(Q2190),VLOOKUP(Abfalldokumentation!$O2190,'Linien - BU'!R:S,2,FALSE),Q2190)</f>
        <v>QM</v>
      </c>
      <c r="O2190" s="108" t="str">
        <f t="shared" si="337"/>
        <v>-</v>
      </c>
      <c r="P2190" s="108">
        <f t="shared" si="338"/>
        <v>72</v>
      </c>
      <c r="Q2190" s="109" t="s">
        <v>182</v>
      </c>
      <c r="R2190" s="122" t="s">
        <v>52</v>
      </c>
      <c r="S2190" s="122">
        <v>30</v>
      </c>
      <c r="T2190" s="122">
        <v>72</v>
      </c>
      <c r="U2190" s="147">
        <v>44532</v>
      </c>
      <c r="V2190" s="121"/>
      <c r="W2190" s="122"/>
      <c r="X2190" s="123" t="str">
        <f>IFERROR(VLOOKUP(Abfalldokumentation!$R2190,Artikel!A:C,3,FALSE),Abfalldokumentation!$R2190)</f>
        <v>-</v>
      </c>
    </row>
    <row r="2191" spans="1:24" ht="30" customHeight="1" x14ac:dyDescent="0.25">
      <c r="A2191" s="103" t="str">
        <f>VLOOKUP(N2191,'Linien - BU'!A:B,2,FALSE)</f>
        <v>Rest</v>
      </c>
      <c r="B2191" s="104">
        <f t="shared" si="332"/>
        <v>3.4</v>
      </c>
      <c r="C2191" s="105">
        <f>Abfalldokumentation!$U2191</f>
        <v>44532</v>
      </c>
      <c r="D2191" s="68" t="str">
        <f>IFERROR(VLOOKUP(Tabelle3[[#This Row],[Artikelnr.]],Produktgruppe!A:B,2,0),Tabelle3[[#This Row],[Produktname]])</f>
        <v>Rest</v>
      </c>
      <c r="E2191" s="106" t="str">
        <f>IFERROR(VLOOKUP(Abfalldokumentation!$O2191,Artikel!A:C,3,FALSE),Abfalldokumentation!$O2191)</f>
        <v>-</v>
      </c>
      <c r="F2191" s="106" t="str">
        <f>VLOOKUP(T2191,'Liste Gründe'!A:D,2,FALSE)</f>
        <v>Qualitätssicherung</v>
      </c>
      <c r="G2191" s="105" t="str">
        <f>IF(ISBLANK(V2191),VLOOKUP(Abfalldokumentation!$P2191,'Liste Gründe'!A:D,3,FALSE),V2191)</f>
        <v>Sensorik</v>
      </c>
      <c r="H2191" s="106" t="str">
        <f>IF(ISBLANK(Abfalldokumentation!$W2191),"-",Abfalldokumentation!$W2191)</f>
        <v>-</v>
      </c>
      <c r="I2191" s="106">
        <f t="shared" si="333"/>
        <v>48</v>
      </c>
      <c r="J2191" s="107" t="str">
        <f t="shared" si="334"/>
        <v>Produkte</v>
      </c>
      <c r="K2191" s="107" t="str">
        <f t="shared" si="335"/>
        <v>BUs</v>
      </c>
      <c r="L2191" s="107" t="str">
        <f t="shared" si="336"/>
        <v>Symptome</v>
      </c>
      <c r="M219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IFERROR(VLOOKUP(Abfalldokumentation!$O2191,Kennzahlen!U:X,3,FALSE)*Abfalldokumentation!$B2191,"0")))),0)</f>
        <v>0</v>
      </c>
      <c r="N2191" s="106" t="str">
        <f>IF(ISBLANK(Q2191),VLOOKUP(Abfalldokumentation!$O2191,'Linien - BU'!R:S,2,FALSE),Q2191)</f>
        <v>Labor</v>
      </c>
      <c r="O2191" s="108" t="str">
        <f t="shared" si="337"/>
        <v>-</v>
      </c>
      <c r="P2191" s="108">
        <f t="shared" si="338"/>
        <v>74</v>
      </c>
      <c r="Q2191" s="109" t="s">
        <v>185</v>
      </c>
      <c r="R2191" s="122" t="s">
        <v>52</v>
      </c>
      <c r="S2191" s="122">
        <v>3.4</v>
      </c>
      <c r="T2191" s="122">
        <v>74</v>
      </c>
      <c r="U2191" s="147">
        <v>44532</v>
      </c>
      <c r="V2191" s="121"/>
      <c r="W2191" s="122"/>
      <c r="X2191" s="123" t="str">
        <f>IFERROR(VLOOKUP(Abfalldokumentation!$R2191,Artikel!A:C,3,FALSE),Abfalldokumentation!$R2191)</f>
        <v>-</v>
      </c>
    </row>
    <row r="2192" spans="1:24" ht="30" customHeight="1" x14ac:dyDescent="0.25">
      <c r="A2192" s="103" t="str">
        <f>VLOOKUP(N2192,'Linien - BU'!A:B,2,FALSE)</f>
        <v>BU1</v>
      </c>
      <c r="B2192" s="104">
        <f t="shared" si="332"/>
        <v>1044</v>
      </c>
      <c r="C2192" s="105">
        <f>Abfalldokumentation!$U2192</f>
        <v>44533</v>
      </c>
      <c r="D2192" s="68" t="str">
        <f>IFERROR(VLOOKUP(Tabelle3[[#This Row],[Artikelnr.]],Produktgruppe!A:B,2,0),Tabelle3[[#This Row],[Produktname]])</f>
        <v>Rest</v>
      </c>
      <c r="E2192" s="106" t="str">
        <f>IFERROR(VLOOKUP(Abfalldokumentation!$O2192,Artikel!A:C,3,FALSE),Abfalldokumentation!$O2192)</f>
        <v>-</v>
      </c>
      <c r="F2192" s="106" t="str">
        <f>VLOOKUP(T2192,'Liste Gründe'!A:D,2,FALSE)</f>
        <v>abgepumpt</v>
      </c>
      <c r="G2192" s="105" t="str">
        <f>IF(ISBLANK(V2192),VLOOKUP(Abfalldokumentation!$P2192,'Liste Gründe'!A:D,3,FALSE),V2192)</f>
        <v>abgepumpt</v>
      </c>
      <c r="H2192" s="106" t="str">
        <f>IF(ISBLANK(Abfalldokumentation!$W2192),"-",Abfalldokumentation!$W2192)</f>
        <v>-</v>
      </c>
      <c r="I2192" s="106">
        <f t="shared" si="333"/>
        <v>48</v>
      </c>
      <c r="J2192" s="107" t="str">
        <f t="shared" si="334"/>
        <v>Produkte</v>
      </c>
      <c r="K2192" s="107" t="str">
        <f t="shared" si="335"/>
        <v>BUs</v>
      </c>
      <c r="L2192" s="107" t="str">
        <f t="shared" si="336"/>
        <v>Symptome</v>
      </c>
      <c r="M219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IFERROR(VLOOKUP(Abfalldokumentation!$O2192,Kennzahlen!U:X,3,FALSE)*Abfalldokumentation!$B2192,"0")))),0)</f>
        <v>0</v>
      </c>
      <c r="N2192" s="106" t="str">
        <f>IF(ISBLANK(Q2192),VLOOKUP(Abfalldokumentation!$O2192,'Linien - BU'!R:S,2,FALSE),Q2192)</f>
        <v>Abfüllung</v>
      </c>
      <c r="O2192" s="108" t="str">
        <f t="shared" si="337"/>
        <v>-</v>
      </c>
      <c r="P2192" s="108">
        <f t="shared" si="338"/>
        <v>125</v>
      </c>
      <c r="Q2192" s="109" t="s">
        <v>166</v>
      </c>
      <c r="R2192" s="122" t="s">
        <v>52</v>
      </c>
      <c r="S2192" s="122">
        <f>485+559</f>
        <v>1044</v>
      </c>
      <c r="T2192" s="122">
        <v>125</v>
      </c>
      <c r="U2192" s="147">
        <v>44533</v>
      </c>
      <c r="V2192" s="121"/>
      <c r="W2192" s="122"/>
      <c r="X2192" s="123" t="str">
        <f>IFERROR(VLOOKUP(Abfalldokumentation!$R2192,Artikel!A:C,3,FALSE),Abfalldokumentation!$R2192)</f>
        <v>-</v>
      </c>
    </row>
    <row r="2193" spans="1:24" ht="30" customHeight="1" x14ac:dyDescent="0.25">
      <c r="A2193" s="103" t="str">
        <f>VLOOKUP(N2193,'Linien - BU'!A:B,2,FALSE)</f>
        <v>BU1</v>
      </c>
      <c r="B2193" s="104">
        <f t="shared" si="332"/>
        <v>392</v>
      </c>
      <c r="C2193" s="105">
        <f>Abfalldokumentation!$U2193</f>
        <v>44533</v>
      </c>
      <c r="D2193" s="68" t="str">
        <f>IFERROR(VLOOKUP(Tabelle3[[#This Row],[Artikelnr.]],Produktgruppe!A:B,2,0),Tabelle3[[#This Row],[Produktname]])</f>
        <v>Rest</v>
      </c>
      <c r="E2193" s="106" t="str">
        <f>IFERROR(VLOOKUP(Abfalldokumentation!$O2193,Artikel!A:C,3,FALSE),Abfalldokumentation!$O2193)</f>
        <v>-</v>
      </c>
      <c r="F2193" s="106" t="str">
        <f>VLOOKUP(T2193,'Liste Gründe'!A:D,2,FALSE)</f>
        <v>Linienbezogen</v>
      </c>
      <c r="G2193" s="105" t="str">
        <f>IF(ISBLANK(V2193),VLOOKUP(Abfalldokumentation!$P2193,'Liste Gründe'!A:D,3,FALSE),V2193)</f>
        <v>Reinigung</v>
      </c>
      <c r="H2193" s="106" t="str">
        <f>IF(ISBLANK(Abfalldokumentation!$W2193),"-",Abfalldokumentation!$W2193)</f>
        <v>-</v>
      </c>
      <c r="I2193" s="106">
        <f t="shared" si="333"/>
        <v>48</v>
      </c>
      <c r="J2193" s="107" t="str">
        <f t="shared" si="334"/>
        <v>Produkte</v>
      </c>
      <c r="K2193" s="107" t="str">
        <f t="shared" si="335"/>
        <v>BUs</v>
      </c>
      <c r="L2193" s="107" t="str">
        <f t="shared" si="336"/>
        <v>Symptome</v>
      </c>
      <c r="M219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IFERROR(VLOOKUP(Abfalldokumentation!$O2193,Kennzahlen!U:X,3,FALSE)*Abfalldokumentation!$B2193,"0")))),0)</f>
        <v>0</v>
      </c>
      <c r="N2193" s="106" t="str">
        <f>IF(ISBLANK(Q2193),VLOOKUP(Abfalldokumentation!$O2193,'Linien - BU'!R:S,2,FALSE),Q2193)</f>
        <v>Schmelze</v>
      </c>
      <c r="O2193" s="108" t="str">
        <f t="shared" si="337"/>
        <v>-</v>
      </c>
      <c r="P2193" s="108">
        <f t="shared" si="338"/>
        <v>10</v>
      </c>
      <c r="Q2193" s="109" t="s">
        <v>170</v>
      </c>
      <c r="R2193" s="122" t="s">
        <v>52</v>
      </c>
      <c r="S2193" s="122">
        <f>187+205</f>
        <v>392</v>
      </c>
      <c r="T2193" s="122">
        <v>10</v>
      </c>
      <c r="U2193" s="147">
        <v>44533</v>
      </c>
      <c r="V2193" s="121"/>
      <c r="W2193" s="122"/>
      <c r="X2193" s="123" t="str">
        <f>IFERROR(VLOOKUP(Abfalldokumentation!$R2193,Artikel!A:C,3,FALSE),Abfalldokumentation!$R2193)</f>
        <v>-</v>
      </c>
    </row>
    <row r="2194" spans="1:24" ht="30" customHeight="1" x14ac:dyDescent="0.25">
      <c r="A2194" s="103" t="str">
        <f>VLOOKUP(N2194,'Linien - BU'!A:B,2,FALSE)</f>
        <v>BU3</v>
      </c>
      <c r="B2194" s="104">
        <f t="shared" si="332"/>
        <v>19</v>
      </c>
      <c r="C2194" s="105">
        <f>Abfalldokumentation!$U2194</f>
        <v>44533</v>
      </c>
      <c r="D2194" s="68" t="str">
        <f>IFERROR(VLOOKUP(Tabelle3[[#This Row],[Artikelnr.]],Produktgruppe!A:B,2,0),Tabelle3[[#This Row],[Produktname]])</f>
        <v>Rest</v>
      </c>
      <c r="E2194" s="106" t="str">
        <f>IFERROR(VLOOKUP(Abfalldokumentation!$O2194,Artikel!A:C,3,FALSE),Abfalldokumentation!$O2194)</f>
        <v>-</v>
      </c>
      <c r="F2194" s="106" t="str">
        <f>VLOOKUP(T2194,'Liste Gründe'!A:D,2,FALSE)</f>
        <v>Linienbezogen</v>
      </c>
      <c r="G2194" s="105" t="str">
        <f>IF(ISBLANK(V2194),VLOOKUP(Abfalldokumentation!$P2194,'Liste Gründe'!A:D,3,FALSE),V2194)</f>
        <v>Maschinenabfall</v>
      </c>
      <c r="H2194" s="106" t="str">
        <f>IF(ISBLANK(Abfalldokumentation!$W2194),"-",Abfalldokumentation!$W2194)</f>
        <v>-</v>
      </c>
      <c r="I2194" s="106">
        <f t="shared" si="333"/>
        <v>48</v>
      </c>
      <c r="J2194" s="107" t="str">
        <f t="shared" si="334"/>
        <v>Produkte</v>
      </c>
      <c r="K2194" s="107" t="str">
        <f t="shared" si="335"/>
        <v>BUs</v>
      </c>
      <c r="L2194" s="107" t="str">
        <f t="shared" si="336"/>
        <v>Symptome</v>
      </c>
      <c r="M219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IFERROR(VLOOKUP(Abfalldokumentation!$O2194,Kennzahlen!U:X,3,FALSE)*Abfalldokumentation!$B2194,"0")))),0)</f>
        <v>0</v>
      </c>
      <c r="N2194" s="106" t="str">
        <f>IF(ISBLANK(Q2194),VLOOKUP(Abfalldokumentation!$O2194,'Linien - BU'!R:S,2,FALSE),Q2194)</f>
        <v>BU3</v>
      </c>
      <c r="O2194" s="108" t="str">
        <f t="shared" si="337"/>
        <v>-</v>
      </c>
      <c r="P2194" s="108">
        <f t="shared" si="338"/>
        <v>30</v>
      </c>
      <c r="Q2194" s="109" t="s">
        <v>8</v>
      </c>
      <c r="R2194" s="122" t="s">
        <v>52</v>
      </c>
      <c r="S2194" s="122">
        <v>19</v>
      </c>
      <c r="T2194" s="122">
        <v>30</v>
      </c>
      <c r="U2194" s="147">
        <v>44533</v>
      </c>
      <c r="V2194" s="121"/>
      <c r="W2194" s="122"/>
      <c r="X2194" s="123" t="str">
        <f>IFERROR(VLOOKUP(Abfalldokumentation!$R2194,Artikel!A:C,3,FALSE),Abfalldokumentation!$R2194)</f>
        <v>-</v>
      </c>
    </row>
    <row r="2195" spans="1:24" ht="30" customHeight="1" x14ac:dyDescent="0.25">
      <c r="A2195" s="103" t="str">
        <f>VLOOKUP(N2195,'Linien - BU'!A:B,2,FALSE)</f>
        <v>BU3</v>
      </c>
      <c r="B2195" s="104">
        <f t="shared" si="332"/>
        <v>34</v>
      </c>
      <c r="C2195" s="105">
        <f>Abfalldokumentation!$U2195</f>
        <v>44533</v>
      </c>
      <c r="D2195" s="68" t="str">
        <f>IFERROR(VLOOKUP(Tabelle3[[#This Row],[Artikelnr.]],Produktgruppe!A:B,2,0),Tabelle3[[#This Row],[Produktname]])</f>
        <v>Rest</v>
      </c>
      <c r="E2195" s="106" t="str">
        <f>IFERROR(VLOOKUP(Abfalldokumentation!$O2195,Artikel!A:C,3,FALSE),Abfalldokumentation!$O2195)</f>
        <v>-</v>
      </c>
      <c r="F2195" s="106" t="str">
        <f>VLOOKUP(T2195,'Liste Gründe'!A:D,2,FALSE)</f>
        <v>Linienbezogen</v>
      </c>
      <c r="G2195" s="105" t="str">
        <f>IF(ISBLANK(V2195),VLOOKUP(Abfalldokumentation!$P2195,'Liste Gründe'!A:D,3,FALSE),V2195)</f>
        <v>Maschinenabfall</v>
      </c>
      <c r="H2195" s="106" t="str">
        <f>IF(ISBLANK(Abfalldokumentation!$W2195),"-",Abfalldokumentation!$W2195)</f>
        <v>-</v>
      </c>
      <c r="I2195" s="106">
        <f t="shared" si="333"/>
        <v>48</v>
      </c>
      <c r="J2195" s="107" t="str">
        <f t="shared" si="334"/>
        <v>Produkte</v>
      </c>
      <c r="K2195" s="107" t="str">
        <f t="shared" si="335"/>
        <v>BUs</v>
      </c>
      <c r="L2195" s="107" t="str">
        <f t="shared" si="336"/>
        <v>Symptome</v>
      </c>
      <c r="M219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IFERROR(VLOOKUP(Abfalldokumentation!$O2195,Kennzahlen!U:X,3,FALSE)*Abfalldokumentation!$B2195,"0")))),0)</f>
        <v>0</v>
      </c>
      <c r="N2195" s="106" t="str">
        <f>IF(ISBLANK(Q2195),VLOOKUP(Abfalldokumentation!$O2195,'Linien - BU'!R:S,2,FALSE),Q2195)</f>
        <v>BU3</v>
      </c>
      <c r="O2195" s="108" t="str">
        <f t="shared" si="337"/>
        <v>-</v>
      </c>
      <c r="P2195" s="108">
        <f t="shared" si="338"/>
        <v>30</v>
      </c>
      <c r="Q2195" s="109" t="s">
        <v>8</v>
      </c>
      <c r="R2195" s="122" t="s">
        <v>52</v>
      </c>
      <c r="S2195" s="122">
        <v>34</v>
      </c>
      <c r="T2195" s="122">
        <v>30</v>
      </c>
      <c r="U2195" s="147">
        <v>44533</v>
      </c>
      <c r="V2195" s="121"/>
      <c r="W2195" s="122"/>
      <c r="X2195" s="123" t="str">
        <f>IFERROR(VLOOKUP(Abfalldokumentation!$R2195,Artikel!A:C,3,FALSE),Abfalldokumentation!$R2195)</f>
        <v>-</v>
      </c>
    </row>
    <row r="2196" spans="1:24" ht="30" customHeight="1" x14ac:dyDescent="0.25">
      <c r="A2196" s="103" t="str">
        <f>VLOOKUP(N2196,'Linien - BU'!A:B,2,FALSE)</f>
        <v>BU3</v>
      </c>
      <c r="B2196" s="104">
        <f t="shared" si="332"/>
        <v>15</v>
      </c>
      <c r="C2196" s="105">
        <f>Abfalldokumentation!$U2196</f>
        <v>44533</v>
      </c>
      <c r="D2196" s="68" t="str">
        <f>IFERROR(VLOOKUP(Tabelle3[[#This Row],[Artikelnr.]],Produktgruppe!A:B,2,0),Tabelle3[[#This Row],[Produktname]])</f>
        <v>Rest</v>
      </c>
      <c r="E2196" s="106" t="str">
        <f>IFERROR(VLOOKUP(Abfalldokumentation!$O2196,Artikel!A:C,3,FALSE),Abfalldokumentation!$O2196)</f>
        <v>-</v>
      </c>
      <c r="F2196" s="106" t="str">
        <f>VLOOKUP(T2196,'Liste Gründe'!A:D,2,FALSE)</f>
        <v>Linienbezogen</v>
      </c>
      <c r="G2196" s="105" t="str">
        <f>IF(ISBLANK(V2196),VLOOKUP(Abfalldokumentation!$P2196,'Liste Gründe'!A:D,3,FALSE),V2196)</f>
        <v>Maschinenabfall</v>
      </c>
      <c r="H2196" s="106" t="str">
        <f>IF(ISBLANK(Abfalldokumentation!$W2196),"-",Abfalldokumentation!$W2196)</f>
        <v>-</v>
      </c>
      <c r="I2196" s="106">
        <f t="shared" si="333"/>
        <v>48</v>
      </c>
      <c r="J2196" s="107" t="str">
        <f t="shared" si="334"/>
        <v>Produkte</v>
      </c>
      <c r="K2196" s="107" t="str">
        <f t="shared" si="335"/>
        <v>BUs</v>
      </c>
      <c r="L2196" s="107" t="str">
        <f t="shared" si="336"/>
        <v>Symptome</v>
      </c>
      <c r="M219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IFERROR(VLOOKUP(Abfalldokumentation!$O2196,Kennzahlen!U:X,3,FALSE)*Abfalldokumentation!$B2196,"0")))),0)</f>
        <v>0</v>
      </c>
      <c r="N2196" s="106" t="str">
        <f>IF(ISBLANK(Q2196),VLOOKUP(Abfalldokumentation!$O2196,'Linien - BU'!R:S,2,FALSE),Q2196)</f>
        <v>BU3</v>
      </c>
      <c r="O2196" s="108" t="str">
        <f t="shared" si="337"/>
        <v>-</v>
      </c>
      <c r="P2196" s="108">
        <f t="shared" si="338"/>
        <v>30</v>
      </c>
      <c r="Q2196" s="109" t="s">
        <v>8</v>
      </c>
      <c r="R2196" s="122" t="s">
        <v>52</v>
      </c>
      <c r="S2196" s="122">
        <v>15</v>
      </c>
      <c r="T2196" s="122">
        <v>30</v>
      </c>
      <c r="U2196" s="147">
        <v>44533</v>
      </c>
      <c r="V2196" s="121"/>
      <c r="W2196" s="122"/>
      <c r="X2196" s="123" t="str">
        <f>IFERROR(VLOOKUP(Abfalldokumentation!$R2196,Artikel!A:C,3,FALSE),Abfalldokumentation!$R2196)</f>
        <v>-</v>
      </c>
    </row>
    <row r="2197" spans="1:24" ht="30" customHeight="1" x14ac:dyDescent="0.25">
      <c r="A2197" s="103" t="str">
        <f>VLOOKUP(N2197,'Linien - BU'!A:B,2,FALSE)</f>
        <v>BU4</v>
      </c>
      <c r="B2197" s="104">
        <f t="shared" si="332"/>
        <v>35</v>
      </c>
      <c r="C2197" s="105">
        <f>Abfalldokumentation!$U2197</f>
        <v>44533</v>
      </c>
      <c r="D2197" s="68" t="str">
        <f>IFERROR(VLOOKUP(Tabelle3[[#This Row],[Artikelnr.]],Produktgruppe!A:B,2,0),Tabelle3[[#This Row],[Produktname]])</f>
        <v>Diverses</v>
      </c>
      <c r="E2197" s="106" t="str">
        <f>IFERROR(VLOOKUP(Abfalldokumentation!$O2197,Artikel!A:C,3,FALSE),Abfalldokumentation!$O2197)</f>
        <v>Diverses</v>
      </c>
      <c r="F2197" s="106" t="str">
        <f>VLOOKUP(T2197,'Liste Gründe'!A:D,2,FALSE)</f>
        <v>Linienbezogen</v>
      </c>
      <c r="G2197" s="105" t="str">
        <f>IF(ISBLANK(V2197),VLOOKUP(Abfalldokumentation!$P2197,'Liste Gründe'!A:D,3,FALSE),V2197)</f>
        <v>Maschinenabfall</v>
      </c>
      <c r="H2197" s="106" t="str">
        <f>IF(ISBLANK(Abfalldokumentation!$W2197),"-",Abfalldokumentation!$W2197)</f>
        <v>-</v>
      </c>
      <c r="I2197" s="106">
        <f t="shared" si="333"/>
        <v>48</v>
      </c>
      <c r="J2197" s="107" t="str">
        <f t="shared" si="334"/>
        <v>Produkte</v>
      </c>
      <c r="K2197" s="107" t="str">
        <f t="shared" si="335"/>
        <v>BUs</v>
      </c>
      <c r="L2197" s="107" t="str">
        <f t="shared" si="336"/>
        <v>Symptome</v>
      </c>
      <c r="M219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IFERROR(VLOOKUP(Abfalldokumentation!$O2197,Kennzahlen!U:X,3,FALSE)*Abfalldokumentation!$B2197,"0")))),0)</f>
        <v>0</v>
      </c>
      <c r="N2197" s="106" t="str">
        <f>IF(ISBLANK(Q2197),VLOOKUP(Abfalldokumentation!$O2197,'Linien - BU'!R:S,2,FALSE),Q2197)</f>
        <v>BU4</v>
      </c>
      <c r="O2197" s="108" t="str">
        <f t="shared" si="337"/>
        <v>Diverses</v>
      </c>
      <c r="P2197" s="108">
        <f t="shared" si="338"/>
        <v>30</v>
      </c>
      <c r="Q2197" s="109" t="s">
        <v>9</v>
      </c>
      <c r="R2197" s="39" t="s">
        <v>108</v>
      </c>
      <c r="S2197" s="122">
        <v>35</v>
      </c>
      <c r="T2197" s="122">
        <v>30</v>
      </c>
      <c r="U2197" s="147">
        <v>44533</v>
      </c>
      <c r="V2197" s="121"/>
      <c r="W2197" s="122"/>
      <c r="X2197" s="123" t="str">
        <f>IFERROR(VLOOKUP(Abfalldokumentation!$R2197,Artikel!A:C,3,FALSE),Abfalldokumentation!$R2197)</f>
        <v>Diverses</v>
      </c>
    </row>
    <row r="2198" spans="1:24" ht="30" customHeight="1" x14ac:dyDescent="0.25">
      <c r="A2198" s="103" t="str">
        <f>VLOOKUP(N2198,'Linien - BU'!A:B,2,FALSE)</f>
        <v>BU1</v>
      </c>
      <c r="B2198" s="104">
        <f t="shared" si="332"/>
        <v>45.8</v>
      </c>
      <c r="C2198" s="105">
        <f>Abfalldokumentation!$U2198</f>
        <v>44533</v>
      </c>
      <c r="D2198" s="68" t="str">
        <f>IFERROR(VLOOKUP(Tabelle3[[#This Row],[Artikelnr.]],Produktgruppe!A:B,2,0),Tabelle3[[#This Row],[Produktname]])</f>
        <v>Rest</v>
      </c>
      <c r="E2198" s="106" t="str">
        <f>IFERROR(VLOOKUP(Abfalldokumentation!$O2198,Artikel!A:C,3,FALSE),Abfalldokumentation!$O2198)</f>
        <v>-</v>
      </c>
      <c r="F2198" s="106" t="str">
        <f>VLOOKUP(T2198,'Liste Gründe'!A:D,2,FALSE)</f>
        <v>Schimmel</v>
      </c>
      <c r="G2198" s="105" t="str">
        <f>IF(ISBLANK(V2198),VLOOKUP(Abfalldokumentation!$P2198,'Liste Gründe'!A:D,3,FALSE),V2198)</f>
        <v>MHD abgelaufen</v>
      </c>
      <c r="H2198" s="106" t="str">
        <f>IF(ISBLANK(Abfalldokumentation!$W2198),"-",Abfalldokumentation!$W2198)</f>
        <v>-</v>
      </c>
      <c r="I2198" s="106">
        <f t="shared" si="333"/>
        <v>48</v>
      </c>
      <c r="J2198" s="107" t="str">
        <f t="shared" si="334"/>
        <v>Produkte</v>
      </c>
      <c r="K2198" s="107" t="str">
        <f t="shared" si="335"/>
        <v>BUs</v>
      </c>
      <c r="L2198" s="107" t="str">
        <f t="shared" si="336"/>
        <v>Symptome</v>
      </c>
      <c r="M219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IFERROR(VLOOKUP(Abfalldokumentation!$O2198,Kennzahlen!U:X,3,FALSE)*Abfalldokumentation!$B2198,"0")))),0)</f>
        <v>0</v>
      </c>
      <c r="N2198" s="106" t="str">
        <f>IF(ISBLANK(Q2198),VLOOKUP(Abfalldokumentation!$O2198,'Linien - BU'!R:S,2,FALSE),Q2198)</f>
        <v>BU1</v>
      </c>
      <c r="O2198" s="108" t="str">
        <f t="shared" si="337"/>
        <v>-</v>
      </c>
      <c r="P2198" s="108">
        <f t="shared" si="338"/>
        <v>11</v>
      </c>
      <c r="Q2198" s="109" t="s">
        <v>6</v>
      </c>
      <c r="R2198" s="122" t="s">
        <v>52</v>
      </c>
      <c r="S2198" s="122">
        <v>45.8</v>
      </c>
      <c r="T2198" s="122">
        <v>11</v>
      </c>
      <c r="U2198" s="147">
        <v>44533</v>
      </c>
      <c r="V2198" s="121"/>
      <c r="W2198" s="122"/>
      <c r="X2198" s="123" t="str">
        <f>IFERROR(VLOOKUP(Abfalldokumentation!$R2198,Artikel!A:C,3,FALSE),Abfalldokumentation!$R2198)</f>
        <v>-</v>
      </c>
    </row>
    <row r="2199" spans="1:24" ht="30" customHeight="1" x14ac:dyDescent="0.25">
      <c r="A2199" s="103" t="str">
        <f>VLOOKUP(N2199,'Linien - BU'!A:B,2,FALSE)</f>
        <v>Rest</v>
      </c>
      <c r="B2199" s="104">
        <f t="shared" ref="B2199:B2205" si="339">S2199</f>
        <v>13</v>
      </c>
      <c r="C2199" s="105">
        <f>Abfalldokumentation!$U2199</f>
        <v>44536</v>
      </c>
      <c r="D2199" s="68" t="str">
        <f>IFERROR(VLOOKUP(Tabelle3[[#This Row],[Artikelnr.]],Produktgruppe!A:B,2,0),Tabelle3[[#This Row],[Produktname]])</f>
        <v>VOS 295</v>
      </c>
      <c r="E2199" s="106" t="str">
        <f>IFERROR(VLOOKUP(Abfalldokumentation!$O2199,Artikel!A:C,3,FALSE),Abfalldokumentation!$O2199)</f>
        <v>VOS Schwarzer Pfeffer R</v>
      </c>
      <c r="F2199" s="106" t="str">
        <f>VLOOKUP(T2199,'Liste Gründe'!A:D,2,FALSE)</f>
        <v>keinen Verwendungszweck</v>
      </c>
      <c r="G2199" s="105" t="str">
        <f>IF(ISBLANK(V2199),VLOOKUP(Abfalldokumentation!$P2199,'Liste Gründe'!A:D,3,FALSE),V2199)</f>
        <v>keinen Verwendungszweck</v>
      </c>
      <c r="H2199" s="106" t="str">
        <f>IF(ISBLANK(Abfalldokumentation!$W2199),"-",Abfalldokumentation!$W2199)</f>
        <v>-</v>
      </c>
      <c r="I2199" s="106">
        <f t="shared" ref="I2199:I2205" si="340">_xlfn.ISOWEEKNUM(C2199)</f>
        <v>49</v>
      </c>
      <c r="J2199" s="107" t="str">
        <f t="shared" ref="J2199:J2205" si="341">"Produkte"</f>
        <v>Produkte</v>
      </c>
      <c r="K2199" s="107" t="str">
        <f t="shared" ref="K2199:K2205" si="342">"BUs"</f>
        <v>BUs</v>
      </c>
      <c r="L2199" s="107" t="str">
        <f t="shared" ref="L2199:L2205" si="343">"Symptome"</f>
        <v>Symptome</v>
      </c>
      <c r="M219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IFERROR(VLOOKUP(Abfalldokumentation!$O2199,Kennzahlen!U:X,3,FALSE)*Abfalldokumentation!$B2199,"0")))),0)</f>
        <v>6.5</v>
      </c>
      <c r="N2199" s="106" t="str">
        <f>IF(ISBLANK(Q2199),VLOOKUP(Abfalldokumentation!$O2199,'Linien - BU'!R:S,2,FALSE),Q2199)</f>
        <v>Labor</v>
      </c>
      <c r="O2199" s="108">
        <f t="shared" ref="O2199:O2205" si="344">R2199</f>
        <v>29500482</v>
      </c>
      <c r="P2199" s="108">
        <f t="shared" ref="P2199:P2205" si="345">T2199</f>
        <v>61</v>
      </c>
      <c r="Q2199" s="109" t="s">
        <v>185</v>
      </c>
      <c r="R2199" s="110">
        <v>29500482</v>
      </c>
      <c r="S2199" s="111">
        <v>13</v>
      </c>
      <c r="T2199" s="111">
        <v>61</v>
      </c>
      <c r="U2199" s="112">
        <v>44536</v>
      </c>
      <c r="V2199" s="113"/>
      <c r="W2199" s="111"/>
      <c r="X2199" s="114" t="str">
        <f>IFERROR(VLOOKUP(Abfalldokumentation!$R2199,Artikel!A:C,3,FALSE),Abfalldokumentation!$R2199)</f>
        <v>VOS Schwarzer Pfeffer R</v>
      </c>
    </row>
    <row r="2200" spans="1:24" ht="30" customHeight="1" x14ac:dyDescent="0.25">
      <c r="A2200" s="103" t="str">
        <f>VLOOKUP(N2200,'Linien - BU'!A:B,2,FALSE)</f>
        <v>BU4</v>
      </c>
      <c r="B2200" s="104">
        <f t="shared" si="339"/>
        <v>12</v>
      </c>
      <c r="C2200" s="105">
        <f>Abfalldokumentation!$U2200</f>
        <v>44536</v>
      </c>
      <c r="D2200" s="68" t="str">
        <f>IFERROR(VLOOKUP(Tabelle3[[#This Row],[Artikelnr.]],Produktgruppe!A:B,2,0),Tabelle3[[#This Row],[Produktname]])</f>
        <v>ABS 295</v>
      </c>
      <c r="E2200" s="106" t="str">
        <f>IFERROR(VLOOKUP(Abfalldokumentation!$O2200,Artikel!A:C,3,FALSE),Abfalldokumentation!$O2200)</f>
        <v>ABS ZIEGE-GOU</v>
      </c>
      <c r="F2200" s="106" t="str">
        <f>VLOOKUP(T2200,'Liste Gründe'!A:D,2,FALSE)</f>
        <v>Verpackungsfehler</v>
      </c>
      <c r="G2200" s="105" t="str">
        <f>IF(ISBLANK(V2200),VLOOKUP(Abfalldokumentation!$P2200,'Liste Gründe'!A:D,3,FALSE),V2200)</f>
        <v>offene Verpackung</v>
      </c>
      <c r="H2200" s="106" t="str">
        <f>IF(ISBLANK(Abfalldokumentation!$W2200),"-",Abfalldokumentation!$W2200)</f>
        <v>-</v>
      </c>
      <c r="I2200" s="106">
        <f t="shared" si="340"/>
        <v>49</v>
      </c>
      <c r="J2200" s="107" t="str">
        <f t="shared" si="341"/>
        <v>Produkte</v>
      </c>
      <c r="K2200" s="107" t="str">
        <f t="shared" si="342"/>
        <v>BUs</v>
      </c>
      <c r="L2200" s="107" t="str">
        <f t="shared" si="343"/>
        <v>Symptome</v>
      </c>
      <c r="M220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IFERROR(VLOOKUP(Abfalldokumentation!$O2200,Kennzahlen!U:X,3,FALSE)*Abfalldokumentation!$B2200,"0")))),0)</f>
        <v>8.9154964727939934</v>
      </c>
      <c r="N2200" s="106" t="str">
        <f>IF(ISBLANK(Q2200),VLOOKUP(Abfalldokumentation!$O2200,'Linien - BU'!R:S,2,FALSE),Q2200)</f>
        <v>BU4</v>
      </c>
      <c r="O2200" s="108">
        <f t="shared" si="344"/>
        <v>29500887</v>
      </c>
      <c r="P2200" s="108">
        <f t="shared" si="345"/>
        <v>82</v>
      </c>
      <c r="Q2200" s="109" t="s">
        <v>9</v>
      </c>
      <c r="R2200" s="148">
        <v>29500887</v>
      </c>
      <c r="S2200" s="122">
        <v>12</v>
      </c>
      <c r="T2200" s="111">
        <v>82</v>
      </c>
      <c r="U2200" s="112">
        <v>44536</v>
      </c>
      <c r="V2200" s="121"/>
      <c r="W2200" s="122"/>
      <c r="X2200" s="123" t="str">
        <f>IFERROR(VLOOKUP(Abfalldokumentation!$R2200,Artikel!A:C,3,FALSE),Abfalldokumentation!$R2200)</f>
        <v>ABS ZIEGE-GOU</v>
      </c>
    </row>
    <row r="2201" spans="1:24" ht="30" customHeight="1" x14ac:dyDescent="0.25">
      <c r="A2201" s="103" t="str">
        <f>VLOOKUP(N2201,'Linien - BU'!A:B,2,FALSE)</f>
        <v>BU4</v>
      </c>
      <c r="B2201" s="104">
        <f t="shared" si="339"/>
        <v>15</v>
      </c>
      <c r="C2201" s="105">
        <f>Abfalldokumentation!$U2201</f>
        <v>44536</v>
      </c>
      <c r="D2201" s="68" t="str">
        <f>IFERROR(VLOOKUP(Tabelle3[[#This Row],[Artikelnr.]],Produktgruppe!A:B,2,0),Tabelle3[[#This Row],[Produktname]])</f>
        <v>ABS 295</v>
      </c>
      <c r="E2201" s="106" t="str">
        <f>IFERROR(VLOOKUP(Abfalldokumentation!$O2201,Artikel!A:C,3,FALSE),Abfalldokumentation!$O2201)</f>
        <v>ABS SCH-PAUL</v>
      </c>
      <c r="F2201" s="106" t="str">
        <f>VLOOKUP(T2201,'Liste Gründe'!A:D,2,FALSE)</f>
        <v>Verpackungsfehler</v>
      </c>
      <c r="G2201" s="105" t="str">
        <f>IF(ISBLANK(V2201),VLOOKUP(Abfalldokumentation!$P2201,'Liste Gründe'!A:D,3,FALSE),V2201)</f>
        <v>offene Verpackung</v>
      </c>
      <c r="H2201" s="106" t="str">
        <f>IF(ISBLANK(Abfalldokumentation!$W2201),"-",Abfalldokumentation!$W2201)</f>
        <v>-</v>
      </c>
      <c r="I2201" s="106">
        <f t="shared" si="340"/>
        <v>49</v>
      </c>
      <c r="J2201" s="107" t="str">
        <f t="shared" si="341"/>
        <v>Produkte</v>
      </c>
      <c r="K2201" s="107" t="str">
        <f t="shared" si="342"/>
        <v>BUs</v>
      </c>
      <c r="L2201" s="107" t="str">
        <f t="shared" si="343"/>
        <v>Symptome</v>
      </c>
      <c r="M220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IFERROR(VLOOKUP(Abfalldokumentation!$O2201,Kennzahlen!U:X,3,FALSE)*Abfalldokumentation!$B2201,"0")))),0)</f>
        <v>7.6086145024926051</v>
      </c>
      <c r="N2201" s="106" t="str">
        <f>IF(ISBLANK(Q2201),VLOOKUP(Abfalldokumentation!$O2201,'Linien - BU'!R:S,2,FALSE),Q2201)</f>
        <v>BU4</v>
      </c>
      <c r="O2201" s="108">
        <f t="shared" si="344"/>
        <v>29500906</v>
      </c>
      <c r="P2201" s="108">
        <f t="shared" si="345"/>
        <v>82</v>
      </c>
      <c r="Q2201" s="109" t="s">
        <v>9</v>
      </c>
      <c r="R2201" s="148">
        <v>29500906</v>
      </c>
      <c r="S2201" s="122">
        <v>15</v>
      </c>
      <c r="T2201" s="111">
        <v>82</v>
      </c>
      <c r="U2201" s="112">
        <v>44536</v>
      </c>
      <c r="V2201" s="121"/>
      <c r="W2201" s="122"/>
      <c r="X2201" s="123" t="str">
        <f>IFERROR(VLOOKUP(Abfalldokumentation!$R2201,Artikel!A:C,3,FALSE),Abfalldokumentation!$R2201)</f>
        <v>ABS SCH-PAUL</v>
      </c>
    </row>
    <row r="2202" spans="1:24" ht="30" customHeight="1" x14ac:dyDescent="0.25">
      <c r="A2202" s="103" t="str">
        <f>VLOOKUP(N2202,'Linien - BU'!A:B,2,FALSE)</f>
        <v>BU4</v>
      </c>
      <c r="B2202" s="104">
        <f t="shared" si="339"/>
        <v>17</v>
      </c>
      <c r="C2202" s="105">
        <f>Abfalldokumentation!$U2202</f>
        <v>44536</v>
      </c>
      <c r="D2202" s="68" t="str">
        <f>IFERROR(VLOOKUP(Tabelle3[[#This Row],[Artikelnr.]],Produktgruppe!A:B,2,0),Tabelle3[[#This Row],[Produktname]])</f>
        <v>ABS 295</v>
      </c>
      <c r="E2202" s="106" t="str">
        <f>IFERROR(VLOOKUP(Abfalldokumentation!$O2202,Artikel!A:C,3,FALSE),Abfalldokumentation!$O2202)</f>
        <v>ABS SCH-PAUL</v>
      </c>
      <c r="F2202" s="106" t="str">
        <f>VLOOKUP(T2202,'Liste Gründe'!A:D,2,FALSE)</f>
        <v>Verpackungsfehler</v>
      </c>
      <c r="G2202" s="105" t="str">
        <f>IF(ISBLANK(V2202),VLOOKUP(Abfalldokumentation!$P2202,'Liste Gründe'!A:D,3,FALSE),V2202)</f>
        <v>offene Verpackung</v>
      </c>
      <c r="H2202" s="106" t="str">
        <f>IF(ISBLANK(Abfalldokumentation!$W2202),"-",Abfalldokumentation!$W2202)</f>
        <v>-</v>
      </c>
      <c r="I2202" s="106">
        <f t="shared" si="340"/>
        <v>49</v>
      </c>
      <c r="J2202" s="107" t="str">
        <f t="shared" si="341"/>
        <v>Produkte</v>
      </c>
      <c r="K2202" s="107" t="str">
        <f t="shared" si="342"/>
        <v>BUs</v>
      </c>
      <c r="L2202" s="107" t="str">
        <f t="shared" si="343"/>
        <v>Symptome</v>
      </c>
      <c r="M220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IFERROR(VLOOKUP(Abfalldokumentation!$O2202,Kennzahlen!U:X,3,FALSE)*Abfalldokumentation!$B2202,"0")))),0)</f>
        <v>7.6086145024926051</v>
      </c>
      <c r="N2202" s="106" t="str">
        <f>IF(ISBLANK(Q2202),VLOOKUP(Abfalldokumentation!$O2202,'Linien - BU'!R:S,2,FALSE),Q2202)</f>
        <v>BU4</v>
      </c>
      <c r="O2202" s="108">
        <f t="shared" si="344"/>
        <v>29500906</v>
      </c>
      <c r="P2202" s="108">
        <f t="shared" si="345"/>
        <v>82</v>
      </c>
      <c r="Q2202" s="109" t="s">
        <v>9</v>
      </c>
      <c r="R2202" s="148">
        <v>29500906</v>
      </c>
      <c r="S2202" s="122">
        <v>17</v>
      </c>
      <c r="T2202" s="111">
        <v>82</v>
      </c>
      <c r="U2202" s="112">
        <v>44536</v>
      </c>
      <c r="V2202" s="121"/>
      <c r="W2202" s="122"/>
      <c r="X2202" s="123" t="str">
        <f>IFERROR(VLOOKUP(Abfalldokumentation!$R2202,Artikel!A:C,3,FALSE),Abfalldokumentation!$R2202)</f>
        <v>ABS SCH-PAUL</v>
      </c>
    </row>
    <row r="2203" spans="1:24" ht="30" customHeight="1" x14ac:dyDescent="0.25">
      <c r="A2203" s="103" t="str">
        <f>VLOOKUP(N2203,'Linien - BU'!A:B,2,FALSE)</f>
        <v>BU4</v>
      </c>
      <c r="B2203" s="104">
        <f t="shared" si="339"/>
        <v>20</v>
      </c>
      <c r="C2203" s="105">
        <f>Abfalldokumentation!$U2203</f>
        <v>44536</v>
      </c>
      <c r="D2203" s="68" t="str">
        <f>IFERROR(VLOOKUP(Tabelle3[[#This Row],[Artikelnr.]],Produktgruppe!A:B,2,0),Tabelle3[[#This Row],[Produktname]])</f>
        <v>ABS 295</v>
      </c>
      <c r="E2203" s="106" t="str">
        <f>IFERROR(VLOOKUP(Abfalldokumentation!$O2203,Artikel!A:C,3,FALSE),Abfalldokumentation!$O2203)</f>
        <v>ABS GRUY</v>
      </c>
      <c r="F2203" s="106" t="str">
        <f>VLOOKUP(T2203,'Liste Gründe'!A:D,2,FALSE)</f>
        <v>keinen Verwendungszweck</v>
      </c>
      <c r="G2203" s="105" t="str">
        <f>IF(ISBLANK(V2203),VLOOKUP(Abfalldokumentation!$P2203,'Liste Gründe'!A:D,3,FALSE),V2203)</f>
        <v>keinen Verwendungszweck</v>
      </c>
      <c r="H2203" s="106" t="str">
        <f>IF(ISBLANK(Abfalldokumentation!$W2203),"-",Abfalldokumentation!$W2203)</f>
        <v>-</v>
      </c>
      <c r="I2203" s="106">
        <f t="shared" si="340"/>
        <v>49</v>
      </c>
      <c r="J2203" s="107" t="str">
        <f t="shared" si="341"/>
        <v>Produkte</v>
      </c>
      <c r="K2203" s="107" t="str">
        <f t="shared" si="342"/>
        <v>BUs</v>
      </c>
      <c r="L2203" s="107" t="str">
        <f t="shared" si="343"/>
        <v>Symptome</v>
      </c>
      <c r="M220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IFERROR(VLOOKUP(Abfalldokumentation!$O2203,Kennzahlen!U:X,3,FALSE)*Abfalldokumentation!$B2203,"0")))),0)</f>
        <v>14.49175949220386</v>
      </c>
      <c r="N2203" s="106" t="str">
        <f>IF(ISBLANK(Q2203),VLOOKUP(Abfalldokumentation!$O2203,'Linien - BU'!R:S,2,FALSE),Q2203)</f>
        <v>BU4</v>
      </c>
      <c r="O2203" s="108">
        <f t="shared" si="344"/>
        <v>29500908</v>
      </c>
      <c r="P2203" s="108">
        <f t="shared" si="345"/>
        <v>61</v>
      </c>
      <c r="Q2203" s="109" t="s">
        <v>9</v>
      </c>
      <c r="R2203" s="148">
        <v>29500908</v>
      </c>
      <c r="S2203" s="122">
        <v>20</v>
      </c>
      <c r="T2203" s="111">
        <v>61</v>
      </c>
      <c r="U2203" s="112">
        <v>44536</v>
      </c>
      <c r="V2203" s="121"/>
      <c r="W2203" s="122"/>
      <c r="X2203" s="123" t="str">
        <f>IFERROR(VLOOKUP(Abfalldokumentation!$R2203,Artikel!A:C,3,FALSE),Abfalldokumentation!$R2203)</f>
        <v>ABS GRUY</v>
      </c>
    </row>
    <row r="2204" spans="1:24" ht="30" customHeight="1" x14ac:dyDescent="0.25">
      <c r="A2204" s="103" t="str">
        <f>VLOOKUP(N2204,'Linien - BU'!A:B,2,FALSE)</f>
        <v>BU4</v>
      </c>
      <c r="B2204" s="104">
        <f t="shared" si="339"/>
        <v>13</v>
      </c>
      <c r="C2204" s="105">
        <f>Abfalldokumentation!$U2204</f>
        <v>44536</v>
      </c>
      <c r="D2204" s="68" t="str">
        <f>IFERROR(VLOOKUP(Tabelle3[[#This Row],[Artikelnr.]],Produktgruppe!A:B,2,0),Tabelle3[[#This Row],[Produktname]])</f>
        <v>ABS 295</v>
      </c>
      <c r="E2204" s="106" t="str">
        <f>IFERROR(VLOOKUP(Abfalldokumentation!$O2204,Artikel!A:C,3,FALSE),Abfalldokumentation!$O2204)</f>
        <v>ABS GRUY</v>
      </c>
      <c r="F2204" s="106" t="str">
        <f>VLOOKUP(T2204,'Liste Gründe'!A:D,2,FALSE)</f>
        <v>keinen Verwendungszweck</v>
      </c>
      <c r="G2204" s="105" t="str">
        <f>IF(ISBLANK(V2204),VLOOKUP(Abfalldokumentation!$P2204,'Liste Gründe'!A:D,3,FALSE),V2204)</f>
        <v>keinen Verwendungszweck</v>
      </c>
      <c r="H2204" s="106" t="str">
        <f>IF(ISBLANK(Abfalldokumentation!$W2204),"-",Abfalldokumentation!$W2204)</f>
        <v>-</v>
      </c>
      <c r="I2204" s="106">
        <f t="shared" si="340"/>
        <v>49</v>
      </c>
      <c r="J2204" s="107" t="str">
        <f t="shared" si="341"/>
        <v>Produkte</v>
      </c>
      <c r="K2204" s="107" t="str">
        <f t="shared" si="342"/>
        <v>BUs</v>
      </c>
      <c r="L2204" s="107" t="str">
        <f t="shared" si="343"/>
        <v>Symptome</v>
      </c>
      <c r="M220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IFERROR(VLOOKUP(Abfalldokumentation!$O2204,Kennzahlen!U:X,3,FALSE)*Abfalldokumentation!$B2204,"0")))),0)</f>
        <v>14.49175949220386</v>
      </c>
      <c r="N2204" s="106" t="str">
        <f>IF(ISBLANK(Q2204),VLOOKUP(Abfalldokumentation!$O2204,'Linien - BU'!R:S,2,FALSE),Q2204)</f>
        <v>BU4</v>
      </c>
      <c r="O2204" s="108">
        <f t="shared" si="344"/>
        <v>29500908</v>
      </c>
      <c r="P2204" s="108">
        <f t="shared" si="345"/>
        <v>61</v>
      </c>
      <c r="Q2204" s="109" t="s">
        <v>9</v>
      </c>
      <c r="R2204" s="148">
        <v>29500908</v>
      </c>
      <c r="S2204" s="122">
        <v>13</v>
      </c>
      <c r="T2204" s="111">
        <v>61</v>
      </c>
      <c r="U2204" s="112">
        <v>44536</v>
      </c>
      <c r="V2204" s="121"/>
      <c r="W2204" s="122"/>
      <c r="X2204" s="123" t="str">
        <f>IFERROR(VLOOKUP(Abfalldokumentation!$R2204,Artikel!A:C,3,FALSE),Abfalldokumentation!$R2204)</f>
        <v>ABS GRUY</v>
      </c>
    </row>
    <row r="2205" spans="1:24" ht="30" customHeight="1" x14ac:dyDescent="0.25">
      <c r="A2205" s="103" t="str">
        <f>VLOOKUP(N2205,'Linien - BU'!A:B,2,FALSE)</f>
        <v>BU4</v>
      </c>
      <c r="B2205" s="104">
        <f t="shared" si="339"/>
        <v>12</v>
      </c>
      <c r="C2205" s="105">
        <f>Abfalldokumentation!$U2205</f>
        <v>44536</v>
      </c>
      <c r="D2205" s="68" t="str">
        <f>IFERROR(VLOOKUP(Tabelle3[[#This Row],[Artikelnr.]],Produktgruppe!A:B,2,0),Tabelle3[[#This Row],[Produktname]])</f>
        <v>ABS 295</v>
      </c>
      <c r="E2205" s="106" t="str">
        <f>IFERROR(VLOOKUP(Abfalldokumentation!$O2205,Artikel!A:C,3,FALSE),Abfalldokumentation!$O2205)</f>
        <v>ABS GRUY</v>
      </c>
      <c r="F2205" s="106" t="str">
        <f>VLOOKUP(T2205,'Liste Gründe'!A:D,2,FALSE)</f>
        <v>keinen Verwendungszweck</v>
      </c>
      <c r="G2205" s="105" t="str">
        <f>IF(ISBLANK(V2205),VLOOKUP(Abfalldokumentation!$P2205,'Liste Gründe'!A:D,3,FALSE),V2205)</f>
        <v>keinen Verwendungszweck</v>
      </c>
      <c r="H2205" s="106" t="str">
        <f>IF(ISBLANK(Abfalldokumentation!$W2205),"-",Abfalldokumentation!$W2205)</f>
        <v>-</v>
      </c>
      <c r="I2205" s="106">
        <f t="shared" si="340"/>
        <v>49</v>
      </c>
      <c r="J2205" s="107" t="str">
        <f t="shared" si="341"/>
        <v>Produkte</v>
      </c>
      <c r="K2205" s="107" t="str">
        <f t="shared" si="342"/>
        <v>BUs</v>
      </c>
      <c r="L2205" s="107" t="str">
        <f t="shared" si="343"/>
        <v>Symptome</v>
      </c>
      <c r="M220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IFERROR(VLOOKUP(Abfalldokumentation!$O2205,Kennzahlen!U:X,3,FALSE)*Abfalldokumentation!$B2205,"0")))),0)</f>
        <v>14.49175949220386</v>
      </c>
      <c r="N2205" s="106" t="str">
        <f>IF(ISBLANK(Q2205),VLOOKUP(Abfalldokumentation!$O2205,'Linien - BU'!R:S,2,FALSE),Q2205)</f>
        <v>BU4</v>
      </c>
      <c r="O2205" s="108">
        <f t="shared" si="344"/>
        <v>29500908</v>
      </c>
      <c r="P2205" s="108">
        <f t="shared" si="345"/>
        <v>61</v>
      </c>
      <c r="Q2205" s="109" t="s">
        <v>9</v>
      </c>
      <c r="R2205" s="148">
        <v>29500908</v>
      </c>
      <c r="S2205" s="122">
        <v>12</v>
      </c>
      <c r="T2205" s="111">
        <v>61</v>
      </c>
      <c r="U2205" s="112">
        <v>44536</v>
      </c>
      <c r="V2205" s="121"/>
      <c r="W2205" s="122"/>
      <c r="X2205" s="123" t="str">
        <f>IFERROR(VLOOKUP(Abfalldokumentation!$R2205,Artikel!A:C,3,FALSE),Abfalldokumentation!$R2205)</f>
        <v>ABS GRUY</v>
      </c>
    </row>
    <row r="2206" spans="1:24" ht="30" customHeight="1" x14ac:dyDescent="0.25">
      <c r="A2206" s="103" t="str">
        <f>VLOOKUP(N2206,'Linien - BU'!A:B,2,FALSE)</f>
        <v>BU4</v>
      </c>
      <c r="B2206" s="104">
        <f t="shared" ref="B2206:B2213" si="346">S2206</f>
        <v>20</v>
      </c>
      <c r="C2206" s="105">
        <f>Abfalldokumentation!$U2206</f>
        <v>44537</v>
      </c>
      <c r="D2206" s="68" t="str">
        <f>IFERROR(VLOOKUP(Tabelle3[[#This Row],[Artikelnr.]],Produktgruppe!A:B,2,0),Tabelle3[[#This Row],[Produktname]])</f>
        <v>ABS 295</v>
      </c>
      <c r="E2206" s="106" t="str">
        <f>IFERROR(VLOOKUP(Abfalldokumentation!$O2206,Artikel!A:C,3,FALSE),Abfalldokumentation!$O2206)</f>
        <v>ABS MEDI-KRÄUK</v>
      </c>
      <c r="F2206" s="106" t="str">
        <f>VLOOKUP(T2206,'Liste Gründe'!A:D,2,FALSE)</f>
        <v>keinen Verwendungszweck</v>
      </c>
      <c r="G2206" s="105" t="str">
        <f>IF(ISBLANK(V2206),VLOOKUP(Abfalldokumentation!$P2206,'Liste Gründe'!A:D,3,FALSE),V2206)</f>
        <v>keinen Verwendungszweck</v>
      </c>
      <c r="H2206" s="106" t="str">
        <f>IF(ISBLANK(Abfalldokumentation!$W2206),"-",Abfalldokumentation!$W2206)</f>
        <v>-</v>
      </c>
      <c r="I2206" s="106">
        <f t="shared" ref="I2206:I2213" si="347">_xlfn.ISOWEEKNUM(C2206)</f>
        <v>49</v>
      </c>
      <c r="J2206" s="107" t="str">
        <f t="shared" ref="J2206:J2213" si="348">"Produkte"</f>
        <v>Produkte</v>
      </c>
      <c r="K2206" s="107" t="str">
        <f t="shared" ref="K2206:K2213" si="349">"BUs"</f>
        <v>BUs</v>
      </c>
      <c r="L2206" s="107" t="str">
        <f t="shared" ref="L2206:L2213" si="350">"Symptome"</f>
        <v>Symptome</v>
      </c>
      <c r="M220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IFERROR(VLOOKUP(Abfalldokumentation!$O2206,Kennzahlen!U:X,3,FALSE)*Abfalldokumentation!$B2206,"0")))),0)</f>
        <v>6.7194568295036419</v>
      </c>
      <c r="N2206" s="106" t="str">
        <f>IF(ISBLANK(Q2206),VLOOKUP(Abfalldokumentation!$O2206,'Linien - BU'!R:S,2,FALSE),Q2206)</f>
        <v>BU4</v>
      </c>
      <c r="O2206" s="108">
        <f t="shared" ref="O2206:O2213" si="351">R2206</f>
        <v>29500886</v>
      </c>
      <c r="P2206" s="108">
        <f t="shared" ref="P2206:P2213" si="352">T2206</f>
        <v>61</v>
      </c>
      <c r="Q2206" s="109" t="s">
        <v>9</v>
      </c>
      <c r="R2206" s="111">
        <v>29500886</v>
      </c>
      <c r="S2206" s="111">
        <v>20</v>
      </c>
      <c r="T2206" s="111">
        <v>61</v>
      </c>
      <c r="U2206" s="112">
        <v>44537</v>
      </c>
      <c r="V2206" s="113"/>
      <c r="W2206" s="111"/>
      <c r="X2206" s="114" t="str">
        <f>IFERROR(VLOOKUP(Abfalldokumentation!$R2206,Artikel!A:C,3,FALSE),Abfalldokumentation!$R2206)</f>
        <v>ABS MEDI-KRÄUK</v>
      </c>
    </row>
    <row r="2207" spans="1:24" ht="30" customHeight="1" x14ac:dyDescent="0.25">
      <c r="A2207" s="103" t="str">
        <f>VLOOKUP(N2207,'Linien - BU'!A:B,2,FALSE)</f>
        <v>BU4</v>
      </c>
      <c r="B2207" s="104">
        <f t="shared" si="346"/>
        <v>20</v>
      </c>
      <c r="C2207" s="105">
        <f>Abfalldokumentation!$U2207</f>
        <v>44537</v>
      </c>
      <c r="D2207" s="68" t="str">
        <f>IFERROR(VLOOKUP(Tabelle3[[#This Row],[Artikelnr.]],Produktgruppe!A:B,2,0),Tabelle3[[#This Row],[Produktname]])</f>
        <v>ABS 295</v>
      </c>
      <c r="E2207" s="106" t="str">
        <f>IFERROR(VLOOKUP(Abfalldokumentation!$O2207,Artikel!A:C,3,FALSE),Abfalldokumentation!$O2207)</f>
        <v>ABS MEDI-KRÄUK</v>
      </c>
      <c r="F2207" s="106" t="str">
        <f>VLOOKUP(T2207,'Liste Gründe'!A:D,2,FALSE)</f>
        <v>keinen Verwendungszweck</v>
      </c>
      <c r="G2207" s="105" t="str">
        <f>IF(ISBLANK(V2207),VLOOKUP(Abfalldokumentation!$P2207,'Liste Gründe'!A:D,3,FALSE),V2207)</f>
        <v>keinen Verwendungszweck</v>
      </c>
      <c r="H2207" s="106" t="str">
        <f>IF(ISBLANK(Abfalldokumentation!$W2207),"-",Abfalldokumentation!$W2207)</f>
        <v>-</v>
      </c>
      <c r="I2207" s="106">
        <f t="shared" si="347"/>
        <v>49</v>
      </c>
      <c r="J2207" s="107" t="str">
        <f t="shared" si="348"/>
        <v>Produkte</v>
      </c>
      <c r="K2207" s="107" t="str">
        <f t="shared" si="349"/>
        <v>BUs</v>
      </c>
      <c r="L2207" s="107" t="str">
        <f t="shared" si="350"/>
        <v>Symptome</v>
      </c>
      <c r="M220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IFERROR(VLOOKUP(Abfalldokumentation!$O2207,Kennzahlen!U:X,3,FALSE)*Abfalldokumentation!$B2207,"0")))),0)</f>
        <v>6.7194568295036419</v>
      </c>
      <c r="N2207" s="106" t="str">
        <f>IF(ISBLANK(Q2207),VLOOKUP(Abfalldokumentation!$O2207,'Linien - BU'!R:S,2,FALSE),Q2207)</f>
        <v>BU4</v>
      </c>
      <c r="O2207" s="108">
        <f t="shared" si="351"/>
        <v>29500886</v>
      </c>
      <c r="P2207" s="108">
        <f t="shared" si="352"/>
        <v>61</v>
      </c>
      <c r="Q2207" s="109" t="s">
        <v>9</v>
      </c>
      <c r="R2207" s="122">
        <v>29500886</v>
      </c>
      <c r="S2207" s="122">
        <v>20</v>
      </c>
      <c r="T2207" s="111">
        <v>61</v>
      </c>
      <c r="U2207" s="112">
        <v>44537</v>
      </c>
      <c r="V2207" s="121"/>
      <c r="W2207" s="122"/>
      <c r="X2207" s="123" t="str">
        <f>IFERROR(VLOOKUP(Abfalldokumentation!$R2207,Artikel!A:C,3,FALSE),Abfalldokumentation!$R2207)</f>
        <v>ABS MEDI-KRÄUK</v>
      </c>
    </row>
    <row r="2208" spans="1:24" ht="30" customHeight="1" x14ac:dyDescent="0.25">
      <c r="A2208" s="103" t="str">
        <f>VLOOKUP(N2208,'Linien - BU'!A:B,2,FALSE)</f>
        <v>BU4</v>
      </c>
      <c r="B2208" s="104">
        <f t="shared" si="346"/>
        <v>19</v>
      </c>
      <c r="C2208" s="105">
        <f>Abfalldokumentation!$U2208</f>
        <v>44537</v>
      </c>
      <c r="D2208" s="68" t="str">
        <f>IFERROR(VLOOKUP(Tabelle3[[#This Row],[Artikelnr.]],Produktgruppe!A:B,2,0),Tabelle3[[#This Row],[Produktname]])</f>
        <v>ABS 295</v>
      </c>
      <c r="E2208" s="106" t="str">
        <f>IFERROR(VLOOKUP(Abfalldokumentation!$O2208,Artikel!A:C,3,FALSE),Abfalldokumentation!$O2208)</f>
        <v>ABS MEDI-KRÄUK</v>
      </c>
      <c r="F2208" s="106" t="str">
        <f>VLOOKUP(T2208,'Liste Gründe'!A:D,2,FALSE)</f>
        <v>keinen Verwendungszweck</v>
      </c>
      <c r="G2208" s="105" t="str">
        <f>IF(ISBLANK(V2208),VLOOKUP(Abfalldokumentation!$P2208,'Liste Gründe'!A:D,3,FALSE),V2208)</f>
        <v>keinen Verwendungszweck</v>
      </c>
      <c r="H2208" s="106" t="str">
        <f>IF(ISBLANK(Abfalldokumentation!$W2208),"-",Abfalldokumentation!$W2208)</f>
        <v>-</v>
      </c>
      <c r="I2208" s="106">
        <f t="shared" si="347"/>
        <v>49</v>
      </c>
      <c r="J2208" s="107" t="str">
        <f t="shared" si="348"/>
        <v>Produkte</v>
      </c>
      <c r="K2208" s="107" t="str">
        <f t="shared" si="349"/>
        <v>BUs</v>
      </c>
      <c r="L2208" s="107" t="str">
        <f t="shared" si="350"/>
        <v>Symptome</v>
      </c>
      <c r="M22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IFERROR(VLOOKUP(Abfalldokumentation!$O2208,Kennzahlen!U:X,3,FALSE)*Abfalldokumentation!$B2208,"0")))),0)</f>
        <v>6.7194568295036419</v>
      </c>
      <c r="N2208" s="106" t="str">
        <f>IF(ISBLANK(Q2208),VLOOKUP(Abfalldokumentation!$O2208,'Linien - BU'!R:S,2,FALSE),Q2208)</f>
        <v>BU4</v>
      </c>
      <c r="O2208" s="108">
        <f t="shared" si="351"/>
        <v>29500886</v>
      </c>
      <c r="P2208" s="108">
        <f t="shared" si="352"/>
        <v>61</v>
      </c>
      <c r="Q2208" s="109" t="s">
        <v>9</v>
      </c>
      <c r="R2208" s="122">
        <v>29500886</v>
      </c>
      <c r="S2208" s="122">
        <v>19</v>
      </c>
      <c r="T2208" s="111">
        <v>61</v>
      </c>
      <c r="U2208" s="112">
        <v>44537</v>
      </c>
      <c r="V2208" s="121"/>
      <c r="W2208" s="122"/>
      <c r="X2208" s="123" t="str">
        <f>IFERROR(VLOOKUP(Abfalldokumentation!$R2208,Artikel!A:C,3,FALSE),Abfalldokumentation!$R2208)</f>
        <v>ABS MEDI-KRÄUK</v>
      </c>
    </row>
    <row r="2209" spans="1:24" ht="30" customHeight="1" x14ac:dyDescent="0.25">
      <c r="A2209" s="103" t="str">
        <f>VLOOKUP(N2209,'Linien - BU'!A:B,2,FALSE)</f>
        <v>BU4</v>
      </c>
      <c r="B2209" s="104">
        <f t="shared" si="346"/>
        <v>19</v>
      </c>
      <c r="C2209" s="105">
        <f>Abfalldokumentation!$U2209</f>
        <v>44537</v>
      </c>
      <c r="D2209" s="68" t="str">
        <f>IFERROR(VLOOKUP(Tabelle3[[#This Row],[Artikelnr.]],Produktgruppe!A:B,2,0),Tabelle3[[#This Row],[Produktname]])</f>
        <v>ABS 295</v>
      </c>
      <c r="E2209" s="106" t="str">
        <f>IFERROR(VLOOKUP(Abfalldokumentation!$O2209,Artikel!A:C,3,FALSE),Abfalldokumentation!$O2209)</f>
        <v>ABS MEDI-KRÄUK</v>
      </c>
      <c r="F2209" s="106" t="str">
        <f>VLOOKUP(T2209,'Liste Gründe'!A:D,2,FALSE)</f>
        <v>keinen Verwendungszweck</v>
      </c>
      <c r="G2209" s="105" t="str">
        <f>IF(ISBLANK(V2209),VLOOKUP(Abfalldokumentation!$P2209,'Liste Gründe'!A:D,3,FALSE),V2209)</f>
        <v>keinen Verwendungszweck</v>
      </c>
      <c r="H2209" s="106" t="str">
        <f>IF(ISBLANK(Abfalldokumentation!$W2209),"-",Abfalldokumentation!$W2209)</f>
        <v>-</v>
      </c>
      <c r="I2209" s="106">
        <f t="shared" si="347"/>
        <v>49</v>
      </c>
      <c r="J2209" s="107" t="str">
        <f t="shared" si="348"/>
        <v>Produkte</v>
      </c>
      <c r="K2209" s="107" t="str">
        <f t="shared" si="349"/>
        <v>BUs</v>
      </c>
      <c r="L2209" s="107" t="str">
        <f t="shared" si="350"/>
        <v>Symptome</v>
      </c>
      <c r="M220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IFERROR(VLOOKUP(Abfalldokumentation!$O2209,Kennzahlen!U:X,3,FALSE)*Abfalldokumentation!$B2209,"0")))),0)</f>
        <v>6.7194568295036419</v>
      </c>
      <c r="N2209" s="106" t="str">
        <f>IF(ISBLANK(Q2209),VLOOKUP(Abfalldokumentation!$O2209,'Linien - BU'!R:S,2,FALSE),Q2209)</f>
        <v>BU4</v>
      </c>
      <c r="O2209" s="108">
        <f t="shared" si="351"/>
        <v>29500886</v>
      </c>
      <c r="P2209" s="108">
        <f t="shared" si="352"/>
        <v>61</v>
      </c>
      <c r="Q2209" s="109" t="s">
        <v>9</v>
      </c>
      <c r="R2209" s="122">
        <v>29500886</v>
      </c>
      <c r="S2209" s="122">
        <v>19</v>
      </c>
      <c r="T2209" s="111">
        <v>61</v>
      </c>
      <c r="U2209" s="112">
        <v>44537</v>
      </c>
      <c r="V2209" s="121"/>
      <c r="W2209" s="122"/>
      <c r="X2209" s="123" t="str">
        <f>IFERROR(VLOOKUP(Abfalldokumentation!$R2209,Artikel!A:C,3,FALSE),Abfalldokumentation!$R2209)</f>
        <v>ABS MEDI-KRÄUK</v>
      </c>
    </row>
    <row r="2210" spans="1:24" ht="30" customHeight="1" x14ac:dyDescent="0.25">
      <c r="A2210" s="103" t="str">
        <f>VLOOKUP(N2210,'Linien - BU'!A:B,2,FALSE)</f>
        <v>BU4</v>
      </c>
      <c r="B2210" s="104">
        <f t="shared" si="346"/>
        <v>20</v>
      </c>
      <c r="C2210" s="105">
        <f>Abfalldokumentation!$U2210</f>
        <v>44537</v>
      </c>
      <c r="D2210" s="68" t="str">
        <f>IFERROR(VLOOKUP(Tabelle3[[#This Row],[Artikelnr.]],Produktgruppe!A:B,2,0),Tabelle3[[#This Row],[Produktname]])</f>
        <v>ABS 295</v>
      </c>
      <c r="E2210" s="106" t="str">
        <f>IFERROR(VLOOKUP(Abfalldokumentation!$O2210,Artikel!A:C,3,FALSE),Abfalldokumentation!$O2210)</f>
        <v>ABS MEDI-KRÄUK</v>
      </c>
      <c r="F2210" s="106" t="str">
        <f>VLOOKUP(T2210,'Liste Gründe'!A:D,2,FALSE)</f>
        <v>keinen Verwendungszweck</v>
      </c>
      <c r="G2210" s="105" t="str">
        <f>IF(ISBLANK(V2210),VLOOKUP(Abfalldokumentation!$P2210,'Liste Gründe'!A:D,3,FALSE),V2210)</f>
        <v>keinen Verwendungszweck</v>
      </c>
      <c r="H2210" s="106" t="str">
        <f>IF(ISBLANK(Abfalldokumentation!$W2210),"-",Abfalldokumentation!$W2210)</f>
        <v>-</v>
      </c>
      <c r="I2210" s="106">
        <f t="shared" si="347"/>
        <v>49</v>
      </c>
      <c r="J2210" s="107" t="str">
        <f t="shared" si="348"/>
        <v>Produkte</v>
      </c>
      <c r="K2210" s="107" t="str">
        <f t="shared" si="349"/>
        <v>BUs</v>
      </c>
      <c r="L2210" s="107" t="str">
        <f t="shared" si="350"/>
        <v>Symptome</v>
      </c>
      <c r="M221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IFERROR(VLOOKUP(Abfalldokumentation!$O2210,Kennzahlen!U:X,3,FALSE)*Abfalldokumentation!$B2210,"0")))),0)</f>
        <v>6.7194568295036419</v>
      </c>
      <c r="N2210" s="106" t="str">
        <f>IF(ISBLANK(Q2210),VLOOKUP(Abfalldokumentation!$O2210,'Linien - BU'!R:S,2,FALSE),Q2210)</f>
        <v>BU4</v>
      </c>
      <c r="O2210" s="108">
        <f t="shared" si="351"/>
        <v>29500886</v>
      </c>
      <c r="P2210" s="108">
        <f t="shared" si="352"/>
        <v>61</v>
      </c>
      <c r="Q2210" s="109" t="s">
        <v>9</v>
      </c>
      <c r="R2210" s="122">
        <v>29500886</v>
      </c>
      <c r="S2210" s="122">
        <v>20</v>
      </c>
      <c r="T2210" s="111">
        <v>61</v>
      </c>
      <c r="U2210" s="112">
        <v>44537</v>
      </c>
      <c r="V2210" s="121"/>
      <c r="W2210" s="122"/>
      <c r="X2210" s="123" t="str">
        <f>IFERROR(VLOOKUP(Abfalldokumentation!$R2210,Artikel!A:C,3,FALSE),Abfalldokumentation!$R2210)</f>
        <v>ABS MEDI-KRÄUK</v>
      </c>
    </row>
    <row r="2211" spans="1:24" ht="30" customHeight="1" x14ac:dyDescent="0.25">
      <c r="A2211" s="103" t="str">
        <f>VLOOKUP(N2211,'Linien - BU'!A:B,2,FALSE)</f>
        <v>BU4</v>
      </c>
      <c r="B2211" s="104">
        <f t="shared" si="346"/>
        <v>20</v>
      </c>
      <c r="C2211" s="105">
        <f>Abfalldokumentation!$U2211</f>
        <v>44537</v>
      </c>
      <c r="D2211" s="68" t="str">
        <f>IFERROR(VLOOKUP(Tabelle3[[#This Row],[Artikelnr.]],Produktgruppe!A:B,2,0),Tabelle3[[#This Row],[Produktname]])</f>
        <v>ABS 295</v>
      </c>
      <c r="E2211" s="106" t="str">
        <f>IFERROR(VLOOKUP(Abfalldokumentation!$O2211,Artikel!A:C,3,FALSE),Abfalldokumentation!$O2211)</f>
        <v>ABS MEDI-KRÄUK</v>
      </c>
      <c r="F2211" s="106" t="str">
        <f>VLOOKUP(T2211,'Liste Gründe'!A:D,2,FALSE)</f>
        <v>keinen Verwendungszweck</v>
      </c>
      <c r="G2211" s="105" t="str">
        <f>IF(ISBLANK(V2211),VLOOKUP(Abfalldokumentation!$P2211,'Liste Gründe'!A:D,3,FALSE),V2211)</f>
        <v>keinen Verwendungszweck</v>
      </c>
      <c r="H2211" s="106" t="str">
        <f>IF(ISBLANK(Abfalldokumentation!$W2211),"-",Abfalldokumentation!$W2211)</f>
        <v>-</v>
      </c>
      <c r="I2211" s="106">
        <f t="shared" si="347"/>
        <v>49</v>
      </c>
      <c r="J2211" s="107" t="str">
        <f t="shared" si="348"/>
        <v>Produkte</v>
      </c>
      <c r="K2211" s="107" t="str">
        <f t="shared" si="349"/>
        <v>BUs</v>
      </c>
      <c r="L2211" s="107" t="str">
        <f t="shared" si="350"/>
        <v>Symptome</v>
      </c>
      <c r="M221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IFERROR(VLOOKUP(Abfalldokumentation!$O2211,Kennzahlen!U:X,3,FALSE)*Abfalldokumentation!$B2211,"0")))),0)</f>
        <v>6.7194568295036419</v>
      </c>
      <c r="N2211" s="106" t="str">
        <f>IF(ISBLANK(Q2211),VLOOKUP(Abfalldokumentation!$O2211,'Linien - BU'!R:S,2,FALSE),Q2211)</f>
        <v>BU4</v>
      </c>
      <c r="O2211" s="108">
        <f t="shared" si="351"/>
        <v>29500886</v>
      </c>
      <c r="P2211" s="108">
        <f t="shared" si="352"/>
        <v>61</v>
      </c>
      <c r="Q2211" s="109" t="s">
        <v>9</v>
      </c>
      <c r="R2211" s="122">
        <v>29500886</v>
      </c>
      <c r="S2211" s="122">
        <v>20</v>
      </c>
      <c r="T2211" s="111">
        <v>61</v>
      </c>
      <c r="U2211" s="112">
        <v>44537</v>
      </c>
      <c r="V2211" s="121"/>
      <c r="W2211" s="122"/>
      <c r="X2211" s="123" t="str">
        <f>IFERROR(VLOOKUP(Abfalldokumentation!$R2211,Artikel!A:C,3,FALSE),Abfalldokumentation!$R2211)</f>
        <v>ABS MEDI-KRÄUK</v>
      </c>
    </row>
    <row r="2212" spans="1:24" ht="30" customHeight="1" x14ac:dyDescent="0.25">
      <c r="A2212" s="103" t="str">
        <f>VLOOKUP(N2212,'Linien - BU'!A:B,2,FALSE)</f>
        <v>BU4</v>
      </c>
      <c r="B2212" s="104">
        <f t="shared" si="346"/>
        <v>20</v>
      </c>
      <c r="C2212" s="105">
        <f>Abfalldokumentation!$U2212</f>
        <v>44537</v>
      </c>
      <c r="D2212" s="68" t="str">
        <f>IFERROR(VLOOKUP(Tabelle3[[#This Row],[Artikelnr.]],Produktgruppe!A:B,2,0),Tabelle3[[#This Row],[Produktname]])</f>
        <v>ABS 295</v>
      </c>
      <c r="E2212" s="106" t="str">
        <f>IFERROR(VLOOKUP(Abfalldokumentation!$O2212,Artikel!A:C,3,FALSE),Abfalldokumentation!$O2212)</f>
        <v>ABS MEDI-KRÄUK</v>
      </c>
      <c r="F2212" s="106" t="str">
        <f>VLOOKUP(T2212,'Liste Gründe'!A:D,2,FALSE)</f>
        <v>keinen Verwendungszweck</v>
      </c>
      <c r="G2212" s="105" t="str">
        <f>IF(ISBLANK(V2212),VLOOKUP(Abfalldokumentation!$P2212,'Liste Gründe'!A:D,3,FALSE),V2212)</f>
        <v>keinen Verwendungszweck</v>
      </c>
      <c r="H2212" s="106" t="str">
        <f>IF(ISBLANK(Abfalldokumentation!$W2212),"-",Abfalldokumentation!$W2212)</f>
        <v>-</v>
      </c>
      <c r="I2212" s="106">
        <f t="shared" si="347"/>
        <v>49</v>
      </c>
      <c r="J2212" s="107" t="str">
        <f t="shared" si="348"/>
        <v>Produkte</v>
      </c>
      <c r="K2212" s="107" t="str">
        <f t="shared" si="349"/>
        <v>BUs</v>
      </c>
      <c r="L2212" s="107" t="str">
        <f t="shared" si="350"/>
        <v>Symptome</v>
      </c>
      <c r="M221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IFERROR(VLOOKUP(Abfalldokumentation!$O2212,Kennzahlen!U:X,3,FALSE)*Abfalldokumentation!$B2212,"0")))),0)</f>
        <v>6.7194568295036419</v>
      </c>
      <c r="N2212" s="106" t="str">
        <f>IF(ISBLANK(Q2212),VLOOKUP(Abfalldokumentation!$O2212,'Linien - BU'!R:S,2,FALSE),Q2212)</f>
        <v>BU4</v>
      </c>
      <c r="O2212" s="108">
        <f t="shared" si="351"/>
        <v>29500886</v>
      </c>
      <c r="P2212" s="108">
        <f t="shared" si="352"/>
        <v>61</v>
      </c>
      <c r="Q2212" s="109" t="s">
        <v>9</v>
      </c>
      <c r="R2212" s="122">
        <v>29500886</v>
      </c>
      <c r="S2212" s="122">
        <v>20</v>
      </c>
      <c r="T2212" s="111">
        <v>61</v>
      </c>
      <c r="U2212" s="112">
        <v>44537</v>
      </c>
      <c r="V2212" s="121"/>
      <c r="W2212" s="122"/>
      <c r="X2212" s="123" t="str">
        <f>IFERROR(VLOOKUP(Abfalldokumentation!$R2212,Artikel!A:C,3,FALSE),Abfalldokumentation!$R2212)</f>
        <v>ABS MEDI-KRÄUK</v>
      </c>
    </row>
    <row r="2213" spans="1:24" ht="30" customHeight="1" x14ac:dyDescent="0.25">
      <c r="A2213" s="103" t="str">
        <f>VLOOKUP(N2213,'Linien - BU'!A:B,2,FALSE)</f>
        <v>BU4</v>
      </c>
      <c r="B2213" s="104">
        <f t="shared" si="346"/>
        <v>19</v>
      </c>
      <c r="C2213" s="105">
        <f>Abfalldokumentation!$U2213</f>
        <v>44537</v>
      </c>
      <c r="D2213" s="68" t="str">
        <f>IFERROR(VLOOKUP(Tabelle3[[#This Row],[Artikelnr.]],Produktgruppe!A:B,2,0),Tabelle3[[#This Row],[Produktname]])</f>
        <v>ABS 295</v>
      </c>
      <c r="E2213" s="106" t="str">
        <f>IFERROR(VLOOKUP(Abfalldokumentation!$O2213,Artikel!A:C,3,FALSE),Abfalldokumentation!$O2213)</f>
        <v>ABS MEDI-KRÄUK</v>
      </c>
      <c r="F2213" s="106" t="str">
        <f>VLOOKUP(T2213,'Liste Gründe'!A:D,2,FALSE)</f>
        <v>keinen Verwendungszweck</v>
      </c>
      <c r="G2213" s="105" t="str">
        <f>IF(ISBLANK(V2213),VLOOKUP(Abfalldokumentation!$P2213,'Liste Gründe'!A:D,3,FALSE),V2213)</f>
        <v>keinen Verwendungszweck</v>
      </c>
      <c r="H2213" s="106" t="str">
        <f>IF(ISBLANK(Abfalldokumentation!$W2213),"-",Abfalldokumentation!$W2213)</f>
        <v>-</v>
      </c>
      <c r="I2213" s="106">
        <f t="shared" si="347"/>
        <v>49</v>
      </c>
      <c r="J2213" s="107" t="str">
        <f t="shared" si="348"/>
        <v>Produkte</v>
      </c>
      <c r="K2213" s="107" t="str">
        <f t="shared" si="349"/>
        <v>BUs</v>
      </c>
      <c r="L2213" s="107" t="str">
        <f t="shared" si="350"/>
        <v>Symptome</v>
      </c>
      <c r="M221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IFERROR(VLOOKUP(Abfalldokumentation!$O2213,Kennzahlen!U:X,3,FALSE)*Abfalldokumentation!$B2213,"0")))),0)</f>
        <v>6.7194568295036419</v>
      </c>
      <c r="N2213" s="106" t="str">
        <f>IF(ISBLANK(Q2213),VLOOKUP(Abfalldokumentation!$O2213,'Linien - BU'!R:S,2,FALSE),Q2213)</f>
        <v>BU4</v>
      </c>
      <c r="O2213" s="108">
        <f t="shared" si="351"/>
        <v>29500886</v>
      </c>
      <c r="P2213" s="108">
        <f t="shared" si="352"/>
        <v>61</v>
      </c>
      <c r="Q2213" s="109" t="s">
        <v>9</v>
      </c>
      <c r="R2213" s="122">
        <v>29500886</v>
      </c>
      <c r="S2213" s="122">
        <v>19</v>
      </c>
      <c r="T2213" s="111">
        <v>61</v>
      </c>
      <c r="U2213" s="112">
        <v>44537</v>
      </c>
      <c r="V2213" s="121"/>
      <c r="W2213" s="122"/>
      <c r="X2213" s="123" t="str">
        <f>IFERROR(VLOOKUP(Abfalldokumentation!$R2213,Artikel!A:C,3,FALSE),Abfalldokumentation!$R2213)</f>
        <v>ABS MEDI-KRÄUK</v>
      </c>
    </row>
    <row r="2214" spans="1:24" ht="30" customHeight="1" x14ac:dyDescent="0.25">
      <c r="A2214" s="103" t="str">
        <f>VLOOKUP(N2214,'Linien - BU'!A:B,2,FALSE)</f>
        <v>BU4</v>
      </c>
      <c r="B2214" s="104">
        <f t="shared" ref="B2214:B2215" si="353">S2214</f>
        <v>14</v>
      </c>
      <c r="C2214" s="105">
        <f>Abfalldokumentation!$U2214</f>
        <v>44537</v>
      </c>
      <c r="D2214" s="68" t="str">
        <f>IFERROR(VLOOKUP(Tabelle3[[#This Row],[Artikelnr.]],Produktgruppe!A:B,2,0),Tabelle3[[#This Row],[Produktname]])</f>
        <v>ABS 295</v>
      </c>
      <c r="E2214" s="106" t="str">
        <f>IFERROR(VLOOKUP(Abfalldokumentation!$O2214,Artikel!A:C,3,FALSE),Abfalldokumentation!$O2214)</f>
        <v>ABS SCH-PAUL</v>
      </c>
      <c r="F2214" s="106" t="str">
        <f>VLOOKUP(T2214,'Liste Gründe'!A:D,2,FALSE)</f>
        <v>Verpackungsfehler</v>
      </c>
      <c r="G2214" s="105" t="str">
        <f>IF(ISBLANK(V2214),VLOOKUP(Abfalldokumentation!$P2214,'Liste Gründe'!A:D,3,FALSE),V2214)</f>
        <v>offene Verpackung</v>
      </c>
      <c r="H2214" s="106" t="str">
        <f>IF(ISBLANK(Abfalldokumentation!$W2214),"-",Abfalldokumentation!$W2214)</f>
        <v>-</v>
      </c>
      <c r="I2214" s="106">
        <f t="shared" ref="I2214:I2215" si="354">_xlfn.ISOWEEKNUM(C2214)</f>
        <v>49</v>
      </c>
      <c r="J2214" s="107" t="str">
        <f t="shared" ref="J2214:J2215" si="355">"Produkte"</f>
        <v>Produkte</v>
      </c>
      <c r="K2214" s="107" t="str">
        <f t="shared" ref="K2214:K2215" si="356">"BUs"</f>
        <v>BUs</v>
      </c>
      <c r="L2214" s="107" t="str">
        <f t="shared" ref="L2214:L2215" si="357">"Symptome"</f>
        <v>Symptome</v>
      </c>
      <c r="M221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IFERROR(VLOOKUP(Abfalldokumentation!$O2214,Kennzahlen!U:X,3,FALSE)*Abfalldokumentation!$B2214,"0")))),0)</f>
        <v>7.6086145024926051</v>
      </c>
      <c r="N2214" s="106" t="str">
        <f>IF(ISBLANK(Q2214),VLOOKUP(Abfalldokumentation!$O2214,'Linien - BU'!R:S,2,FALSE),Q2214)</f>
        <v>BU4</v>
      </c>
      <c r="O2214" s="108">
        <f t="shared" ref="O2214:O2215" si="358">R2214</f>
        <v>29500906</v>
      </c>
      <c r="P2214" s="108">
        <f t="shared" ref="P2214:P2215" si="359">T2214</f>
        <v>82</v>
      </c>
      <c r="Q2214" s="109" t="s">
        <v>9</v>
      </c>
      <c r="R2214" s="111">
        <v>29500906</v>
      </c>
      <c r="S2214" s="111">
        <v>14</v>
      </c>
      <c r="T2214" s="111">
        <v>82</v>
      </c>
      <c r="U2214" s="112">
        <v>44537</v>
      </c>
      <c r="V2214" s="113"/>
      <c r="W2214" s="111"/>
      <c r="X2214" s="114" t="str">
        <f>IFERROR(VLOOKUP(Abfalldokumentation!$R2214,Artikel!A:C,3,FALSE),Abfalldokumentation!$R2214)</f>
        <v>ABS SCH-PAUL</v>
      </c>
    </row>
    <row r="2215" spans="1:24" ht="30" customHeight="1" x14ac:dyDescent="0.25">
      <c r="A2215" s="103" t="str">
        <f>VLOOKUP(N2215,'Linien - BU'!A:B,2,FALSE)</f>
        <v>BU4</v>
      </c>
      <c r="B2215" s="104">
        <f t="shared" si="353"/>
        <v>10</v>
      </c>
      <c r="C2215" s="105">
        <f>Abfalldokumentation!$U2215</f>
        <v>44537</v>
      </c>
      <c r="D2215" s="68" t="str">
        <f>IFERROR(VLOOKUP(Tabelle3[[#This Row],[Artikelnr.]],Produktgruppe!A:B,2,0),Tabelle3[[#This Row],[Produktname]])</f>
        <v>ABS 295</v>
      </c>
      <c r="E2215" s="106" t="str">
        <f>IFERROR(VLOOKUP(Abfalldokumentation!$O2215,Artikel!A:C,3,FALSE),Abfalldokumentation!$O2215)</f>
        <v>ABS SCH-PAUL</v>
      </c>
      <c r="F2215" s="106" t="str">
        <f>VLOOKUP(T2215,'Liste Gründe'!A:D,2,FALSE)</f>
        <v>Verpackungsfehler</v>
      </c>
      <c r="G2215" s="105" t="str">
        <f>IF(ISBLANK(V2215),VLOOKUP(Abfalldokumentation!$P2215,'Liste Gründe'!A:D,3,FALSE),V2215)</f>
        <v>offene Verpackung</v>
      </c>
      <c r="H2215" s="106" t="str">
        <f>IF(ISBLANK(Abfalldokumentation!$W2215),"-",Abfalldokumentation!$W2215)</f>
        <v>-</v>
      </c>
      <c r="I2215" s="106">
        <f t="shared" si="354"/>
        <v>49</v>
      </c>
      <c r="J2215" s="107" t="str">
        <f t="shared" si="355"/>
        <v>Produkte</v>
      </c>
      <c r="K2215" s="107" t="str">
        <f t="shared" si="356"/>
        <v>BUs</v>
      </c>
      <c r="L2215" s="107" t="str">
        <f t="shared" si="357"/>
        <v>Symptome</v>
      </c>
      <c r="M221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IFERROR(VLOOKUP(Abfalldokumentation!$O2215,Kennzahlen!U:X,3,FALSE)*Abfalldokumentation!$B2215,"0")))),0)</f>
        <v>7.6086145024926051</v>
      </c>
      <c r="N2215" s="106" t="str">
        <f>IF(ISBLANK(Q2215),VLOOKUP(Abfalldokumentation!$O2215,'Linien - BU'!R:S,2,FALSE),Q2215)</f>
        <v>BU4</v>
      </c>
      <c r="O2215" s="108">
        <f t="shared" si="358"/>
        <v>29500906</v>
      </c>
      <c r="P2215" s="108">
        <f t="shared" si="359"/>
        <v>82</v>
      </c>
      <c r="Q2215" s="109" t="s">
        <v>9</v>
      </c>
      <c r="R2215" s="122">
        <v>29500906</v>
      </c>
      <c r="S2215" s="122">
        <v>10</v>
      </c>
      <c r="T2215" s="111">
        <v>82</v>
      </c>
      <c r="U2215" s="112">
        <v>44537</v>
      </c>
      <c r="V2215" s="121"/>
      <c r="W2215" s="122"/>
      <c r="X2215" s="123" t="str">
        <f>IFERROR(VLOOKUP(Abfalldokumentation!$R2215,Artikel!A:C,3,FALSE),Abfalldokumentation!$R2215)</f>
        <v>ABS SCH-PAUL</v>
      </c>
    </row>
    <row r="2216" spans="1:24" ht="30" customHeight="1" x14ac:dyDescent="0.25">
      <c r="A2216" s="103" t="str">
        <f>VLOOKUP(N2216,'Linien - BU'!A:B,2,FALSE)</f>
        <v>BU4</v>
      </c>
      <c r="B2216" s="104">
        <f>S2216</f>
        <v>10</v>
      </c>
      <c r="C2216" s="105">
        <f>Abfalldokumentation!$U2216</f>
        <v>44537</v>
      </c>
      <c r="D2216" s="68" t="str">
        <f>IFERROR(VLOOKUP(Tabelle3[[#This Row],[Artikelnr.]],Produktgruppe!A:B,2,0),Tabelle3[[#This Row],[Produktname]])</f>
        <v>ABS 295</v>
      </c>
      <c r="E2216" s="106" t="str">
        <f>IFERROR(VLOOKUP(Abfalldokumentation!$O2216,Artikel!A:C,3,FALSE),Abfalldokumentation!$O2216)</f>
        <v>ABS SCH-PAUL</v>
      </c>
      <c r="F2216" s="106" t="str">
        <f>VLOOKUP(T2216,'Liste Gründe'!A:D,2,FALSE)</f>
        <v>Verpackungsfehler</v>
      </c>
      <c r="G2216" s="105" t="str">
        <f>IF(ISBLANK(V2216),VLOOKUP(Abfalldokumentation!$P2216,'Liste Gründe'!A:D,3,FALSE),V2216)</f>
        <v>offene Verpackung</v>
      </c>
      <c r="H2216" s="106" t="str">
        <f>IF(ISBLANK(Abfalldokumentation!$W2216),"-",Abfalldokumentation!$W2216)</f>
        <v>-</v>
      </c>
      <c r="I2216" s="106">
        <f>_xlfn.ISOWEEKNUM(C2216)</f>
        <v>49</v>
      </c>
      <c r="J2216" s="107" t="str">
        <f>"Produkte"</f>
        <v>Produkte</v>
      </c>
      <c r="K2216" s="107" t="str">
        <f>"BUs"</f>
        <v>BUs</v>
      </c>
      <c r="L2216" s="107" t="str">
        <f>"Symptome"</f>
        <v>Symptome</v>
      </c>
      <c r="M221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IFERROR(VLOOKUP(Abfalldokumentation!$O2216,Kennzahlen!U:X,3,FALSE)*Abfalldokumentation!$B2216,"0")))),0)</f>
        <v>7.6086145024926051</v>
      </c>
      <c r="N2216" s="106" t="str">
        <f>IF(ISBLANK(Q2216),VLOOKUP(Abfalldokumentation!$O2216,'Linien - BU'!R:S,2,FALSE),Q2216)</f>
        <v>BU4</v>
      </c>
      <c r="O2216" s="108">
        <f>R2216</f>
        <v>29500906</v>
      </c>
      <c r="P2216" s="108">
        <f>T2216</f>
        <v>82</v>
      </c>
      <c r="Q2216" s="109" t="s">
        <v>9</v>
      </c>
      <c r="R2216" s="111">
        <v>29500906</v>
      </c>
      <c r="S2216" s="111">
        <v>10</v>
      </c>
      <c r="T2216" s="111">
        <v>82</v>
      </c>
      <c r="U2216" s="112">
        <v>44537</v>
      </c>
      <c r="V2216" s="113"/>
      <c r="W2216" s="111"/>
      <c r="X2216" s="114" t="str">
        <f>IFERROR(VLOOKUP(Abfalldokumentation!$R2216,Artikel!A:C,3,FALSE),Abfalldokumentation!$R2216)</f>
        <v>ABS SCH-PAUL</v>
      </c>
    </row>
    <row r="2217" spans="1:24" ht="30" customHeight="1" x14ac:dyDescent="0.25">
      <c r="A2217" s="103" t="str">
        <f>VLOOKUP(N2217,'Linien - BU'!A:B,2,FALSE)</f>
        <v>BU4</v>
      </c>
      <c r="B2217" s="104">
        <f>S2217</f>
        <v>14</v>
      </c>
      <c r="C2217" s="105">
        <f>Abfalldokumentation!$U2217</f>
        <v>44537</v>
      </c>
      <c r="D2217" s="68" t="str">
        <f>IFERROR(VLOOKUP(Tabelle3[[#This Row],[Artikelnr.]],Produktgruppe!A:B,2,0),Tabelle3[[#This Row],[Produktname]])</f>
        <v>ABS 295</v>
      </c>
      <c r="E2217" s="106" t="str">
        <f>IFERROR(VLOOKUP(Abfalldokumentation!$O2217,Artikel!A:C,3,FALSE),Abfalldokumentation!$O2217)</f>
        <v>ABS SCH-PAUL</v>
      </c>
      <c r="F2217" s="106" t="str">
        <f>VLOOKUP(T2217,'Liste Gründe'!A:D,2,FALSE)</f>
        <v>Verpackungsfehler</v>
      </c>
      <c r="G2217" s="105" t="str">
        <f>IF(ISBLANK(V2217),VLOOKUP(Abfalldokumentation!$P2217,'Liste Gründe'!A:D,3,FALSE),V2217)</f>
        <v>offene Verpackung</v>
      </c>
      <c r="H2217" s="106" t="str">
        <f>IF(ISBLANK(Abfalldokumentation!$W2217),"-",Abfalldokumentation!$W2217)</f>
        <v>-</v>
      </c>
      <c r="I2217" s="106">
        <f>_xlfn.ISOWEEKNUM(C2217)</f>
        <v>49</v>
      </c>
      <c r="J2217" s="107" t="str">
        <f>"Produkte"</f>
        <v>Produkte</v>
      </c>
      <c r="K2217" s="107" t="str">
        <f>"BUs"</f>
        <v>BUs</v>
      </c>
      <c r="L2217" s="107" t="str">
        <f>"Symptome"</f>
        <v>Symptome</v>
      </c>
      <c r="M221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IFERROR(VLOOKUP(Abfalldokumentation!$O2217,Kennzahlen!U:X,3,FALSE)*Abfalldokumentation!$B2217,"0")))),0)</f>
        <v>7.6086145024926051</v>
      </c>
      <c r="N2217" s="106" t="str">
        <f>IF(ISBLANK(Q2217),VLOOKUP(Abfalldokumentation!$O2217,'Linien - BU'!R:S,2,FALSE),Q2217)</f>
        <v>BU4</v>
      </c>
      <c r="O2217" s="108">
        <f>R2217</f>
        <v>29500906</v>
      </c>
      <c r="P2217" s="108">
        <f>T2217</f>
        <v>82</v>
      </c>
      <c r="Q2217" s="109" t="s">
        <v>9</v>
      </c>
      <c r="R2217" s="111">
        <v>29500906</v>
      </c>
      <c r="S2217" s="111">
        <v>14</v>
      </c>
      <c r="T2217" s="111">
        <v>82</v>
      </c>
      <c r="U2217" s="112">
        <v>44537</v>
      </c>
      <c r="V2217" s="113"/>
      <c r="W2217" s="111"/>
      <c r="X2217" s="114" t="str">
        <f>IFERROR(VLOOKUP(Abfalldokumentation!$R2217,Artikel!A:C,3,FALSE),Abfalldokumentation!$R2217)</f>
        <v>ABS SCH-PAUL</v>
      </c>
    </row>
    <row r="2218" spans="1:24" ht="30" customHeight="1" x14ac:dyDescent="0.25">
      <c r="A2218" s="103" t="str">
        <f>VLOOKUP(N2218,'Linien - BU'!A:B,2,FALSE)</f>
        <v>BU4</v>
      </c>
      <c r="B2218" s="104">
        <f t="shared" ref="B2218:B2222" si="360">S2218</f>
        <v>12</v>
      </c>
      <c r="C2218" s="105">
        <f>Abfalldokumentation!$U2218</f>
        <v>44537</v>
      </c>
      <c r="D2218" s="68" t="str">
        <f>IFERROR(VLOOKUP(Tabelle3[[#This Row],[Artikelnr.]],Produktgruppe!A:B,2,0),Tabelle3[[#This Row],[Produktname]])</f>
        <v>ABS 295</v>
      </c>
      <c r="E2218" s="106" t="str">
        <f>IFERROR(VLOOKUP(Abfalldokumentation!$O2218,Artikel!A:C,3,FALSE),Abfalldokumentation!$O2218)</f>
        <v>ABS GRUY</v>
      </c>
      <c r="F2218" s="106" t="str">
        <f>VLOOKUP(T2218,'Liste Gründe'!A:D,2,FALSE)</f>
        <v>keinen Verwendungszweck</v>
      </c>
      <c r="G2218" s="105" t="str">
        <f>IF(ISBLANK(V2218),VLOOKUP(Abfalldokumentation!$P2218,'Liste Gründe'!A:D,3,FALSE),V2218)</f>
        <v>keinen Verwendungszweck</v>
      </c>
      <c r="H2218" s="106" t="str">
        <f>IF(ISBLANK(Abfalldokumentation!$W2218),"-",Abfalldokumentation!$W2218)</f>
        <v>-</v>
      </c>
      <c r="I2218" s="106">
        <f t="shared" ref="I2218:I2222" si="361">_xlfn.ISOWEEKNUM(C2218)</f>
        <v>49</v>
      </c>
      <c r="J2218" s="107" t="str">
        <f t="shared" ref="J2218:J2222" si="362">"Produkte"</f>
        <v>Produkte</v>
      </c>
      <c r="K2218" s="107" t="str">
        <f t="shared" ref="K2218:K2222" si="363">"BUs"</f>
        <v>BUs</v>
      </c>
      <c r="L2218" s="107" t="str">
        <f t="shared" ref="L2218:L2222" si="364">"Symptome"</f>
        <v>Symptome</v>
      </c>
      <c r="M221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IFERROR(VLOOKUP(Abfalldokumentation!$O2218,Kennzahlen!U:X,3,FALSE)*Abfalldokumentation!$B2218,"0")))),0)</f>
        <v>14.49175949220386</v>
      </c>
      <c r="N2218" s="106" t="str">
        <f>IF(ISBLANK(Q2218),VLOOKUP(Abfalldokumentation!$O2218,'Linien - BU'!R:S,2,FALSE),Q2218)</f>
        <v>BU4</v>
      </c>
      <c r="O2218" s="108">
        <f t="shared" ref="O2218:O2222" si="365">R2218</f>
        <v>29500908</v>
      </c>
      <c r="P2218" s="108">
        <f t="shared" ref="P2218:P2222" si="366">T2218</f>
        <v>61</v>
      </c>
      <c r="Q2218" s="109" t="s">
        <v>9</v>
      </c>
      <c r="R2218" s="111">
        <v>29500908</v>
      </c>
      <c r="S2218" s="111">
        <v>12</v>
      </c>
      <c r="T2218" s="111">
        <v>61</v>
      </c>
      <c r="U2218" s="112">
        <v>44537</v>
      </c>
      <c r="V2218" s="113"/>
      <c r="W2218" s="111"/>
      <c r="X2218" s="114" t="str">
        <f>IFERROR(VLOOKUP(Abfalldokumentation!$R2218,Artikel!A:C,3,FALSE),Abfalldokumentation!$R2218)</f>
        <v>ABS GRUY</v>
      </c>
    </row>
    <row r="2219" spans="1:24" ht="30" customHeight="1" x14ac:dyDescent="0.25">
      <c r="A2219" s="103" t="str">
        <f>VLOOKUP(N2219,'Linien - BU'!A:B,2,FALSE)</f>
        <v>BU4</v>
      </c>
      <c r="B2219" s="104">
        <f t="shared" si="360"/>
        <v>10</v>
      </c>
      <c r="C2219" s="105">
        <f>Abfalldokumentation!$U2219</f>
        <v>44537</v>
      </c>
      <c r="D2219" s="68" t="str">
        <f>IFERROR(VLOOKUP(Tabelle3[[#This Row],[Artikelnr.]],Produktgruppe!A:B,2,0),Tabelle3[[#This Row],[Produktname]])</f>
        <v>ABS 295</v>
      </c>
      <c r="E2219" s="106" t="str">
        <f>IFERROR(VLOOKUP(Abfalldokumentation!$O2219,Artikel!A:C,3,FALSE),Abfalldokumentation!$O2219)</f>
        <v>ABS GRUY</v>
      </c>
      <c r="F2219" s="106" t="str">
        <f>VLOOKUP(T2219,'Liste Gründe'!A:D,2,FALSE)</f>
        <v>keinen Verwendungszweck</v>
      </c>
      <c r="G2219" s="105" t="str">
        <f>IF(ISBLANK(V2219),VLOOKUP(Abfalldokumentation!$P2219,'Liste Gründe'!A:D,3,FALSE),V2219)</f>
        <v>keinen Verwendungszweck</v>
      </c>
      <c r="H2219" s="106" t="str">
        <f>IF(ISBLANK(Abfalldokumentation!$W2219),"-",Abfalldokumentation!$W2219)</f>
        <v>-</v>
      </c>
      <c r="I2219" s="106">
        <f t="shared" si="361"/>
        <v>49</v>
      </c>
      <c r="J2219" s="107" t="str">
        <f t="shared" si="362"/>
        <v>Produkte</v>
      </c>
      <c r="K2219" s="107" t="str">
        <f t="shared" si="363"/>
        <v>BUs</v>
      </c>
      <c r="L2219" s="107" t="str">
        <f t="shared" si="364"/>
        <v>Symptome</v>
      </c>
      <c r="M22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IFERROR(VLOOKUP(Abfalldokumentation!$O2219,Kennzahlen!U:X,3,FALSE)*Abfalldokumentation!$B2219,"0")))),0)</f>
        <v>14.49175949220386</v>
      </c>
      <c r="N2219" s="106" t="str">
        <f>IF(ISBLANK(Q2219),VLOOKUP(Abfalldokumentation!$O2219,'Linien - BU'!R:S,2,FALSE),Q2219)</f>
        <v>BU4</v>
      </c>
      <c r="O2219" s="108">
        <f t="shared" si="365"/>
        <v>29500908</v>
      </c>
      <c r="P2219" s="108">
        <f t="shared" si="366"/>
        <v>61</v>
      </c>
      <c r="Q2219" s="109" t="s">
        <v>9</v>
      </c>
      <c r="R2219" s="122">
        <v>29500908</v>
      </c>
      <c r="S2219" s="122">
        <v>10</v>
      </c>
      <c r="T2219" s="111">
        <v>61</v>
      </c>
      <c r="U2219" s="112">
        <v>44537</v>
      </c>
      <c r="V2219" s="121"/>
      <c r="W2219" s="122"/>
      <c r="X2219" s="123" t="str">
        <f>IFERROR(VLOOKUP(Abfalldokumentation!$R2219,Artikel!A:C,3,FALSE),Abfalldokumentation!$R2219)</f>
        <v>ABS GRUY</v>
      </c>
    </row>
    <row r="2220" spans="1:24" ht="30" customHeight="1" x14ac:dyDescent="0.25">
      <c r="A2220" s="103" t="str">
        <f>VLOOKUP(N2220,'Linien - BU'!A:B,2,FALSE)</f>
        <v>BU4</v>
      </c>
      <c r="B2220" s="104">
        <f t="shared" si="360"/>
        <v>15</v>
      </c>
      <c r="C2220" s="105">
        <f>Abfalldokumentation!$U2220</f>
        <v>44537</v>
      </c>
      <c r="D2220" s="68" t="str">
        <f>IFERROR(VLOOKUP(Tabelle3[[#This Row],[Artikelnr.]],Produktgruppe!A:B,2,0),Tabelle3[[#This Row],[Produktname]])</f>
        <v>ABS 295</v>
      </c>
      <c r="E2220" s="106" t="str">
        <f>IFERROR(VLOOKUP(Abfalldokumentation!$O2220,Artikel!A:C,3,FALSE),Abfalldokumentation!$O2220)</f>
        <v>ABS GRUY</v>
      </c>
      <c r="F2220" s="106" t="str">
        <f>VLOOKUP(T2220,'Liste Gründe'!A:D,2,FALSE)</f>
        <v>keinen Verwendungszweck</v>
      </c>
      <c r="G2220" s="105" t="str">
        <f>IF(ISBLANK(V2220),VLOOKUP(Abfalldokumentation!$P2220,'Liste Gründe'!A:D,3,FALSE),V2220)</f>
        <v>keinen Verwendungszweck</v>
      </c>
      <c r="H2220" s="106" t="str">
        <f>IF(ISBLANK(Abfalldokumentation!$W2220),"-",Abfalldokumentation!$W2220)</f>
        <v>-</v>
      </c>
      <c r="I2220" s="106">
        <f t="shared" si="361"/>
        <v>49</v>
      </c>
      <c r="J2220" s="107" t="str">
        <f t="shared" si="362"/>
        <v>Produkte</v>
      </c>
      <c r="K2220" s="107" t="str">
        <f t="shared" si="363"/>
        <v>BUs</v>
      </c>
      <c r="L2220" s="107" t="str">
        <f t="shared" si="364"/>
        <v>Symptome</v>
      </c>
      <c r="M222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IFERROR(VLOOKUP(Abfalldokumentation!$O2220,Kennzahlen!U:X,3,FALSE)*Abfalldokumentation!$B2220,"0")))),0)</f>
        <v>14.49175949220386</v>
      </c>
      <c r="N2220" s="106" t="str">
        <f>IF(ISBLANK(Q2220),VLOOKUP(Abfalldokumentation!$O2220,'Linien - BU'!R:S,2,FALSE),Q2220)</f>
        <v>BU4</v>
      </c>
      <c r="O2220" s="108">
        <f t="shared" si="365"/>
        <v>29500908</v>
      </c>
      <c r="P2220" s="108">
        <f t="shared" si="366"/>
        <v>61</v>
      </c>
      <c r="Q2220" s="109" t="s">
        <v>9</v>
      </c>
      <c r="R2220" s="122">
        <v>29500908</v>
      </c>
      <c r="S2220" s="122">
        <v>15</v>
      </c>
      <c r="T2220" s="111">
        <v>61</v>
      </c>
      <c r="U2220" s="112">
        <v>44537</v>
      </c>
      <c r="V2220" s="121"/>
      <c r="W2220" s="122"/>
      <c r="X2220" s="123" t="str">
        <f>IFERROR(VLOOKUP(Abfalldokumentation!$R2220,Artikel!A:C,3,FALSE),Abfalldokumentation!$R2220)</f>
        <v>ABS GRUY</v>
      </c>
    </row>
    <row r="2221" spans="1:24" ht="30" customHeight="1" x14ac:dyDescent="0.25">
      <c r="A2221" s="103" t="str">
        <f>VLOOKUP(N2221,'Linien - BU'!A:B,2,FALSE)</f>
        <v>BU4</v>
      </c>
      <c r="B2221" s="104">
        <f t="shared" si="360"/>
        <v>11</v>
      </c>
      <c r="C2221" s="105">
        <f>Abfalldokumentation!$U2221</f>
        <v>44537</v>
      </c>
      <c r="D2221" s="68" t="str">
        <f>IFERROR(VLOOKUP(Tabelle3[[#This Row],[Artikelnr.]],Produktgruppe!A:B,2,0),Tabelle3[[#This Row],[Produktname]])</f>
        <v>ABS 295</v>
      </c>
      <c r="E2221" s="106" t="str">
        <f>IFERROR(VLOOKUP(Abfalldokumentation!$O2221,Artikel!A:C,3,FALSE),Abfalldokumentation!$O2221)</f>
        <v>ABS GRUY</v>
      </c>
      <c r="F2221" s="106" t="str">
        <f>VLOOKUP(T2221,'Liste Gründe'!A:D,2,FALSE)</f>
        <v>keinen Verwendungszweck</v>
      </c>
      <c r="G2221" s="105" t="str">
        <f>IF(ISBLANK(V2221),VLOOKUP(Abfalldokumentation!$P2221,'Liste Gründe'!A:D,3,FALSE),V2221)</f>
        <v>keinen Verwendungszweck</v>
      </c>
      <c r="H2221" s="106" t="str">
        <f>IF(ISBLANK(Abfalldokumentation!$W2221),"-",Abfalldokumentation!$W2221)</f>
        <v>-</v>
      </c>
      <c r="I2221" s="106">
        <f t="shared" si="361"/>
        <v>49</v>
      </c>
      <c r="J2221" s="107" t="str">
        <f t="shared" si="362"/>
        <v>Produkte</v>
      </c>
      <c r="K2221" s="107" t="str">
        <f t="shared" si="363"/>
        <v>BUs</v>
      </c>
      <c r="L2221" s="107" t="str">
        <f t="shared" si="364"/>
        <v>Symptome</v>
      </c>
      <c r="M222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IFERROR(VLOOKUP(Abfalldokumentation!$O2221,Kennzahlen!U:X,3,FALSE)*Abfalldokumentation!$B2221,"0")))),0)</f>
        <v>14.49175949220386</v>
      </c>
      <c r="N2221" s="106" t="str">
        <f>IF(ISBLANK(Q2221),VLOOKUP(Abfalldokumentation!$O2221,'Linien - BU'!R:S,2,FALSE),Q2221)</f>
        <v>BU4</v>
      </c>
      <c r="O2221" s="108">
        <f t="shared" si="365"/>
        <v>29500908</v>
      </c>
      <c r="P2221" s="108">
        <f t="shared" si="366"/>
        <v>61</v>
      </c>
      <c r="Q2221" s="109" t="s">
        <v>9</v>
      </c>
      <c r="R2221" s="122">
        <v>29500908</v>
      </c>
      <c r="S2221" s="122">
        <v>11</v>
      </c>
      <c r="T2221" s="111">
        <v>61</v>
      </c>
      <c r="U2221" s="112">
        <v>44537</v>
      </c>
      <c r="V2221" s="121"/>
      <c r="W2221" s="122"/>
      <c r="X2221" s="123" t="str">
        <f>IFERROR(VLOOKUP(Abfalldokumentation!$R2221,Artikel!A:C,3,FALSE),Abfalldokumentation!$R2221)</f>
        <v>ABS GRUY</v>
      </c>
    </row>
    <row r="2222" spans="1:24" ht="30" customHeight="1" x14ac:dyDescent="0.25">
      <c r="A2222" s="103" t="str">
        <f>VLOOKUP(N2222,'Linien - BU'!A:B,2,FALSE)</f>
        <v>BU4</v>
      </c>
      <c r="B2222" s="104">
        <f t="shared" si="360"/>
        <v>12</v>
      </c>
      <c r="C2222" s="105">
        <f>Abfalldokumentation!$U2222</f>
        <v>44537</v>
      </c>
      <c r="D2222" s="68" t="str">
        <f>IFERROR(VLOOKUP(Tabelle3[[#This Row],[Artikelnr.]],Produktgruppe!A:B,2,0),Tabelle3[[#This Row],[Produktname]])</f>
        <v>ABS 295</v>
      </c>
      <c r="E2222" s="106" t="str">
        <f>IFERROR(VLOOKUP(Abfalldokumentation!$O2222,Artikel!A:C,3,FALSE),Abfalldokumentation!$O2222)</f>
        <v>ABS GRUY</v>
      </c>
      <c r="F2222" s="106" t="str">
        <f>VLOOKUP(T2222,'Liste Gründe'!A:D,2,FALSE)</f>
        <v>keinen Verwendungszweck</v>
      </c>
      <c r="G2222" s="105" t="str">
        <f>IF(ISBLANK(V2222),VLOOKUP(Abfalldokumentation!$P2222,'Liste Gründe'!A:D,3,FALSE),V2222)</f>
        <v>keinen Verwendungszweck</v>
      </c>
      <c r="H2222" s="106" t="str">
        <f>IF(ISBLANK(Abfalldokumentation!$W2222),"-",Abfalldokumentation!$W2222)</f>
        <v>-</v>
      </c>
      <c r="I2222" s="106">
        <f t="shared" si="361"/>
        <v>49</v>
      </c>
      <c r="J2222" s="107" t="str">
        <f t="shared" si="362"/>
        <v>Produkte</v>
      </c>
      <c r="K2222" s="107" t="str">
        <f t="shared" si="363"/>
        <v>BUs</v>
      </c>
      <c r="L2222" s="107" t="str">
        <f t="shared" si="364"/>
        <v>Symptome</v>
      </c>
      <c r="M222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IFERROR(VLOOKUP(Abfalldokumentation!$O2222,Kennzahlen!U:X,3,FALSE)*Abfalldokumentation!$B2222,"0")))),0)</f>
        <v>14.49175949220386</v>
      </c>
      <c r="N2222" s="106" t="str">
        <f>IF(ISBLANK(Q2222),VLOOKUP(Abfalldokumentation!$O2222,'Linien - BU'!R:S,2,FALSE),Q2222)</f>
        <v>BU4</v>
      </c>
      <c r="O2222" s="108">
        <f t="shared" si="365"/>
        <v>29500908</v>
      </c>
      <c r="P2222" s="108">
        <f t="shared" si="366"/>
        <v>61</v>
      </c>
      <c r="Q2222" s="109" t="s">
        <v>9</v>
      </c>
      <c r="R2222" s="122">
        <v>29500908</v>
      </c>
      <c r="S2222" s="122">
        <v>12</v>
      </c>
      <c r="T2222" s="111">
        <v>61</v>
      </c>
      <c r="U2222" s="112">
        <v>44537</v>
      </c>
      <c r="V2222" s="121"/>
      <c r="W2222" s="122"/>
      <c r="X2222" s="123" t="str">
        <f>IFERROR(VLOOKUP(Abfalldokumentation!$R2222,Artikel!A:C,3,FALSE),Abfalldokumentation!$R2222)</f>
        <v>ABS GRUY</v>
      </c>
    </row>
    <row r="2223" spans="1:24" ht="30" customHeight="1" x14ac:dyDescent="0.25">
      <c r="A2223" s="103" t="str">
        <f>VLOOKUP(N2223,'Linien - BU'!A:B,2,FALSE)</f>
        <v>BU4</v>
      </c>
      <c r="B2223" s="104">
        <f t="shared" ref="B2223:B2231" si="367">S2223</f>
        <v>14</v>
      </c>
      <c r="C2223" s="105">
        <f>Abfalldokumentation!$U2223</f>
        <v>44537</v>
      </c>
      <c r="D2223" s="68" t="str">
        <f>IFERROR(VLOOKUP(Tabelle3[[#This Row],[Artikelnr.]],Produktgruppe!A:B,2,0),Tabelle3[[#This Row],[Produktname]])</f>
        <v>ABS 295</v>
      </c>
      <c r="E2223" s="106" t="str">
        <f>IFERROR(VLOOKUP(Abfalldokumentation!$O2223,Artikel!A:C,3,FALSE),Abfalldokumentation!$O2223)</f>
        <v>ABS Unser Blütenkäse</v>
      </c>
      <c r="F2223" s="106" t="str">
        <f>VLOOKUP(T2223,'Liste Gründe'!A:D,2,FALSE)</f>
        <v>keinen Verwendungszweck</v>
      </c>
      <c r="G2223" s="105" t="str">
        <f>IF(ISBLANK(V2223),VLOOKUP(Abfalldokumentation!$P2223,'Liste Gründe'!A:D,3,FALSE),V2223)</f>
        <v>keinen Verwendungszweck</v>
      </c>
      <c r="H2223" s="106" t="str">
        <f>IF(ISBLANK(Abfalldokumentation!$W2223),"-",Abfalldokumentation!$W2223)</f>
        <v>-</v>
      </c>
      <c r="I2223" s="106">
        <f t="shared" ref="I2223:I2231" si="368">_xlfn.ISOWEEKNUM(C2223)</f>
        <v>49</v>
      </c>
      <c r="J2223" s="107" t="str">
        <f t="shared" ref="J2223:J2231" si="369">"Produkte"</f>
        <v>Produkte</v>
      </c>
      <c r="K2223" s="107" t="str">
        <f t="shared" ref="K2223:K2231" si="370">"BUs"</f>
        <v>BUs</v>
      </c>
      <c r="L2223" s="107" t="str">
        <f t="shared" ref="L2223:L2231" si="371">"Symptome"</f>
        <v>Symptome</v>
      </c>
      <c r="M222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IFERROR(VLOOKUP(Abfalldokumentation!$O2223,Kennzahlen!U:X,3,FALSE)*Abfalldokumentation!$B2223,"0")))),0)</f>
        <v>9.4651380183951126</v>
      </c>
      <c r="N2223" s="106" t="str">
        <f>IF(ISBLANK(Q2223),VLOOKUP(Abfalldokumentation!$O2223,'Linien - BU'!R:S,2,FALSE),Q2223)</f>
        <v>BU4</v>
      </c>
      <c r="O2223" s="108">
        <f t="shared" ref="O2223:O2231" si="372">R2223</f>
        <v>29500910</v>
      </c>
      <c r="P2223" s="108">
        <f t="shared" ref="P2223:P2231" si="373">T2223</f>
        <v>61</v>
      </c>
      <c r="Q2223" s="109" t="s">
        <v>9</v>
      </c>
      <c r="R2223" s="111">
        <v>29500910</v>
      </c>
      <c r="S2223" s="111">
        <v>14</v>
      </c>
      <c r="T2223" s="111">
        <v>61</v>
      </c>
      <c r="U2223" s="112">
        <v>44537</v>
      </c>
      <c r="V2223" s="113"/>
      <c r="W2223" s="111"/>
      <c r="X2223" s="114" t="str">
        <f>IFERROR(VLOOKUP(Abfalldokumentation!$R2223,Artikel!A:C,3,FALSE),Abfalldokumentation!$R2223)</f>
        <v>ABS Unser Blütenkäse</v>
      </c>
    </row>
    <row r="2224" spans="1:24" ht="30" customHeight="1" x14ac:dyDescent="0.25">
      <c r="A2224" s="103" t="str">
        <f>VLOOKUP(N2224,'Linien - BU'!A:B,2,FALSE)</f>
        <v>BU4</v>
      </c>
      <c r="B2224" s="104">
        <f t="shared" si="367"/>
        <v>20</v>
      </c>
      <c r="C2224" s="105">
        <f>Abfalldokumentation!$U2224</f>
        <v>44537</v>
      </c>
      <c r="D2224" s="68" t="str">
        <f>IFERROR(VLOOKUP(Tabelle3[[#This Row],[Artikelnr.]],Produktgruppe!A:B,2,0),Tabelle3[[#This Row],[Produktname]])</f>
        <v>ABS 295</v>
      </c>
      <c r="E2224" s="106" t="str">
        <f>IFERROR(VLOOKUP(Abfalldokumentation!$O2224,Artikel!A:C,3,FALSE),Abfalldokumentation!$O2224)</f>
        <v>ABS Unser Blütenkäse</v>
      </c>
      <c r="F2224" s="106" t="str">
        <f>VLOOKUP(T2224,'Liste Gründe'!A:D,2,FALSE)</f>
        <v>keinen Verwendungszweck</v>
      </c>
      <c r="G2224" s="105" t="str">
        <f>IF(ISBLANK(V2224),VLOOKUP(Abfalldokumentation!$P2224,'Liste Gründe'!A:D,3,FALSE),V2224)</f>
        <v>keinen Verwendungszweck</v>
      </c>
      <c r="H2224" s="106" t="str">
        <f>IF(ISBLANK(Abfalldokumentation!$W2224),"-",Abfalldokumentation!$W2224)</f>
        <v>-</v>
      </c>
      <c r="I2224" s="106">
        <f t="shared" si="368"/>
        <v>49</v>
      </c>
      <c r="J2224" s="107" t="str">
        <f t="shared" si="369"/>
        <v>Produkte</v>
      </c>
      <c r="K2224" s="107" t="str">
        <f t="shared" si="370"/>
        <v>BUs</v>
      </c>
      <c r="L2224" s="107" t="str">
        <f t="shared" si="371"/>
        <v>Symptome</v>
      </c>
      <c r="M222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IFERROR(VLOOKUP(Abfalldokumentation!$O2224,Kennzahlen!U:X,3,FALSE)*Abfalldokumentation!$B2224,"0")))),0)</f>
        <v>9.4651380183951126</v>
      </c>
      <c r="N2224" s="106" t="str">
        <f>IF(ISBLANK(Q2224),VLOOKUP(Abfalldokumentation!$O2224,'Linien - BU'!R:S,2,FALSE),Q2224)</f>
        <v>BU4</v>
      </c>
      <c r="O2224" s="108">
        <f t="shared" si="372"/>
        <v>29500910</v>
      </c>
      <c r="P2224" s="108">
        <f t="shared" si="373"/>
        <v>61</v>
      </c>
      <c r="Q2224" s="109" t="s">
        <v>9</v>
      </c>
      <c r="R2224" s="122">
        <v>29500910</v>
      </c>
      <c r="S2224" s="122">
        <v>20</v>
      </c>
      <c r="T2224" s="111">
        <v>61</v>
      </c>
      <c r="U2224" s="112">
        <v>44537</v>
      </c>
      <c r="V2224" s="121"/>
      <c r="W2224" s="122"/>
      <c r="X2224" s="123" t="str">
        <f>IFERROR(VLOOKUP(Abfalldokumentation!$R2224,Artikel!A:C,3,FALSE),Abfalldokumentation!$R2224)</f>
        <v>ABS Unser Blütenkäse</v>
      </c>
    </row>
    <row r="2225" spans="1:24" ht="30" customHeight="1" x14ac:dyDescent="0.25">
      <c r="A2225" s="103" t="str">
        <f>VLOOKUP(N2225,'Linien - BU'!A:B,2,FALSE)</f>
        <v>BU4</v>
      </c>
      <c r="B2225" s="104">
        <f t="shared" si="367"/>
        <v>15</v>
      </c>
      <c r="C2225" s="105">
        <f>Abfalldokumentation!$U2225</f>
        <v>44537</v>
      </c>
      <c r="D2225" s="68" t="str">
        <f>IFERROR(VLOOKUP(Tabelle3[[#This Row],[Artikelnr.]],Produktgruppe!A:B,2,0),Tabelle3[[#This Row],[Produktname]])</f>
        <v>ABS 295</v>
      </c>
      <c r="E2225" s="106" t="str">
        <f>IFERROR(VLOOKUP(Abfalldokumentation!$O2225,Artikel!A:C,3,FALSE),Abfalldokumentation!$O2225)</f>
        <v>ABS Unser Blütenkäse</v>
      </c>
      <c r="F2225" s="106" t="str">
        <f>VLOOKUP(T2225,'Liste Gründe'!A:D,2,FALSE)</f>
        <v>keinen Verwendungszweck</v>
      </c>
      <c r="G2225" s="105" t="str">
        <f>IF(ISBLANK(V2225),VLOOKUP(Abfalldokumentation!$P2225,'Liste Gründe'!A:D,3,FALSE),V2225)</f>
        <v>keinen Verwendungszweck</v>
      </c>
      <c r="H2225" s="106" t="str">
        <f>IF(ISBLANK(Abfalldokumentation!$W2225),"-",Abfalldokumentation!$W2225)</f>
        <v>-</v>
      </c>
      <c r="I2225" s="106">
        <f t="shared" si="368"/>
        <v>49</v>
      </c>
      <c r="J2225" s="107" t="str">
        <f t="shared" si="369"/>
        <v>Produkte</v>
      </c>
      <c r="K2225" s="107" t="str">
        <f t="shared" si="370"/>
        <v>BUs</v>
      </c>
      <c r="L2225" s="107" t="str">
        <f t="shared" si="371"/>
        <v>Symptome</v>
      </c>
      <c r="M222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IFERROR(VLOOKUP(Abfalldokumentation!$O2225,Kennzahlen!U:X,3,FALSE)*Abfalldokumentation!$B2225,"0")))),0)</f>
        <v>9.4651380183951126</v>
      </c>
      <c r="N2225" s="106" t="str">
        <f>IF(ISBLANK(Q2225),VLOOKUP(Abfalldokumentation!$O2225,'Linien - BU'!R:S,2,FALSE),Q2225)</f>
        <v>BU4</v>
      </c>
      <c r="O2225" s="108">
        <f t="shared" si="372"/>
        <v>29500910</v>
      </c>
      <c r="P2225" s="108">
        <f t="shared" si="373"/>
        <v>61</v>
      </c>
      <c r="Q2225" s="109" t="s">
        <v>9</v>
      </c>
      <c r="R2225" s="122">
        <v>29500910</v>
      </c>
      <c r="S2225" s="122">
        <v>15</v>
      </c>
      <c r="T2225" s="111">
        <v>61</v>
      </c>
      <c r="U2225" s="112">
        <v>44537</v>
      </c>
      <c r="V2225" s="121"/>
      <c r="W2225" s="122"/>
      <c r="X2225" s="123" t="str">
        <f>IFERROR(VLOOKUP(Abfalldokumentation!$R2225,Artikel!A:C,3,FALSE),Abfalldokumentation!$R2225)</f>
        <v>ABS Unser Blütenkäse</v>
      </c>
    </row>
    <row r="2226" spans="1:24" ht="30" customHeight="1" x14ac:dyDescent="0.25">
      <c r="A2226" s="103" t="str">
        <f>VLOOKUP(N2226,'Linien - BU'!A:B,2,FALSE)</f>
        <v>BU4</v>
      </c>
      <c r="B2226" s="104">
        <f t="shared" si="367"/>
        <v>24</v>
      </c>
      <c r="C2226" s="105">
        <f>Abfalldokumentation!$U2226</f>
        <v>44537</v>
      </c>
      <c r="D2226" s="68" t="str">
        <f>IFERROR(VLOOKUP(Tabelle3[[#This Row],[Artikelnr.]],Produktgruppe!A:B,2,0),Tabelle3[[#This Row],[Produktname]])</f>
        <v>ABS 295</v>
      </c>
      <c r="E2226" s="106" t="str">
        <f>IFERROR(VLOOKUP(Abfalldokumentation!$O2226,Artikel!A:C,3,FALSE),Abfalldokumentation!$O2226)</f>
        <v>ABS Unser Blütenkäse</v>
      </c>
      <c r="F2226" s="106" t="str">
        <f>VLOOKUP(T2226,'Liste Gründe'!A:D,2,FALSE)</f>
        <v>keinen Verwendungszweck</v>
      </c>
      <c r="G2226" s="105" t="str">
        <f>IF(ISBLANK(V2226),VLOOKUP(Abfalldokumentation!$P2226,'Liste Gründe'!A:D,3,FALSE),V2226)</f>
        <v>keinen Verwendungszweck</v>
      </c>
      <c r="H2226" s="106" t="str">
        <f>IF(ISBLANK(Abfalldokumentation!$W2226),"-",Abfalldokumentation!$W2226)</f>
        <v>-</v>
      </c>
      <c r="I2226" s="106">
        <f t="shared" si="368"/>
        <v>49</v>
      </c>
      <c r="J2226" s="107" t="str">
        <f t="shared" si="369"/>
        <v>Produkte</v>
      </c>
      <c r="K2226" s="107" t="str">
        <f t="shared" si="370"/>
        <v>BUs</v>
      </c>
      <c r="L2226" s="107" t="str">
        <f t="shared" si="371"/>
        <v>Symptome</v>
      </c>
      <c r="M222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IFERROR(VLOOKUP(Abfalldokumentation!$O2226,Kennzahlen!U:X,3,FALSE)*Abfalldokumentation!$B2226,"0")))),0)</f>
        <v>9.4651380183951126</v>
      </c>
      <c r="N2226" s="106" t="str">
        <f>IF(ISBLANK(Q2226),VLOOKUP(Abfalldokumentation!$O2226,'Linien - BU'!R:S,2,FALSE),Q2226)</f>
        <v>BU4</v>
      </c>
      <c r="O2226" s="108">
        <f t="shared" si="372"/>
        <v>29500910</v>
      </c>
      <c r="P2226" s="108">
        <f t="shared" si="373"/>
        <v>61</v>
      </c>
      <c r="Q2226" s="109" t="s">
        <v>9</v>
      </c>
      <c r="R2226" s="122">
        <v>29500910</v>
      </c>
      <c r="S2226" s="122">
        <v>24</v>
      </c>
      <c r="T2226" s="111">
        <v>61</v>
      </c>
      <c r="U2226" s="112">
        <v>44537</v>
      </c>
      <c r="V2226" s="121"/>
      <c r="W2226" s="122"/>
      <c r="X2226" s="123" t="str">
        <f>IFERROR(VLOOKUP(Abfalldokumentation!$R2226,Artikel!A:C,3,FALSE),Abfalldokumentation!$R2226)</f>
        <v>ABS Unser Blütenkäse</v>
      </c>
    </row>
    <row r="2227" spans="1:24" ht="30" customHeight="1" x14ac:dyDescent="0.25">
      <c r="A2227" s="103" t="str">
        <f>VLOOKUP(N2227,'Linien - BU'!A:B,2,FALSE)</f>
        <v>BU4</v>
      </c>
      <c r="B2227" s="104">
        <f t="shared" si="367"/>
        <v>20</v>
      </c>
      <c r="C2227" s="105">
        <f>Abfalldokumentation!$U2227</f>
        <v>44537</v>
      </c>
      <c r="D2227" s="68" t="str">
        <f>IFERROR(VLOOKUP(Tabelle3[[#This Row],[Artikelnr.]],Produktgruppe!A:B,2,0),Tabelle3[[#This Row],[Produktname]])</f>
        <v>ABS 295</v>
      </c>
      <c r="E2227" s="106" t="str">
        <f>IFERROR(VLOOKUP(Abfalldokumentation!$O2227,Artikel!A:C,3,FALSE),Abfalldokumentation!$O2227)</f>
        <v>ABS Unser Blütenkäse</v>
      </c>
      <c r="F2227" s="106" t="str">
        <f>VLOOKUP(T2227,'Liste Gründe'!A:D,2,FALSE)</f>
        <v>keinen Verwendungszweck</v>
      </c>
      <c r="G2227" s="105" t="str">
        <f>IF(ISBLANK(V2227),VLOOKUP(Abfalldokumentation!$P2227,'Liste Gründe'!A:D,3,FALSE),V2227)</f>
        <v>keinen Verwendungszweck</v>
      </c>
      <c r="H2227" s="106" t="str">
        <f>IF(ISBLANK(Abfalldokumentation!$W2227),"-",Abfalldokumentation!$W2227)</f>
        <v>-</v>
      </c>
      <c r="I2227" s="106">
        <f t="shared" si="368"/>
        <v>49</v>
      </c>
      <c r="J2227" s="107" t="str">
        <f t="shared" si="369"/>
        <v>Produkte</v>
      </c>
      <c r="K2227" s="107" t="str">
        <f t="shared" si="370"/>
        <v>BUs</v>
      </c>
      <c r="L2227" s="107" t="str">
        <f t="shared" si="371"/>
        <v>Symptome</v>
      </c>
      <c r="M22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IFERROR(VLOOKUP(Abfalldokumentation!$O2227,Kennzahlen!U:X,3,FALSE)*Abfalldokumentation!$B2227,"0")))),0)</f>
        <v>9.4651380183951126</v>
      </c>
      <c r="N2227" s="106" t="str">
        <f>IF(ISBLANK(Q2227),VLOOKUP(Abfalldokumentation!$O2227,'Linien - BU'!R:S,2,FALSE),Q2227)</f>
        <v>BU4</v>
      </c>
      <c r="O2227" s="108">
        <f t="shared" si="372"/>
        <v>29500910</v>
      </c>
      <c r="P2227" s="108">
        <f t="shared" si="373"/>
        <v>61</v>
      </c>
      <c r="Q2227" s="109" t="s">
        <v>9</v>
      </c>
      <c r="R2227" s="122">
        <v>29500910</v>
      </c>
      <c r="S2227" s="122">
        <v>20</v>
      </c>
      <c r="T2227" s="111">
        <v>61</v>
      </c>
      <c r="U2227" s="112">
        <v>44537</v>
      </c>
      <c r="V2227" s="121"/>
      <c r="W2227" s="122"/>
      <c r="X2227" s="123" t="str">
        <f>IFERROR(VLOOKUP(Abfalldokumentation!$R2227,Artikel!A:C,3,FALSE),Abfalldokumentation!$R2227)</f>
        <v>ABS Unser Blütenkäse</v>
      </c>
    </row>
    <row r="2228" spans="1:24" ht="30" customHeight="1" x14ac:dyDescent="0.25">
      <c r="A2228" s="103" t="str">
        <f>VLOOKUP(N2228,'Linien - BU'!A:B,2,FALSE)</f>
        <v>BU4</v>
      </c>
      <c r="B2228" s="104">
        <f t="shared" si="367"/>
        <v>18</v>
      </c>
      <c r="C2228" s="105">
        <f>Abfalldokumentation!$U2228</f>
        <v>44537</v>
      </c>
      <c r="D2228" s="68" t="str">
        <f>IFERROR(VLOOKUP(Tabelle3[[#This Row],[Artikelnr.]],Produktgruppe!A:B,2,0),Tabelle3[[#This Row],[Produktname]])</f>
        <v>ABS 295</v>
      </c>
      <c r="E2228" s="106" t="str">
        <f>IFERROR(VLOOKUP(Abfalldokumentation!$O2228,Artikel!A:C,3,FALSE),Abfalldokumentation!$O2228)</f>
        <v>ABS Unser Blütenkäse</v>
      </c>
      <c r="F2228" s="106" t="str">
        <f>VLOOKUP(T2228,'Liste Gründe'!A:D,2,FALSE)</f>
        <v>keinen Verwendungszweck</v>
      </c>
      <c r="G2228" s="105" t="str">
        <f>IF(ISBLANK(V2228),VLOOKUP(Abfalldokumentation!$P2228,'Liste Gründe'!A:D,3,FALSE),V2228)</f>
        <v>keinen Verwendungszweck</v>
      </c>
      <c r="H2228" s="106" t="str">
        <f>IF(ISBLANK(Abfalldokumentation!$W2228),"-",Abfalldokumentation!$W2228)</f>
        <v>-</v>
      </c>
      <c r="I2228" s="106">
        <f t="shared" si="368"/>
        <v>49</v>
      </c>
      <c r="J2228" s="107" t="str">
        <f t="shared" si="369"/>
        <v>Produkte</v>
      </c>
      <c r="K2228" s="107" t="str">
        <f t="shared" si="370"/>
        <v>BUs</v>
      </c>
      <c r="L2228" s="107" t="str">
        <f t="shared" si="371"/>
        <v>Symptome</v>
      </c>
      <c r="M22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IFERROR(VLOOKUP(Abfalldokumentation!$O2228,Kennzahlen!U:X,3,FALSE)*Abfalldokumentation!$B2228,"0")))),0)</f>
        <v>9.4651380183951126</v>
      </c>
      <c r="N2228" s="106" t="str">
        <f>IF(ISBLANK(Q2228),VLOOKUP(Abfalldokumentation!$O2228,'Linien - BU'!R:S,2,FALSE),Q2228)</f>
        <v>BU4</v>
      </c>
      <c r="O2228" s="108">
        <f t="shared" si="372"/>
        <v>29500910</v>
      </c>
      <c r="P2228" s="108">
        <f t="shared" si="373"/>
        <v>61</v>
      </c>
      <c r="Q2228" s="109" t="s">
        <v>9</v>
      </c>
      <c r="R2228" s="122">
        <v>29500910</v>
      </c>
      <c r="S2228" s="122">
        <v>18</v>
      </c>
      <c r="T2228" s="111">
        <v>61</v>
      </c>
      <c r="U2228" s="112">
        <v>44537</v>
      </c>
      <c r="V2228" s="121"/>
      <c r="W2228" s="122"/>
      <c r="X2228" s="123" t="str">
        <f>IFERROR(VLOOKUP(Abfalldokumentation!$R2228,Artikel!A:C,3,FALSE),Abfalldokumentation!$R2228)</f>
        <v>ABS Unser Blütenkäse</v>
      </c>
    </row>
    <row r="2229" spans="1:24" ht="30" customHeight="1" x14ac:dyDescent="0.25">
      <c r="A2229" s="103" t="str">
        <f>VLOOKUP(N2229,'Linien - BU'!A:B,2,FALSE)</f>
        <v>BU4</v>
      </c>
      <c r="B2229" s="104">
        <f t="shared" si="367"/>
        <v>16</v>
      </c>
      <c r="C2229" s="105">
        <f>Abfalldokumentation!$U2229</f>
        <v>44537</v>
      </c>
      <c r="D2229" s="68" t="str">
        <f>IFERROR(VLOOKUP(Tabelle3[[#This Row],[Artikelnr.]],Produktgruppe!A:B,2,0),Tabelle3[[#This Row],[Produktname]])</f>
        <v>ABS 295</v>
      </c>
      <c r="E2229" s="106" t="str">
        <f>IFERROR(VLOOKUP(Abfalldokumentation!$O2229,Artikel!A:C,3,FALSE),Abfalldokumentation!$O2229)</f>
        <v>ABS Unser Blütenkäse</v>
      </c>
      <c r="F2229" s="106" t="str">
        <f>VLOOKUP(T2229,'Liste Gründe'!A:D,2,FALSE)</f>
        <v>keinen Verwendungszweck</v>
      </c>
      <c r="G2229" s="105" t="str">
        <f>IF(ISBLANK(V2229),VLOOKUP(Abfalldokumentation!$P2229,'Liste Gründe'!A:D,3,FALSE),V2229)</f>
        <v>keinen Verwendungszweck</v>
      </c>
      <c r="H2229" s="106" t="str">
        <f>IF(ISBLANK(Abfalldokumentation!$W2229),"-",Abfalldokumentation!$W2229)</f>
        <v>-</v>
      </c>
      <c r="I2229" s="106">
        <f t="shared" si="368"/>
        <v>49</v>
      </c>
      <c r="J2229" s="107" t="str">
        <f t="shared" si="369"/>
        <v>Produkte</v>
      </c>
      <c r="K2229" s="107" t="str">
        <f t="shared" si="370"/>
        <v>BUs</v>
      </c>
      <c r="L2229" s="107" t="str">
        <f t="shared" si="371"/>
        <v>Symptome</v>
      </c>
      <c r="M222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IFERROR(VLOOKUP(Abfalldokumentation!$O2229,Kennzahlen!U:X,3,FALSE)*Abfalldokumentation!$B2229,"0")))),0)</f>
        <v>9.4651380183951126</v>
      </c>
      <c r="N2229" s="106" t="str">
        <f>IF(ISBLANK(Q2229),VLOOKUP(Abfalldokumentation!$O2229,'Linien - BU'!R:S,2,FALSE),Q2229)</f>
        <v>BU4</v>
      </c>
      <c r="O2229" s="108">
        <f t="shared" si="372"/>
        <v>29500910</v>
      </c>
      <c r="P2229" s="108">
        <f t="shared" si="373"/>
        <v>61</v>
      </c>
      <c r="Q2229" s="109" t="s">
        <v>9</v>
      </c>
      <c r="R2229" s="122">
        <v>29500910</v>
      </c>
      <c r="S2229" s="122">
        <v>16</v>
      </c>
      <c r="T2229" s="111">
        <v>61</v>
      </c>
      <c r="U2229" s="112">
        <v>44537</v>
      </c>
      <c r="V2229" s="121"/>
      <c r="W2229" s="122"/>
      <c r="X2229" s="123" t="str">
        <f>IFERROR(VLOOKUP(Abfalldokumentation!$R2229,Artikel!A:C,3,FALSE),Abfalldokumentation!$R2229)</f>
        <v>ABS Unser Blütenkäse</v>
      </c>
    </row>
    <row r="2230" spans="1:24" ht="30" customHeight="1" x14ac:dyDescent="0.25">
      <c r="A2230" s="103" t="str">
        <f>VLOOKUP(N2230,'Linien - BU'!A:B,2,FALSE)</f>
        <v>BU4</v>
      </c>
      <c r="B2230" s="104">
        <f t="shared" si="367"/>
        <v>20</v>
      </c>
      <c r="C2230" s="105">
        <f>Abfalldokumentation!$U2230</f>
        <v>44537</v>
      </c>
      <c r="D2230" s="68" t="str">
        <f>IFERROR(VLOOKUP(Tabelle3[[#This Row],[Artikelnr.]],Produktgruppe!A:B,2,0),Tabelle3[[#This Row],[Produktname]])</f>
        <v>ABS 295</v>
      </c>
      <c r="E2230" s="106" t="str">
        <f>IFERROR(VLOOKUP(Abfalldokumentation!$O2230,Artikel!A:C,3,FALSE),Abfalldokumentation!$O2230)</f>
        <v>ABS Unser Blütenkäse</v>
      </c>
      <c r="F2230" s="106" t="str">
        <f>VLOOKUP(T2230,'Liste Gründe'!A:D,2,FALSE)</f>
        <v>keinen Verwendungszweck</v>
      </c>
      <c r="G2230" s="105" t="str">
        <f>IF(ISBLANK(V2230),VLOOKUP(Abfalldokumentation!$P2230,'Liste Gründe'!A:D,3,FALSE),V2230)</f>
        <v>keinen Verwendungszweck</v>
      </c>
      <c r="H2230" s="106" t="str">
        <f>IF(ISBLANK(Abfalldokumentation!$W2230),"-",Abfalldokumentation!$W2230)</f>
        <v>-</v>
      </c>
      <c r="I2230" s="106">
        <f t="shared" si="368"/>
        <v>49</v>
      </c>
      <c r="J2230" s="107" t="str">
        <f t="shared" si="369"/>
        <v>Produkte</v>
      </c>
      <c r="K2230" s="107" t="str">
        <f t="shared" si="370"/>
        <v>BUs</v>
      </c>
      <c r="L2230" s="107" t="str">
        <f t="shared" si="371"/>
        <v>Symptome</v>
      </c>
      <c r="M223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IFERROR(VLOOKUP(Abfalldokumentation!$O2230,Kennzahlen!U:X,3,FALSE)*Abfalldokumentation!$B2230,"0")))),0)</f>
        <v>9.4651380183951126</v>
      </c>
      <c r="N2230" s="106" t="str">
        <f>IF(ISBLANK(Q2230),VLOOKUP(Abfalldokumentation!$O2230,'Linien - BU'!R:S,2,FALSE),Q2230)</f>
        <v>BU4</v>
      </c>
      <c r="O2230" s="108">
        <f t="shared" si="372"/>
        <v>29500910</v>
      </c>
      <c r="P2230" s="108">
        <f t="shared" si="373"/>
        <v>61</v>
      </c>
      <c r="Q2230" s="109" t="s">
        <v>9</v>
      </c>
      <c r="R2230" s="122">
        <v>29500910</v>
      </c>
      <c r="S2230" s="122">
        <v>20</v>
      </c>
      <c r="T2230" s="111">
        <v>61</v>
      </c>
      <c r="U2230" s="112">
        <v>44537</v>
      </c>
      <c r="V2230" s="121"/>
      <c r="W2230" s="122"/>
      <c r="X2230" s="123" t="str">
        <f>IFERROR(VLOOKUP(Abfalldokumentation!$R2230,Artikel!A:C,3,FALSE),Abfalldokumentation!$R2230)</f>
        <v>ABS Unser Blütenkäse</v>
      </c>
    </row>
    <row r="2231" spans="1:24" ht="30" customHeight="1" x14ac:dyDescent="0.25">
      <c r="A2231" s="103" t="str">
        <f>VLOOKUP(N2231,'Linien - BU'!A:B,2,FALSE)</f>
        <v>BU4</v>
      </c>
      <c r="B2231" s="104">
        <f t="shared" si="367"/>
        <v>13</v>
      </c>
      <c r="C2231" s="105">
        <f>Abfalldokumentation!$U2231</f>
        <v>44537</v>
      </c>
      <c r="D2231" s="68" t="str">
        <f>IFERROR(VLOOKUP(Tabelle3[[#This Row],[Artikelnr.]],Produktgruppe!A:B,2,0),Tabelle3[[#This Row],[Produktname]])</f>
        <v>ABS 295</v>
      </c>
      <c r="E2231" s="106" t="str">
        <f>IFERROR(VLOOKUP(Abfalldokumentation!$O2231,Artikel!A:C,3,FALSE),Abfalldokumentation!$O2231)</f>
        <v>ABS Unser Blütenkäse</v>
      </c>
      <c r="F2231" s="106" t="str">
        <f>VLOOKUP(T2231,'Liste Gründe'!A:D,2,FALSE)</f>
        <v>keinen Verwendungszweck</v>
      </c>
      <c r="G2231" s="105" t="str">
        <f>IF(ISBLANK(V2231),VLOOKUP(Abfalldokumentation!$P2231,'Liste Gründe'!A:D,3,FALSE),V2231)</f>
        <v>keinen Verwendungszweck</v>
      </c>
      <c r="H2231" s="106" t="str">
        <f>IF(ISBLANK(Abfalldokumentation!$W2231),"-",Abfalldokumentation!$W2231)</f>
        <v>-</v>
      </c>
      <c r="I2231" s="106">
        <f t="shared" si="368"/>
        <v>49</v>
      </c>
      <c r="J2231" s="107" t="str">
        <f t="shared" si="369"/>
        <v>Produkte</v>
      </c>
      <c r="K2231" s="107" t="str">
        <f t="shared" si="370"/>
        <v>BUs</v>
      </c>
      <c r="L2231" s="107" t="str">
        <f t="shared" si="371"/>
        <v>Symptome</v>
      </c>
      <c r="M223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IFERROR(VLOOKUP(Abfalldokumentation!$O2231,Kennzahlen!U:X,3,FALSE)*Abfalldokumentation!$B2231,"0")))),0)</f>
        <v>9.4651380183951126</v>
      </c>
      <c r="N2231" s="106" t="str">
        <f>IF(ISBLANK(Q2231),VLOOKUP(Abfalldokumentation!$O2231,'Linien - BU'!R:S,2,FALSE),Q2231)</f>
        <v>BU4</v>
      </c>
      <c r="O2231" s="108">
        <f t="shared" si="372"/>
        <v>29500910</v>
      </c>
      <c r="P2231" s="108">
        <f t="shared" si="373"/>
        <v>61</v>
      </c>
      <c r="Q2231" s="109" t="s">
        <v>9</v>
      </c>
      <c r="R2231" s="122">
        <v>29500910</v>
      </c>
      <c r="S2231" s="122">
        <v>13</v>
      </c>
      <c r="T2231" s="111">
        <v>61</v>
      </c>
      <c r="U2231" s="112">
        <v>44537</v>
      </c>
      <c r="V2231" s="121"/>
      <c r="W2231" s="122"/>
      <c r="X2231" s="123" t="str">
        <f>IFERROR(VLOOKUP(Abfalldokumentation!$R2231,Artikel!A:C,3,FALSE),Abfalldokumentation!$R2231)</f>
        <v>ABS Unser Blütenkäse</v>
      </c>
    </row>
    <row r="2232" spans="1:24" ht="30" customHeight="1" x14ac:dyDescent="0.25">
      <c r="A2232" s="103" t="str">
        <f>VLOOKUP(N2232,'Linien - BU'!A:B,2,FALSE)</f>
        <v>BU4</v>
      </c>
      <c r="B2232" s="104">
        <f>S2232</f>
        <v>14</v>
      </c>
      <c r="C2232" s="105">
        <f>Abfalldokumentation!$U2232</f>
        <v>44537</v>
      </c>
      <c r="D2232" s="68" t="str">
        <f>IFERROR(VLOOKUP(Tabelle3[[#This Row],[Artikelnr.]],Produktgruppe!A:B,2,0),Tabelle3[[#This Row],[Produktname]])</f>
        <v>ABS 295</v>
      </c>
      <c r="E2232" s="106" t="str">
        <f>IFERROR(VLOOKUP(Abfalldokumentation!$O2232,Artikel!A:C,3,FALSE),Abfalldokumentation!$O2232)</f>
        <v>ABS Unser Blütenkäse</v>
      </c>
      <c r="F2232" s="106" t="str">
        <f>VLOOKUP(T2232,'Liste Gründe'!A:D,2,FALSE)</f>
        <v>keinen Verwendungszweck</v>
      </c>
      <c r="G2232" s="105" t="str">
        <f>IF(ISBLANK(V2232),VLOOKUP(Abfalldokumentation!$P2232,'Liste Gründe'!A:D,3,FALSE),V2232)</f>
        <v>keinen Verwendungszweck</v>
      </c>
      <c r="H2232" s="106" t="str">
        <f>IF(ISBLANK(Abfalldokumentation!$W2232),"-",Abfalldokumentation!$W2232)</f>
        <v>-</v>
      </c>
      <c r="I2232" s="106">
        <f>_xlfn.ISOWEEKNUM(C2232)</f>
        <v>49</v>
      </c>
      <c r="J2232" s="107" t="str">
        <f>"Produkte"</f>
        <v>Produkte</v>
      </c>
      <c r="K2232" s="107" t="str">
        <f>"BUs"</f>
        <v>BUs</v>
      </c>
      <c r="L2232" s="107" t="str">
        <f>"Symptome"</f>
        <v>Symptome</v>
      </c>
      <c r="M223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IFERROR(VLOOKUP(Abfalldokumentation!$O2232,Kennzahlen!U:X,3,FALSE)*Abfalldokumentation!$B2232,"0")))),0)</f>
        <v>9.4651380183951126</v>
      </c>
      <c r="N2232" s="106" t="str">
        <f>IF(ISBLANK(Q2232),VLOOKUP(Abfalldokumentation!$O2232,'Linien - BU'!R:S,2,FALSE),Q2232)</f>
        <v>BU4</v>
      </c>
      <c r="O2232" s="108">
        <f>R2232</f>
        <v>29500910</v>
      </c>
      <c r="P2232" s="108">
        <f>T2232</f>
        <v>61</v>
      </c>
      <c r="Q2232" s="109" t="s">
        <v>9</v>
      </c>
      <c r="R2232" s="111">
        <v>29500910</v>
      </c>
      <c r="S2232" s="111">
        <v>14</v>
      </c>
      <c r="T2232" s="111">
        <v>61</v>
      </c>
      <c r="U2232" s="112">
        <v>44537</v>
      </c>
      <c r="V2232" s="113"/>
      <c r="W2232" s="111"/>
      <c r="X2232" s="114" t="str">
        <f>IFERROR(VLOOKUP(Abfalldokumentation!$R2232,Artikel!A:C,3,FALSE),Abfalldokumentation!$R2232)</f>
        <v>ABS Unser Blütenkäse</v>
      </c>
    </row>
    <row r="2233" spans="1:24" ht="30" customHeight="1" x14ac:dyDescent="0.25">
      <c r="A2233" s="103" t="str">
        <f>VLOOKUP(N2233,'Linien - BU'!A:B,2,FALSE)</f>
        <v>BU4</v>
      </c>
      <c r="B2233" s="104">
        <f>S2233</f>
        <v>4</v>
      </c>
      <c r="C2233" s="105">
        <f>Abfalldokumentation!$U2233</f>
        <v>44537</v>
      </c>
      <c r="D2233" s="68" t="str">
        <f>IFERROR(VLOOKUP(Tabelle3[[#This Row],[Artikelnr.]],Produktgruppe!A:B,2,0),Tabelle3[[#This Row],[Produktname]])</f>
        <v>ABS 295</v>
      </c>
      <c r="E2233" s="106" t="str">
        <f>IFERROR(VLOOKUP(Abfalldokumentation!$O2233,Artikel!A:C,3,FALSE),Abfalldokumentation!$O2233)</f>
        <v>ABS Unser Blütenkäse</v>
      </c>
      <c r="F2233" s="106" t="str">
        <f>VLOOKUP(T2233,'Liste Gründe'!A:D,2,FALSE)</f>
        <v>keinen Verwendungszweck</v>
      </c>
      <c r="G2233" s="105" t="str">
        <f>IF(ISBLANK(V2233),VLOOKUP(Abfalldokumentation!$P2233,'Liste Gründe'!A:D,3,FALSE),V2233)</f>
        <v>keinen Verwendungszweck</v>
      </c>
      <c r="H2233" s="106" t="str">
        <f>IF(ISBLANK(Abfalldokumentation!$W2233),"-",Abfalldokumentation!$W2233)</f>
        <v>-</v>
      </c>
      <c r="I2233" s="106">
        <f>_xlfn.ISOWEEKNUM(C2233)</f>
        <v>49</v>
      </c>
      <c r="J2233" s="107" t="str">
        <f>"Produkte"</f>
        <v>Produkte</v>
      </c>
      <c r="K2233" s="107" t="str">
        <f>"BUs"</f>
        <v>BUs</v>
      </c>
      <c r="L2233" s="107" t="str">
        <f>"Symptome"</f>
        <v>Symptome</v>
      </c>
      <c r="M223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IFERROR(VLOOKUP(Abfalldokumentation!$O2233,Kennzahlen!U:X,3,FALSE)*Abfalldokumentation!$B2233,"0")))),0)</f>
        <v>9.4651380183951126</v>
      </c>
      <c r="N2233" s="106" t="str">
        <f>IF(ISBLANK(Q2233),VLOOKUP(Abfalldokumentation!$O2233,'Linien - BU'!R:S,2,FALSE),Q2233)</f>
        <v>BU4</v>
      </c>
      <c r="O2233" s="108">
        <f>R2233</f>
        <v>29500910</v>
      </c>
      <c r="P2233" s="108">
        <f>T2233</f>
        <v>61</v>
      </c>
      <c r="Q2233" s="109" t="s">
        <v>9</v>
      </c>
      <c r="R2233" s="111">
        <v>29500910</v>
      </c>
      <c r="S2233" s="111">
        <v>4</v>
      </c>
      <c r="T2233" s="111">
        <v>61</v>
      </c>
      <c r="U2233" s="112">
        <v>44537</v>
      </c>
      <c r="V2233" s="113"/>
      <c r="W2233" s="111"/>
      <c r="X2233" s="114" t="str">
        <f>IFERROR(VLOOKUP(Abfalldokumentation!$R2233,Artikel!A:C,3,FALSE),Abfalldokumentation!$R2233)</f>
        <v>ABS Unser Blütenkäse</v>
      </c>
    </row>
    <row r="2234" spans="1:24" ht="30" customHeight="1" x14ac:dyDescent="0.25">
      <c r="A2234" s="103" t="str">
        <f>VLOOKUP(N2234,'Linien - BU'!A:B,2,FALSE)</f>
        <v>BU4</v>
      </c>
      <c r="B2234" s="104">
        <f>S2234</f>
        <v>11</v>
      </c>
      <c r="C2234" s="105">
        <f>Abfalldokumentation!$U2234</f>
        <v>44537</v>
      </c>
      <c r="D2234" s="68" t="str">
        <f>IFERROR(VLOOKUP(Tabelle3[[#This Row],[Artikelnr.]],Produktgruppe!A:B,2,0),Tabelle3[[#This Row],[Produktname]])</f>
        <v>ABS 295</v>
      </c>
      <c r="E2234" s="106" t="str">
        <f>IFERROR(VLOOKUP(Abfalldokumentation!$O2234,Artikel!A:C,3,FALSE),Abfalldokumentation!$O2234)</f>
        <v>ABS GRÜN-PESTO</v>
      </c>
      <c r="F2234" s="106" t="str">
        <f>VLOOKUP(T2234,'Liste Gründe'!A:D,2,FALSE)</f>
        <v>keinen Verwendungszweck</v>
      </c>
      <c r="G2234" s="105" t="str">
        <f>IF(ISBLANK(V2234),VLOOKUP(Abfalldokumentation!$P2234,'Liste Gründe'!A:D,3,FALSE),V2234)</f>
        <v>keinen Verwendungszweck</v>
      </c>
      <c r="H2234" s="106" t="str">
        <f>IF(ISBLANK(Abfalldokumentation!$W2234),"-",Abfalldokumentation!$W2234)</f>
        <v>-</v>
      </c>
      <c r="I2234" s="106">
        <f>_xlfn.ISOWEEKNUM(C2234)</f>
        <v>49</v>
      </c>
      <c r="J2234" s="107" t="str">
        <f>"Produkte"</f>
        <v>Produkte</v>
      </c>
      <c r="K2234" s="107" t="str">
        <f>"BUs"</f>
        <v>BUs</v>
      </c>
      <c r="L2234" s="107" t="str">
        <f>"Symptome"</f>
        <v>Symptome</v>
      </c>
      <c r="M223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IFERROR(VLOOKUP(Abfalldokumentation!$O2234,Kennzahlen!U:X,3,FALSE)*Abfalldokumentation!$B2234,"0")))),0)</f>
        <v>0</v>
      </c>
      <c r="N2234" s="106" t="str">
        <f>IF(ISBLANK(Q2234),VLOOKUP(Abfalldokumentation!$O2234,'Linien - BU'!R:S,2,FALSE),Q2234)</f>
        <v>BU4</v>
      </c>
      <c r="O2234" s="108">
        <f>R2234</f>
        <v>29500952</v>
      </c>
      <c r="P2234" s="108">
        <f>T2234</f>
        <v>61</v>
      </c>
      <c r="Q2234" s="109" t="s">
        <v>9</v>
      </c>
      <c r="R2234" s="111">
        <v>29500952</v>
      </c>
      <c r="S2234" s="111">
        <v>11</v>
      </c>
      <c r="T2234" s="111">
        <v>61</v>
      </c>
      <c r="U2234" s="112">
        <v>44537</v>
      </c>
      <c r="V2234" s="113"/>
      <c r="W2234" s="111"/>
      <c r="X2234" s="114" t="str">
        <f>IFERROR(VLOOKUP(Abfalldokumentation!$R2234,Artikel!A:C,3,FALSE),Abfalldokumentation!$R2234)</f>
        <v>ABS GRÜN-PESTO</v>
      </c>
    </row>
    <row r="2235" spans="1:24" ht="30" customHeight="1" x14ac:dyDescent="0.25">
      <c r="A2235" s="103" t="str">
        <f>VLOOKUP(N2235,'Linien - BU'!A:B,2,FALSE)</f>
        <v>BU4</v>
      </c>
      <c r="B2235" s="104">
        <f t="shared" ref="B2235:B2236" si="374">S2235</f>
        <v>9</v>
      </c>
      <c r="C2235" s="105">
        <f>Abfalldokumentation!$U2235</f>
        <v>44537</v>
      </c>
      <c r="D2235" s="68" t="str">
        <f>IFERROR(VLOOKUP(Tabelle3[[#This Row],[Artikelnr.]],Produktgruppe!A:B,2,0),Tabelle3[[#This Row],[Produktname]])</f>
        <v>ABS 295</v>
      </c>
      <c r="E2235" s="106" t="str">
        <f>IFERROR(VLOOKUP(Abfalldokumentation!$O2235,Artikel!A:C,3,FALSE),Abfalldokumentation!$O2235)</f>
        <v>ABS CAMBOZOLA</v>
      </c>
      <c r="F2235" s="106" t="str">
        <f>VLOOKUP(T2235,'Liste Gründe'!A:D,2,FALSE)</f>
        <v>keinen Verwendungszweck</v>
      </c>
      <c r="G2235" s="105" t="str">
        <f>IF(ISBLANK(V2235),VLOOKUP(Abfalldokumentation!$P2235,'Liste Gründe'!A:D,3,FALSE),V2235)</f>
        <v>keinen Verwendungszweck</v>
      </c>
      <c r="H2235" s="106" t="str">
        <f>IF(ISBLANK(Abfalldokumentation!$W2235),"-",Abfalldokumentation!$W2235)</f>
        <v>-</v>
      </c>
      <c r="I2235" s="106">
        <f t="shared" ref="I2235:I2236" si="375">_xlfn.ISOWEEKNUM(C2235)</f>
        <v>49</v>
      </c>
      <c r="J2235" s="107" t="str">
        <f t="shared" ref="J2235:J2236" si="376">"Produkte"</f>
        <v>Produkte</v>
      </c>
      <c r="K2235" s="107" t="str">
        <f t="shared" ref="K2235:K2236" si="377">"BUs"</f>
        <v>BUs</v>
      </c>
      <c r="L2235" s="107" t="str">
        <f t="shared" ref="L2235:L2236" si="378">"Symptome"</f>
        <v>Symptome</v>
      </c>
      <c r="M223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IFERROR(VLOOKUP(Abfalldokumentation!$O2235,Kennzahlen!U:X,3,FALSE)*Abfalldokumentation!$B2235,"0")))),0)</f>
        <v>8.9105580026070399</v>
      </c>
      <c r="N2235" s="106" t="str">
        <f>IF(ISBLANK(Q2235),VLOOKUP(Abfalldokumentation!$O2235,'Linien - BU'!R:S,2,FALSE),Q2235)</f>
        <v>BU4</v>
      </c>
      <c r="O2235" s="108">
        <f t="shared" ref="O2235:O2236" si="379">R2235</f>
        <v>29501023</v>
      </c>
      <c r="P2235" s="108">
        <f t="shared" ref="P2235:P2236" si="380">T2235</f>
        <v>61</v>
      </c>
      <c r="Q2235" s="109" t="s">
        <v>9</v>
      </c>
      <c r="R2235" s="111">
        <v>29501023</v>
      </c>
      <c r="S2235" s="111">
        <v>9</v>
      </c>
      <c r="T2235" s="111">
        <v>61</v>
      </c>
      <c r="U2235" s="112">
        <v>44537</v>
      </c>
      <c r="V2235" s="113"/>
      <c r="W2235" s="111"/>
      <c r="X2235" s="114" t="str">
        <f>IFERROR(VLOOKUP(Abfalldokumentation!$R2235,Artikel!A:C,3,FALSE),Abfalldokumentation!$R2235)</f>
        <v>ABS CAMBOZOLA</v>
      </c>
    </row>
    <row r="2236" spans="1:24" ht="30" customHeight="1" x14ac:dyDescent="0.25">
      <c r="A2236" s="103" t="str">
        <f>VLOOKUP(N2236,'Linien - BU'!A:B,2,FALSE)</f>
        <v>BU4</v>
      </c>
      <c r="B2236" s="104">
        <f t="shared" si="374"/>
        <v>12</v>
      </c>
      <c r="C2236" s="105">
        <f>Abfalldokumentation!$U2236</f>
        <v>44537</v>
      </c>
      <c r="D2236" s="68" t="str">
        <f>IFERROR(VLOOKUP(Tabelle3[[#This Row],[Artikelnr.]],Produktgruppe!A:B,2,0),Tabelle3[[#This Row],[Produktname]])</f>
        <v>ABS 295</v>
      </c>
      <c r="E2236" s="106" t="str">
        <f>IFERROR(VLOOKUP(Abfalldokumentation!$O2236,Artikel!A:C,3,FALSE),Abfalldokumentation!$O2236)</f>
        <v>ABS CAMBOZOLA</v>
      </c>
      <c r="F2236" s="106" t="str">
        <f>VLOOKUP(T2236,'Liste Gründe'!A:D,2,FALSE)</f>
        <v>keinen Verwendungszweck</v>
      </c>
      <c r="G2236" s="105" t="str">
        <f>IF(ISBLANK(V2236),VLOOKUP(Abfalldokumentation!$P2236,'Liste Gründe'!A:D,3,FALSE),V2236)</f>
        <v>keinen Verwendungszweck</v>
      </c>
      <c r="H2236" s="106" t="str">
        <f>IF(ISBLANK(Abfalldokumentation!$W2236),"-",Abfalldokumentation!$W2236)</f>
        <v>-</v>
      </c>
      <c r="I2236" s="106">
        <f t="shared" si="375"/>
        <v>49</v>
      </c>
      <c r="J2236" s="107" t="str">
        <f t="shared" si="376"/>
        <v>Produkte</v>
      </c>
      <c r="K2236" s="107" t="str">
        <f t="shared" si="377"/>
        <v>BUs</v>
      </c>
      <c r="L2236" s="107" t="str">
        <f t="shared" si="378"/>
        <v>Symptome</v>
      </c>
      <c r="M223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IFERROR(VLOOKUP(Abfalldokumentation!$O2236,Kennzahlen!U:X,3,FALSE)*Abfalldokumentation!$B2236,"0")))),0)</f>
        <v>8.9105580026070399</v>
      </c>
      <c r="N2236" s="106" t="str">
        <f>IF(ISBLANK(Q2236),VLOOKUP(Abfalldokumentation!$O2236,'Linien - BU'!R:S,2,FALSE),Q2236)</f>
        <v>BU4</v>
      </c>
      <c r="O2236" s="108">
        <f t="shared" si="379"/>
        <v>29501023</v>
      </c>
      <c r="P2236" s="108">
        <f t="shared" si="380"/>
        <v>61</v>
      </c>
      <c r="Q2236" s="109" t="s">
        <v>9</v>
      </c>
      <c r="R2236" s="122">
        <v>29501023</v>
      </c>
      <c r="S2236" s="122">
        <v>12</v>
      </c>
      <c r="T2236" s="111">
        <v>61</v>
      </c>
      <c r="U2236" s="112">
        <v>44537</v>
      </c>
      <c r="V2236" s="121"/>
      <c r="W2236" s="122"/>
      <c r="X2236" s="123" t="str">
        <f>IFERROR(VLOOKUP(Abfalldokumentation!$R2236,Artikel!A:C,3,FALSE),Abfalldokumentation!$R2236)</f>
        <v>ABS CAMBOZOLA</v>
      </c>
    </row>
    <row r="2237" spans="1:24" ht="30" customHeight="1" x14ac:dyDescent="0.25">
      <c r="A2237" s="103" t="str">
        <f>VLOOKUP(N2237,'Linien - BU'!A:B,2,FALSE)</f>
        <v>BU4</v>
      </c>
      <c r="B2237" s="104">
        <f>S2237</f>
        <v>13</v>
      </c>
      <c r="C2237" s="105">
        <f>Abfalldokumentation!$U2237</f>
        <v>44537</v>
      </c>
      <c r="D2237" s="68" t="str">
        <f>IFERROR(VLOOKUP(Tabelle3[[#This Row],[Artikelnr.]],Produktgruppe!A:B,2,0),Tabelle3[[#This Row],[Produktname]])</f>
        <v>ABS 295</v>
      </c>
      <c r="E2237" s="106" t="str">
        <f>IFERROR(VLOOKUP(Abfalldokumentation!$O2237,Artikel!A:C,3,FALSE),Abfalldokumentation!$O2237)</f>
        <v>ABS KELLERGEIST</v>
      </c>
      <c r="F2237" s="106" t="str">
        <f>VLOOKUP(T2237,'Liste Gründe'!A:D,2,FALSE)</f>
        <v>Verpackungsfehler</v>
      </c>
      <c r="G2237" s="105" t="str">
        <f>IF(ISBLANK(V2237),VLOOKUP(Abfalldokumentation!$P2237,'Liste Gründe'!A:D,3,FALSE),V2237)</f>
        <v>offene Verpackung</v>
      </c>
      <c r="H2237" s="106" t="str">
        <f>IF(ISBLANK(Abfalldokumentation!$W2237),"-",Abfalldokumentation!$W2237)</f>
        <v>-</v>
      </c>
      <c r="I2237" s="106">
        <f>_xlfn.ISOWEEKNUM(C2237)</f>
        <v>49</v>
      </c>
      <c r="J2237" s="107" t="str">
        <f>"Produkte"</f>
        <v>Produkte</v>
      </c>
      <c r="K2237" s="107" t="str">
        <f>"BUs"</f>
        <v>BUs</v>
      </c>
      <c r="L2237" s="107" t="str">
        <f>"Symptome"</f>
        <v>Symptome</v>
      </c>
      <c r="M223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IFERROR(VLOOKUP(Abfalldokumentation!$O2237,Kennzahlen!U:X,3,FALSE)*Abfalldokumentation!$B2237,"0")))),0)</f>
        <v>8.0682678667519738</v>
      </c>
      <c r="N2237" s="106" t="str">
        <f>IF(ISBLANK(Q2237),VLOOKUP(Abfalldokumentation!$O2237,'Linien - BU'!R:S,2,FALSE),Q2237)</f>
        <v>BU4</v>
      </c>
      <c r="O2237" s="108">
        <f>R2237</f>
        <v>29501028</v>
      </c>
      <c r="P2237" s="108">
        <f>T2237</f>
        <v>82</v>
      </c>
      <c r="Q2237" s="109" t="s">
        <v>9</v>
      </c>
      <c r="R2237" s="111">
        <v>29501028</v>
      </c>
      <c r="S2237" s="111">
        <v>13</v>
      </c>
      <c r="T2237" s="111">
        <v>82</v>
      </c>
      <c r="U2237" s="112">
        <v>44537</v>
      </c>
      <c r="V2237" s="113"/>
      <c r="W2237" s="111"/>
      <c r="X2237" s="114" t="str">
        <f>IFERROR(VLOOKUP(Abfalldokumentation!$R2237,Artikel!A:C,3,FALSE),Abfalldokumentation!$R2237)</f>
        <v>ABS KELLERGEIST</v>
      </c>
    </row>
    <row r="2238" spans="1:24" ht="30" customHeight="1" x14ac:dyDescent="0.25">
      <c r="A2238" s="103" t="str">
        <f>VLOOKUP(N2238,'Linien - BU'!A:B,2,FALSE)</f>
        <v>BU4</v>
      </c>
      <c r="B2238" s="104">
        <f>S2238</f>
        <v>13</v>
      </c>
      <c r="C2238" s="105">
        <f>Abfalldokumentation!$U2238</f>
        <v>44537</v>
      </c>
      <c r="D2238" s="68" t="str">
        <f>IFERROR(VLOOKUP(Tabelle3[[#This Row],[Artikelnr.]],Produktgruppe!A:B,2,0),Tabelle3[[#This Row],[Produktname]])</f>
        <v>ABS 295</v>
      </c>
      <c r="E2238" s="106" t="str">
        <f>IFERROR(VLOOKUP(Abfalldokumentation!$O2238,Artikel!A:C,3,FALSE),Abfalldokumentation!$O2238)</f>
        <v>ABS KELLERGEIST</v>
      </c>
      <c r="F2238" s="106" t="str">
        <f>VLOOKUP(T2238,'Liste Gründe'!A:D,2,FALSE)</f>
        <v>Verpackungsfehler</v>
      </c>
      <c r="G2238" s="105" t="str">
        <f>IF(ISBLANK(V2238),VLOOKUP(Abfalldokumentation!$P2238,'Liste Gründe'!A:D,3,FALSE),V2238)</f>
        <v>offene Verpackung</v>
      </c>
      <c r="H2238" s="106" t="str">
        <f>IF(ISBLANK(Abfalldokumentation!$W2238),"-",Abfalldokumentation!$W2238)</f>
        <v>-</v>
      </c>
      <c r="I2238" s="106">
        <f>_xlfn.ISOWEEKNUM(C2238)</f>
        <v>49</v>
      </c>
      <c r="J2238" s="107" t="str">
        <f>"Produkte"</f>
        <v>Produkte</v>
      </c>
      <c r="K2238" s="107" t="str">
        <f>"BUs"</f>
        <v>BUs</v>
      </c>
      <c r="L2238" s="107" t="str">
        <f>"Symptome"</f>
        <v>Symptome</v>
      </c>
      <c r="M223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IFERROR(VLOOKUP(Abfalldokumentation!$O2238,Kennzahlen!U:X,3,FALSE)*Abfalldokumentation!$B2238,"0")))),0)</f>
        <v>8.0682678667519738</v>
      </c>
      <c r="N2238" s="106" t="str">
        <f>IF(ISBLANK(Q2238),VLOOKUP(Abfalldokumentation!$O2238,'Linien - BU'!R:S,2,FALSE),Q2238)</f>
        <v>BU4</v>
      </c>
      <c r="O2238" s="108">
        <f>R2238</f>
        <v>29501028</v>
      </c>
      <c r="P2238" s="108">
        <f>T2238</f>
        <v>82</v>
      </c>
      <c r="Q2238" s="109" t="s">
        <v>9</v>
      </c>
      <c r="R2238" s="111">
        <v>29501028</v>
      </c>
      <c r="S2238" s="111">
        <v>13</v>
      </c>
      <c r="T2238" s="111">
        <v>82</v>
      </c>
      <c r="U2238" s="112">
        <v>44537</v>
      </c>
      <c r="V2238" s="113"/>
      <c r="W2238" s="111"/>
      <c r="X2238" s="114" t="str">
        <f>IFERROR(VLOOKUP(Abfalldokumentation!$R2238,Artikel!A:C,3,FALSE),Abfalldokumentation!$R2238)</f>
        <v>ABS KELLERGEIST</v>
      </c>
    </row>
    <row r="2239" spans="1:24" ht="30" customHeight="1" x14ac:dyDescent="0.25">
      <c r="A2239" s="103" t="str">
        <f>VLOOKUP(N2239,'Linien - BU'!A:B,2,FALSE)</f>
        <v>BU4</v>
      </c>
      <c r="B2239" s="104">
        <f>S2239</f>
        <v>10</v>
      </c>
      <c r="C2239" s="105">
        <f>Abfalldokumentation!$U2239</f>
        <v>44537</v>
      </c>
      <c r="D2239" s="68" t="str">
        <f>IFERROR(VLOOKUP(Tabelle3[[#This Row],[Artikelnr.]],Produktgruppe!A:B,2,0),Tabelle3[[#This Row],[Produktname]])</f>
        <v>ABS 295</v>
      </c>
      <c r="E2239" s="106" t="str">
        <f>IFERROR(VLOOKUP(Abfalldokumentation!$O2239,Artikel!A:C,3,FALSE),Abfalldokumentation!$O2239)</f>
        <v>ABS BRUSCHETTA</v>
      </c>
      <c r="F2239" s="106" t="str">
        <f>VLOOKUP(T2239,'Liste Gründe'!A:D,2,FALSE)</f>
        <v>keinen Verwendungszweck</v>
      </c>
      <c r="G2239" s="105" t="str">
        <f>IF(ISBLANK(V2239),VLOOKUP(Abfalldokumentation!$P2239,'Liste Gründe'!A:D,3,FALSE),V2239)</f>
        <v>keinen Verwendungszweck</v>
      </c>
      <c r="H2239" s="106" t="str">
        <f>IF(ISBLANK(Abfalldokumentation!$W2239),"-",Abfalldokumentation!$W2239)</f>
        <v>-</v>
      </c>
      <c r="I2239" s="106">
        <f>_xlfn.ISOWEEKNUM(C2239)</f>
        <v>49</v>
      </c>
      <c r="J2239" s="107" t="str">
        <f>"Produkte"</f>
        <v>Produkte</v>
      </c>
      <c r="K2239" s="107" t="str">
        <f>"BUs"</f>
        <v>BUs</v>
      </c>
      <c r="L2239" s="107" t="str">
        <f>"Symptome"</f>
        <v>Symptome</v>
      </c>
      <c r="M223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IFERROR(VLOOKUP(Abfalldokumentation!$O2239,Kennzahlen!U:X,3,FALSE)*Abfalldokumentation!$B2239,"0")))),0)</f>
        <v>7.281148389532067</v>
      </c>
      <c r="N2239" s="106" t="str">
        <f>IF(ISBLANK(Q2239),VLOOKUP(Abfalldokumentation!$O2239,'Linien - BU'!R:S,2,FALSE),Q2239)</f>
        <v>BU4</v>
      </c>
      <c r="O2239" s="108">
        <f>R2239</f>
        <v>29501029</v>
      </c>
      <c r="P2239" s="108">
        <f>T2239</f>
        <v>61</v>
      </c>
      <c r="Q2239" s="109" t="s">
        <v>9</v>
      </c>
      <c r="R2239" s="111">
        <v>29501029</v>
      </c>
      <c r="S2239" s="111">
        <v>10</v>
      </c>
      <c r="T2239" s="111">
        <v>61</v>
      </c>
      <c r="U2239" s="112">
        <v>44537</v>
      </c>
      <c r="V2239" s="113"/>
      <c r="W2239" s="111"/>
      <c r="X2239" s="114" t="str">
        <f>IFERROR(VLOOKUP(Abfalldokumentation!$R2239,Artikel!A:C,3,FALSE),Abfalldokumentation!$R2239)</f>
        <v>ABS BRUSCHETTA</v>
      </c>
    </row>
    <row r="2240" spans="1:24" ht="30" customHeight="1" x14ac:dyDescent="0.25">
      <c r="A2240" s="103" t="str">
        <f>VLOOKUP(N2240,'Linien - BU'!A:B,2,FALSE)</f>
        <v>BU4</v>
      </c>
      <c r="B2240" s="104">
        <f t="shared" ref="B2240:B2242" si="381">S2240</f>
        <v>13</v>
      </c>
      <c r="C2240" s="105">
        <f>Abfalldokumentation!$U2240</f>
        <v>44537</v>
      </c>
      <c r="D2240" s="68" t="str">
        <f>IFERROR(VLOOKUP(Tabelle3[[#This Row],[Artikelnr.]],Produktgruppe!A:B,2,0),Tabelle3[[#This Row],[Produktname]])</f>
        <v>ABS 495</v>
      </c>
      <c r="E2240" s="106" t="str">
        <f>IFERROR(VLOOKUP(Abfalldokumentation!$O2240,Artikel!A:C,3,FALSE),Abfalldokumentation!$O2240)</f>
        <v>ABS BUN-PF 50% L33 vaku</v>
      </c>
      <c r="F2240" s="106" t="str">
        <f>VLOOKUP(T2240,'Liste Gründe'!A:D,2,FALSE)</f>
        <v>keinen Verwendungszweck</v>
      </c>
      <c r="G2240" s="105" t="str">
        <f>IF(ISBLANK(V2240),VLOOKUP(Abfalldokumentation!$P2240,'Liste Gründe'!A:D,3,FALSE),V2240)</f>
        <v>keinen Verwendungszweck</v>
      </c>
      <c r="H2240" s="106" t="str">
        <f>IF(ISBLANK(Abfalldokumentation!$W2240),"-",Abfalldokumentation!$W2240)</f>
        <v>-</v>
      </c>
      <c r="I2240" s="106">
        <f t="shared" ref="I2240:I2242" si="382">_xlfn.ISOWEEKNUM(C2240)</f>
        <v>49</v>
      </c>
      <c r="J2240" s="107" t="str">
        <f t="shared" ref="J2240:J2242" si="383">"Produkte"</f>
        <v>Produkte</v>
      </c>
      <c r="K2240" s="107" t="str">
        <f t="shared" ref="K2240:K2242" si="384">"BUs"</f>
        <v>BUs</v>
      </c>
      <c r="L2240" s="107" t="str">
        <f t="shared" ref="L2240:L2242" si="385">"Symptome"</f>
        <v>Symptome</v>
      </c>
      <c r="M224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IFERROR(VLOOKUP(Abfalldokumentation!$O2240,Kennzahlen!U:X,3,FALSE)*Abfalldokumentation!$B2240,"0")))),0)</f>
        <v>0</v>
      </c>
      <c r="N2240" s="106" t="str">
        <f>IF(ISBLANK(Q2240),VLOOKUP(Abfalldokumentation!$O2240,'Linien - BU'!R:S,2,FALSE),Q2240)</f>
        <v>BU4</v>
      </c>
      <c r="O2240" s="108">
        <f t="shared" ref="O2240:O2242" si="386">R2240</f>
        <v>49500166</v>
      </c>
      <c r="P2240" s="108">
        <f t="shared" ref="P2240:P2242" si="387">T2240</f>
        <v>61</v>
      </c>
      <c r="Q2240" s="109" t="s">
        <v>9</v>
      </c>
      <c r="R2240" s="111">
        <v>49500166</v>
      </c>
      <c r="S2240" s="111">
        <v>13</v>
      </c>
      <c r="T2240" s="111">
        <v>61</v>
      </c>
      <c r="U2240" s="112">
        <v>44537</v>
      </c>
      <c r="V2240" s="113"/>
      <c r="W2240" s="111"/>
      <c r="X2240" s="114" t="str">
        <f>IFERROR(VLOOKUP(Abfalldokumentation!$R2240,Artikel!A:C,3,FALSE),Abfalldokumentation!$R2240)</f>
        <v>ABS BUN-PF 50% L33 vaku</v>
      </c>
    </row>
    <row r="2241" spans="1:24" ht="30" customHeight="1" x14ac:dyDescent="0.25">
      <c r="A2241" s="103" t="str">
        <f>VLOOKUP(N2241,'Linien - BU'!A:B,2,FALSE)</f>
        <v>BU4</v>
      </c>
      <c r="B2241" s="104">
        <f t="shared" si="381"/>
        <v>303</v>
      </c>
      <c r="C2241" s="105">
        <f>Abfalldokumentation!$U2241</f>
        <v>44537</v>
      </c>
      <c r="D2241" s="68" t="str">
        <f>IFERROR(VLOOKUP(Tabelle3[[#This Row],[Artikelnr.]],Produktgruppe!A:B,2,0),Tabelle3[[#This Row],[Produktname]])</f>
        <v>ABS 495</v>
      </c>
      <c r="E2241" s="106" t="str">
        <f>IFERROR(VLOOKUP(Abfalldokumentation!$O2241,Artikel!A:C,3,FALSE),Abfalldokumentation!$O2241)</f>
        <v>ABS CAMBOZOLA-VAKU</v>
      </c>
      <c r="F2241" s="106" t="str">
        <f>VLOOKUP(T2241,'Liste Gründe'!A:D,2,FALSE)</f>
        <v>keinen Verwendungszweck</v>
      </c>
      <c r="G2241" s="105" t="str">
        <f>IF(ISBLANK(V2241),VLOOKUP(Abfalldokumentation!$P2241,'Liste Gründe'!A:D,3,FALSE),V2241)</f>
        <v>keinen Verwendungszweck</v>
      </c>
      <c r="H2241" s="106" t="str">
        <f>IF(ISBLANK(Abfalldokumentation!$W2241),"-",Abfalldokumentation!$W2241)</f>
        <v>-</v>
      </c>
      <c r="I2241" s="106">
        <f t="shared" si="382"/>
        <v>49</v>
      </c>
      <c r="J2241" s="107" t="str">
        <f t="shared" si="383"/>
        <v>Produkte</v>
      </c>
      <c r="K2241" s="107" t="str">
        <f t="shared" si="384"/>
        <v>BUs</v>
      </c>
      <c r="L2241" s="107" t="str">
        <f t="shared" si="385"/>
        <v>Symptome</v>
      </c>
      <c r="M224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IFERROR(VLOOKUP(Abfalldokumentation!$O2241,Kennzahlen!U:X,3,FALSE)*Abfalldokumentation!$B2241,"0")))),0)</f>
        <v>8.9105580026070399</v>
      </c>
      <c r="N2241" s="106" t="str">
        <f>IF(ISBLANK(Q2241),VLOOKUP(Abfalldokumentation!$O2241,'Linien - BU'!R:S,2,FALSE),Q2241)</f>
        <v>BU4</v>
      </c>
      <c r="O2241" s="108">
        <f t="shared" si="386"/>
        <v>49500194</v>
      </c>
      <c r="P2241" s="108">
        <f t="shared" si="387"/>
        <v>61</v>
      </c>
      <c r="Q2241" s="109" t="s">
        <v>9</v>
      </c>
      <c r="R2241" s="122">
        <v>49500194</v>
      </c>
      <c r="S2241" s="122">
        <v>303</v>
      </c>
      <c r="T2241" s="111">
        <v>61</v>
      </c>
      <c r="U2241" s="112">
        <v>44537</v>
      </c>
      <c r="V2241" s="121"/>
      <c r="W2241" s="122"/>
      <c r="X2241" s="123" t="str">
        <f>IFERROR(VLOOKUP(Abfalldokumentation!$R2241,Artikel!A:C,3,FALSE),Abfalldokumentation!$R2241)</f>
        <v>ABS CAMBOZOLA-VAKU</v>
      </c>
    </row>
    <row r="2242" spans="1:24" ht="30" customHeight="1" x14ac:dyDescent="0.25">
      <c r="A2242" s="103" t="str">
        <f>VLOOKUP(N2242,'Linien - BU'!A:B,2,FALSE)</f>
        <v>BU4</v>
      </c>
      <c r="B2242" s="104">
        <f t="shared" si="381"/>
        <v>318</v>
      </c>
      <c r="C2242" s="105">
        <f>Abfalldokumentation!$U2242</f>
        <v>44537</v>
      </c>
      <c r="D2242" s="68" t="str">
        <f>IFERROR(VLOOKUP(Tabelle3[[#This Row],[Artikelnr.]],Produktgruppe!A:B,2,0),Tabelle3[[#This Row],[Produktname]])</f>
        <v>ABS 495</v>
      </c>
      <c r="E2242" s="106" t="str">
        <f>IFERROR(VLOOKUP(Abfalldokumentation!$O2242,Artikel!A:C,3,FALSE),Abfalldokumentation!$O2242)</f>
        <v>ABS BLU-FOU-VAKU</v>
      </c>
      <c r="F2242" s="106" t="str">
        <f>VLOOKUP(T2242,'Liste Gründe'!A:D,2,FALSE)</f>
        <v>keinen Verwendungszweck</v>
      </c>
      <c r="G2242" s="105" t="str">
        <f>IF(ISBLANK(V2242),VLOOKUP(Abfalldokumentation!$P2242,'Liste Gründe'!A:D,3,FALSE),V2242)</f>
        <v>keinen Verwendungszweck</v>
      </c>
      <c r="H2242" s="106" t="str">
        <f>IF(ISBLANK(Abfalldokumentation!$W2242),"-",Abfalldokumentation!$W2242)</f>
        <v>-</v>
      </c>
      <c r="I2242" s="106">
        <f t="shared" si="382"/>
        <v>49</v>
      </c>
      <c r="J2242" s="107" t="str">
        <f t="shared" si="383"/>
        <v>Produkte</v>
      </c>
      <c r="K2242" s="107" t="str">
        <f t="shared" si="384"/>
        <v>BUs</v>
      </c>
      <c r="L2242" s="107" t="str">
        <f t="shared" si="385"/>
        <v>Symptome</v>
      </c>
      <c r="M224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IFERROR(VLOOKUP(Abfalldokumentation!$O2242,Kennzahlen!U:X,3,FALSE)*Abfalldokumentation!$B2242,"0")))),0)</f>
        <v>6.5857900165143262</v>
      </c>
      <c r="N2242" s="106" t="str">
        <f>IF(ISBLANK(Q2242),VLOOKUP(Abfalldokumentation!$O2242,'Linien - BU'!R:S,2,FALSE),Q2242)</f>
        <v>BU4</v>
      </c>
      <c r="O2242" s="108">
        <f t="shared" si="386"/>
        <v>49500196</v>
      </c>
      <c r="P2242" s="108">
        <f t="shared" si="387"/>
        <v>61</v>
      </c>
      <c r="Q2242" s="109" t="s">
        <v>9</v>
      </c>
      <c r="R2242" s="122">
        <v>49500196</v>
      </c>
      <c r="S2242" s="122">
        <v>318</v>
      </c>
      <c r="T2242" s="111">
        <v>61</v>
      </c>
      <c r="U2242" s="112">
        <v>44537</v>
      </c>
      <c r="V2242" s="121"/>
      <c r="W2242" s="122"/>
      <c r="X2242" s="123" t="str">
        <f>IFERROR(VLOOKUP(Abfalldokumentation!$R2242,Artikel!A:C,3,FALSE),Abfalldokumentation!$R2242)</f>
        <v>ABS BLU-FOU-VAKU</v>
      </c>
    </row>
    <row r="2243" spans="1:24" ht="30" customHeight="1" x14ac:dyDescent="0.25">
      <c r="A2243" s="103" t="str">
        <f>VLOOKUP(N2243,'Linien - BU'!A:B,2,FALSE)</f>
        <v>Rest</v>
      </c>
      <c r="B2243" s="104">
        <f>S2243</f>
        <v>9</v>
      </c>
      <c r="C2243" s="105">
        <f>Abfalldokumentation!$U2243</f>
        <v>44533</v>
      </c>
      <c r="D2243" s="68" t="str">
        <f>IFERROR(VLOOKUP(Tabelle3[[#This Row],[Artikelnr.]],Produktgruppe!A:B,2,0),Tabelle3[[#This Row],[Produktname]])</f>
        <v>Rest</v>
      </c>
      <c r="E2243" s="106" t="str">
        <f>IFERROR(VLOOKUP(Abfalldokumentation!$O2243,Artikel!A:C,3,FALSE),Abfalldokumentation!$O2243)</f>
        <v>-</v>
      </c>
      <c r="F2243" s="106" t="str">
        <f>VLOOKUP(T2243,'Liste Gründe'!A:D,2,FALSE)</f>
        <v>Linienbezogen</v>
      </c>
      <c r="G2243" s="105" t="str">
        <f>IF(ISBLANK(V2243),VLOOKUP(Abfalldokumentation!$P2243,'Liste Gründe'!A:D,3,FALSE),V2243)</f>
        <v>runter gefallen</v>
      </c>
      <c r="H2243" s="106" t="str">
        <f>IF(ISBLANK(Abfalldokumentation!$W2243),"-",Abfalldokumentation!$W2243)</f>
        <v>-</v>
      </c>
      <c r="I2243" s="106">
        <f>_xlfn.ISOWEEKNUM(C2243)</f>
        <v>48</v>
      </c>
      <c r="J2243" s="107" t="str">
        <f>"Produkte"</f>
        <v>Produkte</v>
      </c>
      <c r="K2243" s="107" t="str">
        <f>"BUs"</f>
        <v>BUs</v>
      </c>
      <c r="L2243" s="107" t="str">
        <f>"Symptome"</f>
        <v>Symptome</v>
      </c>
      <c r="M224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IFERROR(VLOOKUP(Abfalldokumentation!$O2243,Kennzahlen!U:X,3,FALSE)*Abfalldokumentation!$B2243,"0")))),0)</f>
        <v>0</v>
      </c>
      <c r="N2243" s="106" t="str">
        <f>IF(ISBLANK(Q2243),VLOOKUP(Abfalldokumentation!$O2243,'Linien - BU'!R:S,2,FALSE),Q2243)</f>
        <v>Logistik</v>
      </c>
      <c r="O2243" s="108" t="str">
        <f>R2243</f>
        <v>-</v>
      </c>
      <c r="P2243" s="108">
        <f>T2243</f>
        <v>32</v>
      </c>
      <c r="Q2243" s="109" t="s">
        <v>245</v>
      </c>
      <c r="R2243" s="111" t="s">
        <v>52</v>
      </c>
      <c r="S2243" s="111">
        <v>9</v>
      </c>
      <c r="T2243" s="111">
        <v>32</v>
      </c>
      <c r="U2243" s="112">
        <v>44533</v>
      </c>
      <c r="V2243" s="113"/>
      <c r="W2243" s="111"/>
      <c r="X2243" s="114" t="str">
        <f>IFERROR(VLOOKUP(Abfalldokumentation!$R2243,Artikel!A:C,3,FALSE),Abfalldokumentation!$R2243)</f>
        <v>-</v>
      </c>
    </row>
    <row r="2244" spans="1:24" ht="30" customHeight="1" x14ac:dyDescent="0.25">
      <c r="A2244" s="103" t="str">
        <f>VLOOKUP(N2244,'Linien - BU'!A:B,2,FALSE)</f>
        <v>BU3</v>
      </c>
      <c r="B2244" s="104">
        <f>S2244</f>
        <v>115</v>
      </c>
      <c r="C2244" s="105">
        <f>Abfalldokumentation!$U2244</f>
        <v>44533</v>
      </c>
      <c r="D2244" s="68">
        <f>IFERROR(VLOOKUP(Tabelle3[[#This Row],[Artikelnr.]],Produktgruppe!A:B,2,0),Tabelle3[[#This Row],[Produktname]])</f>
        <v>295010003</v>
      </c>
      <c r="E2244" s="106">
        <f>IFERROR(VLOOKUP(Abfalldokumentation!$O2244,Artikel!A:C,3,FALSE),Abfalldokumentation!$O2244)</f>
        <v>295010003</v>
      </c>
      <c r="F2244" s="106" t="str">
        <f>VLOOKUP(T2244,'Liste Gründe'!A:D,2,FALSE)</f>
        <v>keinen Verwendungszweck</v>
      </c>
      <c r="G2244" s="105" t="str">
        <f>IF(ISBLANK(V2244),VLOOKUP(Abfalldokumentation!$P2244,'Liste Gründe'!A:D,3,FALSE),V2244)</f>
        <v>keinen Verwendungszweck</v>
      </c>
      <c r="H2244" s="106" t="str">
        <f>IF(ISBLANK(Abfalldokumentation!$W2244),"-",Abfalldokumentation!$W2244)</f>
        <v>-</v>
      </c>
      <c r="I2244" s="106">
        <f>_xlfn.ISOWEEKNUM(C2244)</f>
        <v>48</v>
      </c>
      <c r="J2244" s="107" t="str">
        <f>"Produkte"</f>
        <v>Produkte</v>
      </c>
      <c r="K2244" s="107" t="str">
        <f>"BUs"</f>
        <v>BUs</v>
      </c>
      <c r="L2244" s="107" t="str">
        <f>"Symptome"</f>
        <v>Symptome</v>
      </c>
      <c r="M224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IFERROR(VLOOKUP(Abfalldokumentation!$O2244,Kennzahlen!U:X,3,FALSE)*Abfalldokumentation!$B2244,"0")))),0)</f>
        <v>0</v>
      </c>
      <c r="N2244" s="106" t="str">
        <f>IF(ISBLANK(Q2244),VLOOKUP(Abfalldokumentation!$O2244,'Linien - BU'!R:S,2,FALSE),Q2244)</f>
        <v>BU3</v>
      </c>
      <c r="O2244" s="108">
        <f>R2244</f>
        <v>295010003</v>
      </c>
      <c r="P2244" s="108">
        <f>T2244</f>
        <v>61</v>
      </c>
      <c r="Q2244" s="109" t="s">
        <v>8</v>
      </c>
      <c r="R2244" s="111">
        <v>295010003</v>
      </c>
      <c r="S2244" s="111">
        <v>115</v>
      </c>
      <c r="T2244" s="111">
        <v>61</v>
      </c>
      <c r="U2244" s="112">
        <v>44533</v>
      </c>
      <c r="V2244" s="113"/>
      <c r="W2244" s="111"/>
      <c r="X2244" s="114">
        <f>IFERROR(VLOOKUP(Abfalldokumentation!$R2244,Artikel!A:C,3,FALSE),Abfalldokumentation!$R2244)</f>
        <v>295010003</v>
      </c>
    </row>
    <row r="2245" spans="1:24" ht="30" customHeight="1" x14ac:dyDescent="0.25">
      <c r="A2245" s="103" t="str">
        <f>VLOOKUP(N2245,'Linien - BU'!A:B,2,FALSE)</f>
        <v>BU3</v>
      </c>
      <c r="B2245" s="104">
        <f t="shared" ref="B2245:B2253" si="388">S2245</f>
        <v>88</v>
      </c>
      <c r="C2245" s="105">
        <f>Abfalldokumentation!$U2245</f>
        <v>44533</v>
      </c>
      <c r="D2245" s="68" t="str">
        <f>IFERROR(VLOOKUP(Tabelle3[[#This Row],[Artikelnr.]],Produktgruppe!A:B,2,0),Tabelle3[[#This Row],[Produktname]])</f>
        <v>VOS 295</v>
      </c>
      <c r="E2245" s="106" t="str">
        <f>IFERROR(VLOOKUP(Abfalldokumentation!$O2245,Artikel!A:C,3,FALSE),Abfalldokumentation!$O2245)</f>
        <v>VOS FK MEL-MANG</v>
      </c>
      <c r="F2245" s="106" t="str">
        <f>VLOOKUP(T2245,'Liste Gründe'!A:D,2,FALSE)</f>
        <v>keinen Verwendungszweck</v>
      </c>
      <c r="G2245" s="105" t="str">
        <f>IF(ISBLANK(V2245),VLOOKUP(Abfalldokumentation!$P2245,'Liste Gründe'!A:D,3,FALSE),V2245)</f>
        <v>keinen Verwendungszweck</v>
      </c>
      <c r="H2245" s="106" t="str">
        <f>IF(ISBLANK(Abfalldokumentation!$W2245),"-",Abfalldokumentation!$W2245)</f>
        <v>-</v>
      </c>
      <c r="I2245" s="106">
        <f t="shared" ref="I2245:I2253" si="389">_xlfn.ISOWEEKNUM(C2245)</f>
        <v>48</v>
      </c>
      <c r="J2245" s="107" t="str">
        <f t="shared" ref="J2245:J2253" si="390">"Produkte"</f>
        <v>Produkte</v>
      </c>
      <c r="K2245" s="107" t="str">
        <f t="shared" ref="K2245:K2253" si="391">"BUs"</f>
        <v>BUs</v>
      </c>
      <c r="L2245" s="107" t="str">
        <f t="shared" ref="L2245:L2253" si="392">"Symptome"</f>
        <v>Symptome</v>
      </c>
      <c r="M224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IFERROR(VLOOKUP(Abfalldokumentation!$O2245,Kennzahlen!U:X,3,FALSE)*Abfalldokumentation!$B2245,"0")))),0)</f>
        <v>0</v>
      </c>
      <c r="N2245" s="106" t="str">
        <f>IF(ISBLANK(Q2245),VLOOKUP(Abfalldokumentation!$O2245,'Linien - BU'!R:S,2,FALSE),Q2245)</f>
        <v>BU3</v>
      </c>
      <c r="O2245" s="108">
        <f t="shared" ref="O2245:O2253" si="393">R2245</f>
        <v>29501113</v>
      </c>
      <c r="P2245" s="108">
        <f t="shared" ref="P2245:P2253" si="394">T2245</f>
        <v>61</v>
      </c>
      <c r="Q2245" s="109" t="s">
        <v>8</v>
      </c>
      <c r="R2245" s="111">
        <v>29501113</v>
      </c>
      <c r="S2245" s="111">
        <v>88</v>
      </c>
      <c r="T2245" s="111">
        <v>61</v>
      </c>
      <c r="U2245" s="112">
        <v>44533</v>
      </c>
      <c r="V2245" s="113"/>
      <c r="W2245" s="111"/>
      <c r="X2245" s="114" t="str">
        <f>IFERROR(VLOOKUP(Abfalldokumentation!$R2245,Artikel!A:C,3,FALSE),Abfalldokumentation!$R2245)</f>
        <v>VOS FK MEL-MANG</v>
      </c>
    </row>
    <row r="2246" spans="1:24" ht="30" customHeight="1" x14ac:dyDescent="0.25">
      <c r="A2246" s="103" t="str">
        <f>VLOOKUP(N2246,'Linien - BU'!A:B,2,FALSE)</f>
        <v>BU1</v>
      </c>
      <c r="B2246" s="104">
        <f t="shared" si="388"/>
        <v>57</v>
      </c>
      <c r="C2246" s="105">
        <f>Abfalldokumentation!$U2246</f>
        <v>44533</v>
      </c>
      <c r="D2246" s="68" t="str">
        <f>IFERROR(VLOOKUP(Tabelle3[[#This Row],[Artikelnr.]],Produktgruppe!A:B,2,0),Tabelle3[[#This Row],[Produktname]])</f>
        <v>VOS 295</v>
      </c>
      <c r="E2246" s="106" t="str">
        <f>IFERROR(VLOOKUP(Abfalldokumentation!$O2246,Artikel!A:C,3,FALSE),Abfalldokumentation!$O2246)</f>
        <v>VOS-ABS ENTSORGUNG</v>
      </c>
      <c r="F2246" s="106" t="str">
        <f>VLOOKUP(T2246,'Liste Gründe'!A:D,2,FALSE)</f>
        <v>Rest</v>
      </c>
      <c r="G2246" s="105" t="str">
        <f>IF(ISBLANK(V2246),VLOOKUP(Abfalldokumentation!$P2246,'Liste Gründe'!A:D,3,FALSE),V2246)</f>
        <v>geschälte Rinde</v>
      </c>
      <c r="H2246" s="106" t="str">
        <f>IF(ISBLANK(Abfalldokumentation!$W2246),"-",Abfalldokumentation!$W2246)</f>
        <v>-</v>
      </c>
      <c r="I2246" s="106">
        <f t="shared" si="389"/>
        <v>48</v>
      </c>
      <c r="J2246" s="107" t="str">
        <f t="shared" si="390"/>
        <v>Produkte</v>
      </c>
      <c r="K2246" s="107" t="str">
        <f t="shared" si="391"/>
        <v>BUs</v>
      </c>
      <c r="L2246" s="107" t="str">
        <f t="shared" si="392"/>
        <v>Symptome</v>
      </c>
      <c r="M224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IFERROR(VLOOKUP(Abfalldokumentation!$O2246,Kennzahlen!U:X,3,FALSE)*Abfalldokumentation!$B2246,"0")))),0)</f>
        <v>0.57000000000000006</v>
      </c>
      <c r="N2246" s="106" t="str">
        <f>IF(ISBLANK(Q2246),VLOOKUP(Abfalldokumentation!$O2246,'Linien - BU'!R:S,2,FALSE),Q2246)</f>
        <v>RWV</v>
      </c>
      <c r="O2246" s="108">
        <f t="shared" si="393"/>
        <v>29500917</v>
      </c>
      <c r="P2246" s="108">
        <f t="shared" si="394"/>
        <v>60</v>
      </c>
      <c r="Q2246" s="109" t="s">
        <v>188</v>
      </c>
      <c r="R2246" s="122">
        <v>29500917</v>
      </c>
      <c r="S2246" s="122">
        <v>57</v>
      </c>
      <c r="T2246" s="122">
        <v>60</v>
      </c>
      <c r="U2246" s="112">
        <v>44533</v>
      </c>
      <c r="V2246" s="121"/>
      <c r="W2246" s="122"/>
      <c r="X2246" s="123" t="str">
        <f>IFERROR(VLOOKUP(Abfalldokumentation!$R2246,Artikel!A:C,3,FALSE),Abfalldokumentation!$R2246)</f>
        <v>VOS-ABS ENTSORGUNG</v>
      </c>
    </row>
    <row r="2247" spans="1:24" ht="30" customHeight="1" x14ac:dyDescent="0.25">
      <c r="A2247" s="103" t="str">
        <f>VLOOKUP(N2247,'Linien - BU'!A:B,2,FALSE)</f>
        <v>Rest</v>
      </c>
      <c r="B2247" s="104">
        <f t="shared" si="388"/>
        <v>25.2</v>
      </c>
      <c r="C2247" s="105">
        <f>Abfalldokumentation!$U2247</f>
        <v>44533</v>
      </c>
      <c r="D2247" s="68" t="str">
        <f>IFERROR(VLOOKUP(Tabelle3[[#This Row],[Artikelnr.]],Produktgruppe!A:B,2,0),Tabelle3[[#This Row],[Produktname]])</f>
        <v>Rest</v>
      </c>
      <c r="E2247" s="106" t="str">
        <f>IFERROR(VLOOKUP(Abfalldokumentation!$O2247,Artikel!A:C,3,FALSE),Abfalldokumentation!$O2247)</f>
        <v>-</v>
      </c>
      <c r="F2247" s="106" t="str">
        <f>VLOOKUP(T2247,'Liste Gründe'!A:D,2,FALSE)</f>
        <v>Qualitätssicherung</v>
      </c>
      <c r="G2247" s="105" t="str">
        <f>IF(ISBLANK(V2247),VLOOKUP(Abfalldokumentation!$P2247,'Liste Gründe'!A:D,3,FALSE),V2247)</f>
        <v>Einwaage</v>
      </c>
      <c r="H2247" s="106" t="str">
        <f>IF(ISBLANK(Abfalldokumentation!$W2247),"-",Abfalldokumentation!$W2247)</f>
        <v>-</v>
      </c>
      <c r="I2247" s="106">
        <f t="shared" si="389"/>
        <v>48</v>
      </c>
      <c r="J2247" s="107" t="str">
        <f t="shared" si="390"/>
        <v>Produkte</v>
      </c>
      <c r="K2247" s="107" t="str">
        <f t="shared" si="391"/>
        <v>BUs</v>
      </c>
      <c r="L2247" s="107" t="str">
        <f t="shared" si="392"/>
        <v>Symptome</v>
      </c>
      <c r="M224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IFERROR(VLOOKUP(Abfalldokumentation!$O2247,Kennzahlen!U:X,3,FALSE)*Abfalldokumentation!$B2247,"0")))),0)</f>
        <v>0</v>
      </c>
      <c r="N2247" s="106" t="str">
        <f>IF(ISBLANK(Q2247),VLOOKUP(Abfalldokumentation!$O2247,'Linien - BU'!R:S,2,FALSE),Q2247)</f>
        <v>Labor</v>
      </c>
      <c r="O2247" s="108" t="str">
        <f t="shared" si="393"/>
        <v>-</v>
      </c>
      <c r="P2247" s="108">
        <f t="shared" si="394"/>
        <v>71</v>
      </c>
      <c r="Q2247" s="109" t="s">
        <v>185</v>
      </c>
      <c r="R2247" s="122" t="s">
        <v>52</v>
      </c>
      <c r="S2247" s="122">
        <v>25.2</v>
      </c>
      <c r="T2247" s="122">
        <v>71</v>
      </c>
      <c r="U2247" s="112">
        <v>44533</v>
      </c>
      <c r="V2247" s="121"/>
      <c r="W2247" s="122"/>
      <c r="X2247" s="123" t="str">
        <f>IFERROR(VLOOKUP(Abfalldokumentation!$R2247,Artikel!A:C,3,FALSE),Abfalldokumentation!$R2247)</f>
        <v>-</v>
      </c>
    </row>
    <row r="2248" spans="1:24" ht="30" customHeight="1" x14ac:dyDescent="0.25">
      <c r="A2248" s="103" t="str">
        <f>VLOOKUP(N2248,'Linien - BU'!A:B,2,FALSE)</f>
        <v>Rest</v>
      </c>
      <c r="B2248" s="104">
        <f t="shared" si="388"/>
        <v>17</v>
      </c>
      <c r="C2248" s="105">
        <f>Abfalldokumentation!$U2248</f>
        <v>44533</v>
      </c>
      <c r="D2248" s="68" t="str">
        <f>IFERROR(VLOOKUP(Tabelle3[[#This Row],[Artikelnr.]],Produktgruppe!A:B,2,0),Tabelle3[[#This Row],[Produktname]])</f>
        <v>Rest</v>
      </c>
      <c r="E2248" s="106" t="str">
        <f>IFERROR(VLOOKUP(Abfalldokumentation!$O2248,Artikel!A:C,3,FALSE),Abfalldokumentation!$O2248)</f>
        <v>-</v>
      </c>
      <c r="F2248" s="106" t="str">
        <f>VLOOKUP(T2248,'Liste Gründe'!A:D,2,FALSE)</f>
        <v>Qualitätssicherung</v>
      </c>
      <c r="G2248" s="105" t="str">
        <f>IF(ISBLANK(V2248),VLOOKUP(Abfalldokumentation!$P2248,'Liste Gründe'!A:D,3,FALSE),V2248)</f>
        <v>Sensorik</v>
      </c>
      <c r="H2248" s="106" t="str">
        <f>IF(ISBLANK(Abfalldokumentation!$W2248),"-",Abfalldokumentation!$W2248)</f>
        <v>-</v>
      </c>
      <c r="I2248" s="106">
        <f t="shared" si="389"/>
        <v>48</v>
      </c>
      <c r="J2248" s="107" t="str">
        <f t="shared" si="390"/>
        <v>Produkte</v>
      </c>
      <c r="K2248" s="107" t="str">
        <f t="shared" si="391"/>
        <v>BUs</v>
      </c>
      <c r="L2248" s="107" t="str">
        <f t="shared" si="392"/>
        <v>Symptome</v>
      </c>
      <c r="M224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IFERROR(VLOOKUP(Abfalldokumentation!$O2248,Kennzahlen!U:X,3,FALSE)*Abfalldokumentation!$B2248,"0")))),0)</f>
        <v>0</v>
      </c>
      <c r="N2248" s="106" t="str">
        <f>IF(ISBLANK(Q2248),VLOOKUP(Abfalldokumentation!$O2248,'Linien - BU'!R:S,2,FALSE),Q2248)</f>
        <v>QM</v>
      </c>
      <c r="O2248" s="108" t="str">
        <f t="shared" si="393"/>
        <v>-</v>
      </c>
      <c r="P2248" s="108">
        <f t="shared" si="394"/>
        <v>74</v>
      </c>
      <c r="Q2248" s="109" t="s">
        <v>182</v>
      </c>
      <c r="R2248" s="122" t="s">
        <v>52</v>
      </c>
      <c r="S2248" s="122">
        <v>17</v>
      </c>
      <c r="T2248" s="122">
        <v>74</v>
      </c>
      <c r="U2248" s="112">
        <v>44533</v>
      </c>
      <c r="V2248" s="121"/>
      <c r="W2248" s="122"/>
      <c r="X2248" s="123" t="str">
        <f>IFERROR(VLOOKUP(Abfalldokumentation!$R2248,Artikel!A:C,3,FALSE),Abfalldokumentation!$R2248)</f>
        <v>-</v>
      </c>
    </row>
    <row r="2249" spans="1:24" ht="30" customHeight="1" x14ac:dyDescent="0.25">
      <c r="A2249" s="103" t="str">
        <f>VLOOKUP(N2249,'Linien - BU'!A:B,2,FALSE)</f>
        <v>BU3</v>
      </c>
      <c r="B2249" s="104">
        <f t="shared" si="388"/>
        <v>45</v>
      </c>
      <c r="C2249" s="105">
        <f>Abfalldokumentation!$U2249</f>
        <v>44533</v>
      </c>
      <c r="D2249" s="68" t="str">
        <f>IFERROR(VLOOKUP(Tabelle3[[#This Row],[Artikelnr.]],Produktgruppe!A:B,2,0),Tabelle3[[#This Row],[Produktname]])</f>
        <v>Rest</v>
      </c>
      <c r="E2249" s="106" t="str">
        <f>IFERROR(VLOOKUP(Abfalldokumentation!$O2249,Artikel!A:C,3,FALSE),Abfalldokumentation!$O2249)</f>
        <v>-</v>
      </c>
      <c r="F2249" s="106" t="str">
        <f>VLOOKUP(T2249,'Liste Gründe'!A:D,2,FALSE)</f>
        <v>keinen Verwendungszweck</v>
      </c>
      <c r="G2249" s="105" t="str">
        <f>IF(ISBLANK(V2249),VLOOKUP(Abfalldokumentation!$P2249,'Liste Gründe'!A:D,3,FALSE),V2249)</f>
        <v>keinen Verwendungszweck</v>
      </c>
      <c r="H2249" s="106" t="str">
        <f>IF(ISBLANK(Abfalldokumentation!$W2249),"-",Abfalldokumentation!$W2249)</f>
        <v>-</v>
      </c>
      <c r="I2249" s="106">
        <f t="shared" si="389"/>
        <v>48</v>
      </c>
      <c r="J2249" s="107" t="str">
        <f t="shared" si="390"/>
        <v>Produkte</v>
      </c>
      <c r="K2249" s="107" t="str">
        <f t="shared" si="391"/>
        <v>BUs</v>
      </c>
      <c r="L2249" s="107" t="str">
        <f t="shared" si="392"/>
        <v>Symptome</v>
      </c>
      <c r="M224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IFERROR(VLOOKUP(Abfalldokumentation!$O2249,Kennzahlen!U:X,3,FALSE)*Abfalldokumentation!$B2249,"0")))),0)</f>
        <v>0</v>
      </c>
      <c r="N2249" s="106" t="str">
        <f>IF(ISBLANK(Q2249),VLOOKUP(Abfalldokumentation!$O2249,'Linien - BU'!R:S,2,FALSE),Q2249)</f>
        <v>WVP</v>
      </c>
      <c r="O2249" s="108" t="str">
        <f t="shared" si="393"/>
        <v>-</v>
      </c>
      <c r="P2249" s="108">
        <f t="shared" si="394"/>
        <v>61</v>
      </c>
      <c r="Q2249" s="109" t="s">
        <v>195</v>
      </c>
      <c r="R2249" s="122" t="s">
        <v>52</v>
      </c>
      <c r="S2249" s="122">
        <v>45</v>
      </c>
      <c r="T2249" s="122">
        <v>61</v>
      </c>
      <c r="U2249" s="112">
        <v>44533</v>
      </c>
      <c r="V2249" s="121"/>
      <c r="W2249" s="122"/>
      <c r="X2249" s="123" t="str">
        <f>IFERROR(VLOOKUP(Abfalldokumentation!$R2249,Artikel!A:C,3,FALSE),Abfalldokumentation!$R2249)</f>
        <v>-</v>
      </c>
    </row>
    <row r="2250" spans="1:24" ht="30" customHeight="1" x14ac:dyDescent="0.25">
      <c r="A2250" s="103" t="str">
        <f>VLOOKUP(N2250,'Linien - BU'!A:B,2,FALSE)</f>
        <v>BU1</v>
      </c>
      <c r="B2250" s="104">
        <f t="shared" si="388"/>
        <v>14</v>
      </c>
      <c r="C2250" s="105">
        <f>Abfalldokumentation!$U2250</f>
        <v>44533</v>
      </c>
      <c r="D2250" s="68" t="str">
        <f>IFERROR(VLOOKUP(Tabelle3[[#This Row],[Artikelnr.]],Produktgruppe!A:B,2,0),Tabelle3[[#This Row],[Produktname]])</f>
        <v>VOS 295</v>
      </c>
      <c r="E2250" s="106" t="str">
        <f>IFERROR(VLOOKUP(Abfalldokumentation!$O2250,Artikel!A:C,3,FALSE),Abfalldokumentation!$O2250)</f>
        <v>VOS-ABS ENTSORGUNG</v>
      </c>
      <c r="F2250" s="106" t="str">
        <f>VLOOKUP(T2250,'Liste Gründe'!A:D,2,FALSE)</f>
        <v>Rest</v>
      </c>
      <c r="G2250" s="105" t="str">
        <f>IF(ISBLANK(V2250),VLOOKUP(Abfalldokumentation!$P2250,'Liste Gründe'!A:D,3,FALSE),V2250)</f>
        <v>geschälte Rinde</v>
      </c>
      <c r="H2250" s="106" t="str">
        <f>IF(ISBLANK(Abfalldokumentation!$W2250),"-",Abfalldokumentation!$W2250)</f>
        <v>-</v>
      </c>
      <c r="I2250" s="106">
        <f t="shared" si="389"/>
        <v>48</v>
      </c>
      <c r="J2250" s="107" t="str">
        <f t="shared" si="390"/>
        <v>Produkte</v>
      </c>
      <c r="K2250" s="107" t="str">
        <f t="shared" si="391"/>
        <v>BUs</v>
      </c>
      <c r="L2250" s="107" t="str">
        <f t="shared" si="392"/>
        <v>Symptome</v>
      </c>
      <c r="M225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IFERROR(VLOOKUP(Abfalldokumentation!$O2250,Kennzahlen!U:X,3,FALSE)*Abfalldokumentation!$B2250,"0")))),0)</f>
        <v>0.14000000000000001</v>
      </c>
      <c r="N2250" s="106" t="str">
        <f>IF(ISBLANK(Q2250),VLOOKUP(Abfalldokumentation!$O2250,'Linien - BU'!R:S,2,FALSE),Q2250)</f>
        <v>BU1</v>
      </c>
      <c r="O2250" s="108">
        <f t="shared" si="393"/>
        <v>29500917</v>
      </c>
      <c r="P2250" s="108">
        <f t="shared" si="394"/>
        <v>60</v>
      </c>
      <c r="Q2250" s="109" t="s">
        <v>6</v>
      </c>
      <c r="R2250" s="122">
        <v>29500917</v>
      </c>
      <c r="S2250" s="122">
        <v>14</v>
      </c>
      <c r="T2250" s="122">
        <v>60</v>
      </c>
      <c r="U2250" s="112">
        <v>44533</v>
      </c>
      <c r="V2250" s="121"/>
      <c r="W2250" s="122"/>
      <c r="X2250" s="123" t="str">
        <f>IFERROR(VLOOKUP(Abfalldokumentation!$R2250,Artikel!A:C,3,FALSE),Abfalldokumentation!$R2250)</f>
        <v>VOS-ABS ENTSORGUNG</v>
      </c>
    </row>
    <row r="2251" spans="1:24" ht="30" customHeight="1" x14ac:dyDescent="0.25">
      <c r="A2251" s="103" t="str">
        <f>VLOOKUP(N2251,'Linien - BU'!A:B,2,FALSE)</f>
        <v>BU1</v>
      </c>
      <c r="B2251" s="104">
        <f t="shared" si="388"/>
        <v>24</v>
      </c>
      <c r="C2251" s="105">
        <f>Abfalldokumentation!$U2251</f>
        <v>44533</v>
      </c>
      <c r="D2251" s="68" t="str">
        <f>IFERROR(VLOOKUP(Tabelle3[[#This Row],[Artikelnr.]],Produktgruppe!A:B,2,0),Tabelle3[[#This Row],[Produktname]])</f>
        <v>VOS 295</v>
      </c>
      <c r="E2251" s="106" t="str">
        <f>IFERROR(VLOOKUP(Abfalldokumentation!$O2251,Artikel!A:C,3,FALSE),Abfalldokumentation!$O2251)</f>
        <v>VOS-ABS ENTSORGUNG</v>
      </c>
      <c r="F2251" s="106" t="str">
        <f>VLOOKUP(T2251,'Liste Gründe'!A:D,2,FALSE)</f>
        <v>Rest</v>
      </c>
      <c r="G2251" s="105" t="str">
        <f>IF(ISBLANK(V2251),VLOOKUP(Abfalldokumentation!$P2251,'Liste Gründe'!A:D,3,FALSE),V2251)</f>
        <v>geschälte Rinde</v>
      </c>
      <c r="H2251" s="106" t="str">
        <f>IF(ISBLANK(Abfalldokumentation!$W2251),"-",Abfalldokumentation!$W2251)</f>
        <v>-</v>
      </c>
      <c r="I2251" s="106">
        <f t="shared" si="389"/>
        <v>48</v>
      </c>
      <c r="J2251" s="107" t="str">
        <f t="shared" si="390"/>
        <v>Produkte</v>
      </c>
      <c r="K2251" s="107" t="str">
        <f t="shared" si="391"/>
        <v>BUs</v>
      </c>
      <c r="L2251" s="107" t="str">
        <f t="shared" si="392"/>
        <v>Symptome</v>
      </c>
      <c r="M225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IFERROR(VLOOKUP(Abfalldokumentation!$O2251,Kennzahlen!U:X,3,FALSE)*Abfalldokumentation!$B2251,"0")))),0)</f>
        <v>0.24</v>
      </c>
      <c r="N2251" s="106" t="str">
        <f>IF(ISBLANK(Q2251),VLOOKUP(Abfalldokumentation!$O2251,'Linien - BU'!R:S,2,FALSE),Q2251)</f>
        <v>BU1</v>
      </c>
      <c r="O2251" s="108">
        <f t="shared" si="393"/>
        <v>29500917</v>
      </c>
      <c r="P2251" s="108">
        <f t="shared" si="394"/>
        <v>60</v>
      </c>
      <c r="Q2251" s="109" t="s">
        <v>6</v>
      </c>
      <c r="R2251" s="122">
        <v>29500917</v>
      </c>
      <c r="S2251" s="122">
        <v>24</v>
      </c>
      <c r="T2251" s="122">
        <v>60</v>
      </c>
      <c r="U2251" s="112">
        <v>44533</v>
      </c>
      <c r="V2251" s="121"/>
      <c r="W2251" s="122"/>
      <c r="X2251" s="123" t="str">
        <f>IFERROR(VLOOKUP(Abfalldokumentation!$R2251,Artikel!A:C,3,FALSE),Abfalldokumentation!$R2251)</f>
        <v>VOS-ABS ENTSORGUNG</v>
      </c>
    </row>
    <row r="2252" spans="1:24" ht="30" customHeight="1" x14ac:dyDescent="0.25">
      <c r="A2252" s="103" t="str">
        <f>VLOOKUP(N2252,'Linien - BU'!A:B,2,FALSE)</f>
        <v>Rest</v>
      </c>
      <c r="B2252" s="104">
        <f t="shared" si="388"/>
        <v>30.1</v>
      </c>
      <c r="C2252" s="105">
        <f>Abfalldokumentation!$U2252</f>
        <v>44533</v>
      </c>
      <c r="D2252" s="68" t="str">
        <f>IFERROR(VLOOKUP(Tabelle3[[#This Row],[Artikelnr.]],Produktgruppe!A:B,2,0),Tabelle3[[#This Row],[Produktname]])</f>
        <v>Rest</v>
      </c>
      <c r="E2252" s="106" t="str">
        <f>IFERROR(VLOOKUP(Abfalldokumentation!$O2252,Artikel!A:C,3,FALSE),Abfalldokumentation!$O2252)</f>
        <v>-</v>
      </c>
      <c r="F2252" s="106" t="str">
        <f>VLOOKUP(T2252,'Liste Gründe'!A:D,2,FALSE)</f>
        <v>Qualitätssicherung</v>
      </c>
      <c r="G2252" s="105" t="str">
        <f>IF(ISBLANK(V2252),VLOOKUP(Abfalldokumentation!$P2252,'Liste Gründe'!A:D,3,FALSE),V2252)</f>
        <v>Laborproben</v>
      </c>
      <c r="H2252" s="106" t="str">
        <f>IF(ISBLANK(Abfalldokumentation!$W2252),"-",Abfalldokumentation!$W2252)</f>
        <v>-</v>
      </c>
      <c r="I2252" s="106">
        <f t="shared" si="389"/>
        <v>48</v>
      </c>
      <c r="J2252" s="107" t="str">
        <f t="shared" si="390"/>
        <v>Produkte</v>
      </c>
      <c r="K2252" s="107" t="str">
        <f t="shared" si="391"/>
        <v>BUs</v>
      </c>
      <c r="L2252" s="107" t="str">
        <f t="shared" si="392"/>
        <v>Symptome</v>
      </c>
      <c r="M225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IFERROR(VLOOKUP(Abfalldokumentation!$O2252,Kennzahlen!U:X,3,FALSE)*Abfalldokumentation!$B2252,"0")))),0)</f>
        <v>0</v>
      </c>
      <c r="N2252" s="106" t="str">
        <f>IF(ISBLANK(Q2252),VLOOKUP(Abfalldokumentation!$O2252,'Linien - BU'!R:S,2,FALSE),Q2252)</f>
        <v>Labor</v>
      </c>
      <c r="O2252" s="108" t="str">
        <f t="shared" si="393"/>
        <v>-</v>
      </c>
      <c r="P2252" s="108">
        <f t="shared" si="394"/>
        <v>73</v>
      </c>
      <c r="Q2252" s="109" t="s">
        <v>185</v>
      </c>
      <c r="R2252" s="122" t="s">
        <v>52</v>
      </c>
      <c r="S2252" s="122">
        <v>30.1</v>
      </c>
      <c r="T2252" s="122">
        <v>73</v>
      </c>
      <c r="U2252" s="112">
        <v>44533</v>
      </c>
      <c r="V2252" s="121"/>
      <c r="W2252" s="122"/>
      <c r="X2252" s="123" t="str">
        <f>IFERROR(VLOOKUP(Abfalldokumentation!$R2252,Artikel!A:C,3,FALSE),Abfalldokumentation!$R2252)</f>
        <v>-</v>
      </c>
    </row>
    <row r="2253" spans="1:24" ht="30" customHeight="1" x14ac:dyDescent="0.25">
      <c r="A2253" s="103" t="str">
        <f>VLOOKUP(N2253,'Linien - BU'!A:B,2,FALSE)</f>
        <v>BU4</v>
      </c>
      <c r="B2253" s="104">
        <f t="shared" si="388"/>
        <v>12</v>
      </c>
      <c r="C2253" s="105">
        <f>Abfalldokumentation!$U2253</f>
        <v>44538</v>
      </c>
      <c r="D2253" s="68" t="str">
        <f>IFERROR(VLOOKUP(Tabelle3[[#This Row],[Artikelnr.]],Produktgruppe!A:B,2,0),Tabelle3[[#This Row],[Produktname]])</f>
        <v>VOS 295</v>
      </c>
      <c r="E2253" s="106" t="str">
        <f>IFERROR(VLOOKUP(Abfalldokumentation!$O2253,Artikel!A:C,3,FALSE),Abfalldokumentation!$O2253)</f>
        <v>VOS Schwarzer Pfeffer R</v>
      </c>
      <c r="F2253" s="106" t="str">
        <f>VLOOKUP(T2253,'Liste Gründe'!A:D,2,FALSE)</f>
        <v>keinen Verwendungszweck</v>
      </c>
      <c r="G2253" s="105" t="str">
        <f>IF(ISBLANK(V2253),VLOOKUP(Abfalldokumentation!$P2253,'Liste Gründe'!A:D,3,FALSE),V2253)</f>
        <v>keinen Verwendungszweck</v>
      </c>
      <c r="H2253" s="106" t="str">
        <f>IF(ISBLANK(Abfalldokumentation!$W2253),"-",Abfalldokumentation!$W2253)</f>
        <v>-</v>
      </c>
      <c r="I2253" s="106">
        <f t="shared" si="389"/>
        <v>49</v>
      </c>
      <c r="J2253" s="107" t="str">
        <f t="shared" si="390"/>
        <v>Produkte</v>
      </c>
      <c r="K2253" s="107" t="str">
        <f t="shared" si="391"/>
        <v>BUs</v>
      </c>
      <c r="L2253" s="107" t="str">
        <f t="shared" si="392"/>
        <v>Symptome</v>
      </c>
      <c r="M225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IFERROR(VLOOKUP(Abfalldokumentation!$O2253,Kennzahlen!U:X,3,FALSE)*Abfalldokumentation!$B2253,"0")))),0)</f>
        <v>2.84</v>
      </c>
      <c r="N2253" s="106" t="str">
        <f>IF(ISBLANK(Q2253),VLOOKUP(Abfalldokumentation!$O2253,'Linien - BU'!R:S,2,FALSE),Q2253)</f>
        <v>BU4</v>
      </c>
      <c r="O2253" s="108">
        <f t="shared" si="393"/>
        <v>29500482</v>
      </c>
      <c r="P2253" s="108">
        <f t="shared" si="394"/>
        <v>61</v>
      </c>
      <c r="Q2253" t="s">
        <v>9</v>
      </c>
      <c r="R2253" s="151">
        <v>29500482</v>
      </c>
      <c r="S2253" s="100">
        <v>12</v>
      </c>
      <c r="T2253" s="122">
        <v>61</v>
      </c>
      <c r="U2253" s="147">
        <v>44538</v>
      </c>
      <c r="V2253" s="121"/>
      <c r="W2253" s="122"/>
      <c r="X2253" s="123" t="str">
        <f>IFERROR(VLOOKUP(Abfalldokumentation!$R2253,Artikel!A:C,3,FALSE),Abfalldokumentation!$R2253)</f>
        <v>VOS Schwarzer Pfeffer R</v>
      </c>
    </row>
    <row r="2254" spans="1:24" ht="30" customHeight="1" x14ac:dyDescent="0.25">
      <c r="A2254" s="103" t="str">
        <f>VLOOKUP(N2254,'Linien - BU'!A:B,2,FALSE)</f>
        <v>BU4</v>
      </c>
      <c r="B2254" s="104">
        <f>S2254</f>
        <v>16</v>
      </c>
      <c r="C2254" s="105">
        <f>Abfalldokumentation!$U2254</f>
        <v>44538</v>
      </c>
      <c r="D2254" s="68" t="str">
        <f>IFERROR(VLOOKUP(Tabelle3[[#This Row],[Artikelnr.]],Produktgruppe!A:B,2,0),Tabelle3[[#This Row],[Produktname]])</f>
        <v>ABS 295</v>
      </c>
      <c r="E2254" s="106" t="str">
        <f>IFERROR(VLOOKUP(Abfalldokumentation!$O2254,Artikel!A:C,3,FALSE),Abfalldokumentation!$O2254)</f>
        <v>ABS MEDI-KRÄUK</v>
      </c>
      <c r="F2254" s="106" t="str">
        <f>VLOOKUP(T2254,'Liste Gründe'!A:D,2,FALSE)</f>
        <v>keinen Verwendungszweck</v>
      </c>
      <c r="G2254" s="105" t="str">
        <f>IF(ISBLANK(V2254),VLOOKUP(Abfalldokumentation!$P2254,'Liste Gründe'!A:D,3,FALSE),V2254)</f>
        <v>keinen Verwendungszweck</v>
      </c>
      <c r="H2254" s="106" t="str">
        <f>IF(ISBLANK(Abfalldokumentation!$W2254),"-",Abfalldokumentation!$W2254)</f>
        <v>-</v>
      </c>
      <c r="I2254" s="106">
        <f>_xlfn.ISOWEEKNUM(C2254)</f>
        <v>49</v>
      </c>
      <c r="J2254" s="107" t="str">
        <f>"Produkte"</f>
        <v>Produkte</v>
      </c>
      <c r="K2254" s="107" t="str">
        <f>"BUs"</f>
        <v>BUs</v>
      </c>
      <c r="L2254" s="107" t="str">
        <f>"Symptome"</f>
        <v>Symptome</v>
      </c>
      <c r="M225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IFERROR(VLOOKUP(Abfalldokumentation!$O2254,Kennzahlen!U:X,3,FALSE)*Abfalldokumentation!$B2254,"0")))),0)</f>
        <v>6.7194568295036419</v>
      </c>
      <c r="N2254" s="106" t="str">
        <f>IF(ISBLANK(Q2254),VLOOKUP(Abfalldokumentation!$O2254,'Linien - BU'!R:S,2,FALSE),Q2254)</f>
        <v>BU4</v>
      </c>
      <c r="O2254" s="108">
        <f>R2254</f>
        <v>29500886</v>
      </c>
      <c r="P2254" s="108">
        <f>T2254</f>
        <v>61</v>
      </c>
      <c r="Q2254" t="s">
        <v>9</v>
      </c>
      <c r="R2254" s="151">
        <v>29500886</v>
      </c>
      <c r="S2254" s="100">
        <v>16</v>
      </c>
      <c r="T2254" s="122">
        <v>61</v>
      </c>
      <c r="U2254" s="147">
        <v>44538</v>
      </c>
      <c r="V2254" s="113"/>
      <c r="W2254" s="111"/>
      <c r="X2254" s="114" t="str">
        <f>IFERROR(VLOOKUP(Abfalldokumentation!$R2254,Artikel!A:C,3,FALSE),Abfalldokumentation!$R2254)</f>
        <v>ABS MEDI-KRÄUK</v>
      </c>
    </row>
    <row r="2255" spans="1:24" ht="30" customHeight="1" x14ac:dyDescent="0.25">
      <c r="A2255" s="103" t="str">
        <f>VLOOKUP(N2255,'Linien - BU'!A:B,2,FALSE)</f>
        <v>BU4</v>
      </c>
      <c r="B2255" s="104">
        <f t="shared" ref="B2255:B2257" si="395">S2255</f>
        <v>18</v>
      </c>
      <c r="C2255" s="105">
        <f>Abfalldokumentation!$U2255</f>
        <v>44538</v>
      </c>
      <c r="D2255" s="68" t="str">
        <f>IFERROR(VLOOKUP(Tabelle3[[#This Row],[Artikelnr.]],Produktgruppe!A:B,2,0),Tabelle3[[#This Row],[Produktname]])</f>
        <v>ABS 295</v>
      </c>
      <c r="E2255" s="106" t="str">
        <f>IFERROR(VLOOKUP(Abfalldokumentation!$O2255,Artikel!A:C,3,FALSE),Abfalldokumentation!$O2255)</f>
        <v>ABS PECO</v>
      </c>
      <c r="F2255" s="106" t="str">
        <f>VLOOKUP(T2255,'Liste Gründe'!A:D,2,FALSE)</f>
        <v>keinen Verwendungszweck</v>
      </c>
      <c r="G2255" s="105" t="str">
        <f>IF(ISBLANK(V2255),VLOOKUP(Abfalldokumentation!$P2255,'Liste Gründe'!A:D,3,FALSE),V2255)</f>
        <v>keinen Verwendungszweck</v>
      </c>
      <c r="H2255" s="106" t="str">
        <f>IF(ISBLANK(Abfalldokumentation!$W2255),"-",Abfalldokumentation!$W2255)</f>
        <v>-</v>
      </c>
      <c r="I2255" s="106">
        <f t="shared" ref="I2255:I2257" si="396">_xlfn.ISOWEEKNUM(C2255)</f>
        <v>49</v>
      </c>
      <c r="J2255" s="107" t="str">
        <f t="shared" ref="J2255:J2257" si="397">"Produkte"</f>
        <v>Produkte</v>
      </c>
      <c r="K2255" s="107" t="str">
        <f t="shared" ref="K2255:K2257" si="398">"BUs"</f>
        <v>BUs</v>
      </c>
      <c r="L2255" s="107" t="str">
        <f t="shared" ref="L2255:L2257" si="399">"Symptome"</f>
        <v>Symptome</v>
      </c>
      <c r="M225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IFERROR(VLOOKUP(Abfalldokumentation!$O2255,Kennzahlen!U:X,3,FALSE)*Abfalldokumentation!$B2255,"0")))),0)</f>
        <v>9.1663526661992432</v>
      </c>
      <c r="N2255" s="106" t="str">
        <f>IF(ISBLANK(Q2255),VLOOKUP(Abfalldokumentation!$O2255,'Linien - BU'!R:S,2,FALSE),Q2255)</f>
        <v>BU4</v>
      </c>
      <c r="O2255" s="108">
        <f t="shared" ref="O2255:O2257" si="400">R2255</f>
        <v>29500891</v>
      </c>
      <c r="P2255" s="108">
        <f t="shared" ref="P2255:P2257" si="401">T2255</f>
        <v>61</v>
      </c>
      <c r="Q2255" t="s">
        <v>9</v>
      </c>
      <c r="R2255" s="110">
        <v>29500891</v>
      </c>
      <c r="S2255" s="100">
        <v>18</v>
      </c>
      <c r="T2255" s="122">
        <v>61</v>
      </c>
      <c r="U2255" s="147">
        <v>44538</v>
      </c>
      <c r="V2255" s="113"/>
      <c r="W2255" s="111"/>
      <c r="X2255" s="114" t="str">
        <f>IFERROR(VLOOKUP(Abfalldokumentation!$R2255,Artikel!A:C,3,FALSE),Abfalldokumentation!$R2255)</f>
        <v>ABS PECO</v>
      </c>
    </row>
    <row r="2256" spans="1:24" ht="30" customHeight="1" x14ac:dyDescent="0.25">
      <c r="A2256" s="103" t="str">
        <f>VLOOKUP(N2256,'Linien - BU'!A:B,2,FALSE)</f>
        <v>BU4</v>
      </c>
      <c r="B2256" s="104">
        <f t="shared" si="395"/>
        <v>17</v>
      </c>
      <c r="C2256" s="105">
        <f>Abfalldokumentation!$U2256</f>
        <v>44538</v>
      </c>
      <c r="D2256" s="68" t="str">
        <f>IFERROR(VLOOKUP(Tabelle3[[#This Row],[Artikelnr.]],Produktgruppe!A:B,2,0),Tabelle3[[#This Row],[Produktname]])</f>
        <v>ABS 295</v>
      </c>
      <c r="E2256" s="106" t="str">
        <f>IFERROR(VLOOKUP(Abfalldokumentation!$O2256,Artikel!A:C,3,FALSE),Abfalldokumentation!$O2256)</f>
        <v>ABS PECO</v>
      </c>
      <c r="F2256" s="106" t="str">
        <f>VLOOKUP(T2256,'Liste Gründe'!A:D,2,FALSE)</f>
        <v>keinen Verwendungszweck</v>
      </c>
      <c r="G2256" s="105" t="str">
        <f>IF(ISBLANK(V2256),VLOOKUP(Abfalldokumentation!$P2256,'Liste Gründe'!A:D,3,FALSE),V2256)</f>
        <v>keinen Verwendungszweck</v>
      </c>
      <c r="H2256" s="106" t="str">
        <f>IF(ISBLANK(Abfalldokumentation!$W2256),"-",Abfalldokumentation!$W2256)</f>
        <v>-</v>
      </c>
      <c r="I2256" s="106">
        <f t="shared" si="396"/>
        <v>49</v>
      </c>
      <c r="J2256" s="107" t="str">
        <f t="shared" si="397"/>
        <v>Produkte</v>
      </c>
      <c r="K2256" s="107" t="str">
        <f t="shared" si="398"/>
        <v>BUs</v>
      </c>
      <c r="L2256" s="107" t="str">
        <f t="shared" si="399"/>
        <v>Symptome</v>
      </c>
      <c r="M225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IFERROR(VLOOKUP(Abfalldokumentation!$O2256,Kennzahlen!U:X,3,FALSE)*Abfalldokumentation!$B2256,"0")))),0)</f>
        <v>9.1663526661992432</v>
      </c>
      <c r="N2256" s="106" t="str">
        <f>IF(ISBLANK(Q2256),VLOOKUP(Abfalldokumentation!$O2256,'Linien - BU'!R:S,2,FALSE),Q2256)</f>
        <v>BU4</v>
      </c>
      <c r="O2256" s="108">
        <f t="shared" si="400"/>
        <v>29500891</v>
      </c>
      <c r="P2256" s="108">
        <f t="shared" si="401"/>
        <v>61</v>
      </c>
      <c r="Q2256" t="s">
        <v>9</v>
      </c>
      <c r="R2256" s="148">
        <v>29500891</v>
      </c>
      <c r="S2256" s="100">
        <v>17</v>
      </c>
      <c r="T2256" s="122">
        <v>61</v>
      </c>
      <c r="U2256" s="147">
        <v>44538</v>
      </c>
      <c r="V2256" s="121"/>
      <c r="W2256" s="122"/>
      <c r="X2256" s="123" t="str">
        <f>IFERROR(VLOOKUP(Abfalldokumentation!$R2256,Artikel!A:C,3,FALSE),Abfalldokumentation!$R2256)</f>
        <v>ABS PECO</v>
      </c>
    </row>
    <row r="2257" spans="1:24" ht="30" customHeight="1" x14ac:dyDescent="0.25">
      <c r="A2257" s="103" t="str">
        <f>VLOOKUP(N2257,'Linien - BU'!A:B,2,FALSE)</f>
        <v>BU4</v>
      </c>
      <c r="B2257" s="104">
        <f t="shared" si="395"/>
        <v>14</v>
      </c>
      <c r="C2257" s="105">
        <f>Abfalldokumentation!$U2257</f>
        <v>44538</v>
      </c>
      <c r="D2257" s="68" t="str">
        <f>IFERROR(VLOOKUP(Tabelle3[[#This Row],[Artikelnr.]],Produktgruppe!A:B,2,0),Tabelle3[[#This Row],[Produktname]])</f>
        <v>ABS 295</v>
      </c>
      <c r="E2257" s="106" t="str">
        <f>IFERROR(VLOOKUP(Abfalldokumentation!$O2257,Artikel!A:C,3,FALSE),Abfalldokumentation!$O2257)</f>
        <v>ABS PECO</v>
      </c>
      <c r="F2257" s="106" t="str">
        <f>VLOOKUP(T2257,'Liste Gründe'!A:D,2,FALSE)</f>
        <v>keinen Verwendungszweck</v>
      </c>
      <c r="G2257" s="105" t="str">
        <f>IF(ISBLANK(V2257),VLOOKUP(Abfalldokumentation!$P2257,'Liste Gründe'!A:D,3,FALSE),V2257)</f>
        <v>keinen Verwendungszweck</v>
      </c>
      <c r="H2257" s="106" t="str">
        <f>IF(ISBLANK(Abfalldokumentation!$W2257),"-",Abfalldokumentation!$W2257)</f>
        <v>-</v>
      </c>
      <c r="I2257" s="106">
        <f t="shared" si="396"/>
        <v>49</v>
      </c>
      <c r="J2257" s="107" t="str">
        <f t="shared" si="397"/>
        <v>Produkte</v>
      </c>
      <c r="K2257" s="107" t="str">
        <f t="shared" si="398"/>
        <v>BUs</v>
      </c>
      <c r="L2257" s="107" t="str">
        <f t="shared" si="399"/>
        <v>Symptome</v>
      </c>
      <c r="M225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IFERROR(VLOOKUP(Abfalldokumentation!$O2257,Kennzahlen!U:X,3,FALSE)*Abfalldokumentation!$B2257,"0")))),0)</f>
        <v>9.1663526661992432</v>
      </c>
      <c r="N2257" s="106" t="str">
        <f>IF(ISBLANK(Q2257),VLOOKUP(Abfalldokumentation!$O2257,'Linien - BU'!R:S,2,FALSE),Q2257)</f>
        <v>BU4</v>
      </c>
      <c r="O2257" s="108">
        <f t="shared" si="400"/>
        <v>29500891</v>
      </c>
      <c r="P2257" s="108">
        <f t="shared" si="401"/>
        <v>61</v>
      </c>
      <c r="Q2257" t="s">
        <v>9</v>
      </c>
      <c r="R2257" s="148">
        <v>29500891</v>
      </c>
      <c r="S2257" s="100">
        <v>14</v>
      </c>
      <c r="T2257" s="122">
        <v>61</v>
      </c>
      <c r="U2257" s="147">
        <v>44538</v>
      </c>
      <c r="V2257" s="121"/>
      <c r="W2257" s="122"/>
      <c r="X2257" s="123" t="str">
        <f>IFERROR(VLOOKUP(Abfalldokumentation!$R2257,Artikel!A:C,3,FALSE),Abfalldokumentation!$R2257)</f>
        <v>ABS PECO</v>
      </c>
    </row>
    <row r="2258" spans="1:24" ht="30" customHeight="1" x14ac:dyDescent="0.25">
      <c r="A2258" s="103" t="str">
        <f>VLOOKUP(N2258,'Linien - BU'!A:B,2,FALSE)</f>
        <v>BU4</v>
      </c>
      <c r="B2258" s="104">
        <f t="shared" ref="B2258:B2261" si="402">S2258</f>
        <v>20</v>
      </c>
      <c r="C2258" s="105">
        <f>Abfalldokumentation!$U2258</f>
        <v>44538</v>
      </c>
      <c r="D2258" s="68" t="str">
        <f>IFERROR(VLOOKUP(Tabelle3[[#This Row],[Artikelnr.]],Produktgruppe!A:B,2,0),Tabelle3[[#This Row],[Produktname]])</f>
        <v>ABS 295</v>
      </c>
      <c r="E2258" s="106" t="str">
        <f>IFERROR(VLOOKUP(Abfalldokumentation!$O2258,Artikel!A:C,3,FALSE),Abfalldokumentation!$O2258)</f>
        <v>ABS Whisky-Nuts</v>
      </c>
      <c r="F2258" s="106" t="str">
        <f>VLOOKUP(T2258,'Liste Gründe'!A:D,2,FALSE)</f>
        <v>keinen Verwendungszweck</v>
      </c>
      <c r="G2258" s="105" t="str">
        <f>IF(ISBLANK(V2258),VLOOKUP(Abfalldokumentation!$P2258,'Liste Gründe'!A:D,3,FALSE),V2258)</f>
        <v>keinen Verwendungszweck</v>
      </c>
      <c r="H2258" s="106" t="str">
        <f>IF(ISBLANK(Abfalldokumentation!$W2258),"-",Abfalldokumentation!$W2258)</f>
        <v>-</v>
      </c>
      <c r="I2258" s="106">
        <f t="shared" ref="I2258:I2261" si="403">_xlfn.ISOWEEKNUM(C2258)</f>
        <v>49</v>
      </c>
      <c r="J2258" s="107" t="str">
        <f t="shared" ref="J2258:J2261" si="404">"Produkte"</f>
        <v>Produkte</v>
      </c>
      <c r="K2258" s="107" t="str">
        <f t="shared" ref="K2258:K2261" si="405">"BUs"</f>
        <v>BUs</v>
      </c>
      <c r="L2258" s="107" t="str">
        <f t="shared" ref="L2258:L2261" si="406">"Symptome"</f>
        <v>Symptome</v>
      </c>
      <c r="M225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IFERROR(VLOOKUP(Abfalldokumentation!$O2258,Kennzahlen!U:X,3,FALSE)*Abfalldokumentation!$B2258,"0")))),0)</f>
        <v>7.5058130571925785</v>
      </c>
      <c r="N2258" s="106" t="str">
        <f>IF(ISBLANK(Q2258),VLOOKUP(Abfalldokumentation!$O2258,'Linien - BU'!R:S,2,FALSE),Q2258)</f>
        <v>BU4</v>
      </c>
      <c r="O2258" s="108">
        <f t="shared" ref="O2258:O2261" si="407">R2258</f>
        <v>29501009</v>
      </c>
      <c r="P2258" s="108">
        <f t="shared" ref="P2258:P2261" si="408">T2258</f>
        <v>61</v>
      </c>
      <c r="Q2258" t="s">
        <v>9</v>
      </c>
      <c r="R2258" s="110">
        <v>29501009</v>
      </c>
      <c r="S2258" s="100">
        <v>20</v>
      </c>
      <c r="T2258" s="122">
        <v>61</v>
      </c>
      <c r="U2258" s="147">
        <v>44538</v>
      </c>
      <c r="V2258" s="113"/>
      <c r="W2258" s="111"/>
      <c r="X2258" s="114" t="str">
        <f>IFERROR(VLOOKUP(Abfalldokumentation!$R2258,Artikel!A:C,3,FALSE),Abfalldokumentation!$R2258)</f>
        <v>ABS Whisky-Nuts</v>
      </c>
    </row>
    <row r="2259" spans="1:24" ht="30" customHeight="1" x14ac:dyDescent="0.25">
      <c r="A2259" s="103" t="str">
        <f>VLOOKUP(N2259,'Linien - BU'!A:B,2,FALSE)</f>
        <v>BU4</v>
      </c>
      <c r="B2259" s="104">
        <f t="shared" si="402"/>
        <v>5</v>
      </c>
      <c r="C2259" s="105">
        <f>Abfalldokumentation!$U2259</f>
        <v>44538</v>
      </c>
      <c r="D2259" s="68" t="str">
        <f>IFERROR(VLOOKUP(Tabelle3[[#This Row],[Artikelnr.]],Produktgruppe!A:B,2,0),Tabelle3[[#This Row],[Produktname]])</f>
        <v>ABS 295</v>
      </c>
      <c r="E2259" s="106" t="str">
        <f>IFERROR(VLOOKUP(Abfalldokumentation!$O2259,Artikel!A:C,3,FALSE),Abfalldokumentation!$O2259)</f>
        <v>ABS AT-ROTWEIN</v>
      </c>
      <c r="F2259" s="106" t="str">
        <f>VLOOKUP(T2259,'Liste Gründe'!A:D,2,FALSE)</f>
        <v>keinen Verwendungszweck</v>
      </c>
      <c r="G2259" s="105" t="str">
        <f>IF(ISBLANK(V2259),VLOOKUP(Abfalldokumentation!$P2259,'Liste Gründe'!A:D,3,FALSE),V2259)</f>
        <v>keinen Verwendungszweck</v>
      </c>
      <c r="H2259" s="106" t="str">
        <f>IF(ISBLANK(Abfalldokumentation!$W2259),"-",Abfalldokumentation!$W2259)</f>
        <v>-</v>
      </c>
      <c r="I2259" s="106">
        <f t="shared" si="403"/>
        <v>49</v>
      </c>
      <c r="J2259" s="107" t="str">
        <f t="shared" si="404"/>
        <v>Produkte</v>
      </c>
      <c r="K2259" s="107" t="str">
        <f t="shared" si="405"/>
        <v>BUs</v>
      </c>
      <c r="L2259" s="107" t="str">
        <f t="shared" si="406"/>
        <v>Symptome</v>
      </c>
      <c r="M225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IFERROR(VLOOKUP(Abfalldokumentation!$O2259,Kennzahlen!U:X,3,FALSE)*Abfalldokumentation!$B2259,"0")))),0)</f>
        <v>7.4148209887633527</v>
      </c>
      <c r="N2259" s="106" t="str">
        <f>IF(ISBLANK(Q2259),VLOOKUP(Abfalldokumentation!$O2259,'Linien - BU'!R:S,2,FALSE),Q2259)</f>
        <v>BU4</v>
      </c>
      <c r="O2259" s="108">
        <f t="shared" si="407"/>
        <v>29501013</v>
      </c>
      <c r="P2259" s="108">
        <f t="shared" si="408"/>
        <v>61</v>
      </c>
      <c r="Q2259" t="s">
        <v>9</v>
      </c>
      <c r="R2259" s="148">
        <v>29501013</v>
      </c>
      <c r="S2259" s="100">
        <v>5</v>
      </c>
      <c r="T2259" s="122">
        <v>61</v>
      </c>
      <c r="U2259" s="147">
        <v>44538</v>
      </c>
      <c r="V2259" s="121"/>
      <c r="W2259" s="122"/>
      <c r="X2259" s="123" t="str">
        <f>IFERROR(VLOOKUP(Abfalldokumentation!$R2259,Artikel!A:C,3,FALSE),Abfalldokumentation!$R2259)</f>
        <v>ABS AT-ROTWEIN</v>
      </c>
    </row>
    <row r="2260" spans="1:24" ht="30" customHeight="1" x14ac:dyDescent="0.25">
      <c r="A2260" s="103" t="str">
        <f>VLOOKUP(N2260,'Linien - BU'!A:B,2,FALSE)</f>
        <v>BU4</v>
      </c>
      <c r="B2260" s="104">
        <f t="shared" si="402"/>
        <v>20</v>
      </c>
      <c r="C2260" s="105">
        <f>Abfalldokumentation!$U2260</f>
        <v>44538</v>
      </c>
      <c r="D2260" s="68" t="str">
        <f>IFERROR(VLOOKUP(Tabelle3[[#This Row],[Artikelnr.]],Produktgruppe!A:B,2,0),Tabelle3[[#This Row],[Produktname]])</f>
        <v>ABS 295</v>
      </c>
      <c r="E2260" s="106" t="str">
        <f>IFERROR(VLOOKUP(Abfalldokumentation!$O2260,Artikel!A:C,3,FALSE),Abfalldokumentation!$O2260)</f>
        <v>ABS OLD-AMSTERDAM</v>
      </c>
      <c r="F2260" s="106" t="str">
        <f>VLOOKUP(T2260,'Liste Gründe'!A:D,2,FALSE)</f>
        <v>keinen Verwendungszweck</v>
      </c>
      <c r="G2260" s="105" t="str">
        <f>IF(ISBLANK(V2260),VLOOKUP(Abfalldokumentation!$P2260,'Liste Gründe'!A:D,3,FALSE),V2260)</f>
        <v>keinen Verwendungszweck</v>
      </c>
      <c r="H2260" s="106" t="str">
        <f>IF(ISBLANK(Abfalldokumentation!$W2260),"-",Abfalldokumentation!$W2260)</f>
        <v>-</v>
      </c>
      <c r="I2260" s="106">
        <f t="shared" si="403"/>
        <v>49</v>
      </c>
      <c r="J2260" s="107" t="str">
        <f t="shared" si="404"/>
        <v>Produkte</v>
      </c>
      <c r="K2260" s="107" t="str">
        <f t="shared" si="405"/>
        <v>BUs</v>
      </c>
      <c r="L2260" s="107" t="str">
        <f t="shared" si="406"/>
        <v>Symptome</v>
      </c>
      <c r="M226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IFERROR(VLOOKUP(Abfalldokumentation!$O2260,Kennzahlen!U:X,3,FALSE)*Abfalldokumentation!$B2260,"0")))),0)</f>
        <v>10.868925052314992</v>
      </c>
      <c r="N2260" s="106" t="str">
        <f>IF(ISBLANK(Q2260),VLOOKUP(Abfalldokumentation!$O2260,'Linien - BU'!R:S,2,FALSE),Q2260)</f>
        <v>BU4</v>
      </c>
      <c r="O2260" s="108">
        <f t="shared" si="407"/>
        <v>29501039</v>
      </c>
      <c r="P2260" s="108">
        <f t="shared" si="408"/>
        <v>61</v>
      </c>
      <c r="Q2260" t="s">
        <v>9</v>
      </c>
      <c r="R2260" s="148">
        <v>29501039</v>
      </c>
      <c r="S2260" s="100">
        <v>20</v>
      </c>
      <c r="T2260" s="122">
        <v>61</v>
      </c>
      <c r="U2260" s="147">
        <v>44538</v>
      </c>
      <c r="V2260" s="121"/>
      <c r="W2260" s="122"/>
      <c r="X2260" s="123" t="str">
        <f>IFERROR(VLOOKUP(Abfalldokumentation!$R2260,Artikel!A:C,3,FALSE),Abfalldokumentation!$R2260)</f>
        <v>ABS OLD-AMSTERDAM</v>
      </c>
    </row>
    <row r="2261" spans="1:24" ht="30" customHeight="1" x14ac:dyDescent="0.25">
      <c r="A2261" s="103" t="str">
        <f>VLOOKUP(N2261,'Linien - BU'!A:B,2,FALSE)</f>
        <v>BU4</v>
      </c>
      <c r="B2261" s="104">
        <f t="shared" si="402"/>
        <v>20</v>
      </c>
      <c r="C2261" s="105">
        <f>Abfalldokumentation!$U2261</f>
        <v>44538</v>
      </c>
      <c r="D2261" s="68" t="str">
        <f>IFERROR(VLOOKUP(Tabelle3[[#This Row],[Artikelnr.]],Produktgruppe!A:B,2,0),Tabelle3[[#This Row],[Produktname]])</f>
        <v>ABS 295</v>
      </c>
      <c r="E2261" s="106" t="str">
        <f>IFERROR(VLOOKUP(Abfalldokumentation!$O2261,Artikel!A:C,3,FALSE),Abfalldokumentation!$O2261)</f>
        <v>ABS OLD-AMSTERDAM</v>
      </c>
      <c r="F2261" s="106" t="str">
        <f>VLOOKUP(T2261,'Liste Gründe'!A:D,2,FALSE)</f>
        <v>keinen Verwendungszweck</v>
      </c>
      <c r="G2261" s="105" t="str">
        <f>IF(ISBLANK(V2261),VLOOKUP(Abfalldokumentation!$P2261,'Liste Gründe'!A:D,3,FALSE),V2261)</f>
        <v>keinen Verwendungszweck</v>
      </c>
      <c r="H2261" s="106" t="str">
        <f>IF(ISBLANK(Abfalldokumentation!$W2261),"-",Abfalldokumentation!$W2261)</f>
        <v>-</v>
      </c>
      <c r="I2261" s="106">
        <f t="shared" si="403"/>
        <v>49</v>
      </c>
      <c r="J2261" s="107" t="str">
        <f t="shared" si="404"/>
        <v>Produkte</v>
      </c>
      <c r="K2261" s="107" t="str">
        <f t="shared" si="405"/>
        <v>BUs</v>
      </c>
      <c r="L2261" s="107" t="str">
        <f t="shared" si="406"/>
        <v>Symptome</v>
      </c>
      <c r="M226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IFERROR(VLOOKUP(Abfalldokumentation!$O2261,Kennzahlen!U:X,3,FALSE)*Abfalldokumentation!$B2261,"0")))),0)</f>
        <v>10.868925052314992</v>
      </c>
      <c r="N2261" s="106" t="str">
        <f>IF(ISBLANK(Q2261),VLOOKUP(Abfalldokumentation!$O2261,'Linien - BU'!R:S,2,FALSE),Q2261)</f>
        <v>BU4</v>
      </c>
      <c r="O2261" s="108">
        <f t="shared" si="407"/>
        <v>29501039</v>
      </c>
      <c r="P2261" s="108">
        <f t="shared" si="408"/>
        <v>61</v>
      </c>
      <c r="Q2261" t="s">
        <v>9</v>
      </c>
      <c r="R2261" s="148">
        <v>29501039</v>
      </c>
      <c r="S2261" s="100">
        <v>20</v>
      </c>
      <c r="T2261" s="122">
        <v>61</v>
      </c>
      <c r="U2261" s="147">
        <v>44538</v>
      </c>
      <c r="V2261" s="121"/>
      <c r="W2261" s="122"/>
      <c r="X2261" s="123" t="str">
        <f>IFERROR(VLOOKUP(Abfalldokumentation!$R2261,Artikel!A:C,3,FALSE),Abfalldokumentation!$R2261)</f>
        <v>ABS OLD-AMSTERDAM</v>
      </c>
    </row>
    <row r="2262" spans="1:24" ht="30" customHeight="1" x14ac:dyDescent="0.25">
      <c r="A2262" s="103" t="str">
        <f>VLOOKUP(N2262,'Linien - BU'!A:B,2,FALSE)</f>
        <v>BU3</v>
      </c>
      <c r="B2262" s="104">
        <f>S2262</f>
        <v>25</v>
      </c>
      <c r="C2262" s="105">
        <f>Abfalldokumentation!$U2262</f>
        <v>44537</v>
      </c>
      <c r="D2262" s="68" t="str">
        <f>IFERROR(VLOOKUP(Tabelle3[[#This Row],[Artikelnr.]],Produktgruppe!A:B,2,0),Tabelle3[[#This Row],[Produktname]])</f>
        <v>Rest</v>
      </c>
      <c r="E2262" s="106" t="str">
        <f>IFERROR(VLOOKUP(Abfalldokumentation!$O2262,Artikel!A:C,3,FALSE),Abfalldokumentation!$O2262)</f>
        <v>-</v>
      </c>
      <c r="F2262" s="106" t="str">
        <f>VLOOKUP(T2262,'Liste Gründe'!A:D,2,FALSE)</f>
        <v>Linienbezogen</v>
      </c>
      <c r="G2262" s="105" t="str">
        <f>IF(ISBLANK(V2262),VLOOKUP(Abfalldokumentation!$P2262,'Liste Gründe'!A:D,3,FALSE),V2262)</f>
        <v>Maschinenabfall</v>
      </c>
      <c r="H2262" s="106" t="str">
        <f>IF(ISBLANK(Abfalldokumentation!$W2262),"-",Abfalldokumentation!$W2262)</f>
        <v>-</v>
      </c>
      <c r="I2262" s="106">
        <f>_xlfn.ISOWEEKNUM(C2262)</f>
        <v>49</v>
      </c>
      <c r="J2262" s="107" t="str">
        <f>"Produkte"</f>
        <v>Produkte</v>
      </c>
      <c r="K2262" s="107" t="str">
        <f>"BUs"</f>
        <v>BUs</v>
      </c>
      <c r="L2262" s="107" t="str">
        <f>"Symptome"</f>
        <v>Symptome</v>
      </c>
      <c r="M226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IFERROR(VLOOKUP(Abfalldokumentation!$O2262,Kennzahlen!U:X,3,FALSE)*Abfalldokumentation!$B2262,"0")))),0)</f>
        <v>0</v>
      </c>
      <c r="N2262" s="106" t="str">
        <f>IF(ISBLANK(Q2262),VLOOKUP(Abfalldokumentation!$O2262,'Linien - BU'!R:S,2,FALSE),Q2262)</f>
        <v>BU3</v>
      </c>
      <c r="O2262" s="108" t="str">
        <f>R2262</f>
        <v>-</v>
      </c>
      <c r="P2262" s="108">
        <f>T2262</f>
        <v>30</v>
      </c>
      <c r="Q2262" s="109" t="s">
        <v>8</v>
      </c>
      <c r="R2262" s="111" t="s">
        <v>52</v>
      </c>
      <c r="S2262" s="111">
        <v>25</v>
      </c>
      <c r="T2262" s="111">
        <v>30</v>
      </c>
      <c r="U2262" s="112">
        <v>44537</v>
      </c>
      <c r="V2262" s="113"/>
      <c r="W2262" s="111"/>
      <c r="X2262" s="114" t="str">
        <f>IFERROR(VLOOKUP(Abfalldokumentation!$R2262,Artikel!A:C,3,FALSE),Abfalldokumentation!$R2262)</f>
        <v>-</v>
      </c>
    </row>
    <row r="2263" spans="1:24" ht="30" customHeight="1" x14ac:dyDescent="0.25">
      <c r="A2263" s="103" t="str">
        <f>VLOOKUP(N2263,'Linien - BU'!A:B,2,FALSE)</f>
        <v>BU3</v>
      </c>
      <c r="B2263" s="104">
        <f>S2263</f>
        <v>321</v>
      </c>
      <c r="C2263" s="105">
        <f>Abfalldokumentation!$U2263</f>
        <v>44537</v>
      </c>
      <c r="D2263" s="68" t="str">
        <f>IFERROR(VLOOKUP(Tabelle3[[#This Row],[Artikelnr.]],Produktgruppe!A:B,2,0),Tabelle3[[#This Row],[Produktname]])</f>
        <v>Offen vegan</v>
      </c>
      <c r="E2263" s="106" t="str">
        <f>IFERROR(VLOOKUP(Abfalldokumentation!$O2263,Artikel!A:C,3,FALSE),Abfalldokumentation!$O2263)</f>
        <v>VOS VEG-SCH WÜRZIG</v>
      </c>
      <c r="F2263" s="106" t="str">
        <f>VLOOKUP(T2263,'Liste Gründe'!A:D,2,FALSE)</f>
        <v>keinen Verwendungszweck</v>
      </c>
      <c r="G2263" s="105" t="str">
        <f>IF(ISBLANK(V2263),VLOOKUP(Abfalldokumentation!$P2263,'Liste Gründe'!A:D,3,FALSE),V2263)</f>
        <v>keinen Verwendungszweck</v>
      </c>
      <c r="H2263" s="106" t="str">
        <f>IF(ISBLANK(Abfalldokumentation!$W2263),"-",Abfalldokumentation!$W2263)</f>
        <v>-</v>
      </c>
      <c r="I2263" s="106">
        <f>_xlfn.ISOWEEKNUM(C2263)</f>
        <v>49</v>
      </c>
      <c r="J2263" s="107" t="str">
        <f>"Produkte"</f>
        <v>Produkte</v>
      </c>
      <c r="K2263" s="107" t="str">
        <f>"BUs"</f>
        <v>BUs</v>
      </c>
      <c r="L2263" s="107" t="str">
        <f>"Symptome"</f>
        <v>Symptome</v>
      </c>
      <c r="M226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IFERROR(VLOOKUP(Abfalldokumentation!$O2263,Kennzahlen!U:X,3,FALSE)*Abfalldokumentation!$B2263,"0")))),0)</f>
        <v>160.5</v>
      </c>
      <c r="N2263" s="106" t="str">
        <f>IF(ISBLANK(Q2263),VLOOKUP(Abfalldokumentation!$O2263,'Linien - BU'!R:S,2,FALSE),Q2263)</f>
        <v>BU3</v>
      </c>
      <c r="O2263" s="108">
        <f>R2263</f>
        <v>29900003</v>
      </c>
      <c r="P2263" s="108">
        <f>T2263</f>
        <v>61</v>
      </c>
      <c r="Q2263" s="109" t="s">
        <v>8</v>
      </c>
      <c r="R2263" s="111">
        <v>29900003</v>
      </c>
      <c r="S2263" s="111">
        <v>321</v>
      </c>
      <c r="T2263" s="111">
        <v>61</v>
      </c>
      <c r="U2263" s="112">
        <v>44537</v>
      </c>
      <c r="V2263" s="113"/>
      <c r="W2263" s="111"/>
      <c r="X2263" s="114" t="str">
        <f>IFERROR(VLOOKUP(Abfalldokumentation!$R2263,Artikel!A:C,3,FALSE),Abfalldokumentation!$R2263)</f>
        <v>VOS VEG-SCH WÜRZIG</v>
      </c>
    </row>
    <row r="2264" spans="1:24" ht="30" customHeight="1" x14ac:dyDescent="0.25">
      <c r="A2264" s="103" t="str">
        <f>VLOOKUP(N2264,'Linien - BU'!A:B,2,FALSE)</f>
        <v>BU3</v>
      </c>
      <c r="B2264" s="104">
        <f>S2264</f>
        <v>114</v>
      </c>
      <c r="C2264" s="105">
        <f>Abfalldokumentation!$U2264</f>
        <v>44537</v>
      </c>
      <c r="D2264" s="68" t="str">
        <f>IFERROR(VLOOKUP(Tabelle3[[#This Row],[Artikelnr.]],Produktgruppe!A:B,2,0),Tabelle3[[#This Row],[Produktname]])</f>
        <v>Offen vegan</v>
      </c>
      <c r="E2264" s="106" t="str">
        <f>IFERROR(VLOOKUP(Abfalldokumentation!$O2264,Artikel!A:C,3,FALSE),Abfalldokumentation!$O2264)</f>
        <v>VOS VEG-SCH MILD</v>
      </c>
      <c r="F2264" s="106" t="str">
        <f>VLOOKUP(T2264,'Liste Gründe'!A:D,2,FALSE)</f>
        <v>keinen Verwendungszweck</v>
      </c>
      <c r="G2264" s="105" t="str">
        <f>IF(ISBLANK(V2264),VLOOKUP(Abfalldokumentation!$P2264,'Liste Gründe'!A:D,3,FALSE),V2264)</f>
        <v>keinen Verwendungszweck</v>
      </c>
      <c r="H2264" s="106" t="str">
        <f>IF(ISBLANK(Abfalldokumentation!$W2264),"-",Abfalldokumentation!$W2264)</f>
        <v>-</v>
      </c>
      <c r="I2264" s="106">
        <f>_xlfn.ISOWEEKNUM(C2264)</f>
        <v>49</v>
      </c>
      <c r="J2264" s="107" t="str">
        <f>"Produkte"</f>
        <v>Produkte</v>
      </c>
      <c r="K2264" s="107" t="str">
        <f>"BUs"</f>
        <v>BUs</v>
      </c>
      <c r="L2264" s="107" t="str">
        <f>"Symptome"</f>
        <v>Symptome</v>
      </c>
      <c r="M226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IFERROR(VLOOKUP(Abfalldokumentation!$O2264,Kennzahlen!U:X,3,FALSE)*Abfalldokumentation!$B2264,"0")))),0)</f>
        <v>57</v>
      </c>
      <c r="N2264" s="106" t="str">
        <f>IF(ISBLANK(Q2264),VLOOKUP(Abfalldokumentation!$O2264,'Linien - BU'!R:S,2,FALSE),Q2264)</f>
        <v>BU3</v>
      </c>
      <c r="O2264" s="108">
        <f>R2264</f>
        <v>29900002</v>
      </c>
      <c r="P2264" s="108">
        <f>T2264</f>
        <v>61</v>
      </c>
      <c r="Q2264" s="109" t="s">
        <v>8</v>
      </c>
      <c r="R2264" s="111">
        <v>29900002</v>
      </c>
      <c r="S2264" s="111">
        <v>114</v>
      </c>
      <c r="T2264" s="111">
        <v>61</v>
      </c>
      <c r="U2264" s="112">
        <v>44537</v>
      </c>
      <c r="V2264" s="113"/>
      <c r="W2264" s="111"/>
      <c r="X2264" s="114" t="str">
        <f>IFERROR(VLOOKUP(Abfalldokumentation!$R2264,Artikel!A:C,3,FALSE),Abfalldokumentation!$R2264)</f>
        <v>VOS VEG-SCH MILD</v>
      </c>
    </row>
    <row r="2265" spans="1:24" ht="30" customHeight="1" x14ac:dyDescent="0.25">
      <c r="A2265" s="103" t="str">
        <f>VLOOKUP(N2265,'Linien - BU'!A:B,2,FALSE)</f>
        <v>BU1</v>
      </c>
      <c r="B2265" s="104">
        <f t="shared" ref="B2265:B2282" si="409">S2265</f>
        <v>40</v>
      </c>
      <c r="C2265" s="105">
        <f>Abfalldokumentation!$U2265</f>
        <v>44537</v>
      </c>
      <c r="D2265" s="68" t="str">
        <f>IFERROR(VLOOKUP(Tabelle3[[#This Row],[Artikelnr.]],Produktgruppe!A:B,2,0),Tabelle3[[#This Row],[Produktname]])</f>
        <v>Räucherwürste</v>
      </c>
      <c r="E2265" s="106" t="str">
        <f>IFERROR(VLOOKUP(Abfalldokumentation!$O2265,Artikel!A:C,3,FALSE),Abfalldokumentation!$O2265)</f>
        <v>GRW SCHI-NAT 7,2GK NEUE</v>
      </c>
      <c r="F2265" s="106" t="str">
        <f>VLOOKUP(T2265,'Liste Gründe'!A:D,2,FALSE)</f>
        <v>Rest</v>
      </c>
      <c r="G2265" s="105" t="str">
        <f>IF(ISBLANK(V2265),VLOOKUP(Abfalldokumentation!$P2265,'Liste Gründe'!A:D,3,FALSE),V2265)</f>
        <v>Metall</v>
      </c>
      <c r="H2265" s="106" t="str">
        <f>IF(ISBLANK(Abfalldokumentation!$W2265),"-",Abfalldokumentation!$W2265)</f>
        <v>-</v>
      </c>
      <c r="I2265" s="106">
        <f t="shared" ref="I2265:I2282" si="410">_xlfn.ISOWEEKNUM(C2265)</f>
        <v>49</v>
      </c>
      <c r="J2265" s="107" t="str">
        <f t="shared" ref="J2265:J2282" si="411">"Produkte"</f>
        <v>Produkte</v>
      </c>
      <c r="K2265" s="107" t="str">
        <f t="shared" ref="K2265:K2282" si="412">"BUs"</f>
        <v>BUs</v>
      </c>
      <c r="L2265" s="107" t="str">
        <f t="shared" ref="L2265:L2282" si="413">"Symptome"</f>
        <v>Symptome</v>
      </c>
      <c r="M226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IFERROR(VLOOKUP(Abfalldokumentation!$O2265,Kennzahlen!U:X,3,FALSE)*Abfalldokumentation!$B2265,"0")))),0)</f>
        <v>0</v>
      </c>
      <c r="N2265" s="106" t="str">
        <f>IF(ISBLANK(Q2265),VLOOKUP(Abfalldokumentation!$O2265,'Linien - BU'!R:S,2,FALSE),Q2265)</f>
        <v>Abfüllung</v>
      </c>
      <c r="O2265" s="108">
        <f t="shared" ref="O2265:O2282" si="414">R2265</f>
        <v>32000106</v>
      </c>
      <c r="P2265" s="108">
        <f t="shared" ref="P2265:P2282" si="415">T2265</f>
        <v>40</v>
      </c>
      <c r="Q2265" s="109" t="s">
        <v>166</v>
      </c>
      <c r="R2265" s="111">
        <v>32000106</v>
      </c>
      <c r="S2265" s="111">
        <v>40</v>
      </c>
      <c r="T2265" s="111">
        <v>40</v>
      </c>
      <c r="U2265" s="112">
        <v>44537</v>
      </c>
      <c r="V2265" s="113"/>
      <c r="W2265" s="111"/>
      <c r="X2265" s="114" t="str">
        <f>IFERROR(VLOOKUP(Abfalldokumentation!$R2265,Artikel!A:C,3,FALSE),Abfalldokumentation!$R2265)</f>
        <v>GRW SCHI-NAT 7,2GK NEUE</v>
      </c>
    </row>
    <row r="2266" spans="1:24" ht="30" customHeight="1" x14ac:dyDescent="0.25">
      <c r="A2266" s="103" t="str">
        <f>VLOOKUP(N2266,'Linien - BU'!A:B,2,FALSE)</f>
        <v>BU1</v>
      </c>
      <c r="B2266" s="104">
        <f t="shared" si="409"/>
        <v>20</v>
      </c>
      <c r="C2266" s="105">
        <f>Abfalldokumentation!$U2266</f>
        <v>44537</v>
      </c>
      <c r="D2266" s="68" t="str">
        <f>IFERROR(VLOOKUP(Tabelle3[[#This Row],[Artikelnr.]],Produktgruppe!A:B,2,0),Tabelle3[[#This Row],[Produktname]])</f>
        <v>Räucherwürste</v>
      </c>
      <c r="E2266" s="106" t="str">
        <f>IFERROR(VLOOKUP(Abfalldokumentation!$O2266,Artikel!A:C,3,FALSE),Abfalldokumentation!$O2266)</f>
        <v>GRW CHILI-NAT 7,2GK NEU</v>
      </c>
      <c r="F2266" s="106" t="str">
        <f>VLOOKUP(T2266,'Liste Gründe'!A:D,2,FALSE)</f>
        <v>Linienbezogen</v>
      </c>
      <c r="G2266" s="105" t="str">
        <f>IF(ISBLANK(V2266),VLOOKUP(Abfalldokumentation!$P2266,'Liste Gründe'!A:D,3,FALSE),V2266)</f>
        <v>Darm geplatzt</v>
      </c>
      <c r="H2266" s="106" t="str">
        <f>IF(ISBLANK(Abfalldokumentation!$W2266),"-",Abfalldokumentation!$W2266)</f>
        <v>-</v>
      </c>
      <c r="I2266" s="106">
        <f t="shared" si="410"/>
        <v>49</v>
      </c>
      <c r="J2266" s="107" t="str">
        <f t="shared" si="411"/>
        <v>Produkte</v>
      </c>
      <c r="K2266" s="107" t="str">
        <f t="shared" si="412"/>
        <v>BUs</v>
      </c>
      <c r="L2266" s="107" t="str">
        <f t="shared" si="413"/>
        <v>Symptome</v>
      </c>
      <c r="M226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IFERROR(VLOOKUP(Abfalldokumentation!$O2266,Kennzahlen!U:X,3,FALSE)*Abfalldokumentation!$B2266,"0")))),0)</f>
        <v>0</v>
      </c>
      <c r="N2266" s="106" t="str">
        <f>IF(ISBLANK(Q2266),VLOOKUP(Abfalldokumentation!$O2266,'Linien - BU'!R:S,2,FALSE),Q2266)</f>
        <v>Abfüllung</v>
      </c>
      <c r="O2266" s="108">
        <f t="shared" si="414"/>
        <v>32000107</v>
      </c>
      <c r="P2266" s="108">
        <f t="shared" si="415"/>
        <v>34</v>
      </c>
      <c r="Q2266" s="109" t="s">
        <v>166</v>
      </c>
      <c r="R2266" s="122">
        <v>32000107</v>
      </c>
      <c r="S2266" s="122">
        <v>20</v>
      </c>
      <c r="T2266" s="122">
        <v>34</v>
      </c>
      <c r="U2266" s="112">
        <v>44537</v>
      </c>
      <c r="V2266" s="121"/>
      <c r="W2266" s="122"/>
      <c r="X2266" s="123" t="str">
        <f>IFERROR(VLOOKUP(Abfalldokumentation!$R2266,Artikel!A:C,3,FALSE),Abfalldokumentation!$R2266)</f>
        <v>GRW CHILI-NAT 7,2GK NEU</v>
      </c>
    </row>
    <row r="2267" spans="1:24" ht="30" customHeight="1" x14ac:dyDescent="0.25">
      <c r="A2267" s="103" t="str">
        <f>VLOOKUP(N2267,'Linien - BU'!A:B,2,FALSE)</f>
        <v>BU1</v>
      </c>
      <c r="B2267" s="104">
        <f t="shared" si="409"/>
        <v>20</v>
      </c>
      <c r="C2267" s="105">
        <f>Abfalldokumentation!$U2267</f>
        <v>44537</v>
      </c>
      <c r="D2267" s="68" t="str">
        <f>IFERROR(VLOOKUP(Tabelle3[[#This Row],[Artikelnr.]],Produktgruppe!A:B,2,0),Tabelle3[[#This Row],[Produktname]])</f>
        <v>Räucherwürste</v>
      </c>
      <c r="E2267" s="106" t="str">
        <f>IFERROR(VLOOKUP(Abfalldokumentation!$O2267,Artikel!A:C,3,FALSE),Abfalldokumentation!$O2267)</f>
        <v>GRW SCHI-NAT 7,2GK NEUE</v>
      </c>
      <c r="F2267" s="106" t="str">
        <f>VLOOKUP(T2267,'Liste Gründe'!A:D,2,FALSE)</f>
        <v>Rest</v>
      </c>
      <c r="G2267" s="105" t="str">
        <f>IF(ISBLANK(V2267),VLOOKUP(Abfalldokumentation!$P2267,'Liste Gründe'!A:D,3,FALSE),V2267)</f>
        <v>Schmutz</v>
      </c>
      <c r="H2267" s="106" t="str">
        <f>IF(ISBLANK(Abfalldokumentation!$W2267),"-",Abfalldokumentation!$W2267)</f>
        <v>-</v>
      </c>
      <c r="I2267" s="106">
        <f t="shared" si="410"/>
        <v>49</v>
      </c>
      <c r="J2267" s="107" t="str">
        <f t="shared" si="411"/>
        <v>Produkte</v>
      </c>
      <c r="K2267" s="107" t="str">
        <f t="shared" si="412"/>
        <v>BUs</v>
      </c>
      <c r="L2267" s="107" t="str">
        <f t="shared" si="413"/>
        <v>Symptome</v>
      </c>
      <c r="M226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IFERROR(VLOOKUP(Abfalldokumentation!$O2267,Kennzahlen!U:X,3,FALSE)*Abfalldokumentation!$B2267,"0")))),0)</f>
        <v>0</v>
      </c>
      <c r="N2267" s="106" t="str">
        <f>IF(ISBLANK(Q2267),VLOOKUP(Abfalldokumentation!$O2267,'Linien - BU'!R:S,2,FALSE),Q2267)</f>
        <v>Abfüllung</v>
      </c>
      <c r="O2267" s="108">
        <f t="shared" si="414"/>
        <v>32000106</v>
      </c>
      <c r="P2267" s="108">
        <f t="shared" si="415"/>
        <v>42</v>
      </c>
      <c r="Q2267" s="109" t="s">
        <v>166</v>
      </c>
      <c r="R2267" s="122">
        <v>32000106</v>
      </c>
      <c r="S2267" s="122">
        <v>20</v>
      </c>
      <c r="T2267" s="122">
        <v>42</v>
      </c>
      <c r="U2267" s="112">
        <v>44537</v>
      </c>
      <c r="V2267" s="121"/>
      <c r="W2267" s="122"/>
      <c r="X2267" s="123" t="str">
        <f>IFERROR(VLOOKUP(Abfalldokumentation!$R2267,Artikel!A:C,3,FALSE),Abfalldokumentation!$R2267)</f>
        <v>GRW SCHI-NAT 7,2GK NEUE</v>
      </c>
    </row>
    <row r="2268" spans="1:24" ht="30" customHeight="1" x14ac:dyDescent="0.25">
      <c r="A2268" s="103" t="str">
        <f>VLOOKUP(N2268,'Linien - BU'!A:B,2,FALSE)</f>
        <v>BU1</v>
      </c>
      <c r="B2268" s="104">
        <f t="shared" si="409"/>
        <v>274</v>
      </c>
      <c r="C2268" s="105">
        <f>Abfalldokumentation!$U2268</f>
        <v>44537</v>
      </c>
      <c r="D2268" s="68" t="str">
        <f>IFERROR(VLOOKUP(Tabelle3[[#This Row],[Artikelnr.]],Produktgruppe!A:B,2,0),Tabelle3[[#This Row],[Produktname]])</f>
        <v>Rest</v>
      </c>
      <c r="E2268" s="106" t="str">
        <f>IFERROR(VLOOKUP(Abfalldokumentation!$O2268,Artikel!A:C,3,FALSE),Abfalldokumentation!$O2268)</f>
        <v>-</v>
      </c>
      <c r="F2268" s="106" t="str">
        <f>VLOOKUP(T2268,'Liste Gründe'!A:D,2,FALSE)</f>
        <v>Linienbezogen</v>
      </c>
      <c r="G2268" s="105" t="str">
        <f>IF(ISBLANK(V2268),VLOOKUP(Abfalldokumentation!$P2268,'Liste Gründe'!A:D,3,FALSE),V2268)</f>
        <v>Darm geplatzt</v>
      </c>
      <c r="H2268" s="106" t="str">
        <f>IF(ISBLANK(Abfalldokumentation!$W2268),"-",Abfalldokumentation!$W2268)</f>
        <v>-</v>
      </c>
      <c r="I2268" s="106">
        <f t="shared" si="410"/>
        <v>49</v>
      </c>
      <c r="J2268" s="107" t="str">
        <f t="shared" si="411"/>
        <v>Produkte</v>
      </c>
      <c r="K2268" s="107" t="str">
        <f t="shared" si="412"/>
        <v>BUs</v>
      </c>
      <c r="L2268" s="107" t="str">
        <f t="shared" si="413"/>
        <v>Symptome</v>
      </c>
      <c r="M226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IFERROR(VLOOKUP(Abfalldokumentation!$O2268,Kennzahlen!U:X,3,FALSE)*Abfalldokumentation!$B2268,"0")))),0)</f>
        <v>0</v>
      </c>
      <c r="N2268" s="106" t="str">
        <f>IF(ISBLANK(Q2268),VLOOKUP(Abfalldokumentation!$O2268,'Linien - BU'!R:S,2,FALSE),Q2268)</f>
        <v>Abfüllung</v>
      </c>
      <c r="O2268" s="108" t="str">
        <f t="shared" si="414"/>
        <v>-</v>
      </c>
      <c r="P2268" s="108">
        <f t="shared" si="415"/>
        <v>34</v>
      </c>
      <c r="Q2268" s="109" t="s">
        <v>166</v>
      </c>
      <c r="R2268" s="122" t="s">
        <v>52</v>
      </c>
      <c r="S2268" s="122">
        <f>354-80</f>
        <v>274</v>
      </c>
      <c r="T2268" s="122">
        <v>34</v>
      </c>
      <c r="U2268" s="112">
        <v>44537</v>
      </c>
      <c r="V2268" s="121"/>
      <c r="W2268" s="122"/>
      <c r="X2268" s="123" t="str">
        <f>IFERROR(VLOOKUP(Abfalldokumentation!$R2268,Artikel!A:C,3,FALSE),Abfalldokumentation!$R2268)</f>
        <v>-</v>
      </c>
    </row>
    <row r="2269" spans="1:24" ht="30" customHeight="1" x14ac:dyDescent="0.25">
      <c r="A2269" s="103" t="str">
        <f>VLOOKUP(N2269,'Linien - BU'!A:B,2,FALSE)</f>
        <v>BU1</v>
      </c>
      <c r="B2269" s="104">
        <f t="shared" si="409"/>
        <v>150</v>
      </c>
      <c r="C2269" s="105">
        <f>Abfalldokumentation!$U2269</f>
        <v>44537</v>
      </c>
      <c r="D2269" s="68" t="str">
        <f>IFERROR(VLOOKUP(Tabelle3[[#This Row],[Artikelnr.]],Produktgruppe!A:B,2,0),Tabelle3[[#This Row],[Produktname]])</f>
        <v>vegan</v>
      </c>
      <c r="E2269" s="106" t="str">
        <f>IFERROR(VLOOKUP(Abfalldokumentation!$O2269,Artikel!A:C,3,FALSE),Abfalldokumentation!$O2269)</f>
        <v>vegan</v>
      </c>
      <c r="F2269" s="106" t="str">
        <f>VLOOKUP(T2269,'Liste Gründe'!A:D,2,FALSE)</f>
        <v>Linienbezogen</v>
      </c>
      <c r="G2269" s="105" t="str">
        <f>IF(ISBLANK(V2269),VLOOKUP(Abfalldokumentation!$P2269,'Liste Gründe'!A:D,3,FALSE),V2269)</f>
        <v>Füllkopf tropft (vegan)</v>
      </c>
      <c r="H2269" s="106" t="str">
        <f>IF(ISBLANK(Abfalldokumentation!$W2269),"-",Abfalldokumentation!$W2269)</f>
        <v>-</v>
      </c>
      <c r="I2269" s="106">
        <f t="shared" si="410"/>
        <v>49</v>
      </c>
      <c r="J2269" s="107" t="str">
        <f t="shared" si="411"/>
        <v>Produkte</v>
      </c>
      <c r="K2269" s="107" t="str">
        <f t="shared" si="412"/>
        <v>BUs</v>
      </c>
      <c r="L2269" s="107" t="str">
        <f t="shared" si="413"/>
        <v>Symptome</v>
      </c>
      <c r="M226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IFERROR(VLOOKUP(Abfalldokumentation!$O2269,Kennzahlen!U:X,3,FALSE)*Abfalldokumentation!$B2269,"0")))),0)</f>
        <v>0</v>
      </c>
      <c r="N2269" s="106" t="str">
        <f>IF(ISBLANK(Q2269),VLOOKUP(Abfalldokumentation!$O2269,'Linien - BU'!R:S,2,FALSE),Q2269)</f>
        <v>Abfüllung</v>
      </c>
      <c r="O2269" s="108" t="str">
        <f t="shared" si="414"/>
        <v>vegan</v>
      </c>
      <c r="P2269" s="108">
        <f t="shared" si="415"/>
        <v>20</v>
      </c>
      <c r="Q2269" s="109" t="s">
        <v>166</v>
      </c>
      <c r="R2269" s="122" t="s">
        <v>289</v>
      </c>
      <c r="S2269" s="122">
        <v>150</v>
      </c>
      <c r="T2269" s="122">
        <v>20</v>
      </c>
      <c r="U2269" s="112">
        <v>44537</v>
      </c>
      <c r="V2269" s="121"/>
      <c r="W2269" s="122"/>
      <c r="X2269" s="123" t="str">
        <f>IFERROR(VLOOKUP(Abfalldokumentation!$R2269,Artikel!A:C,3,FALSE),Abfalldokumentation!$R2269)</f>
        <v>vegan</v>
      </c>
    </row>
    <row r="2270" spans="1:24" ht="30" customHeight="1" x14ac:dyDescent="0.25">
      <c r="A2270" s="103" t="str">
        <f>VLOOKUP(N2270,'Linien - BU'!A:B,2,FALSE)</f>
        <v>Rest</v>
      </c>
      <c r="B2270" s="104">
        <f t="shared" si="409"/>
        <v>8</v>
      </c>
      <c r="C2270" s="105">
        <f>Abfalldokumentation!$U2270</f>
        <v>44537</v>
      </c>
      <c r="D2270" s="68" t="str">
        <f>IFERROR(VLOOKUP(Tabelle3[[#This Row],[Artikelnr.]],Produktgruppe!A:B,2,0),Tabelle3[[#This Row],[Produktname]])</f>
        <v>Rest</v>
      </c>
      <c r="E2270" s="106" t="str">
        <f>IFERROR(VLOOKUP(Abfalldokumentation!$O2270,Artikel!A:C,3,FALSE),Abfalldokumentation!$O2270)</f>
        <v>-</v>
      </c>
      <c r="F2270" s="106" t="str">
        <f>VLOOKUP(T2270,'Liste Gründe'!A:D,2,FALSE)</f>
        <v>Qualitätssicherung</v>
      </c>
      <c r="G2270" s="105" t="str">
        <f>IF(ISBLANK(V2270),VLOOKUP(Abfalldokumentation!$P2270,'Liste Gründe'!A:D,3,FALSE),V2270)</f>
        <v>Rückstellproben</v>
      </c>
      <c r="H2270" s="106" t="str">
        <f>IF(ISBLANK(Abfalldokumentation!$W2270),"-",Abfalldokumentation!$W2270)</f>
        <v>-</v>
      </c>
      <c r="I2270" s="106">
        <f t="shared" si="410"/>
        <v>49</v>
      </c>
      <c r="J2270" s="107" t="str">
        <f t="shared" si="411"/>
        <v>Produkte</v>
      </c>
      <c r="K2270" s="107" t="str">
        <f t="shared" si="412"/>
        <v>BUs</v>
      </c>
      <c r="L2270" s="107" t="str">
        <f t="shared" si="413"/>
        <v>Symptome</v>
      </c>
      <c r="M227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IFERROR(VLOOKUP(Abfalldokumentation!$O2270,Kennzahlen!U:X,3,FALSE)*Abfalldokumentation!$B2270,"0")))),0)</f>
        <v>0</v>
      </c>
      <c r="N2270" s="106" t="str">
        <f>IF(ISBLANK(Q2270),VLOOKUP(Abfalldokumentation!$O2270,'Linien - BU'!R:S,2,FALSE),Q2270)</f>
        <v>Labor</v>
      </c>
      <c r="O2270" s="108" t="str">
        <f t="shared" si="414"/>
        <v>-</v>
      </c>
      <c r="P2270" s="108">
        <f t="shared" si="415"/>
        <v>70</v>
      </c>
      <c r="Q2270" s="109" t="s">
        <v>185</v>
      </c>
      <c r="R2270" s="122" t="s">
        <v>52</v>
      </c>
      <c r="S2270" s="122">
        <v>8</v>
      </c>
      <c r="T2270" s="122">
        <v>70</v>
      </c>
      <c r="U2270" s="112">
        <v>44537</v>
      </c>
      <c r="V2270" s="121"/>
      <c r="W2270" s="122"/>
      <c r="X2270" s="123" t="str">
        <f>IFERROR(VLOOKUP(Abfalldokumentation!$R2270,Artikel!A:C,3,FALSE),Abfalldokumentation!$R2270)</f>
        <v>-</v>
      </c>
    </row>
    <row r="2271" spans="1:24" ht="30" customHeight="1" x14ac:dyDescent="0.25">
      <c r="A2271" s="103" t="str">
        <f>VLOOKUP(N2271,'Linien - BU'!A:B,2,FALSE)</f>
        <v>BU3</v>
      </c>
      <c r="B2271" s="104">
        <f t="shared" si="409"/>
        <v>52</v>
      </c>
      <c r="C2271" s="105">
        <f>Abfalldokumentation!$U2271</f>
        <v>44537</v>
      </c>
      <c r="D2271" s="68" t="str">
        <f>IFERROR(VLOOKUP(Tabelle3[[#This Row],[Artikelnr.]],Produktgruppe!A:B,2,0),Tabelle3[[#This Row],[Produktname]])</f>
        <v>Rest</v>
      </c>
      <c r="E2271" s="106" t="str">
        <f>IFERROR(VLOOKUP(Abfalldokumentation!$O2271,Artikel!A:C,3,FALSE),Abfalldokumentation!$O2271)</f>
        <v>-</v>
      </c>
      <c r="F2271" s="106" t="str">
        <f>VLOOKUP(T2271,'Liste Gründe'!A:D,2,FALSE)</f>
        <v>keinen Verwendungszweck</v>
      </c>
      <c r="G2271" s="105" t="str">
        <f>IF(ISBLANK(V2271),VLOOKUP(Abfalldokumentation!$P2271,'Liste Gründe'!A:D,3,FALSE),V2271)</f>
        <v>keinen Verwendungszweck</v>
      </c>
      <c r="H2271" s="106" t="str">
        <f>IF(ISBLANK(Abfalldokumentation!$W2271),"-",Abfalldokumentation!$W2271)</f>
        <v>-</v>
      </c>
      <c r="I2271" s="106">
        <f t="shared" si="410"/>
        <v>49</v>
      </c>
      <c r="J2271" s="107" t="str">
        <f t="shared" si="411"/>
        <v>Produkte</v>
      </c>
      <c r="K2271" s="107" t="str">
        <f t="shared" si="412"/>
        <v>BUs</v>
      </c>
      <c r="L2271" s="107" t="str">
        <f t="shared" si="413"/>
        <v>Symptome</v>
      </c>
      <c r="M227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IFERROR(VLOOKUP(Abfalldokumentation!$O2271,Kennzahlen!U:X,3,FALSE)*Abfalldokumentation!$B2271,"0")))),0)</f>
        <v>0</v>
      </c>
      <c r="N2271" s="106" t="str">
        <f>IF(ISBLANK(Q2271),VLOOKUP(Abfalldokumentation!$O2271,'Linien - BU'!R:S,2,FALSE),Q2271)</f>
        <v>WVP</v>
      </c>
      <c r="O2271" s="108" t="str">
        <f t="shared" si="414"/>
        <v>-</v>
      </c>
      <c r="P2271" s="108">
        <f t="shared" si="415"/>
        <v>61</v>
      </c>
      <c r="Q2271" s="109" t="s">
        <v>195</v>
      </c>
      <c r="R2271" s="122" t="s">
        <v>52</v>
      </c>
      <c r="S2271" s="122">
        <v>52</v>
      </c>
      <c r="T2271" s="122">
        <v>61</v>
      </c>
      <c r="U2271" s="112">
        <v>44537</v>
      </c>
      <c r="V2271" s="121"/>
      <c r="W2271" s="122"/>
      <c r="X2271" s="123" t="str">
        <f>IFERROR(VLOOKUP(Abfalldokumentation!$R2271,Artikel!A:C,3,FALSE),Abfalldokumentation!$R2271)</f>
        <v>-</v>
      </c>
    </row>
    <row r="2272" spans="1:24" ht="30" customHeight="1" x14ac:dyDescent="0.25">
      <c r="A2272" s="103" t="str">
        <f>VLOOKUP(N2272,'Linien - BU'!A:B,2,FALSE)</f>
        <v>Rest</v>
      </c>
      <c r="B2272" s="104">
        <f t="shared" si="409"/>
        <v>10.5</v>
      </c>
      <c r="C2272" s="105">
        <f>Abfalldokumentation!$U2272</f>
        <v>44537</v>
      </c>
      <c r="D2272" s="68" t="str">
        <f>IFERROR(VLOOKUP(Tabelle3[[#This Row],[Artikelnr.]],Produktgruppe!A:B,2,0),Tabelle3[[#This Row],[Produktname]])</f>
        <v>Rest</v>
      </c>
      <c r="E2272" s="106" t="str">
        <f>IFERROR(VLOOKUP(Abfalldokumentation!$O2272,Artikel!A:C,3,FALSE),Abfalldokumentation!$O2272)</f>
        <v>-</v>
      </c>
      <c r="F2272" s="106" t="str">
        <f>VLOOKUP(T2272,'Liste Gründe'!A:D,2,FALSE)</f>
        <v>Qualitätssicherung</v>
      </c>
      <c r="G2272" s="105" t="str">
        <f>IF(ISBLANK(V2272),VLOOKUP(Abfalldokumentation!$P2272,'Liste Gründe'!A:D,3,FALSE),V2272)</f>
        <v>Sensorik</v>
      </c>
      <c r="H2272" s="106" t="str">
        <f>IF(ISBLANK(Abfalldokumentation!$W2272),"-",Abfalldokumentation!$W2272)</f>
        <v>-</v>
      </c>
      <c r="I2272" s="106">
        <f t="shared" si="410"/>
        <v>49</v>
      </c>
      <c r="J2272" s="107" t="str">
        <f t="shared" si="411"/>
        <v>Produkte</v>
      </c>
      <c r="K2272" s="107" t="str">
        <f t="shared" si="412"/>
        <v>BUs</v>
      </c>
      <c r="L2272" s="107" t="str">
        <f t="shared" si="413"/>
        <v>Symptome</v>
      </c>
      <c r="M227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IFERROR(VLOOKUP(Abfalldokumentation!$O2272,Kennzahlen!U:X,3,FALSE)*Abfalldokumentation!$B2272,"0")))),0)</f>
        <v>0</v>
      </c>
      <c r="N2272" s="106" t="str">
        <f>IF(ISBLANK(Q2272),VLOOKUP(Abfalldokumentation!$O2272,'Linien - BU'!R:S,2,FALSE),Q2272)</f>
        <v>QM</v>
      </c>
      <c r="O2272" s="108" t="str">
        <f t="shared" si="414"/>
        <v>-</v>
      </c>
      <c r="P2272" s="108">
        <f t="shared" si="415"/>
        <v>74</v>
      </c>
      <c r="Q2272" s="109" t="s">
        <v>182</v>
      </c>
      <c r="R2272" s="122" t="s">
        <v>52</v>
      </c>
      <c r="S2272" s="122">
        <v>10.5</v>
      </c>
      <c r="T2272" s="122">
        <v>74</v>
      </c>
      <c r="U2272" s="112">
        <v>44537</v>
      </c>
      <c r="V2272" s="121"/>
      <c r="W2272" s="122"/>
      <c r="X2272" s="123" t="str">
        <f>IFERROR(VLOOKUP(Abfalldokumentation!$R2272,Artikel!A:C,3,FALSE),Abfalldokumentation!$R2272)</f>
        <v>-</v>
      </c>
    </row>
    <row r="2273" spans="1:24" ht="30" customHeight="1" x14ac:dyDescent="0.25">
      <c r="A2273" s="103" t="str">
        <f>VLOOKUP(N2273,'Linien - BU'!A:B,2,FALSE)</f>
        <v>BU3</v>
      </c>
      <c r="B2273" s="104">
        <f t="shared" si="409"/>
        <v>15</v>
      </c>
      <c r="C2273" s="105">
        <f>Abfalldokumentation!$U2273</f>
        <v>44537</v>
      </c>
      <c r="D2273" s="68" t="str">
        <f>IFERROR(VLOOKUP(Tabelle3[[#This Row],[Artikelnr.]],Produktgruppe!A:B,2,0),Tabelle3[[#This Row],[Produktname]])</f>
        <v>Rest</v>
      </c>
      <c r="E2273" s="106" t="str">
        <f>IFERROR(VLOOKUP(Abfalldokumentation!$O2273,Artikel!A:C,3,FALSE),Abfalldokumentation!$O2273)</f>
        <v>-</v>
      </c>
      <c r="F2273" s="106" t="str">
        <f>VLOOKUP(T2273,'Liste Gründe'!A:D,2,FALSE)</f>
        <v>Linienbezogen</v>
      </c>
      <c r="G2273" s="105" t="str">
        <f>IF(ISBLANK(V2273),VLOOKUP(Abfalldokumentation!$P2273,'Liste Gründe'!A:D,3,FALSE),V2273)</f>
        <v>Maschinenabfall</v>
      </c>
      <c r="H2273" s="106" t="str">
        <f>IF(ISBLANK(Abfalldokumentation!$W2273),"-",Abfalldokumentation!$W2273)</f>
        <v>-</v>
      </c>
      <c r="I2273" s="106">
        <f t="shared" si="410"/>
        <v>49</v>
      </c>
      <c r="J2273" s="107" t="str">
        <f t="shared" si="411"/>
        <v>Produkte</v>
      </c>
      <c r="K2273" s="107" t="str">
        <f t="shared" si="412"/>
        <v>BUs</v>
      </c>
      <c r="L2273" s="107" t="str">
        <f t="shared" si="413"/>
        <v>Symptome</v>
      </c>
      <c r="M227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IFERROR(VLOOKUP(Abfalldokumentation!$O2273,Kennzahlen!U:X,3,FALSE)*Abfalldokumentation!$B2273,"0")))),0)</f>
        <v>0</v>
      </c>
      <c r="N2273" s="106" t="str">
        <f>IF(ISBLANK(Q2273),VLOOKUP(Abfalldokumentation!$O2273,'Linien - BU'!R:S,2,FALSE),Q2273)</f>
        <v>L1</v>
      </c>
      <c r="O2273" s="108" t="str">
        <f t="shared" si="414"/>
        <v>-</v>
      </c>
      <c r="P2273" s="108">
        <f t="shared" si="415"/>
        <v>30</v>
      </c>
      <c r="Q2273" s="109" t="s">
        <v>174</v>
      </c>
      <c r="R2273" s="122" t="s">
        <v>52</v>
      </c>
      <c r="S2273" s="122">
        <v>15</v>
      </c>
      <c r="T2273" s="122">
        <v>30</v>
      </c>
      <c r="U2273" s="112">
        <v>44537</v>
      </c>
      <c r="V2273" s="121"/>
      <c r="W2273" s="122"/>
      <c r="X2273" s="123" t="str">
        <f>IFERROR(VLOOKUP(Abfalldokumentation!$R2273,Artikel!A:C,3,FALSE),Abfalldokumentation!$R2273)</f>
        <v>-</v>
      </c>
    </row>
    <row r="2274" spans="1:24" ht="30" customHeight="1" x14ac:dyDescent="0.25">
      <c r="A2274" s="103" t="str">
        <f>VLOOKUP(N2274,'Linien - BU'!A:B,2,FALSE)</f>
        <v>BU1</v>
      </c>
      <c r="B2274" s="104">
        <f t="shared" si="409"/>
        <v>15</v>
      </c>
      <c r="C2274" s="105">
        <f>Abfalldokumentation!$U2274</f>
        <v>44537</v>
      </c>
      <c r="D2274" s="68" t="str">
        <f>IFERROR(VLOOKUP(Tabelle3[[#This Row],[Artikelnr.]],Produktgruppe!A:B,2,0),Tabelle3[[#This Row],[Produktname]])</f>
        <v>VOS 295</v>
      </c>
      <c r="E2274" s="106" t="str">
        <f>IFERROR(VLOOKUP(Abfalldokumentation!$O2274,Artikel!A:C,3,FALSE),Abfalldokumentation!$O2274)</f>
        <v>VOS-ABS ENTSORGUNG</v>
      </c>
      <c r="F2274" s="106" t="str">
        <f>VLOOKUP(T2274,'Liste Gründe'!A:D,2,FALSE)</f>
        <v>Rest</v>
      </c>
      <c r="G2274" s="105" t="str">
        <f>IF(ISBLANK(V2274),VLOOKUP(Abfalldokumentation!$P2274,'Liste Gründe'!A:D,3,FALSE),V2274)</f>
        <v>geschälte Rinde</v>
      </c>
      <c r="H2274" s="106" t="str">
        <f>IF(ISBLANK(Abfalldokumentation!$W2274),"-",Abfalldokumentation!$W2274)</f>
        <v>-</v>
      </c>
      <c r="I2274" s="106">
        <f t="shared" si="410"/>
        <v>49</v>
      </c>
      <c r="J2274" s="107" t="str">
        <f t="shared" si="411"/>
        <v>Produkte</v>
      </c>
      <c r="K2274" s="107" t="str">
        <f t="shared" si="412"/>
        <v>BUs</v>
      </c>
      <c r="L2274" s="107" t="str">
        <f t="shared" si="413"/>
        <v>Symptome</v>
      </c>
      <c r="M227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IFERROR(VLOOKUP(Abfalldokumentation!$O2274,Kennzahlen!U:X,3,FALSE)*Abfalldokumentation!$B2274,"0")))),0)</f>
        <v>0.15</v>
      </c>
      <c r="N2274" s="106" t="str">
        <f>IF(ISBLANK(Q2274),VLOOKUP(Abfalldokumentation!$O2274,'Linien - BU'!R:S,2,FALSE),Q2274)</f>
        <v>BU1</v>
      </c>
      <c r="O2274" s="108">
        <f t="shared" si="414"/>
        <v>29500917</v>
      </c>
      <c r="P2274" s="108">
        <f t="shared" si="415"/>
        <v>60</v>
      </c>
      <c r="Q2274" s="109" t="s">
        <v>6</v>
      </c>
      <c r="R2274" s="122">
        <v>29500917</v>
      </c>
      <c r="S2274" s="122">
        <v>15</v>
      </c>
      <c r="T2274" s="122">
        <v>60</v>
      </c>
      <c r="U2274" s="112">
        <v>44537</v>
      </c>
      <c r="V2274" s="121"/>
      <c r="W2274" s="122"/>
      <c r="X2274" s="123" t="str">
        <f>IFERROR(VLOOKUP(Abfalldokumentation!$R2274,Artikel!A:C,3,FALSE),Abfalldokumentation!$R2274)</f>
        <v>VOS-ABS ENTSORGUNG</v>
      </c>
    </row>
    <row r="2275" spans="1:24" ht="30" customHeight="1" x14ac:dyDescent="0.25">
      <c r="A2275" s="103" t="str">
        <f>VLOOKUP(N2275,'Linien - BU'!A:B,2,FALSE)</f>
        <v>Rest</v>
      </c>
      <c r="B2275" s="104">
        <f t="shared" si="409"/>
        <v>101.3</v>
      </c>
      <c r="C2275" s="105">
        <f>Abfalldokumentation!$U2275</f>
        <v>44537</v>
      </c>
      <c r="D2275" s="68" t="str">
        <f>IFERROR(VLOOKUP(Tabelle3[[#This Row],[Artikelnr.]],Produktgruppe!A:B,2,0),Tabelle3[[#This Row],[Produktname]])</f>
        <v>Rest</v>
      </c>
      <c r="E2275" s="106" t="str">
        <f>IFERROR(VLOOKUP(Abfalldokumentation!$O2275,Artikel!A:C,3,FALSE),Abfalldokumentation!$O2275)</f>
        <v>-</v>
      </c>
      <c r="F2275" s="106" t="str">
        <f>VLOOKUP(T2275,'Liste Gründe'!A:D,2,FALSE)</f>
        <v>Qualitätssicherung</v>
      </c>
      <c r="G2275" s="105" t="str">
        <f>IF(ISBLANK(V2275),VLOOKUP(Abfalldokumentation!$P2275,'Liste Gründe'!A:D,3,FALSE),V2275)</f>
        <v>Einwaage</v>
      </c>
      <c r="H2275" s="106" t="str">
        <f>IF(ISBLANK(Abfalldokumentation!$W2275),"-",Abfalldokumentation!$W2275)</f>
        <v>-</v>
      </c>
      <c r="I2275" s="106">
        <f t="shared" si="410"/>
        <v>49</v>
      </c>
      <c r="J2275" s="107" t="str">
        <f t="shared" si="411"/>
        <v>Produkte</v>
      </c>
      <c r="K2275" s="107" t="str">
        <f t="shared" si="412"/>
        <v>BUs</v>
      </c>
      <c r="L2275" s="107" t="str">
        <f t="shared" si="413"/>
        <v>Symptome</v>
      </c>
      <c r="M227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IFERROR(VLOOKUP(Abfalldokumentation!$O2275,Kennzahlen!U:X,3,FALSE)*Abfalldokumentation!$B2275,"0")))),0)</f>
        <v>0</v>
      </c>
      <c r="N2275" s="106" t="str">
        <f>IF(ISBLANK(Q2275),VLOOKUP(Abfalldokumentation!$O2275,'Linien - BU'!R:S,2,FALSE),Q2275)</f>
        <v>Labor</v>
      </c>
      <c r="O2275" s="108" t="str">
        <f t="shared" si="414"/>
        <v>-</v>
      </c>
      <c r="P2275" s="108">
        <f t="shared" si="415"/>
        <v>71</v>
      </c>
      <c r="Q2275" s="109" t="s">
        <v>185</v>
      </c>
      <c r="R2275" s="122" t="s">
        <v>52</v>
      </c>
      <c r="S2275" s="122">
        <v>101.3</v>
      </c>
      <c r="T2275" s="122">
        <v>71</v>
      </c>
      <c r="U2275" s="112">
        <v>44537</v>
      </c>
      <c r="V2275" s="121"/>
      <c r="W2275" s="122"/>
      <c r="X2275" s="123" t="str">
        <f>IFERROR(VLOOKUP(Abfalldokumentation!$R2275,Artikel!A:C,3,FALSE),Abfalldokumentation!$R2275)</f>
        <v>-</v>
      </c>
    </row>
    <row r="2276" spans="1:24" ht="30" customHeight="1" x14ac:dyDescent="0.25">
      <c r="A2276" s="103" t="str">
        <f>VLOOKUP(N2276,'Linien - BU'!A:B,2,FALSE)</f>
        <v>Rest</v>
      </c>
      <c r="B2276" s="104">
        <f t="shared" si="409"/>
        <v>4.4000000000000004</v>
      </c>
      <c r="C2276" s="105">
        <f>Abfalldokumentation!$U2276</f>
        <v>44537</v>
      </c>
      <c r="D2276" s="68" t="str">
        <f>IFERROR(VLOOKUP(Tabelle3[[#This Row],[Artikelnr.]],Produktgruppe!A:B,2,0),Tabelle3[[#This Row],[Produktname]])</f>
        <v>Rest</v>
      </c>
      <c r="E2276" s="106" t="str">
        <f>IFERROR(VLOOKUP(Abfalldokumentation!$O2276,Artikel!A:C,3,FALSE),Abfalldokumentation!$O2276)</f>
        <v>-</v>
      </c>
      <c r="F2276" s="106" t="str">
        <f>VLOOKUP(T2276,'Liste Gründe'!A:D,2,FALSE)</f>
        <v>Qualitätssicherung</v>
      </c>
      <c r="G2276" s="105" t="str">
        <f>IF(ISBLANK(V2276),VLOOKUP(Abfalldokumentation!$P2276,'Liste Gründe'!A:D,3,FALSE),V2276)</f>
        <v>Sensorik</v>
      </c>
      <c r="H2276" s="106" t="str">
        <f>IF(ISBLANK(Abfalldokumentation!$W2276),"-",Abfalldokumentation!$W2276)</f>
        <v>-</v>
      </c>
      <c r="I2276" s="106">
        <f t="shared" si="410"/>
        <v>49</v>
      </c>
      <c r="J2276" s="107" t="str">
        <f t="shared" si="411"/>
        <v>Produkte</v>
      </c>
      <c r="K2276" s="107" t="str">
        <f t="shared" si="412"/>
        <v>BUs</v>
      </c>
      <c r="L2276" s="107" t="str">
        <f t="shared" si="413"/>
        <v>Symptome</v>
      </c>
      <c r="M227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IFERROR(VLOOKUP(Abfalldokumentation!$O2276,Kennzahlen!U:X,3,FALSE)*Abfalldokumentation!$B2276,"0")))),0)</f>
        <v>0</v>
      </c>
      <c r="N2276" s="106" t="str">
        <f>IF(ISBLANK(Q2276),VLOOKUP(Abfalldokumentation!$O2276,'Linien - BU'!R:S,2,FALSE),Q2276)</f>
        <v>Labor</v>
      </c>
      <c r="O2276" s="108" t="str">
        <f t="shared" si="414"/>
        <v>-</v>
      </c>
      <c r="P2276" s="108">
        <f t="shared" si="415"/>
        <v>74</v>
      </c>
      <c r="Q2276" s="109" t="s">
        <v>185</v>
      </c>
      <c r="R2276" s="122" t="s">
        <v>52</v>
      </c>
      <c r="S2276" s="122">
        <v>4.4000000000000004</v>
      </c>
      <c r="T2276" s="122">
        <v>74</v>
      </c>
      <c r="U2276" s="112">
        <v>44537</v>
      </c>
      <c r="V2276" s="121"/>
      <c r="W2276" s="122"/>
      <c r="X2276" s="123" t="str">
        <f>IFERROR(VLOOKUP(Abfalldokumentation!$R2276,Artikel!A:C,3,FALSE),Abfalldokumentation!$R2276)</f>
        <v>-</v>
      </c>
    </row>
    <row r="2277" spans="1:24" ht="30" customHeight="1" x14ac:dyDescent="0.25">
      <c r="A2277" s="103" t="str">
        <f>VLOOKUP(N2277,'Linien - BU'!A:B,2,FALSE)</f>
        <v>BU1</v>
      </c>
      <c r="B2277" s="104">
        <f t="shared" si="409"/>
        <v>140</v>
      </c>
      <c r="C2277" s="105">
        <f>Abfalldokumentation!$U2277</f>
        <v>44538</v>
      </c>
      <c r="D2277" s="68" t="str">
        <f>IFERROR(VLOOKUP(Tabelle3[[#This Row],[Artikelnr.]],Produktgruppe!A:B,2,0),Tabelle3[[#This Row],[Produktname]])</f>
        <v>Rest</v>
      </c>
      <c r="E2277" s="106" t="str">
        <f>IFERROR(VLOOKUP(Abfalldokumentation!$O2277,Artikel!A:C,3,FALSE),Abfalldokumentation!$O2277)</f>
        <v>-</v>
      </c>
      <c r="F2277" s="106" t="str">
        <f>VLOOKUP(T2277,'Liste Gründe'!A:D,2,FALSE)</f>
        <v>Linienbezogen</v>
      </c>
      <c r="G2277" s="105" t="str">
        <f>IF(ISBLANK(V2277),VLOOKUP(Abfalldokumentation!$P2277,'Liste Gründe'!A:D,3,FALSE),V2277)</f>
        <v>Reinigung</v>
      </c>
      <c r="H2277" s="106" t="str">
        <f>IF(ISBLANK(Abfalldokumentation!$W2277),"-",Abfalldokumentation!$W2277)</f>
        <v>-</v>
      </c>
      <c r="I2277" s="106">
        <f t="shared" si="410"/>
        <v>49</v>
      </c>
      <c r="J2277" s="107" t="str">
        <f t="shared" si="411"/>
        <v>Produkte</v>
      </c>
      <c r="K2277" s="107" t="str">
        <f t="shared" si="412"/>
        <v>BUs</v>
      </c>
      <c r="L2277" s="107" t="str">
        <f t="shared" si="413"/>
        <v>Symptome</v>
      </c>
      <c r="M227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IFERROR(VLOOKUP(Abfalldokumentation!$O2277,Kennzahlen!U:X,3,FALSE)*Abfalldokumentation!$B2277,"0")))),0)</f>
        <v>0</v>
      </c>
      <c r="N2277" s="106" t="str">
        <f>IF(ISBLANK(Q2277),VLOOKUP(Abfalldokumentation!$O2277,'Linien - BU'!R:S,2,FALSE),Q2277)</f>
        <v>BU1</v>
      </c>
      <c r="O2277" s="108" t="str">
        <f t="shared" si="414"/>
        <v>-</v>
      </c>
      <c r="P2277" s="108">
        <f t="shared" si="415"/>
        <v>10</v>
      </c>
      <c r="Q2277" s="109" t="s">
        <v>6</v>
      </c>
      <c r="R2277" s="122" t="s">
        <v>52</v>
      </c>
      <c r="S2277" s="122">
        <v>140</v>
      </c>
      <c r="T2277" s="122">
        <v>10</v>
      </c>
      <c r="U2277" s="147">
        <v>44538</v>
      </c>
      <c r="V2277" s="121"/>
      <c r="W2277" s="122"/>
      <c r="X2277" s="123" t="str">
        <f>IFERROR(VLOOKUP(Abfalldokumentation!$R2277,Artikel!A:C,3,FALSE),Abfalldokumentation!$R2277)</f>
        <v>-</v>
      </c>
    </row>
    <row r="2278" spans="1:24" ht="30" customHeight="1" x14ac:dyDescent="0.25">
      <c r="A2278" s="103" t="str">
        <f>VLOOKUP(N2278,'Linien - BU'!A:B,2,FALSE)</f>
        <v>BU2</v>
      </c>
      <c r="B2278" s="104">
        <f t="shared" si="409"/>
        <v>250</v>
      </c>
      <c r="C2278" s="105">
        <f>Abfalldokumentation!$U2278</f>
        <v>44538</v>
      </c>
      <c r="D2278" s="68" t="str">
        <f>IFERROR(VLOOKUP(Tabelle3[[#This Row],[Artikelnr.]],Produktgruppe!A:B,2,0),Tabelle3[[#This Row],[Produktname]])</f>
        <v>ABS 295</v>
      </c>
      <c r="E2278" s="106" t="str">
        <f>IFERROR(VLOOKUP(Abfalldokumentation!$O2278,Artikel!A:C,3,FALSE),Abfalldokumentation!$O2278)</f>
        <v>Scheiben/Staub</v>
      </c>
      <c r="F2278" s="106" t="str">
        <f>VLOOKUP(T2278,'Liste Gründe'!A:D,2,FALSE)</f>
        <v>Linienbezogen</v>
      </c>
      <c r="G2278" s="105" t="str">
        <f>IF(ISBLANK(V2278),VLOOKUP(Abfalldokumentation!$P2278,'Liste Gründe'!A:D,3,FALSE),V2278)</f>
        <v>Maschinenabfall</v>
      </c>
      <c r="H2278" s="106" t="str">
        <f>IF(ISBLANK(Abfalldokumentation!$W2278),"-",Abfalldokumentation!$W2278)</f>
        <v>-</v>
      </c>
      <c r="I2278" s="106">
        <f t="shared" si="410"/>
        <v>49</v>
      </c>
      <c r="J2278" s="107" t="str">
        <f t="shared" si="411"/>
        <v>Produkte</v>
      </c>
      <c r="K2278" s="107" t="str">
        <f t="shared" si="412"/>
        <v>BUs</v>
      </c>
      <c r="L2278" s="107" t="str">
        <f t="shared" si="413"/>
        <v>Symptome</v>
      </c>
      <c r="M227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IFERROR(VLOOKUP(Abfalldokumentation!$O2278,Kennzahlen!U:X,3,FALSE)*Abfalldokumentation!$B2278,"0")))),0)</f>
        <v>0</v>
      </c>
      <c r="N2278" s="106" t="str">
        <f>IF(ISBLANK(Q2278),VLOOKUP(Abfalldokumentation!$O2278,'Linien - BU'!R:S,2,FALSE),Q2278)</f>
        <v>BU2</v>
      </c>
      <c r="O2278" s="108" t="str">
        <f t="shared" si="414"/>
        <v>Scheiben/Staub</v>
      </c>
      <c r="P2278" s="108">
        <f t="shared" si="415"/>
        <v>30</v>
      </c>
      <c r="Q2278" s="109" t="s">
        <v>7</v>
      </c>
      <c r="R2278" s="39" t="s">
        <v>16655</v>
      </c>
      <c r="S2278" s="122">
        <v>250</v>
      </c>
      <c r="T2278" s="122">
        <v>30</v>
      </c>
      <c r="U2278" s="147">
        <v>44538</v>
      </c>
      <c r="V2278" s="121"/>
      <c r="W2278" s="122"/>
      <c r="X2278" s="123" t="str">
        <f>IFERROR(VLOOKUP(Abfalldokumentation!$R2278,Artikel!A:C,3,FALSE),Abfalldokumentation!$R2278)</f>
        <v>Scheiben/Staub</v>
      </c>
    </row>
    <row r="2279" spans="1:24" ht="30" customHeight="1" x14ac:dyDescent="0.25">
      <c r="A2279" s="103" t="str">
        <f>VLOOKUP(N2279,'Linien - BU'!A:B,2,FALSE)</f>
        <v>BU3</v>
      </c>
      <c r="B2279" s="104">
        <f t="shared" si="409"/>
        <v>107</v>
      </c>
      <c r="C2279" s="105">
        <f>Abfalldokumentation!$U2279</f>
        <v>44538</v>
      </c>
      <c r="D2279" s="68" t="str">
        <f>IFERROR(VLOOKUP(Tabelle3[[#This Row],[Artikelnr.]],Produktgruppe!A:B,2,0),Tabelle3[[#This Row],[Produktname]])</f>
        <v>Diverses</v>
      </c>
      <c r="E2279" s="106" t="str">
        <f>IFERROR(VLOOKUP(Abfalldokumentation!$O2279,Artikel!A:C,3,FALSE),Abfalldokumentation!$O2279)</f>
        <v>FK-Röllchen</v>
      </c>
      <c r="F2279" s="106" t="str">
        <f>VLOOKUP(T2279,'Liste Gründe'!A:D,2,FALSE)</f>
        <v>Qualitätsprobleme</v>
      </c>
      <c r="G2279" s="105" t="str">
        <f>IF(ISBLANK(V2279),VLOOKUP(Abfalldokumentation!$P2279,'Liste Gründe'!A:D,3,FALSE),V2279)</f>
        <v>über/unterfüllt</v>
      </c>
      <c r="H2279" s="106" t="str">
        <f>IF(ISBLANK(Abfalldokumentation!$W2279),"-",Abfalldokumentation!$W2279)</f>
        <v>-</v>
      </c>
      <c r="I2279" s="106">
        <f t="shared" si="410"/>
        <v>49</v>
      </c>
      <c r="J2279" s="107" t="str">
        <f t="shared" si="411"/>
        <v>Produkte</v>
      </c>
      <c r="K2279" s="107" t="str">
        <f t="shared" si="412"/>
        <v>BUs</v>
      </c>
      <c r="L2279" s="107" t="str">
        <f t="shared" si="413"/>
        <v>Symptome</v>
      </c>
      <c r="M227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IFERROR(VLOOKUP(Abfalldokumentation!$O2279,Kennzahlen!U:X,3,FALSE)*Abfalldokumentation!$B2279,"0")))),0)</f>
        <v>0</v>
      </c>
      <c r="N2279" s="106" t="str">
        <f>IF(ISBLANK(Q2279),VLOOKUP(Abfalldokumentation!$O2279,'Linien - BU'!R:S,2,FALSE),Q2279)</f>
        <v>BU3</v>
      </c>
      <c r="O2279" s="108" t="str">
        <f t="shared" si="414"/>
        <v>FK-Röllchen</v>
      </c>
      <c r="P2279" s="108">
        <f t="shared" si="415"/>
        <v>50</v>
      </c>
      <c r="Q2279" s="109" t="s">
        <v>8</v>
      </c>
      <c r="R2279" s="122" t="s">
        <v>16645</v>
      </c>
      <c r="S2279" s="122">
        <v>107</v>
      </c>
      <c r="T2279" s="122">
        <v>50</v>
      </c>
      <c r="U2279" s="147">
        <v>44538</v>
      </c>
      <c r="V2279" s="121"/>
      <c r="W2279" s="122"/>
      <c r="X2279" s="123" t="str">
        <f>IFERROR(VLOOKUP(Abfalldokumentation!$R2279,Artikel!A:C,3,FALSE),Abfalldokumentation!$R2279)</f>
        <v>FK-Röllchen</v>
      </c>
    </row>
    <row r="2280" spans="1:24" ht="30" customHeight="1" x14ac:dyDescent="0.25">
      <c r="A2280" s="103" t="str">
        <f>VLOOKUP(N2280,'Linien - BU'!A:B,2,FALSE)</f>
        <v>BU1</v>
      </c>
      <c r="B2280" s="104">
        <f t="shared" si="409"/>
        <v>4</v>
      </c>
      <c r="C2280" s="105">
        <f>Abfalldokumentation!$U2280</f>
        <v>44538</v>
      </c>
      <c r="D2280" s="68" t="str">
        <f>IFERROR(VLOOKUP(Tabelle3[[#This Row],[Artikelnr.]],Produktgruppe!A:B,2,0),Tabelle3[[#This Row],[Produktname]])</f>
        <v>VOS 295</v>
      </c>
      <c r="E2280" s="106" t="str">
        <f>IFERROR(VLOOKUP(Abfalldokumentation!$O2280,Artikel!A:C,3,FALSE),Abfalldokumentation!$O2280)</f>
        <v>VOS-ABS ENTSORGUNG</v>
      </c>
      <c r="F2280" s="106" t="str">
        <f>VLOOKUP(T2280,'Liste Gründe'!A:D,2,FALSE)</f>
        <v>Rest</v>
      </c>
      <c r="G2280" s="105" t="str">
        <f>IF(ISBLANK(V2280),VLOOKUP(Abfalldokumentation!$P2280,'Liste Gründe'!A:D,3,FALSE),V2280)</f>
        <v>geschälte Rinde</v>
      </c>
      <c r="H2280" s="106" t="str">
        <f>IF(ISBLANK(Abfalldokumentation!$W2280),"-",Abfalldokumentation!$W2280)</f>
        <v>-</v>
      </c>
      <c r="I2280" s="106">
        <f t="shared" si="410"/>
        <v>49</v>
      </c>
      <c r="J2280" s="107" t="str">
        <f t="shared" si="411"/>
        <v>Produkte</v>
      </c>
      <c r="K2280" s="107" t="str">
        <f t="shared" si="412"/>
        <v>BUs</v>
      </c>
      <c r="L2280" s="107" t="str">
        <f t="shared" si="413"/>
        <v>Symptome</v>
      </c>
      <c r="M228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IFERROR(VLOOKUP(Abfalldokumentation!$O2280,Kennzahlen!U:X,3,FALSE)*Abfalldokumentation!$B2280,"0")))),0)</f>
        <v>0.04</v>
      </c>
      <c r="N2280" s="106" t="str">
        <f>IF(ISBLANK(Q2280),VLOOKUP(Abfalldokumentation!$O2280,'Linien - BU'!R:S,2,FALSE),Q2280)</f>
        <v>BU1</v>
      </c>
      <c r="O2280" s="108">
        <f t="shared" si="414"/>
        <v>29500917</v>
      </c>
      <c r="P2280" s="108">
        <f t="shared" si="415"/>
        <v>60</v>
      </c>
      <c r="Q2280" s="109" t="s">
        <v>6</v>
      </c>
      <c r="R2280" s="122">
        <v>29500917</v>
      </c>
      <c r="S2280" s="122">
        <v>4</v>
      </c>
      <c r="T2280" s="122">
        <v>60</v>
      </c>
      <c r="U2280" s="147">
        <v>44538</v>
      </c>
      <c r="V2280" s="121"/>
      <c r="W2280" s="122"/>
      <c r="X2280" s="123" t="str">
        <f>IFERROR(VLOOKUP(Abfalldokumentation!$R2280,Artikel!A:C,3,FALSE),Abfalldokumentation!$R2280)</f>
        <v>VOS-ABS ENTSORGUNG</v>
      </c>
    </row>
    <row r="2281" spans="1:24" ht="30" customHeight="1" x14ac:dyDescent="0.25">
      <c r="A2281" s="103" t="str">
        <f>VLOOKUP(N2281,'Linien - BU'!A:B,2,FALSE)</f>
        <v>BU1</v>
      </c>
      <c r="B2281" s="104">
        <f t="shared" si="409"/>
        <v>171</v>
      </c>
      <c r="C2281" s="105">
        <f>Abfalldokumentation!$U2281</f>
        <v>44538</v>
      </c>
      <c r="D2281" s="68" t="str">
        <f>IFERROR(VLOOKUP(Tabelle3[[#This Row],[Artikelnr.]],Produktgruppe!A:B,2,0),Tabelle3[[#This Row],[Produktname]])</f>
        <v>Rest</v>
      </c>
      <c r="E2281" s="106" t="str">
        <f>IFERROR(VLOOKUP(Abfalldokumentation!$O2281,Artikel!A:C,3,FALSE),Abfalldokumentation!$O2281)</f>
        <v>-</v>
      </c>
      <c r="F2281" s="106" t="str">
        <f>VLOOKUP(T2281,'Liste Gründe'!A:D,2,FALSE)</f>
        <v>Linienbezogen</v>
      </c>
      <c r="G2281" s="105" t="str">
        <f>IF(ISBLANK(V2281),VLOOKUP(Abfalldokumentation!$P2281,'Liste Gründe'!A:D,3,FALSE),V2281)</f>
        <v>Reinigung</v>
      </c>
      <c r="H2281" s="106" t="str">
        <f>IF(ISBLANK(Abfalldokumentation!$W2281),"-",Abfalldokumentation!$W2281)</f>
        <v>-</v>
      </c>
      <c r="I2281" s="106">
        <f t="shared" si="410"/>
        <v>49</v>
      </c>
      <c r="J2281" s="107" t="str">
        <f t="shared" si="411"/>
        <v>Produkte</v>
      </c>
      <c r="K2281" s="107" t="str">
        <f t="shared" si="412"/>
        <v>BUs</v>
      </c>
      <c r="L2281" s="107" t="str">
        <f t="shared" si="413"/>
        <v>Symptome</v>
      </c>
      <c r="M228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IFERROR(VLOOKUP(Abfalldokumentation!$O2281,Kennzahlen!U:X,3,FALSE)*Abfalldokumentation!$B2281,"0")))),0)</f>
        <v>0</v>
      </c>
      <c r="N2281" s="106" t="str">
        <f>IF(ISBLANK(Q2281),VLOOKUP(Abfalldokumentation!$O2281,'Linien - BU'!R:S,2,FALSE),Q2281)</f>
        <v>Schmelze</v>
      </c>
      <c r="O2281" s="108" t="str">
        <f t="shared" si="414"/>
        <v>-</v>
      </c>
      <c r="P2281" s="108">
        <f t="shared" si="415"/>
        <v>10</v>
      </c>
      <c r="Q2281" s="109" t="s">
        <v>170</v>
      </c>
      <c r="R2281" s="122" t="s">
        <v>52</v>
      </c>
      <c r="S2281" s="122">
        <v>171</v>
      </c>
      <c r="T2281" s="122">
        <v>10</v>
      </c>
      <c r="U2281" s="147">
        <v>44538</v>
      </c>
      <c r="V2281" s="121"/>
      <c r="W2281" s="122"/>
      <c r="X2281" s="123" t="str">
        <f>IFERROR(VLOOKUP(Abfalldokumentation!$R2281,Artikel!A:C,3,FALSE),Abfalldokumentation!$R2281)</f>
        <v>-</v>
      </c>
    </row>
    <row r="2282" spans="1:24" ht="30" customHeight="1" x14ac:dyDescent="0.25">
      <c r="A2282" s="103" t="str">
        <f>VLOOKUP(N2282,'Linien - BU'!A:B,2,FALSE)</f>
        <v>BU4</v>
      </c>
      <c r="B2282" s="104">
        <f t="shared" si="409"/>
        <v>20</v>
      </c>
      <c r="C2282" s="105">
        <f>Abfalldokumentation!$U2282</f>
        <v>44538</v>
      </c>
      <c r="D2282" s="68" t="str">
        <f>IFERROR(VLOOKUP(Tabelle3[[#This Row],[Artikelnr.]],Produktgruppe!A:B,2,0),Tabelle3[[#This Row],[Produktname]])</f>
        <v>Diverses</v>
      </c>
      <c r="E2282" s="106" t="str">
        <f>IFERROR(VLOOKUP(Abfalldokumentation!$O2282,Artikel!A:C,3,FALSE),Abfalldokumentation!$O2282)</f>
        <v>Diverses</v>
      </c>
      <c r="F2282" s="106" t="str">
        <f>VLOOKUP(T2282,'Liste Gründe'!A:D,2,FALSE)</f>
        <v>Linienbezogen</v>
      </c>
      <c r="G2282" s="105" t="str">
        <f>IF(ISBLANK(V2282),VLOOKUP(Abfalldokumentation!$P2282,'Liste Gründe'!A:D,3,FALSE),V2282)</f>
        <v>Maschinenabfall</v>
      </c>
      <c r="H2282" s="106" t="str">
        <f>IF(ISBLANK(Abfalldokumentation!$W2282),"-",Abfalldokumentation!$W2282)</f>
        <v>-</v>
      </c>
      <c r="I2282" s="106">
        <f t="shared" si="410"/>
        <v>49</v>
      </c>
      <c r="J2282" s="107" t="str">
        <f t="shared" si="411"/>
        <v>Produkte</v>
      </c>
      <c r="K2282" s="107" t="str">
        <f t="shared" si="412"/>
        <v>BUs</v>
      </c>
      <c r="L2282" s="107" t="str">
        <f t="shared" si="413"/>
        <v>Symptome</v>
      </c>
      <c r="M228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IFERROR(VLOOKUP(Abfalldokumentation!$O2282,Kennzahlen!U:X,3,FALSE)*Abfalldokumentation!$B2282,"0")))),0)</f>
        <v>0</v>
      </c>
      <c r="N2282" s="106" t="str">
        <f>IF(ISBLANK(Q2282),VLOOKUP(Abfalldokumentation!$O2282,'Linien - BU'!R:S,2,FALSE),Q2282)</f>
        <v>BU4</v>
      </c>
      <c r="O2282" s="108" t="str">
        <f t="shared" si="414"/>
        <v>Diverses</v>
      </c>
      <c r="P2282" s="108">
        <f t="shared" si="415"/>
        <v>30</v>
      </c>
      <c r="Q2282" s="109" t="s">
        <v>9</v>
      </c>
      <c r="R2282" s="39" t="s">
        <v>108</v>
      </c>
      <c r="S2282" s="122">
        <v>20</v>
      </c>
      <c r="T2282" s="122">
        <v>30</v>
      </c>
      <c r="U2282" s="147">
        <v>44538</v>
      </c>
      <c r="V2282" s="121"/>
      <c r="W2282" s="122"/>
      <c r="X2282" s="123" t="str">
        <f>IFERROR(VLOOKUP(Abfalldokumentation!$R2282,Artikel!A:C,3,FALSE),Abfalldokumentation!$R2282)</f>
        <v>Diverses</v>
      </c>
    </row>
    <row r="2283" spans="1:24" ht="30" customHeight="1" x14ac:dyDescent="0.25">
      <c r="A2283" s="103" t="str">
        <f>VLOOKUP(N2283,'Linien - BU'!A:B,2,FALSE)</f>
        <v>BU3</v>
      </c>
      <c r="B2283" s="104">
        <f>S2283</f>
        <v>234</v>
      </c>
      <c r="C2283" s="105">
        <f>Abfalldokumentation!$U2283</f>
        <v>44538</v>
      </c>
      <c r="D2283" s="68" t="str">
        <f>IFERROR(VLOOKUP(Tabelle3[[#This Row],[Artikelnr.]],Produktgruppe!A:B,2,0),Tabelle3[[#This Row],[Produktname]])</f>
        <v>Offen vegan</v>
      </c>
      <c r="E2283" s="106" t="str">
        <f>IFERROR(VLOOKUP(Abfalldokumentation!$O2283,Artikel!A:C,3,FALSE),Abfalldokumentation!$O2283)</f>
        <v>VOS VEG-SCH MILD</v>
      </c>
      <c r="F2283" s="106" t="str">
        <f>VLOOKUP(T2283,'Liste Gründe'!A:D,2,FALSE)</f>
        <v>keinen Verwendungszweck</v>
      </c>
      <c r="G2283" s="105" t="str">
        <f>IF(ISBLANK(V2283),VLOOKUP(Abfalldokumentation!$P2283,'Liste Gründe'!A:D,3,FALSE),V2283)</f>
        <v>keinen Verwendungszweck</v>
      </c>
      <c r="H2283" s="106" t="str">
        <f>IF(ISBLANK(Abfalldokumentation!$W2283),"-",Abfalldokumentation!$W2283)</f>
        <v>-</v>
      </c>
      <c r="I2283" s="106">
        <f>_xlfn.ISOWEEKNUM(C2283)</f>
        <v>49</v>
      </c>
      <c r="J2283" s="107" t="str">
        <f>"Produkte"</f>
        <v>Produkte</v>
      </c>
      <c r="K2283" s="107" t="str">
        <f>"BUs"</f>
        <v>BUs</v>
      </c>
      <c r="L2283" s="107" t="str">
        <f>"Symptome"</f>
        <v>Symptome</v>
      </c>
      <c r="M228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IFERROR(VLOOKUP(Abfalldokumentation!$O2283,Kennzahlen!U:X,3,FALSE)*Abfalldokumentation!$B2283,"0")))),0)</f>
        <v>117</v>
      </c>
      <c r="N2283" s="106" t="str">
        <f>IF(ISBLANK(Q2283),VLOOKUP(Abfalldokumentation!$O2283,'Linien - BU'!R:S,2,FALSE),Q2283)</f>
        <v>BU3</v>
      </c>
      <c r="O2283" s="108">
        <f>R2283</f>
        <v>29900002</v>
      </c>
      <c r="P2283" s="108">
        <f>T2283</f>
        <v>61</v>
      </c>
      <c r="Q2283" s="109" t="s">
        <v>8</v>
      </c>
      <c r="R2283" s="111">
        <v>29900002</v>
      </c>
      <c r="S2283" s="111">
        <v>234</v>
      </c>
      <c r="T2283" s="111">
        <v>61</v>
      </c>
      <c r="U2283" s="147">
        <v>44538</v>
      </c>
      <c r="V2283" s="113"/>
      <c r="W2283" s="111"/>
      <c r="X2283" s="114" t="str">
        <f>IFERROR(VLOOKUP(Abfalldokumentation!$R2283,Artikel!A:C,3,FALSE),Abfalldokumentation!$R2283)</f>
        <v>VOS VEG-SCH MILD</v>
      </c>
    </row>
    <row r="2284" spans="1:24" ht="30" customHeight="1" x14ac:dyDescent="0.25">
      <c r="A2284" s="103" t="str">
        <f>VLOOKUP(N2284,'Linien - BU'!A:B,2,FALSE)</f>
        <v>BU1</v>
      </c>
      <c r="B2284" s="104">
        <f t="shared" ref="B2284:B2285" si="416">S2284</f>
        <v>232</v>
      </c>
      <c r="C2284" s="105">
        <f>Abfalldokumentation!$U2284</f>
        <v>44538</v>
      </c>
      <c r="D2284" s="68" t="str">
        <f>IFERROR(VLOOKUP(Tabelle3[[#This Row],[Artikelnr.]],Produktgruppe!A:B,2,0),Tabelle3[[#This Row],[Produktname]])</f>
        <v>Rest</v>
      </c>
      <c r="E2284" s="106" t="str">
        <f>IFERROR(VLOOKUP(Abfalldokumentation!$O2284,Artikel!A:C,3,FALSE),Abfalldokumentation!$O2284)</f>
        <v>-</v>
      </c>
      <c r="F2284" s="106" t="str">
        <f>VLOOKUP(T2284,'Liste Gründe'!A:D,2,FALSE)</f>
        <v>Linienbezogen</v>
      </c>
      <c r="G2284" s="105" t="str">
        <f>IF(ISBLANK(V2284),VLOOKUP(Abfalldokumentation!$P2284,'Liste Gründe'!A:D,3,FALSE),V2284)</f>
        <v>Maschinenabfall</v>
      </c>
      <c r="H2284" s="106" t="str">
        <f>IF(ISBLANK(Abfalldokumentation!$W2284),"-",Abfalldokumentation!$W2284)</f>
        <v>-</v>
      </c>
      <c r="I2284" s="106">
        <f t="shared" ref="I2284:I2285" si="417">_xlfn.ISOWEEKNUM(C2284)</f>
        <v>49</v>
      </c>
      <c r="J2284" s="107" t="str">
        <f t="shared" ref="J2284:J2285" si="418">"Produkte"</f>
        <v>Produkte</v>
      </c>
      <c r="K2284" s="107" t="str">
        <f t="shared" ref="K2284:K2285" si="419">"BUs"</f>
        <v>BUs</v>
      </c>
      <c r="L2284" s="107" t="str">
        <f t="shared" ref="L2284:L2285" si="420">"Symptome"</f>
        <v>Symptome</v>
      </c>
      <c r="M228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IFERROR(VLOOKUP(Abfalldokumentation!$O2284,Kennzahlen!U:X,3,FALSE)*Abfalldokumentation!$B2284,"0")))),0)</f>
        <v>0</v>
      </c>
      <c r="N2284" s="106" t="str">
        <f>IF(ISBLANK(Q2284),VLOOKUP(Abfalldokumentation!$O2284,'Linien - BU'!R:S,2,FALSE),Q2284)</f>
        <v>Abfüllung</v>
      </c>
      <c r="O2284" s="108" t="str">
        <f t="shared" ref="O2284:O2285" si="421">R2284</f>
        <v>-</v>
      </c>
      <c r="P2284" s="108">
        <f t="shared" ref="P2284:P2285" si="422">T2284</f>
        <v>30</v>
      </c>
      <c r="Q2284" s="109" t="s">
        <v>166</v>
      </c>
      <c r="R2284" s="111" t="s">
        <v>52</v>
      </c>
      <c r="S2284" s="111">
        <v>232</v>
      </c>
      <c r="T2284" s="111">
        <v>30</v>
      </c>
      <c r="U2284" s="147">
        <v>44538</v>
      </c>
      <c r="V2284" s="113"/>
      <c r="W2284" s="111"/>
      <c r="X2284" s="114" t="str">
        <f>IFERROR(VLOOKUP(Abfalldokumentation!$R2284,Artikel!A:C,3,FALSE),Abfalldokumentation!$R2284)</f>
        <v>-</v>
      </c>
    </row>
    <row r="2285" spans="1:24" ht="30" customHeight="1" x14ac:dyDescent="0.25">
      <c r="A2285" s="103" t="str">
        <f>VLOOKUP(N2285,'Linien - BU'!A:B,2,FALSE)</f>
        <v>BU1</v>
      </c>
      <c r="B2285" s="104">
        <f t="shared" si="416"/>
        <v>15</v>
      </c>
      <c r="C2285" s="105">
        <f>Abfalldokumentation!$U2285</f>
        <v>44538</v>
      </c>
      <c r="D2285" s="68" t="str">
        <f>IFERROR(VLOOKUP(Tabelle3[[#This Row],[Artikelnr.]],Produktgruppe!A:B,2,0),Tabelle3[[#This Row],[Produktname]])</f>
        <v>VOS 295</v>
      </c>
      <c r="E2285" s="106" t="str">
        <f>IFERROR(VLOOKUP(Abfalldokumentation!$O2285,Artikel!A:C,3,FALSE),Abfalldokumentation!$O2285)</f>
        <v>VOS URW-NATUR-EXTRA</v>
      </c>
      <c r="F2285" s="106" t="str">
        <f>VLOOKUP(T2285,'Liste Gründe'!A:D,2,FALSE)</f>
        <v>Schimmel</v>
      </c>
      <c r="G2285" s="105" t="str">
        <f>IF(ISBLANK(V2285),VLOOKUP(Abfalldokumentation!$P2285,'Liste Gründe'!A:D,3,FALSE),V2285)</f>
        <v>Schimmel</v>
      </c>
      <c r="H2285" s="106" t="str">
        <f>IF(ISBLANK(Abfalldokumentation!$W2285),"-",Abfalldokumentation!$W2285)</f>
        <v>-</v>
      </c>
      <c r="I2285" s="106">
        <f t="shared" si="417"/>
        <v>49</v>
      </c>
      <c r="J2285" s="107" t="str">
        <f t="shared" si="418"/>
        <v>Produkte</v>
      </c>
      <c r="K2285" s="107" t="str">
        <f t="shared" si="419"/>
        <v>BUs</v>
      </c>
      <c r="L2285" s="107" t="str">
        <f t="shared" si="420"/>
        <v>Symptome</v>
      </c>
      <c r="M228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IFERROR(VLOOKUP(Abfalldokumentation!$O2285,Kennzahlen!U:X,3,FALSE)*Abfalldokumentation!$B2285,"0")))),0)</f>
        <v>7.5</v>
      </c>
      <c r="N2285" s="106" t="str">
        <f>IF(ISBLANK(Q2285),VLOOKUP(Abfalldokumentation!$O2285,'Linien - BU'!R:S,2,FALSE),Q2285)</f>
        <v>Bu1</v>
      </c>
      <c r="O2285" s="108">
        <f t="shared" si="421"/>
        <v>29500947</v>
      </c>
      <c r="P2285" s="108">
        <f t="shared" si="422"/>
        <v>12</v>
      </c>
      <c r="Q2285" s="109" t="s">
        <v>341</v>
      </c>
      <c r="R2285" s="122">
        <v>29500947</v>
      </c>
      <c r="S2285" s="122">
        <v>15</v>
      </c>
      <c r="T2285" s="122">
        <v>12</v>
      </c>
      <c r="U2285" s="147">
        <v>44538</v>
      </c>
      <c r="V2285" s="121"/>
      <c r="W2285" s="122"/>
      <c r="X2285" s="123" t="str">
        <f>IFERROR(VLOOKUP(Abfalldokumentation!$R2285,Artikel!A:C,3,FALSE),Abfalldokumentation!$R2285)</f>
        <v>VOS URW-NATUR-EXTRA</v>
      </c>
    </row>
    <row r="2286" spans="1:24" ht="30" customHeight="1" x14ac:dyDescent="0.25">
      <c r="A2286" s="103" t="str">
        <f>VLOOKUP(N2286,'Linien - BU'!A:B,2,FALSE)</f>
        <v>BU1</v>
      </c>
      <c r="B2286" s="104">
        <f>S2286</f>
        <v>44.6</v>
      </c>
      <c r="C2286" s="105">
        <f>Abfalldokumentation!$U2286</f>
        <v>44538</v>
      </c>
      <c r="D2286" s="68" t="str">
        <f>IFERROR(VLOOKUP(Tabelle3[[#This Row],[Artikelnr.]],Produktgruppe!A:B,2,0),Tabelle3[[#This Row],[Produktname]])</f>
        <v>VOS 495</v>
      </c>
      <c r="E2286" s="106" t="str">
        <f>IFERROR(VLOOKUP(Abfalldokumentation!$O2286,Artikel!A:C,3,FALSE),Abfalldokumentation!$O2286)</f>
        <v>VOS WAL-KONZ-vakuumiert</v>
      </c>
      <c r="F2286" s="106" t="str">
        <f>VLOOKUP(T2286,'Liste Gründe'!A:D,2,FALSE)</f>
        <v>Schimmel</v>
      </c>
      <c r="G2286" s="105" t="str">
        <f>IF(ISBLANK(V2286),VLOOKUP(Abfalldokumentation!$P2286,'Liste Gründe'!A:D,3,FALSE),V2286)</f>
        <v>Schimmel</v>
      </c>
      <c r="H2286" s="106" t="str">
        <f>IF(ISBLANK(Abfalldokumentation!$W2286),"-",Abfalldokumentation!$W2286)</f>
        <v>-</v>
      </c>
      <c r="I2286" s="106">
        <f>_xlfn.ISOWEEKNUM(C2286)</f>
        <v>49</v>
      </c>
      <c r="J2286" s="107" t="str">
        <f>"Produkte"</f>
        <v>Produkte</v>
      </c>
      <c r="K2286" s="107" t="str">
        <f>"BUs"</f>
        <v>BUs</v>
      </c>
      <c r="L2286" s="107" t="str">
        <f>"Symptome"</f>
        <v>Symptome</v>
      </c>
      <c r="M228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IFERROR(VLOOKUP(Abfalldokumentation!$O2286,Kennzahlen!U:X,3,FALSE)*Abfalldokumentation!$B2286,"0")))),0)</f>
        <v>22.924400000000002</v>
      </c>
      <c r="N2286" s="106" t="str">
        <f>IF(ISBLANK(Q2286),VLOOKUP(Abfalldokumentation!$O2286,'Linien - BU'!R:S,2,FALSE),Q2286)</f>
        <v>Schmelze</v>
      </c>
      <c r="O2286" s="108">
        <f>R2286</f>
        <v>49500159</v>
      </c>
      <c r="P2286" s="108">
        <f>T2286</f>
        <v>12</v>
      </c>
      <c r="Q2286" s="109" t="s">
        <v>170</v>
      </c>
      <c r="R2286" s="111">
        <v>49500159</v>
      </c>
      <c r="S2286" s="111">
        <v>44.6</v>
      </c>
      <c r="T2286" s="111">
        <v>12</v>
      </c>
      <c r="U2286" s="147">
        <v>44538</v>
      </c>
      <c r="V2286" s="113"/>
      <c r="W2286" s="111"/>
      <c r="X2286" s="114" t="str">
        <f>IFERROR(VLOOKUP(Abfalldokumentation!$R2286,Artikel!A:C,3,FALSE),Abfalldokumentation!$R2286)</f>
        <v>VOS WAL-KONZ-vakuumiert</v>
      </c>
    </row>
    <row r="2287" spans="1:24" ht="30" customHeight="1" x14ac:dyDescent="0.25">
      <c r="A2287" s="103" t="str">
        <f>VLOOKUP(N2287,'Linien - BU'!A:B,2,FALSE)</f>
        <v>BU3</v>
      </c>
      <c r="B2287" s="104">
        <f t="shared" ref="B2287:B2303" si="423">S2287</f>
        <v>9</v>
      </c>
      <c r="C2287" s="105">
        <f>Abfalldokumentation!$U2287</f>
        <v>44538</v>
      </c>
      <c r="D2287" s="68" t="str">
        <f>IFERROR(VLOOKUP(Tabelle3[[#This Row],[Artikelnr.]],Produktgruppe!A:B,2,0),Tabelle3[[#This Row],[Produktname]])</f>
        <v>Rest</v>
      </c>
      <c r="E2287" s="106" t="str">
        <f>IFERROR(VLOOKUP(Abfalldokumentation!$O2287,Artikel!A:C,3,FALSE),Abfalldokumentation!$O2287)</f>
        <v>-</v>
      </c>
      <c r="F2287" s="106" t="str">
        <f>VLOOKUP(T2287,'Liste Gründe'!A:D,2,FALSE)</f>
        <v>Linienbezogen</v>
      </c>
      <c r="G2287" s="105" t="str">
        <f>IF(ISBLANK(V2287),VLOOKUP(Abfalldokumentation!$P2287,'Liste Gründe'!A:D,3,FALSE),V2287)</f>
        <v>Maschinenabfall</v>
      </c>
      <c r="H2287" s="106" t="str">
        <f>IF(ISBLANK(Abfalldokumentation!$W2287),"-",Abfalldokumentation!$W2287)</f>
        <v>-</v>
      </c>
      <c r="I2287" s="106">
        <f t="shared" ref="I2287:I2303" si="424">_xlfn.ISOWEEKNUM(C2287)</f>
        <v>49</v>
      </c>
      <c r="J2287" s="107" t="str">
        <f t="shared" ref="J2287:J2303" si="425">"Produkte"</f>
        <v>Produkte</v>
      </c>
      <c r="K2287" s="107" t="str">
        <f t="shared" ref="K2287:K2303" si="426">"BUs"</f>
        <v>BUs</v>
      </c>
      <c r="L2287" s="107" t="str">
        <f t="shared" ref="L2287:L2303" si="427">"Symptome"</f>
        <v>Symptome</v>
      </c>
      <c r="M228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IFERROR(VLOOKUP(Abfalldokumentation!$O2287,Kennzahlen!U:X,3,FALSE)*Abfalldokumentation!$B2287,"0")))),0)</f>
        <v>0</v>
      </c>
      <c r="N2287" s="106" t="str">
        <f>IF(ISBLANK(Q2287),VLOOKUP(Abfalldokumentation!$O2287,'Linien - BU'!R:S,2,FALSE),Q2287)</f>
        <v>L1</v>
      </c>
      <c r="O2287" s="108" t="str">
        <f t="shared" ref="O2287:O2303" si="428">R2287</f>
        <v>-</v>
      </c>
      <c r="P2287" s="108">
        <f t="shared" ref="P2287:P2303" si="429">T2287</f>
        <v>30</v>
      </c>
      <c r="Q2287" s="109" t="s">
        <v>174</v>
      </c>
      <c r="R2287" s="111" t="s">
        <v>52</v>
      </c>
      <c r="S2287" s="111">
        <v>9</v>
      </c>
      <c r="T2287" s="111">
        <v>30</v>
      </c>
      <c r="U2287" s="147">
        <v>44538</v>
      </c>
      <c r="V2287" s="113"/>
      <c r="W2287" s="111"/>
      <c r="X2287" s="114" t="str">
        <f>IFERROR(VLOOKUP(Abfalldokumentation!$R2287,Artikel!A:C,3,FALSE),Abfalldokumentation!$R2287)</f>
        <v>-</v>
      </c>
    </row>
    <row r="2288" spans="1:24" ht="30" customHeight="1" x14ac:dyDescent="0.25">
      <c r="A2288" s="103" t="str">
        <f>VLOOKUP(N2288,'Linien - BU'!A:B,2,FALSE)</f>
        <v>BU1</v>
      </c>
      <c r="B2288" s="104">
        <f t="shared" si="423"/>
        <v>1280</v>
      </c>
      <c r="C2288" s="105">
        <f>Abfalldokumentation!$U2288</f>
        <v>44538</v>
      </c>
      <c r="D2288" s="68" t="str">
        <f>IFERROR(VLOOKUP(Tabelle3[[#This Row],[Artikelnr.]],Produktgruppe!A:B,2,0),Tabelle3[[#This Row],[Produktname]])</f>
        <v>Räucherwürste</v>
      </c>
      <c r="E2288" s="106" t="str">
        <f>IFERROR(VLOOKUP(Abfalldokumentation!$O2288,Artikel!A:C,3,FALSE),Abfalldokumentation!$O2288)</f>
        <v>RW SCHI 10,0KG AN</v>
      </c>
      <c r="F2288" s="106" t="str">
        <f>VLOOKUP(T2288,'Liste Gründe'!A:D,2,FALSE)</f>
        <v>Rest</v>
      </c>
      <c r="G2288" s="105" t="str">
        <f>IF(ISBLANK(V2288),VLOOKUP(Abfalldokumentation!$P2288,'Liste Gründe'!A:D,3,FALSE),V2288)</f>
        <v>Metall</v>
      </c>
      <c r="H2288" s="106" t="str">
        <f>IF(ISBLANK(Abfalldokumentation!$W2288),"-",Abfalldokumentation!$W2288)</f>
        <v>-</v>
      </c>
      <c r="I2288" s="106">
        <f t="shared" si="424"/>
        <v>49</v>
      </c>
      <c r="J2288" s="107" t="str">
        <f t="shared" si="425"/>
        <v>Produkte</v>
      </c>
      <c r="K2288" s="107" t="str">
        <f t="shared" si="426"/>
        <v>BUs</v>
      </c>
      <c r="L2288" s="107" t="str">
        <f t="shared" si="427"/>
        <v>Symptome</v>
      </c>
      <c r="M228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IFERROR(VLOOKUP(Abfalldokumentation!$O2288,Kennzahlen!U:X,3,FALSE)*Abfalldokumentation!$B2288,"0")))),0)</f>
        <v>0</v>
      </c>
      <c r="N2288" s="106" t="str">
        <f>IF(ISBLANK(Q2288),VLOOKUP(Abfalldokumentation!$O2288,'Linien - BU'!R:S,2,FALSE),Q2288)</f>
        <v>Abfüllung</v>
      </c>
      <c r="O2288" s="108">
        <f t="shared" si="428"/>
        <v>32000068</v>
      </c>
      <c r="P2288" s="108">
        <f t="shared" si="429"/>
        <v>40</v>
      </c>
      <c r="Q2288" s="109" t="s">
        <v>166</v>
      </c>
      <c r="R2288" s="122">
        <v>32000068</v>
      </c>
      <c r="S2288" s="122">
        <v>1280</v>
      </c>
      <c r="T2288" s="122">
        <v>40</v>
      </c>
      <c r="U2288" s="147">
        <v>44538</v>
      </c>
      <c r="V2288" s="121"/>
      <c r="W2288" s="122"/>
      <c r="X2288" s="123" t="str">
        <f>IFERROR(VLOOKUP(Abfalldokumentation!$R2288,Artikel!A:C,3,FALSE),Abfalldokumentation!$R2288)</f>
        <v>RW SCHI 10,0KG AN</v>
      </c>
    </row>
    <row r="2289" spans="1:24" ht="30" customHeight="1" x14ac:dyDescent="0.25">
      <c r="A2289" s="103" t="str">
        <f>VLOOKUP(N2289,'Linien - BU'!A:B,2,FALSE)</f>
        <v>BU1</v>
      </c>
      <c r="B2289" s="104">
        <f t="shared" si="423"/>
        <v>29</v>
      </c>
      <c r="C2289" s="105">
        <f>Abfalldokumentation!$U2289</f>
        <v>44538</v>
      </c>
      <c r="D2289" s="68" t="str">
        <f>IFERROR(VLOOKUP(Tabelle3[[#This Row],[Artikelnr.]],Produktgruppe!A:B,2,0),Tabelle3[[#This Row],[Produktname]])</f>
        <v>VOS 295</v>
      </c>
      <c r="E2289" s="106" t="str">
        <f>IFERROR(VLOOKUP(Abfalldokumentation!$O2289,Artikel!A:C,3,FALSE),Abfalldokumentation!$O2289)</f>
        <v>VOS-ABS ENTSORGUNG</v>
      </c>
      <c r="F2289" s="106" t="str">
        <f>VLOOKUP(T2289,'Liste Gründe'!A:D,2,FALSE)</f>
        <v>Rest</v>
      </c>
      <c r="G2289" s="105" t="str">
        <f>IF(ISBLANK(V2289),VLOOKUP(Abfalldokumentation!$P2289,'Liste Gründe'!A:D,3,FALSE),V2289)</f>
        <v>geschälte Rinde</v>
      </c>
      <c r="H2289" s="106" t="str">
        <f>IF(ISBLANK(Abfalldokumentation!$W2289),"-",Abfalldokumentation!$W2289)</f>
        <v>-</v>
      </c>
      <c r="I2289" s="106">
        <f t="shared" si="424"/>
        <v>49</v>
      </c>
      <c r="J2289" s="107" t="str">
        <f t="shared" si="425"/>
        <v>Produkte</v>
      </c>
      <c r="K2289" s="107" t="str">
        <f t="shared" si="426"/>
        <v>BUs</v>
      </c>
      <c r="L2289" s="107" t="str">
        <f t="shared" si="427"/>
        <v>Symptome</v>
      </c>
      <c r="M228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IFERROR(VLOOKUP(Abfalldokumentation!$O2289,Kennzahlen!U:X,3,FALSE)*Abfalldokumentation!$B2289,"0")))),0)</f>
        <v>0.28999999999999998</v>
      </c>
      <c r="N2289" s="106" t="str">
        <f>IF(ISBLANK(Q2289),VLOOKUP(Abfalldokumentation!$O2289,'Linien - BU'!R:S,2,FALSE),Q2289)</f>
        <v>BU1</v>
      </c>
      <c r="O2289" s="108">
        <f t="shared" si="428"/>
        <v>29500917</v>
      </c>
      <c r="P2289" s="108">
        <f t="shared" si="429"/>
        <v>60</v>
      </c>
      <c r="Q2289" s="109" t="s">
        <v>6</v>
      </c>
      <c r="R2289" s="122">
        <v>29500917</v>
      </c>
      <c r="S2289" s="122">
        <v>29</v>
      </c>
      <c r="T2289" s="122">
        <v>60</v>
      </c>
      <c r="U2289" s="147">
        <v>44538</v>
      </c>
      <c r="V2289" s="121"/>
      <c r="W2289" s="122"/>
      <c r="X2289" s="123" t="str">
        <f>IFERROR(VLOOKUP(Abfalldokumentation!$R2289,Artikel!A:C,3,FALSE),Abfalldokumentation!$R2289)</f>
        <v>VOS-ABS ENTSORGUNG</v>
      </c>
    </row>
    <row r="2290" spans="1:24" ht="30" customHeight="1" x14ac:dyDescent="0.25">
      <c r="A2290" s="103" t="str">
        <f>VLOOKUP(N2290,'Linien - BU'!A:B,2,FALSE)</f>
        <v>Rest</v>
      </c>
      <c r="B2290" s="104">
        <f t="shared" si="423"/>
        <v>5</v>
      </c>
      <c r="C2290" s="105">
        <f>Abfalldokumentation!$U2290</f>
        <v>44538</v>
      </c>
      <c r="D2290" s="68" t="str">
        <f>IFERROR(VLOOKUP(Tabelle3[[#This Row],[Artikelnr.]],Produktgruppe!A:B,2,0),Tabelle3[[#This Row],[Produktname]])</f>
        <v>Rest</v>
      </c>
      <c r="E2290" s="106" t="str">
        <f>IFERROR(VLOOKUP(Abfalldokumentation!$O2290,Artikel!A:C,3,FALSE),Abfalldokumentation!$O2290)</f>
        <v>-</v>
      </c>
      <c r="F2290" s="106" t="str">
        <f>VLOOKUP(T2290,'Liste Gründe'!A:D,2,FALSE)</f>
        <v>Qualitätssicherung</v>
      </c>
      <c r="G2290" s="105" t="str">
        <f>IF(ISBLANK(V2290),VLOOKUP(Abfalldokumentation!$P2290,'Liste Gründe'!A:D,3,FALSE),V2290)</f>
        <v>Sensorik</v>
      </c>
      <c r="H2290" s="106" t="str">
        <f>IF(ISBLANK(Abfalldokumentation!$W2290),"-",Abfalldokumentation!$W2290)</f>
        <v>-</v>
      </c>
      <c r="I2290" s="106">
        <f t="shared" si="424"/>
        <v>49</v>
      </c>
      <c r="J2290" s="107" t="str">
        <f t="shared" si="425"/>
        <v>Produkte</v>
      </c>
      <c r="K2290" s="107" t="str">
        <f t="shared" si="426"/>
        <v>BUs</v>
      </c>
      <c r="L2290" s="107" t="str">
        <f t="shared" si="427"/>
        <v>Symptome</v>
      </c>
      <c r="M229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IFERROR(VLOOKUP(Abfalldokumentation!$O2290,Kennzahlen!U:X,3,FALSE)*Abfalldokumentation!$B2290,"0")))),0)</f>
        <v>0</v>
      </c>
      <c r="N2290" s="106" t="str">
        <f>IF(ISBLANK(Q2290),VLOOKUP(Abfalldokumentation!$O2290,'Linien - BU'!R:S,2,FALSE),Q2290)</f>
        <v>QM</v>
      </c>
      <c r="O2290" s="108" t="str">
        <f t="shared" si="428"/>
        <v>-</v>
      </c>
      <c r="P2290" s="108">
        <f t="shared" si="429"/>
        <v>74</v>
      </c>
      <c r="Q2290" s="109" t="s">
        <v>182</v>
      </c>
      <c r="R2290" s="122" t="s">
        <v>52</v>
      </c>
      <c r="S2290" s="122">
        <v>5</v>
      </c>
      <c r="T2290" s="122">
        <v>74</v>
      </c>
      <c r="U2290" s="147">
        <v>44538</v>
      </c>
      <c r="V2290" s="121"/>
      <c r="W2290" s="122"/>
      <c r="X2290" s="123" t="str">
        <f>IFERROR(VLOOKUP(Abfalldokumentation!$R2290,Artikel!A:C,3,FALSE),Abfalldokumentation!$R2290)</f>
        <v>-</v>
      </c>
    </row>
    <row r="2291" spans="1:24" ht="30" customHeight="1" x14ac:dyDescent="0.25">
      <c r="A2291" s="103" t="str">
        <f>VLOOKUP(N2291,'Linien - BU'!A:B,2,FALSE)</f>
        <v>BU2</v>
      </c>
      <c r="B2291" s="104">
        <f t="shared" si="423"/>
        <v>90</v>
      </c>
      <c r="C2291" s="105">
        <f>Abfalldokumentation!$U2291</f>
        <v>44538</v>
      </c>
      <c r="D2291" s="68" t="str">
        <f>IFERROR(VLOOKUP(Tabelle3[[#This Row],[Artikelnr.]],Produktgruppe!A:B,2,0),Tabelle3[[#This Row],[Produktname]])</f>
        <v>Rohware</v>
      </c>
      <c r="E2291" s="106" t="str">
        <f>IFERROR(VLOOKUP(Abfalldokumentation!$O2291,Artikel!A:C,3,FALSE),Abfalldokumentation!$O2291)</f>
        <v>Blöcke</v>
      </c>
      <c r="F2291" s="106" t="str">
        <f>VLOOKUP(T2291,'Liste Gründe'!A:D,2,FALSE)</f>
        <v>Schimmel</v>
      </c>
      <c r="G2291" s="105" t="str">
        <f>IF(ISBLANK(V2291),VLOOKUP(Abfalldokumentation!$P2291,'Liste Gründe'!A:D,3,FALSE),V2291)</f>
        <v>Luftzieher/Folienriss durch Transport</v>
      </c>
      <c r="H2291" s="106" t="str">
        <f>IF(ISBLANK(Abfalldokumentation!$W2291),"-",Abfalldokumentation!$W2291)</f>
        <v>-</v>
      </c>
      <c r="I2291" s="106">
        <f t="shared" si="424"/>
        <v>49</v>
      </c>
      <c r="J2291" s="107" t="str">
        <f t="shared" si="425"/>
        <v>Produkte</v>
      </c>
      <c r="K2291" s="107" t="str">
        <f t="shared" si="426"/>
        <v>BUs</v>
      </c>
      <c r="L2291" s="107" t="str">
        <f t="shared" si="427"/>
        <v>Symptome</v>
      </c>
      <c r="M229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IFERROR(VLOOKUP(Abfalldokumentation!$O2291,Kennzahlen!U:X,3,FALSE)*Abfalldokumentation!$B2291,"0")))),0)</f>
        <v>0</v>
      </c>
      <c r="N2291" s="106" t="str">
        <f>IF(ISBLANK(Q2291),VLOOKUP(Abfalldokumentation!$O2291,'Linien - BU'!R:S,2,FALSE),Q2291)</f>
        <v>BU2</v>
      </c>
      <c r="O2291" s="108" t="str">
        <f t="shared" si="428"/>
        <v>Blöcke</v>
      </c>
      <c r="P2291" s="108">
        <f t="shared" si="429"/>
        <v>12</v>
      </c>
      <c r="Q2291" s="109" t="s">
        <v>7</v>
      </c>
      <c r="R2291" s="122" t="s">
        <v>194</v>
      </c>
      <c r="S2291" s="122">
        <v>90</v>
      </c>
      <c r="T2291" s="122">
        <v>12</v>
      </c>
      <c r="U2291" s="147">
        <v>44538</v>
      </c>
      <c r="V2291" s="47" t="s">
        <v>30</v>
      </c>
      <c r="W2291" s="122"/>
      <c r="X2291" s="123" t="str">
        <f>IFERROR(VLOOKUP(Abfalldokumentation!$R2291,Artikel!A:C,3,FALSE),Abfalldokumentation!$R2291)</f>
        <v>Blöcke</v>
      </c>
    </row>
    <row r="2292" spans="1:24" ht="30" customHeight="1" x14ac:dyDescent="0.25">
      <c r="A2292" s="103" t="str">
        <f>VLOOKUP(N2292,'Linien - BU'!A:B,2,FALSE)</f>
        <v>BU2</v>
      </c>
      <c r="B2292" s="104">
        <f t="shared" si="423"/>
        <v>28</v>
      </c>
      <c r="C2292" s="105">
        <f>Abfalldokumentation!$U2292</f>
        <v>44538</v>
      </c>
      <c r="D2292" s="68" t="str">
        <f>IFERROR(VLOOKUP(Tabelle3[[#This Row],[Artikelnr.]],Produktgruppe!A:B,2,0),Tabelle3[[#This Row],[Produktname]])</f>
        <v>ABS 295</v>
      </c>
      <c r="E2292" s="106" t="str">
        <f>IFERROR(VLOOKUP(Abfalldokumentation!$O2292,Artikel!A:C,3,FALSE),Abfalldokumentation!$O2292)</f>
        <v>Scheiben/Staub</v>
      </c>
      <c r="F2292" s="106" t="str">
        <f>VLOOKUP(T2292,'Liste Gründe'!A:D,2,FALSE)</f>
        <v>Linienbezogen</v>
      </c>
      <c r="G2292" s="105" t="str">
        <f>IF(ISBLANK(V2292),VLOOKUP(Abfalldokumentation!$P2292,'Liste Gründe'!A:D,3,FALSE),V2292)</f>
        <v>Maschinenabfall</v>
      </c>
      <c r="H2292" s="106" t="str">
        <f>IF(ISBLANK(Abfalldokumentation!$W2292),"-",Abfalldokumentation!$W2292)</f>
        <v>-</v>
      </c>
      <c r="I2292" s="106">
        <f t="shared" si="424"/>
        <v>49</v>
      </c>
      <c r="J2292" s="107" t="str">
        <f t="shared" si="425"/>
        <v>Produkte</v>
      </c>
      <c r="K2292" s="107" t="str">
        <f t="shared" si="426"/>
        <v>BUs</v>
      </c>
      <c r="L2292" s="107" t="str">
        <f t="shared" si="427"/>
        <v>Symptome</v>
      </c>
      <c r="M229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IFERROR(VLOOKUP(Abfalldokumentation!$O2292,Kennzahlen!U:X,3,FALSE)*Abfalldokumentation!$B2292,"0")))),0)</f>
        <v>0</v>
      </c>
      <c r="N2292" s="106" t="str">
        <f>IF(ISBLANK(Q2292),VLOOKUP(Abfalldokumentation!$O2292,'Linien - BU'!R:S,2,FALSE),Q2292)</f>
        <v>BU2</v>
      </c>
      <c r="O2292" s="108" t="str">
        <f t="shared" si="428"/>
        <v>Scheiben/Staub</v>
      </c>
      <c r="P2292" s="108">
        <f t="shared" si="429"/>
        <v>30</v>
      </c>
      <c r="Q2292" s="109" t="s">
        <v>7</v>
      </c>
      <c r="R2292" s="39" t="s">
        <v>16655</v>
      </c>
      <c r="S2292" s="122">
        <v>28</v>
      </c>
      <c r="T2292" s="122">
        <v>30</v>
      </c>
      <c r="U2292" s="147">
        <v>44538</v>
      </c>
      <c r="V2292" s="121"/>
      <c r="W2292" s="122"/>
      <c r="X2292" s="123" t="str">
        <f>IFERROR(VLOOKUP(Abfalldokumentation!$R2292,Artikel!A:C,3,FALSE),Abfalldokumentation!$R2292)</f>
        <v>Scheiben/Staub</v>
      </c>
    </row>
    <row r="2293" spans="1:24" ht="30" customHeight="1" x14ac:dyDescent="0.25">
      <c r="A2293" s="103" t="str">
        <f>VLOOKUP(N2293,'Linien - BU'!A:B,2,FALSE)</f>
        <v>BU1</v>
      </c>
      <c r="B2293" s="104">
        <f t="shared" si="423"/>
        <v>20</v>
      </c>
      <c r="C2293" s="105">
        <f>Abfalldokumentation!$U2293</f>
        <v>44538</v>
      </c>
      <c r="D2293" s="68" t="str">
        <f>IFERROR(VLOOKUP(Tabelle3[[#This Row],[Artikelnr.]],Produktgruppe!A:B,2,0),Tabelle3[[#This Row],[Produktname]])</f>
        <v>VOS 295</v>
      </c>
      <c r="E2293" s="106" t="str">
        <f>IFERROR(VLOOKUP(Abfalldokumentation!$O2293,Artikel!A:C,3,FALSE),Abfalldokumentation!$O2293)</f>
        <v>VOS URW-NATUR-EXTRA</v>
      </c>
      <c r="F2293" s="106" t="str">
        <f>VLOOKUP(T2293,'Liste Gründe'!A:D,2,FALSE)</f>
        <v>Schimmel</v>
      </c>
      <c r="G2293" s="105" t="str">
        <f>IF(ISBLANK(V2293),VLOOKUP(Abfalldokumentation!$P2293,'Liste Gründe'!A:D,3,FALSE),V2293)</f>
        <v>Schimmel</v>
      </c>
      <c r="H2293" s="106" t="str">
        <f>IF(ISBLANK(Abfalldokumentation!$W2293),"-",Abfalldokumentation!$W2293)</f>
        <v>-</v>
      </c>
      <c r="I2293" s="106">
        <f t="shared" si="424"/>
        <v>49</v>
      </c>
      <c r="J2293" s="107" t="str">
        <f t="shared" si="425"/>
        <v>Produkte</v>
      </c>
      <c r="K2293" s="107" t="str">
        <f t="shared" si="426"/>
        <v>BUs</v>
      </c>
      <c r="L2293" s="107" t="str">
        <f t="shared" si="427"/>
        <v>Symptome</v>
      </c>
      <c r="M229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IFERROR(VLOOKUP(Abfalldokumentation!$O2293,Kennzahlen!U:X,3,FALSE)*Abfalldokumentation!$B2293,"0")))),0)</f>
        <v>10</v>
      </c>
      <c r="N2293" s="106" t="str">
        <f>IF(ISBLANK(Q2293),VLOOKUP(Abfalldokumentation!$O2293,'Linien - BU'!R:S,2,FALSE),Q2293)</f>
        <v>BU1</v>
      </c>
      <c r="O2293" s="108">
        <f t="shared" si="428"/>
        <v>29500947</v>
      </c>
      <c r="P2293" s="108">
        <f t="shared" si="429"/>
        <v>12</v>
      </c>
      <c r="Q2293" s="109" t="s">
        <v>6</v>
      </c>
      <c r="R2293" s="122">
        <v>29500947</v>
      </c>
      <c r="S2293" s="122">
        <v>20</v>
      </c>
      <c r="T2293" s="122">
        <v>12</v>
      </c>
      <c r="U2293" s="147">
        <v>44538</v>
      </c>
      <c r="V2293" s="121"/>
      <c r="W2293" s="122"/>
      <c r="X2293" s="123" t="str">
        <f>IFERROR(VLOOKUP(Abfalldokumentation!$R2293,Artikel!A:C,3,FALSE),Abfalldokumentation!$R2293)</f>
        <v>VOS URW-NATUR-EXTRA</v>
      </c>
    </row>
    <row r="2294" spans="1:24" ht="30" customHeight="1" x14ac:dyDescent="0.25">
      <c r="A2294" s="103" t="str">
        <f>VLOOKUP(N2294,'Linien - BU'!A:B,2,FALSE)</f>
        <v>BU3</v>
      </c>
      <c r="B2294" s="104">
        <f t="shared" si="423"/>
        <v>20</v>
      </c>
      <c r="C2294" s="105">
        <f>Abfalldokumentation!$U2294</f>
        <v>44538</v>
      </c>
      <c r="D2294" s="68" t="str">
        <f>IFERROR(VLOOKUP(Tabelle3[[#This Row],[Artikelnr.]],Produktgruppe!A:B,2,0),Tabelle3[[#This Row],[Produktname]])</f>
        <v>Offen vegan</v>
      </c>
      <c r="E2294" s="106" t="str">
        <f>IFERROR(VLOOKUP(Abfalldokumentation!$O2294,Artikel!A:C,3,FALSE),Abfalldokumentation!$O2294)</f>
        <v>VOS VEG-SCH MILD</v>
      </c>
      <c r="F2294" s="106" t="str">
        <f>VLOOKUP(T2294,'Liste Gründe'!A:D,2,FALSE)</f>
        <v>Schimmel</v>
      </c>
      <c r="G2294" s="105" t="str">
        <f>IF(ISBLANK(V2294),VLOOKUP(Abfalldokumentation!$P2294,'Liste Gründe'!A:D,3,FALSE),V2294)</f>
        <v>Schimmel</v>
      </c>
      <c r="H2294" s="106" t="str">
        <f>IF(ISBLANK(Abfalldokumentation!$W2294),"-",Abfalldokumentation!$W2294)</f>
        <v>-</v>
      </c>
      <c r="I2294" s="106">
        <f t="shared" si="424"/>
        <v>49</v>
      </c>
      <c r="J2294" s="107" t="str">
        <f t="shared" si="425"/>
        <v>Produkte</v>
      </c>
      <c r="K2294" s="107" t="str">
        <f t="shared" si="426"/>
        <v>BUs</v>
      </c>
      <c r="L2294" s="107" t="str">
        <f t="shared" si="427"/>
        <v>Symptome</v>
      </c>
      <c r="M229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IFERROR(VLOOKUP(Abfalldokumentation!$O2294,Kennzahlen!U:X,3,FALSE)*Abfalldokumentation!$B2294,"0")))),0)</f>
        <v>10</v>
      </c>
      <c r="N2294" s="106" t="str">
        <f>IF(ISBLANK(Q2294),VLOOKUP(Abfalldokumentation!$O2294,'Linien - BU'!R:S,2,FALSE),Q2294)</f>
        <v>BU3</v>
      </c>
      <c r="O2294" s="108">
        <f t="shared" si="428"/>
        <v>29900002</v>
      </c>
      <c r="P2294" s="108">
        <f t="shared" si="429"/>
        <v>12</v>
      </c>
      <c r="Q2294" s="109" t="s">
        <v>8</v>
      </c>
      <c r="R2294" s="122">
        <v>29900002</v>
      </c>
      <c r="S2294" s="122">
        <v>20</v>
      </c>
      <c r="T2294" s="122">
        <v>12</v>
      </c>
      <c r="U2294" s="147">
        <v>44538</v>
      </c>
      <c r="V2294" s="121"/>
      <c r="W2294" s="122"/>
      <c r="X2294" s="123" t="str">
        <f>IFERROR(VLOOKUP(Abfalldokumentation!$R2294,Artikel!A:C,3,FALSE),Abfalldokumentation!$R2294)</f>
        <v>VOS VEG-SCH MILD</v>
      </c>
    </row>
    <row r="2295" spans="1:24" ht="30" customHeight="1" x14ac:dyDescent="0.25">
      <c r="A2295" s="103" t="str">
        <f>VLOOKUP(N2295,'Linien - BU'!A:B,2,FALSE)</f>
        <v>BU1</v>
      </c>
      <c r="B2295" s="104">
        <f t="shared" si="423"/>
        <v>37</v>
      </c>
      <c r="C2295" s="105">
        <f>Abfalldokumentation!$U2295</f>
        <v>44538</v>
      </c>
      <c r="D2295" s="68" t="str">
        <f>IFERROR(VLOOKUP(Tabelle3[[#This Row],[Artikelnr.]],Produktgruppe!A:B,2,0),Tabelle3[[#This Row],[Produktname]])</f>
        <v>VOS 295</v>
      </c>
      <c r="E2295" s="106" t="str">
        <f>IFERROR(VLOOKUP(Abfalldokumentation!$O2295,Artikel!A:C,3,FALSE),Abfalldokumentation!$O2295)</f>
        <v>VOS-ABS ENTSORGUNG</v>
      </c>
      <c r="F2295" s="106" t="str">
        <f>VLOOKUP(T2295,'Liste Gründe'!A:D,2,FALSE)</f>
        <v>Rest</v>
      </c>
      <c r="G2295" s="105" t="str">
        <f>IF(ISBLANK(V2295),VLOOKUP(Abfalldokumentation!$P2295,'Liste Gründe'!A:D,3,FALSE),V2295)</f>
        <v>geschälte Rinde</v>
      </c>
      <c r="H2295" s="106" t="str">
        <f>IF(ISBLANK(Abfalldokumentation!$W2295),"-",Abfalldokumentation!$W2295)</f>
        <v>-</v>
      </c>
      <c r="I2295" s="106">
        <f t="shared" si="424"/>
        <v>49</v>
      </c>
      <c r="J2295" s="107" t="str">
        <f t="shared" si="425"/>
        <v>Produkte</v>
      </c>
      <c r="K2295" s="107" t="str">
        <f t="shared" si="426"/>
        <v>BUs</v>
      </c>
      <c r="L2295" s="107" t="str">
        <f t="shared" si="427"/>
        <v>Symptome</v>
      </c>
      <c r="M229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IFERROR(VLOOKUP(Abfalldokumentation!$O2295,Kennzahlen!U:X,3,FALSE)*Abfalldokumentation!$B2295,"0")))),0)</f>
        <v>0.37</v>
      </c>
      <c r="N2295" s="106" t="str">
        <f>IF(ISBLANK(Q2295),VLOOKUP(Abfalldokumentation!$O2295,'Linien - BU'!R:S,2,FALSE),Q2295)</f>
        <v>BU1</v>
      </c>
      <c r="O2295" s="108">
        <f t="shared" si="428"/>
        <v>29500917</v>
      </c>
      <c r="P2295" s="108">
        <f t="shared" si="429"/>
        <v>60</v>
      </c>
      <c r="Q2295" s="109" t="s">
        <v>6</v>
      </c>
      <c r="R2295" s="122">
        <v>29500917</v>
      </c>
      <c r="S2295" s="122">
        <v>37</v>
      </c>
      <c r="T2295" s="122">
        <v>60</v>
      </c>
      <c r="U2295" s="147">
        <v>44538</v>
      </c>
      <c r="V2295" s="121"/>
      <c r="W2295" s="122"/>
      <c r="X2295" s="123" t="str">
        <f>IFERROR(VLOOKUP(Abfalldokumentation!$R2295,Artikel!A:C,3,FALSE),Abfalldokumentation!$R2295)</f>
        <v>VOS-ABS ENTSORGUNG</v>
      </c>
    </row>
    <row r="2296" spans="1:24" ht="30" customHeight="1" x14ac:dyDescent="0.25">
      <c r="A2296" s="103" t="str">
        <f>VLOOKUP(N2296,'Linien - BU'!A:B,2,FALSE)</f>
        <v>Rest</v>
      </c>
      <c r="B2296" s="104">
        <f t="shared" si="423"/>
        <v>113.6</v>
      </c>
      <c r="C2296" s="105">
        <f>Abfalldokumentation!$U2296</f>
        <v>44538</v>
      </c>
      <c r="D2296" s="68" t="str">
        <f>IFERROR(VLOOKUP(Tabelle3[[#This Row],[Artikelnr.]],Produktgruppe!A:B,2,0),Tabelle3[[#This Row],[Produktname]])</f>
        <v>Rest</v>
      </c>
      <c r="E2296" s="106" t="str">
        <f>IFERROR(VLOOKUP(Abfalldokumentation!$O2296,Artikel!A:C,3,FALSE),Abfalldokumentation!$O2296)</f>
        <v>-</v>
      </c>
      <c r="F2296" s="106" t="str">
        <f>VLOOKUP(T2296,'Liste Gründe'!A:D,2,FALSE)</f>
        <v>Qualitätssicherung</v>
      </c>
      <c r="G2296" s="105" t="str">
        <f>IF(ISBLANK(V2296),VLOOKUP(Abfalldokumentation!$P2296,'Liste Gründe'!A:D,3,FALSE),V2296)</f>
        <v>Laborproben</v>
      </c>
      <c r="H2296" s="106" t="str">
        <f>IF(ISBLANK(Abfalldokumentation!$W2296),"-",Abfalldokumentation!$W2296)</f>
        <v>-</v>
      </c>
      <c r="I2296" s="106">
        <f t="shared" si="424"/>
        <v>49</v>
      </c>
      <c r="J2296" s="107" t="str">
        <f t="shared" si="425"/>
        <v>Produkte</v>
      </c>
      <c r="K2296" s="107" t="str">
        <f t="shared" si="426"/>
        <v>BUs</v>
      </c>
      <c r="L2296" s="107" t="str">
        <f t="shared" si="427"/>
        <v>Symptome</v>
      </c>
      <c r="M229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IFERROR(VLOOKUP(Abfalldokumentation!$O2296,Kennzahlen!U:X,3,FALSE)*Abfalldokumentation!$B2296,"0")))),0)</f>
        <v>0</v>
      </c>
      <c r="N2296" s="106" t="str">
        <f>IF(ISBLANK(Q2296),VLOOKUP(Abfalldokumentation!$O2296,'Linien - BU'!R:S,2,FALSE),Q2296)</f>
        <v>Labor</v>
      </c>
      <c r="O2296" s="108" t="str">
        <f t="shared" si="428"/>
        <v>-</v>
      </c>
      <c r="P2296" s="108">
        <f t="shared" si="429"/>
        <v>73</v>
      </c>
      <c r="Q2296" s="109" t="s">
        <v>185</v>
      </c>
      <c r="R2296" s="122" t="s">
        <v>52</v>
      </c>
      <c r="S2296" s="122">
        <v>113.6</v>
      </c>
      <c r="T2296" s="122">
        <v>73</v>
      </c>
      <c r="U2296" s="147">
        <v>44538</v>
      </c>
      <c r="V2296" s="121"/>
      <c r="W2296" s="122"/>
      <c r="X2296" s="123" t="str">
        <f>IFERROR(VLOOKUP(Abfalldokumentation!$R2296,Artikel!A:C,3,FALSE),Abfalldokumentation!$R2296)</f>
        <v>-</v>
      </c>
    </row>
    <row r="2297" spans="1:24" ht="30" customHeight="1" x14ac:dyDescent="0.25">
      <c r="A2297" s="103" t="str">
        <f>VLOOKUP(N2297,'Linien - BU'!A:B,2,FALSE)</f>
        <v>BU2</v>
      </c>
      <c r="B2297" s="104">
        <f t="shared" si="423"/>
        <v>120</v>
      </c>
      <c r="C2297" s="105">
        <f>Abfalldokumentation!$U2297</f>
        <v>44539</v>
      </c>
      <c r="D2297" s="68" t="str">
        <f>IFERROR(VLOOKUP(Tabelle3[[#This Row],[Artikelnr.]],Produktgruppe!A:B,2,0),Tabelle3[[#This Row],[Produktname]])</f>
        <v>Rohware</v>
      </c>
      <c r="E2297" s="106" t="str">
        <f>IFERROR(VLOOKUP(Abfalldokumentation!$O2297,Artikel!A:C,3,FALSE),Abfalldokumentation!$O2297)</f>
        <v>Blöcke</v>
      </c>
      <c r="F2297" s="106" t="str">
        <f>VLOOKUP(T2297,'Liste Gründe'!A:D,2,FALSE)</f>
        <v>Schimmel</v>
      </c>
      <c r="G2297" s="105" t="str">
        <f>IF(ISBLANK(V2297),VLOOKUP(Abfalldokumentation!$P2297,'Liste Gründe'!A:D,3,FALSE),V2297)</f>
        <v>Luftzieher/Folienriss durch Transport</v>
      </c>
      <c r="H2297" s="106" t="str">
        <f>IF(ISBLANK(Abfalldokumentation!$W2297),"-",Abfalldokumentation!$W2297)</f>
        <v>-</v>
      </c>
      <c r="I2297" s="106">
        <f t="shared" si="424"/>
        <v>49</v>
      </c>
      <c r="J2297" s="107" t="str">
        <f t="shared" si="425"/>
        <v>Produkte</v>
      </c>
      <c r="K2297" s="107" t="str">
        <f t="shared" si="426"/>
        <v>BUs</v>
      </c>
      <c r="L2297" s="107" t="str">
        <f t="shared" si="427"/>
        <v>Symptome</v>
      </c>
      <c r="M229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IFERROR(VLOOKUP(Abfalldokumentation!$O2297,Kennzahlen!U:X,3,FALSE)*Abfalldokumentation!$B2297,"0")))),0)</f>
        <v>0</v>
      </c>
      <c r="N2297" s="106" t="str">
        <f>IF(ISBLANK(Q2297),VLOOKUP(Abfalldokumentation!$O2297,'Linien - BU'!R:S,2,FALSE),Q2297)</f>
        <v>BU2</v>
      </c>
      <c r="O2297" s="108" t="str">
        <f t="shared" si="428"/>
        <v>Blöcke</v>
      </c>
      <c r="P2297" s="108">
        <f t="shared" si="429"/>
        <v>12</v>
      </c>
      <c r="Q2297" s="109" t="s">
        <v>7</v>
      </c>
      <c r="R2297" s="122" t="s">
        <v>194</v>
      </c>
      <c r="S2297" s="122">
        <v>120</v>
      </c>
      <c r="T2297" s="122">
        <v>12</v>
      </c>
      <c r="U2297" s="147">
        <v>44539</v>
      </c>
      <c r="V2297" s="47" t="s">
        <v>30</v>
      </c>
      <c r="W2297" s="122"/>
      <c r="X2297" s="123" t="str">
        <f>IFERROR(VLOOKUP(Abfalldokumentation!$R2297,Artikel!A:C,3,FALSE),Abfalldokumentation!$R2297)</f>
        <v>Blöcke</v>
      </c>
    </row>
    <row r="2298" spans="1:24" ht="30" customHeight="1" x14ac:dyDescent="0.25">
      <c r="A2298" s="103" t="str">
        <f>VLOOKUP(N2298,'Linien - BU'!A:B,2,FALSE)</f>
        <v>BU3</v>
      </c>
      <c r="B2298" s="104">
        <f t="shared" si="423"/>
        <v>170</v>
      </c>
      <c r="C2298" s="105">
        <f>Abfalldokumentation!$U2298</f>
        <v>44539</v>
      </c>
      <c r="D2298" s="68" t="str">
        <f>IFERROR(VLOOKUP(Tabelle3[[#This Row],[Artikelnr.]],Produktgruppe!A:B,2,0),Tabelle3[[#This Row],[Produktname]])</f>
        <v>Rest</v>
      </c>
      <c r="E2298" s="106" t="str">
        <f>IFERROR(VLOOKUP(Abfalldokumentation!$O2298,Artikel!A:C,3,FALSE),Abfalldokumentation!$O2298)</f>
        <v>-</v>
      </c>
      <c r="F2298" s="106" t="str">
        <f>VLOOKUP(T2298,'Liste Gründe'!A:D,2,FALSE)</f>
        <v>Linienbezogen</v>
      </c>
      <c r="G2298" s="105" t="str">
        <f>IF(ISBLANK(V2298),VLOOKUP(Abfalldokumentation!$P2298,'Liste Gründe'!A:D,3,FALSE),V2298)</f>
        <v>Maschinenabfall</v>
      </c>
      <c r="H2298" s="106" t="str">
        <f>IF(ISBLANK(Abfalldokumentation!$W2298),"-",Abfalldokumentation!$W2298)</f>
        <v>-</v>
      </c>
      <c r="I2298" s="106">
        <f t="shared" si="424"/>
        <v>49</v>
      </c>
      <c r="J2298" s="107" t="str">
        <f t="shared" si="425"/>
        <v>Produkte</v>
      </c>
      <c r="K2298" s="107" t="str">
        <f t="shared" si="426"/>
        <v>BUs</v>
      </c>
      <c r="L2298" s="107" t="str">
        <f t="shared" si="427"/>
        <v>Symptome</v>
      </c>
      <c r="M229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IFERROR(VLOOKUP(Abfalldokumentation!$O2298,Kennzahlen!U:X,3,FALSE)*Abfalldokumentation!$B2298,"0")))),0)</f>
        <v>0</v>
      </c>
      <c r="N2298" s="106" t="str">
        <f>IF(ISBLANK(Q2298),VLOOKUP(Abfalldokumentation!$O2298,'Linien - BU'!R:S,2,FALSE),Q2298)</f>
        <v>BU3</v>
      </c>
      <c r="O2298" s="108" t="str">
        <f t="shared" si="428"/>
        <v>-</v>
      </c>
      <c r="P2298" s="108">
        <f t="shared" si="429"/>
        <v>30</v>
      </c>
      <c r="Q2298" s="109" t="s">
        <v>8</v>
      </c>
      <c r="R2298" s="122" t="s">
        <v>52</v>
      </c>
      <c r="S2298" s="122">
        <v>170</v>
      </c>
      <c r="T2298" s="122">
        <v>30</v>
      </c>
      <c r="U2298" s="147">
        <v>44539</v>
      </c>
      <c r="V2298" s="121"/>
      <c r="W2298" s="122"/>
      <c r="X2298" s="123" t="str">
        <f>IFERROR(VLOOKUP(Abfalldokumentation!$R2298,Artikel!A:C,3,FALSE),Abfalldokumentation!$R2298)</f>
        <v>-</v>
      </c>
    </row>
    <row r="2299" spans="1:24" ht="30" customHeight="1" x14ac:dyDescent="0.25">
      <c r="A2299" s="103" t="str">
        <f>VLOOKUP(N2299,'Linien - BU'!A:B,2,FALSE)</f>
        <v>BU1</v>
      </c>
      <c r="B2299" s="104">
        <f t="shared" si="423"/>
        <v>165</v>
      </c>
      <c r="C2299" s="105">
        <f>Abfalldokumentation!$U2299</f>
        <v>44539</v>
      </c>
      <c r="D2299" s="68" t="str">
        <f>IFERROR(VLOOKUP(Tabelle3[[#This Row],[Artikelnr.]],Produktgruppe!A:B,2,0),Tabelle3[[#This Row],[Produktname]])</f>
        <v>Rest</v>
      </c>
      <c r="E2299" s="106" t="str">
        <f>IFERROR(VLOOKUP(Abfalldokumentation!$O2299,Artikel!A:C,3,FALSE),Abfalldokumentation!$O2299)</f>
        <v>-</v>
      </c>
      <c r="F2299" s="106" t="str">
        <f>VLOOKUP(T2299,'Liste Gründe'!A:D,2,FALSE)</f>
        <v>Linienbezogen</v>
      </c>
      <c r="G2299" s="105" t="str">
        <f>IF(ISBLANK(V2299),VLOOKUP(Abfalldokumentation!$P2299,'Liste Gründe'!A:D,3,FALSE),V2299)</f>
        <v>Reinigung</v>
      </c>
      <c r="H2299" s="106" t="str">
        <f>IF(ISBLANK(Abfalldokumentation!$W2299),"-",Abfalldokumentation!$W2299)</f>
        <v>-</v>
      </c>
      <c r="I2299" s="106">
        <f t="shared" si="424"/>
        <v>49</v>
      </c>
      <c r="J2299" s="107" t="str">
        <f t="shared" si="425"/>
        <v>Produkte</v>
      </c>
      <c r="K2299" s="107" t="str">
        <f t="shared" si="426"/>
        <v>BUs</v>
      </c>
      <c r="L2299" s="107" t="str">
        <f t="shared" si="427"/>
        <v>Symptome</v>
      </c>
      <c r="M229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IFERROR(VLOOKUP(Abfalldokumentation!$O2299,Kennzahlen!U:X,3,FALSE)*Abfalldokumentation!$B2299,"0")))),0)</f>
        <v>0</v>
      </c>
      <c r="N2299" s="106" t="str">
        <f>IF(ISBLANK(Q2299),VLOOKUP(Abfalldokumentation!$O2299,'Linien - BU'!R:S,2,FALSE),Q2299)</f>
        <v>BU1</v>
      </c>
      <c r="O2299" s="108" t="str">
        <f t="shared" si="428"/>
        <v>-</v>
      </c>
      <c r="P2299" s="108">
        <f t="shared" si="429"/>
        <v>10</v>
      </c>
      <c r="Q2299" s="109" t="s">
        <v>6</v>
      </c>
      <c r="R2299" s="122" t="s">
        <v>52</v>
      </c>
      <c r="S2299" s="122">
        <v>165</v>
      </c>
      <c r="T2299" s="122">
        <v>10</v>
      </c>
      <c r="U2299" s="147">
        <v>44539</v>
      </c>
      <c r="V2299" s="121"/>
      <c r="W2299" s="122"/>
      <c r="X2299" s="123" t="str">
        <f>IFERROR(VLOOKUP(Abfalldokumentation!$R2299,Artikel!A:C,3,FALSE),Abfalldokumentation!$R2299)</f>
        <v>-</v>
      </c>
    </row>
    <row r="2300" spans="1:24" ht="30" customHeight="1" x14ac:dyDescent="0.25">
      <c r="A2300" s="103" t="str">
        <f>VLOOKUP(N2300,'Linien - BU'!A:B,2,FALSE)</f>
        <v>BU1</v>
      </c>
      <c r="B2300" s="104">
        <f t="shared" si="423"/>
        <v>28</v>
      </c>
      <c r="C2300" s="105">
        <f>Abfalldokumentation!$U2300</f>
        <v>44539</v>
      </c>
      <c r="D2300" s="68" t="str">
        <f>IFERROR(VLOOKUP(Tabelle3[[#This Row],[Artikelnr.]],Produktgruppe!A:B,2,0),Tabelle3[[#This Row],[Produktname]])</f>
        <v>ABS 295</v>
      </c>
      <c r="E2300" s="106" t="str">
        <f>IFERROR(VLOOKUP(Abfalldokumentation!$O2300,Artikel!A:C,3,FALSE),Abfalldokumentation!$O2300)</f>
        <v>ABS Pfeffer-Bruch</v>
      </c>
      <c r="F2300" s="106" t="str">
        <f>VLOOKUP(T2300,'Liste Gründe'!A:D,2,FALSE)</f>
        <v>Linienbezogen</v>
      </c>
      <c r="G2300" s="105" t="str">
        <f>IF(ISBLANK(V2300),VLOOKUP(Abfalldokumentation!$P2300,'Liste Gründe'!A:D,3,FALSE),V2300)</f>
        <v>Maschinenabfall</v>
      </c>
      <c r="H2300" s="106" t="str">
        <f>IF(ISBLANK(Abfalldokumentation!$W2300),"-",Abfalldokumentation!$W2300)</f>
        <v>-</v>
      </c>
      <c r="I2300" s="106">
        <f t="shared" si="424"/>
        <v>49</v>
      </c>
      <c r="J2300" s="107" t="str">
        <f t="shared" si="425"/>
        <v>Produkte</v>
      </c>
      <c r="K2300" s="107" t="str">
        <f t="shared" si="426"/>
        <v>BUs</v>
      </c>
      <c r="L2300" s="107" t="str">
        <f t="shared" si="427"/>
        <v>Symptome</v>
      </c>
      <c r="M230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IFERROR(VLOOKUP(Abfalldokumentation!$O2300,Kennzahlen!U:X,3,FALSE)*Abfalldokumentation!$B2300,"0")))),0)</f>
        <v>2.8E-3</v>
      </c>
      <c r="N2300" s="106" t="str">
        <f>IF(ISBLANK(Q2300),VLOOKUP(Abfalldokumentation!$O2300,'Linien - BU'!R:S,2,FALSE),Q2300)</f>
        <v>Abfüllung</v>
      </c>
      <c r="O2300" s="108">
        <f t="shared" si="428"/>
        <v>29501017</v>
      </c>
      <c r="P2300" s="108">
        <f t="shared" si="429"/>
        <v>30</v>
      </c>
      <c r="Q2300" s="109" t="s">
        <v>166</v>
      </c>
      <c r="R2300" s="122">
        <v>29501017</v>
      </c>
      <c r="S2300" s="122">
        <v>28</v>
      </c>
      <c r="T2300" s="122">
        <v>30</v>
      </c>
      <c r="U2300" s="147">
        <v>44539</v>
      </c>
      <c r="V2300" s="121"/>
      <c r="W2300" s="122"/>
      <c r="X2300" s="123" t="str">
        <f>IFERROR(VLOOKUP(Abfalldokumentation!$R2300,Artikel!A:C,3,FALSE),Abfalldokumentation!$R2300)</f>
        <v>ABS Pfeffer-Bruch</v>
      </c>
    </row>
    <row r="2301" spans="1:24" ht="30" customHeight="1" x14ac:dyDescent="0.25">
      <c r="A2301" s="103" t="str">
        <f>VLOOKUP(N2301,'Linien - BU'!A:B,2,FALSE)</f>
        <v>BU1</v>
      </c>
      <c r="B2301" s="104">
        <f t="shared" si="423"/>
        <v>64.400000000000006</v>
      </c>
      <c r="C2301" s="105">
        <f>Abfalldokumentation!$U2301</f>
        <v>44539</v>
      </c>
      <c r="D2301" s="68" t="str">
        <f>IFERROR(VLOOKUP(Tabelle3[[#This Row],[Artikelnr.]],Produktgruppe!A:B,2,0),Tabelle3[[#This Row],[Produktname]])</f>
        <v>Rest</v>
      </c>
      <c r="E2301" s="106" t="str">
        <f>IFERROR(VLOOKUP(Abfalldokumentation!$O2301,Artikel!A:C,3,FALSE),Abfalldokumentation!$O2301)</f>
        <v>-</v>
      </c>
      <c r="F2301" s="106" t="str">
        <f>VLOOKUP(T2301,'Liste Gründe'!A:D,2,FALSE)</f>
        <v>Linienbezogen</v>
      </c>
      <c r="G2301" s="105" t="str">
        <f>IF(ISBLANK(V2301),VLOOKUP(Abfalldokumentation!$P2301,'Liste Gründe'!A:D,3,FALSE),V2301)</f>
        <v>Reinigung</v>
      </c>
      <c r="H2301" s="106" t="str">
        <f>IF(ISBLANK(Abfalldokumentation!$W2301),"-",Abfalldokumentation!$W2301)</f>
        <v>-</v>
      </c>
      <c r="I2301" s="106">
        <f t="shared" si="424"/>
        <v>49</v>
      </c>
      <c r="J2301" s="107" t="str">
        <f t="shared" si="425"/>
        <v>Produkte</v>
      </c>
      <c r="K2301" s="107" t="str">
        <f t="shared" si="426"/>
        <v>BUs</v>
      </c>
      <c r="L2301" s="107" t="str">
        <f t="shared" si="427"/>
        <v>Symptome</v>
      </c>
      <c r="M230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IFERROR(VLOOKUP(Abfalldokumentation!$O2301,Kennzahlen!U:X,3,FALSE)*Abfalldokumentation!$B2301,"0")))),0)</f>
        <v>0</v>
      </c>
      <c r="N2301" s="106" t="str">
        <f>IF(ISBLANK(Q2301),VLOOKUP(Abfalldokumentation!$O2301,'Linien - BU'!R:S,2,FALSE),Q2301)</f>
        <v>Schmelze</v>
      </c>
      <c r="O2301" s="108" t="str">
        <f t="shared" si="428"/>
        <v>-</v>
      </c>
      <c r="P2301" s="108">
        <f t="shared" si="429"/>
        <v>10</v>
      </c>
      <c r="Q2301" s="109" t="s">
        <v>170</v>
      </c>
      <c r="R2301" s="122" t="s">
        <v>52</v>
      </c>
      <c r="S2301" s="122">
        <v>64.400000000000006</v>
      </c>
      <c r="T2301" s="122">
        <v>10</v>
      </c>
      <c r="U2301" s="147">
        <v>44539</v>
      </c>
      <c r="V2301" s="121"/>
      <c r="W2301" s="122"/>
      <c r="X2301" s="123" t="str">
        <f>IFERROR(VLOOKUP(Abfalldokumentation!$R2301,Artikel!A:C,3,FALSE),Abfalldokumentation!$R2301)</f>
        <v>-</v>
      </c>
    </row>
    <row r="2302" spans="1:24" ht="30" customHeight="1" x14ac:dyDescent="0.25">
      <c r="A2302" s="103" t="str">
        <f>VLOOKUP(N2302,'Linien - BU'!A:B,2,FALSE)</f>
        <v>BU4</v>
      </c>
      <c r="B2302" s="104">
        <f t="shared" si="423"/>
        <v>18</v>
      </c>
      <c r="C2302" s="105">
        <f>Abfalldokumentation!$U2302</f>
        <v>44539</v>
      </c>
      <c r="D2302" s="68" t="str">
        <f>IFERROR(VLOOKUP(Tabelle3[[#This Row],[Artikelnr.]],Produktgruppe!A:B,2,0),Tabelle3[[#This Row],[Produktname]])</f>
        <v>Diverses</v>
      </c>
      <c r="E2302" s="106" t="str">
        <f>IFERROR(VLOOKUP(Abfalldokumentation!$O2302,Artikel!A:C,3,FALSE),Abfalldokumentation!$O2302)</f>
        <v>Diverses</v>
      </c>
      <c r="F2302" s="106" t="str">
        <f>VLOOKUP(T2302,'Liste Gründe'!A:D,2,FALSE)</f>
        <v>Linienbezogen</v>
      </c>
      <c r="G2302" s="105" t="str">
        <f>IF(ISBLANK(V2302),VLOOKUP(Abfalldokumentation!$P2302,'Liste Gründe'!A:D,3,FALSE),V2302)</f>
        <v>Maschinenabfall</v>
      </c>
      <c r="H2302" s="106" t="str">
        <f>IF(ISBLANK(Abfalldokumentation!$W2302),"-",Abfalldokumentation!$W2302)</f>
        <v>-</v>
      </c>
      <c r="I2302" s="106">
        <f t="shared" si="424"/>
        <v>49</v>
      </c>
      <c r="J2302" s="107" t="str">
        <f t="shared" si="425"/>
        <v>Produkte</v>
      </c>
      <c r="K2302" s="107" t="str">
        <f t="shared" si="426"/>
        <v>BUs</v>
      </c>
      <c r="L2302" s="107" t="str">
        <f t="shared" si="427"/>
        <v>Symptome</v>
      </c>
      <c r="M230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IFERROR(VLOOKUP(Abfalldokumentation!$O2302,Kennzahlen!U:X,3,FALSE)*Abfalldokumentation!$B2302,"0")))),0)</f>
        <v>0</v>
      </c>
      <c r="N2302" s="106" t="str">
        <f>IF(ISBLANK(Q2302),VLOOKUP(Abfalldokumentation!$O2302,'Linien - BU'!R:S,2,FALSE),Q2302)</f>
        <v>BU4</v>
      </c>
      <c r="O2302" s="108" t="str">
        <f t="shared" si="428"/>
        <v>Diverses</v>
      </c>
      <c r="P2302" s="108">
        <f t="shared" si="429"/>
        <v>30</v>
      </c>
      <c r="Q2302" s="109" t="s">
        <v>9</v>
      </c>
      <c r="R2302" s="39" t="s">
        <v>108</v>
      </c>
      <c r="S2302" s="122">
        <v>18</v>
      </c>
      <c r="T2302" s="122">
        <v>30</v>
      </c>
      <c r="U2302" s="147">
        <v>44539</v>
      </c>
      <c r="V2302" s="121"/>
      <c r="W2302" s="122"/>
      <c r="X2302" s="123" t="str">
        <f>IFERROR(VLOOKUP(Abfalldokumentation!$R2302,Artikel!A:C,3,FALSE),Abfalldokumentation!$R2302)</f>
        <v>Diverses</v>
      </c>
    </row>
    <row r="2303" spans="1:24" ht="30" customHeight="1" x14ac:dyDescent="0.25">
      <c r="A2303" s="103" t="str">
        <f>VLOOKUP(N2303,'Linien - BU'!A:B,2,FALSE)</f>
        <v>BU1</v>
      </c>
      <c r="B2303" s="104">
        <f t="shared" si="423"/>
        <v>135</v>
      </c>
      <c r="C2303" s="105">
        <f>Abfalldokumentation!$U2303</f>
        <v>44539</v>
      </c>
      <c r="D2303" s="68" t="str">
        <f>IFERROR(VLOOKUP(Tabelle3[[#This Row],[Artikelnr.]],Produktgruppe!A:B,2,0),Tabelle3[[#This Row],[Produktname]])</f>
        <v>Rohware</v>
      </c>
      <c r="E2303" s="106" t="str">
        <f>IFERROR(VLOOKUP(Abfalldokumentation!$O2303,Artikel!A:C,3,FALSE),Abfalldokumentation!$O2303)</f>
        <v>Fett</v>
      </c>
      <c r="F2303" s="106" t="str">
        <f>VLOOKUP(T2303,'Liste Gründe'!A:D,2,FALSE)</f>
        <v>Linienbezogen</v>
      </c>
      <c r="G2303" s="105" t="str">
        <f>IF(ISBLANK(V2303),VLOOKUP(Abfalldokumentation!$P2303,'Liste Gründe'!A:D,3,FALSE),V2303)</f>
        <v>Maschinenabfall</v>
      </c>
      <c r="H2303" s="106" t="str">
        <f>IF(ISBLANK(Abfalldokumentation!$W2303),"-",Abfalldokumentation!$W2303)</f>
        <v>-</v>
      </c>
      <c r="I2303" s="106">
        <f t="shared" si="424"/>
        <v>49</v>
      </c>
      <c r="J2303" s="107" t="str">
        <f t="shared" si="425"/>
        <v>Produkte</v>
      </c>
      <c r="K2303" s="107" t="str">
        <f t="shared" si="426"/>
        <v>BUs</v>
      </c>
      <c r="L2303" s="107" t="str">
        <f t="shared" si="427"/>
        <v>Symptome</v>
      </c>
      <c r="M230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IFERROR(VLOOKUP(Abfalldokumentation!$O2303,Kennzahlen!U:X,3,FALSE)*Abfalldokumentation!$B2303,"0")))),0)</f>
        <v>0</v>
      </c>
      <c r="N2303" s="106" t="str">
        <f>IF(ISBLANK(Q2303),VLOOKUP(Abfalldokumentation!$O2303,'Linien - BU'!R:S,2,FALSE),Q2303)</f>
        <v>Schmelze</v>
      </c>
      <c r="O2303" s="108" t="str">
        <f t="shared" si="428"/>
        <v>Fett</v>
      </c>
      <c r="P2303" s="108">
        <f t="shared" si="429"/>
        <v>30</v>
      </c>
      <c r="Q2303" s="109" t="s">
        <v>170</v>
      </c>
      <c r="R2303" s="122" t="s">
        <v>16647</v>
      </c>
      <c r="S2303" s="122">
        <v>135</v>
      </c>
      <c r="T2303" s="122">
        <v>30</v>
      </c>
      <c r="U2303" s="147">
        <v>44539</v>
      </c>
      <c r="V2303" s="121"/>
      <c r="W2303" s="122"/>
      <c r="X2303" s="123" t="str">
        <f>IFERROR(VLOOKUP(Abfalldokumentation!$R2303,Artikel!A:C,3,FALSE),Abfalldokumentation!$R2303)</f>
        <v>Fett</v>
      </c>
    </row>
    <row r="2304" spans="1:24" ht="30" customHeight="1" x14ac:dyDescent="0.25">
      <c r="A2304" s="103" t="str">
        <f>VLOOKUP(N2304,'Linien - BU'!A:B,2,FALSE)</f>
        <v>Rest</v>
      </c>
      <c r="B2304" s="104">
        <f>S2304</f>
        <v>11.2</v>
      </c>
      <c r="C2304" s="105">
        <f>Abfalldokumentation!$U2304</f>
        <v>44539</v>
      </c>
      <c r="D2304" s="106" t="str">
        <f>IFERROR(VLOOKUP(Tabelle3[[#This Row],[Artikelnr.]],Produktgruppe!A:B,2,0),Tabelle3[[#This Row],[Produktname]])</f>
        <v>Rest</v>
      </c>
      <c r="E2304" s="106" t="str">
        <f>IFERROR(VLOOKUP(Abfalldokumentation!$O2304,Artikel!A:C,3,FALSE),Abfalldokumentation!$O2304)</f>
        <v>-</v>
      </c>
      <c r="F2304" s="106" t="str">
        <f>VLOOKUP(T2304,'Liste Gründe'!A:D,2,FALSE)</f>
        <v>Qualitätssicherung</v>
      </c>
      <c r="G2304" s="105" t="str">
        <f>IF(ISBLANK(V2304),VLOOKUP(Abfalldokumentation!$P2304,'Liste Gründe'!A:D,3,FALSE),V2304)</f>
        <v>Sensorik</v>
      </c>
      <c r="H2304" s="106" t="str">
        <f>IF(ISBLANK(Abfalldokumentation!$W2304),"-",Abfalldokumentation!$W2304)</f>
        <v>-</v>
      </c>
      <c r="I2304" s="106">
        <f>_xlfn.ISOWEEKNUM(C2304)</f>
        <v>49</v>
      </c>
      <c r="J2304" s="107" t="str">
        <f>"Produkte"</f>
        <v>Produkte</v>
      </c>
      <c r="K2304" s="107" t="str">
        <f>"BUs"</f>
        <v>BUs</v>
      </c>
      <c r="L2304" s="107" t="str">
        <f>"Symptome"</f>
        <v>Symptome</v>
      </c>
      <c r="M230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IFERROR(VLOOKUP(Abfalldokumentation!$O2304,Kennzahlen!U:X,3,FALSE)*Abfalldokumentation!$B2304,"0")))),0)</f>
        <v>0</v>
      </c>
      <c r="N2304" s="106" t="str">
        <f>IF(ISBLANK(Q2304),VLOOKUP(Abfalldokumentation!$O2304,'Linien - BU'!R:S,2,FALSE),Q2304)</f>
        <v>QM</v>
      </c>
      <c r="O2304" s="108" t="str">
        <f>R2304</f>
        <v>-</v>
      </c>
      <c r="P2304" s="108">
        <f>T2304</f>
        <v>74</v>
      </c>
      <c r="Q2304" s="109" t="s">
        <v>182</v>
      </c>
      <c r="R2304" s="111" t="s">
        <v>52</v>
      </c>
      <c r="S2304" s="111">
        <v>11.2</v>
      </c>
      <c r="T2304" s="111">
        <v>74</v>
      </c>
      <c r="U2304" s="112">
        <v>44539</v>
      </c>
      <c r="V2304" s="113"/>
      <c r="W2304" s="111"/>
      <c r="X2304" s="114" t="str">
        <f>IFERROR(VLOOKUP(Abfalldokumentation!$R2304,Artikel!A:C,3,FALSE),Abfalldokumentation!$R2304)</f>
        <v>-</v>
      </c>
    </row>
    <row r="2305" spans="1:24" ht="30" customHeight="1" x14ac:dyDescent="0.25">
      <c r="A2305" s="103" t="str">
        <f>VLOOKUP(N2305,'Linien - BU'!A:B,2,FALSE)</f>
        <v>BU3</v>
      </c>
      <c r="B2305" s="104">
        <f>S2305</f>
        <v>38</v>
      </c>
      <c r="C2305" s="105">
        <f>Abfalldokumentation!$U2305</f>
        <v>44539</v>
      </c>
      <c r="D2305" s="106" t="str">
        <f>IFERROR(VLOOKUP(Tabelle3[[#This Row],[Artikelnr.]],Produktgruppe!A:B,2,0),Tabelle3[[#This Row],[Produktname]])</f>
        <v>Rest</v>
      </c>
      <c r="E2305" s="106" t="str">
        <f>IFERROR(VLOOKUP(Abfalldokumentation!$O2305,Artikel!A:C,3,FALSE),Abfalldokumentation!$O2305)</f>
        <v>-</v>
      </c>
      <c r="F2305" s="106" t="str">
        <f>VLOOKUP(T2305,'Liste Gründe'!A:D,2,FALSE)</f>
        <v>keinen Verwendungszweck</v>
      </c>
      <c r="G2305" s="105" t="str">
        <f>IF(ISBLANK(V2305),VLOOKUP(Abfalldokumentation!$P2305,'Liste Gründe'!A:D,3,FALSE),V2305)</f>
        <v>keinen Verwendungszweck</v>
      </c>
      <c r="H2305" s="106" t="str">
        <f>IF(ISBLANK(Abfalldokumentation!$W2305),"-",Abfalldokumentation!$W2305)</f>
        <v>-</v>
      </c>
      <c r="I2305" s="106">
        <f>_xlfn.ISOWEEKNUM(C2305)</f>
        <v>49</v>
      </c>
      <c r="J2305" s="107" t="str">
        <f>"Produkte"</f>
        <v>Produkte</v>
      </c>
      <c r="K2305" s="107" t="str">
        <f>"BUs"</f>
        <v>BUs</v>
      </c>
      <c r="L2305" s="107" t="str">
        <f>"Symptome"</f>
        <v>Symptome</v>
      </c>
      <c r="M230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IFERROR(VLOOKUP(Abfalldokumentation!$O2305,Kennzahlen!U:X,3,FALSE)*Abfalldokumentation!$B2305,"0")))),0)</f>
        <v>0</v>
      </c>
      <c r="N2305" s="106" t="str">
        <f>IF(ISBLANK(Q2305),VLOOKUP(Abfalldokumentation!$O2305,'Linien - BU'!R:S,2,FALSE),Q2305)</f>
        <v>WVP</v>
      </c>
      <c r="O2305" s="108" t="str">
        <f>R2305</f>
        <v>-</v>
      </c>
      <c r="P2305" s="108">
        <f>T2305</f>
        <v>61</v>
      </c>
      <c r="Q2305" s="109" t="s">
        <v>195</v>
      </c>
      <c r="R2305" s="111" t="s">
        <v>52</v>
      </c>
      <c r="S2305" s="111">
        <v>38</v>
      </c>
      <c r="T2305" s="111">
        <v>61</v>
      </c>
      <c r="U2305" s="112">
        <v>44539</v>
      </c>
      <c r="V2305" s="113"/>
      <c r="W2305" s="111"/>
      <c r="X2305" s="114" t="str">
        <f>IFERROR(VLOOKUP(Abfalldokumentation!$R2305,Artikel!A:C,3,FALSE),Abfalldokumentation!$R2305)</f>
        <v>-</v>
      </c>
    </row>
    <row r="2306" spans="1:24" ht="30" customHeight="1" x14ac:dyDescent="0.25">
      <c r="A2306" s="103" t="str">
        <f>VLOOKUP(N2306,'Linien - BU'!A:B,2,FALSE)</f>
        <v>BU1</v>
      </c>
      <c r="B2306" s="104">
        <f>S2306</f>
        <v>66</v>
      </c>
      <c r="C2306" s="105">
        <f>Abfalldokumentation!$U2306</f>
        <v>44539</v>
      </c>
      <c r="D2306" s="106" t="str">
        <f>IFERROR(VLOOKUP(Tabelle3[[#This Row],[Artikelnr.]],Produktgruppe!A:B,2,0),Tabelle3[[#This Row],[Produktname]])</f>
        <v>VOS 295</v>
      </c>
      <c r="E2306" s="106" t="str">
        <f>IFERROR(VLOOKUP(Abfalldokumentation!$O2306,Artikel!A:C,3,FALSE),Abfalldokumentation!$O2306)</f>
        <v>VOS-ABS ENTSORGUNG</v>
      </c>
      <c r="F2306" s="106" t="str">
        <f>VLOOKUP(T2306,'Liste Gründe'!A:D,2,FALSE)</f>
        <v>Rest</v>
      </c>
      <c r="G2306" s="105" t="str">
        <f>IF(ISBLANK(V2306),VLOOKUP(Abfalldokumentation!$P2306,'Liste Gründe'!A:D,3,FALSE),V2306)</f>
        <v>geschälte Rinde</v>
      </c>
      <c r="H2306" s="106" t="str">
        <f>IF(ISBLANK(Abfalldokumentation!$W2306),"-",Abfalldokumentation!$W2306)</f>
        <v>-</v>
      </c>
      <c r="I2306" s="106">
        <f>_xlfn.ISOWEEKNUM(C2306)</f>
        <v>49</v>
      </c>
      <c r="J2306" s="107" t="str">
        <f>"Produkte"</f>
        <v>Produkte</v>
      </c>
      <c r="K2306" s="107" t="str">
        <f>"BUs"</f>
        <v>BUs</v>
      </c>
      <c r="L2306" s="107" t="str">
        <f>"Symptome"</f>
        <v>Symptome</v>
      </c>
      <c r="M230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IFERROR(VLOOKUP(Abfalldokumentation!$O2306,Kennzahlen!U:X,3,FALSE)*Abfalldokumentation!$B2306,"0")))),0)</f>
        <v>0.66</v>
      </c>
      <c r="N2306" s="106" t="str">
        <f>IF(ISBLANK(Q2306),VLOOKUP(Abfalldokumentation!$O2306,'Linien - BU'!R:S,2,FALSE),Q2306)</f>
        <v>BU1</v>
      </c>
      <c r="O2306" s="108">
        <f>R2306</f>
        <v>29500917</v>
      </c>
      <c r="P2306" s="108">
        <f>T2306</f>
        <v>60</v>
      </c>
      <c r="Q2306" s="109" t="s">
        <v>6</v>
      </c>
      <c r="R2306" s="111">
        <v>29500917</v>
      </c>
      <c r="S2306" s="111">
        <v>66</v>
      </c>
      <c r="T2306" s="111">
        <v>60</v>
      </c>
      <c r="U2306" s="112">
        <v>44539</v>
      </c>
      <c r="V2306" s="113"/>
      <c r="W2306" s="111"/>
      <c r="X2306" s="114" t="str">
        <f>IFERROR(VLOOKUP(Abfalldokumentation!$R2306,Artikel!A:C,3,FALSE),Abfalldokumentation!$R2306)</f>
        <v>VOS-ABS ENTSORGUNG</v>
      </c>
    </row>
    <row r="2307" spans="1:24" ht="30" customHeight="1" x14ac:dyDescent="0.25">
      <c r="A2307" s="103" t="str">
        <f>VLOOKUP(N2307,'Linien - BU'!A:B,2,FALSE)</f>
        <v>BU3</v>
      </c>
      <c r="B2307" s="104">
        <f>S2307</f>
        <v>256</v>
      </c>
      <c r="C2307" s="105">
        <f>Abfalldokumentation!$U2307</f>
        <v>44539</v>
      </c>
      <c r="D2307" s="106" t="str">
        <f>IFERROR(VLOOKUP(Tabelle3[[#This Row],[Artikelnr.]],Produktgruppe!A:B,2,0),Tabelle3[[#This Row],[Produktname]])</f>
        <v>Endstücke 295</v>
      </c>
      <c r="E2307" s="106" t="str">
        <f>IFERROR(VLOOKUP(Abfalldokumentation!$O2307,Artikel!A:C,3,FALSE),Abfalldokumentation!$O2307)</f>
        <v>VOS GRW-SCHI-NAT ENDSTÜ</v>
      </c>
      <c r="F2307" s="106" t="str">
        <f>VLOOKUP(T2307,'Liste Gründe'!A:D,2,FALSE)</f>
        <v>Schimmel</v>
      </c>
      <c r="G2307" s="105" t="str">
        <f>IF(ISBLANK(V2307),VLOOKUP(Abfalldokumentation!$P2307,'Liste Gründe'!A:D,3,FALSE),V2307)</f>
        <v>Schimmel</v>
      </c>
      <c r="H2307" s="106" t="str">
        <f>IF(ISBLANK(Abfalldokumentation!$W2307),"-",Abfalldokumentation!$W2307)</f>
        <v>-</v>
      </c>
      <c r="I2307" s="106">
        <f>_xlfn.ISOWEEKNUM(C2307)</f>
        <v>49</v>
      </c>
      <c r="J2307" s="107" t="str">
        <f>"Produkte"</f>
        <v>Produkte</v>
      </c>
      <c r="K2307" s="107" t="str">
        <f>"BUs"</f>
        <v>BUs</v>
      </c>
      <c r="L2307" s="107" t="str">
        <f>"Symptome"</f>
        <v>Symptome</v>
      </c>
      <c r="M230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IFERROR(VLOOKUP(Abfalldokumentation!$O2307,Kennzahlen!U:X,3,FALSE)*Abfalldokumentation!$B2307,"0")))),0)</f>
        <v>128</v>
      </c>
      <c r="N2307" s="106" t="str">
        <f>IF(ISBLANK(Q2307),VLOOKUP(Abfalldokumentation!$O2307,'Linien - BU'!R:S,2,FALSE),Q2307)</f>
        <v>BU3</v>
      </c>
      <c r="O2307" s="108">
        <f>R2307</f>
        <v>29501070</v>
      </c>
      <c r="P2307" s="108">
        <f>T2307</f>
        <v>12</v>
      </c>
      <c r="Q2307" s="109" t="s">
        <v>8</v>
      </c>
      <c r="R2307" s="111">
        <v>29501070</v>
      </c>
      <c r="S2307" s="111">
        <v>256</v>
      </c>
      <c r="T2307" s="111">
        <v>12</v>
      </c>
      <c r="U2307" s="112">
        <v>44539</v>
      </c>
      <c r="V2307" s="113"/>
      <c r="W2307" s="111"/>
      <c r="X2307" s="114" t="str">
        <f>IFERROR(VLOOKUP(Abfalldokumentation!$R2307,Artikel!A:C,3,FALSE),Abfalldokumentation!$R2307)</f>
        <v>VOS GRW-SCHI-NAT ENDSTÜ</v>
      </c>
    </row>
    <row r="2308" spans="1:24" ht="30" customHeight="1" x14ac:dyDescent="0.25">
      <c r="A2308" s="103" t="str">
        <f>VLOOKUP(N2308,'Linien - BU'!A:B,2,FALSE)</f>
        <v>BU3</v>
      </c>
      <c r="B2308" s="104">
        <f>S2308</f>
        <v>165</v>
      </c>
      <c r="C2308" s="105">
        <f>Abfalldokumentation!$U2308</f>
        <v>44539</v>
      </c>
      <c r="D2308" s="106" t="str">
        <f>IFERROR(VLOOKUP(Tabelle3[[#This Row],[Artikelnr.]],Produktgruppe!A:B,2,0),Tabelle3[[#This Row],[Produktname]])</f>
        <v>VOS 295</v>
      </c>
      <c r="E2308" s="106" t="str">
        <f>IFERROR(VLOOKUP(Abfalldokumentation!$O2308,Artikel!A:C,3,FALSE),Abfalldokumentation!$O2308)</f>
        <v>VOS GRW Gartenkräuter 4</v>
      </c>
      <c r="F2308" s="106" t="str">
        <f>VLOOKUP(T2308,'Liste Gründe'!A:D,2,FALSE)</f>
        <v>Schimmel</v>
      </c>
      <c r="G2308" s="105" t="str">
        <f>IF(ISBLANK(V2308),VLOOKUP(Abfalldokumentation!$P2308,'Liste Gründe'!A:D,3,FALSE),V2308)</f>
        <v>Schimmel</v>
      </c>
      <c r="H2308" s="106" t="str">
        <f>IF(ISBLANK(Abfalldokumentation!$W2308),"-",Abfalldokumentation!$W2308)</f>
        <v>-</v>
      </c>
      <c r="I2308" s="106">
        <f>_xlfn.ISOWEEKNUM(C2308)</f>
        <v>49</v>
      </c>
      <c r="J2308" s="107" t="str">
        <f>"Produkte"</f>
        <v>Produkte</v>
      </c>
      <c r="K2308" s="107" t="str">
        <f>"BUs"</f>
        <v>BUs</v>
      </c>
      <c r="L2308" s="107" t="str">
        <f>"Symptome"</f>
        <v>Symptome</v>
      </c>
      <c r="M23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IFERROR(VLOOKUP(Abfalldokumentation!$O2308,Kennzahlen!U:X,3,FALSE)*Abfalldokumentation!$B2308,"0")))),0)</f>
        <v>82.5</v>
      </c>
      <c r="N2308" s="106" t="str">
        <f>IF(ISBLANK(Q2308),VLOOKUP(Abfalldokumentation!$O2308,'Linien - BU'!R:S,2,FALSE),Q2308)</f>
        <v>BU3</v>
      </c>
      <c r="O2308" s="108">
        <f>R2308</f>
        <v>29500620</v>
      </c>
      <c r="P2308" s="108">
        <f>T2308</f>
        <v>12</v>
      </c>
      <c r="Q2308" s="109" t="s">
        <v>8</v>
      </c>
      <c r="R2308" s="111">
        <v>29500620</v>
      </c>
      <c r="S2308" s="111">
        <v>165</v>
      </c>
      <c r="T2308" s="111">
        <v>12</v>
      </c>
      <c r="U2308" s="112">
        <v>44539</v>
      </c>
      <c r="V2308" s="113"/>
      <c r="W2308" s="111"/>
      <c r="X2308" s="114" t="str">
        <f>IFERROR(VLOOKUP(Abfalldokumentation!$R2308,Artikel!A:C,3,FALSE),Abfalldokumentation!$R2308)</f>
        <v>VOS GRW Gartenkräuter 4</v>
      </c>
    </row>
    <row r="2309" spans="1:24" ht="30" customHeight="1" x14ac:dyDescent="0.25">
      <c r="A2309" s="103" t="str">
        <f>VLOOKUP(N2309,'Linien - BU'!A:B,2,FALSE)</f>
        <v>Rest</v>
      </c>
      <c r="B2309" s="104">
        <f>S2309</f>
        <v>229</v>
      </c>
      <c r="C2309" s="105">
        <f>Abfalldokumentation!$U2309</f>
        <v>44539</v>
      </c>
      <c r="D2309" s="106" t="str">
        <f>IFERROR(VLOOKUP(Tabelle3[[#This Row],[Artikelnr.]],Produktgruppe!A:B,2,0),Tabelle3[[#This Row],[Produktname]])</f>
        <v>Rest</v>
      </c>
      <c r="E2309" s="106" t="str">
        <f>IFERROR(VLOOKUP(Abfalldokumentation!$O2309,Artikel!A:C,3,FALSE),Abfalldokumentation!$O2309)</f>
        <v>-</v>
      </c>
      <c r="F2309" s="106" t="str">
        <f>VLOOKUP(T2309,'Liste Gründe'!A:D,2,FALSE)</f>
        <v>Qualitätssicherung</v>
      </c>
      <c r="G2309" s="105" t="str">
        <f>IF(ISBLANK(V2309),VLOOKUP(Abfalldokumentation!$P2309,'Liste Gründe'!A:D,3,FALSE),V2309)</f>
        <v>Rückstellproben</v>
      </c>
      <c r="H2309" s="106" t="str">
        <f>IF(ISBLANK(Abfalldokumentation!$W2309),"-",Abfalldokumentation!$W2309)</f>
        <v>-</v>
      </c>
      <c r="I2309" s="106">
        <f>_xlfn.ISOWEEKNUM(C2309)</f>
        <v>49</v>
      </c>
      <c r="J2309" s="107" t="str">
        <f>"Produkte"</f>
        <v>Produkte</v>
      </c>
      <c r="K2309" s="107" t="str">
        <f>"BUs"</f>
        <v>BUs</v>
      </c>
      <c r="L2309" s="107" t="str">
        <f>"Symptome"</f>
        <v>Symptome</v>
      </c>
      <c r="M230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IFERROR(VLOOKUP(Abfalldokumentation!$O2309,Kennzahlen!U:X,3,FALSE)*Abfalldokumentation!$B2309,"0")))),0)</f>
        <v>0</v>
      </c>
      <c r="N2309" s="106" t="str">
        <f>IF(ISBLANK(Q2309),VLOOKUP(Abfalldokumentation!$O2309,'Linien - BU'!R:S,2,FALSE),Q2309)</f>
        <v>QM</v>
      </c>
      <c r="O2309" s="108" t="str">
        <f>R2309</f>
        <v>-</v>
      </c>
      <c r="P2309" s="108">
        <f>T2309</f>
        <v>70</v>
      </c>
      <c r="Q2309" s="109" t="s">
        <v>182</v>
      </c>
      <c r="R2309" s="111" t="s">
        <v>52</v>
      </c>
      <c r="S2309" s="111">
        <v>229</v>
      </c>
      <c r="T2309" s="111">
        <v>70</v>
      </c>
      <c r="U2309" s="112">
        <v>44539</v>
      </c>
      <c r="V2309" s="113"/>
      <c r="W2309" s="111"/>
      <c r="X2309" s="114" t="str">
        <f>IFERROR(VLOOKUP(Abfalldokumentation!$R2309,Artikel!A:C,3,FALSE),Abfalldokumentation!$R2309)</f>
        <v>-</v>
      </c>
    </row>
    <row r="2310" spans="1:24" ht="30" customHeight="1" x14ac:dyDescent="0.25">
      <c r="A2310" s="103" t="str">
        <f>VLOOKUP(N2310,'Linien - BU'!A:B,2,FALSE)</f>
        <v>BU1</v>
      </c>
      <c r="B2310" s="104">
        <f>S2310</f>
        <v>139</v>
      </c>
      <c r="C2310" s="105">
        <f>Abfalldokumentation!$U2310</f>
        <v>44539</v>
      </c>
      <c r="D2310" s="106" t="str">
        <f>IFERROR(VLOOKUP(Tabelle3[[#This Row],[Artikelnr.]],Produktgruppe!A:B,2,0),Tabelle3[[#This Row],[Produktname]])</f>
        <v>Rest</v>
      </c>
      <c r="E2310" s="106" t="str">
        <f>IFERROR(VLOOKUP(Abfalldokumentation!$O2310,Artikel!A:C,3,FALSE),Abfalldokumentation!$O2310)</f>
        <v>-</v>
      </c>
      <c r="F2310" s="106" t="str">
        <f>VLOOKUP(T2310,'Liste Gründe'!A:D,2,FALSE)</f>
        <v>Linienbezogen</v>
      </c>
      <c r="G2310" s="105" t="str">
        <f>IF(ISBLANK(V2310),VLOOKUP(Abfalldokumentation!$P2310,'Liste Gründe'!A:D,3,FALSE),V2310)</f>
        <v>Reinigung</v>
      </c>
      <c r="H2310" s="106" t="str">
        <f>IF(ISBLANK(Abfalldokumentation!$W2310),"-",Abfalldokumentation!$W2310)</f>
        <v>-</v>
      </c>
      <c r="I2310" s="106">
        <f>_xlfn.ISOWEEKNUM(C2310)</f>
        <v>49</v>
      </c>
      <c r="J2310" s="107" t="str">
        <f>"Produkte"</f>
        <v>Produkte</v>
      </c>
      <c r="K2310" s="107" t="str">
        <f>"BUs"</f>
        <v>BUs</v>
      </c>
      <c r="L2310" s="107" t="str">
        <f>"Symptome"</f>
        <v>Symptome</v>
      </c>
      <c r="M231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IFERROR(VLOOKUP(Abfalldokumentation!$O2310,Kennzahlen!U:X,3,FALSE)*Abfalldokumentation!$B2310,"0")))),0)</f>
        <v>0</v>
      </c>
      <c r="N2310" s="106" t="str">
        <f>IF(ISBLANK(Q2310),VLOOKUP(Abfalldokumentation!$O2310,'Linien - BU'!R:S,2,FALSE),Q2310)</f>
        <v>Schmelze</v>
      </c>
      <c r="O2310" s="108" t="str">
        <f>R2310</f>
        <v>-</v>
      </c>
      <c r="P2310" s="108">
        <f>T2310</f>
        <v>10</v>
      </c>
      <c r="Q2310" s="109" t="s">
        <v>170</v>
      </c>
      <c r="R2310" s="111" t="s">
        <v>52</v>
      </c>
      <c r="S2310" s="111">
        <v>139</v>
      </c>
      <c r="T2310" s="111">
        <v>10</v>
      </c>
      <c r="U2310" s="112">
        <v>44539</v>
      </c>
      <c r="V2310" s="113"/>
      <c r="W2310" s="111"/>
      <c r="X2310" s="114" t="str">
        <f>IFERROR(VLOOKUP(Abfalldokumentation!$R2310,Artikel!A:C,3,FALSE),Abfalldokumentation!$R2310)</f>
        <v>-</v>
      </c>
    </row>
    <row r="2311" spans="1:24" ht="30" customHeight="1" x14ac:dyDescent="0.25">
      <c r="A2311" s="103" t="str">
        <f>VLOOKUP(N2311,'Linien - BU'!A:B,2,FALSE)</f>
        <v>BU3</v>
      </c>
      <c r="B2311" s="104">
        <f>S2311</f>
        <v>40</v>
      </c>
      <c r="C2311" s="105">
        <f>Abfalldokumentation!$U2311</f>
        <v>44540</v>
      </c>
      <c r="D2311" s="106" t="str">
        <f>IFERROR(VLOOKUP(Tabelle3[[#This Row],[Artikelnr.]],Produktgruppe!A:B,2,0),Tabelle3[[#This Row],[Produktname]])</f>
        <v>Rest</v>
      </c>
      <c r="E2311" s="106" t="str">
        <f>IFERROR(VLOOKUP(Abfalldokumentation!$O2311,Artikel!A:C,3,FALSE),Abfalldokumentation!$O2311)</f>
        <v>-</v>
      </c>
      <c r="F2311" s="106" t="str">
        <f>VLOOKUP(T2311,'Liste Gründe'!A:D,2,FALSE)</f>
        <v>keinen Verwendungszweck</v>
      </c>
      <c r="G2311" s="105" t="str">
        <f>IF(ISBLANK(V2311),VLOOKUP(Abfalldokumentation!$P2311,'Liste Gründe'!A:D,3,FALSE),V2311)</f>
        <v>keinen Verwendungszweck</v>
      </c>
      <c r="H2311" s="106" t="str">
        <f>IF(ISBLANK(Abfalldokumentation!$W2311),"-",Abfalldokumentation!$W2311)</f>
        <v>-</v>
      </c>
      <c r="I2311" s="106">
        <f>_xlfn.ISOWEEKNUM(C2311)</f>
        <v>49</v>
      </c>
      <c r="J2311" s="107" t="str">
        <f>"Produkte"</f>
        <v>Produkte</v>
      </c>
      <c r="K2311" s="107" t="str">
        <f>"BUs"</f>
        <v>BUs</v>
      </c>
      <c r="L2311" s="107" t="str">
        <f>"Symptome"</f>
        <v>Symptome</v>
      </c>
      <c r="M231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IFERROR(VLOOKUP(Abfalldokumentation!$O2311,Kennzahlen!U:X,3,FALSE)*Abfalldokumentation!$B2311,"0")))),0)</f>
        <v>0</v>
      </c>
      <c r="N2311" s="106" t="str">
        <f>IF(ISBLANK(Q2311),VLOOKUP(Abfalldokumentation!$O2311,'Linien - BU'!R:S,2,FALSE),Q2311)</f>
        <v>WVP</v>
      </c>
      <c r="O2311" s="108" t="str">
        <f>R2311</f>
        <v>-</v>
      </c>
      <c r="P2311" s="108">
        <f>T2311</f>
        <v>61</v>
      </c>
      <c r="Q2311" s="109" t="s">
        <v>195</v>
      </c>
      <c r="R2311" s="111" t="s">
        <v>52</v>
      </c>
      <c r="S2311" s="111">
        <v>40</v>
      </c>
      <c r="T2311" s="111">
        <v>61</v>
      </c>
      <c r="U2311" s="112">
        <v>44540</v>
      </c>
      <c r="V2311" s="113"/>
      <c r="W2311" s="111"/>
      <c r="X2311" s="114" t="str">
        <f>IFERROR(VLOOKUP(Abfalldokumentation!$R2311,Artikel!A:C,3,FALSE),Abfalldokumentation!$R2311)</f>
        <v>-</v>
      </c>
    </row>
    <row r="2312" spans="1:24" ht="30" customHeight="1" x14ac:dyDescent="0.25">
      <c r="A2312" s="103" t="str">
        <f>VLOOKUP(N2312,'Linien - BU'!A:B,2,FALSE)</f>
        <v>Rest</v>
      </c>
      <c r="B2312" s="104">
        <f>S2312</f>
        <v>5.4</v>
      </c>
      <c r="C2312" s="105">
        <f>Abfalldokumentation!$U2312</f>
        <v>44540</v>
      </c>
      <c r="D2312" s="106" t="str">
        <f>IFERROR(VLOOKUP(Tabelle3[[#This Row],[Artikelnr.]],Produktgruppe!A:B,2,0),Tabelle3[[#This Row],[Produktname]])</f>
        <v>Rest</v>
      </c>
      <c r="E2312" s="106" t="str">
        <f>IFERROR(VLOOKUP(Abfalldokumentation!$O2312,Artikel!A:C,3,FALSE),Abfalldokumentation!$O2312)</f>
        <v>-</v>
      </c>
      <c r="F2312" s="106" t="str">
        <f>VLOOKUP(T2312,'Liste Gründe'!A:D,2,FALSE)</f>
        <v>Qualitätssicherung</v>
      </c>
      <c r="G2312" s="105" t="str">
        <f>IF(ISBLANK(V2312),VLOOKUP(Abfalldokumentation!$P2312,'Liste Gründe'!A:D,3,FALSE),V2312)</f>
        <v>Sensorik</v>
      </c>
      <c r="H2312" s="106" t="str">
        <f>IF(ISBLANK(Abfalldokumentation!$W2312),"-",Abfalldokumentation!$W2312)</f>
        <v>-</v>
      </c>
      <c r="I2312" s="106">
        <f>_xlfn.ISOWEEKNUM(C2312)</f>
        <v>49</v>
      </c>
      <c r="J2312" s="107" t="str">
        <f>"Produkte"</f>
        <v>Produkte</v>
      </c>
      <c r="K2312" s="107" t="str">
        <f>"BUs"</f>
        <v>BUs</v>
      </c>
      <c r="L2312" s="107" t="str">
        <f>"Symptome"</f>
        <v>Symptome</v>
      </c>
      <c r="M231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IFERROR(VLOOKUP(Abfalldokumentation!$O2312,Kennzahlen!U:X,3,FALSE)*Abfalldokumentation!$B2312,"0")))),0)</f>
        <v>0</v>
      </c>
      <c r="N2312" s="106" t="str">
        <f>IF(ISBLANK(Q2312),VLOOKUP(Abfalldokumentation!$O2312,'Linien - BU'!R:S,2,FALSE),Q2312)</f>
        <v>Labor</v>
      </c>
      <c r="O2312" s="108" t="str">
        <f>R2312</f>
        <v>-</v>
      </c>
      <c r="P2312" s="108">
        <f>T2312</f>
        <v>74</v>
      </c>
      <c r="Q2312" s="109" t="s">
        <v>185</v>
      </c>
      <c r="R2312" s="111" t="s">
        <v>52</v>
      </c>
      <c r="S2312" s="111">
        <v>5.4</v>
      </c>
      <c r="T2312" s="111">
        <v>74</v>
      </c>
      <c r="U2312" s="112">
        <v>44540</v>
      </c>
      <c r="V2312" s="113"/>
      <c r="W2312" s="111"/>
      <c r="X2312" s="114" t="str">
        <f>IFERROR(VLOOKUP(Abfalldokumentation!$R2312,Artikel!A:C,3,FALSE),Abfalldokumentation!$R2312)</f>
        <v>-</v>
      </c>
    </row>
    <row r="2313" spans="1:24" ht="30" customHeight="1" x14ac:dyDescent="0.25">
      <c r="A2313" s="103" t="str">
        <f>VLOOKUP(N2313,'Linien - BU'!A:B,2,FALSE)</f>
        <v>Rest</v>
      </c>
      <c r="B2313" s="104">
        <f>S2313</f>
        <v>16</v>
      </c>
      <c r="C2313" s="105">
        <f>Abfalldokumentation!$U2313</f>
        <v>44540</v>
      </c>
      <c r="D2313" s="106" t="str">
        <f>IFERROR(VLOOKUP(Tabelle3[[#This Row],[Artikelnr.]],Produktgruppe!A:B,2,0),Tabelle3[[#This Row],[Produktname]])</f>
        <v>Rest</v>
      </c>
      <c r="E2313" s="106" t="str">
        <f>IFERROR(VLOOKUP(Abfalldokumentation!$O2313,Artikel!A:C,3,FALSE),Abfalldokumentation!$O2313)</f>
        <v>-</v>
      </c>
      <c r="F2313" s="106" t="str">
        <f>VLOOKUP(T2313,'Liste Gründe'!A:D,2,FALSE)</f>
        <v>Qualitätssicherung</v>
      </c>
      <c r="G2313" s="105" t="str">
        <f>IF(ISBLANK(V2313),VLOOKUP(Abfalldokumentation!$P2313,'Liste Gründe'!A:D,3,FALSE),V2313)</f>
        <v>Sensorik</v>
      </c>
      <c r="H2313" s="106" t="str">
        <f>IF(ISBLANK(Abfalldokumentation!$W2313),"-",Abfalldokumentation!$W2313)</f>
        <v>-</v>
      </c>
      <c r="I2313" s="106">
        <f>_xlfn.ISOWEEKNUM(C2313)</f>
        <v>49</v>
      </c>
      <c r="J2313" s="107" t="str">
        <f>"Produkte"</f>
        <v>Produkte</v>
      </c>
      <c r="K2313" s="107" t="str">
        <f>"BUs"</f>
        <v>BUs</v>
      </c>
      <c r="L2313" s="107" t="str">
        <f>"Symptome"</f>
        <v>Symptome</v>
      </c>
      <c r="M231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IFERROR(VLOOKUP(Abfalldokumentation!$O2313,Kennzahlen!U:X,3,FALSE)*Abfalldokumentation!$B2313,"0")))),0)</f>
        <v>0</v>
      </c>
      <c r="N2313" s="106" t="str">
        <f>IF(ISBLANK(Q2313),VLOOKUP(Abfalldokumentation!$O2313,'Linien - BU'!R:S,2,FALSE),Q2313)</f>
        <v>QM</v>
      </c>
      <c r="O2313" s="108" t="str">
        <f>R2313</f>
        <v>-</v>
      </c>
      <c r="P2313" s="108">
        <f>T2313</f>
        <v>74</v>
      </c>
      <c r="Q2313" s="109" t="s">
        <v>182</v>
      </c>
      <c r="R2313" s="111" t="s">
        <v>52</v>
      </c>
      <c r="S2313" s="111">
        <v>16</v>
      </c>
      <c r="T2313" s="111">
        <v>74</v>
      </c>
      <c r="U2313" s="112">
        <v>44540</v>
      </c>
      <c r="V2313" s="113"/>
      <c r="W2313" s="111"/>
      <c r="X2313" s="114" t="str">
        <f>IFERROR(VLOOKUP(Abfalldokumentation!$R2313,Artikel!A:C,3,FALSE),Abfalldokumentation!$R2313)</f>
        <v>-</v>
      </c>
    </row>
    <row r="2314" spans="1:24" ht="30" customHeight="1" x14ac:dyDescent="0.25">
      <c r="A2314" s="103" t="str">
        <f>VLOOKUP(N2314,'Linien - BU'!A:B,2,FALSE)</f>
        <v>BU3</v>
      </c>
      <c r="B2314" s="104">
        <f>S2314</f>
        <v>11</v>
      </c>
      <c r="C2314" s="105">
        <f>Abfalldokumentation!$U2314</f>
        <v>44540</v>
      </c>
      <c r="D2314" s="106" t="str">
        <f>IFERROR(VLOOKUP(Tabelle3[[#This Row],[Artikelnr.]],Produktgruppe!A:B,2,0),Tabelle3[[#This Row],[Produktname]])</f>
        <v>Rest</v>
      </c>
      <c r="E2314" s="106" t="str">
        <f>IFERROR(VLOOKUP(Abfalldokumentation!$O2314,Artikel!A:C,3,FALSE),Abfalldokumentation!$O2314)</f>
        <v>-</v>
      </c>
      <c r="F2314" s="106" t="str">
        <f>VLOOKUP(T2314,'Liste Gründe'!A:D,2,FALSE)</f>
        <v>Linienbezogen</v>
      </c>
      <c r="G2314" s="105" t="str">
        <f>IF(ISBLANK(V2314),VLOOKUP(Abfalldokumentation!$P2314,'Liste Gründe'!A:D,3,FALSE),V2314)</f>
        <v>Maschinenabfall</v>
      </c>
      <c r="H2314" s="106" t="str">
        <f>IF(ISBLANK(Abfalldokumentation!$W2314),"-",Abfalldokumentation!$W2314)</f>
        <v>-</v>
      </c>
      <c r="I2314" s="106">
        <f>_xlfn.ISOWEEKNUM(C2314)</f>
        <v>49</v>
      </c>
      <c r="J2314" s="107" t="str">
        <f>"Produkte"</f>
        <v>Produkte</v>
      </c>
      <c r="K2314" s="107" t="str">
        <f>"BUs"</f>
        <v>BUs</v>
      </c>
      <c r="L2314" s="107" t="str">
        <f>"Symptome"</f>
        <v>Symptome</v>
      </c>
      <c r="M231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IFERROR(VLOOKUP(Abfalldokumentation!$O2314,Kennzahlen!U:X,3,FALSE)*Abfalldokumentation!$B2314,"0")))),0)</f>
        <v>0</v>
      </c>
      <c r="N2314" s="106" t="str">
        <f>IF(ISBLANK(Q2314),VLOOKUP(Abfalldokumentation!$O2314,'Linien - BU'!R:S,2,FALSE),Q2314)</f>
        <v>L16</v>
      </c>
      <c r="O2314" s="108" t="str">
        <f>R2314</f>
        <v>-</v>
      </c>
      <c r="P2314" s="108">
        <f>T2314</f>
        <v>30</v>
      </c>
      <c r="Q2314" s="109" t="s">
        <v>199</v>
      </c>
      <c r="R2314" s="111" t="s">
        <v>52</v>
      </c>
      <c r="S2314" s="111">
        <v>11</v>
      </c>
      <c r="T2314" s="111">
        <v>30</v>
      </c>
      <c r="U2314" s="112">
        <v>44540</v>
      </c>
      <c r="V2314" s="113"/>
      <c r="W2314" s="111"/>
      <c r="X2314" s="114" t="str">
        <f>IFERROR(VLOOKUP(Abfalldokumentation!$R2314,Artikel!A:C,3,FALSE),Abfalldokumentation!$R2314)</f>
        <v>-</v>
      </c>
    </row>
    <row r="2315" spans="1:24" ht="30" customHeight="1" x14ac:dyDescent="0.25">
      <c r="A2315" s="103" t="str">
        <f>VLOOKUP(N2315,'Linien - BU'!A:B,2,FALSE)</f>
        <v>BU1</v>
      </c>
      <c r="B2315" s="104">
        <f>S2315</f>
        <v>13</v>
      </c>
      <c r="C2315" s="105">
        <f>Abfalldokumentation!$U2315</f>
        <v>44540</v>
      </c>
      <c r="D2315" s="106" t="str">
        <f>IFERROR(VLOOKUP(Tabelle3[[#This Row],[Artikelnr.]],Produktgruppe!A:B,2,0),Tabelle3[[#This Row],[Produktname]])</f>
        <v>VOS 295</v>
      </c>
      <c r="E2315" s="106" t="str">
        <f>IFERROR(VLOOKUP(Abfalldokumentation!$O2315,Artikel!A:C,3,FALSE),Abfalldokumentation!$O2315)</f>
        <v>VOS-ABS ENTSORGUNG</v>
      </c>
      <c r="F2315" s="106" t="str">
        <f>VLOOKUP(T2315,'Liste Gründe'!A:D,2,FALSE)</f>
        <v>Rest</v>
      </c>
      <c r="G2315" s="105" t="str">
        <f>IF(ISBLANK(V2315),VLOOKUP(Abfalldokumentation!$P2315,'Liste Gründe'!A:D,3,FALSE),V2315)</f>
        <v>geschälte Rinde</v>
      </c>
      <c r="H2315" s="106" t="str">
        <f>IF(ISBLANK(Abfalldokumentation!$W2315),"-",Abfalldokumentation!$W2315)</f>
        <v>-</v>
      </c>
      <c r="I2315" s="106">
        <f>_xlfn.ISOWEEKNUM(C2315)</f>
        <v>49</v>
      </c>
      <c r="J2315" s="107" t="str">
        <f>"Produkte"</f>
        <v>Produkte</v>
      </c>
      <c r="K2315" s="107" t="str">
        <f>"BUs"</f>
        <v>BUs</v>
      </c>
      <c r="L2315" s="107" t="str">
        <f>"Symptome"</f>
        <v>Symptome</v>
      </c>
      <c r="M231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IFERROR(VLOOKUP(Abfalldokumentation!$O2315,Kennzahlen!U:X,3,FALSE)*Abfalldokumentation!$B2315,"0")))),0)</f>
        <v>0.13</v>
      </c>
      <c r="N2315" s="106" t="str">
        <f>IF(ISBLANK(Q2315),VLOOKUP(Abfalldokumentation!$O2315,'Linien - BU'!R:S,2,FALSE),Q2315)</f>
        <v>BU1</v>
      </c>
      <c r="O2315" s="108">
        <f>R2315</f>
        <v>29500917</v>
      </c>
      <c r="P2315" s="108">
        <f>T2315</f>
        <v>60</v>
      </c>
      <c r="Q2315" s="109" t="s">
        <v>6</v>
      </c>
      <c r="R2315" s="111">
        <v>29500917</v>
      </c>
      <c r="S2315" s="111">
        <v>13</v>
      </c>
      <c r="T2315" s="111">
        <v>60</v>
      </c>
      <c r="U2315" s="112">
        <v>44540</v>
      </c>
      <c r="V2315" s="113"/>
      <c r="W2315" s="111"/>
      <c r="X2315" s="114" t="str">
        <f>IFERROR(VLOOKUP(Abfalldokumentation!$R2315,Artikel!A:C,3,FALSE),Abfalldokumentation!$R2315)</f>
        <v>VOS-ABS ENTSORGUNG</v>
      </c>
    </row>
    <row r="2316" spans="1:24" ht="30" customHeight="1" x14ac:dyDescent="0.25">
      <c r="A2316" s="103" t="str">
        <f>VLOOKUP(N2316,'Linien - BU'!A:B,2,FALSE)</f>
        <v>BU1</v>
      </c>
      <c r="B2316" s="104">
        <f>S2316</f>
        <v>245</v>
      </c>
      <c r="C2316" s="105">
        <f>Abfalldokumentation!$U2316</f>
        <v>44540</v>
      </c>
      <c r="D2316" s="106" t="str">
        <f>IFERROR(VLOOKUP(Tabelle3[[#This Row],[Artikelnr.]],Produktgruppe!A:B,2,0),Tabelle3[[#This Row],[Produktname]])</f>
        <v>Rest</v>
      </c>
      <c r="E2316" s="106" t="str">
        <f>IFERROR(VLOOKUP(Abfalldokumentation!$O2316,Artikel!A:C,3,FALSE),Abfalldokumentation!$O2316)</f>
        <v>-</v>
      </c>
      <c r="F2316" s="106" t="str">
        <f>VLOOKUP(T2316,'Liste Gründe'!A:D,2,FALSE)</f>
        <v>Linienbezogen</v>
      </c>
      <c r="G2316" s="105" t="str">
        <f>IF(ISBLANK(V2316),VLOOKUP(Abfalldokumentation!$P2316,'Liste Gründe'!A:D,3,FALSE),V2316)</f>
        <v>Reinigung</v>
      </c>
      <c r="H2316" s="106" t="str">
        <f>IF(ISBLANK(Abfalldokumentation!$W2316),"-",Abfalldokumentation!$W2316)</f>
        <v>-</v>
      </c>
      <c r="I2316" s="106">
        <f>_xlfn.ISOWEEKNUM(C2316)</f>
        <v>49</v>
      </c>
      <c r="J2316" s="107" t="str">
        <f>"Produkte"</f>
        <v>Produkte</v>
      </c>
      <c r="K2316" s="107" t="str">
        <f>"BUs"</f>
        <v>BUs</v>
      </c>
      <c r="L2316" s="107" t="str">
        <f>"Symptome"</f>
        <v>Symptome</v>
      </c>
      <c r="M231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IFERROR(VLOOKUP(Abfalldokumentation!$O2316,Kennzahlen!U:X,3,FALSE)*Abfalldokumentation!$B2316,"0")))),0)</f>
        <v>0</v>
      </c>
      <c r="N2316" s="106" t="str">
        <f>IF(ISBLANK(Q2316),VLOOKUP(Abfalldokumentation!$O2316,'Linien - BU'!R:S,2,FALSE),Q2316)</f>
        <v>Abfüllung</v>
      </c>
      <c r="O2316" s="108" t="str">
        <f>R2316</f>
        <v>-</v>
      </c>
      <c r="P2316" s="108">
        <f>T2316</f>
        <v>10</v>
      </c>
      <c r="Q2316" s="109" t="s">
        <v>166</v>
      </c>
      <c r="R2316" s="111" t="s">
        <v>52</v>
      </c>
      <c r="S2316" s="111">
        <v>245</v>
      </c>
      <c r="T2316" s="111">
        <v>10</v>
      </c>
      <c r="U2316" s="112">
        <v>44540</v>
      </c>
      <c r="V2316" s="113"/>
      <c r="W2316" s="111"/>
      <c r="X2316" s="114" t="str">
        <f>IFERROR(VLOOKUP(Abfalldokumentation!$R2316,Artikel!A:C,3,FALSE),Abfalldokumentation!$R2316)</f>
        <v>-</v>
      </c>
    </row>
    <row r="2317" spans="1:24" ht="30" customHeight="1" x14ac:dyDescent="0.25">
      <c r="A2317" s="103" t="str">
        <f>VLOOKUP(N2317,'Linien - BU'!A:B,2,FALSE)</f>
        <v>BU1</v>
      </c>
      <c r="B2317" s="104">
        <f>S2317</f>
        <v>75</v>
      </c>
      <c r="C2317" s="105">
        <f>Abfalldokumentation!$U2317</f>
        <v>44540</v>
      </c>
      <c r="D2317" s="106" t="str">
        <f>IFERROR(VLOOKUP(Tabelle3[[#This Row],[Artikelnr.]],Produktgruppe!A:B,2,0),Tabelle3[[#This Row],[Produktname]])</f>
        <v>ABS GroßLoKä Geräuchert</v>
      </c>
      <c r="E2317" s="106" t="str">
        <f>IFERROR(VLOOKUP(Abfalldokumentation!$O2317,Artikel!A:C,3,FALSE),Abfalldokumentation!$O2317)</f>
        <v>ABS GroßLoKä Geräuchert</v>
      </c>
      <c r="F2317" s="106" t="str">
        <f>VLOOKUP(T2317,'Liste Gründe'!A:D,2,FALSE)</f>
        <v>Schimmel</v>
      </c>
      <c r="G2317" s="105" t="str">
        <f>IF(ISBLANK(V2317),VLOOKUP(Abfalldokumentation!$P2317,'Liste Gründe'!A:D,3,FALSE),V2317)</f>
        <v>Schimmel</v>
      </c>
      <c r="H2317" s="106" t="str">
        <f>IF(ISBLANK(Abfalldokumentation!$W2317),"-",Abfalldokumentation!$W2317)</f>
        <v>-</v>
      </c>
      <c r="I2317" s="106">
        <f>_xlfn.ISOWEEKNUM(C2317)</f>
        <v>49</v>
      </c>
      <c r="J2317" s="107" t="str">
        <f>"Produkte"</f>
        <v>Produkte</v>
      </c>
      <c r="K2317" s="107" t="str">
        <f>"BUs"</f>
        <v>BUs</v>
      </c>
      <c r="L2317" s="107" t="str">
        <f>"Symptome"</f>
        <v>Symptome</v>
      </c>
      <c r="M231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IFERROR(VLOOKUP(Abfalldokumentation!$O2317,Kennzahlen!U:X,3,FALSE)*Abfalldokumentation!$B2317,"0")))),0)</f>
        <v>37.5</v>
      </c>
      <c r="N2317" s="106" t="str">
        <f>IF(ISBLANK(Q2317),VLOOKUP(Abfalldokumentation!$O2317,'Linien - BU'!R:S,2,FALSE),Q2317)</f>
        <v>RWV</v>
      </c>
      <c r="O2317" s="108">
        <f>R2317</f>
        <v>29600008</v>
      </c>
      <c r="P2317" s="108">
        <f>T2317</f>
        <v>12</v>
      </c>
      <c r="Q2317" s="109" t="s">
        <v>188</v>
      </c>
      <c r="R2317" s="111">
        <v>29600008</v>
      </c>
      <c r="S2317" s="111">
        <v>75</v>
      </c>
      <c r="T2317" s="111">
        <v>12</v>
      </c>
      <c r="U2317" s="112">
        <v>44540</v>
      </c>
      <c r="V2317" s="113"/>
      <c r="W2317" s="111"/>
      <c r="X2317" s="114" t="str">
        <f>IFERROR(VLOOKUP(Abfalldokumentation!$R2317,Artikel!A:C,3,FALSE),Abfalldokumentation!$R2317)</f>
        <v>ABS GroßLoKä Geräuchert</v>
      </c>
    </row>
    <row r="2318" spans="1:24" ht="30" customHeight="1" x14ac:dyDescent="0.25">
      <c r="A2318" s="103" t="str">
        <f>VLOOKUP(N2318,'Linien - BU'!A:B,2,FALSE)</f>
        <v>BU1</v>
      </c>
      <c r="B2318" s="104">
        <f>S2318</f>
        <v>80</v>
      </c>
      <c r="C2318" s="105">
        <f>Abfalldokumentation!$U2318</f>
        <v>44540</v>
      </c>
      <c r="D2318" s="106" t="str">
        <f>IFERROR(VLOOKUP(Tabelle3[[#This Row],[Artikelnr.]],Produktgruppe!A:B,2,0),Tabelle3[[#This Row],[Produktname]])</f>
        <v>Rest</v>
      </c>
      <c r="E2318" s="106" t="str">
        <f>IFERROR(VLOOKUP(Abfalldokumentation!$O2318,Artikel!A:C,3,FALSE),Abfalldokumentation!$O2318)</f>
        <v>-</v>
      </c>
      <c r="F2318" s="106" t="str">
        <f>VLOOKUP(T2318,'Liste Gründe'!A:D,2,FALSE)</f>
        <v>Linienbezogen</v>
      </c>
      <c r="G2318" s="105" t="str">
        <f>IF(ISBLANK(V2318),VLOOKUP(Abfalldokumentation!$P2318,'Liste Gründe'!A:D,3,FALSE),V2318)</f>
        <v>Reinigung</v>
      </c>
      <c r="H2318" s="106" t="str">
        <f>IF(ISBLANK(Abfalldokumentation!$W2318),"-",Abfalldokumentation!$W2318)</f>
        <v>-</v>
      </c>
      <c r="I2318" s="106">
        <f>_xlfn.ISOWEEKNUM(C2318)</f>
        <v>49</v>
      </c>
      <c r="J2318" s="107" t="str">
        <f>"Produkte"</f>
        <v>Produkte</v>
      </c>
      <c r="K2318" s="107" t="str">
        <f>"BUs"</f>
        <v>BUs</v>
      </c>
      <c r="L2318" s="107" t="str">
        <f>"Symptome"</f>
        <v>Symptome</v>
      </c>
      <c r="M231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IFERROR(VLOOKUP(Abfalldokumentation!$O2318,Kennzahlen!U:X,3,FALSE)*Abfalldokumentation!$B2318,"0")))),0)</f>
        <v>0</v>
      </c>
      <c r="N2318" s="106" t="str">
        <f>IF(ISBLANK(Q2318),VLOOKUP(Abfalldokumentation!$O2318,'Linien - BU'!R:S,2,FALSE),Q2318)</f>
        <v>Schmelze</v>
      </c>
      <c r="O2318" s="108" t="str">
        <f>R2318</f>
        <v>-</v>
      </c>
      <c r="P2318" s="108">
        <f>T2318</f>
        <v>10</v>
      </c>
      <c r="Q2318" s="109" t="s">
        <v>170</v>
      </c>
      <c r="R2318" s="111" t="s">
        <v>52</v>
      </c>
      <c r="S2318" s="111">
        <v>80</v>
      </c>
      <c r="T2318" s="111">
        <v>10</v>
      </c>
      <c r="U2318" s="112">
        <v>44540</v>
      </c>
      <c r="V2318" s="113"/>
      <c r="W2318" s="111"/>
      <c r="X2318" s="114" t="str">
        <f>IFERROR(VLOOKUP(Abfalldokumentation!$R2318,Artikel!A:C,3,FALSE),Abfalldokumentation!$R2318)</f>
        <v>-</v>
      </c>
    </row>
    <row r="2319" spans="1:24" ht="30" customHeight="1" x14ac:dyDescent="0.25">
      <c r="A2319" s="103" t="str">
        <f>VLOOKUP(N2319,'Linien - BU'!A:B,2,FALSE)</f>
        <v>BU1</v>
      </c>
      <c r="B2319" s="104">
        <f>S2319</f>
        <v>276</v>
      </c>
      <c r="C2319" s="105">
        <f>Abfalldokumentation!$U2319</f>
        <v>44540</v>
      </c>
      <c r="D2319" s="106" t="str">
        <f>IFERROR(VLOOKUP(Tabelle3[[#This Row],[Artikelnr.]],Produktgruppe!A:B,2,0),Tabelle3[[#This Row],[Produktname]])</f>
        <v>ABS GroßLoKä Geräuchert</v>
      </c>
      <c r="E2319" s="106" t="str">
        <f>IFERROR(VLOOKUP(Abfalldokumentation!$O2319,Artikel!A:C,3,FALSE),Abfalldokumentation!$O2319)</f>
        <v>ABS GroßLoKä Geräuchert</v>
      </c>
      <c r="F2319" s="106" t="str">
        <f>VLOOKUP(T2319,'Liste Gründe'!A:D,2,FALSE)</f>
        <v>Schimmel</v>
      </c>
      <c r="G2319" s="105" t="str">
        <f>IF(ISBLANK(V2319),VLOOKUP(Abfalldokumentation!$P2319,'Liste Gründe'!A:D,3,FALSE),V2319)</f>
        <v>Schimmel</v>
      </c>
      <c r="H2319" s="106" t="str">
        <f>IF(ISBLANK(Abfalldokumentation!$W2319),"-",Abfalldokumentation!$W2319)</f>
        <v>-</v>
      </c>
      <c r="I2319" s="106">
        <f>_xlfn.ISOWEEKNUM(C2319)</f>
        <v>49</v>
      </c>
      <c r="J2319" s="107" t="str">
        <f>"Produkte"</f>
        <v>Produkte</v>
      </c>
      <c r="K2319" s="107" t="str">
        <f>"BUs"</f>
        <v>BUs</v>
      </c>
      <c r="L2319" s="107" t="str">
        <f>"Symptome"</f>
        <v>Symptome</v>
      </c>
      <c r="M23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IFERROR(VLOOKUP(Abfalldokumentation!$O2319,Kennzahlen!U:X,3,FALSE)*Abfalldokumentation!$B2319,"0")))),0)</f>
        <v>138</v>
      </c>
      <c r="N2319" s="106" t="str">
        <f>IF(ISBLANK(Q2319),VLOOKUP(Abfalldokumentation!$O2319,'Linien - BU'!R:S,2,FALSE),Q2319)</f>
        <v>RWV</v>
      </c>
      <c r="O2319" s="108">
        <f>R2319</f>
        <v>29600008</v>
      </c>
      <c r="P2319" s="108">
        <f>T2319</f>
        <v>12</v>
      </c>
      <c r="Q2319" s="109" t="s">
        <v>188</v>
      </c>
      <c r="R2319" s="111">
        <v>29600008</v>
      </c>
      <c r="S2319" s="111">
        <v>276</v>
      </c>
      <c r="T2319" s="111">
        <v>12</v>
      </c>
      <c r="U2319" s="112">
        <v>44540</v>
      </c>
      <c r="V2319" s="113"/>
      <c r="W2319" s="111"/>
      <c r="X2319" s="114" t="str">
        <f>IFERROR(VLOOKUP(Abfalldokumentation!$R2319,Artikel!A:C,3,FALSE),Abfalldokumentation!$R2319)</f>
        <v>ABS GroßLoKä Geräuchert</v>
      </c>
    </row>
    <row r="2320" spans="1:24" ht="30" customHeight="1" x14ac:dyDescent="0.25">
      <c r="A2320" s="103" t="str">
        <f>VLOOKUP(N2320,'Linien - BU'!A:B,2,FALSE)</f>
        <v>BU3</v>
      </c>
      <c r="B2320" s="104">
        <f>S2320</f>
        <v>113</v>
      </c>
      <c r="C2320" s="105">
        <f>Abfalldokumentation!$U2320</f>
        <v>44540</v>
      </c>
      <c r="D2320" s="106" t="str">
        <f>IFERROR(VLOOKUP(Tabelle3[[#This Row],[Artikelnr.]],Produktgruppe!A:B,2,0),Tabelle3[[#This Row],[Produktname]])</f>
        <v>ABS 295</v>
      </c>
      <c r="E2320" s="106" t="str">
        <f>IFERROR(VLOOKUP(Abfalldokumentation!$O2320,Artikel!A:C,3,FALSE),Abfalldokumentation!$O2320)</f>
        <v>ABS CHED-PF-KRÄUK gemis</v>
      </c>
      <c r="F2320" s="106" t="str">
        <f>VLOOKUP(T2320,'Liste Gründe'!A:D,2,FALSE)</f>
        <v>keinen Verwendungszweck</v>
      </c>
      <c r="G2320" s="105" t="str">
        <f>IF(ISBLANK(V2320),VLOOKUP(Abfalldokumentation!$P2320,'Liste Gründe'!A:D,3,FALSE),V2320)</f>
        <v>keinen Verwendungszweck</v>
      </c>
      <c r="H2320" s="106" t="str">
        <f>IF(ISBLANK(Abfalldokumentation!$W2320),"-",Abfalldokumentation!$W2320)</f>
        <v>-</v>
      </c>
      <c r="I2320" s="106">
        <f>_xlfn.ISOWEEKNUM(C2320)</f>
        <v>49</v>
      </c>
      <c r="J2320" s="107" t="str">
        <f>"Produkte"</f>
        <v>Produkte</v>
      </c>
      <c r="K2320" s="107" t="str">
        <f>"BUs"</f>
        <v>BUs</v>
      </c>
      <c r="L2320" s="107" t="str">
        <f>"Symptome"</f>
        <v>Symptome</v>
      </c>
      <c r="M232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IFERROR(VLOOKUP(Abfalldokumentation!$O2320,Kennzahlen!U:X,3,FALSE)*Abfalldokumentation!$B2320,"0")))),0)</f>
        <v>113</v>
      </c>
      <c r="N2320" s="106" t="str">
        <f>IF(ISBLANK(Q2320),VLOOKUP(Abfalldokumentation!$O2320,'Linien - BU'!R:S,2,FALSE),Q2320)</f>
        <v>BU3</v>
      </c>
      <c r="O2320" s="108">
        <f>R2320</f>
        <v>29501003</v>
      </c>
      <c r="P2320" s="108">
        <f>T2320</f>
        <v>61</v>
      </c>
      <c r="Q2320" s="109" t="s">
        <v>8</v>
      </c>
      <c r="R2320" s="111">
        <v>29501003</v>
      </c>
      <c r="S2320" s="111">
        <v>113</v>
      </c>
      <c r="T2320" s="111">
        <v>61</v>
      </c>
      <c r="U2320" s="112">
        <v>44540</v>
      </c>
      <c r="V2320" s="113"/>
      <c r="W2320" s="111"/>
      <c r="X2320" s="114" t="str">
        <f>IFERROR(VLOOKUP(Abfalldokumentation!$R2320,Artikel!A:C,3,FALSE),Abfalldokumentation!$R2320)</f>
        <v>ABS CHED-PF-KRÄUK gemis</v>
      </c>
    </row>
    <row r="2321" spans="1:24" ht="30" customHeight="1" x14ac:dyDescent="0.25">
      <c r="A2321" s="103" t="str">
        <f>VLOOKUP(N2321,'Linien - BU'!A:B,2,FALSE)</f>
        <v>BU3</v>
      </c>
      <c r="B2321" s="104">
        <f>S2321</f>
        <v>130</v>
      </c>
      <c r="C2321" s="105">
        <f>Abfalldokumentation!$U2321</f>
        <v>44540</v>
      </c>
      <c r="D2321" s="106" t="str">
        <f>IFERROR(VLOOKUP(Tabelle3[[#This Row],[Artikelnr.]],Produktgruppe!A:B,2,0),Tabelle3[[#This Row],[Produktname]])</f>
        <v>Rest</v>
      </c>
      <c r="E2321" s="106" t="str">
        <f>IFERROR(VLOOKUP(Abfalldokumentation!$O2321,Artikel!A:C,3,FALSE),Abfalldokumentation!$O2321)</f>
        <v>-</v>
      </c>
      <c r="F2321" s="106" t="str">
        <f>VLOOKUP(T2321,'Liste Gründe'!A:D,2,FALSE)</f>
        <v>Linienbezogen</v>
      </c>
      <c r="G2321" s="105" t="str">
        <f>IF(ISBLANK(V2321),VLOOKUP(Abfalldokumentation!$P2321,'Liste Gründe'!A:D,3,FALSE),V2321)</f>
        <v>Reinigung</v>
      </c>
      <c r="H2321" s="106" t="str">
        <f>IF(ISBLANK(Abfalldokumentation!$W2321),"-",Abfalldokumentation!$W2321)</f>
        <v>-</v>
      </c>
      <c r="I2321" s="106">
        <f>_xlfn.ISOWEEKNUM(C2321)</f>
        <v>49</v>
      </c>
      <c r="J2321" s="107" t="str">
        <f>"Produkte"</f>
        <v>Produkte</v>
      </c>
      <c r="K2321" s="107" t="str">
        <f>"BUs"</f>
        <v>BUs</v>
      </c>
      <c r="L2321" s="107" t="str">
        <f>"Symptome"</f>
        <v>Symptome</v>
      </c>
      <c r="M232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IFERROR(VLOOKUP(Abfalldokumentation!$O2321,Kennzahlen!U:X,3,FALSE)*Abfalldokumentation!$B2321,"0")))),0)</f>
        <v>0</v>
      </c>
      <c r="N2321" s="106" t="str">
        <f>IF(ISBLANK(Q2321),VLOOKUP(Abfalldokumentation!$O2321,'Linien - BU'!R:S,2,FALSE),Q2321)</f>
        <v>BU3</v>
      </c>
      <c r="O2321" s="108" t="str">
        <f>R2321</f>
        <v>-</v>
      </c>
      <c r="P2321" s="108">
        <f>T2321</f>
        <v>10</v>
      </c>
      <c r="Q2321" s="109" t="s">
        <v>8</v>
      </c>
      <c r="R2321" s="111" t="s">
        <v>52</v>
      </c>
      <c r="S2321" s="111">
        <v>130</v>
      </c>
      <c r="T2321" s="111">
        <v>10</v>
      </c>
      <c r="U2321" s="112">
        <v>44540</v>
      </c>
      <c r="V2321" s="113"/>
      <c r="W2321" s="111"/>
      <c r="X2321" s="114" t="str">
        <f>IFERROR(VLOOKUP(Abfalldokumentation!$R2321,Artikel!A:C,3,FALSE),Abfalldokumentation!$R2321)</f>
        <v>-</v>
      </c>
    </row>
    <row r="2322" spans="1:24" ht="30" customHeight="1" x14ac:dyDescent="0.25">
      <c r="A2322" s="103" t="str">
        <f>VLOOKUP(N2322,'Linien - BU'!A:B,2,FALSE)</f>
        <v>Rest</v>
      </c>
      <c r="B2322" s="104">
        <f>S2322</f>
        <v>4</v>
      </c>
      <c r="C2322" s="105">
        <f>Abfalldokumentation!$U2322</f>
        <v>44541</v>
      </c>
      <c r="D2322" s="106" t="str">
        <f>IFERROR(VLOOKUP(Tabelle3[[#This Row],[Artikelnr.]],Produktgruppe!A:B,2,0),Tabelle3[[#This Row],[Produktname]])</f>
        <v>Rest</v>
      </c>
      <c r="E2322" s="106" t="str">
        <f>IFERROR(VLOOKUP(Abfalldokumentation!$O2322,Artikel!A:C,3,FALSE),Abfalldokumentation!$O2322)</f>
        <v>-</v>
      </c>
      <c r="F2322" s="106" t="str">
        <f>VLOOKUP(T2322,'Liste Gründe'!A:D,2,FALSE)</f>
        <v>Qualitätssicherung</v>
      </c>
      <c r="G2322" s="105" t="str">
        <f>IF(ISBLANK(V2322),VLOOKUP(Abfalldokumentation!$P2322,'Liste Gründe'!A:D,3,FALSE),V2322)</f>
        <v>Sensorik</v>
      </c>
      <c r="H2322" s="106" t="str">
        <f>IF(ISBLANK(Abfalldokumentation!$W2322),"-",Abfalldokumentation!$W2322)</f>
        <v>-</v>
      </c>
      <c r="I2322" s="106">
        <f>_xlfn.ISOWEEKNUM(C2322)</f>
        <v>49</v>
      </c>
      <c r="J2322" s="107" t="str">
        <f>"Produkte"</f>
        <v>Produkte</v>
      </c>
      <c r="K2322" s="107" t="str">
        <f>"BUs"</f>
        <v>BUs</v>
      </c>
      <c r="L2322" s="107" t="str">
        <f>"Symptome"</f>
        <v>Symptome</v>
      </c>
      <c r="M232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IFERROR(VLOOKUP(Abfalldokumentation!$O2322,Kennzahlen!U:X,3,FALSE)*Abfalldokumentation!$B2322,"0")))),0)</f>
        <v>0</v>
      </c>
      <c r="N2322" s="106" t="str">
        <f>IF(ISBLANK(Q2322),VLOOKUP(Abfalldokumentation!$O2322,'Linien - BU'!R:S,2,FALSE),Q2322)</f>
        <v>Labor</v>
      </c>
      <c r="O2322" s="108" t="str">
        <f>R2322</f>
        <v>-</v>
      </c>
      <c r="P2322" s="108">
        <f>T2322</f>
        <v>74</v>
      </c>
      <c r="Q2322" s="109" t="s">
        <v>185</v>
      </c>
      <c r="R2322" s="111" t="s">
        <v>52</v>
      </c>
      <c r="S2322" s="111">
        <v>4</v>
      </c>
      <c r="T2322" s="111">
        <v>74</v>
      </c>
      <c r="U2322" s="112">
        <v>44541</v>
      </c>
      <c r="V2322" s="113"/>
      <c r="W2322" s="111"/>
      <c r="X2322" s="114" t="str">
        <f>IFERROR(VLOOKUP(Abfalldokumentation!$R2322,Artikel!A:C,3,FALSE),Abfalldokumentation!$R2322)</f>
        <v>-</v>
      </c>
    </row>
    <row r="2323" spans="1:24" ht="30" customHeight="1" x14ac:dyDescent="0.25">
      <c r="A2323" s="103" t="str">
        <f>VLOOKUP(N2323,'Linien - BU'!A:B,2,FALSE)</f>
        <v>BU3</v>
      </c>
      <c r="B2323" s="104">
        <f>S2323</f>
        <v>160</v>
      </c>
      <c r="C2323" s="105">
        <f>Abfalldokumentation!$U2323</f>
        <v>44541</v>
      </c>
      <c r="D2323" s="106" t="str">
        <f>IFERROR(VLOOKUP(Tabelle3[[#This Row],[Artikelnr.]],Produktgruppe!A:B,2,0),Tabelle3[[#This Row],[Produktname]])</f>
        <v>Rest</v>
      </c>
      <c r="E2323" s="106" t="str">
        <f>IFERROR(VLOOKUP(Abfalldokumentation!$O2323,Artikel!A:C,3,FALSE),Abfalldokumentation!$O2323)</f>
        <v>-</v>
      </c>
      <c r="F2323" s="106" t="str">
        <f>VLOOKUP(T2323,'Liste Gründe'!A:D,2,FALSE)</f>
        <v>keinen Verwendungszweck</v>
      </c>
      <c r="G2323" s="105" t="str">
        <f>IF(ISBLANK(V2323),VLOOKUP(Abfalldokumentation!$P2323,'Liste Gründe'!A:D,3,FALSE),V2323)</f>
        <v>keinen Verwendungszweck</v>
      </c>
      <c r="H2323" s="106" t="str">
        <f>IF(ISBLANK(Abfalldokumentation!$W2323),"-",Abfalldokumentation!$W2323)</f>
        <v>-</v>
      </c>
      <c r="I2323" s="106">
        <f>_xlfn.ISOWEEKNUM(C2323)</f>
        <v>49</v>
      </c>
      <c r="J2323" s="107" t="str">
        <f>"Produkte"</f>
        <v>Produkte</v>
      </c>
      <c r="K2323" s="107" t="str">
        <f>"BUs"</f>
        <v>BUs</v>
      </c>
      <c r="L2323" s="107" t="str">
        <f>"Symptome"</f>
        <v>Symptome</v>
      </c>
      <c r="M232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IFERROR(VLOOKUP(Abfalldokumentation!$O2323,Kennzahlen!U:X,3,FALSE)*Abfalldokumentation!$B2323,"0")))),0)</f>
        <v>0</v>
      </c>
      <c r="N2323" s="106" t="str">
        <f>IF(ISBLANK(Q2323),VLOOKUP(Abfalldokumentation!$O2323,'Linien - BU'!R:S,2,FALSE),Q2323)</f>
        <v>WVP</v>
      </c>
      <c r="O2323" s="108" t="str">
        <f>R2323</f>
        <v>-</v>
      </c>
      <c r="P2323" s="108">
        <f>T2323</f>
        <v>61</v>
      </c>
      <c r="Q2323" s="109" t="s">
        <v>195</v>
      </c>
      <c r="R2323" s="111" t="s">
        <v>52</v>
      </c>
      <c r="S2323" s="111">
        <v>160</v>
      </c>
      <c r="T2323" s="111">
        <v>61</v>
      </c>
      <c r="U2323" s="112">
        <v>44541</v>
      </c>
      <c r="V2323" s="113"/>
      <c r="W2323" s="111"/>
      <c r="X2323" s="114" t="str">
        <f>IFERROR(VLOOKUP(Abfalldokumentation!$R2323,Artikel!A:C,3,FALSE),Abfalldokumentation!$R2323)</f>
        <v>-</v>
      </c>
    </row>
    <row r="2324" spans="1:24" ht="30" customHeight="1" x14ac:dyDescent="0.25">
      <c r="A2324" s="103" t="str">
        <f>VLOOKUP(N2324,'Linien - BU'!A:B,2,FALSE)</f>
        <v>Rest</v>
      </c>
      <c r="B2324" s="104">
        <f>S2324</f>
        <v>80</v>
      </c>
      <c r="C2324" s="105">
        <f>Abfalldokumentation!$U2324</f>
        <v>44543</v>
      </c>
      <c r="D2324" s="106" t="str">
        <f>IFERROR(VLOOKUP(Tabelle3[[#This Row],[Artikelnr.]],Produktgruppe!A:B,2,0),Tabelle3[[#This Row],[Produktname]])</f>
        <v>Rest</v>
      </c>
      <c r="E2324" s="106" t="str">
        <f>IFERROR(VLOOKUP(Abfalldokumentation!$O2324,Artikel!A:C,3,FALSE),Abfalldokumentation!$O2324)</f>
        <v>-</v>
      </c>
      <c r="F2324" s="106" t="str">
        <f>VLOOKUP(T2324,'Liste Gründe'!A:D,2,FALSE)</f>
        <v>Qualitätssicherung</v>
      </c>
      <c r="G2324" s="105" t="str">
        <f>IF(ISBLANK(V2324),VLOOKUP(Abfalldokumentation!$P2324,'Liste Gründe'!A:D,3,FALSE),V2324)</f>
        <v>Laborproben</v>
      </c>
      <c r="H2324" s="106" t="str">
        <f>IF(ISBLANK(Abfalldokumentation!$W2324),"-",Abfalldokumentation!$W2324)</f>
        <v>-</v>
      </c>
      <c r="I2324" s="106">
        <f>_xlfn.ISOWEEKNUM(C2324)</f>
        <v>50</v>
      </c>
      <c r="J2324" s="107" t="str">
        <f>"Produkte"</f>
        <v>Produkte</v>
      </c>
      <c r="K2324" s="107" t="str">
        <f>"BUs"</f>
        <v>BUs</v>
      </c>
      <c r="L2324" s="107" t="str">
        <f>"Symptome"</f>
        <v>Symptome</v>
      </c>
      <c r="M232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IFERROR(VLOOKUP(Abfalldokumentation!$O2324,Kennzahlen!U:X,3,FALSE)*Abfalldokumentation!$B2324,"0")))),0)</f>
        <v>0</v>
      </c>
      <c r="N2324" s="106" t="str">
        <f>IF(ISBLANK(Q2324),VLOOKUP(Abfalldokumentation!$O2324,'Linien - BU'!R:S,2,FALSE),Q2324)</f>
        <v>Labor</v>
      </c>
      <c r="O2324" s="108" t="str">
        <f>R2324</f>
        <v>-</v>
      </c>
      <c r="P2324" s="108">
        <f>T2324</f>
        <v>73</v>
      </c>
      <c r="Q2324" s="109" t="s">
        <v>185</v>
      </c>
      <c r="R2324" s="111" t="s">
        <v>52</v>
      </c>
      <c r="S2324" s="111">
        <v>80</v>
      </c>
      <c r="T2324" s="111">
        <v>73</v>
      </c>
      <c r="U2324" s="112">
        <v>44543</v>
      </c>
      <c r="V2324" s="113"/>
      <c r="W2324" s="111"/>
      <c r="X2324" s="114" t="str">
        <f>IFERROR(VLOOKUP(Abfalldokumentation!$R2324,Artikel!A:C,3,FALSE),Abfalldokumentation!$R2324)</f>
        <v>-</v>
      </c>
    </row>
    <row r="2325" spans="1:24" ht="30" customHeight="1" x14ac:dyDescent="0.25">
      <c r="A2325" s="103" t="str">
        <f>VLOOKUP(N2325,'Linien - BU'!A:B,2,FALSE)</f>
        <v>BU3</v>
      </c>
      <c r="B2325" s="104">
        <f t="shared" ref="B2325:B2326" si="430">S2325</f>
        <v>238</v>
      </c>
      <c r="C2325" s="105">
        <f>Abfalldokumentation!$U2325</f>
        <v>44543</v>
      </c>
      <c r="D2325" s="106" t="str">
        <f>IFERROR(VLOOKUP(Tabelle3[[#This Row],[Artikelnr.]],Produktgruppe!A:B,2,0),Tabelle3[[#This Row],[Produktname]])</f>
        <v>Endstücke 295</v>
      </c>
      <c r="E2325" s="106" t="str">
        <f>IFERROR(VLOOKUP(Abfalldokumentation!$O2325,Artikel!A:C,3,FALSE),Abfalldokumentation!$O2325)</f>
        <v>VOS GRW-CHILI-NAT ENDST</v>
      </c>
      <c r="F2325" s="106" t="str">
        <f>VLOOKUP(T2325,'Liste Gründe'!A:D,2,FALSE)</f>
        <v>Schimmel</v>
      </c>
      <c r="G2325" s="105" t="str">
        <f>IF(ISBLANK(V2325),VLOOKUP(Abfalldokumentation!$P2325,'Liste Gründe'!A:D,3,FALSE),V2325)</f>
        <v>Schimmel</v>
      </c>
      <c r="H2325" s="106" t="str">
        <f>IF(ISBLANK(Abfalldokumentation!$W2325),"-",Abfalldokumentation!$W2325)</f>
        <v>-</v>
      </c>
      <c r="I2325" s="106">
        <f t="shared" ref="I2325:I2326" si="431">_xlfn.ISOWEEKNUM(C2325)</f>
        <v>50</v>
      </c>
      <c r="J2325" s="107" t="str">
        <f t="shared" ref="J2325:J2326" si="432">"Produkte"</f>
        <v>Produkte</v>
      </c>
      <c r="K2325" s="107" t="str">
        <f t="shared" ref="K2325:K2326" si="433">"BUs"</f>
        <v>BUs</v>
      </c>
      <c r="L2325" s="107" t="str">
        <f t="shared" ref="L2325:L2326" si="434">"Symptome"</f>
        <v>Symptome</v>
      </c>
      <c r="M232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IFERROR(VLOOKUP(Abfalldokumentation!$O2325,Kennzahlen!U:X,3,FALSE)*Abfalldokumentation!$B2325,"0")))),0)</f>
        <v>119</v>
      </c>
      <c r="N2325" s="106" t="str">
        <f>IF(ISBLANK(Q2325),VLOOKUP(Abfalldokumentation!$O2325,'Linien - BU'!R:S,2,FALSE),Q2325)</f>
        <v>BU3</v>
      </c>
      <c r="O2325" s="108">
        <f t="shared" ref="O2325:O2326" si="435">R2325</f>
        <v>29501079</v>
      </c>
      <c r="P2325" s="108">
        <f t="shared" ref="P2325:P2326" si="436">T2325</f>
        <v>12</v>
      </c>
      <c r="Q2325" s="109" t="s">
        <v>8</v>
      </c>
      <c r="R2325" s="111">
        <v>29501079</v>
      </c>
      <c r="S2325" s="111">
        <v>238</v>
      </c>
      <c r="T2325" s="111">
        <v>12</v>
      </c>
      <c r="U2325" s="112">
        <v>44543</v>
      </c>
      <c r="V2325" s="113"/>
      <c r="W2325" s="111"/>
      <c r="X2325" s="114" t="str">
        <f>IFERROR(VLOOKUP(Abfalldokumentation!$R2325,Artikel!A:C,3,FALSE),Abfalldokumentation!$R2325)</f>
        <v>VOS GRW-CHILI-NAT ENDST</v>
      </c>
    </row>
    <row r="2326" spans="1:24" ht="30" customHeight="1" x14ac:dyDescent="0.25">
      <c r="A2326" s="103" t="str">
        <f>VLOOKUP(N2326,'Linien - BU'!A:B,2,FALSE)</f>
        <v>BU3</v>
      </c>
      <c r="B2326" s="104">
        <f t="shared" si="430"/>
        <v>276</v>
      </c>
      <c r="C2326" s="105">
        <f>Abfalldokumentation!$U2326</f>
        <v>44543</v>
      </c>
      <c r="D2326" s="106" t="str">
        <f>IFERROR(VLOOKUP(Tabelle3[[#This Row],[Artikelnr.]],Produktgruppe!A:B,2,0),Tabelle3[[#This Row],[Produktname]])</f>
        <v>Endstücke 295</v>
      </c>
      <c r="E2326" s="106" t="str">
        <f>IFERROR(VLOOKUP(Abfalldokumentation!$O2326,Artikel!A:C,3,FALSE),Abfalldokumentation!$O2326)</f>
        <v>VOS GRW-SCHI-NAT ENDSTÜ</v>
      </c>
      <c r="F2326" s="106" t="str">
        <f>VLOOKUP(T2326,'Liste Gründe'!A:D,2,FALSE)</f>
        <v>Schimmel</v>
      </c>
      <c r="G2326" s="105" t="str">
        <f>IF(ISBLANK(V2326),VLOOKUP(Abfalldokumentation!$P2326,'Liste Gründe'!A:D,3,FALSE),V2326)</f>
        <v>Schimmel</v>
      </c>
      <c r="H2326" s="106" t="str">
        <f>IF(ISBLANK(Abfalldokumentation!$W2326),"-",Abfalldokumentation!$W2326)</f>
        <v>-</v>
      </c>
      <c r="I2326" s="106">
        <f t="shared" si="431"/>
        <v>50</v>
      </c>
      <c r="J2326" s="107" t="str">
        <f t="shared" si="432"/>
        <v>Produkte</v>
      </c>
      <c r="K2326" s="107" t="str">
        <f t="shared" si="433"/>
        <v>BUs</v>
      </c>
      <c r="L2326" s="107" t="str">
        <f t="shared" si="434"/>
        <v>Symptome</v>
      </c>
      <c r="M232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IFERROR(VLOOKUP(Abfalldokumentation!$O2326,Kennzahlen!U:X,3,FALSE)*Abfalldokumentation!$B2326,"0")))),0)</f>
        <v>138</v>
      </c>
      <c r="N2326" s="106" t="str">
        <f>IF(ISBLANK(Q2326),VLOOKUP(Abfalldokumentation!$O2326,'Linien - BU'!R:S,2,FALSE),Q2326)</f>
        <v>BU3</v>
      </c>
      <c r="O2326" s="108">
        <f t="shared" si="435"/>
        <v>29501070</v>
      </c>
      <c r="P2326" s="108">
        <f t="shared" si="436"/>
        <v>12</v>
      </c>
      <c r="Q2326" s="109" t="s">
        <v>8</v>
      </c>
      <c r="R2326" s="111">
        <v>29501070</v>
      </c>
      <c r="S2326" s="122">
        <v>276</v>
      </c>
      <c r="T2326" s="122">
        <v>12</v>
      </c>
      <c r="U2326" s="147">
        <v>44543</v>
      </c>
      <c r="V2326" s="121"/>
      <c r="W2326" s="122"/>
      <c r="X2326" s="123" t="str">
        <f>IFERROR(VLOOKUP(Abfalldokumentation!$R2326,Artikel!A:C,3,FALSE),Abfalldokumentation!$R2326)</f>
        <v>VOS GRW-SCHI-NAT ENDSTÜ</v>
      </c>
    </row>
    <row r="2327" spans="1:24" ht="30" customHeight="1" x14ac:dyDescent="0.25">
      <c r="A2327" s="103" t="str">
        <f>VLOOKUP(N2327,'Linien - BU'!A:B,2,FALSE)</f>
        <v>BU4</v>
      </c>
      <c r="B2327" s="104">
        <f t="shared" ref="B2327:B2335" si="437">S2327</f>
        <v>5</v>
      </c>
      <c r="C2327" s="105">
        <f>Abfalldokumentation!$U2327</f>
        <v>44543</v>
      </c>
      <c r="D2327" s="106" t="str">
        <f>IFERROR(VLOOKUP(Tabelle3[[#This Row],[Artikelnr.]],Produktgruppe!A:B,2,0),Tabelle3[[#This Row],[Produktname]])</f>
        <v>ABS 295</v>
      </c>
      <c r="E2327" s="106" t="str">
        <f>IFERROR(VLOOKUP(Abfalldokumentation!$O2327,Artikel!A:C,3,FALSE),Abfalldokumentation!$O2327)</f>
        <v>ABS BRIE</v>
      </c>
      <c r="F2327" s="106" t="str">
        <f>VLOOKUP(T2327,'Liste Gründe'!A:D,2,FALSE)</f>
        <v>keinen Verwendungszweck</v>
      </c>
      <c r="G2327" s="105" t="str">
        <f>IF(ISBLANK(V2327),VLOOKUP(Abfalldokumentation!$P2327,'Liste Gründe'!A:D,3,FALSE),V2327)</f>
        <v>keinen Verwendungszweck</v>
      </c>
      <c r="H2327" s="106" t="str">
        <f>IF(ISBLANK(Abfalldokumentation!$W2327),"-",Abfalldokumentation!$W2327)</f>
        <v>-</v>
      </c>
      <c r="I2327" s="106">
        <f t="shared" ref="I2327:I2335" si="438">_xlfn.ISOWEEKNUM(C2327)</f>
        <v>50</v>
      </c>
      <c r="J2327" s="107" t="str">
        <f t="shared" ref="J2327:J2335" si="439">"Produkte"</f>
        <v>Produkte</v>
      </c>
      <c r="K2327" s="107" t="str">
        <f t="shared" ref="K2327:K2335" si="440">"BUs"</f>
        <v>BUs</v>
      </c>
      <c r="L2327" s="107" t="str">
        <f t="shared" ref="L2327:L2335" si="441">"Symptome"</f>
        <v>Symptome</v>
      </c>
      <c r="M23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IFERROR(VLOOKUP(Abfalldokumentation!$O2327,Kennzahlen!U:X,3,FALSE)*Abfalldokumentation!$B2327,"0")))),0)</f>
        <v>11.073912126293463</v>
      </c>
      <c r="N2327" s="106" t="str">
        <f>IF(ISBLANK(Q2327),VLOOKUP(Abfalldokumentation!$O2327,'Linien - BU'!R:S,2,FALSE),Q2327)</f>
        <v>BU4</v>
      </c>
      <c r="O2327" s="108">
        <f t="shared" ref="O2327:O2335" si="442">R2327</f>
        <v>29500895</v>
      </c>
      <c r="P2327" s="108">
        <f t="shared" ref="P2327:P2335" si="443">T2327</f>
        <v>61</v>
      </c>
      <c r="Q2327" s="109" t="s">
        <v>9</v>
      </c>
      <c r="R2327" s="111">
        <v>29500895</v>
      </c>
      <c r="S2327" s="111">
        <v>5</v>
      </c>
      <c r="T2327" s="122">
        <v>61</v>
      </c>
      <c r="U2327" s="147">
        <v>44543</v>
      </c>
      <c r="V2327" s="113"/>
      <c r="W2327" s="111"/>
      <c r="X2327" s="114" t="str">
        <f>IFERROR(VLOOKUP(Abfalldokumentation!$R2327,Artikel!A:C,3,FALSE),Abfalldokumentation!$R2327)</f>
        <v>ABS BRIE</v>
      </c>
    </row>
    <row r="2328" spans="1:24" ht="30" customHeight="1" x14ac:dyDescent="0.25">
      <c r="A2328" s="103" t="str">
        <f>VLOOKUP(N2328,'Linien - BU'!A:B,2,FALSE)</f>
        <v>BU4</v>
      </c>
      <c r="B2328" s="104">
        <f t="shared" si="437"/>
        <v>17</v>
      </c>
      <c r="C2328" s="105">
        <f>Abfalldokumentation!$U2328</f>
        <v>44543</v>
      </c>
      <c r="D2328" s="106" t="str">
        <f>IFERROR(VLOOKUP(Tabelle3[[#This Row],[Artikelnr.]],Produktgruppe!A:B,2,0),Tabelle3[[#This Row],[Produktname]])</f>
        <v>ABS 295</v>
      </c>
      <c r="E2328" s="106" t="str">
        <f>IFERROR(VLOOKUP(Abfalldokumentation!$O2328,Artikel!A:C,3,FALSE),Abfalldokumentation!$O2328)</f>
        <v>ABS SCH-PAUL</v>
      </c>
      <c r="F2328" s="106" t="str">
        <f>VLOOKUP(T2328,'Liste Gründe'!A:D,2,FALSE)</f>
        <v>Verpackungsfehler</v>
      </c>
      <c r="G2328" s="105" t="str">
        <f>IF(ISBLANK(V2328),VLOOKUP(Abfalldokumentation!$P2328,'Liste Gründe'!A:D,3,FALSE),V2328)</f>
        <v>offene Verpackung</v>
      </c>
      <c r="H2328" s="106" t="str">
        <f>IF(ISBLANK(Abfalldokumentation!$W2328),"-",Abfalldokumentation!$W2328)</f>
        <v>-</v>
      </c>
      <c r="I2328" s="106">
        <f t="shared" si="438"/>
        <v>50</v>
      </c>
      <c r="J2328" s="107" t="str">
        <f t="shared" si="439"/>
        <v>Produkte</v>
      </c>
      <c r="K2328" s="107" t="str">
        <f t="shared" si="440"/>
        <v>BUs</v>
      </c>
      <c r="L2328" s="107" t="str">
        <f t="shared" si="441"/>
        <v>Symptome</v>
      </c>
      <c r="M23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IFERROR(VLOOKUP(Abfalldokumentation!$O2328,Kennzahlen!U:X,3,FALSE)*Abfalldokumentation!$B2328,"0")))),0)</f>
        <v>7.6086145024926051</v>
      </c>
      <c r="N2328" s="106" t="str">
        <f>IF(ISBLANK(Q2328),VLOOKUP(Abfalldokumentation!$O2328,'Linien - BU'!R:S,2,FALSE),Q2328)</f>
        <v>BU4</v>
      </c>
      <c r="O2328" s="108">
        <f t="shared" si="442"/>
        <v>29500906</v>
      </c>
      <c r="P2328" s="108">
        <f t="shared" si="443"/>
        <v>82</v>
      </c>
      <c r="Q2328" s="146" t="s">
        <v>9</v>
      </c>
      <c r="R2328" s="122">
        <v>29500906</v>
      </c>
      <c r="S2328" s="122">
        <v>17</v>
      </c>
      <c r="T2328" s="122">
        <v>82</v>
      </c>
      <c r="U2328" s="147">
        <v>44543</v>
      </c>
      <c r="V2328" s="121"/>
      <c r="W2328" s="122"/>
      <c r="X2328" s="123" t="str">
        <f>IFERROR(VLOOKUP(Abfalldokumentation!$R2328,Artikel!A:C,3,FALSE),Abfalldokumentation!$R2328)</f>
        <v>ABS SCH-PAUL</v>
      </c>
    </row>
    <row r="2329" spans="1:24" ht="30" customHeight="1" x14ac:dyDescent="0.25">
      <c r="A2329" s="103" t="str">
        <f>VLOOKUP(N2329,'Linien - BU'!A:B,2,FALSE)</f>
        <v>BU4</v>
      </c>
      <c r="B2329" s="104">
        <f t="shared" si="437"/>
        <v>10</v>
      </c>
      <c r="C2329" s="105">
        <f>Abfalldokumentation!$U2329</f>
        <v>44543</v>
      </c>
      <c r="D2329" s="106" t="str">
        <f>IFERROR(VLOOKUP(Tabelle3[[#This Row],[Artikelnr.]],Produktgruppe!A:B,2,0),Tabelle3[[#This Row],[Produktname]])</f>
        <v>ABS 295</v>
      </c>
      <c r="E2329" s="106" t="str">
        <f>IFERROR(VLOOKUP(Abfalldokumentation!$O2329,Artikel!A:C,3,FALSE),Abfalldokumentation!$O2329)</f>
        <v>ABS GRUY</v>
      </c>
      <c r="F2329" s="106" t="str">
        <f>VLOOKUP(T2329,'Liste Gründe'!A:D,2,FALSE)</f>
        <v>keinen Verwendungszweck</v>
      </c>
      <c r="G2329" s="105" t="str">
        <f>IF(ISBLANK(V2329),VLOOKUP(Abfalldokumentation!$P2329,'Liste Gründe'!A:D,3,FALSE),V2329)</f>
        <v>keinen Verwendungszweck</v>
      </c>
      <c r="H2329" s="106" t="str">
        <f>IF(ISBLANK(Abfalldokumentation!$W2329),"-",Abfalldokumentation!$W2329)</f>
        <v>-</v>
      </c>
      <c r="I2329" s="106">
        <f t="shared" si="438"/>
        <v>50</v>
      </c>
      <c r="J2329" s="107" t="str">
        <f t="shared" si="439"/>
        <v>Produkte</v>
      </c>
      <c r="K2329" s="107" t="str">
        <f t="shared" si="440"/>
        <v>BUs</v>
      </c>
      <c r="L2329" s="107" t="str">
        <f t="shared" si="441"/>
        <v>Symptome</v>
      </c>
      <c r="M232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IFERROR(VLOOKUP(Abfalldokumentation!$O2329,Kennzahlen!U:X,3,FALSE)*Abfalldokumentation!$B2329,"0")))),0)</f>
        <v>14.49175949220386</v>
      </c>
      <c r="N2329" s="106" t="str">
        <f>IF(ISBLANK(Q2329),VLOOKUP(Abfalldokumentation!$O2329,'Linien - BU'!R:S,2,FALSE),Q2329)</f>
        <v>BU4</v>
      </c>
      <c r="O2329" s="108">
        <f t="shared" si="442"/>
        <v>29500908</v>
      </c>
      <c r="P2329" s="108">
        <f t="shared" si="443"/>
        <v>61</v>
      </c>
      <c r="Q2329" s="146" t="s">
        <v>9</v>
      </c>
      <c r="R2329" s="122">
        <v>29500908</v>
      </c>
      <c r="S2329" s="122">
        <v>10</v>
      </c>
      <c r="T2329" s="122">
        <v>61</v>
      </c>
      <c r="U2329" s="147">
        <v>44543</v>
      </c>
      <c r="V2329" s="121"/>
      <c r="W2329" s="122"/>
      <c r="X2329" s="123" t="str">
        <f>IFERROR(VLOOKUP(Abfalldokumentation!$R2329,Artikel!A:C,3,FALSE),Abfalldokumentation!$R2329)</f>
        <v>ABS GRUY</v>
      </c>
    </row>
    <row r="2330" spans="1:24" ht="30" customHeight="1" x14ac:dyDescent="0.25">
      <c r="A2330" s="103" t="str">
        <f>VLOOKUP(N2330,'Linien - BU'!A:B,2,FALSE)</f>
        <v>BU4</v>
      </c>
      <c r="B2330" s="104">
        <f t="shared" si="437"/>
        <v>9</v>
      </c>
      <c r="C2330" s="105">
        <f>Abfalldokumentation!$U2330</f>
        <v>44543</v>
      </c>
      <c r="D2330" s="106" t="str">
        <f>IFERROR(VLOOKUP(Tabelle3[[#This Row],[Artikelnr.]],Produktgruppe!A:B,2,0),Tabelle3[[#This Row],[Produktname]])</f>
        <v>ABS 295</v>
      </c>
      <c r="E2330" s="106" t="str">
        <f>IFERROR(VLOOKUP(Abfalldokumentation!$O2330,Artikel!A:C,3,FALSE),Abfalldokumentation!$O2330)</f>
        <v>ABS GRUY</v>
      </c>
      <c r="F2330" s="106" t="str">
        <f>VLOOKUP(T2330,'Liste Gründe'!A:D,2,FALSE)</f>
        <v>keinen Verwendungszweck</v>
      </c>
      <c r="G2330" s="105" t="str">
        <f>IF(ISBLANK(V2330),VLOOKUP(Abfalldokumentation!$P2330,'Liste Gründe'!A:D,3,FALSE),V2330)</f>
        <v>keinen Verwendungszweck</v>
      </c>
      <c r="H2330" s="106" t="str">
        <f>IF(ISBLANK(Abfalldokumentation!$W2330),"-",Abfalldokumentation!$W2330)</f>
        <v>-</v>
      </c>
      <c r="I2330" s="106">
        <f t="shared" si="438"/>
        <v>50</v>
      </c>
      <c r="J2330" s="107" t="str">
        <f t="shared" si="439"/>
        <v>Produkte</v>
      </c>
      <c r="K2330" s="107" t="str">
        <f t="shared" si="440"/>
        <v>BUs</v>
      </c>
      <c r="L2330" s="107" t="str">
        <f t="shared" si="441"/>
        <v>Symptome</v>
      </c>
      <c r="M233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IFERROR(VLOOKUP(Abfalldokumentation!$O2330,Kennzahlen!U:X,3,FALSE)*Abfalldokumentation!$B2330,"0")))),0)</f>
        <v>14.49175949220386</v>
      </c>
      <c r="N2330" s="106" t="str">
        <f>IF(ISBLANK(Q2330),VLOOKUP(Abfalldokumentation!$O2330,'Linien - BU'!R:S,2,FALSE),Q2330)</f>
        <v>BU4</v>
      </c>
      <c r="O2330" s="108">
        <f t="shared" si="442"/>
        <v>29500908</v>
      </c>
      <c r="P2330" s="108">
        <f t="shared" si="443"/>
        <v>61</v>
      </c>
      <c r="Q2330" s="146" t="s">
        <v>9</v>
      </c>
      <c r="R2330" s="122">
        <v>29500908</v>
      </c>
      <c r="S2330" s="122">
        <v>9</v>
      </c>
      <c r="T2330" s="122">
        <v>61</v>
      </c>
      <c r="U2330" s="147">
        <v>44543</v>
      </c>
      <c r="V2330" s="121"/>
      <c r="W2330" s="122"/>
      <c r="X2330" s="123" t="str">
        <f>IFERROR(VLOOKUP(Abfalldokumentation!$R2330,Artikel!A:C,3,FALSE),Abfalldokumentation!$R2330)</f>
        <v>ABS GRUY</v>
      </c>
    </row>
    <row r="2331" spans="1:24" ht="30" customHeight="1" x14ac:dyDescent="0.25">
      <c r="A2331" s="103" t="str">
        <f>VLOOKUP(N2331,'Linien - BU'!A:B,2,FALSE)</f>
        <v>BU4</v>
      </c>
      <c r="B2331" s="104">
        <f t="shared" si="437"/>
        <v>15</v>
      </c>
      <c r="C2331" s="105">
        <f>Abfalldokumentation!$U2331</f>
        <v>44543</v>
      </c>
      <c r="D2331" s="106" t="str">
        <f>IFERROR(VLOOKUP(Tabelle3[[#This Row],[Artikelnr.]],Produktgruppe!A:B,2,0),Tabelle3[[#This Row],[Produktname]])</f>
        <v>ABS 295</v>
      </c>
      <c r="E2331" s="106" t="str">
        <f>IFERROR(VLOOKUP(Abfalldokumentation!$O2331,Artikel!A:C,3,FALSE),Abfalldokumentation!$O2331)</f>
        <v>ABS GRUY</v>
      </c>
      <c r="F2331" s="106" t="str">
        <f>VLOOKUP(T2331,'Liste Gründe'!A:D,2,FALSE)</f>
        <v>keinen Verwendungszweck</v>
      </c>
      <c r="G2331" s="105" t="str">
        <f>IF(ISBLANK(V2331),VLOOKUP(Abfalldokumentation!$P2331,'Liste Gründe'!A:D,3,FALSE),V2331)</f>
        <v>keinen Verwendungszweck</v>
      </c>
      <c r="H2331" s="106" t="str">
        <f>IF(ISBLANK(Abfalldokumentation!$W2331),"-",Abfalldokumentation!$W2331)</f>
        <v>-</v>
      </c>
      <c r="I2331" s="106">
        <f t="shared" si="438"/>
        <v>50</v>
      </c>
      <c r="J2331" s="107" t="str">
        <f t="shared" si="439"/>
        <v>Produkte</v>
      </c>
      <c r="K2331" s="107" t="str">
        <f t="shared" si="440"/>
        <v>BUs</v>
      </c>
      <c r="L2331" s="107" t="str">
        <f t="shared" si="441"/>
        <v>Symptome</v>
      </c>
      <c r="M233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IFERROR(VLOOKUP(Abfalldokumentation!$O2331,Kennzahlen!U:X,3,FALSE)*Abfalldokumentation!$B2331,"0")))),0)</f>
        <v>14.49175949220386</v>
      </c>
      <c r="N2331" s="106" t="str">
        <f>IF(ISBLANK(Q2331),VLOOKUP(Abfalldokumentation!$O2331,'Linien - BU'!R:S,2,FALSE),Q2331)</f>
        <v>BU4</v>
      </c>
      <c r="O2331" s="108">
        <f t="shared" si="442"/>
        <v>29500908</v>
      </c>
      <c r="P2331" s="108">
        <f t="shared" si="443"/>
        <v>61</v>
      </c>
      <c r="Q2331" s="146" t="s">
        <v>9</v>
      </c>
      <c r="R2331" s="122">
        <v>29500908</v>
      </c>
      <c r="S2331" s="122">
        <v>15</v>
      </c>
      <c r="T2331" s="122">
        <v>61</v>
      </c>
      <c r="U2331" s="147">
        <v>44543</v>
      </c>
      <c r="V2331" s="121"/>
      <c r="W2331" s="122"/>
      <c r="X2331" s="123" t="str">
        <f>IFERROR(VLOOKUP(Abfalldokumentation!$R2331,Artikel!A:C,3,FALSE),Abfalldokumentation!$R2331)</f>
        <v>ABS GRUY</v>
      </c>
    </row>
    <row r="2332" spans="1:24" ht="30" customHeight="1" x14ac:dyDescent="0.25">
      <c r="A2332" s="103" t="str">
        <f>VLOOKUP(N2332,'Linien - BU'!A:B,2,FALSE)</f>
        <v>BU4</v>
      </c>
      <c r="B2332" s="104">
        <f t="shared" si="437"/>
        <v>9</v>
      </c>
      <c r="C2332" s="105">
        <f>Abfalldokumentation!$U2332</f>
        <v>44543</v>
      </c>
      <c r="D2332" s="106" t="str">
        <f>IFERROR(VLOOKUP(Tabelle3[[#This Row],[Artikelnr.]],Produktgruppe!A:B,2,0),Tabelle3[[#This Row],[Produktname]])</f>
        <v>ABS 295</v>
      </c>
      <c r="E2332" s="106" t="str">
        <f>IFERROR(VLOOKUP(Abfalldokumentation!$O2332,Artikel!A:C,3,FALSE),Abfalldokumentation!$O2332)</f>
        <v>ABS GRUY</v>
      </c>
      <c r="F2332" s="106" t="str">
        <f>VLOOKUP(T2332,'Liste Gründe'!A:D,2,FALSE)</f>
        <v>keinen Verwendungszweck</v>
      </c>
      <c r="G2332" s="105" t="str">
        <f>IF(ISBLANK(V2332),VLOOKUP(Abfalldokumentation!$P2332,'Liste Gründe'!A:D,3,FALSE),V2332)</f>
        <v>keinen Verwendungszweck</v>
      </c>
      <c r="H2332" s="106" t="str">
        <f>IF(ISBLANK(Abfalldokumentation!$W2332),"-",Abfalldokumentation!$W2332)</f>
        <v>-</v>
      </c>
      <c r="I2332" s="106">
        <f t="shared" si="438"/>
        <v>50</v>
      </c>
      <c r="J2332" s="107" t="str">
        <f t="shared" si="439"/>
        <v>Produkte</v>
      </c>
      <c r="K2332" s="107" t="str">
        <f t="shared" si="440"/>
        <v>BUs</v>
      </c>
      <c r="L2332" s="107" t="str">
        <f t="shared" si="441"/>
        <v>Symptome</v>
      </c>
      <c r="M233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IFERROR(VLOOKUP(Abfalldokumentation!$O2332,Kennzahlen!U:X,3,FALSE)*Abfalldokumentation!$B2332,"0")))),0)</f>
        <v>14.49175949220386</v>
      </c>
      <c r="N2332" s="106" t="str">
        <f>IF(ISBLANK(Q2332),VLOOKUP(Abfalldokumentation!$O2332,'Linien - BU'!R:S,2,FALSE),Q2332)</f>
        <v>BU4</v>
      </c>
      <c r="O2332" s="108">
        <f t="shared" si="442"/>
        <v>29500908</v>
      </c>
      <c r="P2332" s="108">
        <f t="shared" si="443"/>
        <v>61</v>
      </c>
      <c r="Q2332" s="146" t="s">
        <v>9</v>
      </c>
      <c r="R2332" s="122">
        <v>29500908</v>
      </c>
      <c r="S2332" s="122">
        <v>9</v>
      </c>
      <c r="T2332" s="122">
        <v>61</v>
      </c>
      <c r="U2332" s="147">
        <v>44543</v>
      </c>
      <c r="V2332" s="121"/>
      <c r="W2332" s="122"/>
      <c r="X2332" s="123" t="str">
        <f>IFERROR(VLOOKUP(Abfalldokumentation!$R2332,Artikel!A:C,3,FALSE),Abfalldokumentation!$R2332)</f>
        <v>ABS GRUY</v>
      </c>
    </row>
    <row r="2333" spans="1:24" ht="30" customHeight="1" x14ac:dyDescent="0.25">
      <c r="A2333" s="103" t="str">
        <f>VLOOKUP(N2333,'Linien - BU'!A:B,2,FALSE)</f>
        <v>BU4</v>
      </c>
      <c r="B2333" s="104">
        <f t="shared" si="437"/>
        <v>16</v>
      </c>
      <c r="C2333" s="105">
        <f>Abfalldokumentation!$U2333</f>
        <v>44543</v>
      </c>
      <c r="D2333" s="106" t="str">
        <f>IFERROR(VLOOKUP(Tabelle3[[#This Row],[Artikelnr.]],Produktgruppe!A:B,2,0),Tabelle3[[#This Row],[Produktname]])</f>
        <v>ABS 295</v>
      </c>
      <c r="E2333" s="106" t="str">
        <f>IFERROR(VLOOKUP(Abfalldokumentation!$O2333,Artikel!A:C,3,FALSE),Abfalldokumentation!$O2333)</f>
        <v>ABS GRUY</v>
      </c>
      <c r="F2333" s="106" t="str">
        <f>VLOOKUP(T2333,'Liste Gründe'!A:D,2,FALSE)</f>
        <v>keinen Verwendungszweck</v>
      </c>
      <c r="G2333" s="105" t="str">
        <f>IF(ISBLANK(V2333),VLOOKUP(Abfalldokumentation!$P2333,'Liste Gründe'!A:D,3,FALSE),V2333)</f>
        <v>keinen Verwendungszweck</v>
      </c>
      <c r="H2333" s="106" t="str">
        <f>IF(ISBLANK(Abfalldokumentation!$W2333),"-",Abfalldokumentation!$W2333)</f>
        <v>-</v>
      </c>
      <c r="I2333" s="106">
        <f t="shared" si="438"/>
        <v>50</v>
      </c>
      <c r="J2333" s="107" t="str">
        <f t="shared" si="439"/>
        <v>Produkte</v>
      </c>
      <c r="K2333" s="107" t="str">
        <f t="shared" si="440"/>
        <v>BUs</v>
      </c>
      <c r="L2333" s="107" t="str">
        <f t="shared" si="441"/>
        <v>Symptome</v>
      </c>
      <c r="M233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IFERROR(VLOOKUP(Abfalldokumentation!$O2333,Kennzahlen!U:X,3,FALSE)*Abfalldokumentation!$B2333,"0")))),0)</f>
        <v>14.49175949220386</v>
      </c>
      <c r="N2333" s="106" t="str">
        <f>IF(ISBLANK(Q2333),VLOOKUP(Abfalldokumentation!$O2333,'Linien - BU'!R:S,2,FALSE),Q2333)</f>
        <v>BU4</v>
      </c>
      <c r="O2333" s="108">
        <f t="shared" si="442"/>
        <v>29500908</v>
      </c>
      <c r="P2333" s="108">
        <f t="shared" si="443"/>
        <v>61</v>
      </c>
      <c r="Q2333" s="146" t="s">
        <v>9</v>
      </c>
      <c r="R2333" s="122">
        <v>29500908</v>
      </c>
      <c r="S2333" s="122">
        <v>16</v>
      </c>
      <c r="T2333" s="122">
        <v>61</v>
      </c>
      <c r="U2333" s="147">
        <v>44543</v>
      </c>
      <c r="V2333" s="121"/>
      <c r="W2333" s="122"/>
      <c r="X2333" s="123" t="str">
        <f>IFERROR(VLOOKUP(Abfalldokumentation!$R2333,Artikel!A:C,3,FALSE),Abfalldokumentation!$R2333)</f>
        <v>ABS GRUY</v>
      </c>
    </row>
    <row r="2334" spans="1:24" ht="30" customHeight="1" x14ac:dyDescent="0.25">
      <c r="A2334" s="103" t="str">
        <f>VLOOKUP(N2334,'Linien - BU'!A:B,2,FALSE)</f>
        <v>BU4</v>
      </c>
      <c r="B2334" s="104">
        <f t="shared" si="437"/>
        <v>13</v>
      </c>
      <c r="C2334" s="105">
        <f>Abfalldokumentation!$U2334</f>
        <v>44543</v>
      </c>
      <c r="D2334" s="106" t="str">
        <f>IFERROR(VLOOKUP(Tabelle3[[#This Row],[Artikelnr.]],Produktgruppe!A:B,2,0),Tabelle3[[#This Row],[Produktname]])</f>
        <v>ABS 295</v>
      </c>
      <c r="E2334" s="106" t="str">
        <f>IFERROR(VLOOKUP(Abfalldokumentation!$O2334,Artikel!A:C,3,FALSE),Abfalldokumentation!$O2334)</f>
        <v>ABS GRUY</v>
      </c>
      <c r="F2334" s="106" t="str">
        <f>VLOOKUP(T2334,'Liste Gründe'!A:D,2,FALSE)</f>
        <v>keinen Verwendungszweck</v>
      </c>
      <c r="G2334" s="105" t="str">
        <f>IF(ISBLANK(V2334),VLOOKUP(Abfalldokumentation!$P2334,'Liste Gründe'!A:D,3,FALSE),V2334)</f>
        <v>keinen Verwendungszweck</v>
      </c>
      <c r="H2334" s="106" t="str">
        <f>IF(ISBLANK(Abfalldokumentation!$W2334),"-",Abfalldokumentation!$W2334)</f>
        <v>-</v>
      </c>
      <c r="I2334" s="106">
        <f t="shared" si="438"/>
        <v>50</v>
      </c>
      <c r="J2334" s="107" t="str">
        <f t="shared" si="439"/>
        <v>Produkte</v>
      </c>
      <c r="K2334" s="107" t="str">
        <f t="shared" si="440"/>
        <v>BUs</v>
      </c>
      <c r="L2334" s="107" t="str">
        <f t="shared" si="441"/>
        <v>Symptome</v>
      </c>
      <c r="M233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IFERROR(VLOOKUP(Abfalldokumentation!$O2334,Kennzahlen!U:X,3,FALSE)*Abfalldokumentation!$B2334,"0")))),0)</f>
        <v>14.49175949220386</v>
      </c>
      <c r="N2334" s="106" t="str">
        <f>IF(ISBLANK(Q2334),VLOOKUP(Abfalldokumentation!$O2334,'Linien - BU'!R:S,2,FALSE),Q2334)</f>
        <v>BU4</v>
      </c>
      <c r="O2334" s="108">
        <f t="shared" si="442"/>
        <v>29500908</v>
      </c>
      <c r="P2334" s="108">
        <f t="shared" si="443"/>
        <v>61</v>
      </c>
      <c r="Q2334" s="146" t="s">
        <v>9</v>
      </c>
      <c r="R2334" s="122">
        <v>29500908</v>
      </c>
      <c r="S2334" s="122">
        <v>13</v>
      </c>
      <c r="T2334" s="122">
        <v>61</v>
      </c>
      <c r="U2334" s="147">
        <v>44543</v>
      </c>
      <c r="V2334" s="121"/>
      <c r="W2334" s="122"/>
      <c r="X2334" s="123" t="str">
        <f>IFERROR(VLOOKUP(Abfalldokumentation!$R2334,Artikel!A:C,3,FALSE),Abfalldokumentation!$R2334)</f>
        <v>ABS GRUY</v>
      </c>
    </row>
    <row r="2335" spans="1:24" ht="30" customHeight="1" x14ac:dyDescent="0.25">
      <c r="A2335" s="103" t="str">
        <f>VLOOKUP(N2335,'Linien - BU'!A:B,2,FALSE)</f>
        <v>BU4</v>
      </c>
      <c r="B2335" s="104">
        <f t="shared" si="437"/>
        <v>14</v>
      </c>
      <c r="C2335" s="105">
        <f>Abfalldokumentation!$U2335</f>
        <v>44543</v>
      </c>
      <c r="D2335" s="106" t="str">
        <f>IFERROR(VLOOKUP(Tabelle3[[#This Row],[Artikelnr.]],Produktgruppe!A:B,2,0),Tabelle3[[#This Row],[Produktname]])</f>
        <v>ABS 295</v>
      </c>
      <c r="E2335" s="106" t="str">
        <f>IFERROR(VLOOKUP(Abfalldokumentation!$O2335,Artikel!A:C,3,FALSE),Abfalldokumentation!$O2335)</f>
        <v>ABS GRUY</v>
      </c>
      <c r="F2335" s="106" t="str">
        <f>VLOOKUP(T2335,'Liste Gründe'!A:D,2,FALSE)</f>
        <v>keinen Verwendungszweck</v>
      </c>
      <c r="G2335" s="105" t="str">
        <f>IF(ISBLANK(V2335),VLOOKUP(Abfalldokumentation!$P2335,'Liste Gründe'!A:D,3,FALSE),V2335)</f>
        <v>keinen Verwendungszweck</v>
      </c>
      <c r="H2335" s="106" t="str">
        <f>IF(ISBLANK(Abfalldokumentation!$W2335),"-",Abfalldokumentation!$W2335)</f>
        <v>-</v>
      </c>
      <c r="I2335" s="106">
        <f t="shared" si="438"/>
        <v>50</v>
      </c>
      <c r="J2335" s="107" t="str">
        <f t="shared" si="439"/>
        <v>Produkte</v>
      </c>
      <c r="K2335" s="107" t="str">
        <f t="shared" si="440"/>
        <v>BUs</v>
      </c>
      <c r="L2335" s="107" t="str">
        <f t="shared" si="441"/>
        <v>Symptome</v>
      </c>
      <c r="M233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IFERROR(VLOOKUP(Abfalldokumentation!$O2335,Kennzahlen!U:X,3,FALSE)*Abfalldokumentation!$B2335,"0")))),0)</f>
        <v>14.49175949220386</v>
      </c>
      <c r="N2335" s="106" t="str">
        <f>IF(ISBLANK(Q2335),VLOOKUP(Abfalldokumentation!$O2335,'Linien - BU'!R:S,2,FALSE),Q2335)</f>
        <v>BU4</v>
      </c>
      <c r="O2335" s="108">
        <f t="shared" si="442"/>
        <v>29500908</v>
      </c>
      <c r="P2335" s="108">
        <f t="shared" si="443"/>
        <v>61</v>
      </c>
      <c r="Q2335" s="146" t="s">
        <v>9</v>
      </c>
      <c r="R2335" s="122">
        <v>29500908</v>
      </c>
      <c r="S2335" s="122">
        <v>14</v>
      </c>
      <c r="T2335" s="122">
        <v>61</v>
      </c>
      <c r="U2335" s="147">
        <v>44543</v>
      </c>
      <c r="V2335" s="121"/>
      <c r="W2335" s="122"/>
      <c r="X2335" s="123" t="str">
        <f>IFERROR(VLOOKUP(Abfalldokumentation!$R2335,Artikel!A:C,3,FALSE),Abfalldokumentation!$R2335)</f>
        <v>ABS GRUY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342</v>
      </c>
      <c r="B1" t="s">
        <v>147</v>
      </c>
    </row>
    <row r="2" spans="1:15" ht="21.75" x14ac:dyDescent="0.4">
      <c r="A2" t="s">
        <v>133</v>
      </c>
      <c r="B2" t="s">
        <v>343</v>
      </c>
      <c r="E2" s="29">
        <f>_xlfn.NUMBERVALUE(MID(J2, 1, 3))</f>
        <v>295</v>
      </c>
      <c r="J2" s="30">
        <v>29501057</v>
      </c>
      <c r="L2" t="str">
        <f>VLOOKUP(_xlfn.NUMBERVALUE(MID(J2, 1, 3)),N:O,2,FALSE)</f>
        <v>Abschnitte</v>
      </c>
      <c r="N2">
        <v>230</v>
      </c>
      <c r="O2" t="s">
        <v>344</v>
      </c>
    </row>
    <row r="3" spans="1:15" ht="21.75" x14ac:dyDescent="0.4">
      <c r="A3" t="s">
        <v>96</v>
      </c>
      <c r="B3" t="s">
        <v>343</v>
      </c>
      <c r="E3" s="29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130</v>
      </c>
      <c r="B4" t="s">
        <v>343</v>
      </c>
      <c r="E4" s="29">
        <f t="shared" si="0"/>
        <v>295</v>
      </c>
      <c r="J4" s="30">
        <v>29501021</v>
      </c>
      <c r="L4" t="str">
        <f t="shared" si="1"/>
        <v>Abschnitte</v>
      </c>
      <c r="N4">
        <v>295</v>
      </c>
      <c r="O4" t="s">
        <v>340</v>
      </c>
    </row>
    <row r="5" spans="1:15" ht="21.75" x14ac:dyDescent="0.4">
      <c r="A5" t="s">
        <v>86</v>
      </c>
      <c r="B5" t="s">
        <v>343</v>
      </c>
      <c r="E5" s="29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345</v>
      </c>
    </row>
    <row r="6" spans="1:15" ht="21.75" x14ac:dyDescent="0.4">
      <c r="A6" t="s">
        <v>44</v>
      </c>
      <c r="B6" t="s">
        <v>343</v>
      </c>
      <c r="E6" s="29">
        <f t="shared" si="0"/>
        <v>295</v>
      </c>
      <c r="J6" s="30">
        <v>29500481</v>
      </c>
      <c r="L6" t="str">
        <f t="shared" si="1"/>
        <v>Abschnitte</v>
      </c>
      <c r="N6">
        <v>320</v>
      </c>
      <c r="O6" t="s">
        <v>346</v>
      </c>
    </row>
    <row r="7" spans="1:15" ht="21.75" x14ac:dyDescent="0.4">
      <c r="A7" t="s">
        <v>57</v>
      </c>
      <c r="B7" t="s">
        <v>343</v>
      </c>
      <c r="E7" s="29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347</v>
      </c>
    </row>
    <row r="8" spans="1:15" ht="21.75" x14ac:dyDescent="0.4">
      <c r="A8" t="s">
        <v>42</v>
      </c>
      <c r="B8" t="s">
        <v>343</v>
      </c>
      <c r="E8" s="29">
        <f t="shared" si="0"/>
        <v>499</v>
      </c>
      <c r="J8" s="30">
        <v>49900002</v>
      </c>
      <c r="L8" t="str">
        <f t="shared" si="1"/>
        <v>Zahl</v>
      </c>
      <c r="N8">
        <v>499</v>
      </c>
      <c r="O8" t="s">
        <v>348</v>
      </c>
    </row>
    <row r="9" spans="1:15" x14ac:dyDescent="0.25">
      <c r="A9" t="s">
        <v>349</v>
      </c>
      <c r="B9" t="s">
        <v>343</v>
      </c>
      <c r="E9" s="14"/>
    </row>
    <row r="10" spans="1:15" x14ac:dyDescent="0.25">
      <c r="A10" t="s">
        <v>134</v>
      </c>
      <c r="B10" t="s">
        <v>343</v>
      </c>
      <c r="E10" s="15"/>
    </row>
    <row r="11" spans="1:15" x14ac:dyDescent="0.25">
      <c r="A11" t="s">
        <v>350</v>
      </c>
      <c r="B11" t="s">
        <v>343</v>
      </c>
      <c r="E11" s="14"/>
    </row>
    <row r="12" spans="1:15" x14ac:dyDescent="0.25">
      <c r="A12" t="s">
        <v>142</v>
      </c>
      <c r="B12" t="s">
        <v>343</v>
      </c>
      <c r="E12" s="15"/>
    </row>
    <row r="13" spans="1:15" x14ac:dyDescent="0.25">
      <c r="A13" t="s">
        <v>351</v>
      </c>
      <c r="B13" t="s">
        <v>343</v>
      </c>
      <c r="E13" s="14"/>
    </row>
    <row r="14" spans="1:15" x14ac:dyDescent="0.25">
      <c r="A14" t="s">
        <v>352</v>
      </c>
      <c r="B14" t="s">
        <v>343</v>
      </c>
      <c r="E14" s="15"/>
    </row>
    <row r="15" spans="1:15" x14ac:dyDescent="0.25">
      <c r="A15" t="s">
        <v>353</v>
      </c>
      <c r="B15" t="s">
        <v>343</v>
      </c>
      <c r="E15" s="14"/>
    </row>
    <row r="16" spans="1:15" x14ac:dyDescent="0.25">
      <c r="A16" t="s">
        <v>139</v>
      </c>
      <c r="B16" t="s">
        <v>343</v>
      </c>
      <c r="E16" s="15"/>
    </row>
    <row r="17" spans="1:5" x14ac:dyDescent="0.25">
      <c r="A17" t="s">
        <v>354</v>
      </c>
      <c r="B17" t="s">
        <v>343</v>
      </c>
      <c r="E17" s="14"/>
    </row>
    <row r="18" spans="1:5" x14ac:dyDescent="0.25">
      <c r="A18" t="s">
        <v>355</v>
      </c>
      <c r="B18" t="s">
        <v>343</v>
      </c>
      <c r="E18" s="15"/>
    </row>
    <row r="19" spans="1:5" x14ac:dyDescent="0.25">
      <c r="A19" t="s">
        <v>356</v>
      </c>
      <c r="B19" t="s">
        <v>343</v>
      </c>
      <c r="E19" s="14"/>
    </row>
    <row r="20" spans="1:5" x14ac:dyDescent="0.25">
      <c r="A20" t="s">
        <v>357</v>
      </c>
      <c r="B20" t="s">
        <v>343</v>
      </c>
      <c r="E20" s="15"/>
    </row>
    <row r="21" spans="1:5" x14ac:dyDescent="0.25">
      <c r="A21" t="s">
        <v>358</v>
      </c>
      <c r="B21" t="s">
        <v>343</v>
      </c>
      <c r="E21" s="14"/>
    </row>
    <row r="22" spans="1:5" x14ac:dyDescent="0.25">
      <c r="A22" t="s">
        <v>128</v>
      </c>
      <c r="B22" t="s">
        <v>343</v>
      </c>
      <c r="E22" s="15"/>
    </row>
    <row r="23" spans="1:5" x14ac:dyDescent="0.25">
      <c r="A23" t="s">
        <v>124</v>
      </c>
      <c r="B23" t="s">
        <v>343</v>
      </c>
      <c r="E23" s="14"/>
    </row>
    <row r="24" spans="1:5" x14ac:dyDescent="0.25">
      <c r="A24" t="s">
        <v>359</v>
      </c>
      <c r="B24" t="s">
        <v>343</v>
      </c>
      <c r="E24" s="15"/>
    </row>
    <row r="25" spans="1:5" x14ac:dyDescent="0.25">
      <c r="A25" t="s">
        <v>143</v>
      </c>
      <c r="B25" t="s">
        <v>343</v>
      </c>
      <c r="E25" s="14"/>
    </row>
    <row r="26" spans="1:5" x14ac:dyDescent="0.25">
      <c r="A26" t="s">
        <v>360</v>
      </c>
      <c r="B26" t="s">
        <v>343</v>
      </c>
      <c r="E26" s="15"/>
    </row>
    <row r="27" spans="1:5" x14ac:dyDescent="0.25">
      <c r="A27" t="s">
        <v>138</v>
      </c>
      <c r="B27" t="s">
        <v>343</v>
      </c>
      <c r="E27" s="14"/>
    </row>
    <row r="28" spans="1:5" x14ac:dyDescent="0.25">
      <c r="A28" t="s">
        <v>67</v>
      </c>
      <c r="B28" t="s">
        <v>343</v>
      </c>
      <c r="E28" s="15"/>
    </row>
    <row r="29" spans="1:5" x14ac:dyDescent="0.25">
      <c r="A29" t="s">
        <v>82</v>
      </c>
      <c r="B29" t="s">
        <v>343</v>
      </c>
      <c r="E29" s="14"/>
    </row>
    <row r="30" spans="1:5" x14ac:dyDescent="0.25">
      <c r="A30" t="s">
        <v>361</v>
      </c>
      <c r="B30" t="s">
        <v>343</v>
      </c>
      <c r="E30" s="15"/>
    </row>
    <row r="31" spans="1:5" x14ac:dyDescent="0.25">
      <c r="A31" t="s">
        <v>362</v>
      </c>
      <c r="B31" t="s">
        <v>343</v>
      </c>
      <c r="E31" s="15"/>
    </row>
    <row r="32" spans="1:5" x14ac:dyDescent="0.25">
      <c r="A32" t="s">
        <v>140</v>
      </c>
      <c r="B32" t="s">
        <v>343</v>
      </c>
      <c r="E32" s="14"/>
    </row>
    <row r="33" spans="1:5" x14ac:dyDescent="0.25">
      <c r="A33" t="s">
        <v>363</v>
      </c>
      <c r="B33" t="s">
        <v>343</v>
      </c>
      <c r="E33" s="15"/>
    </row>
    <row r="34" spans="1:5" x14ac:dyDescent="0.25">
      <c r="A34" t="s">
        <v>127</v>
      </c>
      <c r="B34" t="s">
        <v>343</v>
      </c>
      <c r="E34" s="14"/>
    </row>
    <row r="35" spans="1:5" x14ac:dyDescent="0.25">
      <c r="A35" t="s">
        <v>364</v>
      </c>
      <c r="B35" t="s">
        <v>343</v>
      </c>
      <c r="E35" s="15"/>
    </row>
    <row r="36" spans="1:5" x14ac:dyDescent="0.25">
      <c r="A36" t="s">
        <v>126</v>
      </c>
      <c r="B36" t="s">
        <v>343</v>
      </c>
      <c r="E36" s="14"/>
    </row>
    <row r="37" spans="1:5" x14ac:dyDescent="0.25">
      <c r="A37" t="s">
        <v>70</v>
      </c>
      <c r="B37" t="s">
        <v>343</v>
      </c>
      <c r="E37" s="15"/>
    </row>
    <row r="38" spans="1:5" x14ac:dyDescent="0.25">
      <c r="A38" t="s">
        <v>365</v>
      </c>
      <c r="B38" t="s">
        <v>343</v>
      </c>
      <c r="E38" s="14"/>
    </row>
    <row r="39" spans="1:5" x14ac:dyDescent="0.25">
      <c r="A39" t="s">
        <v>125</v>
      </c>
      <c r="B39" t="s">
        <v>343</v>
      </c>
      <c r="E39" s="15"/>
    </row>
    <row r="40" spans="1:5" x14ac:dyDescent="0.25">
      <c r="A40" t="s">
        <v>145</v>
      </c>
      <c r="B40" t="s">
        <v>343</v>
      </c>
      <c r="E40" s="14"/>
    </row>
    <row r="41" spans="1:5" x14ac:dyDescent="0.25">
      <c r="A41" t="s">
        <v>119</v>
      </c>
      <c r="B41" t="s">
        <v>343</v>
      </c>
      <c r="E41" s="15"/>
    </row>
    <row r="42" spans="1:5" x14ac:dyDescent="0.25">
      <c r="A42" t="s">
        <v>366</v>
      </c>
      <c r="B42" t="s">
        <v>343</v>
      </c>
      <c r="E42" s="14"/>
    </row>
    <row r="43" spans="1:5" x14ac:dyDescent="0.25">
      <c r="A43" t="s">
        <v>367</v>
      </c>
      <c r="B43" t="s">
        <v>343</v>
      </c>
      <c r="E43" s="15"/>
    </row>
    <row r="44" spans="1:5" x14ac:dyDescent="0.25">
      <c r="A44" t="s">
        <v>368</v>
      </c>
      <c r="B44" t="s">
        <v>343</v>
      </c>
      <c r="E44" s="14"/>
    </row>
    <row r="45" spans="1:5" x14ac:dyDescent="0.25">
      <c r="A45" t="s">
        <v>369</v>
      </c>
      <c r="B45" t="s">
        <v>343</v>
      </c>
      <c r="E45" s="15"/>
    </row>
    <row r="46" spans="1:5" x14ac:dyDescent="0.25">
      <c r="A46" t="s">
        <v>370</v>
      </c>
      <c r="B46" t="s">
        <v>343</v>
      </c>
      <c r="E46" s="14"/>
    </row>
    <row r="47" spans="1:5" x14ac:dyDescent="0.25">
      <c r="A47" t="s">
        <v>371</v>
      </c>
      <c r="B47" t="s">
        <v>343</v>
      </c>
      <c r="E47" s="15"/>
    </row>
    <row r="48" spans="1:5" x14ac:dyDescent="0.25">
      <c r="A48" t="s">
        <v>110</v>
      </c>
      <c r="B48" t="s">
        <v>343</v>
      </c>
      <c r="E48" s="14"/>
    </row>
    <row r="49" spans="1:5" x14ac:dyDescent="0.25">
      <c r="A49" t="s">
        <v>69</v>
      </c>
      <c r="B49" t="s">
        <v>343</v>
      </c>
      <c r="E49" s="15"/>
    </row>
    <row r="50" spans="1:5" x14ac:dyDescent="0.25">
      <c r="A50" t="s">
        <v>372</v>
      </c>
      <c r="B50" t="s">
        <v>343</v>
      </c>
      <c r="E50" s="14"/>
    </row>
    <row r="51" spans="1:5" x14ac:dyDescent="0.25">
      <c r="A51" t="s">
        <v>373</v>
      </c>
      <c r="B51" t="s">
        <v>343</v>
      </c>
      <c r="E51" s="15"/>
    </row>
    <row r="52" spans="1:5" x14ac:dyDescent="0.25">
      <c r="A52" t="s">
        <v>374</v>
      </c>
      <c r="B52" t="s">
        <v>343</v>
      </c>
      <c r="E52" s="14"/>
    </row>
    <row r="53" spans="1:5" x14ac:dyDescent="0.25">
      <c r="A53" t="s">
        <v>179</v>
      </c>
      <c r="B53" t="s">
        <v>108</v>
      </c>
      <c r="E53" s="15"/>
    </row>
    <row r="54" spans="1:5" x14ac:dyDescent="0.25">
      <c r="A54" t="s">
        <v>108</v>
      </c>
      <c r="B54" t="s">
        <v>108</v>
      </c>
      <c r="E54" s="14"/>
    </row>
    <row r="55" spans="1:5" x14ac:dyDescent="0.25">
      <c r="A55" t="s">
        <v>197</v>
      </c>
      <c r="B55" t="s">
        <v>108</v>
      </c>
      <c r="E55" s="15"/>
    </row>
    <row r="56" spans="1:5" x14ac:dyDescent="0.25">
      <c r="A56" t="s">
        <v>267</v>
      </c>
      <c r="B56" t="s">
        <v>108</v>
      </c>
      <c r="E56" s="14"/>
    </row>
    <row r="57" spans="1:5" x14ac:dyDescent="0.25">
      <c r="A57" t="s">
        <v>375</v>
      </c>
      <c r="B57" t="s">
        <v>108</v>
      </c>
      <c r="E57" s="15"/>
    </row>
    <row r="58" spans="1:5" x14ac:dyDescent="0.25">
      <c r="A58" t="s">
        <v>238</v>
      </c>
      <c r="B58" t="s">
        <v>108</v>
      </c>
      <c r="E58" s="14"/>
    </row>
    <row r="59" spans="1:5" x14ac:dyDescent="0.25">
      <c r="A59" t="s">
        <v>376</v>
      </c>
      <c r="B59" t="s">
        <v>108</v>
      </c>
      <c r="E59" s="15"/>
    </row>
    <row r="60" spans="1:5" x14ac:dyDescent="0.25">
      <c r="A60" t="s">
        <v>270</v>
      </c>
      <c r="B60" t="s">
        <v>108</v>
      </c>
      <c r="E60" s="14"/>
    </row>
    <row r="61" spans="1:5" x14ac:dyDescent="0.25">
      <c r="A61" t="s">
        <v>246</v>
      </c>
      <c r="B61" t="s">
        <v>377</v>
      </c>
      <c r="E61" s="15"/>
    </row>
    <row r="62" spans="1:5" x14ac:dyDescent="0.25">
      <c r="A62" t="s">
        <v>378</v>
      </c>
      <c r="B62" t="s">
        <v>377</v>
      </c>
      <c r="E62" s="14"/>
    </row>
    <row r="63" spans="1:5" x14ac:dyDescent="0.25">
      <c r="A63" t="s">
        <v>379</v>
      </c>
      <c r="B63" t="s">
        <v>377</v>
      </c>
      <c r="E63" s="15"/>
    </row>
    <row r="64" spans="1:5" x14ac:dyDescent="0.25">
      <c r="A64" t="s">
        <v>380</v>
      </c>
      <c r="B64" t="s">
        <v>377</v>
      </c>
      <c r="E64" s="14"/>
    </row>
    <row r="65" spans="1:5" x14ac:dyDescent="0.25">
      <c r="A65" t="s">
        <v>381</v>
      </c>
      <c r="B65" t="s">
        <v>377</v>
      </c>
      <c r="E65" s="15"/>
    </row>
    <row r="66" spans="1:5" x14ac:dyDescent="0.25">
      <c r="A66" t="s">
        <v>382</v>
      </c>
      <c r="B66" t="s">
        <v>377</v>
      </c>
      <c r="E66" s="14"/>
    </row>
    <row r="67" spans="1:5" x14ac:dyDescent="0.25">
      <c r="A67" t="s">
        <v>383</v>
      </c>
      <c r="B67" t="s">
        <v>377</v>
      </c>
      <c r="E67" s="15"/>
    </row>
    <row r="68" spans="1:5" x14ac:dyDescent="0.25">
      <c r="A68" t="s">
        <v>384</v>
      </c>
      <c r="B68" t="s">
        <v>377</v>
      </c>
      <c r="E68" s="14"/>
    </row>
    <row r="69" spans="1:5" x14ac:dyDescent="0.25">
      <c r="A69" t="s">
        <v>385</v>
      </c>
      <c r="B69" t="s">
        <v>377</v>
      </c>
      <c r="E69" s="15"/>
    </row>
    <row r="70" spans="1:5" x14ac:dyDescent="0.25">
      <c r="A70" t="s">
        <v>235</v>
      </c>
      <c r="B70" t="s">
        <v>377</v>
      </c>
      <c r="E70" s="14"/>
    </row>
    <row r="71" spans="1:5" x14ac:dyDescent="0.25">
      <c r="A71" t="s">
        <v>386</v>
      </c>
      <c r="B71" t="s">
        <v>338</v>
      </c>
      <c r="E71" s="15"/>
    </row>
    <row r="72" spans="1:5" x14ac:dyDescent="0.25">
      <c r="A72" t="s">
        <v>387</v>
      </c>
      <c r="B72" t="s">
        <v>338</v>
      </c>
      <c r="E72" s="14"/>
    </row>
    <row r="73" spans="1:5" x14ac:dyDescent="0.25">
      <c r="A73" t="s">
        <v>388</v>
      </c>
      <c r="B73" t="s">
        <v>338</v>
      </c>
      <c r="E73" s="15"/>
    </row>
    <row r="74" spans="1:5" x14ac:dyDescent="0.25">
      <c r="A74" t="s">
        <v>389</v>
      </c>
      <c r="B74" t="s">
        <v>338</v>
      </c>
      <c r="E74" s="14"/>
    </row>
    <row r="75" spans="1:5" x14ac:dyDescent="0.25">
      <c r="A75" t="s">
        <v>390</v>
      </c>
      <c r="B75" t="s">
        <v>338</v>
      </c>
      <c r="E75" s="15"/>
    </row>
    <row r="76" spans="1:5" x14ac:dyDescent="0.25">
      <c r="A76" t="s">
        <v>391</v>
      </c>
      <c r="B76" t="s">
        <v>338</v>
      </c>
      <c r="E76" s="14"/>
    </row>
    <row r="77" spans="1:5" x14ac:dyDescent="0.25">
      <c r="A77" t="s">
        <v>392</v>
      </c>
      <c r="B77" t="s">
        <v>393</v>
      </c>
      <c r="E77" s="15"/>
    </row>
    <row r="78" spans="1:5" x14ac:dyDescent="0.25">
      <c r="A78" t="s">
        <v>186</v>
      </c>
      <c r="B78" t="s">
        <v>16</v>
      </c>
      <c r="E78" s="14"/>
    </row>
    <row r="79" spans="1:5" x14ac:dyDescent="0.25">
      <c r="A79" t="s">
        <v>198</v>
      </c>
      <c r="B79" t="s">
        <v>16</v>
      </c>
      <c r="E79" s="15"/>
    </row>
    <row r="80" spans="1:5" x14ac:dyDescent="0.25">
      <c r="A80" t="s">
        <v>224</v>
      </c>
      <c r="B80" t="s">
        <v>10</v>
      </c>
      <c r="E80" s="14"/>
    </row>
    <row r="81" spans="1:5" x14ac:dyDescent="0.25">
      <c r="A81" t="s">
        <v>394</v>
      </c>
      <c r="B81" t="s">
        <v>10</v>
      </c>
      <c r="E81" s="15"/>
    </row>
    <row r="82" spans="1:5" x14ac:dyDescent="0.25">
      <c r="A82" t="s">
        <v>117</v>
      </c>
      <c r="B82" t="s">
        <v>10</v>
      </c>
      <c r="E82" s="14"/>
    </row>
    <row r="83" spans="1:5" x14ac:dyDescent="0.25">
      <c r="A83" t="s">
        <v>200</v>
      </c>
      <c r="B83" t="s">
        <v>10</v>
      </c>
    </row>
    <row r="84" spans="1:5" x14ac:dyDescent="0.25">
      <c r="A84" t="s">
        <v>225</v>
      </c>
      <c r="B84" t="s">
        <v>10</v>
      </c>
    </row>
    <row r="85" spans="1:5" x14ac:dyDescent="0.25">
      <c r="A85" t="s">
        <v>269</v>
      </c>
      <c r="B85" t="s">
        <v>10</v>
      </c>
    </row>
    <row r="86" spans="1:5" x14ac:dyDescent="0.25">
      <c r="A86" t="s">
        <v>327</v>
      </c>
      <c r="B86" t="s">
        <v>10</v>
      </c>
    </row>
    <row r="87" spans="1:5" x14ac:dyDescent="0.25">
      <c r="A87" t="s">
        <v>395</v>
      </c>
      <c r="B87" t="s">
        <v>10</v>
      </c>
    </row>
    <row r="88" spans="1:5" x14ac:dyDescent="0.25">
      <c r="A88" t="s">
        <v>396</v>
      </c>
      <c r="B88" t="s">
        <v>10</v>
      </c>
    </row>
    <row r="89" spans="1:5" x14ac:dyDescent="0.25">
      <c r="A89" t="s">
        <v>281</v>
      </c>
      <c r="B89" t="s">
        <v>10</v>
      </c>
    </row>
    <row r="90" spans="1:5" x14ac:dyDescent="0.25">
      <c r="A90" t="s">
        <v>397</v>
      </c>
      <c r="B90" t="s">
        <v>10</v>
      </c>
    </row>
    <row r="91" spans="1:5" x14ac:dyDescent="0.25">
      <c r="A91" t="s">
        <v>398</v>
      </c>
      <c r="B91" t="s">
        <v>377</v>
      </c>
    </row>
    <row r="92" spans="1:5" x14ac:dyDescent="0.25">
      <c r="A92" t="s">
        <v>399</v>
      </c>
      <c r="B92" t="s">
        <v>289</v>
      </c>
    </row>
    <row r="93" spans="1:5" x14ac:dyDescent="0.25">
      <c r="A93" t="s">
        <v>400</v>
      </c>
      <c r="B93" t="s">
        <v>289</v>
      </c>
    </row>
    <row r="94" spans="1:5" x14ac:dyDescent="0.25">
      <c r="A94" t="s">
        <v>62</v>
      </c>
      <c r="B94" t="s">
        <v>401</v>
      </c>
    </row>
    <row r="95" spans="1:5" x14ac:dyDescent="0.25">
      <c r="A95" t="s">
        <v>59</v>
      </c>
      <c r="B95" t="s">
        <v>401</v>
      </c>
    </row>
    <row r="96" spans="1:5" x14ac:dyDescent="0.25">
      <c r="A96" t="s">
        <v>194</v>
      </c>
      <c r="B96" t="s">
        <v>344</v>
      </c>
    </row>
    <row r="97" spans="1:2" x14ac:dyDescent="0.25">
      <c r="A97" t="s">
        <v>244</v>
      </c>
      <c r="B97" t="s">
        <v>344</v>
      </c>
    </row>
    <row r="98" spans="1:2" x14ac:dyDescent="0.25">
      <c r="A98" t="s">
        <v>277</v>
      </c>
      <c r="B98" t="s">
        <v>344</v>
      </c>
    </row>
    <row r="99" spans="1:2" x14ac:dyDescent="0.25">
      <c r="A99" t="s">
        <v>402</v>
      </c>
      <c r="B99" t="s">
        <v>344</v>
      </c>
    </row>
    <row r="100" spans="1:2" x14ac:dyDescent="0.25">
      <c r="A100" t="s">
        <v>403</v>
      </c>
      <c r="B100" t="s">
        <v>344</v>
      </c>
    </row>
    <row r="101" spans="1:2" x14ac:dyDescent="0.25">
      <c r="A101" t="s">
        <v>404</v>
      </c>
      <c r="B101" t="s">
        <v>344</v>
      </c>
    </row>
    <row r="102" spans="1:2" x14ac:dyDescent="0.25">
      <c r="A102" t="s">
        <v>405</v>
      </c>
      <c r="B102" t="s">
        <v>377</v>
      </c>
    </row>
    <row r="103" spans="1:2" x14ac:dyDescent="0.25">
      <c r="A103" t="s">
        <v>406</v>
      </c>
      <c r="B103" t="s">
        <v>282</v>
      </c>
    </row>
    <row r="104" spans="1:2" x14ac:dyDescent="0.25">
      <c r="A104" t="s">
        <v>272</v>
      </c>
      <c r="B104" t="s">
        <v>282</v>
      </c>
    </row>
    <row r="105" spans="1:2" x14ac:dyDescent="0.25">
      <c r="A105" t="s">
        <v>231</v>
      </c>
      <c r="B105" t="s">
        <v>282</v>
      </c>
    </row>
    <row r="106" spans="1:2" x14ac:dyDescent="0.25">
      <c r="A106" t="s">
        <v>189</v>
      </c>
      <c r="B106" t="s">
        <v>282</v>
      </c>
    </row>
    <row r="107" spans="1:2" x14ac:dyDescent="0.25">
      <c r="A107" t="s">
        <v>211</v>
      </c>
      <c r="B107" t="s">
        <v>282</v>
      </c>
    </row>
    <row r="108" spans="1:2" x14ac:dyDescent="0.25">
      <c r="A108" t="s">
        <v>407</v>
      </c>
      <c r="B108" t="s">
        <v>282</v>
      </c>
    </row>
    <row r="109" spans="1:2" x14ac:dyDescent="0.25">
      <c r="A109" t="s">
        <v>66</v>
      </c>
      <c r="B109" t="s">
        <v>282</v>
      </c>
    </row>
    <row r="110" spans="1:2" x14ac:dyDescent="0.25">
      <c r="A110" t="s">
        <v>408</v>
      </c>
      <c r="B110" t="s">
        <v>282</v>
      </c>
    </row>
    <row r="111" spans="1:2" x14ac:dyDescent="0.25">
      <c r="A111" t="s">
        <v>409</v>
      </c>
      <c r="B111" t="s">
        <v>282</v>
      </c>
    </row>
    <row r="112" spans="1:2" x14ac:dyDescent="0.25">
      <c r="A112" t="s">
        <v>282</v>
      </c>
      <c r="B112" t="s">
        <v>282</v>
      </c>
    </row>
    <row r="113" spans="1:2" x14ac:dyDescent="0.25">
      <c r="A113" t="s">
        <v>410</v>
      </c>
      <c r="B113" t="s">
        <v>282</v>
      </c>
    </row>
    <row r="114" spans="1:2" x14ac:dyDescent="0.25">
      <c r="A114" t="s">
        <v>411</v>
      </c>
      <c r="B114" t="s">
        <v>282</v>
      </c>
    </row>
    <row r="115" spans="1:2" x14ac:dyDescent="0.25">
      <c r="A115" t="s">
        <v>412</v>
      </c>
      <c r="B115" t="s">
        <v>282</v>
      </c>
    </row>
    <row r="116" spans="1:2" x14ac:dyDescent="0.25">
      <c r="A116" t="s">
        <v>413</v>
      </c>
      <c r="B116" t="s">
        <v>282</v>
      </c>
    </row>
    <row r="117" spans="1:2" x14ac:dyDescent="0.25">
      <c r="A117" t="s">
        <v>227</v>
      </c>
      <c r="B117" t="s">
        <v>282</v>
      </c>
    </row>
    <row r="118" spans="1:2" x14ac:dyDescent="0.25">
      <c r="A118" t="s">
        <v>91</v>
      </c>
      <c r="B118" t="s">
        <v>282</v>
      </c>
    </row>
    <row r="119" spans="1:2" x14ac:dyDescent="0.25">
      <c r="A119" t="s">
        <v>414</v>
      </c>
      <c r="B119" t="s">
        <v>282</v>
      </c>
    </row>
    <row r="120" spans="1:2" x14ac:dyDescent="0.25">
      <c r="A120" t="s">
        <v>415</v>
      </c>
      <c r="B120" t="s">
        <v>282</v>
      </c>
    </row>
    <row r="121" spans="1:2" x14ac:dyDescent="0.25">
      <c r="A121" t="s">
        <v>416</v>
      </c>
      <c r="B121" t="s">
        <v>282</v>
      </c>
    </row>
    <row r="122" spans="1:2" x14ac:dyDescent="0.25">
      <c r="A122" t="s">
        <v>417</v>
      </c>
      <c r="B122" t="s">
        <v>282</v>
      </c>
    </row>
    <row r="123" spans="1:2" x14ac:dyDescent="0.25">
      <c r="A123" t="s">
        <v>418</v>
      </c>
      <c r="B123" t="s">
        <v>282</v>
      </c>
    </row>
    <row r="124" spans="1:2" x14ac:dyDescent="0.25">
      <c r="A124" t="s">
        <v>242</v>
      </c>
      <c r="B124" t="s">
        <v>282</v>
      </c>
    </row>
    <row r="125" spans="1:2" x14ac:dyDescent="0.25">
      <c r="A125" t="s">
        <v>210</v>
      </c>
      <c r="B125" t="s">
        <v>282</v>
      </c>
    </row>
    <row r="126" spans="1:2" x14ac:dyDescent="0.25">
      <c r="A126" t="s">
        <v>419</v>
      </c>
      <c r="B126" t="s">
        <v>282</v>
      </c>
    </row>
    <row r="127" spans="1:2" x14ac:dyDescent="0.25">
      <c r="A127" t="s">
        <v>420</v>
      </c>
      <c r="B127" t="s">
        <v>282</v>
      </c>
    </row>
    <row r="128" spans="1:2" x14ac:dyDescent="0.25">
      <c r="A128" t="s">
        <v>421</v>
      </c>
      <c r="B128" t="s">
        <v>336</v>
      </c>
    </row>
    <row r="129" spans="1:2" x14ac:dyDescent="0.25">
      <c r="A129" t="s">
        <v>422</v>
      </c>
      <c r="B129" t="s">
        <v>336</v>
      </c>
    </row>
    <row r="130" spans="1:2" x14ac:dyDescent="0.25">
      <c r="A130" t="s">
        <v>423</v>
      </c>
      <c r="B130" t="s">
        <v>336</v>
      </c>
    </row>
    <row r="131" spans="1:2" x14ac:dyDescent="0.25">
      <c r="A131" t="s">
        <v>424</v>
      </c>
      <c r="B131" t="s">
        <v>336</v>
      </c>
    </row>
    <row r="132" spans="1:2" x14ac:dyDescent="0.25">
      <c r="A132" t="s">
        <v>111</v>
      </c>
      <c r="B132" t="s">
        <v>336</v>
      </c>
    </row>
    <row r="133" spans="1:2" x14ac:dyDescent="0.25">
      <c r="A133" t="s">
        <v>116</v>
      </c>
      <c r="B133" t="s">
        <v>289</v>
      </c>
    </row>
    <row r="134" spans="1:2" x14ac:dyDescent="0.25">
      <c r="A134" t="s">
        <v>87</v>
      </c>
      <c r="B134" t="s">
        <v>289</v>
      </c>
    </row>
    <row r="135" spans="1:2" x14ac:dyDescent="0.25">
      <c r="A135" t="s">
        <v>105</v>
      </c>
      <c r="B135" t="s">
        <v>336</v>
      </c>
    </row>
    <row r="136" spans="1:2" x14ac:dyDescent="0.25">
      <c r="A136" t="s">
        <v>425</v>
      </c>
      <c r="B136" t="s">
        <v>336</v>
      </c>
    </row>
    <row r="137" spans="1:2" x14ac:dyDescent="0.25">
      <c r="A137" t="s">
        <v>426</v>
      </c>
      <c r="B137" t="s">
        <v>336</v>
      </c>
    </row>
    <row r="138" spans="1:2" x14ac:dyDescent="0.25">
      <c r="A138" t="s">
        <v>101</v>
      </c>
      <c r="B138" t="s">
        <v>336</v>
      </c>
    </row>
    <row r="139" spans="1:2" x14ac:dyDescent="0.25">
      <c r="A139" t="s">
        <v>104</v>
      </c>
      <c r="B139" t="s">
        <v>336</v>
      </c>
    </row>
    <row r="140" spans="1:2" x14ac:dyDescent="0.25">
      <c r="A140" t="s">
        <v>427</v>
      </c>
      <c r="B140" t="s">
        <v>336</v>
      </c>
    </row>
    <row r="141" spans="1:2" x14ac:dyDescent="0.25">
      <c r="A141" t="s">
        <v>428</v>
      </c>
      <c r="B141" t="s">
        <v>336</v>
      </c>
    </row>
    <row r="142" spans="1:2" x14ac:dyDescent="0.25">
      <c r="A142" t="s">
        <v>74</v>
      </c>
      <c r="B142" t="s">
        <v>336</v>
      </c>
    </row>
    <row r="143" spans="1:2" x14ac:dyDescent="0.25">
      <c r="A143" t="s">
        <v>429</v>
      </c>
      <c r="B143" t="s">
        <v>336</v>
      </c>
    </row>
    <row r="144" spans="1:2" x14ac:dyDescent="0.25">
      <c r="A144" t="s">
        <v>430</v>
      </c>
      <c r="B144" t="s">
        <v>336</v>
      </c>
    </row>
    <row r="145" spans="1:2" x14ac:dyDescent="0.25">
      <c r="A145" t="s">
        <v>75</v>
      </c>
      <c r="B145" t="s">
        <v>336</v>
      </c>
    </row>
    <row r="146" spans="1:2" x14ac:dyDescent="0.25">
      <c r="A146" t="s">
        <v>431</v>
      </c>
      <c r="B146" t="s">
        <v>336</v>
      </c>
    </row>
    <row r="147" spans="1:2" x14ac:dyDescent="0.25">
      <c r="A147" t="s">
        <v>432</v>
      </c>
      <c r="B147" t="s">
        <v>336</v>
      </c>
    </row>
    <row r="148" spans="1:2" x14ac:dyDescent="0.25">
      <c r="A148" t="s">
        <v>45</v>
      </c>
      <c r="B148" t="s">
        <v>336</v>
      </c>
    </row>
    <row r="149" spans="1:2" x14ac:dyDescent="0.25">
      <c r="A149" t="s">
        <v>433</v>
      </c>
      <c r="B149" t="s">
        <v>336</v>
      </c>
    </row>
    <row r="150" spans="1:2" x14ac:dyDescent="0.25">
      <c r="A150" t="s">
        <v>58</v>
      </c>
      <c r="B150" t="s">
        <v>336</v>
      </c>
    </row>
    <row r="151" spans="1:2" x14ac:dyDescent="0.25">
      <c r="A151" t="s">
        <v>129</v>
      </c>
      <c r="B151" t="s">
        <v>336</v>
      </c>
    </row>
    <row r="152" spans="1:2" x14ac:dyDescent="0.25">
      <c r="A152" t="s">
        <v>46</v>
      </c>
      <c r="B152" t="s">
        <v>336</v>
      </c>
    </row>
    <row r="153" spans="1:2" x14ac:dyDescent="0.25">
      <c r="A153" t="s">
        <v>434</v>
      </c>
      <c r="B153" t="s">
        <v>336</v>
      </c>
    </row>
    <row r="154" spans="1:2" x14ac:dyDescent="0.25">
      <c r="A154" t="s">
        <v>435</v>
      </c>
      <c r="B154" t="s">
        <v>336</v>
      </c>
    </row>
    <row r="155" spans="1:2" x14ac:dyDescent="0.25">
      <c r="A155" t="s">
        <v>436</v>
      </c>
      <c r="B155" t="s">
        <v>336</v>
      </c>
    </row>
    <row r="156" spans="1:2" x14ac:dyDescent="0.25">
      <c r="A156" t="s">
        <v>73</v>
      </c>
      <c r="B156" t="s">
        <v>336</v>
      </c>
    </row>
    <row r="157" spans="1:2" x14ac:dyDescent="0.25">
      <c r="A157" t="s">
        <v>437</v>
      </c>
      <c r="B157" t="s">
        <v>336</v>
      </c>
    </row>
    <row r="158" spans="1:2" x14ac:dyDescent="0.25">
      <c r="A158" t="s">
        <v>438</v>
      </c>
      <c r="B158" t="s">
        <v>336</v>
      </c>
    </row>
    <row r="159" spans="1:2" x14ac:dyDescent="0.25">
      <c r="A159" t="s">
        <v>439</v>
      </c>
      <c r="B159" t="s">
        <v>336</v>
      </c>
    </row>
    <row r="160" spans="1:2" x14ac:dyDescent="0.25">
      <c r="A160" t="s">
        <v>440</v>
      </c>
      <c r="B160" t="s">
        <v>336</v>
      </c>
    </row>
    <row r="161" spans="1:2" x14ac:dyDescent="0.25">
      <c r="A161" t="s">
        <v>441</v>
      </c>
      <c r="B161" t="s">
        <v>442</v>
      </c>
    </row>
    <row r="162" spans="1:2" x14ac:dyDescent="0.25">
      <c r="A162" t="s">
        <v>443</v>
      </c>
      <c r="B162" t="s">
        <v>336</v>
      </c>
    </row>
    <row r="163" spans="1:2" x14ac:dyDescent="0.25">
      <c r="A163" t="s">
        <v>444</v>
      </c>
      <c r="B163" t="s">
        <v>336</v>
      </c>
    </row>
    <row r="164" spans="1:2" x14ac:dyDescent="0.25">
      <c r="A164" t="s">
        <v>445</v>
      </c>
      <c r="B164" t="s">
        <v>336</v>
      </c>
    </row>
    <row r="165" spans="1:2" x14ac:dyDescent="0.25">
      <c r="A165" t="s">
        <v>446</v>
      </c>
      <c r="B165" t="s">
        <v>336</v>
      </c>
    </row>
    <row r="166" spans="1:2" x14ac:dyDescent="0.25">
      <c r="A166" t="s">
        <v>447</v>
      </c>
      <c r="B166" t="s">
        <v>336</v>
      </c>
    </row>
    <row r="167" spans="1:2" x14ac:dyDescent="0.25">
      <c r="A167" t="s">
        <v>448</v>
      </c>
      <c r="B167" t="s">
        <v>336</v>
      </c>
    </row>
    <row r="168" spans="1:2" x14ac:dyDescent="0.25">
      <c r="A168" t="s">
        <v>449</v>
      </c>
      <c r="B168" t="s">
        <v>336</v>
      </c>
    </row>
    <row r="169" spans="1:2" x14ac:dyDescent="0.25">
      <c r="A169" t="s">
        <v>115</v>
      </c>
      <c r="B169" t="s">
        <v>289</v>
      </c>
    </row>
    <row r="170" spans="1:2" x14ac:dyDescent="0.25">
      <c r="A170" t="s">
        <v>98</v>
      </c>
      <c r="B170" t="s">
        <v>336</v>
      </c>
    </row>
    <row r="171" spans="1:2" x14ac:dyDescent="0.25">
      <c r="A171" t="s">
        <v>79</v>
      </c>
      <c r="B171" t="s">
        <v>336</v>
      </c>
    </row>
    <row r="172" spans="1:2" x14ac:dyDescent="0.25">
      <c r="A172" t="s">
        <v>450</v>
      </c>
      <c r="B172" t="s">
        <v>336</v>
      </c>
    </row>
    <row r="173" spans="1:2" x14ac:dyDescent="0.25">
      <c r="A173" t="s">
        <v>241</v>
      </c>
      <c r="B173" t="s">
        <v>336</v>
      </c>
    </row>
    <row r="174" spans="1:2" x14ac:dyDescent="0.25">
      <c r="A174" t="s">
        <v>89</v>
      </c>
      <c r="B174" t="s">
        <v>336</v>
      </c>
    </row>
    <row r="175" spans="1:2" x14ac:dyDescent="0.25">
      <c r="A175" t="s">
        <v>451</v>
      </c>
      <c r="B175" t="s">
        <v>336</v>
      </c>
    </row>
    <row r="176" spans="1:2" x14ac:dyDescent="0.25">
      <c r="A176" t="s">
        <v>93</v>
      </c>
      <c r="B176" t="s">
        <v>336</v>
      </c>
    </row>
    <row r="177" spans="1:2" x14ac:dyDescent="0.25">
      <c r="A177" t="s">
        <v>92</v>
      </c>
      <c r="B177" t="s">
        <v>336</v>
      </c>
    </row>
    <row r="178" spans="1:2" x14ac:dyDescent="0.25">
      <c r="A178" t="s">
        <v>90</v>
      </c>
      <c r="B178" t="s">
        <v>336</v>
      </c>
    </row>
    <row r="179" spans="1:2" x14ac:dyDescent="0.25">
      <c r="A179" t="s">
        <v>72</v>
      </c>
      <c r="B179" t="s">
        <v>336</v>
      </c>
    </row>
    <row r="180" spans="1:2" x14ac:dyDescent="0.25">
      <c r="A180" t="s">
        <v>88</v>
      </c>
      <c r="B180" t="s">
        <v>336</v>
      </c>
    </row>
    <row r="181" spans="1:2" x14ac:dyDescent="0.25">
      <c r="A181" t="s">
        <v>452</v>
      </c>
      <c r="B181" t="s">
        <v>336</v>
      </c>
    </row>
    <row r="182" spans="1:2" x14ac:dyDescent="0.25">
      <c r="A182" t="s">
        <v>453</v>
      </c>
      <c r="B182" t="s">
        <v>336</v>
      </c>
    </row>
    <row r="183" spans="1:2" x14ac:dyDescent="0.25">
      <c r="A183" t="s">
        <v>76</v>
      </c>
      <c r="B183" t="s">
        <v>336</v>
      </c>
    </row>
    <row r="184" spans="1:2" x14ac:dyDescent="0.25">
      <c r="A184" t="s">
        <v>454</v>
      </c>
      <c r="B184" t="s">
        <v>336</v>
      </c>
    </row>
    <row r="185" spans="1:2" x14ac:dyDescent="0.25">
      <c r="A185" t="s">
        <v>51</v>
      </c>
      <c r="B185" t="s">
        <v>336</v>
      </c>
    </row>
    <row r="186" spans="1:2" x14ac:dyDescent="0.25">
      <c r="A186" t="s">
        <v>47</v>
      </c>
      <c r="B186" t="s">
        <v>336</v>
      </c>
    </row>
    <row r="187" spans="1:2" x14ac:dyDescent="0.25">
      <c r="A187" t="s">
        <v>455</v>
      </c>
      <c r="B187" t="s">
        <v>336</v>
      </c>
    </row>
    <row r="188" spans="1:2" x14ac:dyDescent="0.25">
      <c r="A188" t="s">
        <v>456</v>
      </c>
      <c r="B188" t="s">
        <v>336</v>
      </c>
    </row>
    <row r="189" spans="1:2" x14ac:dyDescent="0.25">
      <c r="A189" t="s">
        <v>78</v>
      </c>
      <c r="B189" t="s">
        <v>336</v>
      </c>
    </row>
    <row r="190" spans="1:2" x14ac:dyDescent="0.25">
      <c r="A190" t="s">
        <v>457</v>
      </c>
      <c r="B190" t="s">
        <v>336</v>
      </c>
    </row>
    <row r="191" spans="1:2" x14ac:dyDescent="0.25">
      <c r="A191" t="s">
        <v>65</v>
      </c>
      <c r="B191" t="s">
        <v>336</v>
      </c>
    </row>
    <row r="192" spans="1:2" x14ac:dyDescent="0.25">
      <c r="A192" t="s">
        <v>458</v>
      </c>
      <c r="B192" t="s">
        <v>336</v>
      </c>
    </row>
    <row r="193" spans="1:2" x14ac:dyDescent="0.25">
      <c r="A193" t="s">
        <v>459</v>
      </c>
      <c r="B193" t="s">
        <v>336</v>
      </c>
    </row>
    <row r="194" spans="1:2" x14ac:dyDescent="0.25">
      <c r="A194" t="s">
        <v>460</v>
      </c>
      <c r="B194" t="s">
        <v>336</v>
      </c>
    </row>
    <row r="195" spans="1:2" x14ac:dyDescent="0.25">
      <c r="A195" t="s">
        <v>99</v>
      </c>
      <c r="B195" t="s">
        <v>336</v>
      </c>
    </row>
    <row r="196" spans="1:2" x14ac:dyDescent="0.25">
      <c r="A196" t="s">
        <v>102</v>
      </c>
      <c r="B196" t="s">
        <v>336</v>
      </c>
    </row>
    <row r="197" spans="1:2" x14ac:dyDescent="0.25">
      <c r="A197" t="s">
        <v>461</v>
      </c>
      <c r="B197" t="s">
        <v>336</v>
      </c>
    </row>
    <row r="198" spans="1:2" x14ac:dyDescent="0.25">
      <c r="A198" t="s">
        <v>462</v>
      </c>
      <c r="B198" t="s">
        <v>336</v>
      </c>
    </row>
    <row r="199" spans="1:2" x14ac:dyDescent="0.25">
      <c r="A199" t="s">
        <v>463</v>
      </c>
      <c r="B199" t="s">
        <v>336</v>
      </c>
    </row>
    <row r="200" spans="1:2" x14ac:dyDescent="0.25">
      <c r="A200" t="s">
        <v>464</v>
      </c>
      <c r="B200" t="s">
        <v>336</v>
      </c>
    </row>
    <row r="201" spans="1:2" x14ac:dyDescent="0.25">
      <c r="A201" t="s">
        <v>68</v>
      </c>
      <c r="B201" t="s">
        <v>336</v>
      </c>
    </row>
    <row r="202" spans="1:2" x14ac:dyDescent="0.25">
      <c r="A202" t="s">
        <v>94</v>
      </c>
      <c r="B202" t="s">
        <v>336</v>
      </c>
    </row>
    <row r="203" spans="1:2" x14ac:dyDescent="0.25">
      <c r="A203" t="s">
        <v>81</v>
      </c>
      <c r="B203" t="s">
        <v>336</v>
      </c>
    </row>
    <row r="204" spans="1:2" x14ac:dyDescent="0.25">
      <c r="A204" t="s">
        <v>71</v>
      </c>
      <c r="B204" t="s">
        <v>336</v>
      </c>
    </row>
    <row r="205" spans="1:2" x14ac:dyDescent="0.25">
      <c r="A205" t="s">
        <v>465</v>
      </c>
      <c r="B205" t="s">
        <v>336</v>
      </c>
    </row>
    <row r="206" spans="1:2" x14ac:dyDescent="0.25">
      <c r="A206" t="s">
        <v>466</v>
      </c>
      <c r="B206" t="s">
        <v>336</v>
      </c>
    </row>
    <row r="207" spans="1:2" x14ac:dyDescent="0.25">
      <c r="A207" t="s">
        <v>467</v>
      </c>
      <c r="B207" t="s">
        <v>336</v>
      </c>
    </row>
    <row r="208" spans="1:2" x14ac:dyDescent="0.25">
      <c r="A208" t="s">
        <v>329</v>
      </c>
      <c r="B208" t="s">
        <v>442</v>
      </c>
    </row>
    <row r="209" spans="1:2" x14ac:dyDescent="0.25">
      <c r="A209" t="s">
        <v>114</v>
      </c>
      <c r="B209" t="s">
        <v>289</v>
      </c>
    </row>
    <row r="210" spans="1:2" x14ac:dyDescent="0.25">
      <c r="A210" t="s">
        <v>468</v>
      </c>
      <c r="B210" t="s">
        <v>336</v>
      </c>
    </row>
    <row r="211" spans="1:2" x14ac:dyDescent="0.25">
      <c r="A211" t="s">
        <v>469</v>
      </c>
      <c r="B211" t="s">
        <v>336</v>
      </c>
    </row>
    <row r="212" spans="1:2" x14ac:dyDescent="0.25">
      <c r="A212" t="s">
        <v>470</v>
      </c>
      <c r="B212" t="s">
        <v>471</v>
      </c>
    </row>
    <row r="213" spans="1:2" x14ac:dyDescent="0.25">
      <c r="A213" t="s">
        <v>472</v>
      </c>
      <c r="B213" t="s">
        <v>16</v>
      </c>
    </row>
    <row r="214" spans="1:2" x14ac:dyDescent="0.25">
      <c r="A214" t="s">
        <v>183</v>
      </c>
      <c r="B214" t="s">
        <v>16</v>
      </c>
    </row>
    <row r="215" spans="1:2" x14ac:dyDescent="0.25">
      <c r="A215" t="s">
        <v>473</v>
      </c>
      <c r="B215" t="s">
        <v>343</v>
      </c>
    </row>
    <row r="216" spans="1:2" x14ac:dyDescent="0.25">
      <c r="A216" t="s">
        <v>64</v>
      </c>
      <c r="B216" t="s">
        <v>336</v>
      </c>
    </row>
    <row r="217" spans="1:2" x14ac:dyDescent="0.25">
      <c r="A217" t="s">
        <v>474</v>
      </c>
      <c r="B217" t="s">
        <v>336</v>
      </c>
    </row>
    <row r="218" spans="1:2" x14ac:dyDescent="0.25">
      <c r="A218" t="s">
        <v>475</v>
      </c>
      <c r="B218" t="s">
        <v>336</v>
      </c>
    </row>
    <row r="219" spans="1:2" x14ac:dyDescent="0.25">
      <c r="A219" t="s">
        <v>476</v>
      </c>
      <c r="B219" t="s">
        <v>442</v>
      </c>
    </row>
    <row r="220" spans="1:2" x14ac:dyDescent="0.25">
      <c r="A220" t="s">
        <v>477</v>
      </c>
      <c r="B220" t="s">
        <v>336</v>
      </c>
    </row>
    <row r="221" spans="1:2" x14ac:dyDescent="0.25">
      <c r="A221" t="s">
        <v>141</v>
      </c>
      <c r="B221" t="s">
        <v>343</v>
      </c>
    </row>
    <row r="222" spans="1:2" x14ac:dyDescent="0.25">
      <c r="A222" t="s">
        <v>131</v>
      </c>
      <c r="B222" t="s">
        <v>343</v>
      </c>
    </row>
    <row r="223" spans="1:2" x14ac:dyDescent="0.25">
      <c r="A223" t="s">
        <v>478</v>
      </c>
      <c r="B223" t="s">
        <v>343</v>
      </c>
    </row>
    <row r="224" spans="1:2" x14ac:dyDescent="0.25">
      <c r="A224" t="s">
        <v>479</v>
      </c>
      <c r="B224" t="s">
        <v>343</v>
      </c>
    </row>
    <row r="225" spans="1:2" x14ac:dyDescent="0.25">
      <c r="A225" t="s">
        <v>480</v>
      </c>
      <c r="B225" t="s">
        <v>336</v>
      </c>
    </row>
    <row r="226" spans="1:2" x14ac:dyDescent="0.25">
      <c r="A226" t="s">
        <v>284</v>
      </c>
      <c r="B226" t="s">
        <v>377</v>
      </c>
    </row>
    <row r="227" spans="1:2" x14ac:dyDescent="0.25">
      <c r="A227" t="s">
        <v>481</v>
      </c>
      <c r="B227" t="s">
        <v>289</v>
      </c>
    </row>
    <row r="228" spans="1:2" x14ac:dyDescent="0.25">
      <c r="A228" t="s">
        <v>482</v>
      </c>
      <c r="B228" t="s">
        <v>343</v>
      </c>
    </row>
    <row r="229" spans="1:2" x14ac:dyDescent="0.25">
      <c r="A229" t="s">
        <v>483</v>
      </c>
      <c r="B229" t="s">
        <v>344</v>
      </c>
    </row>
    <row r="230" spans="1:2" x14ac:dyDescent="0.25">
      <c r="A230" t="s">
        <v>288</v>
      </c>
      <c r="B230" t="s">
        <v>377</v>
      </c>
    </row>
    <row r="231" spans="1:2" x14ac:dyDescent="0.25">
      <c r="A231" t="s">
        <v>287</v>
      </c>
      <c r="B231" t="s">
        <v>344</v>
      </c>
    </row>
    <row r="232" spans="1:2" x14ac:dyDescent="0.25">
      <c r="A232" t="s">
        <v>484</v>
      </c>
      <c r="B232" t="s">
        <v>336</v>
      </c>
    </row>
    <row r="233" spans="1:2" x14ac:dyDescent="0.25">
      <c r="A233" t="s">
        <v>56</v>
      </c>
      <c r="B233" t="s">
        <v>343</v>
      </c>
    </row>
    <row r="234" spans="1:2" x14ac:dyDescent="0.25">
      <c r="A234" t="s">
        <v>289</v>
      </c>
      <c r="B234" t="s">
        <v>289</v>
      </c>
    </row>
    <row r="235" spans="1:2" x14ac:dyDescent="0.25">
      <c r="A235" t="s">
        <v>485</v>
      </c>
      <c r="B235" t="s">
        <v>343</v>
      </c>
    </row>
    <row r="236" spans="1:2" x14ac:dyDescent="0.25">
      <c r="A236" t="s">
        <v>55</v>
      </c>
      <c r="B236" t="s">
        <v>343</v>
      </c>
    </row>
    <row r="237" spans="1:2" x14ac:dyDescent="0.25">
      <c r="A237" s="8" t="s">
        <v>336</v>
      </c>
      <c r="B237" s="8" t="s">
        <v>336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343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343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343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343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343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486</v>
      </c>
    </row>
    <row r="244" spans="1:2" x14ac:dyDescent="0.25">
      <c r="A244" t="s">
        <v>487</v>
      </c>
      <c r="B244" t="s">
        <v>343</v>
      </c>
    </row>
    <row r="245" spans="1:2" x14ac:dyDescent="0.25">
      <c r="A245" t="s">
        <v>132</v>
      </c>
      <c r="B245" t="s">
        <v>343</v>
      </c>
    </row>
    <row r="246" spans="1:2" x14ac:dyDescent="0.25">
      <c r="A246" t="s">
        <v>488</v>
      </c>
      <c r="B246" t="s">
        <v>343</v>
      </c>
    </row>
    <row r="247" spans="1:2" x14ac:dyDescent="0.25">
      <c r="A247" t="s">
        <v>489</v>
      </c>
      <c r="B247" t="s">
        <v>343</v>
      </c>
    </row>
    <row r="248" spans="1:2" x14ac:dyDescent="0.25">
      <c r="A248" s="8" t="s">
        <v>137</v>
      </c>
      <c r="B248" t="s">
        <v>343</v>
      </c>
    </row>
    <row r="249" spans="1:2" x14ac:dyDescent="0.25">
      <c r="A249" t="s">
        <v>302</v>
      </c>
      <c r="B249" t="s">
        <v>338</v>
      </c>
    </row>
    <row r="250" spans="1:2" x14ac:dyDescent="0.25">
      <c r="A250" t="s">
        <v>273</v>
      </c>
      <c r="B250" t="s">
        <v>338</v>
      </c>
    </row>
    <row r="251" spans="1:2" x14ac:dyDescent="0.25">
      <c r="A251" t="s">
        <v>273</v>
      </c>
      <c r="B251" t="s">
        <v>338</v>
      </c>
    </row>
    <row r="252" spans="1:2" x14ac:dyDescent="0.25">
      <c r="A252" t="s">
        <v>274</v>
      </c>
      <c r="B252" t="s">
        <v>338</v>
      </c>
    </row>
    <row r="253" spans="1:2" x14ac:dyDescent="0.25">
      <c r="A253" t="s">
        <v>274</v>
      </c>
      <c r="B253" t="s">
        <v>338</v>
      </c>
    </row>
    <row r="254" spans="1:2" x14ac:dyDescent="0.25">
      <c r="A254" t="s">
        <v>279</v>
      </c>
      <c r="B254" t="s">
        <v>338</v>
      </c>
    </row>
    <row r="255" spans="1:2" x14ac:dyDescent="0.25">
      <c r="A255" t="s">
        <v>280</v>
      </c>
      <c r="B255" t="s">
        <v>338</v>
      </c>
    </row>
    <row r="256" spans="1:2" x14ac:dyDescent="0.25">
      <c r="A256" t="s">
        <v>286</v>
      </c>
      <c r="B256" t="s">
        <v>338</v>
      </c>
    </row>
    <row r="257" spans="1:2" x14ac:dyDescent="0.25">
      <c r="A257" t="s">
        <v>286</v>
      </c>
      <c r="B257" t="s">
        <v>338</v>
      </c>
    </row>
    <row r="258" spans="1:2" x14ac:dyDescent="0.25">
      <c r="A258" t="s">
        <v>285</v>
      </c>
      <c r="B258" t="s">
        <v>338</v>
      </c>
    </row>
    <row r="259" spans="1:2" x14ac:dyDescent="0.25">
      <c r="A259" t="s">
        <v>286</v>
      </c>
      <c r="B259" t="s">
        <v>338</v>
      </c>
    </row>
    <row r="260" spans="1:2" x14ac:dyDescent="0.25">
      <c r="A260" t="s">
        <v>292</v>
      </c>
      <c r="B260" t="s">
        <v>338</v>
      </c>
    </row>
    <row r="261" spans="1:2" x14ac:dyDescent="0.25">
      <c r="A261" t="s">
        <v>291</v>
      </c>
      <c r="B261" t="s">
        <v>338</v>
      </c>
    </row>
    <row r="262" spans="1:2" x14ac:dyDescent="0.25">
      <c r="A262" s="8" t="s">
        <v>490</v>
      </c>
      <c r="B262" t="s">
        <v>344</v>
      </c>
    </row>
    <row r="263" spans="1:2" x14ac:dyDescent="0.25">
      <c r="A263" t="s">
        <v>48</v>
      </c>
      <c r="B263" t="s">
        <v>336</v>
      </c>
    </row>
    <row r="264" spans="1:2" x14ac:dyDescent="0.25">
      <c r="A264" t="s">
        <v>491</v>
      </c>
      <c r="B264" t="s">
        <v>336</v>
      </c>
    </row>
    <row r="265" spans="1:2" x14ac:dyDescent="0.25">
      <c r="A265" t="s">
        <v>113</v>
      </c>
      <c r="B265" t="s">
        <v>336</v>
      </c>
    </row>
    <row r="266" spans="1:2" x14ac:dyDescent="0.25">
      <c r="A266" t="s">
        <v>492</v>
      </c>
      <c r="B266" t="s">
        <v>336</v>
      </c>
    </row>
    <row r="267" spans="1:2" x14ac:dyDescent="0.25">
      <c r="A267" t="s">
        <v>493</v>
      </c>
      <c r="B267" t="s">
        <v>336</v>
      </c>
    </row>
    <row r="268" spans="1:2" x14ac:dyDescent="0.25">
      <c r="A268" t="s">
        <v>312</v>
      </c>
      <c r="B268" t="s">
        <v>377</v>
      </c>
    </row>
    <row r="269" spans="1:2" x14ac:dyDescent="0.25">
      <c r="A269" t="s">
        <v>54</v>
      </c>
      <c r="B269" t="s">
        <v>336</v>
      </c>
    </row>
    <row r="270" spans="1:2" x14ac:dyDescent="0.25">
      <c r="A270" t="s">
        <v>315</v>
      </c>
      <c r="B270" t="s">
        <v>336</v>
      </c>
    </row>
    <row r="271" spans="1:2" x14ac:dyDescent="0.25">
      <c r="A271" s="8" t="s">
        <v>494</v>
      </c>
      <c r="B271" t="s">
        <v>338</v>
      </c>
    </row>
    <row r="272" spans="1:2" x14ac:dyDescent="0.25">
      <c r="A272" s="8" t="s">
        <v>495</v>
      </c>
      <c r="B272" t="s">
        <v>343</v>
      </c>
    </row>
    <row r="273" spans="1:2" x14ac:dyDescent="0.25">
      <c r="A273" s="8" t="s">
        <v>496</v>
      </c>
      <c r="B273" t="s">
        <v>377</v>
      </c>
    </row>
    <row r="274" spans="1:2" x14ac:dyDescent="0.25">
      <c r="A274" t="s">
        <v>497</v>
      </c>
      <c r="B274" t="s">
        <v>344</v>
      </c>
    </row>
    <row r="275" spans="1:2" x14ac:dyDescent="0.25">
      <c r="A275" t="s">
        <v>498</v>
      </c>
      <c r="B275" t="s">
        <v>10</v>
      </c>
    </row>
    <row r="276" spans="1:2" x14ac:dyDescent="0.25">
      <c r="A276" t="s">
        <v>316</v>
      </c>
      <c r="B276" t="s">
        <v>377</v>
      </c>
    </row>
    <row r="277" spans="1:2" x14ac:dyDescent="0.25">
      <c r="A277" t="s">
        <v>61</v>
      </c>
      <c r="B277" t="s">
        <v>377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309</v>
      </c>
      <c r="B279" t="s">
        <v>344</v>
      </c>
    </row>
    <row r="280" spans="1:2" x14ac:dyDescent="0.25">
      <c r="A280" s="8" t="s">
        <v>310</v>
      </c>
      <c r="B280" t="s">
        <v>344</v>
      </c>
    </row>
    <row r="281" spans="1:2" x14ac:dyDescent="0.25">
      <c r="A281" t="s">
        <v>52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136</v>
      </c>
      <c r="B283" t="s">
        <v>343</v>
      </c>
    </row>
    <row r="284" spans="1:2" x14ac:dyDescent="0.25">
      <c r="A284" t="s">
        <v>501</v>
      </c>
      <c r="B284" t="s">
        <v>343</v>
      </c>
    </row>
    <row r="285" spans="1:2" x14ac:dyDescent="0.25">
      <c r="A285" t="s">
        <v>502</v>
      </c>
      <c r="B285" t="s">
        <v>377</v>
      </c>
    </row>
    <row r="286" spans="1:2" x14ac:dyDescent="0.25">
      <c r="A286" t="s">
        <v>503</v>
      </c>
      <c r="B286" t="s">
        <v>336</v>
      </c>
    </row>
    <row r="287" spans="1:2" x14ac:dyDescent="0.25">
      <c r="A287" t="s">
        <v>504</v>
      </c>
      <c r="B287" t="s">
        <v>336</v>
      </c>
    </row>
    <row r="288" spans="1:2" x14ac:dyDescent="0.25">
      <c r="A288" t="s">
        <v>503</v>
      </c>
      <c r="B288" t="s">
        <v>336</v>
      </c>
    </row>
    <row r="289" spans="1:2" x14ac:dyDescent="0.25">
      <c r="A289" t="s">
        <v>505</v>
      </c>
      <c r="B289" t="s">
        <v>336</v>
      </c>
    </row>
    <row r="290" spans="1:2" x14ac:dyDescent="0.25">
      <c r="A290" t="s">
        <v>506</v>
      </c>
      <c r="B290" t="s">
        <v>336</v>
      </c>
    </row>
    <row r="291" spans="1:2" x14ac:dyDescent="0.25">
      <c r="A291" t="s">
        <v>144</v>
      </c>
      <c r="B291" t="s">
        <v>344</v>
      </c>
    </row>
    <row r="292" spans="1:2" x14ac:dyDescent="0.25">
      <c r="A292" t="s">
        <v>507</v>
      </c>
      <c r="B292" t="s">
        <v>344</v>
      </c>
    </row>
    <row r="293" spans="1:2" x14ac:dyDescent="0.25">
      <c r="A293" t="s">
        <v>508</v>
      </c>
      <c r="B293" t="s">
        <v>377</v>
      </c>
    </row>
    <row r="294" spans="1:2" x14ac:dyDescent="0.25">
      <c r="A294" t="s">
        <v>509</v>
      </c>
      <c r="B294" t="s">
        <v>344</v>
      </c>
    </row>
    <row r="295" spans="1:2" x14ac:dyDescent="0.25">
      <c r="A295" t="s">
        <v>510</v>
      </c>
      <c r="B295" t="s">
        <v>336</v>
      </c>
    </row>
    <row r="296" spans="1:2" x14ac:dyDescent="0.25">
      <c r="A296" t="s">
        <v>109</v>
      </c>
      <c r="B296" t="s">
        <v>336</v>
      </c>
    </row>
    <row r="319" spans="1:2" x14ac:dyDescent="0.25">
      <c r="A319" t="s">
        <v>511</v>
      </c>
      <c r="B319" t="s">
        <v>336</v>
      </c>
    </row>
    <row r="320" spans="1:2" x14ac:dyDescent="0.25">
      <c r="A320" t="s">
        <v>512</v>
      </c>
      <c r="B320" t="s">
        <v>336</v>
      </c>
    </row>
    <row r="321" spans="1:2" x14ac:dyDescent="0.25">
      <c r="A321" t="s">
        <v>319</v>
      </c>
      <c r="B321" t="s">
        <v>282</v>
      </c>
    </row>
    <row r="322" spans="1:2" x14ac:dyDescent="0.25">
      <c r="A322" t="s">
        <v>513</v>
      </c>
      <c r="B322" t="s">
        <v>377</v>
      </c>
    </row>
    <row r="323" spans="1:2" x14ac:dyDescent="0.25">
      <c r="A323" t="s">
        <v>514</v>
      </c>
      <c r="B323" t="s">
        <v>377</v>
      </c>
    </row>
    <row r="324" spans="1:2" x14ac:dyDescent="0.25">
      <c r="A324" t="s">
        <v>515</v>
      </c>
      <c r="B324" t="s">
        <v>344</v>
      </c>
    </row>
    <row r="325" spans="1:2" x14ac:dyDescent="0.25">
      <c r="A325" t="s">
        <v>516</v>
      </c>
      <c r="B325" t="s">
        <v>344</v>
      </c>
    </row>
    <row r="326" spans="1:2" x14ac:dyDescent="0.25">
      <c r="A326">
        <v>3200070</v>
      </c>
      <c r="B326" t="s">
        <v>344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topLeftCell="A22" workbookViewId="0">
      <selection activeCell="D59" sqref="D59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517</v>
      </c>
      <c r="B2" s="2" t="s">
        <v>0</v>
      </c>
      <c r="C2" s="2" t="s">
        <v>2</v>
      </c>
      <c r="D2" s="2" t="s">
        <v>149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518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63</v>
      </c>
      <c r="D5" s="26" t="s">
        <v>63</v>
      </c>
    </row>
    <row r="6" spans="1:6" x14ac:dyDescent="0.25">
      <c r="A6" s="27">
        <v>20</v>
      </c>
      <c r="B6" s="26" t="s">
        <v>18</v>
      </c>
      <c r="C6" s="26" t="s">
        <v>520</v>
      </c>
      <c r="D6" s="26" t="s">
        <v>520</v>
      </c>
    </row>
    <row r="7" spans="1:6" x14ac:dyDescent="0.25">
      <c r="A7" s="27">
        <v>30</v>
      </c>
      <c r="B7" s="26" t="s">
        <v>18</v>
      </c>
      <c r="C7" s="26" t="s">
        <v>53</v>
      </c>
      <c r="D7" s="26" t="s">
        <v>53</v>
      </c>
    </row>
    <row r="8" spans="1:6" x14ac:dyDescent="0.25">
      <c r="A8" s="27">
        <v>31</v>
      </c>
      <c r="B8" s="26" t="s">
        <v>18</v>
      </c>
      <c r="C8" s="2" t="s">
        <v>223</v>
      </c>
      <c r="D8" s="2" t="s">
        <v>223</v>
      </c>
      <c r="F8" s="5"/>
    </row>
    <row r="9" spans="1:6" x14ac:dyDescent="0.25">
      <c r="A9" s="27">
        <v>32</v>
      </c>
      <c r="B9" s="26" t="s">
        <v>18</v>
      </c>
      <c r="C9" s="2" t="s">
        <v>16642</v>
      </c>
      <c r="D9" s="2" t="s">
        <v>16642</v>
      </c>
      <c r="F9" s="5"/>
    </row>
    <row r="10" spans="1:6" x14ac:dyDescent="0.25">
      <c r="A10" s="27">
        <v>33</v>
      </c>
      <c r="B10" s="26" t="s">
        <v>18</v>
      </c>
      <c r="C10" s="2" t="s">
        <v>229</v>
      </c>
      <c r="D10" s="2" t="s">
        <v>229</v>
      </c>
      <c r="F10" s="5"/>
    </row>
    <row r="11" spans="1:6" x14ac:dyDescent="0.25">
      <c r="A11" s="27">
        <v>34</v>
      </c>
      <c r="B11" s="26" t="s">
        <v>18</v>
      </c>
      <c r="C11" s="2" t="s">
        <v>207</v>
      </c>
      <c r="D11" s="2" t="s">
        <v>207</v>
      </c>
      <c r="F11" s="5"/>
    </row>
    <row r="12" spans="1:6" x14ac:dyDescent="0.25">
      <c r="A12" s="27">
        <v>35</v>
      </c>
      <c r="B12" s="26" t="s">
        <v>18</v>
      </c>
      <c r="C12" s="26" t="s">
        <v>522</v>
      </c>
      <c r="D12" s="26" t="s">
        <v>522</v>
      </c>
      <c r="F12" s="5"/>
    </row>
    <row r="13" spans="1:6" x14ac:dyDescent="0.25">
      <c r="A13" s="27">
        <v>81</v>
      </c>
      <c r="B13" s="26" t="s">
        <v>18</v>
      </c>
      <c r="C13" s="26" t="s">
        <v>43</v>
      </c>
      <c r="D13" s="26" t="s">
        <v>43</v>
      </c>
      <c r="F13" s="5"/>
    </row>
    <row r="14" spans="1:6" x14ac:dyDescent="0.25">
      <c r="A14" s="27">
        <v>21</v>
      </c>
      <c r="B14" s="26" t="s">
        <v>14</v>
      </c>
      <c r="C14" s="2" t="s">
        <v>251</v>
      </c>
      <c r="D14" s="2" t="s">
        <v>251</v>
      </c>
      <c r="F14" s="5"/>
    </row>
    <row r="15" spans="1:6" x14ac:dyDescent="0.25">
      <c r="A15" s="27">
        <v>50</v>
      </c>
      <c r="B15" s="26" t="s">
        <v>14</v>
      </c>
      <c r="C15" s="2" t="s">
        <v>523</v>
      </c>
      <c r="D15" s="2" t="s">
        <v>523</v>
      </c>
      <c r="F15" s="5"/>
    </row>
    <row r="16" spans="1:6" x14ac:dyDescent="0.25">
      <c r="A16" s="27">
        <v>51</v>
      </c>
      <c r="B16" s="26" t="s">
        <v>14</v>
      </c>
      <c r="C16" s="26" t="s">
        <v>524</v>
      </c>
      <c r="D16" s="26" t="s">
        <v>524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212</v>
      </c>
      <c r="D18" s="26" t="s">
        <v>212</v>
      </c>
      <c r="F18" s="5"/>
    </row>
    <row r="19" spans="1:6" x14ac:dyDescent="0.25">
      <c r="A19" s="27">
        <v>54</v>
      </c>
      <c r="B19" s="26" t="s">
        <v>14</v>
      </c>
      <c r="C19" s="26" t="s">
        <v>525</v>
      </c>
      <c r="D19" s="26" t="s">
        <v>525</v>
      </c>
      <c r="F19" s="5"/>
    </row>
    <row r="20" spans="1:6" x14ac:dyDescent="0.25">
      <c r="A20" s="27">
        <v>55</v>
      </c>
      <c r="B20" s="26" t="s">
        <v>10</v>
      </c>
      <c r="C20" s="26" t="s">
        <v>526</v>
      </c>
      <c r="D20" s="26" t="s">
        <v>526</v>
      </c>
      <c r="F20" s="5"/>
    </row>
    <row r="21" spans="1:6" x14ac:dyDescent="0.25">
      <c r="A21" s="27">
        <v>43</v>
      </c>
      <c r="B21" t="s">
        <v>14</v>
      </c>
      <c r="C21" t="s">
        <v>527</v>
      </c>
      <c r="D21" t="s">
        <v>52</v>
      </c>
      <c r="F21" s="5"/>
    </row>
    <row r="22" spans="1:6" x14ac:dyDescent="0.25">
      <c r="A22" s="27">
        <v>70</v>
      </c>
      <c r="B22" s="26" t="s">
        <v>16</v>
      </c>
      <c r="C22" s="2" t="s">
        <v>198</v>
      </c>
      <c r="D22" s="2" t="s">
        <v>198</v>
      </c>
      <c r="F22" s="5"/>
    </row>
    <row r="23" spans="1:6" x14ac:dyDescent="0.25">
      <c r="A23" s="27">
        <v>71</v>
      </c>
      <c r="B23" s="26" t="s">
        <v>16</v>
      </c>
      <c r="C23" s="2" t="s">
        <v>296</v>
      </c>
      <c r="D23" s="2" t="s">
        <v>296</v>
      </c>
      <c r="F23" s="5"/>
    </row>
    <row r="24" spans="1:6" x14ac:dyDescent="0.25">
      <c r="A24" s="27">
        <v>72</v>
      </c>
      <c r="B24" s="2" t="s">
        <v>16</v>
      </c>
      <c r="C24" s="2" t="s">
        <v>224</v>
      </c>
      <c r="D24" s="2" t="s">
        <v>224</v>
      </c>
      <c r="F24" s="5"/>
    </row>
    <row r="25" spans="1:6" x14ac:dyDescent="0.25">
      <c r="A25" s="27">
        <v>73</v>
      </c>
      <c r="B25" s="26" t="s">
        <v>16</v>
      </c>
      <c r="C25" s="2" t="s">
        <v>186</v>
      </c>
      <c r="D25" s="2" t="s">
        <v>186</v>
      </c>
      <c r="F25" s="5"/>
    </row>
    <row r="26" spans="1:6" x14ac:dyDescent="0.25">
      <c r="A26" s="27">
        <v>75</v>
      </c>
      <c r="B26" s="26" t="s">
        <v>16</v>
      </c>
      <c r="C26" s="2" t="s">
        <v>528</v>
      </c>
      <c r="D26" s="2" t="s">
        <v>528</v>
      </c>
      <c r="F26" s="5"/>
    </row>
    <row r="27" spans="1:6" x14ac:dyDescent="0.25">
      <c r="A27" s="27">
        <v>74</v>
      </c>
      <c r="B27" s="26" t="s">
        <v>16</v>
      </c>
      <c r="C27" s="2" t="s">
        <v>184</v>
      </c>
      <c r="D27" s="2" t="s">
        <v>184</v>
      </c>
      <c r="F27" s="5"/>
    </row>
    <row r="28" spans="1:6" x14ac:dyDescent="0.25">
      <c r="A28" s="27">
        <v>22</v>
      </c>
      <c r="B28" s="26" t="s">
        <v>10</v>
      </c>
      <c r="C28" s="26" t="s">
        <v>249</v>
      </c>
      <c r="D28" s="26" t="s">
        <v>249</v>
      </c>
      <c r="F28" s="5"/>
    </row>
    <row r="29" spans="1:6" x14ac:dyDescent="0.25">
      <c r="A29" s="27">
        <v>40</v>
      </c>
      <c r="B29" s="26" t="s">
        <v>10</v>
      </c>
      <c r="C29" s="2" t="s">
        <v>181</v>
      </c>
      <c r="D29" s="2" t="s">
        <v>181</v>
      </c>
      <c r="F29" s="5"/>
    </row>
    <row r="30" spans="1:6" x14ac:dyDescent="0.25">
      <c r="A30" s="27">
        <v>41</v>
      </c>
      <c r="B30" s="26" t="s">
        <v>10</v>
      </c>
      <c r="C30" s="2" t="s">
        <v>254</v>
      </c>
      <c r="D30" s="2" t="s">
        <v>254</v>
      </c>
      <c r="F30" s="5"/>
    </row>
    <row r="31" spans="1:6" x14ac:dyDescent="0.25">
      <c r="A31" s="27">
        <v>42</v>
      </c>
      <c r="B31" s="26" t="s">
        <v>10</v>
      </c>
      <c r="C31" s="2" t="s">
        <v>85</v>
      </c>
      <c r="D31" s="2" t="s">
        <v>85</v>
      </c>
      <c r="F31" s="5"/>
    </row>
    <row r="32" spans="1:6" x14ac:dyDescent="0.25">
      <c r="A32" s="27">
        <v>43</v>
      </c>
      <c r="B32" s="26" t="s">
        <v>10</v>
      </c>
      <c r="C32" s="26" t="s">
        <v>529</v>
      </c>
      <c r="D32" s="26" t="s">
        <v>529</v>
      </c>
      <c r="F32" s="5"/>
    </row>
    <row r="33" spans="1:7" x14ac:dyDescent="0.25">
      <c r="A33" s="27">
        <v>60</v>
      </c>
      <c r="B33" s="26" t="s">
        <v>10</v>
      </c>
      <c r="C33" s="26" t="s">
        <v>201</v>
      </c>
      <c r="D33" s="26" t="s">
        <v>201</v>
      </c>
      <c r="F33" s="5"/>
    </row>
    <row r="34" spans="1:7" x14ac:dyDescent="0.25">
      <c r="A34" s="27">
        <v>90</v>
      </c>
      <c r="B34" s="26" t="s">
        <v>10</v>
      </c>
      <c r="C34" s="26" t="s">
        <v>530</v>
      </c>
      <c r="D34" s="26" t="s">
        <v>530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193</v>
      </c>
      <c r="D35" s="26" t="s">
        <v>193</v>
      </c>
      <c r="F35" s="5"/>
      <c r="G35" s="5"/>
    </row>
    <row r="36" spans="1:7" x14ac:dyDescent="0.25">
      <c r="A36" s="27">
        <v>84</v>
      </c>
      <c r="B36" t="s">
        <v>10</v>
      </c>
      <c r="C36" t="s">
        <v>531</v>
      </c>
      <c r="D36" t="s">
        <v>531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532</v>
      </c>
      <c r="D41" s="26" t="s">
        <v>532</v>
      </c>
      <c r="E41" s="8"/>
    </row>
    <row r="42" spans="1:7" x14ac:dyDescent="0.25">
      <c r="A42" s="27">
        <v>80</v>
      </c>
      <c r="B42" s="26" t="s">
        <v>15</v>
      </c>
      <c r="C42" s="26" t="s">
        <v>41</v>
      </c>
      <c r="D42" s="26" t="s">
        <v>41</v>
      </c>
      <c r="E42" s="8"/>
    </row>
    <row r="43" spans="1:7" x14ac:dyDescent="0.25">
      <c r="A43" s="27">
        <v>98</v>
      </c>
      <c r="B43" s="26" t="s">
        <v>15</v>
      </c>
      <c r="C43" s="26" t="s">
        <v>262</v>
      </c>
      <c r="D43" s="26" t="s">
        <v>262</v>
      </c>
      <c r="E43" s="8"/>
    </row>
    <row r="44" spans="1:7" x14ac:dyDescent="0.25">
      <c r="A44" s="27">
        <v>82</v>
      </c>
      <c r="B44" s="26" t="s">
        <v>15</v>
      </c>
      <c r="C44" t="s">
        <v>60</v>
      </c>
      <c r="D44" t="s">
        <v>60</v>
      </c>
      <c r="E44" s="8"/>
    </row>
    <row r="45" spans="1:7" x14ac:dyDescent="0.25">
      <c r="A45" s="27">
        <v>83</v>
      </c>
      <c r="B45" s="26" t="s">
        <v>15</v>
      </c>
      <c r="C45" t="s">
        <v>298</v>
      </c>
      <c r="D45" t="s">
        <v>298</v>
      </c>
      <c r="E45" s="8"/>
    </row>
    <row r="46" spans="1:7" x14ac:dyDescent="0.25">
      <c r="A46" s="27">
        <v>13</v>
      </c>
      <c r="B46" t="s">
        <v>15</v>
      </c>
      <c r="C46" t="s">
        <v>298</v>
      </c>
      <c r="D46" t="s">
        <v>52</v>
      </c>
      <c r="E46" s="8"/>
    </row>
    <row r="47" spans="1:7" x14ac:dyDescent="0.25">
      <c r="A47" s="149">
        <v>125</v>
      </c>
      <c r="B47" s="150" t="s">
        <v>16641</v>
      </c>
      <c r="C47" s="150" t="s">
        <v>16641</v>
      </c>
      <c r="D47" s="150" t="s">
        <v>16641</v>
      </c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20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533</v>
      </c>
      <c r="G1" s="16">
        <v>29500958</v>
      </c>
      <c r="H1" s="16" t="s">
        <v>534</v>
      </c>
      <c r="I1" s="16" t="s">
        <v>535</v>
      </c>
      <c r="O1" s="16" t="s">
        <v>536</v>
      </c>
      <c r="P1" s="16" t="s">
        <v>537</v>
      </c>
      <c r="R1" s="30" t="s">
        <v>155</v>
      </c>
      <c r="S1" s="34" t="s">
        <v>538</v>
      </c>
    </row>
    <row r="2" spans="1:19" x14ac:dyDescent="0.25">
      <c r="B2" s="17"/>
      <c r="G2" s="16">
        <v>29500897</v>
      </c>
      <c r="H2" s="16" t="s">
        <v>539</v>
      </c>
      <c r="I2" s="16" t="s">
        <v>535</v>
      </c>
      <c r="O2" s="18">
        <v>32000028</v>
      </c>
      <c r="P2" s="18">
        <v>2040</v>
      </c>
      <c r="R2" s="30">
        <v>23000020</v>
      </c>
      <c r="S2" s="34" t="s">
        <v>188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540</v>
      </c>
      <c r="I3" s="16" t="s">
        <v>535</v>
      </c>
      <c r="O3" s="18">
        <v>32000020</v>
      </c>
      <c r="P3" s="18">
        <v>3010</v>
      </c>
      <c r="R3" s="30">
        <v>23000052</v>
      </c>
      <c r="S3" s="34" t="s">
        <v>188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541</v>
      </c>
      <c r="I4" s="16" t="s">
        <v>535</v>
      </c>
      <c r="O4" s="18">
        <v>29500949</v>
      </c>
      <c r="P4" s="18">
        <v>3010</v>
      </c>
      <c r="R4" s="21">
        <v>23000103</v>
      </c>
      <c r="S4" s="35" t="s">
        <v>174</v>
      </c>
    </row>
    <row r="5" spans="1:19" x14ac:dyDescent="0.25">
      <c r="A5" s="16">
        <v>2020</v>
      </c>
      <c r="B5" s="17" t="s">
        <v>6</v>
      </c>
      <c r="C5" s="16" t="s">
        <v>542</v>
      </c>
      <c r="G5" s="16">
        <v>29500959</v>
      </c>
      <c r="H5" s="16" t="s">
        <v>543</v>
      </c>
      <c r="I5" s="16" t="s">
        <v>535</v>
      </c>
      <c r="O5" s="18">
        <v>29501056</v>
      </c>
      <c r="P5" s="18">
        <v>3010</v>
      </c>
      <c r="R5" s="30">
        <v>23000188</v>
      </c>
      <c r="S5" s="34" t="s">
        <v>293</v>
      </c>
    </row>
    <row r="6" spans="1:19" x14ac:dyDescent="0.25">
      <c r="A6" s="16">
        <v>2030</v>
      </c>
      <c r="B6" s="17" t="s">
        <v>6</v>
      </c>
      <c r="C6" s="16" t="s">
        <v>544</v>
      </c>
      <c r="G6" s="16">
        <v>29500915</v>
      </c>
      <c r="H6" s="16" t="s">
        <v>545</v>
      </c>
      <c r="I6" s="16" t="s">
        <v>535</v>
      </c>
      <c r="O6" s="18">
        <v>32000059</v>
      </c>
      <c r="P6" s="18">
        <v>3010</v>
      </c>
      <c r="R6" s="21">
        <v>23000198</v>
      </c>
      <c r="S6" s="35" t="s">
        <v>293</v>
      </c>
    </row>
    <row r="7" spans="1:19" x14ac:dyDescent="0.25">
      <c r="A7" s="16">
        <v>2040</v>
      </c>
      <c r="B7" s="17" t="s">
        <v>6</v>
      </c>
      <c r="C7" s="16" t="s">
        <v>546</v>
      </c>
      <c r="G7" s="16">
        <v>29501050</v>
      </c>
      <c r="H7" s="16" t="s">
        <v>547</v>
      </c>
      <c r="I7" s="16" t="s">
        <v>535</v>
      </c>
      <c r="O7" s="18">
        <v>32000042</v>
      </c>
      <c r="P7" s="18">
        <v>3010</v>
      </c>
      <c r="R7" s="30">
        <v>23000206</v>
      </c>
      <c r="S7" s="34" t="s">
        <v>8</v>
      </c>
    </row>
    <row r="8" spans="1:19" x14ac:dyDescent="0.25">
      <c r="A8" s="16">
        <v>2050</v>
      </c>
      <c r="B8" s="17" t="s">
        <v>6</v>
      </c>
      <c r="C8" s="16" t="s">
        <v>334</v>
      </c>
      <c r="G8" s="16">
        <v>49500175</v>
      </c>
      <c r="H8" s="16" t="s">
        <v>548</v>
      </c>
      <c r="I8" s="16" t="s">
        <v>535</v>
      </c>
      <c r="O8" s="18">
        <v>29500948</v>
      </c>
      <c r="P8" s="18">
        <v>3010</v>
      </c>
      <c r="R8" s="21">
        <v>23000512</v>
      </c>
      <c r="S8" s="35" t="s">
        <v>188</v>
      </c>
    </row>
    <row r="9" spans="1:19" x14ac:dyDescent="0.25">
      <c r="A9" s="16">
        <v>2060</v>
      </c>
      <c r="B9" s="17" t="s">
        <v>6</v>
      </c>
      <c r="C9" s="16" t="s">
        <v>549</v>
      </c>
      <c r="G9" s="16">
        <v>29500903</v>
      </c>
      <c r="H9" s="16" t="s">
        <v>550</v>
      </c>
      <c r="I9" s="16" t="s">
        <v>535</v>
      </c>
      <c r="O9" s="18">
        <v>32000028</v>
      </c>
      <c r="P9" s="18">
        <v>3010</v>
      </c>
      <c r="R9" s="30">
        <v>23000532</v>
      </c>
      <c r="S9" s="34" t="s">
        <v>265</v>
      </c>
    </row>
    <row r="10" spans="1:19" x14ac:dyDescent="0.25">
      <c r="A10" s="16">
        <v>2070</v>
      </c>
      <c r="B10" s="17" t="s">
        <v>6</v>
      </c>
      <c r="C10" s="16" t="s">
        <v>551</v>
      </c>
      <c r="G10" s="16">
        <v>29500966</v>
      </c>
      <c r="H10" s="16" t="s">
        <v>552</v>
      </c>
      <c r="I10" s="16" t="s">
        <v>535</v>
      </c>
      <c r="O10" s="18">
        <v>24000413</v>
      </c>
      <c r="P10" s="18">
        <v>3010</v>
      </c>
      <c r="R10" s="21">
        <v>23000584</v>
      </c>
      <c r="S10" s="35" t="s">
        <v>182</v>
      </c>
    </row>
    <row r="11" spans="1:19" x14ac:dyDescent="0.25">
      <c r="A11" s="16">
        <v>2080</v>
      </c>
      <c r="B11" s="17" t="s">
        <v>6</v>
      </c>
      <c r="C11" s="16" t="s">
        <v>553</v>
      </c>
      <c r="G11" s="16">
        <v>29500482</v>
      </c>
      <c r="H11" s="16" t="s">
        <v>554</v>
      </c>
      <c r="I11" s="16" t="s">
        <v>535</v>
      </c>
      <c r="O11" s="18">
        <v>32000049</v>
      </c>
      <c r="P11" s="18">
        <v>3020</v>
      </c>
      <c r="R11" s="30">
        <v>23500062</v>
      </c>
      <c r="S11" s="35" t="s">
        <v>213</v>
      </c>
    </row>
    <row r="12" spans="1:19" x14ac:dyDescent="0.25">
      <c r="A12" s="16">
        <v>2090</v>
      </c>
      <c r="B12" s="17" t="s">
        <v>6</v>
      </c>
      <c r="C12" s="16" t="s">
        <v>555</v>
      </c>
      <c r="G12" s="16">
        <v>29500894</v>
      </c>
      <c r="H12" s="16" t="s">
        <v>556</v>
      </c>
      <c r="I12" s="16" t="s">
        <v>228</v>
      </c>
      <c r="O12" s="18">
        <v>32000106</v>
      </c>
      <c r="P12" s="18">
        <v>3020</v>
      </c>
      <c r="R12" s="21">
        <v>23500273</v>
      </c>
      <c r="S12" s="35" t="s">
        <v>174</v>
      </c>
    </row>
    <row r="13" spans="1:19" x14ac:dyDescent="0.25">
      <c r="A13" s="16">
        <v>2100</v>
      </c>
      <c r="B13" s="17" t="s">
        <v>6</v>
      </c>
      <c r="C13" s="16" t="s">
        <v>557</v>
      </c>
      <c r="G13" s="16">
        <v>29500895</v>
      </c>
      <c r="H13" s="16" t="s">
        <v>558</v>
      </c>
      <c r="I13" s="16" t="s">
        <v>175</v>
      </c>
      <c r="O13" s="18">
        <v>47000848</v>
      </c>
      <c r="P13" s="18">
        <v>3030</v>
      </c>
      <c r="R13" s="30">
        <v>23500285</v>
      </c>
      <c r="S13" s="34" t="s">
        <v>8</v>
      </c>
    </row>
    <row r="14" spans="1:19" x14ac:dyDescent="0.25">
      <c r="A14" s="16">
        <v>3010</v>
      </c>
      <c r="B14" s="17" t="s">
        <v>6</v>
      </c>
      <c r="C14" s="16" t="s">
        <v>559</v>
      </c>
      <c r="G14" s="16">
        <v>29500957</v>
      </c>
      <c r="H14" s="16" t="s">
        <v>560</v>
      </c>
      <c r="I14" s="16" t="s">
        <v>228</v>
      </c>
      <c r="O14" s="18">
        <v>29500918</v>
      </c>
      <c r="P14" s="18">
        <v>3030</v>
      </c>
      <c r="R14" s="21">
        <v>23500286</v>
      </c>
      <c r="S14" s="35" t="s">
        <v>166</v>
      </c>
    </row>
    <row r="15" spans="1:19" x14ac:dyDescent="0.25">
      <c r="A15" s="16">
        <v>3020</v>
      </c>
      <c r="B15" s="17" t="s">
        <v>6</v>
      </c>
      <c r="C15" s="16" t="s">
        <v>561</v>
      </c>
      <c r="G15" s="16">
        <v>29500893</v>
      </c>
      <c r="H15" s="16" t="s">
        <v>562</v>
      </c>
      <c r="I15" s="16" t="s">
        <v>228</v>
      </c>
      <c r="O15" s="18">
        <v>29501021</v>
      </c>
      <c r="P15" s="18">
        <v>3040</v>
      </c>
      <c r="R15" s="21">
        <v>23500290</v>
      </c>
      <c r="S15" s="35" t="s">
        <v>170</v>
      </c>
    </row>
    <row r="16" spans="1:19" x14ac:dyDescent="0.25">
      <c r="A16" s="16">
        <v>3030</v>
      </c>
      <c r="B16" s="17" t="s">
        <v>6</v>
      </c>
      <c r="C16" s="16" t="s">
        <v>563</v>
      </c>
      <c r="G16" s="16">
        <v>29500909</v>
      </c>
      <c r="H16" s="16" t="s">
        <v>564</v>
      </c>
      <c r="I16" s="16" t="s">
        <v>218</v>
      </c>
      <c r="O16" s="18">
        <v>32000013</v>
      </c>
      <c r="P16" s="18">
        <v>3040</v>
      </c>
      <c r="R16" s="30">
        <v>23500351</v>
      </c>
      <c r="S16" s="34" t="s">
        <v>166</v>
      </c>
    </row>
    <row r="17" spans="1:20" x14ac:dyDescent="0.25">
      <c r="A17" s="16">
        <v>3040</v>
      </c>
      <c r="B17" s="17" t="s">
        <v>6</v>
      </c>
      <c r="C17" s="16" t="s">
        <v>565</v>
      </c>
      <c r="G17" s="16">
        <v>29500908</v>
      </c>
      <c r="H17" s="16" t="s">
        <v>566</v>
      </c>
      <c r="I17" s="16" t="s">
        <v>218</v>
      </c>
      <c r="O17" s="18">
        <v>31000202</v>
      </c>
      <c r="P17" s="18">
        <v>3040</v>
      </c>
      <c r="R17" s="30">
        <v>23500368</v>
      </c>
      <c r="S17" s="34" t="s">
        <v>188</v>
      </c>
    </row>
    <row r="18" spans="1:20" x14ac:dyDescent="0.25">
      <c r="A18" s="16">
        <v>3050</v>
      </c>
      <c r="B18" s="17" t="s">
        <v>6</v>
      </c>
      <c r="C18" s="16" t="s">
        <v>567</v>
      </c>
      <c r="G18" s="16">
        <v>29500891</v>
      </c>
      <c r="H18" s="16" t="s">
        <v>568</v>
      </c>
      <c r="I18" s="16" t="s">
        <v>218</v>
      </c>
      <c r="O18" s="18">
        <v>31000207</v>
      </c>
      <c r="P18" s="18">
        <v>3040</v>
      </c>
      <c r="R18" s="21">
        <v>23500374</v>
      </c>
      <c r="S18" s="35" t="s">
        <v>188</v>
      </c>
    </row>
    <row r="19" spans="1:20" x14ac:dyDescent="0.25">
      <c r="A19" s="16">
        <v>3100</v>
      </c>
      <c r="B19" s="17" t="s">
        <v>6</v>
      </c>
      <c r="C19" s="16" t="s">
        <v>569</v>
      </c>
      <c r="G19" s="16">
        <v>29501013</v>
      </c>
      <c r="H19" s="16" t="s">
        <v>570</v>
      </c>
      <c r="I19" s="16" t="s">
        <v>218</v>
      </c>
      <c r="O19" s="18">
        <v>29501052</v>
      </c>
      <c r="P19" s="18">
        <v>3050</v>
      </c>
      <c r="R19" s="21">
        <v>23500428</v>
      </c>
      <c r="S19" s="35" t="s">
        <v>166</v>
      </c>
    </row>
    <row r="20" spans="1:20" x14ac:dyDescent="0.25">
      <c r="A20" s="16">
        <v>3110</v>
      </c>
      <c r="B20" s="17" t="s">
        <v>6</v>
      </c>
      <c r="C20" s="16" t="s">
        <v>571</v>
      </c>
      <c r="G20" s="16">
        <v>29501031</v>
      </c>
      <c r="H20" s="16" t="s">
        <v>572</v>
      </c>
      <c r="I20" s="16" t="s">
        <v>218</v>
      </c>
      <c r="O20" s="18">
        <v>29500480</v>
      </c>
      <c r="P20" s="18">
        <v>3050</v>
      </c>
      <c r="R20" s="30">
        <v>24000493</v>
      </c>
      <c r="S20" s="34">
        <v>3010</v>
      </c>
    </row>
    <row r="21" spans="1:20" x14ac:dyDescent="0.25">
      <c r="A21" s="16">
        <v>3120</v>
      </c>
      <c r="B21" s="17" t="s">
        <v>6</v>
      </c>
      <c r="C21" s="16" t="s">
        <v>573</v>
      </c>
      <c r="G21" s="16">
        <v>29500900</v>
      </c>
      <c r="H21" s="16" t="s">
        <v>574</v>
      </c>
      <c r="I21" s="16" t="s">
        <v>218</v>
      </c>
      <c r="O21" s="18">
        <v>29500929</v>
      </c>
      <c r="P21" s="18">
        <v>3050</v>
      </c>
      <c r="R21" s="21">
        <v>29500477</v>
      </c>
      <c r="S21" s="35" t="s">
        <v>314</v>
      </c>
    </row>
    <row r="22" spans="1:20" x14ac:dyDescent="0.25">
      <c r="A22" s="16">
        <v>3130</v>
      </c>
      <c r="B22" s="17" t="s">
        <v>6</v>
      </c>
      <c r="C22" s="16" t="s">
        <v>575</v>
      </c>
      <c r="G22" s="16">
        <v>29500904</v>
      </c>
      <c r="H22" s="16" t="s">
        <v>576</v>
      </c>
      <c r="I22" s="16" t="s">
        <v>218</v>
      </c>
      <c r="O22" s="18">
        <v>29500593</v>
      </c>
      <c r="P22" s="18">
        <v>3100</v>
      </c>
      <c r="R22" s="30">
        <v>29500480</v>
      </c>
      <c r="S22" s="34" t="s">
        <v>170</v>
      </c>
    </row>
    <row r="23" spans="1:20" x14ac:dyDescent="0.25">
      <c r="A23" s="16">
        <v>5002</v>
      </c>
      <c r="B23" s="17" t="s">
        <v>7</v>
      </c>
      <c r="C23" s="16" t="s">
        <v>278</v>
      </c>
      <c r="G23" s="16">
        <v>29500887</v>
      </c>
      <c r="H23" s="16" t="s">
        <v>335</v>
      </c>
      <c r="I23" s="16" t="s">
        <v>218</v>
      </c>
      <c r="O23" s="18">
        <v>29900003</v>
      </c>
      <c r="P23" s="18">
        <v>3110</v>
      </c>
      <c r="R23" s="21">
        <v>29500481</v>
      </c>
      <c r="S23" s="35" t="s">
        <v>165</v>
      </c>
    </row>
    <row r="24" spans="1:20" x14ac:dyDescent="0.25">
      <c r="A24" s="16">
        <v>5003</v>
      </c>
      <c r="B24" s="17" t="s">
        <v>8</v>
      </c>
      <c r="C24" s="16" t="s">
        <v>264</v>
      </c>
      <c r="G24" s="16">
        <v>29500896</v>
      </c>
      <c r="H24" s="16" t="s">
        <v>577</v>
      </c>
      <c r="I24" s="16" t="s">
        <v>172</v>
      </c>
      <c r="O24" s="18">
        <v>49500205</v>
      </c>
      <c r="P24" s="18">
        <v>5009</v>
      </c>
      <c r="R24" s="30">
        <v>29500482</v>
      </c>
      <c r="S24" s="35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165</v>
      </c>
      <c r="G25" s="16">
        <v>29500902</v>
      </c>
      <c r="H25" s="16" t="s">
        <v>578</v>
      </c>
      <c r="I25" s="16" t="s">
        <v>172</v>
      </c>
      <c r="O25" s="18">
        <v>49500173</v>
      </c>
      <c r="P25" s="18">
        <v>5031</v>
      </c>
      <c r="R25" s="21">
        <v>29500489</v>
      </c>
      <c r="S25" s="35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579</v>
      </c>
      <c r="G26" s="16">
        <v>29500910</v>
      </c>
      <c r="H26" s="16" t="s">
        <v>580</v>
      </c>
      <c r="I26" s="16" t="s">
        <v>172</v>
      </c>
      <c r="O26" s="18">
        <v>49500039</v>
      </c>
      <c r="P26" s="18">
        <v>5031</v>
      </c>
      <c r="R26" s="30">
        <v>29500490</v>
      </c>
      <c r="S26" s="34" t="s">
        <v>195</v>
      </c>
      <c r="T26" s="9"/>
    </row>
    <row r="27" spans="1:20" x14ac:dyDescent="0.25">
      <c r="A27" s="16">
        <v>5006</v>
      </c>
      <c r="B27" s="17" t="s">
        <v>8</v>
      </c>
      <c r="C27" s="16" t="s">
        <v>581</v>
      </c>
      <c r="G27" s="16">
        <v>29501028</v>
      </c>
      <c r="H27" s="16" t="s">
        <v>582</v>
      </c>
      <c r="I27" s="16" t="s">
        <v>172</v>
      </c>
      <c r="O27" s="18">
        <v>29501032</v>
      </c>
      <c r="P27" s="18">
        <v>5033</v>
      </c>
      <c r="R27" s="21">
        <v>29500498</v>
      </c>
      <c r="S27" s="34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583</v>
      </c>
      <c r="G28" s="16">
        <v>29501039</v>
      </c>
      <c r="H28" s="16" t="s">
        <v>584</v>
      </c>
      <c r="I28" s="16" t="s">
        <v>172</v>
      </c>
      <c r="O28" s="18">
        <v>29501003</v>
      </c>
      <c r="P28" s="18">
        <v>5033</v>
      </c>
      <c r="R28" s="30">
        <v>29500514</v>
      </c>
      <c r="S28" s="34" t="s">
        <v>166</v>
      </c>
      <c r="T28" s="9"/>
    </row>
    <row r="29" spans="1:20" x14ac:dyDescent="0.25">
      <c r="A29" s="16">
        <v>5009</v>
      </c>
      <c r="B29" s="17" t="s">
        <v>8</v>
      </c>
      <c r="C29" s="16" t="s">
        <v>209</v>
      </c>
      <c r="G29" s="16">
        <v>29501020</v>
      </c>
      <c r="H29" s="16" t="s">
        <v>585</v>
      </c>
      <c r="I29" s="16" t="s">
        <v>172</v>
      </c>
      <c r="O29" s="18">
        <v>29500967</v>
      </c>
      <c r="P29" s="18">
        <v>5135</v>
      </c>
      <c r="R29" s="21">
        <v>29500527</v>
      </c>
      <c r="S29" s="35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586</v>
      </c>
      <c r="G30" s="16">
        <v>29500482</v>
      </c>
      <c r="H30" s="16" t="s">
        <v>587</v>
      </c>
      <c r="I30" s="16" t="s">
        <v>172</v>
      </c>
      <c r="O30" s="18">
        <v>29500528</v>
      </c>
      <c r="P30" s="18">
        <v>5330</v>
      </c>
      <c r="R30" s="21">
        <v>29500528</v>
      </c>
      <c r="S30" s="35" t="s">
        <v>8</v>
      </c>
    </row>
    <row r="31" spans="1:20" x14ac:dyDescent="0.25">
      <c r="A31" s="16">
        <v>5018</v>
      </c>
      <c r="B31" s="17" t="s">
        <v>8</v>
      </c>
      <c r="C31" s="16" t="s">
        <v>213</v>
      </c>
      <c r="G31" s="16">
        <v>29501029</v>
      </c>
      <c r="H31" s="16" t="s">
        <v>588</v>
      </c>
      <c r="I31" s="16" t="s">
        <v>217</v>
      </c>
      <c r="O31" s="18">
        <v>29501086</v>
      </c>
      <c r="P31" s="18">
        <v>5330</v>
      </c>
      <c r="R31" s="30">
        <v>29500529</v>
      </c>
      <c r="S31" s="34" t="s">
        <v>196</v>
      </c>
    </row>
    <row r="32" spans="1:20" x14ac:dyDescent="0.25">
      <c r="A32" s="16">
        <v>5020</v>
      </c>
      <c r="B32" s="17" t="s">
        <v>9</v>
      </c>
      <c r="C32" s="16" t="s">
        <v>175</v>
      </c>
      <c r="G32" s="16">
        <v>29500925</v>
      </c>
      <c r="H32" s="16" t="s">
        <v>589</v>
      </c>
      <c r="I32" s="16" t="s">
        <v>217</v>
      </c>
      <c r="O32" s="18">
        <v>29501053</v>
      </c>
      <c r="P32" s="18">
        <v>5330</v>
      </c>
      <c r="R32" s="21">
        <v>29500531</v>
      </c>
      <c r="S32" s="35" t="s">
        <v>170</v>
      </c>
    </row>
    <row r="33" spans="1:19" x14ac:dyDescent="0.25">
      <c r="A33" s="16">
        <v>5021</v>
      </c>
      <c r="B33" s="17" t="s">
        <v>9</v>
      </c>
      <c r="C33" s="16" t="s">
        <v>217</v>
      </c>
      <c r="G33" s="16">
        <v>29500878</v>
      </c>
      <c r="H33" s="16" t="s">
        <v>590</v>
      </c>
      <c r="I33" s="16" t="s">
        <v>217</v>
      </c>
      <c r="O33" s="18">
        <v>29501022</v>
      </c>
      <c r="P33" s="18">
        <v>5330</v>
      </c>
      <c r="R33" s="30">
        <v>29500532</v>
      </c>
      <c r="S33" s="34" t="s">
        <v>322</v>
      </c>
    </row>
    <row r="34" spans="1:19" x14ac:dyDescent="0.25">
      <c r="A34" s="16">
        <v>5022</v>
      </c>
      <c r="B34" s="17" t="s">
        <v>9</v>
      </c>
      <c r="C34" s="16" t="s">
        <v>172</v>
      </c>
      <c r="G34" s="16">
        <v>29501005</v>
      </c>
      <c r="H34" s="16" t="s">
        <v>591</v>
      </c>
      <c r="I34" s="16" t="s">
        <v>217</v>
      </c>
      <c r="O34" s="18">
        <v>29500527</v>
      </c>
      <c r="P34" s="18">
        <v>5330</v>
      </c>
      <c r="R34" s="21">
        <v>29500539</v>
      </c>
      <c r="S34" s="35" t="s">
        <v>170</v>
      </c>
    </row>
    <row r="35" spans="1:19" x14ac:dyDescent="0.25">
      <c r="A35" s="16">
        <v>5023</v>
      </c>
      <c r="B35" s="17" t="s">
        <v>9</v>
      </c>
      <c r="C35" s="16" t="s">
        <v>218</v>
      </c>
      <c r="G35" s="16">
        <v>29500886</v>
      </c>
      <c r="H35" s="16" t="s">
        <v>592</v>
      </c>
      <c r="I35" s="16" t="s">
        <v>217</v>
      </c>
      <c r="O35" s="18">
        <v>29501087</v>
      </c>
      <c r="P35" s="18">
        <v>5330</v>
      </c>
      <c r="R35" s="30">
        <v>29500548</v>
      </c>
      <c r="S35" s="34" t="s">
        <v>166</v>
      </c>
    </row>
    <row r="36" spans="1:19" x14ac:dyDescent="0.25">
      <c r="A36" s="16">
        <v>5029</v>
      </c>
      <c r="B36" s="17" t="s">
        <v>9</v>
      </c>
      <c r="C36" s="16" t="s">
        <v>228</v>
      </c>
      <c r="G36" s="16">
        <v>29501030</v>
      </c>
      <c r="H36" s="16" t="s">
        <v>593</v>
      </c>
      <c r="I36" s="16" t="s">
        <v>217</v>
      </c>
      <c r="O36" s="20">
        <v>29500498</v>
      </c>
      <c r="P36" s="18">
        <v>5330</v>
      </c>
      <c r="R36" s="30">
        <v>29500565</v>
      </c>
      <c r="S36" s="34" t="s">
        <v>8</v>
      </c>
    </row>
    <row r="37" spans="1:19" x14ac:dyDescent="0.25">
      <c r="A37" s="16">
        <v>5030</v>
      </c>
      <c r="B37" s="17" t="s">
        <v>7</v>
      </c>
      <c r="C37" s="16" t="s">
        <v>594</v>
      </c>
      <c r="G37" s="16">
        <v>29500906</v>
      </c>
      <c r="H37" s="16" t="s">
        <v>595</v>
      </c>
      <c r="I37" s="16" t="s">
        <v>217</v>
      </c>
      <c r="O37" s="18">
        <v>29500489</v>
      </c>
      <c r="P37" s="18">
        <v>5330</v>
      </c>
      <c r="R37" s="21">
        <v>29500593</v>
      </c>
      <c r="S37" s="35" t="s">
        <v>8</v>
      </c>
    </row>
    <row r="38" spans="1:19" x14ac:dyDescent="0.25">
      <c r="A38" s="16">
        <v>5030</v>
      </c>
      <c r="B38" s="17" t="s">
        <v>8</v>
      </c>
      <c r="C38" s="16" t="s">
        <v>265</v>
      </c>
      <c r="G38" s="16">
        <v>29501009</v>
      </c>
      <c r="H38" s="16" t="s">
        <v>596</v>
      </c>
      <c r="I38" s="16" t="s">
        <v>217</v>
      </c>
      <c r="O38" s="18">
        <v>32100108</v>
      </c>
      <c r="P38" s="18">
        <v>5330</v>
      </c>
      <c r="R38" s="30">
        <v>29500594</v>
      </c>
      <c r="S38" s="34" t="s">
        <v>213</v>
      </c>
    </row>
    <row r="39" spans="1:19" x14ac:dyDescent="0.25">
      <c r="A39" s="16">
        <v>5030</v>
      </c>
      <c r="B39" s="17" t="s">
        <v>8</v>
      </c>
      <c r="C39" s="16" t="s">
        <v>597</v>
      </c>
      <c r="G39" s="16">
        <v>29500885</v>
      </c>
      <c r="H39" s="16" t="s">
        <v>127</v>
      </c>
      <c r="I39" s="16" t="s">
        <v>217</v>
      </c>
      <c r="O39" s="18">
        <v>49900002</v>
      </c>
      <c r="P39" s="18" t="s">
        <v>174</v>
      </c>
      <c r="R39" s="21">
        <v>29500598</v>
      </c>
      <c r="S39" s="35" t="s">
        <v>170</v>
      </c>
    </row>
    <row r="40" spans="1:19" x14ac:dyDescent="0.25">
      <c r="A40" s="16">
        <v>5031</v>
      </c>
      <c r="B40" s="17" t="s">
        <v>7</v>
      </c>
      <c r="C40" s="16" t="s">
        <v>260</v>
      </c>
      <c r="G40" s="16">
        <v>29500952</v>
      </c>
      <c r="H40" s="16" t="s">
        <v>363</v>
      </c>
      <c r="I40" s="16" t="s">
        <v>217</v>
      </c>
      <c r="O40" s="18">
        <v>49900001</v>
      </c>
      <c r="P40" s="18" t="s">
        <v>174</v>
      </c>
      <c r="R40" s="21">
        <v>29500599</v>
      </c>
      <c r="S40" s="35" t="s">
        <v>166</v>
      </c>
    </row>
    <row r="41" spans="1:19" x14ac:dyDescent="0.25">
      <c r="A41" s="16">
        <v>5032</v>
      </c>
      <c r="B41" s="17" t="s">
        <v>8</v>
      </c>
      <c r="C41" s="16" t="s">
        <v>598</v>
      </c>
      <c r="G41" s="16">
        <v>29500892</v>
      </c>
      <c r="H41" s="16" t="s">
        <v>599</v>
      </c>
      <c r="I41" s="16" t="s">
        <v>175</v>
      </c>
      <c r="O41" s="18">
        <v>29500776</v>
      </c>
      <c r="P41" s="18" t="s">
        <v>174</v>
      </c>
      <c r="R41" s="30">
        <v>29500602</v>
      </c>
      <c r="S41" s="34" t="s">
        <v>166</v>
      </c>
    </row>
    <row r="42" spans="1:19" x14ac:dyDescent="0.25">
      <c r="A42" s="16">
        <v>5033</v>
      </c>
      <c r="B42" s="17" t="s">
        <v>8</v>
      </c>
      <c r="C42" s="16" t="s">
        <v>191</v>
      </c>
      <c r="G42" s="16">
        <v>29501023</v>
      </c>
      <c r="H42" s="16" t="s">
        <v>600</v>
      </c>
      <c r="I42" s="16" t="s">
        <v>175</v>
      </c>
      <c r="O42" s="18">
        <v>23500273</v>
      </c>
      <c r="P42" s="18" t="s">
        <v>174</v>
      </c>
      <c r="R42" s="30">
        <v>29500605</v>
      </c>
      <c r="S42" s="34" t="s">
        <v>166</v>
      </c>
    </row>
    <row r="43" spans="1:19" x14ac:dyDescent="0.25">
      <c r="A43" s="16">
        <v>5034</v>
      </c>
      <c r="B43" s="17" t="s">
        <v>8</v>
      </c>
      <c r="C43" s="16" t="s">
        <v>168</v>
      </c>
      <c r="G43" s="16">
        <v>29501025</v>
      </c>
      <c r="H43" s="16" t="s">
        <v>601</v>
      </c>
      <c r="I43" s="16" t="s">
        <v>175</v>
      </c>
      <c r="O43" s="18">
        <v>23000103</v>
      </c>
      <c r="P43" s="18" t="s">
        <v>174</v>
      </c>
      <c r="R43" s="30">
        <v>29500606</v>
      </c>
      <c r="S43" s="34" t="s">
        <v>304</v>
      </c>
    </row>
    <row r="44" spans="1:19" x14ac:dyDescent="0.25">
      <c r="A44" s="16">
        <v>5035</v>
      </c>
      <c r="B44" s="17" t="s">
        <v>8</v>
      </c>
      <c r="C44" s="16" t="s">
        <v>293</v>
      </c>
      <c r="G44" s="16">
        <v>29501040</v>
      </c>
      <c r="H44" s="16" t="s">
        <v>602</v>
      </c>
      <c r="I44" s="16" t="s">
        <v>175</v>
      </c>
      <c r="O44" s="18">
        <v>29501070</v>
      </c>
      <c r="P44" s="18" t="s">
        <v>252</v>
      </c>
      <c r="R44" s="30">
        <v>29500613</v>
      </c>
      <c r="S44" s="35" t="s">
        <v>8</v>
      </c>
    </row>
    <row r="45" spans="1:19" x14ac:dyDescent="0.25">
      <c r="A45" s="16">
        <v>5135</v>
      </c>
      <c r="B45" s="17" t="s">
        <v>8</v>
      </c>
      <c r="C45" s="16" t="s">
        <v>603</v>
      </c>
      <c r="G45" s="16">
        <v>29501036</v>
      </c>
      <c r="H45" s="16" t="s">
        <v>604</v>
      </c>
      <c r="I45" s="16" t="s">
        <v>175</v>
      </c>
      <c r="O45" s="18">
        <v>29501063</v>
      </c>
      <c r="P45" s="18" t="s">
        <v>252</v>
      </c>
      <c r="R45" s="30">
        <v>29500616</v>
      </c>
      <c r="S45" s="35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605</v>
      </c>
      <c r="I46" s="16" t="s">
        <v>175</v>
      </c>
      <c r="O46" s="18">
        <v>29501079</v>
      </c>
      <c r="P46" s="18" t="s">
        <v>252</v>
      </c>
      <c r="R46" s="21">
        <v>29500620</v>
      </c>
      <c r="S46" s="35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138</v>
      </c>
      <c r="I47" s="16" t="s">
        <v>228</v>
      </c>
      <c r="O47" s="18">
        <v>29501067</v>
      </c>
      <c r="P47" s="18" t="s">
        <v>252</v>
      </c>
      <c r="R47" s="21">
        <v>29500622</v>
      </c>
      <c r="S47" s="35" t="s">
        <v>8</v>
      </c>
    </row>
    <row r="48" spans="1:19" x14ac:dyDescent="0.25">
      <c r="A48" s="16">
        <v>5903</v>
      </c>
      <c r="B48" s="16" t="s">
        <v>6</v>
      </c>
      <c r="G48" s="16" t="s">
        <v>108</v>
      </c>
      <c r="H48" s="16" t="s">
        <v>108</v>
      </c>
      <c r="I48" s="16" t="s">
        <v>535</v>
      </c>
      <c r="O48" s="18">
        <v>29501069</v>
      </c>
      <c r="P48" s="18" t="s">
        <v>252</v>
      </c>
      <c r="R48" s="21">
        <v>29500631</v>
      </c>
      <c r="S48" s="35" t="s">
        <v>8</v>
      </c>
    </row>
    <row r="49" spans="1:19" x14ac:dyDescent="0.25">
      <c r="A49" s="16" t="s">
        <v>166</v>
      </c>
      <c r="B49" s="17" t="s">
        <v>6</v>
      </c>
      <c r="G49" s="16" t="s">
        <v>329</v>
      </c>
      <c r="H49" s="16" t="s">
        <v>329</v>
      </c>
      <c r="I49" s="16" t="s">
        <v>8</v>
      </c>
      <c r="O49" s="18">
        <v>29501074</v>
      </c>
      <c r="P49" s="18" t="s">
        <v>252</v>
      </c>
      <c r="R49" s="30">
        <v>29500719</v>
      </c>
      <c r="S49" s="35" t="s">
        <v>8</v>
      </c>
    </row>
    <row r="50" spans="1:19" x14ac:dyDescent="0.25">
      <c r="A50" s="16" t="s">
        <v>606</v>
      </c>
      <c r="B50" s="17" t="s">
        <v>6</v>
      </c>
      <c r="G50" s="9">
        <v>29501041</v>
      </c>
      <c r="H50" s="16" t="s">
        <v>352</v>
      </c>
      <c r="I50" s="16" t="s">
        <v>217</v>
      </c>
      <c r="O50" s="18">
        <v>29501077</v>
      </c>
      <c r="P50" s="18" t="s">
        <v>252</v>
      </c>
      <c r="R50" s="21">
        <v>29500730</v>
      </c>
      <c r="S50" s="35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435</v>
      </c>
      <c r="I51" s="16" t="s">
        <v>172</v>
      </c>
      <c r="O51" s="18">
        <v>29500613</v>
      </c>
      <c r="P51" s="18" t="s">
        <v>252</v>
      </c>
      <c r="R51" s="30">
        <v>29500734</v>
      </c>
      <c r="S51" s="35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199</v>
      </c>
      <c r="R52" s="30">
        <v>29500754</v>
      </c>
      <c r="S52" s="34" t="s">
        <v>213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199</v>
      </c>
      <c r="R53" s="30">
        <v>29500776</v>
      </c>
      <c r="S53" s="34" t="s">
        <v>174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199</v>
      </c>
      <c r="R54" s="21">
        <v>29500816</v>
      </c>
      <c r="S54" s="34" t="s">
        <v>170</v>
      </c>
    </row>
    <row r="55" spans="1:19" x14ac:dyDescent="0.25">
      <c r="A55" s="16" t="s">
        <v>575</v>
      </c>
      <c r="B55" s="17" t="s">
        <v>6</v>
      </c>
      <c r="O55" s="18">
        <v>29501082</v>
      </c>
      <c r="P55" s="18" t="s">
        <v>199</v>
      </c>
      <c r="R55" s="30">
        <v>29500817</v>
      </c>
      <c r="S55" s="34" t="s">
        <v>8</v>
      </c>
    </row>
    <row r="56" spans="1:19" x14ac:dyDescent="0.25">
      <c r="A56" s="16" t="s">
        <v>573</v>
      </c>
      <c r="B56" s="17" t="s">
        <v>6</v>
      </c>
      <c r="O56" s="18">
        <v>29501061</v>
      </c>
      <c r="P56" s="18" t="s">
        <v>199</v>
      </c>
      <c r="R56" s="21">
        <v>29500821</v>
      </c>
      <c r="S56" s="34" t="s">
        <v>8</v>
      </c>
    </row>
    <row r="57" spans="1:19" x14ac:dyDescent="0.25">
      <c r="A57" s="16" t="s">
        <v>308</v>
      </c>
      <c r="B57" s="16" t="s">
        <v>10</v>
      </c>
      <c r="O57" s="18">
        <v>23500062</v>
      </c>
      <c r="P57" s="18" t="s">
        <v>213</v>
      </c>
      <c r="R57" s="21">
        <v>29500823</v>
      </c>
      <c r="S57" s="34" t="s">
        <v>170</v>
      </c>
    </row>
    <row r="58" spans="1:19" x14ac:dyDescent="0.25">
      <c r="A58" s="16" t="s">
        <v>263</v>
      </c>
      <c r="B58" s="16" t="s">
        <v>10</v>
      </c>
      <c r="O58" s="18">
        <v>29500895</v>
      </c>
      <c r="P58" s="18" t="s">
        <v>175</v>
      </c>
      <c r="R58" s="32">
        <v>29500858</v>
      </c>
      <c r="S58" s="35" t="s">
        <v>8</v>
      </c>
    </row>
    <row r="59" spans="1:19" x14ac:dyDescent="0.25">
      <c r="A59" s="16" t="s">
        <v>559</v>
      </c>
      <c r="B59" s="17" t="s">
        <v>6</v>
      </c>
      <c r="O59" s="21">
        <v>29500895</v>
      </c>
      <c r="P59" s="21" t="s">
        <v>175</v>
      </c>
      <c r="R59" s="30">
        <v>29500860</v>
      </c>
      <c r="S59" s="34" t="s">
        <v>170</v>
      </c>
    </row>
    <row r="60" spans="1:19" x14ac:dyDescent="0.25">
      <c r="A60" s="16" t="s">
        <v>561</v>
      </c>
      <c r="B60" s="17" t="s">
        <v>6</v>
      </c>
      <c r="O60" s="21">
        <v>29500892</v>
      </c>
      <c r="P60" s="21" t="s">
        <v>175</v>
      </c>
      <c r="R60" s="30">
        <v>29500861</v>
      </c>
      <c r="S60" s="35" t="s">
        <v>8</v>
      </c>
    </row>
    <row r="61" spans="1:19" x14ac:dyDescent="0.25">
      <c r="A61" s="16" t="s">
        <v>563</v>
      </c>
      <c r="B61" s="17" t="s">
        <v>6</v>
      </c>
      <c r="O61" s="21">
        <v>29501023</v>
      </c>
      <c r="P61" s="21" t="s">
        <v>175</v>
      </c>
      <c r="R61" s="21">
        <v>29500878</v>
      </c>
      <c r="S61" s="35" t="s">
        <v>9</v>
      </c>
    </row>
    <row r="62" spans="1:19" x14ac:dyDescent="0.25">
      <c r="A62" s="16" t="s">
        <v>565</v>
      </c>
      <c r="B62" s="17" t="s">
        <v>6</v>
      </c>
      <c r="O62" s="21">
        <v>29501025</v>
      </c>
      <c r="P62" s="21" t="s">
        <v>175</v>
      </c>
      <c r="R62" s="30">
        <v>29500879</v>
      </c>
      <c r="S62" s="34" t="s">
        <v>170</v>
      </c>
    </row>
    <row r="63" spans="1:19" x14ac:dyDescent="0.25">
      <c r="A63" s="16" t="s">
        <v>569</v>
      </c>
      <c r="B63" s="17" t="s">
        <v>6</v>
      </c>
      <c r="O63" s="21">
        <v>29501040</v>
      </c>
      <c r="P63" s="21" t="s">
        <v>175</v>
      </c>
      <c r="R63" s="21">
        <v>29500885</v>
      </c>
      <c r="S63" s="35" t="s">
        <v>9</v>
      </c>
    </row>
    <row r="64" spans="1:19" x14ac:dyDescent="0.25">
      <c r="A64" s="16" t="s">
        <v>607</v>
      </c>
      <c r="B64" s="17" t="s">
        <v>6</v>
      </c>
      <c r="O64" s="21">
        <v>29501036</v>
      </c>
      <c r="P64" s="21" t="s">
        <v>175</v>
      </c>
      <c r="R64" s="21">
        <v>29500886</v>
      </c>
      <c r="S64" s="35" t="s">
        <v>233</v>
      </c>
    </row>
    <row r="65" spans="1:19" x14ac:dyDescent="0.25">
      <c r="A65" s="16" t="s">
        <v>330</v>
      </c>
      <c r="B65" s="17" t="s">
        <v>6</v>
      </c>
      <c r="O65" s="21">
        <v>29500913</v>
      </c>
      <c r="P65" s="21" t="s">
        <v>175</v>
      </c>
      <c r="R65" s="30">
        <v>29500887</v>
      </c>
      <c r="S65" s="34" t="s">
        <v>9</v>
      </c>
    </row>
    <row r="66" spans="1:19" x14ac:dyDescent="0.25">
      <c r="A66" s="16" t="s">
        <v>608</v>
      </c>
      <c r="B66" s="16" t="s">
        <v>6</v>
      </c>
      <c r="O66" s="18">
        <v>29501041</v>
      </c>
      <c r="P66" s="18" t="s">
        <v>217</v>
      </c>
      <c r="R66" s="21">
        <v>29500891</v>
      </c>
      <c r="S66" s="34" t="s">
        <v>9</v>
      </c>
    </row>
    <row r="67" spans="1:19" x14ac:dyDescent="0.25">
      <c r="A67" s="16" t="s">
        <v>609</v>
      </c>
      <c r="B67" s="16" t="s">
        <v>6</v>
      </c>
      <c r="O67" s="21">
        <v>29501029</v>
      </c>
      <c r="P67" s="21" t="s">
        <v>217</v>
      </c>
      <c r="R67" s="21">
        <v>29500892</v>
      </c>
      <c r="S67" s="34" t="s">
        <v>9</v>
      </c>
    </row>
    <row r="68" spans="1:19" x14ac:dyDescent="0.25">
      <c r="A68" s="16" t="s">
        <v>174</v>
      </c>
      <c r="B68" s="17" t="s">
        <v>8</v>
      </c>
      <c r="O68" s="21">
        <v>29500925</v>
      </c>
      <c r="P68" s="21" t="s">
        <v>217</v>
      </c>
      <c r="R68" s="21">
        <v>29500893</v>
      </c>
      <c r="S68" s="34" t="s">
        <v>9</v>
      </c>
    </row>
    <row r="69" spans="1:19" x14ac:dyDescent="0.25">
      <c r="A69" s="16" t="s">
        <v>252</v>
      </c>
      <c r="B69" s="17" t="s">
        <v>8</v>
      </c>
      <c r="O69" s="21">
        <v>29500878</v>
      </c>
      <c r="P69" s="21" t="s">
        <v>217</v>
      </c>
      <c r="R69" s="21">
        <v>29500894</v>
      </c>
      <c r="S69" s="34" t="s">
        <v>9</v>
      </c>
    </row>
    <row r="70" spans="1:19" x14ac:dyDescent="0.25">
      <c r="A70" s="16" t="s">
        <v>586</v>
      </c>
      <c r="B70" s="17" t="s">
        <v>8</v>
      </c>
      <c r="O70" s="21">
        <v>29501005</v>
      </c>
      <c r="P70" s="21" t="s">
        <v>217</v>
      </c>
      <c r="R70" s="30">
        <v>29500895</v>
      </c>
      <c r="S70" s="34" t="s">
        <v>9</v>
      </c>
    </row>
    <row r="71" spans="1:19" x14ac:dyDescent="0.25">
      <c r="A71" s="16" t="s">
        <v>199</v>
      </c>
      <c r="B71" s="17" t="s">
        <v>8</v>
      </c>
      <c r="O71" s="21">
        <v>29500886</v>
      </c>
      <c r="P71" s="21" t="s">
        <v>217</v>
      </c>
      <c r="R71" s="30">
        <v>29500900</v>
      </c>
      <c r="S71" s="34" t="s">
        <v>9</v>
      </c>
    </row>
    <row r="72" spans="1:19" x14ac:dyDescent="0.25">
      <c r="A72" s="16" t="s">
        <v>213</v>
      </c>
      <c r="B72" s="17" t="s">
        <v>8</v>
      </c>
      <c r="O72" s="21">
        <v>29501030</v>
      </c>
      <c r="P72" s="21" t="s">
        <v>217</v>
      </c>
      <c r="R72" s="30">
        <v>29500904</v>
      </c>
      <c r="S72" s="34" t="s">
        <v>9</v>
      </c>
    </row>
    <row r="73" spans="1:19" x14ac:dyDescent="0.25">
      <c r="A73" s="16" t="s">
        <v>278</v>
      </c>
      <c r="B73" s="17" t="s">
        <v>7</v>
      </c>
      <c r="O73" s="21">
        <v>29500906</v>
      </c>
      <c r="P73" s="21" t="s">
        <v>217</v>
      </c>
      <c r="R73" s="30">
        <v>29500906</v>
      </c>
      <c r="S73" s="34" t="s">
        <v>9</v>
      </c>
    </row>
    <row r="74" spans="1:19" x14ac:dyDescent="0.25">
      <c r="A74" s="16" t="s">
        <v>264</v>
      </c>
      <c r="B74" s="17" t="s">
        <v>8</v>
      </c>
      <c r="O74" s="21">
        <v>29501009</v>
      </c>
      <c r="P74" s="21" t="s">
        <v>217</v>
      </c>
      <c r="R74" s="30">
        <v>29500908</v>
      </c>
      <c r="S74" s="34" t="s">
        <v>9</v>
      </c>
    </row>
    <row r="75" spans="1:19" x14ac:dyDescent="0.25">
      <c r="A75" s="16" t="s">
        <v>594</v>
      </c>
      <c r="B75" s="17" t="s">
        <v>7</v>
      </c>
      <c r="O75" s="21">
        <v>29500885</v>
      </c>
      <c r="P75" s="21" t="s">
        <v>217</v>
      </c>
      <c r="R75" s="30">
        <v>29500909</v>
      </c>
      <c r="S75" s="34" t="s">
        <v>9</v>
      </c>
    </row>
    <row r="76" spans="1:19" x14ac:dyDescent="0.25">
      <c r="A76" s="16" t="s">
        <v>260</v>
      </c>
      <c r="B76" s="17" t="s">
        <v>7</v>
      </c>
      <c r="O76" s="21">
        <v>29500952</v>
      </c>
      <c r="P76" s="21" t="s">
        <v>217</v>
      </c>
      <c r="R76" s="21">
        <v>29500910</v>
      </c>
      <c r="S76" s="34" t="s">
        <v>9</v>
      </c>
    </row>
    <row r="77" spans="1:19" x14ac:dyDescent="0.25">
      <c r="A77" s="16" t="s">
        <v>598</v>
      </c>
      <c r="B77" s="17" t="s">
        <v>8</v>
      </c>
      <c r="O77" s="9">
        <v>29501041</v>
      </c>
      <c r="P77" s="21" t="s">
        <v>217</v>
      </c>
      <c r="R77" s="30">
        <v>29500913</v>
      </c>
      <c r="S77" s="34" t="s">
        <v>9</v>
      </c>
    </row>
    <row r="78" spans="1:19" x14ac:dyDescent="0.25">
      <c r="A78" s="16" t="s">
        <v>191</v>
      </c>
      <c r="B78" s="17" t="s">
        <v>8</v>
      </c>
      <c r="O78" s="5">
        <v>29501028</v>
      </c>
      <c r="P78" s="5" t="s">
        <v>172</v>
      </c>
      <c r="R78" s="30">
        <v>29500917</v>
      </c>
      <c r="S78" s="34" t="s">
        <v>188</v>
      </c>
    </row>
    <row r="79" spans="1:19" x14ac:dyDescent="0.25">
      <c r="A79" s="16" t="s">
        <v>168</v>
      </c>
      <c r="B79" s="17" t="s">
        <v>8</v>
      </c>
      <c r="O79" s="5">
        <v>29500482</v>
      </c>
      <c r="P79" s="5" t="s">
        <v>172</v>
      </c>
      <c r="R79" s="21">
        <v>29500918</v>
      </c>
      <c r="S79" s="35" t="s">
        <v>170</v>
      </c>
    </row>
    <row r="80" spans="1:19" x14ac:dyDescent="0.25">
      <c r="A80" s="16" t="s">
        <v>293</v>
      </c>
      <c r="B80" s="17" t="s">
        <v>8</v>
      </c>
      <c r="O80" s="5">
        <v>29501020</v>
      </c>
      <c r="P80" s="5" t="s">
        <v>172</v>
      </c>
      <c r="R80" s="21">
        <v>29500925</v>
      </c>
      <c r="S80" s="35" t="s">
        <v>9</v>
      </c>
    </row>
    <row r="81" spans="1:19" x14ac:dyDescent="0.25">
      <c r="A81" s="16" t="s">
        <v>603</v>
      </c>
      <c r="B81" s="17" t="s">
        <v>8</v>
      </c>
      <c r="O81" s="16">
        <v>29500896</v>
      </c>
      <c r="P81" s="16" t="s">
        <v>172</v>
      </c>
      <c r="R81" s="30">
        <v>29500929</v>
      </c>
      <c r="S81" s="34" t="s">
        <v>170</v>
      </c>
    </row>
    <row r="82" spans="1:19" x14ac:dyDescent="0.25">
      <c r="A82" s="16" t="s">
        <v>265</v>
      </c>
      <c r="B82" s="17" t="s">
        <v>8</v>
      </c>
      <c r="O82" s="16">
        <v>29500902</v>
      </c>
      <c r="P82" s="16" t="s">
        <v>172</v>
      </c>
      <c r="R82" s="21">
        <v>29500930</v>
      </c>
      <c r="S82" s="35" t="s">
        <v>170</v>
      </c>
    </row>
    <row r="83" spans="1:19" x14ac:dyDescent="0.25">
      <c r="A83" s="16" t="s">
        <v>165</v>
      </c>
      <c r="B83" s="17" t="s">
        <v>8</v>
      </c>
      <c r="O83" s="16">
        <v>29500910</v>
      </c>
      <c r="P83" s="16" t="s">
        <v>172</v>
      </c>
      <c r="R83" s="30">
        <v>29500939</v>
      </c>
      <c r="S83" s="35" t="s">
        <v>166</v>
      </c>
    </row>
    <row r="84" spans="1:19" x14ac:dyDescent="0.25">
      <c r="A84" s="16" t="s">
        <v>579</v>
      </c>
      <c r="B84" s="17" t="s">
        <v>8</v>
      </c>
      <c r="O84" s="16">
        <v>29501028</v>
      </c>
      <c r="P84" s="16" t="s">
        <v>172</v>
      </c>
      <c r="R84" s="32">
        <v>29500942</v>
      </c>
      <c r="S84" s="15" t="s">
        <v>8</v>
      </c>
    </row>
    <row r="85" spans="1:19" x14ac:dyDescent="0.25">
      <c r="A85" s="16" t="s">
        <v>581</v>
      </c>
      <c r="B85" s="17" t="s">
        <v>8</v>
      </c>
      <c r="O85" s="16">
        <v>29501039</v>
      </c>
      <c r="P85" s="16" t="s">
        <v>172</v>
      </c>
      <c r="R85" s="21">
        <v>29500943</v>
      </c>
      <c r="S85" s="35" t="s">
        <v>170</v>
      </c>
    </row>
    <row r="86" spans="1:19" x14ac:dyDescent="0.25">
      <c r="A86" s="16" t="s">
        <v>583</v>
      </c>
      <c r="B86" s="17" t="s">
        <v>8</v>
      </c>
      <c r="O86" s="16">
        <v>29501020</v>
      </c>
      <c r="P86" s="16" t="s">
        <v>172</v>
      </c>
      <c r="R86" s="21">
        <v>29500945</v>
      </c>
      <c r="S86" s="35" t="s">
        <v>170</v>
      </c>
    </row>
    <row r="87" spans="1:19" x14ac:dyDescent="0.25">
      <c r="A87" s="16" t="s">
        <v>209</v>
      </c>
      <c r="B87" s="17" t="s">
        <v>8</v>
      </c>
      <c r="O87" s="16">
        <v>29500482</v>
      </c>
      <c r="P87" s="16" t="s">
        <v>172</v>
      </c>
      <c r="R87" s="30">
        <v>29500946</v>
      </c>
      <c r="S87" s="35" t="s">
        <v>170</v>
      </c>
    </row>
    <row r="88" spans="1:19" x14ac:dyDescent="0.25">
      <c r="A88" s="16" t="s">
        <v>185</v>
      </c>
      <c r="B88" s="16" t="s">
        <v>10</v>
      </c>
      <c r="O88" s="16">
        <v>29500482</v>
      </c>
      <c r="P88" s="16" t="s">
        <v>172</v>
      </c>
      <c r="R88" s="21">
        <v>29500947</v>
      </c>
      <c r="S88" s="35" t="s">
        <v>188</v>
      </c>
    </row>
    <row r="89" spans="1:19" x14ac:dyDescent="0.25">
      <c r="A89" s="16" t="s">
        <v>175</v>
      </c>
      <c r="B89" s="17" t="s">
        <v>9</v>
      </c>
      <c r="O89" s="5">
        <v>29500909</v>
      </c>
      <c r="P89" s="5" t="s">
        <v>218</v>
      </c>
      <c r="R89" s="21">
        <v>29500948</v>
      </c>
      <c r="S89" s="35" t="s">
        <v>170</v>
      </c>
    </row>
    <row r="90" spans="1:19" x14ac:dyDescent="0.25">
      <c r="A90" s="16" t="s">
        <v>217</v>
      </c>
      <c r="B90" s="17" t="s">
        <v>9</v>
      </c>
      <c r="O90" s="16">
        <v>29500909</v>
      </c>
      <c r="P90" s="16" t="s">
        <v>218</v>
      </c>
      <c r="R90" s="30">
        <v>29500949</v>
      </c>
      <c r="S90" s="34" t="s">
        <v>170</v>
      </c>
    </row>
    <row r="91" spans="1:19" x14ac:dyDescent="0.25">
      <c r="A91" s="16" t="s">
        <v>172</v>
      </c>
      <c r="B91" s="17" t="s">
        <v>9</v>
      </c>
      <c r="O91" s="16">
        <v>29500908</v>
      </c>
      <c r="P91" s="16" t="s">
        <v>218</v>
      </c>
      <c r="R91" s="30">
        <v>29500950</v>
      </c>
      <c r="S91" s="34" t="s">
        <v>170</v>
      </c>
    </row>
    <row r="92" spans="1:19" x14ac:dyDescent="0.25">
      <c r="A92" s="16" t="s">
        <v>218</v>
      </c>
      <c r="B92" s="17" t="s">
        <v>9</v>
      </c>
      <c r="O92" s="16">
        <v>29500891</v>
      </c>
      <c r="P92" s="16" t="s">
        <v>218</v>
      </c>
      <c r="R92" s="21">
        <v>29500952</v>
      </c>
      <c r="S92" s="35" t="s">
        <v>233</v>
      </c>
    </row>
    <row r="93" spans="1:19" x14ac:dyDescent="0.25">
      <c r="A93" s="16" t="s">
        <v>228</v>
      </c>
      <c r="B93" s="17" t="s">
        <v>9</v>
      </c>
      <c r="O93" s="16">
        <v>29501013</v>
      </c>
      <c r="P93" s="16" t="s">
        <v>218</v>
      </c>
      <c r="R93" s="30">
        <v>29500957</v>
      </c>
      <c r="S93" s="35" t="s">
        <v>233</v>
      </c>
    </row>
    <row r="94" spans="1:19" x14ac:dyDescent="0.25">
      <c r="A94" s="16" t="s">
        <v>245</v>
      </c>
      <c r="B94" s="16" t="s">
        <v>10</v>
      </c>
      <c r="O94" s="16">
        <v>29501031</v>
      </c>
      <c r="P94" s="16" t="s">
        <v>218</v>
      </c>
      <c r="R94" s="30">
        <v>29500963</v>
      </c>
      <c r="S94" s="34" t="s">
        <v>11</v>
      </c>
    </row>
    <row r="95" spans="1:19" x14ac:dyDescent="0.25">
      <c r="A95" s="16" t="s">
        <v>546</v>
      </c>
      <c r="B95" s="17" t="s">
        <v>6</v>
      </c>
      <c r="O95" s="16">
        <v>29500900</v>
      </c>
      <c r="P95" s="16" t="s">
        <v>218</v>
      </c>
      <c r="R95" s="21">
        <v>29500966</v>
      </c>
      <c r="S95" s="35" t="s">
        <v>9</v>
      </c>
    </row>
    <row r="96" spans="1:19" x14ac:dyDescent="0.25">
      <c r="A96" s="16" t="s">
        <v>334</v>
      </c>
      <c r="B96" s="17" t="s">
        <v>6</v>
      </c>
      <c r="O96" s="16">
        <v>29500904</v>
      </c>
      <c r="P96" s="16" t="s">
        <v>218</v>
      </c>
      <c r="R96" s="30">
        <v>29500967</v>
      </c>
      <c r="S96" s="34" t="s">
        <v>8</v>
      </c>
    </row>
    <row r="97" spans="1:19" x14ac:dyDescent="0.25">
      <c r="A97" s="16" t="s">
        <v>567</v>
      </c>
      <c r="B97" s="17" t="s">
        <v>6</v>
      </c>
      <c r="O97" s="16">
        <v>29500887</v>
      </c>
      <c r="P97" s="16" t="s">
        <v>218</v>
      </c>
      <c r="R97" s="21">
        <v>29501000</v>
      </c>
      <c r="S97" s="35" t="s">
        <v>191</v>
      </c>
    </row>
    <row r="98" spans="1:19" x14ac:dyDescent="0.25">
      <c r="A98" s="16" t="s">
        <v>224</v>
      </c>
      <c r="B98" s="16" t="s">
        <v>10</v>
      </c>
      <c r="O98" s="16">
        <v>29500894</v>
      </c>
      <c r="P98" s="16" t="s">
        <v>228</v>
      </c>
      <c r="R98" s="30">
        <v>29501002</v>
      </c>
      <c r="S98" s="34" t="s">
        <v>170</v>
      </c>
    </row>
    <row r="99" spans="1:19" x14ac:dyDescent="0.25">
      <c r="A99" s="16" t="s">
        <v>610</v>
      </c>
      <c r="B99" s="16" t="s">
        <v>10</v>
      </c>
      <c r="O99" s="16">
        <v>29500957</v>
      </c>
      <c r="P99" s="16" t="s">
        <v>228</v>
      </c>
      <c r="R99" s="30">
        <v>29501003</v>
      </c>
      <c r="S99" s="34" t="s">
        <v>8</v>
      </c>
    </row>
    <row r="100" spans="1:19" x14ac:dyDescent="0.25">
      <c r="A100" s="16" t="s">
        <v>182</v>
      </c>
      <c r="B100" s="16" t="s">
        <v>10</v>
      </c>
      <c r="O100" s="16">
        <v>29500893</v>
      </c>
      <c r="P100" s="16" t="s">
        <v>228</v>
      </c>
      <c r="R100" s="21">
        <v>29501009</v>
      </c>
      <c r="S100" s="35" t="s">
        <v>9</v>
      </c>
    </row>
    <row r="101" spans="1:19" x14ac:dyDescent="0.25">
      <c r="A101" s="16" t="s">
        <v>255</v>
      </c>
      <c r="B101" s="16" t="s">
        <v>6</v>
      </c>
      <c r="O101" s="16">
        <v>29501101</v>
      </c>
      <c r="P101" s="16" t="s">
        <v>228</v>
      </c>
      <c r="R101" s="30">
        <v>29501010</v>
      </c>
      <c r="S101" s="34" t="s">
        <v>9</v>
      </c>
    </row>
    <row r="102" spans="1:19" x14ac:dyDescent="0.25">
      <c r="A102" s="16" t="s">
        <v>188</v>
      </c>
      <c r="B102" s="16" t="s">
        <v>6</v>
      </c>
      <c r="O102" s="5">
        <v>29500823</v>
      </c>
      <c r="P102" s="5" t="s">
        <v>260</v>
      </c>
      <c r="R102" s="21">
        <v>29501013</v>
      </c>
      <c r="S102" s="35" t="s">
        <v>9</v>
      </c>
    </row>
    <row r="103" spans="1:19" x14ac:dyDescent="0.25">
      <c r="A103" s="16" t="s">
        <v>170</v>
      </c>
      <c r="B103" s="17" t="s">
        <v>6</v>
      </c>
      <c r="O103" s="5">
        <v>29501064</v>
      </c>
      <c r="P103" s="5" t="s">
        <v>191</v>
      </c>
      <c r="R103" s="30">
        <v>29501017</v>
      </c>
      <c r="S103" s="34" t="s">
        <v>239</v>
      </c>
    </row>
    <row r="104" spans="1:19" x14ac:dyDescent="0.25">
      <c r="A104" s="16" t="s">
        <v>611</v>
      </c>
      <c r="B104" s="17" t="s">
        <v>6</v>
      </c>
      <c r="O104" s="22">
        <v>29500939</v>
      </c>
      <c r="P104" s="5" t="s">
        <v>168</v>
      </c>
      <c r="R104" s="21">
        <v>29501020</v>
      </c>
      <c r="S104" s="35" t="s">
        <v>9</v>
      </c>
    </row>
    <row r="105" spans="1:19" x14ac:dyDescent="0.25">
      <c r="A105" s="16" t="s">
        <v>239</v>
      </c>
      <c r="B105" s="17" t="s">
        <v>8</v>
      </c>
      <c r="O105" s="5">
        <v>29501072</v>
      </c>
      <c r="P105" s="5" t="s">
        <v>168</v>
      </c>
      <c r="R105" s="30">
        <v>29501021</v>
      </c>
      <c r="S105" s="34" t="s">
        <v>170</v>
      </c>
    </row>
    <row r="106" spans="1:19" x14ac:dyDescent="0.25">
      <c r="A106" s="16" t="s">
        <v>597</v>
      </c>
      <c r="B106" s="17" t="s">
        <v>8</v>
      </c>
      <c r="O106" s="5">
        <v>29500622</v>
      </c>
      <c r="P106" s="5" t="s">
        <v>168</v>
      </c>
      <c r="R106" s="30">
        <v>29501022</v>
      </c>
      <c r="S106" s="34" t="s">
        <v>170</v>
      </c>
    </row>
    <row r="107" spans="1:19" x14ac:dyDescent="0.25">
      <c r="A107" s="16" t="s">
        <v>557</v>
      </c>
      <c r="B107" s="17" t="s">
        <v>6</v>
      </c>
      <c r="O107" s="5">
        <v>23000532</v>
      </c>
      <c r="P107" s="5" t="s">
        <v>265</v>
      </c>
      <c r="R107" s="30">
        <v>29501023</v>
      </c>
      <c r="S107" s="35" t="s">
        <v>9</v>
      </c>
    </row>
    <row r="108" spans="1:19" x14ac:dyDescent="0.25">
      <c r="A108" s="16" t="s">
        <v>208</v>
      </c>
      <c r="B108" s="17" t="s">
        <v>6</v>
      </c>
      <c r="O108" s="5">
        <v>29500481</v>
      </c>
      <c r="P108" s="5" t="s">
        <v>165</v>
      </c>
      <c r="R108" s="30">
        <v>29501028</v>
      </c>
      <c r="S108" s="35" t="s">
        <v>9</v>
      </c>
    </row>
    <row r="109" spans="1:19" x14ac:dyDescent="0.25">
      <c r="A109" s="16" t="s">
        <v>542</v>
      </c>
      <c r="B109" s="17" t="s">
        <v>6</v>
      </c>
      <c r="O109" s="16">
        <v>29500958</v>
      </c>
      <c r="P109" s="16" t="s">
        <v>9</v>
      </c>
      <c r="R109" s="30">
        <v>29501029</v>
      </c>
      <c r="S109" s="35" t="s">
        <v>9</v>
      </c>
    </row>
    <row r="110" spans="1:19" x14ac:dyDescent="0.25">
      <c r="A110" s="16" t="s">
        <v>544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5" t="s">
        <v>9</v>
      </c>
    </row>
    <row r="111" spans="1:19" x14ac:dyDescent="0.25">
      <c r="A111" s="16" t="s">
        <v>533</v>
      </c>
      <c r="B111" s="17" t="s">
        <v>6</v>
      </c>
      <c r="O111" s="16">
        <v>29501026</v>
      </c>
      <c r="P111" s="16" t="s">
        <v>9</v>
      </c>
      <c r="R111" s="30">
        <v>29501032</v>
      </c>
      <c r="S111" s="34" t="s">
        <v>196</v>
      </c>
    </row>
    <row r="112" spans="1:19" x14ac:dyDescent="0.25">
      <c r="A112" s="16" t="s">
        <v>612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5" t="s">
        <v>9</v>
      </c>
    </row>
    <row r="113" spans="1:19" x14ac:dyDescent="0.25">
      <c r="A113" s="16" t="s">
        <v>571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5" t="s">
        <v>9</v>
      </c>
    </row>
    <row r="114" spans="1:19" x14ac:dyDescent="0.25">
      <c r="A114" s="9" t="s">
        <v>192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5" t="s">
        <v>9</v>
      </c>
    </row>
    <row r="115" spans="1:19" x14ac:dyDescent="0.25">
      <c r="A115" s="16" t="s">
        <v>551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5" t="s">
        <v>9</v>
      </c>
    </row>
    <row r="116" spans="1:19" x14ac:dyDescent="0.25">
      <c r="A116" s="16" t="s">
        <v>553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5" t="s">
        <v>9</v>
      </c>
    </row>
    <row r="117" spans="1:19" x14ac:dyDescent="0.25">
      <c r="A117" s="16" t="s">
        <v>555</v>
      </c>
      <c r="B117" s="17" t="s">
        <v>6</v>
      </c>
      <c r="O117" s="16">
        <v>29500903</v>
      </c>
      <c r="P117" s="16" t="s">
        <v>9</v>
      </c>
      <c r="R117" s="30">
        <v>29501052</v>
      </c>
      <c r="S117" s="34" t="s">
        <v>170</v>
      </c>
    </row>
    <row r="118" spans="1:19" x14ac:dyDescent="0.25">
      <c r="A118" s="16" t="s">
        <v>549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5" t="s">
        <v>11</v>
      </c>
    </row>
    <row r="119" spans="1:19" x14ac:dyDescent="0.25">
      <c r="A119" s="16" t="s">
        <v>195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5" t="s">
        <v>170</v>
      </c>
    </row>
    <row r="120" spans="1:19" x14ac:dyDescent="0.25">
      <c r="A120" s="16" t="s">
        <v>294</v>
      </c>
      <c r="B120" s="16" t="s">
        <v>10</v>
      </c>
      <c r="O120" s="5">
        <v>32000068</v>
      </c>
      <c r="P120" s="5">
        <v>2040</v>
      </c>
      <c r="R120" s="30">
        <v>29501055</v>
      </c>
      <c r="S120" s="34" t="s">
        <v>8</v>
      </c>
    </row>
    <row r="121" spans="1:19" x14ac:dyDescent="0.25">
      <c r="A121" s="16" t="s">
        <v>174</v>
      </c>
      <c r="B121" s="16" t="s">
        <v>8</v>
      </c>
      <c r="O121" s="5">
        <v>32000049</v>
      </c>
      <c r="P121" s="5">
        <v>2040</v>
      </c>
      <c r="R121" s="21">
        <v>29501056</v>
      </c>
      <c r="S121" s="35" t="s">
        <v>170</v>
      </c>
    </row>
    <row r="122" spans="1:19" x14ac:dyDescent="0.25">
      <c r="A122" s="16" t="s">
        <v>188</v>
      </c>
      <c r="B122" s="16" t="s">
        <v>6</v>
      </c>
      <c r="O122" s="5">
        <v>32000106</v>
      </c>
      <c r="P122" s="5">
        <v>2050</v>
      </c>
      <c r="R122" s="30">
        <v>29501057</v>
      </c>
      <c r="S122" s="34" t="s">
        <v>170</v>
      </c>
    </row>
    <row r="123" spans="1:19" x14ac:dyDescent="0.25">
      <c r="A123" s="16" t="s">
        <v>249</v>
      </c>
      <c r="B123" s="16" t="s">
        <v>10</v>
      </c>
      <c r="O123" s="5">
        <v>32000065</v>
      </c>
      <c r="P123" s="5">
        <v>2050</v>
      </c>
      <c r="R123" s="21">
        <v>29501058</v>
      </c>
      <c r="S123" s="35" t="s">
        <v>8</v>
      </c>
    </row>
    <row r="124" spans="1:19" x14ac:dyDescent="0.25">
      <c r="A124" s="16" t="s">
        <v>613</v>
      </c>
      <c r="B124" s="16" t="s">
        <v>8</v>
      </c>
      <c r="O124" s="5">
        <v>32000107</v>
      </c>
      <c r="P124" s="5">
        <v>2050</v>
      </c>
      <c r="R124" s="30">
        <v>29501060</v>
      </c>
      <c r="S124" s="34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612</v>
      </c>
      <c r="R125" s="30">
        <v>29501061</v>
      </c>
      <c r="S125" s="34" t="s">
        <v>11</v>
      </c>
    </row>
    <row r="126" spans="1:19" x14ac:dyDescent="0.25">
      <c r="A126" s="28" t="s">
        <v>314</v>
      </c>
      <c r="B126" s="16" t="s">
        <v>10</v>
      </c>
      <c r="O126" s="5">
        <v>32000038</v>
      </c>
      <c r="P126" s="5">
        <v>5330</v>
      </c>
      <c r="R126" s="30">
        <v>29501062</v>
      </c>
      <c r="S126" s="34" t="s">
        <v>11</v>
      </c>
    </row>
    <row r="127" spans="1:19" x14ac:dyDescent="0.25">
      <c r="A127" s="16" t="s">
        <v>311</v>
      </c>
      <c r="B127" s="16" t="s">
        <v>10</v>
      </c>
      <c r="O127" s="16" t="s">
        <v>186</v>
      </c>
      <c r="P127" s="16" t="s">
        <v>185</v>
      </c>
      <c r="R127" s="21">
        <v>29501063</v>
      </c>
      <c r="S127" s="35" t="s">
        <v>11</v>
      </c>
    </row>
    <row r="128" spans="1:19" x14ac:dyDescent="0.25">
      <c r="A128" s="16" t="s">
        <v>208</v>
      </c>
      <c r="B128" s="16" t="s">
        <v>6</v>
      </c>
      <c r="O128" s="16">
        <v>29501078</v>
      </c>
      <c r="P128" s="16" t="s">
        <v>252</v>
      </c>
      <c r="R128" s="30">
        <v>29501064</v>
      </c>
      <c r="S128" s="34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0">
        <v>29501065</v>
      </c>
      <c r="S129" s="34" t="s">
        <v>11</v>
      </c>
    </row>
    <row r="130" spans="1:19" x14ac:dyDescent="0.25">
      <c r="A130" s="16" t="s">
        <v>195</v>
      </c>
      <c r="B130" s="16" t="s">
        <v>8</v>
      </c>
      <c r="O130" s="23" t="s">
        <v>198</v>
      </c>
      <c r="P130" s="16" t="s">
        <v>185</v>
      </c>
      <c r="R130" s="21">
        <v>29501066</v>
      </c>
      <c r="S130" s="34" t="s">
        <v>11</v>
      </c>
    </row>
    <row r="131" spans="1:19" x14ac:dyDescent="0.25">
      <c r="O131" s="24">
        <v>29501065</v>
      </c>
      <c r="P131" s="16" t="s">
        <v>199</v>
      </c>
      <c r="R131" s="21">
        <v>29501067</v>
      </c>
      <c r="S131" s="35" t="s">
        <v>11</v>
      </c>
    </row>
    <row r="132" spans="1:19" x14ac:dyDescent="0.25">
      <c r="O132" s="24">
        <v>29500734</v>
      </c>
      <c r="P132" s="16" t="s">
        <v>213</v>
      </c>
      <c r="R132" s="21">
        <v>29501069</v>
      </c>
      <c r="S132" s="35" t="s">
        <v>11</v>
      </c>
    </row>
    <row r="133" spans="1:19" x14ac:dyDescent="0.25">
      <c r="O133" s="16">
        <v>49500056</v>
      </c>
      <c r="P133" s="16">
        <v>1200</v>
      </c>
      <c r="R133" s="30">
        <v>29501070</v>
      </c>
      <c r="S133" s="34" t="s">
        <v>11</v>
      </c>
    </row>
    <row r="134" spans="1:19" x14ac:dyDescent="0.25">
      <c r="O134" s="16">
        <v>23500290</v>
      </c>
      <c r="P134" s="16">
        <v>1400</v>
      </c>
      <c r="R134" s="30">
        <v>29501071</v>
      </c>
      <c r="S134" s="34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5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5" t="s">
        <v>11</v>
      </c>
    </row>
    <row r="137" spans="1:19" x14ac:dyDescent="0.25">
      <c r="O137" s="16">
        <v>29500949</v>
      </c>
      <c r="P137" s="16">
        <v>3010</v>
      </c>
      <c r="R137" s="30">
        <v>29501074</v>
      </c>
      <c r="S137" s="34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5" t="s">
        <v>11</v>
      </c>
    </row>
    <row r="139" spans="1:19" x14ac:dyDescent="0.25">
      <c r="O139" s="16">
        <v>32000059</v>
      </c>
      <c r="P139" s="16">
        <v>3010</v>
      </c>
      <c r="R139" s="30">
        <v>29501076</v>
      </c>
      <c r="S139" s="34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5" t="s">
        <v>11</v>
      </c>
    </row>
    <row r="141" spans="1:19" x14ac:dyDescent="0.25">
      <c r="O141" s="16">
        <v>32000042</v>
      </c>
      <c r="P141" s="16">
        <v>3010</v>
      </c>
      <c r="R141" s="30">
        <v>29501078</v>
      </c>
      <c r="S141" s="34" t="s">
        <v>11</v>
      </c>
    </row>
    <row r="142" spans="1:19" x14ac:dyDescent="0.25">
      <c r="O142" s="16">
        <v>32000028</v>
      </c>
      <c r="P142" s="16">
        <v>3010</v>
      </c>
      <c r="R142" s="30">
        <v>29501079</v>
      </c>
      <c r="S142" s="34" t="s">
        <v>11</v>
      </c>
    </row>
    <row r="143" spans="1:19" x14ac:dyDescent="0.25">
      <c r="O143" s="16">
        <v>29501057</v>
      </c>
      <c r="P143" s="16">
        <v>3010</v>
      </c>
      <c r="R143" s="32">
        <v>29501080</v>
      </c>
      <c r="S143" s="34" t="s">
        <v>11</v>
      </c>
    </row>
    <row r="144" spans="1:19" x14ac:dyDescent="0.25">
      <c r="O144" s="16">
        <v>24000413</v>
      </c>
      <c r="P144" s="16">
        <v>3010</v>
      </c>
      <c r="R144" s="30">
        <v>29501081</v>
      </c>
      <c r="S144" s="34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5" t="s">
        <v>11</v>
      </c>
    </row>
    <row r="146" spans="15:19" x14ac:dyDescent="0.25">
      <c r="O146" s="16">
        <v>32000027</v>
      </c>
      <c r="P146" s="16">
        <v>3010</v>
      </c>
      <c r="R146" s="30">
        <v>29501083</v>
      </c>
      <c r="S146" s="34" t="s">
        <v>11</v>
      </c>
    </row>
    <row r="147" spans="15:19" x14ac:dyDescent="0.25">
      <c r="O147" s="16">
        <v>32000106</v>
      </c>
      <c r="P147" s="16">
        <v>3020</v>
      </c>
      <c r="R147" s="30">
        <v>29501085</v>
      </c>
      <c r="S147" s="34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5" t="s">
        <v>11</v>
      </c>
    </row>
    <row r="149" spans="15:19" x14ac:dyDescent="0.25">
      <c r="O149" s="16">
        <v>47000848</v>
      </c>
      <c r="P149" s="16">
        <v>3030</v>
      </c>
      <c r="R149" s="30">
        <v>29501087</v>
      </c>
      <c r="S149" s="34" t="s">
        <v>11</v>
      </c>
    </row>
    <row r="150" spans="15:19" x14ac:dyDescent="0.25">
      <c r="O150" s="16">
        <v>29500918</v>
      </c>
      <c r="P150" s="16">
        <v>3030</v>
      </c>
      <c r="R150" s="30">
        <v>29501089</v>
      </c>
      <c r="S150" s="34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5" t="s">
        <v>9</v>
      </c>
    </row>
    <row r="152" spans="15:19" x14ac:dyDescent="0.25">
      <c r="O152" s="16">
        <v>29500539</v>
      </c>
      <c r="P152" s="16">
        <v>3030</v>
      </c>
      <c r="R152" s="30">
        <v>29501101</v>
      </c>
      <c r="S152" s="35" t="s">
        <v>9</v>
      </c>
    </row>
    <row r="153" spans="15:19" x14ac:dyDescent="0.25">
      <c r="O153" s="16">
        <v>29501021</v>
      </c>
      <c r="P153" s="16">
        <v>3040</v>
      </c>
      <c r="R153" s="33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3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5" t="s">
        <v>170</v>
      </c>
    </row>
    <row r="156" spans="15:19" x14ac:dyDescent="0.25">
      <c r="O156" s="16">
        <v>31000207</v>
      </c>
      <c r="P156" s="16">
        <v>3040</v>
      </c>
      <c r="R156" s="30">
        <v>29600002</v>
      </c>
      <c r="S156" s="34" t="s">
        <v>170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5" t="s">
        <v>188</v>
      </c>
    </row>
    <row r="158" spans="15:19" x14ac:dyDescent="0.25">
      <c r="O158" s="16">
        <v>29501052</v>
      </c>
      <c r="P158" s="16">
        <v>3050</v>
      </c>
      <c r="R158" s="30">
        <v>29600004</v>
      </c>
      <c r="S158" s="34" t="s">
        <v>170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5" t="s">
        <v>170</v>
      </c>
    </row>
    <row r="160" spans="15:19" x14ac:dyDescent="0.25">
      <c r="O160" s="16">
        <v>32000027</v>
      </c>
      <c r="P160" s="16">
        <v>3050</v>
      </c>
      <c r="R160" s="30">
        <v>29600011</v>
      </c>
      <c r="S160" s="34" t="s">
        <v>170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5" t="s">
        <v>170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4" t="s">
        <v>196</v>
      </c>
    </row>
    <row r="163" spans="15:19" x14ac:dyDescent="0.25">
      <c r="O163" s="16">
        <v>32000067</v>
      </c>
      <c r="P163" s="16">
        <v>3050</v>
      </c>
      <c r="R163" s="30">
        <v>29600023</v>
      </c>
      <c r="S163" s="34" t="s">
        <v>170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5" t="s">
        <v>170</v>
      </c>
    </row>
    <row r="165" spans="15:19" x14ac:dyDescent="0.25">
      <c r="O165" s="16">
        <v>32000107</v>
      </c>
      <c r="P165" s="16">
        <v>3050</v>
      </c>
      <c r="R165" s="30">
        <v>29600026</v>
      </c>
      <c r="S165" s="34" t="s">
        <v>188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5" t="s">
        <v>170</v>
      </c>
    </row>
    <row r="167" spans="15:19" x14ac:dyDescent="0.25">
      <c r="O167" s="16">
        <v>29500929</v>
      </c>
      <c r="P167" s="16">
        <v>3050</v>
      </c>
      <c r="R167" s="30">
        <v>29600029</v>
      </c>
      <c r="S167" s="34" t="s">
        <v>170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5" t="s">
        <v>8</v>
      </c>
    </row>
    <row r="169" spans="15:19" x14ac:dyDescent="0.25">
      <c r="O169" s="16">
        <v>29900003</v>
      </c>
      <c r="P169" s="16">
        <v>3110</v>
      </c>
      <c r="R169" s="30">
        <v>29900002</v>
      </c>
      <c r="S169" s="35" t="s">
        <v>8</v>
      </c>
    </row>
    <row r="170" spans="15:19" x14ac:dyDescent="0.25">
      <c r="O170" s="16">
        <v>49500205</v>
      </c>
      <c r="P170" s="16">
        <v>5009</v>
      </c>
      <c r="R170" s="30">
        <v>29900003</v>
      </c>
      <c r="S170" s="35" t="s">
        <v>8</v>
      </c>
    </row>
    <row r="171" spans="15:19" x14ac:dyDescent="0.25">
      <c r="O171" s="16">
        <v>49500173</v>
      </c>
      <c r="P171" s="16">
        <v>5031</v>
      </c>
      <c r="R171" s="30">
        <v>31000022</v>
      </c>
      <c r="S171" s="34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5" t="s">
        <v>166</v>
      </c>
    </row>
    <row r="173" spans="15:19" x14ac:dyDescent="0.25">
      <c r="O173" s="16">
        <v>29501032</v>
      </c>
      <c r="P173" s="16">
        <v>5033</v>
      </c>
      <c r="R173" s="30">
        <v>31000083</v>
      </c>
      <c r="S173" s="34" t="s">
        <v>166</v>
      </c>
    </row>
    <row r="174" spans="15:19" x14ac:dyDescent="0.25">
      <c r="O174" s="16">
        <v>29501003</v>
      </c>
      <c r="P174" s="16">
        <v>5033</v>
      </c>
      <c r="R174" s="30">
        <v>31000084</v>
      </c>
      <c r="S174" s="34" t="s">
        <v>166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5" t="s">
        <v>166</v>
      </c>
    </row>
    <row r="176" spans="15:19" x14ac:dyDescent="0.25">
      <c r="O176" s="16">
        <v>29500967</v>
      </c>
      <c r="P176" s="16">
        <v>5135</v>
      </c>
      <c r="R176" s="30">
        <v>31000094</v>
      </c>
      <c r="S176" s="34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5" t="s">
        <v>166</v>
      </c>
    </row>
    <row r="178" spans="15:19" x14ac:dyDescent="0.25">
      <c r="O178" s="16">
        <v>29501086</v>
      </c>
      <c r="P178" s="16">
        <v>5330</v>
      </c>
      <c r="R178" s="30">
        <v>31000098</v>
      </c>
      <c r="S178" s="34" t="s">
        <v>166</v>
      </c>
    </row>
    <row r="179" spans="15:19" x14ac:dyDescent="0.25">
      <c r="O179" s="16">
        <v>29501053</v>
      </c>
      <c r="P179" s="16">
        <v>5330</v>
      </c>
      <c r="R179" s="30">
        <v>31000108</v>
      </c>
      <c r="S179" s="34" t="s">
        <v>170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5" t="s">
        <v>170</v>
      </c>
    </row>
    <row r="181" spans="15:19" x14ac:dyDescent="0.25">
      <c r="O181" s="16">
        <v>29500527</v>
      </c>
      <c r="P181" s="16">
        <v>5330</v>
      </c>
      <c r="R181" s="30">
        <v>31000169</v>
      </c>
      <c r="S181" s="34" t="s">
        <v>166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5" t="s">
        <v>166</v>
      </c>
    </row>
    <row r="183" spans="15:19" x14ac:dyDescent="0.25">
      <c r="O183" s="16">
        <v>29500498</v>
      </c>
      <c r="P183" s="16">
        <v>5330</v>
      </c>
      <c r="R183" s="30">
        <v>31000217</v>
      </c>
      <c r="S183" s="34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5" t="s">
        <v>311</v>
      </c>
    </row>
    <row r="185" spans="15:19" x14ac:dyDescent="0.25">
      <c r="O185" s="16">
        <v>32100108</v>
      </c>
      <c r="P185" s="16">
        <v>5330</v>
      </c>
      <c r="R185" s="30">
        <v>31900001</v>
      </c>
      <c r="S185" s="35">
        <v>3100</v>
      </c>
    </row>
    <row r="186" spans="15:19" x14ac:dyDescent="0.25">
      <c r="O186" s="16">
        <v>49500126</v>
      </c>
      <c r="P186" s="16">
        <v>5330</v>
      </c>
      <c r="R186" s="30">
        <v>31900002</v>
      </c>
      <c r="S186" s="35" t="s">
        <v>166</v>
      </c>
    </row>
    <row r="187" spans="15:19" x14ac:dyDescent="0.25">
      <c r="O187" s="16">
        <v>35000343</v>
      </c>
      <c r="P187" s="16" t="s">
        <v>166</v>
      </c>
      <c r="R187" s="21">
        <v>32000020</v>
      </c>
      <c r="S187" s="35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5" t="s">
        <v>166</v>
      </c>
    </row>
    <row r="189" spans="15:19" x14ac:dyDescent="0.25">
      <c r="O189" s="16">
        <v>32000022</v>
      </c>
      <c r="P189" s="16" t="s">
        <v>8</v>
      </c>
      <c r="R189" s="30">
        <v>32000027</v>
      </c>
      <c r="S189" s="34" t="s">
        <v>166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4">
        <v>3020</v>
      </c>
    </row>
    <row r="191" spans="15:19" x14ac:dyDescent="0.25">
      <c r="O191" s="16">
        <v>49500185</v>
      </c>
      <c r="P191" s="16" t="s">
        <v>199</v>
      </c>
      <c r="R191" s="30">
        <v>32000049</v>
      </c>
      <c r="S191" s="34">
        <v>3020</v>
      </c>
    </row>
    <row r="192" spans="15:19" x14ac:dyDescent="0.25">
      <c r="O192" s="16">
        <v>49500188</v>
      </c>
      <c r="P192" s="16" t="s">
        <v>8</v>
      </c>
      <c r="R192" s="30">
        <v>32000053</v>
      </c>
      <c r="S192" s="34" t="s">
        <v>330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5" t="s">
        <v>166</v>
      </c>
    </row>
    <row r="194" spans="15:19" x14ac:dyDescent="0.25">
      <c r="O194" s="16">
        <v>49500215</v>
      </c>
      <c r="P194" s="16" t="s">
        <v>8</v>
      </c>
      <c r="R194" s="30">
        <v>32000061</v>
      </c>
      <c r="S194" s="35" t="s">
        <v>166</v>
      </c>
    </row>
    <row r="195" spans="15:19" x14ac:dyDescent="0.25">
      <c r="O195" s="16">
        <v>49500034</v>
      </c>
      <c r="P195" s="16" t="s">
        <v>196</v>
      </c>
      <c r="R195" s="30">
        <v>32000065</v>
      </c>
      <c r="S195" s="34" t="s">
        <v>166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5" t="s">
        <v>166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4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4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4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4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5" t="s">
        <v>255</v>
      </c>
    </row>
    <row r="202" spans="15:19" x14ac:dyDescent="0.25">
      <c r="O202" s="16">
        <v>29500904</v>
      </c>
      <c r="P202" s="16" t="s">
        <v>9</v>
      </c>
      <c r="R202" s="30">
        <v>32000106</v>
      </c>
      <c r="S202" s="34">
        <v>3020</v>
      </c>
    </row>
    <row r="203" spans="15:19" x14ac:dyDescent="0.25">
      <c r="O203" s="16">
        <v>29500906</v>
      </c>
      <c r="P203" s="16" t="s">
        <v>9</v>
      </c>
      <c r="R203" s="30">
        <v>32000107</v>
      </c>
      <c r="S203" s="34" t="s">
        <v>166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5" t="s">
        <v>11</v>
      </c>
    </row>
    <row r="205" spans="15:19" x14ac:dyDescent="0.25">
      <c r="O205" s="16">
        <v>29500913</v>
      </c>
      <c r="P205" s="16" t="s">
        <v>9</v>
      </c>
      <c r="R205" s="30">
        <v>35000343</v>
      </c>
      <c r="S205" s="34" t="s">
        <v>166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5" t="s">
        <v>188</v>
      </c>
    </row>
    <row r="207" spans="15:19" x14ac:dyDescent="0.25">
      <c r="O207" s="16">
        <v>29500952</v>
      </c>
      <c r="P207" s="16" t="s">
        <v>9</v>
      </c>
      <c r="R207" s="30">
        <v>47000260</v>
      </c>
      <c r="S207" s="34">
        <v>3110</v>
      </c>
    </row>
    <row r="208" spans="15:19" x14ac:dyDescent="0.25">
      <c r="O208" s="16">
        <v>29500957</v>
      </c>
      <c r="P208" s="16" t="s">
        <v>305</v>
      </c>
      <c r="R208" s="21">
        <v>49500034</v>
      </c>
      <c r="S208" s="34" t="s">
        <v>170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5" t="s">
        <v>166</v>
      </c>
    </row>
    <row r="210" spans="15:19" x14ac:dyDescent="0.25">
      <c r="O210" s="16">
        <v>29501009</v>
      </c>
      <c r="P210" s="16" t="s">
        <v>9</v>
      </c>
      <c r="R210" s="30">
        <v>49500052</v>
      </c>
      <c r="S210" s="34" t="s">
        <v>174</v>
      </c>
    </row>
    <row r="211" spans="15:19" x14ac:dyDescent="0.25">
      <c r="O211" s="16">
        <v>29501013</v>
      </c>
      <c r="P211" s="16" t="s">
        <v>9</v>
      </c>
      <c r="R211" s="30">
        <v>49500055</v>
      </c>
      <c r="S211" s="34" t="s">
        <v>174</v>
      </c>
    </row>
    <row r="212" spans="15:19" x14ac:dyDescent="0.25">
      <c r="O212" s="16">
        <v>29501020</v>
      </c>
      <c r="P212" s="16" t="s">
        <v>9</v>
      </c>
      <c r="R212" s="30">
        <v>49500056</v>
      </c>
      <c r="S212" s="34" t="s">
        <v>188</v>
      </c>
    </row>
    <row r="213" spans="15:19" x14ac:dyDescent="0.25">
      <c r="O213" s="16">
        <v>29501023</v>
      </c>
      <c r="P213" s="16" t="s">
        <v>233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0">
        <v>49500088</v>
      </c>
      <c r="S214" s="34" t="s">
        <v>165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5" t="s">
        <v>199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5" t="s">
        <v>199</v>
      </c>
    </row>
    <row r="217" spans="15:19" x14ac:dyDescent="0.25">
      <c r="O217" s="16">
        <v>29501036</v>
      </c>
      <c r="P217" s="16" t="s">
        <v>9</v>
      </c>
      <c r="R217" s="30">
        <v>49500091</v>
      </c>
      <c r="S217" s="34" t="s">
        <v>252</v>
      </c>
    </row>
    <row r="218" spans="15:19" x14ac:dyDescent="0.25">
      <c r="O218" s="16">
        <v>29501039</v>
      </c>
      <c r="P218" s="16" t="s">
        <v>9</v>
      </c>
      <c r="R218" s="30">
        <v>49500092</v>
      </c>
      <c r="S218" s="34" t="s">
        <v>8</v>
      </c>
    </row>
    <row r="219" spans="15:19" x14ac:dyDescent="0.25">
      <c r="O219" s="16">
        <v>29501040</v>
      </c>
      <c r="P219" s="16" t="s">
        <v>233</v>
      </c>
      <c r="R219" s="21">
        <v>49500102</v>
      </c>
      <c r="S219" s="35" t="s">
        <v>166</v>
      </c>
    </row>
    <row r="220" spans="15:19" x14ac:dyDescent="0.25">
      <c r="O220" s="16">
        <v>29501041</v>
      </c>
      <c r="P220" s="16" t="s">
        <v>9</v>
      </c>
      <c r="R220" s="30">
        <v>49500143</v>
      </c>
      <c r="S220" s="35" t="s">
        <v>8</v>
      </c>
    </row>
    <row r="221" spans="15:19" x14ac:dyDescent="0.25">
      <c r="O221" s="16">
        <v>29501101</v>
      </c>
      <c r="P221" s="16" t="s">
        <v>9</v>
      </c>
      <c r="R221" s="30">
        <v>49500144</v>
      </c>
      <c r="S221" s="35" t="s">
        <v>8</v>
      </c>
    </row>
    <row r="222" spans="15:19" x14ac:dyDescent="0.25">
      <c r="O222" s="16">
        <v>32000028</v>
      </c>
      <c r="P222" s="16" t="s">
        <v>330</v>
      </c>
      <c r="R222" s="21">
        <v>49500147</v>
      </c>
      <c r="S222" s="35" t="s">
        <v>8</v>
      </c>
    </row>
    <row r="223" spans="15:19" x14ac:dyDescent="0.25">
      <c r="O223" s="16">
        <v>32000049</v>
      </c>
      <c r="P223" s="16" t="s">
        <v>330</v>
      </c>
      <c r="R223" s="21">
        <v>49500154</v>
      </c>
      <c r="S223" s="35" t="s">
        <v>188</v>
      </c>
    </row>
    <row r="224" spans="15:19" x14ac:dyDescent="0.25">
      <c r="O224" s="16">
        <v>32000106</v>
      </c>
      <c r="P224" s="16" t="s">
        <v>330</v>
      </c>
      <c r="R224" s="30">
        <v>49500166</v>
      </c>
      <c r="S224" s="35" t="s">
        <v>191</v>
      </c>
    </row>
    <row r="225" spans="15:19" x14ac:dyDescent="0.25">
      <c r="O225" s="16">
        <v>49500052</v>
      </c>
      <c r="P225" s="16" t="s">
        <v>174</v>
      </c>
      <c r="R225" s="30">
        <v>49500171</v>
      </c>
      <c r="S225" s="34" t="s">
        <v>170</v>
      </c>
    </row>
    <row r="226" spans="15:19" x14ac:dyDescent="0.25">
      <c r="O226" s="16">
        <v>49900002</v>
      </c>
      <c r="P226" s="16" t="s">
        <v>174</v>
      </c>
      <c r="R226" s="21">
        <v>49500173</v>
      </c>
      <c r="S226" s="35" t="s">
        <v>166</v>
      </c>
    </row>
    <row r="227" spans="15:19" x14ac:dyDescent="0.25">
      <c r="O227" s="16">
        <v>49900001</v>
      </c>
      <c r="P227" s="16" t="s">
        <v>174</v>
      </c>
      <c r="R227" s="30">
        <v>49500174</v>
      </c>
      <c r="S227" s="34" t="s">
        <v>174</v>
      </c>
    </row>
    <row r="228" spans="15:19" x14ac:dyDescent="0.25">
      <c r="O228" s="16">
        <v>29500776</v>
      </c>
      <c r="P228" s="16" t="s">
        <v>174</v>
      </c>
      <c r="R228" s="21">
        <v>49500185</v>
      </c>
      <c r="S228" s="35" t="s">
        <v>11</v>
      </c>
    </row>
    <row r="229" spans="15:19" x14ac:dyDescent="0.25">
      <c r="O229" s="16">
        <v>23500273</v>
      </c>
      <c r="P229" s="16" t="s">
        <v>174</v>
      </c>
      <c r="R229" s="21">
        <v>49500188</v>
      </c>
      <c r="S229" s="35" t="s">
        <v>11</v>
      </c>
    </row>
    <row r="230" spans="15:19" x14ac:dyDescent="0.25">
      <c r="O230" s="16">
        <v>23000103</v>
      </c>
      <c r="P230" s="16" t="s">
        <v>174</v>
      </c>
      <c r="R230" s="21">
        <v>49500189</v>
      </c>
      <c r="S230" s="35" t="s">
        <v>11</v>
      </c>
    </row>
    <row r="231" spans="15:19" x14ac:dyDescent="0.25">
      <c r="O231" s="16">
        <v>49500055</v>
      </c>
      <c r="P231" s="16" t="s">
        <v>174</v>
      </c>
      <c r="R231" s="30">
        <v>49500190</v>
      </c>
      <c r="S231" s="34" t="s">
        <v>188</v>
      </c>
    </row>
    <row r="232" spans="15:19" x14ac:dyDescent="0.25">
      <c r="O232" s="16">
        <v>29501070</v>
      </c>
      <c r="P232" s="16" t="s">
        <v>252</v>
      </c>
      <c r="R232" s="21">
        <v>49500192</v>
      </c>
      <c r="S232" s="35" t="s">
        <v>9</v>
      </c>
    </row>
    <row r="233" spans="15:19" x14ac:dyDescent="0.25">
      <c r="O233" s="16">
        <v>29501063</v>
      </c>
      <c r="P233" s="16" t="s">
        <v>252</v>
      </c>
      <c r="R233" s="30">
        <v>49500194</v>
      </c>
      <c r="S233" s="35" t="s">
        <v>9</v>
      </c>
    </row>
    <row r="234" spans="15:19" x14ac:dyDescent="0.25">
      <c r="O234" s="16">
        <v>29501079</v>
      </c>
      <c r="P234" s="16" t="s">
        <v>252</v>
      </c>
      <c r="R234" s="30">
        <v>49500196</v>
      </c>
      <c r="S234" s="34" t="s">
        <v>9</v>
      </c>
    </row>
    <row r="235" spans="15:19" x14ac:dyDescent="0.25">
      <c r="O235" s="16">
        <v>29501067</v>
      </c>
      <c r="P235" s="16" t="s">
        <v>252</v>
      </c>
      <c r="R235" s="21">
        <v>49500204</v>
      </c>
      <c r="S235" s="35" t="s">
        <v>8</v>
      </c>
    </row>
    <row r="236" spans="15:19" x14ac:dyDescent="0.25">
      <c r="O236" s="16">
        <v>29501069</v>
      </c>
      <c r="P236" s="16" t="s">
        <v>252</v>
      </c>
      <c r="R236" s="30">
        <v>49500205</v>
      </c>
      <c r="S236" s="35" t="s">
        <v>8</v>
      </c>
    </row>
    <row r="237" spans="15:19" x14ac:dyDescent="0.25">
      <c r="O237" s="16">
        <v>49500091</v>
      </c>
      <c r="P237" s="16" t="s">
        <v>252</v>
      </c>
      <c r="R237" s="21">
        <v>49500213</v>
      </c>
      <c r="S237" s="35" t="s">
        <v>11</v>
      </c>
    </row>
    <row r="238" spans="15:19" x14ac:dyDescent="0.25">
      <c r="O238" s="16">
        <v>29501074</v>
      </c>
      <c r="P238" s="16" t="s">
        <v>252</v>
      </c>
      <c r="R238" s="30">
        <v>49500214</v>
      </c>
      <c r="S238" s="34" t="s">
        <v>11</v>
      </c>
    </row>
    <row r="239" spans="15:19" x14ac:dyDescent="0.25">
      <c r="O239" s="16">
        <v>29501077</v>
      </c>
      <c r="P239" s="16" t="s">
        <v>252</v>
      </c>
      <c r="R239" s="21">
        <v>49500215</v>
      </c>
      <c r="S239" s="35" t="s">
        <v>11</v>
      </c>
    </row>
    <row r="240" spans="15:19" x14ac:dyDescent="0.25">
      <c r="O240" s="16">
        <v>49500143</v>
      </c>
      <c r="P240" s="16" t="s">
        <v>252</v>
      </c>
      <c r="R240" s="21">
        <v>49500216</v>
      </c>
      <c r="S240" s="35" t="s">
        <v>11</v>
      </c>
    </row>
    <row r="241" spans="15:19" x14ac:dyDescent="0.25">
      <c r="O241" s="16">
        <v>49500144</v>
      </c>
      <c r="P241" s="16" t="s">
        <v>252</v>
      </c>
      <c r="R241" s="21">
        <v>49500218</v>
      </c>
      <c r="S241" s="35" t="s">
        <v>11</v>
      </c>
    </row>
    <row r="242" spans="15:19" x14ac:dyDescent="0.25">
      <c r="O242" s="16">
        <v>29500613</v>
      </c>
      <c r="P242" s="16" t="s">
        <v>252</v>
      </c>
      <c r="R242" s="30">
        <v>49900001</v>
      </c>
      <c r="S242" s="34" t="s">
        <v>8</v>
      </c>
    </row>
    <row r="243" spans="15:19" x14ac:dyDescent="0.25">
      <c r="O243" s="16">
        <v>29501078</v>
      </c>
      <c r="P243" s="16" t="s">
        <v>252</v>
      </c>
      <c r="R243" s="30">
        <v>49900002</v>
      </c>
      <c r="S243" s="34" t="s">
        <v>8</v>
      </c>
    </row>
    <row r="244" spans="15:19" x14ac:dyDescent="0.25">
      <c r="O244" s="16">
        <v>49500218</v>
      </c>
      <c r="P244" s="16" t="s">
        <v>252</v>
      </c>
      <c r="R244" s="21">
        <v>50000011</v>
      </c>
      <c r="S244" s="35" t="s">
        <v>192</v>
      </c>
    </row>
    <row r="245" spans="15:19" x14ac:dyDescent="0.25">
      <c r="O245" s="16">
        <v>49500084</v>
      </c>
      <c r="P245" s="16" t="s">
        <v>252</v>
      </c>
      <c r="R245" s="30">
        <v>50000275</v>
      </c>
      <c r="S245" s="34" t="s">
        <v>192</v>
      </c>
    </row>
    <row r="246" spans="15:19" x14ac:dyDescent="0.25">
      <c r="O246" s="16">
        <v>29501055</v>
      </c>
      <c r="P246" s="16" t="s">
        <v>199</v>
      </c>
      <c r="R246" s="30">
        <v>57000277</v>
      </c>
      <c r="S246" s="34" t="s">
        <v>245</v>
      </c>
    </row>
    <row r="247" spans="15:19" x14ac:dyDescent="0.25">
      <c r="O247" s="16">
        <v>29500498</v>
      </c>
      <c r="P247" s="16" t="s">
        <v>199</v>
      </c>
      <c r="R247" s="30">
        <v>58000902</v>
      </c>
      <c r="S247" s="34" t="s">
        <v>188</v>
      </c>
    </row>
    <row r="248" spans="15:19" x14ac:dyDescent="0.25">
      <c r="O248" s="16">
        <v>29500861</v>
      </c>
      <c r="P248" s="16" t="s">
        <v>199</v>
      </c>
      <c r="R248" s="21">
        <v>59000034</v>
      </c>
      <c r="S248" s="35" t="s">
        <v>10</v>
      </c>
    </row>
    <row r="249" spans="15:19" x14ac:dyDescent="0.25">
      <c r="O249" s="16">
        <v>29501075</v>
      </c>
      <c r="P249" s="16" t="s">
        <v>199</v>
      </c>
      <c r="R249" s="30">
        <v>59500021</v>
      </c>
      <c r="S249" s="34" t="s">
        <v>11</v>
      </c>
    </row>
    <row r="250" spans="15:19" x14ac:dyDescent="0.25">
      <c r="O250" s="16">
        <v>29501082</v>
      </c>
      <c r="P250" s="16" t="s">
        <v>199</v>
      </c>
      <c r="R250" s="21">
        <v>59500051</v>
      </c>
      <c r="S250" s="35" t="s">
        <v>11</v>
      </c>
    </row>
    <row r="251" spans="15:19" x14ac:dyDescent="0.25">
      <c r="O251" s="16">
        <v>29501061</v>
      </c>
      <c r="P251" s="16" t="s">
        <v>199</v>
      </c>
      <c r="R251" s="21">
        <v>295000913</v>
      </c>
      <c r="S251" s="35" t="s">
        <v>188</v>
      </c>
    </row>
    <row r="252" spans="15:19" x14ac:dyDescent="0.25">
      <c r="O252" s="16">
        <v>49500089</v>
      </c>
      <c r="P252" s="16" t="s">
        <v>199</v>
      </c>
      <c r="R252" s="30" t="s">
        <v>52</v>
      </c>
      <c r="S252" s="34" t="s">
        <v>188</v>
      </c>
    </row>
    <row r="253" spans="15:19" x14ac:dyDescent="0.25">
      <c r="O253" s="16">
        <v>49500147</v>
      </c>
      <c r="P253" s="16" t="s">
        <v>199</v>
      </c>
      <c r="R253" s="30" t="s">
        <v>52</v>
      </c>
      <c r="S253" s="34" t="s">
        <v>174</v>
      </c>
    </row>
    <row r="254" spans="15:19" x14ac:dyDescent="0.25">
      <c r="O254" s="16">
        <v>49500213</v>
      </c>
      <c r="P254" s="16" t="s">
        <v>199</v>
      </c>
      <c r="R254" s="30" t="s">
        <v>52</v>
      </c>
      <c r="S254" s="34" t="s">
        <v>182</v>
      </c>
    </row>
    <row r="255" spans="15:19" x14ac:dyDescent="0.25">
      <c r="O255" s="16">
        <v>29501065</v>
      </c>
      <c r="P255" s="16" t="s">
        <v>199</v>
      </c>
      <c r="R255" s="21" t="s">
        <v>52</v>
      </c>
      <c r="S255" s="35" t="s">
        <v>196</v>
      </c>
    </row>
    <row r="256" spans="15:19" x14ac:dyDescent="0.25">
      <c r="O256" s="16">
        <v>49500216</v>
      </c>
      <c r="P256" s="16" t="s">
        <v>199</v>
      </c>
      <c r="R256" s="21" t="s">
        <v>52</v>
      </c>
      <c r="S256" s="35" t="s">
        <v>9</v>
      </c>
    </row>
    <row r="257" spans="15:19" x14ac:dyDescent="0.25">
      <c r="O257" s="16">
        <v>49500090</v>
      </c>
      <c r="P257" s="16" t="s">
        <v>199</v>
      </c>
      <c r="R257" s="30" t="s">
        <v>52</v>
      </c>
      <c r="S257" s="34" t="s">
        <v>293</v>
      </c>
    </row>
    <row r="258" spans="15:19" x14ac:dyDescent="0.25">
      <c r="O258" s="16">
        <v>29501060</v>
      </c>
      <c r="P258" s="16" t="s">
        <v>199</v>
      </c>
      <c r="R258" s="21" t="s">
        <v>52</v>
      </c>
      <c r="S258" s="35" t="s">
        <v>216</v>
      </c>
    </row>
    <row r="259" spans="15:19" x14ac:dyDescent="0.25">
      <c r="O259" s="16">
        <v>29500821</v>
      </c>
      <c r="P259" s="16" t="s">
        <v>213</v>
      </c>
      <c r="R259" s="21" t="s">
        <v>52</v>
      </c>
      <c r="S259" s="35" t="s">
        <v>166</v>
      </c>
    </row>
    <row r="260" spans="15:19" x14ac:dyDescent="0.25">
      <c r="O260" s="16">
        <v>29500754</v>
      </c>
      <c r="P260" s="16" t="s">
        <v>213</v>
      </c>
      <c r="R260" s="30" t="s">
        <v>52</v>
      </c>
      <c r="S260" s="34" t="s">
        <v>199</v>
      </c>
    </row>
    <row r="261" spans="15:19" x14ac:dyDescent="0.25">
      <c r="O261" s="16">
        <v>23500062</v>
      </c>
      <c r="P261" s="16" t="s">
        <v>213</v>
      </c>
      <c r="R261" s="21" t="s">
        <v>52</v>
      </c>
      <c r="S261" s="35" t="s">
        <v>195</v>
      </c>
    </row>
    <row r="262" spans="15:19" x14ac:dyDescent="0.25">
      <c r="O262" s="16">
        <v>49500056</v>
      </c>
      <c r="P262" s="16" t="s">
        <v>213</v>
      </c>
      <c r="R262" s="30" t="s">
        <v>52</v>
      </c>
      <c r="S262" s="34" t="s">
        <v>6</v>
      </c>
    </row>
    <row r="263" spans="15:19" x14ac:dyDescent="0.25">
      <c r="O263" s="16">
        <v>29500734</v>
      </c>
      <c r="P263" s="16" t="s">
        <v>213</v>
      </c>
      <c r="R263" s="30" t="s">
        <v>52</v>
      </c>
      <c r="S263" s="34">
        <v>3020</v>
      </c>
    </row>
    <row r="264" spans="15:19" x14ac:dyDescent="0.25">
      <c r="O264" s="16">
        <v>29500594</v>
      </c>
      <c r="P264" s="16" t="s">
        <v>213</v>
      </c>
      <c r="R264" s="21" t="s">
        <v>52</v>
      </c>
      <c r="S264" s="35" t="s">
        <v>239</v>
      </c>
    </row>
    <row r="265" spans="15:19" x14ac:dyDescent="0.25">
      <c r="O265" s="16">
        <v>49500194</v>
      </c>
      <c r="P265" s="16" t="s">
        <v>175</v>
      </c>
      <c r="R265" s="30" t="s">
        <v>52</v>
      </c>
      <c r="S265" s="34" t="s">
        <v>191</v>
      </c>
    </row>
    <row r="266" spans="15:19" x14ac:dyDescent="0.25">
      <c r="O266" s="16">
        <v>29500895</v>
      </c>
      <c r="P266" s="16" t="s">
        <v>175</v>
      </c>
      <c r="R266" s="30" t="s">
        <v>52</v>
      </c>
      <c r="S266" s="34">
        <v>3010</v>
      </c>
    </row>
    <row r="267" spans="15:19" x14ac:dyDescent="0.25">
      <c r="O267" s="16">
        <v>29501041</v>
      </c>
      <c r="P267" s="16" t="s">
        <v>217</v>
      </c>
      <c r="R267" s="21" t="s">
        <v>52</v>
      </c>
      <c r="S267" s="35" t="s">
        <v>170</v>
      </c>
    </row>
    <row r="268" spans="15:19" x14ac:dyDescent="0.25">
      <c r="O268" s="16">
        <v>29501029</v>
      </c>
      <c r="P268" s="16" t="s">
        <v>217</v>
      </c>
      <c r="R268" s="21" t="s">
        <v>52</v>
      </c>
      <c r="S268" s="35">
        <v>3100</v>
      </c>
    </row>
    <row r="269" spans="15:19" x14ac:dyDescent="0.25">
      <c r="O269" s="16">
        <v>29500906</v>
      </c>
      <c r="P269" s="16" t="s">
        <v>217</v>
      </c>
      <c r="R269" s="30" t="s">
        <v>52</v>
      </c>
      <c r="S269" s="34" t="s">
        <v>185</v>
      </c>
    </row>
    <row r="270" spans="15:19" x14ac:dyDescent="0.25">
      <c r="O270" s="16">
        <v>29500886</v>
      </c>
      <c r="P270" s="16" t="s">
        <v>217</v>
      </c>
      <c r="R270" s="21" t="s">
        <v>52</v>
      </c>
      <c r="S270" s="35" t="s">
        <v>208</v>
      </c>
    </row>
    <row r="271" spans="15:19" x14ac:dyDescent="0.25">
      <c r="O271" s="16">
        <v>29501009</v>
      </c>
      <c r="P271" s="16" t="s">
        <v>217</v>
      </c>
      <c r="R271" s="30" t="s">
        <v>52</v>
      </c>
      <c r="S271" s="34" t="s">
        <v>209</v>
      </c>
    </row>
    <row r="272" spans="15:19" x14ac:dyDescent="0.25">
      <c r="O272" s="16">
        <v>29500482</v>
      </c>
      <c r="P272" s="16" t="s">
        <v>172</v>
      </c>
      <c r="R272" s="30" t="s">
        <v>373</v>
      </c>
      <c r="S272" s="34" t="s">
        <v>174</v>
      </c>
    </row>
    <row r="273" spans="15:19" x14ac:dyDescent="0.25">
      <c r="O273" s="16">
        <v>29501028</v>
      </c>
      <c r="P273" s="16" t="s">
        <v>172</v>
      </c>
      <c r="R273" s="21" t="s">
        <v>321</v>
      </c>
      <c r="S273" s="35" t="s">
        <v>166</v>
      </c>
    </row>
    <row r="274" spans="15:19" x14ac:dyDescent="0.25">
      <c r="O274" s="16">
        <v>29501020</v>
      </c>
      <c r="P274" s="16" t="s">
        <v>172</v>
      </c>
      <c r="R274" s="21" t="s">
        <v>194</v>
      </c>
      <c r="S274" s="35" t="s">
        <v>7</v>
      </c>
    </row>
    <row r="275" spans="15:19" x14ac:dyDescent="0.25">
      <c r="O275" s="16">
        <v>29501039</v>
      </c>
      <c r="P275" s="16" t="s">
        <v>172</v>
      </c>
      <c r="R275" s="21" t="s">
        <v>144</v>
      </c>
      <c r="S275" s="35" t="s">
        <v>224</v>
      </c>
    </row>
    <row r="276" spans="15:19" x14ac:dyDescent="0.25">
      <c r="O276" s="16">
        <v>29500910</v>
      </c>
      <c r="P276" s="16" t="s">
        <v>172</v>
      </c>
      <c r="R276" s="30" t="s">
        <v>244</v>
      </c>
      <c r="S276" s="34" t="s">
        <v>188</v>
      </c>
    </row>
    <row r="277" spans="15:19" x14ac:dyDescent="0.25">
      <c r="O277" s="16">
        <v>29500909</v>
      </c>
      <c r="P277" s="16" t="s">
        <v>218</v>
      </c>
      <c r="R277" s="21" t="s">
        <v>309</v>
      </c>
      <c r="S277" s="35" t="s">
        <v>308</v>
      </c>
    </row>
    <row r="278" spans="15:19" x14ac:dyDescent="0.25">
      <c r="O278" s="16">
        <v>29500891</v>
      </c>
      <c r="P278" s="16" t="s">
        <v>218</v>
      </c>
      <c r="R278" s="30" t="s">
        <v>310</v>
      </c>
      <c r="S278" s="34" t="s">
        <v>308</v>
      </c>
    </row>
    <row r="279" spans="15:19" x14ac:dyDescent="0.25">
      <c r="O279" s="16">
        <v>31000169</v>
      </c>
      <c r="P279" s="16" t="s">
        <v>594</v>
      </c>
      <c r="R279" s="21" t="s">
        <v>277</v>
      </c>
      <c r="S279" s="35" t="s">
        <v>188</v>
      </c>
    </row>
    <row r="280" spans="15:19" x14ac:dyDescent="0.25">
      <c r="O280" s="16">
        <v>29500823</v>
      </c>
      <c r="P280" s="16" t="s">
        <v>260</v>
      </c>
      <c r="R280" s="21" t="s">
        <v>284</v>
      </c>
      <c r="S280" s="35" t="s">
        <v>166</v>
      </c>
    </row>
    <row r="281" spans="15:19" x14ac:dyDescent="0.25">
      <c r="O281" s="16">
        <v>29501064</v>
      </c>
      <c r="P281" s="16" t="s">
        <v>191</v>
      </c>
      <c r="R281" s="21" t="s">
        <v>324</v>
      </c>
      <c r="S281" s="35" t="s">
        <v>304</v>
      </c>
    </row>
    <row r="282" spans="15:19" x14ac:dyDescent="0.25">
      <c r="O282" s="16">
        <v>29500939</v>
      </c>
      <c r="P282" s="16" t="s">
        <v>168</v>
      </c>
      <c r="R282" s="30" t="s">
        <v>177</v>
      </c>
      <c r="S282" s="34" t="s">
        <v>11</v>
      </c>
    </row>
    <row r="283" spans="15:19" x14ac:dyDescent="0.25">
      <c r="O283" s="16">
        <v>29501072</v>
      </c>
      <c r="P283" s="16" t="s">
        <v>168</v>
      </c>
      <c r="R283" s="30" t="s">
        <v>498</v>
      </c>
      <c r="S283" s="34" t="s">
        <v>170</v>
      </c>
    </row>
    <row r="284" spans="15:19" x14ac:dyDescent="0.25">
      <c r="O284" s="16">
        <v>29500622</v>
      </c>
      <c r="P284" s="16" t="s">
        <v>168</v>
      </c>
      <c r="R284" s="21" t="s">
        <v>238</v>
      </c>
      <c r="S284" s="35" t="s">
        <v>188</v>
      </c>
    </row>
    <row r="285" spans="15:19" x14ac:dyDescent="0.25">
      <c r="O285" s="16">
        <v>23000532</v>
      </c>
      <c r="P285" s="16" t="s">
        <v>265</v>
      </c>
      <c r="R285" s="21" t="s">
        <v>108</v>
      </c>
      <c r="S285" s="35" t="s">
        <v>196</v>
      </c>
    </row>
    <row r="286" spans="15:19" x14ac:dyDescent="0.25">
      <c r="O286" s="16">
        <v>29500481</v>
      </c>
      <c r="P286" s="16" t="s">
        <v>165</v>
      </c>
      <c r="R286" s="30" t="s">
        <v>108</v>
      </c>
      <c r="S286" s="34" t="s">
        <v>9</v>
      </c>
    </row>
    <row r="287" spans="15:19" x14ac:dyDescent="0.25">
      <c r="O287" s="16">
        <v>29500594</v>
      </c>
      <c r="P287" s="16" t="s">
        <v>165</v>
      </c>
      <c r="R287" s="30" t="s">
        <v>108</v>
      </c>
      <c r="S287" s="34" t="s">
        <v>7</v>
      </c>
    </row>
    <row r="288" spans="15:19" x14ac:dyDescent="0.25">
      <c r="O288" s="16">
        <v>29501017</v>
      </c>
      <c r="P288" s="16" t="s">
        <v>165</v>
      </c>
      <c r="R288" s="21" t="s">
        <v>108</v>
      </c>
      <c r="S288" s="35" t="s">
        <v>208</v>
      </c>
    </row>
    <row r="289" spans="15:19" x14ac:dyDescent="0.25">
      <c r="O289" s="16">
        <v>32000066</v>
      </c>
      <c r="P289" s="16" t="s">
        <v>185</v>
      </c>
      <c r="R289" s="21" t="s">
        <v>108</v>
      </c>
      <c r="S289" s="35" t="s">
        <v>188</v>
      </c>
    </row>
    <row r="290" spans="15:19" x14ac:dyDescent="0.25">
      <c r="O290" s="16">
        <v>57000677</v>
      </c>
      <c r="P290" s="16" t="s">
        <v>245</v>
      </c>
      <c r="R290" s="21" t="s">
        <v>108</v>
      </c>
      <c r="S290" s="35" t="s">
        <v>195</v>
      </c>
    </row>
    <row r="291" spans="15:19" x14ac:dyDescent="0.25">
      <c r="O291" s="16">
        <v>32000068</v>
      </c>
      <c r="P291" s="16" t="s">
        <v>546</v>
      </c>
      <c r="R291" s="30" t="s">
        <v>108</v>
      </c>
      <c r="S291" s="34" t="s">
        <v>191</v>
      </c>
    </row>
    <row r="292" spans="15:19" x14ac:dyDescent="0.25">
      <c r="O292" s="16">
        <v>32000049</v>
      </c>
      <c r="P292" s="16" t="s">
        <v>546</v>
      </c>
      <c r="R292" s="21" t="s">
        <v>108</v>
      </c>
      <c r="S292" s="35" t="s">
        <v>166</v>
      </c>
    </row>
    <row r="293" spans="15:19" x14ac:dyDescent="0.25">
      <c r="O293" s="16">
        <v>32000106</v>
      </c>
      <c r="P293" s="16" t="s">
        <v>334</v>
      </c>
      <c r="R293" s="30" t="s">
        <v>108</v>
      </c>
      <c r="S293" s="34" t="s">
        <v>199</v>
      </c>
    </row>
    <row r="294" spans="15:19" x14ac:dyDescent="0.25">
      <c r="O294" s="16">
        <v>32000065</v>
      </c>
      <c r="P294" s="16" t="s">
        <v>334</v>
      </c>
      <c r="R294" s="21" t="s">
        <v>108</v>
      </c>
      <c r="S294" s="35" t="s">
        <v>260</v>
      </c>
    </row>
    <row r="295" spans="15:19" x14ac:dyDescent="0.25">
      <c r="O295" s="16">
        <v>32000107</v>
      </c>
      <c r="P295" s="16" t="s">
        <v>334</v>
      </c>
      <c r="R295" s="21" t="s">
        <v>108</v>
      </c>
      <c r="S295" s="35" t="s">
        <v>239</v>
      </c>
    </row>
    <row r="296" spans="15:19" x14ac:dyDescent="0.25">
      <c r="O296" s="16">
        <v>32000092</v>
      </c>
      <c r="P296" s="16" t="s">
        <v>255</v>
      </c>
      <c r="R296" s="30" t="s">
        <v>108</v>
      </c>
      <c r="S296" s="34" t="s">
        <v>11</v>
      </c>
    </row>
    <row r="297" spans="15:19" x14ac:dyDescent="0.25">
      <c r="O297" s="16">
        <v>29500754</v>
      </c>
      <c r="P297" s="16" t="s">
        <v>188</v>
      </c>
      <c r="R297" s="30" t="s">
        <v>108</v>
      </c>
      <c r="S297" s="34" t="s">
        <v>252</v>
      </c>
    </row>
    <row r="298" spans="15:19" x14ac:dyDescent="0.25">
      <c r="O298" s="16">
        <v>29500879</v>
      </c>
      <c r="P298" s="16">
        <v>3050</v>
      </c>
      <c r="R298" s="21" t="s">
        <v>108</v>
      </c>
      <c r="S298" s="35" t="s">
        <v>174</v>
      </c>
    </row>
    <row r="299" spans="15:19" x14ac:dyDescent="0.25">
      <c r="O299" s="16">
        <v>29500917</v>
      </c>
      <c r="P299" s="16" t="s">
        <v>188</v>
      </c>
      <c r="R299" s="30" t="s">
        <v>614</v>
      </c>
      <c r="S299" s="34" t="s">
        <v>264</v>
      </c>
    </row>
    <row r="300" spans="15:19" x14ac:dyDescent="0.25">
      <c r="O300" s="16">
        <v>29600001</v>
      </c>
      <c r="P300" s="16" t="s">
        <v>8</v>
      </c>
      <c r="R300" s="21" t="s">
        <v>108</v>
      </c>
      <c r="S300" s="35" t="s">
        <v>265</v>
      </c>
    </row>
    <row r="301" spans="15:19" x14ac:dyDescent="0.25">
      <c r="O301" s="16">
        <v>29600002</v>
      </c>
      <c r="P301" s="16" t="s">
        <v>188</v>
      </c>
      <c r="R301" s="30" t="s">
        <v>108</v>
      </c>
      <c r="S301" s="34" t="s">
        <v>213</v>
      </c>
    </row>
    <row r="302" spans="15:19" x14ac:dyDescent="0.25">
      <c r="O302" s="16">
        <v>29600009</v>
      </c>
      <c r="P302" s="16" t="s">
        <v>166</v>
      </c>
      <c r="R302" s="21" t="s">
        <v>108</v>
      </c>
      <c r="S302" s="35" t="s">
        <v>278</v>
      </c>
    </row>
    <row r="303" spans="15:19" x14ac:dyDescent="0.25">
      <c r="O303" s="16">
        <v>29600025</v>
      </c>
      <c r="P303" s="16">
        <v>3010</v>
      </c>
      <c r="R303" s="30" t="s">
        <v>108</v>
      </c>
      <c r="S303" s="34" t="s">
        <v>209</v>
      </c>
    </row>
    <row r="304" spans="15:19" x14ac:dyDescent="0.25">
      <c r="O304" s="16">
        <v>29600027</v>
      </c>
      <c r="P304" s="16" t="s">
        <v>166</v>
      </c>
      <c r="R304" s="30" t="s">
        <v>108</v>
      </c>
      <c r="S304" s="34" t="s">
        <v>182</v>
      </c>
    </row>
    <row r="305" spans="15:19" x14ac:dyDescent="0.25">
      <c r="O305" s="16">
        <v>29600029</v>
      </c>
      <c r="P305" s="16" t="s">
        <v>322</v>
      </c>
      <c r="R305" s="21" t="s">
        <v>108</v>
      </c>
      <c r="S305" s="35" t="s">
        <v>293</v>
      </c>
    </row>
    <row r="306" spans="15:19" x14ac:dyDescent="0.25">
      <c r="O306" s="16">
        <v>49500166</v>
      </c>
      <c r="P306" s="16">
        <v>5033</v>
      </c>
      <c r="R306" s="30" t="s">
        <v>108</v>
      </c>
      <c r="S306" s="34" t="s">
        <v>294</v>
      </c>
    </row>
    <row r="307" spans="15:19" x14ac:dyDescent="0.25">
      <c r="O307" s="16">
        <v>29600011</v>
      </c>
      <c r="P307" s="16" t="s">
        <v>322</v>
      </c>
      <c r="R307" s="30" t="s">
        <v>108</v>
      </c>
      <c r="S307" s="34" t="s">
        <v>170</v>
      </c>
    </row>
    <row r="308" spans="15:19" x14ac:dyDescent="0.25">
      <c r="O308" s="16">
        <v>29600013</v>
      </c>
      <c r="P308" s="16" t="s">
        <v>170</v>
      </c>
      <c r="R308" s="30" t="s">
        <v>108</v>
      </c>
      <c r="S308" s="34" t="s">
        <v>185</v>
      </c>
    </row>
    <row r="309" spans="15:19" x14ac:dyDescent="0.25">
      <c r="O309" s="16">
        <v>29600027</v>
      </c>
      <c r="P309" s="16" t="s">
        <v>170</v>
      </c>
      <c r="R309" s="30" t="s">
        <v>271</v>
      </c>
      <c r="S309" s="34" t="s">
        <v>196</v>
      </c>
    </row>
    <row r="310" spans="15:19" x14ac:dyDescent="0.25">
      <c r="O310" s="16">
        <v>32000091</v>
      </c>
      <c r="P310" s="16" t="s">
        <v>170</v>
      </c>
      <c r="R310" s="21" t="s">
        <v>271</v>
      </c>
      <c r="S310" s="35" t="s">
        <v>9</v>
      </c>
    </row>
    <row r="311" spans="15:19" x14ac:dyDescent="0.25">
      <c r="R311" s="30" t="s">
        <v>271</v>
      </c>
      <c r="S311" s="34" t="s">
        <v>191</v>
      </c>
    </row>
    <row r="312" spans="15:19" x14ac:dyDescent="0.25">
      <c r="O312" s="16">
        <v>29500593</v>
      </c>
      <c r="P312" s="16" t="s">
        <v>239</v>
      </c>
      <c r="R312" s="21" t="s">
        <v>179</v>
      </c>
      <c r="S312" s="35" t="s">
        <v>166</v>
      </c>
    </row>
    <row r="313" spans="15:19" x14ac:dyDescent="0.25">
      <c r="O313" s="16">
        <v>32000038</v>
      </c>
      <c r="P313" s="16" t="s">
        <v>195</v>
      </c>
      <c r="R313" s="30" t="s">
        <v>197</v>
      </c>
      <c r="S313" s="34" t="s">
        <v>170</v>
      </c>
    </row>
    <row r="314" spans="15:19" x14ac:dyDescent="0.25">
      <c r="O314" s="16">
        <v>29500945</v>
      </c>
      <c r="P314" s="16">
        <v>3010</v>
      </c>
      <c r="R314" s="21" t="s">
        <v>270</v>
      </c>
      <c r="S314" s="35" t="s">
        <v>224</v>
      </c>
    </row>
    <row r="315" spans="15:19" x14ac:dyDescent="0.25">
      <c r="O315" s="16">
        <v>29500816</v>
      </c>
      <c r="P315" s="16">
        <v>5030</v>
      </c>
      <c r="R315" s="21" t="s">
        <v>183</v>
      </c>
      <c r="S315" s="35" t="s">
        <v>182</v>
      </c>
    </row>
    <row r="316" spans="15:19" x14ac:dyDescent="0.25">
      <c r="O316" s="16">
        <v>29501054</v>
      </c>
      <c r="P316" s="16">
        <v>3050</v>
      </c>
      <c r="R316" s="21" t="s">
        <v>267</v>
      </c>
      <c r="S316" s="35" t="s">
        <v>9</v>
      </c>
    </row>
    <row r="317" spans="15:19" x14ac:dyDescent="0.25">
      <c r="O317" s="16">
        <v>29600023</v>
      </c>
      <c r="P317" s="16">
        <v>3050</v>
      </c>
      <c r="R317" s="30" t="s">
        <v>508</v>
      </c>
      <c r="S317" s="34" t="s">
        <v>7</v>
      </c>
    </row>
    <row r="318" spans="15:19" x14ac:dyDescent="0.25">
      <c r="O318" s="16">
        <v>49500088</v>
      </c>
      <c r="P318" s="16" t="s">
        <v>165</v>
      </c>
      <c r="R318" s="21" t="s">
        <v>485</v>
      </c>
      <c r="S318" s="35" t="s">
        <v>613</v>
      </c>
    </row>
    <row r="319" spans="15:19" x14ac:dyDescent="0.25">
      <c r="O319" s="16">
        <v>31900002</v>
      </c>
      <c r="P319" s="16">
        <v>3050</v>
      </c>
      <c r="R319" s="30" t="s">
        <v>302</v>
      </c>
      <c r="S319" s="34" t="s">
        <v>8</v>
      </c>
    </row>
    <row r="320" spans="15:19" x14ac:dyDescent="0.25">
      <c r="O320" s="16">
        <v>32000036</v>
      </c>
      <c r="P320" s="16">
        <v>3010</v>
      </c>
      <c r="R320" s="21" t="s">
        <v>279</v>
      </c>
      <c r="S320" s="35" t="s">
        <v>255</v>
      </c>
    </row>
    <row r="321" spans="18:19" x14ac:dyDescent="0.25">
      <c r="R321" s="30" t="s">
        <v>285</v>
      </c>
      <c r="S321" s="34" t="s">
        <v>255</v>
      </c>
    </row>
    <row r="322" spans="18:19" x14ac:dyDescent="0.25">
      <c r="R322" s="21" t="s">
        <v>273</v>
      </c>
      <c r="S322" s="35" t="s">
        <v>255</v>
      </c>
    </row>
    <row r="323" spans="18:19" x14ac:dyDescent="0.25">
      <c r="R323" s="30" t="s">
        <v>286</v>
      </c>
      <c r="S323" s="34" t="s">
        <v>255</v>
      </c>
    </row>
    <row r="324" spans="18:19" x14ac:dyDescent="0.25">
      <c r="R324" s="21" t="s">
        <v>290</v>
      </c>
      <c r="S324" s="35" t="s">
        <v>255</v>
      </c>
    </row>
    <row r="325" spans="18:19" x14ac:dyDescent="0.25">
      <c r="R325" s="21" t="s">
        <v>291</v>
      </c>
      <c r="S325" s="35" t="s">
        <v>255</v>
      </c>
    </row>
    <row r="326" spans="18:19" x14ac:dyDescent="0.25">
      <c r="R326" s="30" t="s">
        <v>292</v>
      </c>
      <c r="S326" s="34" t="s">
        <v>255</v>
      </c>
    </row>
    <row r="327" spans="18:19" x14ac:dyDescent="0.25">
      <c r="R327" s="21" t="s">
        <v>280</v>
      </c>
      <c r="S327" s="35" t="s">
        <v>255</v>
      </c>
    </row>
    <row r="328" spans="18:19" x14ac:dyDescent="0.25">
      <c r="R328" s="30" t="s">
        <v>274</v>
      </c>
      <c r="S328" s="34" t="s">
        <v>255</v>
      </c>
    </row>
    <row r="329" spans="18:19" x14ac:dyDescent="0.25">
      <c r="R329" s="30" t="s">
        <v>45</v>
      </c>
      <c r="S329" s="34" t="s">
        <v>209</v>
      </c>
    </row>
    <row r="330" spans="18:19" x14ac:dyDescent="0.25">
      <c r="R330" s="21" t="s">
        <v>326</v>
      </c>
      <c r="S330" s="35" t="s">
        <v>170</v>
      </c>
    </row>
    <row r="331" spans="18:19" x14ac:dyDescent="0.25">
      <c r="R331" s="21" t="s">
        <v>246</v>
      </c>
      <c r="S331" s="35" t="s">
        <v>245</v>
      </c>
    </row>
    <row r="332" spans="18:19" x14ac:dyDescent="0.25">
      <c r="R332" s="21" t="s">
        <v>186</v>
      </c>
      <c r="S332" s="35" t="s">
        <v>185</v>
      </c>
    </row>
    <row r="333" spans="18:19" x14ac:dyDescent="0.25">
      <c r="R333" s="30" t="s">
        <v>287</v>
      </c>
      <c r="S333" s="34" t="s">
        <v>170</v>
      </c>
    </row>
    <row r="334" spans="18:19" x14ac:dyDescent="0.25">
      <c r="R334" s="21" t="s">
        <v>224</v>
      </c>
      <c r="S334" s="35" t="s">
        <v>185</v>
      </c>
    </row>
    <row r="335" spans="18:19" x14ac:dyDescent="0.25">
      <c r="R335" s="30" t="s">
        <v>272</v>
      </c>
      <c r="S335" s="35" t="s">
        <v>174</v>
      </c>
    </row>
    <row r="336" spans="18:19" x14ac:dyDescent="0.25">
      <c r="R336" s="30" t="s">
        <v>615</v>
      </c>
      <c r="S336" s="34" t="s">
        <v>165</v>
      </c>
    </row>
    <row r="337" spans="18:19" x14ac:dyDescent="0.25">
      <c r="R337" s="21" t="s">
        <v>231</v>
      </c>
      <c r="S337" s="35" t="s">
        <v>188</v>
      </c>
    </row>
    <row r="338" spans="18:19" x14ac:dyDescent="0.25">
      <c r="R338" s="30" t="s">
        <v>189</v>
      </c>
      <c r="S338" s="34" t="s">
        <v>188</v>
      </c>
    </row>
    <row r="339" spans="18:19" x14ac:dyDescent="0.25">
      <c r="R339" s="21" t="s">
        <v>211</v>
      </c>
      <c r="S339" s="35" t="s">
        <v>166</v>
      </c>
    </row>
    <row r="340" spans="18:19" x14ac:dyDescent="0.25">
      <c r="R340" s="30" t="s">
        <v>407</v>
      </c>
      <c r="S340" s="34" t="s">
        <v>209</v>
      </c>
    </row>
    <row r="341" spans="18:19" x14ac:dyDescent="0.25">
      <c r="R341" s="21" t="s">
        <v>319</v>
      </c>
      <c r="S341" s="35" t="s">
        <v>263</v>
      </c>
    </row>
    <row r="342" spans="18:19" x14ac:dyDescent="0.25">
      <c r="R342" s="30" t="s">
        <v>61</v>
      </c>
      <c r="S342" s="34" t="s">
        <v>199</v>
      </c>
    </row>
    <row r="343" spans="18:19" x14ac:dyDescent="0.25">
      <c r="R343" s="21" t="s">
        <v>241</v>
      </c>
      <c r="S343" s="35" t="s">
        <v>166</v>
      </c>
    </row>
    <row r="344" spans="18:19" x14ac:dyDescent="0.25">
      <c r="R344" s="30" t="s">
        <v>288</v>
      </c>
      <c r="S344" s="34" t="s">
        <v>11</v>
      </c>
    </row>
    <row r="345" spans="18:19" x14ac:dyDescent="0.25">
      <c r="R345" s="30" t="s">
        <v>117</v>
      </c>
      <c r="S345" s="34" t="s">
        <v>195</v>
      </c>
    </row>
    <row r="346" spans="18:19" x14ac:dyDescent="0.25">
      <c r="R346" s="30" t="s">
        <v>200</v>
      </c>
      <c r="S346" s="34" t="s">
        <v>188</v>
      </c>
    </row>
    <row r="347" spans="18:19" x14ac:dyDescent="0.25">
      <c r="R347" s="21" t="s">
        <v>66</v>
      </c>
      <c r="S347" s="35" t="s">
        <v>196</v>
      </c>
    </row>
    <row r="348" spans="18:19" x14ac:dyDescent="0.25">
      <c r="R348" s="31" t="s">
        <v>198</v>
      </c>
      <c r="S348" s="35" t="s">
        <v>185</v>
      </c>
    </row>
    <row r="349" spans="18:19" x14ac:dyDescent="0.25">
      <c r="R349" s="21" t="s">
        <v>282</v>
      </c>
      <c r="S349" s="35" t="s">
        <v>8</v>
      </c>
    </row>
    <row r="350" spans="18:19" x14ac:dyDescent="0.25">
      <c r="R350" s="30" t="s">
        <v>227</v>
      </c>
      <c r="S350" s="35" t="s">
        <v>8</v>
      </c>
    </row>
    <row r="351" spans="18:19" x14ac:dyDescent="0.25">
      <c r="R351" s="21" t="s">
        <v>225</v>
      </c>
      <c r="S351" s="35" t="s">
        <v>188</v>
      </c>
    </row>
    <row r="352" spans="18:19" x14ac:dyDescent="0.25">
      <c r="R352" s="30" t="s">
        <v>91</v>
      </c>
      <c r="S352" s="34" t="s">
        <v>8</v>
      </c>
    </row>
    <row r="353" spans="18:19" x14ac:dyDescent="0.25">
      <c r="R353" s="21" t="s">
        <v>415</v>
      </c>
      <c r="S353" s="35" t="s">
        <v>209</v>
      </c>
    </row>
    <row r="354" spans="18:19" x14ac:dyDescent="0.25">
      <c r="R354" s="30" t="s">
        <v>616</v>
      </c>
      <c r="S354" s="34" t="s">
        <v>174</v>
      </c>
    </row>
    <row r="355" spans="18:19" x14ac:dyDescent="0.25">
      <c r="R355" s="21" t="s">
        <v>617</v>
      </c>
      <c r="S355" s="35" t="s">
        <v>195</v>
      </c>
    </row>
    <row r="356" spans="18:19" x14ac:dyDescent="0.25">
      <c r="R356" s="30" t="s">
        <v>242</v>
      </c>
      <c r="S356" s="34" t="s">
        <v>166</v>
      </c>
    </row>
    <row r="357" spans="18:19" x14ac:dyDescent="0.25">
      <c r="R357" s="21" t="s">
        <v>210</v>
      </c>
      <c r="S357" s="35" t="s">
        <v>11</v>
      </c>
    </row>
    <row r="358" spans="18:19" x14ac:dyDescent="0.25">
      <c r="R358" s="30" t="s">
        <v>269</v>
      </c>
      <c r="S358" s="34" t="s">
        <v>166</v>
      </c>
    </row>
    <row r="359" spans="18:19" x14ac:dyDescent="0.25">
      <c r="R359" s="30" t="s">
        <v>327</v>
      </c>
      <c r="S359" s="34" t="s">
        <v>249</v>
      </c>
    </row>
    <row r="360" spans="18:19" x14ac:dyDescent="0.25">
      <c r="R360" s="21" t="s">
        <v>235</v>
      </c>
      <c r="S360" s="35" t="s">
        <v>166</v>
      </c>
    </row>
    <row r="361" spans="18:19" x14ac:dyDescent="0.25">
      <c r="R361" s="21" t="s">
        <v>281</v>
      </c>
      <c r="S361" s="35" t="s">
        <v>185</v>
      </c>
    </row>
    <row r="362" spans="18:19" x14ac:dyDescent="0.25">
      <c r="R362" s="21" t="s">
        <v>331</v>
      </c>
      <c r="S362" s="35" t="s">
        <v>208</v>
      </c>
    </row>
    <row r="363" spans="18:19" x14ac:dyDescent="0.25">
      <c r="R363" s="21" t="s">
        <v>289</v>
      </c>
      <c r="S363" s="35" t="s">
        <v>170</v>
      </c>
    </row>
    <row r="364" spans="18:19" x14ac:dyDescent="0.25">
      <c r="R364" s="30" t="s">
        <v>312</v>
      </c>
      <c r="S364" s="34" t="s">
        <v>7</v>
      </c>
    </row>
    <row r="365" spans="18:19" x14ac:dyDescent="0.25">
      <c r="R365" s="21" t="s">
        <v>65</v>
      </c>
      <c r="S365" s="35" t="s">
        <v>195</v>
      </c>
    </row>
    <row r="366" spans="18:19" x14ac:dyDescent="0.25">
      <c r="R366" s="30" t="s">
        <v>54</v>
      </c>
      <c r="S366" s="34" t="s">
        <v>304</v>
      </c>
    </row>
    <row r="367" spans="18:19" x14ac:dyDescent="0.25">
      <c r="R367" s="21" t="s">
        <v>315</v>
      </c>
      <c r="S367" s="35" t="s">
        <v>314</v>
      </c>
    </row>
    <row r="368" spans="18:19" x14ac:dyDescent="0.25">
      <c r="R368" s="30" t="s">
        <v>458</v>
      </c>
      <c r="S368" s="34" t="s">
        <v>196</v>
      </c>
    </row>
    <row r="369" spans="18:19" x14ac:dyDescent="0.25">
      <c r="R369" s="21" t="s">
        <v>316</v>
      </c>
      <c r="S369" s="35" t="s">
        <v>166</v>
      </c>
    </row>
    <row r="370" spans="18:19" x14ac:dyDescent="0.25">
      <c r="R370" s="30" t="s">
        <v>56</v>
      </c>
      <c r="S370" s="34" t="s">
        <v>8</v>
      </c>
    </row>
    <row r="371" spans="18:19" x14ac:dyDescent="0.25">
      <c r="R371" s="21" t="s">
        <v>55</v>
      </c>
      <c r="S371" s="35" t="s">
        <v>293</v>
      </c>
    </row>
    <row r="372" spans="18:19" x14ac:dyDescent="0.25">
      <c r="R372" s="21" t="s">
        <v>329</v>
      </c>
      <c r="S372" s="34" t="s">
        <v>11</v>
      </c>
    </row>
    <row r="373" spans="18:19" x14ac:dyDescent="0.25">
      <c r="R373" s="31">
        <v>29500942</v>
      </c>
      <c r="S373" s="15" t="s">
        <v>8</v>
      </c>
    </row>
    <row r="374" spans="18:19" x14ac:dyDescent="0.25">
      <c r="R374" s="16">
        <v>23500369</v>
      </c>
      <c r="S374" t="s">
        <v>188</v>
      </c>
    </row>
    <row r="375" spans="18:19" x14ac:dyDescent="0.25">
      <c r="R375" s="16">
        <v>29600020</v>
      </c>
      <c r="S375" s="34" t="s">
        <v>8</v>
      </c>
    </row>
    <row r="376" spans="18:19" x14ac:dyDescent="0.25">
      <c r="R376" s="16">
        <v>29600028</v>
      </c>
      <c r="S376" s="34" t="s">
        <v>8</v>
      </c>
    </row>
    <row r="377" spans="18:19" x14ac:dyDescent="0.25">
      <c r="R377" s="16">
        <v>29600030</v>
      </c>
      <c r="S377" s="34" t="s">
        <v>8</v>
      </c>
    </row>
    <row r="378" spans="18:19" x14ac:dyDescent="0.25">
      <c r="R378" s="16">
        <v>49500149</v>
      </c>
      <c r="S378" s="34" t="s">
        <v>8</v>
      </c>
    </row>
    <row r="379" spans="18:19" x14ac:dyDescent="0.25">
      <c r="R379" s="16">
        <v>49500221</v>
      </c>
      <c r="S379" s="34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AB291"/>
  <sheetViews>
    <sheetView topLeftCell="T1" workbookViewId="0">
      <selection activeCell="Z1" sqref="Z1:AB64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11.42578125" bestFit="1" customWidth="1"/>
    <col min="13" max="14" width="11.42578125" customWidth="1"/>
    <col min="15" max="15" width="7.42578125" bestFit="1" customWidth="1"/>
    <col min="16" max="16" width="5.85546875" bestFit="1" customWidth="1"/>
    <col min="17" max="17" width="6.42578125" bestFit="1" customWidth="1"/>
    <col min="18" max="18" width="25.85546875" bestFit="1" customWidth="1"/>
    <col min="19" max="19" width="25.7109375" bestFit="1" customWidth="1"/>
    <col min="20" max="20" width="6.42578125" bestFit="1" customWidth="1"/>
    <col min="21" max="21" width="16.85546875" bestFit="1" customWidth="1"/>
    <col min="22" max="22" width="59" bestFit="1" customWidth="1"/>
    <col min="23" max="23" width="35.85546875" bestFit="1" customWidth="1"/>
    <col min="24" max="24" width="33.5703125" bestFit="1" customWidth="1"/>
    <col min="25" max="25" width="6.42578125" bestFit="1" customWidth="1"/>
    <col min="26" max="26" width="5.85546875" bestFit="1" customWidth="1"/>
    <col min="27" max="27" width="6.42578125" bestFit="1" customWidth="1"/>
    <col min="28" max="28" width="25" bestFit="1" customWidth="1"/>
    <col min="29" max="29" width="25.42578125" bestFit="1" customWidth="1"/>
    <col min="30" max="30" width="16.140625" bestFit="1" customWidth="1"/>
    <col min="31" max="31" width="5.85546875" bestFit="1" customWidth="1"/>
    <col min="32" max="32" width="6.42578125" bestFit="1" customWidth="1"/>
    <col min="33" max="33" width="25.85546875" bestFit="1" customWidth="1"/>
    <col min="34" max="35" width="25.7109375" bestFit="1" customWidth="1"/>
  </cols>
  <sheetData>
    <row r="1" spans="1:28" x14ac:dyDescent="0.25">
      <c r="A1" t="s">
        <v>13</v>
      </c>
      <c r="B1" t="s">
        <v>150</v>
      </c>
      <c r="C1" t="s">
        <v>618</v>
      </c>
      <c r="D1" t="s">
        <v>619</v>
      </c>
      <c r="E1" t="s">
        <v>620</v>
      </c>
      <c r="F1" t="s">
        <v>621</v>
      </c>
      <c r="G1" t="s">
        <v>622</v>
      </c>
      <c r="H1" t="s">
        <v>623</v>
      </c>
      <c r="P1" t="s">
        <v>13</v>
      </c>
      <c r="Q1" t="s">
        <v>150</v>
      </c>
      <c r="R1" t="s">
        <v>620</v>
      </c>
      <c r="S1" t="s">
        <v>621</v>
      </c>
      <c r="U1" t="s">
        <v>624</v>
      </c>
      <c r="V1" t="s">
        <v>625</v>
      </c>
      <c r="W1" t="s">
        <v>626</v>
      </c>
      <c r="Z1" t="s">
        <v>13</v>
      </c>
      <c r="AA1" t="s">
        <v>150</v>
      </c>
      <c r="AB1" t="s">
        <v>619</v>
      </c>
    </row>
    <row r="2" spans="1:28" x14ac:dyDescent="0.25">
      <c r="A2" s="115" t="s">
        <v>8</v>
      </c>
      <c r="B2">
        <v>33</v>
      </c>
      <c r="C2">
        <v>809.4</v>
      </c>
      <c r="D2">
        <v>50</v>
      </c>
      <c r="E2">
        <v>83654.659999999989</v>
      </c>
      <c r="F2">
        <v>371556.41630499985</v>
      </c>
      <c r="G2">
        <v>0.96754920765920283</v>
      </c>
      <c r="H2">
        <v>5.976953346053885E-2</v>
      </c>
      <c r="N2" s="3"/>
      <c r="P2" s="115" t="s">
        <v>6</v>
      </c>
      <c r="Q2">
        <v>49</v>
      </c>
      <c r="R2" s="3">
        <v>268535.23000000004</v>
      </c>
      <c r="S2" s="13">
        <v>741106.04</v>
      </c>
      <c r="U2">
        <v>29501003</v>
      </c>
      <c r="V2" s="115" t="s">
        <v>635</v>
      </c>
      <c r="W2">
        <v>1</v>
      </c>
      <c r="Z2" s="115" t="s">
        <v>7</v>
      </c>
      <c r="AA2">
        <v>33</v>
      </c>
      <c r="AB2">
        <v>90.6</v>
      </c>
    </row>
    <row r="3" spans="1:28" x14ac:dyDescent="0.25">
      <c r="A3" s="115" t="s">
        <v>7</v>
      </c>
      <c r="B3">
        <v>33</v>
      </c>
      <c r="C3">
        <v>184.1</v>
      </c>
      <c r="D3">
        <v>90.6</v>
      </c>
      <c r="E3">
        <v>102943.20000000001</v>
      </c>
      <c r="F3">
        <v>364959.90480000002</v>
      </c>
      <c r="G3">
        <v>0.17883648458567439</v>
      </c>
      <c r="H3">
        <v>8.8009698552211302E-2</v>
      </c>
      <c r="N3" s="3"/>
      <c r="P3" s="115" t="s">
        <v>6</v>
      </c>
      <c r="Q3">
        <v>33</v>
      </c>
      <c r="R3" s="3">
        <v>101697.34000000001</v>
      </c>
      <c r="S3" s="13">
        <v>268853.70360000001</v>
      </c>
      <c r="U3">
        <v>29501054</v>
      </c>
      <c r="V3" s="115" t="s">
        <v>464</v>
      </c>
      <c r="W3">
        <v>0.5</v>
      </c>
      <c r="Z3" s="115" t="s">
        <v>8</v>
      </c>
      <c r="AA3">
        <v>33</v>
      </c>
      <c r="AB3">
        <v>50</v>
      </c>
    </row>
    <row r="4" spans="1:28" x14ac:dyDescent="0.25">
      <c r="A4" s="115" t="s">
        <v>6</v>
      </c>
      <c r="B4">
        <v>49</v>
      </c>
      <c r="C4">
        <v>3778</v>
      </c>
      <c r="D4">
        <v>131.66666666666669</v>
      </c>
      <c r="E4">
        <v>268535.23000000004</v>
      </c>
      <c r="F4">
        <v>741106.04</v>
      </c>
      <c r="G4">
        <v>1.4068917512238523</v>
      </c>
      <c r="H4">
        <v>4.9031431245228664E-2</v>
      </c>
      <c r="N4" s="3"/>
      <c r="P4" s="115" t="s">
        <v>6</v>
      </c>
      <c r="Q4">
        <v>34</v>
      </c>
      <c r="R4" s="3">
        <v>195619.25000000006</v>
      </c>
      <c r="S4" s="13">
        <v>537449.05163999996</v>
      </c>
      <c r="U4">
        <v>29600008</v>
      </c>
      <c r="V4" s="115" t="s">
        <v>3996</v>
      </c>
      <c r="W4">
        <v>0.5</v>
      </c>
      <c r="Z4" s="115" t="s">
        <v>9</v>
      </c>
      <c r="AA4">
        <v>33</v>
      </c>
      <c r="AB4">
        <v>1</v>
      </c>
    </row>
    <row r="5" spans="1:28" x14ac:dyDescent="0.25">
      <c r="A5" s="115" t="s">
        <v>6</v>
      </c>
      <c r="B5">
        <v>33</v>
      </c>
      <c r="C5">
        <v>1115</v>
      </c>
      <c r="E5">
        <v>101697.34000000001</v>
      </c>
      <c r="F5">
        <v>268853.70360000001</v>
      </c>
      <c r="G5">
        <v>1.0963905250619139</v>
      </c>
      <c r="N5" s="3"/>
      <c r="P5" s="115" t="s">
        <v>6</v>
      </c>
      <c r="Q5">
        <v>35</v>
      </c>
      <c r="R5" s="3">
        <v>227627.63</v>
      </c>
      <c r="S5" s="13">
        <v>634053.52016999992</v>
      </c>
      <c r="U5">
        <v>29900003</v>
      </c>
      <c r="V5" s="115" t="s">
        <v>115</v>
      </c>
      <c r="W5">
        <v>0.5</v>
      </c>
      <c r="Z5" s="115" t="s">
        <v>8</v>
      </c>
      <c r="AA5">
        <v>34</v>
      </c>
      <c r="AB5">
        <v>74.300000000000011</v>
      </c>
    </row>
    <row r="6" spans="1:28" x14ac:dyDescent="0.25">
      <c r="A6" s="115" t="s">
        <v>9</v>
      </c>
      <c r="B6">
        <v>33</v>
      </c>
      <c r="C6">
        <v>100.5</v>
      </c>
      <c r="D6">
        <v>1</v>
      </c>
      <c r="E6">
        <v>49993.119999999966</v>
      </c>
      <c r="F6">
        <v>364491.78799999977</v>
      </c>
      <c r="G6">
        <v>0.20102766140620965</v>
      </c>
      <c r="H6">
        <v>2.0002752378727325E-3</v>
      </c>
      <c r="N6" s="3"/>
      <c r="P6" s="115" t="s">
        <v>6</v>
      </c>
      <c r="Q6">
        <v>36</v>
      </c>
      <c r="R6" s="3">
        <v>202723.38</v>
      </c>
      <c r="S6" s="13">
        <v>571762.02470000007</v>
      </c>
      <c r="U6">
        <v>31000169</v>
      </c>
      <c r="V6" s="115" t="s">
        <v>398</v>
      </c>
      <c r="W6">
        <v>6.0467000000000004</v>
      </c>
      <c r="Z6" s="115" t="s">
        <v>6</v>
      </c>
      <c r="AA6">
        <v>34</v>
      </c>
      <c r="AB6">
        <v>30</v>
      </c>
    </row>
    <row r="7" spans="1:28" x14ac:dyDescent="0.25">
      <c r="A7" s="115" t="s">
        <v>8</v>
      </c>
      <c r="B7">
        <v>49</v>
      </c>
      <c r="C7">
        <v>1980</v>
      </c>
      <c r="D7">
        <v>46</v>
      </c>
      <c r="E7">
        <v>274548.34200000006</v>
      </c>
      <c r="F7">
        <v>1213551.5632999998</v>
      </c>
      <c r="G7">
        <v>0.72118446812547121</v>
      </c>
      <c r="H7">
        <v>1.6754790673622056E-2</v>
      </c>
      <c r="N7" s="3"/>
      <c r="P7" s="115" t="s">
        <v>6</v>
      </c>
      <c r="Q7">
        <v>37</v>
      </c>
      <c r="R7" s="3">
        <v>185422.99999999994</v>
      </c>
      <c r="S7" s="13">
        <v>498444.98790000007</v>
      </c>
      <c r="U7">
        <v>70001240</v>
      </c>
      <c r="V7" s="115" t="s">
        <v>16651</v>
      </c>
      <c r="W7">
        <v>1.1583E-2</v>
      </c>
      <c r="Z7" s="115" t="s">
        <v>7</v>
      </c>
      <c r="AA7">
        <v>34</v>
      </c>
      <c r="AB7">
        <v>200</v>
      </c>
    </row>
    <row r="8" spans="1:28" x14ac:dyDescent="0.25">
      <c r="A8" s="115" t="s">
        <v>8</v>
      </c>
      <c r="B8">
        <v>34</v>
      </c>
      <c r="C8">
        <v>4802.2</v>
      </c>
      <c r="D8">
        <v>74.300000000000011</v>
      </c>
      <c r="E8">
        <v>274446.18000000005</v>
      </c>
      <c r="F8">
        <v>1251036.9723250004</v>
      </c>
      <c r="G8">
        <v>1.7497784082839116</v>
      </c>
      <c r="H8">
        <v>2.7072703289220491E-2</v>
      </c>
      <c r="N8" s="3"/>
      <c r="P8" s="115" t="s">
        <v>6</v>
      </c>
      <c r="Q8">
        <v>38</v>
      </c>
      <c r="R8" s="3">
        <v>227515.16000000003</v>
      </c>
      <c r="S8" s="13">
        <v>643873.44149999984</v>
      </c>
      <c r="U8">
        <v>70001292</v>
      </c>
      <c r="V8" s="115" t="s">
        <v>16652</v>
      </c>
      <c r="W8">
        <v>7.3639999999999999E-3</v>
      </c>
      <c r="Z8" s="115" t="s">
        <v>7</v>
      </c>
      <c r="AA8">
        <v>35</v>
      </c>
      <c r="AB8">
        <v>61.571428571428569</v>
      </c>
    </row>
    <row r="9" spans="1:28" x14ac:dyDescent="0.25">
      <c r="A9" s="115" t="s">
        <v>6</v>
      </c>
      <c r="B9">
        <v>34</v>
      </c>
      <c r="C9">
        <v>4331.2000000000007</v>
      </c>
      <c r="D9">
        <v>30</v>
      </c>
      <c r="E9">
        <v>195619.25000000006</v>
      </c>
      <c r="F9">
        <v>537449.05163999996</v>
      </c>
      <c r="G9">
        <v>2.2140970277720622</v>
      </c>
      <c r="H9">
        <v>1.5335914026865962E-2</v>
      </c>
      <c r="N9" s="3"/>
      <c r="P9" s="115" t="s">
        <v>6</v>
      </c>
      <c r="Q9">
        <v>39</v>
      </c>
      <c r="R9" s="3">
        <v>238279.41999999998</v>
      </c>
      <c r="S9" s="13">
        <v>664607.00639999984</v>
      </c>
      <c r="U9">
        <v>70001656</v>
      </c>
      <c r="V9" s="115" t="s">
        <v>12154</v>
      </c>
      <c r="W9">
        <v>5.0879999999999996E-3</v>
      </c>
      <c r="Z9" s="115" t="s">
        <v>8</v>
      </c>
      <c r="AA9">
        <v>35</v>
      </c>
      <c r="AB9">
        <v>63.65</v>
      </c>
    </row>
    <row r="10" spans="1:28" x14ac:dyDescent="0.25">
      <c r="A10" s="115" t="s">
        <v>7</v>
      </c>
      <c r="B10">
        <v>49</v>
      </c>
      <c r="C10">
        <v>488</v>
      </c>
      <c r="D10">
        <v>139</v>
      </c>
      <c r="E10">
        <v>332909.59999999998</v>
      </c>
      <c r="F10">
        <v>1283036.8454</v>
      </c>
      <c r="G10">
        <v>0.14658634055611494</v>
      </c>
      <c r="H10">
        <v>4.1753076510860611E-2</v>
      </c>
      <c r="N10" s="3"/>
      <c r="P10" s="115" t="s">
        <v>6</v>
      </c>
      <c r="Q10">
        <v>40</v>
      </c>
      <c r="R10" s="3">
        <v>144426.37</v>
      </c>
      <c r="S10" s="13">
        <v>408363.09239999996</v>
      </c>
      <c r="U10">
        <v>70002075</v>
      </c>
      <c r="V10" s="115" t="s">
        <v>12596</v>
      </c>
      <c r="W10">
        <v>5.11E-3</v>
      </c>
      <c r="Z10" s="115" t="s">
        <v>9</v>
      </c>
      <c r="AA10">
        <v>35</v>
      </c>
      <c r="AB10">
        <v>28.466666666666665</v>
      </c>
    </row>
    <row r="11" spans="1:28" x14ac:dyDescent="0.25">
      <c r="A11" s="115" t="s">
        <v>7</v>
      </c>
      <c r="B11">
        <v>34</v>
      </c>
      <c r="C11">
        <v>388</v>
      </c>
      <c r="D11">
        <v>200</v>
      </c>
      <c r="E11">
        <v>457327.60000000003</v>
      </c>
      <c r="F11">
        <v>1609419.2759000002</v>
      </c>
      <c r="G11">
        <v>8.4840713746557161E-2</v>
      </c>
      <c r="H11">
        <v>4.3732326673483077E-2</v>
      </c>
      <c r="N11" s="3"/>
      <c r="P11" s="115" t="s">
        <v>6</v>
      </c>
      <c r="Q11">
        <v>41</v>
      </c>
      <c r="R11" s="3">
        <v>249376.47000000006</v>
      </c>
      <c r="S11" s="13">
        <v>675936.65182000038</v>
      </c>
      <c r="U11">
        <v>70002124</v>
      </c>
      <c r="V11" s="115" t="s">
        <v>12653</v>
      </c>
      <c r="W11">
        <v>5.7159999999999997E-3</v>
      </c>
      <c r="Z11" s="115" t="s">
        <v>6</v>
      </c>
      <c r="AA11">
        <v>35</v>
      </c>
      <c r="AB11">
        <v>35.975000000000001</v>
      </c>
    </row>
    <row r="12" spans="1:28" x14ac:dyDescent="0.25">
      <c r="A12" s="115" t="s">
        <v>7</v>
      </c>
      <c r="B12">
        <v>35</v>
      </c>
      <c r="C12">
        <v>686.4</v>
      </c>
      <c r="D12">
        <v>61.571428571428569</v>
      </c>
      <c r="E12">
        <v>483359.74999999994</v>
      </c>
      <c r="F12">
        <v>1716510.2754999998</v>
      </c>
      <c r="G12">
        <v>0.14200603173929979</v>
      </c>
      <c r="H12">
        <v>1.2738220046544749E-2</v>
      </c>
      <c r="N12" s="3"/>
      <c r="P12" s="115" t="s">
        <v>6</v>
      </c>
      <c r="Q12">
        <v>42</v>
      </c>
      <c r="R12" s="3">
        <v>219963.82000000004</v>
      </c>
      <c r="S12" s="13">
        <v>596945.97303000023</v>
      </c>
      <c r="U12">
        <v>70002125</v>
      </c>
      <c r="V12" s="115" t="s">
        <v>12654</v>
      </c>
      <c r="W12">
        <v>5.2690000000000002E-3</v>
      </c>
      <c r="Z12" s="115" t="s">
        <v>6</v>
      </c>
      <c r="AA12">
        <v>36</v>
      </c>
      <c r="AB12">
        <v>23.175000000000001</v>
      </c>
    </row>
    <row r="13" spans="1:28" x14ac:dyDescent="0.25">
      <c r="A13" s="115" t="s">
        <v>9</v>
      </c>
      <c r="B13">
        <v>49</v>
      </c>
      <c r="C13">
        <v>1414</v>
      </c>
      <c r="D13">
        <v>19</v>
      </c>
      <c r="E13">
        <v>175678.32000000012</v>
      </c>
      <c r="F13">
        <v>1478814.3991799997</v>
      </c>
      <c r="G13">
        <v>0.8048801923879958</v>
      </c>
      <c r="H13">
        <v>1.0815221821337992E-2</v>
      </c>
      <c r="N13" s="3"/>
      <c r="P13" s="115" t="s">
        <v>6</v>
      </c>
      <c r="Q13">
        <v>43</v>
      </c>
      <c r="R13" s="3">
        <v>270819.07999999996</v>
      </c>
      <c r="S13" s="13">
        <v>753298.42450000008</v>
      </c>
      <c r="U13">
        <v>70002348</v>
      </c>
      <c r="V13" s="115" t="s">
        <v>12914</v>
      </c>
      <c r="W13">
        <v>5.8999999999999999E-3</v>
      </c>
      <c r="Z13" s="115" t="s">
        <v>8</v>
      </c>
      <c r="AA13">
        <v>36</v>
      </c>
      <c r="AB13">
        <v>108.69999999999999</v>
      </c>
    </row>
    <row r="14" spans="1:28" x14ac:dyDescent="0.25">
      <c r="A14" s="115" t="s">
        <v>8</v>
      </c>
      <c r="B14">
        <v>35</v>
      </c>
      <c r="C14">
        <v>1501.2</v>
      </c>
      <c r="D14">
        <v>63.65</v>
      </c>
      <c r="E14">
        <v>219124.67999999979</v>
      </c>
      <c r="F14">
        <v>991039.15707500034</v>
      </c>
      <c r="G14">
        <v>0.68508942032453912</v>
      </c>
      <c r="H14">
        <v>2.904738982391215E-2</v>
      </c>
      <c r="N14" s="3"/>
      <c r="P14" s="115" t="s">
        <v>6</v>
      </c>
      <c r="Q14">
        <v>44</v>
      </c>
      <c r="R14" s="3">
        <v>187361.55</v>
      </c>
      <c r="S14" s="13">
        <v>492503.03475999995</v>
      </c>
      <c r="U14">
        <v>71000365</v>
      </c>
      <c r="V14" s="115" t="s">
        <v>16653</v>
      </c>
      <c r="W14">
        <v>0.57873799999999997</v>
      </c>
      <c r="Z14" s="115" t="s">
        <v>7</v>
      </c>
      <c r="AA14">
        <v>36</v>
      </c>
      <c r="AB14">
        <v>19.75</v>
      </c>
    </row>
    <row r="15" spans="1:28" x14ac:dyDescent="0.25">
      <c r="A15" s="115" t="s">
        <v>9</v>
      </c>
      <c r="B15">
        <v>35</v>
      </c>
      <c r="C15">
        <v>1812.9</v>
      </c>
      <c r="D15">
        <v>28.466666666666665</v>
      </c>
      <c r="E15">
        <v>133283.88000000024</v>
      </c>
      <c r="F15">
        <v>1064765.3302579992</v>
      </c>
      <c r="G15">
        <v>1.3601794905730511</v>
      </c>
      <c r="H15">
        <v>2.1357921653141113E-2</v>
      </c>
      <c r="N15" s="3"/>
      <c r="P15" s="115" t="s">
        <v>6</v>
      </c>
      <c r="Q15">
        <v>45</v>
      </c>
      <c r="R15" s="3">
        <v>246659.00999999998</v>
      </c>
      <c r="S15" s="13">
        <v>705332.99689999979</v>
      </c>
      <c r="U15">
        <v>71000366</v>
      </c>
      <c r="V15" s="115" t="s">
        <v>16654</v>
      </c>
      <c r="W15">
        <v>0.56714399999999998</v>
      </c>
      <c r="Z15" s="115" t="s">
        <v>9</v>
      </c>
      <c r="AA15">
        <v>36</v>
      </c>
      <c r="AB15">
        <v>4.2</v>
      </c>
    </row>
    <row r="16" spans="1:28" x14ac:dyDescent="0.25">
      <c r="A16" s="115" t="s">
        <v>6</v>
      </c>
      <c r="B16">
        <v>35</v>
      </c>
      <c r="C16">
        <v>2563.8000000000006</v>
      </c>
      <c r="D16">
        <v>35.975000000000001</v>
      </c>
      <c r="E16">
        <v>227627.63</v>
      </c>
      <c r="F16">
        <v>634053.52016999992</v>
      </c>
      <c r="G16">
        <v>1.1263131808735172</v>
      </c>
      <c r="H16">
        <v>1.5804320415759722E-2</v>
      </c>
      <c r="N16" s="3"/>
      <c r="P16" s="115" t="s">
        <v>6</v>
      </c>
      <c r="Q16">
        <v>46</v>
      </c>
      <c r="R16" s="3">
        <v>287234.07199999993</v>
      </c>
      <c r="S16" s="13">
        <v>829953.14024400001</v>
      </c>
      <c r="U16">
        <v>29500482</v>
      </c>
      <c r="V16" s="115" t="s">
        <v>627</v>
      </c>
      <c r="W16">
        <v>0.5</v>
      </c>
      <c r="Z16" s="115" t="s">
        <v>6</v>
      </c>
      <c r="AA16">
        <v>37</v>
      </c>
      <c r="AB16">
        <v>62.277777777777779</v>
      </c>
    </row>
    <row r="17" spans="1:28" x14ac:dyDescent="0.25">
      <c r="A17" s="115" t="s">
        <v>9</v>
      </c>
      <c r="B17">
        <v>34</v>
      </c>
      <c r="C17">
        <v>182</v>
      </c>
      <c r="E17">
        <v>128382.82000000024</v>
      </c>
      <c r="F17">
        <v>1076303.6652289997</v>
      </c>
      <c r="G17">
        <v>0.14176351633341569</v>
      </c>
      <c r="N17" s="3"/>
      <c r="P17" s="115" t="s">
        <v>6</v>
      </c>
      <c r="Q17">
        <v>47</v>
      </c>
      <c r="R17" s="3">
        <v>263695.32800000004</v>
      </c>
      <c r="S17" s="13">
        <v>748283.79969999986</v>
      </c>
      <c r="U17">
        <v>29500489</v>
      </c>
      <c r="V17" s="115" t="s">
        <v>437</v>
      </c>
      <c r="W17">
        <v>0.5</v>
      </c>
      <c r="Z17" s="115" t="s">
        <v>8</v>
      </c>
      <c r="AA17">
        <v>37</v>
      </c>
      <c r="AB17">
        <v>40.31666666666667</v>
      </c>
    </row>
    <row r="18" spans="1:28" x14ac:dyDescent="0.25">
      <c r="A18" s="115" t="s">
        <v>6</v>
      </c>
      <c r="B18">
        <v>36</v>
      </c>
      <c r="C18">
        <v>2477.9</v>
      </c>
      <c r="D18">
        <v>23.175000000000001</v>
      </c>
      <c r="E18">
        <v>202723.38</v>
      </c>
      <c r="F18">
        <v>571762.02470000007</v>
      </c>
      <c r="G18">
        <v>1.2223059816780877</v>
      </c>
      <c r="H18">
        <v>1.1431833861491457E-2</v>
      </c>
      <c r="N18" s="3"/>
      <c r="P18" s="115" t="s">
        <v>6</v>
      </c>
      <c r="Q18">
        <v>48</v>
      </c>
      <c r="R18" s="3">
        <v>266560.76</v>
      </c>
      <c r="S18" s="13">
        <v>760061.73140000005</v>
      </c>
      <c r="U18">
        <v>29500498</v>
      </c>
      <c r="V18" s="115" t="s">
        <v>628</v>
      </c>
      <c r="W18">
        <v>0.5</v>
      </c>
      <c r="Z18" s="115" t="s">
        <v>7</v>
      </c>
      <c r="AA18">
        <v>37</v>
      </c>
      <c r="AB18">
        <v>55</v>
      </c>
    </row>
    <row r="19" spans="1:28" x14ac:dyDescent="0.25">
      <c r="A19" s="115" t="s">
        <v>8</v>
      </c>
      <c r="B19">
        <v>36</v>
      </c>
      <c r="C19">
        <v>4694.7</v>
      </c>
      <c r="D19">
        <v>108.69999999999999</v>
      </c>
      <c r="E19">
        <v>242385.9519999999</v>
      </c>
      <c r="F19">
        <v>1088242.6986649998</v>
      </c>
      <c r="G19">
        <v>1.9368696746913789</v>
      </c>
      <c r="H19">
        <v>4.484583330967961E-2</v>
      </c>
      <c r="N19" s="3"/>
      <c r="P19" s="115" t="s">
        <v>7</v>
      </c>
      <c r="Q19">
        <v>49</v>
      </c>
      <c r="R19" s="3">
        <v>332909.59999999998</v>
      </c>
      <c r="S19" s="13">
        <v>1283036.8454</v>
      </c>
      <c r="U19">
        <v>29500529</v>
      </c>
      <c r="V19" s="115" t="s">
        <v>629</v>
      </c>
      <c r="W19">
        <v>0.5</v>
      </c>
      <c r="Z19" s="115" t="s">
        <v>9</v>
      </c>
      <c r="AA19">
        <v>37</v>
      </c>
      <c r="AB19">
        <v>1</v>
      </c>
    </row>
    <row r="20" spans="1:28" x14ac:dyDescent="0.25">
      <c r="A20" s="115" t="s">
        <v>7</v>
      </c>
      <c r="B20">
        <v>36</v>
      </c>
      <c r="C20">
        <v>69.5</v>
      </c>
      <c r="D20">
        <v>19.75</v>
      </c>
      <c r="E20">
        <v>469639.15</v>
      </c>
      <c r="F20">
        <v>1672891.0503</v>
      </c>
      <c r="G20">
        <v>1.4798595900703763E-2</v>
      </c>
      <c r="H20">
        <v>4.2053563890489115E-3</v>
      </c>
      <c r="N20" s="3"/>
      <c r="P20" s="115" t="s">
        <v>7</v>
      </c>
      <c r="Q20">
        <v>33</v>
      </c>
      <c r="R20" s="3">
        <v>102943.20000000001</v>
      </c>
      <c r="S20" s="13">
        <v>364959.90480000002</v>
      </c>
      <c r="U20">
        <v>29500539</v>
      </c>
      <c r="V20" s="115" t="s">
        <v>630</v>
      </c>
      <c r="W20">
        <v>0.5</v>
      </c>
      <c r="Z20" s="115" t="s">
        <v>9</v>
      </c>
      <c r="AA20">
        <v>38</v>
      </c>
      <c r="AB20">
        <v>88.625</v>
      </c>
    </row>
    <row r="21" spans="1:28" x14ac:dyDescent="0.25">
      <c r="A21" s="115" t="s">
        <v>9</v>
      </c>
      <c r="B21">
        <v>36</v>
      </c>
      <c r="C21">
        <v>785.2</v>
      </c>
      <c r="D21">
        <v>4.2</v>
      </c>
      <c r="E21">
        <v>119301.62000000037</v>
      </c>
      <c r="F21">
        <v>981210.53497000039</v>
      </c>
      <c r="G21">
        <v>0.65816373658630756</v>
      </c>
      <c r="H21">
        <v>3.5204886572369992E-3</v>
      </c>
      <c r="N21" s="3"/>
      <c r="P21" s="115" t="s">
        <v>7</v>
      </c>
      <c r="Q21">
        <v>34</v>
      </c>
      <c r="R21" s="3">
        <v>457327.60000000003</v>
      </c>
      <c r="S21" s="13">
        <v>1609419.2759000002</v>
      </c>
      <c r="U21">
        <v>29500593</v>
      </c>
      <c r="V21" s="115" t="s">
        <v>98</v>
      </c>
      <c r="W21">
        <v>0.5</v>
      </c>
      <c r="Z21" s="115" t="s">
        <v>8</v>
      </c>
      <c r="AA21">
        <v>38</v>
      </c>
      <c r="AB21">
        <v>24.712499999999999</v>
      </c>
    </row>
    <row r="22" spans="1:28" x14ac:dyDescent="0.25">
      <c r="A22" s="115" t="s">
        <v>6</v>
      </c>
      <c r="B22">
        <v>37</v>
      </c>
      <c r="C22">
        <v>5352.1</v>
      </c>
      <c r="D22">
        <v>62.277777777777779</v>
      </c>
      <c r="E22">
        <v>185422.99999999994</v>
      </c>
      <c r="F22">
        <v>498444.98790000007</v>
      </c>
      <c r="G22">
        <v>2.88642725012539</v>
      </c>
      <c r="H22">
        <v>3.3586867744442597E-2</v>
      </c>
      <c r="N22" s="3"/>
      <c r="P22" s="115" t="s">
        <v>7</v>
      </c>
      <c r="Q22">
        <v>35</v>
      </c>
      <c r="R22" s="3">
        <v>483359.74999999994</v>
      </c>
      <c r="S22" s="13">
        <v>1716510.2754999998</v>
      </c>
      <c r="U22">
        <v>29500594</v>
      </c>
      <c r="V22" s="115" t="s">
        <v>51</v>
      </c>
      <c r="W22">
        <v>0.5</v>
      </c>
      <c r="Z22" s="115" t="s">
        <v>6</v>
      </c>
      <c r="AA22">
        <v>38</v>
      </c>
      <c r="AB22">
        <v>10</v>
      </c>
    </row>
    <row r="23" spans="1:28" x14ac:dyDescent="0.25">
      <c r="A23" s="115" t="s">
        <v>8</v>
      </c>
      <c r="B23">
        <v>37</v>
      </c>
      <c r="C23">
        <v>1879.0300000000002</v>
      </c>
      <c r="D23">
        <v>40.31666666666667</v>
      </c>
      <c r="E23">
        <v>278362.88300000015</v>
      </c>
      <c r="F23">
        <v>1289265.5032000004</v>
      </c>
      <c r="G23">
        <v>0.67502893336537229</v>
      </c>
      <c r="H23">
        <v>1.4483492278913724E-2</v>
      </c>
      <c r="N23" s="3"/>
      <c r="P23" s="115" t="s">
        <v>7</v>
      </c>
      <c r="Q23">
        <v>36</v>
      </c>
      <c r="R23" s="3">
        <v>469639.15</v>
      </c>
      <c r="S23" s="13">
        <v>1672891.0503</v>
      </c>
      <c r="U23">
        <v>29500620</v>
      </c>
      <c r="V23" s="115" t="s">
        <v>631</v>
      </c>
      <c r="W23">
        <v>0.5</v>
      </c>
      <c r="Z23" s="115" t="s">
        <v>7</v>
      </c>
      <c r="AA23">
        <v>38</v>
      </c>
      <c r="AB23">
        <v>48.5</v>
      </c>
    </row>
    <row r="24" spans="1:28" x14ac:dyDescent="0.25">
      <c r="A24" s="115" t="s">
        <v>7</v>
      </c>
      <c r="B24">
        <v>37</v>
      </c>
      <c r="C24">
        <v>566</v>
      </c>
      <c r="D24">
        <v>55</v>
      </c>
      <c r="E24">
        <v>530850.79999999993</v>
      </c>
      <c r="F24">
        <v>1881174.0554999998</v>
      </c>
      <c r="G24">
        <v>0.1066212954751128</v>
      </c>
      <c r="H24">
        <v>1.03607265921046E-2</v>
      </c>
      <c r="N24" s="3"/>
      <c r="P24" s="115" t="s">
        <v>7</v>
      </c>
      <c r="Q24">
        <v>37</v>
      </c>
      <c r="R24" s="3">
        <v>530850.79999999993</v>
      </c>
      <c r="S24" s="13">
        <v>1881174.0554999998</v>
      </c>
      <c r="U24">
        <v>29500861</v>
      </c>
      <c r="V24" s="115" t="s">
        <v>58</v>
      </c>
      <c r="W24">
        <v>0.5</v>
      </c>
      <c r="Z24" s="115" t="s">
        <v>8</v>
      </c>
      <c r="AA24">
        <v>39</v>
      </c>
      <c r="AB24">
        <v>58.181818181818187</v>
      </c>
    </row>
    <row r="25" spans="1:28" x14ac:dyDescent="0.25">
      <c r="A25" s="115" t="s">
        <v>9</v>
      </c>
      <c r="B25">
        <v>37</v>
      </c>
      <c r="C25">
        <v>750</v>
      </c>
      <c r="D25">
        <v>1</v>
      </c>
      <c r="E25">
        <v>123126.4500000003</v>
      </c>
      <c r="F25">
        <v>960090.35949500022</v>
      </c>
      <c r="G25">
        <v>0.60912988232828791</v>
      </c>
      <c r="H25">
        <v>8.1217317643771699E-4</v>
      </c>
      <c r="N25" s="3"/>
      <c r="P25" s="115" t="s">
        <v>7</v>
      </c>
      <c r="Q25">
        <v>38</v>
      </c>
      <c r="R25" s="3">
        <v>657778.80000000005</v>
      </c>
      <c r="S25" s="13">
        <v>2323749.9694000003</v>
      </c>
      <c r="U25">
        <v>29500885</v>
      </c>
      <c r="V25" s="115" t="s">
        <v>127</v>
      </c>
      <c r="W25">
        <v>0.01</v>
      </c>
      <c r="Z25" s="115" t="s">
        <v>7</v>
      </c>
      <c r="AA25">
        <v>39</v>
      </c>
      <c r="AB25">
        <v>74.900000000000006</v>
      </c>
    </row>
    <row r="26" spans="1:28" x14ac:dyDescent="0.25">
      <c r="A26" s="115" t="s">
        <v>9</v>
      </c>
      <c r="B26">
        <v>38</v>
      </c>
      <c r="C26">
        <v>930.5</v>
      </c>
      <c r="D26">
        <v>88.625</v>
      </c>
      <c r="E26">
        <v>134610.38000000015</v>
      </c>
      <c r="F26">
        <v>1115813.6175929999</v>
      </c>
      <c r="G26">
        <v>0.69125427028732778</v>
      </c>
      <c r="H26">
        <v>6.5838161960466865E-2</v>
      </c>
      <c r="N26" s="3"/>
      <c r="P26" s="115" t="s">
        <v>7</v>
      </c>
      <c r="Q26">
        <v>39</v>
      </c>
      <c r="R26" s="3">
        <v>556163.19999999995</v>
      </c>
      <c r="S26" s="13">
        <v>1966478.0806999998</v>
      </c>
      <c r="U26">
        <v>29500886</v>
      </c>
      <c r="V26" s="115" t="s">
        <v>354</v>
      </c>
      <c r="W26">
        <v>1.5</v>
      </c>
      <c r="Z26" s="115" t="s">
        <v>9</v>
      </c>
      <c r="AA26">
        <v>39</v>
      </c>
      <c r="AB26">
        <v>21.5</v>
      </c>
    </row>
    <row r="27" spans="1:28" x14ac:dyDescent="0.25">
      <c r="A27" s="115" t="s">
        <v>8</v>
      </c>
      <c r="B27">
        <v>38</v>
      </c>
      <c r="C27">
        <v>3014.2999999999997</v>
      </c>
      <c r="D27">
        <v>24.712499999999999</v>
      </c>
      <c r="E27">
        <v>280334.21800000011</v>
      </c>
      <c r="F27">
        <v>1361868.9488349999</v>
      </c>
      <c r="G27">
        <v>1.0752522547925272</v>
      </c>
      <c r="H27">
        <v>8.8153705160602235E-3</v>
      </c>
      <c r="N27" s="3"/>
      <c r="P27" s="115" t="s">
        <v>7</v>
      </c>
      <c r="Q27">
        <v>40</v>
      </c>
      <c r="R27" s="3">
        <v>235699.19999999998</v>
      </c>
      <c r="S27" s="13">
        <v>828151.67130000005</v>
      </c>
      <c r="U27">
        <v>29500891</v>
      </c>
      <c r="V27" s="115" t="s">
        <v>357</v>
      </c>
      <c r="W27">
        <v>2</v>
      </c>
      <c r="Z27" s="115" t="s">
        <v>6</v>
      </c>
      <c r="AA27">
        <v>39</v>
      </c>
      <c r="AB27">
        <v>52.9</v>
      </c>
    </row>
    <row r="28" spans="1:28" x14ac:dyDescent="0.25">
      <c r="A28" s="115" t="s">
        <v>6</v>
      </c>
      <c r="B28">
        <v>38</v>
      </c>
      <c r="C28">
        <v>1775.5</v>
      </c>
      <c r="D28">
        <v>10</v>
      </c>
      <c r="E28">
        <v>227515.16000000003</v>
      </c>
      <c r="F28">
        <v>643873.44149999984</v>
      </c>
      <c r="G28">
        <v>0.7803875574708955</v>
      </c>
      <c r="H28">
        <v>4.3953115036378231E-3</v>
      </c>
      <c r="N28" s="3"/>
      <c r="P28" s="115" t="s">
        <v>7</v>
      </c>
      <c r="Q28">
        <v>41</v>
      </c>
      <c r="R28" s="3">
        <v>532830.80000000005</v>
      </c>
      <c r="S28" s="13">
        <v>1880497.0457999997</v>
      </c>
      <c r="U28">
        <v>29500895</v>
      </c>
      <c r="V28" s="115" t="s">
        <v>142</v>
      </c>
      <c r="W28">
        <v>0.01</v>
      </c>
      <c r="Z28" s="115" t="s">
        <v>8</v>
      </c>
      <c r="AA28">
        <v>40</v>
      </c>
      <c r="AB28">
        <v>30.547368421052635</v>
      </c>
    </row>
    <row r="29" spans="1:28" x14ac:dyDescent="0.25">
      <c r="A29" s="115" t="s">
        <v>7</v>
      </c>
      <c r="B29">
        <v>38</v>
      </c>
      <c r="C29">
        <v>280.5</v>
      </c>
      <c r="D29">
        <v>48.5</v>
      </c>
      <c r="E29">
        <v>657778.80000000005</v>
      </c>
      <c r="F29">
        <v>2323749.9694000003</v>
      </c>
      <c r="G29">
        <v>4.2643514810754006E-2</v>
      </c>
      <c r="H29">
        <v>7.3732993523050608E-3</v>
      </c>
      <c r="N29" s="3"/>
      <c r="P29" s="115" t="s">
        <v>7</v>
      </c>
      <c r="Q29">
        <v>42</v>
      </c>
      <c r="R29" s="3">
        <v>540188.30000000005</v>
      </c>
      <c r="S29" s="13">
        <v>1902738.2708000003</v>
      </c>
      <c r="U29">
        <v>29500900</v>
      </c>
      <c r="V29" s="115" t="s">
        <v>358</v>
      </c>
      <c r="W29">
        <v>0.01</v>
      </c>
      <c r="Z29" s="115" t="s">
        <v>7</v>
      </c>
      <c r="AA29">
        <v>40</v>
      </c>
      <c r="AB29">
        <v>77.974999999999994</v>
      </c>
    </row>
    <row r="30" spans="1:28" x14ac:dyDescent="0.25">
      <c r="A30" s="115" t="s">
        <v>8</v>
      </c>
      <c r="B30">
        <v>39</v>
      </c>
      <c r="C30">
        <v>3462.4</v>
      </c>
      <c r="D30">
        <v>58.181818181818187</v>
      </c>
      <c r="E30">
        <v>254466.77000000008</v>
      </c>
      <c r="F30">
        <v>1166713.1766800003</v>
      </c>
      <c r="G30">
        <v>1.3606491723850618</v>
      </c>
      <c r="H30">
        <v>2.2864210592926603E-2</v>
      </c>
      <c r="N30" s="3"/>
      <c r="P30" s="115" t="s">
        <v>7</v>
      </c>
      <c r="Q30">
        <v>43</v>
      </c>
      <c r="R30" s="3">
        <v>492134.64999999997</v>
      </c>
      <c r="S30" s="13">
        <v>1732575.3748999995</v>
      </c>
      <c r="U30">
        <v>29500906</v>
      </c>
      <c r="V30" s="115" t="s">
        <v>128</v>
      </c>
      <c r="W30">
        <v>0.01</v>
      </c>
      <c r="Z30" s="115" t="s">
        <v>6</v>
      </c>
      <c r="AA30">
        <v>40</v>
      </c>
      <c r="AB30">
        <v>122</v>
      </c>
    </row>
    <row r="31" spans="1:28" x14ac:dyDescent="0.25">
      <c r="A31" s="115" t="s">
        <v>7</v>
      </c>
      <c r="B31">
        <v>39</v>
      </c>
      <c r="C31">
        <v>490.9</v>
      </c>
      <c r="D31">
        <v>74.900000000000006</v>
      </c>
      <c r="E31">
        <v>556163.19999999995</v>
      </c>
      <c r="F31">
        <v>1966478.0806999998</v>
      </c>
      <c r="G31">
        <v>8.8265458771813743E-2</v>
      </c>
      <c r="H31">
        <v>1.3467270038722449E-2</v>
      </c>
      <c r="N31" s="3"/>
      <c r="P31" s="115" t="s">
        <v>7</v>
      </c>
      <c r="Q31">
        <v>44</v>
      </c>
      <c r="R31" s="3">
        <v>477718.39999999997</v>
      </c>
      <c r="S31" s="13">
        <v>1740758.5310999998</v>
      </c>
      <c r="U31">
        <v>29500910</v>
      </c>
      <c r="V31" s="115" t="s">
        <v>362</v>
      </c>
      <c r="W31">
        <v>0.01</v>
      </c>
      <c r="Z31" s="115" t="s">
        <v>9</v>
      </c>
      <c r="AA31">
        <v>40</v>
      </c>
      <c r="AB31">
        <v>18.7</v>
      </c>
    </row>
    <row r="32" spans="1:28" x14ac:dyDescent="0.25">
      <c r="A32" s="115" t="s">
        <v>9</v>
      </c>
      <c r="B32">
        <v>39</v>
      </c>
      <c r="C32">
        <v>1091</v>
      </c>
      <c r="D32">
        <v>21.5</v>
      </c>
      <c r="E32">
        <v>112648.27000000014</v>
      </c>
      <c r="F32">
        <v>875858.04054600035</v>
      </c>
      <c r="G32">
        <v>0.96850133606135158</v>
      </c>
      <c r="H32">
        <v>1.9085956668486764E-2</v>
      </c>
      <c r="N32" s="3"/>
      <c r="P32" s="115" t="s">
        <v>7</v>
      </c>
      <c r="Q32">
        <v>45</v>
      </c>
      <c r="R32" s="3">
        <v>476686.39999999997</v>
      </c>
      <c r="S32" s="13">
        <v>1734827.8128</v>
      </c>
      <c r="U32">
        <v>29500913</v>
      </c>
      <c r="V32" s="115" t="s">
        <v>140</v>
      </c>
      <c r="W32">
        <v>0.01</v>
      </c>
      <c r="Z32" s="115" t="s">
        <v>8</v>
      </c>
      <c r="AA32">
        <v>41</v>
      </c>
      <c r="AB32">
        <v>20.954545454545453</v>
      </c>
    </row>
    <row r="33" spans="1:28" x14ac:dyDescent="0.25">
      <c r="A33" s="115" t="s">
        <v>6</v>
      </c>
      <c r="B33">
        <v>39</v>
      </c>
      <c r="C33">
        <v>3672.5</v>
      </c>
      <c r="D33">
        <v>52.9</v>
      </c>
      <c r="E33">
        <v>238279.41999999998</v>
      </c>
      <c r="F33">
        <v>664607.00639999984</v>
      </c>
      <c r="G33">
        <v>1.541257738498776</v>
      </c>
      <c r="H33">
        <v>2.2200826240050441E-2</v>
      </c>
      <c r="N33" s="3"/>
      <c r="P33" s="115" t="s">
        <v>7</v>
      </c>
      <c r="Q33">
        <v>46</v>
      </c>
      <c r="R33" s="3">
        <v>414955.85000000003</v>
      </c>
      <c r="S33" s="13">
        <v>1509427.0424000002</v>
      </c>
      <c r="U33">
        <v>29500917</v>
      </c>
      <c r="V33" s="115" t="s">
        <v>433</v>
      </c>
      <c r="W33">
        <v>0.01</v>
      </c>
      <c r="Z33" s="115" t="s">
        <v>9</v>
      </c>
      <c r="AA33">
        <v>41</v>
      </c>
      <c r="AB33">
        <v>35</v>
      </c>
    </row>
    <row r="34" spans="1:28" x14ac:dyDescent="0.25">
      <c r="A34" s="115" t="s">
        <v>8</v>
      </c>
      <c r="B34">
        <v>40</v>
      </c>
      <c r="C34">
        <v>4739</v>
      </c>
      <c r="D34">
        <v>30.547368421052635</v>
      </c>
      <c r="E34">
        <v>164816.58100000001</v>
      </c>
      <c r="F34">
        <v>733561.11782000004</v>
      </c>
      <c r="G34">
        <v>2.8753175021874773</v>
      </c>
      <c r="H34">
        <v>1.8534159752441798E-2</v>
      </c>
      <c r="N34" s="3"/>
      <c r="P34" s="115" t="s">
        <v>7</v>
      </c>
      <c r="Q34">
        <v>47</v>
      </c>
      <c r="R34" s="3">
        <v>118710.39999999999</v>
      </c>
      <c r="S34" s="13">
        <v>433622.24200000003</v>
      </c>
      <c r="U34">
        <v>29500918</v>
      </c>
      <c r="V34" s="115" t="s">
        <v>451</v>
      </c>
      <c r="W34">
        <v>0.5</v>
      </c>
      <c r="Z34" s="115" t="s">
        <v>7</v>
      </c>
      <c r="AA34">
        <v>41</v>
      </c>
      <c r="AB34">
        <v>67.333333333333329</v>
      </c>
    </row>
    <row r="35" spans="1:28" x14ac:dyDescent="0.25">
      <c r="A35" s="115" t="s">
        <v>7</v>
      </c>
      <c r="B35">
        <v>40</v>
      </c>
      <c r="C35">
        <v>406.4</v>
      </c>
      <c r="D35">
        <v>77.974999999999994</v>
      </c>
      <c r="E35">
        <v>235699.19999999998</v>
      </c>
      <c r="F35">
        <v>828151.67130000005</v>
      </c>
      <c r="G35">
        <v>0.17242315629412405</v>
      </c>
      <c r="H35">
        <v>3.3082420305202559E-2</v>
      </c>
      <c r="N35" s="3"/>
      <c r="P35" s="115" t="s">
        <v>7</v>
      </c>
      <c r="Q35">
        <v>48</v>
      </c>
      <c r="R35" s="3">
        <v>218445.09999999998</v>
      </c>
      <c r="S35" s="13">
        <v>820475.12339999992</v>
      </c>
      <c r="U35">
        <v>29500943</v>
      </c>
      <c r="V35" s="115" t="s">
        <v>466</v>
      </c>
      <c r="W35">
        <v>0.5</v>
      </c>
      <c r="Z35" s="115" t="s">
        <v>8</v>
      </c>
      <c r="AA35">
        <v>42</v>
      </c>
      <c r="AB35">
        <v>26.474999999999994</v>
      </c>
    </row>
    <row r="36" spans="1:28" x14ac:dyDescent="0.25">
      <c r="A36" s="115" t="s">
        <v>6</v>
      </c>
      <c r="B36">
        <v>40</v>
      </c>
      <c r="C36">
        <v>3931.3999999999996</v>
      </c>
      <c r="D36">
        <v>122</v>
      </c>
      <c r="E36">
        <v>144426.37</v>
      </c>
      <c r="F36">
        <v>408363.09239999996</v>
      </c>
      <c r="G36">
        <v>2.7220790773873218</v>
      </c>
      <c r="H36">
        <v>8.4472108521456299E-2</v>
      </c>
      <c r="N36" s="3"/>
      <c r="P36" s="115" t="s">
        <v>8</v>
      </c>
      <c r="Q36">
        <v>49</v>
      </c>
      <c r="R36" s="3">
        <v>274548.34200000006</v>
      </c>
      <c r="S36" s="13">
        <v>1213551.5632999998</v>
      </c>
      <c r="U36">
        <v>29500945</v>
      </c>
      <c r="V36" s="115" t="s">
        <v>462</v>
      </c>
      <c r="W36">
        <v>0.5</v>
      </c>
      <c r="Z36" s="115" t="s">
        <v>7</v>
      </c>
      <c r="AA36">
        <v>42</v>
      </c>
      <c r="AB36">
        <v>40.166666666666671</v>
      </c>
    </row>
    <row r="37" spans="1:28" x14ac:dyDescent="0.25">
      <c r="A37" s="115" t="s">
        <v>9</v>
      </c>
      <c r="B37">
        <v>40</v>
      </c>
      <c r="C37">
        <v>1249.8000000000002</v>
      </c>
      <c r="D37">
        <v>18.7</v>
      </c>
      <c r="E37">
        <v>75414.120000000039</v>
      </c>
      <c r="F37">
        <v>593821.75861300004</v>
      </c>
      <c r="G37">
        <v>1.6572493320879425</v>
      </c>
      <c r="H37">
        <v>2.4796417434825191E-2</v>
      </c>
      <c r="N37" s="3"/>
      <c r="P37" s="115" t="s">
        <v>8</v>
      </c>
      <c r="Q37">
        <v>33</v>
      </c>
      <c r="R37" s="3">
        <v>83654.659999999989</v>
      </c>
      <c r="S37" s="13">
        <v>371556.41630499985</v>
      </c>
      <c r="U37">
        <v>29500947</v>
      </c>
      <c r="V37" s="115" t="s">
        <v>465</v>
      </c>
      <c r="W37">
        <v>0.5</v>
      </c>
      <c r="Z37" s="115" t="s">
        <v>9</v>
      </c>
      <c r="AA37">
        <v>42</v>
      </c>
      <c r="AB37">
        <v>35.333333333333336</v>
      </c>
    </row>
    <row r="38" spans="1:28" x14ac:dyDescent="0.25">
      <c r="A38" s="115" t="s">
        <v>8</v>
      </c>
      <c r="B38">
        <v>41</v>
      </c>
      <c r="C38">
        <v>2828.5</v>
      </c>
      <c r="D38">
        <v>20.954545454545453</v>
      </c>
      <c r="E38">
        <v>229518.07799999998</v>
      </c>
      <c r="F38">
        <v>1083745.6813300001</v>
      </c>
      <c r="G38">
        <v>1.2323647987327606</v>
      </c>
      <c r="H38">
        <v>9.1298017294068907E-3</v>
      </c>
      <c r="N38" s="3"/>
      <c r="P38" s="115" t="s">
        <v>8</v>
      </c>
      <c r="Q38">
        <v>34</v>
      </c>
      <c r="R38" s="3">
        <v>274446.18000000005</v>
      </c>
      <c r="S38" s="13">
        <v>1251036.9723250004</v>
      </c>
      <c r="U38">
        <v>29500948</v>
      </c>
      <c r="V38" s="115" t="s">
        <v>632</v>
      </c>
      <c r="W38">
        <v>0.5</v>
      </c>
      <c r="Z38" s="115" t="s">
        <v>6</v>
      </c>
      <c r="AA38">
        <v>42</v>
      </c>
      <c r="AB38">
        <v>29</v>
      </c>
    </row>
    <row r="39" spans="1:28" x14ac:dyDescent="0.25">
      <c r="A39" s="115" t="s">
        <v>9</v>
      </c>
      <c r="B39">
        <v>41</v>
      </c>
      <c r="C39">
        <v>2991</v>
      </c>
      <c r="D39">
        <v>35</v>
      </c>
      <c r="E39">
        <v>132167.2800000002</v>
      </c>
      <c r="F39">
        <v>1103720.8961080003</v>
      </c>
      <c r="G39">
        <v>2.2630412005149805</v>
      </c>
      <c r="H39">
        <v>2.6481592115688506E-2</v>
      </c>
      <c r="N39" s="3"/>
      <c r="P39" s="115" t="s">
        <v>8</v>
      </c>
      <c r="Q39">
        <v>35</v>
      </c>
      <c r="R39" s="3">
        <v>219124.67999999979</v>
      </c>
      <c r="S39" s="13">
        <v>991039.15707500034</v>
      </c>
      <c r="U39">
        <v>29500952</v>
      </c>
      <c r="V39" s="115" t="s">
        <v>363</v>
      </c>
      <c r="W39">
        <v>1.5</v>
      </c>
      <c r="Z39" s="115" t="s">
        <v>8</v>
      </c>
      <c r="AA39">
        <v>43</v>
      </c>
      <c r="AB39">
        <v>63.891666666666666</v>
      </c>
    </row>
    <row r="40" spans="1:28" x14ac:dyDescent="0.25">
      <c r="A40" s="115" t="s">
        <v>7</v>
      </c>
      <c r="B40">
        <v>41</v>
      </c>
      <c r="C40">
        <v>507</v>
      </c>
      <c r="D40">
        <v>67.333333333333329</v>
      </c>
      <c r="E40">
        <v>532830.80000000005</v>
      </c>
      <c r="F40">
        <v>1880497.0457999997</v>
      </c>
      <c r="G40">
        <v>9.5152157120046349E-2</v>
      </c>
      <c r="H40">
        <v>1.2636907125739226E-2</v>
      </c>
      <c r="N40" s="3"/>
      <c r="P40" s="115" t="s">
        <v>8</v>
      </c>
      <c r="Q40">
        <v>36</v>
      </c>
      <c r="R40" s="3">
        <v>242385.9519999999</v>
      </c>
      <c r="S40" s="13">
        <v>1088242.6986649998</v>
      </c>
      <c r="U40">
        <v>29501000</v>
      </c>
      <c r="V40" s="115" t="s">
        <v>633</v>
      </c>
      <c r="W40">
        <v>1</v>
      </c>
      <c r="Z40" s="115" t="s">
        <v>9</v>
      </c>
      <c r="AA40">
        <v>43</v>
      </c>
      <c r="AB40">
        <v>18.8</v>
      </c>
    </row>
    <row r="41" spans="1:28" x14ac:dyDescent="0.25">
      <c r="A41" s="115" t="s">
        <v>8</v>
      </c>
      <c r="B41">
        <v>42</v>
      </c>
      <c r="C41">
        <v>4312.4000000000005</v>
      </c>
      <c r="D41">
        <v>26.474999999999994</v>
      </c>
      <c r="E41">
        <v>225952.78000000006</v>
      </c>
      <c r="F41">
        <v>1029799.791695</v>
      </c>
      <c r="G41">
        <v>1.908540359627352</v>
      </c>
      <c r="H41">
        <v>1.1717049907507219E-2</v>
      </c>
      <c r="N41" s="3"/>
      <c r="P41" s="115" t="s">
        <v>8</v>
      </c>
      <c r="Q41">
        <v>37</v>
      </c>
      <c r="R41" s="3">
        <v>278362.88300000015</v>
      </c>
      <c r="S41" s="13">
        <v>1289265.5032000004</v>
      </c>
      <c r="U41">
        <v>29501002</v>
      </c>
      <c r="V41" s="115" t="s">
        <v>634</v>
      </c>
      <c r="W41">
        <v>1</v>
      </c>
      <c r="Z41" s="115" t="s">
        <v>7</v>
      </c>
      <c r="AA41">
        <v>43</v>
      </c>
      <c r="AB41">
        <v>74.5</v>
      </c>
    </row>
    <row r="42" spans="1:28" x14ac:dyDescent="0.25">
      <c r="A42" s="115" t="s">
        <v>7</v>
      </c>
      <c r="B42">
        <v>42</v>
      </c>
      <c r="C42">
        <v>421</v>
      </c>
      <c r="D42">
        <v>40.166666666666671</v>
      </c>
      <c r="E42">
        <v>540188.30000000005</v>
      </c>
      <c r="F42">
        <v>1902738.2708000003</v>
      </c>
      <c r="G42">
        <v>7.7935786465571352E-2</v>
      </c>
      <c r="H42">
        <v>7.4356787562164274E-3</v>
      </c>
      <c r="N42" s="3"/>
      <c r="P42" s="115" t="s">
        <v>8</v>
      </c>
      <c r="Q42">
        <v>38</v>
      </c>
      <c r="R42" s="3">
        <v>280334.21800000011</v>
      </c>
      <c r="S42" s="13">
        <v>1361868.9488349999</v>
      </c>
      <c r="U42">
        <v>29501009</v>
      </c>
      <c r="V42" s="115" t="s">
        <v>359</v>
      </c>
      <c r="W42">
        <v>1.5</v>
      </c>
      <c r="Z42" s="115" t="s">
        <v>6</v>
      </c>
      <c r="AA42">
        <v>43</v>
      </c>
      <c r="AB42">
        <v>60</v>
      </c>
    </row>
    <row r="43" spans="1:28" x14ac:dyDescent="0.25">
      <c r="A43" s="115" t="s">
        <v>9</v>
      </c>
      <c r="B43">
        <v>42</v>
      </c>
      <c r="C43">
        <v>2363</v>
      </c>
      <c r="D43">
        <v>35.333333333333336</v>
      </c>
      <c r="E43">
        <v>154379.08000000028</v>
      </c>
      <c r="F43">
        <v>1249655.7048540001</v>
      </c>
      <c r="G43">
        <v>1.530647805389173</v>
      </c>
      <c r="H43">
        <v>2.2887384309670245E-2</v>
      </c>
      <c r="N43" s="3"/>
      <c r="P43" s="115" t="s">
        <v>8</v>
      </c>
      <c r="Q43">
        <v>39</v>
      </c>
      <c r="R43" s="3">
        <v>254466.77000000008</v>
      </c>
      <c r="S43" s="13">
        <v>1166713.1766800003</v>
      </c>
      <c r="U43">
        <v>29501013</v>
      </c>
      <c r="V43" s="115" t="s">
        <v>134</v>
      </c>
      <c r="W43">
        <v>1E-4</v>
      </c>
      <c r="Z43" s="115" t="s">
        <v>7</v>
      </c>
      <c r="AA43">
        <v>44</v>
      </c>
      <c r="AB43">
        <v>53.9</v>
      </c>
    </row>
    <row r="44" spans="1:28" x14ac:dyDescent="0.25">
      <c r="A44" s="115" t="s">
        <v>6</v>
      </c>
      <c r="B44">
        <v>42</v>
      </c>
      <c r="C44">
        <v>4514.7</v>
      </c>
      <c r="D44">
        <v>29</v>
      </c>
      <c r="E44">
        <v>219963.82000000004</v>
      </c>
      <c r="F44">
        <v>596945.97303000023</v>
      </c>
      <c r="G44">
        <v>2.052473902299023</v>
      </c>
      <c r="H44">
        <v>1.3183986348300368E-2</v>
      </c>
      <c r="N44" s="3"/>
      <c r="P44" s="115" t="s">
        <v>8</v>
      </c>
      <c r="Q44">
        <v>40</v>
      </c>
      <c r="R44" s="3">
        <v>164816.58100000001</v>
      </c>
      <c r="S44" s="13">
        <v>733561.11782000004</v>
      </c>
      <c r="U44">
        <v>29501021</v>
      </c>
      <c r="V44" s="115" t="s">
        <v>636</v>
      </c>
      <c r="W44">
        <v>0.5</v>
      </c>
      <c r="Z44" s="115" t="s">
        <v>9</v>
      </c>
      <c r="AA44">
        <v>44</v>
      </c>
      <c r="AB44">
        <v>30.6</v>
      </c>
    </row>
    <row r="45" spans="1:28" x14ac:dyDescent="0.25">
      <c r="A45" s="115" t="s">
        <v>6</v>
      </c>
      <c r="B45">
        <v>41</v>
      </c>
      <c r="C45">
        <v>3712</v>
      </c>
      <c r="E45">
        <v>249376.47000000006</v>
      </c>
      <c r="F45">
        <v>675936.65182000038</v>
      </c>
      <c r="G45">
        <v>1.4885125288685011</v>
      </c>
      <c r="N45" s="3"/>
      <c r="P45" s="115" t="s">
        <v>8</v>
      </c>
      <c r="Q45">
        <v>41</v>
      </c>
      <c r="R45" s="3">
        <v>229518.07799999998</v>
      </c>
      <c r="S45" s="13">
        <v>1083745.6813300001</v>
      </c>
      <c r="U45">
        <v>29501023</v>
      </c>
      <c r="V45" s="115" t="s">
        <v>125</v>
      </c>
      <c r="W45">
        <v>1E-4</v>
      </c>
      <c r="Z45" s="115" t="s">
        <v>8</v>
      </c>
      <c r="AA45">
        <v>44</v>
      </c>
      <c r="AB45">
        <v>22.62</v>
      </c>
    </row>
    <row r="46" spans="1:28" x14ac:dyDescent="0.25">
      <c r="A46" s="115" t="s">
        <v>8</v>
      </c>
      <c r="B46">
        <v>43</v>
      </c>
      <c r="C46">
        <v>4696.9000000000005</v>
      </c>
      <c r="D46">
        <v>63.891666666666666</v>
      </c>
      <c r="E46">
        <v>249391.08099999989</v>
      </c>
      <c r="F46">
        <v>1117786.7534950001</v>
      </c>
      <c r="G46">
        <v>1.8833472236322688</v>
      </c>
      <c r="H46">
        <v>2.5619066411868473E-2</v>
      </c>
      <c r="N46" s="3"/>
      <c r="P46" s="115" t="s">
        <v>8</v>
      </c>
      <c r="Q46">
        <v>42</v>
      </c>
      <c r="R46" s="3">
        <v>225952.78000000006</v>
      </c>
      <c r="S46" s="13">
        <v>1029799.791695</v>
      </c>
      <c r="U46">
        <v>29501028</v>
      </c>
      <c r="V46" s="115" t="s">
        <v>133</v>
      </c>
      <c r="W46">
        <v>1E-4</v>
      </c>
      <c r="Z46" s="115" t="s">
        <v>6</v>
      </c>
      <c r="AA46">
        <v>44</v>
      </c>
      <c r="AB46">
        <v>19.5</v>
      </c>
    </row>
    <row r="47" spans="1:28" x14ac:dyDescent="0.25">
      <c r="A47" s="115" t="s">
        <v>9</v>
      </c>
      <c r="B47">
        <v>43</v>
      </c>
      <c r="C47">
        <v>1843.4</v>
      </c>
      <c r="D47">
        <v>18.8</v>
      </c>
      <c r="E47">
        <v>126519.16000000011</v>
      </c>
      <c r="F47">
        <v>1023919.259223</v>
      </c>
      <c r="G47">
        <v>1.4570125188943703</v>
      </c>
      <c r="H47">
        <v>1.4859409436483758E-2</v>
      </c>
      <c r="N47" s="3"/>
      <c r="P47" s="115" t="s">
        <v>8</v>
      </c>
      <c r="Q47">
        <v>43</v>
      </c>
      <c r="R47" s="3">
        <v>249391.08099999989</v>
      </c>
      <c r="S47" s="13">
        <v>1117786.7534950001</v>
      </c>
      <c r="U47">
        <v>29501029</v>
      </c>
      <c r="V47" s="115" t="s">
        <v>351</v>
      </c>
      <c r="W47">
        <v>1.5</v>
      </c>
      <c r="Z47" s="115" t="s">
        <v>6</v>
      </c>
      <c r="AA47">
        <v>45</v>
      </c>
      <c r="AB47">
        <v>42.8</v>
      </c>
    </row>
    <row r="48" spans="1:28" x14ac:dyDescent="0.25">
      <c r="A48" s="115" t="s">
        <v>7</v>
      </c>
      <c r="B48">
        <v>43</v>
      </c>
      <c r="C48">
        <v>164</v>
      </c>
      <c r="D48">
        <v>74.5</v>
      </c>
      <c r="E48">
        <v>492134.64999999997</v>
      </c>
      <c r="F48">
        <v>1732575.3748999995</v>
      </c>
      <c r="G48">
        <v>3.3324213200594595E-2</v>
      </c>
      <c r="H48">
        <v>1.5138133435635959E-2</v>
      </c>
      <c r="N48" s="3"/>
      <c r="P48" s="115" t="s">
        <v>8</v>
      </c>
      <c r="Q48">
        <v>44</v>
      </c>
      <c r="R48" s="3">
        <v>229262.95199999993</v>
      </c>
      <c r="S48" s="13">
        <v>1051098.7532199998</v>
      </c>
      <c r="U48">
        <v>29501030</v>
      </c>
      <c r="V48" s="115" t="s">
        <v>356</v>
      </c>
      <c r="W48">
        <v>1.5</v>
      </c>
      <c r="Z48" s="115" t="s">
        <v>8</v>
      </c>
      <c r="AA48">
        <v>45</v>
      </c>
      <c r="AB48">
        <v>50.6</v>
      </c>
    </row>
    <row r="49" spans="1:28" x14ac:dyDescent="0.25">
      <c r="A49" s="115" t="s">
        <v>6</v>
      </c>
      <c r="B49">
        <v>43</v>
      </c>
      <c r="C49">
        <v>2881.1000000000008</v>
      </c>
      <c r="D49">
        <v>60</v>
      </c>
      <c r="E49">
        <v>270819.07999999996</v>
      </c>
      <c r="F49">
        <v>753298.42450000008</v>
      </c>
      <c r="G49">
        <v>1.0638467570305612</v>
      </c>
      <c r="H49">
        <v>2.2155012121007137E-2</v>
      </c>
      <c r="N49" s="3"/>
      <c r="P49" s="115" t="s">
        <v>8</v>
      </c>
      <c r="Q49">
        <v>45</v>
      </c>
      <c r="R49" s="3">
        <v>281972.42600000009</v>
      </c>
      <c r="S49" s="13">
        <v>1289774.336510001</v>
      </c>
      <c r="U49">
        <v>29501032</v>
      </c>
      <c r="V49" s="115" t="s">
        <v>637</v>
      </c>
      <c r="W49">
        <v>1</v>
      </c>
      <c r="Z49" s="115" t="s">
        <v>9</v>
      </c>
      <c r="AA49">
        <v>45</v>
      </c>
      <c r="AB49">
        <v>36.5</v>
      </c>
    </row>
    <row r="50" spans="1:28" x14ac:dyDescent="0.25">
      <c r="A50" s="115" t="s">
        <v>7</v>
      </c>
      <c r="B50">
        <v>44</v>
      </c>
      <c r="C50">
        <v>107.8</v>
      </c>
      <c r="D50">
        <v>53.9</v>
      </c>
      <c r="E50">
        <v>477718.39999999997</v>
      </c>
      <c r="F50">
        <v>1740758.5310999998</v>
      </c>
      <c r="G50">
        <v>2.2565595128845782E-2</v>
      </c>
      <c r="H50">
        <v>1.1282797564422891E-2</v>
      </c>
      <c r="N50" s="3"/>
      <c r="P50" s="115" t="s">
        <v>8</v>
      </c>
      <c r="Q50">
        <v>46</v>
      </c>
      <c r="R50" s="3">
        <v>260387.38600000009</v>
      </c>
      <c r="S50" s="13">
        <v>1188595.2350299999</v>
      </c>
      <c r="U50">
        <v>29501039</v>
      </c>
      <c r="V50" s="115" t="s">
        <v>355</v>
      </c>
      <c r="W50">
        <v>1E-4</v>
      </c>
      <c r="Z50" s="115" t="s">
        <v>7</v>
      </c>
      <c r="AA50">
        <v>46</v>
      </c>
      <c r="AB50">
        <v>62</v>
      </c>
    </row>
    <row r="51" spans="1:28" x14ac:dyDescent="0.25">
      <c r="A51" s="115" t="s">
        <v>9</v>
      </c>
      <c r="B51">
        <v>44</v>
      </c>
      <c r="C51">
        <v>246.2</v>
      </c>
      <c r="D51">
        <v>30.6</v>
      </c>
      <c r="E51">
        <v>114312.29999999996</v>
      </c>
      <c r="F51">
        <v>992230.68716899992</v>
      </c>
      <c r="G51">
        <v>0.21537489841425644</v>
      </c>
      <c r="H51">
        <v>2.6768772914200843E-2</v>
      </c>
      <c r="N51" s="3"/>
      <c r="P51" s="115" t="s">
        <v>8</v>
      </c>
      <c r="Q51">
        <v>47</v>
      </c>
      <c r="R51" s="3">
        <v>272197.68500000006</v>
      </c>
      <c r="S51" s="13">
        <v>1202525.6047249998</v>
      </c>
      <c r="U51">
        <v>29501053</v>
      </c>
      <c r="V51" s="115" t="s">
        <v>638</v>
      </c>
      <c r="W51">
        <v>0.5</v>
      </c>
      <c r="Z51" s="115" t="s">
        <v>8</v>
      </c>
      <c r="AA51">
        <v>46</v>
      </c>
      <c r="AB51">
        <v>42.333333333333336</v>
      </c>
    </row>
    <row r="52" spans="1:28" x14ac:dyDescent="0.25">
      <c r="A52" s="115" t="s">
        <v>8</v>
      </c>
      <c r="B52">
        <v>44</v>
      </c>
      <c r="C52">
        <v>2148.1999999999998</v>
      </c>
      <c r="D52">
        <v>22.62</v>
      </c>
      <c r="E52">
        <v>229262.95199999993</v>
      </c>
      <c r="F52">
        <v>1051098.7532199998</v>
      </c>
      <c r="G52">
        <v>0.93700267804280934</v>
      </c>
      <c r="H52">
        <v>9.8664000453069309E-3</v>
      </c>
      <c r="N52" s="3"/>
      <c r="P52" s="115" t="s">
        <v>8</v>
      </c>
      <c r="Q52">
        <v>48</v>
      </c>
      <c r="R52" s="3">
        <v>268021.99199999991</v>
      </c>
      <c r="S52" s="13">
        <v>1188429.6105999998</v>
      </c>
      <c r="U52">
        <v>29501055</v>
      </c>
      <c r="V52" s="115" t="s">
        <v>74</v>
      </c>
      <c r="W52">
        <v>0.5</v>
      </c>
      <c r="Z52" s="115" t="s">
        <v>9</v>
      </c>
      <c r="AA52">
        <v>46</v>
      </c>
      <c r="AB52">
        <v>22.5</v>
      </c>
    </row>
    <row r="53" spans="1:28" x14ac:dyDescent="0.25">
      <c r="A53" s="115" t="s">
        <v>6</v>
      </c>
      <c r="B53">
        <v>44</v>
      </c>
      <c r="C53">
        <v>2775.2</v>
      </c>
      <c r="D53">
        <v>19.5</v>
      </c>
      <c r="E53">
        <v>187361.55</v>
      </c>
      <c r="F53">
        <v>492503.03475999995</v>
      </c>
      <c r="G53">
        <v>1.4812003850309734</v>
      </c>
      <c r="H53">
        <v>1.0407685034629572E-2</v>
      </c>
      <c r="N53" s="3"/>
      <c r="P53" s="115" t="s">
        <v>9</v>
      </c>
      <c r="Q53">
        <v>49</v>
      </c>
      <c r="R53" s="3">
        <v>175678.32000000012</v>
      </c>
      <c r="S53" s="13">
        <v>1478814.3991799997</v>
      </c>
      <c r="U53">
        <v>29501056</v>
      </c>
      <c r="V53" s="115" t="s">
        <v>639</v>
      </c>
      <c r="W53">
        <v>0.5</v>
      </c>
      <c r="Z53" s="115" t="s">
        <v>8</v>
      </c>
      <c r="AA53">
        <v>47</v>
      </c>
      <c r="AB53">
        <v>34.875</v>
      </c>
    </row>
    <row r="54" spans="1:28" x14ac:dyDescent="0.25">
      <c r="A54" s="115" t="s">
        <v>6</v>
      </c>
      <c r="B54">
        <v>45</v>
      </c>
      <c r="C54">
        <v>2243.6000000000004</v>
      </c>
      <c r="D54">
        <v>42.8</v>
      </c>
      <c r="E54">
        <v>246659.00999999998</v>
      </c>
      <c r="F54">
        <v>705332.99689999979</v>
      </c>
      <c r="G54">
        <v>0.90959580191293266</v>
      </c>
      <c r="H54">
        <v>1.7351889963395217E-2</v>
      </c>
      <c r="N54" s="3"/>
      <c r="P54" s="115" t="s">
        <v>9</v>
      </c>
      <c r="Q54">
        <v>33</v>
      </c>
      <c r="R54" s="3">
        <v>49993.119999999966</v>
      </c>
      <c r="S54" s="13">
        <v>364491.78799999977</v>
      </c>
      <c r="U54">
        <v>29501057</v>
      </c>
      <c r="V54" s="115" t="s">
        <v>640</v>
      </c>
      <c r="W54">
        <v>0.5</v>
      </c>
      <c r="Z54" s="115" t="s">
        <v>9</v>
      </c>
      <c r="AA54">
        <v>47</v>
      </c>
      <c r="AB54">
        <v>13</v>
      </c>
    </row>
    <row r="55" spans="1:28" x14ac:dyDescent="0.25">
      <c r="A55" s="115" t="s">
        <v>8</v>
      </c>
      <c r="B55">
        <v>45</v>
      </c>
      <c r="C55">
        <v>4450.6460000000006</v>
      </c>
      <c r="D55">
        <v>50.6</v>
      </c>
      <c r="E55">
        <v>281972.42600000009</v>
      </c>
      <c r="F55">
        <v>1289774.336510001</v>
      </c>
      <c r="G55">
        <v>1.5783975983524003</v>
      </c>
      <c r="H55">
        <v>1.7945017077662759E-2</v>
      </c>
      <c r="N55" s="3"/>
      <c r="P55" s="115" t="s">
        <v>9</v>
      </c>
      <c r="Q55">
        <v>34</v>
      </c>
      <c r="R55" s="3">
        <v>128382.82000000024</v>
      </c>
      <c r="S55" s="13">
        <v>1076303.6652289997</v>
      </c>
      <c r="U55">
        <v>29501063</v>
      </c>
      <c r="V55" s="115" t="s">
        <v>641</v>
      </c>
      <c r="W55">
        <v>0.5</v>
      </c>
      <c r="Z55" s="115" t="s">
        <v>7</v>
      </c>
      <c r="AA55">
        <v>47</v>
      </c>
      <c r="AB55">
        <v>30.333333333333332</v>
      </c>
    </row>
    <row r="56" spans="1:28" x14ac:dyDescent="0.25">
      <c r="A56" s="115" t="s">
        <v>9</v>
      </c>
      <c r="B56">
        <v>45</v>
      </c>
      <c r="C56">
        <v>1055</v>
      </c>
      <c r="D56">
        <v>36.5</v>
      </c>
      <c r="E56">
        <v>111599.37000000005</v>
      </c>
      <c r="F56">
        <v>918650.26073700085</v>
      </c>
      <c r="G56">
        <v>0.94534583842184727</v>
      </c>
      <c r="H56">
        <v>3.2706277822177658E-2</v>
      </c>
      <c r="N56" s="3"/>
      <c r="P56" s="115" t="s">
        <v>9</v>
      </c>
      <c r="Q56">
        <v>35</v>
      </c>
      <c r="R56" s="3">
        <v>133283.88000000024</v>
      </c>
      <c r="S56" s="13">
        <v>1064765.3302579992</v>
      </c>
      <c r="U56">
        <v>29501064</v>
      </c>
      <c r="V56" s="115" t="s">
        <v>642</v>
      </c>
      <c r="W56">
        <v>0.5</v>
      </c>
      <c r="Z56" s="115" t="s">
        <v>6</v>
      </c>
      <c r="AA56">
        <v>47</v>
      </c>
      <c r="AB56">
        <v>86</v>
      </c>
    </row>
    <row r="57" spans="1:28" x14ac:dyDescent="0.25">
      <c r="A57" s="115" t="s">
        <v>7</v>
      </c>
      <c r="B57">
        <v>46</v>
      </c>
      <c r="C57">
        <v>248</v>
      </c>
      <c r="D57">
        <v>62</v>
      </c>
      <c r="E57">
        <v>414955.85000000003</v>
      </c>
      <c r="F57">
        <v>1509427.0424000002</v>
      </c>
      <c r="G57">
        <v>5.9765394318455796E-2</v>
      </c>
      <c r="H57">
        <v>1.4941348579613949E-2</v>
      </c>
      <c r="P57" s="115" t="s">
        <v>9</v>
      </c>
      <c r="Q57">
        <v>36</v>
      </c>
      <c r="R57" s="3">
        <v>119301.62000000037</v>
      </c>
      <c r="S57" s="13">
        <v>981210.53497000039</v>
      </c>
      <c r="U57">
        <v>29501069</v>
      </c>
      <c r="V57" s="115" t="s">
        <v>643</v>
      </c>
      <c r="W57">
        <v>0.5</v>
      </c>
      <c r="Z57" s="115" t="s">
        <v>8</v>
      </c>
      <c r="AA57">
        <v>48</v>
      </c>
      <c r="AB57">
        <v>43.05</v>
      </c>
    </row>
    <row r="58" spans="1:28" x14ac:dyDescent="0.25">
      <c r="A58" s="115" t="s">
        <v>8</v>
      </c>
      <c r="B58">
        <v>46</v>
      </c>
      <c r="C58">
        <v>2257</v>
      </c>
      <c r="D58">
        <v>42.333333333333336</v>
      </c>
      <c r="E58">
        <v>260387.38600000009</v>
      </c>
      <c r="F58">
        <v>1188595.2350299999</v>
      </c>
      <c r="G58">
        <v>0.86678545941545704</v>
      </c>
      <c r="H58">
        <v>1.6257827993762079E-2</v>
      </c>
      <c r="P58" s="115" t="s">
        <v>9</v>
      </c>
      <c r="Q58">
        <v>37</v>
      </c>
      <c r="R58" s="3">
        <v>123126.4500000003</v>
      </c>
      <c r="S58" s="13">
        <v>960090.35949500022</v>
      </c>
      <c r="U58">
        <v>29501070</v>
      </c>
      <c r="V58" s="115" t="s">
        <v>644</v>
      </c>
      <c r="W58">
        <v>0.5</v>
      </c>
      <c r="Z58" s="115" t="s">
        <v>6</v>
      </c>
      <c r="AA58">
        <v>48</v>
      </c>
      <c r="AB58">
        <v>30.666666666666664</v>
      </c>
    </row>
    <row r="59" spans="1:28" x14ac:dyDescent="0.25">
      <c r="A59" s="115" t="s">
        <v>9</v>
      </c>
      <c r="B59">
        <v>46</v>
      </c>
      <c r="C59">
        <v>1349</v>
      </c>
      <c r="D59">
        <v>22.5</v>
      </c>
      <c r="E59">
        <v>128549.30000000013</v>
      </c>
      <c r="F59">
        <v>980621.25667799963</v>
      </c>
      <c r="G59">
        <v>1.0494028361103473</v>
      </c>
      <c r="H59">
        <v>1.7503012462922768E-2</v>
      </c>
      <c r="P59" s="115" t="s">
        <v>9</v>
      </c>
      <c r="Q59">
        <v>38</v>
      </c>
      <c r="R59" s="3">
        <v>134610.38000000015</v>
      </c>
      <c r="S59" s="13">
        <v>1115813.6175929999</v>
      </c>
      <c r="U59">
        <v>29501073</v>
      </c>
      <c r="V59" s="115" t="s">
        <v>476</v>
      </c>
      <c r="W59">
        <v>0.5</v>
      </c>
      <c r="Z59" s="115" t="s">
        <v>9</v>
      </c>
      <c r="AA59">
        <v>48</v>
      </c>
      <c r="AB59">
        <v>24.68</v>
      </c>
    </row>
    <row r="60" spans="1:28" x14ac:dyDescent="0.25">
      <c r="A60" s="115" t="s">
        <v>8</v>
      </c>
      <c r="B60">
        <v>47</v>
      </c>
      <c r="C60">
        <v>4695</v>
      </c>
      <c r="D60">
        <v>34.875</v>
      </c>
      <c r="E60">
        <v>272197.68500000006</v>
      </c>
      <c r="F60">
        <v>1202525.6047249998</v>
      </c>
      <c r="G60">
        <v>1.7248493498392536</v>
      </c>
      <c r="H60">
        <v>1.2812379355834711E-2</v>
      </c>
      <c r="P60" s="115" t="s">
        <v>9</v>
      </c>
      <c r="Q60">
        <v>39</v>
      </c>
      <c r="R60" s="3">
        <v>112648.27000000014</v>
      </c>
      <c r="S60" s="13">
        <v>875858.04054600035</v>
      </c>
      <c r="U60">
        <v>29501074</v>
      </c>
      <c r="V60" s="115" t="s">
        <v>453</v>
      </c>
      <c r="W60">
        <v>0.5</v>
      </c>
      <c r="Z60" s="115" t="s">
        <v>7</v>
      </c>
      <c r="AA60">
        <v>48</v>
      </c>
      <c r="AB60">
        <v>47.5</v>
      </c>
    </row>
    <row r="61" spans="1:28" x14ac:dyDescent="0.25">
      <c r="A61" s="115" t="s">
        <v>9</v>
      </c>
      <c r="B61">
        <v>47</v>
      </c>
      <c r="C61">
        <v>739</v>
      </c>
      <c r="D61">
        <v>13</v>
      </c>
      <c r="E61">
        <v>128592.75000000009</v>
      </c>
      <c r="F61">
        <v>1017954.2233049998</v>
      </c>
      <c r="G61">
        <v>0.57468247626712976</v>
      </c>
      <c r="H61">
        <v>1.0109434629868318E-2</v>
      </c>
      <c r="P61" s="115" t="s">
        <v>9</v>
      </c>
      <c r="Q61">
        <v>40</v>
      </c>
      <c r="R61" s="3">
        <v>75414.120000000039</v>
      </c>
      <c r="S61" s="13">
        <v>593821.75861300004</v>
      </c>
      <c r="U61">
        <v>29501076</v>
      </c>
      <c r="V61" s="115" t="s">
        <v>645</v>
      </c>
      <c r="W61">
        <v>0.5</v>
      </c>
      <c r="Z61" s="115" t="s">
        <v>8</v>
      </c>
      <c r="AA61">
        <v>49</v>
      </c>
      <c r="AB61">
        <v>46</v>
      </c>
    </row>
    <row r="62" spans="1:28" x14ac:dyDescent="0.25">
      <c r="A62" s="115" t="s">
        <v>7</v>
      </c>
      <c r="B62">
        <v>47</v>
      </c>
      <c r="C62">
        <v>245</v>
      </c>
      <c r="D62">
        <v>30.333333333333332</v>
      </c>
      <c r="E62">
        <v>118710.39999999999</v>
      </c>
      <c r="F62">
        <v>433622.24200000003</v>
      </c>
      <c r="G62">
        <v>0.20638461331104943</v>
      </c>
      <c r="H62">
        <v>2.5552380695653736E-2</v>
      </c>
      <c r="P62" s="115" t="s">
        <v>9</v>
      </c>
      <c r="Q62">
        <v>41</v>
      </c>
      <c r="R62" s="3">
        <v>132167.2800000002</v>
      </c>
      <c r="S62" s="13">
        <v>1103720.8961080003</v>
      </c>
      <c r="U62">
        <v>29501077</v>
      </c>
      <c r="V62" s="115" t="s">
        <v>76</v>
      </c>
      <c r="W62">
        <v>0.5</v>
      </c>
      <c r="Z62" s="115" t="s">
        <v>7</v>
      </c>
      <c r="AA62">
        <v>49</v>
      </c>
      <c r="AB62">
        <v>139</v>
      </c>
    </row>
    <row r="63" spans="1:28" x14ac:dyDescent="0.25">
      <c r="A63" s="115" t="s">
        <v>6</v>
      </c>
      <c r="B63">
        <v>47</v>
      </c>
      <c r="C63">
        <v>3666</v>
      </c>
      <c r="D63">
        <v>86</v>
      </c>
      <c r="E63">
        <v>263695.32800000004</v>
      </c>
      <c r="F63">
        <v>748283.79969999986</v>
      </c>
      <c r="G63">
        <v>1.390240785760148</v>
      </c>
      <c r="H63">
        <v>3.2613395410630859E-2</v>
      </c>
      <c r="P63" s="115" t="s">
        <v>9</v>
      </c>
      <c r="Q63">
        <v>42</v>
      </c>
      <c r="R63" s="3">
        <v>154379.08000000028</v>
      </c>
      <c r="S63" s="13">
        <v>1249655.7048540001</v>
      </c>
      <c r="U63">
        <v>29501078</v>
      </c>
      <c r="V63" s="115" t="s">
        <v>646</v>
      </c>
      <c r="W63">
        <v>0.5</v>
      </c>
      <c r="Z63" s="115" t="s">
        <v>9</v>
      </c>
      <c r="AA63">
        <v>49</v>
      </c>
      <c r="AB63">
        <v>19</v>
      </c>
    </row>
    <row r="64" spans="1:28" x14ac:dyDescent="0.25">
      <c r="A64" s="115" t="s">
        <v>6</v>
      </c>
      <c r="B64">
        <v>46</v>
      </c>
      <c r="C64">
        <v>2911.9</v>
      </c>
      <c r="E64">
        <v>287234.07199999993</v>
      </c>
      <c r="F64">
        <v>829953.14024400001</v>
      </c>
      <c r="G64">
        <v>1.0137724886621391</v>
      </c>
      <c r="P64" s="115" t="s">
        <v>9</v>
      </c>
      <c r="Q64">
        <v>43</v>
      </c>
      <c r="R64" s="3">
        <v>126519.16000000011</v>
      </c>
      <c r="S64" s="13">
        <v>1023919.259223</v>
      </c>
      <c r="U64">
        <v>29501079</v>
      </c>
      <c r="V64" s="115" t="s">
        <v>647</v>
      </c>
      <c r="W64">
        <v>0.5</v>
      </c>
      <c r="Z64" s="115" t="s">
        <v>6</v>
      </c>
      <c r="AA64">
        <v>49</v>
      </c>
      <c r="AB64">
        <v>131.66666666666669</v>
      </c>
    </row>
    <row r="65" spans="1:23" x14ac:dyDescent="0.25">
      <c r="A65" s="115" t="s">
        <v>8</v>
      </c>
      <c r="B65">
        <v>48</v>
      </c>
      <c r="C65">
        <v>3773.4</v>
      </c>
      <c r="D65">
        <v>43.05</v>
      </c>
      <c r="E65">
        <v>268021.99199999991</v>
      </c>
      <c r="F65">
        <v>1188429.6105999998</v>
      </c>
      <c r="G65">
        <v>1.4078695452722407</v>
      </c>
      <c r="H65">
        <v>1.6062114783476428E-2</v>
      </c>
      <c r="P65" s="115" t="s">
        <v>9</v>
      </c>
      <c r="Q65">
        <v>44</v>
      </c>
      <c r="R65" s="3">
        <v>114312.29999999996</v>
      </c>
      <c r="S65" s="13">
        <v>992230.68716899992</v>
      </c>
      <c r="U65">
        <v>29501101</v>
      </c>
      <c r="V65" s="115" t="s">
        <v>138</v>
      </c>
      <c r="W65">
        <v>0.01</v>
      </c>
    </row>
    <row r="66" spans="1:23" x14ac:dyDescent="0.25">
      <c r="A66" s="115" t="s">
        <v>6</v>
      </c>
      <c r="B66">
        <v>48</v>
      </c>
      <c r="C66">
        <v>4977.8</v>
      </c>
      <c r="D66">
        <v>30.666666666666664</v>
      </c>
      <c r="E66">
        <v>266560.76</v>
      </c>
      <c r="F66">
        <v>760061.73140000005</v>
      </c>
      <c r="G66">
        <v>1.8674166445203713</v>
      </c>
      <c r="H66">
        <v>1.1504569039594074E-2</v>
      </c>
      <c r="P66" s="115" t="s">
        <v>9</v>
      </c>
      <c r="Q66">
        <v>45</v>
      </c>
      <c r="R66" s="3">
        <v>111599.37000000005</v>
      </c>
      <c r="S66" s="13">
        <v>918650.26073700085</v>
      </c>
      <c r="U66">
        <v>29600002</v>
      </c>
      <c r="V66" s="115" t="s">
        <v>648</v>
      </c>
      <c r="W66">
        <v>2</v>
      </c>
    </row>
    <row r="67" spans="1:23" x14ac:dyDescent="0.25">
      <c r="A67" s="115" t="s">
        <v>9</v>
      </c>
      <c r="B67">
        <v>48</v>
      </c>
      <c r="C67">
        <v>1648.72</v>
      </c>
      <c r="D67">
        <v>24.68</v>
      </c>
      <c r="E67">
        <v>142812.00000000015</v>
      </c>
      <c r="F67">
        <v>1310972.0879730007</v>
      </c>
      <c r="G67">
        <v>1.1544688121446367</v>
      </c>
      <c r="H67">
        <v>1.7281460941657546E-2</v>
      </c>
      <c r="P67" s="115" t="s">
        <v>9</v>
      </c>
      <c r="Q67">
        <v>46</v>
      </c>
      <c r="R67" s="3">
        <v>128549.30000000013</v>
      </c>
      <c r="S67" s="13">
        <v>980621.25667799963</v>
      </c>
      <c r="U67">
        <v>29600003</v>
      </c>
      <c r="V67" s="115" t="s">
        <v>495</v>
      </c>
      <c r="W67">
        <v>2.0516999999999999</v>
      </c>
    </row>
    <row r="68" spans="1:23" x14ac:dyDescent="0.25">
      <c r="A68" s="115" t="s">
        <v>7</v>
      </c>
      <c r="B68">
        <v>48</v>
      </c>
      <c r="C68">
        <v>142.5</v>
      </c>
      <c r="D68">
        <v>47.5</v>
      </c>
      <c r="E68">
        <v>218445.09999999998</v>
      </c>
      <c r="F68">
        <v>820475.12339999992</v>
      </c>
      <c r="G68">
        <v>6.523378185182456E-2</v>
      </c>
      <c r="H68">
        <v>2.1744593950608189E-2</v>
      </c>
      <c r="P68" s="115" t="s">
        <v>9</v>
      </c>
      <c r="Q68">
        <v>47</v>
      </c>
      <c r="R68" s="3">
        <v>128592.75000000009</v>
      </c>
      <c r="S68" s="13">
        <v>1017954.2233049998</v>
      </c>
      <c r="U68">
        <v>29600017</v>
      </c>
      <c r="V68" s="115" t="s">
        <v>649</v>
      </c>
      <c r="W68">
        <v>0.5</v>
      </c>
    </row>
    <row r="69" spans="1:23" x14ac:dyDescent="0.25">
      <c r="A69" s="115" t="s">
        <v>8</v>
      </c>
      <c r="B69">
        <v>50</v>
      </c>
      <c r="C69">
        <v>514</v>
      </c>
      <c r="P69" s="115" t="s">
        <v>9</v>
      </c>
      <c r="Q69">
        <v>48</v>
      </c>
      <c r="R69" s="3">
        <v>142812.00000000015</v>
      </c>
      <c r="S69" s="13">
        <v>1310972.0879730007</v>
      </c>
      <c r="U69">
        <v>29600022</v>
      </c>
      <c r="V69" s="115" t="s">
        <v>650</v>
      </c>
      <c r="W69">
        <v>0.5</v>
      </c>
    </row>
    <row r="70" spans="1:23" x14ac:dyDescent="0.25">
      <c r="U70">
        <v>29600023</v>
      </c>
      <c r="V70" s="115" t="s">
        <v>463</v>
      </c>
      <c r="W70">
        <v>0.98</v>
      </c>
    </row>
    <row r="71" spans="1:23" x14ac:dyDescent="0.25">
      <c r="U71">
        <v>29600025</v>
      </c>
      <c r="V71" s="115" t="s">
        <v>434</v>
      </c>
      <c r="W71">
        <v>0.93979999999999997</v>
      </c>
    </row>
    <row r="72" spans="1:23" x14ac:dyDescent="0.25">
      <c r="U72">
        <v>29600026</v>
      </c>
      <c r="V72" s="115" t="s">
        <v>492</v>
      </c>
      <c r="W72">
        <v>0.5</v>
      </c>
    </row>
    <row r="73" spans="1:23" x14ac:dyDescent="0.25">
      <c r="U73">
        <v>49500052</v>
      </c>
      <c r="V73" s="115" t="s">
        <v>96</v>
      </c>
      <c r="W73">
        <v>1.014</v>
      </c>
    </row>
    <row r="74" spans="1:23" x14ac:dyDescent="0.25">
      <c r="U74">
        <v>49500088</v>
      </c>
      <c r="V74" s="115" t="s">
        <v>68</v>
      </c>
      <c r="W74">
        <v>0.51400000000000001</v>
      </c>
    </row>
    <row r="75" spans="1:23" x14ac:dyDescent="0.25">
      <c r="U75">
        <v>49900002</v>
      </c>
      <c r="V75" s="115" t="s">
        <v>87</v>
      </c>
      <c r="W75">
        <v>0.51400000000000001</v>
      </c>
    </row>
    <row r="76" spans="1:23" x14ac:dyDescent="0.25">
      <c r="U76">
        <v>70001371</v>
      </c>
      <c r="V76" s="115" t="s">
        <v>651</v>
      </c>
      <c r="W76">
        <v>1.0597000000000001E-2</v>
      </c>
    </row>
    <row r="77" spans="1:23" x14ac:dyDescent="0.25">
      <c r="U77">
        <v>70001722</v>
      </c>
      <c r="V77" s="115" t="s">
        <v>652</v>
      </c>
      <c r="W77">
        <v>5.5970000000000004E-3</v>
      </c>
    </row>
    <row r="78" spans="1:23" x14ac:dyDescent="0.25">
      <c r="U78">
        <v>70001879</v>
      </c>
      <c r="V78" s="115" t="s">
        <v>653</v>
      </c>
      <c r="W78">
        <v>5.5120000000000004E-3</v>
      </c>
    </row>
    <row r="79" spans="1:23" x14ac:dyDescent="0.25">
      <c r="U79">
        <v>70001880</v>
      </c>
      <c r="V79" s="115" t="s">
        <v>654</v>
      </c>
      <c r="W79">
        <v>5.5490000000000001E-3</v>
      </c>
    </row>
    <row r="80" spans="1:23" x14ac:dyDescent="0.25">
      <c r="U80">
        <v>70001881</v>
      </c>
      <c r="V80" s="115" t="s">
        <v>655</v>
      </c>
      <c r="W80">
        <v>5.6629999999999996E-3</v>
      </c>
    </row>
    <row r="81" spans="21:23" x14ac:dyDescent="0.25">
      <c r="U81">
        <v>70001882</v>
      </c>
      <c r="V81" s="115" t="s">
        <v>656</v>
      </c>
      <c r="W81">
        <v>6.1279999999999998E-3</v>
      </c>
    </row>
    <row r="82" spans="21:23" x14ac:dyDescent="0.25">
      <c r="U82">
        <v>71000332</v>
      </c>
      <c r="V82" s="115" t="s">
        <v>657</v>
      </c>
      <c r="W82">
        <v>0.57404999999999995</v>
      </c>
    </row>
    <row r="83" spans="21:23" x14ac:dyDescent="0.25">
      <c r="U83">
        <v>71000333</v>
      </c>
      <c r="V83" s="115" t="s">
        <v>658</v>
      </c>
      <c r="W83">
        <v>0.48914800000000003</v>
      </c>
    </row>
    <row r="84" spans="21:23" x14ac:dyDescent="0.25">
      <c r="U84">
        <v>71000335</v>
      </c>
      <c r="V84" s="115" t="s">
        <v>659</v>
      </c>
      <c r="W84">
        <v>0.488089</v>
      </c>
    </row>
    <row r="85" spans="21:23" x14ac:dyDescent="0.25">
      <c r="U85">
        <v>71000371</v>
      </c>
      <c r="V85" s="115" t="s">
        <v>660</v>
      </c>
      <c r="W85">
        <v>0.40884199999999998</v>
      </c>
    </row>
    <row r="86" spans="21:23" x14ac:dyDescent="0.25">
      <c r="U86">
        <v>71000372</v>
      </c>
      <c r="V86" s="115" t="s">
        <v>661</v>
      </c>
      <c r="W86">
        <v>0.41107300000000002</v>
      </c>
    </row>
    <row r="87" spans="21:23" x14ac:dyDescent="0.25">
      <c r="U87">
        <v>29500477</v>
      </c>
      <c r="V87" s="115" t="s">
        <v>662</v>
      </c>
      <c r="W87">
        <v>0.5</v>
      </c>
    </row>
    <row r="88" spans="21:23" x14ac:dyDescent="0.25">
      <c r="U88">
        <v>29500565</v>
      </c>
      <c r="V88" s="115" t="s">
        <v>663</v>
      </c>
      <c r="W88">
        <v>0.5</v>
      </c>
    </row>
    <row r="89" spans="21:23" x14ac:dyDescent="0.25">
      <c r="U89">
        <v>29500613</v>
      </c>
      <c r="V89" s="115" t="s">
        <v>664</v>
      </c>
      <c r="W89">
        <v>0.5</v>
      </c>
    </row>
    <row r="90" spans="21:23" x14ac:dyDescent="0.25">
      <c r="U90">
        <v>29500754</v>
      </c>
      <c r="V90" s="115" t="s">
        <v>665</v>
      </c>
      <c r="W90">
        <v>2.2000000000000002</v>
      </c>
    </row>
    <row r="91" spans="21:23" x14ac:dyDescent="0.25">
      <c r="U91">
        <v>29501020</v>
      </c>
      <c r="V91" s="115" t="s">
        <v>129</v>
      </c>
      <c r="W91">
        <v>0.5</v>
      </c>
    </row>
    <row r="92" spans="21:23" x14ac:dyDescent="0.25">
      <c r="U92">
        <v>29501040</v>
      </c>
      <c r="V92" s="115" t="s">
        <v>370</v>
      </c>
      <c r="W92">
        <v>1E-4</v>
      </c>
    </row>
    <row r="93" spans="21:23" x14ac:dyDescent="0.25">
      <c r="U93">
        <v>29501061</v>
      </c>
      <c r="V93" s="115" t="s">
        <v>666</v>
      </c>
      <c r="W93">
        <v>0.5</v>
      </c>
    </row>
    <row r="94" spans="21:23" x14ac:dyDescent="0.25">
      <c r="U94">
        <v>29501062</v>
      </c>
      <c r="V94" s="115" t="s">
        <v>505</v>
      </c>
      <c r="W94">
        <v>0.5</v>
      </c>
    </row>
    <row r="95" spans="21:23" x14ac:dyDescent="0.25">
      <c r="U95">
        <v>29501065</v>
      </c>
      <c r="V95" s="115" t="s">
        <v>667</v>
      </c>
      <c r="W95">
        <v>0.5</v>
      </c>
    </row>
    <row r="96" spans="21:23" x14ac:dyDescent="0.25">
      <c r="U96">
        <v>29501068</v>
      </c>
      <c r="V96" s="115" t="s">
        <v>668</v>
      </c>
      <c r="W96">
        <v>0.5</v>
      </c>
    </row>
    <row r="97" spans="21:23" x14ac:dyDescent="0.25">
      <c r="U97">
        <v>29501081</v>
      </c>
      <c r="V97" s="115" t="s">
        <v>669</v>
      </c>
      <c r="W97">
        <v>0.5</v>
      </c>
    </row>
    <row r="98" spans="21:23" x14ac:dyDescent="0.25">
      <c r="U98">
        <v>29501082</v>
      </c>
      <c r="V98" s="115" t="s">
        <v>670</v>
      </c>
      <c r="W98">
        <v>0.5</v>
      </c>
    </row>
    <row r="99" spans="21:23" x14ac:dyDescent="0.25">
      <c r="U99">
        <v>29600024</v>
      </c>
      <c r="V99" s="115" t="s">
        <v>671</v>
      </c>
      <c r="W99">
        <v>0.55230000000000001</v>
      </c>
    </row>
    <row r="100" spans="21:23" x14ac:dyDescent="0.25">
      <c r="U100">
        <v>49500055</v>
      </c>
      <c r="V100" s="115" t="s">
        <v>70</v>
      </c>
      <c r="W100">
        <v>0.51400000000000001</v>
      </c>
    </row>
    <row r="101" spans="21:23" x14ac:dyDescent="0.25">
      <c r="U101">
        <v>49500084</v>
      </c>
      <c r="V101" s="115" t="s">
        <v>99</v>
      </c>
      <c r="W101">
        <v>0.51400000000000001</v>
      </c>
    </row>
    <row r="102" spans="21:23" x14ac:dyDescent="0.25">
      <c r="U102">
        <v>49500089</v>
      </c>
      <c r="V102" s="115" t="s">
        <v>92</v>
      </c>
      <c r="W102">
        <v>0.51400000000000001</v>
      </c>
    </row>
    <row r="103" spans="21:23" x14ac:dyDescent="0.25">
      <c r="U103">
        <v>49500090</v>
      </c>
      <c r="V103" s="115" t="s">
        <v>102</v>
      </c>
      <c r="W103">
        <v>0.51400000000000001</v>
      </c>
    </row>
    <row r="104" spans="21:23" x14ac:dyDescent="0.25">
      <c r="U104">
        <v>49500091</v>
      </c>
      <c r="V104" s="115" t="s">
        <v>90</v>
      </c>
      <c r="W104">
        <v>0.51400000000000001</v>
      </c>
    </row>
    <row r="105" spans="21:23" x14ac:dyDescent="0.25">
      <c r="U105">
        <v>49500144</v>
      </c>
      <c r="V105" s="115" t="s">
        <v>672</v>
      </c>
      <c r="W105">
        <v>0.51400000000000001</v>
      </c>
    </row>
    <row r="106" spans="21:23" x14ac:dyDescent="0.25">
      <c r="U106">
        <v>49500147</v>
      </c>
      <c r="V106" s="115" t="s">
        <v>673</v>
      </c>
      <c r="W106">
        <v>0.51400000000000001</v>
      </c>
    </row>
    <row r="107" spans="21:23" x14ac:dyDescent="0.25">
      <c r="U107">
        <v>49500166</v>
      </c>
      <c r="V107" s="115" t="s">
        <v>674</v>
      </c>
      <c r="W107">
        <v>1.014</v>
      </c>
    </row>
    <row r="108" spans="21:23" x14ac:dyDescent="0.25">
      <c r="U108">
        <v>49500204</v>
      </c>
      <c r="V108" s="115" t="s">
        <v>93</v>
      </c>
      <c r="W108">
        <v>0.51400000000000001</v>
      </c>
    </row>
    <row r="109" spans="21:23" x14ac:dyDescent="0.25">
      <c r="U109">
        <v>23500290</v>
      </c>
      <c r="V109" s="115" t="s">
        <v>675</v>
      </c>
      <c r="W109">
        <v>2.8834</v>
      </c>
    </row>
    <row r="110" spans="21:23" x14ac:dyDescent="0.25">
      <c r="U110">
        <v>29500490</v>
      </c>
      <c r="V110" s="115" t="s">
        <v>113</v>
      </c>
      <c r="W110">
        <v>0.5</v>
      </c>
    </row>
    <row r="111" spans="21:23" x14ac:dyDescent="0.25">
      <c r="U111">
        <v>29500494</v>
      </c>
      <c r="V111" s="115" t="s">
        <v>676</v>
      </c>
      <c r="W111">
        <v>0.5</v>
      </c>
    </row>
    <row r="112" spans="21:23" x14ac:dyDescent="0.25">
      <c r="U112">
        <v>29500527</v>
      </c>
      <c r="V112" s="115" t="s">
        <v>677</v>
      </c>
      <c r="W112">
        <v>0.5</v>
      </c>
    </row>
    <row r="113" spans="21:23" x14ac:dyDescent="0.25">
      <c r="U113">
        <v>29500528</v>
      </c>
      <c r="V113" s="115" t="s">
        <v>678</v>
      </c>
      <c r="W113">
        <v>0.5</v>
      </c>
    </row>
    <row r="114" spans="21:23" x14ac:dyDescent="0.25">
      <c r="U114">
        <v>29500823</v>
      </c>
      <c r="V114" s="115" t="s">
        <v>368</v>
      </c>
      <c r="W114">
        <v>2</v>
      </c>
    </row>
    <row r="115" spans="21:23" x14ac:dyDescent="0.25">
      <c r="U115">
        <v>29500904</v>
      </c>
      <c r="V115" s="115" t="s">
        <v>124</v>
      </c>
      <c r="W115">
        <v>0.01</v>
      </c>
    </row>
    <row r="116" spans="21:23" x14ac:dyDescent="0.25">
      <c r="U116">
        <v>29500929</v>
      </c>
      <c r="V116" s="115" t="s">
        <v>455</v>
      </c>
      <c r="W116">
        <v>0.5</v>
      </c>
    </row>
    <row r="117" spans="21:23" x14ac:dyDescent="0.25">
      <c r="U117">
        <v>29500949</v>
      </c>
      <c r="V117" s="115" t="s">
        <v>440</v>
      </c>
      <c r="W117">
        <v>0.5</v>
      </c>
    </row>
    <row r="118" spans="21:23" x14ac:dyDescent="0.25">
      <c r="U118">
        <v>29500957</v>
      </c>
      <c r="V118" s="115" t="s">
        <v>145</v>
      </c>
      <c r="W118">
        <v>0.01</v>
      </c>
    </row>
    <row r="119" spans="21:23" x14ac:dyDescent="0.25">
      <c r="U119">
        <v>29501022</v>
      </c>
      <c r="V119" s="115" t="s">
        <v>679</v>
      </c>
      <c r="W119">
        <v>0.5</v>
      </c>
    </row>
    <row r="120" spans="21:23" x14ac:dyDescent="0.25">
      <c r="U120">
        <v>29501036</v>
      </c>
      <c r="V120" s="115" t="s">
        <v>361</v>
      </c>
      <c r="W120">
        <v>1E-4</v>
      </c>
    </row>
    <row r="121" spans="21:23" x14ac:dyDescent="0.25">
      <c r="U121">
        <v>29501052</v>
      </c>
      <c r="V121" s="115" t="s">
        <v>680</v>
      </c>
      <c r="W121">
        <v>0.5</v>
      </c>
    </row>
    <row r="122" spans="21:23" x14ac:dyDescent="0.25">
      <c r="U122">
        <v>29501060</v>
      </c>
      <c r="V122" s="115" t="s">
        <v>681</v>
      </c>
      <c r="W122">
        <v>0.5</v>
      </c>
    </row>
    <row r="123" spans="21:23" x14ac:dyDescent="0.25">
      <c r="U123">
        <v>29501066</v>
      </c>
      <c r="V123" s="115" t="s">
        <v>682</v>
      </c>
      <c r="W123">
        <v>0.5</v>
      </c>
    </row>
    <row r="124" spans="21:23" x14ac:dyDescent="0.25">
      <c r="U124">
        <v>29501067</v>
      </c>
      <c r="V124" s="115" t="s">
        <v>683</v>
      </c>
      <c r="W124">
        <v>0.5</v>
      </c>
    </row>
    <row r="125" spans="21:23" x14ac:dyDescent="0.25">
      <c r="U125">
        <v>29501080</v>
      </c>
      <c r="V125" s="115" t="s">
        <v>684</v>
      </c>
      <c r="W125">
        <v>0.5</v>
      </c>
    </row>
    <row r="126" spans="21:23" x14ac:dyDescent="0.25">
      <c r="U126">
        <v>29501083</v>
      </c>
      <c r="V126" s="115" t="s">
        <v>685</v>
      </c>
      <c r="W126">
        <v>0.5</v>
      </c>
    </row>
    <row r="127" spans="21:23" x14ac:dyDescent="0.25">
      <c r="U127">
        <v>29501086</v>
      </c>
      <c r="V127" s="115" t="s">
        <v>431</v>
      </c>
      <c r="W127">
        <v>0.5</v>
      </c>
    </row>
    <row r="128" spans="21:23" x14ac:dyDescent="0.25">
      <c r="U128">
        <v>29501087</v>
      </c>
      <c r="V128" s="115" t="s">
        <v>432</v>
      </c>
      <c r="W128">
        <v>0.5</v>
      </c>
    </row>
    <row r="129" spans="21:23" x14ac:dyDescent="0.25">
      <c r="U129">
        <v>29501089</v>
      </c>
      <c r="V129" s="115" t="s">
        <v>506</v>
      </c>
      <c r="W129">
        <v>0.5</v>
      </c>
    </row>
    <row r="130" spans="21:23" x14ac:dyDescent="0.25">
      <c r="U130">
        <v>29501090</v>
      </c>
      <c r="V130" s="115" t="s">
        <v>686</v>
      </c>
      <c r="W130">
        <v>0.5</v>
      </c>
    </row>
    <row r="131" spans="21:23" x14ac:dyDescent="0.25">
      <c r="U131">
        <v>29501093</v>
      </c>
      <c r="V131" s="115" t="s">
        <v>687</v>
      </c>
      <c r="W131">
        <v>0.5</v>
      </c>
    </row>
    <row r="132" spans="21:23" x14ac:dyDescent="0.25">
      <c r="U132">
        <v>29501094</v>
      </c>
      <c r="V132" s="115" t="s">
        <v>688</v>
      </c>
      <c r="W132">
        <v>0.5</v>
      </c>
    </row>
    <row r="133" spans="21:23" x14ac:dyDescent="0.25">
      <c r="U133">
        <v>29501097</v>
      </c>
      <c r="V133" s="115" t="s">
        <v>689</v>
      </c>
      <c r="W133">
        <v>0.5</v>
      </c>
    </row>
    <row r="134" spans="21:23" x14ac:dyDescent="0.25">
      <c r="U134">
        <v>29600009</v>
      </c>
      <c r="V134" s="115" t="s">
        <v>79</v>
      </c>
      <c r="W134">
        <v>0.98950000000000005</v>
      </c>
    </row>
    <row r="135" spans="21:23" x14ac:dyDescent="0.25">
      <c r="U135">
        <v>29600011</v>
      </c>
      <c r="V135" s="115" t="s">
        <v>690</v>
      </c>
      <c r="W135">
        <v>0.5</v>
      </c>
    </row>
    <row r="136" spans="21:23" x14ac:dyDescent="0.25">
      <c r="U136">
        <v>29600013</v>
      </c>
      <c r="V136" s="115" t="s">
        <v>691</v>
      </c>
      <c r="W136">
        <v>5.6999000000000004</v>
      </c>
    </row>
    <row r="137" spans="21:23" x14ac:dyDescent="0.25">
      <c r="U137">
        <v>29600027</v>
      </c>
      <c r="V137" s="115" t="s">
        <v>421</v>
      </c>
      <c r="W137">
        <v>0.93210000000000004</v>
      </c>
    </row>
    <row r="138" spans="21:23" x14ac:dyDescent="0.25">
      <c r="U138">
        <v>32000042</v>
      </c>
      <c r="V138" s="115" t="s">
        <v>692</v>
      </c>
      <c r="W138">
        <v>17.437100000000001</v>
      </c>
    </row>
    <row r="139" spans="21:23" x14ac:dyDescent="0.25">
      <c r="U139">
        <v>32000092</v>
      </c>
      <c r="V139" s="115" t="s">
        <v>395</v>
      </c>
      <c r="W139">
        <v>3.6008</v>
      </c>
    </row>
    <row r="140" spans="21:23" x14ac:dyDescent="0.25">
      <c r="U140">
        <v>47000175</v>
      </c>
      <c r="V140" s="115" t="s">
        <v>693</v>
      </c>
      <c r="W140">
        <v>41.225900000000003</v>
      </c>
    </row>
    <row r="141" spans="21:23" x14ac:dyDescent="0.25">
      <c r="U141">
        <v>49500039</v>
      </c>
      <c r="V141" s="115" t="s">
        <v>369</v>
      </c>
      <c r="W141">
        <v>2.0139999999999998</v>
      </c>
    </row>
    <row r="142" spans="21:23" x14ac:dyDescent="0.25">
      <c r="U142">
        <v>49500143</v>
      </c>
      <c r="V142" s="115" t="s">
        <v>694</v>
      </c>
      <c r="W142">
        <v>0.51400000000000001</v>
      </c>
    </row>
    <row r="143" spans="21:23" x14ac:dyDescent="0.25">
      <c r="U143">
        <v>49500159</v>
      </c>
      <c r="V143" s="115" t="s">
        <v>454</v>
      </c>
      <c r="W143">
        <v>0.51400000000000001</v>
      </c>
    </row>
    <row r="144" spans="21:23" x14ac:dyDescent="0.25">
      <c r="U144">
        <v>49500185</v>
      </c>
      <c r="V144" s="115" t="s">
        <v>695</v>
      </c>
      <c r="W144">
        <v>0.42649999999999999</v>
      </c>
    </row>
    <row r="145" spans="21:23" x14ac:dyDescent="0.25">
      <c r="U145">
        <v>49500188</v>
      </c>
      <c r="V145" s="115" t="s">
        <v>696</v>
      </c>
      <c r="W145">
        <v>0.42649999999999999</v>
      </c>
    </row>
    <row r="146" spans="21:23" x14ac:dyDescent="0.25">
      <c r="U146">
        <v>49500213</v>
      </c>
      <c r="V146" s="115" t="s">
        <v>697</v>
      </c>
      <c r="W146">
        <v>0.36659999999999998</v>
      </c>
    </row>
    <row r="147" spans="21:23" x14ac:dyDescent="0.25">
      <c r="U147">
        <v>49500214</v>
      </c>
      <c r="V147" s="115" t="s">
        <v>698</v>
      </c>
      <c r="W147">
        <v>0.36659999999999998</v>
      </c>
    </row>
    <row r="148" spans="21:23" x14ac:dyDescent="0.25">
      <c r="U148">
        <v>49500215</v>
      </c>
      <c r="V148" s="115" t="s">
        <v>699</v>
      </c>
      <c r="W148">
        <v>0.36659999999999998</v>
      </c>
    </row>
    <row r="149" spans="21:23" x14ac:dyDescent="0.25">
      <c r="U149">
        <v>49500216</v>
      </c>
      <c r="V149" s="115" t="s">
        <v>700</v>
      </c>
      <c r="W149">
        <v>0.42659999999999998</v>
      </c>
    </row>
    <row r="150" spans="21:23" x14ac:dyDescent="0.25">
      <c r="U150">
        <v>49500217</v>
      </c>
      <c r="V150" s="115" t="s">
        <v>701</v>
      </c>
      <c r="W150">
        <v>0.42659999999999998</v>
      </c>
    </row>
    <row r="151" spans="21:23" x14ac:dyDescent="0.25">
      <c r="U151">
        <v>49500218</v>
      </c>
      <c r="V151" s="115" t="s">
        <v>702</v>
      </c>
      <c r="W151">
        <v>0.42659999999999998</v>
      </c>
    </row>
    <row r="152" spans="21:23" x14ac:dyDescent="0.25">
      <c r="U152">
        <v>23500062</v>
      </c>
      <c r="V152" s="115" t="s">
        <v>703</v>
      </c>
      <c r="W152">
        <v>7.4440999999999997</v>
      </c>
    </row>
    <row r="153" spans="21:23" x14ac:dyDescent="0.25">
      <c r="U153">
        <v>29500615</v>
      </c>
      <c r="V153" s="115" t="s">
        <v>704</v>
      </c>
      <c r="W153">
        <v>0.5</v>
      </c>
    </row>
    <row r="154" spans="21:23" x14ac:dyDescent="0.25">
      <c r="U154">
        <v>29500892</v>
      </c>
      <c r="V154" s="115" t="s">
        <v>126</v>
      </c>
      <c r="W154">
        <v>0.01</v>
      </c>
    </row>
    <row r="155" spans="21:23" x14ac:dyDescent="0.25">
      <c r="U155">
        <v>29500936</v>
      </c>
      <c r="V155" s="115" t="s">
        <v>705</v>
      </c>
      <c r="W155">
        <v>0.5</v>
      </c>
    </row>
    <row r="156" spans="21:23" x14ac:dyDescent="0.25">
      <c r="U156">
        <v>29500939</v>
      </c>
      <c r="V156" s="115" t="s">
        <v>105</v>
      </c>
      <c r="W156">
        <v>0.5</v>
      </c>
    </row>
    <row r="157" spans="21:23" x14ac:dyDescent="0.25">
      <c r="U157">
        <v>29500950</v>
      </c>
      <c r="V157" s="115" t="s">
        <v>468</v>
      </c>
      <c r="W157">
        <v>0.5</v>
      </c>
    </row>
    <row r="158" spans="21:23" x14ac:dyDescent="0.25">
      <c r="U158">
        <v>29501017</v>
      </c>
      <c r="V158" s="115" t="s">
        <v>119</v>
      </c>
      <c r="W158">
        <v>1E-4</v>
      </c>
    </row>
    <row r="159" spans="21:23" x14ac:dyDescent="0.25">
      <c r="U159">
        <v>29501041</v>
      </c>
      <c r="V159" s="115" t="s">
        <v>352</v>
      </c>
      <c r="W159">
        <v>1.5</v>
      </c>
    </row>
    <row r="160" spans="21:23" x14ac:dyDescent="0.25">
      <c r="U160">
        <v>29501071</v>
      </c>
      <c r="V160" s="115" t="s">
        <v>706</v>
      </c>
      <c r="W160">
        <v>0.5</v>
      </c>
    </row>
    <row r="161" spans="21:23" x14ac:dyDescent="0.25">
      <c r="U161">
        <v>29501072</v>
      </c>
      <c r="V161" s="115" t="s">
        <v>443</v>
      </c>
      <c r="W161">
        <v>0.5</v>
      </c>
    </row>
    <row r="162" spans="21:23" x14ac:dyDescent="0.25">
      <c r="U162">
        <v>29501075</v>
      </c>
      <c r="V162" s="115" t="s">
        <v>445</v>
      </c>
      <c r="W162">
        <v>0.5</v>
      </c>
    </row>
    <row r="163" spans="21:23" x14ac:dyDescent="0.25">
      <c r="U163">
        <v>29501084</v>
      </c>
      <c r="V163" s="115" t="s">
        <v>707</v>
      </c>
      <c r="W163">
        <v>0.5</v>
      </c>
    </row>
    <row r="164" spans="21:23" x14ac:dyDescent="0.25">
      <c r="U164">
        <v>29600001</v>
      </c>
      <c r="V164" s="115" t="s">
        <v>364</v>
      </c>
      <c r="W164">
        <v>2</v>
      </c>
    </row>
    <row r="165" spans="21:23" x14ac:dyDescent="0.25">
      <c r="U165">
        <v>29600029</v>
      </c>
      <c r="V165" s="115" t="s">
        <v>366</v>
      </c>
      <c r="W165">
        <v>2.5</v>
      </c>
    </row>
    <row r="166" spans="21:23" x14ac:dyDescent="0.25">
      <c r="U166">
        <v>32000038</v>
      </c>
      <c r="V166" s="115" t="s">
        <v>708</v>
      </c>
      <c r="W166">
        <v>13.592000000000001</v>
      </c>
    </row>
    <row r="167" spans="21:23" x14ac:dyDescent="0.25">
      <c r="U167">
        <v>32000059</v>
      </c>
      <c r="V167" s="115" t="s">
        <v>410</v>
      </c>
      <c r="W167">
        <v>18.380400000000002</v>
      </c>
    </row>
    <row r="168" spans="21:23" x14ac:dyDescent="0.25">
      <c r="U168">
        <v>32100108</v>
      </c>
      <c r="V168" s="115" t="s">
        <v>709</v>
      </c>
      <c r="W168">
        <v>10.6549</v>
      </c>
    </row>
    <row r="169" spans="21:23" x14ac:dyDescent="0.25">
      <c r="U169">
        <v>49500056</v>
      </c>
      <c r="V169" s="115" t="s">
        <v>360</v>
      </c>
      <c r="W169">
        <v>2.214</v>
      </c>
    </row>
    <row r="170" spans="21:23" x14ac:dyDescent="0.25">
      <c r="U170">
        <v>49900001</v>
      </c>
      <c r="V170" s="115" t="s">
        <v>116</v>
      </c>
      <c r="W170">
        <v>0.51400000000000001</v>
      </c>
    </row>
    <row r="171" spans="21:23" x14ac:dyDescent="0.25">
      <c r="U171">
        <v>58000297</v>
      </c>
      <c r="V171" s="115" t="s">
        <v>710</v>
      </c>
      <c r="W171">
        <v>23.168299999999999</v>
      </c>
    </row>
    <row r="172" spans="21:23" x14ac:dyDescent="0.25">
      <c r="U172">
        <v>58000555</v>
      </c>
      <c r="V172" s="115" t="s">
        <v>711</v>
      </c>
      <c r="W172">
        <v>34.017600000000002</v>
      </c>
    </row>
    <row r="173" spans="21:23" x14ac:dyDescent="0.25">
      <c r="U173">
        <v>71000358</v>
      </c>
      <c r="V173" s="115" t="s">
        <v>712</v>
      </c>
      <c r="W173">
        <v>4.0502000000000003E-2</v>
      </c>
    </row>
    <row r="174" spans="21:23" x14ac:dyDescent="0.25">
      <c r="U174">
        <v>23000100</v>
      </c>
      <c r="V174" s="115" t="s">
        <v>713</v>
      </c>
      <c r="W174">
        <v>3.08</v>
      </c>
    </row>
    <row r="175" spans="21:23" x14ac:dyDescent="0.25">
      <c r="U175">
        <v>23000521</v>
      </c>
      <c r="V175" s="115" t="s">
        <v>714</v>
      </c>
      <c r="W175">
        <v>8.84</v>
      </c>
    </row>
    <row r="176" spans="21:23" x14ac:dyDescent="0.25">
      <c r="U176">
        <v>23000587</v>
      </c>
      <c r="V176" s="115" t="s">
        <v>715</v>
      </c>
      <c r="W176">
        <v>5.35</v>
      </c>
    </row>
    <row r="177" spans="21:23" x14ac:dyDescent="0.25">
      <c r="U177">
        <v>29500514</v>
      </c>
      <c r="V177" s="115" t="s">
        <v>716</v>
      </c>
      <c r="W177">
        <v>0.5</v>
      </c>
    </row>
    <row r="178" spans="21:23" x14ac:dyDescent="0.25">
      <c r="U178">
        <v>29500587</v>
      </c>
      <c r="V178" s="115" t="s">
        <v>717</v>
      </c>
      <c r="W178">
        <v>0.5</v>
      </c>
    </row>
    <row r="179" spans="21:23" x14ac:dyDescent="0.25">
      <c r="U179">
        <v>29500606</v>
      </c>
      <c r="V179" s="115" t="s">
        <v>718</v>
      </c>
      <c r="W179">
        <v>0.5</v>
      </c>
    </row>
    <row r="180" spans="21:23" x14ac:dyDescent="0.25">
      <c r="U180">
        <v>29500908</v>
      </c>
      <c r="V180" s="115" t="s">
        <v>482</v>
      </c>
      <c r="W180">
        <v>0.5</v>
      </c>
    </row>
    <row r="181" spans="21:23" x14ac:dyDescent="0.25">
      <c r="U181">
        <v>29500909</v>
      </c>
      <c r="V181" s="115" t="s">
        <v>349</v>
      </c>
      <c r="W181">
        <v>0.01</v>
      </c>
    </row>
    <row r="182" spans="21:23" x14ac:dyDescent="0.25">
      <c r="U182">
        <v>29500941</v>
      </c>
      <c r="V182" s="115" t="s">
        <v>719</v>
      </c>
      <c r="W182">
        <v>0.5</v>
      </c>
    </row>
    <row r="183" spans="21:23" x14ac:dyDescent="0.25">
      <c r="U183">
        <v>29501025</v>
      </c>
      <c r="V183" s="115" t="s">
        <v>720</v>
      </c>
      <c r="W183">
        <v>1E-4</v>
      </c>
    </row>
    <row r="184" spans="21:23" x14ac:dyDescent="0.25">
      <c r="U184">
        <v>29501059</v>
      </c>
      <c r="V184" s="115" t="s">
        <v>721</v>
      </c>
      <c r="W184">
        <v>0.5</v>
      </c>
    </row>
    <row r="185" spans="21:23" x14ac:dyDescent="0.25">
      <c r="U185">
        <v>29501085</v>
      </c>
      <c r="V185" s="115" t="s">
        <v>722</v>
      </c>
      <c r="W185">
        <v>0.5</v>
      </c>
    </row>
    <row r="186" spans="21:23" x14ac:dyDescent="0.25">
      <c r="U186">
        <v>29600005</v>
      </c>
      <c r="V186" s="115" t="s">
        <v>723</v>
      </c>
      <c r="W186">
        <v>2</v>
      </c>
    </row>
    <row r="187" spans="21:23" x14ac:dyDescent="0.25">
      <c r="U187">
        <v>29600028</v>
      </c>
      <c r="V187" s="115" t="s">
        <v>103</v>
      </c>
      <c r="W187">
        <v>0.5</v>
      </c>
    </row>
    <row r="188" spans="21:23" x14ac:dyDescent="0.25">
      <c r="U188">
        <v>29900002</v>
      </c>
      <c r="V188" s="115" t="s">
        <v>114</v>
      </c>
      <c r="W188">
        <v>0.5</v>
      </c>
    </row>
    <row r="189" spans="21:23" x14ac:dyDescent="0.25">
      <c r="U189">
        <v>32000108</v>
      </c>
      <c r="V189" s="115" t="s">
        <v>724</v>
      </c>
      <c r="W189">
        <v>10.8132</v>
      </c>
    </row>
    <row r="190" spans="21:23" x14ac:dyDescent="0.25">
      <c r="U190">
        <v>47000960</v>
      </c>
      <c r="V190" s="115" t="s">
        <v>725</v>
      </c>
      <c r="W190">
        <v>0.30780000000000002</v>
      </c>
    </row>
    <row r="191" spans="21:23" x14ac:dyDescent="0.25">
      <c r="U191">
        <v>49500125</v>
      </c>
      <c r="V191" s="115" t="s">
        <v>726</v>
      </c>
      <c r="W191">
        <v>0.51400000000000001</v>
      </c>
    </row>
    <row r="192" spans="21:23" x14ac:dyDescent="0.25">
      <c r="U192">
        <v>49500126</v>
      </c>
      <c r="V192" s="115" t="s">
        <v>439</v>
      </c>
      <c r="W192">
        <v>0.51400000000000001</v>
      </c>
    </row>
    <row r="193" spans="21:23" x14ac:dyDescent="0.25">
      <c r="U193">
        <v>49500174</v>
      </c>
      <c r="V193" s="115" t="s">
        <v>143</v>
      </c>
      <c r="W193">
        <v>2.214</v>
      </c>
    </row>
    <row r="194" spans="21:23" x14ac:dyDescent="0.25">
      <c r="U194">
        <v>49500179</v>
      </c>
      <c r="V194" s="115" t="s">
        <v>727</v>
      </c>
      <c r="W194">
        <v>0.36649999999999999</v>
      </c>
    </row>
    <row r="195" spans="21:23" x14ac:dyDescent="0.25">
      <c r="U195">
        <v>49500194</v>
      </c>
      <c r="V195" s="115" t="s">
        <v>130</v>
      </c>
      <c r="W195">
        <v>1.41E-2</v>
      </c>
    </row>
    <row r="196" spans="21:23" x14ac:dyDescent="0.25">
      <c r="U196">
        <v>49500205</v>
      </c>
      <c r="V196" s="115" t="s">
        <v>73</v>
      </c>
      <c r="W196">
        <v>0.51400000000000001</v>
      </c>
    </row>
    <row r="197" spans="21:23" x14ac:dyDescent="0.25">
      <c r="U197">
        <v>23000051</v>
      </c>
      <c r="V197" s="115" t="s">
        <v>728</v>
      </c>
      <c r="W197">
        <v>3.05</v>
      </c>
    </row>
    <row r="198" spans="21:23" x14ac:dyDescent="0.25">
      <c r="U198">
        <v>29500532</v>
      </c>
      <c r="V198" s="115" t="s">
        <v>729</v>
      </c>
      <c r="W198">
        <v>0.5</v>
      </c>
    </row>
    <row r="199" spans="21:23" x14ac:dyDescent="0.25">
      <c r="U199">
        <v>29500534</v>
      </c>
      <c r="V199" s="115" t="s">
        <v>730</v>
      </c>
      <c r="W199">
        <v>0.5</v>
      </c>
    </row>
    <row r="200" spans="21:23" x14ac:dyDescent="0.25">
      <c r="U200">
        <v>29500574</v>
      </c>
      <c r="V200" s="115" t="s">
        <v>731</v>
      </c>
      <c r="W200">
        <v>0.5</v>
      </c>
    </row>
    <row r="201" spans="21:23" x14ac:dyDescent="0.25">
      <c r="U201">
        <v>29500579</v>
      </c>
      <c r="V201" s="115" t="s">
        <v>732</v>
      </c>
      <c r="W201">
        <v>0.5</v>
      </c>
    </row>
    <row r="202" spans="21:23" x14ac:dyDescent="0.25">
      <c r="U202">
        <v>29500616</v>
      </c>
      <c r="V202" s="115" t="s">
        <v>512</v>
      </c>
      <c r="W202">
        <v>0.5</v>
      </c>
    </row>
    <row r="203" spans="21:23" x14ac:dyDescent="0.25">
      <c r="U203">
        <v>29500860</v>
      </c>
      <c r="V203" s="115" t="s">
        <v>469</v>
      </c>
      <c r="W203">
        <v>0.5</v>
      </c>
    </row>
    <row r="204" spans="21:23" x14ac:dyDescent="0.25">
      <c r="U204">
        <v>29500942</v>
      </c>
      <c r="V204" s="115" t="s">
        <v>112</v>
      </c>
      <c r="W204">
        <v>0.5</v>
      </c>
    </row>
    <row r="205" spans="21:23" x14ac:dyDescent="0.25">
      <c r="U205">
        <v>31000171</v>
      </c>
      <c r="V205" s="115" t="s">
        <v>733</v>
      </c>
      <c r="W205">
        <v>55.445500000000003</v>
      </c>
    </row>
    <row r="206" spans="21:23" x14ac:dyDescent="0.25">
      <c r="U206">
        <v>31900002</v>
      </c>
      <c r="V206" s="115" t="s">
        <v>400</v>
      </c>
      <c r="W206">
        <v>17.989799999999999</v>
      </c>
    </row>
    <row r="207" spans="21:23" x14ac:dyDescent="0.25">
      <c r="U207">
        <v>50000274</v>
      </c>
      <c r="V207" s="115" t="s">
        <v>734</v>
      </c>
      <c r="W207">
        <v>3.3</v>
      </c>
    </row>
    <row r="208" spans="21:23" x14ac:dyDescent="0.25">
      <c r="U208">
        <v>72000060</v>
      </c>
      <c r="V208" s="115" t="s">
        <v>735</v>
      </c>
      <c r="W208">
        <v>7.9302999999999998E-2</v>
      </c>
    </row>
    <row r="209" spans="21:23" x14ac:dyDescent="0.25">
      <c r="U209">
        <v>23000020</v>
      </c>
      <c r="V209" s="115" t="s">
        <v>736</v>
      </c>
      <c r="W209">
        <v>3.48</v>
      </c>
    </row>
    <row r="210" spans="21:23" x14ac:dyDescent="0.25">
      <c r="U210">
        <v>23500285</v>
      </c>
      <c r="V210" s="115" t="s">
        <v>509</v>
      </c>
      <c r="W210">
        <v>4.2819000000000003</v>
      </c>
    </row>
    <row r="211" spans="21:23" x14ac:dyDescent="0.25">
      <c r="U211">
        <v>23500541</v>
      </c>
      <c r="V211" s="115" t="s">
        <v>737</v>
      </c>
      <c r="W211">
        <v>7.8643999999999998</v>
      </c>
    </row>
    <row r="212" spans="21:23" x14ac:dyDescent="0.25">
      <c r="U212">
        <v>29500598</v>
      </c>
      <c r="V212" s="115" t="s">
        <v>738</v>
      </c>
      <c r="W212">
        <v>0.5</v>
      </c>
    </row>
    <row r="213" spans="21:23" x14ac:dyDescent="0.25">
      <c r="U213">
        <v>29500622</v>
      </c>
      <c r="V213" s="115" t="s">
        <v>89</v>
      </c>
      <c r="W213">
        <v>0.5</v>
      </c>
    </row>
    <row r="214" spans="21:23" x14ac:dyDescent="0.25">
      <c r="U214">
        <v>29500719</v>
      </c>
      <c r="V214" s="115" t="s">
        <v>478</v>
      </c>
      <c r="W214">
        <v>1.5</v>
      </c>
    </row>
    <row r="215" spans="21:23" x14ac:dyDescent="0.25">
      <c r="U215">
        <v>29500879</v>
      </c>
      <c r="V215" s="115" t="s">
        <v>436</v>
      </c>
      <c r="W215">
        <v>0.5</v>
      </c>
    </row>
    <row r="216" spans="21:23" x14ac:dyDescent="0.25">
      <c r="U216">
        <v>29500887</v>
      </c>
      <c r="V216" s="115" t="s">
        <v>141</v>
      </c>
      <c r="W216">
        <v>1</v>
      </c>
    </row>
    <row r="217" spans="21:23" x14ac:dyDescent="0.25">
      <c r="U217">
        <v>29500893</v>
      </c>
      <c r="V217" s="115" t="s">
        <v>132</v>
      </c>
      <c r="W217">
        <v>0.01</v>
      </c>
    </row>
    <row r="218" spans="21:23" x14ac:dyDescent="0.25">
      <c r="U218">
        <v>29501099</v>
      </c>
      <c r="V218" s="115" t="s">
        <v>137</v>
      </c>
      <c r="W218">
        <v>0.01</v>
      </c>
    </row>
    <row r="219" spans="21:23" x14ac:dyDescent="0.25">
      <c r="U219">
        <v>29501105</v>
      </c>
      <c r="V219" s="115" t="s">
        <v>739</v>
      </c>
      <c r="W219">
        <v>1E-4</v>
      </c>
    </row>
    <row r="220" spans="21:23" x14ac:dyDescent="0.25">
      <c r="U220">
        <v>29600004</v>
      </c>
      <c r="V220" s="115" t="s">
        <v>740</v>
      </c>
      <c r="W220">
        <v>2.0175999999999998</v>
      </c>
    </row>
    <row r="221" spans="21:23" x14ac:dyDescent="0.25">
      <c r="U221">
        <v>29600020</v>
      </c>
      <c r="V221" s="115" t="s">
        <v>741</v>
      </c>
      <c r="W221">
        <v>1.5863</v>
      </c>
    </row>
    <row r="222" spans="21:23" x14ac:dyDescent="0.25">
      <c r="U222">
        <v>31000234</v>
      </c>
      <c r="V222" s="115" t="s">
        <v>742</v>
      </c>
      <c r="W222">
        <v>41.058599999999998</v>
      </c>
    </row>
    <row r="223" spans="21:23" x14ac:dyDescent="0.25">
      <c r="U223">
        <v>32000012</v>
      </c>
      <c r="V223" s="115" t="s">
        <v>743</v>
      </c>
      <c r="W223">
        <v>27.543199999999999</v>
      </c>
    </row>
    <row r="224" spans="21:23" x14ac:dyDescent="0.25">
      <c r="U224">
        <v>49500135</v>
      </c>
      <c r="V224" s="115" t="s">
        <v>744</v>
      </c>
      <c r="W224">
        <v>0.51400000000000001</v>
      </c>
    </row>
    <row r="225" spans="21:23" x14ac:dyDescent="0.25">
      <c r="U225">
        <v>49500171</v>
      </c>
      <c r="V225" s="115" t="s">
        <v>745</v>
      </c>
      <c r="W225">
        <v>1.1740999999999999</v>
      </c>
    </row>
    <row r="226" spans="21:23" x14ac:dyDescent="0.25">
      <c r="U226">
        <v>49500196</v>
      </c>
      <c r="V226" s="115" t="s">
        <v>131</v>
      </c>
      <c r="W226">
        <v>2.4E-2</v>
      </c>
    </row>
    <row r="227" spans="21:23" x14ac:dyDescent="0.25">
      <c r="U227">
        <v>49500222</v>
      </c>
      <c r="V227" s="115" t="s">
        <v>746</v>
      </c>
      <c r="W227">
        <v>1.014</v>
      </c>
    </row>
    <row r="228" spans="21:23" x14ac:dyDescent="0.25">
      <c r="U228">
        <v>59500051</v>
      </c>
      <c r="V228" s="115" t="s">
        <v>747</v>
      </c>
      <c r="W228">
        <v>1.0457000000000001</v>
      </c>
    </row>
    <row r="229" spans="21:23" x14ac:dyDescent="0.25">
      <c r="U229">
        <v>70002150</v>
      </c>
      <c r="V229" s="115" t="s">
        <v>748</v>
      </c>
      <c r="W229">
        <v>1.8940000000000001E-3</v>
      </c>
    </row>
    <row r="230" spans="21:23" x14ac:dyDescent="0.25">
      <c r="U230">
        <v>70002289</v>
      </c>
      <c r="V230" s="115" t="s">
        <v>749</v>
      </c>
      <c r="W230">
        <v>6.5420000000000001E-3</v>
      </c>
    </row>
    <row r="231" spans="21:23" x14ac:dyDescent="0.25">
      <c r="U231">
        <v>70002448</v>
      </c>
      <c r="V231" s="115" t="s">
        <v>750</v>
      </c>
      <c r="W231">
        <v>2.2399999999999998E-3</v>
      </c>
    </row>
    <row r="232" spans="21:23" x14ac:dyDescent="0.25">
      <c r="U232">
        <v>29500568</v>
      </c>
      <c r="V232" s="115" t="s">
        <v>751</v>
      </c>
      <c r="W232">
        <v>0.5</v>
      </c>
    </row>
    <row r="233" spans="21:23" x14ac:dyDescent="0.25">
      <c r="U233">
        <v>29500605</v>
      </c>
      <c r="V233" s="115" t="s">
        <v>752</v>
      </c>
      <c r="W233">
        <v>0.5</v>
      </c>
    </row>
    <row r="234" spans="21:23" x14ac:dyDescent="0.25">
      <c r="U234">
        <v>29500821</v>
      </c>
      <c r="V234" s="115" t="s">
        <v>753</v>
      </c>
      <c r="W234">
        <v>2</v>
      </c>
    </row>
    <row r="235" spans="21:23" x14ac:dyDescent="0.25">
      <c r="U235">
        <v>29500859</v>
      </c>
      <c r="V235" s="115" t="s">
        <v>754</v>
      </c>
      <c r="W235">
        <v>0.5</v>
      </c>
    </row>
    <row r="236" spans="21:23" x14ac:dyDescent="0.25">
      <c r="U236">
        <v>29501058</v>
      </c>
      <c r="V236" s="115" t="s">
        <v>49</v>
      </c>
      <c r="W236">
        <v>0.5</v>
      </c>
    </row>
    <row r="237" spans="21:23" x14ac:dyDescent="0.25">
      <c r="U237">
        <v>29600030</v>
      </c>
      <c r="V237" s="115" t="s">
        <v>109</v>
      </c>
      <c r="W237">
        <v>0.57399999999999995</v>
      </c>
    </row>
    <row r="238" spans="21:23" x14ac:dyDescent="0.25">
      <c r="U238">
        <v>31000161</v>
      </c>
      <c r="V238" s="115" t="s">
        <v>755</v>
      </c>
      <c r="W238">
        <v>23.571000000000002</v>
      </c>
    </row>
    <row r="239" spans="21:23" x14ac:dyDescent="0.25">
      <c r="U239">
        <v>49500190</v>
      </c>
      <c r="V239" s="115" t="s">
        <v>136</v>
      </c>
      <c r="W239">
        <v>2.5139999999999998</v>
      </c>
    </row>
    <row r="240" spans="21:23" x14ac:dyDescent="0.25">
      <c r="U240">
        <v>50000275</v>
      </c>
      <c r="V240" s="115" t="s">
        <v>756</v>
      </c>
      <c r="W240">
        <v>3.55</v>
      </c>
    </row>
    <row r="241" spans="21:23" x14ac:dyDescent="0.25">
      <c r="U241">
        <v>59500021</v>
      </c>
      <c r="V241" s="115" t="s">
        <v>757</v>
      </c>
      <c r="W241">
        <v>2.6351</v>
      </c>
    </row>
    <row r="242" spans="21:23" x14ac:dyDescent="0.25">
      <c r="U242">
        <v>59500070</v>
      </c>
      <c r="V242" s="115" t="s">
        <v>758</v>
      </c>
      <c r="W242">
        <v>1.7988999999999999</v>
      </c>
    </row>
    <row r="243" spans="21:23" x14ac:dyDescent="0.25">
      <c r="U243">
        <v>70002019</v>
      </c>
      <c r="V243" s="115" t="s">
        <v>759</v>
      </c>
      <c r="W243">
        <v>9.3799999999999994E-3</v>
      </c>
    </row>
    <row r="244" spans="21:23" x14ac:dyDescent="0.25">
      <c r="U244">
        <v>70002021</v>
      </c>
      <c r="V244" s="115" t="s">
        <v>760</v>
      </c>
      <c r="W244">
        <v>3.6269000000000003E-2</v>
      </c>
    </row>
    <row r="245" spans="21:23" x14ac:dyDescent="0.25">
      <c r="U245">
        <v>70002024</v>
      </c>
      <c r="V245" s="115" t="s">
        <v>761</v>
      </c>
      <c r="W245">
        <v>5.1617999999999997E-2</v>
      </c>
    </row>
    <row r="246" spans="21:23" x14ac:dyDescent="0.25">
      <c r="U246">
        <v>70002025</v>
      </c>
      <c r="V246" s="115" t="s">
        <v>762</v>
      </c>
      <c r="W246">
        <v>9.3799999999999994E-3</v>
      </c>
    </row>
    <row r="247" spans="21:23" x14ac:dyDescent="0.25">
      <c r="U247">
        <v>70002026</v>
      </c>
      <c r="V247" s="115" t="s">
        <v>763</v>
      </c>
      <c r="W247">
        <v>4.8379999999999999E-2</v>
      </c>
    </row>
    <row r="248" spans="21:23" x14ac:dyDescent="0.25">
      <c r="U248">
        <v>70002120</v>
      </c>
      <c r="V248" s="115" t="s">
        <v>764</v>
      </c>
      <c r="W248">
        <v>5.1279999999999997E-3</v>
      </c>
    </row>
    <row r="249" spans="21:23" x14ac:dyDescent="0.25">
      <c r="U249">
        <v>75000008</v>
      </c>
      <c r="V249" s="115" t="s">
        <v>765</v>
      </c>
      <c r="W249">
        <v>8.3999999999999995E-3</v>
      </c>
    </row>
    <row r="250" spans="21:23" x14ac:dyDescent="0.25">
      <c r="U250">
        <v>70000085</v>
      </c>
      <c r="V250" s="115" t="s">
        <v>766</v>
      </c>
      <c r="W250">
        <v>2.5000000000000001E-2</v>
      </c>
    </row>
    <row r="251" spans="21:23" x14ac:dyDescent="0.25">
      <c r="U251">
        <v>70000086</v>
      </c>
      <c r="V251" s="115" t="s">
        <v>767</v>
      </c>
      <c r="W251">
        <v>2.2879E-2</v>
      </c>
    </row>
    <row r="252" spans="21:23" x14ac:dyDescent="0.25">
      <c r="U252">
        <v>70000116</v>
      </c>
      <c r="V252" s="115" t="s">
        <v>768</v>
      </c>
      <c r="W252">
        <v>2.1607999999999999E-2</v>
      </c>
    </row>
    <row r="253" spans="21:23" x14ac:dyDescent="0.25">
      <c r="U253">
        <v>70000117</v>
      </c>
      <c r="V253" s="115" t="s">
        <v>769</v>
      </c>
      <c r="W253">
        <v>2.2148999999999999E-2</v>
      </c>
    </row>
    <row r="254" spans="21:23" x14ac:dyDescent="0.25">
      <c r="U254">
        <v>70000118</v>
      </c>
      <c r="V254" s="115" t="s">
        <v>770</v>
      </c>
      <c r="W254">
        <v>2.5000000000000001E-2</v>
      </c>
    </row>
    <row r="255" spans="21:23" x14ac:dyDescent="0.25">
      <c r="U255">
        <v>70000119</v>
      </c>
      <c r="V255" s="115" t="s">
        <v>771</v>
      </c>
      <c r="W255">
        <v>2.1533E-2</v>
      </c>
    </row>
    <row r="256" spans="21:23" x14ac:dyDescent="0.25">
      <c r="U256">
        <v>70000120</v>
      </c>
      <c r="V256" s="115" t="s">
        <v>772</v>
      </c>
      <c r="W256">
        <v>2.5000000000000001E-2</v>
      </c>
    </row>
    <row r="257" spans="21:23" x14ac:dyDescent="0.25">
      <c r="U257">
        <v>70000121</v>
      </c>
      <c r="V257" s="115" t="s">
        <v>773</v>
      </c>
      <c r="W257">
        <v>2.0175999999999999E-2</v>
      </c>
    </row>
    <row r="258" spans="21:23" x14ac:dyDescent="0.25">
      <c r="U258">
        <v>70001997</v>
      </c>
      <c r="V258" s="115" t="s">
        <v>774</v>
      </c>
      <c r="W258">
        <v>5.0860000000000002E-3</v>
      </c>
    </row>
    <row r="259" spans="21:23" x14ac:dyDescent="0.25">
      <c r="U259">
        <v>70002000</v>
      </c>
      <c r="V259" s="115" t="s">
        <v>775</v>
      </c>
      <c r="W259">
        <v>5.0860000000000002E-3</v>
      </c>
    </row>
    <row r="260" spans="21:23" x14ac:dyDescent="0.25">
      <c r="U260">
        <v>70002116</v>
      </c>
      <c r="V260" s="115" t="s">
        <v>776</v>
      </c>
      <c r="W260">
        <v>5.1089999999999998E-3</v>
      </c>
    </row>
    <row r="261" spans="21:23" x14ac:dyDescent="0.25">
      <c r="U261">
        <v>23500385</v>
      </c>
      <c r="V261" s="115" t="s">
        <v>777</v>
      </c>
      <c r="W261">
        <v>3.1200999999999999</v>
      </c>
    </row>
    <row r="262" spans="21:23" x14ac:dyDescent="0.25">
      <c r="U262">
        <v>70001144</v>
      </c>
      <c r="V262" s="115" t="s">
        <v>778</v>
      </c>
      <c r="W262">
        <v>4.0200000000000001E-3</v>
      </c>
    </row>
    <row r="263" spans="21:23" x14ac:dyDescent="0.25">
      <c r="U263">
        <v>70001145</v>
      </c>
      <c r="V263" s="115" t="s">
        <v>779</v>
      </c>
      <c r="W263">
        <v>4.0200000000000001E-3</v>
      </c>
    </row>
    <row r="264" spans="21:23" x14ac:dyDescent="0.25">
      <c r="U264">
        <v>70001146</v>
      </c>
      <c r="V264" s="115" t="s">
        <v>780</v>
      </c>
      <c r="W264">
        <v>4.0210000000000003E-3</v>
      </c>
    </row>
    <row r="265" spans="21:23" x14ac:dyDescent="0.25">
      <c r="U265">
        <v>70001147</v>
      </c>
      <c r="V265" s="115" t="s">
        <v>781</v>
      </c>
      <c r="W265">
        <v>4.0210000000000003E-3</v>
      </c>
    </row>
    <row r="266" spans="21:23" x14ac:dyDescent="0.25">
      <c r="U266">
        <v>70001512</v>
      </c>
      <c r="V266" s="115" t="s">
        <v>782</v>
      </c>
      <c r="W266">
        <v>5.4539999999999996E-3</v>
      </c>
    </row>
    <row r="267" spans="21:23" x14ac:dyDescent="0.25">
      <c r="U267">
        <v>70001657</v>
      </c>
      <c r="V267" s="115" t="s">
        <v>783</v>
      </c>
      <c r="W267">
        <v>5.0540000000000003E-3</v>
      </c>
    </row>
    <row r="268" spans="21:23" x14ac:dyDescent="0.25">
      <c r="U268">
        <v>70001674</v>
      </c>
      <c r="V268" s="115" t="s">
        <v>784</v>
      </c>
      <c r="W268">
        <v>5.0860000000000002E-3</v>
      </c>
    </row>
    <row r="269" spans="21:23" x14ac:dyDescent="0.25">
      <c r="U269">
        <v>70001768</v>
      </c>
      <c r="V269" s="115" t="s">
        <v>785</v>
      </c>
      <c r="W269">
        <v>5.0499999999999998E-3</v>
      </c>
    </row>
    <row r="270" spans="21:23" x14ac:dyDescent="0.25">
      <c r="U270">
        <v>70001912</v>
      </c>
      <c r="V270" s="115" t="s">
        <v>786</v>
      </c>
      <c r="W270">
        <v>3.0170000000000002E-3</v>
      </c>
    </row>
    <row r="271" spans="21:23" x14ac:dyDescent="0.25">
      <c r="U271">
        <v>70001913</v>
      </c>
      <c r="V271" s="115" t="s">
        <v>787</v>
      </c>
      <c r="W271">
        <v>5.2940000000000001E-3</v>
      </c>
    </row>
    <row r="272" spans="21:23" x14ac:dyDescent="0.25">
      <c r="U272">
        <v>70001931</v>
      </c>
      <c r="V272" s="115" t="s">
        <v>788</v>
      </c>
      <c r="W272">
        <v>1.0699999999999999E-2</v>
      </c>
    </row>
    <row r="273" spans="21:23" x14ac:dyDescent="0.25">
      <c r="U273">
        <v>70002039</v>
      </c>
      <c r="V273" s="115" t="s">
        <v>789</v>
      </c>
      <c r="W273">
        <v>5.0499999999999998E-3</v>
      </c>
    </row>
    <row r="274" spans="21:23" x14ac:dyDescent="0.25">
      <c r="U274">
        <v>70002040</v>
      </c>
      <c r="V274" s="115" t="s">
        <v>790</v>
      </c>
      <c r="W274">
        <v>5.0499999999999998E-3</v>
      </c>
    </row>
    <row r="275" spans="21:23" x14ac:dyDescent="0.25">
      <c r="U275">
        <v>70002050</v>
      </c>
      <c r="V275" s="115" t="s">
        <v>791</v>
      </c>
      <c r="W275">
        <v>5.4200000000000003E-3</v>
      </c>
    </row>
    <row r="276" spans="21:23" x14ac:dyDescent="0.25">
      <c r="U276">
        <v>70002067</v>
      </c>
      <c r="V276" s="115" t="s">
        <v>792</v>
      </c>
      <c r="W276">
        <v>5.2119999999999996E-3</v>
      </c>
    </row>
    <row r="277" spans="21:23" x14ac:dyDescent="0.25">
      <c r="U277">
        <v>70002127</v>
      </c>
      <c r="V277" s="115" t="s">
        <v>793</v>
      </c>
      <c r="W277">
        <v>5.1500000000000001E-3</v>
      </c>
    </row>
    <row r="278" spans="21:23" x14ac:dyDescent="0.25">
      <c r="U278">
        <v>70002187</v>
      </c>
      <c r="V278" s="115" t="s">
        <v>794</v>
      </c>
      <c r="W278">
        <v>5.0200000000000002E-3</v>
      </c>
    </row>
    <row r="279" spans="21:23" x14ac:dyDescent="0.25">
      <c r="U279">
        <v>70002188</v>
      </c>
      <c r="V279" s="115" t="s">
        <v>795</v>
      </c>
      <c r="W279">
        <v>5.0200000000000002E-3</v>
      </c>
    </row>
    <row r="280" spans="21:23" x14ac:dyDescent="0.25">
      <c r="U280">
        <v>70002220</v>
      </c>
      <c r="V280" s="115" t="s">
        <v>796</v>
      </c>
      <c r="W280">
        <v>6.4200000000000004E-3</v>
      </c>
    </row>
    <row r="281" spans="21:23" x14ac:dyDescent="0.25">
      <c r="U281">
        <v>70002221</v>
      </c>
      <c r="V281" s="115" t="s">
        <v>797</v>
      </c>
      <c r="W281">
        <v>4.9699999999999996E-3</v>
      </c>
    </row>
    <row r="282" spans="21:23" x14ac:dyDescent="0.25">
      <c r="U282">
        <v>70002250</v>
      </c>
      <c r="V282" s="115" t="s">
        <v>798</v>
      </c>
      <c r="W282">
        <v>5.1510000000000002E-3</v>
      </c>
    </row>
    <row r="283" spans="21:23" x14ac:dyDescent="0.25">
      <c r="U283">
        <v>70002272</v>
      </c>
      <c r="V283" s="115" t="s">
        <v>799</v>
      </c>
      <c r="W283">
        <v>2.6740000000000002E-3</v>
      </c>
    </row>
    <row r="284" spans="21:23" x14ac:dyDescent="0.25">
      <c r="U284">
        <v>70002333</v>
      </c>
      <c r="V284" s="115" t="s">
        <v>800</v>
      </c>
      <c r="W284">
        <v>6.0800000000000003E-3</v>
      </c>
    </row>
    <row r="285" spans="21:23" x14ac:dyDescent="0.25">
      <c r="U285">
        <v>70002349</v>
      </c>
      <c r="V285" s="115" t="s">
        <v>801</v>
      </c>
      <c r="W285">
        <v>3.64E-3</v>
      </c>
    </row>
    <row r="286" spans="21:23" x14ac:dyDescent="0.25">
      <c r="U286">
        <v>70002354</v>
      </c>
      <c r="V286" s="115" t="s">
        <v>802</v>
      </c>
      <c r="W286">
        <v>6.13E-3</v>
      </c>
    </row>
    <row r="287" spans="21:23" x14ac:dyDescent="0.25">
      <c r="U287">
        <v>70000088</v>
      </c>
      <c r="V287" s="115" t="s">
        <v>803</v>
      </c>
      <c r="W287">
        <v>2.2238999999999998E-2</v>
      </c>
    </row>
    <row r="288" spans="21:23" x14ac:dyDescent="0.25">
      <c r="U288">
        <v>24000360</v>
      </c>
      <c r="V288" s="115" t="s">
        <v>16626</v>
      </c>
      <c r="W288">
        <v>1.17</v>
      </c>
    </row>
    <row r="289" spans="21:23" x14ac:dyDescent="0.25">
      <c r="U289">
        <v>70001652</v>
      </c>
      <c r="V289" s="115" t="s">
        <v>12146</v>
      </c>
      <c r="W289">
        <v>5.0759999999999998E-3</v>
      </c>
    </row>
    <row r="290" spans="21:23" x14ac:dyDescent="0.25">
      <c r="U290">
        <v>70002064</v>
      </c>
      <c r="V290" s="115" t="s">
        <v>12585</v>
      </c>
      <c r="W290">
        <v>5.2310000000000004E-3</v>
      </c>
    </row>
    <row r="291" spans="21:23" x14ac:dyDescent="0.25">
      <c r="V291" s="115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41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53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804</v>
      </c>
      <c r="C3" t="s">
        <v>805</v>
      </c>
      <c r="E3" s="2" t="s">
        <v>6</v>
      </c>
      <c r="F3" s="115">
        <v>56679.7</v>
      </c>
      <c r="H3" s="1" t="s">
        <v>4</v>
      </c>
      <c r="I3" t="s">
        <v>5</v>
      </c>
      <c r="L3" s="11" t="s">
        <v>806</v>
      </c>
      <c r="M3" s="11" t="s">
        <v>807</v>
      </c>
      <c r="N3" t="s">
        <v>808</v>
      </c>
      <c r="O3" t="s">
        <v>809</v>
      </c>
      <c r="P3" t="s">
        <v>810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15">
        <v>1115</v>
      </c>
      <c r="H4" s="2" t="s">
        <v>6</v>
      </c>
      <c r="I4" s="115">
        <v>1172.6999999999998</v>
      </c>
      <c r="K4" t="s">
        <v>6</v>
      </c>
      <c r="L4">
        <f>F3/1000</f>
        <v>56.679699999999997</v>
      </c>
      <c r="M4">
        <f>I4/1000</f>
        <v>1.1726999999999999</v>
      </c>
      <c r="N4">
        <f>B4/1000</f>
        <v>1996.8054700000005</v>
      </c>
      <c r="O4" s="12">
        <f>L4/N4</f>
        <v>2.838518866837839E-2</v>
      </c>
      <c r="P4" s="4">
        <f>M4/N4</f>
        <v>5.8728805465461768E-4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15">
        <v>4331.2000000000007</v>
      </c>
      <c r="H5" s="2" t="s">
        <v>7</v>
      </c>
      <c r="I5" s="115">
        <v>3162.3</v>
      </c>
      <c r="K5" t="s">
        <v>7</v>
      </c>
      <c r="L5">
        <f>F4/1000</f>
        <v>1.115</v>
      </c>
      <c r="M5">
        <f>I5/1000</f>
        <v>3.1623000000000001</v>
      </c>
      <c r="N5">
        <f>B5/1000</f>
        <v>77.040340000000015</v>
      </c>
      <c r="O5" s="12">
        <f>L5/N5</f>
        <v>1.4472937165126735E-2</v>
      </c>
      <c r="P5" s="4">
        <f>M5/N5</f>
        <v>4.1047326634332082E-2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15">
        <v>2563.8000000000006</v>
      </c>
      <c r="H6" s="2" t="s">
        <v>8</v>
      </c>
      <c r="I6" s="115">
        <v>5815.0999999999995</v>
      </c>
      <c r="K6" t="s">
        <v>8</v>
      </c>
      <c r="L6">
        <f>F5/1000</f>
        <v>4.3312000000000008</v>
      </c>
      <c r="M6">
        <f>I6/1000</f>
        <v>5.8150999999999993</v>
      </c>
      <c r="N6">
        <f>B6/1000</f>
        <v>170.90925000000007</v>
      </c>
      <c r="O6" s="12">
        <f>L6/N6</f>
        <v>2.5342104069849929E-2</v>
      </c>
      <c r="P6" s="4">
        <f>M6/N6</f>
        <v>3.402448960486338E-2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15">
        <v>2477.9</v>
      </c>
      <c r="H7" s="2" t="s">
        <v>9</v>
      </c>
      <c r="I7" s="115">
        <v>1297.5</v>
      </c>
      <c r="K7" t="s">
        <v>9</v>
      </c>
      <c r="L7">
        <f>F6/1000</f>
        <v>2.5638000000000005</v>
      </c>
      <c r="M7">
        <f>I7/1000</f>
        <v>1.2975000000000001</v>
      </c>
      <c r="N7">
        <f>B7/1000</f>
        <v>183.50263000000004</v>
      </c>
      <c r="O7" s="12">
        <f>L7/N7</f>
        <v>1.3971461880410107E-2</v>
      </c>
      <c r="P7" s="4">
        <f>M7/N7</f>
        <v>7.0707433457493215E-3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15">
        <v>5352.1</v>
      </c>
      <c r="H8" s="2" t="s">
        <v>12</v>
      </c>
      <c r="I8" s="115">
        <v>11447.599999999999</v>
      </c>
      <c r="K8" t="s">
        <v>811</v>
      </c>
      <c r="L8">
        <f>F8/1000</f>
        <v>5.3521000000000001</v>
      </c>
      <c r="M8">
        <f>I8/1000</f>
        <v>11.447599999999998</v>
      </c>
      <c r="N8">
        <f>B8/1000</f>
        <v>165.62837999999999</v>
      </c>
      <c r="O8" s="12">
        <f>L8/N8</f>
        <v>3.2313906590162873E-2</v>
      </c>
      <c r="P8" s="4">
        <f>M8/N8</f>
        <v>6.9116174414070822E-2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15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15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15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15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15">
        <v>4514.7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15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15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15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115">
        <v>2911.9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115">
        <v>3666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7">
        <v>48</v>
      </c>
      <c r="F19" s="115">
        <v>4977.8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7">
        <v>49</v>
      </c>
      <c r="F20" s="115">
        <v>3778</v>
      </c>
    </row>
    <row r="21" spans="1:6" x14ac:dyDescent="0.25">
      <c r="E21" s="2" t="s">
        <v>7</v>
      </c>
      <c r="F21" s="115">
        <v>5395.1</v>
      </c>
    </row>
    <row r="22" spans="1:6" x14ac:dyDescent="0.25">
      <c r="E22" s="2" t="s">
        <v>8</v>
      </c>
      <c r="F22" s="115">
        <v>56558.275999999983</v>
      </c>
    </row>
    <row r="23" spans="1:6" x14ac:dyDescent="0.25">
      <c r="E23" s="2" t="s">
        <v>9</v>
      </c>
      <c r="F23" s="115">
        <v>20551.22</v>
      </c>
    </row>
    <row r="24" spans="1:6" x14ac:dyDescent="0.25">
      <c r="E24" s="2" t="s">
        <v>10</v>
      </c>
      <c r="F24" s="115">
        <v>25227.680000000018</v>
      </c>
    </row>
    <row r="25" spans="1:6" x14ac:dyDescent="0.25">
      <c r="E25" s="2" t="s">
        <v>11</v>
      </c>
      <c r="F25" s="115">
        <v>38216.5</v>
      </c>
    </row>
    <row r="26" spans="1:6" x14ac:dyDescent="0.25">
      <c r="E26" s="7">
        <v>33</v>
      </c>
      <c r="F26" s="115">
        <v>224.7</v>
      </c>
    </row>
    <row r="27" spans="1:6" x14ac:dyDescent="0.25">
      <c r="E27" s="7">
        <v>34</v>
      </c>
      <c r="F27" s="115">
        <v>3660.2</v>
      </c>
    </row>
    <row r="28" spans="1:6" x14ac:dyDescent="0.25">
      <c r="E28" s="7">
        <v>35</v>
      </c>
      <c r="F28" s="115">
        <v>4847.8999999999996</v>
      </c>
    </row>
    <row r="29" spans="1:6" x14ac:dyDescent="0.25">
      <c r="E29" s="7">
        <v>36</v>
      </c>
      <c r="F29" s="115">
        <v>6708.4</v>
      </c>
    </row>
    <row r="30" spans="1:6" x14ac:dyDescent="0.25">
      <c r="E30" s="7">
        <v>37</v>
      </c>
      <c r="F30" s="115">
        <v>5948.4000000000005</v>
      </c>
    </row>
    <row r="31" spans="1:6" x14ac:dyDescent="0.25">
      <c r="E31" s="7">
        <v>38</v>
      </c>
      <c r="F31" s="115">
        <v>3048.5</v>
      </c>
    </row>
    <row r="32" spans="1:6" x14ac:dyDescent="0.25">
      <c r="E32" s="7">
        <v>39</v>
      </c>
      <c r="F32" s="115">
        <v>2754.4</v>
      </c>
    </row>
    <row r="33" spans="5:6" x14ac:dyDescent="0.25">
      <c r="E33" s="7">
        <v>40</v>
      </c>
      <c r="F33" s="115">
        <v>1380</v>
      </c>
    </row>
    <row r="34" spans="5:6" x14ac:dyDescent="0.25">
      <c r="E34" s="7">
        <v>41</v>
      </c>
      <c r="F34" s="115">
        <v>3343</v>
      </c>
    </row>
    <row r="35" spans="5:6" x14ac:dyDescent="0.25">
      <c r="E35" s="7">
        <v>42</v>
      </c>
      <c r="F35" s="115">
        <v>2872</v>
      </c>
    </row>
    <row r="36" spans="5:6" x14ac:dyDescent="0.25">
      <c r="E36" s="7">
        <v>43</v>
      </c>
      <c r="F36" s="115">
        <v>1533</v>
      </c>
    </row>
    <row r="37" spans="5:6" x14ac:dyDescent="0.25">
      <c r="E37" s="7">
        <v>44</v>
      </c>
      <c r="F37" s="115">
        <v>519</v>
      </c>
    </row>
    <row r="38" spans="5:6" x14ac:dyDescent="0.25">
      <c r="E38" s="7">
        <v>45</v>
      </c>
      <c r="F38" s="115">
        <v>944</v>
      </c>
    </row>
    <row r="39" spans="5:6" x14ac:dyDescent="0.25">
      <c r="E39" s="7">
        <v>46</v>
      </c>
      <c r="F39" s="115">
        <v>223</v>
      </c>
    </row>
    <row r="40" spans="5:6" x14ac:dyDescent="0.25">
      <c r="E40" s="7">
        <v>47</v>
      </c>
      <c r="F40" s="115">
        <v>210</v>
      </c>
    </row>
    <row r="41" spans="5:6" x14ac:dyDescent="0.25">
      <c r="E41" s="2" t="s">
        <v>12</v>
      </c>
      <c r="F41" s="115">
        <v>202628.476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812</v>
      </c>
      <c r="B1" t="s">
        <v>813</v>
      </c>
      <c r="C1" t="s">
        <v>625</v>
      </c>
      <c r="D1" t="s">
        <v>625</v>
      </c>
      <c r="E1" t="s">
        <v>813</v>
      </c>
    </row>
    <row r="2" spans="1:5" x14ac:dyDescent="0.25">
      <c r="A2">
        <v>11000000</v>
      </c>
      <c r="B2" t="s">
        <v>814</v>
      </c>
      <c r="E2" t="s">
        <v>814</v>
      </c>
    </row>
    <row r="3" spans="1:5" x14ac:dyDescent="0.25">
      <c r="A3">
        <v>11000001</v>
      </c>
      <c r="B3" t="s">
        <v>815</v>
      </c>
      <c r="C3" t="s">
        <v>816</v>
      </c>
      <c r="D3" t="s">
        <v>816</v>
      </c>
      <c r="E3" t="s">
        <v>815</v>
      </c>
    </row>
    <row r="4" spans="1:5" x14ac:dyDescent="0.25">
      <c r="A4">
        <v>11000002</v>
      </c>
      <c r="B4" t="s">
        <v>817</v>
      </c>
      <c r="C4" t="s">
        <v>818</v>
      </c>
      <c r="D4" t="s">
        <v>818</v>
      </c>
      <c r="E4" t="s">
        <v>817</v>
      </c>
    </row>
    <row r="5" spans="1:5" x14ac:dyDescent="0.25">
      <c r="A5">
        <v>11000003</v>
      </c>
      <c r="B5" t="s">
        <v>819</v>
      </c>
      <c r="C5" t="s">
        <v>820</v>
      </c>
      <c r="D5" t="s">
        <v>820</v>
      </c>
      <c r="E5" t="s">
        <v>819</v>
      </c>
    </row>
    <row r="6" spans="1:5" x14ac:dyDescent="0.25">
      <c r="A6">
        <v>11000009</v>
      </c>
      <c r="B6" t="s">
        <v>821</v>
      </c>
      <c r="C6" t="s">
        <v>822</v>
      </c>
      <c r="D6" t="s">
        <v>822</v>
      </c>
      <c r="E6" t="s">
        <v>821</v>
      </c>
    </row>
    <row r="7" spans="1:5" x14ac:dyDescent="0.25">
      <c r="A7">
        <v>11000010</v>
      </c>
      <c r="B7" t="s">
        <v>823</v>
      </c>
      <c r="C7" t="s">
        <v>824</v>
      </c>
      <c r="D7" t="s">
        <v>824</v>
      </c>
      <c r="E7" t="s">
        <v>823</v>
      </c>
    </row>
    <row r="8" spans="1:5" x14ac:dyDescent="0.25">
      <c r="A8">
        <v>11000011</v>
      </c>
      <c r="B8" t="s">
        <v>825</v>
      </c>
      <c r="C8" t="s">
        <v>826</v>
      </c>
      <c r="D8" t="s">
        <v>826</v>
      </c>
      <c r="E8" t="s">
        <v>825</v>
      </c>
    </row>
    <row r="9" spans="1:5" x14ac:dyDescent="0.25">
      <c r="A9">
        <v>11000012</v>
      </c>
      <c r="B9" t="s">
        <v>827</v>
      </c>
      <c r="C9" t="s">
        <v>828</v>
      </c>
      <c r="D9" t="s">
        <v>828</v>
      </c>
      <c r="E9" t="s">
        <v>827</v>
      </c>
    </row>
    <row r="10" spans="1:5" x14ac:dyDescent="0.25">
      <c r="A10">
        <v>11000013</v>
      </c>
      <c r="B10" t="s">
        <v>829</v>
      </c>
      <c r="C10" t="s">
        <v>830</v>
      </c>
      <c r="D10" t="s">
        <v>830</v>
      </c>
      <c r="E10" t="s">
        <v>829</v>
      </c>
    </row>
    <row r="11" spans="1:5" x14ac:dyDescent="0.25">
      <c r="A11">
        <v>11000019</v>
      </c>
      <c r="B11" t="s">
        <v>831</v>
      </c>
      <c r="C11" t="s">
        <v>822</v>
      </c>
      <c r="D11" t="s">
        <v>822</v>
      </c>
      <c r="E11" t="s">
        <v>831</v>
      </c>
    </row>
    <row r="12" spans="1:5" x14ac:dyDescent="0.25">
      <c r="A12">
        <v>11000020</v>
      </c>
      <c r="B12" t="s">
        <v>832</v>
      </c>
      <c r="C12" t="s">
        <v>833</v>
      </c>
      <c r="D12" t="s">
        <v>833</v>
      </c>
      <c r="E12" t="s">
        <v>832</v>
      </c>
    </row>
    <row r="13" spans="1:5" x14ac:dyDescent="0.25">
      <c r="A13">
        <v>11000021</v>
      </c>
      <c r="B13" t="s">
        <v>834</v>
      </c>
      <c r="C13" t="s">
        <v>835</v>
      </c>
      <c r="D13" t="s">
        <v>835</v>
      </c>
      <c r="E13" t="s">
        <v>834</v>
      </c>
    </row>
    <row r="14" spans="1:5" x14ac:dyDescent="0.25">
      <c r="A14">
        <v>11000022</v>
      </c>
      <c r="B14" t="s">
        <v>836</v>
      </c>
      <c r="C14" t="s">
        <v>837</v>
      </c>
      <c r="D14" t="s">
        <v>837</v>
      </c>
      <c r="E14" t="s">
        <v>836</v>
      </c>
    </row>
    <row r="15" spans="1:5" x14ac:dyDescent="0.25">
      <c r="A15">
        <v>11000023</v>
      </c>
      <c r="B15" t="s">
        <v>838</v>
      </c>
      <c r="C15" t="s">
        <v>839</v>
      </c>
      <c r="D15" t="s">
        <v>839</v>
      </c>
      <c r="E15" t="s">
        <v>838</v>
      </c>
    </row>
    <row r="16" spans="1:5" x14ac:dyDescent="0.25">
      <c r="A16">
        <v>11000029</v>
      </c>
      <c r="B16" t="s">
        <v>840</v>
      </c>
      <c r="C16" t="s">
        <v>822</v>
      </c>
      <c r="D16" t="s">
        <v>822</v>
      </c>
      <c r="E16" t="s">
        <v>840</v>
      </c>
    </row>
    <row r="17" spans="1:5" x14ac:dyDescent="0.25">
      <c r="A17">
        <v>11000030</v>
      </c>
      <c r="B17" t="s">
        <v>841</v>
      </c>
      <c r="C17" t="s">
        <v>842</v>
      </c>
      <c r="D17" t="s">
        <v>842</v>
      </c>
      <c r="E17" t="s">
        <v>841</v>
      </c>
    </row>
    <row r="18" spans="1:5" x14ac:dyDescent="0.25">
      <c r="A18">
        <v>11000031</v>
      </c>
      <c r="B18" t="s">
        <v>843</v>
      </c>
      <c r="C18" t="s">
        <v>843</v>
      </c>
      <c r="D18" t="s">
        <v>843</v>
      </c>
      <c r="E18" t="s">
        <v>843</v>
      </c>
    </row>
    <row r="19" spans="1:5" x14ac:dyDescent="0.25">
      <c r="A19">
        <v>11000032</v>
      </c>
      <c r="B19" t="s">
        <v>844</v>
      </c>
      <c r="C19" t="s">
        <v>844</v>
      </c>
      <c r="D19" t="s">
        <v>844</v>
      </c>
      <c r="E19" t="s">
        <v>844</v>
      </c>
    </row>
    <row r="20" spans="1:5" x14ac:dyDescent="0.25">
      <c r="A20">
        <v>11000033</v>
      </c>
      <c r="B20" t="s">
        <v>845</v>
      </c>
      <c r="C20" t="s">
        <v>845</v>
      </c>
      <c r="D20" t="s">
        <v>845</v>
      </c>
      <c r="E20" t="s">
        <v>845</v>
      </c>
    </row>
    <row r="21" spans="1:5" x14ac:dyDescent="0.25">
      <c r="A21">
        <v>11000039</v>
      </c>
      <c r="B21" t="s">
        <v>846</v>
      </c>
      <c r="C21" t="s">
        <v>847</v>
      </c>
      <c r="D21" t="s">
        <v>847</v>
      </c>
      <c r="E21" t="s">
        <v>846</v>
      </c>
    </row>
    <row r="22" spans="1:5" x14ac:dyDescent="0.25">
      <c r="A22">
        <v>11000040</v>
      </c>
      <c r="B22" t="s">
        <v>848</v>
      </c>
      <c r="C22" t="s">
        <v>849</v>
      </c>
      <c r="D22" t="s">
        <v>849</v>
      </c>
      <c r="E22" t="s">
        <v>848</v>
      </c>
    </row>
    <row r="23" spans="1:5" x14ac:dyDescent="0.25">
      <c r="A23">
        <v>11000041</v>
      </c>
      <c r="B23" t="s">
        <v>850</v>
      </c>
      <c r="C23" t="s">
        <v>851</v>
      </c>
      <c r="D23" t="s">
        <v>851</v>
      </c>
      <c r="E23" t="s">
        <v>850</v>
      </c>
    </row>
    <row r="24" spans="1:5" x14ac:dyDescent="0.25">
      <c r="A24">
        <v>11000042</v>
      </c>
      <c r="B24" t="s">
        <v>852</v>
      </c>
      <c r="C24" t="s">
        <v>853</v>
      </c>
      <c r="D24" t="s">
        <v>853</v>
      </c>
      <c r="E24" t="s">
        <v>852</v>
      </c>
    </row>
    <row r="25" spans="1:5" x14ac:dyDescent="0.25">
      <c r="A25">
        <v>11000043</v>
      </c>
      <c r="B25" t="s">
        <v>854</v>
      </c>
      <c r="C25" t="s">
        <v>855</v>
      </c>
      <c r="D25" t="s">
        <v>855</v>
      </c>
      <c r="E25" t="s">
        <v>854</v>
      </c>
    </row>
    <row r="26" spans="1:5" x14ac:dyDescent="0.25">
      <c r="A26">
        <v>11000049</v>
      </c>
      <c r="B26" t="s">
        <v>856</v>
      </c>
      <c r="C26" t="s">
        <v>822</v>
      </c>
      <c r="D26" t="s">
        <v>822</v>
      </c>
      <c r="E26" t="s">
        <v>856</v>
      </c>
    </row>
    <row r="27" spans="1:5" x14ac:dyDescent="0.25">
      <c r="A27">
        <v>11000050</v>
      </c>
      <c r="B27" t="s">
        <v>857</v>
      </c>
      <c r="C27" t="s">
        <v>858</v>
      </c>
      <c r="D27" t="s">
        <v>858</v>
      </c>
      <c r="E27" t="s">
        <v>857</v>
      </c>
    </row>
    <row r="28" spans="1:5" x14ac:dyDescent="0.25">
      <c r="A28">
        <v>11000051</v>
      </c>
      <c r="B28" t="s">
        <v>815</v>
      </c>
      <c r="C28" t="s">
        <v>859</v>
      </c>
      <c r="D28" t="s">
        <v>859</v>
      </c>
      <c r="E28" t="s">
        <v>815</v>
      </c>
    </row>
    <row r="29" spans="1:5" x14ac:dyDescent="0.25">
      <c r="A29">
        <v>11000052</v>
      </c>
      <c r="B29" t="s">
        <v>817</v>
      </c>
      <c r="C29" t="s">
        <v>860</v>
      </c>
      <c r="D29" t="s">
        <v>860</v>
      </c>
      <c r="E29" t="s">
        <v>817</v>
      </c>
    </row>
    <row r="30" spans="1:5" x14ac:dyDescent="0.25">
      <c r="A30">
        <v>11000053</v>
      </c>
      <c r="B30" t="s">
        <v>819</v>
      </c>
      <c r="C30" t="s">
        <v>861</v>
      </c>
      <c r="D30" t="s">
        <v>861</v>
      </c>
      <c r="E30" t="s">
        <v>819</v>
      </c>
    </row>
    <row r="31" spans="1:5" x14ac:dyDescent="0.25">
      <c r="A31">
        <v>11000059</v>
      </c>
      <c r="B31" t="s">
        <v>821</v>
      </c>
      <c r="C31" t="s">
        <v>822</v>
      </c>
      <c r="D31" t="s">
        <v>822</v>
      </c>
      <c r="E31" t="s">
        <v>821</v>
      </c>
    </row>
    <row r="32" spans="1:5" x14ac:dyDescent="0.25">
      <c r="A32">
        <v>11500000</v>
      </c>
      <c r="B32" t="s">
        <v>862</v>
      </c>
      <c r="C32" t="s">
        <v>863</v>
      </c>
      <c r="D32" t="s">
        <v>863</v>
      </c>
      <c r="E32" t="s">
        <v>862</v>
      </c>
    </row>
    <row r="33" spans="1:5" x14ac:dyDescent="0.25">
      <c r="A33">
        <v>11500001</v>
      </c>
      <c r="B33" t="s">
        <v>864</v>
      </c>
      <c r="C33" t="s">
        <v>865</v>
      </c>
      <c r="D33" t="s">
        <v>865</v>
      </c>
      <c r="E33" t="s">
        <v>864</v>
      </c>
    </row>
    <row r="34" spans="1:5" x14ac:dyDescent="0.25">
      <c r="A34">
        <v>11500002</v>
      </c>
      <c r="B34" t="s">
        <v>866</v>
      </c>
      <c r="C34" t="s">
        <v>867</v>
      </c>
      <c r="D34" t="s">
        <v>867</v>
      </c>
      <c r="E34" t="s">
        <v>866</v>
      </c>
    </row>
    <row r="35" spans="1:5" x14ac:dyDescent="0.25">
      <c r="A35">
        <v>11500003</v>
      </c>
      <c r="B35" t="s">
        <v>868</v>
      </c>
      <c r="C35" t="s">
        <v>869</v>
      </c>
      <c r="D35" t="s">
        <v>869</v>
      </c>
      <c r="E35" t="s">
        <v>868</v>
      </c>
    </row>
    <row r="36" spans="1:5" x14ac:dyDescent="0.25">
      <c r="A36">
        <v>11500009</v>
      </c>
      <c r="B36" t="s">
        <v>870</v>
      </c>
      <c r="C36" t="s">
        <v>863</v>
      </c>
      <c r="D36" t="s">
        <v>863</v>
      </c>
      <c r="E36" t="s">
        <v>870</v>
      </c>
    </row>
    <row r="37" spans="1:5" x14ac:dyDescent="0.25">
      <c r="A37">
        <v>11500010</v>
      </c>
      <c r="B37" t="s">
        <v>871</v>
      </c>
      <c r="C37" t="s">
        <v>872</v>
      </c>
      <c r="D37" t="s">
        <v>872</v>
      </c>
      <c r="E37" t="s">
        <v>871</v>
      </c>
    </row>
    <row r="38" spans="1:5" x14ac:dyDescent="0.25">
      <c r="A38">
        <v>11500011</v>
      </c>
      <c r="B38" t="s">
        <v>873</v>
      </c>
      <c r="C38" t="s">
        <v>874</v>
      </c>
      <c r="D38" t="s">
        <v>874</v>
      </c>
      <c r="E38" t="s">
        <v>873</v>
      </c>
    </row>
    <row r="39" spans="1:5" x14ac:dyDescent="0.25">
      <c r="A39">
        <v>11500012</v>
      </c>
      <c r="B39" t="s">
        <v>875</v>
      </c>
      <c r="C39" t="s">
        <v>876</v>
      </c>
      <c r="D39" t="s">
        <v>876</v>
      </c>
      <c r="E39" t="s">
        <v>875</v>
      </c>
    </row>
    <row r="40" spans="1:5" x14ac:dyDescent="0.25">
      <c r="A40">
        <v>11500013</v>
      </c>
      <c r="B40" t="s">
        <v>877</v>
      </c>
      <c r="C40" t="s">
        <v>872</v>
      </c>
      <c r="D40" t="s">
        <v>872</v>
      </c>
      <c r="E40" t="s">
        <v>877</v>
      </c>
    </row>
    <row r="41" spans="1:5" x14ac:dyDescent="0.25">
      <c r="A41">
        <v>11500020</v>
      </c>
      <c r="B41" t="s">
        <v>878</v>
      </c>
      <c r="C41" t="s">
        <v>879</v>
      </c>
      <c r="D41" t="s">
        <v>879</v>
      </c>
      <c r="E41" t="s">
        <v>878</v>
      </c>
    </row>
    <row r="42" spans="1:5" x14ac:dyDescent="0.25">
      <c r="A42">
        <v>11500021</v>
      </c>
      <c r="B42" t="s">
        <v>880</v>
      </c>
      <c r="C42" t="s">
        <v>879</v>
      </c>
      <c r="D42" t="s">
        <v>879</v>
      </c>
      <c r="E42" t="s">
        <v>880</v>
      </c>
    </row>
    <row r="43" spans="1:5" x14ac:dyDescent="0.25">
      <c r="A43">
        <v>11500022</v>
      </c>
      <c r="B43" t="s">
        <v>881</v>
      </c>
      <c r="C43" t="s">
        <v>879</v>
      </c>
      <c r="D43" t="s">
        <v>879</v>
      </c>
      <c r="E43" t="s">
        <v>881</v>
      </c>
    </row>
    <row r="44" spans="1:5" x14ac:dyDescent="0.25">
      <c r="A44">
        <v>11500023</v>
      </c>
      <c r="B44" t="s">
        <v>882</v>
      </c>
      <c r="C44" t="s">
        <v>879</v>
      </c>
      <c r="D44" t="s">
        <v>879</v>
      </c>
      <c r="E44" t="s">
        <v>882</v>
      </c>
    </row>
    <row r="45" spans="1:5" x14ac:dyDescent="0.25">
      <c r="A45">
        <v>11500029</v>
      </c>
      <c r="B45" t="s">
        <v>883</v>
      </c>
      <c r="C45" t="s">
        <v>879</v>
      </c>
      <c r="D45" t="s">
        <v>879</v>
      </c>
      <c r="E45" t="s">
        <v>883</v>
      </c>
    </row>
    <row r="46" spans="1:5" x14ac:dyDescent="0.25">
      <c r="A46">
        <v>11500030</v>
      </c>
      <c r="B46" t="s">
        <v>884</v>
      </c>
      <c r="C46" t="s">
        <v>885</v>
      </c>
      <c r="D46" t="s">
        <v>885</v>
      </c>
      <c r="E46" t="s">
        <v>884</v>
      </c>
    </row>
    <row r="47" spans="1:5" x14ac:dyDescent="0.25">
      <c r="A47">
        <v>11500031</v>
      </c>
      <c r="B47" t="s">
        <v>886</v>
      </c>
      <c r="C47" t="s">
        <v>885</v>
      </c>
      <c r="D47" t="s">
        <v>885</v>
      </c>
      <c r="E47" t="s">
        <v>886</v>
      </c>
    </row>
    <row r="48" spans="1:5" x14ac:dyDescent="0.25">
      <c r="A48">
        <v>11500032</v>
      </c>
      <c r="B48" t="s">
        <v>887</v>
      </c>
      <c r="C48" t="s">
        <v>885</v>
      </c>
      <c r="D48" t="s">
        <v>885</v>
      </c>
      <c r="E48" t="s">
        <v>887</v>
      </c>
    </row>
    <row r="49" spans="1:5" x14ac:dyDescent="0.25">
      <c r="A49">
        <v>11500033</v>
      </c>
      <c r="B49" t="s">
        <v>888</v>
      </c>
      <c r="C49" t="s">
        <v>885</v>
      </c>
      <c r="D49" t="s">
        <v>885</v>
      </c>
      <c r="E49" t="s">
        <v>888</v>
      </c>
    </row>
    <row r="50" spans="1:5" x14ac:dyDescent="0.25">
      <c r="A50">
        <v>11500040</v>
      </c>
      <c r="B50" t="s">
        <v>889</v>
      </c>
      <c r="C50" t="s">
        <v>863</v>
      </c>
      <c r="D50" t="s">
        <v>863</v>
      </c>
      <c r="E50" t="s">
        <v>889</v>
      </c>
    </row>
    <row r="51" spans="1:5" x14ac:dyDescent="0.25">
      <c r="A51">
        <v>11500041</v>
      </c>
      <c r="B51" t="s">
        <v>890</v>
      </c>
      <c r="C51" t="s">
        <v>865</v>
      </c>
      <c r="D51" t="s">
        <v>865</v>
      </c>
      <c r="E51" t="s">
        <v>890</v>
      </c>
    </row>
    <row r="52" spans="1:5" x14ac:dyDescent="0.25">
      <c r="A52">
        <v>11500042</v>
      </c>
      <c r="B52" t="s">
        <v>891</v>
      </c>
      <c r="C52" t="s">
        <v>867</v>
      </c>
      <c r="D52" t="s">
        <v>867</v>
      </c>
      <c r="E52" t="s">
        <v>891</v>
      </c>
    </row>
    <row r="53" spans="1:5" x14ac:dyDescent="0.25">
      <c r="A53">
        <v>11500043</v>
      </c>
      <c r="B53" t="s">
        <v>892</v>
      </c>
      <c r="C53" t="s">
        <v>869</v>
      </c>
      <c r="D53" t="s">
        <v>869</v>
      </c>
      <c r="E53" t="s">
        <v>892</v>
      </c>
    </row>
    <row r="54" spans="1:5" x14ac:dyDescent="0.25">
      <c r="A54">
        <v>11500050</v>
      </c>
      <c r="B54" t="s">
        <v>893</v>
      </c>
      <c r="C54" t="s">
        <v>894</v>
      </c>
      <c r="D54" t="s">
        <v>894</v>
      </c>
      <c r="E54" t="s">
        <v>893</v>
      </c>
    </row>
    <row r="55" spans="1:5" x14ac:dyDescent="0.25">
      <c r="A55">
        <v>11500051</v>
      </c>
      <c r="B55" t="s">
        <v>895</v>
      </c>
      <c r="C55" t="s">
        <v>894</v>
      </c>
      <c r="D55" t="s">
        <v>894</v>
      </c>
      <c r="E55" t="s">
        <v>895</v>
      </c>
    </row>
    <row r="56" spans="1:5" x14ac:dyDescent="0.25">
      <c r="A56">
        <v>11500052</v>
      </c>
      <c r="B56" t="s">
        <v>896</v>
      </c>
      <c r="C56" t="s">
        <v>894</v>
      </c>
      <c r="D56" t="s">
        <v>894</v>
      </c>
      <c r="E56" t="s">
        <v>896</v>
      </c>
    </row>
    <row r="57" spans="1:5" x14ac:dyDescent="0.25">
      <c r="A57">
        <v>11500053</v>
      </c>
      <c r="B57" t="s">
        <v>897</v>
      </c>
      <c r="C57" t="s">
        <v>894</v>
      </c>
      <c r="D57" t="s">
        <v>894</v>
      </c>
      <c r="E57" t="s">
        <v>897</v>
      </c>
    </row>
    <row r="58" spans="1:5" x14ac:dyDescent="0.25">
      <c r="A58">
        <v>11500060</v>
      </c>
      <c r="B58" t="s">
        <v>871</v>
      </c>
      <c r="C58" t="s">
        <v>898</v>
      </c>
      <c r="D58" t="s">
        <v>898</v>
      </c>
      <c r="E58" t="s">
        <v>871</v>
      </c>
    </row>
    <row r="59" spans="1:5" x14ac:dyDescent="0.25">
      <c r="A59">
        <v>11500061</v>
      </c>
      <c r="B59" t="s">
        <v>899</v>
      </c>
      <c r="C59" t="s">
        <v>900</v>
      </c>
      <c r="D59" t="s">
        <v>900</v>
      </c>
      <c r="E59" t="s">
        <v>899</v>
      </c>
    </row>
    <row r="60" spans="1:5" x14ac:dyDescent="0.25">
      <c r="A60">
        <v>11500062</v>
      </c>
      <c r="B60" t="s">
        <v>901</v>
      </c>
      <c r="C60" t="s">
        <v>902</v>
      </c>
      <c r="D60" t="s">
        <v>902</v>
      </c>
      <c r="E60" t="s">
        <v>901</v>
      </c>
    </row>
    <row r="61" spans="1:5" x14ac:dyDescent="0.25">
      <c r="A61">
        <v>11500063</v>
      </c>
      <c r="B61" t="s">
        <v>903</v>
      </c>
      <c r="C61" t="s">
        <v>898</v>
      </c>
      <c r="D61" t="s">
        <v>898</v>
      </c>
      <c r="E61" t="s">
        <v>903</v>
      </c>
    </row>
    <row r="62" spans="1:5" x14ac:dyDescent="0.25">
      <c r="A62">
        <v>11500064</v>
      </c>
      <c r="B62" t="s">
        <v>904</v>
      </c>
      <c r="C62" t="s">
        <v>905</v>
      </c>
      <c r="D62" t="s">
        <v>905</v>
      </c>
      <c r="E62" t="s">
        <v>904</v>
      </c>
    </row>
    <row r="63" spans="1:5" x14ac:dyDescent="0.25">
      <c r="A63">
        <v>12000000</v>
      </c>
      <c r="B63" t="s">
        <v>906</v>
      </c>
      <c r="C63" t="s">
        <v>907</v>
      </c>
      <c r="D63" t="s">
        <v>907</v>
      </c>
      <c r="E63" t="s">
        <v>906</v>
      </c>
    </row>
    <row r="64" spans="1:5" x14ac:dyDescent="0.25">
      <c r="A64">
        <v>12000001</v>
      </c>
      <c r="B64" t="s">
        <v>908</v>
      </c>
      <c r="C64" t="s">
        <v>907</v>
      </c>
      <c r="D64" t="s">
        <v>907</v>
      </c>
      <c r="E64" t="s">
        <v>908</v>
      </c>
    </row>
    <row r="65" spans="1:5" x14ac:dyDescent="0.25">
      <c r="A65">
        <v>12000004</v>
      </c>
      <c r="B65" t="s">
        <v>909</v>
      </c>
      <c r="C65" t="s">
        <v>907</v>
      </c>
      <c r="D65" t="s">
        <v>907</v>
      </c>
      <c r="E65" t="s">
        <v>909</v>
      </c>
    </row>
    <row r="66" spans="1:5" x14ac:dyDescent="0.25">
      <c r="A66">
        <v>13000000</v>
      </c>
      <c r="B66" t="s">
        <v>910</v>
      </c>
      <c r="C66" t="s">
        <v>911</v>
      </c>
      <c r="D66" t="s">
        <v>911</v>
      </c>
      <c r="E66" t="s">
        <v>910</v>
      </c>
    </row>
    <row r="67" spans="1:5" x14ac:dyDescent="0.25">
      <c r="A67">
        <v>13000001</v>
      </c>
      <c r="B67" t="s">
        <v>912</v>
      </c>
      <c r="C67" t="s">
        <v>913</v>
      </c>
      <c r="D67" t="s">
        <v>913</v>
      </c>
      <c r="E67" t="s">
        <v>912</v>
      </c>
    </row>
    <row r="68" spans="1:5" x14ac:dyDescent="0.25">
      <c r="A68">
        <v>13000002</v>
      </c>
      <c r="B68" t="s">
        <v>914</v>
      </c>
      <c r="C68" t="s">
        <v>915</v>
      </c>
      <c r="D68" t="s">
        <v>915</v>
      </c>
      <c r="E68" t="s">
        <v>914</v>
      </c>
    </row>
    <row r="69" spans="1:5" x14ac:dyDescent="0.25">
      <c r="A69">
        <v>13000003</v>
      </c>
      <c r="B69" t="s">
        <v>916</v>
      </c>
      <c r="C69" t="s">
        <v>917</v>
      </c>
      <c r="D69" t="s">
        <v>917</v>
      </c>
      <c r="E69" t="s">
        <v>916</v>
      </c>
    </row>
    <row r="70" spans="1:5" x14ac:dyDescent="0.25">
      <c r="A70">
        <v>13000009</v>
      </c>
      <c r="B70" t="s">
        <v>918</v>
      </c>
      <c r="C70" t="s">
        <v>911</v>
      </c>
      <c r="D70" t="s">
        <v>911</v>
      </c>
      <c r="E70" t="s">
        <v>918</v>
      </c>
    </row>
    <row r="71" spans="1:5" x14ac:dyDescent="0.25">
      <c r="A71">
        <v>13000010</v>
      </c>
      <c r="B71" t="s">
        <v>919</v>
      </c>
      <c r="C71" t="s">
        <v>920</v>
      </c>
      <c r="D71" t="s">
        <v>920</v>
      </c>
      <c r="E71" t="s">
        <v>919</v>
      </c>
    </row>
    <row r="72" spans="1:5" x14ac:dyDescent="0.25">
      <c r="A72">
        <v>13000011</v>
      </c>
      <c r="B72" t="s">
        <v>921</v>
      </c>
      <c r="C72" t="s">
        <v>922</v>
      </c>
      <c r="D72" t="s">
        <v>922</v>
      </c>
      <c r="E72" t="s">
        <v>921</v>
      </c>
    </row>
    <row r="73" spans="1:5" x14ac:dyDescent="0.25">
      <c r="A73">
        <v>13000012</v>
      </c>
      <c r="B73" t="s">
        <v>923</v>
      </c>
      <c r="C73" t="s">
        <v>924</v>
      </c>
      <c r="D73" t="s">
        <v>924</v>
      </c>
      <c r="E73" t="s">
        <v>923</v>
      </c>
    </row>
    <row r="74" spans="1:5" x14ac:dyDescent="0.25">
      <c r="A74">
        <v>13000013</v>
      </c>
      <c r="B74" t="s">
        <v>925</v>
      </c>
      <c r="C74" t="s">
        <v>926</v>
      </c>
      <c r="D74" t="s">
        <v>926</v>
      </c>
      <c r="E74" t="s">
        <v>925</v>
      </c>
    </row>
    <row r="75" spans="1:5" x14ac:dyDescent="0.25">
      <c r="A75">
        <v>13000019</v>
      </c>
      <c r="B75" t="s">
        <v>927</v>
      </c>
      <c r="C75" t="s">
        <v>928</v>
      </c>
      <c r="D75" t="s">
        <v>928</v>
      </c>
      <c r="E75" t="s">
        <v>927</v>
      </c>
    </row>
    <row r="76" spans="1:5" x14ac:dyDescent="0.25">
      <c r="A76">
        <v>13000020</v>
      </c>
      <c r="B76" t="s">
        <v>929</v>
      </c>
      <c r="C76" t="s">
        <v>930</v>
      </c>
      <c r="D76" t="s">
        <v>930</v>
      </c>
      <c r="E76" t="s">
        <v>929</v>
      </c>
    </row>
    <row r="77" spans="1:5" x14ac:dyDescent="0.25">
      <c r="A77">
        <v>13000021</v>
      </c>
      <c r="B77" t="s">
        <v>931</v>
      </c>
      <c r="C77" t="s">
        <v>932</v>
      </c>
      <c r="D77" t="s">
        <v>932</v>
      </c>
      <c r="E77" t="s">
        <v>931</v>
      </c>
    </row>
    <row r="78" spans="1:5" x14ac:dyDescent="0.25">
      <c r="A78">
        <v>13000022</v>
      </c>
      <c r="B78" t="s">
        <v>933</v>
      </c>
      <c r="C78" t="s">
        <v>934</v>
      </c>
      <c r="D78" t="s">
        <v>934</v>
      </c>
      <c r="E78" t="s">
        <v>933</v>
      </c>
    </row>
    <row r="79" spans="1:5" x14ac:dyDescent="0.25">
      <c r="A79">
        <v>13000023</v>
      </c>
      <c r="B79" t="s">
        <v>935</v>
      </c>
      <c r="C79" t="s">
        <v>936</v>
      </c>
      <c r="D79" t="s">
        <v>936</v>
      </c>
      <c r="E79" t="s">
        <v>935</v>
      </c>
    </row>
    <row r="80" spans="1:5" x14ac:dyDescent="0.25">
      <c r="A80">
        <v>13000029</v>
      </c>
      <c r="B80" t="s">
        <v>937</v>
      </c>
      <c r="C80" t="s">
        <v>938</v>
      </c>
      <c r="D80" t="s">
        <v>938</v>
      </c>
      <c r="E80" t="s">
        <v>937</v>
      </c>
    </row>
    <row r="81" spans="1:5" x14ac:dyDescent="0.25">
      <c r="A81">
        <v>13000030</v>
      </c>
      <c r="B81" t="s">
        <v>939</v>
      </c>
      <c r="C81" t="s">
        <v>940</v>
      </c>
      <c r="D81" t="s">
        <v>940</v>
      </c>
      <c r="E81" t="s">
        <v>939</v>
      </c>
    </row>
    <row r="82" spans="1:5" x14ac:dyDescent="0.25">
      <c r="A82">
        <v>13000031</v>
      </c>
      <c r="B82" t="s">
        <v>941</v>
      </c>
      <c r="C82" t="s">
        <v>940</v>
      </c>
      <c r="D82" t="s">
        <v>940</v>
      </c>
      <c r="E82" t="s">
        <v>941</v>
      </c>
    </row>
    <row r="83" spans="1:5" x14ac:dyDescent="0.25">
      <c r="A83">
        <v>13000032</v>
      </c>
      <c r="B83" t="s">
        <v>942</v>
      </c>
      <c r="C83" t="s">
        <v>940</v>
      </c>
      <c r="D83" t="s">
        <v>940</v>
      </c>
      <c r="E83" t="s">
        <v>942</v>
      </c>
    </row>
    <row r="84" spans="1:5" x14ac:dyDescent="0.25">
      <c r="A84">
        <v>13000033</v>
      </c>
      <c r="B84" t="s">
        <v>943</v>
      </c>
      <c r="C84" t="s">
        <v>940</v>
      </c>
      <c r="D84" t="s">
        <v>940</v>
      </c>
      <c r="E84" t="s">
        <v>943</v>
      </c>
    </row>
    <row r="85" spans="1:5" x14ac:dyDescent="0.25">
      <c r="A85">
        <v>13000034</v>
      </c>
      <c r="B85" t="s">
        <v>944</v>
      </c>
      <c r="C85" t="s">
        <v>945</v>
      </c>
      <c r="D85" t="s">
        <v>945</v>
      </c>
      <c r="E85" t="s">
        <v>944</v>
      </c>
    </row>
    <row r="86" spans="1:5" x14ac:dyDescent="0.25">
      <c r="A86">
        <v>13000035</v>
      </c>
      <c r="B86" t="s">
        <v>946</v>
      </c>
      <c r="C86" t="s">
        <v>947</v>
      </c>
      <c r="D86" t="s">
        <v>947</v>
      </c>
      <c r="E86" t="s">
        <v>946</v>
      </c>
    </row>
    <row r="87" spans="1:5" x14ac:dyDescent="0.25">
      <c r="A87">
        <v>15000001</v>
      </c>
      <c r="B87" t="s">
        <v>948</v>
      </c>
      <c r="C87" t="s">
        <v>949</v>
      </c>
      <c r="D87" t="s">
        <v>949</v>
      </c>
      <c r="E87" t="s">
        <v>948</v>
      </c>
    </row>
    <row r="88" spans="1:5" x14ac:dyDescent="0.25">
      <c r="A88">
        <v>15000002</v>
      </c>
      <c r="B88" t="s">
        <v>950</v>
      </c>
      <c r="C88" t="s">
        <v>951</v>
      </c>
      <c r="D88" t="s">
        <v>951</v>
      </c>
      <c r="E88" t="s">
        <v>950</v>
      </c>
    </row>
    <row r="89" spans="1:5" x14ac:dyDescent="0.25">
      <c r="A89">
        <v>15000003</v>
      </c>
      <c r="B89" t="s">
        <v>952</v>
      </c>
      <c r="C89" t="s">
        <v>953</v>
      </c>
      <c r="D89" t="s">
        <v>953</v>
      </c>
      <c r="E89" t="s">
        <v>952</v>
      </c>
    </row>
    <row r="90" spans="1:5" x14ac:dyDescent="0.25">
      <c r="A90">
        <v>15000011</v>
      </c>
      <c r="B90" t="s">
        <v>954</v>
      </c>
      <c r="C90" t="s">
        <v>955</v>
      </c>
      <c r="D90" t="s">
        <v>955</v>
      </c>
      <c r="E90" t="s">
        <v>954</v>
      </c>
    </row>
    <row r="91" spans="1:5" x14ac:dyDescent="0.25">
      <c r="A91">
        <v>15000012</v>
      </c>
      <c r="B91" t="s">
        <v>956</v>
      </c>
      <c r="C91" t="s">
        <v>957</v>
      </c>
      <c r="D91" t="s">
        <v>957</v>
      </c>
      <c r="E91" t="s">
        <v>956</v>
      </c>
    </row>
    <row r="92" spans="1:5" x14ac:dyDescent="0.25">
      <c r="A92">
        <v>15000013</v>
      </c>
      <c r="B92" t="s">
        <v>958</v>
      </c>
      <c r="C92" t="s">
        <v>959</v>
      </c>
      <c r="D92" t="s">
        <v>959</v>
      </c>
      <c r="E92" t="s">
        <v>958</v>
      </c>
    </row>
    <row r="93" spans="1:5" x14ac:dyDescent="0.25">
      <c r="A93">
        <v>15000021</v>
      </c>
      <c r="B93" t="s">
        <v>960</v>
      </c>
      <c r="C93" t="s">
        <v>961</v>
      </c>
      <c r="D93" t="s">
        <v>961</v>
      </c>
      <c r="E93" t="s">
        <v>960</v>
      </c>
    </row>
    <row r="94" spans="1:5" x14ac:dyDescent="0.25">
      <c r="A94">
        <v>15000022</v>
      </c>
      <c r="B94" t="s">
        <v>962</v>
      </c>
      <c r="C94" t="s">
        <v>963</v>
      </c>
      <c r="D94" t="s">
        <v>963</v>
      </c>
      <c r="E94" t="s">
        <v>962</v>
      </c>
    </row>
    <row r="95" spans="1:5" x14ac:dyDescent="0.25">
      <c r="A95">
        <v>15000023</v>
      </c>
      <c r="B95" t="s">
        <v>964</v>
      </c>
      <c r="C95" t="s">
        <v>965</v>
      </c>
      <c r="D95" t="s">
        <v>965</v>
      </c>
      <c r="E95" t="s">
        <v>964</v>
      </c>
    </row>
    <row r="96" spans="1:5" x14ac:dyDescent="0.25">
      <c r="A96">
        <v>15000031</v>
      </c>
      <c r="B96" t="s">
        <v>966</v>
      </c>
      <c r="C96" t="s">
        <v>967</v>
      </c>
      <c r="D96" t="s">
        <v>967</v>
      </c>
      <c r="E96" t="s">
        <v>966</v>
      </c>
    </row>
    <row r="97" spans="1:5" x14ac:dyDescent="0.25">
      <c r="A97">
        <v>15000032</v>
      </c>
      <c r="B97" t="s">
        <v>968</v>
      </c>
      <c r="C97" t="s">
        <v>969</v>
      </c>
      <c r="D97" t="s">
        <v>969</v>
      </c>
      <c r="E97" t="s">
        <v>968</v>
      </c>
    </row>
    <row r="98" spans="1:5" x14ac:dyDescent="0.25">
      <c r="A98">
        <v>15000033</v>
      </c>
      <c r="B98" t="s">
        <v>970</v>
      </c>
      <c r="C98" t="s">
        <v>971</v>
      </c>
      <c r="D98" t="s">
        <v>971</v>
      </c>
      <c r="E98" t="s">
        <v>970</v>
      </c>
    </row>
    <row r="99" spans="1:5" x14ac:dyDescent="0.25">
      <c r="A99">
        <v>15000041</v>
      </c>
      <c r="B99" t="s">
        <v>972</v>
      </c>
      <c r="C99" t="s">
        <v>973</v>
      </c>
      <c r="D99" t="s">
        <v>973</v>
      </c>
      <c r="E99" t="s">
        <v>972</v>
      </c>
    </row>
    <row r="100" spans="1:5" x14ac:dyDescent="0.25">
      <c r="A100">
        <v>15000042</v>
      </c>
      <c r="B100" t="s">
        <v>974</v>
      </c>
      <c r="C100" t="s">
        <v>975</v>
      </c>
      <c r="D100" t="s">
        <v>975</v>
      </c>
      <c r="E100" t="s">
        <v>974</v>
      </c>
    </row>
    <row r="101" spans="1:5" x14ac:dyDescent="0.25">
      <c r="A101">
        <v>15000043</v>
      </c>
      <c r="B101" t="s">
        <v>976</v>
      </c>
      <c r="C101" t="s">
        <v>977</v>
      </c>
      <c r="D101" t="s">
        <v>977</v>
      </c>
      <c r="E101" t="s">
        <v>976</v>
      </c>
    </row>
    <row r="102" spans="1:5" x14ac:dyDescent="0.25">
      <c r="A102">
        <v>15000051</v>
      </c>
      <c r="B102" t="s">
        <v>978</v>
      </c>
      <c r="C102" t="s">
        <v>979</v>
      </c>
      <c r="D102" t="s">
        <v>979</v>
      </c>
      <c r="E102" t="s">
        <v>978</v>
      </c>
    </row>
    <row r="103" spans="1:5" x14ac:dyDescent="0.25">
      <c r="A103">
        <v>15000052</v>
      </c>
      <c r="B103" t="s">
        <v>980</v>
      </c>
      <c r="C103" t="s">
        <v>981</v>
      </c>
      <c r="D103" t="s">
        <v>981</v>
      </c>
      <c r="E103" t="s">
        <v>980</v>
      </c>
    </row>
    <row r="104" spans="1:5" x14ac:dyDescent="0.25">
      <c r="A104">
        <v>15000053</v>
      </c>
      <c r="B104" t="s">
        <v>982</v>
      </c>
      <c r="C104" t="s">
        <v>983</v>
      </c>
      <c r="D104" t="s">
        <v>983</v>
      </c>
      <c r="E104" t="s">
        <v>982</v>
      </c>
    </row>
    <row r="105" spans="1:5" x14ac:dyDescent="0.25">
      <c r="A105">
        <v>15000061</v>
      </c>
      <c r="B105" t="s">
        <v>984</v>
      </c>
      <c r="C105" t="s">
        <v>985</v>
      </c>
      <c r="D105" t="s">
        <v>985</v>
      </c>
      <c r="E105" t="s">
        <v>984</v>
      </c>
    </row>
    <row r="106" spans="1:5" x14ac:dyDescent="0.25">
      <c r="A106">
        <v>15000062</v>
      </c>
      <c r="B106" t="s">
        <v>986</v>
      </c>
      <c r="C106" t="s">
        <v>987</v>
      </c>
      <c r="D106" t="s">
        <v>987</v>
      </c>
      <c r="E106" t="s">
        <v>986</v>
      </c>
    </row>
    <row r="107" spans="1:5" x14ac:dyDescent="0.25">
      <c r="A107">
        <v>15000063</v>
      </c>
      <c r="B107" t="s">
        <v>988</v>
      </c>
      <c r="C107" t="s">
        <v>989</v>
      </c>
      <c r="D107" t="s">
        <v>989</v>
      </c>
      <c r="E107" t="s">
        <v>988</v>
      </c>
    </row>
    <row r="108" spans="1:5" x14ac:dyDescent="0.25">
      <c r="A108">
        <v>15000071</v>
      </c>
      <c r="B108" t="s">
        <v>990</v>
      </c>
      <c r="C108" t="s">
        <v>991</v>
      </c>
      <c r="D108" t="s">
        <v>991</v>
      </c>
      <c r="E108" t="s">
        <v>990</v>
      </c>
    </row>
    <row r="109" spans="1:5" x14ac:dyDescent="0.25">
      <c r="A109">
        <v>15000072</v>
      </c>
      <c r="B109" t="s">
        <v>992</v>
      </c>
      <c r="C109" t="s">
        <v>993</v>
      </c>
      <c r="D109" t="s">
        <v>993</v>
      </c>
      <c r="E109" t="s">
        <v>992</v>
      </c>
    </row>
    <row r="110" spans="1:5" x14ac:dyDescent="0.25">
      <c r="A110">
        <v>15000073</v>
      </c>
      <c r="B110" t="s">
        <v>994</v>
      </c>
      <c r="C110" t="s">
        <v>995</v>
      </c>
      <c r="D110" t="s">
        <v>995</v>
      </c>
      <c r="E110" t="s">
        <v>994</v>
      </c>
    </row>
    <row r="111" spans="1:5" x14ac:dyDescent="0.25">
      <c r="A111">
        <v>15000081</v>
      </c>
      <c r="B111" t="s">
        <v>996</v>
      </c>
      <c r="C111" t="s">
        <v>997</v>
      </c>
      <c r="D111" t="s">
        <v>997</v>
      </c>
      <c r="E111" t="s">
        <v>996</v>
      </c>
    </row>
    <row r="112" spans="1:5" x14ac:dyDescent="0.25">
      <c r="A112">
        <v>15000082</v>
      </c>
      <c r="B112" t="s">
        <v>998</v>
      </c>
      <c r="C112" t="s">
        <v>999</v>
      </c>
      <c r="D112" t="s">
        <v>999</v>
      </c>
      <c r="E112" t="s">
        <v>998</v>
      </c>
    </row>
    <row r="113" spans="1:5" x14ac:dyDescent="0.25">
      <c r="A113">
        <v>15000083</v>
      </c>
      <c r="B113" t="s">
        <v>1000</v>
      </c>
      <c r="C113" t="s">
        <v>1001</v>
      </c>
      <c r="D113" t="s">
        <v>1001</v>
      </c>
      <c r="E113" t="s">
        <v>1000</v>
      </c>
    </row>
    <row r="114" spans="1:5" x14ac:dyDescent="0.25">
      <c r="A114">
        <v>15000091</v>
      </c>
      <c r="B114" t="s">
        <v>1002</v>
      </c>
      <c r="C114" t="s">
        <v>1003</v>
      </c>
      <c r="D114" t="s">
        <v>1003</v>
      </c>
      <c r="E114" t="s">
        <v>1002</v>
      </c>
    </row>
    <row r="115" spans="1:5" x14ac:dyDescent="0.25">
      <c r="A115">
        <v>15000092</v>
      </c>
      <c r="B115" t="s">
        <v>1004</v>
      </c>
      <c r="C115" t="s">
        <v>1004</v>
      </c>
      <c r="D115" t="s">
        <v>1004</v>
      </c>
      <c r="E115" t="s">
        <v>1004</v>
      </c>
    </row>
    <row r="116" spans="1:5" x14ac:dyDescent="0.25">
      <c r="A116">
        <v>15000093</v>
      </c>
      <c r="B116" t="s">
        <v>1005</v>
      </c>
      <c r="C116" t="s">
        <v>1006</v>
      </c>
      <c r="D116" t="s">
        <v>1006</v>
      </c>
      <c r="E116" t="s">
        <v>1005</v>
      </c>
    </row>
    <row r="117" spans="1:5" x14ac:dyDescent="0.25">
      <c r="A117">
        <v>15000101</v>
      </c>
      <c r="B117" t="s">
        <v>1007</v>
      </c>
      <c r="C117" t="s">
        <v>1008</v>
      </c>
      <c r="D117" t="s">
        <v>1008</v>
      </c>
      <c r="E117" t="s">
        <v>1007</v>
      </c>
    </row>
    <row r="118" spans="1:5" x14ac:dyDescent="0.25">
      <c r="A118">
        <v>15000102</v>
      </c>
      <c r="B118" t="s">
        <v>1009</v>
      </c>
      <c r="C118" t="s">
        <v>1010</v>
      </c>
      <c r="D118" t="s">
        <v>1010</v>
      </c>
      <c r="E118" t="s">
        <v>1009</v>
      </c>
    </row>
    <row r="119" spans="1:5" x14ac:dyDescent="0.25">
      <c r="A119">
        <v>15000103</v>
      </c>
      <c r="B119" t="s">
        <v>1011</v>
      </c>
      <c r="C119" t="s">
        <v>1012</v>
      </c>
      <c r="D119" t="s">
        <v>1012</v>
      </c>
      <c r="E119" t="s">
        <v>1011</v>
      </c>
    </row>
    <row r="120" spans="1:5" x14ac:dyDescent="0.25">
      <c r="A120">
        <v>15000111</v>
      </c>
      <c r="B120" t="s">
        <v>1013</v>
      </c>
      <c r="C120" t="s">
        <v>1014</v>
      </c>
      <c r="D120" t="s">
        <v>1014</v>
      </c>
      <c r="E120" t="s">
        <v>1013</v>
      </c>
    </row>
    <row r="121" spans="1:5" x14ac:dyDescent="0.25">
      <c r="A121">
        <v>15000112</v>
      </c>
      <c r="B121" t="s">
        <v>1015</v>
      </c>
      <c r="C121" t="s">
        <v>1016</v>
      </c>
      <c r="D121" t="s">
        <v>1016</v>
      </c>
      <c r="E121" t="s">
        <v>1015</v>
      </c>
    </row>
    <row r="122" spans="1:5" x14ac:dyDescent="0.25">
      <c r="A122">
        <v>15000113</v>
      </c>
      <c r="B122" t="s">
        <v>1017</v>
      </c>
      <c r="C122" t="s">
        <v>1018</v>
      </c>
      <c r="D122" t="s">
        <v>1018</v>
      </c>
      <c r="E122" t="s">
        <v>1017</v>
      </c>
    </row>
    <row r="123" spans="1:5" x14ac:dyDescent="0.25">
      <c r="A123">
        <v>15000121</v>
      </c>
      <c r="B123" t="s">
        <v>1019</v>
      </c>
      <c r="C123" t="s">
        <v>1020</v>
      </c>
      <c r="D123" t="s">
        <v>1020</v>
      </c>
      <c r="E123" t="s">
        <v>1019</v>
      </c>
    </row>
    <row r="124" spans="1:5" x14ac:dyDescent="0.25">
      <c r="A124">
        <v>15000122</v>
      </c>
      <c r="B124" t="s">
        <v>1021</v>
      </c>
      <c r="C124" t="s">
        <v>1022</v>
      </c>
      <c r="D124" t="s">
        <v>1022</v>
      </c>
      <c r="E124" t="s">
        <v>1021</v>
      </c>
    </row>
    <row r="125" spans="1:5" x14ac:dyDescent="0.25">
      <c r="A125">
        <v>15000123</v>
      </c>
      <c r="B125" t="s">
        <v>1023</v>
      </c>
      <c r="C125" t="s">
        <v>1024</v>
      </c>
      <c r="D125" t="s">
        <v>1024</v>
      </c>
      <c r="E125" t="s">
        <v>1023</v>
      </c>
    </row>
    <row r="126" spans="1:5" x14ac:dyDescent="0.25">
      <c r="A126">
        <v>15000131</v>
      </c>
      <c r="B126" t="s">
        <v>1025</v>
      </c>
      <c r="C126" t="s">
        <v>1026</v>
      </c>
      <c r="D126" t="s">
        <v>1026</v>
      </c>
      <c r="E126" t="s">
        <v>1025</v>
      </c>
    </row>
    <row r="127" spans="1:5" x14ac:dyDescent="0.25">
      <c r="A127">
        <v>15000132</v>
      </c>
      <c r="B127" t="s">
        <v>1027</v>
      </c>
      <c r="C127" t="s">
        <v>1028</v>
      </c>
      <c r="D127" t="s">
        <v>1028</v>
      </c>
      <c r="E127" t="s">
        <v>1027</v>
      </c>
    </row>
    <row r="128" spans="1:5" x14ac:dyDescent="0.25">
      <c r="A128">
        <v>15000133</v>
      </c>
      <c r="B128" t="s">
        <v>1029</v>
      </c>
      <c r="C128" t="s">
        <v>1030</v>
      </c>
      <c r="D128" t="s">
        <v>1030</v>
      </c>
      <c r="E128" t="s">
        <v>1029</v>
      </c>
    </row>
    <row r="129" spans="1:5" x14ac:dyDescent="0.25">
      <c r="A129">
        <v>15000141</v>
      </c>
      <c r="B129" t="s">
        <v>1031</v>
      </c>
      <c r="C129" t="s">
        <v>1032</v>
      </c>
      <c r="D129" t="s">
        <v>1032</v>
      </c>
      <c r="E129" t="s">
        <v>1031</v>
      </c>
    </row>
    <row r="130" spans="1:5" x14ac:dyDescent="0.25">
      <c r="A130">
        <v>15000142</v>
      </c>
      <c r="B130" t="s">
        <v>1033</v>
      </c>
      <c r="C130" t="s">
        <v>1034</v>
      </c>
      <c r="D130" t="s">
        <v>1034</v>
      </c>
      <c r="E130" t="s">
        <v>1033</v>
      </c>
    </row>
    <row r="131" spans="1:5" x14ac:dyDescent="0.25">
      <c r="A131">
        <v>15000143</v>
      </c>
      <c r="B131" t="s">
        <v>1035</v>
      </c>
      <c r="C131" t="s">
        <v>1036</v>
      </c>
      <c r="D131" t="s">
        <v>1036</v>
      </c>
      <c r="E131" t="s">
        <v>1035</v>
      </c>
    </row>
    <row r="132" spans="1:5" x14ac:dyDescent="0.25">
      <c r="A132">
        <v>15000151</v>
      </c>
      <c r="B132" t="s">
        <v>1037</v>
      </c>
      <c r="C132" t="s">
        <v>1038</v>
      </c>
      <c r="D132" t="s">
        <v>1038</v>
      </c>
      <c r="E132" t="s">
        <v>1037</v>
      </c>
    </row>
    <row r="133" spans="1:5" x14ac:dyDescent="0.25">
      <c r="A133">
        <v>15000152</v>
      </c>
      <c r="B133" t="s">
        <v>1039</v>
      </c>
      <c r="C133" t="s">
        <v>1040</v>
      </c>
      <c r="D133" t="s">
        <v>1040</v>
      </c>
      <c r="E133" t="s">
        <v>1039</v>
      </c>
    </row>
    <row r="134" spans="1:5" x14ac:dyDescent="0.25">
      <c r="A134">
        <v>15000153</v>
      </c>
      <c r="B134" t="s">
        <v>1041</v>
      </c>
      <c r="C134" t="s">
        <v>1042</v>
      </c>
      <c r="D134" t="s">
        <v>1042</v>
      </c>
      <c r="E134" t="s">
        <v>1041</v>
      </c>
    </row>
    <row r="135" spans="1:5" x14ac:dyDescent="0.25">
      <c r="A135">
        <v>15000161</v>
      </c>
      <c r="B135" t="s">
        <v>1043</v>
      </c>
      <c r="C135" t="s">
        <v>1044</v>
      </c>
      <c r="D135" t="s">
        <v>1044</v>
      </c>
      <c r="E135" t="s">
        <v>1043</v>
      </c>
    </row>
    <row r="136" spans="1:5" x14ac:dyDescent="0.25">
      <c r="A136">
        <v>15000162</v>
      </c>
      <c r="B136" t="s">
        <v>1045</v>
      </c>
      <c r="C136" t="s">
        <v>1046</v>
      </c>
      <c r="D136" t="s">
        <v>1046</v>
      </c>
      <c r="E136" t="s">
        <v>1045</v>
      </c>
    </row>
    <row r="137" spans="1:5" x14ac:dyDescent="0.25">
      <c r="A137">
        <v>15000163</v>
      </c>
      <c r="B137" t="s">
        <v>1047</v>
      </c>
      <c r="C137" t="s">
        <v>1048</v>
      </c>
      <c r="D137" t="s">
        <v>1048</v>
      </c>
      <c r="E137" t="s">
        <v>1047</v>
      </c>
    </row>
    <row r="138" spans="1:5" x14ac:dyDescent="0.25">
      <c r="A138">
        <v>15000164</v>
      </c>
      <c r="B138" t="s">
        <v>1049</v>
      </c>
      <c r="C138" t="s">
        <v>1020</v>
      </c>
      <c r="D138" t="s">
        <v>1020</v>
      </c>
      <c r="E138" t="s">
        <v>1049</v>
      </c>
    </row>
    <row r="139" spans="1:5" x14ac:dyDescent="0.25">
      <c r="A139">
        <v>15000165</v>
      </c>
      <c r="B139" t="s">
        <v>1050</v>
      </c>
      <c r="C139" t="s">
        <v>1051</v>
      </c>
      <c r="D139" t="s">
        <v>1051</v>
      </c>
      <c r="E139" t="s">
        <v>1050</v>
      </c>
    </row>
    <row r="140" spans="1:5" x14ac:dyDescent="0.25">
      <c r="A140">
        <v>15000166</v>
      </c>
      <c r="B140" t="s">
        <v>1052</v>
      </c>
      <c r="C140" t="s">
        <v>1024</v>
      </c>
      <c r="D140" t="s">
        <v>1024</v>
      </c>
      <c r="E140" t="s">
        <v>1052</v>
      </c>
    </row>
    <row r="141" spans="1:5" x14ac:dyDescent="0.25">
      <c r="A141">
        <v>21000001</v>
      </c>
      <c r="B141" t="s">
        <v>1053</v>
      </c>
      <c r="C141" t="s">
        <v>1053</v>
      </c>
      <c r="D141" t="s">
        <v>1053</v>
      </c>
      <c r="E141" t="s">
        <v>1053</v>
      </c>
    </row>
    <row r="142" spans="1:5" x14ac:dyDescent="0.25">
      <c r="A142">
        <v>21000002</v>
      </c>
      <c r="B142" t="s">
        <v>1054</v>
      </c>
      <c r="C142" t="s">
        <v>1054</v>
      </c>
      <c r="D142" t="s">
        <v>1054</v>
      </c>
      <c r="E142" t="s">
        <v>1054</v>
      </c>
    </row>
    <row r="143" spans="1:5" x14ac:dyDescent="0.25">
      <c r="A143">
        <v>21000003</v>
      </c>
      <c r="B143" t="s">
        <v>1055</v>
      </c>
      <c r="C143" t="s">
        <v>1055</v>
      </c>
      <c r="D143" t="s">
        <v>1055</v>
      </c>
      <c r="E143" t="s">
        <v>1055</v>
      </c>
    </row>
    <row r="144" spans="1:5" x14ac:dyDescent="0.25">
      <c r="A144">
        <v>21000004</v>
      </c>
      <c r="B144" t="s">
        <v>1056</v>
      </c>
      <c r="C144" t="s">
        <v>1057</v>
      </c>
      <c r="D144" t="s">
        <v>1057</v>
      </c>
      <c r="E144" t="s">
        <v>1056</v>
      </c>
    </row>
    <row r="145" spans="1:5" x14ac:dyDescent="0.25">
      <c r="A145">
        <v>21000005</v>
      </c>
      <c r="B145" t="s">
        <v>1058</v>
      </c>
      <c r="C145" t="s">
        <v>1058</v>
      </c>
      <c r="D145" t="s">
        <v>1058</v>
      </c>
      <c r="E145" t="s">
        <v>1058</v>
      </c>
    </row>
    <row r="146" spans="1:5" x14ac:dyDescent="0.25">
      <c r="A146">
        <v>21000006</v>
      </c>
      <c r="B146" t="s">
        <v>1056</v>
      </c>
      <c r="C146" t="s">
        <v>1057</v>
      </c>
      <c r="D146" t="s">
        <v>1057</v>
      </c>
      <c r="E146" t="s">
        <v>1056</v>
      </c>
    </row>
    <row r="147" spans="1:5" x14ac:dyDescent="0.25">
      <c r="A147">
        <v>21000007</v>
      </c>
      <c r="B147" t="s">
        <v>1059</v>
      </c>
      <c r="C147" t="s">
        <v>1059</v>
      </c>
      <c r="D147" t="s">
        <v>1059</v>
      </c>
      <c r="E147" t="s">
        <v>1059</v>
      </c>
    </row>
    <row r="148" spans="1:5" x14ac:dyDescent="0.25">
      <c r="A148">
        <v>21000008</v>
      </c>
      <c r="B148" t="s">
        <v>1060</v>
      </c>
      <c r="C148" t="s">
        <v>1060</v>
      </c>
      <c r="D148" t="s">
        <v>1060</v>
      </c>
      <c r="E148" t="s">
        <v>1060</v>
      </c>
    </row>
    <row r="149" spans="1:5" x14ac:dyDescent="0.25">
      <c r="A149">
        <v>21000009</v>
      </c>
      <c r="B149" t="s">
        <v>1061</v>
      </c>
      <c r="C149" t="s">
        <v>1061</v>
      </c>
      <c r="D149" t="s">
        <v>1061</v>
      </c>
      <c r="E149" t="s">
        <v>1061</v>
      </c>
    </row>
    <row r="150" spans="1:5" x14ac:dyDescent="0.25">
      <c r="A150">
        <v>21000010</v>
      </c>
      <c r="B150" t="s">
        <v>1062</v>
      </c>
      <c r="C150" t="s">
        <v>1062</v>
      </c>
      <c r="D150" t="s">
        <v>1062</v>
      </c>
      <c r="E150" t="s">
        <v>1062</v>
      </c>
    </row>
    <row r="151" spans="1:5" x14ac:dyDescent="0.25">
      <c r="A151">
        <v>21000011</v>
      </c>
      <c r="B151" t="s">
        <v>1063</v>
      </c>
      <c r="C151" t="s">
        <v>1063</v>
      </c>
      <c r="D151" t="s">
        <v>1063</v>
      </c>
      <c r="E151" t="s">
        <v>1063</v>
      </c>
    </row>
    <row r="152" spans="1:5" x14ac:dyDescent="0.25">
      <c r="A152">
        <v>21000012</v>
      </c>
      <c r="B152" t="s">
        <v>1064</v>
      </c>
      <c r="C152" t="s">
        <v>1064</v>
      </c>
      <c r="D152" t="s">
        <v>1064</v>
      </c>
      <c r="E152" t="s">
        <v>1064</v>
      </c>
    </row>
    <row r="153" spans="1:5" x14ac:dyDescent="0.25">
      <c r="A153">
        <v>21000013</v>
      </c>
      <c r="B153" t="s">
        <v>1065</v>
      </c>
      <c r="C153" t="s">
        <v>1066</v>
      </c>
      <c r="D153" t="s">
        <v>1066</v>
      </c>
      <c r="E153" t="s">
        <v>1065</v>
      </c>
    </row>
    <row r="154" spans="1:5" x14ac:dyDescent="0.25">
      <c r="A154">
        <v>21000014</v>
      </c>
      <c r="B154" t="s">
        <v>1067</v>
      </c>
      <c r="C154" t="s">
        <v>1067</v>
      </c>
      <c r="D154" t="s">
        <v>1067</v>
      </c>
      <c r="E154" t="s">
        <v>1067</v>
      </c>
    </row>
    <row r="155" spans="1:5" x14ac:dyDescent="0.25">
      <c r="A155">
        <v>21000015</v>
      </c>
      <c r="B155" t="s">
        <v>1068</v>
      </c>
      <c r="C155" t="s">
        <v>1068</v>
      </c>
      <c r="D155" t="s">
        <v>1068</v>
      </c>
      <c r="E155" t="s">
        <v>1068</v>
      </c>
    </row>
    <row r="156" spans="1:5" x14ac:dyDescent="0.25">
      <c r="A156">
        <v>21000016</v>
      </c>
      <c r="B156" t="s">
        <v>1069</v>
      </c>
      <c r="C156" t="s">
        <v>1069</v>
      </c>
      <c r="D156" t="s">
        <v>1069</v>
      </c>
      <c r="E156" t="s">
        <v>1069</v>
      </c>
    </row>
    <row r="157" spans="1:5" x14ac:dyDescent="0.25">
      <c r="A157">
        <v>21000017</v>
      </c>
      <c r="B157" t="s">
        <v>1070</v>
      </c>
      <c r="C157" t="s">
        <v>1070</v>
      </c>
      <c r="D157" t="s">
        <v>1070</v>
      </c>
      <c r="E157" t="s">
        <v>1070</v>
      </c>
    </row>
    <row r="158" spans="1:5" x14ac:dyDescent="0.25">
      <c r="A158">
        <v>21000018</v>
      </c>
      <c r="B158" t="s">
        <v>1071</v>
      </c>
      <c r="C158" t="s">
        <v>1071</v>
      </c>
      <c r="D158" t="s">
        <v>1071</v>
      </c>
      <c r="E158" t="s">
        <v>1071</v>
      </c>
    </row>
    <row r="159" spans="1:5" x14ac:dyDescent="0.25">
      <c r="A159">
        <v>21000019</v>
      </c>
      <c r="B159" t="s">
        <v>1072</v>
      </c>
      <c r="C159" t="s">
        <v>1072</v>
      </c>
      <c r="D159" t="s">
        <v>1072</v>
      </c>
      <c r="E159" t="s">
        <v>1072</v>
      </c>
    </row>
    <row r="160" spans="1:5" x14ac:dyDescent="0.25">
      <c r="A160">
        <v>21000020</v>
      </c>
      <c r="B160" t="s">
        <v>1073</v>
      </c>
      <c r="C160" t="s">
        <v>1073</v>
      </c>
      <c r="D160" t="s">
        <v>1073</v>
      </c>
      <c r="E160" t="s">
        <v>1073</v>
      </c>
    </row>
    <row r="161" spans="1:5" x14ac:dyDescent="0.25">
      <c r="A161">
        <v>21000021</v>
      </c>
      <c r="B161" t="s">
        <v>1074</v>
      </c>
      <c r="C161" t="s">
        <v>1074</v>
      </c>
      <c r="D161" t="s">
        <v>1074</v>
      </c>
      <c r="E161" t="s">
        <v>1074</v>
      </c>
    </row>
    <row r="162" spans="1:5" x14ac:dyDescent="0.25">
      <c r="A162">
        <v>21000022</v>
      </c>
      <c r="B162" t="s">
        <v>1063</v>
      </c>
      <c r="C162" t="s">
        <v>1063</v>
      </c>
      <c r="D162" t="s">
        <v>1063</v>
      </c>
      <c r="E162" t="s">
        <v>1063</v>
      </c>
    </row>
    <row r="163" spans="1:5" x14ac:dyDescent="0.25">
      <c r="A163">
        <v>21000023</v>
      </c>
      <c r="B163" t="s">
        <v>1075</v>
      </c>
      <c r="C163" t="s">
        <v>1075</v>
      </c>
      <c r="D163" t="s">
        <v>1075</v>
      </c>
      <c r="E163" t="s">
        <v>1075</v>
      </c>
    </row>
    <row r="164" spans="1:5" x14ac:dyDescent="0.25">
      <c r="A164">
        <v>21000024</v>
      </c>
      <c r="B164" t="s">
        <v>1076</v>
      </c>
      <c r="C164" t="s">
        <v>1076</v>
      </c>
      <c r="D164" t="s">
        <v>1076</v>
      </c>
      <c r="E164" t="s">
        <v>1076</v>
      </c>
    </row>
    <row r="165" spans="1:5" x14ac:dyDescent="0.25">
      <c r="A165">
        <v>21000025</v>
      </c>
      <c r="B165" t="s">
        <v>1077</v>
      </c>
      <c r="C165" t="s">
        <v>1077</v>
      </c>
      <c r="D165" t="s">
        <v>1077</v>
      </c>
      <c r="E165" t="s">
        <v>1077</v>
      </c>
    </row>
    <row r="166" spans="1:5" x14ac:dyDescent="0.25">
      <c r="A166">
        <v>21000026</v>
      </c>
      <c r="B166" t="s">
        <v>1078</v>
      </c>
      <c r="C166" t="s">
        <v>1078</v>
      </c>
      <c r="D166" t="s">
        <v>1078</v>
      </c>
      <c r="E166" t="s">
        <v>1078</v>
      </c>
    </row>
    <row r="167" spans="1:5" x14ac:dyDescent="0.25">
      <c r="A167">
        <v>21000027</v>
      </c>
      <c r="B167" t="s">
        <v>1079</v>
      </c>
      <c r="C167" t="s">
        <v>1079</v>
      </c>
      <c r="D167" t="s">
        <v>1079</v>
      </c>
      <c r="E167" t="s">
        <v>1079</v>
      </c>
    </row>
    <row r="168" spans="1:5" x14ac:dyDescent="0.25">
      <c r="A168">
        <v>21000028</v>
      </c>
      <c r="B168" t="s">
        <v>1080</v>
      </c>
      <c r="C168" t="s">
        <v>1080</v>
      </c>
      <c r="D168" t="s">
        <v>1080</v>
      </c>
      <c r="E168" t="s">
        <v>1080</v>
      </c>
    </row>
    <row r="169" spans="1:5" x14ac:dyDescent="0.25">
      <c r="A169">
        <v>21000029</v>
      </c>
      <c r="B169" t="s">
        <v>1081</v>
      </c>
      <c r="C169" t="s">
        <v>1081</v>
      </c>
      <c r="D169" t="s">
        <v>1081</v>
      </c>
      <c r="E169" t="s">
        <v>1081</v>
      </c>
    </row>
    <row r="170" spans="1:5" x14ac:dyDescent="0.25">
      <c r="A170">
        <v>21000030</v>
      </c>
      <c r="B170" t="s">
        <v>1082</v>
      </c>
      <c r="C170" t="s">
        <v>1082</v>
      </c>
      <c r="D170" t="s">
        <v>1082</v>
      </c>
      <c r="E170" t="s">
        <v>1082</v>
      </c>
    </row>
    <row r="171" spans="1:5" x14ac:dyDescent="0.25">
      <c r="A171">
        <v>21000034</v>
      </c>
      <c r="B171" t="s">
        <v>1083</v>
      </c>
      <c r="C171" t="s">
        <v>1083</v>
      </c>
      <c r="D171" t="s">
        <v>1083</v>
      </c>
      <c r="E171" t="s">
        <v>1083</v>
      </c>
    </row>
    <row r="172" spans="1:5" x14ac:dyDescent="0.25">
      <c r="A172">
        <v>21000035</v>
      </c>
      <c r="B172" t="s">
        <v>1084</v>
      </c>
      <c r="C172" t="s">
        <v>1084</v>
      </c>
      <c r="D172" t="s">
        <v>1084</v>
      </c>
      <c r="E172" t="s">
        <v>1084</v>
      </c>
    </row>
    <row r="173" spans="1:5" x14ac:dyDescent="0.25">
      <c r="A173">
        <v>21000036</v>
      </c>
      <c r="B173" t="s">
        <v>1085</v>
      </c>
      <c r="C173" t="s">
        <v>1085</v>
      </c>
      <c r="D173" t="s">
        <v>1085</v>
      </c>
      <c r="E173" t="s">
        <v>1085</v>
      </c>
    </row>
    <row r="174" spans="1:5" x14ac:dyDescent="0.25">
      <c r="A174">
        <v>21000037</v>
      </c>
      <c r="B174" t="s">
        <v>1086</v>
      </c>
      <c r="C174" t="s">
        <v>1086</v>
      </c>
      <c r="D174" t="s">
        <v>1086</v>
      </c>
      <c r="E174" t="s">
        <v>1086</v>
      </c>
    </row>
    <row r="175" spans="1:5" x14ac:dyDescent="0.25">
      <c r="A175">
        <v>21000038</v>
      </c>
      <c r="B175" t="s">
        <v>1087</v>
      </c>
      <c r="C175" t="s">
        <v>1087</v>
      </c>
      <c r="D175" t="s">
        <v>1087</v>
      </c>
      <c r="E175" t="s">
        <v>1087</v>
      </c>
    </row>
    <row r="176" spans="1:5" x14ac:dyDescent="0.25">
      <c r="A176">
        <v>21000041</v>
      </c>
      <c r="B176" t="s">
        <v>1088</v>
      </c>
      <c r="C176" t="s">
        <v>1088</v>
      </c>
      <c r="D176" t="s">
        <v>1088</v>
      </c>
      <c r="E176" t="s">
        <v>1088</v>
      </c>
    </row>
    <row r="177" spans="1:5" x14ac:dyDescent="0.25">
      <c r="A177">
        <v>21000042</v>
      </c>
      <c r="B177" t="s">
        <v>1089</v>
      </c>
      <c r="C177" t="s">
        <v>1089</v>
      </c>
      <c r="D177" t="s">
        <v>1089</v>
      </c>
      <c r="E177" t="s">
        <v>1089</v>
      </c>
    </row>
    <row r="178" spans="1:5" x14ac:dyDescent="0.25">
      <c r="A178">
        <v>21000043</v>
      </c>
      <c r="B178" t="s">
        <v>1090</v>
      </c>
      <c r="C178" t="s">
        <v>1090</v>
      </c>
      <c r="D178" t="s">
        <v>1090</v>
      </c>
      <c r="E178" t="s">
        <v>1090</v>
      </c>
    </row>
    <row r="179" spans="1:5" x14ac:dyDescent="0.25">
      <c r="A179">
        <v>21000044</v>
      </c>
      <c r="B179" t="s">
        <v>1091</v>
      </c>
      <c r="C179" t="s">
        <v>1091</v>
      </c>
      <c r="D179" t="s">
        <v>1091</v>
      </c>
      <c r="E179" t="s">
        <v>1091</v>
      </c>
    </row>
    <row r="180" spans="1:5" x14ac:dyDescent="0.25">
      <c r="A180">
        <v>21000045</v>
      </c>
      <c r="B180" t="s">
        <v>1092</v>
      </c>
      <c r="C180" t="s">
        <v>1092</v>
      </c>
      <c r="D180" t="s">
        <v>1092</v>
      </c>
      <c r="E180" t="s">
        <v>1092</v>
      </c>
    </row>
    <row r="181" spans="1:5" x14ac:dyDescent="0.25">
      <c r="A181">
        <v>21000046</v>
      </c>
      <c r="B181" t="s">
        <v>1093</v>
      </c>
      <c r="C181" t="s">
        <v>1093</v>
      </c>
      <c r="D181" t="s">
        <v>1093</v>
      </c>
      <c r="E181" t="s">
        <v>1093</v>
      </c>
    </row>
    <row r="182" spans="1:5" x14ac:dyDescent="0.25">
      <c r="A182">
        <v>21000047</v>
      </c>
      <c r="B182" t="s">
        <v>1094</v>
      </c>
      <c r="C182" t="s">
        <v>1094</v>
      </c>
      <c r="D182" t="s">
        <v>1094</v>
      </c>
      <c r="E182" t="s">
        <v>1094</v>
      </c>
    </row>
    <row r="183" spans="1:5" x14ac:dyDescent="0.25">
      <c r="A183">
        <v>21000048</v>
      </c>
      <c r="B183" t="s">
        <v>1095</v>
      </c>
      <c r="C183" t="s">
        <v>1095</v>
      </c>
      <c r="D183" t="s">
        <v>1095</v>
      </c>
      <c r="E183" t="s">
        <v>1095</v>
      </c>
    </row>
    <row r="184" spans="1:5" x14ac:dyDescent="0.25">
      <c r="A184">
        <v>21000049</v>
      </c>
      <c r="B184" t="s">
        <v>1096</v>
      </c>
      <c r="C184" t="s">
        <v>1096</v>
      </c>
      <c r="D184" t="s">
        <v>1096</v>
      </c>
      <c r="E184" t="s">
        <v>1096</v>
      </c>
    </row>
    <row r="185" spans="1:5" x14ac:dyDescent="0.25">
      <c r="A185">
        <v>21000050</v>
      </c>
      <c r="B185" t="s">
        <v>1097</v>
      </c>
      <c r="C185" t="s">
        <v>1097</v>
      </c>
      <c r="D185" t="s">
        <v>1097</v>
      </c>
      <c r="E185" t="s">
        <v>1097</v>
      </c>
    </row>
    <row r="186" spans="1:5" x14ac:dyDescent="0.25">
      <c r="A186">
        <v>21000051</v>
      </c>
      <c r="B186" t="s">
        <v>1098</v>
      </c>
      <c r="C186" t="s">
        <v>1099</v>
      </c>
      <c r="D186" t="s">
        <v>1099</v>
      </c>
      <c r="E186" t="s">
        <v>1098</v>
      </c>
    </row>
    <row r="187" spans="1:5" x14ac:dyDescent="0.25">
      <c r="A187">
        <v>21000053</v>
      </c>
      <c r="B187" t="s">
        <v>1100</v>
      </c>
      <c r="C187" t="s">
        <v>1100</v>
      </c>
      <c r="D187" t="s">
        <v>1100</v>
      </c>
      <c r="E187" t="s">
        <v>1100</v>
      </c>
    </row>
    <row r="188" spans="1:5" x14ac:dyDescent="0.25">
      <c r="A188">
        <v>21000054</v>
      </c>
      <c r="B188" t="s">
        <v>1101</v>
      </c>
      <c r="C188" t="s">
        <v>1101</v>
      </c>
      <c r="D188" t="s">
        <v>1101</v>
      </c>
      <c r="E188" t="s">
        <v>1101</v>
      </c>
    </row>
    <row r="189" spans="1:5" x14ac:dyDescent="0.25">
      <c r="A189">
        <v>21000055</v>
      </c>
      <c r="B189" t="s">
        <v>1102</v>
      </c>
      <c r="C189" t="s">
        <v>1102</v>
      </c>
      <c r="D189" t="s">
        <v>1102</v>
      </c>
      <c r="E189" t="s">
        <v>1102</v>
      </c>
    </row>
    <row r="190" spans="1:5" x14ac:dyDescent="0.25">
      <c r="A190">
        <v>21000056</v>
      </c>
      <c r="B190" t="s">
        <v>1077</v>
      </c>
      <c r="C190" t="s">
        <v>1077</v>
      </c>
      <c r="D190" t="s">
        <v>1077</v>
      </c>
      <c r="E190" t="s">
        <v>1077</v>
      </c>
    </row>
    <row r="191" spans="1:5" x14ac:dyDescent="0.25">
      <c r="A191">
        <v>21000057</v>
      </c>
      <c r="B191" t="s">
        <v>1103</v>
      </c>
      <c r="C191" t="s">
        <v>1104</v>
      </c>
      <c r="D191" t="s">
        <v>1104</v>
      </c>
      <c r="E191" t="s">
        <v>1103</v>
      </c>
    </row>
    <row r="192" spans="1:5" x14ac:dyDescent="0.25">
      <c r="A192">
        <v>21000058</v>
      </c>
      <c r="B192" t="s">
        <v>1095</v>
      </c>
      <c r="C192" t="s">
        <v>1095</v>
      </c>
      <c r="D192" t="s">
        <v>1095</v>
      </c>
      <c r="E192" t="s">
        <v>1095</v>
      </c>
    </row>
    <row r="193" spans="1:5" x14ac:dyDescent="0.25">
      <c r="A193">
        <v>21000059</v>
      </c>
      <c r="B193" t="s">
        <v>1105</v>
      </c>
      <c r="C193" t="s">
        <v>1105</v>
      </c>
      <c r="D193" t="s">
        <v>1105</v>
      </c>
      <c r="E193" t="s">
        <v>1105</v>
      </c>
    </row>
    <row r="194" spans="1:5" x14ac:dyDescent="0.25">
      <c r="A194">
        <v>21000060</v>
      </c>
      <c r="B194" t="s">
        <v>1106</v>
      </c>
      <c r="C194" t="s">
        <v>1106</v>
      </c>
      <c r="D194" t="s">
        <v>1106</v>
      </c>
      <c r="E194" t="s">
        <v>1106</v>
      </c>
    </row>
    <row r="195" spans="1:5" x14ac:dyDescent="0.25">
      <c r="A195">
        <v>21000061</v>
      </c>
      <c r="B195" t="s">
        <v>1107</v>
      </c>
      <c r="C195" t="s">
        <v>1107</v>
      </c>
      <c r="D195" t="s">
        <v>1107</v>
      </c>
      <c r="E195" t="s">
        <v>1107</v>
      </c>
    </row>
    <row r="196" spans="1:5" x14ac:dyDescent="0.25">
      <c r="A196">
        <v>21000062</v>
      </c>
      <c r="B196" t="s">
        <v>1108</v>
      </c>
      <c r="C196" t="s">
        <v>1108</v>
      </c>
      <c r="D196" t="s">
        <v>1108</v>
      </c>
      <c r="E196" t="s">
        <v>1108</v>
      </c>
    </row>
    <row r="197" spans="1:5" x14ac:dyDescent="0.25">
      <c r="A197">
        <v>21000063</v>
      </c>
      <c r="B197" t="s">
        <v>1079</v>
      </c>
      <c r="C197" t="s">
        <v>1079</v>
      </c>
      <c r="D197" t="s">
        <v>1079</v>
      </c>
      <c r="E197" t="s">
        <v>1079</v>
      </c>
    </row>
    <row r="198" spans="1:5" x14ac:dyDescent="0.25">
      <c r="A198">
        <v>21000064</v>
      </c>
      <c r="B198" t="s">
        <v>1109</v>
      </c>
      <c r="C198" t="s">
        <v>1109</v>
      </c>
      <c r="D198" t="s">
        <v>1109</v>
      </c>
      <c r="E198" t="s">
        <v>1109</v>
      </c>
    </row>
    <row r="199" spans="1:5" x14ac:dyDescent="0.25">
      <c r="A199">
        <v>21000065</v>
      </c>
      <c r="B199" t="s">
        <v>1110</v>
      </c>
      <c r="C199" t="s">
        <v>1110</v>
      </c>
      <c r="D199" t="s">
        <v>1110</v>
      </c>
      <c r="E199" t="s">
        <v>1110</v>
      </c>
    </row>
    <row r="200" spans="1:5" x14ac:dyDescent="0.25">
      <c r="A200">
        <v>21000066</v>
      </c>
      <c r="B200" t="s">
        <v>1111</v>
      </c>
      <c r="C200" t="s">
        <v>1112</v>
      </c>
      <c r="D200" t="s">
        <v>1112</v>
      </c>
      <c r="E200" t="s">
        <v>1111</v>
      </c>
    </row>
    <row r="201" spans="1:5" x14ac:dyDescent="0.25">
      <c r="A201">
        <v>21000067</v>
      </c>
      <c r="B201" t="s">
        <v>1113</v>
      </c>
      <c r="C201" t="s">
        <v>1114</v>
      </c>
      <c r="D201" t="s">
        <v>1114</v>
      </c>
      <c r="E201" t="s">
        <v>1113</v>
      </c>
    </row>
    <row r="202" spans="1:5" x14ac:dyDescent="0.25">
      <c r="A202">
        <v>21000068</v>
      </c>
      <c r="B202" t="s">
        <v>1115</v>
      </c>
      <c r="C202" t="s">
        <v>1112</v>
      </c>
      <c r="D202" t="s">
        <v>1112</v>
      </c>
      <c r="E202" t="s">
        <v>1115</v>
      </c>
    </row>
    <row r="203" spans="1:5" x14ac:dyDescent="0.25">
      <c r="A203">
        <v>21000069</v>
      </c>
      <c r="B203" t="s">
        <v>1116</v>
      </c>
      <c r="C203" t="s">
        <v>1112</v>
      </c>
      <c r="D203" t="s">
        <v>1112</v>
      </c>
      <c r="E203" t="s">
        <v>1116</v>
      </c>
    </row>
    <row r="204" spans="1:5" x14ac:dyDescent="0.25">
      <c r="A204">
        <v>21000070</v>
      </c>
      <c r="B204" t="s">
        <v>1117</v>
      </c>
      <c r="C204" t="s">
        <v>1117</v>
      </c>
      <c r="D204" t="s">
        <v>1117</v>
      </c>
      <c r="E204" t="s">
        <v>1117</v>
      </c>
    </row>
    <row r="205" spans="1:5" x14ac:dyDescent="0.25">
      <c r="A205">
        <v>21000071</v>
      </c>
      <c r="B205" t="s">
        <v>1118</v>
      </c>
      <c r="C205" t="s">
        <v>1118</v>
      </c>
      <c r="D205" t="s">
        <v>1118</v>
      </c>
      <c r="E205" t="s">
        <v>1118</v>
      </c>
    </row>
    <row r="206" spans="1:5" x14ac:dyDescent="0.25">
      <c r="A206">
        <v>21000072</v>
      </c>
      <c r="B206" t="s">
        <v>1119</v>
      </c>
      <c r="C206" t="s">
        <v>1119</v>
      </c>
      <c r="D206" t="s">
        <v>1119</v>
      </c>
      <c r="E206" t="s">
        <v>1119</v>
      </c>
    </row>
    <row r="207" spans="1:5" x14ac:dyDescent="0.25">
      <c r="A207">
        <v>21000073</v>
      </c>
      <c r="B207" t="s">
        <v>1120</v>
      </c>
      <c r="C207" t="s">
        <v>1120</v>
      </c>
      <c r="D207" t="s">
        <v>1120</v>
      </c>
      <c r="E207" t="s">
        <v>1120</v>
      </c>
    </row>
    <row r="208" spans="1:5" x14ac:dyDescent="0.25">
      <c r="A208">
        <v>21000074</v>
      </c>
      <c r="B208" t="s">
        <v>1121</v>
      </c>
      <c r="C208" t="s">
        <v>1121</v>
      </c>
      <c r="D208" t="s">
        <v>1121</v>
      </c>
      <c r="E208" t="s">
        <v>1121</v>
      </c>
    </row>
    <row r="209" spans="1:5" x14ac:dyDescent="0.25">
      <c r="A209">
        <v>21000077</v>
      </c>
      <c r="B209" t="s">
        <v>1122</v>
      </c>
      <c r="C209" t="s">
        <v>1123</v>
      </c>
      <c r="D209" t="s">
        <v>1123</v>
      </c>
      <c r="E209" t="s">
        <v>1122</v>
      </c>
    </row>
    <row r="210" spans="1:5" x14ac:dyDescent="0.25">
      <c r="A210">
        <v>21000078</v>
      </c>
      <c r="B210" t="s">
        <v>1124</v>
      </c>
      <c r="C210" t="s">
        <v>1124</v>
      </c>
      <c r="D210" t="s">
        <v>1124</v>
      </c>
      <c r="E210" t="s">
        <v>1124</v>
      </c>
    </row>
    <row r="211" spans="1:5" x14ac:dyDescent="0.25">
      <c r="A211">
        <v>21000079</v>
      </c>
      <c r="B211" t="s">
        <v>1125</v>
      </c>
      <c r="C211" t="s">
        <v>1125</v>
      </c>
      <c r="D211" t="s">
        <v>1125</v>
      </c>
      <c r="E211" t="s">
        <v>1125</v>
      </c>
    </row>
    <row r="212" spans="1:5" x14ac:dyDescent="0.25">
      <c r="A212">
        <v>21500001</v>
      </c>
      <c r="B212" t="s">
        <v>1126</v>
      </c>
      <c r="C212" t="s">
        <v>1126</v>
      </c>
      <c r="D212" t="s">
        <v>1126</v>
      </c>
      <c r="E212" t="s">
        <v>1126</v>
      </c>
    </row>
    <row r="213" spans="1:5" x14ac:dyDescent="0.25">
      <c r="A213">
        <v>21500002</v>
      </c>
      <c r="B213" t="s">
        <v>1127</v>
      </c>
      <c r="C213" t="s">
        <v>1127</v>
      </c>
      <c r="D213" t="s">
        <v>1127</v>
      </c>
      <c r="E213" t="s">
        <v>1127</v>
      </c>
    </row>
    <row r="214" spans="1:5" x14ac:dyDescent="0.25">
      <c r="A214">
        <v>21500003</v>
      </c>
      <c r="B214" t="s">
        <v>1128</v>
      </c>
      <c r="C214" t="s">
        <v>1128</v>
      </c>
      <c r="D214" t="s">
        <v>1128</v>
      </c>
      <c r="E214" t="s">
        <v>1128</v>
      </c>
    </row>
    <row r="215" spans="1:5" x14ac:dyDescent="0.25">
      <c r="A215">
        <v>21500004</v>
      </c>
      <c r="B215" t="s">
        <v>1129</v>
      </c>
      <c r="C215" t="s">
        <v>1129</v>
      </c>
      <c r="D215" t="s">
        <v>1129</v>
      </c>
      <c r="E215" t="s">
        <v>1129</v>
      </c>
    </row>
    <row r="216" spans="1:5" x14ac:dyDescent="0.25">
      <c r="A216">
        <v>23000001</v>
      </c>
      <c r="B216" t="s">
        <v>1130</v>
      </c>
      <c r="C216" t="s">
        <v>1131</v>
      </c>
      <c r="D216" t="s">
        <v>1131</v>
      </c>
      <c r="E216" t="s">
        <v>1130</v>
      </c>
    </row>
    <row r="217" spans="1:5" x14ac:dyDescent="0.25">
      <c r="A217">
        <v>23000002</v>
      </c>
      <c r="B217" t="s">
        <v>1132</v>
      </c>
      <c r="C217" t="s">
        <v>1133</v>
      </c>
      <c r="D217" t="s">
        <v>1133</v>
      </c>
      <c r="E217" t="s">
        <v>1132</v>
      </c>
    </row>
    <row r="218" spans="1:5" x14ac:dyDescent="0.25">
      <c r="A218">
        <v>23000006</v>
      </c>
      <c r="B218" t="s">
        <v>1134</v>
      </c>
      <c r="C218" t="s">
        <v>1135</v>
      </c>
      <c r="D218" t="s">
        <v>1135</v>
      </c>
      <c r="E218" t="s">
        <v>1134</v>
      </c>
    </row>
    <row r="219" spans="1:5" x14ac:dyDescent="0.25">
      <c r="A219">
        <v>23000007</v>
      </c>
      <c r="B219" t="s">
        <v>1136</v>
      </c>
      <c r="C219" t="s">
        <v>1137</v>
      </c>
      <c r="D219" t="s">
        <v>1137</v>
      </c>
      <c r="E219" t="s">
        <v>1136</v>
      </c>
    </row>
    <row r="220" spans="1:5" x14ac:dyDescent="0.25">
      <c r="A220">
        <v>23000008</v>
      </c>
      <c r="B220" t="s">
        <v>1138</v>
      </c>
      <c r="C220" t="s">
        <v>1137</v>
      </c>
      <c r="D220" t="s">
        <v>1137</v>
      </c>
      <c r="E220" t="s">
        <v>1138</v>
      </c>
    </row>
    <row r="221" spans="1:5" x14ac:dyDescent="0.25">
      <c r="A221">
        <v>23000009</v>
      </c>
      <c r="B221" t="s">
        <v>1136</v>
      </c>
      <c r="C221" t="s">
        <v>1137</v>
      </c>
      <c r="D221" t="s">
        <v>1137</v>
      </c>
      <c r="E221" t="s">
        <v>1136</v>
      </c>
    </row>
    <row r="222" spans="1:5" x14ac:dyDescent="0.25">
      <c r="A222">
        <v>23000010</v>
      </c>
      <c r="B222" t="s">
        <v>1136</v>
      </c>
      <c r="C222" t="s">
        <v>1137</v>
      </c>
      <c r="D222" t="s">
        <v>1137</v>
      </c>
      <c r="E222" t="s">
        <v>1136</v>
      </c>
    </row>
    <row r="223" spans="1:5" x14ac:dyDescent="0.25">
      <c r="A223">
        <v>23000014</v>
      </c>
      <c r="B223" t="s">
        <v>1139</v>
      </c>
      <c r="C223" t="s">
        <v>1140</v>
      </c>
      <c r="D223" t="s">
        <v>1140</v>
      </c>
      <c r="E223" t="s">
        <v>1139</v>
      </c>
    </row>
    <row r="224" spans="1:5" x14ac:dyDescent="0.25">
      <c r="A224">
        <v>23000015</v>
      </c>
      <c r="B224" t="s">
        <v>1141</v>
      </c>
      <c r="C224" t="s">
        <v>1142</v>
      </c>
      <c r="D224" t="s">
        <v>1142</v>
      </c>
      <c r="E224" t="s">
        <v>1141</v>
      </c>
    </row>
    <row r="225" spans="1:5" x14ac:dyDescent="0.25">
      <c r="A225">
        <v>23000016</v>
      </c>
      <c r="B225" t="s">
        <v>1143</v>
      </c>
      <c r="C225" t="s">
        <v>1144</v>
      </c>
      <c r="D225" t="s">
        <v>1144</v>
      </c>
      <c r="E225" t="s">
        <v>1143</v>
      </c>
    </row>
    <row r="226" spans="1:5" x14ac:dyDescent="0.25">
      <c r="A226">
        <v>23000017</v>
      </c>
      <c r="B226" t="s">
        <v>1143</v>
      </c>
      <c r="C226" t="s">
        <v>1144</v>
      </c>
      <c r="D226" t="s">
        <v>1144</v>
      </c>
      <c r="E226" t="s">
        <v>1143</v>
      </c>
    </row>
    <row r="227" spans="1:5" x14ac:dyDescent="0.25">
      <c r="A227">
        <v>23000020</v>
      </c>
      <c r="B227" t="s">
        <v>1145</v>
      </c>
      <c r="C227" t="s">
        <v>490</v>
      </c>
      <c r="D227" t="s">
        <v>490</v>
      </c>
      <c r="E227" t="s">
        <v>1145</v>
      </c>
    </row>
    <row r="228" spans="1:5" x14ac:dyDescent="0.25">
      <c r="A228">
        <v>23000021</v>
      </c>
      <c r="B228" t="s">
        <v>1146</v>
      </c>
      <c r="C228" t="s">
        <v>490</v>
      </c>
      <c r="D228" t="s">
        <v>490</v>
      </c>
      <c r="E228" t="s">
        <v>1146</v>
      </c>
    </row>
    <row r="229" spans="1:5" x14ac:dyDescent="0.25">
      <c r="A229">
        <v>23000022</v>
      </c>
      <c r="B229" t="s">
        <v>1147</v>
      </c>
      <c r="C229" t="s">
        <v>490</v>
      </c>
      <c r="D229" t="s">
        <v>490</v>
      </c>
      <c r="E229" t="s">
        <v>1147</v>
      </c>
    </row>
    <row r="230" spans="1:5" x14ac:dyDescent="0.25">
      <c r="A230">
        <v>23000023</v>
      </c>
      <c r="B230" t="s">
        <v>1148</v>
      </c>
      <c r="C230" t="s">
        <v>1149</v>
      </c>
      <c r="D230" t="s">
        <v>1149</v>
      </c>
      <c r="E230" t="s">
        <v>1148</v>
      </c>
    </row>
    <row r="231" spans="1:5" x14ac:dyDescent="0.25">
      <c r="A231">
        <v>23000024</v>
      </c>
      <c r="B231" t="s">
        <v>1150</v>
      </c>
      <c r="C231" t="s">
        <v>1151</v>
      </c>
      <c r="D231" t="s">
        <v>1151</v>
      </c>
      <c r="E231" t="s">
        <v>1150</v>
      </c>
    </row>
    <row r="232" spans="1:5" x14ac:dyDescent="0.25">
      <c r="A232">
        <v>23000025</v>
      </c>
      <c r="B232" t="s">
        <v>1152</v>
      </c>
      <c r="C232" t="s">
        <v>1153</v>
      </c>
      <c r="D232" t="s">
        <v>1153</v>
      </c>
      <c r="E232" t="s">
        <v>1152</v>
      </c>
    </row>
    <row r="233" spans="1:5" x14ac:dyDescent="0.25">
      <c r="A233">
        <v>23000026</v>
      </c>
      <c r="B233" t="s">
        <v>1154</v>
      </c>
      <c r="C233" t="s">
        <v>1155</v>
      </c>
      <c r="D233" t="s">
        <v>1155</v>
      </c>
      <c r="E233" t="s">
        <v>1154</v>
      </c>
    </row>
    <row r="234" spans="1:5" x14ac:dyDescent="0.25">
      <c r="A234">
        <v>23000027</v>
      </c>
      <c r="B234" t="s">
        <v>1156</v>
      </c>
      <c r="C234" t="s">
        <v>1157</v>
      </c>
      <c r="D234" t="s">
        <v>1157</v>
      </c>
      <c r="E234" t="s">
        <v>1156</v>
      </c>
    </row>
    <row r="235" spans="1:5" x14ac:dyDescent="0.25">
      <c r="A235">
        <v>23000028</v>
      </c>
      <c r="B235" t="s">
        <v>1158</v>
      </c>
      <c r="C235" t="s">
        <v>1159</v>
      </c>
      <c r="D235" t="s">
        <v>1159</v>
      </c>
      <c r="E235" t="s">
        <v>1158</v>
      </c>
    </row>
    <row r="236" spans="1:5" x14ac:dyDescent="0.25">
      <c r="A236">
        <v>23000029</v>
      </c>
      <c r="B236" t="s">
        <v>1160</v>
      </c>
      <c r="C236" t="s">
        <v>1161</v>
      </c>
      <c r="D236" t="s">
        <v>1161</v>
      </c>
      <c r="E236" t="s">
        <v>1160</v>
      </c>
    </row>
    <row r="237" spans="1:5" x14ac:dyDescent="0.25">
      <c r="A237">
        <v>23000030</v>
      </c>
      <c r="B237" t="s">
        <v>1162</v>
      </c>
      <c r="C237" t="s">
        <v>1163</v>
      </c>
      <c r="D237" t="s">
        <v>1163</v>
      </c>
      <c r="E237" t="s">
        <v>1162</v>
      </c>
    </row>
    <row r="238" spans="1:5" x14ac:dyDescent="0.25">
      <c r="A238">
        <v>23000031</v>
      </c>
      <c r="B238" t="s">
        <v>1164</v>
      </c>
      <c r="C238" t="s">
        <v>1165</v>
      </c>
      <c r="D238" t="s">
        <v>1165</v>
      </c>
      <c r="E238" t="s">
        <v>1164</v>
      </c>
    </row>
    <row r="239" spans="1:5" x14ac:dyDescent="0.25">
      <c r="A239">
        <v>23000032</v>
      </c>
      <c r="B239" t="s">
        <v>1166</v>
      </c>
      <c r="C239" t="s">
        <v>1167</v>
      </c>
      <c r="D239" t="s">
        <v>1167</v>
      </c>
      <c r="E239" t="s">
        <v>1166</v>
      </c>
    </row>
    <row r="240" spans="1:5" x14ac:dyDescent="0.25">
      <c r="A240">
        <v>23000033</v>
      </c>
      <c r="B240" t="s">
        <v>1168</v>
      </c>
      <c r="C240" t="s">
        <v>1169</v>
      </c>
      <c r="D240" t="s">
        <v>1169</v>
      </c>
      <c r="E240" t="s">
        <v>1168</v>
      </c>
    </row>
    <row r="241" spans="1:5" x14ac:dyDescent="0.25">
      <c r="A241">
        <v>23000034</v>
      </c>
      <c r="B241" t="s">
        <v>1170</v>
      </c>
      <c r="C241" t="s">
        <v>1171</v>
      </c>
      <c r="D241" t="s">
        <v>1171</v>
      </c>
      <c r="E241" t="s">
        <v>1170</v>
      </c>
    </row>
    <row r="242" spans="1:5" x14ac:dyDescent="0.25">
      <c r="A242">
        <v>23000035</v>
      </c>
      <c r="B242" t="s">
        <v>1172</v>
      </c>
      <c r="C242" t="s">
        <v>1173</v>
      </c>
      <c r="D242" t="s">
        <v>1173</v>
      </c>
      <c r="E242" t="s">
        <v>1172</v>
      </c>
    </row>
    <row r="243" spans="1:5" x14ac:dyDescent="0.25">
      <c r="A243">
        <v>23000036</v>
      </c>
      <c r="B243" t="s">
        <v>1174</v>
      </c>
      <c r="C243" t="s">
        <v>1175</v>
      </c>
      <c r="D243" t="s">
        <v>1175</v>
      </c>
      <c r="E243" t="s">
        <v>1174</v>
      </c>
    </row>
    <row r="244" spans="1:5" x14ac:dyDescent="0.25">
      <c r="A244">
        <v>23000037</v>
      </c>
      <c r="B244" t="s">
        <v>1176</v>
      </c>
      <c r="C244" t="s">
        <v>1177</v>
      </c>
      <c r="D244" t="s">
        <v>1177</v>
      </c>
      <c r="E244" t="s">
        <v>1176</v>
      </c>
    </row>
    <row r="245" spans="1:5" x14ac:dyDescent="0.25">
      <c r="A245">
        <v>23000038</v>
      </c>
      <c r="B245" t="s">
        <v>1178</v>
      </c>
      <c r="C245" t="s">
        <v>1179</v>
      </c>
      <c r="D245" t="s">
        <v>1179</v>
      </c>
      <c r="E245" t="s">
        <v>1178</v>
      </c>
    </row>
    <row r="246" spans="1:5" x14ac:dyDescent="0.25">
      <c r="A246">
        <v>23000039</v>
      </c>
      <c r="B246" t="s">
        <v>1180</v>
      </c>
      <c r="C246" t="s">
        <v>1181</v>
      </c>
      <c r="D246" t="s">
        <v>1181</v>
      </c>
      <c r="E246" t="s">
        <v>1180</v>
      </c>
    </row>
    <row r="247" spans="1:5" x14ac:dyDescent="0.25">
      <c r="A247">
        <v>23000040</v>
      </c>
      <c r="B247" t="s">
        <v>1182</v>
      </c>
      <c r="C247" t="s">
        <v>1183</v>
      </c>
      <c r="D247" t="s">
        <v>1183</v>
      </c>
      <c r="E247" t="s">
        <v>1182</v>
      </c>
    </row>
    <row r="248" spans="1:5" x14ac:dyDescent="0.25">
      <c r="A248">
        <v>23000041</v>
      </c>
      <c r="B248" t="s">
        <v>1184</v>
      </c>
      <c r="C248" t="s">
        <v>1185</v>
      </c>
      <c r="D248" t="s">
        <v>1185</v>
      </c>
      <c r="E248" t="s">
        <v>1184</v>
      </c>
    </row>
    <row r="249" spans="1:5" x14ac:dyDescent="0.25">
      <c r="A249">
        <v>23000042</v>
      </c>
      <c r="B249" t="s">
        <v>1186</v>
      </c>
      <c r="C249" t="s">
        <v>1187</v>
      </c>
      <c r="D249" t="s">
        <v>1187</v>
      </c>
      <c r="E249" t="s">
        <v>1186</v>
      </c>
    </row>
    <row r="250" spans="1:5" x14ac:dyDescent="0.25">
      <c r="A250">
        <v>23000043</v>
      </c>
      <c r="B250" t="s">
        <v>1188</v>
      </c>
      <c r="C250" t="s">
        <v>1189</v>
      </c>
      <c r="D250" t="s">
        <v>1189</v>
      </c>
      <c r="E250" t="s">
        <v>1188</v>
      </c>
    </row>
    <row r="251" spans="1:5" x14ac:dyDescent="0.25">
      <c r="A251">
        <v>23000044</v>
      </c>
      <c r="B251" t="s">
        <v>1190</v>
      </c>
      <c r="C251" t="s">
        <v>1191</v>
      </c>
      <c r="D251" t="s">
        <v>1191</v>
      </c>
      <c r="E251" t="s">
        <v>1190</v>
      </c>
    </row>
    <row r="252" spans="1:5" x14ac:dyDescent="0.25">
      <c r="A252">
        <v>23000045</v>
      </c>
      <c r="B252" t="s">
        <v>1192</v>
      </c>
      <c r="C252" t="s">
        <v>1193</v>
      </c>
      <c r="D252" t="s">
        <v>1193</v>
      </c>
      <c r="E252" t="s">
        <v>1192</v>
      </c>
    </row>
    <row r="253" spans="1:5" x14ac:dyDescent="0.25">
      <c r="A253">
        <v>23000046</v>
      </c>
      <c r="B253" t="s">
        <v>1194</v>
      </c>
      <c r="C253" t="s">
        <v>1193</v>
      </c>
      <c r="D253" t="s">
        <v>1193</v>
      </c>
      <c r="E253" t="s">
        <v>1194</v>
      </c>
    </row>
    <row r="254" spans="1:5" x14ac:dyDescent="0.25">
      <c r="A254">
        <v>23000047</v>
      </c>
      <c r="B254" t="s">
        <v>1195</v>
      </c>
      <c r="C254" t="s">
        <v>1193</v>
      </c>
      <c r="D254" t="s">
        <v>1193</v>
      </c>
      <c r="E254" t="s">
        <v>1195</v>
      </c>
    </row>
    <row r="255" spans="1:5" x14ac:dyDescent="0.25">
      <c r="A255">
        <v>23000048</v>
      </c>
      <c r="B255" t="s">
        <v>1196</v>
      </c>
      <c r="C255" t="s">
        <v>1197</v>
      </c>
      <c r="D255" t="s">
        <v>1197</v>
      </c>
      <c r="E255" t="s">
        <v>1196</v>
      </c>
    </row>
    <row r="256" spans="1:5" x14ac:dyDescent="0.25">
      <c r="A256">
        <v>23000049</v>
      </c>
      <c r="B256" t="s">
        <v>1198</v>
      </c>
      <c r="C256" t="s">
        <v>1199</v>
      </c>
      <c r="D256" t="s">
        <v>1199</v>
      </c>
      <c r="E256" t="s">
        <v>1198</v>
      </c>
    </row>
    <row r="257" spans="1:5" x14ac:dyDescent="0.25">
      <c r="A257">
        <v>23000050</v>
      </c>
      <c r="B257" t="s">
        <v>1200</v>
      </c>
      <c r="C257" t="s">
        <v>1201</v>
      </c>
      <c r="D257" t="s">
        <v>1201</v>
      </c>
      <c r="E257" t="s">
        <v>1200</v>
      </c>
    </row>
    <row r="258" spans="1:5" x14ac:dyDescent="0.25">
      <c r="A258">
        <v>23000051</v>
      </c>
      <c r="B258" t="s">
        <v>1202</v>
      </c>
      <c r="C258" t="s">
        <v>1203</v>
      </c>
      <c r="D258" t="s">
        <v>1203</v>
      </c>
      <c r="E258" t="s">
        <v>1202</v>
      </c>
    </row>
    <row r="259" spans="1:5" x14ac:dyDescent="0.25">
      <c r="A259">
        <v>23000052</v>
      </c>
      <c r="B259" t="s">
        <v>1204</v>
      </c>
      <c r="C259" t="s">
        <v>1205</v>
      </c>
      <c r="D259" t="s">
        <v>1205</v>
      </c>
      <c r="E259" t="s">
        <v>1204</v>
      </c>
    </row>
    <row r="260" spans="1:5" x14ac:dyDescent="0.25">
      <c r="A260">
        <v>23000053</v>
      </c>
      <c r="B260" t="s">
        <v>1206</v>
      </c>
      <c r="C260" t="s">
        <v>1207</v>
      </c>
      <c r="D260" t="s">
        <v>1207</v>
      </c>
      <c r="E260" t="s">
        <v>1206</v>
      </c>
    </row>
    <row r="261" spans="1:5" x14ac:dyDescent="0.25">
      <c r="A261">
        <v>23000054</v>
      </c>
      <c r="B261" t="s">
        <v>1208</v>
      </c>
      <c r="C261" t="s">
        <v>1209</v>
      </c>
      <c r="D261" t="s">
        <v>1209</v>
      </c>
      <c r="E261" t="s">
        <v>1208</v>
      </c>
    </row>
    <row r="262" spans="1:5" x14ac:dyDescent="0.25">
      <c r="A262">
        <v>23000055</v>
      </c>
      <c r="B262" t="s">
        <v>1210</v>
      </c>
      <c r="C262" t="s">
        <v>1211</v>
      </c>
      <c r="D262" t="s">
        <v>1211</v>
      </c>
      <c r="E262" t="s">
        <v>1210</v>
      </c>
    </row>
    <row r="263" spans="1:5" x14ac:dyDescent="0.25">
      <c r="A263">
        <v>23000056</v>
      </c>
      <c r="B263" t="s">
        <v>1212</v>
      </c>
      <c r="C263" t="s">
        <v>1213</v>
      </c>
      <c r="D263" t="s">
        <v>1213</v>
      </c>
      <c r="E263" t="s">
        <v>1212</v>
      </c>
    </row>
    <row r="264" spans="1:5" x14ac:dyDescent="0.25">
      <c r="A264">
        <v>23000057</v>
      </c>
      <c r="B264" t="s">
        <v>1214</v>
      </c>
      <c r="C264" t="s">
        <v>1215</v>
      </c>
      <c r="D264" t="s">
        <v>1215</v>
      </c>
      <c r="E264" t="s">
        <v>1214</v>
      </c>
    </row>
    <row r="265" spans="1:5" x14ac:dyDescent="0.25">
      <c r="A265">
        <v>23000058</v>
      </c>
      <c r="B265" t="s">
        <v>1216</v>
      </c>
      <c r="C265" t="s">
        <v>1217</v>
      </c>
      <c r="D265" t="s">
        <v>1217</v>
      </c>
      <c r="E265" t="s">
        <v>1216</v>
      </c>
    </row>
    <row r="266" spans="1:5" x14ac:dyDescent="0.25">
      <c r="A266">
        <v>23000059</v>
      </c>
      <c r="B266" t="s">
        <v>1218</v>
      </c>
      <c r="C266" t="s">
        <v>1219</v>
      </c>
      <c r="D266" t="s">
        <v>1219</v>
      </c>
      <c r="E266" t="s">
        <v>1218</v>
      </c>
    </row>
    <row r="267" spans="1:5" x14ac:dyDescent="0.25">
      <c r="A267">
        <v>23000060</v>
      </c>
      <c r="B267" t="s">
        <v>1220</v>
      </c>
      <c r="C267" t="s">
        <v>1221</v>
      </c>
      <c r="D267" t="s">
        <v>1221</v>
      </c>
      <c r="E267" t="s">
        <v>1220</v>
      </c>
    </row>
    <row r="268" spans="1:5" x14ac:dyDescent="0.25">
      <c r="A268">
        <v>23000061</v>
      </c>
      <c r="B268" t="s">
        <v>1222</v>
      </c>
      <c r="C268" t="s">
        <v>1223</v>
      </c>
      <c r="D268" t="s">
        <v>1223</v>
      </c>
      <c r="E268" t="s">
        <v>1222</v>
      </c>
    </row>
    <row r="269" spans="1:5" x14ac:dyDescent="0.25">
      <c r="A269">
        <v>23000062</v>
      </c>
      <c r="B269" t="s">
        <v>1224</v>
      </c>
      <c r="C269" t="s">
        <v>1225</v>
      </c>
      <c r="D269" t="s">
        <v>1225</v>
      </c>
      <c r="E269" t="s">
        <v>1224</v>
      </c>
    </row>
    <row r="270" spans="1:5" x14ac:dyDescent="0.25">
      <c r="A270">
        <v>23000063</v>
      </c>
      <c r="B270" t="s">
        <v>1226</v>
      </c>
      <c r="C270" t="s">
        <v>514</v>
      </c>
      <c r="D270" t="s">
        <v>514</v>
      </c>
      <c r="E270" t="s">
        <v>1226</v>
      </c>
    </row>
    <row r="271" spans="1:5" x14ac:dyDescent="0.25">
      <c r="A271">
        <v>23000064</v>
      </c>
      <c r="B271" t="s">
        <v>1227</v>
      </c>
      <c r="C271" t="s">
        <v>1167</v>
      </c>
      <c r="D271" t="s">
        <v>1167</v>
      </c>
      <c r="E271" t="s">
        <v>1227</v>
      </c>
    </row>
    <row r="272" spans="1:5" x14ac:dyDescent="0.25">
      <c r="A272">
        <v>23000065</v>
      </c>
      <c r="B272" t="s">
        <v>1228</v>
      </c>
      <c r="C272" t="s">
        <v>1229</v>
      </c>
      <c r="D272" t="s">
        <v>1229</v>
      </c>
      <c r="E272" t="s">
        <v>1228</v>
      </c>
    </row>
    <row r="273" spans="1:5" x14ac:dyDescent="0.25">
      <c r="A273">
        <v>23000066</v>
      </c>
      <c r="B273" t="s">
        <v>1230</v>
      </c>
      <c r="C273" t="s">
        <v>1231</v>
      </c>
      <c r="D273" t="s">
        <v>1231</v>
      </c>
      <c r="E273" t="s">
        <v>1230</v>
      </c>
    </row>
    <row r="274" spans="1:5" x14ac:dyDescent="0.25">
      <c r="A274">
        <v>23000067</v>
      </c>
      <c r="B274" t="s">
        <v>1232</v>
      </c>
      <c r="C274" t="s">
        <v>1197</v>
      </c>
      <c r="D274" t="s">
        <v>1197</v>
      </c>
      <c r="E274" t="s">
        <v>1232</v>
      </c>
    </row>
    <row r="275" spans="1:5" x14ac:dyDescent="0.25">
      <c r="A275">
        <v>23000068</v>
      </c>
      <c r="B275" t="s">
        <v>1233</v>
      </c>
      <c r="C275" t="s">
        <v>1234</v>
      </c>
      <c r="D275" t="s">
        <v>1234</v>
      </c>
      <c r="E275" t="s">
        <v>1233</v>
      </c>
    </row>
    <row r="276" spans="1:5" x14ac:dyDescent="0.25">
      <c r="A276">
        <v>23000069</v>
      </c>
      <c r="B276" t="s">
        <v>1235</v>
      </c>
      <c r="C276" t="s">
        <v>1236</v>
      </c>
      <c r="D276" t="s">
        <v>1236</v>
      </c>
      <c r="E276" t="s">
        <v>1235</v>
      </c>
    </row>
    <row r="277" spans="1:5" x14ac:dyDescent="0.25">
      <c r="A277">
        <v>23000070</v>
      </c>
      <c r="B277" t="s">
        <v>1237</v>
      </c>
      <c r="C277" t="s">
        <v>1238</v>
      </c>
      <c r="D277" t="s">
        <v>1238</v>
      </c>
      <c r="E277" t="s">
        <v>1237</v>
      </c>
    </row>
    <row r="278" spans="1:5" x14ac:dyDescent="0.25">
      <c r="A278">
        <v>23000071</v>
      </c>
      <c r="B278" t="s">
        <v>1239</v>
      </c>
      <c r="C278" t="s">
        <v>1197</v>
      </c>
      <c r="D278" t="s">
        <v>1197</v>
      </c>
      <c r="E278" t="s">
        <v>1239</v>
      </c>
    </row>
    <row r="279" spans="1:5" x14ac:dyDescent="0.25">
      <c r="A279">
        <v>23000072</v>
      </c>
      <c r="B279" t="s">
        <v>1240</v>
      </c>
      <c r="C279" t="s">
        <v>1241</v>
      </c>
      <c r="D279" t="s">
        <v>1241</v>
      </c>
      <c r="E279" t="s">
        <v>1240</v>
      </c>
    </row>
    <row r="280" spans="1:5" x14ac:dyDescent="0.25">
      <c r="A280">
        <v>23000073</v>
      </c>
      <c r="B280" t="s">
        <v>1242</v>
      </c>
      <c r="C280" t="s">
        <v>1243</v>
      </c>
      <c r="D280" t="s">
        <v>1243</v>
      </c>
      <c r="E280" t="s">
        <v>1242</v>
      </c>
    </row>
    <row r="281" spans="1:5" x14ac:dyDescent="0.25">
      <c r="A281">
        <v>23000074</v>
      </c>
      <c r="B281" t="s">
        <v>1244</v>
      </c>
      <c r="C281" t="s">
        <v>1245</v>
      </c>
      <c r="D281" t="s">
        <v>1245</v>
      </c>
      <c r="E281" t="s">
        <v>1244</v>
      </c>
    </row>
    <row r="282" spans="1:5" x14ac:dyDescent="0.25">
      <c r="A282">
        <v>23000075</v>
      </c>
      <c r="B282" t="s">
        <v>1246</v>
      </c>
      <c r="C282" t="s">
        <v>1243</v>
      </c>
      <c r="D282" t="s">
        <v>1243</v>
      </c>
      <c r="E282" t="s">
        <v>1246</v>
      </c>
    </row>
    <row r="283" spans="1:5" x14ac:dyDescent="0.25">
      <c r="A283">
        <v>23000076</v>
      </c>
      <c r="B283" t="s">
        <v>1247</v>
      </c>
      <c r="C283" t="s">
        <v>1248</v>
      </c>
      <c r="D283" t="s">
        <v>1248</v>
      </c>
      <c r="E283" t="s">
        <v>1247</v>
      </c>
    </row>
    <row r="284" spans="1:5" x14ac:dyDescent="0.25">
      <c r="A284">
        <v>23000094</v>
      </c>
      <c r="B284" t="s">
        <v>1249</v>
      </c>
      <c r="C284" t="s">
        <v>1250</v>
      </c>
      <c r="D284" t="s">
        <v>1250</v>
      </c>
      <c r="E284" t="s">
        <v>1249</v>
      </c>
    </row>
    <row r="285" spans="1:5" x14ac:dyDescent="0.25">
      <c r="A285">
        <v>23000097</v>
      </c>
      <c r="B285" t="s">
        <v>1251</v>
      </c>
      <c r="C285" t="s">
        <v>1252</v>
      </c>
      <c r="D285" t="s">
        <v>1252</v>
      </c>
      <c r="E285" t="s">
        <v>1251</v>
      </c>
    </row>
    <row r="286" spans="1:5" x14ac:dyDescent="0.25">
      <c r="A286">
        <v>23000098</v>
      </c>
      <c r="B286" t="s">
        <v>1145</v>
      </c>
      <c r="C286" t="s">
        <v>1199</v>
      </c>
      <c r="D286" t="s">
        <v>1199</v>
      </c>
      <c r="E286" t="s">
        <v>1145</v>
      </c>
    </row>
    <row r="287" spans="1:5" x14ac:dyDescent="0.25">
      <c r="A287">
        <v>23000099</v>
      </c>
      <c r="B287" t="s">
        <v>1253</v>
      </c>
      <c r="C287" t="s">
        <v>507</v>
      </c>
      <c r="D287" t="s">
        <v>507</v>
      </c>
      <c r="E287" t="s">
        <v>1253</v>
      </c>
    </row>
    <row r="288" spans="1:5" x14ac:dyDescent="0.25">
      <c r="A288">
        <v>23000100</v>
      </c>
      <c r="B288" t="s">
        <v>1254</v>
      </c>
      <c r="C288" t="s">
        <v>713</v>
      </c>
      <c r="D288" t="s">
        <v>713</v>
      </c>
      <c r="E288" t="s">
        <v>1254</v>
      </c>
    </row>
    <row r="289" spans="1:5" x14ac:dyDescent="0.25">
      <c r="A289">
        <v>23000101</v>
      </c>
      <c r="B289" t="s">
        <v>1255</v>
      </c>
      <c r="C289" t="s">
        <v>1256</v>
      </c>
      <c r="D289" t="s">
        <v>1256</v>
      </c>
      <c r="E289" t="s">
        <v>1255</v>
      </c>
    </row>
    <row r="290" spans="1:5" x14ac:dyDescent="0.25">
      <c r="A290">
        <v>23000102</v>
      </c>
      <c r="B290" t="s">
        <v>1257</v>
      </c>
      <c r="C290" t="s">
        <v>516</v>
      </c>
      <c r="D290" t="s">
        <v>516</v>
      </c>
      <c r="E290" t="s">
        <v>1257</v>
      </c>
    </row>
    <row r="291" spans="1:5" x14ac:dyDescent="0.25">
      <c r="A291">
        <v>23000103</v>
      </c>
      <c r="B291" t="s">
        <v>1258</v>
      </c>
      <c r="C291" t="s">
        <v>403</v>
      </c>
      <c r="D291" t="s">
        <v>403</v>
      </c>
      <c r="E291" t="s">
        <v>1258</v>
      </c>
    </row>
    <row r="292" spans="1:5" x14ac:dyDescent="0.25">
      <c r="A292">
        <v>23000104</v>
      </c>
      <c r="B292" t="s">
        <v>1259</v>
      </c>
      <c r="C292" t="s">
        <v>1260</v>
      </c>
      <c r="D292" t="s">
        <v>1260</v>
      </c>
      <c r="E292" t="s">
        <v>1259</v>
      </c>
    </row>
    <row r="293" spans="1:5" x14ac:dyDescent="0.25">
      <c r="A293">
        <v>23000105</v>
      </c>
      <c r="B293" t="s">
        <v>1261</v>
      </c>
      <c r="C293" t="s">
        <v>1262</v>
      </c>
      <c r="D293" t="s">
        <v>1262</v>
      </c>
      <c r="E293" t="s">
        <v>1261</v>
      </c>
    </row>
    <row r="294" spans="1:5" x14ac:dyDescent="0.25">
      <c r="A294">
        <v>23000106</v>
      </c>
      <c r="B294" t="s">
        <v>1263</v>
      </c>
      <c r="C294" t="s">
        <v>1264</v>
      </c>
      <c r="D294" t="s">
        <v>1264</v>
      </c>
      <c r="E294" t="s">
        <v>1263</v>
      </c>
    </row>
    <row r="295" spans="1:5" x14ac:dyDescent="0.25">
      <c r="A295">
        <v>23000107</v>
      </c>
      <c r="B295" t="s">
        <v>1265</v>
      </c>
      <c r="C295" t="s">
        <v>1266</v>
      </c>
      <c r="D295" t="s">
        <v>1266</v>
      </c>
      <c r="E295" t="s">
        <v>1265</v>
      </c>
    </row>
    <row r="296" spans="1:5" x14ac:dyDescent="0.25">
      <c r="A296">
        <v>23000108</v>
      </c>
      <c r="B296" t="s">
        <v>1267</v>
      </c>
      <c r="C296" t="s">
        <v>1268</v>
      </c>
      <c r="D296" t="s">
        <v>1268</v>
      </c>
      <c r="E296" t="s">
        <v>1267</v>
      </c>
    </row>
    <row r="297" spans="1:5" x14ac:dyDescent="0.25">
      <c r="A297">
        <v>23000109</v>
      </c>
      <c r="B297" t="s">
        <v>1269</v>
      </c>
      <c r="C297" t="s">
        <v>1270</v>
      </c>
      <c r="D297" t="s">
        <v>1270</v>
      </c>
      <c r="E297" t="s">
        <v>1269</v>
      </c>
    </row>
    <row r="298" spans="1:5" x14ac:dyDescent="0.25">
      <c r="A298">
        <v>23000110</v>
      </c>
      <c r="B298" t="s">
        <v>1271</v>
      </c>
      <c r="C298" t="s">
        <v>1272</v>
      </c>
      <c r="D298" t="s">
        <v>1272</v>
      </c>
      <c r="E298" t="s">
        <v>1271</v>
      </c>
    </row>
    <row r="299" spans="1:5" x14ac:dyDescent="0.25">
      <c r="A299">
        <v>23000111</v>
      </c>
      <c r="B299" t="s">
        <v>1273</v>
      </c>
      <c r="C299" t="s">
        <v>1274</v>
      </c>
      <c r="D299" t="s">
        <v>1274</v>
      </c>
      <c r="E299" t="s">
        <v>1273</v>
      </c>
    </row>
    <row r="300" spans="1:5" x14ac:dyDescent="0.25">
      <c r="A300">
        <v>23000112</v>
      </c>
      <c r="B300" t="s">
        <v>1275</v>
      </c>
      <c r="C300" t="s">
        <v>1276</v>
      </c>
      <c r="D300" t="s">
        <v>1276</v>
      </c>
      <c r="E300" t="s">
        <v>1275</v>
      </c>
    </row>
    <row r="301" spans="1:5" x14ac:dyDescent="0.25">
      <c r="A301">
        <v>23000113</v>
      </c>
      <c r="B301" t="s">
        <v>1277</v>
      </c>
      <c r="C301" t="s">
        <v>1278</v>
      </c>
      <c r="D301" t="s">
        <v>1278</v>
      </c>
      <c r="E301" t="s">
        <v>1277</v>
      </c>
    </row>
    <row r="302" spans="1:5" x14ac:dyDescent="0.25">
      <c r="A302">
        <v>23000114</v>
      </c>
      <c r="B302" t="s">
        <v>1279</v>
      </c>
      <c r="C302" t="s">
        <v>1280</v>
      </c>
      <c r="D302" t="s">
        <v>1280</v>
      </c>
      <c r="E302" t="s">
        <v>1279</v>
      </c>
    </row>
    <row r="303" spans="1:5" x14ac:dyDescent="0.25">
      <c r="A303">
        <v>23000115</v>
      </c>
      <c r="B303" t="s">
        <v>1281</v>
      </c>
      <c r="C303" t="s">
        <v>1282</v>
      </c>
      <c r="D303" t="s">
        <v>1282</v>
      </c>
      <c r="E303" t="s">
        <v>1281</v>
      </c>
    </row>
    <row r="304" spans="1:5" x14ac:dyDescent="0.25">
      <c r="A304">
        <v>23000116</v>
      </c>
      <c r="B304" t="s">
        <v>1283</v>
      </c>
      <c r="C304" t="s">
        <v>1284</v>
      </c>
      <c r="D304" t="s">
        <v>1284</v>
      </c>
      <c r="E304" t="s">
        <v>1283</v>
      </c>
    </row>
    <row r="305" spans="1:5" x14ac:dyDescent="0.25">
      <c r="A305">
        <v>23000117</v>
      </c>
      <c r="B305" t="s">
        <v>1285</v>
      </c>
      <c r="C305" t="s">
        <v>1286</v>
      </c>
      <c r="D305" t="s">
        <v>1286</v>
      </c>
      <c r="E305" t="s">
        <v>1285</v>
      </c>
    </row>
    <row r="306" spans="1:5" x14ac:dyDescent="0.25">
      <c r="A306">
        <v>23000118</v>
      </c>
      <c r="B306" t="s">
        <v>1287</v>
      </c>
      <c r="C306" t="s">
        <v>1288</v>
      </c>
      <c r="D306" t="s">
        <v>1288</v>
      </c>
      <c r="E306" t="s">
        <v>1287</v>
      </c>
    </row>
    <row r="307" spans="1:5" x14ac:dyDescent="0.25">
      <c r="A307">
        <v>23000119</v>
      </c>
      <c r="B307" t="s">
        <v>1289</v>
      </c>
      <c r="C307" t="s">
        <v>1290</v>
      </c>
      <c r="D307" t="s">
        <v>1290</v>
      </c>
      <c r="E307" t="s">
        <v>1289</v>
      </c>
    </row>
    <row r="308" spans="1:5" x14ac:dyDescent="0.25">
      <c r="A308">
        <v>23000120</v>
      </c>
      <c r="B308" t="s">
        <v>1291</v>
      </c>
      <c r="C308" t="s">
        <v>1292</v>
      </c>
      <c r="D308" t="s">
        <v>1292</v>
      </c>
      <c r="E308" t="s">
        <v>1291</v>
      </c>
    </row>
    <row r="309" spans="1:5" x14ac:dyDescent="0.25">
      <c r="A309">
        <v>23000121</v>
      </c>
      <c r="B309" t="s">
        <v>1293</v>
      </c>
      <c r="C309" t="s">
        <v>1294</v>
      </c>
      <c r="D309" t="s">
        <v>1294</v>
      </c>
      <c r="E309" t="s">
        <v>1293</v>
      </c>
    </row>
    <row r="310" spans="1:5" x14ac:dyDescent="0.25">
      <c r="A310">
        <v>23000122</v>
      </c>
      <c r="B310" t="s">
        <v>1254</v>
      </c>
      <c r="C310" t="s">
        <v>1295</v>
      </c>
      <c r="D310" t="s">
        <v>1295</v>
      </c>
      <c r="E310" t="s">
        <v>1254</v>
      </c>
    </row>
    <row r="311" spans="1:5" x14ac:dyDescent="0.25">
      <c r="A311">
        <v>23000123</v>
      </c>
      <c r="B311" t="s">
        <v>1296</v>
      </c>
      <c r="C311" t="s">
        <v>1297</v>
      </c>
      <c r="D311" t="s">
        <v>1297</v>
      </c>
      <c r="E311" t="s">
        <v>1296</v>
      </c>
    </row>
    <row r="312" spans="1:5" x14ac:dyDescent="0.25">
      <c r="A312">
        <v>23000124</v>
      </c>
      <c r="B312" t="s">
        <v>1298</v>
      </c>
      <c r="C312" t="s">
        <v>516</v>
      </c>
      <c r="D312" t="s">
        <v>516</v>
      </c>
      <c r="E312" t="s">
        <v>1298</v>
      </c>
    </row>
    <row r="313" spans="1:5" x14ac:dyDescent="0.25">
      <c r="A313">
        <v>23000125</v>
      </c>
      <c r="B313" t="s">
        <v>1299</v>
      </c>
      <c r="C313" t="s">
        <v>1300</v>
      </c>
      <c r="D313" t="s">
        <v>1300</v>
      </c>
      <c r="E313" t="s">
        <v>1299</v>
      </c>
    </row>
    <row r="314" spans="1:5" x14ac:dyDescent="0.25">
      <c r="A314">
        <v>23000126</v>
      </c>
      <c r="B314" t="s">
        <v>1301</v>
      </c>
      <c r="C314" t="s">
        <v>1302</v>
      </c>
      <c r="D314" t="s">
        <v>1302</v>
      </c>
      <c r="E314" t="s">
        <v>1301</v>
      </c>
    </row>
    <row r="315" spans="1:5" x14ac:dyDescent="0.25">
      <c r="A315">
        <v>23000127</v>
      </c>
      <c r="B315" t="s">
        <v>1301</v>
      </c>
      <c r="C315" t="s">
        <v>1303</v>
      </c>
      <c r="D315" t="s">
        <v>1303</v>
      </c>
      <c r="E315" t="s">
        <v>1301</v>
      </c>
    </row>
    <row r="316" spans="1:5" x14ac:dyDescent="0.25">
      <c r="A316">
        <v>23000128</v>
      </c>
      <c r="B316" t="s">
        <v>1304</v>
      </c>
      <c r="C316" t="s">
        <v>1305</v>
      </c>
      <c r="D316" t="s">
        <v>1305</v>
      </c>
      <c r="E316" t="s">
        <v>1304</v>
      </c>
    </row>
    <row r="317" spans="1:5" x14ac:dyDescent="0.25">
      <c r="A317">
        <v>23000129</v>
      </c>
      <c r="B317" t="s">
        <v>1306</v>
      </c>
      <c r="C317" t="s">
        <v>1307</v>
      </c>
      <c r="D317" t="s">
        <v>1307</v>
      </c>
      <c r="E317" t="s">
        <v>1306</v>
      </c>
    </row>
    <row r="318" spans="1:5" x14ac:dyDescent="0.25">
      <c r="A318">
        <v>23000130</v>
      </c>
      <c r="B318" t="s">
        <v>1308</v>
      </c>
      <c r="C318" t="s">
        <v>1309</v>
      </c>
      <c r="D318" t="s">
        <v>1309</v>
      </c>
      <c r="E318" t="s">
        <v>1308</v>
      </c>
    </row>
    <row r="319" spans="1:5" x14ac:dyDescent="0.25">
      <c r="A319">
        <v>23000131</v>
      </c>
      <c r="B319" t="s">
        <v>1310</v>
      </c>
      <c r="C319" t="s">
        <v>1311</v>
      </c>
      <c r="D319" t="s">
        <v>1311</v>
      </c>
      <c r="E319" t="s">
        <v>1310</v>
      </c>
    </row>
    <row r="320" spans="1:5" x14ac:dyDescent="0.25">
      <c r="A320">
        <v>23000132</v>
      </c>
      <c r="B320" t="s">
        <v>1312</v>
      </c>
      <c r="C320" t="s">
        <v>1313</v>
      </c>
      <c r="D320" t="s">
        <v>1313</v>
      </c>
      <c r="E320" t="s">
        <v>1312</v>
      </c>
    </row>
    <row r="321" spans="1:5" x14ac:dyDescent="0.25">
      <c r="A321">
        <v>23000133</v>
      </c>
      <c r="B321" t="s">
        <v>1314</v>
      </c>
      <c r="C321" t="s">
        <v>1315</v>
      </c>
      <c r="D321" t="s">
        <v>1315</v>
      </c>
      <c r="E321" t="s">
        <v>1314</v>
      </c>
    </row>
    <row r="322" spans="1:5" x14ac:dyDescent="0.25">
      <c r="A322">
        <v>23000134</v>
      </c>
      <c r="B322" t="s">
        <v>1316</v>
      </c>
      <c r="C322" t="s">
        <v>1317</v>
      </c>
      <c r="D322" t="s">
        <v>1317</v>
      </c>
      <c r="E322" t="s">
        <v>1316</v>
      </c>
    </row>
    <row r="323" spans="1:5" x14ac:dyDescent="0.25">
      <c r="A323">
        <v>23000135</v>
      </c>
      <c r="B323" t="s">
        <v>1318</v>
      </c>
      <c r="C323" t="s">
        <v>1319</v>
      </c>
      <c r="D323" t="s">
        <v>1319</v>
      </c>
      <c r="E323" t="s">
        <v>1318</v>
      </c>
    </row>
    <row r="324" spans="1:5" x14ac:dyDescent="0.25">
      <c r="A324">
        <v>23000136</v>
      </c>
      <c r="B324" t="s">
        <v>1320</v>
      </c>
      <c r="C324" t="s">
        <v>1321</v>
      </c>
      <c r="D324" t="s">
        <v>1321</v>
      </c>
      <c r="E324" t="s">
        <v>1320</v>
      </c>
    </row>
    <row r="325" spans="1:5" x14ac:dyDescent="0.25">
      <c r="A325">
        <v>23000137</v>
      </c>
      <c r="B325" t="s">
        <v>1322</v>
      </c>
      <c r="C325" t="s">
        <v>1323</v>
      </c>
      <c r="D325" t="s">
        <v>1323</v>
      </c>
      <c r="E325" t="s">
        <v>1322</v>
      </c>
    </row>
    <row r="326" spans="1:5" x14ac:dyDescent="0.25">
      <c r="A326">
        <v>23000138</v>
      </c>
      <c r="B326" t="s">
        <v>1324</v>
      </c>
      <c r="C326" t="s">
        <v>1325</v>
      </c>
      <c r="D326" t="s">
        <v>1325</v>
      </c>
      <c r="E326" t="s">
        <v>1324</v>
      </c>
    </row>
    <row r="327" spans="1:5" x14ac:dyDescent="0.25">
      <c r="A327">
        <v>23000139</v>
      </c>
      <c r="B327" t="s">
        <v>1326</v>
      </c>
      <c r="C327" t="s">
        <v>1327</v>
      </c>
      <c r="D327" t="s">
        <v>1327</v>
      </c>
      <c r="E327" t="s">
        <v>1326</v>
      </c>
    </row>
    <row r="328" spans="1:5" x14ac:dyDescent="0.25">
      <c r="A328">
        <v>23000140</v>
      </c>
      <c r="B328" t="s">
        <v>1328</v>
      </c>
      <c r="C328" t="s">
        <v>1286</v>
      </c>
      <c r="D328" t="s">
        <v>1286</v>
      </c>
      <c r="E328" t="s">
        <v>1328</v>
      </c>
    </row>
    <row r="329" spans="1:5" x14ac:dyDescent="0.25">
      <c r="A329">
        <v>23000141</v>
      </c>
      <c r="B329" t="s">
        <v>1329</v>
      </c>
      <c r="C329" t="s">
        <v>1330</v>
      </c>
      <c r="D329" t="s">
        <v>1330</v>
      </c>
      <c r="E329" t="s">
        <v>1329</v>
      </c>
    </row>
    <row r="330" spans="1:5" x14ac:dyDescent="0.25">
      <c r="A330">
        <v>23000142</v>
      </c>
      <c r="B330" t="s">
        <v>1331</v>
      </c>
      <c r="C330" t="s">
        <v>1332</v>
      </c>
      <c r="D330" t="s">
        <v>1332</v>
      </c>
      <c r="E330" t="s">
        <v>1331</v>
      </c>
    </row>
    <row r="331" spans="1:5" x14ac:dyDescent="0.25">
      <c r="A331">
        <v>23000143</v>
      </c>
      <c r="B331" t="s">
        <v>1333</v>
      </c>
      <c r="C331" t="s">
        <v>1334</v>
      </c>
      <c r="D331" t="s">
        <v>1334</v>
      </c>
      <c r="E331" t="s">
        <v>1333</v>
      </c>
    </row>
    <row r="332" spans="1:5" x14ac:dyDescent="0.25">
      <c r="A332">
        <v>23000144</v>
      </c>
      <c r="B332" t="s">
        <v>1335</v>
      </c>
      <c r="C332" t="s">
        <v>1336</v>
      </c>
      <c r="D332" t="s">
        <v>1336</v>
      </c>
      <c r="E332" t="s">
        <v>1335</v>
      </c>
    </row>
    <row r="333" spans="1:5" x14ac:dyDescent="0.25">
      <c r="A333">
        <v>23000145</v>
      </c>
      <c r="B333" t="s">
        <v>1337</v>
      </c>
      <c r="C333" t="s">
        <v>1338</v>
      </c>
      <c r="D333" t="s">
        <v>1338</v>
      </c>
      <c r="E333" t="s">
        <v>1337</v>
      </c>
    </row>
    <row r="334" spans="1:5" x14ac:dyDescent="0.25">
      <c r="A334">
        <v>23000146</v>
      </c>
      <c r="B334" t="s">
        <v>1339</v>
      </c>
      <c r="C334" t="s">
        <v>1340</v>
      </c>
      <c r="D334" t="s">
        <v>1340</v>
      </c>
      <c r="E334" t="s">
        <v>1339</v>
      </c>
    </row>
    <row r="335" spans="1:5" x14ac:dyDescent="0.25">
      <c r="A335">
        <v>23000147</v>
      </c>
      <c r="B335" t="s">
        <v>1341</v>
      </c>
      <c r="C335" t="s">
        <v>1342</v>
      </c>
      <c r="D335" t="s">
        <v>1342</v>
      </c>
      <c r="E335" t="s">
        <v>1341</v>
      </c>
    </row>
    <row r="336" spans="1:5" x14ac:dyDescent="0.25">
      <c r="A336">
        <v>23000148</v>
      </c>
      <c r="B336" t="s">
        <v>1343</v>
      </c>
      <c r="C336" t="s">
        <v>1344</v>
      </c>
      <c r="D336" t="s">
        <v>1344</v>
      </c>
      <c r="E336" t="s">
        <v>1343</v>
      </c>
    </row>
    <row r="337" spans="1:5" x14ac:dyDescent="0.25">
      <c r="A337">
        <v>23000149</v>
      </c>
      <c r="B337" t="s">
        <v>1345</v>
      </c>
      <c r="C337" t="s">
        <v>516</v>
      </c>
      <c r="D337" t="s">
        <v>516</v>
      </c>
      <c r="E337" t="s">
        <v>1345</v>
      </c>
    </row>
    <row r="338" spans="1:5" x14ac:dyDescent="0.25">
      <c r="A338">
        <v>23000150</v>
      </c>
      <c r="B338" t="s">
        <v>1253</v>
      </c>
      <c r="C338" t="s">
        <v>507</v>
      </c>
      <c r="D338" t="s">
        <v>507</v>
      </c>
      <c r="E338" t="s">
        <v>1253</v>
      </c>
    </row>
    <row r="339" spans="1:5" x14ac:dyDescent="0.25">
      <c r="A339">
        <v>23000151</v>
      </c>
      <c r="B339" t="s">
        <v>1346</v>
      </c>
      <c r="C339" t="s">
        <v>1347</v>
      </c>
      <c r="D339" t="s">
        <v>1347</v>
      </c>
      <c r="E339" t="s">
        <v>1346</v>
      </c>
    </row>
    <row r="340" spans="1:5" x14ac:dyDescent="0.25">
      <c r="A340">
        <v>23000152</v>
      </c>
      <c r="B340" t="s">
        <v>1348</v>
      </c>
      <c r="C340" t="s">
        <v>1349</v>
      </c>
      <c r="D340" t="s">
        <v>1349</v>
      </c>
      <c r="E340" t="s">
        <v>1348</v>
      </c>
    </row>
    <row r="341" spans="1:5" x14ac:dyDescent="0.25">
      <c r="A341">
        <v>23000153</v>
      </c>
      <c r="B341" t="s">
        <v>1350</v>
      </c>
      <c r="C341" t="s">
        <v>1351</v>
      </c>
      <c r="D341" t="s">
        <v>1351</v>
      </c>
      <c r="E341" t="s">
        <v>1350</v>
      </c>
    </row>
    <row r="342" spans="1:5" x14ac:dyDescent="0.25">
      <c r="A342">
        <v>23000154</v>
      </c>
      <c r="B342" t="s">
        <v>1352</v>
      </c>
      <c r="C342" t="s">
        <v>1353</v>
      </c>
      <c r="D342" t="s">
        <v>1353</v>
      </c>
      <c r="E342" t="s">
        <v>1352</v>
      </c>
    </row>
    <row r="343" spans="1:5" x14ac:dyDescent="0.25">
      <c r="A343">
        <v>23000155</v>
      </c>
      <c r="B343" t="s">
        <v>1354</v>
      </c>
      <c r="C343" t="s">
        <v>1355</v>
      </c>
      <c r="D343" t="s">
        <v>1355</v>
      </c>
      <c r="E343" t="s">
        <v>1354</v>
      </c>
    </row>
    <row r="344" spans="1:5" x14ac:dyDescent="0.25">
      <c r="A344">
        <v>23000156</v>
      </c>
      <c r="B344" t="s">
        <v>1253</v>
      </c>
      <c r="C344" t="s">
        <v>507</v>
      </c>
      <c r="D344" t="s">
        <v>507</v>
      </c>
      <c r="E344" t="s">
        <v>1253</v>
      </c>
    </row>
    <row r="345" spans="1:5" x14ac:dyDescent="0.25">
      <c r="A345">
        <v>23000157</v>
      </c>
      <c r="B345" t="s">
        <v>1356</v>
      </c>
      <c r="C345" t="s">
        <v>1357</v>
      </c>
      <c r="D345" t="s">
        <v>1357</v>
      </c>
      <c r="E345" t="s">
        <v>1356</v>
      </c>
    </row>
    <row r="346" spans="1:5" x14ac:dyDescent="0.25">
      <c r="A346">
        <v>23000158</v>
      </c>
      <c r="B346" t="s">
        <v>1358</v>
      </c>
      <c r="C346" t="s">
        <v>1359</v>
      </c>
      <c r="D346" t="s">
        <v>1359</v>
      </c>
      <c r="E346" t="s">
        <v>1358</v>
      </c>
    </row>
    <row r="347" spans="1:5" x14ac:dyDescent="0.25">
      <c r="A347">
        <v>23000159</v>
      </c>
      <c r="B347" t="s">
        <v>1360</v>
      </c>
      <c r="C347" t="s">
        <v>287</v>
      </c>
      <c r="D347" t="s">
        <v>287</v>
      </c>
      <c r="E347" t="s">
        <v>1360</v>
      </c>
    </row>
    <row r="348" spans="1:5" x14ac:dyDescent="0.25">
      <c r="A348">
        <v>23000160</v>
      </c>
      <c r="B348" t="s">
        <v>1361</v>
      </c>
      <c r="C348" t="s">
        <v>1362</v>
      </c>
      <c r="D348" t="s">
        <v>1362</v>
      </c>
      <c r="E348" t="s">
        <v>1361</v>
      </c>
    </row>
    <row r="349" spans="1:5" x14ac:dyDescent="0.25">
      <c r="A349">
        <v>23000161</v>
      </c>
      <c r="B349" t="s">
        <v>1363</v>
      </c>
      <c r="C349" t="s">
        <v>1364</v>
      </c>
      <c r="D349" t="s">
        <v>1364</v>
      </c>
      <c r="E349" t="s">
        <v>1363</v>
      </c>
    </row>
    <row r="350" spans="1:5" x14ac:dyDescent="0.25">
      <c r="A350">
        <v>23000162</v>
      </c>
      <c r="B350" t="s">
        <v>1363</v>
      </c>
      <c r="C350" t="s">
        <v>1364</v>
      </c>
      <c r="D350" t="s">
        <v>1364</v>
      </c>
      <c r="E350" t="s">
        <v>1363</v>
      </c>
    </row>
    <row r="351" spans="1:5" x14ac:dyDescent="0.25">
      <c r="A351">
        <v>23000163</v>
      </c>
      <c r="B351" t="s">
        <v>1365</v>
      </c>
      <c r="C351" t="s">
        <v>1366</v>
      </c>
      <c r="D351" t="s">
        <v>1366</v>
      </c>
      <c r="E351" t="s">
        <v>1365</v>
      </c>
    </row>
    <row r="352" spans="1:5" x14ac:dyDescent="0.25">
      <c r="A352">
        <v>23000164</v>
      </c>
      <c r="B352" t="s">
        <v>1367</v>
      </c>
      <c r="C352" t="s">
        <v>1368</v>
      </c>
      <c r="D352" t="s">
        <v>1368</v>
      </c>
      <c r="E352" t="s">
        <v>1367</v>
      </c>
    </row>
    <row r="353" spans="1:5" x14ac:dyDescent="0.25">
      <c r="A353">
        <v>23000165</v>
      </c>
      <c r="B353" t="s">
        <v>1369</v>
      </c>
      <c r="C353" t="s">
        <v>1370</v>
      </c>
      <c r="D353" t="s">
        <v>1370</v>
      </c>
      <c r="E353" t="s">
        <v>1369</v>
      </c>
    </row>
    <row r="354" spans="1:5" x14ac:dyDescent="0.25">
      <c r="A354">
        <v>23000166</v>
      </c>
      <c r="B354" t="s">
        <v>1371</v>
      </c>
      <c r="C354" t="s">
        <v>1372</v>
      </c>
      <c r="D354" t="s">
        <v>1372</v>
      </c>
      <c r="E354" t="s">
        <v>1371</v>
      </c>
    </row>
    <row r="355" spans="1:5" x14ac:dyDescent="0.25">
      <c r="A355">
        <v>23000167</v>
      </c>
      <c r="B355" t="s">
        <v>1373</v>
      </c>
      <c r="C355" t="s">
        <v>1374</v>
      </c>
      <c r="D355" t="s">
        <v>1374</v>
      </c>
      <c r="E355" t="s">
        <v>1373</v>
      </c>
    </row>
    <row r="356" spans="1:5" x14ac:dyDescent="0.25">
      <c r="A356">
        <v>23000168</v>
      </c>
      <c r="B356" t="s">
        <v>1375</v>
      </c>
      <c r="C356" t="s">
        <v>1376</v>
      </c>
      <c r="D356" t="s">
        <v>1376</v>
      </c>
      <c r="E356" t="s">
        <v>1375</v>
      </c>
    </row>
    <row r="357" spans="1:5" x14ac:dyDescent="0.25">
      <c r="A357">
        <v>23000169</v>
      </c>
      <c r="B357" t="s">
        <v>1377</v>
      </c>
      <c r="C357" t="s">
        <v>1376</v>
      </c>
      <c r="D357" t="s">
        <v>1376</v>
      </c>
      <c r="E357" t="s">
        <v>1377</v>
      </c>
    </row>
    <row r="358" spans="1:5" x14ac:dyDescent="0.25">
      <c r="A358">
        <v>23000170</v>
      </c>
      <c r="B358" t="s">
        <v>1378</v>
      </c>
      <c r="C358" t="s">
        <v>1379</v>
      </c>
      <c r="D358" t="s">
        <v>1379</v>
      </c>
      <c r="E358" t="s">
        <v>1378</v>
      </c>
    </row>
    <row r="359" spans="1:5" x14ac:dyDescent="0.25">
      <c r="A359">
        <v>23000171</v>
      </c>
      <c r="B359" t="s">
        <v>1380</v>
      </c>
      <c r="C359" t="s">
        <v>1381</v>
      </c>
      <c r="D359" t="s">
        <v>1381</v>
      </c>
      <c r="E359" t="s">
        <v>1380</v>
      </c>
    </row>
    <row r="360" spans="1:5" x14ac:dyDescent="0.25">
      <c r="A360">
        <v>23000172</v>
      </c>
      <c r="B360" t="s">
        <v>1382</v>
      </c>
      <c r="C360" t="s">
        <v>1383</v>
      </c>
      <c r="D360" t="s">
        <v>1383</v>
      </c>
      <c r="E360" t="s">
        <v>1382</v>
      </c>
    </row>
    <row r="361" spans="1:5" x14ac:dyDescent="0.25">
      <c r="A361">
        <v>23000173</v>
      </c>
      <c r="B361" t="s">
        <v>1384</v>
      </c>
      <c r="C361" t="s">
        <v>1385</v>
      </c>
      <c r="D361" t="s">
        <v>1385</v>
      </c>
      <c r="E361" t="s">
        <v>1384</v>
      </c>
    </row>
    <row r="362" spans="1:5" x14ac:dyDescent="0.25">
      <c r="A362">
        <v>23000174</v>
      </c>
      <c r="B362" t="s">
        <v>1386</v>
      </c>
      <c r="C362" t="s">
        <v>1387</v>
      </c>
      <c r="D362" t="s">
        <v>1387</v>
      </c>
      <c r="E362" t="s">
        <v>1386</v>
      </c>
    </row>
    <row r="363" spans="1:5" x14ac:dyDescent="0.25">
      <c r="A363">
        <v>23000175</v>
      </c>
      <c r="B363" t="s">
        <v>1388</v>
      </c>
      <c r="C363" t="s">
        <v>1389</v>
      </c>
      <c r="D363" t="s">
        <v>1389</v>
      </c>
      <c r="E363" t="s">
        <v>1388</v>
      </c>
    </row>
    <row r="364" spans="1:5" x14ac:dyDescent="0.25">
      <c r="A364">
        <v>23000176</v>
      </c>
      <c r="B364" t="s">
        <v>1390</v>
      </c>
      <c r="C364" t="s">
        <v>1391</v>
      </c>
      <c r="D364" t="s">
        <v>1391</v>
      </c>
      <c r="E364" t="s">
        <v>1390</v>
      </c>
    </row>
    <row r="365" spans="1:5" x14ac:dyDescent="0.25">
      <c r="A365">
        <v>23000177</v>
      </c>
      <c r="B365" t="s">
        <v>1392</v>
      </c>
      <c r="C365" t="s">
        <v>1393</v>
      </c>
      <c r="D365" t="s">
        <v>1393</v>
      </c>
      <c r="E365" t="s">
        <v>1392</v>
      </c>
    </row>
    <row r="366" spans="1:5" x14ac:dyDescent="0.25">
      <c r="A366">
        <v>23000178</v>
      </c>
      <c r="B366" t="s">
        <v>1394</v>
      </c>
      <c r="C366" t="s">
        <v>1395</v>
      </c>
      <c r="D366" t="s">
        <v>1395</v>
      </c>
      <c r="E366" t="s">
        <v>1394</v>
      </c>
    </row>
    <row r="367" spans="1:5" x14ac:dyDescent="0.25">
      <c r="A367">
        <v>23000179</v>
      </c>
      <c r="B367" t="s">
        <v>1396</v>
      </c>
      <c r="C367" t="s">
        <v>1397</v>
      </c>
      <c r="D367" t="s">
        <v>1397</v>
      </c>
      <c r="E367" t="s">
        <v>1396</v>
      </c>
    </row>
    <row r="368" spans="1:5" x14ac:dyDescent="0.25">
      <c r="A368">
        <v>23000180</v>
      </c>
      <c r="B368" t="s">
        <v>1398</v>
      </c>
      <c r="C368" t="s">
        <v>1399</v>
      </c>
      <c r="D368" t="s">
        <v>1399</v>
      </c>
      <c r="E368" t="s">
        <v>1398</v>
      </c>
    </row>
    <row r="369" spans="1:5" x14ac:dyDescent="0.25">
      <c r="A369">
        <v>23000181</v>
      </c>
      <c r="B369" t="s">
        <v>1400</v>
      </c>
      <c r="C369" t="s">
        <v>1401</v>
      </c>
      <c r="D369" t="s">
        <v>1401</v>
      </c>
      <c r="E369" t="s">
        <v>1400</v>
      </c>
    </row>
    <row r="370" spans="1:5" x14ac:dyDescent="0.25">
      <c r="A370">
        <v>23000182</v>
      </c>
      <c r="B370" t="s">
        <v>1343</v>
      </c>
      <c r="C370" t="s">
        <v>1402</v>
      </c>
      <c r="D370" t="s">
        <v>1402</v>
      </c>
      <c r="E370" t="s">
        <v>1343</v>
      </c>
    </row>
    <row r="371" spans="1:5" x14ac:dyDescent="0.25">
      <c r="A371">
        <v>23000183</v>
      </c>
      <c r="B371" t="s">
        <v>1345</v>
      </c>
      <c r="C371" t="s">
        <v>1403</v>
      </c>
      <c r="D371" t="s">
        <v>1403</v>
      </c>
      <c r="E371" t="s">
        <v>1345</v>
      </c>
    </row>
    <row r="372" spans="1:5" x14ac:dyDescent="0.25">
      <c r="A372">
        <v>23000184</v>
      </c>
      <c r="B372" t="s">
        <v>1404</v>
      </c>
      <c r="C372" t="s">
        <v>1405</v>
      </c>
      <c r="D372" t="s">
        <v>1405</v>
      </c>
      <c r="E372" t="s">
        <v>1404</v>
      </c>
    </row>
    <row r="373" spans="1:5" x14ac:dyDescent="0.25">
      <c r="A373">
        <v>23000185</v>
      </c>
      <c r="B373" t="s">
        <v>1406</v>
      </c>
      <c r="C373" t="s">
        <v>1407</v>
      </c>
      <c r="D373" t="s">
        <v>1407</v>
      </c>
      <c r="E373" t="s">
        <v>1406</v>
      </c>
    </row>
    <row r="374" spans="1:5" x14ac:dyDescent="0.25">
      <c r="A374">
        <v>23000186</v>
      </c>
      <c r="B374" t="s">
        <v>1408</v>
      </c>
      <c r="C374" t="s">
        <v>1409</v>
      </c>
      <c r="D374" t="s">
        <v>1409</v>
      </c>
      <c r="E374" t="s">
        <v>1408</v>
      </c>
    </row>
    <row r="375" spans="1:5" x14ac:dyDescent="0.25">
      <c r="A375">
        <v>23000187</v>
      </c>
      <c r="B375" t="s">
        <v>1410</v>
      </c>
      <c r="C375" t="s">
        <v>1409</v>
      </c>
      <c r="D375" t="s">
        <v>1409</v>
      </c>
      <c r="E375" t="s">
        <v>1410</v>
      </c>
    </row>
    <row r="376" spans="1:5" x14ac:dyDescent="0.25">
      <c r="A376">
        <v>23000188</v>
      </c>
      <c r="B376" t="s">
        <v>1411</v>
      </c>
      <c r="C376" t="s">
        <v>516</v>
      </c>
      <c r="D376" t="s">
        <v>516</v>
      </c>
      <c r="E376" t="s">
        <v>1411</v>
      </c>
    </row>
    <row r="377" spans="1:5" x14ac:dyDescent="0.25">
      <c r="A377">
        <v>23000189</v>
      </c>
      <c r="B377" t="s">
        <v>1412</v>
      </c>
      <c r="C377" t="s">
        <v>403</v>
      </c>
      <c r="D377" t="s">
        <v>403</v>
      </c>
      <c r="E377" t="s">
        <v>1412</v>
      </c>
    </row>
    <row r="378" spans="1:5" x14ac:dyDescent="0.25">
      <c r="A378">
        <v>23000190</v>
      </c>
      <c r="B378" t="s">
        <v>1254</v>
      </c>
      <c r="C378" t="s">
        <v>1413</v>
      </c>
      <c r="D378" t="s">
        <v>1413</v>
      </c>
      <c r="E378" t="s">
        <v>1254</v>
      </c>
    </row>
    <row r="379" spans="1:5" x14ac:dyDescent="0.25">
      <c r="A379">
        <v>23000191</v>
      </c>
      <c r="B379" t="s">
        <v>1414</v>
      </c>
      <c r="C379" t="s">
        <v>1415</v>
      </c>
      <c r="D379" t="s">
        <v>1415</v>
      </c>
      <c r="E379" t="s">
        <v>1414</v>
      </c>
    </row>
    <row r="380" spans="1:5" x14ac:dyDescent="0.25">
      <c r="A380">
        <v>23000192</v>
      </c>
      <c r="B380" t="s">
        <v>1416</v>
      </c>
      <c r="C380" t="s">
        <v>1278</v>
      </c>
      <c r="D380" t="s">
        <v>1278</v>
      </c>
      <c r="E380" t="s">
        <v>1416</v>
      </c>
    </row>
    <row r="381" spans="1:5" x14ac:dyDescent="0.25">
      <c r="A381">
        <v>23000193</v>
      </c>
      <c r="B381" t="s">
        <v>1279</v>
      </c>
      <c r="C381" t="s">
        <v>1417</v>
      </c>
      <c r="D381" t="s">
        <v>1417</v>
      </c>
      <c r="E381" t="s">
        <v>1279</v>
      </c>
    </row>
    <row r="382" spans="1:5" x14ac:dyDescent="0.25">
      <c r="A382">
        <v>23000194</v>
      </c>
      <c r="B382" t="s">
        <v>1281</v>
      </c>
      <c r="C382" t="s">
        <v>1418</v>
      </c>
      <c r="D382" t="s">
        <v>1418</v>
      </c>
      <c r="E382" t="s">
        <v>1281</v>
      </c>
    </row>
    <row r="383" spans="1:5" x14ac:dyDescent="0.25">
      <c r="A383">
        <v>23000195</v>
      </c>
      <c r="B383" t="s">
        <v>1419</v>
      </c>
      <c r="C383" t="s">
        <v>1284</v>
      </c>
      <c r="D383" t="s">
        <v>1284</v>
      </c>
      <c r="E383" t="s">
        <v>1419</v>
      </c>
    </row>
    <row r="384" spans="1:5" x14ac:dyDescent="0.25">
      <c r="A384">
        <v>23000196</v>
      </c>
      <c r="B384" t="s">
        <v>1420</v>
      </c>
      <c r="C384" t="s">
        <v>1284</v>
      </c>
      <c r="D384" t="s">
        <v>1284</v>
      </c>
      <c r="E384" t="s">
        <v>1420</v>
      </c>
    </row>
    <row r="385" spans="1:5" x14ac:dyDescent="0.25">
      <c r="A385">
        <v>23000197</v>
      </c>
      <c r="B385" t="s">
        <v>1285</v>
      </c>
      <c r="C385" t="s">
        <v>1286</v>
      </c>
      <c r="D385" t="s">
        <v>1286</v>
      </c>
      <c r="E385" t="s">
        <v>1285</v>
      </c>
    </row>
    <row r="386" spans="1:5" x14ac:dyDescent="0.25">
      <c r="A386">
        <v>23000198</v>
      </c>
      <c r="B386" t="s">
        <v>1421</v>
      </c>
      <c r="C386" t="s">
        <v>515</v>
      </c>
      <c r="D386" t="s">
        <v>515</v>
      </c>
      <c r="E386" t="s">
        <v>1421</v>
      </c>
    </row>
    <row r="387" spans="1:5" x14ac:dyDescent="0.25">
      <c r="A387">
        <v>23000199</v>
      </c>
      <c r="B387" t="s">
        <v>1422</v>
      </c>
      <c r="C387" t="s">
        <v>1413</v>
      </c>
      <c r="D387" t="s">
        <v>1413</v>
      </c>
      <c r="E387" t="s">
        <v>1422</v>
      </c>
    </row>
    <row r="388" spans="1:5" x14ac:dyDescent="0.25">
      <c r="A388">
        <v>23000200</v>
      </c>
      <c r="B388" t="s">
        <v>1314</v>
      </c>
      <c r="C388" t="s">
        <v>1315</v>
      </c>
      <c r="D388" t="s">
        <v>1315</v>
      </c>
      <c r="E388" t="s">
        <v>1314</v>
      </c>
    </row>
    <row r="389" spans="1:5" x14ac:dyDescent="0.25">
      <c r="A389">
        <v>23000201</v>
      </c>
      <c r="B389" t="s">
        <v>1316</v>
      </c>
      <c r="C389" t="s">
        <v>1423</v>
      </c>
      <c r="D389" t="s">
        <v>1423</v>
      </c>
      <c r="E389" t="s">
        <v>1316</v>
      </c>
    </row>
    <row r="390" spans="1:5" x14ac:dyDescent="0.25">
      <c r="A390">
        <v>23000202</v>
      </c>
      <c r="B390" t="s">
        <v>1424</v>
      </c>
      <c r="C390" t="s">
        <v>1425</v>
      </c>
      <c r="D390" t="s">
        <v>1425</v>
      </c>
      <c r="E390" t="s">
        <v>1424</v>
      </c>
    </row>
    <row r="391" spans="1:5" x14ac:dyDescent="0.25">
      <c r="A391">
        <v>23000203</v>
      </c>
      <c r="B391" t="s">
        <v>1426</v>
      </c>
      <c r="C391" t="s">
        <v>1413</v>
      </c>
      <c r="D391" t="s">
        <v>1413</v>
      </c>
      <c r="E391" t="s">
        <v>1426</v>
      </c>
    </row>
    <row r="392" spans="1:5" x14ac:dyDescent="0.25">
      <c r="A392">
        <v>23000204</v>
      </c>
      <c r="B392" t="s">
        <v>1427</v>
      </c>
      <c r="C392" t="s">
        <v>516</v>
      </c>
      <c r="D392" t="s">
        <v>516</v>
      </c>
      <c r="E392" t="s">
        <v>1427</v>
      </c>
    </row>
    <row r="393" spans="1:5" x14ac:dyDescent="0.25">
      <c r="A393">
        <v>23000205</v>
      </c>
      <c r="B393" t="s">
        <v>1428</v>
      </c>
      <c r="C393" t="s">
        <v>507</v>
      </c>
      <c r="D393" t="s">
        <v>507</v>
      </c>
      <c r="E393" t="s">
        <v>1428</v>
      </c>
    </row>
    <row r="394" spans="1:5" x14ac:dyDescent="0.25">
      <c r="A394">
        <v>23000206</v>
      </c>
      <c r="B394" t="s">
        <v>1429</v>
      </c>
      <c r="C394" t="s">
        <v>507</v>
      </c>
      <c r="D394" t="s">
        <v>507</v>
      </c>
      <c r="E394" t="s">
        <v>1429</v>
      </c>
    </row>
    <row r="395" spans="1:5" x14ac:dyDescent="0.25">
      <c r="A395">
        <v>23000207</v>
      </c>
      <c r="B395" t="s">
        <v>1430</v>
      </c>
      <c r="C395" t="s">
        <v>1413</v>
      </c>
      <c r="D395" t="s">
        <v>1413</v>
      </c>
      <c r="E395" t="s">
        <v>1430</v>
      </c>
    </row>
    <row r="396" spans="1:5" x14ac:dyDescent="0.25">
      <c r="A396">
        <v>23000208</v>
      </c>
      <c r="B396" t="s">
        <v>1431</v>
      </c>
      <c r="C396" t="s">
        <v>1432</v>
      </c>
      <c r="D396" t="s">
        <v>1432</v>
      </c>
      <c r="E396" t="s">
        <v>1431</v>
      </c>
    </row>
    <row r="397" spans="1:5" x14ac:dyDescent="0.25">
      <c r="A397">
        <v>23000209</v>
      </c>
      <c r="B397" t="s">
        <v>1433</v>
      </c>
      <c r="C397" t="s">
        <v>1413</v>
      </c>
      <c r="D397" t="s">
        <v>1413</v>
      </c>
      <c r="E397" t="s">
        <v>1433</v>
      </c>
    </row>
    <row r="398" spans="1:5" x14ac:dyDescent="0.25">
      <c r="A398">
        <v>23000487</v>
      </c>
      <c r="B398" t="s">
        <v>1434</v>
      </c>
      <c r="C398" t="s">
        <v>1435</v>
      </c>
      <c r="D398" t="s">
        <v>1435</v>
      </c>
      <c r="E398" t="s">
        <v>1434</v>
      </c>
    </row>
    <row r="399" spans="1:5" x14ac:dyDescent="0.25">
      <c r="A399">
        <v>23000488</v>
      </c>
      <c r="B399" t="s">
        <v>1436</v>
      </c>
      <c r="C399" t="s">
        <v>1437</v>
      </c>
      <c r="D399" t="s">
        <v>1437</v>
      </c>
      <c r="E399" t="s">
        <v>1436</v>
      </c>
    </row>
    <row r="400" spans="1:5" x14ac:dyDescent="0.25">
      <c r="A400">
        <v>23000489</v>
      </c>
      <c r="B400" t="s">
        <v>1438</v>
      </c>
      <c r="C400" t="s">
        <v>1438</v>
      </c>
      <c r="D400" t="s">
        <v>1438</v>
      </c>
      <c r="E400" t="s">
        <v>1438</v>
      </c>
    </row>
    <row r="401" spans="1:5" x14ac:dyDescent="0.25">
      <c r="A401">
        <v>23000490</v>
      </c>
      <c r="B401" t="s">
        <v>1439</v>
      </c>
      <c r="C401" t="s">
        <v>1440</v>
      </c>
      <c r="D401" t="s">
        <v>1440</v>
      </c>
      <c r="E401" t="s">
        <v>1439</v>
      </c>
    </row>
    <row r="402" spans="1:5" x14ac:dyDescent="0.25">
      <c r="A402">
        <v>23000491</v>
      </c>
      <c r="B402" t="s">
        <v>1441</v>
      </c>
      <c r="C402" t="s">
        <v>1442</v>
      </c>
      <c r="D402" t="s">
        <v>1442</v>
      </c>
      <c r="E402" t="s">
        <v>1441</v>
      </c>
    </row>
    <row r="403" spans="1:5" x14ac:dyDescent="0.25">
      <c r="A403">
        <v>23000492</v>
      </c>
      <c r="B403" t="s">
        <v>1443</v>
      </c>
      <c r="C403" t="s">
        <v>1444</v>
      </c>
      <c r="D403" t="s">
        <v>1444</v>
      </c>
      <c r="E403" t="s">
        <v>1443</v>
      </c>
    </row>
    <row r="404" spans="1:5" x14ac:dyDescent="0.25">
      <c r="A404">
        <v>23000493</v>
      </c>
      <c r="B404" t="s">
        <v>1445</v>
      </c>
      <c r="C404" t="s">
        <v>1446</v>
      </c>
      <c r="D404" t="s">
        <v>1446</v>
      </c>
      <c r="E404" t="s">
        <v>1445</v>
      </c>
    </row>
    <row r="405" spans="1:5" x14ac:dyDescent="0.25">
      <c r="A405">
        <v>23000494</v>
      </c>
      <c r="B405" t="s">
        <v>1447</v>
      </c>
      <c r="C405" t="s">
        <v>1448</v>
      </c>
      <c r="D405" t="s">
        <v>1448</v>
      </c>
      <c r="E405" t="s">
        <v>1447</v>
      </c>
    </row>
    <row r="406" spans="1:5" x14ac:dyDescent="0.25">
      <c r="A406">
        <v>23000495</v>
      </c>
      <c r="B406" t="s">
        <v>1449</v>
      </c>
      <c r="C406" t="s">
        <v>1449</v>
      </c>
      <c r="D406" t="s">
        <v>1449</v>
      </c>
      <c r="E406" t="s">
        <v>1449</v>
      </c>
    </row>
    <row r="407" spans="1:5" x14ac:dyDescent="0.25">
      <c r="A407">
        <v>23000496</v>
      </c>
      <c r="B407" t="s">
        <v>1450</v>
      </c>
      <c r="C407" t="s">
        <v>1450</v>
      </c>
      <c r="D407" t="s">
        <v>1450</v>
      </c>
      <c r="E407" t="s">
        <v>1450</v>
      </c>
    </row>
    <row r="408" spans="1:5" x14ac:dyDescent="0.25">
      <c r="A408">
        <v>23000497</v>
      </c>
      <c r="B408" t="s">
        <v>1451</v>
      </c>
      <c r="C408" t="s">
        <v>1451</v>
      </c>
      <c r="D408" t="s">
        <v>1451</v>
      </c>
      <c r="E408" t="s">
        <v>1451</v>
      </c>
    </row>
    <row r="409" spans="1:5" x14ac:dyDescent="0.25">
      <c r="A409">
        <v>23000498</v>
      </c>
      <c r="B409" t="s">
        <v>1452</v>
      </c>
      <c r="C409" t="s">
        <v>1453</v>
      </c>
      <c r="D409" t="s">
        <v>1453</v>
      </c>
      <c r="E409" t="s">
        <v>1452</v>
      </c>
    </row>
    <row r="410" spans="1:5" x14ac:dyDescent="0.25">
      <c r="A410">
        <v>23000499</v>
      </c>
      <c r="B410" t="s">
        <v>1454</v>
      </c>
      <c r="C410" t="s">
        <v>1454</v>
      </c>
      <c r="D410" t="s">
        <v>1454</v>
      </c>
      <c r="E410" t="s">
        <v>1454</v>
      </c>
    </row>
    <row r="411" spans="1:5" x14ac:dyDescent="0.25">
      <c r="A411">
        <v>23000500</v>
      </c>
      <c r="B411" t="s">
        <v>1455</v>
      </c>
      <c r="C411" t="s">
        <v>1455</v>
      </c>
      <c r="D411" t="s">
        <v>1455</v>
      </c>
      <c r="E411" t="s">
        <v>1455</v>
      </c>
    </row>
    <row r="412" spans="1:5" x14ac:dyDescent="0.25">
      <c r="A412">
        <v>23000505</v>
      </c>
      <c r="B412" t="s">
        <v>1456</v>
      </c>
      <c r="C412" t="s">
        <v>1457</v>
      </c>
      <c r="D412" t="s">
        <v>1457</v>
      </c>
      <c r="E412" t="s">
        <v>1456</v>
      </c>
    </row>
    <row r="413" spans="1:5" x14ac:dyDescent="0.25">
      <c r="A413">
        <v>23000508</v>
      </c>
      <c r="B413" t="s">
        <v>1458</v>
      </c>
      <c r="C413" t="s">
        <v>1459</v>
      </c>
      <c r="D413" t="s">
        <v>1459</v>
      </c>
      <c r="E413" t="s">
        <v>1458</v>
      </c>
    </row>
    <row r="414" spans="1:5" x14ac:dyDescent="0.25">
      <c r="A414">
        <v>23000509</v>
      </c>
      <c r="B414" t="s">
        <v>1460</v>
      </c>
      <c r="C414" t="s">
        <v>1461</v>
      </c>
      <c r="D414" t="s">
        <v>1461</v>
      </c>
      <c r="E414" t="s">
        <v>1460</v>
      </c>
    </row>
    <row r="415" spans="1:5" x14ac:dyDescent="0.25">
      <c r="A415">
        <v>23000510</v>
      </c>
      <c r="B415" t="s">
        <v>1462</v>
      </c>
      <c r="C415" t="s">
        <v>1463</v>
      </c>
      <c r="D415" t="s">
        <v>1463</v>
      </c>
      <c r="E415" t="s">
        <v>1462</v>
      </c>
    </row>
    <row r="416" spans="1:5" x14ac:dyDescent="0.25">
      <c r="A416">
        <v>23000511</v>
      </c>
      <c r="B416" t="s">
        <v>1464</v>
      </c>
      <c r="C416" t="s">
        <v>1465</v>
      </c>
      <c r="D416" t="s">
        <v>1465</v>
      </c>
      <c r="E416" t="s">
        <v>1464</v>
      </c>
    </row>
    <row r="417" spans="1:5" x14ac:dyDescent="0.25">
      <c r="A417">
        <v>23000512</v>
      </c>
      <c r="B417" t="s">
        <v>1466</v>
      </c>
      <c r="C417" t="s">
        <v>402</v>
      </c>
      <c r="D417" t="s">
        <v>402</v>
      </c>
      <c r="E417" t="s">
        <v>1466</v>
      </c>
    </row>
    <row r="418" spans="1:5" x14ac:dyDescent="0.25">
      <c r="A418">
        <v>23000513</v>
      </c>
      <c r="B418" t="s">
        <v>1467</v>
      </c>
      <c r="C418" t="s">
        <v>1468</v>
      </c>
      <c r="D418" t="s">
        <v>1468</v>
      </c>
      <c r="E418" t="s">
        <v>1467</v>
      </c>
    </row>
    <row r="419" spans="1:5" x14ac:dyDescent="0.25">
      <c r="A419">
        <v>23000514</v>
      </c>
      <c r="B419" t="s">
        <v>1469</v>
      </c>
      <c r="C419" t="s">
        <v>1470</v>
      </c>
      <c r="D419" t="s">
        <v>1470</v>
      </c>
      <c r="E419" t="s">
        <v>1469</v>
      </c>
    </row>
    <row r="420" spans="1:5" x14ac:dyDescent="0.25">
      <c r="A420">
        <v>23000515</v>
      </c>
      <c r="B420" t="s">
        <v>1471</v>
      </c>
      <c r="C420" t="s">
        <v>1472</v>
      </c>
      <c r="D420" t="s">
        <v>1472</v>
      </c>
      <c r="E420" t="s">
        <v>1471</v>
      </c>
    </row>
    <row r="421" spans="1:5" x14ac:dyDescent="0.25">
      <c r="A421">
        <v>23000516</v>
      </c>
      <c r="B421" t="s">
        <v>1473</v>
      </c>
      <c r="C421" t="s">
        <v>1474</v>
      </c>
      <c r="D421" t="s">
        <v>1474</v>
      </c>
      <c r="E421" t="s">
        <v>1473</v>
      </c>
    </row>
    <row r="422" spans="1:5" x14ac:dyDescent="0.25">
      <c r="A422">
        <v>23000517</v>
      </c>
      <c r="B422" t="s">
        <v>1475</v>
      </c>
      <c r="C422" t="s">
        <v>1476</v>
      </c>
      <c r="D422" t="s">
        <v>1476</v>
      </c>
      <c r="E422" t="s">
        <v>1475</v>
      </c>
    </row>
    <row r="423" spans="1:5" x14ac:dyDescent="0.25">
      <c r="A423">
        <v>23000518</v>
      </c>
      <c r="B423" t="s">
        <v>1477</v>
      </c>
      <c r="C423" t="s">
        <v>1478</v>
      </c>
      <c r="D423" t="s">
        <v>1478</v>
      </c>
      <c r="E423" t="s">
        <v>1477</v>
      </c>
    </row>
    <row r="424" spans="1:5" x14ac:dyDescent="0.25">
      <c r="A424">
        <v>23000519</v>
      </c>
      <c r="B424" t="s">
        <v>1479</v>
      </c>
      <c r="C424" t="s">
        <v>1480</v>
      </c>
      <c r="D424" t="s">
        <v>1480</v>
      </c>
      <c r="E424" t="s">
        <v>1479</v>
      </c>
    </row>
    <row r="425" spans="1:5" x14ac:dyDescent="0.25">
      <c r="A425">
        <v>23000520</v>
      </c>
      <c r="B425" t="s">
        <v>1481</v>
      </c>
      <c r="C425" t="s">
        <v>1482</v>
      </c>
      <c r="D425" t="s">
        <v>1482</v>
      </c>
      <c r="E425" t="s">
        <v>1481</v>
      </c>
    </row>
    <row r="426" spans="1:5" x14ac:dyDescent="0.25">
      <c r="A426">
        <v>23000521</v>
      </c>
      <c r="B426" t="s">
        <v>1483</v>
      </c>
      <c r="C426" t="s">
        <v>1484</v>
      </c>
      <c r="D426" t="s">
        <v>1484</v>
      </c>
      <c r="E426" t="s">
        <v>1483</v>
      </c>
    </row>
    <row r="427" spans="1:5" x14ac:dyDescent="0.25">
      <c r="A427">
        <v>23000522</v>
      </c>
      <c r="B427" t="s">
        <v>1485</v>
      </c>
      <c r="C427" t="s">
        <v>1486</v>
      </c>
      <c r="D427" t="s">
        <v>1486</v>
      </c>
      <c r="E427" t="s">
        <v>1485</v>
      </c>
    </row>
    <row r="428" spans="1:5" x14ac:dyDescent="0.25">
      <c r="A428">
        <v>23000523</v>
      </c>
      <c r="B428" t="s">
        <v>1487</v>
      </c>
      <c r="C428" t="s">
        <v>1488</v>
      </c>
      <c r="D428" t="s">
        <v>1488</v>
      </c>
      <c r="E428" t="s">
        <v>1487</v>
      </c>
    </row>
    <row r="429" spans="1:5" x14ac:dyDescent="0.25">
      <c r="A429">
        <v>23000524</v>
      </c>
      <c r="B429" t="s">
        <v>1489</v>
      </c>
      <c r="C429" t="s">
        <v>1490</v>
      </c>
      <c r="D429" t="s">
        <v>1490</v>
      </c>
      <c r="E429" t="s">
        <v>1489</v>
      </c>
    </row>
    <row r="430" spans="1:5" x14ac:dyDescent="0.25">
      <c r="A430">
        <v>23000525</v>
      </c>
      <c r="B430" t="s">
        <v>1491</v>
      </c>
      <c r="C430" t="s">
        <v>1492</v>
      </c>
      <c r="D430" t="s">
        <v>1492</v>
      </c>
      <c r="E430" t="s">
        <v>1491</v>
      </c>
    </row>
    <row r="431" spans="1:5" x14ac:dyDescent="0.25">
      <c r="A431">
        <v>23000526</v>
      </c>
      <c r="B431" t="s">
        <v>1493</v>
      </c>
      <c r="C431" t="s">
        <v>1494</v>
      </c>
      <c r="D431" t="s">
        <v>1494</v>
      </c>
      <c r="E431" t="s">
        <v>1493</v>
      </c>
    </row>
    <row r="432" spans="1:5" x14ac:dyDescent="0.25">
      <c r="A432">
        <v>23000527</v>
      </c>
      <c r="B432" t="s">
        <v>1495</v>
      </c>
      <c r="C432" t="s">
        <v>1496</v>
      </c>
      <c r="D432" t="s">
        <v>1496</v>
      </c>
      <c r="E432" t="s">
        <v>1495</v>
      </c>
    </row>
    <row r="433" spans="1:5" x14ac:dyDescent="0.25">
      <c r="A433">
        <v>23000528</v>
      </c>
      <c r="B433" t="s">
        <v>1497</v>
      </c>
      <c r="C433" t="s">
        <v>1498</v>
      </c>
      <c r="D433" t="s">
        <v>1498</v>
      </c>
      <c r="E433" t="s">
        <v>1497</v>
      </c>
    </row>
    <row r="434" spans="1:5" x14ac:dyDescent="0.25">
      <c r="A434">
        <v>23000529</v>
      </c>
      <c r="B434" t="s">
        <v>1499</v>
      </c>
      <c r="C434" t="s">
        <v>1500</v>
      </c>
      <c r="D434" t="s">
        <v>1500</v>
      </c>
      <c r="E434" t="s">
        <v>1499</v>
      </c>
    </row>
    <row r="435" spans="1:5" x14ac:dyDescent="0.25">
      <c r="A435">
        <v>23000530</v>
      </c>
      <c r="B435" t="s">
        <v>1501</v>
      </c>
      <c r="C435" t="s">
        <v>335</v>
      </c>
      <c r="D435" t="s">
        <v>335</v>
      </c>
      <c r="E435" t="s">
        <v>1501</v>
      </c>
    </row>
    <row r="436" spans="1:5" x14ac:dyDescent="0.25">
      <c r="A436">
        <v>23000531</v>
      </c>
      <c r="B436" t="s">
        <v>1502</v>
      </c>
      <c r="C436" t="s">
        <v>1503</v>
      </c>
      <c r="D436" t="s">
        <v>1503</v>
      </c>
      <c r="E436" t="s">
        <v>1502</v>
      </c>
    </row>
    <row r="437" spans="1:5" x14ac:dyDescent="0.25">
      <c r="A437">
        <v>23000532</v>
      </c>
      <c r="B437" t="s">
        <v>1504</v>
      </c>
      <c r="C437" t="s">
        <v>392</v>
      </c>
      <c r="D437" t="s">
        <v>392</v>
      </c>
      <c r="E437" t="s">
        <v>1504</v>
      </c>
    </row>
    <row r="438" spans="1:5" x14ac:dyDescent="0.25">
      <c r="A438">
        <v>23000533</v>
      </c>
      <c r="B438" t="s">
        <v>1505</v>
      </c>
      <c r="C438" t="s">
        <v>556</v>
      </c>
      <c r="D438" t="s">
        <v>556</v>
      </c>
      <c r="E438" t="s">
        <v>1505</v>
      </c>
    </row>
    <row r="439" spans="1:5" x14ac:dyDescent="0.25">
      <c r="A439">
        <v>23000534</v>
      </c>
      <c r="B439" t="s">
        <v>1506</v>
      </c>
      <c r="C439" t="s">
        <v>1507</v>
      </c>
      <c r="D439" t="s">
        <v>1507</v>
      </c>
      <c r="E439" t="s">
        <v>1506</v>
      </c>
    </row>
    <row r="440" spans="1:5" x14ac:dyDescent="0.25">
      <c r="A440">
        <v>23000535</v>
      </c>
      <c r="B440" t="s">
        <v>1508</v>
      </c>
      <c r="C440" t="s">
        <v>1509</v>
      </c>
      <c r="D440" t="s">
        <v>1509</v>
      </c>
      <c r="E440" t="s">
        <v>1508</v>
      </c>
    </row>
    <row r="441" spans="1:5" x14ac:dyDescent="0.25">
      <c r="A441">
        <v>23000536</v>
      </c>
      <c r="B441" t="s">
        <v>1510</v>
      </c>
      <c r="C441" t="s">
        <v>1511</v>
      </c>
      <c r="D441" t="s">
        <v>1511</v>
      </c>
      <c r="E441" t="s">
        <v>1510</v>
      </c>
    </row>
    <row r="442" spans="1:5" x14ac:dyDescent="0.25">
      <c r="A442">
        <v>23000537</v>
      </c>
      <c r="B442" t="s">
        <v>1512</v>
      </c>
      <c r="C442" t="s">
        <v>1513</v>
      </c>
      <c r="D442" t="s">
        <v>1513</v>
      </c>
      <c r="E442" t="s">
        <v>1512</v>
      </c>
    </row>
    <row r="443" spans="1:5" x14ac:dyDescent="0.25">
      <c r="A443">
        <v>23000538</v>
      </c>
      <c r="B443" t="s">
        <v>1514</v>
      </c>
      <c r="C443" t="s">
        <v>1515</v>
      </c>
      <c r="D443" t="s">
        <v>1515</v>
      </c>
      <c r="E443" t="s">
        <v>1514</v>
      </c>
    </row>
    <row r="444" spans="1:5" x14ac:dyDescent="0.25">
      <c r="A444">
        <v>23000539</v>
      </c>
      <c r="B444" t="s">
        <v>1516</v>
      </c>
      <c r="C444" t="s">
        <v>1517</v>
      </c>
      <c r="D444" t="s">
        <v>1517</v>
      </c>
      <c r="E444" t="s">
        <v>1516</v>
      </c>
    </row>
    <row r="445" spans="1:5" x14ac:dyDescent="0.25">
      <c r="A445">
        <v>23000540</v>
      </c>
      <c r="B445" t="s">
        <v>1518</v>
      </c>
      <c r="C445" t="s">
        <v>1518</v>
      </c>
      <c r="D445" t="s">
        <v>1518</v>
      </c>
      <c r="E445" t="s">
        <v>1518</v>
      </c>
    </row>
    <row r="446" spans="1:5" x14ac:dyDescent="0.25">
      <c r="A446">
        <v>23000541</v>
      </c>
      <c r="B446" t="s">
        <v>1519</v>
      </c>
      <c r="E446" t="s">
        <v>1519</v>
      </c>
    </row>
    <row r="447" spans="1:5" x14ac:dyDescent="0.25">
      <c r="A447">
        <v>23000542</v>
      </c>
      <c r="B447" t="s">
        <v>1520</v>
      </c>
      <c r="C447" t="s">
        <v>1521</v>
      </c>
      <c r="D447" t="s">
        <v>1521</v>
      </c>
      <c r="E447" t="s">
        <v>1520</v>
      </c>
    </row>
    <row r="448" spans="1:5" x14ac:dyDescent="0.25">
      <c r="A448">
        <v>23000543</v>
      </c>
      <c r="B448" t="s">
        <v>1522</v>
      </c>
      <c r="C448" t="s">
        <v>1523</v>
      </c>
      <c r="D448" t="s">
        <v>1523</v>
      </c>
      <c r="E448" t="s">
        <v>1522</v>
      </c>
    </row>
    <row r="449" spans="1:5" x14ac:dyDescent="0.25">
      <c r="A449">
        <v>23000544</v>
      </c>
      <c r="B449" t="s">
        <v>545</v>
      </c>
      <c r="C449" t="s">
        <v>1524</v>
      </c>
      <c r="D449" t="s">
        <v>1524</v>
      </c>
      <c r="E449" t="s">
        <v>545</v>
      </c>
    </row>
    <row r="450" spans="1:5" x14ac:dyDescent="0.25">
      <c r="A450">
        <v>23000545</v>
      </c>
      <c r="B450" t="s">
        <v>1525</v>
      </c>
      <c r="C450" t="s">
        <v>1526</v>
      </c>
      <c r="D450" t="s">
        <v>1526</v>
      </c>
      <c r="E450" t="s">
        <v>1525</v>
      </c>
    </row>
    <row r="451" spans="1:5" x14ac:dyDescent="0.25">
      <c r="A451">
        <v>23000546</v>
      </c>
      <c r="B451" t="s">
        <v>1527</v>
      </c>
      <c r="C451" t="s">
        <v>1528</v>
      </c>
      <c r="D451" t="s">
        <v>1528</v>
      </c>
      <c r="E451" t="s">
        <v>1527</v>
      </c>
    </row>
    <row r="452" spans="1:5" x14ac:dyDescent="0.25">
      <c r="A452">
        <v>23000547</v>
      </c>
      <c r="B452" t="s">
        <v>1529</v>
      </c>
      <c r="C452" t="s">
        <v>1530</v>
      </c>
      <c r="D452" t="s">
        <v>1530</v>
      </c>
      <c r="E452" t="s">
        <v>1529</v>
      </c>
    </row>
    <row r="453" spans="1:5" x14ac:dyDescent="0.25">
      <c r="A453">
        <v>23000548</v>
      </c>
      <c r="B453" t="s">
        <v>1531</v>
      </c>
      <c r="C453" t="s">
        <v>1532</v>
      </c>
      <c r="D453" t="s">
        <v>1532</v>
      </c>
      <c r="E453" t="s">
        <v>1531</v>
      </c>
    </row>
    <row r="454" spans="1:5" x14ac:dyDescent="0.25">
      <c r="A454">
        <v>23000549</v>
      </c>
      <c r="B454" t="s">
        <v>1533</v>
      </c>
      <c r="C454" t="s">
        <v>1534</v>
      </c>
      <c r="D454" t="s">
        <v>1534</v>
      </c>
      <c r="E454" t="s">
        <v>1533</v>
      </c>
    </row>
    <row r="455" spans="1:5" x14ac:dyDescent="0.25">
      <c r="A455">
        <v>23000550</v>
      </c>
      <c r="B455" t="s">
        <v>1535</v>
      </c>
      <c r="C455" t="s">
        <v>1536</v>
      </c>
      <c r="D455" t="s">
        <v>1536</v>
      </c>
      <c r="E455" t="s">
        <v>1535</v>
      </c>
    </row>
    <row r="456" spans="1:5" x14ac:dyDescent="0.25">
      <c r="A456">
        <v>23000551</v>
      </c>
      <c r="B456" t="s">
        <v>1537</v>
      </c>
      <c r="C456" t="s">
        <v>1538</v>
      </c>
      <c r="D456" t="s">
        <v>1538</v>
      </c>
      <c r="E456" t="s">
        <v>1537</v>
      </c>
    </row>
    <row r="457" spans="1:5" x14ac:dyDescent="0.25">
      <c r="A457">
        <v>23000552</v>
      </c>
      <c r="B457" t="s">
        <v>1539</v>
      </c>
      <c r="C457" t="s">
        <v>1540</v>
      </c>
      <c r="D457" t="s">
        <v>1540</v>
      </c>
      <c r="E457" t="s">
        <v>1539</v>
      </c>
    </row>
    <row r="458" spans="1:5" x14ac:dyDescent="0.25">
      <c r="A458">
        <v>23000553</v>
      </c>
      <c r="B458" t="s">
        <v>1541</v>
      </c>
      <c r="C458" t="s">
        <v>1542</v>
      </c>
      <c r="D458" t="s">
        <v>1542</v>
      </c>
      <c r="E458" t="s">
        <v>1541</v>
      </c>
    </row>
    <row r="459" spans="1:5" x14ac:dyDescent="0.25">
      <c r="A459">
        <v>23000554</v>
      </c>
      <c r="B459" t="s">
        <v>1543</v>
      </c>
      <c r="C459" t="s">
        <v>1544</v>
      </c>
      <c r="D459" t="s">
        <v>1544</v>
      </c>
      <c r="E459" t="s">
        <v>1543</v>
      </c>
    </row>
    <row r="460" spans="1:5" x14ac:dyDescent="0.25">
      <c r="A460">
        <v>23000555</v>
      </c>
      <c r="B460" t="s">
        <v>1545</v>
      </c>
      <c r="C460" t="s">
        <v>1546</v>
      </c>
      <c r="D460" t="s">
        <v>1546</v>
      </c>
      <c r="E460" t="s">
        <v>1545</v>
      </c>
    </row>
    <row r="461" spans="1:5" x14ac:dyDescent="0.25">
      <c r="A461">
        <v>23000556</v>
      </c>
      <c r="B461" t="s">
        <v>1547</v>
      </c>
      <c r="C461" t="s">
        <v>1548</v>
      </c>
      <c r="D461" t="s">
        <v>1548</v>
      </c>
      <c r="E461" t="s">
        <v>1547</v>
      </c>
    </row>
    <row r="462" spans="1:5" x14ac:dyDescent="0.25">
      <c r="A462">
        <v>23000558</v>
      </c>
      <c r="B462" t="s">
        <v>1549</v>
      </c>
      <c r="E462" t="s">
        <v>1549</v>
      </c>
    </row>
    <row r="463" spans="1:5" x14ac:dyDescent="0.25">
      <c r="A463">
        <v>23000559</v>
      </c>
      <c r="B463" t="s">
        <v>1550</v>
      </c>
      <c r="C463" t="s">
        <v>1551</v>
      </c>
      <c r="D463" t="s">
        <v>1551</v>
      </c>
      <c r="E463" t="s">
        <v>1550</v>
      </c>
    </row>
    <row r="464" spans="1:5" x14ac:dyDescent="0.25">
      <c r="A464">
        <v>23000560</v>
      </c>
      <c r="B464" t="s">
        <v>1552</v>
      </c>
      <c r="C464" t="s">
        <v>1553</v>
      </c>
      <c r="D464" t="s">
        <v>1553</v>
      </c>
      <c r="E464" t="s">
        <v>1552</v>
      </c>
    </row>
    <row r="465" spans="1:5" x14ac:dyDescent="0.25">
      <c r="A465">
        <v>23000561</v>
      </c>
      <c r="B465" t="s">
        <v>1554</v>
      </c>
      <c r="C465" t="s">
        <v>1555</v>
      </c>
      <c r="D465" t="s">
        <v>1555</v>
      </c>
      <c r="E465" t="s">
        <v>1554</v>
      </c>
    </row>
    <row r="466" spans="1:5" x14ac:dyDescent="0.25">
      <c r="A466">
        <v>23000562</v>
      </c>
      <c r="B466" t="s">
        <v>1556</v>
      </c>
      <c r="C466" t="s">
        <v>1557</v>
      </c>
      <c r="D466" t="s">
        <v>1557</v>
      </c>
      <c r="E466" t="s">
        <v>1556</v>
      </c>
    </row>
    <row r="467" spans="1:5" x14ac:dyDescent="0.25">
      <c r="A467">
        <v>23000563</v>
      </c>
      <c r="B467" t="s">
        <v>1558</v>
      </c>
      <c r="E467" t="s">
        <v>1558</v>
      </c>
    </row>
    <row r="468" spans="1:5" x14ac:dyDescent="0.25">
      <c r="A468">
        <v>23000564</v>
      </c>
      <c r="B468" t="s">
        <v>1559</v>
      </c>
      <c r="E468" t="s">
        <v>1559</v>
      </c>
    </row>
    <row r="469" spans="1:5" x14ac:dyDescent="0.25">
      <c r="A469">
        <v>23000565</v>
      </c>
      <c r="B469" t="s">
        <v>1560</v>
      </c>
      <c r="C469" t="s">
        <v>543</v>
      </c>
      <c r="D469" t="s">
        <v>543</v>
      </c>
      <c r="E469" t="s">
        <v>1560</v>
      </c>
    </row>
    <row r="470" spans="1:5" x14ac:dyDescent="0.25">
      <c r="A470">
        <v>23000566</v>
      </c>
      <c r="B470" t="s">
        <v>1561</v>
      </c>
      <c r="C470" t="s">
        <v>1561</v>
      </c>
      <c r="D470" t="s">
        <v>1561</v>
      </c>
      <c r="E470" t="s">
        <v>1561</v>
      </c>
    </row>
    <row r="471" spans="1:5" x14ac:dyDescent="0.25">
      <c r="A471">
        <v>23000567</v>
      </c>
      <c r="B471" t="s">
        <v>590</v>
      </c>
      <c r="C471" t="s">
        <v>1562</v>
      </c>
      <c r="D471" t="s">
        <v>1562</v>
      </c>
      <c r="E471" t="s">
        <v>590</v>
      </c>
    </row>
    <row r="472" spans="1:5" x14ac:dyDescent="0.25">
      <c r="A472">
        <v>23000568</v>
      </c>
      <c r="B472" t="s">
        <v>1554</v>
      </c>
      <c r="C472" t="s">
        <v>1555</v>
      </c>
      <c r="D472" t="s">
        <v>1555</v>
      </c>
      <c r="E472" t="s">
        <v>1554</v>
      </c>
    </row>
    <row r="473" spans="1:5" x14ac:dyDescent="0.25">
      <c r="A473">
        <v>23000569</v>
      </c>
      <c r="B473" t="s">
        <v>1563</v>
      </c>
      <c r="C473" t="s">
        <v>1564</v>
      </c>
      <c r="D473" t="s">
        <v>1564</v>
      </c>
      <c r="E473" t="s">
        <v>1563</v>
      </c>
    </row>
    <row r="474" spans="1:5" x14ac:dyDescent="0.25">
      <c r="A474">
        <v>23000570</v>
      </c>
      <c r="B474" t="s">
        <v>550</v>
      </c>
      <c r="C474" t="s">
        <v>550</v>
      </c>
      <c r="D474" t="s">
        <v>550</v>
      </c>
      <c r="E474" t="s">
        <v>550</v>
      </c>
    </row>
    <row r="475" spans="1:5" x14ac:dyDescent="0.25">
      <c r="A475">
        <v>23000571</v>
      </c>
      <c r="B475" t="s">
        <v>1565</v>
      </c>
      <c r="C475" t="s">
        <v>1566</v>
      </c>
      <c r="D475" t="s">
        <v>1566</v>
      </c>
      <c r="E475" t="s">
        <v>1565</v>
      </c>
    </row>
    <row r="476" spans="1:5" x14ac:dyDescent="0.25">
      <c r="A476">
        <v>23000572</v>
      </c>
      <c r="B476" t="s">
        <v>1567</v>
      </c>
      <c r="C476" t="s">
        <v>1409</v>
      </c>
      <c r="D476" t="s">
        <v>1409</v>
      </c>
      <c r="E476" t="s">
        <v>1567</v>
      </c>
    </row>
    <row r="477" spans="1:5" x14ac:dyDescent="0.25">
      <c r="A477">
        <v>23000573</v>
      </c>
      <c r="B477" t="s">
        <v>1568</v>
      </c>
      <c r="C477" t="s">
        <v>1568</v>
      </c>
      <c r="D477" t="s">
        <v>1568</v>
      </c>
      <c r="E477" t="s">
        <v>1568</v>
      </c>
    </row>
    <row r="478" spans="1:5" x14ac:dyDescent="0.25">
      <c r="A478">
        <v>23000574</v>
      </c>
      <c r="B478" t="s">
        <v>1569</v>
      </c>
      <c r="C478" t="s">
        <v>1569</v>
      </c>
      <c r="D478" t="s">
        <v>1569</v>
      </c>
      <c r="E478" t="s">
        <v>1569</v>
      </c>
    </row>
    <row r="479" spans="1:5" x14ac:dyDescent="0.25">
      <c r="A479">
        <v>23000575</v>
      </c>
      <c r="B479" t="s">
        <v>1569</v>
      </c>
      <c r="C479" t="s">
        <v>1569</v>
      </c>
      <c r="D479" t="s">
        <v>1569</v>
      </c>
      <c r="E479" t="s">
        <v>1569</v>
      </c>
    </row>
    <row r="480" spans="1:5" x14ac:dyDescent="0.25">
      <c r="A480">
        <v>23000576</v>
      </c>
      <c r="B480" t="s">
        <v>591</v>
      </c>
      <c r="E480" t="s">
        <v>591</v>
      </c>
    </row>
    <row r="481" spans="1:5" x14ac:dyDescent="0.25">
      <c r="A481">
        <v>23000577</v>
      </c>
      <c r="B481" t="s">
        <v>1301</v>
      </c>
      <c r="C481" t="s">
        <v>1570</v>
      </c>
      <c r="D481" t="s">
        <v>1570</v>
      </c>
      <c r="E481" t="s">
        <v>1301</v>
      </c>
    </row>
    <row r="482" spans="1:5" x14ac:dyDescent="0.25">
      <c r="A482">
        <v>23000578</v>
      </c>
      <c r="B482" t="s">
        <v>1571</v>
      </c>
      <c r="C482" t="s">
        <v>1521</v>
      </c>
      <c r="D482" t="s">
        <v>1521</v>
      </c>
      <c r="E482" t="s">
        <v>1571</v>
      </c>
    </row>
    <row r="483" spans="1:5" x14ac:dyDescent="0.25">
      <c r="A483">
        <v>23000579</v>
      </c>
      <c r="B483" t="s">
        <v>591</v>
      </c>
      <c r="E483" t="s">
        <v>591</v>
      </c>
    </row>
    <row r="484" spans="1:5" x14ac:dyDescent="0.25">
      <c r="A484">
        <v>23000580</v>
      </c>
      <c r="B484" t="s">
        <v>1572</v>
      </c>
      <c r="C484" t="s">
        <v>1573</v>
      </c>
      <c r="D484" t="s">
        <v>1573</v>
      </c>
      <c r="E484" t="s">
        <v>1572</v>
      </c>
    </row>
    <row r="485" spans="1:5" x14ac:dyDescent="0.25">
      <c r="A485">
        <v>23000581</v>
      </c>
      <c r="B485" t="s">
        <v>1525</v>
      </c>
      <c r="C485" t="s">
        <v>1526</v>
      </c>
      <c r="D485" t="s">
        <v>1526</v>
      </c>
      <c r="E485" t="s">
        <v>1525</v>
      </c>
    </row>
    <row r="486" spans="1:5" x14ac:dyDescent="0.25">
      <c r="A486">
        <v>23000582</v>
      </c>
      <c r="B486" t="s">
        <v>1574</v>
      </c>
      <c r="C486" t="s">
        <v>1526</v>
      </c>
      <c r="D486" t="s">
        <v>1526</v>
      </c>
      <c r="E486" t="s">
        <v>1574</v>
      </c>
    </row>
    <row r="487" spans="1:5" x14ac:dyDescent="0.25">
      <c r="A487">
        <v>23000583</v>
      </c>
      <c r="B487" t="s">
        <v>1556</v>
      </c>
      <c r="C487" t="s">
        <v>1557</v>
      </c>
      <c r="D487" t="s">
        <v>1557</v>
      </c>
      <c r="E487" t="s">
        <v>1556</v>
      </c>
    </row>
    <row r="488" spans="1:5" x14ac:dyDescent="0.25">
      <c r="A488">
        <v>23000584</v>
      </c>
      <c r="B488" t="s">
        <v>1575</v>
      </c>
      <c r="C488" t="s">
        <v>499</v>
      </c>
      <c r="D488" t="s">
        <v>499</v>
      </c>
      <c r="E488" t="s">
        <v>1575</v>
      </c>
    </row>
    <row r="489" spans="1:5" x14ac:dyDescent="0.25">
      <c r="A489">
        <v>23000585</v>
      </c>
      <c r="B489" t="s">
        <v>1576</v>
      </c>
      <c r="C489" t="s">
        <v>1577</v>
      </c>
      <c r="D489" t="s">
        <v>1577</v>
      </c>
      <c r="E489" t="s">
        <v>1576</v>
      </c>
    </row>
    <row r="490" spans="1:5" x14ac:dyDescent="0.25">
      <c r="A490">
        <v>23000586</v>
      </c>
      <c r="B490" t="s">
        <v>1552</v>
      </c>
      <c r="C490" t="s">
        <v>1553</v>
      </c>
      <c r="D490" t="s">
        <v>1553</v>
      </c>
      <c r="E490" t="s">
        <v>1552</v>
      </c>
    </row>
    <row r="491" spans="1:5" x14ac:dyDescent="0.25">
      <c r="A491">
        <v>23000587</v>
      </c>
      <c r="B491" t="s">
        <v>1578</v>
      </c>
      <c r="C491" t="s">
        <v>1579</v>
      </c>
      <c r="D491" t="s">
        <v>1579</v>
      </c>
      <c r="E491" t="s">
        <v>1578</v>
      </c>
    </row>
    <row r="492" spans="1:5" x14ac:dyDescent="0.25">
      <c r="A492">
        <v>23000588</v>
      </c>
      <c r="B492" t="s">
        <v>1580</v>
      </c>
      <c r="C492" t="s">
        <v>1581</v>
      </c>
      <c r="D492" t="s">
        <v>1581</v>
      </c>
      <c r="E492" t="s">
        <v>1580</v>
      </c>
    </row>
    <row r="493" spans="1:5" x14ac:dyDescent="0.25">
      <c r="A493">
        <v>23000589</v>
      </c>
      <c r="B493" t="s">
        <v>588</v>
      </c>
      <c r="C493" t="s">
        <v>1573</v>
      </c>
      <c r="D493" t="s">
        <v>1573</v>
      </c>
      <c r="E493" t="s">
        <v>588</v>
      </c>
    </row>
    <row r="494" spans="1:5" x14ac:dyDescent="0.25">
      <c r="A494">
        <v>23000590</v>
      </c>
      <c r="B494" t="s">
        <v>540</v>
      </c>
      <c r="C494" t="s">
        <v>1582</v>
      </c>
      <c r="D494" t="s">
        <v>1582</v>
      </c>
      <c r="E494" t="s">
        <v>540</v>
      </c>
    </row>
    <row r="495" spans="1:5" x14ac:dyDescent="0.25">
      <c r="A495">
        <v>23000591</v>
      </c>
      <c r="B495" t="s">
        <v>582</v>
      </c>
      <c r="C495" t="s">
        <v>1583</v>
      </c>
      <c r="D495" t="s">
        <v>1583</v>
      </c>
      <c r="E495" t="s">
        <v>582</v>
      </c>
    </row>
    <row r="496" spans="1:5" x14ac:dyDescent="0.25">
      <c r="A496">
        <v>23000592</v>
      </c>
      <c r="B496" t="s">
        <v>1584</v>
      </c>
      <c r="C496" t="s">
        <v>1585</v>
      </c>
      <c r="D496" t="s">
        <v>1585</v>
      </c>
      <c r="E496" t="s">
        <v>1584</v>
      </c>
    </row>
    <row r="497" spans="1:5" x14ac:dyDescent="0.25">
      <c r="A497">
        <v>23000593</v>
      </c>
      <c r="B497" t="s">
        <v>1586</v>
      </c>
      <c r="C497" t="s">
        <v>1587</v>
      </c>
      <c r="D497" t="s">
        <v>1587</v>
      </c>
      <c r="E497" t="s">
        <v>1586</v>
      </c>
    </row>
    <row r="498" spans="1:5" x14ac:dyDescent="0.25">
      <c r="A498">
        <v>23000594</v>
      </c>
      <c r="B498" t="s">
        <v>600</v>
      </c>
      <c r="C498" t="s">
        <v>1588</v>
      </c>
      <c r="D498" t="s">
        <v>1588</v>
      </c>
      <c r="E498" t="s">
        <v>600</v>
      </c>
    </row>
    <row r="499" spans="1:5" x14ac:dyDescent="0.25">
      <c r="A499">
        <v>23000595</v>
      </c>
      <c r="B499" t="s">
        <v>1589</v>
      </c>
      <c r="C499" t="s">
        <v>1590</v>
      </c>
      <c r="D499" t="s">
        <v>1590</v>
      </c>
      <c r="E499" t="s">
        <v>1589</v>
      </c>
    </row>
    <row r="500" spans="1:5" x14ac:dyDescent="0.25">
      <c r="A500">
        <v>23000596</v>
      </c>
      <c r="B500" t="s">
        <v>601</v>
      </c>
      <c r="C500" t="s">
        <v>1591</v>
      </c>
      <c r="D500" t="s">
        <v>1591</v>
      </c>
      <c r="E500" t="s">
        <v>601</v>
      </c>
    </row>
    <row r="501" spans="1:5" x14ac:dyDescent="0.25">
      <c r="A501">
        <v>23000597</v>
      </c>
      <c r="B501" t="s">
        <v>1592</v>
      </c>
      <c r="C501" t="s">
        <v>1593</v>
      </c>
      <c r="D501" t="s">
        <v>1593</v>
      </c>
      <c r="E501" t="s">
        <v>1592</v>
      </c>
    </row>
    <row r="502" spans="1:5" x14ac:dyDescent="0.25">
      <c r="A502">
        <v>23000598</v>
      </c>
      <c r="B502" t="s">
        <v>1594</v>
      </c>
      <c r="C502" t="s">
        <v>1595</v>
      </c>
      <c r="D502" t="s">
        <v>1595</v>
      </c>
      <c r="E502" t="s">
        <v>1594</v>
      </c>
    </row>
    <row r="503" spans="1:5" x14ac:dyDescent="0.25">
      <c r="A503">
        <v>23000599</v>
      </c>
      <c r="B503" t="s">
        <v>1596</v>
      </c>
      <c r="C503" t="s">
        <v>1597</v>
      </c>
      <c r="D503" t="s">
        <v>1597</v>
      </c>
      <c r="E503" t="s">
        <v>1596</v>
      </c>
    </row>
    <row r="504" spans="1:5" x14ac:dyDescent="0.25">
      <c r="A504">
        <v>23000600</v>
      </c>
      <c r="B504" t="s">
        <v>1598</v>
      </c>
      <c r="C504" t="s">
        <v>1599</v>
      </c>
      <c r="D504" t="s">
        <v>1599</v>
      </c>
      <c r="E504" t="s">
        <v>1598</v>
      </c>
    </row>
    <row r="505" spans="1:5" x14ac:dyDescent="0.25">
      <c r="A505">
        <v>23000601</v>
      </c>
      <c r="B505" t="s">
        <v>602</v>
      </c>
      <c r="C505" t="s">
        <v>1600</v>
      </c>
      <c r="D505" t="s">
        <v>1600</v>
      </c>
      <c r="E505" t="s">
        <v>602</v>
      </c>
    </row>
    <row r="506" spans="1:5" x14ac:dyDescent="0.25">
      <c r="A506">
        <v>23000602</v>
      </c>
      <c r="B506" t="s">
        <v>541</v>
      </c>
      <c r="C506" t="s">
        <v>1601</v>
      </c>
      <c r="D506" t="s">
        <v>1601</v>
      </c>
      <c r="E506" t="s">
        <v>541</v>
      </c>
    </row>
    <row r="507" spans="1:5" x14ac:dyDescent="0.25">
      <c r="A507">
        <v>23000603</v>
      </c>
      <c r="B507" t="s">
        <v>1602</v>
      </c>
      <c r="C507" t="s">
        <v>1376</v>
      </c>
      <c r="D507" t="s">
        <v>1376</v>
      </c>
      <c r="E507" t="s">
        <v>1602</v>
      </c>
    </row>
    <row r="508" spans="1:5" x14ac:dyDescent="0.25">
      <c r="A508">
        <v>23000604</v>
      </c>
      <c r="B508" t="s">
        <v>1603</v>
      </c>
      <c r="C508" t="s">
        <v>1379</v>
      </c>
      <c r="D508" t="s">
        <v>1379</v>
      </c>
      <c r="E508" t="s">
        <v>1603</v>
      </c>
    </row>
    <row r="509" spans="1:5" x14ac:dyDescent="0.25">
      <c r="A509">
        <v>23000605</v>
      </c>
      <c r="B509" t="s">
        <v>1604</v>
      </c>
      <c r="C509" t="s">
        <v>1605</v>
      </c>
      <c r="D509" t="s">
        <v>1605</v>
      </c>
      <c r="E509" t="s">
        <v>1604</v>
      </c>
    </row>
    <row r="510" spans="1:5" x14ac:dyDescent="0.25">
      <c r="A510">
        <v>23000606</v>
      </c>
      <c r="B510" t="s">
        <v>604</v>
      </c>
      <c r="C510" t="s">
        <v>1606</v>
      </c>
      <c r="D510" t="s">
        <v>1606</v>
      </c>
      <c r="E510" t="s">
        <v>604</v>
      </c>
    </row>
    <row r="511" spans="1:5" x14ac:dyDescent="0.25">
      <c r="A511">
        <v>23000607</v>
      </c>
      <c r="B511" t="s">
        <v>1607</v>
      </c>
      <c r="C511" t="s">
        <v>1608</v>
      </c>
      <c r="D511" t="s">
        <v>1608</v>
      </c>
      <c r="E511" t="s">
        <v>1607</v>
      </c>
    </row>
    <row r="512" spans="1:5" x14ac:dyDescent="0.25">
      <c r="A512">
        <v>23000608</v>
      </c>
      <c r="B512" t="s">
        <v>584</v>
      </c>
      <c r="C512" t="s">
        <v>1609</v>
      </c>
      <c r="D512" t="s">
        <v>1609</v>
      </c>
      <c r="E512" t="s">
        <v>584</v>
      </c>
    </row>
    <row r="513" spans="1:5" x14ac:dyDescent="0.25">
      <c r="A513">
        <v>23000609</v>
      </c>
      <c r="B513" t="s">
        <v>1610</v>
      </c>
      <c r="C513" t="s">
        <v>1611</v>
      </c>
      <c r="D513" t="s">
        <v>1611</v>
      </c>
      <c r="E513" t="s">
        <v>1610</v>
      </c>
    </row>
    <row r="514" spans="1:5" x14ac:dyDescent="0.25">
      <c r="A514">
        <v>23000610</v>
      </c>
      <c r="B514" t="s">
        <v>1612</v>
      </c>
      <c r="C514" t="s">
        <v>1613</v>
      </c>
      <c r="D514" t="s">
        <v>1613</v>
      </c>
      <c r="E514" t="s">
        <v>1612</v>
      </c>
    </row>
    <row r="515" spans="1:5" x14ac:dyDescent="0.25">
      <c r="A515">
        <v>23000611</v>
      </c>
      <c r="B515" t="s">
        <v>1614</v>
      </c>
      <c r="C515" t="s">
        <v>1615</v>
      </c>
      <c r="D515" t="s">
        <v>1615</v>
      </c>
      <c r="E515" t="s">
        <v>1614</v>
      </c>
    </row>
    <row r="516" spans="1:5" x14ac:dyDescent="0.25">
      <c r="A516">
        <v>23000612</v>
      </c>
      <c r="B516" t="s">
        <v>1616</v>
      </c>
      <c r="C516" t="s">
        <v>1615</v>
      </c>
      <c r="D516" t="s">
        <v>1615</v>
      </c>
      <c r="E516" t="s">
        <v>1616</v>
      </c>
    </row>
    <row r="517" spans="1:5" x14ac:dyDescent="0.25">
      <c r="A517">
        <v>23000613</v>
      </c>
      <c r="B517" t="s">
        <v>1617</v>
      </c>
      <c r="C517" t="s">
        <v>1618</v>
      </c>
      <c r="D517" t="s">
        <v>1618</v>
      </c>
      <c r="E517" t="s">
        <v>1617</v>
      </c>
    </row>
    <row r="518" spans="1:5" x14ac:dyDescent="0.25">
      <c r="A518">
        <v>23000614</v>
      </c>
      <c r="B518" t="s">
        <v>1619</v>
      </c>
      <c r="C518" t="s">
        <v>1620</v>
      </c>
      <c r="D518" t="s">
        <v>1620</v>
      </c>
      <c r="E518" t="s">
        <v>1619</v>
      </c>
    </row>
    <row r="519" spans="1:5" x14ac:dyDescent="0.25">
      <c r="A519">
        <v>23000615</v>
      </c>
      <c r="B519" t="s">
        <v>1621</v>
      </c>
      <c r="C519" t="s">
        <v>1622</v>
      </c>
      <c r="D519" t="s">
        <v>1622</v>
      </c>
      <c r="E519" t="s">
        <v>1621</v>
      </c>
    </row>
    <row r="520" spans="1:5" x14ac:dyDescent="0.25">
      <c r="A520">
        <v>23000616</v>
      </c>
      <c r="B520" t="s">
        <v>1623</v>
      </c>
      <c r="C520" t="s">
        <v>1624</v>
      </c>
      <c r="D520" t="s">
        <v>1624</v>
      </c>
      <c r="E520" t="s">
        <v>1623</v>
      </c>
    </row>
    <row r="521" spans="1:5" x14ac:dyDescent="0.25">
      <c r="A521">
        <v>23000617</v>
      </c>
      <c r="B521" t="s">
        <v>1625</v>
      </c>
      <c r="C521" t="s">
        <v>1402</v>
      </c>
      <c r="D521" t="s">
        <v>1402</v>
      </c>
      <c r="E521" t="s">
        <v>1625</v>
      </c>
    </row>
    <row r="522" spans="1:5" x14ac:dyDescent="0.25">
      <c r="A522">
        <v>23000618</v>
      </c>
      <c r="B522" t="s">
        <v>1626</v>
      </c>
      <c r="C522" t="s">
        <v>1627</v>
      </c>
      <c r="D522" t="s">
        <v>1627</v>
      </c>
      <c r="E522" t="s">
        <v>1626</v>
      </c>
    </row>
    <row r="523" spans="1:5" x14ac:dyDescent="0.25">
      <c r="A523">
        <v>23000619</v>
      </c>
      <c r="B523" t="s">
        <v>1628</v>
      </c>
      <c r="C523" t="s">
        <v>1629</v>
      </c>
      <c r="D523" t="s">
        <v>1629</v>
      </c>
      <c r="E523" t="s">
        <v>1628</v>
      </c>
    </row>
    <row r="524" spans="1:5" x14ac:dyDescent="0.25">
      <c r="A524">
        <v>23000620</v>
      </c>
      <c r="B524" t="s">
        <v>1630</v>
      </c>
      <c r="C524" t="s">
        <v>1631</v>
      </c>
      <c r="D524" t="s">
        <v>1631</v>
      </c>
      <c r="E524" t="s">
        <v>1630</v>
      </c>
    </row>
    <row r="525" spans="1:5" x14ac:dyDescent="0.25">
      <c r="A525">
        <v>23000621</v>
      </c>
      <c r="B525" t="s">
        <v>1433</v>
      </c>
      <c r="C525" t="s">
        <v>1413</v>
      </c>
      <c r="D525" t="s">
        <v>1413</v>
      </c>
      <c r="E525" t="s">
        <v>1433</v>
      </c>
    </row>
    <row r="526" spans="1:5" x14ac:dyDescent="0.25">
      <c r="A526">
        <v>23000622</v>
      </c>
      <c r="B526" t="s">
        <v>1411</v>
      </c>
      <c r="C526" t="s">
        <v>516</v>
      </c>
      <c r="D526" t="s">
        <v>516</v>
      </c>
      <c r="E526" t="s">
        <v>1411</v>
      </c>
    </row>
    <row r="527" spans="1:5" x14ac:dyDescent="0.25">
      <c r="A527">
        <v>23000623</v>
      </c>
      <c r="B527" t="s">
        <v>1414</v>
      </c>
      <c r="C527" t="s">
        <v>1415</v>
      </c>
      <c r="D527" t="s">
        <v>1415</v>
      </c>
      <c r="E527" t="s">
        <v>1414</v>
      </c>
    </row>
    <row r="528" spans="1:5" x14ac:dyDescent="0.25">
      <c r="A528">
        <v>23000624</v>
      </c>
      <c r="B528" t="s">
        <v>1501</v>
      </c>
      <c r="C528" t="s">
        <v>1632</v>
      </c>
      <c r="D528" t="s">
        <v>1632</v>
      </c>
      <c r="E528" t="s">
        <v>1501</v>
      </c>
    </row>
    <row r="529" spans="1:5" x14ac:dyDescent="0.25">
      <c r="A529">
        <v>23000625</v>
      </c>
      <c r="B529" t="s">
        <v>1633</v>
      </c>
      <c r="C529" t="s">
        <v>1634</v>
      </c>
      <c r="D529" t="s">
        <v>1634</v>
      </c>
      <c r="E529" t="s">
        <v>1633</v>
      </c>
    </row>
    <row r="530" spans="1:5" x14ac:dyDescent="0.25">
      <c r="A530">
        <v>23000626</v>
      </c>
      <c r="B530" t="s">
        <v>1635</v>
      </c>
      <c r="C530" t="s">
        <v>1636</v>
      </c>
      <c r="D530" t="s">
        <v>1636</v>
      </c>
      <c r="E530" t="s">
        <v>1635</v>
      </c>
    </row>
    <row r="531" spans="1:5" x14ac:dyDescent="0.25">
      <c r="A531">
        <v>23000627</v>
      </c>
      <c r="B531" t="s">
        <v>1637</v>
      </c>
      <c r="C531" t="s">
        <v>1638</v>
      </c>
      <c r="D531" t="s">
        <v>1638</v>
      </c>
      <c r="E531" t="s">
        <v>1637</v>
      </c>
    </row>
    <row r="532" spans="1:5" x14ac:dyDescent="0.25">
      <c r="A532">
        <v>23000628</v>
      </c>
      <c r="B532" t="s">
        <v>1639</v>
      </c>
      <c r="C532" t="s">
        <v>1640</v>
      </c>
      <c r="D532" t="s">
        <v>1640</v>
      </c>
      <c r="E532" t="s">
        <v>1639</v>
      </c>
    </row>
    <row r="533" spans="1:5" x14ac:dyDescent="0.25">
      <c r="A533">
        <v>23000629</v>
      </c>
      <c r="B533" t="s">
        <v>1641</v>
      </c>
      <c r="C533" t="s">
        <v>1642</v>
      </c>
      <c r="D533" t="s">
        <v>1642</v>
      </c>
      <c r="E533" t="s">
        <v>1641</v>
      </c>
    </row>
    <row r="534" spans="1:5" x14ac:dyDescent="0.25">
      <c r="A534">
        <v>23000630</v>
      </c>
      <c r="B534" t="s">
        <v>1643</v>
      </c>
      <c r="C534" t="s">
        <v>1644</v>
      </c>
      <c r="D534" t="s">
        <v>1644</v>
      </c>
      <c r="E534" t="s">
        <v>1643</v>
      </c>
    </row>
    <row r="535" spans="1:5" x14ac:dyDescent="0.25">
      <c r="A535">
        <v>23000631</v>
      </c>
      <c r="B535" t="s">
        <v>1645</v>
      </c>
      <c r="C535" t="s">
        <v>1646</v>
      </c>
      <c r="D535" t="s">
        <v>1646</v>
      </c>
      <c r="E535" t="s">
        <v>1645</v>
      </c>
    </row>
    <row r="536" spans="1:5" x14ac:dyDescent="0.25">
      <c r="A536">
        <v>23000632</v>
      </c>
      <c r="B536" t="s">
        <v>1647</v>
      </c>
      <c r="C536" t="s">
        <v>1648</v>
      </c>
      <c r="D536" t="s">
        <v>1648</v>
      </c>
      <c r="E536" t="s">
        <v>1647</v>
      </c>
    </row>
    <row r="537" spans="1:5" x14ac:dyDescent="0.25">
      <c r="A537">
        <v>23000633</v>
      </c>
      <c r="B537" t="s">
        <v>1436</v>
      </c>
      <c r="C537" t="s">
        <v>1437</v>
      </c>
      <c r="D537" t="s">
        <v>1437</v>
      </c>
      <c r="E537" t="s">
        <v>1436</v>
      </c>
    </row>
    <row r="538" spans="1:5" x14ac:dyDescent="0.25">
      <c r="A538">
        <v>23000634</v>
      </c>
      <c r="B538" t="s">
        <v>1649</v>
      </c>
      <c r="C538" t="s">
        <v>1650</v>
      </c>
      <c r="D538" t="s">
        <v>1650</v>
      </c>
      <c r="E538" t="s">
        <v>1649</v>
      </c>
    </row>
    <row r="539" spans="1:5" x14ac:dyDescent="0.25">
      <c r="A539">
        <v>23000635</v>
      </c>
      <c r="B539" t="s">
        <v>1651</v>
      </c>
      <c r="C539" t="s">
        <v>1652</v>
      </c>
      <c r="D539" t="s">
        <v>1652</v>
      </c>
      <c r="E539" t="s">
        <v>1651</v>
      </c>
    </row>
    <row r="540" spans="1:5" x14ac:dyDescent="0.25">
      <c r="A540">
        <v>23000636</v>
      </c>
      <c r="B540" t="s">
        <v>1653</v>
      </c>
      <c r="C540" t="s">
        <v>1654</v>
      </c>
      <c r="D540" t="s">
        <v>1654</v>
      </c>
      <c r="E540" t="s">
        <v>1653</v>
      </c>
    </row>
    <row r="541" spans="1:5" x14ac:dyDescent="0.25">
      <c r="A541">
        <v>23000637</v>
      </c>
      <c r="B541" t="s">
        <v>1655</v>
      </c>
      <c r="C541" t="s">
        <v>1656</v>
      </c>
      <c r="D541" t="s">
        <v>1656</v>
      </c>
      <c r="E541" t="s">
        <v>1655</v>
      </c>
    </row>
    <row r="542" spans="1:5" x14ac:dyDescent="0.25">
      <c r="A542">
        <v>23000638</v>
      </c>
      <c r="B542" t="s">
        <v>1657</v>
      </c>
      <c r="C542" t="s">
        <v>1658</v>
      </c>
      <c r="D542" t="s">
        <v>1658</v>
      </c>
      <c r="E542" t="s">
        <v>1657</v>
      </c>
    </row>
    <row r="543" spans="1:5" x14ac:dyDescent="0.25">
      <c r="A543">
        <v>23000639</v>
      </c>
      <c r="B543" t="s">
        <v>1659</v>
      </c>
      <c r="C543" t="s">
        <v>1660</v>
      </c>
      <c r="D543" t="s">
        <v>1660</v>
      </c>
      <c r="E543" t="s">
        <v>1659</v>
      </c>
    </row>
    <row r="544" spans="1:5" x14ac:dyDescent="0.25">
      <c r="A544">
        <v>23000640</v>
      </c>
      <c r="B544" t="s">
        <v>1661</v>
      </c>
      <c r="C544" t="s">
        <v>1644</v>
      </c>
      <c r="D544" t="s">
        <v>1644</v>
      </c>
      <c r="E544" t="s">
        <v>1661</v>
      </c>
    </row>
    <row r="545" spans="1:5" x14ac:dyDescent="0.25">
      <c r="A545">
        <v>23000641</v>
      </c>
      <c r="B545" t="s">
        <v>1662</v>
      </c>
      <c r="C545" t="s">
        <v>1663</v>
      </c>
      <c r="D545" t="s">
        <v>1663</v>
      </c>
      <c r="E545" t="s">
        <v>1662</v>
      </c>
    </row>
    <row r="546" spans="1:5" x14ac:dyDescent="0.25">
      <c r="A546">
        <v>23000642</v>
      </c>
      <c r="B546" t="s">
        <v>1664</v>
      </c>
      <c r="C546" t="s">
        <v>1665</v>
      </c>
      <c r="D546" t="s">
        <v>1665</v>
      </c>
      <c r="E546" t="s">
        <v>1664</v>
      </c>
    </row>
    <row r="547" spans="1:5" x14ac:dyDescent="0.25">
      <c r="A547">
        <v>23000643</v>
      </c>
      <c r="B547" t="s">
        <v>335</v>
      </c>
      <c r="C547" t="s">
        <v>1666</v>
      </c>
      <c r="D547" t="s">
        <v>1666</v>
      </c>
      <c r="E547" t="s">
        <v>335</v>
      </c>
    </row>
    <row r="548" spans="1:5" x14ac:dyDescent="0.25">
      <c r="A548">
        <v>23000644</v>
      </c>
      <c r="B548" t="s">
        <v>562</v>
      </c>
      <c r="C548" t="s">
        <v>1474</v>
      </c>
      <c r="D548" t="s">
        <v>1474</v>
      </c>
      <c r="E548" t="s">
        <v>562</v>
      </c>
    </row>
    <row r="549" spans="1:5" x14ac:dyDescent="0.25">
      <c r="A549">
        <v>23500001</v>
      </c>
      <c r="B549" t="s">
        <v>1667</v>
      </c>
      <c r="C549" t="s">
        <v>1668</v>
      </c>
      <c r="D549" t="s">
        <v>1668</v>
      </c>
      <c r="E549" t="s">
        <v>1667</v>
      </c>
    </row>
    <row r="550" spans="1:5" x14ac:dyDescent="0.25">
      <c r="A550">
        <v>23500004</v>
      </c>
      <c r="B550" t="s">
        <v>1669</v>
      </c>
      <c r="C550" t="s">
        <v>1670</v>
      </c>
      <c r="D550" t="s">
        <v>1670</v>
      </c>
      <c r="E550" t="s">
        <v>1669</v>
      </c>
    </row>
    <row r="551" spans="1:5" x14ac:dyDescent="0.25">
      <c r="A551">
        <v>23500007</v>
      </c>
      <c r="B551" t="s">
        <v>1671</v>
      </c>
      <c r="C551" t="s">
        <v>1672</v>
      </c>
      <c r="D551" t="s">
        <v>1672</v>
      </c>
      <c r="E551" t="s">
        <v>1671</v>
      </c>
    </row>
    <row r="552" spans="1:5" x14ac:dyDescent="0.25">
      <c r="A552">
        <v>23500008</v>
      </c>
      <c r="B552" t="s">
        <v>1673</v>
      </c>
      <c r="C552" t="s">
        <v>1674</v>
      </c>
      <c r="D552" t="s">
        <v>1674</v>
      </c>
      <c r="E552" t="s">
        <v>1673</v>
      </c>
    </row>
    <row r="553" spans="1:5" x14ac:dyDescent="0.25">
      <c r="A553">
        <v>23500012</v>
      </c>
      <c r="B553" t="s">
        <v>1675</v>
      </c>
      <c r="C553" t="s">
        <v>1676</v>
      </c>
      <c r="D553" t="s">
        <v>1676</v>
      </c>
      <c r="E553" t="s">
        <v>1675</v>
      </c>
    </row>
    <row r="554" spans="1:5" x14ac:dyDescent="0.25">
      <c r="A554">
        <v>23500013</v>
      </c>
      <c r="B554" t="s">
        <v>1677</v>
      </c>
      <c r="C554" t="s">
        <v>1678</v>
      </c>
      <c r="D554" t="s">
        <v>1678</v>
      </c>
      <c r="E554" t="s">
        <v>1677</v>
      </c>
    </row>
    <row r="555" spans="1:5" x14ac:dyDescent="0.25">
      <c r="A555">
        <v>23500014</v>
      </c>
      <c r="B555" t="s">
        <v>1679</v>
      </c>
      <c r="C555" t="s">
        <v>1680</v>
      </c>
      <c r="D555" t="s">
        <v>1680</v>
      </c>
      <c r="E555" t="s">
        <v>1679</v>
      </c>
    </row>
    <row r="556" spans="1:5" x14ac:dyDescent="0.25">
      <c r="A556">
        <v>23500015</v>
      </c>
      <c r="B556" t="s">
        <v>1681</v>
      </c>
      <c r="C556" t="s">
        <v>1682</v>
      </c>
      <c r="D556" t="s">
        <v>1682</v>
      </c>
      <c r="E556" t="s">
        <v>1681</v>
      </c>
    </row>
    <row r="557" spans="1:5" x14ac:dyDescent="0.25">
      <c r="A557">
        <v>23500021</v>
      </c>
      <c r="B557" t="s">
        <v>1683</v>
      </c>
      <c r="C557" t="s">
        <v>1684</v>
      </c>
      <c r="D557" t="s">
        <v>1684</v>
      </c>
      <c r="E557" t="s">
        <v>1683</v>
      </c>
    </row>
    <row r="558" spans="1:5" x14ac:dyDescent="0.25">
      <c r="A558">
        <v>23500022</v>
      </c>
      <c r="B558" t="s">
        <v>1683</v>
      </c>
      <c r="C558" t="s">
        <v>1684</v>
      </c>
      <c r="D558" t="s">
        <v>1684</v>
      </c>
      <c r="E558" t="s">
        <v>1683</v>
      </c>
    </row>
    <row r="559" spans="1:5" x14ac:dyDescent="0.25">
      <c r="A559">
        <v>23500026</v>
      </c>
      <c r="B559" t="s">
        <v>1685</v>
      </c>
      <c r="C559" t="s">
        <v>1686</v>
      </c>
      <c r="D559" t="s">
        <v>1686</v>
      </c>
      <c r="E559" t="s">
        <v>1685</v>
      </c>
    </row>
    <row r="560" spans="1:5" x14ac:dyDescent="0.25">
      <c r="A560">
        <v>23500029</v>
      </c>
      <c r="B560" t="s">
        <v>1687</v>
      </c>
      <c r="C560" t="s">
        <v>1688</v>
      </c>
      <c r="D560" t="s">
        <v>1688</v>
      </c>
      <c r="E560" t="s">
        <v>1687</v>
      </c>
    </row>
    <row r="561" spans="1:5" x14ac:dyDescent="0.25">
      <c r="A561">
        <v>23500030</v>
      </c>
      <c r="B561" t="s">
        <v>1689</v>
      </c>
      <c r="C561" t="s">
        <v>1690</v>
      </c>
      <c r="D561" t="s">
        <v>1690</v>
      </c>
      <c r="E561" t="s">
        <v>1689</v>
      </c>
    </row>
    <row r="562" spans="1:5" x14ac:dyDescent="0.25">
      <c r="A562">
        <v>23500032</v>
      </c>
      <c r="B562" t="s">
        <v>1691</v>
      </c>
      <c r="C562" t="s">
        <v>1692</v>
      </c>
      <c r="D562" t="s">
        <v>1692</v>
      </c>
      <c r="E562" t="s">
        <v>1691</v>
      </c>
    </row>
    <row r="563" spans="1:5" x14ac:dyDescent="0.25">
      <c r="A563">
        <v>23500033</v>
      </c>
      <c r="B563" t="s">
        <v>1693</v>
      </c>
      <c r="C563" t="s">
        <v>1694</v>
      </c>
      <c r="D563" t="s">
        <v>1694</v>
      </c>
      <c r="E563" t="s">
        <v>1693</v>
      </c>
    </row>
    <row r="564" spans="1:5" x14ac:dyDescent="0.25">
      <c r="A564">
        <v>23500034</v>
      </c>
      <c r="B564" t="s">
        <v>1695</v>
      </c>
      <c r="C564" t="s">
        <v>1696</v>
      </c>
      <c r="D564" t="s">
        <v>1696</v>
      </c>
      <c r="E564" t="s">
        <v>1695</v>
      </c>
    </row>
    <row r="565" spans="1:5" x14ac:dyDescent="0.25">
      <c r="A565">
        <v>23500035</v>
      </c>
      <c r="B565" t="s">
        <v>1697</v>
      </c>
      <c r="C565" t="s">
        <v>1698</v>
      </c>
      <c r="D565" t="s">
        <v>1698</v>
      </c>
      <c r="E565" t="s">
        <v>1697</v>
      </c>
    </row>
    <row r="566" spans="1:5" x14ac:dyDescent="0.25">
      <c r="A566">
        <v>23500036</v>
      </c>
      <c r="B566" t="s">
        <v>1699</v>
      </c>
      <c r="C566" t="s">
        <v>1700</v>
      </c>
      <c r="D566" t="s">
        <v>1700</v>
      </c>
      <c r="E566" t="s">
        <v>1699</v>
      </c>
    </row>
    <row r="567" spans="1:5" x14ac:dyDescent="0.25">
      <c r="A567">
        <v>23500037</v>
      </c>
      <c r="B567" t="s">
        <v>1701</v>
      </c>
      <c r="C567" t="s">
        <v>1702</v>
      </c>
      <c r="D567" t="s">
        <v>1702</v>
      </c>
      <c r="E567" t="s">
        <v>1701</v>
      </c>
    </row>
    <row r="568" spans="1:5" x14ac:dyDescent="0.25">
      <c r="A568">
        <v>23500039</v>
      </c>
      <c r="B568" t="s">
        <v>1703</v>
      </c>
      <c r="C568" t="s">
        <v>1704</v>
      </c>
      <c r="D568" t="s">
        <v>1704</v>
      </c>
      <c r="E568" t="s">
        <v>1703</v>
      </c>
    </row>
    <row r="569" spans="1:5" x14ac:dyDescent="0.25">
      <c r="A569">
        <v>23500040</v>
      </c>
      <c r="B569" t="s">
        <v>1705</v>
      </c>
      <c r="C569" t="s">
        <v>1705</v>
      </c>
      <c r="D569" t="s">
        <v>1705</v>
      </c>
      <c r="E569" t="s">
        <v>1705</v>
      </c>
    </row>
    <row r="570" spans="1:5" x14ac:dyDescent="0.25">
      <c r="A570">
        <v>23500041</v>
      </c>
      <c r="B570" t="s">
        <v>1706</v>
      </c>
      <c r="C570" t="s">
        <v>1707</v>
      </c>
      <c r="D570" t="s">
        <v>1707</v>
      </c>
      <c r="E570" t="s">
        <v>1706</v>
      </c>
    </row>
    <row r="571" spans="1:5" x14ac:dyDescent="0.25">
      <c r="A571">
        <v>23500042</v>
      </c>
      <c r="B571" t="s">
        <v>1708</v>
      </c>
      <c r="C571" t="s">
        <v>1709</v>
      </c>
      <c r="D571" t="s">
        <v>1709</v>
      </c>
      <c r="E571" t="s">
        <v>1708</v>
      </c>
    </row>
    <row r="572" spans="1:5" x14ac:dyDescent="0.25">
      <c r="A572">
        <v>23500043</v>
      </c>
      <c r="B572" t="s">
        <v>1710</v>
      </c>
      <c r="C572" t="s">
        <v>1711</v>
      </c>
      <c r="D572" t="s">
        <v>1711</v>
      </c>
      <c r="E572" t="s">
        <v>1710</v>
      </c>
    </row>
    <row r="573" spans="1:5" x14ac:dyDescent="0.25">
      <c r="A573">
        <v>23500044</v>
      </c>
      <c r="B573" t="s">
        <v>1712</v>
      </c>
      <c r="C573" t="s">
        <v>1713</v>
      </c>
      <c r="D573" t="s">
        <v>1713</v>
      </c>
      <c r="E573" t="s">
        <v>1712</v>
      </c>
    </row>
    <row r="574" spans="1:5" x14ac:dyDescent="0.25">
      <c r="A574">
        <v>23500046</v>
      </c>
      <c r="B574" t="s">
        <v>1714</v>
      </c>
      <c r="C574" t="s">
        <v>1714</v>
      </c>
      <c r="D574" t="s">
        <v>1714</v>
      </c>
      <c r="E574" t="s">
        <v>1714</v>
      </c>
    </row>
    <row r="575" spans="1:5" x14ac:dyDescent="0.25">
      <c r="A575">
        <v>23500047</v>
      </c>
      <c r="B575" t="s">
        <v>1715</v>
      </c>
      <c r="C575" t="s">
        <v>1716</v>
      </c>
      <c r="D575" t="s">
        <v>1716</v>
      </c>
      <c r="E575" t="s">
        <v>1715</v>
      </c>
    </row>
    <row r="576" spans="1:5" x14ac:dyDescent="0.25">
      <c r="A576">
        <v>23500048</v>
      </c>
      <c r="B576" t="s">
        <v>1717</v>
      </c>
      <c r="C576" t="s">
        <v>1718</v>
      </c>
      <c r="D576" t="s">
        <v>1718</v>
      </c>
      <c r="E576" t="s">
        <v>1717</v>
      </c>
    </row>
    <row r="577" spans="1:5" x14ac:dyDescent="0.25">
      <c r="A577">
        <v>23500049</v>
      </c>
      <c r="B577" t="s">
        <v>1719</v>
      </c>
      <c r="C577" t="s">
        <v>1720</v>
      </c>
      <c r="D577" t="s">
        <v>1720</v>
      </c>
      <c r="E577" t="s">
        <v>1719</v>
      </c>
    </row>
    <row r="578" spans="1:5" x14ac:dyDescent="0.25">
      <c r="A578">
        <v>23500050</v>
      </c>
      <c r="B578" t="s">
        <v>1721</v>
      </c>
      <c r="C578" t="s">
        <v>1722</v>
      </c>
      <c r="D578" t="s">
        <v>1722</v>
      </c>
      <c r="E578" t="s">
        <v>1721</v>
      </c>
    </row>
    <row r="579" spans="1:5" x14ac:dyDescent="0.25">
      <c r="A579">
        <v>23500051</v>
      </c>
      <c r="B579" t="s">
        <v>1723</v>
      </c>
      <c r="C579" t="s">
        <v>1724</v>
      </c>
      <c r="D579" t="s">
        <v>1724</v>
      </c>
      <c r="E579" t="s">
        <v>1723</v>
      </c>
    </row>
    <row r="580" spans="1:5" x14ac:dyDescent="0.25">
      <c r="A580">
        <v>23500060</v>
      </c>
      <c r="B580" t="s">
        <v>1725</v>
      </c>
      <c r="C580" t="s">
        <v>1726</v>
      </c>
      <c r="D580" t="s">
        <v>1726</v>
      </c>
      <c r="E580" t="s">
        <v>1725</v>
      </c>
    </row>
    <row r="581" spans="1:5" x14ac:dyDescent="0.25">
      <c r="A581">
        <v>23500061</v>
      </c>
      <c r="B581" t="s">
        <v>1727</v>
      </c>
      <c r="C581" t="s">
        <v>1728</v>
      </c>
      <c r="D581" t="s">
        <v>1728</v>
      </c>
      <c r="E581" t="s">
        <v>1727</v>
      </c>
    </row>
    <row r="582" spans="1:5" x14ac:dyDescent="0.25">
      <c r="A582">
        <v>23500062</v>
      </c>
      <c r="B582" t="s">
        <v>1729</v>
      </c>
      <c r="C582" t="s">
        <v>62</v>
      </c>
      <c r="D582" t="s">
        <v>62</v>
      </c>
      <c r="E582" t="s">
        <v>1729</v>
      </c>
    </row>
    <row r="583" spans="1:5" x14ac:dyDescent="0.25">
      <c r="A583">
        <v>23500076</v>
      </c>
      <c r="B583" t="s">
        <v>1730</v>
      </c>
      <c r="C583" t="s">
        <v>1731</v>
      </c>
      <c r="D583" t="s">
        <v>1731</v>
      </c>
      <c r="E583" t="s">
        <v>1730</v>
      </c>
    </row>
    <row r="584" spans="1:5" x14ac:dyDescent="0.25">
      <c r="A584">
        <v>23500083</v>
      </c>
      <c r="B584" t="s">
        <v>1732</v>
      </c>
      <c r="C584" t="s">
        <v>1733</v>
      </c>
      <c r="D584" t="s">
        <v>1733</v>
      </c>
      <c r="E584" t="s">
        <v>1732</v>
      </c>
    </row>
    <row r="585" spans="1:5" x14ac:dyDescent="0.25">
      <c r="A585">
        <v>23500084</v>
      </c>
      <c r="B585" t="s">
        <v>1734</v>
      </c>
      <c r="C585" t="s">
        <v>1735</v>
      </c>
      <c r="D585" t="s">
        <v>1735</v>
      </c>
      <c r="E585" t="s">
        <v>1734</v>
      </c>
    </row>
    <row r="586" spans="1:5" x14ac:dyDescent="0.25">
      <c r="A586">
        <v>23500088</v>
      </c>
      <c r="B586" t="s">
        <v>1736</v>
      </c>
      <c r="C586" t="s">
        <v>1731</v>
      </c>
      <c r="D586" t="s">
        <v>1731</v>
      </c>
      <c r="E586" t="s">
        <v>1736</v>
      </c>
    </row>
    <row r="587" spans="1:5" x14ac:dyDescent="0.25">
      <c r="A587">
        <v>23500089</v>
      </c>
      <c r="B587" t="s">
        <v>1737</v>
      </c>
      <c r="C587" t="s">
        <v>1738</v>
      </c>
      <c r="D587" t="s">
        <v>1738</v>
      </c>
      <c r="E587" t="s">
        <v>1737</v>
      </c>
    </row>
    <row r="588" spans="1:5" x14ac:dyDescent="0.25">
      <c r="A588">
        <v>23500090</v>
      </c>
      <c r="B588" t="s">
        <v>1739</v>
      </c>
      <c r="C588" t="s">
        <v>1740</v>
      </c>
      <c r="D588" t="s">
        <v>1740</v>
      </c>
      <c r="E588" t="s">
        <v>1739</v>
      </c>
    </row>
    <row r="589" spans="1:5" x14ac:dyDescent="0.25">
      <c r="A589">
        <v>23500091</v>
      </c>
      <c r="B589" t="s">
        <v>1741</v>
      </c>
      <c r="C589" t="s">
        <v>1742</v>
      </c>
      <c r="D589" t="s">
        <v>1742</v>
      </c>
      <c r="E589" t="s">
        <v>1741</v>
      </c>
    </row>
    <row r="590" spans="1:5" x14ac:dyDescent="0.25">
      <c r="A590">
        <v>23500093</v>
      </c>
      <c r="B590" t="s">
        <v>1743</v>
      </c>
      <c r="C590" t="s">
        <v>1744</v>
      </c>
      <c r="D590" t="s">
        <v>1744</v>
      </c>
      <c r="E590" t="s">
        <v>1743</v>
      </c>
    </row>
    <row r="591" spans="1:5" x14ac:dyDescent="0.25">
      <c r="A591">
        <v>23500094</v>
      </c>
      <c r="B591" t="s">
        <v>1745</v>
      </c>
      <c r="C591" t="s">
        <v>1746</v>
      </c>
      <c r="D591" t="s">
        <v>1746</v>
      </c>
      <c r="E591" t="s">
        <v>1745</v>
      </c>
    </row>
    <row r="592" spans="1:5" x14ac:dyDescent="0.25">
      <c r="A592">
        <v>23500095</v>
      </c>
      <c r="B592" t="s">
        <v>1747</v>
      </c>
      <c r="C592" t="s">
        <v>1748</v>
      </c>
      <c r="D592" t="s">
        <v>1748</v>
      </c>
      <c r="E592" t="s">
        <v>1747</v>
      </c>
    </row>
    <row r="593" spans="1:5" x14ac:dyDescent="0.25">
      <c r="A593">
        <v>23500097</v>
      </c>
      <c r="B593" t="s">
        <v>1749</v>
      </c>
      <c r="C593" t="s">
        <v>1750</v>
      </c>
      <c r="D593" t="s">
        <v>1750</v>
      </c>
      <c r="E593" t="s">
        <v>1749</v>
      </c>
    </row>
    <row r="594" spans="1:5" x14ac:dyDescent="0.25">
      <c r="A594">
        <v>23500098</v>
      </c>
      <c r="B594" t="s">
        <v>1751</v>
      </c>
      <c r="C594" t="s">
        <v>1752</v>
      </c>
      <c r="D594" t="s">
        <v>1752</v>
      </c>
      <c r="E594" t="s">
        <v>1751</v>
      </c>
    </row>
    <row r="595" spans="1:5" x14ac:dyDescent="0.25">
      <c r="A595">
        <v>23500099</v>
      </c>
      <c r="B595" t="s">
        <v>1753</v>
      </c>
      <c r="C595" t="s">
        <v>1753</v>
      </c>
      <c r="D595" t="s">
        <v>1753</v>
      </c>
      <c r="E595" t="s">
        <v>1753</v>
      </c>
    </row>
    <row r="596" spans="1:5" x14ac:dyDescent="0.25">
      <c r="A596">
        <v>23500101</v>
      </c>
      <c r="B596" t="s">
        <v>1754</v>
      </c>
      <c r="C596" t="s">
        <v>1754</v>
      </c>
      <c r="D596" t="s">
        <v>1754</v>
      </c>
      <c r="E596" t="s">
        <v>1754</v>
      </c>
    </row>
    <row r="597" spans="1:5" x14ac:dyDescent="0.25">
      <c r="A597">
        <v>23500102</v>
      </c>
      <c r="B597" t="s">
        <v>1755</v>
      </c>
      <c r="C597" t="s">
        <v>1755</v>
      </c>
      <c r="D597" t="s">
        <v>1755</v>
      </c>
      <c r="E597" t="s">
        <v>1755</v>
      </c>
    </row>
    <row r="598" spans="1:5" x14ac:dyDescent="0.25">
      <c r="A598">
        <v>23500103</v>
      </c>
      <c r="B598" t="s">
        <v>1756</v>
      </c>
      <c r="C598" t="s">
        <v>1756</v>
      </c>
      <c r="D598" t="s">
        <v>1756</v>
      </c>
      <c r="E598" t="s">
        <v>1756</v>
      </c>
    </row>
    <row r="599" spans="1:5" x14ac:dyDescent="0.25">
      <c r="A599">
        <v>23500104</v>
      </c>
      <c r="B599" t="s">
        <v>1757</v>
      </c>
      <c r="C599" t="s">
        <v>1758</v>
      </c>
      <c r="D599" t="s">
        <v>1758</v>
      </c>
      <c r="E599" t="s">
        <v>1757</v>
      </c>
    </row>
    <row r="600" spans="1:5" x14ac:dyDescent="0.25">
      <c r="A600">
        <v>23500105</v>
      </c>
      <c r="B600" t="s">
        <v>1759</v>
      </c>
      <c r="C600" t="s">
        <v>1760</v>
      </c>
      <c r="D600" t="s">
        <v>1760</v>
      </c>
      <c r="E600" t="s">
        <v>1759</v>
      </c>
    </row>
    <row r="601" spans="1:5" x14ac:dyDescent="0.25">
      <c r="A601">
        <v>23500106</v>
      </c>
      <c r="B601" t="s">
        <v>1761</v>
      </c>
      <c r="C601" t="s">
        <v>1761</v>
      </c>
      <c r="D601" t="s">
        <v>1761</v>
      </c>
      <c r="E601" t="s">
        <v>1761</v>
      </c>
    </row>
    <row r="602" spans="1:5" x14ac:dyDescent="0.25">
      <c r="A602">
        <v>23500107</v>
      </c>
      <c r="B602" t="s">
        <v>1762</v>
      </c>
      <c r="C602" t="s">
        <v>1762</v>
      </c>
      <c r="D602" t="s">
        <v>1762</v>
      </c>
      <c r="E602" t="s">
        <v>1762</v>
      </c>
    </row>
    <row r="603" spans="1:5" x14ac:dyDescent="0.25">
      <c r="A603">
        <v>23500108</v>
      </c>
      <c r="B603" t="s">
        <v>1763</v>
      </c>
      <c r="C603" t="s">
        <v>1763</v>
      </c>
      <c r="D603" t="s">
        <v>1763</v>
      </c>
      <c r="E603" t="s">
        <v>1763</v>
      </c>
    </row>
    <row r="604" spans="1:5" x14ac:dyDescent="0.25">
      <c r="A604">
        <v>23500109</v>
      </c>
      <c r="B604" t="s">
        <v>1764</v>
      </c>
      <c r="C604" t="s">
        <v>1764</v>
      </c>
      <c r="D604" t="s">
        <v>1764</v>
      </c>
      <c r="E604" t="s">
        <v>1764</v>
      </c>
    </row>
    <row r="605" spans="1:5" x14ac:dyDescent="0.25">
      <c r="A605">
        <v>23500110</v>
      </c>
      <c r="B605" t="s">
        <v>1765</v>
      </c>
      <c r="C605" t="s">
        <v>1765</v>
      </c>
      <c r="D605" t="s">
        <v>1765</v>
      </c>
      <c r="E605" t="s">
        <v>1765</v>
      </c>
    </row>
    <row r="606" spans="1:5" x14ac:dyDescent="0.25">
      <c r="A606">
        <v>23500111</v>
      </c>
      <c r="B606" t="s">
        <v>1766</v>
      </c>
      <c r="C606" t="s">
        <v>1766</v>
      </c>
      <c r="D606" t="s">
        <v>1766</v>
      </c>
      <c r="E606" t="s">
        <v>1766</v>
      </c>
    </row>
    <row r="607" spans="1:5" x14ac:dyDescent="0.25">
      <c r="A607">
        <v>23500112</v>
      </c>
      <c r="B607" t="s">
        <v>1767</v>
      </c>
      <c r="C607" t="s">
        <v>1767</v>
      </c>
      <c r="D607" t="s">
        <v>1767</v>
      </c>
      <c r="E607" t="s">
        <v>1767</v>
      </c>
    </row>
    <row r="608" spans="1:5" x14ac:dyDescent="0.25">
      <c r="A608">
        <v>23500113</v>
      </c>
      <c r="B608" t="s">
        <v>1768</v>
      </c>
      <c r="C608" t="s">
        <v>1768</v>
      </c>
      <c r="D608" t="s">
        <v>1768</v>
      </c>
      <c r="E608" t="s">
        <v>1768</v>
      </c>
    </row>
    <row r="609" spans="1:5" x14ac:dyDescent="0.25">
      <c r="A609">
        <v>23500114</v>
      </c>
      <c r="B609" t="s">
        <v>1769</v>
      </c>
      <c r="C609" t="s">
        <v>1769</v>
      </c>
      <c r="D609" t="s">
        <v>1769</v>
      </c>
      <c r="E609" t="s">
        <v>1769</v>
      </c>
    </row>
    <row r="610" spans="1:5" x14ac:dyDescent="0.25">
      <c r="A610">
        <v>23500115</v>
      </c>
      <c r="B610" t="s">
        <v>1770</v>
      </c>
      <c r="C610" t="s">
        <v>1771</v>
      </c>
      <c r="D610" t="s">
        <v>1771</v>
      </c>
      <c r="E610" t="s">
        <v>1770</v>
      </c>
    </row>
    <row r="611" spans="1:5" x14ac:dyDescent="0.25">
      <c r="A611">
        <v>23500116</v>
      </c>
      <c r="B611" t="s">
        <v>1772</v>
      </c>
      <c r="C611" t="s">
        <v>1772</v>
      </c>
      <c r="D611" t="s">
        <v>1772</v>
      </c>
      <c r="E611" t="s">
        <v>1772</v>
      </c>
    </row>
    <row r="612" spans="1:5" x14ac:dyDescent="0.25">
      <c r="A612">
        <v>23500117</v>
      </c>
      <c r="B612" t="s">
        <v>1773</v>
      </c>
      <c r="C612" t="s">
        <v>1774</v>
      </c>
      <c r="D612" t="s">
        <v>1774</v>
      </c>
      <c r="E612" t="s">
        <v>1773</v>
      </c>
    </row>
    <row r="613" spans="1:5" x14ac:dyDescent="0.25">
      <c r="A613">
        <v>23500118</v>
      </c>
      <c r="B613" t="s">
        <v>1773</v>
      </c>
      <c r="C613" t="s">
        <v>1774</v>
      </c>
      <c r="D613" t="s">
        <v>1774</v>
      </c>
      <c r="E613" t="s">
        <v>1773</v>
      </c>
    </row>
    <row r="614" spans="1:5" x14ac:dyDescent="0.25">
      <c r="A614">
        <v>23500119</v>
      </c>
      <c r="B614" t="s">
        <v>1775</v>
      </c>
      <c r="C614" t="s">
        <v>1775</v>
      </c>
      <c r="D614" t="s">
        <v>1775</v>
      </c>
      <c r="E614" t="s">
        <v>1775</v>
      </c>
    </row>
    <row r="615" spans="1:5" x14ac:dyDescent="0.25">
      <c r="A615">
        <v>23500120</v>
      </c>
      <c r="B615" t="s">
        <v>1776</v>
      </c>
      <c r="C615" t="s">
        <v>1776</v>
      </c>
      <c r="D615" t="s">
        <v>1776</v>
      </c>
      <c r="E615" t="s">
        <v>1776</v>
      </c>
    </row>
    <row r="616" spans="1:5" x14ac:dyDescent="0.25">
      <c r="A616">
        <v>23500121</v>
      </c>
      <c r="B616" t="s">
        <v>1777</v>
      </c>
      <c r="C616" t="s">
        <v>1778</v>
      </c>
      <c r="D616" t="s">
        <v>1778</v>
      </c>
      <c r="E616" t="s">
        <v>1777</v>
      </c>
    </row>
    <row r="617" spans="1:5" x14ac:dyDescent="0.25">
      <c r="A617">
        <v>23500122</v>
      </c>
      <c r="B617" t="s">
        <v>1753</v>
      </c>
      <c r="C617" t="s">
        <v>1753</v>
      </c>
      <c r="D617" t="s">
        <v>1753</v>
      </c>
      <c r="E617" t="s">
        <v>1753</v>
      </c>
    </row>
    <row r="618" spans="1:5" x14ac:dyDescent="0.25">
      <c r="A618">
        <v>23500124</v>
      </c>
      <c r="B618" t="s">
        <v>1779</v>
      </c>
      <c r="C618" t="s">
        <v>1779</v>
      </c>
      <c r="D618" t="s">
        <v>1779</v>
      </c>
      <c r="E618" t="s">
        <v>1779</v>
      </c>
    </row>
    <row r="619" spans="1:5" x14ac:dyDescent="0.25">
      <c r="A619">
        <v>23500125</v>
      </c>
      <c r="B619" t="s">
        <v>1780</v>
      </c>
      <c r="C619" t="s">
        <v>1780</v>
      </c>
      <c r="D619" t="s">
        <v>1780</v>
      </c>
      <c r="E619" t="s">
        <v>1780</v>
      </c>
    </row>
    <row r="620" spans="1:5" x14ac:dyDescent="0.25">
      <c r="A620">
        <v>23500129</v>
      </c>
      <c r="B620" t="s">
        <v>1781</v>
      </c>
      <c r="C620" t="s">
        <v>1781</v>
      </c>
      <c r="D620" t="s">
        <v>1781</v>
      </c>
      <c r="E620" t="s">
        <v>1781</v>
      </c>
    </row>
    <row r="621" spans="1:5" x14ac:dyDescent="0.25">
      <c r="A621">
        <v>23500130</v>
      </c>
      <c r="B621" t="s">
        <v>1782</v>
      </c>
      <c r="C621" t="s">
        <v>1782</v>
      </c>
      <c r="D621" t="s">
        <v>1782</v>
      </c>
      <c r="E621" t="s">
        <v>1782</v>
      </c>
    </row>
    <row r="622" spans="1:5" x14ac:dyDescent="0.25">
      <c r="A622">
        <v>23500131</v>
      </c>
      <c r="B622" t="s">
        <v>1783</v>
      </c>
      <c r="C622" t="s">
        <v>1783</v>
      </c>
      <c r="D622" t="s">
        <v>1783</v>
      </c>
      <c r="E622" t="s">
        <v>1783</v>
      </c>
    </row>
    <row r="623" spans="1:5" x14ac:dyDescent="0.25">
      <c r="A623">
        <v>23500132</v>
      </c>
      <c r="B623" t="s">
        <v>1784</v>
      </c>
      <c r="C623" t="s">
        <v>1784</v>
      </c>
      <c r="D623" t="s">
        <v>1784</v>
      </c>
      <c r="E623" t="s">
        <v>1784</v>
      </c>
    </row>
    <row r="624" spans="1:5" x14ac:dyDescent="0.25">
      <c r="A624">
        <v>23500133</v>
      </c>
      <c r="B624" t="s">
        <v>1785</v>
      </c>
      <c r="C624" t="s">
        <v>1785</v>
      </c>
      <c r="D624" t="s">
        <v>1785</v>
      </c>
      <c r="E624" t="s">
        <v>1785</v>
      </c>
    </row>
    <row r="625" spans="1:5" x14ac:dyDescent="0.25">
      <c r="A625">
        <v>23500134</v>
      </c>
      <c r="B625" t="s">
        <v>1786</v>
      </c>
      <c r="C625" t="s">
        <v>1787</v>
      </c>
      <c r="D625" t="s">
        <v>1787</v>
      </c>
      <c r="E625" t="s">
        <v>1786</v>
      </c>
    </row>
    <row r="626" spans="1:5" x14ac:dyDescent="0.25">
      <c r="A626">
        <v>23500135</v>
      </c>
      <c r="B626" t="s">
        <v>1788</v>
      </c>
      <c r="C626" t="s">
        <v>1788</v>
      </c>
      <c r="D626" t="s">
        <v>1788</v>
      </c>
      <c r="E626" t="s">
        <v>1788</v>
      </c>
    </row>
    <row r="627" spans="1:5" x14ac:dyDescent="0.25">
      <c r="A627">
        <v>23500136</v>
      </c>
      <c r="B627" t="s">
        <v>1789</v>
      </c>
      <c r="C627" t="s">
        <v>1789</v>
      </c>
      <c r="D627" t="s">
        <v>1789</v>
      </c>
      <c r="E627" t="s">
        <v>1789</v>
      </c>
    </row>
    <row r="628" spans="1:5" x14ac:dyDescent="0.25">
      <c r="A628">
        <v>23500137</v>
      </c>
      <c r="B628" t="s">
        <v>1790</v>
      </c>
      <c r="C628" t="s">
        <v>1790</v>
      </c>
      <c r="D628" t="s">
        <v>1790</v>
      </c>
      <c r="E628" t="s">
        <v>1790</v>
      </c>
    </row>
    <row r="629" spans="1:5" x14ac:dyDescent="0.25">
      <c r="A629">
        <v>23500138</v>
      </c>
      <c r="B629" t="s">
        <v>1791</v>
      </c>
      <c r="C629" t="s">
        <v>1791</v>
      </c>
      <c r="D629" t="s">
        <v>1791</v>
      </c>
      <c r="E629" t="s">
        <v>1791</v>
      </c>
    </row>
    <row r="630" spans="1:5" x14ac:dyDescent="0.25">
      <c r="A630">
        <v>23500139</v>
      </c>
      <c r="B630" t="s">
        <v>1792</v>
      </c>
      <c r="C630" t="s">
        <v>1792</v>
      </c>
      <c r="D630" t="s">
        <v>1792</v>
      </c>
      <c r="E630" t="s">
        <v>1792</v>
      </c>
    </row>
    <row r="631" spans="1:5" x14ac:dyDescent="0.25">
      <c r="A631">
        <v>23500140</v>
      </c>
      <c r="B631" t="s">
        <v>1793</v>
      </c>
      <c r="C631" t="s">
        <v>1793</v>
      </c>
      <c r="D631" t="s">
        <v>1793</v>
      </c>
      <c r="E631" t="s">
        <v>1793</v>
      </c>
    </row>
    <row r="632" spans="1:5" x14ac:dyDescent="0.25">
      <c r="A632">
        <v>23500141</v>
      </c>
      <c r="B632" t="s">
        <v>1794</v>
      </c>
      <c r="C632" t="s">
        <v>1794</v>
      </c>
      <c r="D632" t="s">
        <v>1794</v>
      </c>
      <c r="E632" t="s">
        <v>1794</v>
      </c>
    </row>
    <row r="633" spans="1:5" x14ac:dyDescent="0.25">
      <c r="A633">
        <v>23500142</v>
      </c>
      <c r="B633" t="s">
        <v>1795</v>
      </c>
      <c r="C633" t="s">
        <v>1795</v>
      </c>
      <c r="D633" t="s">
        <v>1795</v>
      </c>
      <c r="E633" t="s">
        <v>1795</v>
      </c>
    </row>
    <row r="634" spans="1:5" x14ac:dyDescent="0.25">
      <c r="A634">
        <v>23500143</v>
      </c>
      <c r="B634" t="s">
        <v>1796</v>
      </c>
      <c r="C634" t="s">
        <v>1796</v>
      </c>
      <c r="D634" t="s">
        <v>1796</v>
      </c>
      <c r="E634" t="s">
        <v>1796</v>
      </c>
    </row>
    <row r="635" spans="1:5" x14ac:dyDescent="0.25">
      <c r="A635">
        <v>23500144</v>
      </c>
      <c r="B635" t="s">
        <v>1797</v>
      </c>
      <c r="C635" t="s">
        <v>1797</v>
      </c>
      <c r="D635" t="s">
        <v>1797</v>
      </c>
      <c r="E635" t="s">
        <v>1797</v>
      </c>
    </row>
    <row r="636" spans="1:5" x14ac:dyDescent="0.25">
      <c r="A636">
        <v>23500145</v>
      </c>
      <c r="B636" t="s">
        <v>1798</v>
      </c>
      <c r="C636" t="s">
        <v>1798</v>
      </c>
      <c r="D636" t="s">
        <v>1798</v>
      </c>
      <c r="E636" t="s">
        <v>1798</v>
      </c>
    </row>
    <row r="637" spans="1:5" x14ac:dyDescent="0.25">
      <c r="A637">
        <v>23500146</v>
      </c>
      <c r="B637" t="s">
        <v>1799</v>
      </c>
      <c r="C637" t="s">
        <v>1799</v>
      </c>
      <c r="D637" t="s">
        <v>1799</v>
      </c>
      <c r="E637" t="s">
        <v>1799</v>
      </c>
    </row>
    <row r="638" spans="1:5" x14ac:dyDescent="0.25">
      <c r="A638">
        <v>23500148</v>
      </c>
      <c r="B638" t="s">
        <v>1800</v>
      </c>
      <c r="C638" t="s">
        <v>1800</v>
      </c>
      <c r="D638" t="s">
        <v>1800</v>
      </c>
      <c r="E638" t="s">
        <v>1800</v>
      </c>
    </row>
    <row r="639" spans="1:5" x14ac:dyDescent="0.25">
      <c r="A639">
        <v>23500150</v>
      </c>
      <c r="B639" t="s">
        <v>1801</v>
      </c>
      <c r="C639" t="s">
        <v>1802</v>
      </c>
      <c r="D639" t="s">
        <v>1802</v>
      </c>
      <c r="E639" t="s">
        <v>1801</v>
      </c>
    </row>
    <row r="640" spans="1:5" x14ac:dyDescent="0.25">
      <c r="A640">
        <v>23500155</v>
      </c>
      <c r="B640" t="s">
        <v>1803</v>
      </c>
      <c r="C640" t="s">
        <v>1804</v>
      </c>
      <c r="D640" t="s">
        <v>1804</v>
      </c>
      <c r="E640" t="s">
        <v>1803</v>
      </c>
    </row>
    <row r="641" spans="1:5" x14ac:dyDescent="0.25">
      <c r="A641">
        <v>23500156</v>
      </c>
      <c r="B641" t="s">
        <v>1805</v>
      </c>
      <c r="C641" t="s">
        <v>1806</v>
      </c>
      <c r="D641" t="s">
        <v>1806</v>
      </c>
      <c r="E641" t="s">
        <v>1805</v>
      </c>
    </row>
    <row r="642" spans="1:5" x14ac:dyDescent="0.25">
      <c r="A642">
        <v>23500159</v>
      </c>
      <c r="B642" t="s">
        <v>1807</v>
      </c>
      <c r="C642" t="s">
        <v>1807</v>
      </c>
      <c r="D642" t="s">
        <v>1807</v>
      </c>
      <c r="E642" t="s">
        <v>1807</v>
      </c>
    </row>
    <row r="643" spans="1:5" x14ac:dyDescent="0.25">
      <c r="A643">
        <v>23500160</v>
      </c>
      <c r="B643" t="s">
        <v>1808</v>
      </c>
      <c r="C643" t="s">
        <v>1808</v>
      </c>
      <c r="D643" t="s">
        <v>1808</v>
      </c>
      <c r="E643" t="s">
        <v>1808</v>
      </c>
    </row>
    <row r="644" spans="1:5" x14ac:dyDescent="0.25">
      <c r="A644">
        <v>23500161</v>
      </c>
      <c r="B644" t="s">
        <v>1809</v>
      </c>
      <c r="C644" t="s">
        <v>1810</v>
      </c>
      <c r="D644" t="s">
        <v>1810</v>
      </c>
      <c r="E644" t="s">
        <v>1809</v>
      </c>
    </row>
    <row r="645" spans="1:5" x14ac:dyDescent="0.25">
      <c r="A645">
        <v>23500162</v>
      </c>
      <c r="B645" t="s">
        <v>1811</v>
      </c>
      <c r="C645" t="s">
        <v>1811</v>
      </c>
      <c r="D645" t="s">
        <v>1811</v>
      </c>
      <c r="E645" t="s">
        <v>1811</v>
      </c>
    </row>
    <row r="646" spans="1:5" x14ac:dyDescent="0.25">
      <c r="A646">
        <v>23500163</v>
      </c>
      <c r="B646" t="s">
        <v>1812</v>
      </c>
      <c r="C646" t="s">
        <v>1813</v>
      </c>
      <c r="D646" t="s">
        <v>1813</v>
      </c>
      <c r="E646" t="s">
        <v>1812</v>
      </c>
    </row>
    <row r="647" spans="1:5" x14ac:dyDescent="0.25">
      <c r="A647">
        <v>23500164</v>
      </c>
      <c r="B647" t="s">
        <v>1814</v>
      </c>
      <c r="C647" t="s">
        <v>1814</v>
      </c>
      <c r="D647" t="s">
        <v>1814</v>
      </c>
      <c r="E647" t="s">
        <v>1814</v>
      </c>
    </row>
    <row r="648" spans="1:5" x14ac:dyDescent="0.25">
      <c r="A648">
        <v>23500165</v>
      </c>
      <c r="B648" t="s">
        <v>1815</v>
      </c>
      <c r="C648" t="s">
        <v>1815</v>
      </c>
      <c r="D648" t="s">
        <v>1815</v>
      </c>
      <c r="E648" t="s">
        <v>1815</v>
      </c>
    </row>
    <row r="649" spans="1:5" x14ac:dyDescent="0.25">
      <c r="A649">
        <v>23500166</v>
      </c>
      <c r="B649" t="s">
        <v>1816</v>
      </c>
      <c r="C649" t="s">
        <v>1816</v>
      </c>
      <c r="D649" t="s">
        <v>1816</v>
      </c>
      <c r="E649" t="s">
        <v>1816</v>
      </c>
    </row>
    <row r="650" spans="1:5" x14ac:dyDescent="0.25">
      <c r="A650">
        <v>23500167</v>
      </c>
      <c r="B650" t="s">
        <v>1817</v>
      </c>
      <c r="C650" t="s">
        <v>1817</v>
      </c>
      <c r="D650" t="s">
        <v>1817</v>
      </c>
      <c r="E650" t="s">
        <v>1817</v>
      </c>
    </row>
    <row r="651" spans="1:5" x14ac:dyDescent="0.25">
      <c r="A651">
        <v>23500168</v>
      </c>
      <c r="B651" t="s">
        <v>1818</v>
      </c>
      <c r="C651" t="s">
        <v>1818</v>
      </c>
      <c r="D651" t="s">
        <v>1818</v>
      </c>
      <c r="E651" t="s">
        <v>1818</v>
      </c>
    </row>
    <row r="652" spans="1:5" x14ac:dyDescent="0.25">
      <c r="A652">
        <v>23500169</v>
      </c>
      <c r="B652" t="s">
        <v>1819</v>
      </c>
      <c r="C652" t="s">
        <v>1819</v>
      </c>
      <c r="D652" t="s">
        <v>1819</v>
      </c>
      <c r="E652" t="s">
        <v>1819</v>
      </c>
    </row>
    <row r="653" spans="1:5" x14ac:dyDescent="0.25">
      <c r="A653">
        <v>23500171</v>
      </c>
      <c r="B653" t="s">
        <v>1820</v>
      </c>
      <c r="C653" t="s">
        <v>1820</v>
      </c>
      <c r="D653" t="s">
        <v>1820</v>
      </c>
      <c r="E653" t="s">
        <v>1820</v>
      </c>
    </row>
    <row r="654" spans="1:5" x14ac:dyDescent="0.25">
      <c r="A654">
        <v>23500172</v>
      </c>
      <c r="B654" t="s">
        <v>1821</v>
      </c>
      <c r="C654" t="s">
        <v>1821</v>
      </c>
      <c r="D654" t="s">
        <v>1821</v>
      </c>
      <c r="E654" t="s">
        <v>1821</v>
      </c>
    </row>
    <row r="655" spans="1:5" x14ac:dyDescent="0.25">
      <c r="A655">
        <v>23500173</v>
      </c>
      <c r="B655" t="s">
        <v>1822</v>
      </c>
      <c r="C655" t="s">
        <v>1822</v>
      </c>
      <c r="D655" t="s">
        <v>1822</v>
      </c>
      <c r="E655" t="s">
        <v>1822</v>
      </c>
    </row>
    <row r="656" spans="1:5" x14ac:dyDescent="0.25">
      <c r="A656">
        <v>23500174</v>
      </c>
      <c r="B656" t="s">
        <v>1823</v>
      </c>
      <c r="C656" t="s">
        <v>1823</v>
      </c>
      <c r="D656" t="s">
        <v>1823</v>
      </c>
      <c r="E656" t="s">
        <v>1823</v>
      </c>
    </row>
    <row r="657" spans="1:5" x14ac:dyDescent="0.25">
      <c r="A657">
        <v>23500175</v>
      </c>
      <c r="B657" t="s">
        <v>1824</v>
      </c>
      <c r="C657" t="s">
        <v>1824</v>
      </c>
      <c r="D657" t="s">
        <v>1824</v>
      </c>
      <c r="E657" t="s">
        <v>1824</v>
      </c>
    </row>
    <row r="658" spans="1:5" x14ac:dyDescent="0.25">
      <c r="A658">
        <v>23500176</v>
      </c>
      <c r="B658" t="s">
        <v>1825</v>
      </c>
      <c r="C658" t="s">
        <v>1825</v>
      </c>
      <c r="D658" t="s">
        <v>1825</v>
      </c>
      <c r="E658" t="s">
        <v>1825</v>
      </c>
    </row>
    <row r="659" spans="1:5" x14ac:dyDescent="0.25">
      <c r="A659">
        <v>23500177</v>
      </c>
      <c r="B659" t="s">
        <v>1826</v>
      </c>
      <c r="C659" t="s">
        <v>1826</v>
      </c>
      <c r="D659" t="s">
        <v>1826</v>
      </c>
      <c r="E659" t="s">
        <v>1826</v>
      </c>
    </row>
    <row r="660" spans="1:5" x14ac:dyDescent="0.25">
      <c r="A660">
        <v>23500178</v>
      </c>
      <c r="B660" t="s">
        <v>1827</v>
      </c>
      <c r="C660" t="s">
        <v>1827</v>
      </c>
      <c r="D660" t="s">
        <v>1827</v>
      </c>
      <c r="E660" t="s">
        <v>1827</v>
      </c>
    </row>
    <row r="661" spans="1:5" x14ac:dyDescent="0.25">
      <c r="A661">
        <v>23500179</v>
      </c>
      <c r="B661" t="s">
        <v>1828</v>
      </c>
      <c r="C661" t="s">
        <v>1828</v>
      </c>
      <c r="D661" t="s">
        <v>1828</v>
      </c>
      <c r="E661" t="s">
        <v>1828</v>
      </c>
    </row>
    <row r="662" spans="1:5" x14ac:dyDescent="0.25">
      <c r="A662">
        <v>23500180</v>
      </c>
      <c r="B662" t="s">
        <v>1829</v>
      </c>
      <c r="C662" t="s">
        <v>1829</v>
      </c>
      <c r="D662" t="s">
        <v>1829</v>
      </c>
      <c r="E662" t="s">
        <v>1829</v>
      </c>
    </row>
    <row r="663" spans="1:5" x14ac:dyDescent="0.25">
      <c r="A663">
        <v>23500181</v>
      </c>
      <c r="B663" t="s">
        <v>1830</v>
      </c>
      <c r="C663" t="s">
        <v>1830</v>
      </c>
      <c r="D663" t="s">
        <v>1830</v>
      </c>
      <c r="E663" t="s">
        <v>1830</v>
      </c>
    </row>
    <row r="664" spans="1:5" x14ac:dyDescent="0.25">
      <c r="A664">
        <v>23500182</v>
      </c>
      <c r="B664" t="s">
        <v>1831</v>
      </c>
      <c r="C664" t="s">
        <v>1831</v>
      </c>
      <c r="D664" t="s">
        <v>1831</v>
      </c>
      <c r="E664" t="s">
        <v>1831</v>
      </c>
    </row>
    <row r="665" spans="1:5" x14ac:dyDescent="0.25">
      <c r="A665">
        <v>23500183</v>
      </c>
      <c r="B665" t="s">
        <v>1832</v>
      </c>
      <c r="C665" t="s">
        <v>1832</v>
      </c>
      <c r="D665" t="s">
        <v>1832</v>
      </c>
      <c r="E665" t="s">
        <v>1832</v>
      </c>
    </row>
    <row r="666" spans="1:5" x14ac:dyDescent="0.25">
      <c r="A666">
        <v>23500184</v>
      </c>
      <c r="B666" t="s">
        <v>1833</v>
      </c>
      <c r="C666" t="s">
        <v>1833</v>
      </c>
      <c r="D666" t="s">
        <v>1833</v>
      </c>
      <c r="E666" t="s">
        <v>1833</v>
      </c>
    </row>
    <row r="667" spans="1:5" x14ac:dyDescent="0.25">
      <c r="A667">
        <v>23500185</v>
      </c>
      <c r="B667" t="s">
        <v>1834</v>
      </c>
      <c r="C667" t="s">
        <v>1834</v>
      </c>
      <c r="D667" t="s">
        <v>1834</v>
      </c>
      <c r="E667" t="s">
        <v>1834</v>
      </c>
    </row>
    <row r="668" spans="1:5" x14ac:dyDescent="0.25">
      <c r="A668">
        <v>23500186</v>
      </c>
      <c r="B668" t="s">
        <v>1835</v>
      </c>
      <c r="C668" t="s">
        <v>1835</v>
      </c>
      <c r="D668" t="s">
        <v>1835</v>
      </c>
      <c r="E668" t="s">
        <v>1835</v>
      </c>
    </row>
    <row r="669" spans="1:5" x14ac:dyDescent="0.25">
      <c r="A669">
        <v>23500187</v>
      </c>
      <c r="B669" t="s">
        <v>1836</v>
      </c>
      <c r="C669" t="s">
        <v>1836</v>
      </c>
      <c r="D669" t="s">
        <v>1836</v>
      </c>
      <c r="E669" t="s">
        <v>1836</v>
      </c>
    </row>
    <row r="670" spans="1:5" x14ac:dyDescent="0.25">
      <c r="A670">
        <v>23500189</v>
      </c>
      <c r="B670" t="s">
        <v>1837</v>
      </c>
      <c r="C670" t="s">
        <v>1837</v>
      </c>
      <c r="D670" t="s">
        <v>1837</v>
      </c>
      <c r="E670" t="s">
        <v>1837</v>
      </c>
    </row>
    <row r="671" spans="1:5" x14ac:dyDescent="0.25">
      <c r="A671">
        <v>23500190</v>
      </c>
      <c r="B671" t="s">
        <v>1838</v>
      </c>
      <c r="C671" t="s">
        <v>1838</v>
      </c>
      <c r="D671" t="s">
        <v>1838</v>
      </c>
      <c r="E671" t="s">
        <v>1838</v>
      </c>
    </row>
    <row r="672" spans="1:5" x14ac:dyDescent="0.25">
      <c r="A672">
        <v>23500191</v>
      </c>
      <c r="B672" t="s">
        <v>1839</v>
      </c>
      <c r="C672" t="s">
        <v>1839</v>
      </c>
      <c r="D672" t="s">
        <v>1839</v>
      </c>
      <c r="E672" t="s">
        <v>1839</v>
      </c>
    </row>
    <row r="673" spans="1:5" x14ac:dyDescent="0.25">
      <c r="A673">
        <v>23500192</v>
      </c>
      <c r="B673" t="s">
        <v>1840</v>
      </c>
      <c r="C673" t="s">
        <v>1840</v>
      </c>
      <c r="D673" t="s">
        <v>1840</v>
      </c>
      <c r="E673" t="s">
        <v>1840</v>
      </c>
    </row>
    <row r="674" spans="1:5" x14ac:dyDescent="0.25">
      <c r="A674">
        <v>23500193</v>
      </c>
      <c r="B674" t="s">
        <v>1841</v>
      </c>
      <c r="C674" t="s">
        <v>1841</v>
      </c>
      <c r="D674" t="s">
        <v>1841</v>
      </c>
      <c r="E674" t="s">
        <v>1841</v>
      </c>
    </row>
    <row r="675" spans="1:5" x14ac:dyDescent="0.25">
      <c r="A675">
        <v>23500194</v>
      </c>
      <c r="B675" t="s">
        <v>1842</v>
      </c>
      <c r="C675" t="s">
        <v>1842</v>
      </c>
      <c r="D675" t="s">
        <v>1842</v>
      </c>
      <c r="E675" t="s">
        <v>1842</v>
      </c>
    </row>
    <row r="676" spans="1:5" x14ac:dyDescent="0.25">
      <c r="A676">
        <v>23500195</v>
      </c>
      <c r="B676" t="s">
        <v>1843</v>
      </c>
      <c r="C676" t="s">
        <v>1843</v>
      </c>
      <c r="D676" t="s">
        <v>1843</v>
      </c>
      <c r="E676" t="s">
        <v>1843</v>
      </c>
    </row>
    <row r="677" spans="1:5" x14ac:dyDescent="0.25">
      <c r="A677">
        <v>23500196</v>
      </c>
      <c r="B677" t="s">
        <v>1844</v>
      </c>
      <c r="C677" t="s">
        <v>1844</v>
      </c>
      <c r="D677" t="s">
        <v>1844</v>
      </c>
      <c r="E677" t="s">
        <v>1844</v>
      </c>
    </row>
    <row r="678" spans="1:5" x14ac:dyDescent="0.25">
      <c r="A678">
        <v>23500197</v>
      </c>
      <c r="B678" t="s">
        <v>1845</v>
      </c>
      <c r="C678" t="s">
        <v>1845</v>
      </c>
      <c r="D678" t="s">
        <v>1845</v>
      </c>
      <c r="E678" t="s">
        <v>1845</v>
      </c>
    </row>
    <row r="679" spans="1:5" x14ac:dyDescent="0.25">
      <c r="A679">
        <v>23500198</v>
      </c>
      <c r="B679" t="s">
        <v>1846</v>
      </c>
      <c r="C679" t="s">
        <v>1846</v>
      </c>
      <c r="D679" t="s">
        <v>1846</v>
      </c>
      <c r="E679" t="s">
        <v>1846</v>
      </c>
    </row>
    <row r="680" spans="1:5" x14ac:dyDescent="0.25">
      <c r="A680">
        <v>23500199</v>
      </c>
      <c r="B680" t="s">
        <v>1847</v>
      </c>
      <c r="C680" t="s">
        <v>1847</v>
      </c>
      <c r="D680" t="s">
        <v>1847</v>
      </c>
      <c r="E680" t="s">
        <v>1847</v>
      </c>
    </row>
    <row r="681" spans="1:5" x14ac:dyDescent="0.25">
      <c r="A681">
        <v>23500200</v>
      </c>
      <c r="B681" t="s">
        <v>1848</v>
      </c>
      <c r="C681" t="s">
        <v>1848</v>
      </c>
      <c r="D681" t="s">
        <v>1848</v>
      </c>
      <c r="E681" t="s">
        <v>1848</v>
      </c>
    </row>
    <row r="682" spans="1:5" x14ac:dyDescent="0.25">
      <c r="A682">
        <v>23500201</v>
      </c>
      <c r="B682" t="s">
        <v>1849</v>
      </c>
      <c r="C682" t="s">
        <v>1849</v>
      </c>
      <c r="D682" t="s">
        <v>1849</v>
      </c>
      <c r="E682" t="s">
        <v>1849</v>
      </c>
    </row>
    <row r="683" spans="1:5" x14ac:dyDescent="0.25">
      <c r="A683">
        <v>23500202</v>
      </c>
      <c r="B683" t="s">
        <v>1850</v>
      </c>
      <c r="C683" t="s">
        <v>1850</v>
      </c>
      <c r="D683" t="s">
        <v>1850</v>
      </c>
      <c r="E683" t="s">
        <v>1850</v>
      </c>
    </row>
    <row r="684" spans="1:5" x14ac:dyDescent="0.25">
      <c r="A684">
        <v>23500203</v>
      </c>
      <c r="B684" t="s">
        <v>1851</v>
      </c>
      <c r="C684" t="s">
        <v>1852</v>
      </c>
      <c r="D684" t="s">
        <v>1852</v>
      </c>
      <c r="E684" t="s">
        <v>1851</v>
      </c>
    </row>
    <row r="685" spans="1:5" x14ac:dyDescent="0.25">
      <c r="A685">
        <v>23500204</v>
      </c>
      <c r="B685" t="s">
        <v>1853</v>
      </c>
      <c r="C685" t="s">
        <v>1854</v>
      </c>
      <c r="D685" t="s">
        <v>1854</v>
      </c>
      <c r="E685" t="s">
        <v>1853</v>
      </c>
    </row>
    <row r="686" spans="1:5" x14ac:dyDescent="0.25">
      <c r="A686">
        <v>23500205</v>
      </c>
      <c r="B686" t="s">
        <v>1855</v>
      </c>
      <c r="C686" t="s">
        <v>1856</v>
      </c>
      <c r="D686" t="s">
        <v>1856</v>
      </c>
      <c r="E686" t="s">
        <v>1855</v>
      </c>
    </row>
    <row r="687" spans="1:5" x14ac:dyDescent="0.25">
      <c r="A687">
        <v>23500206</v>
      </c>
      <c r="B687" t="s">
        <v>1857</v>
      </c>
      <c r="C687" t="s">
        <v>1857</v>
      </c>
      <c r="D687" t="s">
        <v>1857</v>
      </c>
      <c r="E687" t="s">
        <v>1857</v>
      </c>
    </row>
    <row r="688" spans="1:5" x14ac:dyDescent="0.25">
      <c r="A688">
        <v>23500207</v>
      </c>
      <c r="B688" t="s">
        <v>1858</v>
      </c>
      <c r="C688" t="s">
        <v>1858</v>
      </c>
      <c r="D688" t="s">
        <v>1858</v>
      </c>
      <c r="E688" t="s">
        <v>1858</v>
      </c>
    </row>
    <row r="689" spans="1:5" x14ac:dyDescent="0.25">
      <c r="A689">
        <v>23500208</v>
      </c>
      <c r="B689" t="s">
        <v>1859</v>
      </c>
      <c r="C689" t="s">
        <v>1859</v>
      </c>
      <c r="D689" t="s">
        <v>1859</v>
      </c>
      <c r="E689" t="s">
        <v>1859</v>
      </c>
    </row>
    <row r="690" spans="1:5" x14ac:dyDescent="0.25">
      <c r="A690">
        <v>23500209</v>
      </c>
      <c r="B690" t="s">
        <v>1860</v>
      </c>
      <c r="C690" t="s">
        <v>1861</v>
      </c>
      <c r="D690" t="s">
        <v>1861</v>
      </c>
      <c r="E690" t="s">
        <v>1860</v>
      </c>
    </row>
    <row r="691" spans="1:5" x14ac:dyDescent="0.25">
      <c r="A691">
        <v>23500210</v>
      </c>
      <c r="B691" t="s">
        <v>1862</v>
      </c>
      <c r="C691" t="s">
        <v>1863</v>
      </c>
      <c r="D691" t="s">
        <v>1863</v>
      </c>
      <c r="E691" t="s">
        <v>1862</v>
      </c>
    </row>
    <row r="692" spans="1:5" x14ac:dyDescent="0.25">
      <c r="A692">
        <v>23500211</v>
      </c>
      <c r="B692" t="s">
        <v>1864</v>
      </c>
      <c r="C692" t="s">
        <v>1865</v>
      </c>
      <c r="D692" t="s">
        <v>1865</v>
      </c>
      <c r="E692" t="s">
        <v>1864</v>
      </c>
    </row>
    <row r="693" spans="1:5" x14ac:dyDescent="0.25">
      <c r="A693">
        <v>23500212</v>
      </c>
      <c r="B693" t="s">
        <v>1866</v>
      </c>
      <c r="C693" t="s">
        <v>1866</v>
      </c>
      <c r="D693" t="s">
        <v>1866</v>
      </c>
      <c r="E693" t="s">
        <v>1866</v>
      </c>
    </row>
    <row r="694" spans="1:5" x14ac:dyDescent="0.25">
      <c r="A694">
        <v>23500213</v>
      </c>
      <c r="B694" t="s">
        <v>1867</v>
      </c>
      <c r="C694" t="s">
        <v>1867</v>
      </c>
      <c r="D694" t="s">
        <v>1867</v>
      </c>
      <c r="E694" t="s">
        <v>1867</v>
      </c>
    </row>
    <row r="695" spans="1:5" x14ac:dyDescent="0.25">
      <c r="A695">
        <v>23500214</v>
      </c>
      <c r="B695" t="s">
        <v>1868</v>
      </c>
      <c r="C695" t="s">
        <v>1869</v>
      </c>
      <c r="D695" t="s">
        <v>1869</v>
      </c>
      <c r="E695" t="s">
        <v>1868</v>
      </c>
    </row>
    <row r="696" spans="1:5" x14ac:dyDescent="0.25">
      <c r="A696">
        <v>23500215</v>
      </c>
      <c r="B696" t="s">
        <v>1870</v>
      </c>
      <c r="C696" t="s">
        <v>1870</v>
      </c>
      <c r="D696" t="s">
        <v>1870</v>
      </c>
      <c r="E696" t="s">
        <v>1870</v>
      </c>
    </row>
    <row r="697" spans="1:5" x14ac:dyDescent="0.25">
      <c r="A697">
        <v>23500216</v>
      </c>
      <c r="B697" t="s">
        <v>1871</v>
      </c>
      <c r="C697" t="s">
        <v>1871</v>
      </c>
      <c r="D697" t="s">
        <v>1871</v>
      </c>
      <c r="E697" t="s">
        <v>1871</v>
      </c>
    </row>
    <row r="698" spans="1:5" x14ac:dyDescent="0.25">
      <c r="A698">
        <v>23500217</v>
      </c>
      <c r="B698" t="s">
        <v>1872</v>
      </c>
      <c r="C698" t="s">
        <v>1873</v>
      </c>
      <c r="D698" t="s">
        <v>1873</v>
      </c>
      <c r="E698" t="s">
        <v>1872</v>
      </c>
    </row>
    <row r="699" spans="1:5" x14ac:dyDescent="0.25">
      <c r="A699">
        <v>23500218</v>
      </c>
      <c r="B699" t="s">
        <v>1874</v>
      </c>
      <c r="C699" t="s">
        <v>1874</v>
      </c>
      <c r="D699" t="s">
        <v>1874</v>
      </c>
      <c r="E699" t="s">
        <v>1874</v>
      </c>
    </row>
    <row r="700" spans="1:5" x14ac:dyDescent="0.25">
      <c r="A700">
        <v>23500219</v>
      </c>
      <c r="B700" t="s">
        <v>1875</v>
      </c>
      <c r="C700" t="s">
        <v>1875</v>
      </c>
      <c r="D700" t="s">
        <v>1875</v>
      </c>
      <c r="E700" t="s">
        <v>1875</v>
      </c>
    </row>
    <row r="701" spans="1:5" x14ac:dyDescent="0.25">
      <c r="A701">
        <v>23500220</v>
      </c>
      <c r="B701" t="s">
        <v>1876</v>
      </c>
      <c r="C701" t="s">
        <v>1876</v>
      </c>
      <c r="D701" t="s">
        <v>1876</v>
      </c>
      <c r="E701" t="s">
        <v>1876</v>
      </c>
    </row>
    <row r="702" spans="1:5" x14ac:dyDescent="0.25">
      <c r="A702">
        <v>23500221</v>
      </c>
      <c r="B702" t="s">
        <v>1877</v>
      </c>
      <c r="C702" t="s">
        <v>1877</v>
      </c>
      <c r="D702" t="s">
        <v>1877</v>
      </c>
      <c r="E702" t="s">
        <v>1877</v>
      </c>
    </row>
    <row r="703" spans="1:5" x14ac:dyDescent="0.25">
      <c r="A703">
        <v>23500222</v>
      </c>
      <c r="B703" t="s">
        <v>1878</v>
      </c>
      <c r="C703" t="s">
        <v>1878</v>
      </c>
      <c r="D703" t="s">
        <v>1878</v>
      </c>
      <c r="E703" t="s">
        <v>1878</v>
      </c>
    </row>
    <row r="704" spans="1:5" x14ac:dyDescent="0.25">
      <c r="A704">
        <v>23500223</v>
      </c>
      <c r="B704" t="s">
        <v>1879</v>
      </c>
      <c r="C704" t="s">
        <v>1879</v>
      </c>
      <c r="D704" t="s">
        <v>1879</v>
      </c>
      <c r="E704" t="s">
        <v>1879</v>
      </c>
    </row>
    <row r="705" spans="1:5" x14ac:dyDescent="0.25">
      <c r="A705">
        <v>23500224</v>
      </c>
      <c r="B705" t="s">
        <v>1880</v>
      </c>
      <c r="C705" t="s">
        <v>1880</v>
      </c>
      <c r="D705" t="s">
        <v>1880</v>
      </c>
      <c r="E705" t="s">
        <v>1880</v>
      </c>
    </row>
    <row r="706" spans="1:5" x14ac:dyDescent="0.25">
      <c r="A706">
        <v>23500225</v>
      </c>
      <c r="B706" t="s">
        <v>1881</v>
      </c>
      <c r="C706" t="s">
        <v>1881</v>
      </c>
      <c r="D706" t="s">
        <v>1881</v>
      </c>
      <c r="E706" t="s">
        <v>1881</v>
      </c>
    </row>
    <row r="707" spans="1:5" x14ac:dyDescent="0.25">
      <c r="A707">
        <v>23500226</v>
      </c>
      <c r="B707" t="s">
        <v>1882</v>
      </c>
      <c r="C707" t="s">
        <v>1882</v>
      </c>
      <c r="D707" t="s">
        <v>1882</v>
      </c>
      <c r="E707" t="s">
        <v>1882</v>
      </c>
    </row>
    <row r="708" spans="1:5" x14ac:dyDescent="0.25">
      <c r="A708">
        <v>23500227</v>
      </c>
      <c r="B708" t="s">
        <v>1883</v>
      </c>
      <c r="C708" t="s">
        <v>1883</v>
      </c>
      <c r="D708" t="s">
        <v>1883</v>
      </c>
      <c r="E708" t="s">
        <v>1883</v>
      </c>
    </row>
    <row r="709" spans="1:5" x14ac:dyDescent="0.25">
      <c r="A709">
        <v>23500228</v>
      </c>
      <c r="B709" t="s">
        <v>1884</v>
      </c>
      <c r="C709" t="s">
        <v>1884</v>
      </c>
      <c r="D709" t="s">
        <v>1884</v>
      </c>
      <c r="E709" t="s">
        <v>1884</v>
      </c>
    </row>
    <row r="710" spans="1:5" x14ac:dyDescent="0.25">
      <c r="A710">
        <v>23500229</v>
      </c>
      <c r="B710" t="s">
        <v>1885</v>
      </c>
      <c r="C710" t="s">
        <v>1885</v>
      </c>
      <c r="D710" t="s">
        <v>1885</v>
      </c>
      <c r="E710" t="s">
        <v>1885</v>
      </c>
    </row>
    <row r="711" spans="1:5" x14ac:dyDescent="0.25">
      <c r="A711">
        <v>23500230</v>
      </c>
      <c r="B711" t="s">
        <v>1886</v>
      </c>
      <c r="C711" t="s">
        <v>1886</v>
      </c>
      <c r="D711" t="s">
        <v>1886</v>
      </c>
      <c r="E711" t="s">
        <v>1886</v>
      </c>
    </row>
    <row r="712" spans="1:5" x14ac:dyDescent="0.25">
      <c r="A712">
        <v>23500231</v>
      </c>
      <c r="B712" t="s">
        <v>1887</v>
      </c>
      <c r="C712" t="s">
        <v>1887</v>
      </c>
      <c r="D712" t="s">
        <v>1887</v>
      </c>
      <c r="E712" t="s">
        <v>1887</v>
      </c>
    </row>
    <row r="713" spans="1:5" x14ac:dyDescent="0.25">
      <c r="A713">
        <v>23500232</v>
      </c>
      <c r="B713" t="s">
        <v>1888</v>
      </c>
      <c r="C713" t="s">
        <v>1888</v>
      </c>
      <c r="D713" t="s">
        <v>1888</v>
      </c>
      <c r="E713" t="s">
        <v>1888</v>
      </c>
    </row>
    <row r="714" spans="1:5" x14ac:dyDescent="0.25">
      <c r="A714">
        <v>23500233</v>
      </c>
      <c r="B714" t="s">
        <v>1889</v>
      </c>
      <c r="C714" t="s">
        <v>1889</v>
      </c>
      <c r="D714" t="s">
        <v>1889</v>
      </c>
      <c r="E714" t="s">
        <v>1889</v>
      </c>
    </row>
    <row r="715" spans="1:5" x14ac:dyDescent="0.25">
      <c r="A715">
        <v>23500234</v>
      </c>
      <c r="B715" t="s">
        <v>1890</v>
      </c>
      <c r="C715" t="s">
        <v>1891</v>
      </c>
      <c r="D715" t="s">
        <v>1891</v>
      </c>
      <c r="E715" t="s">
        <v>1890</v>
      </c>
    </row>
    <row r="716" spans="1:5" x14ac:dyDescent="0.25">
      <c r="A716">
        <v>23500235</v>
      </c>
      <c r="B716" t="s">
        <v>1892</v>
      </c>
      <c r="C716" t="s">
        <v>1892</v>
      </c>
      <c r="D716" t="s">
        <v>1892</v>
      </c>
      <c r="E716" t="s">
        <v>1892</v>
      </c>
    </row>
    <row r="717" spans="1:5" x14ac:dyDescent="0.25">
      <c r="A717">
        <v>23500236</v>
      </c>
      <c r="B717" t="s">
        <v>1893</v>
      </c>
      <c r="C717" t="s">
        <v>1893</v>
      </c>
      <c r="D717" t="s">
        <v>1893</v>
      </c>
      <c r="E717" t="s">
        <v>1893</v>
      </c>
    </row>
    <row r="718" spans="1:5" x14ac:dyDescent="0.25">
      <c r="A718">
        <v>23500237</v>
      </c>
      <c r="B718" t="s">
        <v>1894</v>
      </c>
      <c r="C718" t="s">
        <v>1894</v>
      </c>
      <c r="D718" t="s">
        <v>1894</v>
      </c>
      <c r="E718" t="s">
        <v>1894</v>
      </c>
    </row>
    <row r="719" spans="1:5" x14ac:dyDescent="0.25">
      <c r="A719">
        <v>23500238</v>
      </c>
      <c r="B719" t="s">
        <v>1895</v>
      </c>
      <c r="C719" t="s">
        <v>1895</v>
      </c>
      <c r="D719" t="s">
        <v>1895</v>
      </c>
      <c r="E719" t="s">
        <v>1895</v>
      </c>
    </row>
    <row r="720" spans="1:5" x14ac:dyDescent="0.25">
      <c r="A720">
        <v>23500239</v>
      </c>
      <c r="B720" t="s">
        <v>1896</v>
      </c>
      <c r="C720" t="s">
        <v>1896</v>
      </c>
      <c r="D720" t="s">
        <v>1896</v>
      </c>
      <c r="E720" t="s">
        <v>1896</v>
      </c>
    </row>
    <row r="721" spans="1:5" x14ac:dyDescent="0.25">
      <c r="A721">
        <v>23500240</v>
      </c>
      <c r="B721" t="s">
        <v>1897</v>
      </c>
      <c r="C721" t="s">
        <v>1897</v>
      </c>
      <c r="D721" t="s">
        <v>1897</v>
      </c>
      <c r="E721" t="s">
        <v>1897</v>
      </c>
    </row>
    <row r="722" spans="1:5" x14ac:dyDescent="0.25">
      <c r="A722">
        <v>23500241</v>
      </c>
      <c r="B722" t="s">
        <v>1898</v>
      </c>
      <c r="C722" t="s">
        <v>1898</v>
      </c>
      <c r="D722" t="s">
        <v>1898</v>
      </c>
      <c r="E722" t="s">
        <v>1898</v>
      </c>
    </row>
    <row r="723" spans="1:5" x14ac:dyDescent="0.25">
      <c r="A723">
        <v>23500242</v>
      </c>
      <c r="B723" t="s">
        <v>1899</v>
      </c>
      <c r="C723" t="s">
        <v>1899</v>
      </c>
      <c r="D723" t="s">
        <v>1899</v>
      </c>
      <c r="E723" t="s">
        <v>1899</v>
      </c>
    </row>
    <row r="724" spans="1:5" x14ac:dyDescent="0.25">
      <c r="A724">
        <v>23500243</v>
      </c>
      <c r="B724" t="s">
        <v>1900</v>
      </c>
      <c r="C724" t="s">
        <v>1900</v>
      </c>
      <c r="D724" t="s">
        <v>1900</v>
      </c>
      <c r="E724" t="s">
        <v>1900</v>
      </c>
    </row>
    <row r="725" spans="1:5" x14ac:dyDescent="0.25">
      <c r="A725">
        <v>23500244</v>
      </c>
      <c r="B725" t="s">
        <v>1901</v>
      </c>
      <c r="C725" t="s">
        <v>1901</v>
      </c>
      <c r="D725" t="s">
        <v>1901</v>
      </c>
      <c r="E725" t="s">
        <v>1901</v>
      </c>
    </row>
    <row r="726" spans="1:5" x14ac:dyDescent="0.25">
      <c r="A726">
        <v>23500245</v>
      </c>
      <c r="B726" t="s">
        <v>1902</v>
      </c>
      <c r="C726" t="s">
        <v>1902</v>
      </c>
      <c r="D726" t="s">
        <v>1902</v>
      </c>
      <c r="E726" t="s">
        <v>1902</v>
      </c>
    </row>
    <row r="727" spans="1:5" x14ac:dyDescent="0.25">
      <c r="A727">
        <v>23500246</v>
      </c>
      <c r="B727" t="s">
        <v>1903</v>
      </c>
      <c r="C727" t="s">
        <v>1904</v>
      </c>
      <c r="D727" t="s">
        <v>1904</v>
      </c>
      <c r="E727" t="s">
        <v>1903</v>
      </c>
    </row>
    <row r="728" spans="1:5" x14ac:dyDescent="0.25">
      <c r="A728">
        <v>23500248</v>
      </c>
      <c r="B728" t="s">
        <v>1905</v>
      </c>
      <c r="C728" t="s">
        <v>1905</v>
      </c>
      <c r="D728" t="s">
        <v>1905</v>
      </c>
      <c r="E728" t="s">
        <v>1905</v>
      </c>
    </row>
    <row r="729" spans="1:5" x14ac:dyDescent="0.25">
      <c r="A729">
        <v>23500251</v>
      </c>
      <c r="B729" t="s">
        <v>1906</v>
      </c>
      <c r="C729" t="s">
        <v>1907</v>
      </c>
      <c r="D729" t="s">
        <v>1907</v>
      </c>
      <c r="E729" t="s">
        <v>1906</v>
      </c>
    </row>
    <row r="730" spans="1:5" x14ac:dyDescent="0.25">
      <c r="A730">
        <v>23500252</v>
      </c>
      <c r="B730" t="s">
        <v>1908</v>
      </c>
      <c r="C730" t="s">
        <v>1908</v>
      </c>
      <c r="D730" t="s">
        <v>1908</v>
      </c>
      <c r="E730" t="s">
        <v>1908</v>
      </c>
    </row>
    <row r="731" spans="1:5" x14ac:dyDescent="0.25">
      <c r="A731">
        <v>23500253</v>
      </c>
      <c r="B731" t="s">
        <v>1909</v>
      </c>
      <c r="C731" t="s">
        <v>1910</v>
      </c>
      <c r="D731" t="s">
        <v>1910</v>
      </c>
      <c r="E731" t="s">
        <v>1909</v>
      </c>
    </row>
    <row r="732" spans="1:5" x14ac:dyDescent="0.25">
      <c r="A732">
        <v>23500254</v>
      </c>
      <c r="B732" t="s">
        <v>1911</v>
      </c>
      <c r="C732" t="s">
        <v>1911</v>
      </c>
      <c r="D732" t="s">
        <v>1911</v>
      </c>
      <c r="E732" t="s">
        <v>1911</v>
      </c>
    </row>
    <row r="733" spans="1:5" x14ac:dyDescent="0.25">
      <c r="A733">
        <v>23500256</v>
      </c>
      <c r="B733" t="s">
        <v>1912</v>
      </c>
      <c r="C733" t="s">
        <v>1912</v>
      </c>
      <c r="D733" t="s">
        <v>1912</v>
      </c>
      <c r="E733" t="s">
        <v>1912</v>
      </c>
    </row>
    <row r="734" spans="1:5" x14ac:dyDescent="0.25">
      <c r="A734">
        <v>23500262</v>
      </c>
      <c r="B734" t="s">
        <v>1913</v>
      </c>
      <c r="C734" t="s">
        <v>1913</v>
      </c>
      <c r="D734" t="s">
        <v>1913</v>
      </c>
      <c r="E734" t="s">
        <v>1913</v>
      </c>
    </row>
    <row r="735" spans="1:5" x14ac:dyDescent="0.25">
      <c r="A735">
        <v>23500263</v>
      </c>
      <c r="B735" t="s">
        <v>1914</v>
      </c>
      <c r="C735" t="s">
        <v>1914</v>
      </c>
      <c r="D735" t="s">
        <v>1914</v>
      </c>
      <c r="E735" t="s">
        <v>1914</v>
      </c>
    </row>
    <row r="736" spans="1:5" x14ac:dyDescent="0.25">
      <c r="A736">
        <v>23500264</v>
      </c>
      <c r="B736" t="s">
        <v>1915</v>
      </c>
      <c r="C736" t="s">
        <v>1916</v>
      </c>
      <c r="D736" t="s">
        <v>1916</v>
      </c>
      <c r="E736" t="s">
        <v>1915</v>
      </c>
    </row>
    <row r="737" spans="1:5" x14ac:dyDescent="0.25">
      <c r="A737">
        <v>23500265</v>
      </c>
      <c r="B737" t="s">
        <v>1456</v>
      </c>
      <c r="C737" t="s">
        <v>1457</v>
      </c>
      <c r="D737" t="s">
        <v>1457</v>
      </c>
      <c r="E737" t="s">
        <v>1456</v>
      </c>
    </row>
    <row r="738" spans="1:5" x14ac:dyDescent="0.25">
      <c r="A738">
        <v>23500269</v>
      </c>
      <c r="B738" t="s">
        <v>1917</v>
      </c>
      <c r="C738" t="s">
        <v>1917</v>
      </c>
      <c r="D738" t="s">
        <v>1917</v>
      </c>
      <c r="E738" t="s">
        <v>1917</v>
      </c>
    </row>
    <row r="739" spans="1:5" x14ac:dyDescent="0.25">
      <c r="A739">
        <v>23500271</v>
      </c>
      <c r="B739" t="s">
        <v>1918</v>
      </c>
      <c r="C739" t="s">
        <v>1918</v>
      </c>
      <c r="D739" t="s">
        <v>1918</v>
      </c>
      <c r="E739" t="s">
        <v>1918</v>
      </c>
    </row>
    <row r="740" spans="1:5" x14ac:dyDescent="0.25">
      <c r="A740">
        <v>23500273</v>
      </c>
      <c r="B740" t="s">
        <v>59</v>
      </c>
      <c r="C740" t="s">
        <v>59</v>
      </c>
      <c r="D740" t="s">
        <v>59</v>
      </c>
      <c r="E740" t="s">
        <v>59</v>
      </c>
    </row>
    <row r="741" spans="1:5" x14ac:dyDescent="0.25">
      <c r="A741">
        <v>23500276</v>
      </c>
      <c r="B741" t="s">
        <v>1919</v>
      </c>
      <c r="C741" t="s">
        <v>1920</v>
      </c>
      <c r="D741" t="s">
        <v>1920</v>
      </c>
      <c r="E741" t="s">
        <v>1919</v>
      </c>
    </row>
    <row r="742" spans="1:5" x14ac:dyDescent="0.25">
      <c r="A742">
        <v>23500277</v>
      </c>
      <c r="B742" t="s">
        <v>1921</v>
      </c>
      <c r="C742" t="s">
        <v>1921</v>
      </c>
      <c r="D742" t="s">
        <v>1921</v>
      </c>
      <c r="E742" t="s">
        <v>1921</v>
      </c>
    </row>
    <row r="743" spans="1:5" x14ac:dyDescent="0.25">
      <c r="A743">
        <v>23500282</v>
      </c>
      <c r="B743" t="s">
        <v>1922</v>
      </c>
      <c r="C743" t="s">
        <v>1922</v>
      </c>
      <c r="D743" t="s">
        <v>1922</v>
      </c>
      <c r="E743" t="s">
        <v>1922</v>
      </c>
    </row>
    <row r="744" spans="1:5" x14ac:dyDescent="0.25">
      <c r="A744">
        <v>23500284</v>
      </c>
      <c r="B744" t="s">
        <v>1923</v>
      </c>
      <c r="C744" t="s">
        <v>1923</v>
      </c>
      <c r="D744" t="s">
        <v>1923</v>
      </c>
      <c r="E744" t="s">
        <v>1923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1924</v>
      </c>
      <c r="C746" t="s">
        <v>1924</v>
      </c>
      <c r="D746" t="s">
        <v>1924</v>
      </c>
      <c r="E746" t="s">
        <v>1924</v>
      </c>
    </row>
    <row r="747" spans="1:5" x14ac:dyDescent="0.25">
      <c r="A747">
        <v>23500287</v>
      </c>
      <c r="B747" t="s">
        <v>1925</v>
      </c>
      <c r="C747" t="s">
        <v>1926</v>
      </c>
      <c r="D747" t="s">
        <v>1926</v>
      </c>
      <c r="E747" t="s">
        <v>1925</v>
      </c>
    </row>
    <row r="748" spans="1:5" x14ac:dyDescent="0.25">
      <c r="A748">
        <v>23500288</v>
      </c>
      <c r="B748" t="s">
        <v>1927</v>
      </c>
      <c r="C748" t="s">
        <v>1928</v>
      </c>
      <c r="D748" t="s">
        <v>1928</v>
      </c>
      <c r="E748" t="s">
        <v>1927</v>
      </c>
    </row>
    <row r="749" spans="1:5" x14ac:dyDescent="0.25">
      <c r="A749">
        <v>23500289</v>
      </c>
      <c r="B749" t="s">
        <v>1929</v>
      </c>
      <c r="C749" t="s">
        <v>1930</v>
      </c>
      <c r="D749" t="s">
        <v>1930</v>
      </c>
      <c r="E749" t="s">
        <v>1929</v>
      </c>
    </row>
    <row r="750" spans="1:5" x14ac:dyDescent="0.25">
      <c r="A750">
        <v>23500290</v>
      </c>
      <c r="B750" t="s">
        <v>675</v>
      </c>
      <c r="C750" t="s">
        <v>394</v>
      </c>
      <c r="D750" t="s">
        <v>394</v>
      </c>
      <c r="E750" t="s">
        <v>675</v>
      </c>
    </row>
    <row r="751" spans="1:5" x14ac:dyDescent="0.25">
      <c r="A751">
        <v>23500291</v>
      </c>
      <c r="B751" t="s">
        <v>1931</v>
      </c>
      <c r="C751" t="s">
        <v>1932</v>
      </c>
      <c r="D751" t="s">
        <v>1932</v>
      </c>
      <c r="E751" t="s">
        <v>1931</v>
      </c>
    </row>
    <row r="752" spans="1:5" x14ac:dyDescent="0.25">
      <c r="A752">
        <v>23500292</v>
      </c>
      <c r="B752" t="s">
        <v>1933</v>
      </c>
      <c r="C752" t="s">
        <v>1933</v>
      </c>
      <c r="D752" t="s">
        <v>1933</v>
      </c>
      <c r="E752" t="s">
        <v>1933</v>
      </c>
    </row>
    <row r="753" spans="1:5" x14ac:dyDescent="0.25">
      <c r="A753">
        <v>23500293</v>
      </c>
      <c r="B753" t="s">
        <v>1934</v>
      </c>
      <c r="C753" t="s">
        <v>1935</v>
      </c>
      <c r="D753" t="s">
        <v>1935</v>
      </c>
      <c r="E753" t="s">
        <v>1934</v>
      </c>
    </row>
    <row r="754" spans="1:5" x14ac:dyDescent="0.25">
      <c r="A754">
        <v>23500294</v>
      </c>
      <c r="B754" t="s">
        <v>1936</v>
      </c>
      <c r="C754" t="s">
        <v>1937</v>
      </c>
      <c r="D754" t="s">
        <v>1937</v>
      </c>
      <c r="E754" t="s">
        <v>1936</v>
      </c>
    </row>
    <row r="755" spans="1:5" x14ac:dyDescent="0.25">
      <c r="A755">
        <v>23500296</v>
      </c>
      <c r="B755" t="s">
        <v>1938</v>
      </c>
      <c r="C755" t="s">
        <v>1939</v>
      </c>
      <c r="D755" t="s">
        <v>1939</v>
      </c>
      <c r="E755" t="s">
        <v>1938</v>
      </c>
    </row>
    <row r="756" spans="1:5" x14ac:dyDescent="0.25">
      <c r="A756">
        <v>23500297</v>
      </c>
      <c r="B756" t="s">
        <v>1940</v>
      </c>
      <c r="C756" t="s">
        <v>1940</v>
      </c>
      <c r="D756" t="s">
        <v>1940</v>
      </c>
      <c r="E756" t="s">
        <v>1940</v>
      </c>
    </row>
    <row r="757" spans="1:5" x14ac:dyDescent="0.25">
      <c r="A757">
        <v>23500298</v>
      </c>
      <c r="B757" t="s">
        <v>1941</v>
      </c>
      <c r="C757" t="s">
        <v>1941</v>
      </c>
      <c r="D757" t="s">
        <v>1941</v>
      </c>
      <c r="E757" t="s">
        <v>1941</v>
      </c>
    </row>
    <row r="758" spans="1:5" x14ac:dyDescent="0.25">
      <c r="A758">
        <v>23500299</v>
      </c>
      <c r="B758" t="s">
        <v>1942</v>
      </c>
      <c r="C758" t="s">
        <v>1942</v>
      </c>
      <c r="D758" t="s">
        <v>1942</v>
      </c>
      <c r="E758" t="s">
        <v>1942</v>
      </c>
    </row>
    <row r="759" spans="1:5" x14ac:dyDescent="0.25">
      <c r="A759">
        <v>23500300</v>
      </c>
      <c r="B759" t="s">
        <v>1943</v>
      </c>
      <c r="C759" t="s">
        <v>1943</v>
      </c>
      <c r="D759" t="s">
        <v>1943</v>
      </c>
      <c r="E759" t="s">
        <v>1943</v>
      </c>
    </row>
    <row r="760" spans="1:5" x14ac:dyDescent="0.25">
      <c r="A760">
        <v>23500301</v>
      </c>
      <c r="B760" t="s">
        <v>1944</v>
      </c>
      <c r="C760" t="s">
        <v>1944</v>
      </c>
      <c r="D760" t="s">
        <v>1944</v>
      </c>
      <c r="E760" t="s">
        <v>1944</v>
      </c>
    </row>
    <row r="761" spans="1:5" x14ac:dyDescent="0.25">
      <c r="A761">
        <v>23500302</v>
      </c>
      <c r="B761" t="s">
        <v>1945</v>
      </c>
      <c r="C761" t="s">
        <v>1945</v>
      </c>
      <c r="D761" t="s">
        <v>1945</v>
      </c>
      <c r="E761" t="s">
        <v>1945</v>
      </c>
    </row>
    <row r="762" spans="1:5" x14ac:dyDescent="0.25">
      <c r="A762">
        <v>23500303</v>
      </c>
      <c r="B762" t="s">
        <v>1946</v>
      </c>
      <c r="C762" t="s">
        <v>1946</v>
      </c>
      <c r="D762" t="s">
        <v>1946</v>
      </c>
      <c r="E762" t="s">
        <v>1946</v>
      </c>
    </row>
    <row r="763" spans="1:5" x14ac:dyDescent="0.25">
      <c r="A763">
        <v>23500304</v>
      </c>
      <c r="B763" t="s">
        <v>1947</v>
      </c>
      <c r="C763" t="s">
        <v>1947</v>
      </c>
      <c r="D763" t="s">
        <v>1947</v>
      </c>
      <c r="E763" t="s">
        <v>1947</v>
      </c>
    </row>
    <row r="764" spans="1:5" x14ac:dyDescent="0.25">
      <c r="A764">
        <v>23500305</v>
      </c>
      <c r="B764" t="s">
        <v>1945</v>
      </c>
      <c r="C764" t="s">
        <v>1945</v>
      </c>
      <c r="D764" t="s">
        <v>1945</v>
      </c>
      <c r="E764" t="s">
        <v>1945</v>
      </c>
    </row>
    <row r="765" spans="1:5" x14ac:dyDescent="0.25">
      <c r="A765">
        <v>23500306</v>
      </c>
      <c r="B765" t="s">
        <v>1948</v>
      </c>
      <c r="C765" t="s">
        <v>1948</v>
      </c>
      <c r="D765" t="s">
        <v>1948</v>
      </c>
      <c r="E765" t="s">
        <v>1948</v>
      </c>
    </row>
    <row r="766" spans="1:5" x14ac:dyDescent="0.25">
      <c r="A766">
        <v>23500307</v>
      </c>
      <c r="B766" t="s">
        <v>1949</v>
      </c>
      <c r="C766" t="s">
        <v>1950</v>
      </c>
      <c r="D766" t="s">
        <v>1950</v>
      </c>
      <c r="E766" t="s">
        <v>1949</v>
      </c>
    </row>
    <row r="767" spans="1:5" x14ac:dyDescent="0.25">
      <c r="A767">
        <v>23500309</v>
      </c>
      <c r="B767" t="s">
        <v>1951</v>
      </c>
      <c r="C767" t="s">
        <v>1952</v>
      </c>
      <c r="D767" t="s">
        <v>1952</v>
      </c>
      <c r="E767" t="s">
        <v>1951</v>
      </c>
    </row>
    <row r="768" spans="1:5" x14ac:dyDescent="0.25">
      <c r="A768">
        <v>23500310</v>
      </c>
      <c r="B768" t="s">
        <v>1953</v>
      </c>
      <c r="C768" t="s">
        <v>1953</v>
      </c>
      <c r="D768" t="s">
        <v>1953</v>
      </c>
      <c r="E768" t="s">
        <v>1953</v>
      </c>
    </row>
    <row r="769" spans="1:5" x14ac:dyDescent="0.25">
      <c r="A769">
        <v>23500311</v>
      </c>
      <c r="B769" t="s">
        <v>1954</v>
      </c>
      <c r="C769" t="s">
        <v>1955</v>
      </c>
      <c r="D769" t="s">
        <v>1955</v>
      </c>
      <c r="E769" t="s">
        <v>1954</v>
      </c>
    </row>
    <row r="770" spans="1:5" x14ac:dyDescent="0.25">
      <c r="A770">
        <v>23500312</v>
      </c>
      <c r="B770" t="s">
        <v>1956</v>
      </c>
      <c r="C770" t="s">
        <v>1957</v>
      </c>
      <c r="D770" t="s">
        <v>1957</v>
      </c>
      <c r="E770" t="s">
        <v>1956</v>
      </c>
    </row>
    <row r="771" spans="1:5" x14ac:dyDescent="0.25">
      <c r="A771">
        <v>23500314</v>
      </c>
      <c r="B771" t="s">
        <v>1958</v>
      </c>
      <c r="C771" t="s">
        <v>1959</v>
      </c>
      <c r="D771" t="s">
        <v>1959</v>
      </c>
      <c r="E771" t="s">
        <v>1958</v>
      </c>
    </row>
    <row r="772" spans="1:5" x14ac:dyDescent="0.25">
      <c r="A772">
        <v>23500315</v>
      </c>
      <c r="B772" t="s">
        <v>1960</v>
      </c>
      <c r="C772" t="s">
        <v>1961</v>
      </c>
      <c r="D772" t="s">
        <v>1961</v>
      </c>
      <c r="E772" t="s">
        <v>1960</v>
      </c>
    </row>
    <row r="773" spans="1:5" x14ac:dyDescent="0.25">
      <c r="A773">
        <v>23500316</v>
      </c>
      <c r="B773" t="s">
        <v>1962</v>
      </c>
      <c r="C773" t="s">
        <v>1963</v>
      </c>
      <c r="D773" t="s">
        <v>1963</v>
      </c>
      <c r="E773" t="s">
        <v>1962</v>
      </c>
    </row>
    <row r="774" spans="1:5" x14ac:dyDescent="0.25">
      <c r="A774">
        <v>23500318</v>
      </c>
      <c r="B774" t="s">
        <v>1964</v>
      </c>
      <c r="C774" t="s">
        <v>1965</v>
      </c>
      <c r="D774" t="s">
        <v>1965</v>
      </c>
      <c r="E774" t="s">
        <v>1964</v>
      </c>
    </row>
    <row r="775" spans="1:5" x14ac:dyDescent="0.25">
      <c r="A775">
        <v>23500319</v>
      </c>
      <c r="B775" t="s">
        <v>1966</v>
      </c>
      <c r="C775" t="s">
        <v>1967</v>
      </c>
      <c r="D775" t="s">
        <v>1967</v>
      </c>
      <c r="E775" t="s">
        <v>1966</v>
      </c>
    </row>
    <row r="776" spans="1:5" x14ac:dyDescent="0.25">
      <c r="A776">
        <v>23500321</v>
      </c>
      <c r="B776" t="s">
        <v>1968</v>
      </c>
      <c r="C776" t="s">
        <v>1969</v>
      </c>
      <c r="D776" t="s">
        <v>1969</v>
      </c>
      <c r="E776" t="s">
        <v>1968</v>
      </c>
    </row>
    <row r="777" spans="1:5" x14ac:dyDescent="0.25">
      <c r="A777">
        <v>23500322</v>
      </c>
      <c r="B777" t="s">
        <v>1970</v>
      </c>
      <c r="C777" t="s">
        <v>1971</v>
      </c>
      <c r="D777" t="s">
        <v>1971</v>
      </c>
      <c r="E777" t="s">
        <v>1970</v>
      </c>
    </row>
    <row r="778" spans="1:5" x14ac:dyDescent="0.25">
      <c r="A778">
        <v>23500323</v>
      </c>
      <c r="B778" t="s">
        <v>1972</v>
      </c>
      <c r="C778" t="s">
        <v>1972</v>
      </c>
      <c r="D778" t="s">
        <v>1972</v>
      </c>
      <c r="E778" t="s">
        <v>1972</v>
      </c>
    </row>
    <row r="779" spans="1:5" x14ac:dyDescent="0.25">
      <c r="A779">
        <v>23500324</v>
      </c>
      <c r="B779" t="s">
        <v>1973</v>
      </c>
      <c r="C779" t="s">
        <v>1974</v>
      </c>
      <c r="D779" t="s">
        <v>1974</v>
      </c>
      <c r="E779" t="s">
        <v>1973</v>
      </c>
    </row>
    <row r="780" spans="1:5" x14ac:dyDescent="0.25">
      <c r="A780">
        <v>23500325</v>
      </c>
      <c r="B780" t="s">
        <v>1975</v>
      </c>
      <c r="C780" t="s">
        <v>1976</v>
      </c>
      <c r="D780" t="s">
        <v>1976</v>
      </c>
      <c r="E780" t="s">
        <v>1975</v>
      </c>
    </row>
    <row r="781" spans="1:5" x14ac:dyDescent="0.25">
      <c r="A781">
        <v>23500326</v>
      </c>
      <c r="B781" t="s">
        <v>1977</v>
      </c>
      <c r="C781" t="s">
        <v>1978</v>
      </c>
      <c r="D781" t="s">
        <v>1978</v>
      </c>
      <c r="E781" t="s">
        <v>1977</v>
      </c>
    </row>
    <row r="782" spans="1:5" x14ac:dyDescent="0.25">
      <c r="A782">
        <v>23500328</v>
      </c>
      <c r="B782" t="s">
        <v>1979</v>
      </c>
      <c r="C782" t="s">
        <v>1980</v>
      </c>
      <c r="D782" t="s">
        <v>1980</v>
      </c>
      <c r="E782" t="s">
        <v>1979</v>
      </c>
    </row>
    <row r="783" spans="1:5" x14ac:dyDescent="0.25">
      <c r="A783">
        <v>23500329</v>
      </c>
      <c r="B783" t="s">
        <v>1981</v>
      </c>
      <c r="C783" t="s">
        <v>1981</v>
      </c>
      <c r="D783" t="s">
        <v>1981</v>
      </c>
      <c r="E783" t="s">
        <v>1981</v>
      </c>
    </row>
    <row r="784" spans="1:5" x14ac:dyDescent="0.25">
      <c r="A784">
        <v>23500330</v>
      </c>
      <c r="B784" t="s">
        <v>1982</v>
      </c>
      <c r="C784" t="s">
        <v>1982</v>
      </c>
      <c r="D784" t="s">
        <v>1982</v>
      </c>
      <c r="E784" t="s">
        <v>1982</v>
      </c>
    </row>
    <row r="785" spans="1:5" x14ac:dyDescent="0.25">
      <c r="A785">
        <v>23500331</v>
      </c>
      <c r="B785" t="s">
        <v>1983</v>
      </c>
      <c r="C785" t="s">
        <v>1983</v>
      </c>
      <c r="D785" t="s">
        <v>1983</v>
      </c>
      <c r="E785" t="s">
        <v>1983</v>
      </c>
    </row>
    <row r="786" spans="1:5" x14ac:dyDescent="0.25">
      <c r="A786">
        <v>23500332</v>
      </c>
      <c r="B786" t="s">
        <v>1984</v>
      </c>
      <c r="C786" t="s">
        <v>1984</v>
      </c>
      <c r="D786" t="s">
        <v>1984</v>
      </c>
      <c r="E786" t="s">
        <v>1984</v>
      </c>
    </row>
    <row r="787" spans="1:5" x14ac:dyDescent="0.25">
      <c r="A787">
        <v>23500333</v>
      </c>
      <c r="B787" t="s">
        <v>1985</v>
      </c>
      <c r="C787" t="s">
        <v>1985</v>
      </c>
      <c r="D787" t="s">
        <v>1985</v>
      </c>
      <c r="E787" t="s">
        <v>1985</v>
      </c>
    </row>
    <row r="788" spans="1:5" x14ac:dyDescent="0.25">
      <c r="A788">
        <v>23500334</v>
      </c>
      <c r="B788" t="s">
        <v>1986</v>
      </c>
      <c r="C788" t="s">
        <v>1986</v>
      </c>
      <c r="D788" t="s">
        <v>1986</v>
      </c>
      <c r="E788" t="s">
        <v>1986</v>
      </c>
    </row>
    <row r="789" spans="1:5" x14ac:dyDescent="0.25">
      <c r="A789">
        <v>23500335</v>
      </c>
      <c r="B789" t="s">
        <v>1987</v>
      </c>
      <c r="C789" t="s">
        <v>1987</v>
      </c>
      <c r="D789" t="s">
        <v>1987</v>
      </c>
      <c r="E789" t="s">
        <v>1987</v>
      </c>
    </row>
    <row r="790" spans="1:5" x14ac:dyDescent="0.25">
      <c r="A790">
        <v>23500336</v>
      </c>
      <c r="B790" t="s">
        <v>1988</v>
      </c>
      <c r="C790" t="s">
        <v>1989</v>
      </c>
      <c r="D790" t="s">
        <v>1989</v>
      </c>
      <c r="E790" t="s">
        <v>1988</v>
      </c>
    </row>
    <row r="791" spans="1:5" x14ac:dyDescent="0.25">
      <c r="A791">
        <v>23500337</v>
      </c>
      <c r="B791" t="s">
        <v>1990</v>
      </c>
      <c r="C791" t="s">
        <v>1990</v>
      </c>
      <c r="D791" t="s">
        <v>1990</v>
      </c>
      <c r="E791" t="s">
        <v>1990</v>
      </c>
    </row>
    <row r="792" spans="1:5" x14ac:dyDescent="0.25">
      <c r="A792">
        <v>23500338</v>
      </c>
      <c r="B792" t="s">
        <v>1991</v>
      </c>
      <c r="C792" t="s">
        <v>1991</v>
      </c>
      <c r="D792" t="s">
        <v>1991</v>
      </c>
      <c r="E792" t="s">
        <v>1991</v>
      </c>
    </row>
    <row r="793" spans="1:5" x14ac:dyDescent="0.25">
      <c r="A793">
        <v>23500339</v>
      </c>
      <c r="B793" t="s">
        <v>1992</v>
      </c>
      <c r="C793" t="s">
        <v>1992</v>
      </c>
      <c r="D793" t="s">
        <v>1992</v>
      </c>
      <c r="E793" t="s">
        <v>1992</v>
      </c>
    </row>
    <row r="794" spans="1:5" x14ac:dyDescent="0.25">
      <c r="A794">
        <v>23500340</v>
      </c>
      <c r="B794" t="s">
        <v>1993</v>
      </c>
      <c r="C794" t="s">
        <v>1994</v>
      </c>
      <c r="D794" t="s">
        <v>1994</v>
      </c>
      <c r="E794" t="s">
        <v>1993</v>
      </c>
    </row>
    <row r="795" spans="1:5" x14ac:dyDescent="0.25">
      <c r="A795">
        <v>23500341</v>
      </c>
      <c r="B795" t="s">
        <v>1995</v>
      </c>
      <c r="C795" t="s">
        <v>1995</v>
      </c>
      <c r="D795" t="s">
        <v>1995</v>
      </c>
      <c r="E795" t="s">
        <v>1995</v>
      </c>
    </row>
    <row r="796" spans="1:5" x14ac:dyDescent="0.25">
      <c r="A796">
        <v>23500342</v>
      </c>
      <c r="B796" t="s">
        <v>1996</v>
      </c>
      <c r="C796" t="s">
        <v>1996</v>
      </c>
      <c r="D796" t="s">
        <v>1996</v>
      </c>
      <c r="E796" t="s">
        <v>1996</v>
      </c>
    </row>
    <row r="797" spans="1:5" x14ac:dyDescent="0.25">
      <c r="A797">
        <v>23500343</v>
      </c>
      <c r="B797" t="s">
        <v>1997</v>
      </c>
      <c r="C797" t="s">
        <v>1997</v>
      </c>
      <c r="D797" t="s">
        <v>1997</v>
      </c>
      <c r="E797" t="s">
        <v>1997</v>
      </c>
    </row>
    <row r="798" spans="1:5" x14ac:dyDescent="0.25">
      <c r="A798">
        <v>23500344</v>
      </c>
      <c r="B798" t="s">
        <v>1998</v>
      </c>
      <c r="C798" t="s">
        <v>1999</v>
      </c>
      <c r="D798" t="s">
        <v>1999</v>
      </c>
      <c r="E798" t="s">
        <v>1998</v>
      </c>
    </row>
    <row r="799" spans="1:5" x14ac:dyDescent="0.25">
      <c r="A799">
        <v>23500345</v>
      </c>
      <c r="B799" t="s">
        <v>1996</v>
      </c>
      <c r="C799" t="s">
        <v>1996</v>
      </c>
      <c r="D799" t="s">
        <v>1996</v>
      </c>
      <c r="E799" t="s">
        <v>1996</v>
      </c>
    </row>
    <row r="800" spans="1:5" x14ac:dyDescent="0.25">
      <c r="A800">
        <v>23500346</v>
      </c>
      <c r="B800" t="s">
        <v>2000</v>
      </c>
      <c r="C800" t="s">
        <v>2000</v>
      </c>
      <c r="D800" t="s">
        <v>2000</v>
      </c>
      <c r="E800" t="s">
        <v>2000</v>
      </c>
    </row>
    <row r="801" spans="1:5" x14ac:dyDescent="0.25">
      <c r="A801">
        <v>23500347</v>
      </c>
      <c r="B801" t="s">
        <v>2001</v>
      </c>
      <c r="C801" t="s">
        <v>2002</v>
      </c>
      <c r="D801" t="s">
        <v>2002</v>
      </c>
      <c r="E801" t="s">
        <v>2001</v>
      </c>
    </row>
    <row r="802" spans="1:5" x14ac:dyDescent="0.25">
      <c r="A802">
        <v>23500348</v>
      </c>
      <c r="B802" t="s">
        <v>2003</v>
      </c>
      <c r="C802" t="s">
        <v>2004</v>
      </c>
      <c r="D802" t="s">
        <v>2004</v>
      </c>
      <c r="E802" t="s">
        <v>2003</v>
      </c>
    </row>
    <row r="803" spans="1:5" x14ac:dyDescent="0.25">
      <c r="A803">
        <v>23500349</v>
      </c>
      <c r="B803" t="s">
        <v>2005</v>
      </c>
      <c r="C803" t="s">
        <v>2005</v>
      </c>
      <c r="D803" t="s">
        <v>2005</v>
      </c>
      <c r="E803" t="s">
        <v>2005</v>
      </c>
    </row>
    <row r="804" spans="1:5" x14ac:dyDescent="0.25">
      <c r="A804">
        <v>23500350</v>
      </c>
      <c r="B804" t="s">
        <v>2006</v>
      </c>
      <c r="C804" t="s">
        <v>2006</v>
      </c>
      <c r="D804" t="s">
        <v>2006</v>
      </c>
      <c r="E804" t="s">
        <v>2006</v>
      </c>
    </row>
    <row r="805" spans="1:5" x14ac:dyDescent="0.25">
      <c r="A805">
        <v>23500351</v>
      </c>
      <c r="B805" t="s">
        <v>404</v>
      </c>
      <c r="C805" t="s">
        <v>404</v>
      </c>
      <c r="D805" t="s">
        <v>404</v>
      </c>
      <c r="E805" t="s">
        <v>404</v>
      </c>
    </row>
    <row r="806" spans="1:5" x14ac:dyDescent="0.25">
      <c r="A806">
        <v>23500352</v>
      </c>
      <c r="B806" t="s">
        <v>2007</v>
      </c>
      <c r="C806" t="s">
        <v>2007</v>
      </c>
      <c r="D806" t="s">
        <v>2007</v>
      </c>
      <c r="E806" t="s">
        <v>2007</v>
      </c>
    </row>
    <row r="807" spans="1:5" x14ac:dyDescent="0.25">
      <c r="A807">
        <v>23500353</v>
      </c>
      <c r="B807" t="s">
        <v>2008</v>
      </c>
      <c r="C807" t="s">
        <v>2009</v>
      </c>
      <c r="D807" t="s">
        <v>2009</v>
      </c>
      <c r="E807" t="s">
        <v>2008</v>
      </c>
    </row>
    <row r="808" spans="1:5" x14ac:dyDescent="0.25">
      <c r="A808">
        <v>23500354</v>
      </c>
      <c r="B808" t="s">
        <v>2010</v>
      </c>
      <c r="C808" t="s">
        <v>1933</v>
      </c>
      <c r="D808" t="s">
        <v>1933</v>
      </c>
      <c r="E808" t="s">
        <v>2010</v>
      </c>
    </row>
    <row r="809" spans="1:5" x14ac:dyDescent="0.25">
      <c r="A809">
        <v>23500355</v>
      </c>
      <c r="B809" t="s">
        <v>2011</v>
      </c>
      <c r="C809" t="s">
        <v>2011</v>
      </c>
      <c r="D809" t="s">
        <v>2011</v>
      </c>
      <c r="E809" t="s">
        <v>2011</v>
      </c>
    </row>
    <row r="810" spans="1:5" x14ac:dyDescent="0.25">
      <c r="A810">
        <v>23500356</v>
      </c>
      <c r="B810" t="s">
        <v>2012</v>
      </c>
      <c r="C810" t="s">
        <v>2012</v>
      </c>
      <c r="D810" t="s">
        <v>2012</v>
      </c>
      <c r="E810" t="s">
        <v>2012</v>
      </c>
    </row>
    <row r="811" spans="1:5" x14ac:dyDescent="0.25">
      <c r="A811">
        <v>23500357</v>
      </c>
      <c r="B811" t="s">
        <v>2013</v>
      </c>
      <c r="C811" t="s">
        <v>2014</v>
      </c>
      <c r="D811" t="s">
        <v>2014</v>
      </c>
      <c r="E811" t="s">
        <v>2013</v>
      </c>
    </row>
    <row r="812" spans="1:5" x14ac:dyDescent="0.25">
      <c r="A812">
        <v>23500358</v>
      </c>
      <c r="B812" t="s">
        <v>2015</v>
      </c>
      <c r="C812" t="s">
        <v>2016</v>
      </c>
      <c r="D812" t="s">
        <v>2016</v>
      </c>
      <c r="E812" t="s">
        <v>2015</v>
      </c>
    </row>
    <row r="813" spans="1:5" x14ac:dyDescent="0.25">
      <c r="A813">
        <v>23500360</v>
      </c>
      <c r="B813" t="s">
        <v>2017</v>
      </c>
      <c r="C813" t="s">
        <v>2018</v>
      </c>
      <c r="D813" t="s">
        <v>2018</v>
      </c>
      <c r="E813" t="s">
        <v>2017</v>
      </c>
    </row>
    <row r="814" spans="1:5" x14ac:dyDescent="0.25">
      <c r="A814">
        <v>23500361</v>
      </c>
      <c r="B814" t="s">
        <v>2019</v>
      </c>
      <c r="C814" t="s">
        <v>2020</v>
      </c>
      <c r="D814" t="s">
        <v>2020</v>
      </c>
      <c r="E814" t="s">
        <v>2019</v>
      </c>
    </row>
    <row r="815" spans="1:5" x14ac:dyDescent="0.25">
      <c r="A815">
        <v>23500362</v>
      </c>
      <c r="B815" t="s">
        <v>2021</v>
      </c>
      <c r="C815" t="s">
        <v>2022</v>
      </c>
      <c r="D815" t="s">
        <v>2022</v>
      </c>
      <c r="E815" t="s">
        <v>2021</v>
      </c>
    </row>
    <row r="816" spans="1:5" x14ac:dyDescent="0.25">
      <c r="A816">
        <v>23500364</v>
      </c>
      <c r="B816" t="s">
        <v>2023</v>
      </c>
      <c r="C816" t="s">
        <v>2024</v>
      </c>
      <c r="D816" t="s">
        <v>2024</v>
      </c>
      <c r="E816" t="s">
        <v>2023</v>
      </c>
    </row>
    <row r="817" spans="1:5" x14ac:dyDescent="0.25">
      <c r="A817">
        <v>23500365</v>
      </c>
      <c r="B817" t="s">
        <v>2025</v>
      </c>
      <c r="C817" t="s">
        <v>2026</v>
      </c>
      <c r="D817" t="s">
        <v>2026</v>
      </c>
      <c r="E817" t="s">
        <v>2025</v>
      </c>
    </row>
    <row r="818" spans="1:5" x14ac:dyDescent="0.25">
      <c r="A818">
        <v>23500366</v>
      </c>
      <c r="B818" t="s">
        <v>2027</v>
      </c>
      <c r="C818" t="s">
        <v>2028</v>
      </c>
      <c r="D818" t="s">
        <v>2028</v>
      </c>
      <c r="E818" t="s">
        <v>2027</v>
      </c>
    </row>
    <row r="819" spans="1:5" x14ac:dyDescent="0.25">
      <c r="A819">
        <v>23500367</v>
      </c>
      <c r="B819" t="s">
        <v>2029</v>
      </c>
      <c r="C819" t="s">
        <v>2030</v>
      </c>
      <c r="D819" t="s">
        <v>2030</v>
      </c>
      <c r="E819" t="s">
        <v>2029</v>
      </c>
    </row>
    <row r="820" spans="1:5" x14ac:dyDescent="0.25">
      <c r="A820">
        <v>23500368</v>
      </c>
      <c r="B820" t="s">
        <v>2031</v>
      </c>
      <c r="C820" t="s">
        <v>2032</v>
      </c>
      <c r="D820" t="s">
        <v>2032</v>
      </c>
      <c r="E820" t="s">
        <v>2031</v>
      </c>
    </row>
    <row r="821" spans="1:5" x14ac:dyDescent="0.25">
      <c r="A821">
        <v>23500369</v>
      </c>
      <c r="B821" t="s">
        <v>2033</v>
      </c>
      <c r="C821" t="s">
        <v>2034</v>
      </c>
      <c r="D821" t="s">
        <v>2034</v>
      </c>
      <c r="E821" t="s">
        <v>2033</v>
      </c>
    </row>
    <row r="822" spans="1:5" x14ac:dyDescent="0.25">
      <c r="A822">
        <v>23500370</v>
      </c>
      <c r="B822" t="s">
        <v>2035</v>
      </c>
      <c r="C822" t="s">
        <v>2036</v>
      </c>
      <c r="D822" t="s">
        <v>2036</v>
      </c>
      <c r="E822" t="s">
        <v>2035</v>
      </c>
    </row>
    <row r="823" spans="1:5" x14ac:dyDescent="0.25">
      <c r="A823">
        <v>23500371</v>
      </c>
      <c r="B823" t="s">
        <v>2037</v>
      </c>
      <c r="C823" t="s">
        <v>2038</v>
      </c>
      <c r="D823" t="s">
        <v>2038</v>
      </c>
      <c r="E823" t="s">
        <v>2037</v>
      </c>
    </row>
    <row r="824" spans="1:5" x14ac:dyDescent="0.25">
      <c r="A824">
        <v>23500372</v>
      </c>
      <c r="B824" t="s">
        <v>2039</v>
      </c>
      <c r="C824" t="s">
        <v>2040</v>
      </c>
      <c r="D824" t="s">
        <v>2040</v>
      </c>
      <c r="E824" t="s">
        <v>2039</v>
      </c>
    </row>
    <row r="825" spans="1:5" x14ac:dyDescent="0.25">
      <c r="A825">
        <v>23500373</v>
      </c>
      <c r="B825" t="s">
        <v>2041</v>
      </c>
      <c r="C825" t="s">
        <v>2042</v>
      </c>
      <c r="D825" t="s">
        <v>2042</v>
      </c>
      <c r="E825" t="s">
        <v>2041</v>
      </c>
    </row>
    <row r="826" spans="1:5" x14ac:dyDescent="0.25">
      <c r="A826">
        <v>23500374</v>
      </c>
      <c r="B826" t="s">
        <v>2043</v>
      </c>
      <c r="C826" t="s">
        <v>2044</v>
      </c>
      <c r="D826" t="s">
        <v>2044</v>
      </c>
      <c r="E826" t="s">
        <v>2043</v>
      </c>
    </row>
    <row r="827" spans="1:5" x14ac:dyDescent="0.25">
      <c r="A827">
        <v>23500375</v>
      </c>
      <c r="B827" t="s">
        <v>2045</v>
      </c>
      <c r="C827" t="s">
        <v>2046</v>
      </c>
      <c r="D827" t="s">
        <v>2046</v>
      </c>
      <c r="E827" t="s">
        <v>2045</v>
      </c>
    </row>
    <row r="828" spans="1:5" x14ac:dyDescent="0.25">
      <c r="A828">
        <v>23500376</v>
      </c>
      <c r="B828" t="s">
        <v>2047</v>
      </c>
      <c r="C828" t="s">
        <v>2048</v>
      </c>
      <c r="D828" t="s">
        <v>2048</v>
      </c>
      <c r="E828" t="s">
        <v>2047</v>
      </c>
    </row>
    <row r="829" spans="1:5" x14ac:dyDescent="0.25">
      <c r="A829">
        <v>23500377</v>
      </c>
      <c r="B829" t="s">
        <v>2049</v>
      </c>
      <c r="C829" t="s">
        <v>2050</v>
      </c>
      <c r="D829" t="s">
        <v>2050</v>
      </c>
      <c r="E829" t="s">
        <v>2049</v>
      </c>
    </row>
    <row r="830" spans="1:5" x14ac:dyDescent="0.25">
      <c r="A830">
        <v>23500378</v>
      </c>
      <c r="B830" t="s">
        <v>2051</v>
      </c>
      <c r="C830" t="s">
        <v>2052</v>
      </c>
      <c r="D830" t="s">
        <v>2052</v>
      </c>
      <c r="E830" t="s">
        <v>2051</v>
      </c>
    </row>
    <row r="831" spans="1:5" x14ac:dyDescent="0.25">
      <c r="A831">
        <v>23500379</v>
      </c>
      <c r="B831" t="s">
        <v>2053</v>
      </c>
      <c r="C831" t="s">
        <v>2054</v>
      </c>
      <c r="D831" t="s">
        <v>2054</v>
      </c>
      <c r="E831" t="s">
        <v>2053</v>
      </c>
    </row>
    <row r="832" spans="1:5" x14ac:dyDescent="0.25">
      <c r="A832">
        <v>23500380</v>
      </c>
      <c r="B832" t="s">
        <v>2055</v>
      </c>
      <c r="C832" t="s">
        <v>2056</v>
      </c>
      <c r="D832" t="s">
        <v>2056</v>
      </c>
      <c r="E832" t="s">
        <v>2055</v>
      </c>
    </row>
    <row r="833" spans="1:5" x14ac:dyDescent="0.25">
      <c r="A833">
        <v>23500381</v>
      </c>
      <c r="B833" t="s">
        <v>2057</v>
      </c>
      <c r="C833" t="s">
        <v>2058</v>
      </c>
      <c r="D833" t="s">
        <v>2058</v>
      </c>
      <c r="E833" t="s">
        <v>2057</v>
      </c>
    </row>
    <row r="834" spans="1:5" x14ac:dyDescent="0.25">
      <c r="A834">
        <v>23500385</v>
      </c>
      <c r="B834" t="s">
        <v>777</v>
      </c>
      <c r="C834" t="s">
        <v>777</v>
      </c>
      <c r="D834" t="s">
        <v>777</v>
      </c>
      <c r="E834" t="s">
        <v>777</v>
      </c>
    </row>
    <row r="835" spans="1:5" x14ac:dyDescent="0.25">
      <c r="A835">
        <v>23500386</v>
      </c>
      <c r="B835" t="s">
        <v>2059</v>
      </c>
      <c r="C835" t="s">
        <v>2059</v>
      </c>
      <c r="D835" t="s">
        <v>2059</v>
      </c>
      <c r="E835" t="s">
        <v>2059</v>
      </c>
    </row>
    <row r="836" spans="1:5" x14ac:dyDescent="0.25">
      <c r="A836">
        <v>23500387</v>
      </c>
      <c r="B836" t="s">
        <v>2060</v>
      </c>
      <c r="C836" t="s">
        <v>2060</v>
      </c>
      <c r="D836" t="s">
        <v>2060</v>
      </c>
      <c r="E836" t="s">
        <v>2060</v>
      </c>
    </row>
    <row r="837" spans="1:5" x14ac:dyDescent="0.25">
      <c r="A837">
        <v>23500389</v>
      </c>
      <c r="B837" t="s">
        <v>2061</v>
      </c>
      <c r="C837" t="s">
        <v>2061</v>
      </c>
      <c r="D837" t="s">
        <v>2061</v>
      </c>
      <c r="E837" t="s">
        <v>2061</v>
      </c>
    </row>
    <row r="838" spans="1:5" x14ac:dyDescent="0.25">
      <c r="A838">
        <v>23500391</v>
      </c>
      <c r="B838" t="s">
        <v>2062</v>
      </c>
      <c r="C838" t="s">
        <v>2063</v>
      </c>
      <c r="D838" t="s">
        <v>2063</v>
      </c>
      <c r="E838" t="s">
        <v>2062</v>
      </c>
    </row>
    <row r="839" spans="1:5" x14ac:dyDescent="0.25">
      <c r="A839">
        <v>23500392</v>
      </c>
      <c r="B839" t="s">
        <v>2064</v>
      </c>
      <c r="C839" t="s">
        <v>2065</v>
      </c>
      <c r="D839" t="s">
        <v>2065</v>
      </c>
      <c r="E839" t="s">
        <v>2064</v>
      </c>
    </row>
    <row r="840" spans="1:5" x14ac:dyDescent="0.25">
      <c r="A840">
        <v>23500393</v>
      </c>
      <c r="B840" t="s">
        <v>2066</v>
      </c>
      <c r="C840" t="s">
        <v>2067</v>
      </c>
      <c r="D840" t="s">
        <v>2067</v>
      </c>
      <c r="E840" t="s">
        <v>2066</v>
      </c>
    </row>
    <row r="841" spans="1:5" x14ac:dyDescent="0.25">
      <c r="A841">
        <v>23500394</v>
      </c>
      <c r="B841" t="s">
        <v>2068</v>
      </c>
      <c r="C841" t="s">
        <v>2068</v>
      </c>
      <c r="D841" t="s">
        <v>2068</v>
      </c>
      <c r="E841" t="s">
        <v>2068</v>
      </c>
    </row>
    <row r="842" spans="1:5" x14ac:dyDescent="0.25">
      <c r="A842">
        <v>23500395</v>
      </c>
      <c r="B842" t="s">
        <v>2069</v>
      </c>
      <c r="C842" t="s">
        <v>2070</v>
      </c>
      <c r="D842" t="s">
        <v>2070</v>
      </c>
      <c r="E842" t="s">
        <v>2069</v>
      </c>
    </row>
    <row r="843" spans="1:5" x14ac:dyDescent="0.25">
      <c r="A843">
        <v>23500396</v>
      </c>
      <c r="B843" t="s">
        <v>2071</v>
      </c>
      <c r="C843" t="s">
        <v>2071</v>
      </c>
      <c r="D843" t="s">
        <v>2071</v>
      </c>
      <c r="E843" t="s">
        <v>2071</v>
      </c>
    </row>
    <row r="844" spans="1:5" x14ac:dyDescent="0.25">
      <c r="A844">
        <v>23500397</v>
      </c>
      <c r="B844" t="s">
        <v>2072</v>
      </c>
      <c r="C844" t="s">
        <v>2072</v>
      </c>
      <c r="D844" t="s">
        <v>2072</v>
      </c>
      <c r="E844" t="s">
        <v>2072</v>
      </c>
    </row>
    <row r="845" spans="1:5" x14ac:dyDescent="0.25">
      <c r="A845">
        <v>23500398</v>
      </c>
      <c r="B845" t="s">
        <v>2073</v>
      </c>
      <c r="C845" t="s">
        <v>2073</v>
      </c>
      <c r="D845" t="s">
        <v>2073</v>
      </c>
      <c r="E845" t="s">
        <v>2073</v>
      </c>
    </row>
    <row r="846" spans="1:5" x14ac:dyDescent="0.25">
      <c r="A846">
        <v>23500399</v>
      </c>
      <c r="B846" t="s">
        <v>2074</v>
      </c>
      <c r="C846" t="s">
        <v>2074</v>
      </c>
      <c r="D846" t="s">
        <v>2074</v>
      </c>
      <c r="E846" t="s">
        <v>2074</v>
      </c>
    </row>
    <row r="847" spans="1:5" x14ac:dyDescent="0.25">
      <c r="A847">
        <v>23500400</v>
      </c>
      <c r="B847" t="s">
        <v>2075</v>
      </c>
      <c r="C847" t="s">
        <v>2075</v>
      </c>
      <c r="D847" t="s">
        <v>2075</v>
      </c>
      <c r="E847" t="s">
        <v>2075</v>
      </c>
    </row>
    <row r="848" spans="1:5" x14ac:dyDescent="0.25">
      <c r="A848">
        <v>23500401</v>
      </c>
      <c r="B848" t="s">
        <v>2076</v>
      </c>
      <c r="C848" t="s">
        <v>2076</v>
      </c>
      <c r="D848" t="s">
        <v>2076</v>
      </c>
      <c r="E848" t="s">
        <v>2076</v>
      </c>
    </row>
    <row r="849" spans="1:5" x14ac:dyDescent="0.25">
      <c r="A849">
        <v>23500402</v>
      </c>
      <c r="B849" t="s">
        <v>1102</v>
      </c>
      <c r="C849" t="s">
        <v>1102</v>
      </c>
      <c r="D849" t="s">
        <v>1102</v>
      </c>
      <c r="E849" t="s">
        <v>1102</v>
      </c>
    </row>
    <row r="850" spans="1:5" x14ac:dyDescent="0.25">
      <c r="A850">
        <v>23500403</v>
      </c>
      <c r="B850" t="s">
        <v>2077</v>
      </c>
      <c r="C850" t="s">
        <v>2077</v>
      </c>
      <c r="D850" t="s">
        <v>2077</v>
      </c>
      <c r="E850" t="s">
        <v>2077</v>
      </c>
    </row>
    <row r="851" spans="1:5" x14ac:dyDescent="0.25">
      <c r="A851">
        <v>23500404</v>
      </c>
      <c r="B851" t="s">
        <v>1903</v>
      </c>
      <c r="C851" t="s">
        <v>1903</v>
      </c>
      <c r="D851" t="s">
        <v>1903</v>
      </c>
      <c r="E851" t="s">
        <v>1903</v>
      </c>
    </row>
    <row r="852" spans="1:5" x14ac:dyDescent="0.25">
      <c r="A852">
        <v>23500405</v>
      </c>
      <c r="B852" t="s">
        <v>2078</v>
      </c>
      <c r="C852" t="s">
        <v>2078</v>
      </c>
      <c r="D852" t="s">
        <v>2078</v>
      </c>
      <c r="E852" t="s">
        <v>2078</v>
      </c>
    </row>
    <row r="853" spans="1:5" x14ac:dyDescent="0.25">
      <c r="A853">
        <v>23500406</v>
      </c>
      <c r="B853" t="s">
        <v>2079</v>
      </c>
      <c r="C853" t="s">
        <v>2079</v>
      </c>
      <c r="D853" t="s">
        <v>2079</v>
      </c>
      <c r="E853" t="s">
        <v>2079</v>
      </c>
    </row>
    <row r="854" spans="1:5" x14ac:dyDescent="0.25">
      <c r="A854">
        <v>23500407</v>
      </c>
      <c r="B854" t="s">
        <v>2080</v>
      </c>
      <c r="C854" t="s">
        <v>2080</v>
      </c>
      <c r="D854" t="s">
        <v>2080</v>
      </c>
      <c r="E854" t="s">
        <v>2080</v>
      </c>
    </row>
    <row r="855" spans="1:5" x14ac:dyDescent="0.25">
      <c r="A855">
        <v>23500408</v>
      </c>
      <c r="B855" t="s">
        <v>2081</v>
      </c>
      <c r="C855" t="s">
        <v>2081</v>
      </c>
      <c r="D855" t="s">
        <v>2081</v>
      </c>
      <c r="E855" t="s">
        <v>2081</v>
      </c>
    </row>
    <row r="856" spans="1:5" x14ac:dyDescent="0.25">
      <c r="A856">
        <v>23500409</v>
      </c>
      <c r="B856" t="s">
        <v>2082</v>
      </c>
      <c r="C856" t="s">
        <v>2082</v>
      </c>
      <c r="D856" t="s">
        <v>2082</v>
      </c>
      <c r="E856" t="s">
        <v>2082</v>
      </c>
    </row>
    <row r="857" spans="1:5" x14ac:dyDescent="0.25">
      <c r="A857">
        <v>23500410</v>
      </c>
      <c r="B857" t="s">
        <v>2083</v>
      </c>
      <c r="C857" t="s">
        <v>2083</v>
      </c>
      <c r="D857" t="s">
        <v>2083</v>
      </c>
      <c r="E857" t="s">
        <v>2083</v>
      </c>
    </row>
    <row r="858" spans="1:5" x14ac:dyDescent="0.25">
      <c r="A858">
        <v>23500411</v>
      </c>
      <c r="B858" t="s">
        <v>2084</v>
      </c>
      <c r="C858" t="s">
        <v>2084</v>
      </c>
      <c r="D858" t="s">
        <v>2084</v>
      </c>
      <c r="E858" t="s">
        <v>2084</v>
      </c>
    </row>
    <row r="859" spans="1:5" x14ac:dyDescent="0.25">
      <c r="A859">
        <v>23500412</v>
      </c>
      <c r="B859" t="s">
        <v>1911</v>
      </c>
      <c r="C859" t="s">
        <v>1911</v>
      </c>
      <c r="D859" t="s">
        <v>1911</v>
      </c>
      <c r="E859" t="s">
        <v>1911</v>
      </c>
    </row>
    <row r="860" spans="1:5" x14ac:dyDescent="0.25">
      <c r="A860">
        <v>23500413</v>
      </c>
      <c r="B860" t="s">
        <v>2085</v>
      </c>
      <c r="C860" t="s">
        <v>2085</v>
      </c>
      <c r="D860" t="s">
        <v>2085</v>
      </c>
      <c r="E860" t="s">
        <v>2085</v>
      </c>
    </row>
    <row r="861" spans="1:5" x14ac:dyDescent="0.25">
      <c r="A861">
        <v>23500414</v>
      </c>
      <c r="B861" t="s">
        <v>2086</v>
      </c>
      <c r="C861" t="s">
        <v>2086</v>
      </c>
      <c r="D861" t="s">
        <v>2086</v>
      </c>
      <c r="E861" t="s">
        <v>2086</v>
      </c>
    </row>
    <row r="862" spans="1:5" x14ac:dyDescent="0.25">
      <c r="A862">
        <v>23500415</v>
      </c>
      <c r="B862" t="s">
        <v>2087</v>
      </c>
      <c r="C862" t="s">
        <v>2087</v>
      </c>
      <c r="D862" t="s">
        <v>2087</v>
      </c>
      <c r="E862" t="s">
        <v>2087</v>
      </c>
    </row>
    <row r="863" spans="1:5" x14ac:dyDescent="0.25">
      <c r="A863">
        <v>23500418</v>
      </c>
      <c r="B863" t="s">
        <v>2088</v>
      </c>
      <c r="C863" t="s">
        <v>2088</v>
      </c>
      <c r="D863" t="s">
        <v>2088</v>
      </c>
      <c r="E863" t="s">
        <v>2088</v>
      </c>
    </row>
    <row r="864" spans="1:5" x14ac:dyDescent="0.25">
      <c r="A864">
        <v>23500419</v>
      </c>
      <c r="B864" t="s">
        <v>2089</v>
      </c>
      <c r="C864" t="s">
        <v>2090</v>
      </c>
      <c r="D864" t="s">
        <v>2090</v>
      </c>
      <c r="E864" t="s">
        <v>2089</v>
      </c>
    </row>
    <row r="865" spans="1:5" x14ac:dyDescent="0.25">
      <c r="A865">
        <v>23500420</v>
      </c>
      <c r="B865" t="s">
        <v>2091</v>
      </c>
      <c r="C865" t="s">
        <v>2091</v>
      </c>
      <c r="D865" t="s">
        <v>2091</v>
      </c>
      <c r="E865" t="s">
        <v>2091</v>
      </c>
    </row>
    <row r="866" spans="1:5" x14ac:dyDescent="0.25">
      <c r="A866">
        <v>23500421</v>
      </c>
      <c r="B866" t="s">
        <v>2092</v>
      </c>
      <c r="C866" t="s">
        <v>2092</v>
      </c>
      <c r="D866" t="s">
        <v>2092</v>
      </c>
      <c r="E866" t="s">
        <v>2092</v>
      </c>
    </row>
    <row r="867" spans="1:5" x14ac:dyDescent="0.25">
      <c r="A867">
        <v>23500422</v>
      </c>
      <c r="B867" t="s">
        <v>2093</v>
      </c>
      <c r="C867" t="s">
        <v>2093</v>
      </c>
      <c r="D867" t="s">
        <v>2093</v>
      </c>
      <c r="E867" t="s">
        <v>2093</v>
      </c>
    </row>
    <row r="868" spans="1:5" x14ac:dyDescent="0.25">
      <c r="A868">
        <v>23500423</v>
      </c>
      <c r="B868" t="s">
        <v>2094</v>
      </c>
      <c r="C868" t="s">
        <v>2094</v>
      </c>
      <c r="D868" t="s">
        <v>2094</v>
      </c>
      <c r="E868" t="s">
        <v>2094</v>
      </c>
    </row>
    <row r="869" spans="1:5" x14ac:dyDescent="0.25">
      <c r="A869">
        <v>23500424</v>
      </c>
      <c r="B869" t="s">
        <v>2095</v>
      </c>
      <c r="C869" t="s">
        <v>2096</v>
      </c>
      <c r="D869" t="s">
        <v>2096</v>
      </c>
      <c r="E869" t="s">
        <v>2095</v>
      </c>
    </row>
    <row r="870" spans="1:5" x14ac:dyDescent="0.25">
      <c r="A870">
        <v>23500425</v>
      </c>
      <c r="B870" t="s">
        <v>2097</v>
      </c>
      <c r="C870" t="s">
        <v>2097</v>
      </c>
      <c r="D870" t="s">
        <v>2097</v>
      </c>
      <c r="E870" t="s">
        <v>2097</v>
      </c>
    </row>
    <row r="871" spans="1:5" x14ac:dyDescent="0.25">
      <c r="A871">
        <v>23500426</v>
      </c>
      <c r="B871" t="s">
        <v>2098</v>
      </c>
      <c r="C871" t="s">
        <v>2099</v>
      </c>
      <c r="D871" t="s">
        <v>2099</v>
      </c>
      <c r="E871" t="s">
        <v>2098</v>
      </c>
    </row>
    <row r="872" spans="1:5" x14ac:dyDescent="0.25">
      <c r="A872">
        <v>23500427</v>
      </c>
      <c r="B872" t="s">
        <v>2100</v>
      </c>
      <c r="C872" t="s">
        <v>2100</v>
      </c>
      <c r="D872" t="s">
        <v>2100</v>
      </c>
      <c r="E872" t="s">
        <v>2100</v>
      </c>
    </row>
    <row r="873" spans="1:5" x14ac:dyDescent="0.25">
      <c r="A873">
        <v>23500428</v>
      </c>
      <c r="B873" t="s">
        <v>396</v>
      </c>
      <c r="C873" t="s">
        <v>396</v>
      </c>
      <c r="D873" t="s">
        <v>396</v>
      </c>
      <c r="E873" t="s">
        <v>396</v>
      </c>
    </row>
    <row r="874" spans="1:5" x14ac:dyDescent="0.25">
      <c r="A874">
        <v>23500430</v>
      </c>
      <c r="B874" t="s">
        <v>2101</v>
      </c>
      <c r="C874" t="s">
        <v>2101</v>
      </c>
      <c r="D874" t="s">
        <v>2101</v>
      </c>
      <c r="E874" t="s">
        <v>2101</v>
      </c>
    </row>
    <row r="875" spans="1:5" x14ac:dyDescent="0.25">
      <c r="A875">
        <v>23500431</v>
      </c>
      <c r="B875" t="s">
        <v>2102</v>
      </c>
      <c r="C875" t="s">
        <v>2103</v>
      </c>
      <c r="D875" t="s">
        <v>2103</v>
      </c>
      <c r="E875" t="s">
        <v>2102</v>
      </c>
    </row>
    <row r="876" spans="1:5" x14ac:dyDescent="0.25">
      <c r="A876">
        <v>23500434</v>
      </c>
      <c r="B876" t="s">
        <v>2104</v>
      </c>
      <c r="C876" t="s">
        <v>2105</v>
      </c>
      <c r="D876" t="s">
        <v>2105</v>
      </c>
      <c r="E876" t="s">
        <v>2104</v>
      </c>
    </row>
    <row r="877" spans="1:5" x14ac:dyDescent="0.25">
      <c r="A877">
        <v>23500435</v>
      </c>
      <c r="B877" t="s">
        <v>2106</v>
      </c>
      <c r="C877" t="s">
        <v>2106</v>
      </c>
      <c r="D877" t="s">
        <v>2106</v>
      </c>
      <c r="E877" t="s">
        <v>2106</v>
      </c>
    </row>
    <row r="878" spans="1:5" x14ac:dyDescent="0.25">
      <c r="A878">
        <v>23500436</v>
      </c>
      <c r="B878" t="s">
        <v>2107</v>
      </c>
      <c r="C878" t="s">
        <v>2108</v>
      </c>
      <c r="D878" t="s">
        <v>2108</v>
      </c>
      <c r="E878" t="s">
        <v>2107</v>
      </c>
    </row>
    <row r="879" spans="1:5" x14ac:dyDescent="0.25">
      <c r="A879">
        <v>23500437</v>
      </c>
      <c r="B879" t="s">
        <v>1942</v>
      </c>
      <c r="C879" t="s">
        <v>2109</v>
      </c>
      <c r="D879" t="s">
        <v>2109</v>
      </c>
      <c r="E879" t="s">
        <v>1942</v>
      </c>
    </row>
    <row r="880" spans="1:5" x14ac:dyDescent="0.25">
      <c r="A880">
        <v>23500438</v>
      </c>
      <c r="B880" t="s">
        <v>2110</v>
      </c>
      <c r="C880" t="s">
        <v>2110</v>
      </c>
      <c r="D880" t="s">
        <v>2110</v>
      </c>
      <c r="E880" t="s">
        <v>2110</v>
      </c>
    </row>
    <row r="881" spans="1:5" x14ac:dyDescent="0.25">
      <c r="A881">
        <v>23500439</v>
      </c>
      <c r="B881" t="s">
        <v>2111</v>
      </c>
      <c r="C881" t="s">
        <v>2112</v>
      </c>
      <c r="D881" t="s">
        <v>2112</v>
      </c>
      <c r="E881" t="s">
        <v>2111</v>
      </c>
    </row>
    <row r="882" spans="1:5" x14ac:dyDescent="0.25">
      <c r="A882">
        <v>23500440</v>
      </c>
      <c r="B882" t="s">
        <v>2111</v>
      </c>
      <c r="C882" t="s">
        <v>2113</v>
      </c>
      <c r="D882" t="s">
        <v>2113</v>
      </c>
      <c r="E882" t="s">
        <v>2111</v>
      </c>
    </row>
    <row r="883" spans="1:5" x14ac:dyDescent="0.25">
      <c r="A883">
        <v>23500441</v>
      </c>
      <c r="B883" t="s">
        <v>2114</v>
      </c>
      <c r="C883" t="s">
        <v>1733</v>
      </c>
      <c r="D883" t="s">
        <v>1733</v>
      </c>
      <c r="E883" t="s">
        <v>2114</v>
      </c>
    </row>
    <row r="884" spans="1:5" x14ac:dyDescent="0.25">
      <c r="A884">
        <v>23500442</v>
      </c>
      <c r="B884" t="s">
        <v>2115</v>
      </c>
      <c r="C884" t="s">
        <v>2115</v>
      </c>
      <c r="D884" t="s">
        <v>2115</v>
      </c>
      <c r="E884" t="s">
        <v>2115</v>
      </c>
    </row>
    <row r="885" spans="1:5" x14ac:dyDescent="0.25">
      <c r="A885">
        <v>23500443</v>
      </c>
      <c r="B885" t="s">
        <v>2116</v>
      </c>
      <c r="C885" t="s">
        <v>2116</v>
      </c>
      <c r="D885" t="s">
        <v>2116</v>
      </c>
      <c r="E885" t="s">
        <v>2116</v>
      </c>
    </row>
    <row r="886" spans="1:5" x14ac:dyDescent="0.25">
      <c r="A886">
        <v>23500444</v>
      </c>
      <c r="B886" t="s">
        <v>2117</v>
      </c>
      <c r="C886" t="s">
        <v>2117</v>
      </c>
      <c r="D886" t="s">
        <v>2117</v>
      </c>
      <c r="E886" t="s">
        <v>2117</v>
      </c>
    </row>
    <row r="887" spans="1:5" x14ac:dyDescent="0.25">
      <c r="A887">
        <v>23500445</v>
      </c>
      <c r="B887" t="s">
        <v>2118</v>
      </c>
      <c r="C887" t="s">
        <v>2118</v>
      </c>
      <c r="D887" t="s">
        <v>2118</v>
      </c>
      <c r="E887" t="s">
        <v>2118</v>
      </c>
    </row>
    <row r="888" spans="1:5" x14ac:dyDescent="0.25">
      <c r="A888">
        <v>23500446</v>
      </c>
      <c r="B888" t="s">
        <v>2119</v>
      </c>
      <c r="C888" t="s">
        <v>2119</v>
      </c>
      <c r="D888" t="s">
        <v>2119</v>
      </c>
      <c r="E888" t="s">
        <v>2119</v>
      </c>
    </row>
    <row r="889" spans="1:5" x14ac:dyDescent="0.25">
      <c r="A889">
        <v>23500447</v>
      </c>
      <c r="B889" t="s">
        <v>2120</v>
      </c>
      <c r="C889" t="s">
        <v>2120</v>
      </c>
      <c r="D889" t="s">
        <v>2120</v>
      </c>
      <c r="E889" t="s">
        <v>2120</v>
      </c>
    </row>
    <row r="890" spans="1:5" x14ac:dyDescent="0.25">
      <c r="A890">
        <v>23500448</v>
      </c>
      <c r="B890" t="s">
        <v>2121</v>
      </c>
      <c r="C890" t="s">
        <v>2121</v>
      </c>
      <c r="D890" t="s">
        <v>2121</v>
      </c>
      <c r="E890" t="s">
        <v>2121</v>
      </c>
    </row>
    <row r="891" spans="1:5" x14ac:dyDescent="0.25">
      <c r="A891">
        <v>23500449</v>
      </c>
      <c r="B891" t="s">
        <v>2122</v>
      </c>
      <c r="C891" t="s">
        <v>2122</v>
      </c>
      <c r="D891" t="s">
        <v>2122</v>
      </c>
      <c r="E891" t="s">
        <v>2122</v>
      </c>
    </row>
    <row r="892" spans="1:5" x14ac:dyDescent="0.25">
      <c r="A892">
        <v>23500450</v>
      </c>
      <c r="B892" t="s">
        <v>2123</v>
      </c>
      <c r="C892" t="s">
        <v>2123</v>
      </c>
      <c r="D892" t="s">
        <v>2123</v>
      </c>
      <c r="E892" t="s">
        <v>2123</v>
      </c>
    </row>
    <row r="893" spans="1:5" x14ac:dyDescent="0.25">
      <c r="A893">
        <v>23500451</v>
      </c>
      <c r="B893" t="s">
        <v>2124</v>
      </c>
      <c r="C893" t="s">
        <v>2124</v>
      </c>
      <c r="D893" t="s">
        <v>2124</v>
      </c>
      <c r="E893" t="s">
        <v>2124</v>
      </c>
    </row>
    <row r="894" spans="1:5" x14ac:dyDescent="0.25">
      <c r="A894">
        <v>23500452</v>
      </c>
      <c r="B894" t="s">
        <v>2125</v>
      </c>
      <c r="C894" t="s">
        <v>2125</v>
      </c>
      <c r="D894" t="s">
        <v>2125</v>
      </c>
      <c r="E894" t="s">
        <v>2125</v>
      </c>
    </row>
    <row r="895" spans="1:5" x14ac:dyDescent="0.25">
      <c r="A895">
        <v>23500453</v>
      </c>
      <c r="B895" t="s">
        <v>2126</v>
      </c>
      <c r="C895" t="s">
        <v>2126</v>
      </c>
      <c r="D895" t="s">
        <v>2126</v>
      </c>
      <c r="E895" t="s">
        <v>2126</v>
      </c>
    </row>
    <row r="896" spans="1:5" x14ac:dyDescent="0.25">
      <c r="A896">
        <v>23500454</v>
      </c>
      <c r="B896" t="s">
        <v>2127</v>
      </c>
      <c r="C896" t="s">
        <v>2127</v>
      </c>
      <c r="D896" t="s">
        <v>2127</v>
      </c>
      <c r="E896" t="s">
        <v>2127</v>
      </c>
    </row>
    <row r="897" spans="1:5" x14ac:dyDescent="0.25">
      <c r="A897">
        <v>23500455</v>
      </c>
      <c r="B897" t="s">
        <v>2128</v>
      </c>
      <c r="C897" t="s">
        <v>2128</v>
      </c>
      <c r="D897" t="s">
        <v>2128</v>
      </c>
      <c r="E897" t="s">
        <v>2128</v>
      </c>
    </row>
    <row r="898" spans="1:5" x14ac:dyDescent="0.25">
      <c r="A898">
        <v>23500456</v>
      </c>
      <c r="B898" t="s">
        <v>2129</v>
      </c>
      <c r="C898" t="s">
        <v>2129</v>
      </c>
      <c r="D898" t="s">
        <v>2129</v>
      </c>
      <c r="E898" t="s">
        <v>2129</v>
      </c>
    </row>
    <row r="899" spans="1:5" x14ac:dyDescent="0.25">
      <c r="A899">
        <v>23500457</v>
      </c>
      <c r="B899" t="s">
        <v>2130</v>
      </c>
      <c r="C899" t="s">
        <v>2130</v>
      </c>
      <c r="D899" t="s">
        <v>2130</v>
      </c>
      <c r="E899" t="s">
        <v>2130</v>
      </c>
    </row>
    <row r="900" spans="1:5" x14ac:dyDescent="0.25">
      <c r="A900">
        <v>23500458</v>
      </c>
      <c r="B900" t="s">
        <v>2131</v>
      </c>
      <c r="C900" t="s">
        <v>2131</v>
      </c>
      <c r="D900" t="s">
        <v>2131</v>
      </c>
      <c r="E900" t="s">
        <v>2131</v>
      </c>
    </row>
    <row r="901" spans="1:5" x14ac:dyDescent="0.25">
      <c r="A901">
        <v>23500459</v>
      </c>
      <c r="B901" t="s">
        <v>2132</v>
      </c>
      <c r="C901" t="s">
        <v>2132</v>
      </c>
      <c r="D901" t="s">
        <v>2132</v>
      </c>
      <c r="E901" t="s">
        <v>2132</v>
      </c>
    </row>
    <row r="902" spans="1:5" x14ac:dyDescent="0.25">
      <c r="A902">
        <v>23500460</v>
      </c>
      <c r="B902" t="s">
        <v>1883</v>
      </c>
      <c r="C902" t="s">
        <v>1883</v>
      </c>
      <c r="D902" t="s">
        <v>1883</v>
      </c>
      <c r="E902" t="s">
        <v>1883</v>
      </c>
    </row>
    <row r="903" spans="1:5" x14ac:dyDescent="0.25">
      <c r="A903">
        <v>23500461</v>
      </c>
      <c r="B903" t="s">
        <v>2133</v>
      </c>
      <c r="C903" t="s">
        <v>2133</v>
      </c>
      <c r="D903" t="s">
        <v>2133</v>
      </c>
      <c r="E903" t="s">
        <v>2133</v>
      </c>
    </row>
    <row r="904" spans="1:5" x14ac:dyDescent="0.25">
      <c r="A904">
        <v>23500462</v>
      </c>
      <c r="B904" t="s">
        <v>2134</v>
      </c>
      <c r="C904" t="s">
        <v>2135</v>
      </c>
      <c r="D904" t="s">
        <v>2135</v>
      </c>
      <c r="E904" t="s">
        <v>2134</v>
      </c>
    </row>
    <row r="905" spans="1:5" x14ac:dyDescent="0.25">
      <c r="A905">
        <v>23500463</v>
      </c>
      <c r="B905" t="s">
        <v>2136</v>
      </c>
      <c r="C905" t="s">
        <v>2137</v>
      </c>
      <c r="D905" t="s">
        <v>2137</v>
      </c>
      <c r="E905" t="s">
        <v>2136</v>
      </c>
    </row>
    <row r="906" spans="1:5" x14ac:dyDescent="0.25">
      <c r="A906">
        <v>23500464</v>
      </c>
      <c r="B906" t="s">
        <v>2138</v>
      </c>
      <c r="C906" t="s">
        <v>2138</v>
      </c>
      <c r="D906" t="s">
        <v>2138</v>
      </c>
      <c r="E906" t="s">
        <v>2138</v>
      </c>
    </row>
    <row r="907" spans="1:5" x14ac:dyDescent="0.25">
      <c r="A907">
        <v>23500465</v>
      </c>
      <c r="B907" t="s">
        <v>2139</v>
      </c>
      <c r="C907" t="s">
        <v>2139</v>
      </c>
      <c r="D907" t="s">
        <v>2139</v>
      </c>
      <c r="E907" t="s">
        <v>2139</v>
      </c>
    </row>
    <row r="908" spans="1:5" x14ac:dyDescent="0.25">
      <c r="A908">
        <v>23500466</v>
      </c>
      <c r="B908" t="s">
        <v>2140</v>
      </c>
      <c r="C908" t="s">
        <v>2141</v>
      </c>
      <c r="D908" t="s">
        <v>2141</v>
      </c>
      <c r="E908" t="s">
        <v>2140</v>
      </c>
    </row>
    <row r="909" spans="1:5" x14ac:dyDescent="0.25">
      <c r="A909">
        <v>23500467</v>
      </c>
      <c r="B909" t="s">
        <v>2142</v>
      </c>
      <c r="C909" t="s">
        <v>2142</v>
      </c>
      <c r="D909" t="s">
        <v>2142</v>
      </c>
      <c r="E909" t="s">
        <v>2142</v>
      </c>
    </row>
    <row r="910" spans="1:5" x14ac:dyDescent="0.25">
      <c r="A910">
        <v>23500468</v>
      </c>
      <c r="B910" t="s">
        <v>2143</v>
      </c>
      <c r="C910" t="s">
        <v>2143</v>
      </c>
      <c r="D910" t="s">
        <v>2143</v>
      </c>
      <c r="E910" t="s">
        <v>2143</v>
      </c>
    </row>
    <row r="911" spans="1:5" x14ac:dyDescent="0.25">
      <c r="A911">
        <v>23500469</v>
      </c>
      <c r="B911" t="s">
        <v>2144</v>
      </c>
      <c r="C911" t="s">
        <v>2145</v>
      </c>
      <c r="D911" t="s">
        <v>2145</v>
      </c>
      <c r="E911" t="s">
        <v>2144</v>
      </c>
    </row>
    <row r="912" spans="1:5" x14ac:dyDescent="0.25">
      <c r="A912">
        <v>23500470</v>
      </c>
      <c r="B912" t="s">
        <v>2146</v>
      </c>
      <c r="C912" t="s">
        <v>2145</v>
      </c>
      <c r="D912" t="s">
        <v>2145</v>
      </c>
      <c r="E912" t="s">
        <v>2146</v>
      </c>
    </row>
    <row r="913" spans="1:5" x14ac:dyDescent="0.25">
      <c r="A913">
        <v>23500471</v>
      </c>
      <c r="B913" t="s">
        <v>2147</v>
      </c>
      <c r="C913" t="s">
        <v>2147</v>
      </c>
      <c r="D913" t="s">
        <v>2147</v>
      </c>
      <c r="E913" t="s">
        <v>2147</v>
      </c>
    </row>
    <row r="914" spans="1:5" x14ac:dyDescent="0.25">
      <c r="A914">
        <v>23500472</v>
      </c>
      <c r="B914" t="s">
        <v>2148</v>
      </c>
      <c r="C914" t="s">
        <v>2149</v>
      </c>
      <c r="D914" t="s">
        <v>2149</v>
      </c>
      <c r="E914" t="s">
        <v>2148</v>
      </c>
    </row>
    <row r="915" spans="1:5" x14ac:dyDescent="0.25">
      <c r="A915">
        <v>23500473</v>
      </c>
      <c r="B915" t="s">
        <v>2150</v>
      </c>
      <c r="C915" t="s">
        <v>2150</v>
      </c>
      <c r="D915" t="s">
        <v>2150</v>
      </c>
      <c r="E915" t="s">
        <v>2150</v>
      </c>
    </row>
    <row r="916" spans="1:5" x14ac:dyDescent="0.25">
      <c r="A916">
        <v>23500474</v>
      </c>
      <c r="B916" t="s">
        <v>2151</v>
      </c>
      <c r="C916" t="s">
        <v>2151</v>
      </c>
      <c r="D916" t="s">
        <v>2151</v>
      </c>
      <c r="E916" t="s">
        <v>2151</v>
      </c>
    </row>
    <row r="917" spans="1:5" x14ac:dyDescent="0.25">
      <c r="A917">
        <v>23500475</v>
      </c>
      <c r="B917" t="s">
        <v>2152</v>
      </c>
      <c r="C917" t="s">
        <v>2152</v>
      </c>
      <c r="D917" t="s">
        <v>2152</v>
      </c>
      <c r="E917" t="s">
        <v>2152</v>
      </c>
    </row>
    <row r="918" spans="1:5" x14ac:dyDescent="0.25">
      <c r="A918">
        <v>23500476</v>
      </c>
      <c r="B918" t="s">
        <v>2153</v>
      </c>
      <c r="C918" t="s">
        <v>2154</v>
      </c>
      <c r="D918" t="s">
        <v>2154</v>
      </c>
      <c r="E918" t="s">
        <v>2153</v>
      </c>
    </row>
    <row r="919" spans="1:5" x14ac:dyDescent="0.25">
      <c r="A919">
        <v>23500477</v>
      </c>
      <c r="B919" t="s">
        <v>2155</v>
      </c>
      <c r="C919" t="s">
        <v>2156</v>
      </c>
      <c r="D919" t="s">
        <v>2156</v>
      </c>
      <c r="E919" t="s">
        <v>2155</v>
      </c>
    </row>
    <row r="920" spans="1:5" x14ac:dyDescent="0.25">
      <c r="A920">
        <v>23500478</v>
      </c>
      <c r="B920" t="s">
        <v>2157</v>
      </c>
      <c r="C920" t="s">
        <v>2158</v>
      </c>
      <c r="D920" t="s">
        <v>2158</v>
      </c>
      <c r="E920" t="s">
        <v>2157</v>
      </c>
    </row>
    <row r="921" spans="1:5" x14ac:dyDescent="0.25">
      <c r="A921">
        <v>23500479</v>
      </c>
      <c r="B921" t="s">
        <v>2159</v>
      </c>
      <c r="C921" t="s">
        <v>490</v>
      </c>
      <c r="D921" t="s">
        <v>490</v>
      </c>
      <c r="E921" t="s">
        <v>2159</v>
      </c>
    </row>
    <row r="922" spans="1:5" x14ac:dyDescent="0.25">
      <c r="A922">
        <v>23500480</v>
      </c>
      <c r="B922" t="s">
        <v>2159</v>
      </c>
      <c r="C922" t="s">
        <v>490</v>
      </c>
      <c r="D922" t="s">
        <v>490</v>
      </c>
      <c r="E922" t="s">
        <v>2159</v>
      </c>
    </row>
    <row r="923" spans="1:5" x14ac:dyDescent="0.25">
      <c r="A923">
        <v>23500481</v>
      </c>
      <c r="B923" t="s">
        <v>2160</v>
      </c>
      <c r="C923" t="s">
        <v>2161</v>
      </c>
      <c r="D923" t="s">
        <v>2161</v>
      </c>
      <c r="E923" t="s">
        <v>2160</v>
      </c>
    </row>
    <row r="924" spans="1:5" x14ac:dyDescent="0.25">
      <c r="A924">
        <v>23500482</v>
      </c>
      <c r="B924" t="s">
        <v>2162</v>
      </c>
      <c r="C924" t="s">
        <v>2162</v>
      </c>
      <c r="D924" t="s">
        <v>2162</v>
      </c>
      <c r="E924" t="s">
        <v>2162</v>
      </c>
    </row>
    <row r="925" spans="1:5" x14ac:dyDescent="0.25">
      <c r="A925">
        <v>23500483</v>
      </c>
      <c r="B925" t="s">
        <v>2163</v>
      </c>
      <c r="C925" t="s">
        <v>2164</v>
      </c>
      <c r="D925" t="s">
        <v>2164</v>
      </c>
      <c r="E925" t="s">
        <v>2163</v>
      </c>
    </row>
    <row r="926" spans="1:5" x14ac:dyDescent="0.25">
      <c r="A926">
        <v>23500484</v>
      </c>
      <c r="B926" t="s">
        <v>2165</v>
      </c>
      <c r="C926" t="s">
        <v>2165</v>
      </c>
      <c r="D926" t="s">
        <v>2165</v>
      </c>
      <c r="E926" t="s">
        <v>2165</v>
      </c>
    </row>
    <row r="927" spans="1:5" x14ac:dyDescent="0.25">
      <c r="A927">
        <v>23500485</v>
      </c>
      <c r="B927" t="s">
        <v>2166</v>
      </c>
      <c r="C927" t="s">
        <v>2166</v>
      </c>
      <c r="D927" t="s">
        <v>2166</v>
      </c>
      <c r="E927" t="s">
        <v>2166</v>
      </c>
    </row>
    <row r="928" spans="1:5" x14ac:dyDescent="0.25">
      <c r="A928">
        <v>23500486</v>
      </c>
      <c r="B928" t="s">
        <v>2167</v>
      </c>
      <c r="C928" t="s">
        <v>2167</v>
      </c>
      <c r="D928" t="s">
        <v>2167</v>
      </c>
      <c r="E928" t="s">
        <v>2167</v>
      </c>
    </row>
    <row r="929" spans="1:5" x14ac:dyDescent="0.25">
      <c r="A929">
        <v>23500487</v>
      </c>
      <c r="B929" t="s">
        <v>2168</v>
      </c>
      <c r="C929" t="s">
        <v>2168</v>
      </c>
      <c r="D929" t="s">
        <v>2168</v>
      </c>
      <c r="E929" t="s">
        <v>2168</v>
      </c>
    </row>
    <row r="930" spans="1:5" x14ac:dyDescent="0.25">
      <c r="A930">
        <v>23500488</v>
      </c>
      <c r="B930" t="s">
        <v>2169</v>
      </c>
      <c r="C930" t="s">
        <v>2170</v>
      </c>
      <c r="D930" t="s">
        <v>2170</v>
      </c>
      <c r="E930" t="s">
        <v>2169</v>
      </c>
    </row>
    <row r="931" spans="1:5" x14ac:dyDescent="0.25">
      <c r="A931">
        <v>23500489</v>
      </c>
      <c r="B931" t="s">
        <v>2171</v>
      </c>
      <c r="C931" t="s">
        <v>2171</v>
      </c>
      <c r="D931" t="s">
        <v>2171</v>
      </c>
      <c r="E931" t="s">
        <v>2171</v>
      </c>
    </row>
    <row r="932" spans="1:5" x14ac:dyDescent="0.25">
      <c r="A932">
        <v>23500490</v>
      </c>
      <c r="B932" t="s">
        <v>2172</v>
      </c>
      <c r="C932" t="s">
        <v>2173</v>
      </c>
      <c r="D932" t="s">
        <v>2173</v>
      </c>
      <c r="E932" t="s">
        <v>2172</v>
      </c>
    </row>
    <row r="933" spans="1:5" x14ac:dyDescent="0.25">
      <c r="A933">
        <v>23500491</v>
      </c>
      <c r="B933" t="s">
        <v>2174</v>
      </c>
      <c r="C933" t="s">
        <v>2175</v>
      </c>
      <c r="D933" t="s">
        <v>2175</v>
      </c>
      <c r="E933" t="s">
        <v>2174</v>
      </c>
    </row>
    <row r="934" spans="1:5" x14ac:dyDescent="0.25">
      <c r="A934">
        <v>23500492</v>
      </c>
      <c r="B934" t="s">
        <v>2176</v>
      </c>
      <c r="C934" t="s">
        <v>2177</v>
      </c>
      <c r="D934" t="s">
        <v>2177</v>
      </c>
      <c r="E934" t="s">
        <v>2176</v>
      </c>
    </row>
    <row r="935" spans="1:5" x14ac:dyDescent="0.25">
      <c r="A935">
        <v>23500493</v>
      </c>
      <c r="B935" t="s">
        <v>2178</v>
      </c>
      <c r="C935" t="s">
        <v>2179</v>
      </c>
      <c r="D935" t="s">
        <v>2179</v>
      </c>
      <c r="E935" t="s">
        <v>2178</v>
      </c>
    </row>
    <row r="936" spans="1:5" x14ac:dyDescent="0.25">
      <c r="A936">
        <v>23500494</v>
      </c>
      <c r="B936" t="s">
        <v>2180</v>
      </c>
      <c r="C936" t="s">
        <v>2180</v>
      </c>
      <c r="D936" t="s">
        <v>2180</v>
      </c>
      <c r="E936" t="s">
        <v>2180</v>
      </c>
    </row>
    <row r="937" spans="1:5" x14ac:dyDescent="0.25">
      <c r="A937">
        <v>23500495</v>
      </c>
      <c r="B937" t="s">
        <v>2181</v>
      </c>
      <c r="C937" t="s">
        <v>2181</v>
      </c>
      <c r="D937" t="s">
        <v>2181</v>
      </c>
      <c r="E937" t="s">
        <v>2181</v>
      </c>
    </row>
    <row r="938" spans="1:5" x14ac:dyDescent="0.25">
      <c r="A938">
        <v>23500496</v>
      </c>
      <c r="B938" t="s">
        <v>2182</v>
      </c>
      <c r="C938" t="s">
        <v>2182</v>
      </c>
      <c r="D938" t="s">
        <v>2182</v>
      </c>
      <c r="E938" t="s">
        <v>2182</v>
      </c>
    </row>
    <row r="939" spans="1:5" x14ac:dyDescent="0.25">
      <c r="A939">
        <v>23500497</v>
      </c>
      <c r="B939" t="s">
        <v>2183</v>
      </c>
      <c r="C939" t="s">
        <v>2183</v>
      </c>
      <c r="D939" t="s">
        <v>2183</v>
      </c>
      <c r="E939" t="s">
        <v>2183</v>
      </c>
    </row>
    <row r="940" spans="1:5" x14ac:dyDescent="0.25">
      <c r="A940">
        <v>23500498</v>
      </c>
      <c r="B940" t="s">
        <v>2160</v>
      </c>
      <c r="C940" t="s">
        <v>2184</v>
      </c>
      <c r="D940" t="s">
        <v>2184</v>
      </c>
      <c r="E940" t="s">
        <v>2160</v>
      </c>
    </row>
    <row r="941" spans="1:5" x14ac:dyDescent="0.25">
      <c r="A941">
        <v>23500499</v>
      </c>
      <c r="B941" t="s">
        <v>2185</v>
      </c>
      <c r="C941" t="s">
        <v>2185</v>
      </c>
      <c r="D941" t="s">
        <v>2185</v>
      </c>
      <c r="E941" t="s">
        <v>2185</v>
      </c>
    </row>
    <row r="942" spans="1:5" x14ac:dyDescent="0.25">
      <c r="A942">
        <v>23500500</v>
      </c>
      <c r="B942" t="s">
        <v>2186</v>
      </c>
      <c r="C942" t="s">
        <v>2187</v>
      </c>
      <c r="D942" t="s">
        <v>2187</v>
      </c>
      <c r="E942" t="s">
        <v>2186</v>
      </c>
    </row>
    <row r="943" spans="1:5" x14ac:dyDescent="0.25">
      <c r="A943">
        <v>23500501</v>
      </c>
      <c r="B943" t="s">
        <v>2188</v>
      </c>
      <c r="C943" t="s">
        <v>2188</v>
      </c>
      <c r="D943" t="s">
        <v>2188</v>
      </c>
      <c r="E943" t="s">
        <v>2188</v>
      </c>
    </row>
    <row r="944" spans="1:5" x14ac:dyDescent="0.25">
      <c r="A944">
        <v>23500502</v>
      </c>
      <c r="B944" t="s">
        <v>2189</v>
      </c>
      <c r="C944" t="s">
        <v>2189</v>
      </c>
      <c r="D944" t="s">
        <v>2189</v>
      </c>
      <c r="E944" t="s">
        <v>2189</v>
      </c>
    </row>
    <row r="945" spans="1:5" x14ac:dyDescent="0.25">
      <c r="A945">
        <v>23500503</v>
      </c>
      <c r="B945" t="s">
        <v>2190</v>
      </c>
      <c r="C945" t="s">
        <v>2190</v>
      </c>
      <c r="D945" t="s">
        <v>2190</v>
      </c>
      <c r="E945" t="s">
        <v>2190</v>
      </c>
    </row>
    <row r="946" spans="1:5" x14ac:dyDescent="0.25">
      <c r="A946">
        <v>23500504</v>
      </c>
      <c r="B946" t="s">
        <v>2191</v>
      </c>
      <c r="C946" t="s">
        <v>2191</v>
      </c>
      <c r="D946" t="s">
        <v>2191</v>
      </c>
      <c r="E946" t="s">
        <v>2191</v>
      </c>
    </row>
    <row r="947" spans="1:5" x14ac:dyDescent="0.25">
      <c r="A947">
        <v>23500505</v>
      </c>
      <c r="B947" t="s">
        <v>2192</v>
      </c>
      <c r="C947" t="s">
        <v>2192</v>
      </c>
      <c r="D947" t="s">
        <v>2192</v>
      </c>
      <c r="E947" t="s">
        <v>2192</v>
      </c>
    </row>
    <row r="948" spans="1:5" x14ac:dyDescent="0.25">
      <c r="A948">
        <v>23500506</v>
      </c>
      <c r="B948" t="s">
        <v>2193</v>
      </c>
      <c r="C948" t="s">
        <v>2194</v>
      </c>
      <c r="D948" t="s">
        <v>2194</v>
      </c>
      <c r="E948" t="s">
        <v>2193</v>
      </c>
    </row>
    <row r="949" spans="1:5" x14ac:dyDescent="0.25">
      <c r="A949">
        <v>23500507</v>
      </c>
      <c r="B949" t="s">
        <v>2195</v>
      </c>
      <c r="C949" t="s">
        <v>2196</v>
      </c>
      <c r="D949" t="s">
        <v>2196</v>
      </c>
      <c r="E949" t="s">
        <v>2195</v>
      </c>
    </row>
    <row r="950" spans="1:5" x14ac:dyDescent="0.25">
      <c r="A950">
        <v>23500508</v>
      </c>
      <c r="B950" t="s">
        <v>1779</v>
      </c>
      <c r="C950" t="s">
        <v>1779</v>
      </c>
      <c r="D950" t="s">
        <v>1779</v>
      </c>
      <c r="E950" t="s">
        <v>1779</v>
      </c>
    </row>
    <row r="951" spans="1:5" x14ac:dyDescent="0.25">
      <c r="A951">
        <v>23500509</v>
      </c>
      <c r="B951" t="s">
        <v>1780</v>
      </c>
      <c r="C951" t="s">
        <v>1780</v>
      </c>
      <c r="D951" t="s">
        <v>1780</v>
      </c>
      <c r="E951" t="s">
        <v>1780</v>
      </c>
    </row>
    <row r="952" spans="1:5" x14ac:dyDescent="0.25">
      <c r="A952">
        <v>23500510</v>
      </c>
      <c r="B952" t="s">
        <v>2197</v>
      </c>
      <c r="C952" t="s">
        <v>2197</v>
      </c>
      <c r="D952" t="s">
        <v>2197</v>
      </c>
      <c r="E952" t="s">
        <v>2197</v>
      </c>
    </row>
    <row r="953" spans="1:5" x14ac:dyDescent="0.25">
      <c r="A953">
        <v>23500511</v>
      </c>
      <c r="B953" t="s">
        <v>2198</v>
      </c>
      <c r="C953" t="s">
        <v>2198</v>
      </c>
      <c r="D953" t="s">
        <v>2198</v>
      </c>
      <c r="E953" t="s">
        <v>2198</v>
      </c>
    </row>
    <row r="954" spans="1:5" x14ac:dyDescent="0.25">
      <c r="A954">
        <v>23500512</v>
      </c>
      <c r="B954" t="s">
        <v>2199</v>
      </c>
      <c r="C954" t="s">
        <v>2200</v>
      </c>
      <c r="D954" t="s">
        <v>2200</v>
      </c>
      <c r="E954" t="s">
        <v>2199</v>
      </c>
    </row>
    <row r="955" spans="1:5" x14ac:dyDescent="0.25">
      <c r="A955">
        <v>23500513</v>
      </c>
      <c r="B955" t="s">
        <v>2201</v>
      </c>
      <c r="C955" t="s">
        <v>2202</v>
      </c>
      <c r="D955" t="s">
        <v>2202</v>
      </c>
      <c r="E955" t="s">
        <v>2201</v>
      </c>
    </row>
    <row r="956" spans="1:5" x14ac:dyDescent="0.25">
      <c r="A956">
        <v>23500514</v>
      </c>
      <c r="B956" t="s">
        <v>2203</v>
      </c>
      <c r="C956" t="s">
        <v>2204</v>
      </c>
      <c r="D956" t="s">
        <v>2204</v>
      </c>
      <c r="E956" t="s">
        <v>2203</v>
      </c>
    </row>
    <row r="957" spans="1:5" x14ac:dyDescent="0.25">
      <c r="A957">
        <v>23500515</v>
      </c>
      <c r="B957" t="s">
        <v>2205</v>
      </c>
      <c r="C957" t="s">
        <v>2206</v>
      </c>
      <c r="D957" t="s">
        <v>2206</v>
      </c>
      <c r="E957" t="s">
        <v>2205</v>
      </c>
    </row>
    <row r="958" spans="1:5" x14ac:dyDescent="0.25">
      <c r="A958">
        <v>23500516</v>
      </c>
      <c r="B958" t="s">
        <v>2207</v>
      </c>
      <c r="C958" t="s">
        <v>2208</v>
      </c>
      <c r="D958" t="s">
        <v>2208</v>
      </c>
      <c r="E958" t="s">
        <v>2207</v>
      </c>
    </row>
    <row r="959" spans="1:5" x14ac:dyDescent="0.25">
      <c r="A959">
        <v>23500517</v>
      </c>
      <c r="B959" t="s">
        <v>2209</v>
      </c>
      <c r="C959" t="s">
        <v>1904</v>
      </c>
      <c r="D959" t="s">
        <v>1904</v>
      </c>
      <c r="E959" t="s">
        <v>2209</v>
      </c>
    </row>
    <row r="960" spans="1:5" x14ac:dyDescent="0.25">
      <c r="A960">
        <v>23500518</v>
      </c>
      <c r="B960" t="s">
        <v>2210</v>
      </c>
      <c r="C960" t="s">
        <v>2211</v>
      </c>
      <c r="D960" t="s">
        <v>2211</v>
      </c>
      <c r="E960" t="s">
        <v>2210</v>
      </c>
    </row>
    <row r="961" spans="1:5" x14ac:dyDescent="0.25">
      <c r="A961">
        <v>23500519</v>
      </c>
      <c r="B961" t="s">
        <v>2207</v>
      </c>
      <c r="C961" t="s">
        <v>2208</v>
      </c>
      <c r="D961" t="s">
        <v>2208</v>
      </c>
      <c r="E961" t="s">
        <v>2207</v>
      </c>
    </row>
    <row r="962" spans="1:5" x14ac:dyDescent="0.25">
      <c r="A962">
        <v>23500520</v>
      </c>
      <c r="B962" t="s">
        <v>2212</v>
      </c>
      <c r="C962" t="s">
        <v>2212</v>
      </c>
      <c r="D962" t="s">
        <v>2212</v>
      </c>
      <c r="E962" t="s">
        <v>2212</v>
      </c>
    </row>
    <row r="963" spans="1:5" x14ac:dyDescent="0.25">
      <c r="A963">
        <v>23500521</v>
      </c>
      <c r="B963" t="s">
        <v>2213</v>
      </c>
      <c r="C963" t="s">
        <v>2214</v>
      </c>
      <c r="D963" t="s">
        <v>2214</v>
      </c>
      <c r="E963" t="s">
        <v>2213</v>
      </c>
    </row>
    <row r="964" spans="1:5" x14ac:dyDescent="0.25">
      <c r="A964">
        <v>23500522</v>
      </c>
      <c r="B964" t="s">
        <v>2215</v>
      </c>
      <c r="C964" t="s">
        <v>1825</v>
      </c>
      <c r="D964" t="s">
        <v>1825</v>
      </c>
      <c r="E964" t="s">
        <v>2215</v>
      </c>
    </row>
    <row r="965" spans="1:5" x14ac:dyDescent="0.25">
      <c r="A965">
        <v>23500523</v>
      </c>
      <c r="B965" t="s">
        <v>2216</v>
      </c>
      <c r="C965" t="s">
        <v>2217</v>
      </c>
      <c r="D965" t="s">
        <v>2217</v>
      </c>
      <c r="E965" t="s">
        <v>2216</v>
      </c>
    </row>
    <row r="966" spans="1:5" x14ac:dyDescent="0.25">
      <c r="A966">
        <v>23500524</v>
      </c>
      <c r="B966" t="s">
        <v>2218</v>
      </c>
      <c r="C966" t="s">
        <v>2218</v>
      </c>
      <c r="D966" t="s">
        <v>2218</v>
      </c>
      <c r="E966" t="s">
        <v>2218</v>
      </c>
    </row>
    <row r="967" spans="1:5" x14ac:dyDescent="0.25">
      <c r="A967">
        <v>23500525</v>
      </c>
      <c r="B967" t="s">
        <v>2219</v>
      </c>
      <c r="C967" t="s">
        <v>2220</v>
      </c>
      <c r="D967" t="s">
        <v>2220</v>
      </c>
      <c r="E967" t="s">
        <v>2219</v>
      </c>
    </row>
    <row r="968" spans="1:5" x14ac:dyDescent="0.25">
      <c r="A968">
        <v>23500526</v>
      </c>
      <c r="B968" t="s">
        <v>2221</v>
      </c>
      <c r="C968" t="s">
        <v>2222</v>
      </c>
      <c r="D968" t="s">
        <v>2222</v>
      </c>
      <c r="E968" t="s">
        <v>2221</v>
      </c>
    </row>
    <row r="969" spans="1:5" x14ac:dyDescent="0.25">
      <c r="A969">
        <v>23500527</v>
      </c>
      <c r="B969" t="s">
        <v>2167</v>
      </c>
      <c r="C969" t="s">
        <v>2167</v>
      </c>
      <c r="D969" t="s">
        <v>2167</v>
      </c>
      <c r="E969" t="s">
        <v>2167</v>
      </c>
    </row>
    <row r="970" spans="1:5" x14ac:dyDescent="0.25">
      <c r="A970">
        <v>23500528</v>
      </c>
      <c r="B970" t="s">
        <v>2223</v>
      </c>
      <c r="C970" t="s">
        <v>2223</v>
      </c>
      <c r="D970" t="s">
        <v>2223</v>
      </c>
      <c r="E970" t="s">
        <v>2223</v>
      </c>
    </row>
    <row r="971" spans="1:5" x14ac:dyDescent="0.25">
      <c r="A971">
        <v>23500529</v>
      </c>
      <c r="B971" t="s">
        <v>2019</v>
      </c>
      <c r="C971" t="s">
        <v>2019</v>
      </c>
      <c r="D971" t="s">
        <v>2019</v>
      </c>
      <c r="E971" t="s">
        <v>2019</v>
      </c>
    </row>
    <row r="972" spans="1:5" x14ac:dyDescent="0.25">
      <c r="A972">
        <v>23500530</v>
      </c>
      <c r="B972" t="s">
        <v>2224</v>
      </c>
      <c r="C972" t="s">
        <v>2225</v>
      </c>
      <c r="D972" t="s">
        <v>2225</v>
      </c>
      <c r="E972" t="s">
        <v>2224</v>
      </c>
    </row>
    <row r="973" spans="1:5" x14ac:dyDescent="0.25">
      <c r="A973">
        <v>23500531</v>
      </c>
      <c r="B973" t="s">
        <v>2226</v>
      </c>
      <c r="C973" t="s">
        <v>2227</v>
      </c>
      <c r="D973" t="s">
        <v>2227</v>
      </c>
      <c r="E973" t="s">
        <v>2226</v>
      </c>
    </row>
    <row r="974" spans="1:5" x14ac:dyDescent="0.25">
      <c r="A974">
        <v>23500532</v>
      </c>
      <c r="B974" t="s">
        <v>2228</v>
      </c>
      <c r="C974" t="s">
        <v>2229</v>
      </c>
      <c r="D974" t="s">
        <v>2229</v>
      </c>
      <c r="E974" t="s">
        <v>2228</v>
      </c>
    </row>
    <row r="975" spans="1:5" x14ac:dyDescent="0.25">
      <c r="A975">
        <v>23500533</v>
      </c>
      <c r="B975" t="s">
        <v>2230</v>
      </c>
      <c r="C975" t="s">
        <v>2231</v>
      </c>
      <c r="D975" t="s">
        <v>2231</v>
      </c>
      <c r="E975" t="s">
        <v>2230</v>
      </c>
    </row>
    <row r="976" spans="1:5" x14ac:dyDescent="0.25">
      <c r="A976">
        <v>23500534</v>
      </c>
      <c r="B976" t="s">
        <v>2232</v>
      </c>
      <c r="C976" t="s">
        <v>2232</v>
      </c>
      <c r="D976" t="s">
        <v>2232</v>
      </c>
      <c r="E976" t="s">
        <v>2232</v>
      </c>
    </row>
    <row r="977" spans="1:5" x14ac:dyDescent="0.25">
      <c r="A977">
        <v>23500535</v>
      </c>
      <c r="B977" t="s">
        <v>2233</v>
      </c>
      <c r="C977" t="s">
        <v>2233</v>
      </c>
      <c r="D977" t="s">
        <v>2233</v>
      </c>
      <c r="E977" t="s">
        <v>2233</v>
      </c>
    </row>
    <row r="978" spans="1:5" x14ac:dyDescent="0.25">
      <c r="A978">
        <v>23500536</v>
      </c>
      <c r="B978" t="s">
        <v>2234</v>
      </c>
      <c r="C978" t="s">
        <v>2234</v>
      </c>
      <c r="D978" t="s">
        <v>2234</v>
      </c>
      <c r="E978" t="s">
        <v>2234</v>
      </c>
    </row>
    <row r="979" spans="1:5" x14ac:dyDescent="0.25">
      <c r="A979">
        <v>23500537</v>
      </c>
      <c r="B979" t="s">
        <v>2235</v>
      </c>
      <c r="C979" t="s">
        <v>1838</v>
      </c>
      <c r="D979" t="s">
        <v>1838</v>
      </c>
      <c r="E979" t="s">
        <v>2235</v>
      </c>
    </row>
    <row r="980" spans="1:5" x14ac:dyDescent="0.25">
      <c r="A980">
        <v>23500538</v>
      </c>
      <c r="B980" t="s">
        <v>2166</v>
      </c>
      <c r="C980" t="s">
        <v>2166</v>
      </c>
      <c r="D980" t="s">
        <v>2166</v>
      </c>
      <c r="E980" t="s">
        <v>2166</v>
      </c>
    </row>
    <row r="981" spans="1:5" x14ac:dyDescent="0.25">
      <c r="A981">
        <v>23500539</v>
      </c>
      <c r="B981" t="s">
        <v>2236</v>
      </c>
      <c r="C981" t="s">
        <v>2236</v>
      </c>
      <c r="D981" t="s">
        <v>2236</v>
      </c>
      <c r="E981" t="s">
        <v>2236</v>
      </c>
    </row>
    <row r="982" spans="1:5" x14ac:dyDescent="0.25">
      <c r="A982">
        <v>23500540</v>
      </c>
      <c r="B982" t="s">
        <v>2237</v>
      </c>
      <c r="C982" t="s">
        <v>2238</v>
      </c>
      <c r="D982" t="s">
        <v>2238</v>
      </c>
      <c r="E982" t="s">
        <v>2237</v>
      </c>
    </row>
    <row r="983" spans="1:5" x14ac:dyDescent="0.25">
      <c r="A983">
        <v>23500541</v>
      </c>
      <c r="B983" t="s">
        <v>737</v>
      </c>
      <c r="C983" t="s">
        <v>737</v>
      </c>
      <c r="D983" t="s">
        <v>737</v>
      </c>
      <c r="E983" t="s">
        <v>737</v>
      </c>
    </row>
    <row r="984" spans="1:5" x14ac:dyDescent="0.25">
      <c r="A984">
        <v>23500542</v>
      </c>
      <c r="B984" t="s">
        <v>2239</v>
      </c>
      <c r="C984" t="s">
        <v>2239</v>
      </c>
      <c r="D984" t="s">
        <v>2239</v>
      </c>
      <c r="E984" t="s">
        <v>2239</v>
      </c>
    </row>
    <row r="985" spans="1:5" x14ac:dyDescent="0.25">
      <c r="A985">
        <v>23500543</v>
      </c>
      <c r="B985" t="s">
        <v>2240</v>
      </c>
      <c r="C985" t="s">
        <v>2241</v>
      </c>
      <c r="D985" t="s">
        <v>2241</v>
      </c>
      <c r="E985" t="s">
        <v>2240</v>
      </c>
    </row>
    <row r="986" spans="1:5" x14ac:dyDescent="0.25">
      <c r="A986">
        <v>23500544</v>
      </c>
      <c r="B986" t="s">
        <v>2242</v>
      </c>
      <c r="C986" t="s">
        <v>2243</v>
      </c>
      <c r="D986" t="s">
        <v>2243</v>
      </c>
      <c r="E986" t="s">
        <v>2242</v>
      </c>
    </row>
    <row r="987" spans="1:5" x14ac:dyDescent="0.25">
      <c r="A987">
        <v>23500545</v>
      </c>
      <c r="B987" t="s">
        <v>2244</v>
      </c>
      <c r="C987" t="s">
        <v>2244</v>
      </c>
      <c r="D987" t="s">
        <v>2244</v>
      </c>
      <c r="E987" t="s">
        <v>2244</v>
      </c>
    </row>
    <row r="988" spans="1:5" x14ac:dyDescent="0.25">
      <c r="A988">
        <v>23500546</v>
      </c>
      <c r="B988" t="s">
        <v>2245</v>
      </c>
      <c r="C988" t="s">
        <v>2245</v>
      </c>
      <c r="D988" t="s">
        <v>2245</v>
      </c>
      <c r="E988" t="s">
        <v>2245</v>
      </c>
    </row>
    <row r="989" spans="1:5" x14ac:dyDescent="0.25">
      <c r="A989">
        <v>23500547</v>
      </c>
      <c r="B989" t="s">
        <v>2246</v>
      </c>
      <c r="C989" t="s">
        <v>2246</v>
      </c>
      <c r="D989" t="s">
        <v>2246</v>
      </c>
      <c r="E989" t="s">
        <v>2246</v>
      </c>
    </row>
    <row r="990" spans="1:5" x14ac:dyDescent="0.25">
      <c r="A990">
        <v>23500548</v>
      </c>
      <c r="B990" t="s">
        <v>2247</v>
      </c>
      <c r="C990" t="s">
        <v>2248</v>
      </c>
      <c r="D990" t="s">
        <v>2248</v>
      </c>
      <c r="E990" t="s">
        <v>2247</v>
      </c>
    </row>
    <row r="991" spans="1:5" x14ac:dyDescent="0.25">
      <c r="A991">
        <v>23500549</v>
      </c>
      <c r="B991" t="s">
        <v>2249</v>
      </c>
      <c r="C991" t="s">
        <v>2250</v>
      </c>
      <c r="D991" t="s">
        <v>2250</v>
      </c>
      <c r="E991" t="s">
        <v>2249</v>
      </c>
    </row>
    <row r="992" spans="1:5" x14ac:dyDescent="0.25">
      <c r="A992">
        <v>23500550</v>
      </c>
      <c r="B992" t="s">
        <v>2251</v>
      </c>
      <c r="C992" t="s">
        <v>2252</v>
      </c>
      <c r="D992" t="s">
        <v>2252</v>
      </c>
      <c r="E992" t="s">
        <v>2251</v>
      </c>
    </row>
    <row r="993" spans="1:5" x14ac:dyDescent="0.25">
      <c r="A993">
        <v>23500551</v>
      </c>
      <c r="B993" t="s">
        <v>2253</v>
      </c>
      <c r="C993" t="s">
        <v>2253</v>
      </c>
      <c r="D993" t="s">
        <v>2253</v>
      </c>
      <c r="E993" t="s">
        <v>2253</v>
      </c>
    </row>
    <row r="994" spans="1:5" x14ac:dyDescent="0.25">
      <c r="A994">
        <v>23900001</v>
      </c>
      <c r="B994" t="s">
        <v>2254</v>
      </c>
      <c r="C994" t="s">
        <v>2254</v>
      </c>
      <c r="D994" t="s">
        <v>2254</v>
      </c>
      <c r="E994" t="s">
        <v>2254</v>
      </c>
    </row>
    <row r="995" spans="1:5" x14ac:dyDescent="0.25">
      <c r="A995">
        <v>23900002</v>
      </c>
      <c r="B995" t="s">
        <v>2255</v>
      </c>
      <c r="C995" t="s">
        <v>2256</v>
      </c>
      <c r="D995" t="s">
        <v>2256</v>
      </c>
      <c r="E995" t="s">
        <v>2255</v>
      </c>
    </row>
    <row r="996" spans="1:5" x14ac:dyDescent="0.25">
      <c r="A996">
        <v>23900003</v>
      </c>
      <c r="B996" t="s">
        <v>2257</v>
      </c>
      <c r="C996" t="s">
        <v>2258</v>
      </c>
      <c r="D996" t="s">
        <v>2258</v>
      </c>
      <c r="E996" t="s">
        <v>2257</v>
      </c>
    </row>
    <row r="997" spans="1:5" x14ac:dyDescent="0.25">
      <c r="A997">
        <v>24000001</v>
      </c>
      <c r="B997" t="s">
        <v>2259</v>
      </c>
      <c r="C997" t="s">
        <v>2260</v>
      </c>
      <c r="D997" t="s">
        <v>2260</v>
      </c>
      <c r="E997" t="s">
        <v>2259</v>
      </c>
    </row>
    <row r="998" spans="1:5" x14ac:dyDescent="0.25">
      <c r="A998">
        <v>24000002</v>
      </c>
      <c r="B998" t="s">
        <v>2261</v>
      </c>
      <c r="C998" t="s">
        <v>2262</v>
      </c>
      <c r="D998" t="s">
        <v>2262</v>
      </c>
      <c r="E998" t="s">
        <v>2261</v>
      </c>
    </row>
    <row r="999" spans="1:5" x14ac:dyDescent="0.25">
      <c r="A999">
        <v>24000003</v>
      </c>
      <c r="B999" t="s">
        <v>2263</v>
      </c>
      <c r="C999" t="s">
        <v>2264</v>
      </c>
      <c r="D999" t="s">
        <v>2264</v>
      </c>
      <c r="E999" t="s">
        <v>2263</v>
      </c>
    </row>
    <row r="1000" spans="1:5" x14ac:dyDescent="0.25">
      <c r="A1000">
        <v>24000004</v>
      </c>
      <c r="B1000" t="s">
        <v>2259</v>
      </c>
      <c r="C1000" t="s">
        <v>2265</v>
      </c>
      <c r="D1000" t="s">
        <v>2265</v>
      </c>
      <c r="E1000" t="s">
        <v>2259</v>
      </c>
    </row>
    <row r="1001" spans="1:5" x14ac:dyDescent="0.25">
      <c r="A1001">
        <v>24000005</v>
      </c>
      <c r="B1001" t="s">
        <v>2263</v>
      </c>
      <c r="C1001" t="s">
        <v>2266</v>
      </c>
      <c r="D1001" t="s">
        <v>2266</v>
      </c>
      <c r="E1001" t="s">
        <v>2263</v>
      </c>
    </row>
    <row r="1002" spans="1:5" x14ac:dyDescent="0.25">
      <c r="A1002">
        <v>24000006</v>
      </c>
      <c r="B1002" t="s">
        <v>2267</v>
      </c>
      <c r="C1002" t="s">
        <v>2268</v>
      </c>
      <c r="D1002" t="s">
        <v>2268</v>
      </c>
      <c r="E1002" t="s">
        <v>2267</v>
      </c>
    </row>
    <row r="1003" spans="1:5" x14ac:dyDescent="0.25">
      <c r="A1003">
        <v>24000007</v>
      </c>
      <c r="B1003" t="s">
        <v>2269</v>
      </c>
      <c r="C1003" t="s">
        <v>2270</v>
      </c>
      <c r="D1003" t="s">
        <v>2270</v>
      </c>
      <c r="E1003" t="s">
        <v>2269</v>
      </c>
    </row>
    <row r="1004" spans="1:5" x14ac:dyDescent="0.25">
      <c r="A1004">
        <v>24000008</v>
      </c>
      <c r="B1004" t="s">
        <v>2271</v>
      </c>
      <c r="C1004" t="s">
        <v>2272</v>
      </c>
      <c r="D1004" t="s">
        <v>2272</v>
      </c>
      <c r="E1004" t="s">
        <v>2271</v>
      </c>
    </row>
    <row r="1005" spans="1:5" x14ac:dyDescent="0.25">
      <c r="A1005">
        <v>24000009</v>
      </c>
      <c r="B1005" t="s">
        <v>2273</v>
      </c>
      <c r="C1005" t="s">
        <v>2274</v>
      </c>
      <c r="D1005" t="s">
        <v>2274</v>
      </c>
      <c r="E1005" t="s">
        <v>2273</v>
      </c>
    </row>
    <row r="1006" spans="1:5" x14ac:dyDescent="0.25">
      <c r="A1006">
        <v>24000010</v>
      </c>
      <c r="B1006" t="s">
        <v>2275</v>
      </c>
      <c r="C1006" t="s">
        <v>2276</v>
      </c>
      <c r="D1006" t="s">
        <v>2276</v>
      </c>
      <c r="E1006" t="s">
        <v>2275</v>
      </c>
    </row>
    <row r="1007" spans="1:5" x14ac:dyDescent="0.25">
      <c r="A1007">
        <v>24000011</v>
      </c>
      <c r="B1007" t="s">
        <v>2277</v>
      </c>
      <c r="C1007" t="s">
        <v>2278</v>
      </c>
      <c r="D1007" t="s">
        <v>2278</v>
      </c>
      <c r="E1007" t="s">
        <v>2277</v>
      </c>
    </row>
    <row r="1008" spans="1:5" x14ac:dyDescent="0.25">
      <c r="A1008">
        <v>24000012</v>
      </c>
      <c r="B1008" t="s">
        <v>2279</v>
      </c>
      <c r="C1008" t="s">
        <v>2280</v>
      </c>
      <c r="D1008" t="s">
        <v>2280</v>
      </c>
      <c r="E1008" t="s">
        <v>2279</v>
      </c>
    </row>
    <row r="1009" spans="1:5" x14ac:dyDescent="0.25">
      <c r="A1009">
        <v>24000013</v>
      </c>
      <c r="B1009" t="s">
        <v>2281</v>
      </c>
      <c r="C1009" t="s">
        <v>2282</v>
      </c>
      <c r="D1009" t="s">
        <v>2282</v>
      </c>
      <c r="E1009" t="s">
        <v>2281</v>
      </c>
    </row>
    <row r="1010" spans="1:5" x14ac:dyDescent="0.25">
      <c r="A1010">
        <v>24000014</v>
      </c>
      <c r="B1010" t="s">
        <v>2283</v>
      </c>
      <c r="C1010" t="s">
        <v>2284</v>
      </c>
      <c r="D1010" t="s">
        <v>2284</v>
      </c>
      <c r="E1010" t="s">
        <v>2283</v>
      </c>
    </row>
    <row r="1011" spans="1:5" x14ac:dyDescent="0.25">
      <c r="A1011">
        <v>24000015</v>
      </c>
      <c r="B1011" t="s">
        <v>2285</v>
      </c>
      <c r="C1011" t="s">
        <v>2286</v>
      </c>
      <c r="D1011" t="s">
        <v>2286</v>
      </c>
      <c r="E1011" t="s">
        <v>2285</v>
      </c>
    </row>
    <row r="1012" spans="1:5" x14ac:dyDescent="0.25">
      <c r="A1012">
        <v>24000016</v>
      </c>
      <c r="B1012" t="s">
        <v>2287</v>
      </c>
      <c r="C1012" t="s">
        <v>2288</v>
      </c>
      <c r="D1012" t="s">
        <v>2288</v>
      </c>
      <c r="E1012" t="s">
        <v>2287</v>
      </c>
    </row>
    <row r="1013" spans="1:5" x14ac:dyDescent="0.25">
      <c r="A1013">
        <v>24000017</v>
      </c>
      <c r="B1013" t="s">
        <v>2289</v>
      </c>
      <c r="C1013" t="s">
        <v>2290</v>
      </c>
      <c r="D1013" t="s">
        <v>2290</v>
      </c>
      <c r="E1013" t="s">
        <v>2289</v>
      </c>
    </row>
    <row r="1014" spans="1:5" x14ac:dyDescent="0.25">
      <c r="A1014">
        <v>24000018</v>
      </c>
      <c r="B1014" t="s">
        <v>2291</v>
      </c>
      <c r="C1014" t="s">
        <v>2292</v>
      </c>
      <c r="D1014" t="s">
        <v>2292</v>
      </c>
      <c r="E1014" t="s">
        <v>2291</v>
      </c>
    </row>
    <row r="1015" spans="1:5" x14ac:dyDescent="0.25">
      <c r="A1015">
        <v>24000019</v>
      </c>
      <c r="B1015" t="s">
        <v>2293</v>
      </c>
      <c r="C1015" t="s">
        <v>2294</v>
      </c>
      <c r="D1015" t="s">
        <v>2294</v>
      </c>
      <c r="E1015" t="s">
        <v>2293</v>
      </c>
    </row>
    <row r="1016" spans="1:5" x14ac:dyDescent="0.25">
      <c r="A1016">
        <v>24000020</v>
      </c>
      <c r="B1016" t="s">
        <v>2295</v>
      </c>
      <c r="C1016" t="s">
        <v>2296</v>
      </c>
      <c r="D1016" t="s">
        <v>2296</v>
      </c>
      <c r="E1016" t="s">
        <v>2295</v>
      </c>
    </row>
    <row r="1017" spans="1:5" x14ac:dyDescent="0.25">
      <c r="A1017">
        <v>24000021</v>
      </c>
      <c r="B1017" t="s">
        <v>2297</v>
      </c>
      <c r="C1017" t="s">
        <v>2298</v>
      </c>
      <c r="D1017" t="s">
        <v>2298</v>
      </c>
      <c r="E1017" t="s">
        <v>2297</v>
      </c>
    </row>
    <row r="1018" spans="1:5" x14ac:dyDescent="0.25">
      <c r="A1018">
        <v>24000022</v>
      </c>
      <c r="B1018" t="s">
        <v>2299</v>
      </c>
      <c r="C1018" t="s">
        <v>2300</v>
      </c>
      <c r="D1018" t="s">
        <v>2300</v>
      </c>
      <c r="E1018" t="s">
        <v>2299</v>
      </c>
    </row>
    <row r="1019" spans="1:5" x14ac:dyDescent="0.25">
      <c r="A1019">
        <v>24000023</v>
      </c>
      <c r="B1019" t="s">
        <v>2301</v>
      </c>
      <c r="C1019" t="s">
        <v>2302</v>
      </c>
      <c r="D1019" t="s">
        <v>2302</v>
      </c>
      <c r="E1019" t="s">
        <v>2301</v>
      </c>
    </row>
    <row r="1020" spans="1:5" x14ac:dyDescent="0.25">
      <c r="A1020">
        <v>24000024</v>
      </c>
      <c r="B1020" t="s">
        <v>2303</v>
      </c>
      <c r="C1020" t="s">
        <v>2304</v>
      </c>
      <c r="D1020" t="s">
        <v>2304</v>
      </c>
      <c r="E1020" t="s">
        <v>2303</v>
      </c>
    </row>
    <row r="1021" spans="1:5" x14ac:dyDescent="0.25">
      <c r="A1021">
        <v>24000025</v>
      </c>
      <c r="B1021" t="s">
        <v>2305</v>
      </c>
      <c r="C1021" t="s">
        <v>2306</v>
      </c>
      <c r="D1021" t="s">
        <v>2306</v>
      </c>
      <c r="E1021" t="s">
        <v>2305</v>
      </c>
    </row>
    <row r="1022" spans="1:5" x14ac:dyDescent="0.25">
      <c r="A1022">
        <v>24000026</v>
      </c>
      <c r="B1022" t="s">
        <v>2307</v>
      </c>
      <c r="C1022" t="s">
        <v>2308</v>
      </c>
      <c r="D1022" t="s">
        <v>2308</v>
      </c>
      <c r="E1022" t="s">
        <v>2307</v>
      </c>
    </row>
    <row r="1023" spans="1:5" x14ac:dyDescent="0.25">
      <c r="A1023">
        <v>24000027</v>
      </c>
      <c r="B1023" t="s">
        <v>2309</v>
      </c>
      <c r="C1023" t="s">
        <v>2310</v>
      </c>
      <c r="D1023" t="s">
        <v>2310</v>
      </c>
      <c r="E1023" t="s">
        <v>2309</v>
      </c>
    </row>
    <row r="1024" spans="1:5" x14ac:dyDescent="0.25">
      <c r="A1024">
        <v>24000028</v>
      </c>
      <c r="B1024" t="s">
        <v>2311</v>
      </c>
      <c r="C1024" t="s">
        <v>2312</v>
      </c>
      <c r="D1024" t="s">
        <v>2312</v>
      </c>
      <c r="E1024" t="s">
        <v>2311</v>
      </c>
    </row>
    <row r="1025" spans="1:5" x14ac:dyDescent="0.25">
      <c r="A1025">
        <v>24000029</v>
      </c>
      <c r="B1025" t="s">
        <v>2313</v>
      </c>
      <c r="C1025" t="s">
        <v>2314</v>
      </c>
      <c r="D1025" t="s">
        <v>2314</v>
      </c>
      <c r="E1025" t="s">
        <v>2313</v>
      </c>
    </row>
    <row r="1026" spans="1:5" x14ac:dyDescent="0.25">
      <c r="A1026">
        <v>24000030</v>
      </c>
      <c r="B1026" t="s">
        <v>2315</v>
      </c>
      <c r="C1026" t="s">
        <v>2316</v>
      </c>
      <c r="D1026" t="s">
        <v>2316</v>
      </c>
      <c r="E1026" t="s">
        <v>2315</v>
      </c>
    </row>
    <row r="1027" spans="1:5" x14ac:dyDescent="0.25">
      <c r="A1027">
        <v>24000031</v>
      </c>
      <c r="B1027" t="s">
        <v>2317</v>
      </c>
      <c r="C1027" t="s">
        <v>2317</v>
      </c>
      <c r="D1027" t="s">
        <v>2317</v>
      </c>
      <c r="E1027" t="s">
        <v>2317</v>
      </c>
    </row>
    <row r="1028" spans="1:5" x14ac:dyDescent="0.25">
      <c r="A1028">
        <v>24000032</v>
      </c>
      <c r="B1028" t="s">
        <v>2318</v>
      </c>
      <c r="C1028" t="s">
        <v>2318</v>
      </c>
      <c r="D1028" t="s">
        <v>2318</v>
      </c>
      <c r="E1028" t="s">
        <v>2318</v>
      </c>
    </row>
    <row r="1029" spans="1:5" x14ac:dyDescent="0.25">
      <c r="A1029">
        <v>24000033</v>
      </c>
      <c r="B1029" t="s">
        <v>2319</v>
      </c>
      <c r="C1029" t="s">
        <v>2320</v>
      </c>
      <c r="D1029" t="s">
        <v>2320</v>
      </c>
      <c r="E1029" t="s">
        <v>2319</v>
      </c>
    </row>
    <row r="1030" spans="1:5" x14ac:dyDescent="0.25">
      <c r="A1030">
        <v>24000034</v>
      </c>
      <c r="B1030" t="s">
        <v>2321</v>
      </c>
      <c r="C1030" t="s">
        <v>2322</v>
      </c>
      <c r="D1030" t="s">
        <v>2322</v>
      </c>
      <c r="E1030" t="s">
        <v>2321</v>
      </c>
    </row>
    <row r="1031" spans="1:5" x14ac:dyDescent="0.25">
      <c r="A1031">
        <v>24000035</v>
      </c>
      <c r="B1031" t="s">
        <v>2323</v>
      </c>
      <c r="C1031" t="s">
        <v>2324</v>
      </c>
      <c r="D1031" t="s">
        <v>2324</v>
      </c>
      <c r="E1031" t="s">
        <v>2323</v>
      </c>
    </row>
    <row r="1032" spans="1:5" x14ac:dyDescent="0.25">
      <c r="A1032">
        <v>24000036</v>
      </c>
      <c r="B1032" t="s">
        <v>2325</v>
      </c>
      <c r="C1032" t="s">
        <v>2326</v>
      </c>
      <c r="D1032" t="s">
        <v>2326</v>
      </c>
      <c r="E1032" t="s">
        <v>2325</v>
      </c>
    </row>
    <row r="1033" spans="1:5" x14ac:dyDescent="0.25">
      <c r="A1033">
        <v>24000037</v>
      </c>
      <c r="B1033" t="s">
        <v>2327</v>
      </c>
      <c r="C1033" t="s">
        <v>2328</v>
      </c>
      <c r="D1033" t="s">
        <v>2328</v>
      </c>
      <c r="E1033" t="s">
        <v>2327</v>
      </c>
    </row>
    <row r="1034" spans="1:5" x14ac:dyDescent="0.25">
      <c r="A1034">
        <v>24000038</v>
      </c>
      <c r="B1034" t="s">
        <v>2329</v>
      </c>
      <c r="C1034" t="s">
        <v>2330</v>
      </c>
      <c r="D1034" t="s">
        <v>2330</v>
      </c>
      <c r="E1034" t="s">
        <v>2329</v>
      </c>
    </row>
    <row r="1035" spans="1:5" x14ac:dyDescent="0.25">
      <c r="A1035">
        <v>24000039</v>
      </c>
      <c r="B1035" t="s">
        <v>2331</v>
      </c>
      <c r="C1035" t="s">
        <v>2331</v>
      </c>
      <c r="D1035" t="s">
        <v>2331</v>
      </c>
      <c r="E1035" t="s">
        <v>2331</v>
      </c>
    </row>
    <row r="1036" spans="1:5" x14ac:dyDescent="0.25">
      <c r="A1036">
        <v>24000040</v>
      </c>
      <c r="B1036" t="s">
        <v>2332</v>
      </c>
      <c r="C1036" t="s">
        <v>2333</v>
      </c>
      <c r="D1036" t="s">
        <v>2333</v>
      </c>
      <c r="E1036" t="s">
        <v>2332</v>
      </c>
    </row>
    <row r="1037" spans="1:5" x14ac:dyDescent="0.25">
      <c r="A1037">
        <v>24000041</v>
      </c>
      <c r="B1037" t="s">
        <v>2334</v>
      </c>
      <c r="C1037" t="s">
        <v>2335</v>
      </c>
      <c r="D1037" t="s">
        <v>2335</v>
      </c>
      <c r="E1037" t="s">
        <v>2334</v>
      </c>
    </row>
    <row r="1038" spans="1:5" x14ac:dyDescent="0.25">
      <c r="A1038">
        <v>24000042</v>
      </c>
      <c r="B1038" t="s">
        <v>2336</v>
      </c>
      <c r="C1038" t="s">
        <v>2337</v>
      </c>
      <c r="D1038" t="s">
        <v>2337</v>
      </c>
      <c r="E1038" t="s">
        <v>2336</v>
      </c>
    </row>
    <row r="1039" spans="1:5" x14ac:dyDescent="0.25">
      <c r="A1039">
        <v>24000043</v>
      </c>
      <c r="B1039" t="s">
        <v>2338</v>
      </c>
      <c r="C1039" t="s">
        <v>2339</v>
      </c>
      <c r="D1039" t="s">
        <v>2339</v>
      </c>
      <c r="E1039" t="s">
        <v>2338</v>
      </c>
    </row>
    <row r="1040" spans="1:5" x14ac:dyDescent="0.25">
      <c r="A1040">
        <v>24000044</v>
      </c>
      <c r="B1040" t="s">
        <v>2340</v>
      </c>
      <c r="C1040" t="s">
        <v>2341</v>
      </c>
      <c r="D1040" t="s">
        <v>2341</v>
      </c>
      <c r="E1040" t="s">
        <v>2340</v>
      </c>
    </row>
    <row r="1041" spans="1:5" x14ac:dyDescent="0.25">
      <c r="A1041">
        <v>24000045</v>
      </c>
      <c r="B1041" t="s">
        <v>2342</v>
      </c>
      <c r="C1041" t="s">
        <v>2343</v>
      </c>
      <c r="D1041" t="s">
        <v>2343</v>
      </c>
      <c r="E1041" t="s">
        <v>2342</v>
      </c>
    </row>
    <row r="1042" spans="1:5" x14ac:dyDescent="0.25">
      <c r="A1042">
        <v>24000046</v>
      </c>
      <c r="B1042" t="s">
        <v>2344</v>
      </c>
      <c r="C1042" t="s">
        <v>2345</v>
      </c>
      <c r="D1042" t="s">
        <v>2345</v>
      </c>
      <c r="E1042" t="s">
        <v>2344</v>
      </c>
    </row>
    <row r="1043" spans="1:5" x14ac:dyDescent="0.25">
      <c r="A1043">
        <v>24000047</v>
      </c>
      <c r="B1043" t="s">
        <v>2346</v>
      </c>
      <c r="C1043" t="s">
        <v>2347</v>
      </c>
      <c r="D1043" t="s">
        <v>2347</v>
      </c>
      <c r="E1043" t="s">
        <v>2346</v>
      </c>
    </row>
    <row r="1044" spans="1:5" x14ac:dyDescent="0.25">
      <c r="A1044">
        <v>24000048</v>
      </c>
      <c r="B1044" t="s">
        <v>2348</v>
      </c>
      <c r="C1044" t="s">
        <v>2349</v>
      </c>
      <c r="D1044" t="s">
        <v>2349</v>
      </c>
      <c r="E1044" t="s">
        <v>2348</v>
      </c>
    </row>
    <row r="1045" spans="1:5" x14ac:dyDescent="0.25">
      <c r="A1045">
        <v>24000049</v>
      </c>
      <c r="B1045" t="s">
        <v>2350</v>
      </c>
      <c r="C1045" t="s">
        <v>2351</v>
      </c>
      <c r="D1045" t="s">
        <v>2351</v>
      </c>
      <c r="E1045" t="s">
        <v>2350</v>
      </c>
    </row>
    <row r="1046" spans="1:5" x14ac:dyDescent="0.25">
      <c r="A1046">
        <v>24000050</v>
      </c>
      <c r="B1046" t="s">
        <v>2352</v>
      </c>
      <c r="C1046" t="s">
        <v>2353</v>
      </c>
      <c r="D1046" t="s">
        <v>2353</v>
      </c>
      <c r="E1046" t="s">
        <v>2352</v>
      </c>
    </row>
    <row r="1047" spans="1:5" x14ac:dyDescent="0.25">
      <c r="A1047">
        <v>24000051</v>
      </c>
      <c r="B1047" t="s">
        <v>2354</v>
      </c>
      <c r="C1047" t="s">
        <v>2354</v>
      </c>
      <c r="D1047" t="s">
        <v>2354</v>
      </c>
      <c r="E1047" t="s">
        <v>2354</v>
      </c>
    </row>
    <row r="1048" spans="1:5" x14ac:dyDescent="0.25">
      <c r="A1048">
        <v>24000052</v>
      </c>
      <c r="B1048" t="s">
        <v>2355</v>
      </c>
      <c r="C1048" t="s">
        <v>2356</v>
      </c>
      <c r="D1048" t="s">
        <v>2356</v>
      </c>
      <c r="E1048" t="s">
        <v>2355</v>
      </c>
    </row>
    <row r="1049" spans="1:5" x14ac:dyDescent="0.25">
      <c r="A1049">
        <v>24000053</v>
      </c>
      <c r="B1049" t="s">
        <v>2357</v>
      </c>
      <c r="C1049" t="s">
        <v>2358</v>
      </c>
      <c r="D1049" t="s">
        <v>2358</v>
      </c>
      <c r="E1049" t="s">
        <v>2357</v>
      </c>
    </row>
    <row r="1050" spans="1:5" x14ac:dyDescent="0.25">
      <c r="A1050">
        <v>24000054</v>
      </c>
      <c r="B1050" t="s">
        <v>2359</v>
      </c>
      <c r="C1050" t="s">
        <v>2360</v>
      </c>
      <c r="D1050" t="s">
        <v>2360</v>
      </c>
      <c r="E1050" t="s">
        <v>2359</v>
      </c>
    </row>
    <row r="1051" spans="1:5" x14ac:dyDescent="0.25">
      <c r="A1051">
        <v>24000055</v>
      </c>
      <c r="B1051" t="s">
        <v>2361</v>
      </c>
      <c r="C1051" t="s">
        <v>2362</v>
      </c>
      <c r="D1051" t="s">
        <v>2362</v>
      </c>
      <c r="E1051" t="s">
        <v>2361</v>
      </c>
    </row>
    <row r="1052" spans="1:5" x14ac:dyDescent="0.25">
      <c r="A1052">
        <v>24000056</v>
      </c>
      <c r="B1052" t="s">
        <v>2363</v>
      </c>
      <c r="C1052" t="s">
        <v>2364</v>
      </c>
      <c r="D1052" t="s">
        <v>2364</v>
      </c>
      <c r="E1052" t="s">
        <v>2363</v>
      </c>
    </row>
    <row r="1053" spans="1:5" x14ac:dyDescent="0.25">
      <c r="A1053">
        <v>24000057</v>
      </c>
      <c r="B1053" t="s">
        <v>2365</v>
      </c>
      <c r="C1053" t="s">
        <v>2366</v>
      </c>
      <c r="D1053" t="s">
        <v>2366</v>
      </c>
      <c r="E1053" t="s">
        <v>2365</v>
      </c>
    </row>
    <row r="1054" spans="1:5" x14ac:dyDescent="0.25">
      <c r="A1054">
        <v>24000058</v>
      </c>
      <c r="B1054" t="s">
        <v>2367</v>
      </c>
      <c r="C1054" t="s">
        <v>2368</v>
      </c>
      <c r="D1054" t="s">
        <v>2368</v>
      </c>
      <c r="E1054" t="s">
        <v>2367</v>
      </c>
    </row>
    <row r="1055" spans="1:5" x14ac:dyDescent="0.25">
      <c r="A1055">
        <v>24000059</v>
      </c>
      <c r="B1055" t="s">
        <v>2369</v>
      </c>
      <c r="C1055" t="s">
        <v>2370</v>
      </c>
      <c r="D1055" t="s">
        <v>2370</v>
      </c>
      <c r="E1055" t="s">
        <v>2369</v>
      </c>
    </row>
    <row r="1056" spans="1:5" x14ac:dyDescent="0.25">
      <c r="A1056">
        <v>24000060</v>
      </c>
      <c r="B1056" t="s">
        <v>2371</v>
      </c>
      <c r="C1056" t="s">
        <v>2372</v>
      </c>
      <c r="D1056" t="s">
        <v>2372</v>
      </c>
      <c r="E1056" t="s">
        <v>2371</v>
      </c>
    </row>
    <row r="1057" spans="1:5" x14ac:dyDescent="0.25">
      <c r="A1057">
        <v>24000061</v>
      </c>
      <c r="B1057" t="s">
        <v>2373</v>
      </c>
      <c r="C1057" t="s">
        <v>2374</v>
      </c>
      <c r="D1057" t="s">
        <v>2374</v>
      </c>
      <c r="E1057" t="s">
        <v>2373</v>
      </c>
    </row>
    <row r="1058" spans="1:5" x14ac:dyDescent="0.25">
      <c r="A1058">
        <v>24000062</v>
      </c>
      <c r="B1058" t="s">
        <v>2375</v>
      </c>
      <c r="E1058" t="s">
        <v>2375</v>
      </c>
    </row>
    <row r="1059" spans="1:5" x14ac:dyDescent="0.25">
      <c r="A1059">
        <v>24000063</v>
      </c>
      <c r="B1059" t="s">
        <v>2376</v>
      </c>
      <c r="C1059" t="s">
        <v>2377</v>
      </c>
      <c r="D1059" t="s">
        <v>2377</v>
      </c>
      <c r="E1059" t="s">
        <v>2376</v>
      </c>
    </row>
    <row r="1060" spans="1:5" x14ac:dyDescent="0.25">
      <c r="A1060">
        <v>24000064</v>
      </c>
      <c r="B1060" t="s">
        <v>2378</v>
      </c>
      <c r="C1060" t="s">
        <v>2379</v>
      </c>
      <c r="D1060" t="s">
        <v>2379</v>
      </c>
      <c r="E1060" t="s">
        <v>2378</v>
      </c>
    </row>
    <row r="1061" spans="1:5" x14ac:dyDescent="0.25">
      <c r="A1061">
        <v>24000065</v>
      </c>
      <c r="B1061" t="s">
        <v>2380</v>
      </c>
      <c r="C1061" t="s">
        <v>2381</v>
      </c>
      <c r="D1061" t="s">
        <v>2381</v>
      </c>
      <c r="E1061" t="s">
        <v>2380</v>
      </c>
    </row>
    <row r="1062" spans="1:5" x14ac:dyDescent="0.25">
      <c r="A1062">
        <v>24000066</v>
      </c>
      <c r="B1062" t="s">
        <v>2382</v>
      </c>
      <c r="C1062" t="s">
        <v>2383</v>
      </c>
      <c r="D1062" t="s">
        <v>2383</v>
      </c>
      <c r="E1062" t="s">
        <v>2382</v>
      </c>
    </row>
    <row r="1063" spans="1:5" x14ac:dyDescent="0.25">
      <c r="A1063">
        <v>24000067</v>
      </c>
      <c r="B1063" t="s">
        <v>1161</v>
      </c>
      <c r="C1063" t="s">
        <v>1161</v>
      </c>
      <c r="D1063" t="s">
        <v>1161</v>
      </c>
      <c r="E1063" t="s">
        <v>1161</v>
      </c>
    </row>
    <row r="1064" spans="1:5" x14ac:dyDescent="0.25">
      <c r="A1064">
        <v>24000068</v>
      </c>
      <c r="B1064" t="s">
        <v>2384</v>
      </c>
      <c r="C1064" t="s">
        <v>2385</v>
      </c>
      <c r="D1064" t="s">
        <v>2385</v>
      </c>
      <c r="E1064" t="s">
        <v>2384</v>
      </c>
    </row>
    <row r="1065" spans="1:5" x14ac:dyDescent="0.25">
      <c r="A1065">
        <v>24000069</v>
      </c>
      <c r="B1065" t="s">
        <v>2386</v>
      </c>
      <c r="C1065" t="s">
        <v>2387</v>
      </c>
      <c r="D1065" t="s">
        <v>2387</v>
      </c>
      <c r="E1065" t="s">
        <v>2386</v>
      </c>
    </row>
    <row r="1066" spans="1:5" x14ac:dyDescent="0.25">
      <c r="A1066">
        <v>24000070</v>
      </c>
      <c r="B1066" t="s">
        <v>2388</v>
      </c>
      <c r="C1066" t="s">
        <v>2389</v>
      </c>
      <c r="D1066" t="s">
        <v>2389</v>
      </c>
      <c r="E1066" t="s">
        <v>2388</v>
      </c>
    </row>
    <row r="1067" spans="1:5" x14ac:dyDescent="0.25">
      <c r="A1067">
        <v>24000071</v>
      </c>
      <c r="B1067" t="s">
        <v>2390</v>
      </c>
      <c r="C1067" t="s">
        <v>2391</v>
      </c>
      <c r="D1067" t="s">
        <v>2391</v>
      </c>
      <c r="E1067" t="s">
        <v>2390</v>
      </c>
    </row>
    <row r="1068" spans="1:5" x14ac:dyDescent="0.25">
      <c r="A1068">
        <v>24000072</v>
      </c>
      <c r="B1068" t="s">
        <v>2392</v>
      </c>
      <c r="C1068" t="s">
        <v>2393</v>
      </c>
      <c r="D1068" t="s">
        <v>2393</v>
      </c>
      <c r="E1068" t="s">
        <v>2392</v>
      </c>
    </row>
    <row r="1069" spans="1:5" x14ac:dyDescent="0.25">
      <c r="A1069">
        <v>24000073</v>
      </c>
      <c r="B1069" t="s">
        <v>2394</v>
      </c>
      <c r="C1069" t="s">
        <v>2395</v>
      </c>
      <c r="D1069" t="s">
        <v>2395</v>
      </c>
      <c r="E1069" t="s">
        <v>2394</v>
      </c>
    </row>
    <row r="1070" spans="1:5" x14ac:dyDescent="0.25">
      <c r="A1070">
        <v>24000074</v>
      </c>
      <c r="B1070" t="s">
        <v>2396</v>
      </c>
      <c r="C1070" t="s">
        <v>2397</v>
      </c>
      <c r="D1070" t="s">
        <v>2397</v>
      </c>
      <c r="E1070" t="s">
        <v>2396</v>
      </c>
    </row>
    <row r="1071" spans="1:5" x14ac:dyDescent="0.25">
      <c r="A1071">
        <v>24000075</v>
      </c>
      <c r="B1071" t="s">
        <v>2398</v>
      </c>
      <c r="C1071" t="s">
        <v>2399</v>
      </c>
      <c r="D1071" t="s">
        <v>2399</v>
      </c>
      <c r="E1071" t="s">
        <v>2398</v>
      </c>
    </row>
    <row r="1072" spans="1:5" x14ac:dyDescent="0.25">
      <c r="A1072">
        <v>24000076</v>
      </c>
      <c r="B1072" t="s">
        <v>2400</v>
      </c>
      <c r="C1072" t="s">
        <v>2401</v>
      </c>
      <c r="D1072" t="s">
        <v>2401</v>
      </c>
      <c r="E1072" t="s">
        <v>2400</v>
      </c>
    </row>
    <row r="1073" spans="1:5" x14ac:dyDescent="0.25">
      <c r="A1073">
        <v>24000077</v>
      </c>
      <c r="B1073" t="s">
        <v>2402</v>
      </c>
      <c r="C1073" t="s">
        <v>2403</v>
      </c>
      <c r="D1073" t="s">
        <v>2403</v>
      </c>
      <c r="E1073" t="s">
        <v>2402</v>
      </c>
    </row>
    <row r="1074" spans="1:5" x14ac:dyDescent="0.25">
      <c r="A1074">
        <v>24000078</v>
      </c>
      <c r="B1074" t="s">
        <v>2404</v>
      </c>
      <c r="C1074" t="s">
        <v>2405</v>
      </c>
      <c r="D1074" t="s">
        <v>2405</v>
      </c>
      <c r="E1074" t="s">
        <v>2404</v>
      </c>
    </row>
    <row r="1075" spans="1:5" x14ac:dyDescent="0.25">
      <c r="A1075">
        <v>24000079</v>
      </c>
      <c r="B1075" t="s">
        <v>2406</v>
      </c>
      <c r="C1075" t="s">
        <v>2407</v>
      </c>
      <c r="D1075" t="s">
        <v>2407</v>
      </c>
      <c r="E1075" t="s">
        <v>2406</v>
      </c>
    </row>
    <row r="1076" spans="1:5" x14ac:dyDescent="0.25">
      <c r="A1076">
        <v>24000080</v>
      </c>
      <c r="B1076" t="s">
        <v>2408</v>
      </c>
      <c r="C1076" t="s">
        <v>2409</v>
      </c>
      <c r="D1076" t="s">
        <v>2409</v>
      </c>
      <c r="E1076" t="s">
        <v>2408</v>
      </c>
    </row>
    <row r="1077" spans="1:5" x14ac:dyDescent="0.25">
      <c r="A1077">
        <v>24000081</v>
      </c>
      <c r="B1077" t="s">
        <v>2410</v>
      </c>
      <c r="C1077" t="s">
        <v>2410</v>
      </c>
      <c r="D1077" t="s">
        <v>2410</v>
      </c>
      <c r="E1077" t="s">
        <v>2410</v>
      </c>
    </row>
    <row r="1078" spans="1:5" x14ac:dyDescent="0.25">
      <c r="A1078">
        <v>24000082</v>
      </c>
      <c r="B1078" t="s">
        <v>2411</v>
      </c>
      <c r="C1078" t="s">
        <v>2412</v>
      </c>
      <c r="D1078" t="s">
        <v>2412</v>
      </c>
      <c r="E1078" t="s">
        <v>2411</v>
      </c>
    </row>
    <row r="1079" spans="1:5" x14ac:dyDescent="0.25">
      <c r="A1079">
        <v>24000083</v>
      </c>
      <c r="B1079" t="s">
        <v>2413</v>
      </c>
      <c r="C1079" t="s">
        <v>2414</v>
      </c>
      <c r="D1079" t="s">
        <v>2414</v>
      </c>
      <c r="E1079" t="s">
        <v>2413</v>
      </c>
    </row>
    <row r="1080" spans="1:5" x14ac:dyDescent="0.25">
      <c r="A1080">
        <v>24000084</v>
      </c>
      <c r="B1080" t="s">
        <v>2415</v>
      </c>
      <c r="C1080" t="s">
        <v>2416</v>
      </c>
      <c r="D1080" t="s">
        <v>2416</v>
      </c>
      <c r="E1080" t="s">
        <v>2415</v>
      </c>
    </row>
    <row r="1081" spans="1:5" x14ac:dyDescent="0.25">
      <c r="A1081">
        <v>24000085</v>
      </c>
      <c r="B1081" t="s">
        <v>2417</v>
      </c>
      <c r="C1081" t="s">
        <v>2418</v>
      </c>
      <c r="D1081" t="s">
        <v>2418</v>
      </c>
      <c r="E1081" t="s">
        <v>2417</v>
      </c>
    </row>
    <row r="1082" spans="1:5" x14ac:dyDescent="0.25">
      <c r="A1082">
        <v>24000086</v>
      </c>
      <c r="B1082" t="s">
        <v>2419</v>
      </c>
      <c r="C1082" t="s">
        <v>2420</v>
      </c>
      <c r="D1082" t="s">
        <v>2420</v>
      </c>
      <c r="E1082" t="s">
        <v>2419</v>
      </c>
    </row>
    <row r="1083" spans="1:5" x14ac:dyDescent="0.25">
      <c r="A1083">
        <v>24000087</v>
      </c>
      <c r="B1083" t="s">
        <v>2421</v>
      </c>
      <c r="C1083" t="s">
        <v>2422</v>
      </c>
      <c r="D1083" t="s">
        <v>2422</v>
      </c>
      <c r="E1083" t="s">
        <v>2421</v>
      </c>
    </row>
    <row r="1084" spans="1:5" x14ac:dyDescent="0.25">
      <c r="A1084">
        <v>24000088</v>
      </c>
      <c r="B1084" t="s">
        <v>2423</v>
      </c>
      <c r="C1084" t="s">
        <v>2423</v>
      </c>
      <c r="D1084" t="s">
        <v>2423</v>
      </c>
      <c r="E1084" t="s">
        <v>2423</v>
      </c>
    </row>
    <row r="1085" spans="1:5" x14ac:dyDescent="0.25">
      <c r="A1085">
        <v>24000089</v>
      </c>
      <c r="B1085" t="s">
        <v>2424</v>
      </c>
      <c r="C1085" t="s">
        <v>2425</v>
      </c>
      <c r="D1085" t="s">
        <v>2425</v>
      </c>
      <c r="E1085" t="s">
        <v>2424</v>
      </c>
    </row>
    <row r="1086" spans="1:5" x14ac:dyDescent="0.25">
      <c r="A1086">
        <v>24000090</v>
      </c>
      <c r="B1086" t="s">
        <v>2426</v>
      </c>
      <c r="C1086" t="s">
        <v>2427</v>
      </c>
      <c r="D1086" t="s">
        <v>2427</v>
      </c>
      <c r="E1086" t="s">
        <v>2426</v>
      </c>
    </row>
    <row r="1087" spans="1:5" x14ac:dyDescent="0.25">
      <c r="A1087">
        <v>24000091</v>
      </c>
      <c r="B1087" t="s">
        <v>2428</v>
      </c>
      <c r="C1087" t="s">
        <v>2429</v>
      </c>
      <c r="D1087" t="s">
        <v>2429</v>
      </c>
      <c r="E1087" t="s">
        <v>2428</v>
      </c>
    </row>
    <row r="1088" spans="1:5" x14ac:dyDescent="0.25">
      <c r="A1088">
        <v>24000092</v>
      </c>
      <c r="B1088" t="s">
        <v>2430</v>
      </c>
      <c r="C1088" t="s">
        <v>2431</v>
      </c>
      <c r="D1088" t="s">
        <v>2431</v>
      </c>
      <c r="E1088" t="s">
        <v>2430</v>
      </c>
    </row>
    <row r="1089" spans="1:5" x14ac:dyDescent="0.25">
      <c r="A1089">
        <v>24000093</v>
      </c>
      <c r="B1089" t="s">
        <v>2432</v>
      </c>
      <c r="C1089" t="s">
        <v>2433</v>
      </c>
      <c r="D1089" t="s">
        <v>2433</v>
      </c>
      <c r="E1089" t="s">
        <v>2432</v>
      </c>
    </row>
    <row r="1090" spans="1:5" x14ac:dyDescent="0.25">
      <c r="A1090">
        <v>24000094</v>
      </c>
      <c r="B1090" t="s">
        <v>2434</v>
      </c>
      <c r="C1090" t="s">
        <v>2435</v>
      </c>
      <c r="D1090" t="s">
        <v>2435</v>
      </c>
      <c r="E1090" t="s">
        <v>2434</v>
      </c>
    </row>
    <row r="1091" spans="1:5" x14ac:dyDescent="0.25">
      <c r="A1091">
        <v>24000095</v>
      </c>
      <c r="B1091" t="s">
        <v>2436</v>
      </c>
      <c r="C1091" t="s">
        <v>2437</v>
      </c>
      <c r="D1091" t="s">
        <v>2437</v>
      </c>
      <c r="E1091" t="s">
        <v>2436</v>
      </c>
    </row>
    <row r="1092" spans="1:5" x14ac:dyDescent="0.25">
      <c r="A1092">
        <v>24000096</v>
      </c>
      <c r="B1092" t="s">
        <v>2438</v>
      </c>
      <c r="C1092" t="s">
        <v>2439</v>
      </c>
      <c r="D1092" t="s">
        <v>2439</v>
      </c>
      <c r="E1092" t="s">
        <v>2438</v>
      </c>
    </row>
    <row r="1093" spans="1:5" x14ac:dyDescent="0.25">
      <c r="A1093">
        <v>24000097</v>
      </c>
      <c r="B1093" t="s">
        <v>2440</v>
      </c>
      <c r="C1093" t="s">
        <v>2441</v>
      </c>
      <c r="D1093" t="s">
        <v>2441</v>
      </c>
      <c r="E1093" t="s">
        <v>2440</v>
      </c>
    </row>
    <row r="1094" spans="1:5" x14ac:dyDescent="0.25">
      <c r="A1094">
        <v>24000098</v>
      </c>
      <c r="B1094" t="s">
        <v>2442</v>
      </c>
      <c r="C1094" t="s">
        <v>2443</v>
      </c>
      <c r="D1094" t="s">
        <v>2443</v>
      </c>
      <c r="E1094" t="s">
        <v>2442</v>
      </c>
    </row>
    <row r="1095" spans="1:5" x14ac:dyDescent="0.25">
      <c r="A1095">
        <v>24000099</v>
      </c>
      <c r="B1095" t="s">
        <v>2444</v>
      </c>
      <c r="C1095" t="s">
        <v>2445</v>
      </c>
      <c r="D1095" t="s">
        <v>2445</v>
      </c>
      <c r="E1095" t="s">
        <v>2444</v>
      </c>
    </row>
    <row r="1096" spans="1:5" x14ac:dyDescent="0.25">
      <c r="A1096">
        <v>24000100</v>
      </c>
      <c r="B1096" t="s">
        <v>2446</v>
      </c>
      <c r="C1096" t="s">
        <v>2447</v>
      </c>
      <c r="D1096" t="s">
        <v>2447</v>
      </c>
      <c r="E1096" t="s">
        <v>2446</v>
      </c>
    </row>
    <row r="1097" spans="1:5" x14ac:dyDescent="0.25">
      <c r="A1097">
        <v>24000101</v>
      </c>
      <c r="B1097" t="s">
        <v>2448</v>
      </c>
      <c r="C1097" t="s">
        <v>2449</v>
      </c>
      <c r="D1097" t="s">
        <v>2449</v>
      </c>
      <c r="E1097" t="s">
        <v>2448</v>
      </c>
    </row>
    <row r="1098" spans="1:5" x14ac:dyDescent="0.25">
      <c r="A1098">
        <v>24000102</v>
      </c>
      <c r="B1098" t="s">
        <v>2450</v>
      </c>
      <c r="C1098" t="s">
        <v>2451</v>
      </c>
      <c r="D1098" t="s">
        <v>2451</v>
      </c>
      <c r="E1098" t="s">
        <v>2450</v>
      </c>
    </row>
    <row r="1099" spans="1:5" x14ac:dyDescent="0.25">
      <c r="A1099">
        <v>24000103</v>
      </c>
      <c r="B1099" t="s">
        <v>2452</v>
      </c>
      <c r="C1099" t="s">
        <v>2453</v>
      </c>
      <c r="D1099" t="s">
        <v>2453</v>
      </c>
      <c r="E1099" t="s">
        <v>2452</v>
      </c>
    </row>
    <row r="1100" spans="1:5" x14ac:dyDescent="0.25">
      <c r="A1100">
        <v>24000104</v>
      </c>
      <c r="B1100" t="s">
        <v>2454</v>
      </c>
      <c r="C1100" t="s">
        <v>2454</v>
      </c>
      <c r="D1100" t="s">
        <v>2454</v>
      </c>
      <c r="E1100" t="s">
        <v>2454</v>
      </c>
    </row>
    <row r="1101" spans="1:5" x14ac:dyDescent="0.25">
      <c r="A1101">
        <v>24000105</v>
      </c>
      <c r="B1101" t="s">
        <v>2455</v>
      </c>
      <c r="C1101" t="s">
        <v>2455</v>
      </c>
      <c r="D1101" t="s">
        <v>2455</v>
      </c>
      <c r="E1101" t="s">
        <v>2455</v>
      </c>
    </row>
    <row r="1102" spans="1:5" x14ac:dyDescent="0.25">
      <c r="A1102">
        <v>24000106</v>
      </c>
      <c r="B1102" t="s">
        <v>2456</v>
      </c>
      <c r="C1102" t="s">
        <v>2456</v>
      </c>
      <c r="D1102" t="s">
        <v>2456</v>
      </c>
      <c r="E1102" t="s">
        <v>2456</v>
      </c>
    </row>
    <row r="1103" spans="1:5" x14ac:dyDescent="0.25">
      <c r="A1103">
        <v>24000107</v>
      </c>
      <c r="B1103" t="s">
        <v>2457</v>
      </c>
      <c r="C1103" t="s">
        <v>2458</v>
      </c>
      <c r="D1103" t="s">
        <v>2458</v>
      </c>
      <c r="E1103" t="s">
        <v>2457</v>
      </c>
    </row>
    <row r="1104" spans="1:5" x14ac:dyDescent="0.25">
      <c r="A1104">
        <v>24000108</v>
      </c>
      <c r="B1104" t="s">
        <v>2459</v>
      </c>
      <c r="C1104" t="s">
        <v>2459</v>
      </c>
      <c r="D1104" t="s">
        <v>2459</v>
      </c>
      <c r="E1104" t="s">
        <v>2459</v>
      </c>
    </row>
    <row r="1105" spans="1:5" x14ac:dyDescent="0.25">
      <c r="A1105">
        <v>24000109</v>
      </c>
      <c r="B1105" t="s">
        <v>2460</v>
      </c>
      <c r="C1105" t="s">
        <v>2461</v>
      </c>
      <c r="D1105" t="s">
        <v>2461</v>
      </c>
      <c r="E1105" t="s">
        <v>2460</v>
      </c>
    </row>
    <row r="1106" spans="1:5" x14ac:dyDescent="0.25">
      <c r="A1106">
        <v>24000110</v>
      </c>
      <c r="B1106" t="s">
        <v>2327</v>
      </c>
      <c r="C1106" t="s">
        <v>2462</v>
      </c>
      <c r="D1106" t="s">
        <v>2462</v>
      </c>
      <c r="E1106" t="s">
        <v>2327</v>
      </c>
    </row>
    <row r="1107" spans="1:5" x14ac:dyDescent="0.25">
      <c r="A1107">
        <v>24000111</v>
      </c>
      <c r="B1107" t="s">
        <v>2463</v>
      </c>
      <c r="C1107" t="s">
        <v>2464</v>
      </c>
      <c r="D1107" t="s">
        <v>2464</v>
      </c>
      <c r="E1107" t="s">
        <v>2463</v>
      </c>
    </row>
    <row r="1108" spans="1:5" x14ac:dyDescent="0.25">
      <c r="A1108">
        <v>24000112</v>
      </c>
      <c r="B1108" t="s">
        <v>2465</v>
      </c>
      <c r="C1108" t="s">
        <v>2465</v>
      </c>
      <c r="D1108" t="s">
        <v>2465</v>
      </c>
      <c r="E1108" t="s">
        <v>2465</v>
      </c>
    </row>
    <row r="1109" spans="1:5" x14ac:dyDescent="0.25">
      <c r="A1109">
        <v>24000113</v>
      </c>
      <c r="B1109" t="s">
        <v>2466</v>
      </c>
      <c r="C1109" t="s">
        <v>2466</v>
      </c>
      <c r="D1109" t="s">
        <v>2466</v>
      </c>
      <c r="E1109" t="s">
        <v>2466</v>
      </c>
    </row>
    <row r="1110" spans="1:5" x14ac:dyDescent="0.25">
      <c r="A1110">
        <v>24000114</v>
      </c>
      <c r="B1110" t="s">
        <v>2467</v>
      </c>
      <c r="C1110" t="s">
        <v>2468</v>
      </c>
      <c r="D1110" t="s">
        <v>2468</v>
      </c>
      <c r="E1110" t="s">
        <v>2467</v>
      </c>
    </row>
    <row r="1111" spans="1:5" x14ac:dyDescent="0.25">
      <c r="A1111">
        <v>24000115</v>
      </c>
      <c r="B1111" t="s">
        <v>2469</v>
      </c>
      <c r="C1111" t="s">
        <v>2470</v>
      </c>
      <c r="D1111" t="s">
        <v>2470</v>
      </c>
      <c r="E1111" t="s">
        <v>2469</v>
      </c>
    </row>
    <row r="1112" spans="1:5" x14ac:dyDescent="0.25">
      <c r="A1112">
        <v>24000116</v>
      </c>
      <c r="B1112" t="s">
        <v>2471</v>
      </c>
      <c r="C1112" t="s">
        <v>2472</v>
      </c>
      <c r="D1112" t="s">
        <v>2472</v>
      </c>
      <c r="E1112" t="s">
        <v>2471</v>
      </c>
    </row>
    <row r="1113" spans="1:5" x14ac:dyDescent="0.25">
      <c r="A1113">
        <v>24000117</v>
      </c>
      <c r="B1113" t="s">
        <v>2473</v>
      </c>
      <c r="C1113" t="s">
        <v>2474</v>
      </c>
      <c r="D1113" t="s">
        <v>2474</v>
      </c>
      <c r="E1113" t="s">
        <v>2473</v>
      </c>
    </row>
    <row r="1114" spans="1:5" x14ac:dyDescent="0.25">
      <c r="A1114">
        <v>24000118</v>
      </c>
      <c r="B1114" t="s">
        <v>2475</v>
      </c>
      <c r="C1114" t="s">
        <v>2476</v>
      </c>
      <c r="D1114" t="s">
        <v>2476</v>
      </c>
      <c r="E1114" t="s">
        <v>2475</v>
      </c>
    </row>
    <row r="1115" spans="1:5" x14ac:dyDescent="0.25">
      <c r="A1115">
        <v>24000119</v>
      </c>
      <c r="B1115" t="s">
        <v>2477</v>
      </c>
      <c r="C1115" t="s">
        <v>2478</v>
      </c>
      <c r="D1115" t="s">
        <v>2478</v>
      </c>
      <c r="E1115" t="s">
        <v>2477</v>
      </c>
    </row>
    <row r="1116" spans="1:5" x14ac:dyDescent="0.25">
      <c r="A1116">
        <v>24000120</v>
      </c>
      <c r="B1116" t="s">
        <v>2479</v>
      </c>
      <c r="C1116" t="s">
        <v>2480</v>
      </c>
      <c r="D1116" t="s">
        <v>2480</v>
      </c>
      <c r="E1116" t="s">
        <v>2479</v>
      </c>
    </row>
    <row r="1117" spans="1:5" x14ac:dyDescent="0.25">
      <c r="A1117">
        <v>24000121</v>
      </c>
      <c r="B1117" t="s">
        <v>2481</v>
      </c>
      <c r="C1117" t="s">
        <v>2481</v>
      </c>
      <c r="D1117" t="s">
        <v>2481</v>
      </c>
      <c r="E1117" t="s">
        <v>2481</v>
      </c>
    </row>
    <row r="1118" spans="1:5" x14ac:dyDescent="0.25">
      <c r="A1118">
        <v>24000122</v>
      </c>
      <c r="B1118" t="s">
        <v>2482</v>
      </c>
      <c r="C1118" t="s">
        <v>2483</v>
      </c>
      <c r="D1118" t="s">
        <v>2483</v>
      </c>
      <c r="E1118" t="s">
        <v>2482</v>
      </c>
    </row>
    <row r="1119" spans="1:5" x14ac:dyDescent="0.25">
      <c r="A1119">
        <v>24000123</v>
      </c>
      <c r="B1119" t="s">
        <v>2484</v>
      </c>
      <c r="C1119" t="s">
        <v>2485</v>
      </c>
      <c r="D1119" t="s">
        <v>2485</v>
      </c>
      <c r="E1119" t="s">
        <v>2484</v>
      </c>
    </row>
    <row r="1120" spans="1:5" x14ac:dyDescent="0.25">
      <c r="A1120">
        <v>24000124</v>
      </c>
      <c r="B1120" t="s">
        <v>2486</v>
      </c>
      <c r="C1120" t="s">
        <v>2486</v>
      </c>
      <c r="D1120" t="s">
        <v>2486</v>
      </c>
      <c r="E1120" t="s">
        <v>2486</v>
      </c>
    </row>
    <row r="1121" spans="1:5" x14ac:dyDescent="0.25">
      <c r="A1121">
        <v>24000125</v>
      </c>
      <c r="B1121" t="s">
        <v>2487</v>
      </c>
      <c r="C1121" t="s">
        <v>2488</v>
      </c>
      <c r="D1121" t="s">
        <v>2488</v>
      </c>
      <c r="E1121" t="s">
        <v>2487</v>
      </c>
    </row>
    <row r="1122" spans="1:5" x14ac:dyDescent="0.25">
      <c r="A1122">
        <v>24000126</v>
      </c>
      <c r="B1122" t="s">
        <v>2489</v>
      </c>
      <c r="C1122" t="s">
        <v>2490</v>
      </c>
      <c r="D1122" t="s">
        <v>2490</v>
      </c>
      <c r="E1122" t="s">
        <v>2489</v>
      </c>
    </row>
    <row r="1123" spans="1:5" x14ac:dyDescent="0.25">
      <c r="A1123">
        <v>24000127</v>
      </c>
      <c r="B1123" t="s">
        <v>2491</v>
      </c>
      <c r="C1123" t="s">
        <v>2492</v>
      </c>
      <c r="D1123" t="s">
        <v>2492</v>
      </c>
      <c r="E1123" t="s">
        <v>2491</v>
      </c>
    </row>
    <row r="1124" spans="1:5" x14ac:dyDescent="0.25">
      <c r="A1124">
        <v>24000128</v>
      </c>
      <c r="B1124" t="s">
        <v>2493</v>
      </c>
      <c r="C1124" t="s">
        <v>2494</v>
      </c>
      <c r="D1124" t="s">
        <v>2494</v>
      </c>
      <c r="E1124" t="s">
        <v>2493</v>
      </c>
    </row>
    <row r="1125" spans="1:5" x14ac:dyDescent="0.25">
      <c r="A1125">
        <v>24000129</v>
      </c>
      <c r="B1125" t="s">
        <v>2495</v>
      </c>
      <c r="C1125" t="s">
        <v>2496</v>
      </c>
      <c r="D1125" t="s">
        <v>2496</v>
      </c>
      <c r="E1125" t="s">
        <v>2495</v>
      </c>
    </row>
    <row r="1126" spans="1:5" x14ac:dyDescent="0.25">
      <c r="A1126">
        <v>24000130</v>
      </c>
      <c r="B1126" t="s">
        <v>2497</v>
      </c>
      <c r="C1126" t="s">
        <v>2498</v>
      </c>
      <c r="D1126" t="s">
        <v>2498</v>
      </c>
      <c r="E1126" t="s">
        <v>2497</v>
      </c>
    </row>
    <row r="1127" spans="1:5" x14ac:dyDescent="0.25">
      <c r="A1127">
        <v>24000131</v>
      </c>
      <c r="B1127" t="s">
        <v>2499</v>
      </c>
      <c r="C1127" t="s">
        <v>2500</v>
      </c>
      <c r="D1127" t="s">
        <v>2500</v>
      </c>
      <c r="E1127" t="s">
        <v>2499</v>
      </c>
    </row>
    <row r="1128" spans="1:5" x14ac:dyDescent="0.25">
      <c r="A1128">
        <v>24000132</v>
      </c>
      <c r="B1128" t="s">
        <v>2501</v>
      </c>
      <c r="C1128" t="s">
        <v>2502</v>
      </c>
      <c r="D1128" t="s">
        <v>2502</v>
      </c>
      <c r="E1128" t="s">
        <v>2501</v>
      </c>
    </row>
    <row r="1129" spans="1:5" x14ac:dyDescent="0.25">
      <c r="A1129">
        <v>24000133</v>
      </c>
      <c r="B1129" t="s">
        <v>2503</v>
      </c>
      <c r="C1129" t="s">
        <v>2504</v>
      </c>
      <c r="D1129" t="s">
        <v>2504</v>
      </c>
      <c r="E1129" t="s">
        <v>2503</v>
      </c>
    </row>
    <row r="1130" spans="1:5" x14ac:dyDescent="0.25">
      <c r="A1130">
        <v>24000134</v>
      </c>
      <c r="B1130" t="s">
        <v>2505</v>
      </c>
      <c r="C1130" t="s">
        <v>2506</v>
      </c>
      <c r="D1130" t="s">
        <v>2506</v>
      </c>
      <c r="E1130" t="s">
        <v>2505</v>
      </c>
    </row>
    <row r="1131" spans="1:5" x14ac:dyDescent="0.25">
      <c r="A1131">
        <v>24000135</v>
      </c>
      <c r="B1131" t="s">
        <v>2507</v>
      </c>
      <c r="C1131" t="s">
        <v>2508</v>
      </c>
      <c r="D1131" t="s">
        <v>2508</v>
      </c>
      <c r="E1131" t="s">
        <v>2507</v>
      </c>
    </row>
    <row r="1132" spans="1:5" x14ac:dyDescent="0.25">
      <c r="A1132">
        <v>24000136</v>
      </c>
      <c r="B1132" t="s">
        <v>2509</v>
      </c>
      <c r="C1132" t="s">
        <v>2510</v>
      </c>
      <c r="D1132" t="s">
        <v>2510</v>
      </c>
      <c r="E1132" t="s">
        <v>2509</v>
      </c>
    </row>
    <row r="1133" spans="1:5" x14ac:dyDescent="0.25">
      <c r="A1133">
        <v>24000137</v>
      </c>
      <c r="B1133" t="s">
        <v>2511</v>
      </c>
      <c r="C1133" t="s">
        <v>2512</v>
      </c>
      <c r="D1133" t="s">
        <v>2512</v>
      </c>
      <c r="E1133" t="s">
        <v>2511</v>
      </c>
    </row>
    <row r="1134" spans="1:5" x14ac:dyDescent="0.25">
      <c r="A1134">
        <v>24000138</v>
      </c>
      <c r="B1134" t="s">
        <v>2513</v>
      </c>
      <c r="C1134" t="s">
        <v>2514</v>
      </c>
      <c r="D1134" t="s">
        <v>2514</v>
      </c>
      <c r="E1134" t="s">
        <v>2513</v>
      </c>
    </row>
    <row r="1135" spans="1:5" x14ac:dyDescent="0.25">
      <c r="A1135">
        <v>24000139</v>
      </c>
      <c r="B1135" t="s">
        <v>2515</v>
      </c>
      <c r="C1135" t="s">
        <v>2515</v>
      </c>
      <c r="D1135" t="s">
        <v>2515</v>
      </c>
      <c r="E1135" t="s">
        <v>2515</v>
      </c>
    </row>
    <row r="1136" spans="1:5" x14ac:dyDescent="0.25">
      <c r="A1136">
        <v>24000140</v>
      </c>
      <c r="B1136" t="s">
        <v>2516</v>
      </c>
      <c r="C1136" t="s">
        <v>2517</v>
      </c>
      <c r="D1136" t="s">
        <v>2517</v>
      </c>
      <c r="E1136" t="s">
        <v>2516</v>
      </c>
    </row>
    <row r="1137" spans="1:5" x14ac:dyDescent="0.25">
      <c r="A1137">
        <v>24000141</v>
      </c>
      <c r="B1137" t="s">
        <v>2518</v>
      </c>
      <c r="C1137" t="s">
        <v>2519</v>
      </c>
      <c r="D1137" t="s">
        <v>2519</v>
      </c>
      <c r="E1137" t="s">
        <v>2518</v>
      </c>
    </row>
    <row r="1138" spans="1:5" x14ac:dyDescent="0.25">
      <c r="A1138">
        <v>24000142</v>
      </c>
      <c r="B1138" t="s">
        <v>2520</v>
      </c>
      <c r="C1138" t="s">
        <v>2520</v>
      </c>
      <c r="D1138" t="s">
        <v>2520</v>
      </c>
      <c r="E1138" t="s">
        <v>2520</v>
      </c>
    </row>
    <row r="1139" spans="1:5" x14ac:dyDescent="0.25">
      <c r="A1139">
        <v>24000143</v>
      </c>
      <c r="B1139" t="s">
        <v>2521</v>
      </c>
      <c r="C1139" t="s">
        <v>2522</v>
      </c>
      <c r="D1139" t="s">
        <v>2522</v>
      </c>
      <c r="E1139" t="s">
        <v>2521</v>
      </c>
    </row>
    <row r="1140" spans="1:5" x14ac:dyDescent="0.25">
      <c r="A1140">
        <v>24000144</v>
      </c>
      <c r="B1140" t="s">
        <v>2523</v>
      </c>
      <c r="C1140" t="s">
        <v>2524</v>
      </c>
      <c r="D1140" t="s">
        <v>2524</v>
      </c>
      <c r="E1140" t="s">
        <v>2523</v>
      </c>
    </row>
    <row r="1141" spans="1:5" x14ac:dyDescent="0.25">
      <c r="A1141">
        <v>24000145</v>
      </c>
      <c r="B1141" t="s">
        <v>2525</v>
      </c>
      <c r="C1141" t="s">
        <v>2526</v>
      </c>
      <c r="D1141" t="s">
        <v>2526</v>
      </c>
      <c r="E1141" t="s">
        <v>2525</v>
      </c>
    </row>
    <row r="1142" spans="1:5" x14ac:dyDescent="0.25">
      <c r="A1142">
        <v>24000146</v>
      </c>
      <c r="B1142" t="s">
        <v>2527</v>
      </c>
      <c r="C1142" t="s">
        <v>2528</v>
      </c>
      <c r="D1142" t="s">
        <v>2528</v>
      </c>
      <c r="E1142" t="s">
        <v>2527</v>
      </c>
    </row>
    <row r="1143" spans="1:5" x14ac:dyDescent="0.25">
      <c r="A1143">
        <v>24000147</v>
      </c>
      <c r="B1143" t="s">
        <v>2529</v>
      </c>
      <c r="C1143" t="s">
        <v>2530</v>
      </c>
      <c r="D1143" t="s">
        <v>2530</v>
      </c>
      <c r="E1143" t="s">
        <v>2529</v>
      </c>
    </row>
    <row r="1144" spans="1:5" x14ac:dyDescent="0.25">
      <c r="A1144">
        <v>24000148</v>
      </c>
      <c r="B1144" t="s">
        <v>2531</v>
      </c>
      <c r="C1144" t="s">
        <v>2532</v>
      </c>
      <c r="D1144" t="s">
        <v>2532</v>
      </c>
      <c r="E1144" t="s">
        <v>2531</v>
      </c>
    </row>
    <row r="1145" spans="1:5" x14ac:dyDescent="0.25">
      <c r="A1145">
        <v>24000149</v>
      </c>
      <c r="B1145" t="s">
        <v>2533</v>
      </c>
      <c r="C1145" t="s">
        <v>2534</v>
      </c>
      <c r="D1145" t="s">
        <v>2534</v>
      </c>
      <c r="E1145" t="s">
        <v>2533</v>
      </c>
    </row>
    <row r="1146" spans="1:5" x14ac:dyDescent="0.25">
      <c r="A1146">
        <v>24000150</v>
      </c>
      <c r="B1146" t="s">
        <v>2535</v>
      </c>
      <c r="C1146" t="s">
        <v>2536</v>
      </c>
      <c r="D1146" t="s">
        <v>2536</v>
      </c>
      <c r="E1146" t="s">
        <v>2535</v>
      </c>
    </row>
    <row r="1147" spans="1:5" x14ac:dyDescent="0.25">
      <c r="A1147">
        <v>24000151</v>
      </c>
      <c r="B1147" t="s">
        <v>2537</v>
      </c>
      <c r="C1147" t="s">
        <v>2538</v>
      </c>
      <c r="D1147" t="s">
        <v>2538</v>
      </c>
      <c r="E1147" t="s">
        <v>2537</v>
      </c>
    </row>
    <row r="1148" spans="1:5" x14ac:dyDescent="0.25">
      <c r="A1148">
        <v>24000152</v>
      </c>
      <c r="B1148" t="s">
        <v>2539</v>
      </c>
      <c r="C1148" t="s">
        <v>2540</v>
      </c>
      <c r="D1148" t="s">
        <v>2540</v>
      </c>
      <c r="E1148" t="s">
        <v>2539</v>
      </c>
    </row>
    <row r="1149" spans="1:5" x14ac:dyDescent="0.25">
      <c r="A1149">
        <v>24000153</v>
      </c>
      <c r="B1149" t="s">
        <v>2541</v>
      </c>
      <c r="C1149" t="s">
        <v>2542</v>
      </c>
      <c r="D1149" t="s">
        <v>2542</v>
      </c>
      <c r="E1149" t="s">
        <v>2541</v>
      </c>
    </row>
    <row r="1150" spans="1:5" x14ac:dyDescent="0.25">
      <c r="A1150">
        <v>24000154</v>
      </c>
      <c r="B1150" t="s">
        <v>2543</v>
      </c>
      <c r="C1150" t="s">
        <v>2544</v>
      </c>
      <c r="D1150" t="s">
        <v>2544</v>
      </c>
      <c r="E1150" t="s">
        <v>2543</v>
      </c>
    </row>
    <row r="1151" spans="1:5" x14ac:dyDescent="0.25">
      <c r="A1151">
        <v>24000155</v>
      </c>
      <c r="B1151" t="s">
        <v>2545</v>
      </c>
      <c r="C1151" t="s">
        <v>2546</v>
      </c>
      <c r="D1151" t="s">
        <v>2546</v>
      </c>
      <c r="E1151" t="s">
        <v>2545</v>
      </c>
    </row>
    <row r="1152" spans="1:5" x14ac:dyDescent="0.25">
      <c r="A1152">
        <v>24000156</v>
      </c>
      <c r="B1152" t="s">
        <v>2547</v>
      </c>
      <c r="C1152" t="s">
        <v>2548</v>
      </c>
      <c r="D1152" t="s">
        <v>2548</v>
      </c>
      <c r="E1152" t="s">
        <v>2547</v>
      </c>
    </row>
    <row r="1153" spans="1:5" x14ac:dyDescent="0.25">
      <c r="A1153">
        <v>24000157</v>
      </c>
      <c r="B1153" t="s">
        <v>2549</v>
      </c>
      <c r="C1153" t="s">
        <v>2550</v>
      </c>
      <c r="D1153" t="s">
        <v>2550</v>
      </c>
      <c r="E1153" t="s">
        <v>2549</v>
      </c>
    </row>
    <row r="1154" spans="1:5" x14ac:dyDescent="0.25">
      <c r="A1154">
        <v>24000158</v>
      </c>
      <c r="B1154" t="s">
        <v>2551</v>
      </c>
      <c r="C1154" t="s">
        <v>2552</v>
      </c>
      <c r="D1154" t="s">
        <v>2552</v>
      </c>
      <c r="E1154" t="s">
        <v>2551</v>
      </c>
    </row>
    <row r="1155" spans="1:5" x14ac:dyDescent="0.25">
      <c r="A1155">
        <v>24000159</v>
      </c>
      <c r="B1155" t="s">
        <v>2553</v>
      </c>
      <c r="C1155" t="s">
        <v>2554</v>
      </c>
      <c r="D1155" t="s">
        <v>2554</v>
      </c>
      <c r="E1155" t="s">
        <v>2553</v>
      </c>
    </row>
    <row r="1156" spans="1:5" x14ac:dyDescent="0.25">
      <c r="A1156">
        <v>24000160</v>
      </c>
      <c r="B1156" t="s">
        <v>2555</v>
      </c>
      <c r="C1156" t="s">
        <v>2555</v>
      </c>
      <c r="D1156" t="s">
        <v>2555</v>
      </c>
      <c r="E1156" t="s">
        <v>2555</v>
      </c>
    </row>
    <row r="1157" spans="1:5" x14ac:dyDescent="0.25">
      <c r="A1157">
        <v>24000161</v>
      </c>
      <c r="B1157" t="s">
        <v>2556</v>
      </c>
      <c r="C1157" t="s">
        <v>2557</v>
      </c>
      <c r="D1157" t="s">
        <v>2557</v>
      </c>
      <c r="E1157" t="s">
        <v>2556</v>
      </c>
    </row>
    <row r="1158" spans="1:5" x14ac:dyDescent="0.25">
      <c r="A1158">
        <v>24000162</v>
      </c>
      <c r="B1158" t="s">
        <v>2558</v>
      </c>
      <c r="C1158" t="s">
        <v>2559</v>
      </c>
      <c r="D1158" t="s">
        <v>2559</v>
      </c>
      <c r="E1158" t="s">
        <v>2558</v>
      </c>
    </row>
    <row r="1159" spans="1:5" x14ac:dyDescent="0.25">
      <c r="A1159">
        <v>24000164</v>
      </c>
      <c r="B1159" t="s">
        <v>2560</v>
      </c>
      <c r="C1159" t="s">
        <v>2561</v>
      </c>
      <c r="D1159" t="s">
        <v>2561</v>
      </c>
      <c r="E1159" t="s">
        <v>2560</v>
      </c>
    </row>
    <row r="1160" spans="1:5" x14ac:dyDescent="0.25">
      <c r="A1160">
        <v>24000165</v>
      </c>
      <c r="B1160" t="s">
        <v>2562</v>
      </c>
      <c r="C1160" t="s">
        <v>2563</v>
      </c>
      <c r="D1160" t="s">
        <v>2563</v>
      </c>
      <c r="E1160" t="s">
        <v>2562</v>
      </c>
    </row>
    <row r="1161" spans="1:5" x14ac:dyDescent="0.25">
      <c r="A1161">
        <v>24000166</v>
      </c>
      <c r="B1161" t="s">
        <v>2564</v>
      </c>
      <c r="C1161" t="s">
        <v>2565</v>
      </c>
      <c r="D1161" t="s">
        <v>2565</v>
      </c>
      <c r="E1161" t="s">
        <v>2564</v>
      </c>
    </row>
    <row r="1162" spans="1:5" x14ac:dyDescent="0.25">
      <c r="A1162">
        <v>24000167</v>
      </c>
      <c r="B1162" t="s">
        <v>2566</v>
      </c>
      <c r="C1162" t="s">
        <v>2567</v>
      </c>
      <c r="D1162" t="s">
        <v>2567</v>
      </c>
      <c r="E1162" t="s">
        <v>2566</v>
      </c>
    </row>
    <row r="1163" spans="1:5" x14ac:dyDescent="0.25">
      <c r="A1163">
        <v>24000168</v>
      </c>
      <c r="B1163" t="s">
        <v>2568</v>
      </c>
      <c r="C1163" t="s">
        <v>2569</v>
      </c>
      <c r="D1163" t="s">
        <v>2569</v>
      </c>
      <c r="E1163" t="s">
        <v>2568</v>
      </c>
    </row>
    <row r="1164" spans="1:5" x14ac:dyDescent="0.25">
      <c r="A1164">
        <v>24000169</v>
      </c>
      <c r="B1164" t="s">
        <v>2570</v>
      </c>
      <c r="C1164" t="s">
        <v>2571</v>
      </c>
      <c r="D1164" t="s">
        <v>2571</v>
      </c>
      <c r="E1164" t="s">
        <v>2570</v>
      </c>
    </row>
    <row r="1165" spans="1:5" x14ac:dyDescent="0.25">
      <c r="A1165">
        <v>24000170</v>
      </c>
      <c r="B1165" t="s">
        <v>2572</v>
      </c>
      <c r="C1165" t="s">
        <v>2573</v>
      </c>
      <c r="D1165" t="s">
        <v>2573</v>
      </c>
      <c r="E1165" t="s">
        <v>2572</v>
      </c>
    </row>
    <row r="1166" spans="1:5" x14ac:dyDescent="0.25">
      <c r="A1166">
        <v>24000171</v>
      </c>
      <c r="B1166" t="s">
        <v>2574</v>
      </c>
      <c r="C1166" t="s">
        <v>2575</v>
      </c>
      <c r="D1166" t="s">
        <v>2575</v>
      </c>
      <c r="E1166" t="s">
        <v>2574</v>
      </c>
    </row>
    <row r="1167" spans="1:5" x14ac:dyDescent="0.25">
      <c r="A1167">
        <v>24000172</v>
      </c>
      <c r="B1167" t="s">
        <v>2576</v>
      </c>
      <c r="C1167" t="s">
        <v>2577</v>
      </c>
      <c r="D1167" t="s">
        <v>2577</v>
      </c>
      <c r="E1167" t="s">
        <v>2576</v>
      </c>
    </row>
    <row r="1168" spans="1:5" x14ac:dyDescent="0.25">
      <c r="A1168">
        <v>24000173</v>
      </c>
      <c r="B1168" t="s">
        <v>2578</v>
      </c>
      <c r="C1168" t="s">
        <v>2579</v>
      </c>
      <c r="D1168" t="s">
        <v>2579</v>
      </c>
      <c r="E1168" t="s">
        <v>2578</v>
      </c>
    </row>
    <row r="1169" spans="1:5" x14ac:dyDescent="0.25">
      <c r="A1169">
        <v>24000174</v>
      </c>
      <c r="B1169" t="s">
        <v>2580</v>
      </c>
      <c r="C1169" t="s">
        <v>2581</v>
      </c>
      <c r="D1169" t="s">
        <v>2581</v>
      </c>
      <c r="E1169" t="s">
        <v>2580</v>
      </c>
    </row>
    <row r="1170" spans="1:5" x14ac:dyDescent="0.25">
      <c r="A1170">
        <v>24000175</v>
      </c>
      <c r="B1170" t="s">
        <v>2582</v>
      </c>
      <c r="C1170" t="s">
        <v>2583</v>
      </c>
      <c r="D1170" t="s">
        <v>2583</v>
      </c>
      <c r="E1170" t="s">
        <v>2582</v>
      </c>
    </row>
    <row r="1171" spans="1:5" x14ac:dyDescent="0.25">
      <c r="A1171">
        <v>24000176</v>
      </c>
      <c r="B1171" t="s">
        <v>2584</v>
      </c>
      <c r="C1171" t="s">
        <v>2585</v>
      </c>
      <c r="D1171" t="s">
        <v>2585</v>
      </c>
      <c r="E1171" t="s">
        <v>2584</v>
      </c>
    </row>
    <row r="1172" spans="1:5" x14ac:dyDescent="0.25">
      <c r="A1172">
        <v>24000177</v>
      </c>
      <c r="B1172" t="s">
        <v>2586</v>
      </c>
      <c r="C1172" t="s">
        <v>2587</v>
      </c>
      <c r="D1172" t="s">
        <v>2587</v>
      </c>
      <c r="E1172" t="s">
        <v>2586</v>
      </c>
    </row>
    <row r="1173" spans="1:5" x14ac:dyDescent="0.25">
      <c r="A1173">
        <v>24000178</v>
      </c>
      <c r="B1173" t="s">
        <v>2588</v>
      </c>
      <c r="C1173" t="s">
        <v>2589</v>
      </c>
      <c r="D1173" t="s">
        <v>2589</v>
      </c>
      <c r="E1173" t="s">
        <v>2588</v>
      </c>
    </row>
    <row r="1174" spans="1:5" x14ac:dyDescent="0.25">
      <c r="A1174">
        <v>24000179</v>
      </c>
      <c r="B1174" t="s">
        <v>2590</v>
      </c>
      <c r="C1174" t="s">
        <v>2591</v>
      </c>
      <c r="D1174" t="s">
        <v>2591</v>
      </c>
      <c r="E1174" t="s">
        <v>2590</v>
      </c>
    </row>
    <row r="1175" spans="1:5" x14ac:dyDescent="0.25">
      <c r="A1175">
        <v>24000180</v>
      </c>
      <c r="B1175" t="s">
        <v>2592</v>
      </c>
      <c r="C1175" t="s">
        <v>2593</v>
      </c>
      <c r="D1175" t="s">
        <v>2593</v>
      </c>
      <c r="E1175" t="s">
        <v>2592</v>
      </c>
    </row>
    <row r="1176" spans="1:5" x14ac:dyDescent="0.25">
      <c r="A1176">
        <v>24000181</v>
      </c>
      <c r="B1176" t="s">
        <v>2309</v>
      </c>
      <c r="C1176" t="s">
        <v>2594</v>
      </c>
      <c r="D1176" t="s">
        <v>2594</v>
      </c>
      <c r="E1176" t="s">
        <v>2309</v>
      </c>
    </row>
    <row r="1177" spans="1:5" x14ac:dyDescent="0.25">
      <c r="A1177">
        <v>24000182</v>
      </c>
      <c r="B1177" t="s">
        <v>2595</v>
      </c>
      <c r="C1177" t="s">
        <v>2596</v>
      </c>
      <c r="D1177" t="s">
        <v>2596</v>
      </c>
      <c r="E1177" t="s">
        <v>2595</v>
      </c>
    </row>
    <row r="1178" spans="1:5" x14ac:dyDescent="0.25">
      <c r="A1178">
        <v>24000183</v>
      </c>
      <c r="B1178" t="s">
        <v>2597</v>
      </c>
      <c r="C1178" t="s">
        <v>2598</v>
      </c>
      <c r="D1178" t="s">
        <v>2598</v>
      </c>
      <c r="E1178" t="s">
        <v>2597</v>
      </c>
    </row>
    <row r="1179" spans="1:5" x14ac:dyDescent="0.25">
      <c r="A1179">
        <v>24000184</v>
      </c>
      <c r="B1179" t="s">
        <v>2599</v>
      </c>
      <c r="C1179" t="s">
        <v>2600</v>
      </c>
      <c r="D1179" t="s">
        <v>2600</v>
      </c>
      <c r="E1179" t="s">
        <v>2599</v>
      </c>
    </row>
    <row r="1180" spans="1:5" x14ac:dyDescent="0.25">
      <c r="A1180">
        <v>24000185</v>
      </c>
      <c r="B1180" t="s">
        <v>2601</v>
      </c>
      <c r="C1180" t="s">
        <v>2602</v>
      </c>
      <c r="D1180" t="s">
        <v>2602</v>
      </c>
      <c r="E1180" t="s">
        <v>2601</v>
      </c>
    </row>
    <row r="1181" spans="1:5" x14ac:dyDescent="0.25">
      <c r="A1181">
        <v>24000186</v>
      </c>
      <c r="B1181" t="s">
        <v>2603</v>
      </c>
      <c r="C1181" t="s">
        <v>2604</v>
      </c>
      <c r="D1181" t="s">
        <v>2604</v>
      </c>
      <c r="E1181" t="s">
        <v>2603</v>
      </c>
    </row>
    <row r="1182" spans="1:5" x14ac:dyDescent="0.25">
      <c r="A1182">
        <v>24000187</v>
      </c>
      <c r="B1182" t="s">
        <v>2605</v>
      </c>
      <c r="C1182" t="s">
        <v>2606</v>
      </c>
      <c r="D1182" t="s">
        <v>2606</v>
      </c>
      <c r="E1182" t="s">
        <v>2605</v>
      </c>
    </row>
    <row r="1183" spans="1:5" x14ac:dyDescent="0.25">
      <c r="A1183">
        <v>24000188</v>
      </c>
      <c r="B1183" t="s">
        <v>2607</v>
      </c>
      <c r="C1183" t="s">
        <v>2608</v>
      </c>
      <c r="D1183" t="s">
        <v>2608</v>
      </c>
      <c r="E1183" t="s">
        <v>2607</v>
      </c>
    </row>
    <row r="1184" spans="1:5" x14ac:dyDescent="0.25">
      <c r="A1184">
        <v>24000189</v>
      </c>
      <c r="B1184" t="s">
        <v>2609</v>
      </c>
      <c r="C1184" t="s">
        <v>2610</v>
      </c>
      <c r="D1184" t="s">
        <v>2610</v>
      </c>
      <c r="E1184" t="s">
        <v>2609</v>
      </c>
    </row>
    <row r="1185" spans="1:5" x14ac:dyDescent="0.25">
      <c r="A1185">
        <v>24000190</v>
      </c>
      <c r="B1185" t="s">
        <v>2611</v>
      </c>
      <c r="C1185" t="s">
        <v>2612</v>
      </c>
      <c r="D1185" t="s">
        <v>2612</v>
      </c>
      <c r="E1185" t="s">
        <v>2611</v>
      </c>
    </row>
    <row r="1186" spans="1:5" x14ac:dyDescent="0.25">
      <c r="A1186">
        <v>24000191</v>
      </c>
      <c r="B1186" t="s">
        <v>2613</v>
      </c>
      <c r="C1186" t="s">
        <v>2613</v>
      </c>
      <c r="D1186" t="s">
        <v>2613</v>
      </c>
      <c r="E1186" t="s">
        <v>2613</v>
      </c>
    </row>
    <row r="1187" spans="1:5" x14ac:dyDescent="0.25">
      <c r="A1187">
        <v>24000192</v>
      </c>
      <c r="B1187" t="s">
        <v>2614</v>
      </c>
      <c r="C1187" t="s">
        <v>2615</v>
      </c>
      <c r="D1187" t="s">
        <v>2615</v>
      </c>
      <c r="E1187" t="s">
        <v>2614</v>
      </c>
    </row>
    <row r="1188" spans="1:5" x14ac:dyDescent="0.25">
      <c r="A1188">
        <v>24000193</v>
      </c>
      <c r="B1188" t="s">
        <v>2616</v>
      </c>
      <c r="C1188" t="s">
        <v>2583</v>
      </c>
      <c r="D1188" t="s">
        <v>2583</v>
      </c>
      <c r="E1188" t="s">
        <v>2616</v>
      </c>
    </row>
    <row r="1189" spans="1:5" x14ac:dyDescent="0.25">
      <c r="A1189">
        <v>24000194</v>
      </c>
      <c r="B1189" t="s">
        <v>2617</v>
      </c>
      <c r="C1189" t="s">
        <v>2618</v>
      </c>
      <c r="D1189" t="s">
        <v>2618</v>
      </c>
      <c r="E1189" t="s">
        <v>2617</v>
      </c>
    </row>
    <row r="1190" spans="1:5" x14ac:dyDescent="0.25">
      <c r="A1190">
        <v>24000195</v>
      </c>
      <c r="B1190" t="s">
        <v>2619</v>
      </c>
      <c r="C1190" t="s">
        <v>2620</v>
      </c>
      <c r="D1190" t="s">
        <v>2620</v>
      </c>
      <c r="E1190" t="s">
        <v>2619</v>
      </c>
    </row>
    <row r="1191" spans="1:5" x14ac:dyDescent="0.25">
      <c r="A1191">
        <v>24000196</v>
      </c>
      <c r="B1191" t="s">
        <v>2621</v>
      </c>
      <c r="C1191" t="s">
        <v>2622</v>
      </c>
      <c r="D1191" t="s">
        <v>2622</v>
      </c>
      <c r="E1191" t="s">
        <v>2621</v>
      </c>
    </row>
    <row r="1192" spans="1:5" x14ac:dyDescent="0.25">
      <c r="A1192">
        <v>24000197</v>
      </c>
      <c r="B1192" t="s">
        <v>2623</v>
      </c>
      <c r="C1192" t="s">
        <v>2624</v>
      </c>
      <c r="D1192" t="s">
        <v>2624</v>
      </c>
      <c r="E1192" t="s">
        <v>2623</v>
      </c>
    </row>
    <row r="1193" spans="1:5" x14ac:dyDescent="0.25">
      <c r="A1193">
        <v>24000198</v>
      </c>
      <c r="B1193" t="s">
        <v>2625</v>
      </c>
      <c r="C1193" t="s">
        <v>2626</v>
      </c>
      <c r="D1193" t="s">
        <v>2626</v>
      </c>
      <c r="E1193" t="s">
        <v>2625</v>
      </c>
    </row>
    <row r="1194" spans="1:5" x14ac:dyDescent="0.25">
      <c r="A1194">
        <v>24000199</v>
      </c>
      <c r="B1194" t="s">
        <v>2627</v>
      </c>
      <c r="C1194" t="s">
        <v>2628</v>
      </c>
      <c r="D1194" t="s">
        <v>2628</v>
      </c>
      <c r="E1194" t="s">
        <v>2627</v>
      </c>
    </row>
    <row r="1195" spans="1:5" x14ac:dyDescent="0.25">
      <c r="A1195">
        <v>24000200</v>
      </c>
      <c r="B1195" t="s">
        <v>2629</v>
      </c>
      <c r="C1195" t="s">
        <v>2630</v>
      </c>
      <c r="D1195" t="s">
        <v>2630</v>
      </c>
      <c r="E1195" t="s">
        <v>2629</v>
      </c>
    </row>
    <row r="1196" spans="1:5" x14ac:dyDescent="0.25">
      <c r="A1196">
        <v>24000201</v>
      </c>
      <c r="B1196" t="s">
        <v>2631</v>
      </c>
      <c r="C1196" t="s">
        <v>2632</v>
      </c>
      <c r="D1196" t="s">
        <v>2632</v>
      </c>
      <c r="E1196" t="s">
        <v>2631</v>
      </c>
    </row>
    <row r="1197" spans="1:5" x14ac:dyDescent="0.25">
      <c r="A1197">
        <v>24000202</v>
      </c>
      <c r="B1197" t="s">
        <v>2633</v>
      </c>
      <c r="C1197" t="s">
        <v>2634</v>
      </c>
      <c r="D1197" t="s">
        <v>2634</v>
      </c>
      <c r="E1197" t="s">
        <v>2633</v>
      </c>
    </row>
    <row r="1198" spans="1:5" x14ac:dyDescent="0.25">
      <c r="A1198">
        <v>24000203</v>
      </c>
      <c r="B1198" t="s">
        <v>2635</v>
      </c>
      <c r="C1198" t="s">
        <v>2634</v>
      </c>
      <c r="D1198" t="s">
        <v>2634</v>
      </c>
      <c r="E1198" t="s">
        <v>2635</v>
      </c>
    </row>
    <row r="1199" spans="1:5" x14ac:dyDescent="0.25">
      <c r="A1199">
        <v>24000204</v>
      </c>
      <c r="B1199" t="s">
        <v>2636</v>
      </c>
      <c r="C1199" t="s">
        <v>2637</v>
      </c>
      <c r="D1199" t="s">
        <v>2637</v>
      </c>
      <c r="E1199" t="s">
        <v>2636</v>
      </c>
    </row>
    <row r="1200" spans="1:5" x14ac:dyDescent="0.25">
      <c r="A1200">
        <v>24000205</v>
      </c>
      <c r="B1200" t="s">
        <v>2638</v>
      </c>
      <c r="C1200" t="s">
        <v>2639</v>
      </c>
      <c r="D1200" t="s">
        <v>2639</v>
      </c>
      <c r="E1200" t="s">
        <v>2638</v>
      </c>
    </row>
    <row r="1201" spans="1:5" x14ac:dyDescent="0.25">
      <c r="A1201">
        <v>24000206</v>
      </c>
      <c r="B1201" t="s">
        <v>2640</v>
      </c>
      <c r="C1201" t="s">
        <v>2641</v>
      </c>
      <c r="D1201" t="s">
        <v>2641</v>
      </c>
      <c r="E1201" t="s">
        <v>2640</v>
      </c>
    </row>
    <row r="1202" spans="1:5" x14ac:dyDescent="0.25">
      <c r="A1202">
        <v>24000207</v>
      </c>
      <c r="B1202" t="s">
        <v>2642</v>
      </c>
      <c r="C1202" t="s">
        <v>2643</v>
      </c>
      <c r="D1202" t="s">
        <v>2643</v>
      </c>
      <c r="E1202" t="s">
        <v>2642</v>
      </c>
    </row>
    <row r="1203" spans="1:5" x14ac:dyDescent="0.25">
      <c r="A1203">
        <v>24000208</v>
      </c>
      <c r="B1203" t="s">
        <v>2644</v>
      </c>
      <c r="C1203" t="s">
        <v>2645</v>
      </c>
      <c r="D1203" t="s">
        <v>2645</v>
      </c>
      <c r="E1203" t="s">
        <v>2644</v>
      </c>
    </row>
    <row r="1204" spans="1:5" x14ac:dyDescent="0.25">
      <c r="A1204">
        <v>24000209</v>
      </c>
      <c r="B1204" t="s">
        <v>2646</v>
      </c>
      <c r="C1204" t="s">
        <v>2647</v>
      </c>
      <c r="D1204" t="s">
        <v>2647</v>
      </c>
      <c r="E1204" t="s">
        <v>2646</v>
      </c>
    </row>
    <row r="1205" spans="1:5" x14ac:dyDescent="0.25">
      <c r="A1205">
        <v>24000210</v>
      </c>
      <c r="B1205" t="s">
        <v>2648</v>
      </c>
      <c r="C1205" t="s">
        <v>2649</v>
      </c>
      <c r="D1205" t="s">
        <v>2649</v>
      </c>
      <c r="E1205" t="s">
        <v>2648</v>
      </c>
    </row>
    <row r="1206" spans="1:5" x14ac:dyDescent="0.25">
      <c r="A1206">
        <v>24000211</v>
      </c>
      <c r="B1206" t="s">
        <v>2650</v>
      </c>
      <c r="C1206" t="s">
        <v>2651</v>
      </c>
      <c r="D1206" t="s">
        <v>2651</v>
      </c>
      <c r="E1206" t="s">
        <v>2650</v>
      </c>
    </row>
    <row r="1207" spans="1:5" x14ac:dyDescent="0.25">
      <c r="A1207">
        <v>24000213</v>
      </c>
      <c r="B1207" t="s">
        <v>2652</v>
      </c>
      <c r="C1207" t="s">
        <v>2653</v>
      </c>
      <c r="D1207" t="s">
        <v>2653</v>
      </c>
      <c r="E1207" t="s">
        <v>2652</v>
      </c>
    </row>
    <row r="1208" spans="1:5" x14ac:dyDescent="0.25">
      <c r="A1208">
        <v>24000214</v>
      </c>
      <c r="B1208" t="s">
        <v>2654</v>
      </c>
      <c r="C1208" t="s">
        <v>2655</v>
      </c>
      <c r="D1208" t="s">
        <v>2655</v>
      </c>
      <c r="E1208" t="s">
        <v>2654</v>
      </c>
    </row>
    <row r="1209" spans="1:5" x14ac:dyDescent="0.25">
      <c r="A1209">
        <v>24000215</v>
      </c>
      <c r="B1209" t="s">
        <v>2656</v>
      </c>
      <c r="C1209" t="s">
        <v>2657</v>
      </c>
      <c r="D1209" t="s">
        <v>2657</v>
      </c>
      <c r="E1209" t="s">
        <v>2656</v>
      </c>
    </row>
    <row r="1210" spans="1:5" x14ac:dyDescent="0.25">
      <c r="A1210">
        <v>24000216</v>
      </c>
      <c r="B1210" t="s">
        <v>2658</v>
      </c>
      <c r="C1210" t="s">
        <v>2593</v>
      </c>
      <c r="D1210" t="s">
        <v>2593</v>
      </c>
      <c r="E1210" t="s">
        <v>2658</v>
      </c>
    </row>
    <row r="1211" spans="1:5" x14ac:dyDescent="0.25">
      <c r="A1211">
        <v>24000217</v>
      </c>
      <c r="B1211" t="s">
        <v>2659</v>
      </c>
      <c r="C1211" t="s">
        <v>2660</v>
      </c>
      <c r="D1211" t="s">
        <v>2660</v>
      </c>
      <c r="E1211" t="s">
        <v>2659</v>
      </c>
    </row>
    <row r="1212" spans="1:5" x14ac:dyDescent="0.25">
      <c r="A1212">
        <v>24000218</v>
      </c>
      <c r="B1212" t="s">
        <v>2661</v>
      </c>
      <c r="C1212" t="s">
        <v>2536</v>
      </c>
      <c r="D1212" t="s">
        <v>2536</v>
      </c>
      <c r="E1212" t="s">
        <v>2661</v>
      </c>
    </row>
    <row r="1213" spans="1:5" x14ac:dyDescent="0.25">
      <c r="A1213">
        <v>24000219</v>
      </c>
      <c r="B1213" t="s">
        <v>2662</v>
      </c>
      <c r="C1213" t="s">
        <v>2663</v>
      </c>
      <c r="D1213" t="s">
        <v>2663</v>
      </c>
      <c r="E1213" t="s">
        <v>2662</v>
      </c>
    </row>
    <row r="1214" spans="1:5" x14ac:dyDescent="0.25">
      <c r="A1214">
        <v>24000220</v>
      </c>
      <c r="B1214" t="s">
        <v>2664</v>
      </c>
      <c r="C1214" t="s">
        <v>2665</v>
      </c>
      <c r="D1214" t="s">
        <v>2665</v>
      </c>
      <c r="E1214" t="s">
        <v>2664</v>
      </c>
    </row>
    <row r="1215" spans="1:5" x14ac:dyDescent="0.25">
      <c r="A1215">
        <v>24000221</v>
      </c>
      <c r="B1215" t="s">
        <v>2666</v>
      </c>
      <c r="C1215" t="s">
        <v>2667</v>
      </c>
      <c r="D1215" t="s">
        <v>2667</v>
      </c>
      <c r="E1215" t="s">
        <v>2666</v>
      </c>
    </row>
    <row r="1216" spans="1:5" x14ac:dyDescent="0.25">
      <c r="A1216">
        <v>24000222</v>
      </c>
      <c r="B1216" t="s">
        <v>2668</v>
      </c>
      <c r="C1216" t="s">
        <v>2669</v>
      </c>
      <c r="D1216" t="s">
        <v>2669</v>
      </c>
      <c r="E1216" t="s">
        <v>2668</v>
      </c>
    </row>
    <row r="1217" spans="1:5" x14ac:dyDescent="0.25">
      <c r="A1217">
        <v>24000223</v>
      </c>
      <c r="B1217" t="s">
        <v>1161</v>
      </c>
      <c r="C1217" t="s">
        <v>1161</v>
      </c>
      <c r="D1217" t="s">
        <v>1161</v>
      </c>
      <c r="E1217" t="s">
        <v>1161</v>
      </c>
    </row>
    <row r="1218" spans="1:5" x14ac:dyDescent="0.25">
      <c r="A1218">
        <v>24000225</v>
      </c>
      <c r="B1218" t="s">
        <v>2670</v>
      </c>
      <c r="C1218" t="s">
        <v>2671</v>
      </c>
      <c r="D1218" t="s">
        <v>2671</v>
      </c>
      <c r="E1218" t="s">
        <v>2670</v>
      </c>
    </row>
    <row r="1219" spans="1:5" x14ac:dyDescent="0.25">
      <c r="A1219">
        <v>24000226</v>
      </c>
      <c r="B1219" t="s">
        <v>2672</v>
      </c>
      <c r="C1219" t="s">
        <v>2673</v>
      </c>
      <c r="D1219" t="s">
        <v>2673</v>
      </c>
      <c r="E1219" t="s">
        <v>2672</v>
      </c>
    </row>
    <row r="1220" spans="1:5" x14ac:dyDescent="0.25">
      <c r="A1220">
        <v>24000227</v>
      </c>
      <c r="B1220" t="s">
        <v>2674</v>
      </c>
      <c r="C1220" t="s">
        <v>2675</v>
      </c>
      <c r="D1220" t="s">
        <v>2675</v>
      </c>
      <c r="E1220" t="s">
        <v>2674</v>
      </c>
    </row>
    <row r="1221" spans="1:5" x14ac:dyDescent="0.25">
      <c r="A1221">
        <v>24000228</v>
      </c>
      <c r="B1221" t="s">
        <v>2676</v>
      </c>
      <c r="C1221" t="s">
        <v>2677</v>
      </c>
      <c r="D1221" t="s">
        <v>2677</v>
      </c>
      <c r="E1221" t="s">
        <v>2676</v>
      </c>
    </row>
    <row r="1222" spans="1:5" x14ac:dyDescent="0.25">
      <c r="A1222">
        <v>24000229</v>
      </c>
      <c r="B1222" t="s">
        <v>2678</v>
      </c>
      <c r="C1222" t="s">
        <v>2679</v>
      </c>
      <c r="D1222" t="s">
        <v>2679</v>
      </c>
      <c r="E1222" t="s">
        <v>2678</v>
      </c>
    </row>
    <row r="1223" spans="1:5" x14ac:dyDescent="0.25">
      <c r="A1223">
        <v>24000230</v>
      </c>
      <c r="B1223" t="s">
        <v>2680</v>
      </c>
      <c r="C1223" t="s">
        <v>2681</v>
      </c>
      <c r="D1223" t="s">
        <v>2681</v>
      </c>
      <c r="E1223" t="s">
        <v>2680</v>
      </c>
    </row>
    <row r="1224" spans="1:5" x14ac:dyDescent="0.25">
      <c r="A1224">
        <v>24000231</v>
      </c>
      <c r="B1224" t="s">
        <v>2682</v>
      </c>
      <c r="C1224" t="s">
        <v>2683</v>
      </c>
      <c r="D1224" t="s">
        <v>2683</v>
      </c>
      <c r="E1224" t="s">
        <v>2682</v>
      </c>
    </row>
    <row r="1225" spans="1:5" x14ac:dyDescent="0.25">
      <c r="A1225">
        <v>24000232</v>
      </c>
      <c r="B1225" t="s">
        <v>2684</v>
      </c>
      <c r="C1225" t="s">
        <v>2684</v>
      </c>
      <c r="D1225" t="s">
        <v>2684</v>
      </c>
      <c r="E1225" t="s">
        <v>2684</v>
      </c>
    </row>
    <row r="1226" spans="1:5" x14ac:dyDescent="0.25">
      <c r="A1226">
        <v>24000233</v>
      </c>
      <c r="B1226" t="s">
        <v>2685</v>
      </c>
      <c r="C1226" t="s">
        <v>2686</v>
      </c>
      <c r="D1226" t="s">
        <v>2686</v>
      </c>
      <c r="E1226" t="s">
        <v>2685</v>
      </c>
    </row>
    <row r="1227" spans="1:5" x14ac:dyDescent="0.25">
      <c r="A1227">
        <v>24000234</v>
      </c>
      <c r="B1227" t="s">
        <v>2687</v>
      </c>
      <c r="C1227" t="s">
        <v>2688</v>
      </c>
      <c r="D1227" t="s">
        <v>2688</v>
      </c>
      <c r="E1227" t="s">
        <v>2687</v>
      </c>
    </row>
    <row r="1228" spans="1:5" x14ac:dyDescent="0.25">
      <c r="A1228">
        <v>24000235</v>
      </c>
      <c r="B1228" t="s">
        <v>2689</v>
      </c>
      <c r="C1228" t="s">
        <v>2690</v>
      </c>
      <c r="D1228" t="s">
        <v>2690</v>
      </c>
      <c r="E1228" t="s">
        <v>2689</v>
      </c>
    </row>
    <row r="1229" spans="1:5" x14ac:dyDescent="0.25">
      <c r="A1229">
        <v>24000236</v>
      </c>
      <c r="B1229" t="s">
        <v>2691</v>
      </c>
      <c r="C1229" t="s">
        <v>2692</v>
      </c>
      <c r="D1229" t="s">
        <v>2692</v>
      </c>
      <c r="E1229" t="s">
        <v>2691</v>
      </c>
    </row>
    <row r="1230" spans="1:5" x14ac:dyDescent="0.25">
      <c r="A1230">
        <v>24000237</v>
      </c>
      <c r="B1230" t="s">
        <v>2693</v>
      </c>
      <c r="C1230" t="s">
        <v>2694</v>
      </c>
      <c r="D1230" t="s">
        <v>2694</v>
      </c>
      <c r="E1230" t="s">
        <v>2693</v>
      </c>
    </row>
    <row r="1231" spans="1:5" x14ac:dyDescent="0.25">
      <c r="A1231">
        <v>24000238</v>
      </c>
      <c r="B1231" t="s">
        <v>2691</v>
      </c>
      <c r="C1231" t="s">
        <v>2692</v>
      </c>
      <c r="D1231" t="s">
        <v>2692</v>
      </c>
      <c r="E1231" t="s">
        <v>2691</v>
      </c>
    </row>
    <row r="1232" spans="1:5" x14ac:dyDescent="0.25">
      <c r="A1232">
        <v>24000239</v>
      </c>
      <c r="B1232" t="s">
        <v>2689</v>
      </c>
      <c r="C1232" t="s">
        <v>2690</v>
      </c>
      <c r="D1232" t="s">
        <v>2690</v>
      </c>
      <c r="E1232" t="s">
        <v>2689</v>
      </c>
    </row>
    <row r="1233" spans="1:5" x14ac:dyDescent="0.25">
      <c r="A1233">
        <v>24000240</v>
      </c>
      <c r="B1233" t="s">
        <v>2695</v>
      </c>
      <c r="C1233" t="s">
        <v>2696</v>
      </c>
      <c r="D1233" t="s">
        <v>2696</v>
      </c>
      <c r="E1233" t="s">
        <v>2695</v>
      </c>
    </row>
    <row r="1234" spans="1:5" x14ac:dyDescent="0.25">
      <c r="A1234">
        <v>24000241</v>
      </c>
      <c r="B1234" t="s">
        <v>2697</v>
      </c>
      <c r="C1234" t="s">
        <v>2698</v>
      </c>
      <c r="D1234" t="s">
        <v>2698</v>
      </c>
      <c r="E1234" t="s">
        <v>2697</v>
      </c>
    </row>
    <row r="1235" spans="1:5" x14ac:dyDescent="0.25">
      <c r="A1235">
        <v>24000242</v>
      </c>
      <c r="B1235" t="s">
        <v>2699</v>
      </c>
      <c r="C1235" t="s">
        <v>2700</v>
      </c>
      <c r="D1235" t="s">
        <v>2700</v>
      </c>
      <c r="E1235" t="s">
        <v>2699</v>
      </c>
    </row>
    <row r="1236" spans="1:5" x14ac:dyDescent="0.25">
      <c r="A1236">
        <v>24000243</v>
      </c>
      <c r="B1236" t="s">
        <v>2701</v>
      </c>
      <c r="C1236" t="s">
        <v>2702</v>
      </c>
      <c r="D1236" t="s">
        <v>2702</v>
      </c>
      <c r="E1236" t="s">
        <v>2701</v>
      </c>
    </row>
    <row r="1237" spans="1:5" x14ac:dyDescent="0.25">
      <c r="A1237">
        <v>24000244</v>
      </c>
      <c r="B1237" t="s">
        <v>2703</v>
      </c>
      <c r="C1237" t="s">
        <v>2704</v>
      </c>
      <c r="D1237" t="s">
        <v>2704</v>
      </c>
      <c r="E1237" t="s">
        <v>2703</v>
      </c>
    </row>
    <row r="1238" spans="1:5" x14ac:dyDescent="0.25">
      <c r="A1238">
        <v>24000245</v>
      </c>
      <c r="B1238" t="s">
        <v>2705</v>
      </c>
      <c r="C1238" t="s">
        <v>2706</v>
      </c>
      <c r="D1238" t="s">
        <v>2706</v>
      </c>
      <c r="E1238" t="s">
        <v>2705</v>
      </c>
    </row>
    <row r="1239" spans="1:5" x14ac:dyDescent="0.25">
      <c r="A1239">
        <v>24000246</v>
      </c>
      <c r="B1239" t="s">
        <v>2707</v>
      </c>
      <c r="C1239" t="s">
        <v>2708</v>
      </c>
      <c r="D1239" t="s">
        <v>2708</v>
      </c>
      <c r="E1239" t="s">
        <v>2707</v>
      </c>
    </row>
    <row r="1240" spans="1:5" x14ac:dyDescent="0.25">
      <c r="A1240">
        <v>24000247</v>
      </c>
      <c r="B1240" t="s">
        <v>2709</v>
      </c>
      <c r="C1240" t="s">
        <v>2710</v>
      </c>
      <c r="D1240" t="s">
        <v>2710</v>
      </c>
      <c r="E1240" t="s">
        <v>2709</v>
      </c>
    </row>
    <row r="1241" spans="1:5" x14ac:dyDescent="0.25">
      <c r="A1241">
        <v>24000248</v>
      </c>
      <c r="B1241" t="s">
        <v>2711</v>
      </c>
      <c r="C1241" t="s">
        <v>2712</v>
      </c>
      <c r="D1241" t="s">
        <v>2712</v>
      </c>
      <c r="E1241" t="s">
        <v>2711</v>
      </c>
    </row>
    <row r="1242" spans="1:5" x14ac:dyDescent="0.25">
      <c r="A1242">
        <v>24000249</v>
      </c>
      <c r="B1242" t="s">
        <v>2713</v>
      </c>
      <c r="C1242" t="s">
        <v>2714</v>
      </c>
      <c r="D1242" t="s">
        <v>2714</v>
      </c>
      <c r="E1242" t="s">
        <v>2713</v>
      </c>
    </row>
    <row r="1243" spans="1:5" x14ac:dyDescent="0.25">
      <c r="A1243">
        <v>24000250</v>
      </c>
      <c r="B1243" t="s">
        <v>2715</v>
      </c>
      <c r="C1243" t="s">
        <v>2716</v>
      </c>
      <c r="D1243" t="s">
        <v>2716</v>
      </c>
      <c r="E1243" t="s">
        <v>2715</v>
      </c>
    </row>
    <row r="1244" spans="1:5" x14ac:dyDescent="0.25">
      <c r="A1244">
        <v>24000251</v>
      </c>
      <c r="B1244" t="s">
        <v>2717</v>
      </c>
      <c r="C1244" t="s">
        <v>2718</v>
      </c>
      <c r="D1244" t="s">
        <v>2718</v>
      </c>
      <c r="E1244" t="s">
        <v>2717</v>
      </c>
    </row>
    <row r="1245" spans="1:5" x14ac:dyDescent="0.25">
      <c r="A1245">
        <v>24000252</v>
      </c>
      <c r="B1245" t="s">
        <v>2719</v>
      </c>
      <c r="C1245" t="s">
        <v>2720</v>
      </c>
      <c r="D1245" t="s">
        <v>2720</v>
      </c>
      <c r="E1245" t="s">
        <v>2719</v>
      </c>
    </row>
    <row r="1246" spans="1:5" x14ac:dyDescent="0.25">
      <c r="A1246">
        <v>24000253</v>
      </c>
      <c r="B1246" t="s">
        <v>2721</v>
      </c>
      <c r="C1246" t="s">
        <v>2722</v>
      </c>
      <c r="D1246" t="s">
        <v>2722</v>
      </c>
      <c r="E1246" t="s">
        <v>2721</v>
      </c>
    </row>
    <row r="1247" spans="1:5" x14ac:dyDescent="0.25">
      <c r="A1247">
        <v>24000254</v>
      </c>
      <c r="B1247" t="s">
        <v>2723</v>
      </c>
      <c r="C1247" t="s">
        <v>2724</v>
      </c>
      <c r="D1247" t="s">
        <v>2724</v>
      </c>
      <c r="E1247" t="s">
        <v>2723</v>
      </c>
    </row>
    <row r="1248" spans="1:5" x14ac:dyDescent="0.25">
      <c r="A1248">
        <v>24000255</v>
      </c>
      <c r="B1248" t="s">
        <v>2725</v>
      </c>
      <c r="C1248" t="s">
        <v>2726</v>
      </c>
      <c r="D1248" t="s">
        <v>2726</v>
      </c>
      <c r="E1248" t="s">
        <v>2725</v>
      </c>
    </row>
    <row r="1249" spans="1:5" x14ac:dyDescent="0.25">
      <c r="A1249">
        <v>24000256</v>
      </c>
      <c r="B1249" t="s">
        <v>2727</v>
      </c>
      <c r="C1249" t="s">
        <v>2728</v>
      </c>
      <c r="D1249" t="s">
        <v>2728</v>
      </c>
      <c r="E1249" t="s">
        <v>2727</v>
      </c>
    </row>
    <row r="1250" spans="1:5" x14ac:dyDescent="0.25">
      <c r="A1250">
        <v>24000257</v>
      </c>
      <c r="B1250" t="s">
        <v>2729</v>
      </c>
      <c r="C1250" t="s">
        <v>2730</v>
      </c>
      <c r="D1250" t="s">
        <v>2730</v>
      </c>
      <c r="E1250" t="s">
        <v>2729</v>
      </c>
    </row>
    <row r="1251" spans="1:5" x14ac:dyDescent="0.25">
      <c r="A1251">
        <v>24000258</v>
      </c>
      <c r="B1251" t="s">
        <v>2731</v>
      </c>
      <c r="C1251" t="s">
        <v>2731</v>
      </c>
      <c r="D1251" t="s">
        <v>2731</v>
      </c>
      <c r="E1251" t="s">
        <v>2731</v>
      </c>
    </row>
    <row r="1252" spans="1:5" x14ac:dyDescent="0.25">
      <c r="A1252">
        <v>24000259</v>
      </c>
      <c r="B1252" t="s">
        <v>2732</v>
      </c>
      <c r="C1252" t="s">
        <v>2733</v>
      </c>
      <c r="D1252" t="s">
        <v>2733</v>
      </c>
      <c r="E1252" t="s">
        <v>2732</v>
      </c>
    </row>
    <row r="1253" spans="1:5" x14ac:dyDescent="0.25">
      <c r="A1253">
        <v>24000260</v>
      </c>
      <c r="B1253" t="s">
        <v>2734</v>
      </c>
      <c r="C1253" t="s">
        <v>2735</v>
      </c>
      <c r="D1253" t="s">
        <v>2735</v>
      </c>
      <c r="E1253" t="s">
        <v>2734</v>
      </c>
    </row>
    <row r="1254" spans="1:5" x14ac:dyDescent="0.25">
      <c r="A1254">
        <v>24000261</v>
      </c>
      <c r="B1254" t="s">
        <v>2736</v>
      </c>
      <c r="C1254" t="s">
        <v>2737</v>
      </c>
      <c r="D1254" t="s">
        <v>2737</v>
      </c>
      <c r="E1254" t="s">
        <v>2736</v>
      </c>
    </row>
    <row r="1255" spans="1:5" x14ac:dyDescent="0.25">
      <c r="A1255">
        <v>24000262</v>
      </c>
      <c r="B1255" t="s">
        <v>2738</v>
      </c>
      <c r="C1255" t="s">
        <v>2739</v>
      </c>
      <c r="D1255" t="s">
        <v>2739</v>
      </c>
      <c r="E1255" t="s">
        <v>2738</v>
      </c>
    </row>
    <row r="1256" spans="1:5" x14ac:dyDescent="0.25">
      <c r="A1256">
        <v>24000263</v>
      </c>
      <c r="B1256" t="s">
        <v>2740</v>
      </c>
      <c r="C1256" t="s">
        <v>2741</v>
      </c>
      <c r="D1256" t="s">
        <v>2741</v>
      </c>
      <c r="E1256" t="s">
        <v>2740</v>
      </c>
    </row>
    <row r="1257" spans="1:5" x14ac:dyDescent="0.25">
      <c r="A1257">
        <v>24000264</v>
      </c>
      <c r="B1257" t="s">
        <v>2742</v>
      </c>
      <c r="C1257" t="s">
        <v>2743</v>
      </c>
      <c r="D1257" t="s">
        <v>2743</v>
      </c>
      <c r="E1257" t="s">
        <v>2742</v>
      </c>
    </row>
    <row r="1258" spans="1:5" x14ac:dyDescent="0.25">
      <c r="A1258">
        <v>24000265</v>
      </c>
      <c r="B1258" t="s">
        <v>2744</v>
      </c>
      <c r="C1258" t="s">
        <v>2745</v>
      </c>
      <c r="D1258" t="s">
        <v>2745</v>
      </c>
      <c r="E1258" t="s">
        <v>2744</v>
      </c>
    </row>
    <row r="1259" spans="1:5" x14ac:dyDescent="0.25">
      <c r="A1259">
        <v>24000266</v>
      </c>
      <c r="B1259" t="s">
        <v>2746</v>
      </c>
      <c r="C1259" t="s">
        <v>2747</v>
      </c>
      <c r="D1259" t="s">
        <v>2747</v>
      </c>
      <c r="E1259" t="s">
        <v>2746</v>
      </c>
    </row>
    <row r="1260" spans="1:5" x14ac:dyDescent="0.25">
      <c r="A1260">
        <v>24000267</v>
      </c>
      <c r="B1260" t="s">
        <v>2748</v>
      </c>
      <c r="C1260" t="s">
        <v>2749</v>
      </c>
      <c r="D1260" t="s">
        <v>2749</v>
      </c>
      <c r="E1260" t="s">
        <v>2748</v>
      </c>
    </row>
    <row r="1261" spans="1:5" x14ac:dyDescent="0.25">
      <c r="A1261">
        <v>24000268</v>
      </c>
      <c r="B1261" t="s">
        <v>2750</v>
      </c>
      <c r="C1261" t="s">
        <v>2751</v>
      </c>
      <c r="D1261" t="s">
        <v>2751</v>
      </c>
      <c r="E1261" t="s">
        <v>2750</v>
      </c>
    </row>
    <row r="1262" spans="1:5" x14ac:dyDescent="0.25">
      <c r="A1262">
        <v>24000269</v>
      </c>
      <c r="B1262" t="s">
        <v>2752</v>
      </c>
      <c r="C1262" t="s">
        <v>2753</v>
      </c>
      <c r="D1262" t="s">
        <v>2753</v>
      </c>
      <c r="E1262" t="s">
        <v>2752</v>
      </c>
    </row>
    <row r="1263" spans="1:5" x14ac:dyDescent="0.25">
      <c r="A1263">
        <v>24000270</v>
      </c>
      <c r="B1263" t="s">
        <v>2754</v>
      </c>
      <c r="C1263" t="s">
        <v>2755</v>
      </c>
      <c r="D1263" t="s">
        <v>2755</v>
      </c>
      <c r="E1263" t="s">
        <v>2754</v>
      </c>
    </row>
    <row r="1264" spans="1:5" x14ac:dyDescent="0.25">
      <c r="A1264">
        <v>24000271</v>
      </c>
      <c r="B1264" t="s">
        <v>2756</v>
      </c>
      <c r="C1264" t="s">
        <v>2757</v>
      </c>
      <c r="D1264" t="s">
        <v>2757</v>
      </c>
      <c r="E1264" t="s">
        <v>2756</v>
      </c>
    </row>
    <row r="1265" spans="1:5" x14ac:dyDescent="0.25">
      <c r="A1265">
        <v>24000272</v>
      </c>
      <c r="B1265" t="s">
        <v>2758</v>
      </c>
      <c r="C1265" t="s">
        <v>2759</v>
      </c>
      <c r="D1265" t="s">
        <v>2759</v>
      </c>
      <c r="E1265" t="s">
        <v>2758</v>
      </c>
    </row>
    <row r="1266" spans="1:5" x14ac:dyDescent="0.25">
      <c r="A1266">
        <v>24000273</v>
      </c>
      <c r="B1266" t="s">
        <v>2760</v>
      </c>
      <c r="C1266" t="s">
        <v>2761</v>
      </c>
      <c r="D1266" t="s">
        <v>2761</v>
      </c>
      <c r="E1266" t="s">
        <v>2760</v>
      </c>
    </row>
    <row r="1267" spans="1:5" x14ac:dyDescent="0.25">
      <c r="A1267">
        <v>24000274</v>
      </c>
      <c r="B1267" t="s">
        <v>2762</v>
      </c>
      <c r="C1267" t="s">
        <v>2763</v>
      </c>
      <c r="D1267" t="s">
        <v>2763</v>
      </c>
      <c r="E1267" t="s">
        <v>2762</v>
      </c>
    </row>
    <row r="1268" spans="1:5" x14ac:dyDescent="0.25">
      <c r="A1268">
        <v>24000275</v>
      </c>
      <c r="B1268" t="s">
        <v>2764</v>
      </c>
      <c r="C1268" t="s">
        <v>2765</v>
      </c>
      <c r="D1268" t="s">
        <v>2765</v>
      </c>
      <c r="E1268" t="s">
        <v>2764</v>
      </c>
    </row>
    <row r="1269" spans="1:5" x14ac:dyDescent="0.25">
      <c r="A1269">
        <v>24000276</v>
      </c>
      <c r="B1269" t="s">
        <v>2766</v>
      </c>
      <c r="C1269" t="s">
        <v>2766</v>
      </c>
      <c r="D1269" t="s">
        <v>2766</v>
      </c>
      <c r="E1269" t="s">
        <v>2766</v>
      </c>
    </row>
    <row r="1270" spans="1:5" x14ac:dyDescent="0.25">
      <c r="A1270">
        <v>24000277</v>
      </c>
      <c r="B1270" t="s">
        <v>2767</v>
      </c>
      <c r="C1270" t="s">
        <v>2767</v>
      </c>
      <c r="D1270" t="s">
        <v>2767</v>
      </c>
      <c r="E1270" t="s">
        <v>2767</v>
      </c>
    </row>
    <row r="1271" spans="1:5" x14ac:dyDescent="0.25">
      <c r="A1271">
        <v>24000278</v>
      </c>
      <c r="B1271" t="s">
        <v>2334</v>
      </c>
      <c r="C1271" t="s">
        <v>2768</v>
      </c>
      <c r="D1271" t="s">
        <v>2768</v>
      </c>
      <c r="E1271" t="s">
        <v>2334</v>
      </c>
    </row>
    <row r="1272" spans="1:5" x14ac:dyDescent="0.25">
      <c r="A1272">
        <v>24000279</v>
      </c>
      <c r="B1272" t="s">
        <v>2769</v>
      </c>
      <c r="C1272" t="s">
        <v>2770</v>
      </c>
      <c r="D1272" t="s">
        <v>2770</v>
      </c>
      <c r="E1272" t="s">
        <v>2769</v>
      </c>
    </row>
    <row r="1273" spans="1:5" x14ac:dyDescent="0.25">
      <c r="A1273">
        <v>24000280</v>
      </c>
      <c r="B1273" t="s">
        <v>2771</v>
      </c>
      <c r="C1273" t="s">
        <v>2420</v>
      </c>
      <c r="D1273" t="s">
        <v>2420</v>
      </c>
      <c r="E1273" t="s">
        <v>2771</v>
      </c>
    </row>
    <row r="1274" spans="1:5" x14ac:dyDescent="0.25">
      <c r="A1274">
        <v>24000281</v>
      </c>
      <c r="B1274" t="s">
        <v>2772</v>
      </c>
      <c r="C1274" t="s">
        <v>2773</v>
      </c>
      <c r="D1274" t="s">
        <v>2773</v>
      </c>
      <c r="E1274" t="s">
        <v>2772</v>
      </c>
    </row>
    <row r="1275" spans="1:5" x14ac:dyDescent="0.25">
      <c r="A1275">
        <v>24000282</v>
      </c>
      <c r="B1275" t="s">
        <v>2774</v>
      </c>
      <c r="C1275" t="s">
        <v>2775</v>
      </c>
      <c r="D1275" t="s">
        <v>2775</v>
      </c>
      <c r="E1275" t="s">
        <v>2774</v>
      </c>
    </row>
    <row r="1276" spans="1:5" x14ac:dyDescent="0.25">
      <c r="A1276">
        <v>24000283</v>
      </c>
      <c r="B1276" t="s">
        <v>2750</v>
      </c>
      <c r="C1276" t="s">
        <v>2751</v>
      </c>
      <c r="D1276" t="s">
        <v>2751</v>
      </c>
      <c r="E1276" t="s">
        <v>2750</v>
      </c>
    </row>
    <row r="1277" spans="1:5" x14ac:dyDescent="0.25">
      <c r="A1277">
        <v>24000284</v>
      </c>
      <c r="B1277" t="s">
        <v>2776</v>
      </c>
      <c r="C1277" t="s">
        <v>2777</v>
      </c>
      <c r="D1277" t="s">
        <v>2777</v>
      </c>
      <c r="E1277" t="s">
        <v>2776</v>
      </c>
    </row>
    <row r="1278" spans="1:5" x14ac:dyDescent="0.25">
      <c r="A1278">
        <v>24000285</v>
      </c>
      <c r="B1278" t="s">
        <v>2778</v>
      </c>
      <c r="C1278" t="s">
        <v>2778</v>
      </c>
      <c r="D1278" t="s">
        <v>2778</v>
      </c>
      <c r="E1278" t="s">
        <v>2778</v>
      </c>
    </row>
    <row r="1279" spans="1:5" x14ac:dyDescent="0.25">
      <c r="A1279">
        <v>24000286</v>
      </c>
      <c r="B1279" t="s">
        <v>2779</v>
      </c>
      <c r="C1279" t="s">
        <v>2780</v>
      </c>
      <c r="D1279" t="s">
        <v>2780</v>
      </c>
      <c r="E1279" t="s">
        <v>2779</v>
      </c>
    </row>
    <row r="1280" spans="1:5" x14ac:dyDescent="0.25">
      <c r="A1280">
        <v>24000287</v>
      </c>
      <c r="B1280" t="s">
        <v>2781</v>
      </c>
      <c r="C1280" t="s">
        <v>2782</v>
      </c>
      <c r="D1280" t="s">
        <v>2782</v>
      </c>
      <c r="E1280" t="s">
        <v>2781</v>
      </c>
    </row>
    <row r="1281" spans="1:5" x14ac:dyDescent="0.25">
      <c r="A1281">
        <v>24000288</v>
      </c>
      <c r="B1281" t="s">
        <v>2783</v>
      </c>
      <c r="C1281" t="s">
        <v>2784</v>
      </c>
      <c r="D1281" t="s">
        <v>2784</v>
      </c>
      <c r="E1281" t="s">
        <v>2783</v>
      </c>
    </row>
    <row r="1282" spans="1:5" x14ac:dyDescent="0.25">
      <c r="A1282">
        <v>24000289</v>
      </c>
      <c r="B1282" t="s">
        <v>2785</v>
      </c>
      <c r="C1282" t="s">
        <v>2786</v>
      </c>
      <c r="D1282" t="s">
        <v>2786</v>
      </c>
      <c r="E1282" t="s">
        <v>2785</v>
      </c>
    </row>
    <row r="1283" spans="1:5" x14ac:dyDescent="0.25">
      <c r="A1283">
        <v>24000290</v>
      </c>
      <c r="B1283" t="s">
        <v>2787</v>
      </c>
      <c r="C1283" t="s">
        <v>2788</v>
      </c>
      <c r="D1283" t="s">
        <v>2788</v>
      </c>
      <c r="E1283" t="s">
        <v>2787</v>
      </c>
    </row>
    <row r="1284" spans="1:5" x14ac:dyDescent="0.25">
      <c r="A1284">
        <v>24000291</v>
      </c>
      <c r="B1284" t="s">
        <v>2789</v>
      </c>
      <c r="C1284" t="s">
        <v>2790</v>
      </c>
      <c r="D1284" t="s">
        <v>2790</v>
      </c>
      <c r="E1284" t="s">
        <v>2789</v>
      </c>
    </row>
    <row r="1285" spans="1:5" x14ac:dyDescent="0.25">
      <c r="A1285">
        <v>24000292</v>
      </c>
      <c r="B1285" t="s">
        <v>2791</v>
      </c>
      <c r="C1285" t="s">
        <v>2792</v>
      </c>
      <c r="D1285" t="s">
        <v>2792</v>
      </c>
      <c r="E1285" t="s">
        <v>2791</v>
      </c>
    </row>
    <row r="1286" spans="1:5" x14ac:dyDescent="0.25">
      <c r="A1286">
        <v>24000293</v>
      </c>
      <c r="B1286" t="s">
        <v>2793</v>
      </c>
      <c r="C1286" t="s">
        <v>2794</v>
      </c>
      <c r="D1286" t="s">
        <v>2794</v>
      </c>
      <c r="E1286" t="s">
        <v>2793</v>
      </c>
    </row>
    <row r="1287" spans="1:5" x14ac:dyDescent="0.25">
      <c r="A1287">
        <v>24000294</v>
      </c>
      <c r="B1287" t="s">
        <v>2795</v>
      </c>
      <c r="C1287" t="s">
        <v>2796</v>
      </c>
      <c r="D1287" t="s">
        <v>2796</v>
      </c>
      <c r="E1287" t="s">
        <v>2795</v>
      </c>
    </row>
    <row r="1288" spans="1:5" x14ac:dyDescent="0.25">
      <c r="A1288">
        <v>24000295</v>
      </c>
      <c r="B1288" t="s">
        <v>2797</v>
      </c>
      <c r="C1288" t="s">
        <v>2798</v>
      </c>
      <c r="D1288" t="s">
        <v>2798</v>
      </c>
      <c r="E1288" t="s">
        <v>2797</v>
      </c>
    </row>
    <row r="1289" spans="1:5" x14ac:dyDescent="0.25">
      <c r="A1289">
        <v>24000296</v>
      </c>
      <c r="B1289" t="s">
        <v>2799</v>
      </c>
      <c r="C1289" t="s">
        <v>2800</v>
      </c>
      <c r="D1289" t="s">
        <v>2800</v>
      </c>
      <c r="E1289" t="s">
        <v>2799</v>
      </c>
    </row>
    <row r="1290" spans="1:5" x14ac:dyDescent="0.25">
      <c r="A1290">
        <v>24000297</v>
      </c>
      <c r="B1290" t="s">
        <v>2408</v>
      </c>
      <c r="C1290" t="s">
        <v>2801</v>
      </c>
      <c r="D1290" t="s">
        <v>2801</v>
      </c>
      <c r="E1290" t="s">
        <v>2408</v>
      </c>
    </row>
    <row r="1291" spans="1:5" x14ac:dyDescent="0.25">
      <c r="A1291">
        <v>24000298</v>
      </c>
      <c r="B1291" t="s">
        <v>2802</v>
      </c>
      <c r="C1291" t="s">
        <v>2803</v>
      </c>
      <c r="D1291" t="s">
        <v>2803</v>
      </c>
      <c r="E1291" t="s">
        <v>2802</v>
      </c>
    </row>
    <row r="1292" spans="1:5" x14ac:dyDescent="0.25">
      <c r="A1292">
        <v>24000299</v>
      </c>
      <c r="B1292" t="s">
        <v>2804</v>
      </c>
      <c r="C1292" t="s">
        <v>2805</v>
      </c>
      <c r="D1292" t="s">
        <v>2805</v>
      </c>
      <c r="E1292" t="s">
        <v>2804</v>
      </c>
    </row>
    <row r="1293" spans="1:5" x14ac:dyDescent="0.25">
      <c r="A1293">
        <v>24000300</v>
      </c>
      <c r="B1293" t="s">
        <v>2806</v>
      </c>
      <c r="C1293" t="s">
        <v>2807</v>
      </c>
      <c r="D1293" t="s">
        <v>2807</v>
      </c>
      <c r="E1293" t="s">
        <v>2806</v>
      </c>
    </row>
    <row r="1294" spans="1:5" x14ac:dyDescent="0.25">
      <c r="A1294">
        <v>24000301</v>
      </c>
      <c r="B1294" t="s">
        <v>2808</v>
      </c>
      <c r="C1294" t="s">
        <v>2809</v>
      </c>
      <c r="D1294" t="s">
        <v>2809</v>
      </c>
      <c r="E1294" t="s">
        <v>2808</v>
      </c>
    </row>
    <row r="1295" spans="1:5" x14ac:dyDescent="0.25">
      <c r="A1295">
        <v>24000302</v>
      </c>
      <c r="B1295" t="s">
        <v>2810</v>
      </c>
      <c r="C1295" t="s">
        <v>2811</v>
      </c>
      <c r="D1295" t="s">
        <v>2811</v>
      </c>
      <c r="E1295" t="s">
        <v>2810</v>
      </c>
    </row>
    <row r="1296" spans="1:5" x14ac:dyDescent="0.25">
      <c r="A1296">
        <v>24000303</v>
      </c>
      <c r="B1296" t="s">
        <v>2812</v>
      </c>
      <c r="C1296" t="s">
        <v>2813</v>
      </c>
      <c r="D1296" t="s">
        <v>2813</v>
      </c>
      <c r="E1296" t="s">
        <v>2812</v>
      </c>
    </row>
    <row r="1297" spans="1:5" x14ac:dyDescent="0.25">
      <c r="A1297">
        <v>24000304</v>
      </c>
      <c r="B1297" t="s">
        <v>2814</v>
      </c>
      <c r="C1297" t="s">
        <v>2815</v>
      </c>
      <c r="D1297" t="s">
        <v>2815</v>
      </c>
      <c r="E1297" t="s">
        <v>2814</v>
      </c>
    </row>
    <row r="1298" spans="1:5" x14ac:dyDescent="0.25">
      <c r="A1298">
        <v>24000305</v>
      </c>
      <c r="B1298" t="s">
        <v>2816</v>
      </c>
      <c r="C1298" t="s">
        <v>2817</v>
      </c>
      <c r="D1298" t="s">
        <v>2817</v>
      </c>
      <c r="E1298" t="s">
        <v>2816</v>
      </c>
    </row>
    <row r="1299" spans="1:5" x14ac:dyDescent="0.25">
      <c r="A1299">
        <v>24000306</v>
      </c>
      <c r="B1299" t="s">
        <v>2818</v>
      </c>
      <c r="C1299" t="s">
        <v>2819</v>
      </c>
      <c r="D1299" t="s">
        <v>2819</v>
      </c>
      <c r="E1299" t="s">
        <v>2818</v>
      </c>
    </row>
    <row r="1300" spans="1:5" x14ac:dyDescent="0.25">
      <c r="A1300">
        <v>24000307</v>
      </c>
      <c r="B1300" t="s">
        <v>2820</v>
      </c>
      <c r="C1300" t="s">
        <v>2821</v>
      </c>
      <c r="D1300" t="s">
        <v>2821</v>
      </c>
      <c r="E1300" t="s">
        <v>2820</v>
      </c>
    </row>
    <row r="1301" spans="1:5" x14ac:dyDescent="0.25">
      <c r="A1301">
        <v>24000308</v>
      </c>
      <c r="B1301" t="s">
        <v>2822</v>
      </c>
      <c r="C1301" t="s">
        <v>2823</v>
      </c>
      <c r="D1301" t="s">
        <v>2823</v>
      </c>
      <c r="E1301" t="s">
        <v>2822</v>
      </c>
    </row>
    <row r="1302" spans="1:5" x14ac:dyDescent="0.25">
      <c r="A1302">
        <v>24000309</v>
      </c>
      <c r="B1302" t="s">
        <v>2824</v>
      </c>
      <c r="C1302" t="s">
        <v>2825</v>
      </c>
      <c r="D1302" t="s">
        <v>2825</v>
      </c>
      <c r="E1302" t="s">
        <v>2824</v>
      </c>
    </row>
    <row r="1303" spans="1:5" x14ac:dyDescent="0.25">
      <c r="A1303">
        <v>24000310</v>
      </c>
      <c r="B1303" t="s">
        <v>2826</v>
      </c>
      <c r="C1303" t="s">
        <v>2827</v>
      </c>
      <c r="D1303" t="s">
        <v>2827</v>
      </c>
      <c r="E1303" t="s">
        <v>2826</v>
      </c>
    </row>
    <row r="1304" spans="1:5" x14ac:dyDescent="0.25">
      <c r="A1304">
        <v>24000311</v>
      </c>
      <c r="B1304" t="s">
        <v>2828</v>
      </c>
      <c r="C1304" t="s">
        <v>2829</v>
      </c>
      <c r="D1304" t="s">
        <v>2829</v>
      </c>
      <c r="E1304" t="s">
        <v>2828</v>
      </c>
    </row>
    <row r="1305" spans="1:5" x14ac:dyDescent="0.25">
      <c r="A1305">
        <v>24000312</v>
      </c>
      <c r="B1305" t="s">
        <v>2830</v>
      </c>
      <c r="C1305" t="s">
        <v>2831</v>
      </c>
      <c r="D1305" t="s">
        <v>2831</v>
      </c>
      <c r="E1305" t="s">
        <v>2830</v>
      </c>
    </row>
    <row r="1306" spans="1:5" x14ac:dyDescent="0.25">
      <c r="A1306">
        <v>24000313</v>
      </c>
      <c r="B1306" t="s">
        <v>2832</v>
      </c>
      <c r="C1306" t="s">
        <v>2833</v>
      </c>
      <c r="D1306" t="s">
        <v>2833</v>
      </c>
      <c r="E1306" t="s">
        <v>2832</v>
      </c>
    </row>
    <row r="1307" spans="1:5" x14ac:dyDescent="0.25">
      <c r="A1307">
        <v>24000314</v>
      </c>
      <c r="B1307" t="s">
        <v>2834</v>
      </c>
      <c r="C1307" t="s">
        <v>2835</v>
      </c>
      <c r="D1307" t="s">
        <v>2835</v>
      </c>
      <c r="E1307" t="s">
        <v>2834</v>
      </c>
    </row>
    <row r="1308" spans="1:5" x14ac:dyDescent="0.25">
      <c r="A1308">
        <v>24000315</v>
      </c>
      <c r="B1308" t="s">
        <v>2836</v>
      </c>
      <c r="C1308" t="s">
        <v>2837</v>
      </c>
      <c r="D1308" t="s">
        <v>2837</v>
      </c>
      <c r="E1308" t="s">
        <v>2836</v>
      </c>
    </row>
    <row r="1309" spans="1:5" x14ac:dyDescent="0.25">
      <c r="A1309">
        <v>24000316</v>
      </c>
      <c r="B1309" t="s">
        <v>2838</v>
      </c>
      <c r="C1309" t="s">
        <v>2839</v>
      </c>
      <c r="D1309" t="s">
        <v>2839</v>
      </c>
      <c r="E1309" t="s">
        <v>2838</v>
      </c>
    </row>
    <row r="1310" spans="1:5" x14ac:dyDescent="0.25">
      <c r="A1310">
        <v>24000317</v>
      </c>
      <c r="B1310" t="s">
        <v>2840</v>
      </c>
      <c r="C1310" t="s">
        <v>2841</v>
      </c>
      <c r="D1310" t="s">
        <v>2841</v>
      </c>
      <c r="E1310" t="s">
        <v>2840</v>
      </c>
    </row>
    <row r="1311" spans="1:5" x14ac:dyDescent="0.25">
      <c r="A1311">
        <v>24000318</v>
      </c>
      <c r="B1311" t="s">
        <v>2842</v>
      </c>
      <c r="C1311" t="s">
        <v>2843</v>
      </c>
      <c r="D1311" t="s">
        <v>2843</v>
      </c>
      <c r="E1311" t="s">
        <v>2842</v>
      </c>
    </row>
    <row r="1312" spans="1:5" x14ac:dyDescent="0.25">
      <c r="A1312">
        <v>24000319</v>
      </c>
      <c r="B1312" t="s">
        <v>2844</v>
      </c>
      <c r="C1312" t="s">
        <v>2845</v>
      </c>
      <c r="D1312" t="s">
        <v>2845</v>
      </c>
      <c r="E1312" t="s">
        <v>2844</v>
      </c>
    </row>
    <row r="1313" spans="1:5" x14ac:dyDescent="0.25">
      <c r="A1313">
        <v>24000320</v>
      </c>
      <c r="B1313" t="s">
        <v>2846</v>
      </c>
      <c r="C1313" t="s">
        <v>2847</v>
      </c>
      <c r="D1313" t="s">
        <v>2847</v>
      </c>
      <c r="E1313" t="s">
        <v>2846</v>
      </c>
    </row>
    <row r="1314" spans="1:5" x14ac:dyDescent="0.25">
      <c r="A1314">
        <v>24000321</v>
      </c>
      <c r="B1314" t="s">
        <v>2848</v>
      </c>
      <c r="C1314" t="s">
        <v>2849</v>
      </c>
      <c r="D1314" t="s">
        <v>2849</v>
      </c>
      <c r="E1314" t="s">
        <v>2848</v>
      </c>
    </row>
    <row r="1315" spans="1:5" x14ac:dyDescent="0.25">
      <c r="A1315">
        <v>24000322</v>
      </c>
      <c r="B1315" t="s">
        <v>2850</v>
      </c>
      <c r="C1315" t="s">
        <v>2851</v>
      </c>
      <c r="D1315" t="s">
        <v>2851</v>
      </c>
      <c r="E1315" t="s">
        <v>2850</v>
      </c>
    </row>
    <row r="1316" spans="1:5" x14ac:dyDescent="0.25">
      <c r="A1316">
        <v>24000323</v>
      </c>
      <c r="B1316" t="s">
        <v>2852</v>
      </c>
      <c r="C1316" t="s">
        <v>2853</v>
      </c>
      <c r="D1316" t="s">
        <v>2853</v>
      </c>
      <c r="E1316" t="s">
        <v>2852</v>
      </c>
    </row>
    <row r="1317" spans="1:5" x14ac:dyDescent="0.25">
      <c r="A1317">
        <v>24000324</v>
      </c>
      <c r="B1317" t="s">
        <v>2854</v>
      </c>
      <c r="C1317" t="s">
        <v>2855</v>
      </c>
      <c r="D1317" t="s">
        <v>2855</v>
      </c>
      <c r="E1317" t="s">
        <v>2854</v>
      </c>
    </row>
    <row r="1318" spans="1:5" x14ac:dyDescent="0.25">
      <c r="A1318">
        <v>24000325</v>
      </c>
      <c r="B1318" t="s">
        <v>2856</v>
      </c>
      <c r="C1318" t="s">
        <v>2857</v>
      </c>
      <c r="D1318" t="s">
        <v>2857</v>
      </c>
      <c r="E1318" t="s">
        <v>2856</v>
      </c>
    </row>
    <row r="1319" spans="1:5" x14ac:dyDescent="0.25">
      <c r="A1319">
        <v>24000326</v>
      </c>
      <c r="B1319" t="s">
        <v>2858</v>
      </c>
      <c r="C1319" t="s">
        <v>2858</v>
      </c>
      <c r="D1319" t="s">
        <v>2858</v>
      </c>
      <c r="E1319" t="s">
        <v>2858</v>
      </c>
    </row>
    <row r="1320" spans="1:5" x14ac:dyDescent="0.25">
      <c r="A1320">
        <v>24000327</v>
      </c>
      <c r="B1320" t="s">
        <v>2859</v>
      </c>
      <c r="C1320" t="s">
        <v>2860</v>
      </c>
      <c r="D1320" t="s">
        <v>2860</v>
      </c>
      <c r="E1320" t="s">
        <v>2859</v>
      </c>
    </row>
    <row r="1321" spans="1:5" x14ac:dyDescent="0.25">
      <c r="A1321">
        <v>24000328</v>
      </c>
      <c r="B1321" t="s">
        <v>2861</v>
      </c>
      <c r="C1321" t="s">
        <v>2861</v>
      </c>
      <c r="D1321" t="s">
        <v>2861</v>
      </c>
      <c r="E1321" t="s">
        <v>2861</v>
      </c>
    </row>
    <row r="1322" spans="1:5" x14ac:dyDescent="0.25">
      <c r="A1322">
        <v>24000329</v>
      </c>
      <c r="B1322" t="s">
        <v>2862</v>
      </c>
      <c r="C1322" t="s">
        <v>2862</v>
      </c>
      <c r="D1322" t="s">
        <v>2862</v>
      </c>
      <c r="E1322" t="s">
        <v>2862</v>
      </c>
    </row>
    <row r="1323" spans="1:5" x14ac:dyDescent="0.25">
      <c r="A1323">
        <v>24000330</v>
      </c>
      <c r="B1323" t="s">
        <v>2863</v>
      </c>
      <c r="C1323" t="s">
        <v>2863</v>
      </c>
      <c r="D1323" t="s">
        <v>2863</v>
      </c>
      <c r="E1323" t="s">
        <v>2863</v>
      </c>
    </row>
    <row r="1324" spans="1:5" x14ac:dyDescent="0.25">
      <c r="A1324">
        <v>24000331</v>
      </c>
      <c r="B1324" t="s">
        <v>2864</v>
      </c>
      <c r="C1324" t="s">
        <v>2865</v>
      </c>
      <c r="D1324" t="s">
        <v>2865</v>
      </c>
      <c r="E1324" t="s">
        <v>2864</v>
      </c>
    </row>
    <row r="1325" spans="1:5" x14ac:dyDescent="0.25">
      <c r="A1325">
        <v>24000332</v>
      </c>
      <c r="B1325" t="s">
        <v>2866</v>
      </c>
      <c r="C1325" t="s">
        <v>2867</v>
      </c>
      <c r="D1325" t="s">
        <v>2867</v>
      </c>
      <c r="E1325" t="s">
        <v>2866</v>
      </c>
    </row>
    <row r="1326" spans="1:5" x14ac:dyDescent="0.25">
      <c r="A1326">
        <v>24000333</v>
      </c>
      <c r="B1326" t="s">
        <v>2868</v>
      </c>
      <c r="C1326" t="s">
        <v>2869</v>
      </c>
      <c r="D1326" t="s">
        <v>2869</v>
      </c>
      <c r="E1326" t="s">
        <v>2868</v>
      </c>
    </row>
    <row r="1327" spans="1:5" x14ac:dyDescent="0.25">
      <c r="A1327">
        <v>24000334</v>
      </c>
      <c r="B1327" t="s">
        <v>2783</v>
      </c>
      <c r="C1327" t="s">
        <v>2784</v>
      </c>
      <c r="D1327" t="s">
        <v>2784</v>
      </c>
      <c r="E1327" t="s">
        <v>2783</v>
      </c>
    </row>
    <row r="1328" spans="1:5" x14ac:dyDescent="0.25">
      <c r="A1328">
        <v>24000335</v>
      </c>
      <c r="B1328" t="s">
        <v>2870</v>
      </c>
      <c r="C1328" t="s">
        <v>2871</v>
      </c>
      <c r="D1328" t="s">
        <v>2871</v>
      </c>
      <c r="E1328" t="s">
        <v>2870</v>
      </c>
    </row>
    <row r="1329" spans="1:5" x14ac:dyDescent="0.25">
      <c r="A1329">
        <v>24000336</v>
      </c>
      <c r="B1329" t="s">
        <v>2872</v>
      </c>
      <c r="C1329" t="s">
        <v>2873</v>
      </c>
      <c r="D1329" t="s">
        <v>2873</v>
      </c>
      <c r="E1329" t="s">
        <v>2872</v>
      </c>
    </row>
    <row r="1330" spans="1:5" x14ac:dyDescent="0.25">
      <c r="A1330">
        <v>24000337</v>
      </c>
      <c r="B1330" t="s">
        <v>2874</v>
      </c>
      <c r="C1330" t="s">
        <v>2875</v>
      </c>
      <c r="D1330" t="s">
        <v>2875</v>
      </c>
      <c r="E1330" t="s">
        <v>2874</v>
      </c>
    </row>
    <row r="1331" spans="1:5" x14ac:dyDescent="0.25">
      <c r="A1331">
        <v>24000338</v>
      </c>
      <c r="B1331" t="s">
        <v>2876</v>
      </c>
      <c r="C1331" t="s">
        <v>2877</v>
      </c>
      <c r="D1331" t="s">
        <v>2877</v>
      </c>
      <c r="E1331" t="s">
        <v>2876</v>
      </c>
    </row>
    <row r="1332" spans="1:5" x14ac:dyDescent="0.25">
      <c r="A1332">
        <v>24000339</v>
      </c>
      <c r="B1332" t="s">
        <v>2878</v>
      </c>
      <c r="C1332" t="s">
        <v>2879</v>
      </c>
      <c r="D1332" t="s">
        <v>2879</v>
      </c>
      <c r="E1332" t="s">
        <v>2878</v>
      </c>
    </row>
    <row r="1333" spans="1:5" x14ac:dyDescent="0.25">
      <c r="A1333">
        <v>24000340</v>
      </c>
      <c r="B1333" t="s">
        <v>2880</v>
      </c>
      <c r="C1333" t="s">
        <v>2881</v>
      </c>
      <c r="D1333" t="s">
        <v>2881</v>
      </c>
      <c r="E1333" t="s">
        <v>2880</v>
      </c>
    </row>
    <row r="1334" spans="1:5" x14ac:dyDescent="0.25">
      <c r="A1334">
        <v>24000341</v>
      </c>
      <c r="B1334" t="s">
        <v>2882</v>
      </c>
      <c r="C1334" t="s">
        <v>2883</v>
      </c>
      <c r="D1334" t="s">
        <v>2883</v>
      </c>
      <c r="E1334" t="s">
        <v>2882</v>
      </c>
    </row>
    <row r="1335" spans="1:5" x14ac:dyDescent="0.25">
      <c r="A1335">
        <v>24000342</v>
      </c>
      <c r="B1335" t="s">
        <v>2884</v>
      </c>
      <c r="C1335" t="s">
        <v>2885</v>
      </c>
      <c r="D1335" t="s">
        <v>2885</v>
      </c>
      <c r="E1335" t="s">
        <v>2884</v>
      </c>
    </row>
    <row r="1336" spans="1:5" x14ac:dyDescent="0.25">
      <c r="A1336">
        <v>24000343</v>
      </c>
      <c r="B1336" t="s">
        <v>2886</v>
      </c>
      <c r="C1336" t="s">
        <v>2441</v>
      </c>
      <c r="D1336" t="s">
        <v>2441</v>
      </c>
      <c r="E1336" t="s">
        <v>2886</v>
      </c>
    </row>
    <row r="1337" spans="1:5" x14ac:dyDescent="0.25">
      <c r="A1337">
        <v>24000344</v>
      </c>
      <c r="B1337" t="s">
        <v>2887</v>
      </c>
      <c r="C1337" t="s">
        <v>2888</v>
      </c>
      <c r="D1337" t="s">
        <v>2888</v>
      </c>
      <c r="E1337" t="s">
        <v>2887</v>
      </c>
    </row>
    <row r="1338" spans="1:5" x14ac:dyDescent="0.25">
      <c r="A1338">
        <v>24000345</v>
      </c>
      <c r="B1338" t="s">
        <v>2889</v>
      </c>
      <c r="C1338" t="s">
        <v>2890</v>
      </c>
      <c r="D1338" t="s">
        <v>2890</v>
      </c>
      <c r="E1338" t="s">
        <v>2889</v>
      </c>
    </row>
    <row r="1339" spans="1:5" x14ac:dyDescent="0.25">
      <c r="A1339">
        <v>24000346</v>
      </c>
      <c r="B1339" t="s">
        <v>2891</v>
      </c>
      <c r="C1339" t="s">
        <v>2892</v>
      </c>
      <c r="D1339" t="s">
        <v>2892</v>
      </c>
      <c r="E1339" t="s">
        <v>2891</v>
      </c>
    </row>
    <row r="1340" spans="1:5" x14ac:dyDescent="0.25">
      <c r="A1340">
        <v>24000347</v>
      </c>
      <c r="B1340" t="s">
        <v>2893</v>
      </c>
      <c r="C1340" t="s">
        <v>2894</v>
      </c>
      <c r="D1340" t="s">
        <v>2894</v>
      </c>
      <c r="E1340" t="s">
        <v>2893</v>
      </c>
    </row>
    <row r="1341" spans="1:5" x14ac:dyDescent="0.25">
      <c r="A1341">
        <v>24000348</v>
      </c>
      <c r="B1341" t="s">
        <v>2895</v>
      </c>
      <c r="C1341" t="s">
        <v>2896</v>
      </c>
      <c r="D1341" t="s">
        <v>2896</v>
      </c>
      <c r="E1341" t="s">
        <v>2895</v>
      </c>
    </row>
    <row r="1342" spans="1:5" x14ac:dyDescent="0.25">
      <c r="A1342">
        <v>24000349</v>
      </c>
      <c r="B1342" t="s">
        <v>2897</v>
      </c>
      <c r="C1342" t="s">
        <v>2898</v>
      </c>
      <c r="D1342" t="s">
        <v>2898</v>
      </c>
      <c r="E1342" t="s">
        <v>2897</v>
      </c>
    </row>
    <row r="1343" spans="1:5" x14ac:dyDescent="0.25">
      <c r="A1343">
        <v>24000350</v>
      </c>
      <c r="B1343" t="s">
        <v>2899</v>
      </c>
      <c r="C1343" t="s">
        <v>2900</v>
      </c>
      <c r="D1343" t="s">
        <v>2900</v>
      </c>
      <c r="E1343" t="s">
        <v>2899</v>
      </c>
    </row>
    <row r="1344" spans="1:5" x14ac:dyDescent="0.25">
      <c r="A1344">
        <v>24000351</v>
      </c>
      <c r="B1344" t="s">
        <v>2901</v>
      </c>
      <c r="C1344" t="s">
        <v>2901</v>
      </c>
      <c r="D1344" t="s">
        <v>2901</v>
      </c>
      <c r="E1344" t="s">
        <v>2901</v>
      </c>
    </row>
    <row r="1345" spans="1:5" x14ac:dyDescent="0.25">
      <c r="A1345">
        <v>24000352</v>
      </c>
      <c r="B1345" t="s">
        <v>2902</v>
      </c>
      <c r="C1345" t="s">
        <v>2270</v>
      </c>
      <c r="D1345" t="s">
        <v>2270</v>
      </c>
      <c r="E1345" t="s">
        <v>2902</v>
      </c>
    </row>
    <row r="1346" spans="1:5" x14ac:dyDescent="0.25">
      <c r="A1346">
        <v>24000353</v>
      </c>
      <c r="B1346" t="s">
        <v>2903</v>
      </c>
      <c r="C1346" t="s">
        <v>2904</v>
      </c>
      <c r="D1346" t="s">
        <v>2904</v>
      </c>
      <c r="E1346" t="s">
        <v>2903</v>
      </c>
    </row>
    <row r="1347" spans="1:5" x14ac:dyDescent="0.25">
      <c r="A1347">
        <v>24000354</v>
      </c>
      <c r="B1347" t="s">
        <v>2905</v>
      </c>
      <c r="C1347" t="s">
        <v>2274</v>
      </c>
      <c r="D1347" t="s">
        <v>2274</v>
      </c>
      <c r="E1347" t="s">
        <v>2905</v>
      </c>
    </row>
    <row r="1348" spans="1:5" x14ac:dyDescent="0.25">
      <c r="A1348">
        <v>24000355</v>
      </c>
      <c r="B1348" t="s">
        <v>2906</v>
      </c>
      <c r="C1348" t="s">
        <v>2276</v>
      </c>
      <c r="D1348" t="s">
        <v>2276</v>
      </c>
      <c r="E1348" t="s">
        <v>2906</v>
      </c>
    </row>
    <row r="1349" spans="1:5" x14ac:dyDescent="0.25">
      <c r="A1349">
        <v>24000356</v>
      </c>
      <c r="B1349" t="s">
        <v>2907</v>
      </c>
      <c r="C1349" t="s">
        <v>2278</v>
      </c>
      <c r="D1349" t="s">
        <v>2278</v>
      </c>
      <c r="E1349" t="s">
        <v>2907</v>
      </c>
    </row>
    <row r="1350" spans="1:5" x14ac:dyDescent="0.25">
      <c r="A1350">
        <v>24000357</v>
      </c>
      <c r="B1350" t="s">
        <v>2908</v>
      </c>
      <c r="C1350" t="s">
        <v>2909</v>
      </c>
      <c r="D1350" t="s">
        <v>2909</v>
      </c>
      <c r="E1350" t="s">
        <v>2908</v>
      </c>
    </row>
    <row r="1351" spans="1:5" x14ac:dyDescent="0.25">
      <c r="A1351">
        <v>24000358</v>
      </c>
      <c r="B1351" t="s">
        <v>2910</v>
      </c>
      <c r="C1351" t="s">
        <v>2911</v>
      </c>
      <c r="D1351" t="s">
        <v>2911</v>
      </c>
      <c r="E1351" t="s">
        <v>2910</v>
      </c>
    </row>
    <row r="1352" spans="1:5" x14ac:dyDescent="0.25">
      <c r="A1352">
        <v>24000359</v>
      </c>
      <c r="B1352" t="s">
        <v>2912</v>
      </c>
      <c r="C1352" t="s">
        <v>2913</v>
      </c>
      <c r="D1352" t="s">
        <v>2913</v>
      </c>
      <c r="E1352" t="s">
        <v>2912</v>
      </c>
    </row>
    <row r="1353" spans="1:5" x14ac:dyDescent="0.25">
      <c r="A1353">
        <v>24000360</v>
      </c>
      <c r="B1353" t="s">
        <v>2914</v>
      </c>
      <c r="C1353" t="s">
        <v>2915</v>
      </c>
      <c r="D1353" t="s">
        <v>2915</v>
      </c>
      <c r="E1353" t="s">
        <v>2914</v>
      </c>
    </row>
    <row r="1354" spans="1:5" x14ac:dyDescent="0.25">
      <c r="A1354">
        <v>24000361</v>
      </c>
      <c r="B1354" t="s">
        <v>2916</v>
      </c>
      <c r="C1354" t="s">
        <v>2917</v>
      </c>
      <c r="D1354" t="s">
        <v>2917</v>
      </c>
      <c r="E1354" t="s">
        <v>2916</v>
      </c>
    </row>
    <row r="1355" spans="1:5" x14ac:dyDescent="0.25">
      <c r="A1355">
        <v>24000362</v>
      </c>
      <c r="B1355" t="s">
        <v>2918</v>
      </c>
      <c r="C1355" t="s">
        <v>2918</v>
      </c>
      <c r="D1355" t="s">
        <v>2918</v>
      </c>
      <c r="E1355" t="s">
        <v>2918</v>
      </c>
    </row>
    <row r="1356" spans="1:5" x14ac:dyDescent="0.25">
      <c r="A1356">
        <v>24000363</v>
      </c>
      <c r="B1356" t="s">
        <v>2919</v>
      </c>
      <c r="C1356" t="s">
        <v>2920</v>
      </c>
      <c r="D1356" t="s">
        <v>2920</v>
      </c>
      <c r="E1356" t="s">
        <v>2919</v>
      </c>
    </row>
    <row r="1357" spans="1:5" x14ac:dyDescent="0.25">
      <c r="A1357">
        <v>24000364</v>
      </c>
      <c r="B1357" t="s">
        <v>2921</v>
      </c>
      <c r="C1357" t="s">
        <v>2922</v>
      </c>
      <c r="D1357" t="s">
        <v>2922</v>
      </c>
      <c r="E1357" t="s">
        <v>2921</v>
      </c>
    </row>
    <row r="1358" spans="1:5" x14ac:dyDescent="0.25">
      <c r="A1358">
        <v>24000365</v>
      </c>
      <c r="B1358" t="s">
        <v>2923</v>
      </c>
      <c r="C1358" t="s">
        <v>2924</v>
      </c>
      <c r="D1358" t="s">
        <v>2924</v>
      </c>
      <c r="E1358" t="s">
        <v>2923</v>
      </c>
    </row>
    <row r="1359" spans="1:5" x14ac:dyDescent="0.25">
      <c r="A1359">
        <v>24000366</v>
      </c>
      <c r="B1359" t="s">
        <v>2925</v>
      </c>
      <c r="C1359" t="s">
        <v>2926</v>
      </c>
      <c r="D1359" t="s">
        <v>2926</v>
      </c>
      <c r="E1359" t="s">
        <v>2925</v>
      </c>
    </row>
    <row r="1360" spans="1:5" x14ac:dyDescent="0.25">
      <c r="A1360">
        <v>24000367</v>
      </c>
      <c r="B1360" t="s">
        <v>2927</v>
      </c>
      <c r="C1360" t="s">
        <v>2928</v>
      </c>
      <c r="D1360" t="s">
        <v>2928</v>
      </c>
      <c r="E1360" t="s">
        <v>2927</v>
      </c>
    </row>
    <row r="1361" spans="1:5" x14ac:dyDescent="0.25">
      <c r="A1361">
        <v>24000368</v>
      </c>
      <c r="B1361" t="s">
        <v>2929</v>
      </c>
      <c r="C1361" t="s">
        <v>2930</v>
      </c>
      <c r="D1361" t="s">
        <v>2930</v>
      </c>
      <c r="E1361" t="s">
        <v>2929</v>
      </c>
    </row>
    <row r="1362" spans="1:5" x14ac:dyDescent="0.25">
      <c r="A1362">
        <v>24000369</v>
      </c>
      <c r="B1362" t="s">
        <v>2931</v>
      </c>
      <c r="C1362" t="s">
        <v>2932</v>
      </c>
      <c r="D1362" t="s">
        <v>2932</v>
      </c>
      <c r="E1362" t="s">
        <v>2931</v>
      </c>
    </row>
    <row r="1363" spans="1:5" x14ac:dyDescent="0.25">
      <c r="A1363">
        <v>24000370</v>
      </c>
      <c r="B1363" t="s">
        <v>2933</v>
      </c>
      <c r="C1363" t="s">
        <v>2934</v>
      </c>
      <c r="D1363" t="s">
        <v>2934</v>
      </c>
      <c r="E1363" t="s">
        <v>2933</v>
      </c>
    </row>
    <row r="1364" spans="1:5" x14ac:dyDescent="0.25">
      <c r="A1364">
        <v>24000371</v>
      </c>
      <c r="B1364" t="s">
        <v>2707</v>
      </c>
      <c r="C1364" t="s">
        <v>2935</v>
      </c>
      <c r="D1364" t="s">
        <v>2935</v>
      </c>
      <c r="E1364" t="s">
        <v>2707</v>
      </c>
    </row>
    <row r="1365" spans="1:5" x14ac:dyDescent="0.25">
      <c r="A1365">
        <v>24000372</v>
      </c>
      <c r="B1365" t="s">
        <v>2936</v>
      </c>
      <c r="C1365" t="s">
        <v>2937</v>
      </c>
      <c r="D1365" t="s">
        <v>2937</v>
      </c>
      <c r="E1365" t="s">
        <v>2936</v>
      </c>
    </row>
    <row r="1366" spans="1:5" x14ac:dyDescent="0.25">
      <c r="A1366">
        <v>24000373</v>
      </c>
      <c r="B1366" t="s">
        <v>2938</v>
      </c>
      <c r="C1366" t="s">
        <v>2939</v>
      </c>
      <c r="D1366" t="s">
        <v>2939</v>
      </c>
      <c r="E1366" t="s">
        <v>2938</v>
      </c>
    </row>
    <row r="1367" spans="1:5" x14ac:dyDescent="0.25">
      <c r="A1367">
        <v>24000374</v>
      </c>
      <c r="B1367" t="s">
        <v>2940</v>
      </c>
      <c r="C1367" t="s">
        <v>2941</v>
      </c>
      <c r="D1367" t="s">
        <v>2941</v>
      </c>
      <c r="E1367" t="s">
        <v>2940</v>
      </c>
    </row>
    <row r="1368" spans="1:5" x14ac:dyDescent="0.25">
      <c r="A1368">
        <v>24000375</v>
      </c>
      <c r="B1368" t="s">
        <v>2942</v>
      </c>
      <c r="C1368" t="s">
        <v>2943</v>
      </c>
      <c r="D1368" t="s">
        <v>2943</v>
      </c>
      <c r="E1368" t="s">
        <v>2942</v>
      </c>
    </row>
    <row r="1369" spans="1:5" x14ac:dyDescent="0.25">
      <c r="A1369">
        <v>24000376</v>
      </c>
      <c r="B1369" t="s">
        <v>2944</v>
      </c>
      <c r="C1369" t="s">
        <v>2945</v>
      </c>
      <c r="D1369" t="s">
        <v>2945</v>
      </c>
      <c r="E1369" t="s">
        <v>2944</v>
      </c>
    </row>
    <row r="1370" spans="1:5" x14ac:dyDescent="0.25">
      <c r="A1370">
        <v>24000377</v>
      </c>
      <c r="B1370" t="s">
        <v>2946</v>
      </c>
      <c r="C1370" t="s">
        <v>2947</v>
      </c>
      <c r="D1370" t="s">
        <v>2947</v>
      </c>
      <c r="E1370" t="s">
        <v>2946</v>
      </c>
    </row>
    <row r="1371" spans="1:5" x14ac:dyDescent="0.25">
      <c r="A1371">
        <v>24000378</v>
      </c>
      <c r="B1371" t="s">
        <v>2948</v>
      </c>
      <c r="C1371" t="s">
        <v>2478</v>
      </c>
      <c r="D1371" t="s">
        <v>2478</v>
      </c>
      <c r="E1371" t="s">
        <v>2948</v>
      </c>
    </row>
    <row r="1372" spans="1:5" x14ac:dyDescent="0.25">
      <c r="A1372">
        <v>24000379</v>
      </c>
      <c r="B1372" t="s">
        <v>2949</v>
      </c>
      <c r="C1372" t="s">
        <v>2950</v>
      </c>
      <c r="D1372" t="s">
        <v>2950</v>
      </c>
      <c r="E1372" t="s">
        <v>2949</v>
      </c>
    </row>
    <row r="1373" spans="1:5" x14ac:dyDescent="0.25">
      <c r="A1373">
        <v>24000380</v>
      </c>
      <c r="B1373" t="s">
        <v>2951</v>
      </c>
      <c r="C1373" t="s">
        <v>2952</v>
      </c>
      <c r="D1373" t="s">
        <v>2952</v>
      </c>
      <c r="E1373" t="s">
        <v>2951</v>
      </c>
    </row>
    <row r="1374" spans="1:5" x14ac:dyDescent="0.25">
      <c r="A1374">
        <v>24000381</v>
      </c>
      <c r="B1374" t="s">
        <v>2953</v>
      </c>
      <c r="C1374" t="s">
        <v>2954</v>
      </c>
      <c r="D1374" t="s">
        <v>2954</v>
      </c>
      <c r="E1374" t="s">
        <v>2953</v>
      </c>
    </row>
    <row r="1375" spans="1:5" x14ac:dyDescent="0.25">
      <c r="A1375">
        <v>24000382</v>
      </c>
      <c r="B1375" t="s">
        <v>2948</v>
      </c>
      <c r="C1375" t="s">
        <v>2955</v>
      </c>
      <c r="D1375" t="s">
        <v>2955</v>
      </c>
      <c r="E1375" t="s">
        <v>2948</v>
      </c>
    </row>
    <row r="1376" spans="1:5" x14ac:dyDescent="0.25">
      <c r="A1376">
        <v>24000383</v>
      </c>
      <c r="B1376" t="s">
        <v>2956</v>
      </c>
      <c r="C1376" t="s">
        <v>2957</v>
      </c>
      <c r="D1376" t="s">
        <v>2957</v>
      </c>
      <c r="E1376" t="s">
        <v>2956</v>
      </c>
    </row>
    <row r="1377" spans="1:5" x14ac:dyDescent="0.25">
      <c r="A1377">
        <v>24000384</v>
      </c>
      <c r="B1377" t="s">
        <v>2958</v>
      </c>
      <c r="C1377" t="s">
        <v>2959</v>
      </c>
      <c r="D1377" t="s">
        <v>2959</v>
      </c>
      <c r="E1377" t="s">
        <v>2958</v>
      </c>
    </row>
    <row r="1378" spans="1:5" x14ac:dyDescent="0.25">
      <c r="A1378">
        <v>24000385</v>
      </c>
      <c r="B1378" t="s">
        <v>2946</v>
      </c>
      <c r="C1378" t="s">
        <v>2960</v>
      </c>
      <c r="D1378" t="s">
        <v>2960</v>
      </c>
      <c r="E1378" t="s">
        <v>2946</v>
      </c>
    </row>
    <row r="1379" spans="1:5" x14ac:dyDescent="0.25">
      <c r="A1379">
        <v>24000386</v>
      </c>
      <c r="B1379" t="s">
        <v>2961</v>
      </c>
      <c r="C1379" t="s">
        <v>2962</v>
      </c>
      <c r="D1379" t="s">
        <v>2962</v>
      </c>
      <c r="E1379" t="s">
        <v>2961</v>
      </c>
    </row>
    <row r="1380" spans="1:5" x14ac:dyDescent="0.25">
      <c r="A1380">
        <v>24000387</v>
      </c>
      <c r="B1380" t="s">
        <v>2886</v>
      </c>
      <c r="C1380" t="s">
        <v>2963</v>
      </c>
      <c r="D1380" t="s">
        <v>2963</v>
      </c>
      <c r="E1380" t="s">
        <v>2886</v>
      </c>
    </row>
    <row r="1381" spans="1:5" x14ac:dyDescent="0.25">
      <c r="A1381">
        <v>24000388</v>
      </c>
      <c r="B1381" t="s">
        <v>2850</v>
      </c>
      <c r="C1381" t="s">
        <v>2964</v>
      </c>
      <c r="D1381" t="s">
        <v>2964</v>
      </c>
      <c r="E1381" t="s">
        <v>2850</v>
      </c>
    </row>
    <row r="1382" spans="1:5" x14ac:dyDescent="0.25">
      <c r="A1382">
        <v>24000389</v>
      </c>
      <c r="B1382" t="s">
        <v>2742</v>
      </c>
      <c r="C1382" t="s">
        <v>2965</v>
      </c>
      <c r="D1382" t="s">
        <v>2965</v>
      </c>
      <c r="E1382" t="s">
        <v>2742</v>
      </c>
    </row>
    <row r="1383" spans="1:5" x14ac:dyDescent="0.25">
      <c r="A1383">
        <v>24000390</v>
      </c>
      <c r="B1383" t="s">
        <v>2966</v>
      </c>
      <c r="C1383" t="s">
        <v>2967</v>
      </c>
      <c r="D1383" t="s">
        <v>2967</v>
      </c>
      <c r="E1383" t="s">
        <v>2966</v>
      </c>
    </row>
    <row r="1384" spans="1:5" x14ac:dyDescent="0.25">
      <c r="A1384">
        <v>24000391</v>
      </c>
      <c r="B1384" t="s">
        <v>2662</v>
      </c>
      <c r="C1384" t="s">
        <v>2968</v>
      </c>
      <c r="D1384" t="s">
        <v>2968</v>
      </c>
      <c r="E1384" t="s">
        <v>2662</v>
      </c>
    </row>
    <row r="1385" spans="1:5" x14ac:dyDescent="0.25">
      <c r="A1385">
        <v>24000392</v>
      </c>
      <c r="B1385" t="s">
        <v>2969</v>
      </c>
      <c r="C1385" t="s">
        <v>2970</v>
      </c>
      <c r="D1385" t="s">
        <v>2970</v>
      </c>
      <c r="E1385" t="s">
        <v>2969</v>
      </c>
    </row>
    <row r="1386" spans="1:5" x14ac:dyDescent="0.25">
      <c r="A1386">
        <v>24000393</v>
      </c>
      <c r="B1386" t="s">
        <v>2971</v>
      </c>
      <c r="E1386" t="s">
        <v>2971</v>
      </c>
    </row>
    <row r="1387" spans="1:5" x14ac:dyDescent="0.25">
      <c r="A1387">
        <v>24000394</v>
      </c>
      <c r="B1387" t="s">
        <v>2972</v>
      </c>
      <c r="C1387" t="s">
        <v>2973</v>
      </c>
      <c r="D1387" t="s">
        <v>2973</v>
      </c>
      <c r="E1387" t="s">
        <v>2972</v>
      </c>
    </row>
    <row r="1388" spans="1:5" x14ac:dyDescent="0.25">
      <c r="A1388">
        <v>24000395</v>
      </c>
      <c r="B1388" t="s">
        <v>2802</v>
      </c>
      <c r="C1388" t="s">
        <v>2974</v>
      </c>
      <c r="D1388" t="s">
        <v>2974</v>
      </c>
      <c r="E1388" t="s">
        <v>2802</v>
      </c>
    </row>
    <row r="1389" spans="1:5" x14ac:dyDescent="0.25">
      <c r="A1389">
        <v>24000397</v>
      </c>
      <c r="B1389" t="s">
        <v>2975</v>
      </c>
      <c r="C1389" t="s">
        <v>2976</v>
      </c>
      <c r="D1389" t="s">
        <v>2976</v>
      </c>
      <c r="E1389" t="s">
        <v>2975</v>
      </c>
    </row>
    <row r="1390" spans="1:5" x14ac:dyDescent="0.25">
      <c r="A1390">
        <v>24000398</v>
      </c>
      <c r="B1390" t="s">
        <v>2977</v>
      </c>
      <c r="C1390" t="s">
        <v>2977</v>
      </c>
      <c r="D1390" t="s">
        <v>2977</v>
      </c>
      <c r="E1390" t="s">
        <v>2977</v>
      </c>
    </row>
    <row r="1391" spans="1:5" x14ac:dyDescent="0.25">
      <c r="A1391">
        <v>24000399</v>
      </c>
      <c r="B1391" t="s">
        <v>2978</v>
      </c>
      <c r="C1391" t="s">
        <v>2979</v>
      </c>
      <c r="D1391" t="s">
        <v>2979</v>
      </c>
      <c r="E1391" t="s">
        <v>2978</v>
      </c>
    </row>
    <row r="1392" spans="1:5" x14ac:dyDescent="0.25">
      <c r="A1392">
        <v>24000400</v>
      </c>
      <c r="B1392" t="s">
        <v>2980</v>
      </c>
      <c r="C1392" t="s">
        <v>2981</v>
      </c>
      <c r="D1392" t="s">
        <v>2981</v>
      </c>
      <c r="E1392" t="s">
        <v>2980</v>
      </c>
    </row>
    <row r="1393" spans="1:5" x14ac:dyDescent="0.25">
      <c r="A1393">
        <v>24000401</v>
      </c>
      <c r="B1393" t="s">
        <v>2982</v>
      </c>
      <c r="C1393" t="s">
        <v>2983</v>
      </c>
      <c r="D1393" t="s">
        <v>2983</v>
      </c>
      <c r="E1393" t="s">
        <v>2982</v>
      </c>
    </row>
    <row r="1394" spans="1:5" x14ac:dyDescent="0.25">
      <c r="A1394">
        <v>24000402</v>
      </c>
      <c r="B1394" t="s">
        <v>2316</v>
      </c>
      <c r="C1394" t="s">
        <v>2316</v>
      </c>
      <c r="D1394" t="s">
        <v>2316</v>
      </c>
      <c r="E1394" t="s">
        <v>2316</v>
      </c>
    </row>
    <row r="1395" spans="1:5" x14ac:dyDescent="0.25">
      <c r="A1395">
        <v>24000403</v>
      </c>
      <c r="B1395" t="s">
        <v>2984</v>
      </c>
      <c r="C1395" t="s">
        <v>2984</v>
      </c>
      <c r="D1395" t="s">
        <v>2984</v>
      </c>
      <c r="E1395" t="s">
        <v>2984</v>
      </c>
    </row>
    <row r="1396" spans="1:5" x14ac:dyDescent="0.25">
      <c r="A1396">
        <v>24000404</v>
      </c>
      <c r="B1396" t="s">
        <v>2985</v>
      </c>
      <c r="C1396" t="s">
        <v>2986</v>
      </c>
      <c r="D1396" t="s">
        <v>2986</v>
      </c>
      <c r="E1396" t="s">
        <v>2985</v>
      </c>
    </row>
    <row r="1397" spans="1:5" x14ac:dyDescent="0.25">
      <c r="A1397">
        <v>24000405</v>
      </c>
      <c r="B1397" t="s">
        <v>2987</v>
      </c>
      <c r="C1397" t="s">
        <v>2988</v>
      </c>
      <c r="D1397" t="s">
        <v>2988</v>
      </c>
      <c r="E1397" t="s">
        <v>2987</v>
      </c>
    </row>
    <row r="1398" spans="1:5" x14ac:dyDescent="0.25">
      <c r="A1398">
        <v>24000406</v>
      </c>
      <c r="B1398" t="s">
        <v>2989</v>
      </c>
      <c r="C1398" t="s">
        <v>2990</v>
      </c>
      <c r="D1398" t="s">
        <v>2990</v>
      </c>
      <c r="E1398" t="s">
        <v>2989</v>
      </c>
    </row>
    <row r="1399" spans="1:5" x14ac:dyDescent="0.25">
      <c r="A1399">
        <v>24000407</v>
      </c>
      <c r="B1399" t="s">
        <v>2991</v>
      </c>
      <c r="C1399" t="s">
        <v>2992</v>
      </c>
      <c r="D1399" t="s">
        <v>2992</v>
      </c>
      <c r="E1399" t="s">
        <v>2991</v>
      </c>
    </row>
    <row r="1400" spans="1:5" x14ac:dyDescent="0.25">
      <c r="A1400">
        <v>24000408</v>
      </c>
      <c r="B1400" t="s">
        <v>2993</v>
      </c>
      <c r="C1400" t="s">
        <v>2994</v>
      </c>
      <c r="D1400" t="s">
        <v>2994</v>
      </c>
      <c r="E1400" t="s">
        <v>2993</v>
      </c>
    </row>
    <row r="1401" spans="1:5" x14ac:dyDescent="0.25">
      <c r="A1401">
        <v>24000409</v>
      </c>
      <c r="B1401" t="s">
        <v>2995</v>
      </c>
      <c r="C1401" t="s">
        <v>2995</v>
      </c>
      <c r="D1401" t="s">
        <v>2995</v>
      </c>
      <c r="E1401" t="s">
        <v>2995</v>
      </c>
    </row>
    <row r="1402" spans="1:5" x14ac:dyDescent="0.25">
      <c r="A1402">
        <v>24000410</v>
      </c>
      <c r="B1402" t="s">
        <v>2996</v>
      </c>
      <c r="C1402" t="s">
        <v>2997</v>
      </c>
      <c r="D1402" t="s">
        <v>2997</v>
      </c>
      <c r="E1402" t="s">
        <v>2996</v>
      </c>
    </row>
    <row r="1403" spans="1:5" x14ac:dyDescent="0.25">
      <c r="A1403">
        <v>24000411</v>
      </c>
      <c r="B1403" t="s">
        <v>2998</v>
      </c>
      <c r="C1403" t="s">
        <v>2999</v>
      </c>
      <c r="D1403" t="s">
        <v>2999</v>
      </c>
      <c r="E1403" t="s">
        <v>2998</v>
      </c>
    </row>
    <row r="1404" spans="1:5" x14ac:dyDescent="0.25">
      <c r="A1404">
        <v>24000412</v>
      </c>
      <c r="B1404" t="s">
        <v>3000</v>
      </c>
      <c r="C1404" t="s">
        <v>3001</v>
      </c>
      <c r="D1404" t="s">
        <v>3001</v>
      </c>
      <c r="E1404" t="s">
        <v>3000</v>
      </c>
    </row>
    <row r="1405" spans="1:5" x14ac:dyDescent="0.25">
      <c r="A1405">
        <v>24000413</v>
      </c>
      <c r="B1405" t="s">
        <v>3002</v>
      </c>
      <c r="C1405" t="s">
        <v>3003</v>
      </c>
      <c r="D1405" t="s">
        <v>3003</v>
      </c>
      <c r="E1405" t="s">
        <v>3002</v>
      </c>
    </row>
    <row r="1406" spans="1:5" x14ac:dyDescent="0.25">
      <c r="A1406">
        <v>24000414</v>
      </c>
      <c r="B1406" t="s">
        <v>3004</v>
      </c>
      <c r="C1406" t="s">
        <v>3005</v>
      </c>
      <c r="D1406" t="s">
        <v>3005</v>
      </c>
      <c r="E1406" t="s">
        <v>3004</v>
      </c>
    </row>
    <row r="1407" spans="1:5" x14ac:dyDescent="0.25">
      <c r="A1407">
        <v>24000415</v>
      </c>
      <c r="B1407" t="s">
        <v>3006</v>
      </c>
      <c r="C1407" t="s">
        <v>3006</v>
      </c>
      <c r="D1407" t="s">
        <v>3006</v>
      </c>
      <c r="E1407" t="s">
        <v>3006</v>
      </c>
    </row>
    <row r="1408" spans="1:5" x14ac:dyDescent="0.25">
      <c r="A1408">
        <v>24000416</v>
      </c>
      <c r="B1408" t="s">
        <v>3007</v>
      </c>
      <c r="C1408" t="s">
        <v>3008</v>
      </c>
      <c r="D1408" t="s">
        <v>3008</v>
      </c>
      <c r="E1408" t="s">
        <v>3007</v>
      </c>
    </row>
    <row r="1409" spans="1:5" x14ac:dyDescent="0.25">
      <c r="A1409">
        <v>24000417</v>
      </c>
      <c r="B1409" t="s">
        <v>3009</v>
      </c>
      <c r="C1409" t="s">
        <v>3010</v>
      </c>
      <c r="D1409" t="s">
        <v>3010</v>
      </c>
      <c r="E1409" t="s">
        <v>3009</v>
      </c>
    </row>
    <row r="1410" spans="1:5" x14ac:dyDescent="0.25">
      <c r="A1410">
        <v>24000418</v>
      </c>
      <c r="B1410" t="s">
        <v>3011</v>
      </c>
      <c r="C1410" t="s">
        <v>3012</v>
      </c>
      <c r="D1410" t="s">
        <v>3012</v>
      </c>
      <c r="E1410" t="s">
        <v>3011</v>
      </c>
    </row>
    <row r="1411" spans="1:5" x14ac:dyDescent="0.25">
      <c r="A1411">
        <v>24000419</v>
      </c>
      <c r="B1411" t="s">
        <v>3013</v>
      </c>
      <c r="C1411" t="s">
        <v>3014</v>
      </c>
      <c r="D1411" t="s">
        <v>3014</v>
      </c>
      <c r="E1411" t="s">
        <v>3013</v>
      </c>
    </row>
    <row r="1412" spans="1:5" x14ac:dyDescent="0.25">
      <c r="A1412">
        <v>24000420</v>
      </c>
      <c r="B1412" t="s">
        <v>3015</v>
      </c>
      <c r="C1412" t="s">
        <v>3015</v>
      </c>
      <c r="D1412" t="s">
        <v>3015</v>
      </c>
      <c r="E1412" t="s">
        <v>3015</v>
      </c>
    </row>
    <row r="1413" spans="1:5" x14ac:dyDescent="0.25">
      <c r="A1413">
        <v>24000421</v>
      </c>
      <c r="B1413" t="s">
        <v>3016</v>
      </c>
      <c r="C1413" t="s">
        <v>3017</v>
      </c>
      <c r="D1413" t="s">
        <v>3017</v>
      </c>
      <c r="E1413" t="s">
        <v>3016</v>
      </c>
    </row>
    <row r="1414" spans="1:5" x14ac:dyDescent="0.25">
      <c r="A1414">
        <v>24000422</v>
      </c>
      <c r="B1414" t="s">
        <v>3018</v>
      </c>
      <c r="C1414" t="s">
        <v>3019</v>
      </c>
      <c r="D1414" t="s">
        <v>3019</v>
      </c>
      <c r="E1414" t="s">
        <v>3018</v>
      </c>
    </row>
    <row r="1415" spans="1:5" x14ac:dyDescent="0.25">
      <c r="A1415">
        <v>24000423</v>
      </c>
      <c r="B1415" t="s">
        <v>3020</v>
      </c>
      <c r="C1415" t="s">
        <v>3021</v>
      </c>
      <c r="D1415" t="s">
        <v>3021</v>
      </c>
      <c r="E1415" t="s">
        <v>3020</v>
      </c>
    </row>
    <row r="1416" spans="1:5" x14ac:dyDescent="0.25">
      <c r="A1416">
        <v>24000424</v>
      </c>
      <c r="B1416" t="s">
        <v>2283</v>
      </c>
      <c r="C1416" t="s">
        <v>2283</v>
      </c>
      <c r="D1416" t="s">
        <v>2283</v>
      </c>
      <c r="E1416" t="s">
        <v>2283</v>
      </c>
    </row>
    <row r="1417" spans="1:5" x14ac:dyDescent="0.25">
      <c r="A1417">
        <v>24000425</v>
      </c>
      <c r="B1417" t="s">
        <v>3022</v>
      </c>
      <c r="C1417" t="s">
        <v>3023</v>
      </c>
      <c r="D1417" t="s">
        <v>3023</v>
      </c>
      <c r="E1417" t="s">
        <v>3022</v>
      </c>
    </row>
    <row r="1418" spans="1:5" x14ac:dyDescent="0.25">
      <c r="A1418">
        <v>24000426</v>
      </c>
      <c r="B1418" t="s">
        <v>3024</v>
      </c>
      <c r="C1418" t="s">
        <v>3025</v>
      </c>
      <c r="D1418" t="s">
        <v>3025</v>
      </c>
      <c r="E1418" t="s">
        <v>3024</v>
      </c>
    </row>
    <row r="1419" spans="1:5" x14ac:dyDescent="0.25">
      <c r="A1419">
        <v>24000427</v>
      </c>
      <c r="B1419" t="s">
        <v>3026</v>
      </c>
      <c r="C1419" t="s">
        <v>3026</v>
      </c>
      <c r="D1419" t="s">
        <v>3026</v>
      </c>
      <c r="E1419" t="s">
        <v>3026</v>
      </c>
    </row>
    <row r="1420" spans="1:5" x14ac:dyDescent="0.25">
      <c r="A1420">
        <v>24000428</v>
      </c>
      <c r="B1420" t="s">
        <v>2977</v>
      </c>
      <c r="C1420" t="s">
        <v>3027</v>
      </c>
      <c r="D1420" t="s">
        <v>3027</v>
      </c>
      <c r="E1420" t="s">
        <v>2977</v>
      </c>
    </row>
    <row r="1421" spans="1:5" x14ac:dyDescent="0.25">
      <c r="A1421">
        <v>24000429</v>
      </c>
      <c r="B1421" t="s">
        <v>3028</v>
      </c>
      <c r="C1421" t="s">
        <v>3028</v>
      </c>
      <c r="D1421" t="s">
        <v>3028</v>
      </c>
      <c r="E1421" t="s">
        <v>3028</v>
      </c>
    </row>
    <row r="1422" spans="1:5" x14ac:dyDescent="0.25">
      <c r="A1422">
        <v>24000430</v>
      </c>
      <c r="B1422" t="s">
        <v>3029</v>
      </c>
      <c r="C1422" t="s">
        <v>3030</v>
      </c>
      <c r="D1422" t="s">
        <v>3030</v>
      </c>
      <c r="E1422" t="s">
        <v>3029</v>
      </c>
    </row>
    <row r="1423" spans="1:5" x14ac:dyDescent="0.25">
      <c r="A1423">
        <v>24000431</v>
      </c>
      <c r="B1423" t="s">
        <v>3031</v>
      </c>
      <c r="C1423" t="s">
        <v>3032</v>
      </c>
      <c r="D1423" t="s">
        <v>3032</v>
      </c>
      <c r="E1423" t="s">
        <v>3031</v>
      </c>
    </row>
    <row r="1424" spans="1:5" x14ac:dyDescent="0.25">
      <c r="A1424">
        <v>24000432</v>
      </c>
      <c r="B1424" t="s">
        <v>3033</v>
      </c>
      <c r="C1424" t="s">
        <v>3034</v>
      </c>
      <c r="D1424" t="s">
        <v>3034</v>
      </c>
      <c r="E1424" t="s">
        <v>3033</v>
      </c>
    </row>
    <row r="1425" spans="1:5" x14ac:dyDescent="0.25">
      <c r="A1425">
        <v>24000433</v>
      </c>
      <c r="B1425" t="s">
        <v>3035</v>
      </c>
      <c r="C1425" t="s">
        <v>3036</v>
      </c>
      <c r="D1425" t="s">
        <v>3036</v>
      </c>
      <c r="E1425" t="s">
        <v>3035</v>
      </c>
    </row>
    <row r="1426" spans="1:5" x14ac:dyDescent="0.25">
      <c r="A1426">
        <v>24000434</v>
      </c>
      <c r="B1426" t="s">
        <v>3037</v>
      </c>
      <c r="C1426" t="s">
        <v>2425</v>
      </c>
      <c r="D1426" t="s">
        <v>2425</v>
      </c>
      <c r="E1426" t="s">
        <v>3037</v>
      </c>
    </row>
    <row r="1427" spans="1:5" x14ac:dyDescent="0.25">
      <c r="A1427">
        <v>24000435</v>
      </c>
      <c r="B1427" t="s">
        <v>3038</v>
      </c>
      <c r="C1427" t="s">
        <v>3038</v>
      </c>
      <c r="D1427" t="s">
        <v>3038</v>
      </c>
      <c r="E1427" t="s">
        <v>3038</v>
      </c>
    </row>
    <row r="1428" spans="1:5" x14ac:dyDescent="0.25">
      <c r="A1428">
        <v>24000436</v>
      </c>
      <c r="B1428" t="s">
        <v>3039</v>
      </c>
      <c r="C1428" t="s">
        <v>3039</v>
      </c>
      <c r="D1428" t="s">
        <v>3039</v>
      </c>
      <c r="E1428" t="s">
        <v>3039</v>
      </c>
    </row>
    <row r="1429" spans="1:5" x14ac:dyDescent="0.25">
      <c r="A1429">
        <v>24000437</v>
      </c>
      <c r="B1429" t="s">
        <v>3040</v>
      </c>
      <c r="C1429" t="s">
        <v>3041</v>
      </c>
      <c r="D1429" t="s">
        <v>3041</v>
      </c>
      <c r="E1429" t="s">
        <v>3040</v>
      </c>
    </row>
    <row r="1430" spans="1:5" x14ac:dyDescent="0.25">
      <c r="A1430">
        <v>24000438</v>
      </c>
      <c r="B1430" t="s">
        <v>3042</v>
      </c>
      <c r="C1430" t="s">
        <v>3043</v>
      </c>
      <c r="D1430" t="s">
        <v>3043</v>
      </c>
      <c r="E1430" t="s">
        <v>3042</v>
      </c>
    </row>
    <row r="1431" spans="1:5" x14ac:dyDescent="0.25">
      <c r="A1431">
        <v>24000439</v>
      </c>
      <c r="B1431" t="s">
        <v>3044</v>
      </c>
      <c r="C1431" t="s">
        <v>3045</v>
      </c>
      <c r="D1431" t="s">
        <v>3045</v>
      </c>
      <c r="E1431" t="s">
        <v>3044</v>
      </c>
    </row>
    <row r="1432" spans="1:5" x14ac:dyDescent="0.25">
      <c r="A1432">
        <v>24000440</v>
      </c>
      <c r="B1432" t="s">
        <v>3046</v>
      </c>
      <c r="C1432" t="s">
        <v>3047</v>
      </c>
      <c r="D1432" t="s">
        <v>3047</v>
      </c>
      <c r="E1432" t="s">
        <v>3046</v>
      </c>
    </row>
    <row r="1433" spans="1:5" x14ac:dyDescent="0.25">
      <c r="A1433">
        <v>24000441</v>
      </c>
      <c r="B1433" t="s">
        <v>3048</v>
      </c>
      <c r="C1433" t="s">
        <v>3049</v>
      </c>
      <c r="D1433" t="s">
        <v>3049</v>
      </c>
      <c r="E1433" t="s">
        <v>3048</v>
      </c>
    </row>
    <row r="1434" spans="1:5" x14ac:dyDescent="0.25">
      <c r="A1434">
        <v>24000442</v>
      </c>
      <c r="B1434" t="s">
        <v>3050</v>
      </c>
      <c r="C1434" t="s">
        <v>2387</v>
      </c>
      <c r="D1434" t="s">
        <v>2387</v>
      </c>
      <c r="E1434" t="s">
        <v>3050</v>
      </c>
    </row>
    <row r="1435" spans="1:5" x14ac:dyDescent="0.25">
      <c r="A1435">
        <v>24000443</v>
      </c>
      <c r="B1435" t="s">
        <v>3051</v>
      </c>
      <c r="C1435" t="s">
        <v>3052</v>
      </c>
      <c r="D1435" t="s">
        <v>3052</v>
      </c>
      <c r="E1435" t="s">
        <v>3051</v>
      </c>
    </row>
    <row r="1436" spans="1:5" x14ac:dyDescent="0.25">
      <c r="A1436">
        <v>24000444</v>
      </c>
      <c r="B1436" t="s">
        <v>3053</v>
      </c>
      <c r="C1436" t="s">
        <v>3053</v>
      </c>
      <c r="D1436" t="s">
        <v>3053</v>
      </c>
      <c r="E1436" t="s">
        <v>3053</v>
      </c>
    </row>
    <row r="1437" spans="1:5" x14ac:dyDescent="0.25">
      <c r="A1437">
        <v>24000445</v>
      </c>
      <c r="B1437" t="s">
        <v>3054</v>
      </c>
      <c r="C1437" t="s">
        <v>3055</v>
      </c>
      <c r="D1437" t="s">
        <v>3055</v>
      </c>
      <c r="E1437" t="s">
        <v>3054</v>
      </c>
    </row>
    <row r="1438" spans="1:5" x14ac:dyDescent="0.25">
      <c r="A1438">
        <v>24000446</v>
      </c>
      <c r="B1438" t="s">
        <v>3056</v>
      </c>
      <c r="C1438" t="s">
        <v>3057</v>
      </c>
      <c r="D1438" t="s">
        <v>3057</v>
      </c>
      <c r="E1438" t="s">
        <v>3056</v>
      </c>
    </row>
    <row r="1439" spans="1:5" x14ac:dyDescent="0.25">
      <c r="A1439">
        <v>24000447</v>
      </c>
      <c r="B1439" t="s">
        <v>2662</v>
      </c>
      <c r="C1439" t="s">
        <v>2456</v>
      </c>
      <c r="D1439" t="s">
        <v>2456</v>
      </c>
      <c r="E1439" t="s">
        <v>2662</v>
      </c>
    </row>
    <row r="1440" spans="1:5" x14ac:dyDescent="0.25">
      <c r="A1440">
        <v>24000448</v>
      </c>
      <c r="B1440" t="s">
        <v>3058</v>
      </c>
      <c r="C1440" t="s">
        <v>3059</v>
      </c>
      <c r="D1440" t="s">
        <v>3059</v>
      </c>
      <c r="E1440" t="s">
        <v>3058</v>
      </c>
    </row>
    <row r="1441" spans="1:5" x14ac:dyDescent="0.25">
      <c r="A1441">
        <v>24000449</v>
      </c>
      <c r="B1441" t="s">
        <v>3060</v>
      </c>
      <c r="C1441" t="s">
        <v>3060</v>
      </c>
      <c r="D1441" t="s">
        <v>3060</v>
      </c>
      <c r="E1441" t="s">
        <v>3060</v>
      </c>
    </row>
    <row r="1442" spans="1:5" x14ac:dyDescent="0.25">
      <c r="A1442">
        <v>24000450</v>
      </c>
      <c r="B1442" t="s">
        <v>3061</v>
      </c>
      <c r="C1442" t="s">
        <v>3062</v>
      </c>
      <c r="D1442" t="s">
        <v>3062</v>
      </c>
      <c r="E1442" t="s">
        <v>3061</v>
      </c>
    </row>
    <row r="1443" spans="1:5" x14ac:dyDescent="0.25">
      <c r="A1443">
        <v>24000451</v>
      </c>
      <c r="B1443" t="s">
        <v>3063</v>
      </c>
      <c r="C1443" t="s">
        <v>3064</v>
      </c>
      <c r="D1443" t="s">
        <v>3064</v>
      </c>
      <c r="E1443" t="s">
        <v>3063</v>
      </c>
    </row>
    <row r="1444" spans="1:5" x14ac:dyDescent="0.25">
      <c r="A1444">
        <v>24000452</v>
      </c>
      <c r="B1444" t="s">
        <v>3065</v>
      </c>
      <c r="C1444" t="s">
        <v>3066</v>
      </c>
      <c r="D1444" t="s">
        <v>3066</v>
      </c>
      <c r="E1444" t="s">
        <v>3065</v>
      </c>
    </row>
    <row r="1445" spans="1:5" x14ac:dyDescent="0.25">
      <c r="A1445">
        <v>24000453</v>
      </c>
      <c r="B1445" t="s">
        <v>3067</v>
      </c>
      <c r="C1445" t="s">
        <v>2290</v>
      </c>
      <c r="D1445" t="s">
        <v>2290</v>
      </c>
      <c r="E1445" t="s">
        <v>3067</v>
      </c>
    </row>
    <row r="1446" spans="1:5" x14ac:dyDescent="0.25">
      <c r="A1446">
        <v>24000454</v>
      </c>
      <c r="B1446" t="s">
        <v>3068</v>
      </c>
      <c r="C1446" t="s">
        <v>3068</v>
      </c>
      <c r="D1446" t="s">
        <v>3068</v>
      </c>
      <c r="E1446" t="s">
        <v>3068</v>
      </c>
    </row>
    <row r="1447" spans="1:5" x14ac:dyDescent="0.25">
      <c r="A1447">
        <v>24000455</v>
      </c>
      <c r="B1447" t="s">
        <v>3069</v>
      </c>
      <c r="C1447" t="s">
        <v>3070</v>
      </c>
      <c r="D1447" t="s">
        <v>3070</v>
      </c>
      <c r="E1447" t="s">
        <v>3069</v>
      </c>
    </row>
    <row r="1448" spans="1:5" x14ac:dyDescent="0.25">
      <c r="A1448">
        <v>24000456</v>
      </c>
      <c r="B1448" t="s">
        <v>2414</v>
      </c>
      <c r="C1448" t="s">
        <v>2414</v>
      </c>
      <c r="D1448" t="s">
        <v>2414</v>
      </c>
      <c r="E1448" t="s">
        <v>2414</v>
      </c>
    </row>
    <row r="1449" spans="1:5" x14ac:dyDescent="0.25">
      <c r="A1449">
        <v>24000457</v>
      </c>
      <c r="B1449" t="s">
        <v>3071</v>
      </c>
      <c r="C1449" t="s">
        <v>3072</v>
      </c>
      <c r="D1449" t="s">
        <v>3072</v>
      </c>
      <c r="E1449" t="s">
        <v>3071</v>
      </c>
    </row>
    <row r="1450" spans="1:5" x14ac:dyDescent="0.25">
      <c r="A1450">
        <v>24000458</v>
      </c>
      <c r="B1450" t="s">
        <v>2662</v>
      </c>
      <c r="C1450" t="s">
        <v>2662</v>
      </c>
      <c r="D1450" t="s">
        <v>2662</v>
      </c>
      <c r="E1450" t="s">
        <v>2662</v>
      </c>
    </row>
    <row r="1451" spans="1:5" x14ac:dyDescent="0.25">
      <c r="A1451">
        <v>24000459</v>
      </c>
      <c r="B1451" t="s">
        <v>3016</v>
      </c>
      <c r="C1451" t="s">
        <v>3073</v>
      </c>
      <c r="D1451" t="s">
        <v>3073</v>
      </c>
      <c r="E1451" t="s">
        <v>3016</v>
      </c>
    </row>
    <row r="1452" spans="1:5" x14ac:dyDescent="0.25">
      <c r="A1452">
        <v>24000460</v>
      </c>
      <c r="B1452" t="s">
        <v>2984</v>
      </c>
      <c r="C1452" t="s">
        <v>3074</v>
      </c>
      <c r="D1452" t="s">
        <v>3074</v>
      </c>
      <c r="E1452" t="s">
        <v>2984</v>
      </c>
    </row>
    <row r="1453" spans="1:5" x14ac:dyDescent="0.25">
      <c r="A1453">
        <v>24000461</v>
      </c>
      <c r="B1453" t="s">
        <v>3075</v>
      </c>
      <c r="C1453" t="s">
        <v>3076</v>
      </c>
      <c r="D1453" t="s">
        <v>3076</v>
      </c>
      <c r="E1453" t="s">
        <v>3075</v>
      </c>
    </row>
    <row r="1454" spans="1:5" x14ac:dyDescent="0.25">
      <c r="A1454">
        <v>24000462</v>
      </c>
      <c r="B1454" t="s">
        <v>3071</v>
      </c>
      <c r="C1454" t="s">
        <v>3077</v>
      </c>
      <c r="D1454" t="s">
        <v>3077</v>
      </c>
      <c r="E1454" t="s">
        <v>3071</v>
      </c>
    </row>
    <row r="1455" spans="1:5" x14ac:dyDescent="0.25">
      <c r="A1455">
        <v>24000463</v>
      </c>
      <c r="B1455" t="s">
        <v>3078</v>
      </c>
      <c r="C1455" t="s">
        <v>2957</v>
      </c>
      <c r="D1455" t="s">
        <v>2957</v>
      </c>
      <c r="E1455" t="s">
        <v>3078</v>
      </c>
    </row>
    <row r="1456" spans="1:5" x14ac:dyDescent="0.25">
      <c r="A1456">
        <v>24000464</v>
      </c>
      <c r="B1456" t="s">
        <v>3079</v>
      </c>
      <c r="C1456" t="s">
        <v>2959</v>
      </c>
      <c r="D1456" t="s">
        <v>2959</v>
      </c>
      <c r="E1456" t="s">
        <v>3079</v>
      </c>
    </row>
    <row r="1457" spans="1:5" x14ac:dyDescent="0.25">
      <c r="A1457">
        <v>24000465</v>
      </c>
      <c r="B1457" t="s">
        <v>3080</v>
      </c>
      <c r="C1457" t="s">
        <v>2960</v>
      </c>
      <c r="D1457" t="s">
        <v>2960</v>
      </c>
      <c r="E1457" t="s">
        <v>3080</v>
      </c>
    </row>
    <row r="1458" spans="1:5" x14ac:dyDescent="0.25">
      <c r="A1458">
        <v>24000466</v>
      </c>
      <c r="B1458" t="s">
        <v>2927</v>
      </c>
      <c r="C1458" t="s">
        <v>3081</v>
      </c>
      <c r="D1458" t="s">
        <v>3081</v>
      </c>
      <c r="E1458" t="s">
        <v>2927</v>
      </c>
    </row>
    <row r="1459" spans="1:5" x14ac:dyDescent="0.25">
      <c r="A1459">
        <v>24000467</v>
      </c>
      <c r="B1459" t="s">
        <v>2852</v>
      </c>
      <c r="C1459" t="s">
        <v>3082</v>
      </c>
      <c r="D1459" t="s">
        <v>3082</v>
      </c>
      <c r="E1459" t="s">
        <v>2852</v>
      </c>
    </row>
    <row r="1460" spans="1:5" x14ac:dyDescent="0.25">
      <c r="A1460">
        <v>24000468</v>
      </c>
      <c r="B1460" t="s">
        <v>3083</v>
      </c>
      <c r="C1460" t="s">
        <v>3084</v>
      </c>
      <c r="D1460" t="s">
        <v>3084</v>
      </c>
      <c r="E1460" t="s">
        <v>3083</v>
      </c>
    </row>
    <row r="1461" spans="1:5" x14ac:dyDescent="0.25">
      <c r="A1461">
        <v>24000469</v>
      </c>
      <c r="B1461" t="s">
        <v>3085</v>
      </c>
      <c r="C1461" t="s">
        <v>3086</v>
      </c>
      <c r="D1461" t="s">
        <v>3086</v>
      </c>
      <c r="E1461" t="s">
        <v>3085</v>
      </c>
    </row>
    <row r="1462" spans="1:5" x14ac:dyDescent="0.25">
      <c r="A1462">
        <v>24000470</v>
      </c>
      <c r="B1462" t="s">
        <v>3087</v>
      </c>
      <c r="C1462" t="s">
        <v>3088</v>
      </c>
      <c r="D1462" t="s">
        <v>3088</v>
      </c>
      <c r="E1462" t="s">
        <v>3087</v>
      </c>
    </row>
    <row r="1463" spans="1:5" x14ac:dyDescent="0.25">
      <c r="A1463">
        <v>24000471</v>
      </c>
      <c r="B1463" t="s">
        <v>3089</v>
      </c>
      <c r="C1463" t="s">
        <v>3089</v>
      </c>
      <c r="D1463" t="s">
        <v>3089</v>
      </c>
      <c r="E1463" t="s">
        <v>3089</v>
      </c>
    </row>
    <row r="1464" spans="1:5" x14ac:dyDescent="0.25">
      <c r="A1464">
        <v>24000472</v>
      </c>
      <c r="B1464" t="s">
        <v>3090</v>
      </c>
      <c r="C1464" t="s">
        <v>3091</v>
      </c>
      <c r="D1464" t="s">
        <v>3091</v>
      </c>
      <c r="E1464" t="s">
        <v>3090</v>
      </c>
    </row>
    <row r="1465" spans="1:5" x14ac:dyDescent="0.25">
      <c r="A1465">
        <v>24000473</v>
      </c>
      <c r="B1465" t="s">
        <v>3092</v>
      </c>
      <c r="C1465" t="s">
        <v>3092</v>
      </c>
      <c r="D1465" t="s">
        <v>3092</v>
      </c>
      <c r="E1465" t="s">
        <v>3092</v>
      </c>
    </row>
    <row r="1466" spans="1:5" x14ac:dyDescent="0.25">
      <c r="A1466">
        <v>24000474</v>
      </c>
      <c r="B1466" t="s">
        <v>3093</v>
      </c>
      <c r="C1466" t="s">
        <v>3094</v>
      </c>
      <c r="D1466" t="s">
        <v>3094</v>
      </c>
      <c r="E1466" t="s">
        <v>3093</v>
      </c>
    </row>
    <row r="1467" spans="1:5" x14ac:dyDescent="0.25">
      <c r="A1467">
        <v>24000475</v>
      </c>
      <c r="B1467" t="s">
        <v>3095</v>
      </c>
      <c r="C1467" t="s">
        <v>3096</v>
      </c>
      <c r="D1467" t="s">
        <v>3096</v>
      </c>
      <c r="E1467" t="s">
        <v>3095</v>
      </c>
    </row>
    <row r="1468" spans="1:5" x14ac:dyDescent="0.25">
      <c r="A1468">
        <v>24000476</v>
      </c>
      <c r="B1468" t="s">
        <v>3097</v>
      </c>
      <c r="C1468" t="s">
        <v>3098</v>
      </c>
      <c r="D1468" t="s">
        <v>3098</v>
      </c>
      <c r="E1468" t="s">
        <v>3097</v>
      </c>
    </row>
    <row r="1469" spans="1:5" x14ac:dyDescent="0.25">
      <c r="A1469">
        <v>24000477</v>
      </c>
      <c r="B1469" t="s">
        <v>3099</v>
      </c>
      <c r="C1469" t="s">
        <v>3100</v>
      </c>
      <c r="D1469" t="s">
        <v>3100</v>
      </c>
      <c r="E1469" t="s">
        <v>3099</v>
      </c>
    </row>
    <row r="1470" spans="1:5" x14ac:dyDescent="0.25">
      <c r="A1470">
        <v>24000478</v>
      </c>
      <c r="B1470" t="s">
        <v>3101</v>
      </c>
      <c r="C1470" t="s">
        <v>3102</v>
      </c>
      <c r="D1470" t="s">
        <v>3102</v>
      </c>
      <c r="E1470" t="s">
        <v>3101</v>
      </c>
    </row>
    <row r="1471" spans="1:5" x14ac:dyDescent="0.25">
      <c r="A1471">
        <v>24000479</v>
      </c>
      <c r="B1471" t="s">
        <v>3103</v>
      </c>
      <c r="C1471" t="s">
        <v>2741</v>
      </c>
      <c r="D1471" t="s">
        <v>2741</v>
      </c>
      <c r="E1471" t="s">
        <v>3103</v>
      </c>
    </row>
    <row r="1472" spans="1:5" x14ac:dyDescent="0.25">
      <c r="A1472">
        <v>24000480</v>
      </c>
      <c r="B1472" t="s">
        <v>2743</v>
      </c>
      <c r="C1472" t="s">
        <v>2743</v>
      </c>
      <c r="D1472" t="s">
        <v>2743</v>
      </c>
      <c r="E1472" t="s">
        <v>2743</v>
      </c>
    </row>
    <row r="1473" spans="1:5" x14ac:dyDescent="0.25">
      <c r="A1473">
        <v>24000481</v>
      </c>
      <c r="B1473" t="s">
        <v>3104</v>
      </c>
      <c r="C1473" t="s">
        <v>3105</v>
      </c>
      <c r="D1473" t="s">
        <v>3105</v>
      </c>
      <c r="E1473" t="s">
        <v>3104</v>
      </c>
    </row>
    <row r="1474" spans="1:5" x14ac:dyDescent="0.25">
      <c r="A1474">
        <v>24000482</v>
      </c>
      <c r="B1474" t="s">
        <v>3106</v>
      </c>
      <c r="C1474" t="s">
        <v>3107</v>
      </c>
      <c r="D1474" t="s">
        <v>3107</v>
      </c>
      <c r="E1474" t="s">
        <v>3106</v>
      </c>
    </row>
    <row r="1475" spans="1:5" x14ac:dyDescent="0.25">
      <c r="A1475">
        <v>24000483</v>
      </c>
      <c r="B1475" t="s">
        <v>3108</v>
      </c>
      <c r="C1475" t="s">
        <v>3109</v>
      </c>
      <c r="D1475" t="s">
        <v>3109</v>
      </c>
      <c r="E1475" t="s">
        <v>3108</v>
      </c>
    </row>
    <row r="1476" spans="1:5" x14ac:dyDescent="0.25">
      <c r="A1476">
        <v>24000484</v>
      </c>
      <c r="B1476" t="s">
        <v>3110</v>
      </c>
      <c r="C1476" t="s">
        <v>3111</v>
      </c>
      <c r="D1476" t="s">
        <v>3111</v>
      </c>
      <c r="E1476" t="s">
        <v>3110</v>
      </c>
    </row>
    <row r="1477" spans="1:5" x14ac:dyDescent="0.25">
      <c r="A1477">
        <v>24000485</v>
      </c>
      <c r="B1477" t="s">
        <v>3112</v>
      </c>
      <c r="C1477" t="s">
        <v>3113</v>
      </c>
      <c r="D1477" t="s">
        <v>3113</v>
      </c>
      <c r="E1477" t="s">
        <v>3112</v>
      </c>
    </row>
    <row r="1478" spans="1:5" x14ac:dyDescent="0.25">
      <c r="A1478">
        <v>24000486</v>
      </c>
      <c r="B1478" t="s">
        <v>3114</v>
      </c>
      <c r="C1478" t="s">
        <v>3115</v>
      </c>
      <c r="D1478" t="s">
        <v>3115</v>
      </c>
      <c r="E1478" t="s">
        <v>3114</v>
      </c>
    </row>
    <row r="1479" spans="1:5" x14ac:dyDescent="0.25">
      <c r="A1479">
        <v>24000487</v>
      </c>
      <c r="B1479" t="s">
        <v>3116</v>
      </c>
      <c r="C1479" t="s">
        <v>3116</v>
      </c>
      <c r="D1479" t="s">
        <v>3116</v>
      </c>
      <c r="E1479" t="s">
        <v>3116</v>
      </c>
    </row>
    <row r="1480" spans="1:5" x14ac:dyDescent="0.25">
      <c r="A1480">
        <v>24000488</v>
      </c>
      <c r="B1480" t="s">
        <v>3117</v>
      </c>
      <c r="C1480" t="s">
        <v>3118</v>
      </c>
      <c r="D1480" t="s">
        <v>3118</v>
      </c>
      <c r="E1480" t="s">
        <v>3117</v>
      </c>
    </row>
    <row r="1481" spans="1:5" x14ac:dyDescent="0.25">
      <c r="A1481">
        <v>24000489</v>
      </c>
      <c r="B1481" t="s">
        <v>3119</v>
      </c>
      <c r="C1481" t="s">
        <v>3120</v>
      </c>
      <c r="D1481" t="s">
        <v>3120</v>
      </c>
      <c r="E1481" t="s">
        <v>3119</v>
      </c>
    </row>
    <row r="1482" spans="1:5" x14ac:dyDescent="0.25">
      <c r="A1482">
        <v>24000490</v>
      </c>
      <c r="B1482" t="s">
        <v>3121</v>
      </c>
      <c r="C1482" t="s">
        <v>3122</v>
      </c>
      <c r="D1482" t="s">
        <v>3122</v>
      </c>
      <c r="E1482" t="s">
        <v>3121</v>
      </c>
    </row>
    <row r="1483" spans="1:5" x14ac:dyDescent="0.25">
      <c r="A1483">
        <v>24000491</v>
      </c>
      <c r="B1483" t="s">
        <v>3123</v>
      </c>
      <c r="C1483" t="s">
        <v>3123</v>
      </c>
      <c r="D1483" t="s">
        <v>3123</v>
      </c>
      <c r="E1483" t="s">
        <v>3123</v>
      </c>
    </row>
    <row r="1484" spans="1:5" x14ac:dyDescent="0.25">
      <c r="A1484">
        <v>24000492</v>
      </c>
      <c r="B1484" t="s">
        <v>3124</v>
      </c>
      <c r="C1484" t="s">
        <v>3124</v>
      </c>
      <c r="D1484" t="s">
        <v>3124</v>
      </c>
      <c r="E1484" t="s">
        <v>3124</v>
      </c>
    </row>
    <row r="1485" spans="1:5" x14ac:dyDescent="0.25">
      <c r="A1485">
        <v>24000493</v>
      </c>
      <c r="B1485" t="s">
        <v>3125</v>
      </c>
      <c r="C1485" t="s">
        <v>497</v>
      </c>
      <c r="D1485" t="s">
        <v>497</v>
      </c>
      <c r="E1485" t="s">
        <v>3125</v>
      </c>
    </row>
    <row r="1486" spans="1:5" x14ac:dyDescent="0.25">
      <c r="A1486">
        <v>24000494</v>
      </c>
      <c r="B1486" t="s">
        <v>3126</v>
      </c>
      <c r="C1486" t="s">
        <v>3127</v>
      </c>
      <c r="D1486" t="s">
        <v>3127</v>
      </c>
      <c r="E1486" t="s">
        <v>3126</v>
      </c>
    </row>
    <row r="1487" spans="1:5" x14ac:dyDescent="0.25">
      <c r="A1487">
        <v>24000495</v>
      </c>
      <c r="B1487" t="s">
        <v>2005</v>
      </c>
      <c r="C1487" t="s">
        <v>3128</v>
      </c>
      <c r="D1487" t="s">
        <v>3128</v>
      </c>
      <c r="E1487" t="s">
        <v>2005</v>
      </c>
    </row>
    <row r="1488" spans="1:5" x14ac:dyDescent="0.25">
      <c r="A1488">
        <v>24000497</v>
      </c>
      <c r="B1488" t="s">
        <v>3129</v>
      </c>
      <c r="C1488" t="s">
        <v>3130</v>
      </c>
      <c r="D1488" t="s">
        <v>3130</v>
      </c>
      <c r="E1488" t="s">
        <v>3129</v>
      </c>
    </row>
    <row r="1489" spans="1:5" x14ac:dyDescent="0.25">
      <c r="A1489">
        <v>24000498</v>
      </c>
      <c r="B1489" t="s">
        <v>3131</v>
      </c>
      <c r="C1489" t="s">
        <v>529</v>
      </c>
      <c r="D1489" t="s">
        <v>529</v>
      </c>
      <c r="E1489" t="s">
        <v>3131</v>
      </c>
    </row>
    <row r="1490" spans="1:5" x14ac:dyDescent="0.25">
      <c r="A1490">
        <v>24000499</v>
      </c>
      <c r="B1490" t="s">
        <v>3132</v>
      </c>
      <c r="C1490" t="s">
        <v>3133</v>
      </c>
      <c r="D1490" t="s">
        <v>3133</v>
      </c>
      <c r="E1490" t="s">
        <v>3132</v>
      </c>
    </row>
    <row r="1491" spans="1:5" x14ac:dyDescent="0.25">
      <c r="A1491">
        <v>24000538</v>
      </c>
      <c r="B1491" t="s">
        <v>3134</v>
      </c>
      <c r="C1491" t="s">
        <v>3135</v>
      </c>
      <c r="D1491" t="s">
        <v>3135</v>
      </c>
      <c r="E1491" t="s">
        <v>3134</v>
      </c>
    </row>
    <row r="1492" spans="1:5" x14ac:dyDescent="0.25">
      <c r="A1492">
        <v>24000539</v>
      </c>
      <c r="B1492" t="s">
        <v>3136</v>
      </c>
      <c r="C1492" t="s">
        <v>3137</v>
      </c>
      <c r="D1492" t="s">
        <v>3137</v>
      </c>
      <c r="E1492" t="s">
        <v>3136</v>
      </c>
    </row>
    <row r="1493" spans="1:5" x14ac:dyDescent="0.25">
      <c r="A1493">
        <v>24000540</v>
      </c>
      <c r="B1493" t="s">
        <v>3138</v>
      </c>
      <c r="C1493" t="s">
        <v>3139</v>
      </c>
      <c r="D1493" t="s">
        <v>3139</v>
      </c>
      <c r="E1493" t="s">
        <v>3138</v>
      </c>
    </row>
    <row r="1494" spans="1:5" x14ac:dyDescent="0.25">
      <c r="A1494">
        <v>24000541</v>
      </c>
      <c r="B1494" t="s">
        <v>3140</v>
      </c>
      <c r="C1494" t="s">
        <v>3141</v>
      </c>
      <c r="D1494" t="s">
        <v>3141</v>
      </c>
      <c r="E1494" t="s">
        <v>3140</v>
      </c>
    </row>
    <row r="1495" spans="1:5" x14ac:dyDescent="0.25">
      <c r="A1495">
        <v>24000542</v>
      </c>
      <c r="B1495" t="s">
        <v>3142</v>
      </c>
      <c r="C1495" t="s">
        <v>2425</v>
      </c>
      <c r="D1495" t="s">
        <v>2425</v>
      </c>
      <c r="E1495" t="s">
        <v>3142</v>
      </c>
    </row>
    <row r="1496" spans="1:5" x14ac:dyDescent="0.25">
      <c r="A1496">
        <v>24000543</v>
      </c>
      <c r="B1496" t="s">
        <v>3143</v>
      </c>
      <c r="C1496" t="s">
        <v>3144</v>
      </c>
      <c r="D1496" t="s">
        <v>3144</v>
      </c>
      <c r="E1496" t="s">
        <v>3143</v>
      </c>
    </row>
    <row r="1497" spans="1:5" x14ac:dyDescent="0.25">
      <c r="A1497">
        <v>24000544</v>
      </c>
      <c r="B1497" t="s">
        <v>3145</v>
      </c>
      <c r="C1497" t="s">
        <v>3146</v>
      </c>
      <c r="D1497" t="s">
        <v>3146</v>
      </c>
      <c r="E1497" t="s">
        <v>3145</v>
      </c>
    </row>
    <row r="1498" spans="1:5" x14ac:dyDescent="0.25">
      <c r="A1498">
        <v>24000545</v>
      </c>
      <c r="B1498" t="s">
        <v>3147</v>
      </c>
      <c r="C1498" t="s">
        <v>3148</v>
      </c>
      <c r="D1498" t="s">
        <v>3148</v>
      </c>
      <c r="E1498" t="s">
        <v>3147</v>
      </c>
    </row>
    <row r="1499" spans="1:5" x14ac:dyDescent="0.25">
      <c r="A1499">
        <v>24000546</v>
      </c>
      <c r="B1499" t="s">
        <v>3149</v>
      </c>
      <c r="C1499" t="s">
        <v>3150</v>
      </c>
      <c r="D1499" t="s">
        <v>3150</v>
      </c>
      <c r="E1499" t="s">
        <v>3149</v>
      </c>
    </row>
    <row r="1500" spans="1:5" x14ac:dyDescent="0.25">
      <c r="A1500">
        <v>24000547</v>
      </c>
      <c r="B1500" t="s">
        <v>3151</v>
      </c>
      <c r="C1500" t="s">
        <v>3152</v>
      </c>
      <c r="D1500" t="s">
        <v>3152</v>
      </c>
      <c r="E1500" t="s">
        <v>3151</v>
      </c>
    </row>
    <row r="1501" spans="1:5" x14ac:dyDescent="0.25">
      <c r="A1501">
        <v>24000548</v>
      </c>
      <c r="B1501" t="s">
        <v>3153</v>
      </c>
      <c r="E1501" t="s">
        <v>3153</v>
      </c>
    </row>
    <row r="1502" spans="1:5" x14ac:dyDescent="0.25">
      <c r="A1502">
        <v>24000549</v>
      </c>
      <c r="B1502" t="s">
        <v>3154</v>
      </c>
      <c r="C1502" t="s">
        <v>3155</v>
      </c>
      <c r="D1502" t="s">
        <v>3155</v>
      </c>
      <c r="E1502" t="s">
        <v>3154</v>
      </c>
    </row>
    <row r="1503" spans="1:5" x14ac:dyDescent="0.25">
      <c r="A1503">
        <v>24000550</v>
      </c>
      <c r="B1503" t="s">
        <v>3156</v>
      </c>
      <c r="C1503" t="s">
        <v>3137</v>
      </c>
      <c r="D1503" t="s">
        <v>3137</v>
      </c>
      <c r="E1503" t="s">
        <v>3156</v>
      </c>
    </row>
    <row r="1504" spans="1:5" x14ac:dyDescent="0.25">
      <c r="A1504">
        <v>24000551</v>
      </c>
      <c r="B1504" t="s">
        <v>3157</v>
      </c>
      <c r="C1504" t="s">
        <v>3158</v>
      </c>
      <c r="D1504" t="s">
        <v>3158</v>
      </c>
      <c r="E1504" t="s">
        <v>3157</v>
      </c>
    </row>
    <row r="1505" spans="1:5" x14ac:dyDescent="0.25">
      <c r="A1505">
        <v>24000552</v>
      </c>
      <c r="B1505" t="s">
        <v>3159</v>
      </c>
      <c r="C1505" t="s">
        <v>3158</v>
      </c>
      <c r="D1505" t="s">
        <v>3158</v>
      </c>
      <c r="E1505" t="s">
        <v>3159</v>
      </c>
    </row>
    <row r="1506" spans="1:5" x14ac:dyDescent="0.25">
      <c r="A1506">
        <v>24000553</v>
      </c>
      <c r="B1506" t="s">
        <v>3160</v>
      </c>
      <c r="C1506" t="s">
        <v>3161</v>
      </c>
      <c r="D1506" t="s">
        <v>3161</v>
      </c>
      <c r="E1506" t="s">
        <v>3160</v>
      </c>
    </row>
    <row r="1507" spans="1:5" x14ac:dyDescent="0.25">
      <c r="A1507">
        <v>24000554</v>
      </c>
      <c r="B1507" t="s">
        <v>3162</v>
      </c>
      <c r="C1507" t="s">
        <v>3163</v>
      </c>
      <c r="D1507" t="s">
        <v>3163</v>
      </c>
      <c r="E1507" t="s">
        <v>3162</v>
      </c>
    </row>
    <row r="1508" spans="1:5" x14ac:dyDescent="0.25">
      <c r="A1508">
        <v>24000555</v>
      </c>
      <c r="B1508" t="s">
        <v>3164</v>
      </c>
      <c r="C1508" t="s">
        <v>3165</v>
      </c>
      <c r="D1508" t="s">
        <v>3165</v>
      </c>
      <c r="E1508" t="s">
        <v>3164</v>
      </c>
    </row>
    <row r="1509" spans="1:5" x14ac:dyDescent="0.25">
      <c r="A1509">
        <v>24000556</v>
      </c>
      <c r="B1509" t="s">
        <v>3143</v>
      </c>
      <c r="C1509" t="s">
        <v>3144</v>
      </c>
      <c r="D1509" t="s">
        <v>3144</v>
      </c>
      <c r="E1509" t="s">
        <v>3143</v>
      </c>
    </row>
    <row r="1510" spans="1:5" x14ac:dyDescent="0.25">
      <c r="A1510">
        <v>24000557</v>
      </c>
      <c r="B1510" t="s">
        <v>3166</v>
      </c>
      <c r="C1510" t="s">
        <v>3166</v>
      </c>
      <c r="D1510" t="s">
        <v>3166</v>
      </c>
      <c r="E1510" t="s">
        <v>3166</v>
      </c>
    </row>
    <row r="1511" spans="1:5" x14ac:dyDescent="0.25">
      <c r="A1511">
        <v>24000558</v>
      </c>
      <c r="B1511" t="s">
        <v>3167</v>
      </c>
      <c r="C1511" t="s">
        <v>3137</v>
      </c>
      <c r="D1511" t="s">
        <v>3137</v>
      </c>
      <c r="E1511" t="s">
        <v>3167</v>
      </c>
    </row>
    <row r="1512" spans="1:5" x14ac:dyDescent="0.25">
      <c r="A1512">
        <v>24000559</v>
      </c>
      <c r="B1512" t="s">
        <v>3168</v>
      </c>
      <c r="C1512" t="s">
        <v>3168</v>
      </c>
      <c r="D1512" t="s">
        <v>3168</v>
      </c>
      <c r="E1512" t="s">
        <v>3168</v>
      </c>
    </row>
    <row r="1513" spans="1:5" x14ac:dyDescent="0.25">
      <c r="A1513">
        <v>24000560</v>
      </c>
      <c r="B1513" t="s">
        <v>3169</v>
      </c>
      <c r="C1513" t="s">
        <v>3169</v>
      </c>
      <c r="D1513" t="s">
        <v>3169</v>
      </c>
      <c r="E1513" t="s">
        <v>3169</v>
      </c>
    </row>
    <row r="1514" spans="1:5" x14ac:dyDescent="0.25">
      <c r="A1514">
        <v>24000561</v>
      </c>
      <c r="B1514" t="s">
        <v>3170</v>
      </c>
      <c r="C1514" t="s">
        <v>3170</v>
      </c>
      <c r="D1514" t="s">
        <v>3170</v>
      </c>
      <c r="E1514" t="s">
        <v>3170</v>
      </c>
    </row>
    <row r="1515" spans="1:5" x14ac:dyDescent="0.25">
      <c r="A1515">
        <v>24000562</v>
      </c>
      <c r="B1515" t="s">
        <v>3171</v>
      </c>
      <c r="C1515" t="s">
        <v>3171</v>
      </c>
      <c r="D1515" t="s">
        <v>3171</v>
      </c>
      <c r="E1515" t="s">
        <v>3171</v>
      </c>
    </row>
    <row r="1516" spans="1:5" x14ac:dyDescent="0.25">
      <c r="A1516">
        <v>24000563</v>
      </c>
      <c r="B1516" t="s">
        <v>3172</v>
      </c>
      <c r="C1516" t="s">
        <v>3172</v>
      </c>
      <c r="D1516" t="s">
        <v>3172</v>
      </c>
      <c r="E1516" t="s">
        <v>3172</v>
      </c>
    </row>
    <row r="1517" spans="1:5" x14ac:dyDescent="0.25">
      <c r="A1517">
        <v>24000564</v>
      </c>
      <c r="B1517" t="s">
        <v>3173</v>
      </c>
      <c r="C1517" t="s">
        <v>3173</v>
      </c>
      <c r="D1517" t="s">
        <v>3173</v>
      </c>
      <c r="E1517" t="s">
        <v>3173</v>
      </c>
    </row>
    <row r="1518" spans="1:5" x14ac:dyDescent="0.25">
      <c r="A1518">
        <v>24000565</v>
      </c>
      <c r="B1518" t="s">
        <v>3174</v>
      </c>
      <c r="C1518" t="s">
        <v>3174</v>
      </c>
      <c r="D1518" t="s">
        <v>3174</v>
      </c>
      <c r="E1518" t="s">
        <v>3174</v>
      </c>
    </row>
    <row r="1519" spans="1:5" x14ac:dyDescent="0.25">
      <c r="A1519">
        <v>24000566</v>
      </c>
      <c r="B1519" t="s">
        <v>3175</v>
      </c>
      <c r="C1519" t="s">
        <v>3175</v>
      </c>
      <c r="D1519" t="s">
        <v>3175</v>
      </c>
      <c r="E1519" t="s">
        <v>3175</v>
      </c>
    </row>
    <row r="1520" spans="1:5" x14ac:dyDescent="0.25">
      <c r="A1520">
        <v>24000567</v>
      </c>
      <c r="B1520" t="s">
        <v>3176</v>
      </c>
      <c r="C1520" t="s">
        <v>3176</v>
      </c>
      <c r="D1520" t="s">
        <v>3176</v>
      </c>
      <c r="E1520" t="s">
        <v>3176</v>
      </c>
    </row>
    <row r="1521" spans="1:5" x14ac:dyDescent="0.25">
      <c r="A1521">
        <v>24000568</v>
      </c>
      <c r="B1521" t="s">
        <v>3177</v>
      </c>
      <c r="C1521" t="s">
        <v>3177</v>
      </c>
      <c r="D1521" t="s">
        <v>3177</v>
      </c>
      <c r="E1521" t="s">
        <v>3177</v>
      </c>
    </row>
    <row r="1522" spans="1:5" x14ac:dyDescent="0.25">
      <c r="A1522">
        <v>24000569</v>
      </c>
      <c r="B1522" t="s">
        <v>3178</v>
      </c>
      <c r="C1522" t="s">
        <v>3178</v>
      </c>
      <c r="D1522" t="s">
        <v>3178</v>
      </c>
      <c r="E1522" t="s">
        <v>3178</v>
      </c>
    </row>
    <row r="1523" spans="1:5" x14ac:dyDescent="0.25">
      <c r="A1523">
        <v>24000570</v>
      </c>
      <c r="B1523" t="s">
        <v>3179</v>
      </c>
      <c r="C1523" t="s">
        <v>3180</v>
      </c>
      <c r="D1523" t="s">
        <v>3180</v>
      </c>
      <c r="E1523" t="s">
        <v>3179</v>
      </c>
    </row>
    <row r="1524" spans="1:5" x14ac:dyDescent="0.25">
      <c r="A1524">
        <v>24000571</v>
      </c>
      <c r="B1524" t="s">
        <v>3181</v>
      </c>
      <c r="C1524" t="s">
        <v>3181</v>
      </c>
      <c r="D1524" t="s">
        <v>3181</v>
      </c>
      <c r="E1524" t="s">
        <v>3181</v>
      </c>
    </row>
    <row r="1525" spans="1:5" x14ac:dyDescent="0.25">
      <c r="A1525">
        <v>24000572</v>
      </c>
      <c r="B1525" t="s">
        <v>3182</v>
      </c>
      <c r="C1525" t="s">
        <v>3182</v>
      </c>
      <c r="D1525" t="s">
        <v>3182</v>
      </c>
      <c r="E1525" t="s">
        <v>3182</v>
      </c>
    </row>
    <row r="1526" spans="1:5" x14ac:dyDescent="0.25">
      <c r="A1526">
        <v>24000573</v>
      </c>
      <c r="B1526" t="s">
        <v>3183</v>
      </c>
      <c r="C1526" t="s">
        <v>3184</v>
      </c>
      <c r="D1526" t="s">
        <v>3184</v>
      </c>
      <c r="E1526" t="s">
        <v>3183</v>
      </c>
    </row>
    <row r="1527" spans="1:5" x14ac:dyDescent="0.25">
      <c r="A1527">
        <v>24000574</v>
      </c>
      <c r="B1527" t="s">
        <v>3185</v>
      </c>
      <c r="C1527" t="s">
        <v>3186</v>
      </c>
      <c r="D1527" t="s">
        <v>3186</v>
      </c>
      <c r="E1527" t="s">
        <v>3185</v>
      </c>
    </row>
    <row r="1528" spans="1:5" x14ac:dyDescent="0.25">
      <c r="A1528">
        <v>24000575</v>
      </c>
      <c r="B1528" t="s">
        <v>3187</v>
      </c>
      <c r="C1528" t="s">
        <v>3188</v>
      </c>
      <c r="D1528" t="s">
        <v>3188</v>
      </c>
      <c r="E1528" t="s">
        <v>3187</v>
      </c>
    </row>
    <row r="1529" spans="1:5" x14ac:dyDescent="0.25">
      <c r="A1529">
        <v>24000576</v>
      </c>
      <c r="B1529" t="s">
        <v>3189</v>
      </c>
      <c r="C1529" t="s">
        <v>3190</v>
      </c>
      <c r="D1529" t="s">
        <v>3190</v>
      </c>
      <c r="E1529" t="s">
        <v>3189</v>
      </c>
    </row>
    <row r="1530" spans="1:5" x14ac:dyDescent="0.25">
      <c r="A1530">
        <v>24000577</v>
      </c>
      <c r="B1530" t="s">
        <v>3191</v>
      </c>
      <c r="C1530" t="s">
        <v>2765</v>
      </c>
      <c r="D1530" t="s">
        <v>2765</v>
      </c>
      <c r="E1530" t="s">
        <v>3191</v>
      </c>
    </row>
    <row r="1531" spans="1:5" x14ac:dyDescent="0.25">
      <c r="A1531">
        <v>24000578</v>
      </c>
      <c r="B1531" t="s">
        <v>3192</v>
      </c>
      <c r="C1531" t="s">
        <v>2969</v>
      </c>
      <c r="D1531" t="s">
        <v>2969</v>
      </c>
      <c r="E1531" t="s">
        <v>3192</v>
      </c>
    </row>
    <row r="1532" spans="1:5" x14ac:dyDescent="0.25">
      <c r="A1532">
        <v>24000579</v>
      </c>
      <c r="B1532" t="s">
        <v>3193</v>
      </c>
      <c r="C1532" t="s">
        <v>3194</v>
      </c>
      <c r="D1532" t="s">
        <v>3194</v>
      </c>
      <c r="E1532" t="s">
        <v>3193</v>
      </c>
    </row>
    <row r="1533" spans="1:5" x14ac:dyDescent="0.25">
      <c r="A1533">
        <v>24000580</v>
      </c>
      <c r="B1533" t="s">
        <v>3195</v>
      </c>
      <c r="C1533" t="s">
        <v>3196</v>
      </c>
      <c r="D1533" t="s">
        <v>3196</v>
      </c>
      <c r="E1533" t="s">
        <v>3195</v>
      </c>
    </row>
    <row r="1534" spans="1:5" x14ac:dyDescent="0.25">
      <c r="A1534">
        <v>24000581</v>
      </c>
      <c r="B1534" t="s">
        <v>3197</v>
      </c>
      <c r="C1534" t="s">
        <v>3198</v>
      </c>
      <c r="D1534" t="s">
        <v>3198</v>
      </c>
      <c r="E1534" t="s">
        <v>3197</v>
      </c>
    </row>
    <row r="1535" spans="1:5" x14ac:dyDescent="0.25">
      <c r="A1535">
        <v>24000582</v>
      </c>
      <c r="B1535" t="s">
        <v>3199</v>
      </c>
      <c r="C1535" t="s">
        <v>3200</v>
      </c>
      <c r="D1535" t="s">
        <v>3200</v>
      </c>
      <c r="E1535" t="s">
        <v>3199</v>
      </c>
    </row>
    <row r="1536" spans="1:5" x14ac:dyDescent="0.25">
      <c r="A1536">
        <v>24000583</v>
      </c>
      <c r="B1536" t="s">
        <v>3201</v>
      </c>
      <c r="C1536" t="s">
        <v>3202</v>
      </c>
      <c r="D1536" t="s">
        <v>3202</v>
      </c>
      <c r="E1536" t="s">
        <v>3201</v>
      </c>
    </row>
    <row r="1537" spans="1:5" x14ac:dyDescent="0.25">
      <c r="A1537">
        <v>24000584</v>
      </c>
      <c r="B1537" t="s">
        <v>3203</v>
      </c>
      <c r="C1537" t="s">
        <v>3204</v>
      </c>
      <c r="D1537" t="s">
        <v>3204</v>
      </c>
      <c r="E1537" t="s">
        <v>3203</v>
      </c>
    </row>
    <row r="1538" spans="1:5" x14ac:dyDescent="0.25">
      <c r="A1538">
        <v>24000585</v>
      </c>
      <c r="B1538" t="s">
        <v>3205</v>
      </c>
      <c r="C1538" t="s">
        <v>3206</v>
      </c>
      <c r="D1538" t="s">
        <v>3206</v>
      </c>
      <c r="E1538" t="s">
        <v>3205</v>
      </c>
    </row>
    <row r="1539" spans="1:5" x14ac:dyDescent="0.25">
      <c r="A1539">
        <v>24000586</v>
      </c>
      <c r="B1539" t="s">
        <v>3207</v>
      </c>
      <c r="C1539" t="s">
        <v>2879</v>
      </c>
      <c r="D1539" t="s">
        <v>2879</v>
      </c>
      <c r="E1539" t="s">
        <v>3207</v>
      </c>
    </row>
    <row r="1540" spans="1:5" x14ac:dyDescent="0.25">
      <c r="A1540">
        <v>24000587</v>
      </c>
      <c r="B1540" t="s">
        <v>3208</v>
      </c>
      <c r="C1540" t="s">
        <v>2651</v>
      </c>
      <c r="D1540" t="s">
        <v>2651</v>
      </c>
      <c r="E1540" t="s">
        <v>3208</v>
      </c>
    </row>
    <row r="1541" spans="1:5" x14ac:dyDescent="0.25">
      <c r="A1541">
        <v>24000588</v>
      </c>
      <c r="B1541" t="s">
        <v>3209</v>
      </c>
      <c r="C1541" t="s">
        <v>2741</v>
      </c>
      <c r="D1541" t="s">
        <v>2741</v>
      </c>
      <c r="E1541" t="s">
        <v>3209</v>
      </c>
    </row>
    <row r="1542" spans="1:5" x14ac:dyDescent="0.25">
      <c r="A1542">
        <v>24000589</v>
      </c>
      <c r="B1542" t="s">
        <v>3210</v>
      </c>
      <c r="C1542" t="s">
        <v>2743</v>
      </c>
      <c r="D1542" t="s">
        <v>2743</v>
      </c>
      <c r="E1542" t="s">
        <v>3210</v>
      </c>
    </row>
    <row r="1543" spans="1:5" x14ac:dyDescent="0.25">
      <c r="A1543">
        <v>24000591</v>
      </c>
      <c r="B1543" t="s">
        <v>3211</v>
      </c>
      <c r="C1543" t="s">
        <v>2765</v>
      </c>
      <c r="D1543" t="s">
        <v>2765</v>
      </c>
      <c r="E1543" t="s">
        <v>3211</v>
      </c>
    </row>
    <row r="1544" spans="1:5" x14ac:dyDescent="0.25">
      <c r="A1544">
        <v>24000592</v>
      </c>
      <c r="B1544" t="s">
        <v>3212</v>
      </c>
      <c r="C1544" t="s">
        <v>3213</v>
      </c>
      <c r="D1544" t="s">
        <v>3213</v>
      </c>
      <c r="E1544" t="s">
        <v>3212</v>
      </c>
    </row>
    <row r="1545" spans="1:5" x14ac:dyDescent="0.25">
      <c r="A1545">
        <v>24000593</v>
      </c>
      <c r="B1545" t="s">
        <v>3214</v>
      </c>
      <c r="C1545" t="s">
        <v>3215</v>
      </c>
      <c r="D1545" t="s">
        <v>3215</v>
      </c>
      <c r="E1545" t="s">
        <v>3214</v>
      </c>
    </row>
    <row r="1546" spans="1:5" x14ac:dyDescent="0.25">
      <c r="A1546">
        <v>24000594</v>
      </c>
      <c r="B1546" t="s">
        <v>3216</v>
      </c>
      <c r="C1546" t="s">
        <v>3217</v>
      </c>
      <c r="D1546" t="s">
        <v>3217</v>
      </c>
      <c r="E1546" t="s">
        <v>3216</v>
      </c>
    </row>
    <row r="1547" spans="1:5" x14ac:dyDescent="0.25">
      <c r="A1547">
        <v>24000595</v>
      </c>
      <c r="B1547" t="s">
        <v>3218</v>
      </c>
      <c r="C1547" t="s">
        <v>3219</v>
      </c>
      <c r="D1547" t="s">
        <v>3219</v>
      </c>
      <c r="E1547" t="s">
        <v>3218</v>
      </c>
    </row>
    <row r="1548" spans="1:5" x14ac:dyDescent="0.25">
      <c r="A1548">
        <v>24000596</v>
      </c>
      <c r="B1548" t="s">
        <v>2979</v>
      </c>
      <c r="C1548" t="s">
        <v>3220</v>
      </c>
      <c r="D1548" t="s">
        <v>3220</v>
      </c>
      <c r="E1548" t="s">
        <v>2979</v>
      </c>
    </row>
    <row r="1549" spans="1:5" x14ac:dyDescent="0.25">
      <c r="A1549">
        <v>24000597</v>
      </c>
      <c r="B1549" t="s">
        <v>3221</v>
      </c>
      <c r="C1549" t="s">
        <v>3221</v>
      </c>
      <c r="D1549" t="s">
        <v>3221</v>
      </c>
      <c r="E1549" t="s">
        <v>3221</v>
      </c>
    </row>
    <row r="1550" spans="1:5" x14ac:dyDescent="0.25">
      <c r="A1550">
        <v>24000598</v>
      </c>
      <c r="B1550" t="s">
        <v>3156</v>
      </c>
      <c r="C1550" t="s">
        <v>3137</v>
      </c>
      <c r="D1550" t="s">
        <v>3137</v>
      </c>
      <c r="E1550" t="s">
        <v>3156</v>
      </c>
    </row>
    <row r="1551" spans="1:5" x14ac:dyDescent="0.25">
      <c r="A1551">
        <v>24000599</v>
      </c>
      <c r="B1551" t="s">
        <v>404</v>
      </c>
      <c r="C1551" t="s">
        <v>404</v>
      </c>
      <c r="D1551" t="s">
        <v>404</v>
      </c>
      <c r="E1551" t="s">
        <v>404</v>
      </c>
    </row>
    <row r="1552" spans="1:5" x14ac:dyDescent="0.25">
      <c r="A1552">
        <v>24000600</v>
      </c>
      <c r="B1552" t="s">
        <v>2007</v>
      </c>
      <c r="C1552" t="s">
        <v>2007</v>
      </c>
      <c r="D1552" t="s">
        <v>2007</v>
      </c>
      <c r="E1552" t="s">
        <v>2007</v>
      </c>
    </row>
    <row r="1553" spans="1:5" x14ac:dyDescent="0.25">
      <c r="A1553">
        <v>24000601</v>
      </c>
      <c r="B1553" t="s">
        <v>2009</v>
      </c>
      <c r="C1553" t="s">
        <v>2009</v>
      </c>
      <c r="D1553" t="s">
        <v>2009</v>
      </c>
      <c r="E1553" t="s">
        <v>2009</v>
      </c>
    </row>
    <row r="1554" spans="1:5" x14ac:dyDescent="0.25">
      <c r="A1554">
        <v>24000602</v>
      </c>
      <c r="B1554" t="s">
        <v>3178</v>
      </c>
      <c r="C1554" t="s">
        <v>3178</v>
      </c>
      <c r="D1554" t="s">
        <v>3178</v>
      </c>
      <c r="E1554" t="s">
        <v>3178</v>
      </c>
    </row>
    <row r="1555" spans="1:5" x14ac:dyDescent="0.25">
      <c r="A1555">
        <v>24000603</v>
      </c>
      <c r="B1555" t="s">
        <v>3222</v>
      </c>
      <c r="C1555" t="s">
        <v>3222</v>
      </c>
      <c r="D1555" t="s">
        <v>3222</v>
      </c>
      <c r="E1555" t="s">
        <v>3222</v>
      </c>
    </row>
    <row r="1556" spans="1:5" x14ac:dyDescent="0.25">
      <c r="A1556">
        <v>24000604</v>
      </c>
      <c r="B1556" t="s">
        <v>3223</v>
      </c>
      <c r="C1556" t="s">
        <v>3224</v>
      </c>
      <c r="D1556" t="s">
        <v>3224</v>
      </c>
      <c r="E1556" t="s">
        <v>3223</v>
      </c>
    </row>
    <row r="1557" spans="1:5" x14ac:dyDescent="0.25">
      <c r="A1557">
        <v>24000605</v>
      </c>
      <c r="B1557" t="s">
        <v>3225</v>
      </c>
      <c r="C1557" t="s">
        <v>3225</v>
      </c>
      <c r="D1557" t="s">
        <v>3225</v>
      </c>
      <c r="E1557" t="s">
        <v>3225</v>
      </c>
    </row>
    <row r="1558" spans="1:5" x14ac:dyDescent="0.25">
      <c r="A1558">
        <v>24000606</v>
      </c>
      <c r="B1558" t="s">
        <v>3212</v>
      </c>
      <c r="C1558" t="s">
        <v>3226</v>
      </c>
      <c r="D1558" t="s">
        <v>3226</v>
      </c>
      <c r="E1558" t="s">
        <v>3212</v>
      </c>
    </row>
    <row r="1559" spans="1:5" x14ac:dyDescent="0.25">
      <c r="A1559">
        <v>24000607</v>
      </c>
      <c r="B1559" t="s">
        <v>3227</v>
      </c>
      <c r="C1559" t="s">
        <v>3228</v>
      </c>
      <c r="D1559" t="s">
        <v>3228</v>
      </c>
      <c r="E1559" t="s">
        <v>3227</v>
      </c>
    </row>
    <row r="1560" spans="1:5" x14ac:dyDescent="0.25">
      <c r="A1560">
        <v>24000608</v>
      </c>
      <c r="B1560" t="s">
        <v>3229</v>
      </c>
      <c r="C1560" t="s">
        <v>3230</v>
      </c>
      <c r="D1560" t="s">
        <v>3230</v>
      </c>
      <c r="E1560" t="s">
        <v>3229</v>
      </c>
    </row>
    <row r="1561" spans="1:5" x14ac:dyDescent="0.25">
      <c r="A1561">
        <v>24000609</v>
      </c>
      <c r="B1561" t="s">
        <v>3231</v>
      </c>
      <c r="C1561" t="s">
        <v>3232</v>
      </c>
      <c r="D1561" t="s">
        <v>3232</v>
      </c>
      <c r="E1561" t="s">
        <v>3231</v>
      </c>
    </row>
    <row r="1562" spans="1:5" x14ac:dyDescent="0.25">
      <c r="A1562">
        <v>24000610</v>
      </c>
      <c r="B1562" t="s">
        <v>2870</v>
      </c>
      <c r="C1562" t="s">
        <v>3233</v>
      </c>
      <c r="D1562" t="s">
        <v>3233</v>
      </c>
      <c r="E1562" t="s">
        <v>2870</v>
      </c>
    </row>
    <row r="1563" spans="1:5" x14ac:dyDescent="0.25">
      <c r="A1563">
        <v>24000611</v>
      </c>
      <c r="B1563" t="s">
        <v>2872</v>
      </c>
      <c r="C1563" t="s">
        <v>3234</v>
      </c>
      <c r="D1563" t="s">
        <v>3234</v>
      </c>
      <c r="E1563" t="s">
        <v>2872</v>
      </c>
    </row>
    <row r="1564" spans="1:5" x14ac:dyDescent="0.25">
      <c r="A1564">
        <v>24000612</v>
      </c>
      <c r="B1564" t="s">
        <v>3235</v>
      </c>
      <c r="C1564" t="s">
        <v>3236</v>
      </c>
      <c r="D1564" t="s">
        <v>3236</v>
      </c>
      <c r="E1564" t="s">
        <v>3235</v>
      </c>
    </row>
    <row r="1565" spans="1:5" x14ac:dyDescent="0.25">
      <c r="A1565">
        <v>24000613</v>
      </c>
      <c r="B1565" t="s">
        <v>3237</v>
      </c>
      <c r="C1565" t="s">
        <v>3238</v>
      </c>
      <c r="D1565" t="s">
        <v>3238</v>
      </c>
      <c r="E1565" t="s">
        <v>3237</v>
      </c>
    </row>
    <row r="1566" spans="1:5" x14ac:dyDescent="0.25">
      <c r="A1566">
        <v>24000614</v>
      </c>
      <c r="B1566" t="s">
        <v>3239</v>
      </c>
      <c r="C1566" t="s">
        <v>3240</v>
      </c>
      <c r="D1566" t="s">
        <v>3240</v>
      </c>
      <c r="E1566" t="s">
        <v>3239</v>
      </c>
    </row>
    <row r="1567" spans="1:5" x14ac:dyDescent="0.25">
      <c r="A1567">
        <v>24000615</v>
      </c>
      <c r="B1567" t="s">
        <v>3241</v>
      </c>
      <c r="E1567" t="s">
        <v>3241</v>
      </c>
    </row>
    <row r="1568" spans="1:5" x14ac:dyDescent="0.25">
      <c r="A1568">
        <v>24000616</v>
      </c>
      <c r="B1568" t="s">
        <v>3242</v>
      </c>
      <c r="C1568" t="s">
        <v>3243</v>
      </c>
      <c r="D1568" t="s">
        <v>3243</v>
      </c>
      <c r="E1568" t="s">
        <v>3242</v>
      </c>
    </row>
    <row r="1569" spans="1:5" x14ac:dyDescent="0.25">
      <c r="A1569">
        <v>24000617</v>
      </c>
      <c r="B1569" t="s">
        <v>3244</v>
      </c>
      <c r="C1569" t="s">
        <v>2896</v>
      </c>
      <c r="D1569" t="s">
        <v>2896</v>
      </c>
      <c r="E1569" t="s">
        <v>3244</v>
      </c>
    </row>
    <row r="1570" spans="1:5" x14ac:dyDescent="0.25">
      <c r="A1570">
        <v>24000618</v>
      </c>
      <c r="B1570" t="s">
        <v>3245</v>
      </c>
      <c r="C1570" t="s">
        <v>3246</v>
      </c>
      <c r="D1570" t="s">
        <v>3246</v>
      </c>
      <c r="E1570" t="s">
        <v>3245</v>
      </c>
    </row>
    <row r="1571" spans="1:5" x14ac:dyDescent="0.25">
      <c r="A1571">
        <v>24000619</v>
      </c>
      <c r="B1571" t="s">
        <v>3247</v>
      </c>
      <c r="C1571" t="s">
        <v>3248</v>
      </c>
      <c r="D1571" t="s">
        <v>3248</v>
      </c>
      <c r="E1571" t="s">
        <v>3247</v>
      </c>
    </row>
    <row r="1572" spans="1:5" x14ac:dyDescent="0.25">
      <c r="A1572">
        <v>24000620</v>
      </c>
      <c r="B1572" t="s">
        <v>3249</v>
      </c>
      <c r="C1572" t="s">
        <v>3250</v>
      </c>
      <c r="D1572" t="s">
        <v>3250</v>
      </c>
      <c r="E1572" t="s">
        <v>3249</v>
      </c>
    </row>
    <row r="1573" spans="1:5" x14ac:dyDescent="0.25">
      <c r="A1573">
        <v>24000621</v>
      </c>
      <c r="B1573" t="s">
        <v>3251</v>
      </c>
      <c r="C1573" t="s">
        <v>3252</v>
      </c>
      <c r="D1573" t="s">
        <v>3252</v>
      </c>
      <c r="E1573" t="s">
        <v>3251</v>
      </c>
    </row>
    <row r="1574" spans="1:5" x14ac:dyDescent="0.25">
      <c r="A1574">
        <v>24000622</v>
      </c>
      <c r="B1574" t="s">
        <v>3253</v>
      </c>
      <c r="C1574" t="s">
        <v>3254</v>
      </c>
      <c r="D1574" t="s">
        <v>3254</v>
      </c>
      <c r="E1574" t="s">
        <v>3253</v>
      </c>
    </row>
    <row r="1575" spans="1:5" x14ac:dyDescent="0.25">
      <c r="A1575">
        <v>24000623</v>
      </c>
      <c r="B1575" t="s">
        <v>3255</v>
      </c>
      <c r="C1575" t="s">
        <v>3256</v>
      </c>
      <c r="D1575" t="s">
        <v>3256</v>
      </c>
      <c r="E1575" t="s">
        <v>3255</v>
      </c>
    </row>
    <row r="1576" spans="1:5" x14ac:dyDescent="0.25">
      <c r="A1576">
        <v>24000624</v>
      </c>
      <c r="B1576" t="s">
        <v>3257</v>
      </c>
      <c r="E1576" t="s">
        <v>3257</v>
      </c>
    </row>
    <row r="1577" spans="1:5" x14ac:dyDescent="0.25">
      <c r="A1577">
        <v>24000625</v>
      </c>
      <c r="B1577" t="s">
        <v>3258</v>
      </c>
      <c r="E1577" t="s">
        <v>3258</v>
      </c>
    </row>
    <row r="1578" spans="1:5" x14ac:dyDescent="0.25">
      <c r="A1578">
        <v>24000626</v>
      </c>
      <c r="B1578" t="s">
        <v>3259</v>
      </c>
      <c r="C1578" t="s">
        <v>3260</v>
      </c>
      <c r="D1578" t="s">
        <v>3260</v>
      </c>
      <c r="E1578" t="s">
        <v>3259</v>
      </c>
    </row>
    <row r="1579" spans="1:5" x14ac:dyDescent="0.25">
      <c r="A1579">
        <v>24000627</v>
      </c>
      <c r="B1579" t="s">
        <v>3261</v>
      </c>
      <c r="C1579" t="s">
        <v>3262</v>
      </c>
      <c r="D1579" t="s">
        <v>3262</v>
      </c>
      <c r="E1579" t="s">
        <v>3261</v>
      </c>
    </row>
    <row r="1580" spans="1:5" x14ac:dyDescent="0.25">
      <c r="A1580">
        <v>24000628</v>
      </c>
      <c r="B1580" t="s">
        <v>3263</v>
      </c>
      <c r="C1580" t="s">
        <v>3264</v>
      </c>
      <c r="D1580" t="s">
        <v>3264</v>
      </c>
      <c r="E1580" t="s">
        <v>3263</v>
      </c>
    </row>
    <row r="1581" spans="1:5" x14ac:dyDescent="0.25">
      <c r="A1581">
        <v>24000629</v>
      </c>
      <c r="B1581" t="s">
        <v>3265</v>
      </c>
      <c r="C1581" t="s">
        <v>3266</v>
      </c>
      <c r="D1581" t="s">
        <v>3266</v>
      </c>
      <c r="E1581" t="s">
        <v>3265</v>
      </c>
    </row>
    <row r="1582" spans="1:5" x14ac:dyDescent="0.25">
      <c r="A1582">
        <v>24000630</v>
      </c>
      <c r="B1582" t="s">
        <v>3267</v>
      </c>
      <c r="C1582" t="s">
        <v>3268</v>
      </c>
      <c r="D1582" t="s">
        <v>3268</v>
      </c>
      <c r="E1582" t="s">
        <v>3267</v>
      </c>
    </row>
    <row r="1583" spans="1:5" x14ac:dyDescent="0.25">
      <c r="A1583">
        <v>24000631</v>
      </c>
      <c r="B1583" t="s">
        <v>3269</v>
      </c>
      <c r="C1583" t="s">
        <v>3250</v>
      </c>
      <c r="D1583" t="s">
        <v>3250</v>
      </c>
      <c r="E1583" t="s">
        <v>3269</v>
      </c>
    </row>
    <row r="1584" spans="1:5" x14ac:dyDescent="0.25">
      <c r="A1584">
        <v>24000632</v>
      </c>
      <c r="B1584" t="s">
        <v>3270</v>
      </c>
      <c r="C1584" t="s">
        <v>3271</v>
      </c>
      <c r="D1584" t="s">
        <v>3271</v>
      </c>
      <c r="E1584" t="s">
        <v>3270</v>
      </c>
    </row>
    <row r="1585" spans="1:5" x14ac:dyDescent="0.25">
      <c r="A1585">
        <v>24000633</v>
      </c>
      <c r="B1585" t="s">
        <v>3272</v>
      </c>
      <c r="C1585" t="s">
        <v>3273</v>
      </c>
      <c r="D1585" t="s">
        <v>3273</v>
      </c>
      <c r="E1585" t="s">
        <v>3272</v>
      </c>
    </row>
    <row r="1586" spans="1:5" x14ac:dyDescent="0.25">
      <c r="A1586">
        <v>24000634</v>
      </c>
      <c r="B1586" t="s">
        <v>3274</v>
      </c>
      <c r="C1586" t="s">
        <v>3275</v>
      </c>
      <c r="D1586" t="s">
        <v>3275</v>
      </c>
      <c r="E1586" t="s">
        <v>3274</v>
      </c>
    </row>
    <row r="1587" spans="1:5" x14ac:dyDescent="0.25">
      <c r="A1587">
        <v>24000635</v>
      </c>
      <c r="B1587" t="s">
        <v>3276</v>
      </c>
      <c r="C1587" t="s">
        <v>3277</v>
      </c>
      <c r="D1587" t="s">
        <v>3277</v>
      </c>
      <c r="E1587" t="s">
        <v>3276</v>
      </c>
    </row>
    <row r="1588" spans="1:5" x14ac:dyDescent="0.25">
      <c r="A1588">
        <v>24000636</v>
      </c>
      <c r="B1588" t="s">
        <v>3278</v>
      </c>
      <c r="C1588" t="s">
        <v>3279</v>
      </c>
      <c r="D1588" t="s">
        <v>3279</v>
      </c>
      <c r="E1588" t="s">
        <v>3278</v>
      </c>
    </row>
    <row r="1589" spans="1:5" x14ac:dyDescent="0.25">
      <c r="A1589">
        <v>24000637</v>
      </c>
      <c r="B1589" t="s">
        <v>3280</v>
      </c>
      <c r="C1589" t="s">
        <v>3281</v>
      </c>
      <c r="D1589" t="s">
        <v>3281</v>
      </c>
      <c r="E1589" t="s">
        <v>3280</v>
      </c>
    </row>
    <row r="1590" spans="1:5" x14ac:dyDescent="0.25">
      <c r="A1590">
        <v>24000638</v>
      </c>
      <c r="B1590" t="s">
        <v>3282</v>
      </c>
      <c r="C1590" t="s">
        <v>3283</v>
      </c>
      <c r="D1590" t="s">
        <v>3283</v>
      </c>
      <c r="E1590" t="s">
        <v>3282</v>
      </c>
    </row>
    <row r="1591" spans="1:5" x14ac:dyDescent="0.25">
      <c r="A1591">
        <v>24000639</v>
      </c>
      <c r="B1591" t="s">
        <v>3284</v>
      </c>
      <c r="C1591" t="s">
        <v>3285</v>
      </c>
      <c r="D1591" t="s">
        <v>3285</v>
      </c>
      <c r="E1591" t="s">
        <v>3284</v>
      </c>
    </row>
    <row r="1592" spans="1:5" x14ac:dyDescent="0.25">
      <c r="A1592">
        <v>24000640</v>
      </c>
      <c r="B1592" t="s">
        <v>3286</v>
      </c>
      <c r="C1592" t="s">
        <v>2731</v>
      </c>
      <c r="D1592" t="s">
        <v>2731</v>
      </c>
      <c r="E1592" t="s">
        <v>3286</v>
      </c>
    </row>
    <row r="1593" spans="1:5" x14ac:dyDescent="0.25">
      <c r="A1593">
        <v>24000641</v>
      </c>
      <c r="B1593" t="s">
        <v>3287</v>
      </c>
      <c r="C1593" t="s">
        <v>3288</v>
      </c>
      <c r="D1593" t="s">
        <v>3288</v>
      </c>
      <c r="E1593" t="s">
        <v>3287</v>
      </c>
    </row>
    <row r="1594" spans="1:5" x14ac:dyDescent="0.25">
      <c r="A1594">
        <v>24000642</v>
      </c>
      <c r="B1594" t="s">
        <v>3289</v>
      </c>
      <c r="C1594" t="s">
        <v>3290</v>
      </c>
      <c r="D1594" t="s">
        <v>3290</v>
      </c>
      <c r="E1594" t="s">
        <v>3289</v>
      </c>
    </row>
    <row r="1595" spans="1:5" x14ac:dyDescent="0.25">
      <c r="A1595">
        <v>24000643</v>
      </c>
      <c r="B1595" t="s">
        <v>3291</v>
      </c>
      <c r="C1595" t="s">
        <v>3292</v>
      </c>
      <c r="D1595" t="s">
        <v>3292</v>
      </c>
      <c r="E1595" t="s">
        <v>3291</v>
      </c>
    </row>
    <row r="1596" spans="1:5" x14ac:dyDescent="0.25">
      <c r="A1596">
        <v>24000644</v>
      </c>
      <c r="B1596" t="s">
        <v>3293</v>
      </c>
      <c r="C1596" t="s">
        <v>3294</v>
      </c>
      <c r="D1596" t="s">
        <v>3294</v>
      </c>
      <c r="E1596" t="s">
        <v>3293</v>
      </c>
    </row>
    <row r="1597" spans="1:5" x14ac:dyDescent="0.25">
      <c r="A1597">
        <v>24000645</v>
      </c>
      <c r="B1597" t="s">
        <v>3295</v>
      </c>
      <c r="C1597" t="s">
        <v>2702</v>
      </c>
      <c r="D1597" t="s">
        <v>2702</v>
      </c>
      <c r="E1597" t="s">
        <v>3295</v>
      </c>
    </row>
    <row r="1598" spans="1:5" x14ac:dyDescent="0.25">
      <c r="A1598">
        <v>24000646</v>
      </c>
      <c r="B1598" t="s">
        <v>3296</v>
      </c>
      <c r="C1598" t="s">
        <v>3296</v>
      </c>
      <c r="D1598" t="s">
        <v>3296</v>
      </c>
      <c r="E1598" t="s">
        <v>3296</v>
      </c>
    </row>
    <row r="1599" spans="1:5" x14ac:dyDescent="0.25">
      <c r="A1599">
        <v>24000647</v>
      </c>
      <c r="B1599" t="s">
        <v>3297</v>
      </c>
      <c r="C1599" t="s">
        <v>3297</v>
      </c>
      <c r="D1599" t="s">
        <v>3297</v>
      </c>
      <c r="E1599" t="s">
        <v>3297</v>
      </c>
    </row>
    <row r="1600" spans="1:5" x14ac:dyDescent="0.25">
      <c r="A1600">
        <v>24000648</v>
      </c>
      <c r="B1600" t="s">
        <v>3298</v>
      </c>
      <c r="C1600" t="s">
        <v>3299</v>
      </c>
      <c r="D1600" t="s">
        <v>3299</v>
      </c>
      <c r="E1600" t="s">
        <v>3298</v>
      </c>
    </row>
    <row r="1601" spans="1:5" x14ac:dyDescent="0.25">
      <c r="A1601">
        <v>24000649</v>
      </c>
      <c r="B1601" t="s">
        <v>3300</v>
      </c>
      <c r="C1601" t="s">
        <v>3281</v>
      </c>
      <c r="D1601" t="s">
        <v>3281</v>
      </c>
      <c r="E1601" t="s">
        <v>3300</v>
      </c>
    </row>
    <row r="1602" spans="1:5" x14ac:dyDescent="0.25">
      <c r="A1602">
        <v>24000650</v>
      </c>
      <c r="B1602" t="s">
        <v>3301</v>
      </c>
      <c r="C1602" t="s">
        <v>3301</v>
      </c>
      <c r="D1602" t="s">
        <v>3301</v>
      </c>
      <c r="E1602" t="s">
        <v>3301</v>
      </c>
    </row>
    <row r="1603" spans="1:5" x14ac:dyDescent="0.25">
      <c r="A1603">
        <v>24000651</v>
      </c>
      <c r="B1603" t="s">
        <v>3302</v>
      </c>
      <c r="C1603" t="s">
        <v>3302</v>
      </c>
      <c r="D1603" t="s">
        <v>3302</v>
      </c>
      <c r="E1603" t="s">
        <v>3302</v>
      </c>
    </row>
    <row r="1604" spans="1:5" x14ac:dyDescent="0.25">
      <c r="A1604">
        <v>24000652</v>
      </c>
      <c r="B1604" t="s">
        <v>3303</v>
      </c>
      <c r="C1604" t="s">
        <v>2702</v>
      </c>
      <c r="D1604" t="s">
        <v>2702</v>
      </c>
      <c r="E1604" t="s">
        <v>3303</v>
      </c>
    </row>
    <row r="1605" spans="1:5" x14ac:dyDescent="0.25">
      <c r="A1605">
        <v>24000653</v>
      </c>
      <c r="B1605" t="s">
        <v>3304</v>
      </c>
      <c r="C1605" t="s">
        <v>3305</v>
      </c>
      <c r="D1605" t="s">
        <v>3305</v>
      </c>
      <c r="E1605" t="s">
        <v>3304</v>
      </c>
    </row>
    <row r="1606" spans="1:5" x14ac:dyDescent="0.25">
      <c r="A1606">
        <v>24000654</v>
      </c>
      <c r="B1606" t="s">
        <v>3306</v>
      </c>
      <c r="C1606" t="s">
        <v>3307</v>
      </c>
      <c r="D1606" t="s">
        <v>3307</v>
      </c>
      <c r="E1606" t="s">
        <v>3306</v>
      </c>
    </row>
    <row r="1607" spans="1:5" x14ac:dyDescent="0.25">
      <c r="A1607">
        <v>24000655</v>
      </c>
      <c r="B1607" t="s">
        <v>2593</v>
      </c>
      <c r="C1607" t="s">
        <v>2593</v>
      </c>
      <c r="D1607" t="s">
        <v>2593</v>
      </c>
      <c r="E1607" t="s">
        <v>2593</v>
      </c>
    </row>
    <row r="1608" spans="1:5" x14ac:dyDescent="0.25">
      <c r="A1608">
        <v>24000656</v>
      </c>
      <c r="B1608" t="s">
        <v>3308</v>
      </c>
      <c r="C1608" t="s">
        <v>3308</v>
      </c>
      <c r="D1608" t="s">
        <v>3308</v>
      </c>
      <c r="E1608" t="s">
        <v>3308</v>
      </c>
    </row>
    <row r="1609" spans="1:5" x14ac:dyDescent="0.25">
      <c r="A1609">
        <v>24000657</v>
      </c>
      <c r="B1609" t="s">
        <v>3309</v>
      </c>
      <c r="C1609" t="s">
        <v>3310</v>
      </c>
      <c r="D1609" t="s">
        <v>3310</v>
      </c>
      <c r="E1609" t="s">
        <v>3309</v>
      </c>
    </row>
    <row r="1610" spans="1:5" x14ac:dyDescent="0.25">
      <c r="A1610">
        <v>24000658</v>
      </c>
      <c r="B1610" t="s">
        <v>3311</v>
      </c>
      <c r="C1610" t="s">
        <v>3312</v>
      </c>
      <c r="D1610" t="s">
        <v>3312</v>
      </c>
      <c r="E1610" t="s">
        <v>3311</v>
      </c>
    </row>
    <row r="1611" spans="1:5" x14ac:dyDescent="0.25">
      <c r="A1611">
        <v>24000659</v>
      </c>
      <c r="B1611" t="s">
        <v>3311</v>
      </c>
      <c r="C1611" t="s">
        <v>3313</v>
      </c>
      <c r="D1611" t="s">
        <v>3313</v>
      </c>
      <c r="E1611" t="s">
        <v>3311</v>
      </c>
    </row>
    <row r="1612" spans="1:5" x14ac:dyDescent="0.25">
      <c r="A1612">
        <v>24000660</v>
      </c>
      <c r="B1612" t="s">
        <v>3314</v>
      </c>
      <c r="C1612" t="s">
        <v>2602</v>
      </c>
      <c r="D1612" t="s">
        <v>2602</v>
      </c>
      <c r="E1612" t="s">
        <v>3314</v>
      </c>
    </row>
    <row r="1613" spans="1:5" x14ac:dyDescent="0.25">
      <c r="A1613">
        <v>24000661</v>
      </c>
      <c r="B1613" t="s">
        <v>3315</v>
      </c>
      <c r="C1613" t="s">
        <v>3316</v>
      </c>
      <c r="D1613" t="s">
        <v>3316</v>
      </c>
      <c r="E1613" t="s">
        <v>3315</v>
      </c>
    </row>
    <row r="1614" spans="1:5" x14ac:dyDescent="0.25">
      <c r="A1614">
        <v>24000662</v>
      </c>
      <c r="B1614" t="s">
        <v>3317</v>
      </c>
      <c r="C1614" t="s">
        <v>3318</v>
      </c>
      <c r="D1614" t="s">
        <v>3318</v>
      </c>
      <c r="E1614" t="s">
        <v>3317</v>
      </c>
    </row>
    <row r="1615" spans="1:5" x14ac:dyDescent="0.25">
      <c r="A1615">
        <v>24000663</v>
      </c>
      <c r="B1615" t="s">
        <v>3319</v>
      </c>
      <c r="C1615" t="s">
        <v>3319</v>
      </c>
      <c r="D1615" t="s">
        <v>3319</v>
      </c>
      <c r="E1615" t="s">
        <v>3319</v>
      </c>
    </row>
    <row r="1616" spans="1:5" x14ac:dyDescent="0.25">
      <c r="A1616">
        <v>24000664</v>
      </c>
      <c r="B1616" t="s">
        <v>3320</v>
      </c>
      <c r="E1616" t="s">
        <v>3320</v>
      </c>
    </row>
    <row r="1617" spans="1:5" x14ac:dyDescent="0.25">
      <c r="A1617">
        <v>24000665</v>
      </c>
      <c r="B1617" t="s">
        <v>3321</v>
      </c>
      <c r="C1617" t="s">
        <v>3321</v>
      </c>
      <c r="D1617" t="s">
        <v>3321</v>
      </c>
      <c r="E1617" t="s">
        <v>3321</v>
      </c>
    </row>
    <row r="1618" spans="1:5" x14ac:dyDescent="0.25">
      <c r="A1618">
        <v>24000666</v>
      </c>
      <c r="B1618" t="s">
        <v>3322</v>
      </c>
      <c r="C1618" t="s">
        <v>3322</v>
      </c>
      <c r="D1618" t="s">
        <v>3322</v>
      </c>
      <c r="E1618" t="s">
        <v>3322</v>
      </c>
    </row>
    <row r="1619" spans="1:5" x14ac:dyDescent="0.25">
      <c r="A1619">
        <v>24000667</v>
      </c>
      <c r="B1619" t="s">
        <v>3323</v>
      </c>
      <c r="C1619" t="s">
        <v>3324</v>
      </c>
      <c r="D1619" t="s">
        <v>3324</v>
      </c>
      <c r="E1619" t="s">
        <v>3323</v>
      </c>
    </row>
    <row r="1620" spans="1:5" x14ac:dyDescent="0.25">
      <c r="A1620">
        <v>24000668</v>
      </c>
      <c r="B1620" t="s">
        <v>3325</v>
      </c>
      <c r="C1620" t="s">
        <v>3326</v>
      </c>
      <c r="D1620" t="s">
        <v>3326</v>
      </c>
      <c r="E1620" t="s">
        <v>3325</v>
      </c>
    </row>
    <row r="1621" spans="1:5" x14ac:dyDescent="0.25">
      <c r="A1621">
        <v>24000669</v>
      </c>
      <c r="B1621" t="s">
        <v>3327</v>
      </c>
      <c r="C1621" t="s">
        <v>3328</v>
      </c>
      <c r="D1621" t="s">
        <v>3328</v>
      </c>
      <c r="E1621" t="s">
        <v>3327</v>
      </c>
    </row>
    <row r="1622" spans="1:5" x14ac:dyDescent="0.25">
      <c r="A1622">
        <v>24000670</v>
      </c>
      <c r="B1622" t="s">
        <v>3329</v>
      </c>
      <c r="C1622" t="s">
        <v>3330</v>
      </c>
      <c r="D1622" t="s">
        <v>3330</v>
      </c>
      <c r="E1622" t="s">
        <v>3329</v>
      </c>
    </row>
    <row r="1623" spans="1:5" x14ac:dyDescent="0.25">
      <c r="A1623">
        <v>24000671</v>
      </c>
      <c r="B1623" t="s">
        <v>3331</v>
      </c>
      <c r="C1623" t="s">
        <v>3332</v>
      </c>
      <c r="D1623" t="s">
        <v>3332</v>
      </c>
      <c r="E1623" t="s">
        <v>3331</v>
      </c>
    </row>
    <row r="1624" spans="1:5" x14ac:dyDescent="0.25">
      <c r="A1624">
        <v>24000672</v>
      </c>
      <c r="B1624" t="s">
        <v>3333</v>
      </c>
      <c r="C1624" t="s">
        <v>3334</v>
      </c>
      <c r="D1624" t="s">
        <v>3334</v>
      </c>
      <c r="E1624" t="s">
        <v>3333</v>
      </c>
    </row>
    <row r="1625" spans="1:5" x14ac:dyDescent="0.25">
      <c r="A1625">
        <v>24000674</v>
      </c>
      <c r="B1625" t="s">
        <v>3335</v>
      </c>
      <c r="C1625" t="s">
        <v>3336</v>
      </c>
      <c r="D1625" t="s">
        <v>3336</v>
      </c>
      <c r="E1625" t="s">
        <v>3335</v>
      </c>
    </row>
    <row r="1626" spans="1:5" x14ac:dyDescent="0.25">
      <c r="A1626">
        <v>24000675</v>
      </c>
      <c r="B1626" t="s">
        <v>3337</v>
      </c>
      <c r="C1626" t="s">
        <v>3338</v>
      </c>
      <c r="D1626" t="s">
        <v>3338</v>
      </c>
      <c r="E1626" t="s">
        <v>3337</v>
      </c>
    </row>
    <row r="1627" spans="1:5" x14ac:dyDescent="0.25">
      <c r="A1627">
        <v>24000676</v>
      </c>
      <c r="B1627" t="s">
        <v>3339</v>
      </c>
      <c r="E1627" t="s">
        <v>3339</v>
      </c>
    </row>
    <row r="1628" spans="1:5" x14ac:dyDescent="0.25">
      <c r="A1628">
        <v>24000677</v>
      </c>
      <c r="B1628" t="s">
        <v>3340</v>
      </c>
      <c r="E1628" t="s">
        <v>3340</v>
      </c>
    </row>
    <row r="1629" spans="1:5" x14ac:dyDescent="0.25">
      <c r="A1629">
        <v>24000678</v>
      </c>
      <c r="B1629" t="s">
        <v>3341</v>
      </c>
      <c r="C1629" t="s">
        <v>3341</v>
      </c>
      <c r="D1629" t="s">
        <v>3341</v>
      </c>
      <c r="E1629" t="s">
        <v>3341</v>
      </c>
    </row>
    <row r="1630" spans="1:5" x14ac:dyDescent="0.25">
      <c r="A1630">
        <v>24000679</v>
      </c>
      <c r="B1630" t="s">
        <v>3342</v>
      </c>
      <c r="C1630" t="s">
        <v>3342</v>
      </c>
      <c r="D1630" t="s">
        <v>3342</v>
      </c>
      <c r="E1630" t="s">
        <v>3342</v>
      </c>
    </row>
    <row r="1631" spans="1:5" x14ac:dyDescent="0.25">
      <c r="A1631">
        <v>24000680</v>
      </c>
      <c r="B1631" t="s">
        <v>3289</v>
      </c>
      <c r="C1631" t="s">
        <v>3343</v>
      </c>
      <c r="D1631" t="s">
        <v>3343</v>
      </c>
      <c r="E1631" t="s">
        <v>3289</v>
      </c>
    </row>
    <row r="1632" spans="1:5" x14ac:dyDescent="0.25">
      <c r="A1632">
        <v>24000681</v>
      </c>
      <c r="B1632" t="s">
        <v>3344</v>
      </c>
      <c r="C1632" t="s">
        <v>3345</v>
      </c>
      <c r="D1632" t="s">
        <v>3345</v>
      </c>
      <c r="E1632" t="s">
        <v>3344</v>
      </c>
    </row>
    <row r="1633" spans="1:5" x14ac:dyDescent="0.25">
      <c r="A1633">
        <v>24000682</v>
      </c>
      <c r="B1633" t="s">
        <v>3346</v>
      </c>
      <c r="C1633" t="s">
        <v>3347</v>
      </c>
      <c r="D1633" t="s">
        <v>3347</v>
      </c>
      <c r="E1633" t="s">
        <v>3346</v>
      </c>
    </row>
    <row r="1634" spans="1:5" x14ac:dyDescent="0.25">
      <c r="A1634">
        <v>24000683</v>
      </c>
      <c r="B1634" t="s">
        <v>3348</v>
      </c>
      <c r="C1634" t="s">
        <v>3349</v>
      </c>
      <c r="D1634" t="s">
        <v>3349</v>
      </c>
      <c r="E1634" t="s">
        <v>3348</v>
      </c>
    </row>
    <row r="1635" spans="1:5" x14ac:dyDescent="0.25">
      <c r="A1635">
        <v>24000684</v>
      </c>
      <c r="B1635" t="s">
        <v>3350</v>
      </c>
      <c r="C1635" t="s">
        <v>3351</v>
      </c>
      <c r="D1635" t="s">
        <v>3351</v>
      </c>
      <c r="E1635" t="s">
        <v>3350</v>
      </c>
    </row>
    <row r="1636" spans="1:5" x14ac:dyDescent="0.25">
      <c r="A1636">
        <v>24000685</v>
      </c>
      <c r="B1636" t="s">
        <v>3352</v>
      </c>
      <c r="C1636" t="s">
        <v>3353</v>
      </c>
      <c r="D1636" t="s">
        <v>3353</v>
      </c>
      <c r="E1636" t="s">
        <v>3352</v>
      </c>
    </row>
    <row r="1637" spans="1:5" x14ac:dyDescent="0.25">
      <c r="A1637">
        <v>24000686</v>
      </c>
      <c r="B1637" t="s">
        <v>3354</v>
      </c>
      <c r="C1637" t="s">
        <v>3355</v>
      </c>
      <c r="D1637" t="s">
        <v>3355</v>
      </c>
      <c r="E1637" t="s">
        <v>3354</v>
      </c>
    </row>
    <row r="1638" spans="1:5" x14ac:dyDescent="0.25">
      <c r="A1638">
        <v>24000687</v>
      </c>
      <c r="B1638" t="s">
        <v>3356</v>
      </c>
      <c r="C1638" t="s">
        <v>3357</v>
      </c>
      <c r="D1638" t="s">
        <v>3357</v>
      </c>
      <c r="E1638" t="s">
        <v>3356</v>
      </c>
    </row>
    <row r="1639" spans="1:5" x14ac:dyDescent="0.25">
      <c r="A1639">
        <v>24000688</v>
      </c>
      <c r="B1639" t="s">
        <v>3358</v>
      </c>
      <c r="C1639" t="s">
        <v>3359</v>
      </c>
      <c r="D1639" t="s">
        <v>3359</v>
      </c>
      <c r="E1639" t="s">
        <v>3358</v>
      </c>
    </row>
    <row r="1640" spans="1:5" x14ac:dyDescent="0.25">
      <c r="A1640">
        <v>24000689</v>
      </c>
      <c r="B1640" t="s">
        <v>3360</v>
      </c>
      <c r="C1640" t="s">
        <v>3361</v>
      </c>
      <c r="D1640" t="s">
        <v>3361</v>
      </c>
      <c r="E1640" t="s">
        <v>3360</v>
      </c>
    </row>
    <row r="1641" spans="1:5" x14ac:dyDescent="0.25">
      <c r="A1641">
        <v>24000690</v>
      </c>
      <c r="B1641" t="s">
        <v>3362</v>
      </c>
      <c r="C1641" t="s">
        <v>3363</v>
      </c>
      <c r="D1641" t="s">
        <v>3363</v>
      </c>
      <c r="E1641" t="s">
        <v>3362</v>
      </c>
    </row>
    <row r="1642" spans="1:5" x14ac:dyDescent="0.25">
      <c r="A1642">
        <v>24000691</v>
      </c>
      <c r="B1642" t="s">
        <v>3364</v>
      </c>
      <c r="C1642" t="s">
        <v>3365</v>
      </c>
      <c r="D1642" t="s">
        <v>3365</v>
      </c>
      <c r="E1642" t="s">
        <v>3364</v>
      </c>
    </row>
    <row r="1643" spans="1:5" x14ac:dyDescent="0.25">
      <c r="A1643">
        <v>24000692</v>
      </c>
      <c r="B1643" t="s">
        <v>3366</v>
      </c>
      <c r="C1643" t="s">
        <v>3367</v>
      </c>
      <c r="D1643" t="s">
        <v>3367</v>
      </c>
      <c r="E1643" t="s">
        <v>3366</v>
      </c>
    </row>
    <row r="1644" spans="1:5" x14ac:dyDescent="0.25">
      <c r="A1644">
        <v>24000693</v>
      </c>
      <c r="B1644" t="s">
        <v>3368</v>
      </c>
      <c r="C1644" t="s">
        <v>3369</v>
      </c>
      <c r="D1644" t="s">
        <v>3369</v>
      </c>
      <c r="E1644" t="s">
        <v>3368</v>
      </c>
    </row>
    <row r="1645" spans="1:5" x14ac:dyDescent="0.25">
      <c r="A1645">
        <v>24000694</v>
      </c>
      <c r="B1645" t="s">
        <v>3370</v>
      </c>
      <c r="C1645" t="s">
        <v>3371</v>
      </c>
      <c r="D1645" t="s">
        <v>3371</v>
      </c>
      <c r="E1645" t="s">
        <v>3370</v>
      </c>
    </row>
    <row r="1646" spans="1:5" x14ac:dyDescent="0.25">
      <c r="A1646">
        <v>24000695</v>
      </c>
      <c r="B1646" t="s">
        <v>3372</v>
      </c>
      <c r="C1646" t="s">
        <v>3372</v>
      </c>
      <c r="D1646" t="s">
        <v>3372</v>
      </c>
      <c r="E1646" t="s">
        <v>3372</v>
      </c>
    </row>
    <row r="1647" spans="1:5" x14ac:dyDescent="0.25">
      <c r="A1647">
        <v>24000696</v>
      </c>
      <c r="B1647" t="s">
        <v>3373</v>
      </c>
      <c r="C1647" t="s">
        <v>3374</v>
      </c>
      <c r="D1647" t="s">
        <v>3374</v>
      </c>
      <c r="E1647" t="s">
        <v>3373</v>
      </c>
    </row>
    <row r="1648" spans="1:5" x14ac:dyDescent="0.25">
      <c r="A1648">
        <v>24000697</v>
      </c>
      <c r="B1648" t="s">
        <v>3375</v>
      </c>
      <c r="E1648" t="s">
        <v>3375</v>
      </c>
    </row>
    <row r="1649" spans="1:5" x14ac:dyDescent="0.25">
      <c r="A1649">
        <v>24000698</v>
      </c>
      <c r="B1649" t="s">
        <v>3376</v>
      </c>
      <c r="C1649" t="s">
        <v>2602</v>
      </c>
      <c r="D1649" t="s">
        <v>2602</v>
      </c>
      <c r="E1649" t="s">
        <v>3376</v>
      </c>
    </row>
    <row r="1650" spans="1:5" x14ac:dyDescent="0.25">
      <c r="A1650">
        <v>24000699</v>
      </c>
      <c r="B1650" t="s">
        <v>3377</v>
      </c>
      <c r="C1650" t="s">
        <v>3377</v>
      </c>
      <c r="D1650" t="s">
        <v>3377</v>
      </c>
      <c r="E1650" t="s">
        <v>3377</v>
      </c>
    </row>
    <row r="1651" spans="1:5" x14ac:dyDescent="0.25">
      <c r="A1651">
        <v>24000700</v>
      </c>
      <c r="B1651" t="s">
        <v>3378</v>
      </c>
      <c r="C1651" t="s">
        <v>3379</v>
      </c>
      <c r="D1651" t="s">
        <v>3379</v>
      </c>
      <c r="E1651" t="s">
        <v>3378</v>
      </c>
    </row>
    <row r="1652" spans="1:5" x14ac:dyDescent="0.25">
      <c r="A1652">
        <v>24000701</v>
      </c>
      <c r="B1652" t="s">
        <v>3380</v>
      </c>
      <c r="C1652" t="s">
        <v>3380</v>
      </c>
      <c r="D1652" t="s">
        <v>3380</v>
      </c>
      <c r="E1652" t="s">
        <v>3380</v>
      </c>
    </row>
    <row r="1653" spans="1:5" x14ac:dyDescent="0.25">
      <c r="A1653">
        <v>24000702</v>
      </c>
      <c r="B1653" t="s">
        <v>3381</v>
      </c>
      <c r="C1653" t="s">
        <v>3382</v>
      </c>
      <c r="D1653" t="s">
        <v>3382</v>
      </c>
      <c r="E1653" t="s">
        <v>3381</v>
      </c>
    </row>
    <row r="1654" spans="1:5" x14ac:dyDescent="0.25">
      <c r="A1654">
        <v>24000703</v>
      </c>
      <c r="B1654" t="s">
        <v>3383</v>
      </c>
      <c r="C1654" t="s">
        <v>3384</v>
      </c>
      <c r="D1654" t="s">
        <v>3384</v>
      </c>
      <c r="E1654" t="s">
        <v>3383</v>
      </c>
    </row>
    <row r="1655" spans="1:5" x14ac:dyDescent="0.25">
      <c r="A1655">
        <v>24000704</v>
      </c>
      <c r="B1655" t="s">
        <v>3385</v>
      </c>
      <c r="C1655" t="s">
        <v>3386</v>
      </c>
      <c r="D1655" t="s">
        <v>3386</v>
      </c>
      <c r="E1655" t="s">
        <v>3385</v>
      </c>
    </row>
    <row r="1656" spans="1:5" x14ac:dyDescent="0.25">
      <c r="A1656">
        <v>24000705</v>
      </c>
      <c r="B1656" t="s">
        <v>3387</v>
      </c>
      <c r="C1656" t="s">
        <v>3388</v>
      </c>
      <c r="D1656" t="s">
        <v>3388</v>
      </c>
      <c r="E1656" t="s">
        <v>3387</v>
      </c>
    </row>
    <row r="1657" spans="1:5" x14ac:dyDescent="0.25">
      <c r="A1657">
        <v>24000706</v>
      </c>
      <c r="B1657" t="s">
        <v>3389</v>
      </c>
      <c r="C1657" t="s">
        <v>2775</v>
      </c>
      <c r="D1657" t="s">
        <v>2775</v>
      </c>
      <c r="E1657" t="s">
        <v>3389</v>
      </c>
    </row>
    <row r="1658" spans="1:5" x14ac:dyDescent="0.25">
      <c r="A1658">
        <v>24000707</v>
      </c>
      <c r="B1658" t="s">
        <v>3390</v>
      </c>
      <c r="C1658" t="s">
        <v>3390</v>
      </c>
      <c r="D1658" t="s">
        <v>3390</v>
      </c>
      <c r="E1658" t="s">
        <v>3390</v>
      </c>
    </row>
    <row r="1659" spans="1:5" x14ac:dyDescent="0.25">
      <c r="A1659">
        <v>24000708</v>
      </c>
      <c r="B1659" t="s">
        <v>3391</v>
      </c>
      <c r="C1659" t="s">
        <v>3392</v>
      </c>
      <c r="D1659" t="s">
        <v>3392</v>
      </c>
      <c r="E1659" t="s">
        <v>3391</v>
      </c>
    </row>
    <row r="1660" spans="1:5" x14ac:dyDescent="0.25">
      <c r="A1660">
        <v>24000709</v>
      </c>
      <c r="B1660" t="s">
        <v>3393</v>
      </c>
      <c r="C1660" t="s">
        <v>3394</v>
      </c>
      <c r="D1660" t="s">
        <v>3394</v>
      </c>
      <c r="E1660" t="s">
        <v>3393</v>
      </c>
    </row>
    <row r="1661" spans="1:5" x14ac:dyDescent="0.25">
      <c r="A1661">
        <v>24000710</v>
      </c>
      <c r="B1661" t="s">
        <v>3395</v>
      </c>
      <c r="C1661" t="s">
        <v>3396</v>
      </c>
      <c r="D1661" t="s">
        <v>3396</v>
      </c>
      <c r="E1661" t="s">
        <v>3395</v>
      </c>
    </row>
    <row r="1662" spans="1:5" x14ac:dyDescent="0.25">
      <c r="A1662">
        <v>24000711</v>
      </c>
      <c r="B1662" t="s">
        <v>3397</v>
      </c>
      <c r="E1662" t="s">
        <v>3397</v>
      </c>
    </row>
    <row r="1663" spans="1:5" x14ac:dyDescent="0.25">
      <c r="A1663">
        <v>24000712</v>
      </c>
      <c r="B1663" t="s">
        <v>3398</v>
      </c>
      <c r="E1663" t="s">
        <v>3398</v>
      </c>
    </row>
    <row r="1664" spans="1:5" x14ac:dyDescent="0.25">
      <c r="A1664">
        <v>24000713</v>
      </c>
      <c r="B1664" t="s">
        <v>3399</v>
      </c>
      <c r="C1664" t="s">
        <v>3400</v>
      </c>
      <c r="D1664" t="s">
        <v>3400</v>
      </c>
      <c r="E1664" t="s">
        <v>3399</v>
      </c>
    </row>
    <row r="1665" spans="1:5" x14ac:dyDescent="0.25">
      <c r="A1665">
        <v>24000714</v>
      </c>
      <c r="B1665" t="s">
        <v>3401</v>
      </c>
      <c r="C1665" t="s">
        <v>3402</v>
      </c>
      <c r="D1665" t="s">
        <v>3402</v>
      </c>
      <c r="E1665" t="s">
        <v>3401</v>
      </c>
    </row>
    <row r="1666" spans="1:5" x14ac:dyDescent="0.25">
      <c r="A1666">
        <v>24000715</v>
      </c>
      <c r="B1666" t="s">
        <v>3403</v>
      </c>
      <c r="C1666" t="s">
        <v>3403</v>
      </c>
      <c r="D1666" t="s">
        <v>3403</v>
      </c>
      <c r="E1666" t="s">
        <v>3403</v>
      </c>
    </row>
    <row r="1667" spans="1:5" x14ac:dyDescent="0.25">
      <c r="A1667">
        <v>24000716</v>
      </c>
      <c r="B1667" t="s">
        <v>3404</v>
      </c>
      <c r="C1667" t="s">
        <v>3404</v>
      </c>
      <c r="D1667" t="s">
        <v>3404</v>
      </c>
      <c r="E1667" t="s">
        <v>3404</v>
      </c>
    </row>
    <row r="1668" spans="1:5" x14ac:dyDescent="0.25">
      <c r="A1668">
        <v>24000717</v>
      </c>
      <c r="B1668" t="s">
        <v>3405</v>
      </c>
      <c r="C1668" t="s">
        <v>3406</v>
      </c>
      <c r="D1668" t="s">
        <v>3406</v>
      </c>
      <c r="E1668" t="s">
        <v>3405</v>
      </c>
    </row>
    <row r="1669" spans="1:5" x14ac:dyDescent="0.25">
      <c r="A1669">
        <v>24000718</v>
      </c>
      <c r="B1669" t="s">
        <v>3407</v>
      </c>
      <c r="C1669" t="s">
        <v>3408</v>
      </c>
      <c r="D1669" t="s">
        <v>3408</v>
      </c>
      <c r="E1669" t="s">
        <v>3407</v>
      </c>
    </row>
    <row r="1670" spans="1:5" x14ac:dyDescent="0.25">
      <c r="A1670">
        <v>24000719</v>
      </c>
      <c r="B1670" t="s">
        <v>3409</v>
      </c>
      <c r="C1670" t="s">
        <v>3410</v>
      </c>
      <c r="D1670" t="s">
        <v>3410</v>
      </c>
      <c r="E1670" t="s">
        <v>3409</v>
      </c>
    </row>
    <row r="1671" spans="1:5" x14ac:dyDescent="0.25">
      <c r="A1671">
        <v>24000720</v>
      </c>
      <c r="B1671" t="s">
        <v>3411</v>
      </c>
      <c r="C1671" t="s">
        <v>3412</v>
      </c>
      <c r="D1671" t="s">
        <v>3412</v>
      </c>
      <c r="E1671" t="s">
        <v>3411</v>
      </c>
    </row>
    <row r="1672" spans="1:5" x14ac:dyDescent="0.25">
      <c r="A1672">
        <v>24000721</v>
      </c>
      <c r="B1672" t="s">
        <v>3413</v>
      </c>
      <c r="C1672" t="s">
        <v>3414</v>
      </c>
      <c r="D1672" t="s">
        <v>3414</v>
      </c>
      <c r="E1672" t="s">
        <v>3413</v>
      </c>
    </row>
    <row r="1673" spans="1:5" x14ac:dyDescent="0.25">
      <c r="A1673">
        <v>24000722</v>
      </c>
      <c r="B1673" t="s">
        <v>3413</v>
      </c>
      <c r="C1673" t="s">
        <v>3415</v>
      </c>
      <c r="D1673" t="s">
        <v>3415</v>
      </c>
      <c r="E1673" t="s">
        <v>3413</v>
      </c>
    </row>
    <row r="1674" spans="1:5" x14ac:dyDescent="0.25">
      <c r="A1674">
        <v>24000723</v>
      </c>
      <c r="B1674" t="s">
        <v>3416</v>
      </c>
      <c r="C1674" t="s">
        <v>3416</v>
      </c>
      <c r="D1674" t="s">
        <v>3416</v>
      </c>
      <c r="E1674" t="s">
        <v>3416</v>
      </c>
    </row>
    <row r="1675" spans="1:5" x14ac:dyDescent="0.25">
      <c r="A1675">
        <v>24000724</v>
      </c>
      <c r="B1675" t="s">
        <v>3417</v>
      </c>
      <c r="C1675" t="s">
        <v>3418</v>
      </c>
      <c r="D1675" t="s">
        <v>3418</v>
      </c>
      <c r="E1675" t="s">
        <v>3417</v>
      </c>
    </row>
    <row r="1676" spans="1:5" x14ac:dyDescent="0.25">
      <c r="A1676">
        <v>24000725</v>
      </c>
      <c r="B1676" t="s">
        <v>3419</v>
      </c>
      <c r="C1676" t="s">
        <v>3371</v>
      </c>
      <c r="D1676" t="s">
        <v>3371</v>
      </c>
      <c r="E1676" t="s">
        <v>3419</v>
      </c>
    </row>
    <row r="1677" spans="1:5" x14ac:dyDescent="0.25">
      <c r="A1677">
        <v>24000726</v>
      </c>
      <c r="B1677" t="s">
        <v>3420</v>
      </c>
      <c r="C1677" t="s">
        <v>3421</v>
      </c>
      <c r="D1677" t="s">
        <v>3421</v>
      </c>
      <c r="E1677" t="s">
        <v>3420</v>
      </c>
    </row>
    <row r="1678" spans="1:5" x14ac:dyDescent="0.25">
      <c r="A1678">
        <v>24000727</v>
      </c>
      <c r="B1678" t="s">
        <v>3422</v>
      </c>
      <c r="C1678" t="s">
        <v>3423</v>
      </c>
      <c r="D1678" t="s">
        <v>3423</v>
      </c>
      <c r="E1678" t="s">
        <v>3422</v>
      </c>
    </row>
    <row r="1679" spans="1:5" x14ac:dyDescent="0.25">
      <c r="A1679">
        <v>24000728</v>
      </c>
      <c r="B1679" t="s">
        <v>3424</v>
      </c>
      <c r="C1679" t="s">
        <v>3425</v>
      </c>
      <c r="D1679" t="s">
        <v>3425</v>
      </c>
      <c r="E1679" t="s">
        <v>3424</v>
      </c>
    </row>
    <row r="1680" spans="1:5" x14ac:dyDescent="0.25">
      <c r="A1680">
        <v>24000729</v>
      </c>
      <c r="B1680" t="s">
        <v>2744</v>
      </c>
      <c r="C1680" t="s">
        <v>2745</v>
      </c>
      <c r="D1680" t="s">
        <v>2745</v>
      </c>
      <c r="E1680" t="s">
        <v>2744</v>
      </c>
    </row>
    <row r="1681" spans="1:5" x14ac:dyDescent="0.25">
      <c r="A1681">
        <v>25000001</v>
      </c>
      <c r="B1681" t="s">
        <v>3426</v>
      </c>
      <c r="C1681" t="s">
        <v>3427</v>
      </c>
      <c r="D1681" t="s">
        <v>3427</v>
      </c>
      <c r="E1681" t="s">
        <v>3426</v>
      </c>
    </row>
    <row r="1682" spans="1:5" x14ac:dyDescent="0.25">
      <c r="A1682">
        <v>25000002</v>
      </c>
      <c r="B1682" t="s">
        <v>3428</v>
      </c>
      <c r="C1682" t="s">
        <v>3429</v>
      </c>
      <c r="D1682" t="s">
        <v>3429</v>
      </c>
      <c r="E1682" t="s">
        <v>3428</v>
      </c>
    </row>
    <row r="1683" spans="1:5" x14ac:dyDescent="0.25">
      <c r="A1683">
        <v>25000003</v>
      </c>
      <c r="B1683" t="s">
        <v>3430</v>
      </c>
      <c r="C1683" t="s">
        <v>3431</v>
      </c>
      <c r="D1683" t="s">
        <v>3431</v>
      </c>
      <c r="E1683" t="s">
        <v>3430</v>
      </c>
    </row>
    <row r="1684" spans="1:5" x14ac:dyDescent="0.25">
      <c r="A1684">
        <v>25000004</v>
      </c>
      <c r="B1684" t="s">
        <v>3432</v>
      </c>
      <c r="C1684" t="s">
        <v>3433</v>
      </c>
      <c r="D1684" t="s">
        <v>3433</v>
      </c>
      <c r="E1684" t="s">
        <v>3432</v>
      </c>
    </row>
    <row r="1685" spans="1:5" x14ac:dyDescent="0.25">
      <c r="A1685">
        <v>25000005</v>
      </c>
      <c r="B1685" t="s">
        <v>3434</v>
      </c>
      <c r="C1685" t="s">
        <v>3435</v>
      </c>
      <c r="D1685" t="s">
        <v>3435</v>
      </c>
      <c r="E1685" t="s">
        <v>3434</v>
      </c>
    </row>
    <row r="1686" spans="1:5" x14ac:dyDescent="0.25">
      <c r="A1686">
        <v>25000006</v>
      </c>
      <c r="B1686" t="s">
        <v>3436</v>
      </c>
      <c r="C1686" t="s">
        <v>3437</v>
      </c>
      <c r="D1686" t="s">
        <v>3437</v>
      </c>
      <c r="E1686" t="s">
        <v>3436</v>
      </c>
    </row>
    <row r="1687" spans="1:5" x14ac:dyDescent="0.25">
      <c r="A1687">
        <v>25000007</v>
      </c>
      <c r="B1687" t="s">
        <v>3436</v>
      </c>
      <c r="C1687" t="s">
        <v>3437</v>
      </c>
      <c r="D1687" t="s">
        <v>3437</v>
      </c>
      <c r="E1687" t="s">
        <v>3436</v>
      </c>
    </row>
    <row r="1688" spans="1:5" x14ac:dyDescent="0.25">
      <c r="A1688">
        <v>25000008</v>
      </c>
      <c r="B1688" t="s">
        <v>3438</v>
      </c>
      <c r="C1688" t="s">
        <v>3439</v>
      </c>
      <c r="D1688" t="s">
        <v>3439</v>
      </c>
      <c r="E1688" t="s">
        <v>3438</v>
      </c>
    </row>
    <row r="1689" spans="1:5" x14ac:dyDescent="0.25">
      <c r="A1689">
        <v>25000009</v>
      </c>
      <c r="B1689" t="s">
        <v>3440</v>
      </c>
      <c r="C1689" t="s">
        <v>3441</v>
      </c>
      <c r="D1689" t="s">
        <v>3441</v>
      </c>
      <c r="E1689" t="s">
        <v>3440</v>
      </c>
    </row>
    <row r="1690" spans="1:5" x14ac:dyDescent="0.25">
      <c r="A1690">
        <v>29500477</v>
      </c>
      <c r="B1690" t="s">
        <v>3442</v>
      </c>
      <c r="C1690" t="s">
        <v>511</v>
      </c>
      <c r="D1690" t="s">
        <v>511</v>
      </c>
      <c r="E1690" t="s">
        <v>3442</v>
      </c>
    </row>
    <row r="1691" spans="1:5" x14ac:dyDescent="0.25">
      <c r="A1691">
        <v>29500478</v>
      </c>
      <c r="B1691" t="s">
        <v>3443</v>
      </c>
      <c r="C1691" t="s">
        <v>3444</v>
      </c>
      <c r="D1691" t="s">
        <v>3444</v>
      </c>
      <c r="E1691" t="s">
        <v>3443</v>
      </c>
    </row>
    <row r="1692" spans="1:5" x14ac:dyDescent="0.25">
      <c r="A1692">
        <v>29500480</v>
      </c>
      <c r="B1692" t="s">
        <v>3445</v>
      </c>
      <c r="C1692" t="s">
        <v>447</v>
      </c>
      <c r="D1692" t="s">
        <v>447</v>
      </c>
      <c r="E1692" t="s">
        <v>3445</v>
      </c>
    </row>
    <row r="1693" spans="1:5" x14ac:dyDescent="0.25">
      <c r="A1693">
        <v>29500481</v>
      </c>
      <c r="B1693" t="s">
        <v>3446</v>
      </c>
      <c r="C1693" t="s">
        <v>111</v>
      </c>
      <c r="D1693" t="s">
        <v>111</v>
      </c>
      <c r="E1693" t="s">
        <v>3446</v>
      </c>
    </row>
    <row r="1694" spans="1:5" x14ac:dyDescent="0.25">
      <c r="A1694">
        <v>29500482</v>
      </c>
      <c r="B1694" t="s">
        <v>3447</v>
      </c>
      <c r="C1694" t="s">
        <v>435</v>
      </c>
      <c r="D1694" t="s">
        <v>435</v>
      </c>
      <c r="E1694" t="s">
        <v>3447</v>
      </c>
    </row>
    <row r="1695" spans="1:5" x14ac:dyDescent="0.25">
      <c r="A1695">
        <v>29500483</v>
      </c>
      <c r="B1695" t="s">
        <v>3448</v>
      </c>
      <c r="C1695" t="s">
        <v>3449</v>
      </c>
      <c r="D1695" t="s">
        <v>3449</v>
      </c>
      <c r="E1695" t="s">
        <v>3448</v>
      </c>
    </row>
    <row r="1696" spans="1:5" x14ac:dyDescent="0.25">
      <c r="A1696">
        <v>29500484</v>
      </c>
      <c r="B1696" t="s">
        <v>3450</v>
      </c>
      <c r="C1696" t="s">
        <v>3451</v>
      </c>
      <c r="D1696" t="s">
        <v>3451</v>
      </c>
      <c r="E1696" t="s">
        <v>3450</v>
      </c>
    </row>
    <row r="1697" spans="1:5" x14ac:dyDescent="0.25">
      <c r="A1697">
        <v>29500487</v>
      </c>
      <c r="B1697" t="s">
        <v>3452</v>
      </c>
      <c r="C1697" t="s">
        <v>3453</v>
      </c>
      <c r="D1697" t="s">
        <v>3453</v>
      </c>
      <c r="E1697" t="s">
        <v>3452</v>
      </c>
    </row>
    <row r="1698" spans="1:5" x14ac:dyDescent="0.25">
      <c r="A1698">
        <v>29500488</v>
      </c>
      <c r="B1698" t="s">
        <v>3454</v>
      </c>
      <c r="C1698" t="s">
        <v>3455</v>
      </c>
      <c r="D1698" t="s">
        <v>3455</v>
      </c>
      <c r="E1698" t="s">
        <v>3454</v>
      </c>
    </row>
    <row r="1699" spans="1:5" x14ac:dyDescent="0.25">
      <c r="A1699">
        <v>29500489</v>
      </c>
      <c r="B1699" t="s">
        <v>3456</v>
      </c>
      <c r="C1699" t="s">
        <v>437</v>
      </c>
      <c r="D1699" t="s">
        <v>437</v>
      </c>
      <c r="E1699" t="s">
        <v>3456</v>
      </c>
    </row>
    <row r="1700" spans="1:5" x14ac:dyDescent="0.25">
      <c r="A1700">
        <v>29500490</v>
      </c>
      <c r="B1700" t="s">
        <v>3457</v>
      </c>
      <c r="C1700" t="s">
        <v>113</v>
      </c>
      <c r="D1700" t="s">
        <v>113</v>
      </c>
      <c r="E1700" t="s">
        <v>3457</v>
      </c>
    </row>
    <row r="1701" spans="1:5" x14ac:dyDescent="0.25">
      <c r="A1701">
        <v>29500491</v>
      </c>
      <c r="B1701" t="s">
        <v>3458</v>
      </c>
      <c r="C1701" t="s">
        <v>3459</v>
      </c>
      <c r="D1701" t="s">
        <v>3459</v>
      </c>
      <c r="E1701" t="s">
        <v>3458</v>
      </c>
    </row>
    <row r="1702" spans="1:5" x14ac:dyDescent="0.25">
      <c r="A1702">
        <v>29500493</v>
      </c>
      <c r="B1702" t="s">
        <v>3460</v>
      </c>
      <c r="C1702" t="s">
        <v>3461</v>
      </c>
      <c r="D1702" t="s">
        <v>3461</v>
      </c>
      <c r="E1702" t="s">
        <v>3460</v>
      </c>
    </row>
    <row r="1703" spans="1:5" x14ac:dyDescent="0.25">
      <c r="A1703">
        <v>29500494</v>
      </c>
      <c r="B1703" t="s">
        <v>3462</v>
      </c>
      <c r="C1703" t="s">
        <v>3463</v>
      </c>
      <c r="D1703" t="s">
        <v>3463</v>
      </c>
      <c r="E1703" t="s">
        <v>3462</v>
      </c>
    </row>
    <row r="1704" spans="1:5" x14ac:dyDescent="0.25">
      <c r="A1704">
        <v>29500498</v>
      </c>
      <c r="B1704" t="s">
        <v>3464</v>
      </c>
      <c r="C1704" t="s">
        <v>46</v>
      </c>
      <c r="D1704" t="s">
        <v>46</v>
      </c>
      <c r="E1704" t="s">
        <v>3464</v>
      </c>
    </row>
    <row r="1705" spans="1:5" x14ac:dyDescent="0.25">
      <c r="A1705">
        <v>29500500</v>
      </c>
      <c r="B1705" t="s">
        <v>3465</v>
      </c>
      <c r="C1705" t="s">
        <v>3466</v>
      </c>
      <c r="D1705" t="s">
        <v>3466</v>
      </c>
      <c r="E1705" t="s">
        <v>3465</v>
      </c>
    </row>
    <row r="1706" spans="1:5" x14ac:dyDescent="0.25">
      <c r="A1706">
        <v>29500501</v>
      </c>
      <c r="B1706" t="s">
        <v>3467</v>
      </c>
      <c r="C1706" t="s">
        <v>3468</v>
      </c>
      <c r="D1706" t="s">
        <v>3468</v>
      </c>
      <c r="E1706" t="s">
        <v>3467</v>
      </c>
    </row>
    <row r="1707" spans="1:5" x14ac:dyDescent="0.25">
      <c r="A1707">
        <v>29500502</v>
      </c>
      <c r="B1707" t="s">
        <v>3469</v>
      </c>
      <c r="C1707" t="s">
        <v>3470</v>
      </c>
      <c r="D1707" t="s">
        <v>3470</v>
      </c>
      <c r="E1707" t="s">
        <v>3469</v>
      </c>
    </row>
    <row r="1708" spans="1:5" x14ac:dyDescent="0.25">
      <c r="A1708">
        <v>29500503</v>
      </c>
      <c r="B1708" t="s">
        <v>3471</v>
      </c>
      <c r="C1708" t="s">
        <v>3472</v>
      </c>
      <c r="D1708" t="s">
        <v>3472</v>
      </c>
      <c r="E1708" t="s">
        <v>3471</v>
      </c>
    </row>
    <row r="1709" spans="1:5" x14ac:dyDescent="0.25">
      <c r="A1709">
        <v>29500507</v>
      </c>
      <c r="B1709" t="s">
        <v>3473</v>
      </c>
      <c r="C1709" t="s">
        <v>3474</v>
      </c>
      <c r="D1709" t="s">
        <v>3474</v>
      </c>
      <c r="E1709" t="s">
        <v>3473</v>
      </c>
    </row>
    <row r="1710" spans="1:5" x14ac:dyDescent="0.25">
      <c r="A1710">
        <v>29500511</v>
      </c>
      <c r="B1710" t="s">
        <v>3475</v>
      </c>
      <c r="C1710" t="s">
        <v>3468</v>
      </c>
      <c r="D1710" t="s">
        <v>3468</v>
      </c>
      <c r="E1710" t="s">
        <v>3475</v>
      </c>
    </row>
    <row r="1711" spans="1:5" x14ac:dyDescent="0.25">
      <c r="A1711">
        <v>29500512</v>
      </c>
      <c r="B1711" t="s">
        <v>3476</v>
      </c>
      <c r="C1711" t="s">
        <v>3477</v>
      </c>
      <c r="D1711" t="s">
        <v>3477</v>
      </c>
      <c r="E1711" t="s">
        <v>3476</v>
      </c>
    </row>
    <row r="1712" spans="1:5" x14ac:dyDescent="0.25">
      <c r="A1712">
        <v>29500514</v>
      </c>
      <c r="B1712" t="s">
        <v>3478</v>
      </c>
      <c r="C1712" t="s">
        <v>425</v>
      </c>
      <c r="D1712" t="s">
        <v>425</v>
      </c>
      <c r="E1712" t="s">
        <v>3478</v>
      </c>
    </row>
    <row r="1713" spans="1:5" x14ac:dyDescent="0.25">
      <c r="A1713">
        <v>29500515</v>
      </c>
      <c r="B1713" t="s">
        <v>3479</v>
      </c>
      <c r="C1713" t="s">
        <v>3480</v>
      </c>
      <c r="D1713" t="s">
        <v>3480</v>
      </c>
      <c r="E1713" t="s">
        <v>3479</v>
      </c>
    </row>
    <row r="1714" spans="1:5" x14ac:dyDescent="0.25">
      <c r="A1714">
        <v>29500516</v>
      </c>
      <c r="B1714" t="s">
        <v>3481</v>
      </c>
      <c r="C1714" t="s">
        <v>3482</v>
      </c>
      <c r="D1714" t="s">
        <v>3482</v>
      </c>
      <c r="E1714" t="s">
        <v>3481</v>
      </c>
    </row>
    <row r="1715" spans="1:5" x14ac:dyDescent="0.25">
      <c r="A1715">
        <v>29500520</v>
      </c>
      <c r="B1715" t="s">
        <v>3483</v>
      </c>
      <c r="C1715" t="s">
        <v>3484</v>
      </c>
      <c r="D1715" t="s">
        <v>3484</v>
      </c>
      <c r="E1715" t="s">
        <v>3483</v>
      </c>
    </row>
    <row r="1716" spans="1:5" x14ac:dyDescent="0.25">
      <c r="A1716">
        <v>29500521</v>
      </c>
      <c r="B1716" t="s">
        <v>3485</v>
      </c>
      <c r="C1716" t="s">
        <v>3486</v>
      </c>
      <c r="D1716" t="s">
        <v>3486</v>
      </c>
      <c r="E1716" t="s">
        <v>3485</v>
      </c>
    </row>
    <row r="1717" spans="1:5" x14ac:dyDescent="0.25">
      <c r="A1717">
        <v>29500523</v>
      </c>
      <c r="B1717" t="s">
        <v>3487</v>
      </c>
      <c r="C1717" t="s">
        <v>3488</v>
      </c>
      <c r="D1717" t="s">
        <v>3488</v>
      </c>
      <c r="E1717" t="s">
        <v>3487</v>
      </c>
    </row>
    <row r="1718" spans="1:5" x14ac:dyDescent="0.25">
      <c r="A1718">
        <v>29500524</v>
      </c>
      <c r="B1718" t="s">
        <v>3489</v>
      </c>
      <c r="C1718" t="s">
        <v>3490</v>
      </c>
      <c r="D1718" t="s">
        <v>3490</v>
      </c>
      <c r="E1718" t="s">
        <v>3489</v>
      </c>
    </row>
    <row r="1719" spans="1:5" x14ac:dyDescent="0.25">
      <c r="A1719">
        <v>29500525</v>
      </c>
      <c r="B1719" t="s">
        <v>3491</v>
      </c>
      <c r="C1719" t="s">
        <v>3492</v>
      </c>
      <c r="D1719" t="s">
        <v>3492</v>
      </c>
      <c r="E1719" t="s">
        <v>3491</v>
      </c>
    </row>
    <row r="1720" spans="1:5" x14ac:dyDescent="0.25">
      <c r="A1720">
        <v>29500526</v>
      </c>
      <c r="B1720" t="s">
        <v>3493</v>
      </c>
      <c r="C1720" t="s">
        <v>3494</v>
      </c>
      <c r="D1720" t="s">
        <v>3494</v>
      </c>
      <c r="E1720" t="s">
        <v>3493</v>
      </c>
    </row>
    <row r="1721" spans="1:5" x14ac:dyDescent="0.25">
      <c r="A1721">
        <v>29500527</v>
      </c>
      <c r="B1721" t="s">
        <v>3495</v>
      </c>
      <c r="C1721" t="s">
        <v>101</v>
      </c>
      <c r="D1721" t="s">
        <v>101</v>
      </c>
      <c r="E1721" t="s">
        <v>3495</v>
      </c>
    </row>
    <row r="1722" spans="1:5" x14ac:dyDescent="0.25">
      <c r="A1722">
        <v>29500528</v>
      </c>
      <c r="B1722" t="s">
        <v>3496</v>
      </c>
      <c r="C1722" t="s">
        <v>104</v>
      </c>
      <c r="D1722" t="s">
        <v>104</v>
      </c>
      <c r="E1722" t="s">
        <v>3496</v>
      </c>
    </row>
    <row r="1723" spans="1:5" x14ac:dyDescent="0.25">
      <c r="A1723">
        <v>29500529</v>
      </c>
      <c r="B1723" t="s">
        <v>3497</v>
      </c>
      <c r="C1723" t="s">
        <v>94</v>
      </c>
      <c r="D1723" t="s">
        <v>94</v>
      </c>
      <c r="E1723" t="s">
        <v>3497</v>
      </c>
    </row>
    <row r="1724" spans="1:5" x14ac:dyDescent="0.25">
      <c r="A1724">
        <v>29500530</v>
      </c>
      <c r="B1724" t="s">
        <v>3498</v>
      </c>
      <c r="C1724" t="s">
        <v>3499</v>
      </c>
      <c r="D1724" t="s">
        <v>3499</v>
      </c>
      <c r="E1724" t="s">
        <v>3498</v>
      </c>
    </row>
    <row r="1725" spans="1:5" x14ac:dyDescent="0.25">
      <c r="A1725">
        <v>29500531</v>
      </c>
      <c r="B1725" t="s">
        <v>3500</v>
      </c>
      <c r="C1725" t="s">
        <v>475</v>
      </c>
      <c r="D1725" t="s">
        <v>475</v>
      </c>
      <c r="E1725" t="s">
        <v>3500</v>
      </c>
    </row>
    <row r="1726" spans="1:5" x14ac:dyDescent="0.25">
      <c r="A1726">
        <v>29500532</v>
      </c>
      <c r="B1726" t="s">
        <v>3501</v>
      </c>
      <c r="C1726" t="s">
        <v>3502</v>
      </c>
      <c r="D1726" t="s">
        <v>3502</v>
      </c>
      <c r="E1726" t="s">
        <v>3501</v>
      </c>
    </row>
    <row r="1727" spans="1:5" x14ac:dyDescent="0.25">
      <c r="A1727">
        <v>29500533</v>
      </c>
      <c r="B1727" t="s">
        <v>3503</v>
      </c>
      <c r="C1727" t="s">
        <v>3504</v>
      </c>
      <c r="D1727" t="s">
        <v>3504</v>
      </c>
      <c r="E1727" t="s">
        <v>3503</v>
      </c>
    </row>
    <row r="1728" spans="1:5" x14ac:dyDescent="0.25">
      <c r="A1728">
        <v>29500534</v>
      </c>
      <c r="B1728" t="s">
        <v>3505</v>
      </c>
      <c r="C1728" t="s">
        <v>3506</v>
      </c>
      <c r="D1728" t="s">
        <v>3506</v>
      </c>
      <c r="E1728" t="s">
        <v>3505</v>
      </c>
    </row>
    <row r="1729" spans="1:5" x14ac:dyDescent="0.25">
      <c r="A1729">
        <v>29500537</v>
      </c>
      <c r="B1729" t="s">
        <v>3507</v>
      </c>
      <c r="C1729" t="s">
        <v>3508</v>
      </c>
      <c r="D1729" t="s">
        <v>3508</v>
      </c>
      <c r="E1729" t="s">
        <v>3507</v>
      </c>
    </row>
    <row r="1730" spans="1:5" x14ac:dyDescent="0.25">
      <c r="A1730">
        <v>29500538</v>
      </c>
      <c r="B1730" t="s">
        <v>3509</v>
      </c>
      <c r="C1730" t="s">
        <v>3510</v>
      </c>
      <c r="D1730" t="s">
        <v>3510</v>
      </c>
      <c r="E1730" t="s">
        <v>3509</v>
      </c>
    </row>
    <row r="1731" spans="1:5" x14ac:dyDescent="0.25">
      <c r="A1731">
        <v>29500539</v>
      </c>
      <c r="B1731" t="s">
        <v>3511</v>
      </c>
      <c r="C1731" t="s">
        <v>459</v>
      </c>
      <c r="D1731" t="s">
        <v>459</v>
      </c>
      <c r="E1731" t="s">
        <v>3511</v>
      </c>
    </row>
    <row r="1732" spans="1:5" x14ac:dyDescent="0.25">
      <c r="A1732">
        <v>29500540</v>
      </c>
      <c r="B1732" t="s">
        <v>3512</v>
      </c>
      <c r="C1732" t="s">
        <v>3513</v>
      </c>
      <c r="D1732" t="s">
        <v>3513</v>
      </c>
      <c r="E1732" t="s">
        <v>3512</v>
      </c>
    </row>
    <row r="1733" spans="1:5" x14ac:dyDescent="0.25">
      <c r="A1733">
        <v>29500541</v>
      </c>
      <c r="B1733" t="s">
        <v>3514</v>
      </c>
      <c r="C1733" t="s">
        <v>3515</v>
      </c>
      <c r="D1733" t="s">
        <v>3515</v>
      </c>
      <c r="E1733" t="s">
        <v>3514</v>
      </c>
    </row>
    <row r="1734" spans="1:5" x14ac:dyDescent="0.25">
      <c r="A1734">
        <v>29500542</v>
      </c>
      <c r="B1734" t="s">
        <v>3516</v>
      </c>
      <c r="C1734" t="s">
        <v>3517</v>
      </c>
      <c r="D1734" t="s">
        <v>3517</v>
      </c>
      <c r="E1734" t="s">
        <v>3516</v>
      </c>
    </row>
    <row r="1735" spans="1:5" x14ac:dyDescent="0.25">
      <c r="A1735">
        <v>29500545</v>
      </c>
      <c r="B1735" t="s">
        <v>3518</v>
      </c>
      <c r="C1735" t="s">
        <v>3519</v>
      </c>
      <c r="D1735" t="s">
        <v>3519</v>
      </c>
      <c r="E1735" t="s">
        <v>3518</v>
      </c>
    </row>
    <row r="1736" spans="1:5" x14ac:dyDescent="0.25">
      <c r="A1736">
        <v>29500547</v>
      </c>
      <c r="B1736" t="s">
        <v>3520</v>
      </c>
      <c r="C1736" t="s">
        <v>3521</v>
      </c>
      <c r="D1736" t="s">
        <v>3521</v>
      </c>
      <c r="E1736" t="s">
        <v>3520</v>
      </c>
    </row>
    <row r="1737" spans="1:5" x14ac:dyDescent="0.25">
      <c r="A1737">
        <v>29500548</v>
      </c>
      <c r="B1737" t="s">
        <v>3522</v>
      </c>
      <c r="C1737" t="s">
        <v>3523</v>
      </c>
      <c r="D1737" t="s">
        <v>3523</v>
      </c>
      <c r="E1737" t="s">
        <v>3522</v>
      </c>
    </row>
    <row r="1738" spans="1:5" x14ac:dyDescent="0.25">
      <c r="A1738">
        <v>29500549</v>
      </c>
      <c r="B1738" t="s">
        <v>3524</v>
      </c>
      <c r="C1738" t="s">
        <v>732</v>
      </c>
      <c r="D1738" t="s">
        <v>732</v>
      </c>
      <c r="E1738" t="s">
        <v>3524</v>
      </c>
    </row>
    <row r="1739" spans="1:5" x14ac:dyDescent="0.25">
      <c r="A1739">
        <v>29500550</v>
      </c>
      <c r="B1739" t="s">
        <v>3525</v>
      </c>
      <c r="C1739" t="s">
        <v>3526</v>
      </c>
      <c r="D1739" t="s">
        <v>3526</v>
      </c>
      <c r="E1739" t="s">
        <v>3525</v>
      </c>
    </row>
    <row r="1740" spans="1:5" x14ac:dyDescent="0.25">
      <c r="A1740">
        <v>29500552</v>
      </c>
      <c r="B1740" t="s">
        <v>3527</v>
      </c>
      <c r="C1740" t="s">
        <v>3528</v>
      </c>
      <c r="D1740" t="s">
        <v>3528</v>
      </c>
      <c r="E1740" t="s">
        <v>3527</v>
      </c>
    </row>
    <row r="1741" spans="1:5" x14ac:dyDescent="0.25">
      <c r="A1741">
        <v>29500553</v>
      </c>
      <c r="B1741" t="s">
        <v>3529</v>
      </c>
      <c r="C1741" t="s">
        <v>3530</v>
      </c>
      <c r="D1741" t="s">
        <v>3530</v>
      </c>
      <c r="E1741" t="s">
        <v>3529</v>
      </c>
    </row>
    <row r="1742" spans="1:5" x14ac:dyDescent="0.25">
      <c r="A1742">
        <v>29500556</v>
      </c>
      <c r="B1742" t="s">
        <v>3531</v>
      </c>
      <c r="C1742" t="s">
        <v>3532</v>
      </c>
      <c r="D1742" t="s">
        <v>3532</v>
      </c>
      <c r="E1742" t="s">
        <v>3531</v>
      </c>
    </row>
    <row r="1743" spans="1:5" x14ac:dyDescent="0.25">
      <c r="A1743">
        <v>29500558</v>
      </c>
      <c r="B1743" t="s">
        <v>3533</v>
      </c>
      <c r="C1743" t="s">
        <v>3534</v>
      </c>
      <c r="D1743" t="s">
        <v>3534</v>
      </c>
      <c r="E1743" t="s">
        <v>3533</v>
      </c>
    </row>
    <row r="1744" spans="1:5" x14ac:dyDescent="0.25">
      <c r="A1744">
        <v>29500561</v>
      </c>
      <c r="B1744" t="s">
        <v>3535</v>
      </c>
      <c r="C1744" t="s">
        <v>3536</v>
      </c>
      <c r="D1744" t="s">
        <v>3536</v>
      </c>
      <c r="E1744" t="s">
        <v>3535</v>
      </c>
    </row>
    <row r="1745" spans="1:5" x14ac:dyDescent="0.25">
      <c r="A1745">
        <v>29500562</v>
      </c>
      <c r="B1745" t="s">
        <v>3537</v>
      </c>
      <c r="C1745" t="s">
        <v>3538</v>
      </c>
      <c r="D1745" t="s">
        <v>3538</v>
      </c>
      <c r="E1745" t="s">
        <v>3537</v>
      </c>
    </row>
    <row r="1746" spans="1:5" x14ac:dyDescent="0.25">
      <c r="A1746">
        <v>29500563</v>
      </c>
      <c r="B1746" t="s">
        <v>3539</v>
      </c>
      <c r="C1746" t="s">
        <v>3540</v>
      </c>
      <c r="D1746" t="s">
        <v>3540</v>
      </c>
      <c r="E1746" t="s">
        <v>3539</v>
      </c>
    </row>
    <row r="1747" spans="1:5" x14ac:dyDescent="0.25">
      <c r="A1747">
        <v>29500565</v>
      </c>
      <c r="B1747" t="s">
        <v>3541</v>
      </c>
      <c r="C1747" t="s">
        <v>64</v>
      </c>
      <c r="D1747" t="s">
        <v>64</v>
      </c>
      <c r="E1747" t="s">
        <v>3541</v>
      </c>
    </row>
    <row r="1748" spans="1:5" x14ac:dyDescent="0.25">
      <c r="A1748">
        <v>29500566</v>
      </c>
      <c r="B1748" t="s">
        <v>3542</v>
      </c>
      <c r="C1748" t="s">
        <v>3543</v>
      </c>
      <c r="D1748" t="s">
        <v>3543</v>
      </c>
      <c r="E1748" t="s">
        <v>3542</v>
      </c>
    </row>
    <row r="1749" spans="1:5" x14ac:dyDescent="0.25">
      <c r="A1749">
        <v>29500567</v>
      </c>
      <c r="B1749" t="s">
        <v>3442</v>
      </c>
      <c r="C1749" t="s">
        <v>511</v>
      </c>
      <c r="D1749" t="s">
        <v>511</v>
      </c>
      <c r="E1749" t="s">
        <v>3442</v>
      </c>
    </row>
    <row r="1750" spans="1:5" x14ac:dyDescent="0.25">
      <c r="A1750">
        <v>29500568</v>
      </c>
      <c r="B1750" t="s">
        <v>3544</v>
      </c>
      <c r="C1750" t="s">
        <v>3545</v>
      </c>
      <c r="D1750" t="s">
        <v>3545</v>
      </c>
      <c r="E1750" t="s">
        <v>3544</v>
      </c>
    </row>
    <row r="1751" spans="1:5" x14ac:dyDescent="0.25">
      <c r="A1751">
        <v>29500569</v>
      </c>
      <c r="B1751" t="s">
        <v>3546</v>
      </c>
      <c r="C1751" t="s">
        <v>3547</v>
      </c>
      <c r="D1751" t="s">
        <v>3547</v>
      </c>
      <c r="E1751" t="s">
        <v>3546</v>
      </c>
    </row>
    <row r="1752" spans="1:5" x14ac:dyDescent="0.25">
      <c r="A1752">
        <v>29500570</v>
      </c>
      <c r="B1752" t="s">
        <v>3548</v>
      </c>
      <c r="C1752" t="s">
        <v>3549</v>
      </c>
      <c r="D1752" t="s">
        <v>3549</v>
      </c>
      <c r="E1752" t="s">
        <v>3548</v>
      </c>
    </row>
    <row r="1753" spans="1:5" x14ac:dyDescent="0.25">
      <c r="A1753">
        <v>29500574</v>
      </c>
      <c r="B1753" t="s">
        <v>3550</v>
      </c>
      <c r="C1753" t="s">
        <v>731</v>
      </c>
      <c r="D1753" t="s">
        <v>731</v>
      </c>
      <c r="E1753" t="s">
        <v>3550</v>
      </c>
    </row>
    <row r="1754" spans="1:5" x14ac:dyDescent="0.25">
      <c r="A1754">
        <v>29500575</v>
      </c>
      <c r="B1754" t="s">
        <v>3443</v>
      </c>
      <c r="C1754" t="s">
        <v>3444</v>
      </c>
      <c r="D1754" t="s">
        <v>3444</v>
      </c>
      <c r="E1754" t="s">
        <v>3443</v>
      </c>
    </row>
    <row r="1755" spans="1:5" x14ac:dyDescent="0.25">
      <c r="A1755">
        <v>29500576</v>
      </c>
      <c r="B1755" t="s">
        <v>3551</v>
      </c>
      <c r="C1755" t="s">
        <v>3552</v>
      </c>
      <c r="D1755" t="s">
        <v>3552</v>
      </c>
      <c r="E1755" t="s">
        <v>3551</v>
      </c>
    </row>
    <row r="1756" spans="1:5" x14ac:dyDescent="0.25">
      <c r="A1756">
        <v>29500577</v>
      </c>
      <c r="B1756" t="s">
        <v>3553</v>
      </c>
      <c r="C1756" t="s">
        <v>3554</v>
      </c>
      <c r="D1756" t="s">
        <v>3554</v>
      </c>
      <c r="E1756" t="s">
        <v>3553</v>
      </c>
    </row>
    <row r="1757" spans="1:5" x14ac:dyDescent="0.25">
      <c r="A1757">
        <v>29500578</v>
      </c>
      <c r="B1757" t="s">
        <v>3555</v>
      </c>
      <c r="C1757" t="s">
        <v>3556</v>
      </c>
      <c r="D1757" t="s">
        <v>3556</v>
      </c>
      <c r="E1757" t="s">
        <v>3555</v>
      </c>
    </row>
    <row r="1758" spans="1:5" x14ac:dyDescent="0.25">
      <c r="A1758">
        <v>29500579</v>
      </c>
      <c r="B1758" t="s">
        <v>3557</v>
      </c>
      <c r="C1758" t="s">
        <v>732</v>
      </c>
      <c r="D1758" t="s">
        <v>732</v>
      </c>
      <c r="E1758" t="s">
        <v>3557</v>
      </c>
    </row>
    <row r="1759" spans="1:5" x14ac:dyDescent="0.25">
      <c r="A1759">
        <v>29500580</v>
      </c>
      <c r="B1759" t="s">
        <v>3558</v>
      </c>
      <c r="C1759" t="s">
        <v>3559</v>
      </c>
      <c r="D1759" t="s">
        <v>3559</v>
      </c>
      <c r="E1759" t="s">
        <v>3558</v>
      </c>
    </row>
    <row r="1760" spans="1:5" x14ac:dyDescent="0.25">
      <c r="A1760">
        <v>29500581</v>
      </c>
      <c r="B1760" t="s">
        <v>3560</v>
      </c>
      <c r="C1760" t="s">
        <v>3561</v>
      </c>
      <c r="D1760" t="s">
        <v>3561</v>
      </c>
      <c r="E1760" t="s">
        <v>3560</v>
      </c>
    </row>
    <row r="1761" spans="1:5" x14ac:dyDescent="0.25">
      <c r="A1761">
        <v>29500582</v>
      </c>
      <c r="B1761" t="s">
        <v>3562</v>
      </c>
      <c r="C1761" t="s">
        <v>3563</v>
      </c>
      <c r="D1761" t="s">
        <v>3563</v>
      </c>
      <c r="E1761" t="s">
        <v>3562</v>
      </c>
    </row>
    <row r="1762" spans="1:5" x14ac:dyDescent="0.25">
      <c r="A1762">
        <v>29500583</v>
      </c>
      <c r="B1762" t="s">
        <v>3564</v>
      </c>
      <c r="C1762" t="s">
        <v>3565</v>
      </c>
      <c r="D1762" t="s">
        <v>3565</v>
      </c>
      <c r="E1762" t="s">
        <v>3564</v>
      </c>
    </row>
    <row r="1763" spans="1:5" x14ac:dyDescent="0.25">
      <c r="A1763">
        <v>29500584</v>
      </c>
      <c r="B1763" t="s">
        <v>3566</v>
      </c>
      <c r="C1763" t="s">
        <v>3567</v>
      </c>
      <c r="D1763" t="s">
        <v>3567</v>
      </c>
      <c r="E1763" t="s">
        <v>3566</v>
      </c>
    </row>
    <row r="1764" spans="1:5" x14ac:dyDescent="0.25">
      <c r="A1764">
        <v>29500585</v>
      </c>
      <c r="B1764" t="s">
        <v>3568</v>
      </c>
      <c r="C1764" t="s">
        <v>3569</v>
      </c>
      <c r="D1764" t="s">
        <v>3569</v>
      </c>
      <c r="E1764" t="s">
        <v>3568</v>
      </c>
    </row>
    <row r="1765" spans="1:5" x14ac:dyDescent="0.25">
      <c r="A1765">
        <v>29500586</v>
      </c>
      <c r="B1765" t="s">
        <v>3570</v>
      </c>
      <c r="C1765" t="s">
        <v>3571</v>
      </c>
      <c r="D1765" t="s">
        <v>3571</v>
      </c>
      <c r="E1765" t="s">
        <v>3570</v>
      </c>
    </row>
    <row r="1766" spans="1:5" x14ac:dyDescent="0.25">
      <c r="A1766">
        <v>29500587</v>
      </c>
      <c r="B1766" t="s">
        <v>3572</v>
      </c>
      <c r="C1766" t="s">
        <v>717</v>
      </c>
      <c r="D1766" t="s">
        <v>717</v>
      </c>
      <c r="E1766" t="s">
        <v>3572</v>
      </c>
    </row>
    <row r="1767" spans="1:5" x14ac:dyDescent="0.25">
      <c r="A1767">
        <v>29500588</v>
      </c>
      <c r="B1767" t="s">
        <v>3573</v>
      </c>
      <c r="C1767" t="s">
        <v>3574</v>
      </c>
      <c r="D1767" t="s">
        <v>3574</v>
      </c>
      <c r="E1767" t="s">
        <v>3573</v>
      </c>
    </row>
    <row r="1768" spans="1:5" x14ac:dyDescent="0.25">
      <c r="A1768">
        <v>29500589</v>
      </c>
      <c r="B1768" t="s">
        <v>3575</v>
      </c>
      <c r="C1768" t="s">
        <v>3576</v>
      </c>
      <c r="D1768" t="s">
        <v>3576</v>
      </c>
      <c r="E1768" t="s">
        <v>3575</v>
      </c>
    </row>
    <row r="1769" spans="1:5" x14ac:dyDescent="0.25">
      <c r="A1769">
        <v>29500590</v>
      </c>
      <c r="B1769" t="s">
        <v>3577</v>
      </c>
      <c r="C1769" t="s">
        <v>3578</v>
      </c>
      <c r="D1769" t="s">
        <v>3578</v>
      </c>
      <c r="E1769" t="s">
        <v>3577</v>
      </c>
    </row>
    <row r="1770" spans="1:5" x14ac:dyDescent="0.25">
      <c r="A1770">
        <v>29500591</v>
      </c>
      <c r="B1770" t="s">
        <v>3579</v>
      </c>
      <c r="C1770" t="s">
        <v>3580</v>
      </c>
      <c r="D1770" t="s">
        <v>3580</v>
      </c>
      <c r="E1770" t="s">
        <v>3579</v>
      </c>
    </row>
    <row r="1771" spans="1:5" x14ac:dyDescent="0.25">
      <c r="A1771">
        <v>29500592</v>
      </c>
      <c r="B1771" t="s">
        <v>3581</v>
      </c>
      <c r="C1771" t="s">
        <v>3582</v>
      </c>
      <c r="D1771" t="s">
        <v>3582</v>
      </c>
      <c r="E1771" t="s">
        <v>3581</v>
      </c>
    </row>
    <row r="1772" spans="1:5" x14ac:dyDescent="0.25">
      <c r="A1772">
        <v>29500593</v>
      </c>
      <c r="B1772" t="s">
        <v>3583</v>
      </c>
      <c r="C1772" t="s">
        <v>98</v>
      </c>
      <c r="D1772" t="s">
        <v>98</v>
      </c>
      <c r="E1772" t="s">
        <v>3583</v>
      </c>
    </row>
    <row r="1773" spans="1:5" x14ac:dyDescent="0.25">
      <c r="A1773">
        <v>29500594</v>
      </c>
      <c r="B1773" t="s">
        <v>3584</v>
      </c>
      <c r="C1773" t="s">
        <v>51</v>
      </c>
      <c r="D1773" t="s">
        <v>51</v>
      </c>
      <c r="E1773" t="s">
        <v>3584</v>
      </c>
    </row>
    <row r="1774" spans="1:5" x14ac:dyDescent="0.25">
      <c r="A1774">
        <v>29500598</v>
      </c>
      <c r="B1774" t="s">
        <v>3585</v>
      </c>
      <c r="C1774" t="s">
        <v>491</v>
      </c>
      <c r="D1774" t="s">
        <v>491</v>
      </c>
      <c r="E1774" t="s">
        <v>3585</v>
      </c>
    </row>
    <row r="1775" spans="1:5" x14ac:dyDescent="0.25">
      <c r="A1775">
        <v>29500599</v>
      </c>
      <c r="B1775" t="s">
        <v>3586</v>
      </c>
      <c r="C1775" t="s">
        <v>3587</v>
      </c>
      <c r="D1775" t="s">
        <v>3587</v>
      </c>
      <c r="E1775" t="s">
        <v>3586</v>
      </c>
    </row>
    <row r="1776" spans="1:5" x14ac:dyDescent="0.25">
      <c r="A1776">
        <v>29500600</v>
      </c>
      <c r="B1776" t="s">
        <v>3588</v>
      </c>
      <c r="C1776" t="s">
        <v>3589</v>
      </c>
      <c r="D1776" t="s">
        <v>3589</v>
      </c>
      <c r="E1776" t="s">
        <v>3588</v>
      </c>
    </row>
    <row r="1777" spans="1:5" x14ac:dyDescent="0.25">
      <c r="A1777">
        <v>29500601</v>
      </c>
      <c r="B1777" t="s">
        <v>3590</v>
      </c>
      <c r="C1777" t="s">
        <v>3591</v>
      </c>
      <c r="D1777" t="s">
        <v>3591</v>
      </c>
      <c r="E1777" t="s">
        <v>3590</v>
      </c>
    </row>
    <row r="1778" spans="1:5" x14ac:dyDescent="0.25">
      <c r="A1778">
        <v>29500602</v>
      </c>
      <c r="B1778" t="s">
        <v>3592</v>
      </c>
      <c r="C1778" t="s">
        <v>3593</v>
      </c>
      <c r="D1778" t="s">
        <v>3593</v>
      </c>
      <c r="E1778" t="s">
        <v>3592</v>
      </c>
    </row>
    <row r="1779" spans="1:5" x14ac:dyDescent="0.25">
      <c r="A1779">
        <v>29500604</v>
      </c>
      <c r="B1779" t="s">
        <v>3594</v>
      </c>
      <c r="C1779" t="s">
        <v>3595</v>
      </c>
      <c r="D1779" t="s">
        <v>3595</v>
      </c>
      <c r="E1779" t="s">
        <v>3594</v>
      </c>
    </row>
    <row r="1780" spans="1:5" x14ac:dyDescent="0.25">
      <c r="A1780">
        <v>29500605</v>
      </c>
      <c r="B1780" t="s">
        <v>3596</v>
      </c>
      <c r="C1780" t="s">
        <v>493</v>
      </c>
      <c r="D1780" t="s">
        <v>493</v>
      </c>
      <c r="E1780" t="s">
        <v>3596</v>
      </c>
    </row>
    <row r="1781" spans="1:5" x14ac:dyDescent="0.25">
      <c r="A1781">
        <v>29500606</v>
      </c>
      <c r="B1781" t="s">
        <v>3597</v>
      </c>
      <c r="C1781" t="s">
        <v>48</v>
      </c>
      <c r="D1781" t="s">
        <v>48</v>
      </c>
      <c r="E1781" t="s">
        <v>3597</v>
      </c>
    </row>
    <row r="1782" spans="1:5" x14ac:dyDescent="0.25">
      <c r="A1782">
        <v>29500607</v>
      </c>
      <c r="B1782" t="s">
        <v>3598</v>
      </c>
      <c r="C1782" t="s">
        <v>3599</v>
      </c>
      <c r="D1782" t="s">
        <v>3599</v>
      </c>
      <c r="E1782" t="s">
        <v>3598</v>
      </c>
    </row>
    <row r="1783" spans="1:5" x14ac:dyDescent="0.25">
      <c r="A1783">
        <v>29500608</v>
      </c>
      <c r="B1783" t="s">
        <v>3600</v>
      </c>
      <c r="C1783" t="s">
        <v>3601</v>
      </c>
      <c r="D1783" t="s">
        <v>3601</v>
      </c>
      <c r="E1783" t="s">
        <v>3600</v>
      </c>
    </row>
    <row r="1784" spans="1:5" x14ac:dyDescent="0.25">
      <c r="A1784">
        <v>29500609</v>
      </c>
      <c r="B1784" t="s">
        <v>3602</v>
      </c>
      <c r="C1784" t="s">
        <v>3603</v>
      </c>
      <c r="D1784" t="s">
        <v>3603</v>
      </c>
      <c r="E1784" t="s">
        <v>3602</v>
      </c>
    </row>
    <row r="1785" spans="1:5" x14ac:dyDescent="0.25">
      <c r="A1785">
        <v>29500612</v>
      </c>
      <c r="B1785" t="s">
        <v>3604</v>
      </c>
      <c r="C1785" t="s">
        <v>3605</v>
      </c>
      <c r="D1785" t="s">
        <v>3605</v>
      </c>
      <c r="E1785" t="s">
        <v>3604</v>
      </c>
    </row>
    <row r="1786" spans="1:5" x14ac:dyDescent="0.25">
      <c r="A1786">
        <v>29500613</v>
      </c>
      <c r="B1786" t="s">
        <v>3606</v>
      </c>
      <c r="C1786" t="s">
        <v>47</v>
      </c>
      <c r="D1786" t="s">
        <v>47</v>
      </c>
      <c r="E1786" t="s">
        <v>3606</v>
      </c>
    </row>
    <row r="1787" spans="1:5" x14ac:dyDescent="0.25">
      <c r="A1787">
        <v>29500614</v>
      </c>
      <c r="B1787" t="s">
        <v>3607</v>
      </c>
      <c r="C1787" t="s">
        <v>3608</v>
      </c>
      <c r="D1787" t="s">
        <v>3608</v>
      </c>
      <c r="E1787" t="s">
        <v>3607</v>
      </c>
    </row>
    <row r="1788" spans="1:5" x14ac:dyDescent="0.25">
      <c r="A1788">
        <v>29500615</v>
      </c>
      <c r="B1788" t="s">
        <v>3609</v>
      </c>
      <c r="C1788" t="s">
        <v>3610</v>
      </c>
      <c r="D1788" t="s">
        <v>3610</v>
      </c>
      <c r="E1788" t="s">
        <v>3609</v>
      </c>
    </row>
    <row r="1789" spans="1:5" x14ac:dyDescent="0.25">
      <c r="A1789">
        <v>29500616</v>
      </c>
      <c r="B1789" t="s">
        <v>3611</v>
      </c>
      <c r="C1789" t="s">
        <v>512</v>
      </c>
      <c r="D1789" t="s">
        <v>512</v>
      </c>
      <c r="E1789" t="s">
        <v>3611</v>
      </c>
    </row>
    <row r="1790" spans="1:5" x14ac:dyDescent="0.25">
      <c r="A1790">
        <v>29500617</v>
      </c>
      <c r="B1790" t="s">
        <v>3612</v>
      </c>
      <c r="C1790" t="s">
        <v>3613</v>
      </c>
      <c r="D1790" t="s">
        <v>3613</v>
      </c>
      <c r="E1790" t="s">
        <v>3612</v>
      </c>
    </row>
    <row r="1791" spans="1:5" x14ac:dyDescent="0.25">
      <c r="A1791">
        <v>29500618</v>
      </c>
      <c r="B1791" t="s">
        <v>3614</v>
      </c>
      <c r="C1791" t="s">
        <v>3615</v>
      </c>
      <c r="D1791" t="s">
        <v>3615</v>
      </c>
      <c r="E1791" t="s">
        <v>3614</v>
      </c>
    </row>
    <row r="1792" spans="1:5" x14ac:dyDescent="0.25">
      <c r="A1792">
        <v>29500619</v>
      </c>
      <c r="B1792" t="s">
        <v>3616</v>
      </c>
      <c r="C1792" t="s">
        <v>3617</v>
      </c>
      <c r="D1792" t="s">
        <v>3617</v>
      </c>
      <c r="E1792" t="s">
        <v>3616</v>
      </c>
    </row>
    <row r="1793" spans="1:5" x14ac:dyDescent="0.25">
      <c r="A1793">
        <v>29500620</v>
      </c>
      <c r="B1793" t="s">
        <v>3618</v>
      </c>
      <c r="C1793" t="s">
        <v>81</v>
      </c>
      <c r="D1793" t="s">
        <v>81</v>
      </c>
      <c r="E1793" t="s">
        <v>3618</v>
      </c>
    </row>
    <row r="1794" spans="1:5" x14ac:dyDescent="0.25">
      <c r="A1794">
        <v>29500621</v>
      </c>
      <c r="B1794" t="s">
        <v>3619</v>
      </c>
      <c r="C1794" t="s">
        <v>3620</v>
      </c>
      <c r="D1794" t="s">
        <v>3620</v>
      </c>
      <c r="E1794" t="s">
        <v>3619</v>
      </c>
    </row>
    <row r="1795" spans="1:5" x14ac:dyDescent="0.25">
      <c r="A1795">
        <v>29500622</v>
      </c>
      <c r="B1795" t="s">
        <v>3621</v>
      </c>
      <c r="C1795" t="s">
        <v>89</v>
      </c>
      <c r="D1795" t="s">
        <v>89</v>
      </c>
      <c r="E1795" t="s">
        <v>3621</v>
      </c>
    </row>
    <row r="1796" spans="1:5" x14ac:dyDescent="0.25">
      <c r="A1796">
        <v>29500623</v>
      </c>
      <c r="B1796" t="s">
        <v>3622</v>
      </c>
      <c r="C1796" t="s">
        <v>3623</v>
      </c>
      <c r="D1796" t="s">
        <v>3623</v>
      </c>
      <c r="E1796" t="s">
        <v>3622</v>
      </c>
    </row>
    <row r="1797" spans="1:5" x14ac:dyDescent="0.25">
      <c r="A1797">
        <v>29500624</v>
      </c>
      <c r="B1797" t="s">
        <v>3624</v>
      </c>
      <c r="C1797" t="s">
        <v>3625</v>
      </c>
      <c r="D1797" t="s">
        <v>3625</v>
      </c>
      <c r="E1797" t="s">
        <v>3624</v>
      </c>
    </row>
    <row r="1798" spans="1:5" x14ac:dyDescent="0.25">
      <c r="A1798">
        <v>29500658</v>
      </c>
      <c r="B1798" t="s">
        <v>3626</v>
      </c>
      <c r="C1798" t="s">
        <v>3627</v>
      </c>
      <c r="D1798" t="s">
        <v>3627</v>
      </c>
      <c r="E1798" t="s">
        <v>3626</v>
      </c>
    </row>
    <row r="1799" spans="1:5" x14ac:dyDescent="0.25">
      <c r="A1799">
        <v>29500693</v>
      </c>
      <c r="B1799" t="s">
        <v>3628</v>
      </c>
      <c r="C1799" t="s">
        <v>3629</v>
      </c>
      <c r="D1799" t="s">
        <v>3629</v>
      </c>
      <c r="E1799" t="s">
        <v>3628</v>
      </c>
    </row>
    <row r="1800" spans="1:5" x14ac:dyDescent="0.25">
      <c r="A1800">
        <v>29500697</v>
      </c>
      <c r="B1800" t="s">
        <v>3630</v>
      </c>
      <c r="C1800" t="s">
        <v>3631</v>
      </c>
      <c r="D1800" t="s">
        <v>3631</v>
      </c>
      <c r="E1800" t="s">
        <v>3630</v>
      </c>
    </row>
    <row r="1801" spans="1:5" x14ac:dyDescent="0.25">
      <c r="A1801">
        <v>29500698</v>
      </c>
      <c r="B1801" t="s">
        <v>3632</v>
      </c>
      <c r="C1801" t="s">
        <v>3633</v>
      </c>
      <c r="D1801" t="s">
        <v>3633</v>
      </c>
      <c r="E1801" t="s">
        <v>3632</v>
      </c>
    </row>
    <row r="1802" spans="1:5" x14ac:dyDescent="0.25">
      <c r="A1802">
        <v>29500719</v>
      </c>
      <c r="B1802" t="s">
        <v>3634</v>
      </c>
      <c r="C1802" t="s">
        <v>478</v>
      </c>
      <c r="D1802" t="s">
        <v>478</v>
      </c>
      <c r="E1802" t="s">
        <v>3634</v>
      </c>
    </row>
    <row r="1803" spans="1:5" x14ac:dyDescent="0.25">
      <c r="A1803">
        <v>29500721</v>
      </c>
      <c r="B1803" t="s">
        <v>3635</v>
      </c>
      <c r="C1803" t="s">
        <v>3636</v>
      </c>
      <c r="D1803" t="s">
        <v>3636</v>
      </c>
      <c r="E1803" t="s">
        <v>3635</v>
      </c>
    </row>
    <row r="1804" spans="1:5" x14ac:dyDescent="0.25">
      <c r="A1804">
        <v>29500722</v>
      </c>
      <c r="B1804" t="s">
        <v>3637</v>
      </c>
      <c r="C1804" t="s">
        <v>3638</v>
      </c>
      <c r="D1804" t="s">
        <v>3638</v>
      </c>
      <c r="E1804" t="s">
        <v>3637</v>
      </c>
    </row>
    <row r="1805" spans="1:5" x14ac:dyDescent="0.25">
      <c r="A1805">
        <v>29500723</v>
      </c>
      <c r="B1805" t="s">
        <v>3639</v>
      </c>
      <c r="C1805" t="s">
        <v>3640</v>
      </c>
      <c r="D1805" t="s">
        <v>3640</v>
      </c>
      <c r="E1805" t="s">
        <v>3639</v>
      </c>
    </row>
    <row r="1806" spans="1:5" x14ac:dyDescent="0.25">
      <c r="A1806">
        <v>29500724</v>
      </c>
      <c r="B1806" t="s">
        <v>3641</v>
      </c>
      <c r="C1806" t="s">
        <v>3642</v>
      </c>
      <c r="D1806" t="s">
        <v>3642</v>
      </c>
      <c r="E1806" t="s">
        <v>3641</v>
      </c>
    </row>
    <row r="1807" spans="1:5" x14ac:dyDescent="0.25">
      <c r="A1807">
        <v>29500725</v>
      </c>
      <c r="B1807" t="s">
        <v>3643</v>
      </c>
      <c r="C1807" t="s">
        <v>3644</v>
      </c>
      <c r="D1807" t="s">
        <v>3644</v>
      </c>
      <c r="E1807" t="s">
        <v>3643</v>
      </c>
    </row>
    <row r="1808" spans="1:5" x14ac:dyDescent="0.25">
      <c r="A1808">
        <v>29500726</v>
      </c>
      <c r="B1808" t="s">
        <v>3645</v>
      </c>
      <c r="C1808" t="s">
        <v>3646</v>
      </c>
      <c r="D1808" t="s">
        <v>3646</v>
      </c>
      <c r="E1808" t="s">
        <v>3645</v>
      </c>
    </row>
    <row r="1809" spans="1:5" x14ac:dyDescent="0.25">
      <c r="A1809">
        <v>29500728</v>
      </c>
      <c r="B1809" t="s">
        <v>3647</v>
      </c>
      <c r="C1809" t="s">
        <v>3648</v>
      </c>
      <c r="D1809" t="s">
        <v>3648</v>
      </c>
      <c r="E1809" t="s">
        <v>3647</v>
      </c>
    </row>
    <row r="1810" spans="1:5" x14ac:dyDescent="0.25">
      <c r="A1810">
        <v>29500729</v>
      </c>
      <c r="B1810" t="s">
        <v>3635</v>
      </c>
      <c r="C1810" t="s">
        <v>3649</v>
      </c>
      <c r="D1810" t="s">
        <v>3649</v>
      </c>
      <c r="E1810" t="s">
        <v>3635</v>
      </c>
    </row>
    <row r="1811" spans="1:5" x14ac:dyDescent="0.25">
      <c r="A1811">
        <v>29500730</v>
      </c>
      <c r="B1811" t="s">
        <v>3650</v>
      </c>
      <c r="C1811" t="s">
        <v>3651</v>
      </c>
      <c r="D1811" t="s">
        <v>3651</v>
      </c>
      <c r="E1811" t="s">
        <v>3650</v>
      </c>
    </row>
    <row r="1812" spans="1:5" x14ac:dyDescent="0.25">
      <c r="A1812">
        <v>29500731</v>
      </c>
      <c r="B1812" t="s">
        <v>3652</v>
      </c>
      <c r="C1812" t="s">
        <v>3653</v>
      </c>
      <c r="D1812" t="s">
        <v>3653</v>
      </c>
      <c r="E1812" t="s">
        <v>3652</v>
      </c>
    </row>
    <row r="1813" spans="1:5" x14ac:dyDescent="0.25">
      <c r="A1813">
        <v>29500733</v>
      </c>
      <c r="B1813" t="s">
        <v>3654</v>
      </c>
      <c r="C1813" t="s">
        <v>3655</v>
      </c>
      <c r="D1813" t="s">
        <v>3655</v>
      </c>
      <c r="E1813" t="s">
        <v>3654</v>
      </c>
    </row>
    <row r="1814" spans="1:5" x14ac:dyDescent="0.25">
      <c r="A1814">
        <v>29500734</v>
      </c>
      <c r="B1814" t="s">
        <v>3656</v>
      </c>
      <c r="C1814" t="s">
        <v>110</v>
      </c>
      <c r="D1814" t="s">
        <v>110</v>
      </c>
      <c r="E1814" t="s">
        <v>3656</v>
      </c>
    </row>
    <row r="1815" spans="1:5" x14ac:dyDescent="0.25">
      <c r="A1815">
        <v>29500735</v>
      </c>
      <c r="B1815" t="s">
        <v>3657</v>
      </c>
      <c r="C1815" t="s">
        <v>3658</v>
      </c>
      <c r="D1815" t="s">
        <v>3658</v>
      </c>
      <c r="E1815" t="s">
        <v>3657</v>
      </c>
    </row>
    <row r="1816" spans="1:5" x14ac:dyDescent="0.25">
      <c r="A1816">
        <v>29500736</v>
      </c>
      <c r="B1816" t="s">
        <v>3659</v>
      </c>
      <c r="C1816" t="s">
        <v>3660</v>
      </c>
      <c r="D1816" t="s">
        <v>3660</v>
      </c>
      <c r="E1816" t="s">
        <v>3659</v>
      </c>
    </row>
    <row r="1817" spans="1:5" x14ac:dyDescent="0.25">
      <c r="A1817">
        <v>29500737</v>
      </c>
      <c r="B1817" t="s">
        <v>3661</v>
      </c>
      <c r="C1817" t="s">
        <v>3662</v>
      </c>
      <c r="D1817" t="s">
        <v>3662</v>
      </c>
      <c r="E1817" t="s">
        <v>3661</v>
      </c>
    </row>
    <row r="1818" spans="1:5" x14ac:dyDescent="0.25">
      <c r="A1818">
        <v>29500738</v>
      </c>
      <c r="B1818" t="s">
        <v>3645</v>
      </c>
      <c r="C1818" t="s">
        <v>3663</v>
      </c>
      <c r="D1818" t="s">
        <v>3663</v>
      </c>
      <c r="E1818" t="s">
        <v>3645</v>
      </c>
    </row>
    <row r="1819" spans="1:5" x14ac:dyDescent="0.25">
      <c r="A1819">
        <v>29500739</v>
      </c>
      <c r="B1819" t="s">
        <v>3664</v>
      </c>
      <c r="C1819" t="s">
        <v>3665</v>
      </c>
      <c r="D1819" t="s">
        <v>3665</v>
      </c>
      <c r="E1819" t="s">
        <v>3664</v>
      </c>
    </row>
    <row r="1820" spans="1:5" x14ac:dyDescent="0.25">
      <c r="A1820">
        <v>29500740</v>
      </c>
      <c r="B1820" t="s">
        <v>3666</v>
      </c>
      <c r="C1820" t="s">
        <v>3667</v>
      </c>
      <c r="D1820" t="s">
        <v>3667</v>
      </c>
      <c r="E1820" t="s">
        <v>3666</v>
      </c>
    </row>
    <row r="1821" spans="1:5" x14ac:dyDescent="0.25">
      <c r="A1821">
        <v>29500743</v>
      </c>
      <c r="B1821" t="s">
        <v>3668</v>
      </c>
      <c r="C1821" t="s">
        <v>3669</v>
      </c>
      <c r="D1821" t="s">
        <v>3669</v>
      </c>
      <c r="E1821" t="s">
        <v>3668</v>
      </c>
    </row>
    <row r="1822" spans="1:5" x14ac:dyDescent="0.25">
      <c r="A1822">
        <v>29500744</v>
      </c>
      <c r="B1822" t="s">
        <v>3670</v>
      </c>
      <c r="C1822" t="s">
        <v>3671</v>
      </c>
      <c r="D1822" t="s">
        <v>3671</v>
      </c>
      <c r="E1822" t="s">
        <v>3670</v>
      </c>
    </row>
    <row r="1823" spans="1:5" x14ac:dyDescent="0.25">
      <c r="A1823">
        <v>29500745</v>
      </c>
      <c r="B1823" t="s">
        <v>3635</v>
      </c>
      <c r="C1823" t="s">
        <v>3672</v>
      </c>
      <c r="D1823" t="s">
        <v>3672</v>
      </c>
      <c r="E1823" t="s">
        <v>3635</v>
      </c>
    </row>
    <row r="1824" spans="1:5" x14ac:dyDescent="0.25">
      <c r="A1824">
        <v>29500746</v>
      </c>
      <c r="B1824" t="s">
        <v>3673</v>
      </c>
      <c r="C1824" t="s">
        <v>3674</v>
      </c>
      <c r="D1824" t="s">
        <v>3674</v>
      </c>
      <c r="E1824" t="s">
        <v>3673</v>
      </c>
    </row>
    <row r="1825" spans="1:5" x14ac:dyDescent="0.25">
      <c r="A1825">
        <v>29500747</v>
      </c>
      <c r="B1825" t="s">
        <v>3675</v>
      </c>
      <c r="C1825" t="s">
        <v>3676</v>
      </c>
      <c r="D1825" t="s">
        <v>3676</v>
      </c>
      <c r="E1825" t="s">
        <v>3675</v>
      </c>
    </row>
    <row r="1826" spans="1:5" x14ac:dyDescent="0.25">
      <c r="A1826">
        <v>29500748</v>
      </c>
      <c r="B1826" t="s">
        <v>3677</v>
      </c>
      <c r="C1826" t="s">
        <v>3678</v>
      </c>
      <c r="D1826" t="s">
        <v>3678</v>
      </c>
      <c r="E1826" t="s">
        <v>3677</v>
      </c>
    </row>
    <row r="1827" spans="1:5" x14ac:dyDescent="0.25">
      <c r="A1827">
        <v>29500753</v>
      </c>
      <c r="B1827" t="s">
        <v>3679</v>
      </c>
      <c r="C1827" t="s">
        <v>3680</v>
      </c>
      <c r="D1827" t="s">
        <v>3680</v>
      </c>
      <c r="E1827" t="s">
        <v>3679</v>
      </c>
    </row>
    <row r="1828" spans="1:5" x14ac:dyDescent="0.25">
      <c r="A1828">
        <v>29500754</v>
      </c>
      <c r="B1828" t="s">
        <v>3681</v>
      </c>
      <c r="C1828" t="s">
        <v>67</v>
      </c>
      <c r="D1828" t="s">
        <v>67</v>
      </c>
      <c r="E1828" t="s">
        <v>3681</v>
      </c>
    </row>
    <row r="1829" spans="1:5" x14ac:dyDescent="0.25">
      <c r="A1829">
        <v>29500755</v>
      </c>
      <c r="B1829" t="s">
        <v>3682</v>
      </c>
      <c r="C1829" t="s">
        <v>3683</v>
      </c>
      <c r="D1829" t="s">
        <v>3683</v>
      </c>
      <c r="E1829" t="s">
        <v>3682</v>
      </c>
    </row>
    <row r="1830" spans="1:5" x14ac:dyDescent="0.25">
      <c r="A1830">
        <v>29500756</v>
      </c>
      <c r="B1830" t="s">
        <v>3684</v>
      </c>
      <c r="C1830" t="s">
        <v>3685</v>
      </c>
      <c r="D1830" t="s">
        <v>3685</v>
      </c>
      <c r="E1830" t="s">
        <v>3684</v>
      </c>
    </row>
    <row r="1831" spans="1:5" x14ac:dyDescent="0.25">
      <c r="A1831">
        <v>29500762</v>
      </c>
      <c r="B1831" t="s">
        <v>3686</v>
      </c>
      <c r="C1831" t="s">
        <v>3687</v>
      </c>
      <c r="D1831" t="s">
        <v>3687</v>
      </c>
      <c r="E1831" t="s">
        <v>3686</v>
      </c>
    </row>
    <row r="1832" spans="1:5" x14ac:dyDescent="0.25">
      <c r="A1832">
        <v>29500771</v>
      </c>
      <c r="B1832" t="s">
        <v>3688</v>
      </c>
      <c r="C1832" t="s">
        <v>3689</v>
      </c>
      <c r="D1832" t="s">
        <v>3689</v>
      </c>
      <c r="E1832" t="s">
        <v>3688</v>
      </c>
    </row>
    <row r="1833" spans="1:5" x14ac:dyDescent="0.25">
      <c r="A1833">
        <v>29500774</v>
      </c>
      <c r="B1833" t="s">
        <v>3690</v>
      </c>
      <c r="C1833" t="s">
        <v>3691</v>
      </c>
      <c r="D1833" t="s">
        <v>3691</v>
      </c>
      <c r="E1833" t="s">
        <v>3690</v>
      </c>
    </row>
    <row r="1834" spans="1:5" x14ac:dyDescent="0.25">
      <c r="A1834">
        <v>29500775</v>
      </c>
      <c r="B1834" t="s">
        <v>3692</v>
      </c>
      <c r="C1834" t="s">
        <v>3693</v>
      </c>
      <c r="D1834" t="s">
        <v>3693</v>
      </c>
      <c r="E1834" t="s">
        <v>3692</v>
      </c>
    </row>
    <row r="1835" spans="1:5" x14ac:dyDescent="0.25">
      <c r="A1835">
        <v>29500776</v>
      </c>
      <c r="B1835" t="s">
        <v>3694</v>
      </c>
      <c r="C1835" t="s">
        <v>57</v>
      </c>
      <c r="D1835" t="s">
        <v>57</v>
      </c>
      <c r="E1835" t="s">
        <v>3694</v>
      </c>
    </row>
    <row r="1836" spans="1:5" x14ac:dyDescent="0.25">
      <c r="A1836">
        <v>29500790</v>
      </c>
      <c r="B1836" t="s">
        <v>3695</v>
      </c>
      <c r="C1836" t="s">
        <v>3696</v>
      </c>
      <c r="D1836" t="s">
        <v>3696</v>
      </c>
      <c r="E1836" t="s">
        <v>3695</v>
      </c>
    </row>
    <row r="1837" spans="1:5" x14ac:dyDescent="0.25">
      <c r="A1837">
        <v>29500791</v>
      </c>
      <c r="B1837" t="s">
        <v>3697</v>
      </c>
      <c r="C1837" t="s">
        <v>3698</v>
      </c>
      <c r="D1837" t="s">
        <v>3698</v>
      </c>
      <c r="E1837" t="s">
        <v>3697</v>
      </c>
    </row>
    <row r="1838" spans="1:5" x14ac:dyDescent="0.25">
      <c r="A1838">
        <v>29500792</v>
      </c>
      <c r="B1838" t="s">
        <v>3699</v>
      </c>
      <c r="C1838" t="s">
        <v>3700</v>
      </c>
      <c r="D1838" t="s">
        <v>3700</v>
      </c>
      <c r="E1838" t="s">
        <v>3699</v>
      </c>
    </row>
    <row r="1839" spans="1:5" x14ac:dyDescent="0.25">
      <c r="A1839">
        <v>29500793</v>
      </c>
      <c r="B1839" t="s">
        <v>3701</v>
      </c>
      <c r="C1839" t="s">
        <v>3702</v>
      </c>
      <c r="D1839" t="s">
        <v>3702</v>
      </c>
      <c r="E1839" t="s">
        <v>3701</v>
      </c>
    </row>
    <row r="1840" spans="1:5" x14ac:dyDescent="0.25">
      <c r="A1840">
        <v>29500797</v>
      </c>
      <c r="B1840" t="s">
        <v>3703</v>
      </c>
      <c r="C1840" t="s">
        <v>3704</v>
      </c>
      <c r="D1840" t="s">
        <v>3704</v>
      </c>
      <c r="E1840" t="s">
        <v>3703</v>
      </c>
    </row>
    <row r="1841" spans="1:5" x14ac:dyDescent="0.25">
      <c r="A1841">
        <v>29500798</v>
      </c>
      <c r="B1841" t="s">
        <v>3705</v>
      </c>
      <c r="C1841" t="s">
        <v>3706</v>
      </c>
      <c r="D1841" t="s">
        <v>3706</v>
      </c>
      <c r="E1841" t="s">
        <v>3705</v>
      </c>
    </row>
    <row r="1842" spans="1:5" x14ac:dyDescent="0.25">
      <c r="A1842">
        <v>29500799</v>
      </c>
      <c r="B1842" t="s">
        <v>3707</v>
      </c>
      <c r="C1842" t="s">
        <v>3708</v>
      </c>
      <c r="D1842" t="s">
        <v>3708</v>
      </c>
      <c r="E1842" t="s">
        <v>3707</v>
      </c>
    </row>
    <row r="1843" spans="1:5" x14ac:dyDescent="0.25">
      <c r="A1843">
        <v>29500800</v>
      </c>
      <c r="B1843" t="s">
        <v>3709</v>
      </c>
      <c r="C1843" t="s">
        <v>3710</v>
      </c>
      <c r="D1843" t="s">
        <v>3710</v>
      </c>
      <c r="E1843" t="s">
        <v>3709</v>
      </c>
    </row>
    <row r="1844" spans="1:5" x14ac:dyDescent="0.25">
      <c r="A1844">
        <v>29500801</v>
      </c>
      <c r="B1844" t="s">
        <v>3711</v>
      </c>
      <c r="C1844" t="s">
        <v>3712</v>
      </c>
      <c r="D1844" t="s">
        <v>3712</v>
      </c>
      <c r="E1844" t="s">
        <v>3711</v>
      </c>
    </row>
    <row r="1845" spans="1:5" x14ac:dyDescent="0.25">
      <c r="A1845">
        <v>29500802</v>
      </c>
      <c r="B1845" t="s">
        <v>3713</v>
      </c>
      <c r="C1845" t="s">
        <v>3714</v>
      </c>
      <c r="D1845" t="s">
        <v>3714</v>
      </c>
      <c r="E1845" t="s">
        <v>3713</v>
      </c>
    </row>
    <row r="1846" spans="1:5" x14ac:dyDescent="0.25">
      <c r="A1846">
        <v>29500803</v>
      </c>
      <c r="B1846" t="s">
        <v>3715</v>
      </c>
      <c r="C1846" t="s">
        <v>3716</v>
      </c>
      <c r="D1846" t="s">
        <v>3716</v>
      </c>
      <c r="E1846" t="s">
        <v>3715</v>
      </c>
    </row>
    <row r="1847" spans="1:5" x14ac:dyDescent="0.25">
      <c r="A1847">
        <v>29500804</v>
      </c>
      <c r="B1847" t="s">
        <v>3717</v>
      </c>
      <c r="C1847" t="s">
        <v>3718</v>
      </c>
      <c r="D1847" t="s">
        <v>3718</v>
      </c>
      <c r="E1847" t="s">
        <v>3717</v>
      </c>
    </row>
    <row r="1848" spans="1:5" x14ac:dyDescent="0.25">
      <c r="A1848">
        <v>29500805</v>
      </c>
      <c r="B1848" t="s">
        <v>3719</v>
      </c>
      <c r="C1848" t="s">
        <v>3720</v>
      </c>
      <c r="D1848" t="s">
        <v>3720</v>
      </c>
      <c r="E1848" t="s">
        <v>3719</v>
      </c>
    </row>
    <row r="1849" spans="1:5" x14ac:dyDescent="0.25">
      <c r="A1849">
        <v>29500806</v>
      </c>
      <c r="B1849" t="s">
        <v>3721</v>
      </c>
      <c r="C1849" t="s">
        <v>3722</v>
      </c>
      <c r="D1849" t="s">
        <v>3722</v>
      </c>
      <c r="E1849" t="s">
        <v>3721</v>
      </c>
    </row>
    <row r="1850" spans="1:5" x14ac:dyDescent="0.25">
      <c r="A1850">
        <v>29500807</v>
      </c>
      <c r="B1850" t="s">
        <v>3723</v>
      </c>
      <c r="C1850" t="s">
        <v>3724</v>
      </c>
      <c r="D1850" t="s">
        <v>3724</v>
      </c>
      <c r="E1850" t="s">
        <v>3723</v>
      </c>
    </row>
    <row r="1851" spans="1:5" x14ac:dyDescent="0.25">
      <c r="A1851">
        <v>29500808</v>
      </c>
      <c r="B1851" t="s">
        <v>3725</v>
      </c>
      <c r="C1851" t="s">
        <v>3726</v>
      </c>
      <c r="D1851" t="s">
        <v>3726</v>
      </c>
      <c r="E1851" t="s">
        <v>3725</v>
      </c>
    </row>
    <row r="1852" spans="1:5" x14ac:dyDescent="0.25">
      <c r="A1852">
        <v>29500809</v>
      </c>
      <c r="B1852" t="s">
        <v>3727</v>
      </c>
      <c r="C1852" t="s">
        <v>3728</v>
      </c>
      <c r="D1852" t="s">
        <v>3728</v>
      </c>
      <c r="E1852" t="s">
        <v>3727</v>
      </c>
    </row>
    <row r="1853" spans="1:5" x14ac:dyDescent="0.25">
      <c r="A1853">
        <v>29500810</v>
      </c>
      <c r="B1853" t="s">
        <v>3635</v>
      </c>
      <c r="C1853" t="s">
        <v>3729</v>
      </c>
      <c r="D1853" t="s">
        <v>3729</v>
      </c>
      <c r="E1853" t="s">
        <v>3635</v>
      </c>
    </row>
    <row r="1854" spans="1:5" x14ac:dyDescent="0.25">
      <c r="A1854">
        <v>29500811</v>
      </c>
      <c r="B1854" t="s">
        <v>3730</v>
      </c>
      <c r="C1854" t="s">
        <v>3731</v>
      </c>
      <c r="D1854" t="s">
        <v>3731</v>
      </c>
      <c r="E1854" t="s">
        <v>3730</v>
      </c>
    </row>
    <row r="1855" spans="1:5" x14ac:dyDescent="0.25">
      <c r="A1855">
        <v>29500812</v>
      </c>
      <c r="B1855" t="s">
        <v>3654</v>
      </c>
      <c r="C1855" t="s">
        <v>3732</v>
      </c>
      <c r="D1855" t="s">
        <v>3732</v>
      </c>
      <c r="E1855" t="s">
        <v>3654</v>
      </c>
    </row>
    <row r="1856" spans="1:5" x14ac:dyDescent="0.25">
      <c r="A1856">
        <v>29500813</v>
      </c>
      <c r="B1856" t="s">
        <v>3733</v>
      </c>
      <c r="C1856" t="s">
        <v>3734</v>
      </c>
      <c r="D1856" t="s">
        <v>3734</v>
      </c>
      <c r="E1856" t="s">
        <v>3733</v>
      </c>
    </row>
    <row r="1857" spans="1:5" x14ac:dyDescent="0.25">
      <c r="A1857">
        <v>29500814</v>
      </c>
      <c r="B1857" t="s">
        <v>3735</v>
      </c>
      <c r="C1857" t="s">
        <v>3736</v>
      </c>
      <c r="D1857" t="s">
        <v>3736</v>
      </c>
      <c r="E1857" t="s">
        <v>3735</v>
      </c>
    </row>
    <row r="1858" spans="1:5" x14ac:dyDescent="0.25">
      <c r="A1858">
        <v>29500816</v>
      </c>
      <c r="B1858" t="s">
        <v>3737</v>
      </c>
      <c r="C1858" t="s">
        <v>372</v>
      </c>
      <c r="D1858" t="s">
        <v>372</v>
      </c>
      <c r="E1858" t="s">
        <v>3737</v>
      </c>
    </row>
    <row r="1859" spans="1:5" x14ac:dyDescent="0.25">
      <c r="A1859">
        <v>29500817</v>
      </c>
      <c r="B1859" t="s">
        <v>3738</v>
      </c>
      <c r="C1859" t="s">
        <v>501</v>
      </c>
      <c r="D1859" t="s">
        <v>501</v>
      </c>
      <c r="E1859" t="s">
        <v>3738</v>
      </c>
    </row>
    <row r="1860" spans="1:5" x14ac:dyDescent="0.25">
      <c r="A1860">
        <v>29500819</v>
      </c>
      <c r="B1860" t="s">
        <v>3739</v>
      </c>
      <c r="C1860" t="s">
        <v>3740</v>
      </c>
      <c r="D1860" t="s">
        <v>3740</v>
      </c>
      <c r="E1860" t="s">
        <v>3739</v>
      </c>
    </row>
    <row r="1861" spans="1:5" x14ac:dyDescent="0.25">
      <c r="A1861">
        <v>29500820</v>
      </c>
      <c r="B1861" t="s">
        <v>3741</v>
      </c>
      <c r="C1861" t="s">
        <v>3742</v>
      </c>
      <c r="D1861" t="s">
        <v>3742</v>
      </c>
      <c r="E1861" t="s">
        <v>3741</v>
      </c>
    </row>
    <row r="1862" spans="1:5" x14ac:dyDescent="0.25">
      <c r="A1862">
        <v>29500821</v>
      </c>
      <c r="B1862" t="s">
        <v>3743</v>
      </c>
      <c r="C1862" t="s">
        <v>42</v>
      </c>
      <c r="D1862" t="s">
        <v>42</v>
      </c>
      <c r="E1862" t="s">
        <v>3743</v>
      </c>
    </row>
    <row r="1863" spans="1:5" x14ac:dyDescent="0.25">
      <c r="A1863">
        <v>29500822</v>
      </c>
      <c r="B1863" t="s">
        <v>3744</v>
      </c>
      <c r="C1863" t="s">
        <v>3745</v>
      </c>
      <c r="D1863" t="s">
        <v>3745</v>
      </c>
      <c r="E1863" t="s">
        <v>3744</v>
      </c>
    </row>
    <row r="1864" spans="1:5" x14ac:dyDescent="0.25">
      <c r="A1864">
        <v>29500823</v>
      </c>
      <c r="B1864" t="s">
        <v>3746</v>
      </c>
      <c r="C1864" t="s">
        <v>368</v>
      </c>
      <c r="D1864" t="s">
        <v>368</v>
      </c>
      <c r="E1864" t="s">
        <v>3746</v>
      </c>
    </row>
    <row r="1865" spans="1:5" x14ac:dyDescent="0.25">
      <c r="A1865">
        <v>29500824</v>
      </c>
      <c r="B1865" t="s">
        <v>3747</v>
      </c>
      <c r="C1865" t="s">
        <v>3748</v>
      </c>
      <c r="D1865" t="s">
        <v>3748</v>
      </c>
      <c r="E1865" t="s">
        <v>3747</v>
      </c>
    </row>
    <row r="1866" spans="1:5" x14ac:dyDescent="0.25">
      <c r="A1866">
        <v>29500825</v>
      </c>
      <c r="B1866" t="s">
        <v>3749</v>
      </c>
      <c r="C1866" t="s">
        <v>3750</v>
      </c>
      <c r="D1866" t="s">
        <v>3750</v>
      </c>
      <c r="E1866" t="s">
        <v>3749</v>
      </c>
    </row>
    <row r="1867" spans="1:5" x14ac:dyDescent="0.25">
      <c r="A1867">
        <v>29500827</v>
      </c>
      <c r="B1867" t="s">
        <v>3751</v>
      </c>
      <c r="C1867" t="s">
        <v>3752</v>
      </c>
      <c r="D1867" t="s">
        <v>3752</v>
      </c>
      <c r="E1867" t="s">
        <v>3751</v>
      </c>
    </row>
    <row r="1868" spans="1:5" x14ac:dyDescent="0.25">
      <c r="A1868">
        <v>29500828</v>
      </c>
      <c r="B1868" t="s">
        <v>3753</v>
      </c>
      <c r="C1868" t="s">
        <v>3754</v>
      </c>
      <c r="D1868" t="s">
        <v>3754</v>
      </c>
      <c r="E1868" t="s">
        <v>3753</v>
      </c>
    </row>
    <row r="1869" spans="1:5" x14ac:dyDescent="0.25">
      <c r="A1869">
        <v>29500829</v>
      </c>
      <c r="B1869" t="s">
        <v>3755</v>
      </c>
      <c r="C1869" t="s">
        <v>3755</v>
      </c>
      <c r="D1869" t="s">
        <v>3755</v>
      </c>
      <c r="E1869" t="s">
        <v>3755</v>
      </c>
    </row>
    <row r="1870" spans="1:5" x14ac:dyDescent="0.25">
      <c r="A1870">
        <v>29500830</v>
      </c>
      <c r="B1870" t="s">
        <v>3756</v>
      </c>
      <c r="C1870" t="s">
        <v>3757</v>
      </c>
      <c r="D1870" t="s">
        <v>3757</v>
      </c>
      <c r="E1870" t="s">
        <v>3756</v>
      </c>
    </row>
    <row r="1871" spans="1:5" x14ac:dyDescent="0.25">
      <c r="A1871">
        <v>29500831</v>
      </c>
      <c r="B1871" t="s">
        <v>3758</v>
      </c>
      <c r="C1871" t="s">
        <v>3758</v>
      </c>
      <c r="D1871" t="s">
        <v>3758</v>
      </c>
      <c r="E1871" t="s">
        <v>3758</v>
      </c>
    </row>
    <row r="1872" spans="1:5" x14ac:dyDescent="0.25">
      <c r="A1872">
        <v>29500832</v>
      </c>
      <c r="B1872" t="s">
        <v>3759</v>
      </c>
      <c r="C1872" t="s">
        <v>3759</v>
      </c>
      <c r="D1872" t="s">
        <v>3759</v>
      </c>
      <c r="E1872" t="s">
        <v>3759</v>
      </c>
    </row>
    <row r="1873" spans="1:5" x14ac:dyDescent="0.25">
      <c r="A1873">
        <v>29500833</v>
      </c>
      <c r="B1873" t="s">
        <v>3760</v>
      </c>
      <c r="C1873" t="s">
        <v>3760</v>
      </c>
      <c r="D1873" t="s">
        <v>3760</v>
      </c>
      <c r="E1873" t="s">
        <v>3760</v>
      </c>
    </row>
    <row r="1874" spans="1:5" x14ac:dyDescent="0.25">
      <c r="A1874">
        <v>29500834</v>
      </c>
      <c r="B1874" t="s">
        <v>3761</v>
      </c>
      <c r="C1874" t="s">
        <v>3761</v>
      </c>
      <c r="D1874" t="s">
        <v>3761</v>
      </c>
      <c r="E1874" t="s">
        <v>3761</v>
      </c>
    </row>
    <row r="1875" spans="1:5" x14ac:dyDescent="0.25">
      <c r="A1875">
        <v>29500835</v>
      </c>
      <c r="B1875" t="s">
        <v>3762</v>
      </c>
      <c r="C1875" t="s">
        <v>3762</v>
      </c>
      <c r="D1875" t="s">
        <v>3762</v>
      </c>
      <c r="E1875" t="s">
        <v>3762</v>
      </c>
    </row>
    <row r="1876" spans="1:5" x14ac:dyDescent="0.25">
      <c r="A1876">
        <v>29500836</v>
      </c>
      <c r="B1876" t="s">
        <v>3763</v>
      </c>
      <c r="C1876" t="s">
        <v>3763</v>
      </c>
      <c r="D1876" t="s">
        <v>3763</v>
      </c>
      <c r="E1876" t="s">
        <v>3763</v>
      </c>
    </row>
    <row r="1877" spans="1:5" x14ac:dyDescent="0.25">
      <c r="A1877">
        <v>29500837</v>
      </c>
      <c r="B1877" t="s">
        <v>3764</v>
      </c>
      <c r="C1877" t="s">
        <v>3764</v>
      </c>
      <c r="D1877" t="s">
        <v>3764</v>
      </c>
      <c r="E1877" t="s">
        <v>3764</v>
      </c>
    </row>
    <row r="1878" spans="1:5" x14ac:dyDescent="0.25">
      <c r="A1878">
        <v>29500838</v>
      </c>
      <c r="B1878" t="s">
        <v>3765</v>
      </c>
      <c r="C1878" t="s">
        <v>3765</v>
      </c>
      <c r="D1878" t="s">
        <v>3765</v>
      </c>
      <c r="E1878" t="s">
        <v>3765</v>
      </c>
    </row>
    <row r="1879" spans="1:5" x14ac:dyDescent="0.25">
      <c r="A1879">
        <v>29500839</v>
      </c>
      <c r="B1879" t="s">
        <v>3766</v>
      </c>
      <c r="C1879" t="s">
        <v>3766</v>
      </c>
      <c r="D1879" t="s">
        <v>3766</v>
      </c>
      <c r="E1879" t="s">
        <v>3766</v>
      </c>
    </row>
    <row r="1880" spans="1:5" x14ac:dyDescent="0.25">
      <c r="A1880">
        <v>29500840</v>
      </c>
      <c r="B1880" t="s">
        <v>3767</v>
      </c>
      <c r="C1880" t="s">
        <v>3767</v>
      </c>
      <c r="D1880" t="s">
        <v>3767</v>
      </c>
      <c r="E1880" t="s">
        <v>3767</v>
      </c>
    </row>
    <row r="1881" spans="1:5" x14ac:dyDescent="0.25">
      <c r="A1881">
        <v>29500841</v>
      </c>
      <c r="B1881" t="s">
        <v>3768</v>
      </c>
      <c r="C1881" t="s">
        <v>3769</v>
      </c>
      <c r="D1881" t="s">
        <v>3769</v>
      </c>
      <c r="E1881" t="s">
        <v>3768</v>
      </c>
    </row>
    <row r="1882" spans="1:5" x14ac:dyDescent="0.25">
      <c r="A1882">
        <v>29500842</v>
      </c>
      <c r="B1882" t="s">
        <v>3770</v>
      </c>
      <c r="C1882" t="s">
        <v>3770</v>
      </c>
      <c r="D1882" t="s">
        <v>3770</v>
      </c>
      <c r="E1882" t="s">
        <v>3770</v>
      </c>
    </row>
    <row r="1883" spans="1:5" x14ac:dyDescent="0.25">
      <c r="A1883">
        <v>29500843</v>
      </c>
      <c r="B1883" t="s">
        <v>3771</v>
      </c>
      <c r="C1883" t="s">
        <v>3771</v>
      </c>
      <c r="D1883" t="s">
        <v>3771</v>
      </c>
      <c r="E1883" t="s">
        <v>3771</v>
      </c>
    </row>
    <row r="1884" spans="1:5" x14ac:dyDescent="0.25">
      <c r="A1884">
        <v>29500844</v>
      </c>
      <c r="B1884" t="s">
        <v>3772</v>
      </c>
      <c r="C1884" t="s">
        <v>3772</v>
      </c>
      <c r="D1884" t="s">
        <v>3772</v>
      </c>
      <c r="E1884" t="s">
        <v>3772</v>
      </c>
    </row>
    <row r="1885" spans="1:5" x14ac:dyDescent="0.25">
      <c r="A1885">
        <v>29500845</v>
      </c>
      <c r="B1885" t="s">
        <v>3773</v>
      </c>
      <c r="C1885" t="s">
        <v>3773</v>
      </c>
      <c r="D1885" t="s">
        <v>3773</v>
      </c>
      <c r="E1885" t="s">
        <v>3773</v>
      </c>
    </row>
    <row r="1886" spans="1:5" x14ac:dyDescent="0.25">
      <c r="A1886">
        <v>29500846</v>
      </c>
      <c r="B1886" t="s">
        <v>3774</v>
      </c>
      <c r="C1886" t="s">
        <v>3774</v>
      </c>
      <c r="D1886" t="s">
        <v>3774</v>
      </c>
      <c r="E1886" t="s">
        <v>3774</v>
      </c>
    </row>
    <row r="1887" spans="1:5" x14ac:dyDescent="0.25">
      <c r="A1887">
        <v>29500847</v>
      </c>
      <c r="B1887" t="s">
        <v>3775</v>
      </c>
      <c r="C1887" t="s">
        <v>3775</v>
      </c>
      <c r="D1887" t="s">
        <v>3775</v>
      </c>
      <c r="E1887" t="s">
        <v>3775</v>
      </c>
    </row>
    <row r="1888" spans="1:5" x14ac:dyDescent="0.25">
      <c r="A1888">
        <v>29500848</v>
      </c>
      <c r="B1888" t="s">
        <v>3562</v>
      </c>
      <c r="C1888" t="s">
        <v>3562</v>
      </c>
      <c r="D1888" t="s">
        <v>3562</v>
      </c>
      <c r="E1888" t="s">
        <v>3562</v>
      </c>
    </row>
    <row r="1889" spans="1:5" x14ac:dyDescent="0.25">
      <c r="A1889">
        <v>29500849</v>
      </c>
      <c r="B1889" t="s">
        <v>3776</v>
      </c>
      <c r="C1889" t="s">
        <v>3776</v>
      </c>
      <c r="D1889" t="s">
        <v>3776</v>
      </c>
      <c r="E1889" t="s">
        <v>3776</v>
      </c>
    </row>
    <row r="1890" spans="1:5" x14ac:dyDescent="0.25">
      <c r="A1890">
        <v>29500850</v>
      </c>
      <c r="B1890" t="s">
        <v>3777</v>
      </c>
      <c r="C1890" t="s">
        <v>3777</v>
      </c>
      <c r="D1890" t="s">
        <v>3777</v>
      </c>
      <c r="E1890" t="s">
        <v>3777</v>
      </c>
    </row>
    <row r="1891" spans="1:5" x14ac:dyDescent="0.25">
      <c r="A1891">
        <v>29500851</v>
      </c>
      <c r="B1891" t="s">
        <v>3778</v>
      </c>
      <c r="C1891" t="s">
        <v>3778</v>
      </c>
      <c r="D1891" t="s">
        <v>3778</v>
      </c>
      <c r="E1891" t="s">
        <v>3778</v>
      </c>
    </row>
    <row r="1892" spans="1:5" x14ac:dyDescent="0.25">
      <c r="A1892">
        <v>29500852</v>
      </c>
      <c r="B1892" t="s">
        <v>3779</v>
      </c>
      <c r="C1892" t="s">
        <v>3779</v>
      </c>
      <c r="D1892" t="s">
        <v>3779</v>
      </c>
      <c r="E1892" t="s">
        <v>3779</v>
      </c>
    </row>
    <row r="1893" spans="1:5" x14ac:dyDescent="0.25">
      <c r="A1893">
        <v>29500853</v>
      </c>
      <c r="B1893" t="s">
        <v>3780</v>
      </c>
      <c r="C1893" t="s">
        <v>3780</v>
      </c>
      <c r="D1893" t="s">
        <v>3780</v>
      </c>
      <c r="E1893" t="s">
        <v>3780</v>
      </c>
    </row>
    <row r="1894" spans="1:5" x14ac:dyDescent="0.25">
      <c r="A1894">
        <v>29500854</v>
      </c>
      <c r="B1894" t="s">
        <v>3781</v>
      </c>
      <c r="C1894" t="s">
        <v>3781</v>
      </c>
      <c r="D1894" t="s">
        <v>3781</v>
      </c>
      <c r="E1894" t="s">
        <v>3781</v>
      </c>
    </row>
    <row r="1895" spans="1:5" x14ac:dyDescent="0.25">
      <c r="A1895">
        <v>29500855</v>
      </c>
      <c r="B1895" t="s">
        <v>3782</v>
      </c>
      <c r="C1895" t="s">
        <v>3782</v>
      </c>
      <c r="D1895" t="s">
        <v>3782</v>
      </c>
      <c r="E1895" t="s">
        <v>3782</v>
      </c>
    </row>
    <row r="1896" spans="1:5" x14ac:dyDescent="0.25">
      <c r="A1896">
        <v>29500856</v>
      </c>
      <c r="B1896" t="s">
        <v>3783</v>
      </c>
      <c r="C1896" t="s">
        <v>3784</v>
      </c>
      <c r="D1896" t="s">
        <v>3784</v>
      </c>
      <c r="E1896" t="s">
        <v>3783</v>
      </c>
    </row>
    <row r="1897" spans="1:5" x14ac:dyDescent="0.25">
      <c r="A1897">
        <v>29500857</v>
      </c>
      <c r="B1897" t="s">
        <v>3785</v>
      </c>
      <c r="C1897" t="s">
        <v>3785</v>
      </c>
      <c r="D1897" t="s">
        <v>3785</v>
      </c>
      <c r="E1897" t="s">
        <v>3785</v>
      </c>
    </row>
    <row r="1898" spans="1:5" x14ac:dyDescent="0.25">
      <c r="A1898">
        <v>29500858</v>
      </c>
      <c r="B1898" t="s">
        <v>3786</v>
      </c>
      <c r="C1898" t="s">
        <v>100</v>
      </c>
      <c r="D1898" t="s">
        <v>100</v>
      </c>
      <c r="E1898" t="s">
        <v>3786</v>
      </c>
    </row>
    <row r="1899" spans="1:5" x14ac:dyDescent="0.25">
      <c r="A1899">
        <v>29500859</v>
      </c>
      <c r="B1899" t="s">
        <v>3787</v>
      </c>
      <c r="C1899" t="s">
        <v>754</v>
      </c>
      <c r="D1899" t="s">
        <v>754</v>
      </c>
      <c r="E1899" t="s">
        <v>3787</v>
      </c>
    </row>
    <row r="1900" spans="1:5" x14ac:dyDescent="0.25">
      <c r="A1900">
        <v>29500860</v>
      </c>
      <c r="B1900" t="s">
        <v>3788</v>
      </c>
      <c r="C1900" t="s">
        <v>469</v>
      </c>
      <c r="D1900" t="s">
        <v>469</v>
      </c>
      <c r="E1900" t="s">
        <v>3788</v>
      </c>
    </row>
    <row r="1901" spans="1:5" x14ac:dyDescent="0.25">
      <c r="A1901">
        <v>29500861</v>
      </c>
      <c r="B1901" t="s">
        <v>3789</v>
      </c>
      <c r="C1901" t="s">
        <v>58</v>
      </c>
      <c r="D1901" t="s">
        <v>58</v>
      </c>
      <c r="E1901" t="s">
        <v>3789</v>
      </c>
    </row>
    <row r="1902" spans="1:5" x14ac:dyDescent="0.25">
      <c r="A1902">
        <v>29500869</v>
      </c>
      <c r="B1902" t="s">
        <v>3790</v>
      </c>
      <c r="C1902" t="s">
        <v>3790</v>
      </c>
      <c r="D1902" t="s">
        <v>3790</v>
      </c>
      <c r="E1902" t="s">
        <v>3790</v>
      </c>
    </row>
    <row r="1903" spans="1:5" x14ac:dyDescent="0.25">
      <c r="A1903">
        <v>29500870</v>
      </c>
      <c r="B1903" t="s">
        <v>3791</v>
      </c>
      <c r="C1903" t="s">
        <v>3792</v>
      </c>
      <c r="D1903" t="s">
        <v>3792</v>
      </c>
      <c r="E1903" t="s">
        <v>3791</v>
      </c>
    </row>
    <row r="1904" spans="1:5" x14ac:dyDescent="0.25">
      <c r="A1904">
        <v>29500871</v>
      </c>
      <c r="B1904" t="s">
        <v>3793</v>
      </c>
      <c r="C1904" t="s">
        <v>3793</v>
      </c>
      <c r="D1904" t="s">
        <v>3793</v>
      </c>
      <c r="E1904" t="s">
        <v>3793</v>
      </c>
    </row>
    <row r="1905" spans="1:5" x14ac:dyDescent="0.25">
      <c r="A1905">
        <v>29500872</v>
      </c>
      <c r="B1905" t="s">
        <v>3794</v>
      </c>
      <c r="C1905" t="s">
        <v>3794</v>
      </c>
      <c r="D1905" t="s">
        <v>3794</v>
      </c>
      <c r="E1905" t="s">
        <v>3794</v>
      </c>
    </row>
    <row r="1906" spans="1:5" x14ac:dyDescent="0.25">
      <c r="A1906">
        <v>29500873</v>
      </c>
      <c r="B1906" t="s">
        <v>3795</v>
      </c>
      <c r="C1906" t="s">
        <v>3796</v>
      </c>
      <c r="D1906" t="s">
        <v>3796</v>
      </c>
      <c r="E1906" t="s">
        <v>3795</v>
      </c>
    </row>
    <row r="1907" spans="1:5" x14ac:dyDescent="0.25">
      <c r="A1907">
        <v>29500874</v>
      </c>
      <c r="B1907" t="s">
        <v>3797</v>
      </c>
      <c r="C1907" t="s">
        <v>3797</v>
      </c>
      <c r="D1907" t="s">
        <v>3797</v>
      </c>
      <c r="E1907" t="s">
        <v>3797</v>
      </c>
    </row>
    <row r="1908" spans="1:5" x14ac:dyDescent="0.25">
      <c r="A1908">
        <v>29500875</v>
      </c>
      <c r="B1908" t="s">
        <v>3798</v>
      </c>
      <c r="C1908" t="s">
        <v>3798</v>
      </c>
      <c r="D1908" t="s">
        <v>3798</v>
      </c>
      <c r="E1908" t="s">
        <v>3798</v>
      </c>
    </row>
    <row r="1909" spans="1:5" x14ac:dyDescent="0.25">
      <c r="A1909">
        <v>29500876</v>
      </c>
      <c r="B1909" t="s">
        <v>3799</v>
      </c>
      <c r="C1909" t="s">
        <v>3799</v>
      </c>
      <c r="D1909" t="s">
        <v>3799</v>
      </c>
      <c r="E1909" t="s">
        <v>3799</v>
      </c>
    </row>
    <row r="1910" spans="1:5" x14ac:dyDescent="0.25">
      <c r="A1910">
        <v>29500877</v>
      </c>
      <c r="B1910" t="s">
        <v>3800</v>
      </c>
      <c r="C1910" t="s">
        <v>3800</v>
      </c>
      <c r="D1910" t="s">
        <v>3800</v>
      </c>
      <c r="E1910" t="s">
        <v>3800</v>
      </c>
    </row>
    <row r="1911" spans="1:5" x14ac:dyDescent="0.25">
      <c r="A1911">
        <v>29500878</v>
      </c>
      <c r="B1911" t="s">
        <v>139</v>
      </c>
      <c r="C1911" t="s">
        <v>139</v>
      </c>
      <c r="D1911" t="s">
        <v>139</v>
      </c>
      <c r="E1911" t="s">
        <v>139</v>
      </c>
    </row>
    <row r="1912" spans="1:5" x14ac:dyDescent="0.25">
      <c r="A1912">
        <v>29500879</v>
      </c>
      <c r="B1912" t="s">
        <v>436</v>
      </c>
      <c r="C1912" t="s">
        <v>436</v>
      </c>
      <c r="D1912" t="s">
        <v>436</v>
      </c>
      <c r="E1912" t="s">
        <v>436</v>
      </c>
    </row>
    <row r="1913" spans="1:5" x14ac:dyDescent="0.25">
      <c r="A1913">
        <v>29500880</v>
      </c>
      <c r="B1913" t="s">
        <v>3801</v>
      </c>
      <c r="C1913" t="s">
        <v>3801</v>
      </c>
      <c r="D1913" t="s">
        <v>3801</v>
      </c>
      <c r="E1913" t="s">
        <v>3801</v>
      </c>
    </row>
    <row r="1914" spans="1:5" x14ac:dyDescent="0.25">
      <c r="A1914">
        <v>29500881</v>
      </c>
      <c r="B1914" t="s">
        <v>3802</v>
      </c>
      <c r="C1914" t="s">
        <v>3802</v>
      </c>
      <c r="D1914" t="s">
        <v>3802</v>
      </c>
      <c r="E1914" t="s">
        <v>3802</v>
      </c>
    </row>
    <row r="1915" spans="1:5" x14ac:dyDescent="0.25">
      <c r="A1915">
        <v>29500882</v>
      </c>
      <c r="B1915" t="s">
        <v>3803</v>
      </c>
      <c r="C1915" t="s">
        <v>3803</v>
      </c>
      <c r="D1915" t="s">
        <v>3803</v>
      </c>
      <c r="E1915" t="s">
        <v>3803</v>
      </c>
    </row>
    <row r="1916" spans="1:5" x14ac:dyDescent="0.25">
      <c r="A1916">
        <v>29500883</v>
      </c>
      <c r="B1916" t="s">
        <v>3804</v>
      </c>
      <c r="C1916" t="s">
        <v>3804</v>
      </c>
      <c r="D1916" t="s">
        <v>3804</v>
      </c>
      <c r="E1916" t="s">
        <v>3804</v>
      </c>
    </row>
    <row r="1917" spans="1:5" x14ac:dyDescent="0.25">
      <c r="A1917">
        <v>29500884</v>
      </c>
      <c r="B1917" t="s">
        <v>3805</v>
      </c>
      <c r="C1917" t="s">
        <v>3805</v>
      </c>
      <c r="D1917" t="s">
        <v>3805</v>
      </c>
      <c r="E1917" t="s">
        <v>3805</v>
      </c>
    </row>
    <row r="1918" spans="1:5" x14ac:dyDescent="0.25">
      <c r="A1918">
        <v>29500885</v>
      </c>
      <c r="B1918" t="s">
        <v>127</v>
      </c>
      <c r="C1918" t="s">
        <v>127</v>
      </c>
      <c r="D1918" t="s">
        <v>127</v>
      </c>
      <c r="E1918" t="s">
        <v>127</v>
      </c>
    </row>
    <row r="1919" spans="1:5" x14ac:dyDescent="0.25">
      <c r="A1919">
        <v>29500886</v>
      </c>
      <c r="B1919" t="s">
        <v>354</v>
      </c>
      <c r="C1919" t="s">
        <v>354</v>
      </c>
      <c r="D1919" t="s">
        <v>354</v>
      </c>
      <c r="E1919" t="s">
        <v>354</v>
      </c>
    </row>
    <row r="1920" spans="1:5" x14ac:dyDescent="0.25">
      <c r="A1920">
        <v>29500887</v>
      </c>
      <c r="B1920" t="s">
        <v>141</v>
      </c>
      <c r="C1920" t="s">
        <v>141</v>
      </c>
      <c r="D1920" t="s">
        <v>141</v>
      </c>
      <c r="E1920" t="s">
        <v>141</v>
      </c>
    </row>
    <row r="1921" spans="1:5" x14ac:dyDescent="0.25">
      <c r="A1921">
        <v>29500891</v>
      </c>
      <c r="B1921" t="s">
        <v>357</v>
      </c>
      <c r="C1921" t="s">
        <v>357</v>
      </c>
      <c r="D1921" t="s">
        <v>357</v>
      </c>
      <c r="E1921" t="s">
        <v>357</v>
      </c>
    </row>
    <row r="1922" spans="1:5" x14ac:dyDescent="0.25">
      <c r="A1922">
        <v>29500892</v>
      </c>
      <c r="B1922" t="s">
        <v>126</v>
      </c>
      <c r="C1922" t="s">
        <v>126</v>
      </c>
      <c r="D1922" t="s">
        <v>126</v>
      </c>
      <c r="E1922" t="s">
        <v>126</v>
      </c>
    </row>
    <row r="1923" spans="1:5" x14ac:dyDescent="0.25">
      <c r="A1923">
        <v>29500893</v>
      </c>
      <c r="B1923" t="s">
        <v>132</v>
      </c>
      <c r="C1923" t="s">
        <v>132</v>
      </c>
      <c r="D1923" t="s">
        <v>132</v>
      </c>
      <c r="E1923" t="s">
        <v>132</v>
      </c>
    </row>
    <row r="1924" spans="1:5" x14ac:dyDescent="0.25">
      <c r="A1924">
        <v>29500894</v>
      </c>
      <c r="B1924" t="s">
        <v>487</v>
      </c>
      <c r="C1924" t="s">
        <v>487</v>
      </c>
      <c r="D1924" t="s">
        <v>487</v>
      </c>
      <c r="E1924" t="s">
        <v>487</v>
      </c>
    </row>
    <row r="1925" spans="1:5" x14ac:dyDescent="0.25">
      <c r="A1925">
        <v>29500895</v>
      </c>
      <c r="B1925" t="s">
        <v>142</v>
      </c>
      <c r="C1925" t="s">
        <v>142</v>
      </c>
      <c r="D1925" t="s">
        <v>142</v>
      </c>
      <c r="E1925" t="s">
        <v>142</v>
      </c>
    </row>
    <row r="1926" spans="1:5" x14ac:dyDescent="0.25">
      <c r="A1926">
        <v>29500896</v>
      </c>
      <c r="B1926" t="s">
        <v>3806</v>
      </c>
      <c r="C1926" t="s">
        <v>3806</v>
      </c>
      <c r="D1926" t="s">
        <v>3806</v>
      </c>
      <c r="E1926" t="s">
        <v>3806</v>
      </c>
    </row>
    <row r="1927" spans="1:5" x14ac:dyDescent="0.25">
      <c r="A1927">
        <v>29500897</v>
      </c>
      <c r="B1927" t="s">
        <v>3807</v>
      </c>
      <c r="C1927" t="s">
        <v>3807</v>
      </c>
      <c r="D1927" t="s">
        <v>3807</v>
      </c>
      <c r="E1927" t="s">
        <v>3807</v>
      </c>
    </row>
    <row r="1928" spans="1:5" x14ac:dyDescent="0.25">
      <c r="A1928">
        <v>29500899</v>
      </c>
      <c r="B1928" t="s">
        <v>3808</v>
      </c>
      <c r="C1928" t="s">
        <v>3809</v>
      </c>
      <c r="D1928" t="s">
        <v>3809</v>
      </c>
      <c r="E1928" t="s">
        <v>3808</v>
      </c>
    </row>
    <row r="1929" spans="1:5" x14ac:dyDescent="0.25">
      <c r="A1929">
        <v>29500900</v>
      </c>
      <c r="B1929" t="s">
        <v>358</v>
      </c>
      <c r="C1929" t="s">
        <v>358</v>
      </c>
      <c r="D1929" t="s">
        <v>358</v>
      </c>
      <c r="E1929" t="s">
        <v>358</v>
      </c>
    </row>
    <row r="1930" spans="1:5" x14ac:dyDescent="0.25">
      <c r="A1930">
        <v>29500901</v>
      </c>
      <c r="B1930" t="s">
        <v>3810</v>
      </c>
      <c r="C1930" t="s">
        <v>3810</v>
      </c>
      <c r="D1930" t="s">
        <v>3810</v>
      </c>
      <c r="E1930" t="s">
        <v>3810</v>
      </c>
    </row>
    <row r="1931" spans="1:5" x14ac:dyDescent="0.25">
      <c r="A1931">
        <v>29500902</v>
      </c>
      <c r="B1931" t="s">
        <v>3811</v>
      </c>
      <c r="C1931" t="s">
        <v>3811</v>
      </c>
      <c r="D1931" t="s">
        <v>3811</v>
      </c>
      <c r="E1931" t="s">
        <v>3811</v>
      </c>
    </row>
    <row r="1932" spans="1:5" x14ac:dyDescent="0.25">
      <c r="A1932">
        <v>29500903</v>
      </c>
      <c r="B1932" t="s">
        <v>3812</v>
      </c>
      <c r="C1932" t="s">
        <v>3812</v>
      </c>
      <c r="D1932" t="s">
        <v>3812</v>
      </c>
      <c r="E1932" t="s">
        <v>3812</v>
      </c>
    </row>
    <row r="1933" spans="1:5" x14ac:dyDescent="0.25">
      <c r="A1933">
        <v>29500904</v>
      </c>
      <c r="B1933" t="s">
        <v>124</v>
      </c>
      <c r="C1933" t="s">
        <v>124</v>
      </c>
      <c r="D1933" t="s">
        <v>124</v>
      </c>
      <c r="E1933" t="s">
        <v>124</v>
      </c>
    </row>
    <row r="1934" spans="1:5" x14ac:dyDescent="0.25">
      <c r="A1934">
        <v>29500905</v>
      </c>
      <c r="B1934" t="s">
        <v>3813</v>
      </c>
      <c r="C1934" t="s">
        <v>3813</v>
      </c>
      <c r="D1934" t="s">
        <v>3813</v>
      </c>
      <c r="E1934" t="s">
        <v>3813</v>
      </c>
    </row>
    <row r="1935" spans="1:5" x14ac:dyDescent="0.25">
      <c r="A1935">
        <v>29500906</v>
      </c>
      <c r="B1935" t="s">
        <v>128</v>
      </c>
      <c r="C1935" t="s">
        <v>128</v>
      </c>
      <c r="D1935" t="s">
        <v>128</v>
      </c>
      <c r="E1935" t="s">
        <v>128</v>
      </c>
    </row>
    <row r="1936" spans="1:5" x14ac:dyDescent="0.25">
      <c r="A1936">
        <v>29500907</v>
      </c>
      <c r="B1936" t="s">
        <v>3814</v>
      </c>
      <c r="C1936" t="s">
        <v>3815</v>
      </c>
      <c r="D1936" t="s">
        <v>3815</v>
      </c>
      <c r="E1936" t="s">
        <v>3814</v>
      </c>
    </row>
    <row r="1937" spans="1:5" x14ac:dyDescent="0.25">
      <c r="A1937">
        <v>29500908</v>
      </c>
      <c r="B1937" t="s">
        <v>482</v>
      </c>
      <c r="C1937" t="s">
        <v>482</v>
      </c>
      <c r="D1937" t="s">
        <v>482</v>
      </c>
      <c r="E1937" t="s">
        <v>482</v>
      </c>
    </row>
    <row r="1938" spans="1:5" x14ac:dyDescent="0.25">
      <c r="A1938">
        <v>29500909</v>
      </c>
      <c r="B1938" t="s">
        <v>349</v>
      </c>
      <c r="C1938" t="s">
        <v>349</v>
      </c>
      <c r="D1938" t="s">
        <v>349</v>
      </c>
      <c r="E1938" t="s">
        <v>349</v>
      </c>
    </row>
    <row r="1939" spans="1:5" x14ac:dyDescent="0.25">
      <c r="A1939">
        <v>29500910</v>
      </c>
      <c r="B1939" t="s">
        <v>3816</v>
      </c>
      <c r="C1939" t="s">
        <v>362</v>
      </c>
      <c r="D1939" t="s">
        <v>362</v>
      </c>
      <c r="E1939" t="s">
        <v>3816</v>
      </c>
    </row>
    <row r="1940" spans="1:5" x14ac:dyDescent="0.25">
      <c r="A1940">
        <v>29500911</v>
      </c>
      <c r="B1940" t="s">
        <v>3798</v>
      </c>
      <c r="C1940" t="s">
        <v>3798</v>
      </c>
      <c r="D1940" t="s">
        <v>3798</v>
      </c>
      <c r="E1940" t="s">
        <v>3798</v>
      </c>
    </row>
    <row r="1941" spans="1:5" x14ac:dyDescent="0.25">
      <c r="A1941">
        <v>29500912</v>
      </c>
      <c r="B1941" t="s">
        <v>3799</v>
      </c>
      <c r="C1941" t="s">
        <v>3799</v>
      </c>
      <c r="D1941" t="s">
        <v>3799</v>
      </c>
      <c r="E1941" t="s">
        <v>3799</v>
      </c>
    </row>
    <row r="1942" spans="1:5" x14ac:dyDescent="0.25">
      <c r="A1942">
        <v>29500913</v>
      </c>
      <c r="B1942" t="s">
        <v>140</v>
      </c>
      <c r="C1942" t="s">
        <v>140</v>
      </c>
      <c r="D1942" t="s">
        <v>140</v>
      </c>
      <c r="E1942" t="s">
        <v>140</v>
      </c>
    </row>
    <row r="1943" spans="1:5" x14ac:dyDescent="0.25">
      <c r="A1943">
        <v>29500915</v>
      </c>
      <c r="B1943" t="s">
        <v>3817</v>
      </c>
      <c r="C1943" t="s">
        <v>3817</v>
      </c>
      <c r="D1943" t="s">
        <v>3817</v>
      </c>
      <c r="E1943" t="s">
        <v>3817</v>
      </c>
    </row>
    <row r="1944" spans="1:5" x14ac:dyDescent="0.25">
      <c r="A1944">
        <v>29500917</v>
      </c>
      <c r="B1944" t="s">
        <v>433</v>
      </c>
      <c r="C1944" t="s">
        <v>433</v>
      </c>
      <c r="D1944" t="s">
        <v>433</v>
      </c>
      <c r="E1944" t="s">
        <v>433</v>
      </c>
    </row>
    <row r="1945" spans="1:5" x14ac:dyDescent="0.25">
      <c r="A1945">
        <v>29500918</v>
      </c>
      <c r="B1945" t="s">
        <v>451</v>
      </c>
      <c r="C1945" t="s">
        <v>451</v>
      </c>
      <c r="D1945" t="s">
        <v>451</v>
      </c>
      <c r="E1945" t="s">
        <v>451</v>
      </c>
    </row>
    <row r="1946" spans="1:5" x14ac:dyDescent="0.25">
      <c r="A1946">
        <v>29500919</v>
      </c>
      <c r="B1946" t="s">
        <v>3818</v>
      </c>
      <c r="C1946" t="s">
        <v>3818</v>
      </c>
      <c r="D1946" t="s">
        <v>3818</v>
      </c>
      <c r="E1946" t="s">
        <v>3818</v>
      </c>
    </row>
    <row r="1947" spans="1:5" x14ac:dyDescent="0.25">
      <c r="A1947">
        <v>29500920</v>
      </c>
      <c r="B1947" t="s">
        <v>3819</v>
      </c>
      <c r="C1947" t="s">
        <v>3819</v>
      </c>
      <c r="D1947" t="s">
        <v>3819</v>
      </c>
      <c r="E1947" t="s">
        <v>3819</v>
      </c>
    </row>
    <row r="1948" spans="1:5" x14ac:dyDescent="0.25">
      <c r="A1948">
        <v>29500921</v>
      </c>
      <c r="B1948" t="s">
        <v>3820</v>
      </c>
      <c r="C1948" t="s">
        <v>3820</v>
      </c>
      <c r="D1948" t="s">
        <v>3820</v>
      </c>
      <c r="E1948" t="s">
        <v>3820</v>
      </c>
    </row>
    <row r="1949" spans="1:5" x14ac:dyDescent="0.25">
      <c r="A1949">
        <v>29500922</v>
      </c>
      <c r="B1949" t="s">
        <v>3821</v>
      </c>
      <c r="C1949" t="s">
        <v>3821</v>
      </c>
      <c r="D1949" t="s">
        <v>3821</v>
      </c>
      <c r="E1949" t="s">
        <v>3821</v>
      </c>
    </row>
    <row r="1950" spans="1:5" x14ac:dyDescent="0.25">
      <c r="A1950">
        <v>29500923</v>
      </c>
      <c r="B1950" t="s">
        <v>3822</v>
      </c>
      <c r="C1950" t="s">
        <v>3822</v>
      </c>
      <c r="D1950" t="s">
        <v>3822</v>
      </c>
      <c r="E1950" t="s">
        <v>3822</v>
      </c>
    </row>
    <row r="1951" spans="1:5" x14ac:dyDescent="0.25">
      <c r="A1951">
        <v>29500924</v>
      </c>
      <c r="B1951" t="s">
        <v>3823</v>
      </c>
      <c r="C1951" t="s">
        <v>3823</v>
      </c>
      <c r="D1951" t="s">
        <v>3823</v>
      </c>
      <c r="E1951" t="s">
        <v>3823</v>
      </c>
    </row>
    <row r="1952" spans="1:5" x14ac:dyDescent="0.25">
      <c r="A1952">
        <v>29500925</v>
      </c>
      <c r="B1952" t="s">
        <v>3824</v>
      </c>
      <c r="C1952" t="s">
        <v>353</v>
      </c>
      <c r="D1952" t="s">
        <v>353</v>
      </c>
      <c r="E1952" t="s">
        <v>3824</v>
      </c>
    </row>
    <row r="1953" spans="1:5" x14ac:dyDescent="0.25">
      <c r="A1953">
        <v>29500926</v>
      </c>
      <c r="B1953" t="s">
        <v>3825</v>
      </c>
      <c r="C1953" t="s">
        <v>3826</v>
      </c>
      <c r="D1953" t="s">
        <v>3826</v>
      </c>
      <c r="E1953" t="s">
        <v>3825</v>
      </c>
    </row>
    <row r="1954" spans="1:5" x14ac:dyDescent="0.25">
      <c r="A1954">
        <v>29500927</v>
      </c>
      <c r="B1954" t="s">
        <v>3814</v>
      </c>
      <c r="C1954" t="s">
        <v>3827</v>
      </c>
      <c r="D1954" t="s">
        <v>3827</v>
      </c>
      <c r="E1954" t="s">
        <v>3814</v>
      </c>
    </row>
    <row r="1955" spans="1:5" x14ac:dyDescent="0.25">
      <c r="A1955">
        <v>29500928</v>
      </c>
      <c r="B1955" t="s">
        <v>3828</v>
      </c>
      <c r="C1955" t="s">
        <v>3829</v>
      </c>
      <c r="D1955" t="s">
        <v>3829</v>
      </c>
      <c r="E1955" t="s">
        <v>3828</v>
      </c>
    </row>
    <row r="1956" spans="1:5" x14ac:dyDescent="0.25">
      <c r="A1956">
        <v>29500929</v>
      </c>
      <c r="B1956" t="s">
        <v>455</v>
      </c>
      <c r="C1956" t="s">
        <v>455</v>
      </c>
      <c r="D1956" t="s">
        <v>455</v>
      </c>
      <c r="E1956" t="s">
        <v>455</v>
      </c>
    </row>
    <row r="1957" spans="1:5" x14ac:dyDescent="0.25">
      <c r="A1957">
        <v>29500930</v>
      </c>
      <c r="B1957" t="s">
        <v>456</v>
      </c>
      <c r="C1957" t="s">
        <v>456</v>
      </c>
      <c r="D1957" t="s">
        <v>456</v>
      </c>
      <c r="E1957" t="s">
        <v>456</v>
      </c>
    </row>
    <row r="1958" spans="1:5" x14ac:dyDescent="0.25">
      <c r="A1958">
        <v>29500931</v>
      </c>
      <c r="B1958" t="s">
        <v>3830</v>
      </c>
      <c r="C1958" t="s">
        <v>3830</v>
      </c>
      <c r="D1958" t="s">
        <v>3830</v>
      </c>
      <c r="E1958" t="s">
        <v>3830</v>
      </c>
    </row>
    <row r="1959" spans="1:5" x14ac:dyDescent="0.25">
      <c r="A1959">
        <v>29500932</v>
      </c>
      <c r="B1959" t="s">
        <v>3831</v>
      </c>
      <c r="C1959" t="s">
        <v>3831</v>
      </c>
      <c r="D1959" t="s">
        <v>3831</v>
      </c>
      <c r="E1959" t="s">
        <v>3831</v>
      </c>
    </row>
    <row r="1960" spans="1:5" x14ac:dyDescent="0.25">
      <c r="A1960">
        <v>29500933</v>
      </c>
      <c r="B1960" t="s">
        <v>3832</v>
      </c>
      <c r="C1960" t="s">
        <v>3832</v>
      </c>
      <c r="D1960" t="s">
        <v>3832</v>
      </c>
      <c r="E1960" t="s">
        <v>3832</v>
      </c>
    </row>
    <row r="1961" spans="1:5" x14ac:dyDescent="0.25">
      <c r="A1961">
        <v>29500934</v>
      </c>
      <c r="B1961" t="s">
        <v>3833</v>
      </c>
      <c r="C1961" t="s">
        <v>3833</v>
      </c>
      <c r="D1961" t="s">
        <v>3833</v>
      </c>
      <c r="E1961" t="s">
        <v>3833</v>
      </c>
    </row>
    <row r="1962" spans="1:5" x14ac:dyDescent="0.25">
      <c r="A1962">
        <v>29500935</v>
      </c>
      <c r="B1962" t="s">
        <v>3834</v>
      </c>
      <c r="C1962" t="s">
        <v>3834</v>
      </c>
      <c r="D1962" t="s">
        <v>3834</v>
      </c>
      <c r="E1962" t="s">
        <v>3834</v>
      </c>
    </row>
    <row r="1963" spans="1:5" x14ac:dyDescent="0.25">
      <c r="A1963">
        <v>29500936</v>
      </c>
      <c r="B1963" t="s">
        <v>3835</v>
      </c>
      <c r="C1963" t="s">
        <v>705</v>
      </c>
      <c r="D1963" t="s">
        <v>705</v>
      </c>
      <c r="E1963" t="s">
        <v>3835</v>
      </c>
    </row>
    <row r="1964" spans="1:5" x14ac:dyDescent="0.25">
      <c r="A1964">
        <v>29500937</v>
      </c>
      <c r="B1964" t="s">
        <v>3836</v>
      </c>
      <c r="C1964" t="s">
        <v>3837</v>
      </c>
      <c r="D1964" t="s">
        <v>3837</v>
      </c>
      <c r="E1964" t="s">
        <v>3836</v>
      </c>
    </row>
    <row r="1965" spans="1:5" x14ac:dyDescent="0.25">
      <c r="A1965">
        <v>29500938</v>
      </c>
      <c r="B1965" t="s">
        <v>3838</v>
      </c>
      <c r="C1965" t="s">
        <v>3839</v>
      </c>
      <c r="D1965" t="s">
        <v>3839</v>
      </c>
      <c r="E1965" t="s">
        <v>3838</v>
      </c>
    </row>
    <row r="1966" spans="1:5" x14ac:dyDescent="0.25">
      <c r="A1966">
        <v>29500939</v>
      </c>
      <c r="B1966" t="s">
        <v>3840</v>
      </c>
      <c r="C1966" t="s">
        <v>105</v>
      </c>
      <c r="D1966" t="s">
        <v>105</v>
      </c>
      <c r="E1966" t="s">
        <v>3840</v>
      </c>
    </row>
    <row r="1967" spans="1:5" x14ac:dyDescent="0.25">
      <c r="A1967">
        <v>29500940</v>
      </c>
      <c r="B1967" t="s">
        <v>455</v>
      </c>
      <c r="C1967" t="s">
        <v>3841</v>
      </c>
      <c r="D1967" t="s">
        <v>3841</v>
      </c>
      <c r="E1967" t="s">
        <v>455</v>
      </c>
    </row>
    <row r="1968" spans="1:5" x14ac:dyDescent="0.25">
      <c r="A1968">
        <v>29500941</v>
      </c>
      <c r="B1968" t="s">
        <v>456</v>
      </c>
      <c r="C1968" t="s">
        <v>719</v>
      </c>
      <c r="D1968" t="s">
        <v>719</v>
      </c>
      <c r="E1968" t="s">
        <v>456</v>
      </c>
    </row>
    <row r="1969" spans="1:5" x14ac:dyDescent="0.25">
      <c r="A1969">
        <v>29500942</v>
      </c>
      <c r="B1969" t="s">
        <v>3842</v>
      </c>
      <c r="C1969" t="s">
        <v>112</v>
      </c>
      <c r="D1969" t="s">
        <v>112</v>
      </c>
      <c r="E1969" t="s">
        <v>3842</v>
      </c>
    </row>
    <row r="1970" spans="1:5" x14ac:dyDescent="0.25">
      <c r="A1970">
        <v>29500943</v>
      </c>
      <c r="B1970" t="s">
        <v>3843</v>
      </c>
      <c r="C1970" t="s">
        <v>466</v>
      </c>
      <c r="D1970" t="s">
        <v>466</v>
      </c>
      <c r="E1970" t="s">
        <v>3843</v>
      </c>
    </row>
    <row r="1971" spans="1:5" x14ac:dyDescent="0.25">
      <c r="A1971">
        <v>29500944</v>
      </c>
      <c r="B1971" t="s">
        <v>3844</v>
      </c>
      <c r="C1971" t="s">
        <v>3844</v>
      </c>
      <c r="D1971" t="s">
        <v>3844</v>
      </c>
      <c r="E1971" t="s">
        <v>3844</v>
      </c>
    </row>
    <row r="1972" spans="1:5" x14ac:dyDescent="0.25">
      <c r="A1972">
        <v>29500945</v>
      </c>
      <c r="B1972" t="s">
        <v>462</v>
      </c>
      <c r="C1972" t="s">
        <v>462</v>
      </c>
      <c r="D1972" t="s">
        <v>462</v>
      </c>
      <c r="E1972" t="s">
        <v>462</v>
      </c>
    </row>
    <row r="1973" spans="1:5" x14ac:dyDescent="0.25">
      <c r="A1973">
        <v>29500946</v>
      </c>
      <c r="B1973" t="s">
        <v>480</v>
      </c>
      <c r="C1973" t="s">
        <v>480</v>
      </c>
      <c r="D1973" t="s">
        <v>480</v>
      </c>
      <c r="E1973" t="s">
        <v>480</v>
      </c>
    </row>
    <row r="1974" spans="1:5" x14ac:dyDescent="0.25">
      <c r="A1974">
        <v>29500947</v>
      </c>
      <c r="B1974" t="s">
        <v>465</v>
      </c>
      <c r="C1974" t="s">
        <v>465</v>
      </c>
      <c r="D1974" t="s">
        <v>465</v>
      </c>
      <c r="E1974" t="s">
        <v>465</v>
      </c>
    </row>
    <row r="1975" spans="1:5" x14ac:dyDescent="0.25">
      <c r="A1975">
        <v>29500948</v>
      </c>
      <c r="B1975" t="s">
        <v>632</v>
      </c>
      <c r="C1975" t="s">
        <v>450</v>
      </c>
      <c r="D1975" t="s">
        <v>450</v>
      </c>
      <c r="E1975" t="s">
        <v>632</v>
      </c>
    </row>
    <row r="1976" spans="1:5" x14ac:dyDescent="0.25">
      <c r="A1976">
        <v>29500949</v>
      </c>
      <c r="B1976" t="s">
        <v>440</v>
      </c>
      <c r="C1976" t="s">
        <v>440</v>
      </c>
      <c r="D1976" t="s">
        <v>440</v>
      </c>
      <c r="E1976" t="s">
        <v>440</v>
      </c>
    </row>
    <row r="1977" spans="1:5" x14ac:dyDescent="0.25">
      <c r="A1977">
        <v>29500950</v>
      </c>
      <c r="B1977" t="s">
        <v>468</v>
      </c>
      <c r="C1977" t="s">
        <v>468</v>
      </c>
      <c r="D1977" t="s">
        <v>468</v>
      </c>
      <c r="E1977" t="s">
        <v>468</v>
      </c>
    </row>
    <row r="1978" spans="1:5" x14ac:dyDescent="0.25">
      <c r="A1978">
        <v>29500951</v>
      </c>
      <c r="B1978" t="s">
        <v>3845</v>
      </c>
      <c r="C1978" t="s">
        <v>3846</v>
      </c>
      <c r="D1978" t="s">
        <v>3846</v>
      </c>
      <c r="E1978" t="s">
        <v>3845</v>
      </c>
    </row>
    <row r="1979" spans="1:5" x14ac:dyDescent="0.25">
      <c r="A1979">
        <v>29500952</v>
      </c>
      <c r="B1979" t="s">
        <v>363</v>
      </c>
      <c r="C1979" t="s">
        <v>363</v>
      </c>
      <c r="D1979" t="s">
        <v>363</v>
      </c>
      <c r="E1979" t="s">
        <v>363</v>
      </c>
    </row>
    <row r="1980" spans="1:5" x14ac:dyDescent="0.25">
      <c r="A1980">
        <v>29500953</v>
      </c>
      <c r="B1980" t="s">
        <v>3847</v>
      </c>
      <c r="C1980" t="s">
        <v>3847</v>
      </c>
      <c r="D1980" t="s">
        <v>3847</v>
      </c>
      <c r="E1980" t="s">
        <v>3847</v>
      </c>
    </row>
    <row r="1981" spans="1:5" x14ac:dyDescent="0.25">
      <c r="A1981">
        <v>29500954</v>
      </c>
      <c r="B1981" t="s">
        <v>3786</v>
      </c>
      <c r="C1981" t="s">
        <v>3848</v>
      </c>
      <c r="D1981" t="s">
        <v>3848</v>
      </c>
      <c r="E1981" t="s">
        <v>3786</v>
      </c>
    </row>
    <row r="1982" spans="1:5" x14ac:dyDescent="0.25">
      <c r="A1982">
        <v>29500955</v>
      </c>
      <c r="B1982" t="s">
        <v>3849</v>
      </c>
      <c r="C1982" t="s">
        <v>3850</v>
      </c>
      <c r="D1982" t="s">
        <v>3850</v>
      </c>
      <c r="E1982" t="s">
        <v>3849</v>
      </c>
    </row>
    <row r="1983" spans="1:5" x14ac:dyDescent="0.25">
      <c r="A1983">
        <v>29500956</v>
      </c>
      <c r="B1983" t="s">
        <v>3851</v>
      </c>
      <c r="C1983" t="s">
        <v>3852</v>
      </c>
      <c r="D1983" t="s">
        <v>3852</v>
      </c>
      <c r="E1983" t="s">
        <v>3851</v>
      </c>
    </row>
    <row r="1984" spans="1:5" x14ac:dyDescent="0.25">
      <c r="A1984">
        <v>29500957</v>
      </c>
      <c r="B1984" t="s">
        <v>3853</v>
      </c>
      <c r="C1984" t="s">
        <v>145</v>
      </c>
      <c r="D1984" t="s">
        <v>145</v>
      </c>
      <c r="E1984" t="s">
        <v>3853</v>
      </c>
    </row>
    <row r="1985" spans="1:5" x14ac:dyDescent="0.25">
      <c r="A1985">
        <v>29500958</v>
      </c>
      <c r="B1985" t="s">
        <v>3854</v>
      </c>
      <c r="C1985" t="s">
        <v>3855</v>
      </c>
      <c r="D1985" t="s">
        <v>3855</v>
      </c>
      <c r="E1985" t="s">
        <v>3854</v>
      </c>
    </row>
    <row r="1986" spans="1:5" x14ac:dyDescent="0.25">
      <c r="A1986">
        <v>29500959</v>
      </c>
      <c r="B1986" t="s">
        <v>3856</v>
      </c>
      <c r="C1986" t="s">
        <v>3857</v>
      </c>
      <c r="D1986" t="s">
        <v>3857</v>
      </c>
      <c r="E1986" t="s">
        <v>3856</v>
      </c>
    </row>
    <row r="1987" spans="1:5" x14ac:dyDescent="0.25">
      <c r="A1987">
        <v>29500960</v>
      </c>
      <c r="B1987" t="s">
        <v>3858</v>
      </c>
      <c r="C1987" t="s">
        <v>3858</v>
      </c>
      <c r="D1987" t="s">
        <v>3858</v>
      </c>
      <c r="E1987" t="s">
        <v>3858</v>
      </c>
    </row>
    <row r="1988" spans="1:5" x14ac:dyDescent="0.25">
      <c r="A1988">
        <v>29500961</v>
      </c>
      <c r="B1988" t="s">
        <v>3858</v>
      </c>
      <c r="C1988" t="s">
        <v>3858</v>
      </c>
      <c r="D1988" t="s">
        <v>3858</v>
      </c>
      <c r="E1988" t="s">
        <v>3858</v>
      </c>
    </row>
    <row r="1989" spans="1:5" x14ac:dyDescent="0.25">
      <c r="A1989">
        <v>29500962</v>
      </c>
      <c r="B1989" t="s">
        <v>3858</v>
      </c>
      <c r="C1989" t="s">
        <v>3858</v>
      </c>
      <c r="D1989" t="s">
        <v>3858</v>
      </c>
      <c r="E1989" t="s">
        <v>3858</v>
      </c>
    </row>
    <row r="1990" spans="1:5" x14ac:dyDescent="0.25">
      <c r="A1990">
        <v>29500963</v>
      </c>
      <c r="B1990" t="s">
        <v>3859</v>
      </c>
      <c r="C1990" t="s">
        <v>3860</v>
      </c>
      <c r="D1990" t="s">
        <v>3860</v>
      </c>
      <c r="E1990" t="s">
        <v>3859</v>
      </c>
    </row>
    <row r="1991" spans="1:5" x14ac:dyDescent="0.25">
      <c r="A1991">
        <v>29500964</v>
      </c>
      <c r="B1991" t="s">
        <v>3861</v>
      </c>
      <c r="C1991" t="s">
        <v>3862</v>
      </c>
      <c r="D1991" t="s">
        <v>3862</v>
      </c>
      <c r="E1991" t="s">
        <v>3861</v>
      </c>
    </row>
    <row r="1992" spans="1:5" x14ac:dyDescent="0.25">
      <c r="A1992">
        <v>29500965</v>
      </c>
      <c r="B1992" t="s">
        <v>3863</v>
      </c>
      <c r="C1992" t="s">
        <v>3863</v>
      </c>
      <c r="D1992" t="s">
        <v>3863</v>
      </c>
      <c r="E1992" t="s">
        <v>3863</v>
      </c>
    </row>
    <row r="1993" spans="1:5" x14ac:dyDescent="0.25">
      <c r="A1993">
        <v>29500966</v>
      </c>
      <c r="B1993" t="s">
        <v>350</v>
      </c>
      <c r="C1993" t="s">
        <v>350</v>
      </c>
      <c r="D1993" t="s">
        <v>350</v>
      </c>
      <c r="E1993" t="s">
        <v>350</v>
      </c>
    </row>
    <row r="1994" spans="1:5" x14ac:dyDescent="0.25">
      <c r="A1994">
        <v>29500967</v>
      </c>
      <c r="B1994" t="s">
        <v>82</v>
      </c>
      <c r="C1994" t="s">
        <v>82</v>
      </c>
      <c r="D1994" t="s">
        <v>82</v>
      </c>
      <c r="E1994" t="s">
        <v>82</v>
      </c>
    </row>
    <row r="1995" spans="1:5" x14ac:dyDescent="0.25">
      <c r="A1995">
        <v>29500968</v>
      </c>
      <c r="B1995" t="s">
        <v>3864</v>
      </c>
      <c r="C1995" t="s">
        <v>3865</v>
      </c>
      <c r="D1995" t="s">
        <v>3865</v>
      </c>
      <c r="E1995" t="s">
        <v>3864</v>
      </c>
    </row>
    <row r="1996" spans="1:5" x14ac:dyDescent="0.25">
      <c r="A1996">
        <v>29500969</v>
      </c>
      <c r="B1996" t="s">
        <v>3866</v>
      </c>
      <c r="C1996" t="s">
        <v>3867</v>
      </c>
      <c r="D1996" t="s">
        <v>3867</v>
      </c>
      <c r="E1996" t="s">
        <v>3866</v>
      </c>
    </row>
    <row r="1997" spans="1:5" x14ac:dyDescent="0.25">
      <c r="A1997">
        <v>29500970</v>
      </c>
      <c r="B1997" t="s">
        <v>3868</v>
      </c>
      <c r="C1997" t="s">
        <v>3868</v>
      </c>
      <c r="D1997" t="s">
        <v>3868</v>
      </c>
      <c r="E1997" t="s">
        <v>3868</v>
      </c>
    </row>
    <row r="1998" spans="1:5" x14ac:dyDescent="0.25">
      <c r="A1998">
        <v>29500971</v>
      </c>
      <c r="B1998" t="s">
        <v>3869</v>
      </c>
      <c r="C1998" t="s">
        <v>3869</v>
      </c>
      <c r="D1998" t="s">
        <v>3869</v>
      </c>
      <c r="E1998" t="s">
        <v>3869</v>
      </c>
    </row>
    <row r="1999" spans="1:5" x14ac:dyDescent="0.25">
      <c r="A1999">
        <v>29500972</v>
      </c>
      <c r="B1999" t="s">
        <v>3870</v>
      </c>
      <c r="C1999" t="s">
        <v>3870</v>
      </c>
      <c r="D1999" t="s">
        <v>3870</v>
      </c>
      <c r="E1999" t="s">
        <v>3870</v>
      </c>
    </row>
    <row r="2000" spans="1:5" x14ac:dyDescent="0.25">
      <c r="A2000">
        <v>29500973</v>
      </c>
      <c r="B2000" t="s">
        <v>3871</v>
      </c>
      <c r="C2000" t="s">
        <v>3871</v>
      </c>
      <c r="D2000" t="s">
        <v>3871</v>
      </c>
      <c r="E2000" t="s">
        <v>3871</v>
      </c>
    </row>
    <row r="2001" spans="1:5" x14ac:dyDescent="0.25">
      <c r="A2001">
        <v>29500974</v>
      </c>
      <c r="B2001" t="s">
        <v>3872</v>
      </c>
      <c r="C2001" t="s">
        <v>3872</v>
      </c>
      <c r="D2001" t="s">
        <v>3872</v>
      </c>
      <c r="E2001" t="s">
        <v>3872</v>
      </c>
    </row>
    <row r="2002" spans="1:5" x14ac:dyDescent="0.25">
      <c r="A2002">
        <v>29500975</v>
      </c>
      <c r="B2002" t="s">
        <v>3873</v>
      </c>
      <c r="C2002" t="s">
        <v>3873</v>
      </c>
      <c r="D2002" t="s">
        <v>3873</v>
      </c>
      <c r="E2002" t="s">
        <v>3873</v>
      </c>
    </row>
    <row r="2003" spans="1:5" x14ac:dyDescent="0.25">
      <c r="A2003">
        <v>29500976</v>
      </c>
      <c r="B2003" t="s">
        <v>3874</v>
      </c>
      <c r="C2003" t="s">
        <v>3874</v>
      </c>
      <c r="D2003" t="s">
        <v>3874</v>
      </c>
      <c r="E2003" t="s">
        <v>3874</v>
      </c>
    </row>
    <row r="2004" spans="1:5" x14ac:dyDescent="0.25">
      <c r="A2004">
        <v>29500977</v>
      </c>
      <c r="B2004" t="s">
        <v>3875</v>
      </c>
      <c r="C2004" t="s">
        <v>3875</v>
      </c>
      <c r="D2004" t="s">
        <v>3875</v>
      </c>
      <c r="E2004" t="s">
        <v>3875</v>
      </c>
    </row>
    <row r="2005" spans="1:5" x14ac:dyDescent="0.25">
      <c r="A2005">
        <v>29500978</v>
      </c>
      <c r="B2005" t="s">
        <v>3876</v>
      </c>
      <c r="C2005" t="s">
        <v>3876</v>
      </c>
      <c r="D2005" t="s">
        <v>3876</v>
      </c>
      <c r="E2005" t="s">
        <v>3876</v>
      </c>
    </row>
    <row r="2006" spans="1:5" x14ac:dyDescent="0.25">
      <c r="A2006">
        <v>29500979</v>
      </c>
      <c r="B2006" t="s">
        <v>3877</v>
      </c>
      <c r="C2006" t="s">
        <v>3877</v>
      </c>
      <c r="D2006" t="s">
        <v>3877</v>
      </c>
      <c r="E2006" t="s">
        <v>3877</v>
      </c>
    </row>
    <row r="2007" spans="1:5" x14ac:dyDescent="0.25">
      <c r="A2007">
        <v>29500980</v>
      </c>
      <c r="B2007" t="s">
        <v>3878</v>
      </c>
      <c r="C2007" t="s">
        <v>3878</v>
      </c>
      <c r="D2007" t="s">
        <v>3878</v>
      </c>
      <c r="E2007" t="s">
        <v>3878</v>
      </c>
    </row>
    <row r="2008" spans="1:5" x14ac:dyDescent="0.25">
      <c r="A2008">
        <v>29500981</v>
      </c>
      <c r="B2008" t="s">
        <v>3879</v>
      </c>
      <c r="C2008" t="s">
        <v>3879</v>
      </c>
      <c r="D2008" t="s">
        <v>3879</v>
      </c>
      <c r="E2008" t="s">
        <v>3879</v>
      </c>
    </row>
    <row r="2009" spans="1:5" x14ac:dyDescent="0.25">
      <c r="A2009">
        <v>29500982</v>
      </c>
      <c r="B2009" t="s">
        <v>3880</v>
      </c>
      <c r="C2009" t="s">
        <v>3880</v>
      </c>
      <c r="D2009" t="s">
        <v>3880</v>
      </c>
      <c r="E2009" t="s">
        <v>3880</v>
      </c>
    </row>
    <row r="2010" spans="1:5" x14ac:dyDescent="0.25">
      <c r="A2010">
        <v>29500983</v>
      </c>
      <c r="B2010" t="s">
        <v>3881</v>
      </c>
      <c r="C2010" t="s">
        <v>3881</v>
      </c>
      <c r="D2010" t="s">
        <v>3881</v>
      </c>
      <c r="E2010" t="s">
        <v>3881</v>
      </c>
    </row>
    <row r="2011" spans="1:5" x14ac:dyDescent="0.25">
      <c r="A2011">
        <v>29500984</v>
      </c>
      <c r="B2011" t="s">
        <v>3882</v>
      </c>
      <c r="C2011" t="s">
        <v>3882</v>
      </c>
      <c r="D2011" t="s">
        <v>3882</v>
      </c>
      <c r="E2011" t="s">
        <v>3882</v>
      </c>
    </row>
    <row r="2012" spans="1:5" x14ac:dyDescent="0.25">
      <c r="A2012">
        <v>29500985</v>
      </c>
      <c r="B2012" t="s">
        <v>3883</v>
      </c>
      <c r="C2012" t="s">
        <v>3883</v>
      </c>
      <c r="D2012" t="s">
        <v>3883</v>
      </c>
      <c r="E2012" t="s">
        <v>3883</v>
      </c>
    </row>
    <row r="2013" spans="1:5" x14ac:dyDescent="0.25">
      <c r="A2013">
        <v>29500986</v>
      </c>
      <c r="B2013" t="s">
        <v>3884</v>
      </c>
      <c r="C2013" t="s">
        <v>3884</v>
      </c>
      <c r="D2013" t="s">
        <v>3884</v>
      </c>
      <c r="E2013" t="s">
        <v>3884</v>
      </c>
    </row>
    <row r="2014" spans="1:5" x14ac:dyDescent="0.25">
      <c r="A2014">
        <v>29500987</v>
      </c>
      <c r="B2014" t="s">
        <v>3885</v>
      </c>
      <c r="C2014" t="s">
        <v>3885</v>
      </c>
      <c r="D2014" t="s">
        <v>3885</v>
      </c>
      <c r="E2014" t="s">
        <v>3885</v>
      </c>
    </row>
    <row r="2015" spans="1:5" x14ac:dyDescent="0.25">
      <c r="A2015">
        <v>29500988</v>
      </c>
      <c r="B2015" t="s">
        <v>3886</v>
      </c>
      <c r="C2015" t="s">
        <v>3886</v>
      </c>
      <c r="D2015" t="s">
        <v>3886</v>
      </c>
      <c r="E2015" t="s">
        <v>3886</v>
      </c>
    </row>
    <row r="2016" spans="1:5" x14ac:dyDescent="0.25">
      <c r="A2016">
        <v>29500989</v>
      </c>
      <c r="B2016" t="s">
        <v>3887</v>
      </c>
      <c r="C2016" t="s">
        <v>3887</v>
      </c>
      <c r="D2016" t="s">
        <v>3887</v>
      </c>
      <c r="E2016" t="s">
        <v>3887</v>
      </c>
    </row>
    <row r="2017" spans="1:5" x14ac:dyDescent="0.25">
      <c r="A2017">
        <v>29500990</v>
      </c>
      <c r="B2017" t="s">
        <v>3888</v>
      </c>
      <c r="C2017" t="s">
        <v>3888</v>
      </c>
      <c r="D2017" t="s">
        <v>3888</v>
      </c>
      <c r="E2017" t="s">
        <v>3888</v>
      </c>
    </row>
    <row r="2018" spans="1:5" x14ac:dyDescent="0.25">
      <c r="A2018">
        <v>29500991</v>
      </c>
      <c r="B2018" t="s">
        <v>3889</v>
      </c>
      <c r="C2018" t="s">
        <v>3889</v>
      </c>
      <c r="D2018" t="s">
        <v>3889</v>
      </c>
      <c r="E2018" t="s">
        <v>3889</v>
      </c>
    </row>
    <row r="2019" spans="1:5" x14ac:dyDescent="0.25">
      <c r="A2019">
        <v>29500992</v>
      </c>
      <c r="B2019" t="s">
        <v>3890</v>
      </c>
      <c r="C2019" t="s">
        <v>84</v>
      </c>
      <c r="D2019" t="s">
        <v>84</v>
      </c>
      <c r="E2019" t="s">
        <v>3890</v>
      </c>
    </row>
    <row r="2020" spans="1:5" x14ac:dyDescent="0.25">
      <c r="A2020">
        <v>29500993</v>
      </c>
      <c r="B2020" t="s">
        <v>3891</v>
      </c>
      <c r="C2020" t="s">
        <v>3892</v>
      </c>
      <c r="D2020" t="s">
        <v>3892</v>
      </c>
      <c r="E2020" t="s">
        <v>3891</v>
      </c>
    </row>
    <row r="2021" spans="1:5" x14ac:dyDescent="0.25">
      <c r="A2021">
        <v>29500994</v>
      </c>
      <c r="B2021" t="s">
        <v>3893</v>
      </c>
      <c r="C2021" t="s">
        <v>479</v>
      </c>
      <c r="D2021" t="s">
        <v>479</v>
      </c>
      <c r="E2021" t="s">
        <v>3893</v>
      </c>
    </row>
    <row r="2022" spans="1:5" x14ac:dyDescent="0.25">
      <c r="A2022">
        <v>29500995</v>
      </c>
      <c r="B2022" t="s">
        <v>3894</v>
      </c>
      <c r="C2022" t="s">
        <v>3895</v>
      </c>
      <c r="D2022" t="s">
        <v>3895</v>
      </c>
      <c r="E2022" t="s">
        <v>3894</v>
      </c>
    </row>
    <row r="2023" spans="1:5" x14ac:dyDescent="0.25">
      <c r="A2023">
        <v>29500996</v>
      </c>
      <c r="B2023" t="s">
        <v>3896</v>
      </c>
      <c r="C2023" t="s">
        <v>3896</v>
      </c>
      <c r="D2023" t="s">
        <v>3896</v>
      </c>
      <c r="E2023" t="s">
        <v>3896</v>
      </c>
    </row>
    <row r="2024" spans="1:5" x14ac:dyDescent="0.25">
      <c r="A2024">
        <v>29500997</v>
      </c>
      <c r="B2024" t="s">
        <v>3897</v>
      </c>
      <c r="C2024" t="s">
        <v>3898</v>
      </c>
      <c r="D2024" t="s">
        <v>3898</v>
      </c>
      <c r="E2024" t="s">
        <v>3897</v>
      </c>
    </row>
    <row r="2025" spans="1:5" x14ac:dyDescent="0.25">
      <c r="A2025">
        <v>29500998</v>
      </c>
      <c r="B2025" t="s">
        <v>3899</v>
      </c>
      <c r="C2025" t="s">
        <v>3899</v>
      </c>
      <c r="D2025" t="s">
        <v>3899</v>
      </c>
      <c r="E2025" t="s">
        <v>3899</v>
      </c>
    </row>
    <row r="2026" spans="1:5" x14ac:dyDescent="0.25">
      <c r="A2026">
        <v>29500999</v>
      </c>
      <c r="B2026" t="s">
        <v>3889</v>
      </c>
      <c r="C2026" t="s">
        <v>3900</v>
      </c>
      <c r="D2026" t="s">
        <v>3900</v>
      </c>
      <c r="E2026" t="s">
        <v>3889</v>
      </c>
    </row>
    <row r="2027" spans="1:5" x14ac:dyDescent="0.25">
      <c r="A2027">
        <v>29501000</v>
      </c>
      <c r="B2027" t="s">
        <v>3890</v>
      </c>
      <c r="C2027" t="s">
        <v>84</v>
      </c>
      <c r="D2027" t="s">
        <v>84</v>
      </c>
      <c r="E2027" t="s">
        <v>3890</v>
      </c>
    </row>
    <row r="2028" spans="1:5" x14ac:dyDescent="0.25">
      <c r="A2028">
        <v>29501001</v>
      </c>
      <c r="B2028" t="s">
        <v>3891</v>
      </c>
      <c r="C2028" t="s">
        <v>3891</v>
      </c>
      <c r="D2028" t="s">
        <v>3891</v>
      </c>
      <c r="E2028" t="s">
        <v>3891</v>
      </c>
    </row>
    <row r="2029" spans="1:5" x14ac:dyDescent="0.25">
      <c r="A2029">
        <v>29501002</v>
      </c>
      <c r="B2029" t="s">
        <v>3893</v>
      </c>
      <c r="C2029" t="s">
        <v>479</v>
      </c>
      <c r="D2029" t="s">
        <v>479</v>
      </c>
      <c r="E2029" t="s">
        <v>3893</v>
      </c>
    </row>
    <row r="2030" spans="1:5" x14ac:dyDescent="0.25">
      <c r="A2030">
        <v>29501003</v>
      </c>
      <c r="B2030" t="s">
        <v>3901</v>
      </c>
      <c r="C2030" t="s">
        <v>44</v>
      </c>
      <c r="D2030" t="s">
        <v>44</v>
      </c>
      <c r="E2030" t="s">
        <v>3901</v>
      </c>
    </row>
    <row r="2031" spans="1:5" x14ac:dyDescent="0.25">
      <c r="A2031">
        <v>29501004</v>
      </c>
      <c r="B2031" t="s">
        <v>3902</v>
      </c>
      <c r="C2031" t="s">
        <v>3902</v>
      </c>
      <c r="D2031" t="s">
        <v>3902</v>
      </c>
      <c r="E2031" t="s">
        <v>3902</v>
      </c>
    </row>
    <row r="2032" spans="1:5" x14ac:dyDescent="0.25">
      <c r="A2032">
        <v>29501005</v>
      </c>
      <c r="B2032" t="s">
        <v>3897</v>
      </c>
      <c r="C2032" t="s">
        <v>3897</v>
      </c>
      <c r="D2032" t="s">
        <v>3897</v>
      </c>
      <c r="E2032" t="s">
        <v>3897</v>
      </c>
    </row>
    <row r="2033" spans="1:5" x14ac:dyDescent="0.25">
      <c r="A2033">
        <v>29501006</v>
      </c>
      <c r="B2033" t="s">
        <v>3903</v>
      </c>
      <c r="C2033" t="s">
        <v>3904</v>
      </c>
      <c r="D2033" t="s">
        <v>3904</v>
      </c>
      <c r="E2033" t="s">
        <v>3903</v>
      </c>
    </row>
    <row r="2034" spans="1:5" x14ac:dyDescent="0.25">
      <c r="A2034">
        <v>29501007</v>
      </c>
      <c r="B2034" t="s">
        <v>3905</v>
      </c>
      <c r="C2034" t="s">
        <v>3905</v>
      </c>
      <c r="D2034" t="s">
        <v>3905</v>
      </c>
      <c r="E2034" t="s">
        <v>3905</v>
      </c>
    </row>
    <row r="2035" spans="1:5" x14ac:dyDescent="0.25">
      <c r="A2035">
        <v>29501008</v>
      </c>
      <c r="B2035" t="s">
        <v>3906</v>
      </c>
      <c r="C2035" t="s">
        <v>3906</v>
      </c>
      <c r="D2035" t="s">
        <v>3906</v>
      </c>
      <c r="E2035" t="s">
        <v>3906</v>
      </c>
    </row>
    <row r="2036" spans="1:5" x14ac:dyDescent="0.25">
      <c r="A2036">
        <v>29501009</v>
      </c>
      <c r="B2036" t="s">
        <v>3907</v>
      </c>
      <c r="C2036" t="s">
        <v>359</v>
      </c>
      <c r="D2036" t="s">
        <v>359</v>
      </c>
      <c r="E2036" t="s">
        <v>3907</v>
      </c>
    </row>
    <row r="2037" spans="1:5" x14ac:dyDescent="0.25">
      <c r="A2037">
        <v>29501010</v>
      </c>
      <c r="B2037" t="s">
        <v>3908</v>
      </c>
      <c r="C2037" t="s">
        <v>484</v>
      </c>
      <c r="D2037" t="s">
        <v>484</v>
      </c>
      <c r="E2037" t="s">
        <v>3908</v>
      </c>
    </row>
    <row r="2038" spans="1:5" x14ac:dyDescent="0.25">
      <c r="A2038">
        <v>29501011</v>
      </c>
      <c r="B2038" t="s">
        <v>3909</v>
      </c>
      <c r="C2038" t="s">
        <v>3910</v>
      </c>
      <c r="D2038" t="s">
        <v>3910</v>
      </c>
      <c r="E2038" t="s">
        <v>3909</v>
      </c>
    </row>
    <row r="2039" spans="1:5" x14ac:dyDescent="0.25">
      <c r="A2039">
        <v>29501012</v>
      </c>
      <c r="B2039" t="s">
        <v>3911</v>
      </c>
      <c r="C2039" t="s">
        <v>3912</v>
      </c>
      <c r="D2039" t="s">
        <v>3912</v>
      </c>
      <c r="E2039" t="s">
        <v>3911</v>
      </c>
    </row>
    <row r="2040" spans="1:5" x14ac:dyDescent="0.25">
      <c r="A2040">
        <v>29501013</v>
      </c>
      <c r="B2040" t="s">
        <v>134</v>
      </c>
      <c r="C2040" t="s">
        <v>134</v>
      </c>
      <c r="D2040" t="s">
        <v>134</v>
      </c>
      <c r="E2040" t="s">
        <v>134</v>
      </c>
    </row>
    <row r="2041" spans="1:5" x14ac:dyDescent="0.25">
      <c r="A2041">
        <v>29501014</v>
      </c>
      <c r="B2041" t="s">
        <v>3913</v>
      </c>
      <c r="C2041" t="s">
        <v>3914</v>
      </c>
      <c r="D2041" t="s">
        <v>3914</v>
      </c>
      <c r="E2041" t="s">
        <v>3913</v>
      </c>
    </row>
    <row r="2042" spans="1:5" x14ac:dyDescent="0.25">
      <c r="A2042">
        <v>29501015</v>
      </c>
      <c r="B2042" t="s">
        <v>3915</v>
      </c>
      <c r="C2042" t="s">
        <v>3916</v>
      </c>
      <c r="D2042" t="s">
        <v>3916</v>
      </c>
      <c r="E2042" t="s">
        <v>3915</v>
      </c>
    </row>
    <row r="2043" spans="1:5" x14ac:dyDescent="0.25">
      <c r="A2043">
        <v>29501016</v>
      </c>
      <c r="B2043" t="s">
        <v>3917</v>
      </c>
      <c r="C2043" t="s">
        <v>3918</v>
      </c>
      <c r="D2043" t="s">
        <v>3918</v>
      </c>
      <c r="E2043" t="s">
        <v>3917</v>
      </c>
    </row>
    <row r="2044" spans="1:5" x14ac:dyDescent="0.25">
      <c r="A2044">
        <v>29501017</v>
      </c>
      <c r="B2044" t="s">
        <v>3919</v>
      </c>
      <c r="C2044" t="s">
        <v>119</v>
      </c>
      <c r="D2044" t="s">
        <v>119</v>
      </c>
      <c r="E2044" t="s">
        <v>3919</v>
      </c>
    </row>
    <row r="2045" spans="1:5" x14ac:dyDescent="0.25">
      <c r="A2045">
        <v>29501018</v>
      </c>
      <c r="B2045" t="s">
        <v>3920</v>
      </c>
      <c r="C2045" t="s">
        <v>3920</v>
      </c>
      <c r="D2045" t="s">
        <v>3920</v>
      </c>
      <c r="E2045" t="s">
        <v>3920</v>
      </c>
    </row>
    <row r="2046" spans="1:5" x14ac:dyDescent="0.25">
      <c r="A2046">
        <v>29501019</v>
      </c>
      <c r="B2046" t="s">
        <v>3921</v>
      </c>
      <c r="C2046" t="s">
        <v>3922</v>
      </c>
      <c r="D2046" t="s">
        <v>3922</v>
      </c>
      <c r="E2046" t="s">
        <v>3921</v>
      </c>
    </row>
    <row r="2047" spans="1:5" x14ac:dyDescent="0.25">
      <c r="A2047">
        <v>29501020</v>
      </c>
      <c r="B2047" t="s">
        <v>129</v>
      </c>
      <c r="C2047" t="s">
        <v>129</v>
      </c>
      <c r="D2047" t="s">
        <v>129</v>
      </c>
      <c r="E2047" t="s">
        <v>129</v>
      </c>
    </row>
    <row r="2048" spans="1:5" x14ac:dyDescent="0.25">
      <c r="A2048">
        <v>29501021</v>
      </c>
      <c r="B2048" t="s">
        <v>3923</v>
      </c>
      <c r="C2048" t="s">
        <v>424</v>
      </c>
      <c r="D2048" t="s">
        <v>424</v>
      </c>
      <c r="E2048" t="s">
        <v>3923</v>
      </c>
    </row>
    <row r="2049" spans="1:5" x14ac:dyDescent="0.25">
      <c r="A2049">
        <v>29501022</v>
      </c>
      <c r="B2049" t="s">
        <v>3924</v>
      </c>
      <c r="C2049" t="s">
        <v>427</v>
      </c>
      <c r="D2049" t="s">
        <v>427</v>
      </c>
      <c r="E2049" t="s">
        <v>3924</v>
      </c>
    </row>
    <row r="2050" spans="1:5" x14ac:dyDescent="0.25">
      <c r="A2050">
        <v>29501023</v>
      </c>
      <c r="B2050" t="s">
        <v>125</v>
      </c>
      <c r="C2050" t="s">
        <v>125</v>
      </c>
      <c r="D2050" t="s">
        <v>125</v>
      </c>
      <c r="E2050" t="s">
        <v>125</v>
      </c>
    </row>
    <row r="2051" spans="1:5" x14ac:dyDescent="0.25">
      <c r="A2051">
        <v>29501024</v>
      </c>
      <c r="B2051" t="s">
        <v>3925</v>
      </c>
      <c r="C2051" t="s">
        <v>3925</v>
      </c>
      <c r="D2051" t="s">
        <v>3925</v>
      </c>
      <c r="E2051" t="s">
        <v>3925</v>
      </c>
    </row>
    <row r="2052" spans="1:5" x14ac:dyDescent="0.25">
      <c r="A2052">
        <v>29501025</v>
      </c>
      <c r="B2052" t="s">
        <v>720</v>
      </c>
      <c r="C2052" t="s">
        <v>720</v>
      </c>
      <c r="D2052" t="s">
        <v>720</v>
      </c>
      <c r="E2052" t="s">
        <v>720</v>
      </c>
    </row>
    <row r="2053" spans="1:5" x14ac:dyDescent="0.25">
      <c r="A2053">
        <v>29501026</v>
      </c>
      <c r="B2053" t="s">
        <v>3926</v>
      </c>
      <c r="C2053" t="s">
        <v>3926</v>
      </c>
      <c r="D2053" t="s">
        <v>3926</v>
      </c>
      <c r="E2053" t="s">
        <v>3926</v>
      </c>
    </row>
    <row r="2054" spans="1:5" x14ac:dyDescent="0.25">
      <c r="A2054">
        <v>29501027</v>
      </c>
      <c r="B2054" t="s">
        <v>3927</v>
      </c>
      <c r="C2054" t="s">
        <v>3927</v>
      </c>
      <c r="D2054" t="s">
        <v>3927</v>
      </c>
      <c r="E2054" t="s">
        <v>3927</v>
      </c>
    </row>
    <row r="2055" spans="1:5" x14ac:dyDescent="0.25">
      <c r="A2055">
        <v>29501028</v>
      </c>
      <c r="B2055" t="s">
        <v>133</v>
      </c>
      <c r="C2055" t="s">
        <v>133</v>
      </c>
      <c r="D2055" t="s">
        <v>133</v>
      </c>
      <c r="E2055" t="s">
        <v>133</v>
      </c>
    </row>
    <row r="2056" spans="1:5" x14ac:dyDescent="0.25">
      <c r="A2056">
        <v>29501029</v>
      </c>
      <c r="B2056" t="s">
        <v>351</v>
      </c>
      <c r="C2056" t="s">
        <v>351</v>
      </c>
      <c r="D2056" t="s">
        <v>351</v>
      </c>
      <c r="E2056" t="s">
        <v>351</v>
      </c>
    </row>
    <row r="2057" spans="1:5" x14ac:dyDescent="0.25">
      <c r="A2057">
        <v>29501030</v>
      </c>
      <c r="B2057" t="s">
        <v>356</v>
      </c>
      <c r="C2057" t="s">
        <v>356</v>
      </c>
      <c r="D2057" t="s">
        <v>356</v>
      </c>
      <c r="E2057" t="s">
        <v>356</v>
      </c>
    </row>
    <row r="2058" spans="1:5" x14ac:dyDescent="0.25">
      <c r="A2058">
        <v>29501031</v>
      </c>
      <c r="B2058" t="s">
        <v>3928</v>
      </c>
      <c r="C2058" t="s">
        <v>3928</v>
      </c>
      <c r="D2058" t="s">
        <v>3928</v>
      </c>
      <c r="E2058" t="s">
        <v>3928</v>
      </c>
    </row>
    <row r="2059" spans="1:5" x14ac:dyDescent="0.25">
      <c r="A2059">
        <v>29501032</v>
      </c>
      <c r="B2059" t="s">
        <v>637</v>
      </c>
      <c r="C2059" t="s">
        <v>86</v>
      </c>
      <c r="D2059" t="s">
        <v>86</v>
      </c>
      <c r="E2059" t="s">
        <v>637</v>
      </c>
    </row>
    <row r="2060" spans="1:5" x14ac:dyDescent="0.25">
      <c r="A2060">
        <v>29501033</v>
      </c>
      <c r="B2060" t="s">
        <v>3929</v>
      </c>
      <c r="C2060" t="s">
        <v>3929</v>
      </c>
      <c r="D2060" t="s">
        <v>3929</v>
      </c>
      <c r="E2060" t="s">
        <v>3929</v>
      </c>
    </row>
    <row r="2061" spans="1:5" x14ac:dyDescent="0.25">
      <c r="A2061">
        <v>29501034</v>
      </c>
      <c r="B2061" t="s">
        <v>3930</v>
      </c>
      <c r="C2061" t="s">
        <v>3931</v>
      </c>
      <c r="D2061" t="s">
        <v>3931</v>
      </c>
      <c r="E2061" t="s">
        <v>3930</v>
      </c>
    </row>
    <row r="2062" spans="1:5" x14ac:dyDescent="0.25">
      <c r="A2062">
        <v>29501035</v>
      </c>
      <c r="B2062" t="s">
        <v>3932</v>
      </c>
      <c r="C2062" t="s">
        <v>3932</v>
      </c>
      <c r="D2062" t="s">
        <v>3932</v>
      </c>
      <c r="E2062" t="s">
        <v>3932</v>
      </c>
    </row>
    <row r="2063" spans="1:5" x14ac:dyDescent="0.25">
      <c r="A2063">
        <v>29501036</v>
      </c>
      <c r="B2063" t="s">
        <v>361</v>
      </c>
      <c r="C2063" t="s">
        <v>361</v>
      </c>
      <c r="D2063" t="s">
        <v>361</v>
      </c>
      <c r="E2063" t="s">
        <v>361</v>
      </c>
    </row>
    <row r="2064" spans="1:5" x14ac:dyDescent="0.25">
      <c r="A2064">
        <v>29501037</v>
      </c>
      <c r="B2064" t="s">
        <v>3933</v>
      </c>
      <c r="C2064" t="s">
        <v>3934</v>
      </c>
      <c r="D2064" t="s">
        <v>3934</v>
      </c>
      <c r="E2064" t="s">
        <v>3933</v>
      </c>
    </row>
    <row r="2065" spans="1:5" x14ac:dyDescent="0.25">
      <c r="A2065">
        <v>29501038</v>
      </c>
      <c r="B2065" t="s">
        <v>3935</v>
      </c>
      <c r="C2065" t="s">
        <v>3936</v>
      </c>
      <c r="D2065" t="s">
        <v>3936</v>
      </c>
      <c r="E2065" t="s">
        <v>3935</v>
      </c>
    </row>
    <row r="2066" spans="1:5" x14ac:dyDescent="0.25">
      <c r="A2066">
        <v>29501039</v>
      </c>
      <c r="B2066" t="s">
        <v>355</v>
      </c>
      <c r="C2066" t="s">
        <v>355</v>
      </c>
      <c r="D2066" t="s">
        <v>355</v>
      </c>
      <c r="E2066" t="s">
        <v>355</v>
      </c>
    </row>
    <row r="2067" spans="1:5" x14ac:dyDescent="0.25">
      <c r="A2067">
        <v>29501040</v>
      </c>
      <c r="B2067" t="s">
        <v>370</v>
      </c>
      <c r="C2067" t="s">
        <v>370</v>
      </c>
      <c r="D2067" t="s">
        <v>370</v>
      </c>
      <c r="E2067" t="s">
        <v>370</v>
      </c>
    </row>
    <row r="2068" spans="1:5" x14ac:dyDescent="0.25">
      <c r="A2068">
        <v>29501041</v>
      </c>
      <c r="B2068" t="s">
        <v>352</v>
      </c>
      <c r="C2068" t="s">
        <v>352</v>
      </c>
      <c r="D2068" t="s">
        <v>352</v>
      </c>
      <c r="E2068" t="s">
        <v>352</v>
      </c>
    </row>
    <row r="2069" spans="1:5" x14ac:dyDescent="0.25">
      <c r="A2069">
        <v>29501042</v>
      </c>
      <c r="B2069" t="s">
        <v>3937</v>
      </c>
      <c r="C2069" t="s">
        <v>3938</v>
      </c>
      <c r="D2069" t="s">
        <v>3938</v>
      </c>
      <c r="E2069" t="s">
        <v>3937</v>
      </c>
    </row>
    <row r="2070" spans="1:5" x14ac:dyDescent="0.25">
      <c r="A2070">
        <v>29501043</v>
      </c>
      <c r="B2070" t="s">
        <v>3939</v>
      </c>
      <c r="C2070" t="s">
        <v>3940</v>
      </c>
      <c r="D2070" t="s">
        <v>3940</v>
      </c>
      <c r="E2070" t="s">
        <v>3939</v>
      </c>
    </row>
    <row r="2071" spans="1:5" x14ac:dyDescent="0.25">
      <c r="A2071">
        <v>29501044</v>
      </c>
      <c r="B2071" t="s">
        <v>3941</v>
      </c>
      <c r="C2071" t="s">
        <v>3941</v>
      </c>
      <c r="D2071" t="s">
        <v>3941</v>
      </c>
      <c r="E2071" t="s">
        <v>3941</v>
      </c>
    </row>
    <row r="2072" spans="1:5" x14ac:dyDescent="0.25">
      <c r="A2072">
        <v>29501045</v>
      </c>
      <c r="B2072" t="s">
        <v>3942</v>
      </c>
      <c r="C2072" t="s">
        <v>3942</v>
      </c>
      <c r="D2072" t="s">
        <v>3942</v>
      </c>
      <c r="E2072" t="s">
        <v>3942</v>
      </c>
    </row>
    <row r="2073" spans="1:5" x14ac:dyDescent="0.25">
      <c r="A2073">
        <v>29501046</v>
      </c>
      <c r="B2073" t="s">
        <v>3943</v>
      </c>
      <c r="C2073" t="s">
        <v>3943</v>
      </c>
      <c r="D2073" t="s">
        <v>3943</v>
      </c>
      <c r="E2073" t="s">
        <v>3943</v>
      </c>
    </row>
    <row r="2074" spans="1:5" x14ac:dyDescent="0.25">
      <c r="A2074">
        <v>29501047</v>
      </c>
      <c r="B2074" t="s">
        <v>3944</v>
      </c>
      <c r="C2074" t="s">
        <v>3944</v>
      </c>
      <c r="D2074" t="s">
        <v>3944</v>
      </c>
      <c r="E2074" t="s">
        <v>3944</v>
      </c>
    </row>
    <row r="2075" spans="1:5" x14ac:dyDescent="0.25">
      <c r="A2075">
        <v>29501048</v>
      </c>
      <c r="B2075" t="s">
        <v>3945</v>
      </c>
      <c r="C2075" t="s">
        <v>3945</v>
      </c>
      <c r="D2075" t="s">
        <v>3945</v>
      </c>
      <c r="E2075" t="s">
        <v>3945</v>
      </c>
    </row>
    <row r="2076" spans="1:5" x14ac:dyDescent="0.25">
      <c r="A2076">
        <v>29501049</v>
      </c>
      <c r="B2076" t="s">
        <v>489</v>
      </c>
      <c r="C2076" t="s">
        <v>489</v>
      </c>
      <c r="D2076" t="s">
        <v>489</v>
      </c>
      <c r="E2076" t="s">
        <v>489</v>
      </c>
    </row>
    <row r="2077" spans="1:5" x14ac:dyDescent="0.25">
      <c r="A2077">
        <v>29501050</v>
      </c>
      <c r="B2077" t="s">
        <v>3946</v>
      </c>
      <c r="C2077" t="s">
        <v>3946</v>
      </c>
      <c r="D2077" t="s">
        <v>3946</v>
      </c>
      <c r="E2077" t="s">
        <v>3946</v>
      </c>
    </row>
    <row r="2078" spans="1:5" x14ac:dyDescent="0.25">
      <c r="A2078">
        <v>29501051</v>
      </c>
      <c r="B2078" t="s">
        <v>3947</v>
      </c>
      <c r="C2078" t="s">
        <v>3948</v>
      </c>
      <c r="D2078" t="s">
        <v>3948</v>
      </c>
      <c r="E2078" t="s">
        <v>3947</v>
      </c>
    </row>
    <row r="2079" spans="1:5" x14ac:dyDescent="0.25">
      <c r="A2079">
        <v>29501052</v>
      </c>
      <c r="B2079" t="s">
        <v>680</v>
      </c>
      <c r="C2079" t="s">
        <v>423</v>
      </c>
      <c r="D2079" t="s">
        <v>423</v>
      </c>
      <c r="E2079" t="s">
        <v>680</v>
      </c>
    </row>
    <row r="2080" spans="1:5" x14ac:dyDescent="0.25">
      <c r="A2080">
        <v>29501053</v>
      </c>
      <c r="B2080" t="s">
        <v>638</v>
      </c>
      <c r="C2080" t="s">
        <v>428</v>
      </c>
      <c r="D2080" t="s">
        <v>428</v>
      </c>
      <c r="E2080" t="s">
        <v>638</v>
      </c>
    </row>
    <row r="2081" spans="1:5" x14ac:dyDescent="0.25">
      <c r="A2081">
        <v>29501054</v>
      </c>
      <c r="B2081" t="s">
        <v>464</v>
      </c>
      <c r="C2081" t="s">
        <v>464</v>
      </c>
      <c r="D2081" t="s">
        <v>464</v>
      </c>
      <c r="E2081" t="s">
        <v>464</v>
      </c>
    </row>
    <row r="2082" spans="1:5" x14ac:dyDescent="0.25">
      <c r="A2082">
        <v>29501055</v>
      </c>
      <c r="B2082" t="s">
        <v>3949</v>
      </c>
      <c r="C2082" t="s">
        <v>74</v>
      </c>
      <c r="D2082" t="s">
        <v>74</v>
      </c>
      <c r="E2082" t="s">
        <v>3949</v>
      </c>
    </row>
    <row r="2083" spans="1:5" x14ac:dyDescent="0.25">
      <c r="A2083">
        <v>29501056</v>
      </c>
      <c r="B2083" t="s">
        <v>3950</v>
      </c>
      <c r="C2083" t="s">
        <v>444</v>
      </c>
      <c r="D2083" t="s">
        <v>444</v>
      </c>
      <c r="E2083" t="s">
        <v>3950</v>
      </c>
    </row>
    <row r="2084" spans="1:5" x14ac:dyDescent="0.25">
      <c r="A2084">
        <v>29501057</v>
      </c>
      <c r="B2084" t="s">
        <v>3951</v>
      </c>
      <c r="C2084" t="s">
        <v>422</v>
      </c>
      <c r="D2084" t="s">
        <v>422</v>
      </c>
      <c r="E2084" t="s">
        <v>3951</v>
      </c>
    </row>
    <row r="2085" spans="1:5" x14ac:dyDescent="0.25">
      <c r="A2085">
        <v>29501058</v>
      </c>
      <c r="B2085" t="s">
        <v>3952</v>
      </c>
      <c r="C2085" t="s">
        <v>49</v>
      </c>
      <c r="D2085" t="s">
        <v>49</v>
      </c>
      <c r="E2085" t="s">
        <v>3952</v>
      </c>
    </row>
    <row r="2086" spans="1:5" x14ac:dyDescent="0.25">
      <c r="A2086">
        <v>29501059</v>
      </c>
      <c r="B2086" t="s">
        <v>3953</v>
      </c>
      <c r="C2086" t="s">
        <v>95</v>
      </c>
      <c r="D2086" t="s">
        <v>95</v>
      </c>
      <c r="E2086" t="s">
        <v>3953</v>
      </c>
    </row>
    <row r="2087" spans="1:5" x14ac:dyDescent="0.25">
      <c r="A2087">
        <v>29501060</v>
      </c>
      <c r="B2087" t="s">
        <v>3954</v>
      </c>
      <c r="C2087" t="s">
        <v>460</v>
      </c>
      <c r="D2087" t="s">
        <v>460</v>
      </c>
      <c r="E2087" t="s">
        <v>3954</v>
      </c>
    </row>
    <row r="2088" spans="1:5" x14ac:dyDescent="0.25">
      <c r="A2088">
        <v>29501061</v>
      </c>
      <c r="B2088" t="s">
        <v>3955</v>
      </c>
      <c r="C2088" t="s">
        <v>449</v>
      </c>
      <c r="D2088" t="s">
        <v>449</v>
      </c>
      <c r="E2088" t="s">
        <v>3955</v>
      </c>
    </row>
    <row r="2089" spans="1:5" x14ac:dyDescent="0.25">
      <c r="A2089">
        <v>29501062</v>
      </c>
      <c r="B2089" t="s">
        <v>505</v>
      </c>
      <c r="C2089" t="s">
        <v>505</v>
      </c>
      <c r="D2089" t="s">
        <v>505</v>
      </c>
      <c r="E2089" t="s">
        <v>505</v>
      </c>
    </row>
    <row r="2090" spans="1:5" x14ac:dyDescent="0.25">
      <c r="A2090">
        <v>29501063</v>
      </c>
      <c r="B2090" t="s">
        <v>3956</v>
      </c>
      <c r="C2090" t="s">
        <v>429</v>
      </c>
      <c r="D2090" t="s">
        <v>429</v>
      </c>
      <c r="E2090" t="s">
        <v>3956</v>
      </c>
    </row>
    <row r="2091" spans="1:5" x14ac:dyDescent="0.25">
      <c r="A2091">
        <v>29501064</v>
      </c>
      <c r="B2091" t="s">
        <v>3957</v>
      </c>
      <c r="C2091" t="s">
        <v>430</v>
      </c>
      <c r="D2091" t="s">
        <v>430</v>
      </c>
      <c r="E2091" t="s">
        <v>3957</v>
      </c>
    </row>
    <row r="2092" spans="1:5" x14ac:dyDescent="0.25">
      <c r="A2092">
        <v>29501065</v>
      </c>
      <c r="B2092" t="s">
        <v>457</v>
      </c>
      <c r="C2092" t="s">
        <v>457</v>
      </c>
      <c r="D2092" t="s">
        <v>457</v>
      </c>
      <c r="E2092" t="s">
        <v>457</v>
      </c>
    </row>
    <row r="2093" spans="1:5" x14ac:dyDescent="0.25">
      <c r="A2093">
        <v>29501066</v>
      </c>
      <c r="B2093" t="s">
        <v>3958</v>
      </c>
      <c r="C2093" t="s">
        <v>510</v>
      </c>
      <c r="D2093" t="s">
        <v>510</v>
      </c>
      <c r="E2093" t="s">
        <v>3958</v>
      </c>
    </row>
    <row r="2094" spans="1:5" x14ac:dyDescent="0.25">
      <c r="A2094">
        <v>29501067</v>
      </c>
      <c r="B2094" t="s">
        <v>3959</v>
      </c>
      <c r="C2094" t="s">
        <v>441</v>
      </c>
      <c r="D2094" t="s">
        <v>441</v>
      </c>
      <c r="E2094" t="s">
        <v>3959</v>
      </c>
    </row>
    <row r="2095" spans="1:5" x14ac:dyDescent="0.25">
      <c r="A2095">
        <v>29501068</v>
      </c>
      <c r="B2095" t="s">
        <v>668</v>
      </c>
      <c r="C2095" t="s">
        <v>3960</v>
      </c>
      <c r="D2095" t="s">
        <v>3960</v>
      </c>
      <c r="E2095" t="s">
        <v>668</v>
      </c>
    </row>
    <row r="2096" spans="1:5" x14ac:dyDescent="0.25">
      <c r="A2096">
        <v>29501069</v>
      </c>
      <c r="B2096" t="s">
        <v>448</v>
      </c>
      <c r="C2096" t="s">
        <v>448</v>
      </c>
      <c r="D2096" t="s">
        <v>448</v>
      </c>
      <c r="E2096" t="s">
        <v>448</v>
      </c>
    </row>
    <row r="2097" spans="1:5" x14ac:dyDescent="0.25">
      <c r="A2097">
        <v>29501070</v>
      </c>
      <c r="B2097" t="s">
        <v>3961</v>
      </c>
      <c r="C2097" t="s">
        <v>75</v>
      </c>
      <c r="D2097" t="s">
        <v>75</v>
      </c>
      <c r="E2097" t="s">
        <v>3961</v>
      </c>
    </row>
    <row r="2098" spans="1:5" x14ac:dyDescent="0.25">
      <c r="A2098">
        <v>29501071</v>
      </c>
      <c r="B2098" t="s">
        <v>3962</v>
      </c>
      <c r="C2098" t="s">
        <v>3963</v>
      </c>
      <c r="D2098" t="s">
        <v>3963</v>
      </c>
      <c r="E2098" t="s">
        <v>3962</v>
      </c>
    </row>
    <row r="2099" spans="1:5" x14ac:dyDescent="0.25">
      <c r="A2099">
        <v>29501072</v>
      </c>
      <c r="B2099" t="s">
        <v>443</v>
      </c>
      <c r="C2099" t="s">
        <v>443</v>
      </c>
      <c r="D2099" t="s">
        <v>443</v>
      </c>
      <c r="E2099" t="s">
        <v>443</v>
      </c>
    </row>
    <row r="2100" spans="1:5" x14ac:dyDescent="0.25">
      <c r="A2100">
        <v>29501073</v>
      </c>
      <c r="B2100" t="s">
        <v>476</v>
      </c>
      <c r="C2100" t="s">
        <v>476</v>
      </c>
      <c r="D2100" t="s">
        <v>476</v>
      </c>
      <c r="E2100" t="s">
        <v>476</v>
      </c>
    </row>
    <row r="2101" spans="1:5" x14ac:dyDescent="0.25">
      <c r="A2101">
        <v>29501074</v>
      </c>
      <c r="B2101" t="s">
        <v>453</v>
      </c>
      <c r="C2101" t="s">
        <v>453</v>
      </c>
      <c r="D2101" t="s">
        <v>453</v>
      </c>
      <c r="E2101" t="s">
        <v>453</v>
      </c>
    </row>
    <row r="2102" spans="1:5" x14ac:dyDescent="0.25">
      <c r="A2102">
        <v>29501075</v>
      </c>
      <c r="B2102" t="s">
        <v>445</v>
      </c>
      <c r="C2102" t="s">
        <v>445</v>
      </c>
      <c r="D2102" t="s">
        <v>445</v>
      </c>
      <c r="E2102" t="s">
        <v>445</v>
      </c>
    </row>
    <row r="2103" spans="1:5" x14ac:dyDescent="0.25">
      <c r="A2103">
        <v>29501076</v>
      </c>
      <c r="B2103" t="s">
        <v>645</v>
      </c>
      <c r="C2103" t="s">
        <v>645</v>
      </c>
      <c r="D2103" t="s">
        <v>645</v>
      </c>
      <c r="E2103" t="s">
        <v>645</v>
      </c>
    </row>
    <row r="2104" spans="1:5" x14ac:dyDescent="0.25">
      <c r="A2104">
        <v>29501077</v>
      </c>
      <c r="B2104" t="s">
        <v>76</v>
      </c>
      <c r="C2104" t="s">
        <v>76</v>
      </c>
      <c r="D2104" t="s">
        <v>76</v>
      </c>
      <c r="E2104" t="s">
        <v>76</v>
      </c>
    </row>
    <row r="2105" spans="1:5" x14ac:dyDescent="0.25">
      <c r="A2105">
        <v>29501078</v>
      </c>
      <c r="B2105" t="s">
        <v>646</v>
      </c>
      <c r="C2105" t="s">
        <v>78</v>
      </c>
      <c r="D2105" t="s">
        <v>78</v>
      </c>
      <c r="E2105" t="s">
        <v>646</v>
      </c>
    </row>
    <row r="2106" spans="1:5" x14ac:dyDescent="0.25">
      <c r="A2106">
        <v>29501079</v>
      </c>
      <c r="B2106" t="s">
        <v>647</v>
      </c>
      <c r="C2106" t="s">
        <v>438</v>
      </c>
      <c r="D2106" t="s">
        <v>438</v>
      </c>
      <c r="E2106" t="s">
        <v>647</v>
      </c>
    </row>
    <row r="2107" spans="1:5" x14ac:dyDescent="0.25">
      <c r="A2107">
        <v>29501080</v>
      </c>
      <c r="B2107" t="s">
        <v>684</v>
      </c>
      <c r="C2107" t="s">
        <v>684</v>
      </c>
      <c r="D2107" t="s">
        <v>684</v>
      </c>
      <c r="E2107" t="s">
        <v>684</v>
      </c>
    </row>
    <row r="2108" spans="1:5" x14ac:dyDescent="0.25">
      <c r="A2108">
        <v>29501081</v>
      </c>
      <c r="B2108" t="s">
        <v>669</v>
      </c>
      <c r="C2108" t="s">
        <v>477</v>
      </c>
      <c r="D2108" t="s">
        <v>477</v>
      </c>
      <c r="E2108" t="s">
        <v>669</v>
      </c>
    </row>
    <row r="2109" spans="1:5" x14ac:dyDescent="0.25">
      <c r="A2109">
        <v>29501082</v>
      </c>
      <c r="B2109" t="s">
        <v>670</v>
      </c>
      <c r="C2109" t="s">
        <v>446</v>
      </c>
      <c r="D2109" t="s">
        <v>446</v>
      </c>
      <c r="E2109" t="s">
        <v>670</v>
      </c>
    </row>
    <row r="2110" spans="1:5" x14ac:dyDescent="0.25">
      <c r="A2110">
        <v>29501083</v>
      </c>
      <c r="B2110" t="s">
        <v>685</v>
      </c>
      <c r="C2110" t="s">
        <v>503</v>
      </c>
      <c r="D2110" t="s">
        <v>503</v>
      </c>
      <c r="E2110" t="s">
        <v>685</v>
      </c>
    </row>
    <row r="2111" spans="1:5" x14ac:dyDescent="0.25">
      <c r="A2111">
        <v>29501084</v>
      </c>
      <c r="B2111" t="s">
        <v>707</v>
      </c>
      <c r="C2111" t="s">
        <v>707</v>
      </c>
      <c r="D2111" t="s">
        <v>707</v>
      </c>
      <c r="E2111" t="s">
        <v>707</v>
      </c>
    </row>
    <row r="2112" spans="1:5" x14ac:dyDescent="0.25">
      <c r="A2112">
        <v>29501085</v>
      </c>
      <c r="B2112" t="s">
        <v>722</v>
      </c>
      <c r="C2112" t="s">
        <v>504</v>
      </c>
      <c r="D2112" t="s">
        <v>504</v>
      </c>
      <c r="E2112" t="s">
        <v>722</v>
      </c>
    </row>
    <row r="2113" spans="1:5" x14ac:dyDescent="0.25">
      <c r="A2113">
        <v>29501086</v>
      </c>
      <c r="B2113" t="s">
        <v>431</v>
      </c>
      <c r="C2113" t="s">
        <v>431</v>
      </c>
      <c r="D2113" t="s">
        <v>431</v>
      </c>
      <c r="E2113" t="s">
        <v>431</v>
      </c>
    </row>
    <row r="2114" spans="1:5" x14ac:dyDescent="0.25">
      <c r="A2114">
        <v>29501087</v>
      </c>
      <c r="B2114" t="s">
        <v>432</v>
      </c>
      <c r="C2114" t="s">
        <v>432</v>
      </c>
      <c r="D2114" t="s">
        <v>432</v>
      </c>
      <c r="E2114" t="s">
        <v>432</v>
      </c>
    </row>
    <row r="2115" spans="1:5" x14ac:dyDescent="0.25">
      <c r="A2115">
        <v>29501088</v>
      </c>
      <c r="B2115" t="s">
        <v>3964</v>
      </c>
      <c r="C2115" t="s">
        <v>3964</v>
      </c>
      <c r="D2115" t="s">
        <v>3964</v>
      </c>
      <c r="E2115" t="s">
        <v>3964</v>
      </c>
    </row>
    <row r="2116" spans="1:5" x14ac:dyDescent="0.25">
      <c r="A2116">
        <v>29501089</v>
      </c>
      <c r="B2116" t="s">
        <v>506</v>
      </c>
      <c r="C2116" t="s">
        <v>506</v>
      </c>
      <c r="D2116" t="s">
        <v>506</v>
      </c>
      <c r="E2116" t="s">
        <v>506</v>
      </c>
    </row>
    <row r="2117" spans="1:5" x14ac:dyDescent="0.25">
      <c r="A2117">
        <v>29501090</v>
      </c>
      <c r="B2117" t="s">
        <v>686</v>
      </c>
      <c r="C2117" t="s">
        <v>686</v>
      </c>
      <c r="D2117" t="s">
        <v>686</v>
      </c>
      <c r="E2117" t="s">
        <v>686</v>
      </c>
    </row>
    <row r="2118" spans="1:5" x14ac:dyDescent="0.25">
      <c r="A2118">
        <v>29501091</v>
      </c>
      <c r="B2118" t="s">
        <v>3965</v>
      </c>
      <c r="C2118" t="s">
        <v>3966</v>
      </c>
      <c r="D2118" t="s">
        <v>3966</v>
      </c>
      <c r="E2118" t="s">
        <v>3965</v>
      </c>
    </row>
    <row r="2119" spans="1:5" x14ac:dyDescent="0.25">
      <c r="A2119">
        <v>29501092</v>
      </c>
      <c r="B2119" t="s">
        <v>3967</v>
      </c>
      <c r="C2119" t="s">
        <v>3967</v>
      </c>
      <c r="D2119" t="s">
        <v>3967</v>
      </c>
      <c r="E2119" t="s">
        <v>3967</v>
      </c>
    </row>
    <row r="2120" spans="1:5" x14ac:dyDescent="0.25">
      <c r="A2120">
        <v>29501093</v>
      </c>
      <c r="B2120" t="s">
        <v>687</v>
      </c>
      <c r="C2120" t="s">
        <v>687</v>
      </c>
      <c r="D2120" t="s">
        <v>687</v>
      </c>
      <c r="E2120" t="s">
        <v>687</v>
      </c>
    </row>
    <row r="2121" spans="1:5" x14ac:dyDescent="0.25">
      <c r="A2121">
        <v>29501094</v>
      </c>
      <c r="B2121" t="s">
        <v>688</v>
      </c>
      <c r="C2121" t="s">
        <v>688</v>
      </c>
      <c r="D2121" t="s">
        <v>688</v>
      </c>
      <c r="E2121" t="s">
        <v>688</v>
      </c>
    </row>
    <row r="2122" spans="1:5" x14ac:dyDescent="0.25">
      <c r="A2122">
        <v>29501095</v>
      </c>
      <c r="B2122" t="s">
        <v>3968</v>
      </c>
      <c r="C2122" t="s">
        <v>3969</v>
      </c>
      <c r="D2122" t="s">
        <v>3969</v>
      </c>
      <c r="E2122" t="s">
        <v>3968</v>
      </c>
    </row>
    <row r="2123" spans="1:5" x14ac:dyDescent="0.25">
      <c r="A2123">
        <v>29501096</v>
      </c>
      <c r="B2123" t="s">
        <v>3970</v>
      </c>
      <c r="C2123" t="s">
        <v>3970</v>
      </c>
      <c r="D2123" t="s">
        <v>3970</v>
      </c>
      <c r="E2123" t="s">
        <v>3970</v>
      </c>
    </row>
    <row r="2124" spans="1:5" x14ac:dyDescent="0.25">
      <c r="A2124">
        <v>29501097</v>
      </c>
      <c r="B2124" t="s">
        <v>689</v>
      </c>
      <c r="C2124" t="s">
        <v>689</v>
      </c>
      <c r="D2124" t="s">
        <v>689</v>
      </c>
      <c r="E2124" t="s">
        <v>689</v>
      </c>
    </row>
    <row r="2125" spans="1:5" x14ac:dyDescent="0.25">
      <c r="A2125">
        <v>29501098</v>
      </c>
      <c r="B2125" t="s">
        <v>3971</v>
      </c>
      <c r="C2125" t="s">
        <v>3971</v>
      </c>
      <c r="D2125" t="s">
        <v>3971</v>
      </c>
      <c r="E2125" t="s">
        <v>3971</v>
      </c>
    </row>
    <row r="2126" spans="1:5" x14ac:dyDescent="0.25">
      <c r="A2126">
        <v>29501099</v>
      </c>
      <c r="B2126" t="s">
        <v>3972</v>
      </c>
      <c r="C2126" t="s">
        <v>137</v>
      </c>
      <c r="D2126" t="s">
        <v>137</v>
      </c>
      <c r="E2126" t="s">
        <v>3972</v>
      </c>
    </row>
    <row r="2127" spans="1:5" x14ac:dyDescent="0.25">
      <c r="A2127">
        <v>29501100</v>
      </c>
      <c r="B2127" t="s">
        <v>3973</v>
      </c>
      <c r="C2127" t="s">
        <v>3974</v>
      </c>
      <c r="D2127" t="s">
        <v>3974</v>
      </c>
      <c r="E2127" t="s">
        <v>3973</v>
      </c>
    </row>
    <row r="2128" spans="1:5" x14ac:dyDescent="0.25">
      <c r="A2128">
        <v>29501101</v>
      </c>
      <c r="B2128" t="s">
        <v>138</v>
      </c>
      <c r="C2128" t="s">
        <v>138</v>
      </c>
      <c r="D2128" t="s">
        <v>138</v>
      </c>
      <c r="E2128" t="s">
        <v>138</v>
      </c>
    </row>
    <row r="2129" spans="1:5" x14ac:dyDescent="0.25">
      <c r="A2129">
        <v>29501102</v>
      </c>
      <c r="B2129" t="s">
        <v>3975</v>
      </c>
      <c r="C2129" t="s">
        <v>3975</v>
      </c>
      <c r="D2129" t="s">
        <v>3975</v>
      </c>
      <c r="E2129" t="s">
        <v>3975</v>
      </c>
    </row>
    <row r="2130" spans="1:5" x14ac:dyDescent="0.25">
      <c r="A2130">
        <v>29501103</v>
      </c>
      <c r="B2130" t="s">
        <v>3976</v>
      </c>
      <c r="C2130" t="s">
        <v>3976</v>
      </c>
      <c r="D2130" t="s">
        <v>3976</v>
      </c>
      <c r="E2130" t="s">
        <v>3976</v>
      </c>
    </row>
    <row r="2131" spans="1:5" x14ac:dyDescent="0.25">
      <c r="A2131">
        <v>29501104</v>
      </c>
      <c r="B2131" t="s">
        <v>3977</v>
      </c>
      <c r="C2131" t="s">
        <v>3977</v>
      </c>
      <c r="D2131" t="s">
        <v>3977</v>
      </c>
      <c r="E2131" t="s">
        <v>3977</v>
      </c>
    </row>
    <row r="2132" spans="1:5" x14ac:dyDescent="0.25">
      <c r="A2132">
        <v>29501105</v>
      </c>
      <c r="B2132" t="s">
        <v>739</v>
      </c>
      <c r="C2132" t="s">
        <v>739</v>
      </c>
      <c r="D2132" t="s">
        <v>739</v>
      </c>
      <c r="E2132" t="s">
        <v>739</v>
      </c>
    </row>
    <row r="2133" spans="1:5" x14ac:dyDescent="0.25">
      <c r="A2133">
        <v>29501106</v>
      </c>
      <c r="B2133" t="s">
        <v>3978</v>
      </c>
      <c r="C2133" t="s">
        <v>3978</v>
      </c>
      <c r="D2133" t="s">
        <v>3978</v>
      </c>
      <c r="E2133" t="s">
        <v>3978</v>
      </c>
    </row>
    <row r="2134" spans="1:5" x14ac:dyDescent="0.25">
      <c r="A2134">
        <v>29501107</v>
      </c>
      <c r="B2134" t="s">
        <v>3979</v>
      </c>
      <c r="C2134" t="s">
        <v>3979</v>
      </c>
      <c r="D2134" t="s">
        <v>3979</v>
      </c>
      <c r="E2134" t="s">
        <v>3979</v>
      </c>
    </row>
    <row r="2135" spans="1:5" x14ac:dyDescent="0.25">
      <c r="A2135">
        <v>29501108</v>
      </c>
      <c r="B2135" t="s">
        <v>3980</v>
      </c>
      <c r="C2135" t="s">
        <v>3980</v>
      </c>
      <c r="D2135" t="s">
        <v>3980</v>
      </c>
      <c r="E2135" t="s">
        <v>3980</v>
      </c>
    </row>
    <row r="2136" spans="1:5" x14ac:dyDescent="0.25">
      <c r="A2136">
        <v>29501109</v>
      </c>
      <c r="B2136" t="s">
        <v>3981</v>
      </c>
      <c r="C2136" t="s">
        <v>3981</v>
      </c>
      <c r="D2136" t="s">
        <v>3981</v>
      </c>
      <c r="E2136" t="s">
        <v>3981</v>
      </c>
    </row>
    <row r="2137" spans="1:5" x14ac:dyDescent="0.25">
      <c r="A2137">
        <v>29501110</v>
      </c>
      <c r="B2137" t="s">
        <v>3982</v>
      </c>
      <c r="C2137" t="s">
        <v>3982</v>
      </c>
      <c r="D2137" t="s">
        <v>3982</v>
      </c>
      <c r="E2137" t="s">
        <v>3982</v>
      </c>
    </row>
    <row r="2138" spans="1:5" x14ac:dyDescent="0.25">
      <c r="A2138">
        <v>29501111</v>
      </c>
      <c r="B2138" t="s">
        <v>3983</v>
      </c>
      <c r="C2138" t="s">
        <v>3983</v>
      </c>
      <c r="D2138" t="s">
        <v>3983</v>
      </c>
      <c r="E2138" t="s">
        <v>3983</v>
      </c>
    </row>
    <row r="2139" spans="1:5" x14ac:dyDescent="0.25">
      <c r="A2139">
        <v>29501112</v>
      </c>
      <c r="B2139" t="s">
        <v>3984</v>
      </c>
      <c r="C2139" t="s">
        <v>3984</v>
      </c>
      <c r="D2139" t="s">
        <v>3984</v>
      </c>
      <c r="E2139" t="s">
        <v>3984</v>
      </c>
    </row>
    <row r="2140" spans="1:5" x14ac:dyDescent="0.25">
      <c r="A2140">
        <v>29501113</v>
      </c>
      <c r="B2140" t="s">
        <v>3985</v>
      </c>
      <c r="C2140" t="s">
        <v>3985</v>
      </c>
      <c r="D2140" t="s">
        <v>3985</v>
      </c>
      <c r="E2140" t="s">
        <v>3985</v>
      </c>
    </row>
    <row r="2141" spans="1:5" x14ac:dyDescent="0.25">
      <c r="A2141">
        <v>29501114</v>
      </c>
      <c r="B2141" t="s">
        <v>3986</v>
      </c>
      <c r="C2141" t="s">
        <v>3986</v>
      </c>
      <c r="D2141" t="s">
        <v>3986</v>
      </c>
      <c r="E2141" t="s">
        <v>3986</v>
      </c>
    </row>
    <row r="2142" spans="1:5" x14ac:dyDescent="0.25">
      <c r="A2142">
        <v>29501115</v>
      </c>
      <c r="B2142" t="s">
        <v>3987</v>
      </c>
      <c r="C2142" t="s">
        <v>3988</v>
      </c>
      <c r="D2142" t="s">
        <v>3988</v>
      </c>
      <c r="E2142" t="s">
        <v>3987</v>
      </c>
    </row>
    <row r="2143" spans="1:5" x14ac:dyDescent="0.25">
      <c r="A2143">
        <v>29501116</v>
      </c>
      <c r="B2143" t="s">
        <v>3989</v>
      </c>
      <c r="C2143" t="s">
        <v>3989</v>
      </c>
      <c r="D2143" t="s">
        <v>3989</v>
      </c>
      <c r="E2143" t="s">
        <v>3989</v>
      </c>
    </row>
    <row r="2144" spans="1:5" x14ac:dyDescent="0.25">
      <c r="A2144">
        <v>29501117</v>
      </c>
      <c r="B2144" t="s">
        <v>3990</v>
      </c>
      <c r="C2144" t="s">
        <v>3991</v>
      </c>
      <c r="D2144" t="s">
        <v>3991</v>
      </c>
      <c r="E2144" t="s">
        <v>3990</v>
      </c>
    </row>
    <row r="2145" spans="1:5" x14ac:dyDescent="0.25">
      <c r="A2145">
        <v>29501118</v>
      </c>
      <c r="B2145" t="s">
        <v>80</v>
      </c>
      <c r="C2145" t="s">
        <v>80</v>
      </c>
      <c r="D2145" t="s">
        <v>80</v>
      </c>
      <c r="E2145" t="s">
        <v>80</v>
      </c>
    </row>
    <row r="2146" spans="1:5" x14ac:dyDescent="0.25">
      <c r="A2146">
        <v>29600001</v>
      </c>
      <c r="B2146" t="s">
        <v>364</v>
      </c>
      <c r="C2146" t="s">
        <v>364</v>
      </c>
      <c r="D2146" t="s">
        <v>364</v>
      </c>
      <c r="E2146" t="s">
        <v>364</v>
      </c>
    </row>
    <row r="2147" spans="1:5" x14ac:dyDescent="0.25">
      <c r="A2147">
        <v>29600002</v>
      </c>
      <c r="B2147" t="s">
        <v>648</v>
      </c>
      <c r="C2147" t="s">
        <v>371</v>
      </c>
      <c r="D2147" t="s">
        <v>371</v>
      </c>
      <c r="E2147" t="s">
        <v>648</v>
      </c>
    </row>
    <row r="2148" spans="1:5" x14ac:dyDescent="0.25">
      <c r="A2148">
        <v>29600003</v>
      </c>
      <c r="B2148" t="s">
        <v>495</v>
      </c>
      <c r="C2148" t="s">
        <v>495</v>
      </c>
      <c r="D2148" t="s">
        <v>495</v>
      </c>
      <c r="E2148" t="s">
        <v>495</v>
      </c>
    </row>
    <row r="2149" spans="1:5" x14ac:dyDescent="0.25">
      <c r="A2149">
        <v>29600004</v>
      </c>
      <c r="B2149" t="s">
        <v>740</v>
      </c>
      <c r="C2149" t="s">
        <v>374</v>
      </c>
      <c r="D2149" t="s">
        <v>374</v>
      </c>
      <c r="E2149" t="s">
        <v>740</v>
      </c>
    </row>
    <row r="2150" spans="1:5" x14ac:dyDescent="0.25">
      <c r="A2150">
        <v>29600005</v>
      </c>
      <c r="B2150" t="s">
        <v>723</v>
      </c>
      <c r="C2150" t="s">
        <v>723</v>
      </c>
      <c r="D2150" t="s">
        <v>723</v>
      </c>
      <c r="E2150" t="s">
        <v>723</v>
      </c>
    </row>
    <row r="2151" spans="1:5" x14ac:dyDescent="0.25">
      <c r="A2151">
        <v>29600006</v>
      </c>
      <c r="B2151" t="s">
        <v>3992</v>
      </c>
      <c r="C2151" t="s">
        <v>3993</v>
      </c>
      <c r="D2151" t="s">
        <v>3993</v>
      </c>
      <c r="E2151" t="s">
        <v>3992</v>
      </c>
    </row>
    <row r="2152" spans="1:5" x14ac:dyDescent="0.25">
      <c r="A2152">
        <v>29600007</v>
      </c>
      <c r="B2152" t="s">
        <v>3994</v>
      </c>
      <c r="C2152" t="s">
        <v>3995</v>
      </c>
      <c r="D2152" t="s">
        <v>3995</v>
      </c>
      <c r="E2152" t="s">
        <v>3994</v>
      </c>
    </row>
    <row r="2153" spans="1:5" x14ac:dyDescent="0.25">
      <c r="A2153">
        <v>29600008</v>
      </c>
      <c r="B2153" t="s">
        <v>3996</v>
      </c>
      <c r="C2153" t="s">
        <v>3995</v>
      </c>
      <c r="D2153" t="s">
        <v>3995</v>
      </c>
      <c r="E2153" t="s">
        <v>3996</v>
      </c>
    </row>
    <row r="2154" spans="1:5" x14ac:dyDescent="0.25">
      <c r="A2154">
        <v>29600009</v>
      </c>
      <c r="B2154" t="s">
        <v>79</v>
      </c>
      <c r="C2154" t="s">
        <v>79</v>
      </c>
      <c r="D2154" t="s">
        <v>79</v>
      </c>
      <c r="E2154" t="s">
        <v>79</v>
      </c>
    </row>
    <row r="2155" spans="1:5" x14ac:dyDescent="0.25">
      <c r="A2155">
        <v>29600010</v>
      </c>
      <c r="B2155" t="s">
        <v>3997</v>
      </c>
      <c r="C2155" t="s">
        <v>3998</v>
      </c>
      <c r="D2155" t="s">
        <v>3998</v>
      </c>
      <c r="E2155" t="s">
        <v>3997</v>
      </c>
    </row>
    <row r="2156" spans="1:5" x14ac:dyDescent="0.25">
      <c r="A2156">
        <v>29600011</v>
      </c>
      <c r="B2156" t="s">
        <v>690</v>
      </c>
      <c r="C2156" t="s">
        <v>452</v>
      </c>
      <c r="D2156" t="s">
        <v>452</v>
      </c>
      <c r="E2156" t="s">
        <v>690</v>
      </c>
    </row>
    <row r="2157" spans="1:5" x14ac:dyDescent="0.25">
      <c r="A2157">
        <v>29600012</v>
      </c>
      <c r="B2157" t="s">
        <v>3999</v>
      </c>
      <c r="C2157" t="s">
        <v>4000</v>
      </c>
      <c r="D2157" t="s">
        <v>4000</v>
      </c>
      <c r="E2157" t="s">
        <v>3999</v>
      </c>
    </row>
    <row r="2158" spans="1:5" x14ac:dyDescent="0.25">
      <c r="A2158">
        <v>29600013</v>
      </c>
      <c r="B2158" t="s">
        <v>691</v>
      </c>
      <c r="C2158" t="s">
        <v>426</v>
      </c>
      <c r="D2158" t="s">
        <v>426</v>
      </c>
      <c r="E2158" t="s">
        <v>691</v>
      </c>
    </row>
    <row r="2159" spans="1:5" x14ac:dyDescent="0.25">
      <c r="A2159">
        <v>29600015</v>
      </c>
      <c r="B2159" t="s">
        <v>4001</v>
      </c>
      <c r="C2159" t="s">
        <v>4002</v>
      </c>
      <c r="D2159" t="s">
        <v>4002</v>
      </c>
      <c r="E2159" t="s">
        <v>4001</v>
      </c>
    </row>
    <row r="2160" spans="1:5" x14ac:dyDescent="0.25">
      <c r="A2160">
        <v>29600016</v>
      </c>
      <c r="B2160" t="s">
        <v>4003</v>
      </c>
      <c r="C2160" t="s">
        <v>77</v>
      </c>
      <c r="D2160" t="s">
        <v>77</v>
      </c>
      <c r="E2160" t="s">
        <v>4003</v>
      </c>
    </row>
    <row r="2161" spans="1:5" x14ac:dyDescent="0.25">
      <c r="A2161">
        <v>29600017</v>
      </c>
      <c r="B2161" t="s">
        <v>649</v>
      </c>
      <c r="C2161" t="s">
        <v>71</v>
      </c>
      <c r="D2161" t="s">
        <v>71</v>
      </c>
      <c r="E2161" t="s">
        <v>649</v>
      </c>
    </row>
    <row r="2162" spans="1:5" x14ac:dyDescent="0.25">
      <c r="A2162">
        <v>29600018</v>
      </c>
      <c r="B2162" t="s">
        <v>4004</v>
      </c>
      <c r="C2162" t="s">
        <v>4002</v>
      </c>
      <c r="D2162" t="s">
        <v>4002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77</v>
      </c>
      <c r="D2163" t="s">
        <v>77</v>
      </c>
      <c r="E2163" t="s">
        <v>4005</v>
      </c>
    </row>
    <row r="2164" spans="1:5" x14ac:dyDescent="0.25">
      <c r="A2164">
        <v>29600020</v>
      </c>
      <c r="B2164" t="s">
        <v>741</v>
      </c>
      <c r="C2164" t="s">
        <v>71</v>
      </c>
      <c r="D2164" t="s">
        <v>71</v>
      </c>
      <c r="E2164" t="s">
        <v>741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650</v>
      </c>
      <c r="C2166" t="s">
        <v>4008</v>
      </c>
      <c r="D2166" t="s">
        <v>4008</v>
      </c>
      <c r="E2166" t="s">
        <v>650</v>
      </c>
    </row>
    <row r="2167" spans="1:5" x14ac:dyDescent="0.25">
      <c r="A2167">
        <v>29600023</v>
      </c>
      <c r="B2167" t="s">
        <v>463</v>
      </c>
      <c r="C2167" t="s">
        <v>463</v>
      </c>
      <c r="D2167" t="s">
        <v>463</v>
      </c>
      <c r="E2167" t="s">
        <v>463</v>
      </c>
    </row>
    <row r="2168" spans="1:5" x14ac:dyDescent="0.25">
      <c r="A2168">
        <v>29600024</v>
      </c>
      <c r="B2168" t="s">
        <v>671</v>
      </c>
      <c r="C2168" t="s">
        <v>671</v>
      </c>
      <c r="D2168" t="s">
        <v>671</v>
      </c>
      <c r="E2168" t="s">
        <v>671</v>
      </c>
    </row>
    <row r="2169" spans="1:5" x14ac:dyDescent="0.25">
      <c r="A2169">
        <v>29600025</v>
      </c>
      <c r="B2169" t="s">
        <v>434</v>
      </c>
      <c r="C2169" t="s">
        <v>434</v>
      </c>
      <c r="D2169" t="s">
        <v>434</v>
      </c>
      <c r="E2169" t="s">
        <v>434</v>
      </c>
    </row>
    <row r="2170" spans="1:5" x14ac:dyDescent="0.25">
      <c r="A2170">
        <v>29600026</v>
      </c>
      <c r="B2170" t="s">
        <v>492</v>
      </c>
      <c r="C2170" t="s">
        <v>492</v>
      </c>
      <c r="D2170" t="s">
        <v>492</v>
      </c>
      <c r="E2170" t="s">
        <v>492</v>
      </c>
    </row>
    <row r="2171" spans="1:5" x14ac:dyDescent="0.25">
      <c r="A2171">
        <v>29600027</v>
      </c>
      <c r="B2171" t="s">
        <v>421</v>
      </c>
      <c r="C2171" t="s">
        <v>421</v>
      </c>
      <c r="D2171" t="s">
        <v>421</v>
      </c>
      <c r="E2171" t="s">
        <v>421</v>
      </c>
    </row>
    <row r="2172" spans="1:5" x14ac:dyDescent="0.25">
      <c r="A2172">
        <v>29600028</v>
      </c>
      <c r="B2172" t="s">
        <v>103</v>
      </c>
      <c r="C2172" t="s">
        <v>103</v>
      </c>
      <c r="D2172" t="s">
        <v>103</v>
      </c>
      <c r="E2172" t="s">
        <v>103</v>
      </c>
    </row>
    <row r="2173" spans="1:5" x14ac:dyDescent="0.25">
      <c r="A2173">
        <v>29600029</v>
      </c>
      <c r="B2173" t="s">
        <v>366</v>
      </c>
      <c r="C2173" t="s">
        <v>366</v>
      </c>
      <c r="D2173" t="s">
        <v>366</v>
      </c>
      <c r="E2173" t="s">
        <v>366</v>
      </c>
    </row>
    <row r="2174" spans="1:5" x14ac:dyDescent="0.25">
      <c r="A2174">
        <v>29600030</v>
      </c>
      <c r="B2174" t="s">
        <v>109</v>
      </c>
      <c r="C2174" t="s">
        <v>109</v>
      </c>
      <c r="D2174" t="s">
        <v>109</v>
      </c>
      <c r="E2174" t="s">
        <v>109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114</v>
      </c>
      <c r="C2176" t="s">
        <v>114</v>
      </c>
      <c r="D2176" t="s">
        <v>114</v>
      </c>
      <c r="E2176" t="s">
        <v>114</v>
      </c>
    </row>
    <row r="2177" spans="1:5" x14ac:dyDescent="0.25">
      <c r="A2177">
        <v>29900003</v>
      </c>
      <c r="B2177" t="s">
        <v>115</v>
      </c>
      <c r="C2177" t="s">
        <v>115</v>
      </c>
      <c r="D2177" t="s">
        <v>115</v>
      </c>
      <c r="E2177" t="s">
        <v>115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390</v>
      </c>
      <c r="D2186" t="s">
        <v>390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494</v>
      </c>
      <c r="D2188" t="s">
        <v>494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391</v>
      </c>
      <c r="D2190" t="s">
        <v>391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387</v>
      </c>
      <c r="D2191" t="s">
        <v>387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388</v>
      </c>
      <c r="D2198" t="s">
        <v>388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420</v>
      </c>
      <c r="D2200" t="s">
        <v>420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389</v>
      </c>
      <c r="D2202" t="s">
        <v>389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386</v>
      </c>
      <c r="D2203" t="s">
        <v>386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406</v>
      </c>
      <c r="D2206" t="s">
        <v>406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755</v>
      </c>
      <c r="C2245" t="s">
        <v>755</v>
      </c>
      <c r="D2245" t="s">
        <v>755</v>
      </c>
      <c r="E2245" t="s">
        <v>755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398</v>
      </c>
      <c r="D2253" t="s">
        <v>398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733</v>
      </c>
      <c r="C2255" t="s">
        <v>733</v>
      </c>
      <c r="D2255" t="s">
        <v>733</v>
      </c>
      <c r="E2255" t="s">
        <v>733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3170</v>
      </c>
      <c r="C2279" t="s">
        <v>3170</v>
      </c>
      <c r="D2279" t="s">
        <v>3170</v>
      </c>
      <c r="E2279" t="s">
        <v>3170</v>
      </c>
    </row>
    <row r="2280" spans="1:5" x14ac:dyDescent="0.25">
      <c r="A2280">
        <v>31000196</v>
      </c>
      <c r="B2280" t="s">
        <v>3171</v>
      </c>
      <c r="C2280" t="s">
        <v>3171</v>
      </c>
      <c r="D2280" t="s">
        <v>3171</v>
      </c>
      <c r="E2280" t="s">
        <v>3171</v>
      </c>
    </row>
    <row r="2281" spans="1:5" x14ac:dyDescent="0.25">
      <c r="A2281">
        <v>31000197</v>
      </c>
      <c r="B2281" t="s">
        <v>3172</v>
      </c>
      <c r="C2281" t="s">
        <v>3172</v>
      </c>
      <c r="D2281" t="s">
        <v>3172</v>
      </c>
      <c r="E2281" t="s">
        <v>3172</v>
      </c>
    </row>
    <row r="2282" spans="1:5" x14ac:dyDescent="0.25">
      <c r="A2282">
        <v>31000198</v>
      </c>
      <c r="B2282" t="s">
        <v>3173</v>
      </c>
      <c r="C2282" t="s">
        <v>3173</v>
      </c>
      <c r="D2282" t="s">
        <v>3173</v>
      </c>
      <c r="E2282" t="s">
        <v>3173</v>
      </c>
    </row>
    <row r="2283" spans="1:5" x14ac:dyDescent="0.25">
      <c r="A2283">
        <v>31000199</v>
      </c>
      <c r="B2283" t="s">
        <v>2005</v>
      </c>
      <c r="C2283" t="s">
        <v>2005</v>
      </c>
      <c r="D2283" t="s">
        <v>2005</v>
      </c>
      <c r="E2283" t="s">
        <v>2005</v>
      </c>
    </row>
    <row r="2284" spans="1:5" x14ac:dyDescent="0.25">
      <c r="A2284">
        <v>31000200</v>
      </c>
      <c r="B2284" t="s">
        <v>3174</v>
      </c>
      <c r="C2284" t="s">
        <v>3174</v>
      </c>
      <c r="D2284" t="s">
        <v>3174</v>
      </c>
      <c r="E2284" t="s">
        <v>3174</v>
      </c>
    </row>
    <row r="2285" spans="1:5" x14ac:dyDescent="0.25">
      <c r="A2285">
        <v>31000201</v>
      </c>
      <c r="B2285" t="s">
        <v>2006</v>
      </c>
      <c r="C2285" t="s">
        <v>2006</v>
      </c>
      <c r="D2285" t="s">
        <v>2006</v>
      </c>
      <c r="E2285" t="s">
        <v>2006</v>
      </c>
    </row>
    <row r="2286" spans="1:5" x14ac:dyDescent="0.25">
      <c r="A2286">
        <v>31000202</v>
      </c>
      <c r="B2286" t="s">
        <v>404</v>
      </c>
      <c r="C2286" t="s">
        <v>404</v>
      </c>
      <c r="D2286" t="s">
        <v>404</v>
      </c>
      <c r="E2286" t="s">
        <v>404</v>
      </c>
    </row>
    <row r="2287" spans="1:5" x14ac:dyDescent="0.25">
      <c r="A2287">
        <v>31000203</v>
      </c>
      <c r="B2287" t="s">
        <v>2007</v>
      </c>
      <c r="C2287" t="s">
        <v>2007</v>
      </c>
      <c r="D2287" t="s">
        <v>2007</v>
      </c>
      <c r="E2287" t="s">
        <v>2007</v>
      </c>
    </row>
    <row r="2288" spans="1:5" x14ac:dyDescent="0.25">
      <c r="A2288">
        <v>31000204</v>
      </c>
      <c r="B2288" t="s">
        <v>4150</v>
      </c>
      <c r="C2288" t="s">
        <v>2009</v>
      </c>
      <c r="D2288" t="s">
        <v>2009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397</v>
      </c>
      <c r="D2291" t="s">
        <v>397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2106</v>
      </c>
      <c r="C2297" t="s">
        <v>4162</v>
      </c>
      <c r="D2297" t="s">
        <v>4162</v>
      </c>
      <c r="E2297" t="s">
        <v>2106</v>
      </c>
    </row>
    <row r="2298" spans="1:5" x14ac:dyDescent="0.25">
      <c r="A2298">
        <v>31000217</v>
      </c>
      <c r="B2298" t="s">
        <v>4163</v>
      </c>
      <c r="C2298" t="s">
        <v>120</v>
      </c>
      <c r="D2298" t="s">
        <v>120</v>
      </c>
      <c r="E2298" t="s">
        <v>4163</v>
      </c>
    </row>
    <row r="2299" spans="1:5" x14ac:dyDescent="0.25">
      <c r="A2299">
        <v>31000218</v>
      </c>
      <c r="B2299" t="s">
        <v>4164</v>
      </c>
      <c r="C2299" t="s">
        <v>4164</v>
      </c>
      <c r="D2299" t="s">
        <v>4164</v>
      </c>
      <c r="E2299" t="s">
        <v>4164</v>
      </c>
    </row>
    <row r="2300" spans="1:5" x14ac:dyDescent="0.25">
      <c r="A2300">
        <v>31000221</v>
      </c>
      <c r="B2300" t="s">
        <v>4165</v>
      </c>
      <c r="C2300" t="s">
        <v>4165</v>
      </c>
      <c r="D2300" t="s">
        <v>4165</v>
      </c>
      <c r="E2300" t="s">
        <v>4165</v>
      </c>
    </row>
    <row r="2301" spans="1:5" x14ac:dyDescent="0.25">
      <c r="A2301">
        <v>31000222</v>
      </c>
      <c r="B2301" t="s">
        <v>4166</v>
      </c>
      <c r="C2301" t="s">
        <v>4167</v>
      </c>
      <c r="D2301" t="s">
        <v>4167</v>
      </c>
      <c r="E2301" t="s">
        <v>4166</v>
      </c>
    </row>
    <row r="2302" spans="1:5" x14ac:dyDescent="0.25">
      <c r="A2302">
        <v>31000223</v>
      </c>
      <c r="B2302" t="s">
        <v>4168</v>
      </c>
      <c r="C2302" t="s">
        <v>4169</v>
      </c>
      <c r="D2302" t="s">
        <v>4169</v>
      </c>
      <c r="E2302" t="s">
        <v>4168</v>
      </c>
    </row>
    <row r="2303" spans="1:5" x14ac:dyDescent="0.25">
      <c r="A2303">
        <v>31000224</v>
      </c>
      <c r="B2303" t="s">
        <v>4170</v>
      </c>
      <c r="C2303" t="s">
        <v>4171</v>
      </c>
      <c r="D2303" t="s">
        <v>4171</v>
      </c>
      <c r="E2303" t="s">
        <v>4170</v>
      </c>
    </row>
    <row r="2304" spans="1:5" x14ac:dyDescent="0.25">
      <c r="A2304">
        <v>31000225</v>
      </c>
      <c r="B2304" t="s">
        <v>4172</v>
      </c>
      <c r="C2304" t="s">
        <v>4173</v>
      </c>
      <c r="D2304" t="s">
        <v>4173</v>
      </c>
      <c r="E2304" t="s">
        <v>4172</v>
      </c>
    </row>
    <row r="2305" spans="1:5" x14ac:dyDescent="0.25">
      <c r="A2305">
        <v>31000226</v>
      </c>
      <c r="B2305" t="s">
        <v>4174</v>
      </c>
      <c r="C2305" t="s">
        <v>4175</v>
      </c>
      <c r="D2305" t="s">
        <v>4175</v>
      </c>
      <c r="E2305" t="s">
        <v>4174</v>
      </c>
    </row>
    <row r="2306" spans="1:5" x14ac:dyDescent="0.25">
      <c r="A2306">
        <v>31000227</v>
      </c>
      <c r="B2306" t="s">
        <v>4176</v>
      </c>
      <c r="C2306" t="s">
        <v>4176</v>
      </c>
      <c r="D2306" t="s">
        <v>4176</v>
      </c>
      <c r="E2306" t="s">
        <v>4176</v>
      </c>
    </row>
    <row r="2307" spans="1:5" x14ac:dyDescent="0.25">
      <c r="A2307">
        <v>31000228</v>
      </c>
      <c r="B2307" t="s">
        <v>4177</v>
      </c>
      <c r="C2307" t="s">
        <v>4178</v>
      </c>
      <c r="D2307" t="s">
        <v>4178</v>
      </c>
      <c r="E2307" t="s">
        <v>4177</v>
      </c>
    </row>
    <row r="2308" spans="1:5" x14ac:dyDescent="0.25">
      <c r="A2308">
        <v>31000229</v>
      </c>
      <c r="B2308" t="s">
        <v>4179</v>
      </c>
      <c r="C2308" t="s">
        <v>4180</v>
      </c>
      <c r="D2308" t="s">
        <v>4180</v>
      </c>
      <c r="E2308" t="s">
        <v>4179</v>
      </c>
    </row>
    <row r="2309" spans="1:5" x14ac:dyDescent="0.25">
      <c r="A2309">
        <v>31000230</v>
      </c>
      <c r="B2309" t="s">
        <v>4181</v>
      </c>
      <c r="C2309" t="s">
        <v>4181</v>
      </c>
      <c r="D2309" t="s">
        <v>4181</v>
      </c>
      <c r="E2309" t="s">
        <v>4181</v>
      </c>
    </row>
    <row r="2310" spans="1:5" x14ac:dyDescent="0.25">
      <c r="A2310">
        <v>31000231</v>
      </c>
      <c r="B2310" t="s">
        <v>4182</v>
      </c>
      <c r="C2310" t="s">
        <v>4182</v>
      </c>
      <c r="D2310" t="s">
        <v>4182</v>
      </c>
      <c r="E2310" t="s">
        <v>4182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4183</v>
      </c>
      <c r="C2312" t="s">
        <v>4183</v>
      </c>
      <c r="D2312" t="s">
        <v>4183</v>
      </c>
      <c r="E2312" t="s">
        <v>4183</v>
      </c>
    </row>
    <row r="2313" spans="1:5" x14ac:dyDescent="0.25">
      <c r="A2313">
        <v>31000234</v>
      </c>
      <c r="B2313" t="s">
        <v>4184</v>
      </c>
      <c r="C2313" t="s">
        <v>4185</v>
      </c>
      <c r="D2313" t="s">
        <v>4185</v>
      </c>
      <c r="E2313" t="s">
        <v>4184</v>
      </c>
    </row>
    <row r="2314" spans="1:5" x14ac:dyDescent="0.25">
      <c r="A2314">
        <v>31000235</v>
      </c>
      <c r="B2314" t="s">
        <v>4186</v>
      </c>
      <c r="C2314" t="s">
        <v>4186</v>
      </c>
      <c r="D2314" t="s">
        <v>4186</v>
      </c>
      <c r="E2314" t="s">
        <v>4186</v>
      </c>
    </row>
    <row r="2315" spans="1:5" x14ac:dyDescent="0.25">
      <c r="A2315">
        <v>31000236</v>
      </c>
      <c r="B2315" t="s">
        <v>4187</v>
      </c>
      <c r="C2315" t="s">
        <v>4187</v>
      </c>
      <c r="D2315" t="s">
        <v>4187</v>
      </c>
      <c r="E2315" t="s">
        <v>4187</v>
      </c>
    </row>
    <row r="2316" spans="1:5" x14ac:dyDescent="0.25">
      <c r="A2316">
        <v>31000237</v>
      </c>
      <c r="B2316" t="s">
        <v>4188</v>
      </c>
      <c r="C2316" t="s">
        <v>4188</v>
      </c>
      <c r="D2316" t="s">
        <v>4188</v>
      </c>
      <c r="E2316" t="s">
        <v>4188</v>
      </c>
    </row>
    <row r="2317" spans="1:5" x14ac:dyDescent="0.25">
      <c r="A2317">
        <v>31000238</v>
      </c>
      <c r="B2317" t="s">
        <v>4189</v>
      </c>
      <c r="C2317" t="s">
        <v>4189</v>
      </c>
      <c r="D2317" t="s">
        <v>4189</v>
      </c>
      <c r="E2317" t="s">
        <v>4189</v>
      </c>
    </row>
    <row r="2318" spans="1:5" x14ac:dyDescent="0.25">
      <c r="A2318">
        <v>31000239</v>
      </c>
      <c r="B2318" t="s">
        <v>4190</v>
      </c>
      <c r="C2318" t="s">
        <v>4191</v>
      </c>
      <c r="D2318" t="s">
        <v>4191</v>
      </c>
      <c r="E2318" t="s">
        <v>4190</v>
      </c>
    </row>
    <row r="2319" spans="1:5" x14ac:dyDescent="0.25">
      <c r="A2319">
        <v>31000240</v>
      </c>
      <c r="B2319" t="s">
        <v>4192</v>
      </c>
      <c r="C2319" t="s">
        <v>4192</v>
      </c>
      <c r="D2319" t="s">
        <v>4192</v>
      </c>
      <c r="E2319" t="s">
        <v>4192</v>
      </c>
    </row>
    <row r="2320" spans="1:5" x14ac:dyDescent="0.25">
      <c r="A2320">
        <v>31000241</v>
      </c>
      <c r="B2320" t="s">
        <v>4193</v>
      </c>
      <c r="C2320" t="s">
        <v>4193</v>
      </c>
      <c r="D2320" t="s">
        <v>4193</v>
      </c>
      <c r="E2320" t="s">
        <v>4193</v>
      </c>
    </row>
    <row r="2321" spans="1:5" x14ac:dyDescent="0.25">
      <c r="A2321">
        <v>31900001</v>
      </c>
      <c r="B2321" t="s">
        <v>399</v>
      </c>
      <c r="C2321" t="s">
        <v>399</v>
      </c>
      <c r="D2321" t="s">
        <v>399</v>
      </c>
      <c r="E2321" t="s">
        <v>399</v>
      </c>
    </row>
    <row r="2322" spans="1:5" x14ac:dyDescent="0.25">
      <c r="A2322">
        <v>31900002</v>
      </c>
      <c r="B2322" t="s">
        <v>400</v>
      </c>
      <c r="C2322" t="s">
        <v>400</v>
      </c>
      <c r="D2322" t="s">
        <v>400</v>
      </c>
      <c r="E2322" t="s">
        <v>400</v>
      </c>
    </row>
    <row r="2323" spans="1:5" x14ac:dyDescent="0.25">
      <c r="A2323">
        <v>32000001</v>
      </c>
      <c r="B2323" t="s">
        <v>4194</v>
      </c>
      <c r="C2323" t="s">
        <v>4195</v>
      </c>
      <c r="D2323" t="s">
        <v>4195</v>
      </c>
      <c r="E2323" t="s">
        <v>4194</v>
      </c>
    </row>
    <row r="2324" spans="1:5" x14ac:dyDescent="0.25">
      <c r="A2324">
        <v>32000002</v>
      </c>
      <c r="B2324" t="s">
        <v>4194</v>
      </c>
      <c r="C2324" t="s">
        <v>4195</v>
      </c>
      <c r="D2324" t="s">
        <v>4195</v>
      </c>
      <c r="E2324" t="s">
        <v>4194</v>
      </c>
    </row>
    <row r="2325" spans="1:5" x14ac:dyDescent="0.25">
      <c r="A2325">
        <v>32000005</v>
      </c>
      <c r="B2325" t="s">
        <v>4196</v>
      </c>
      <c r="C2325" t="s">
        <v>4197</v>
      </c>
      <c r="D2325" t="s">
        <v>4197</v>
      </c>
      <c r="E2325" t="s">
        <v>4196</v>
      </c>
    </row>
    <row r="2326" spans="1:5" x14ac:dyDescent="0.25">
      <c r="A2326">
        <v>32000006</v>
      </c>
      <c r="B2326" t="s">
        <v>4198</v>
      </c>
      <c r="C2326" t="s">
        <v>4197</v>
      </c>
      <c r="D2326" t="s">
        <v>4197</v>
      </c>
      <c r="E2326" t="s">
        <v>4198</v>
      </c>
    </row>
    <row r="2327" spans="1:5" x14ac:dyDescent="0.25">
      <c r="A2327">
        <v>32000007</v>
      </c>
      <c r="B2327" t="s">
        <v>4199</v>
      </c>
      <c r="C2327" t="s">
        <v>4197</v>
      </c>
      <c r="D2327" t="s">
        <v>4197</v>
      </c>
      <c r="E2327" t="s">
        <v>4199</v>
      </c>
    </row>
    <row r="2328" spans="1:5" x14ac:dyDescent="0.25">
      <c r="A2328">
        <v>32000011</v>
      </c>
      <c r="B2328" t="s">
        <v>4200</v>
      </c>
      <c r="C2328" t="s">
        <v>4054</v>
      </c>
      <c r="D2328" t="s">
        <v>4054</v>
      </c>
      <c r="E2328" t="s">
        <v>4200</v>
      </c>
    </row>
    <row r="2329" spans="1:5" x14ac:dyDescent="0.25">
      <c r="A2329">
        <v>32000012</v>
      </c>
      <c r="B2329" t="s">
        <v>4201</v>
      </c>
      <c r="C2329" t="s">
        <v>4056</v>
      </c>
      <c r="D2329" t="s">
        <v>4056</v>
      </c>
      <c r="E2329" t="s">
        <v>4201</v>
      </c>
    </row>
    <row r="2330" spans="1:5" x14ac:dyDescent="0.25">
      <c r="A2330">
        <v>32000013</v>
      </c>
      <c r="B2330" t="s">
        <v>4202</v>
      </c>
      <c r="C2330" t="s">
        <v>406</v>
      </c>
      <c r="D2330" t="s">
        <v>406</v>
      </c>
      <c r="E2330" t="s">
        <v>4202</v>
      </c>
    </row>
    <row r="2331" spans="1:5" x14ac:dyDescent="0.25">
      <c r="A2331">
        <v>32000014</v>
      </c>
      <c r="B2331" t="s">
        <v>4203</v>
      </c>
      <c r="C2331" t="s">
        <v>4204</v>
      </c>
      <c r="D2331" t="s">
        <v>4204</v>
      </c>
      <c r="E2331" t="s">
        <v>4203</v>
      </c>
    </row>
    <row r="2332" spans="1:5" x14ac:dyDescent="0.25">
      <c r="A2332">
        <v>32000016</v>
      </c>
      <c r="B2332" t="s">
        <v>2114</v>
      </c>
      <c r="C2332" t="s">
        <v>1733</v>
      </c>
      <c r="D2332" t="s">
        <v>1733</v>
      </c>
      <c r="E2332" t="s">
        <v>2114</v>
      </c>
    </row>
    <row r="2333" spans="1:5" x14ac:dyDescent="0.25">
      <c r="A2333">
        <v>32000017</v>
      </c>
      <c r="B2333" t="s">
        <v>4205</v>
      </c>
      <c r="C2333" t="s">
        <v>4206</v>
      </c>
      <c r="D2333" t="s">
        <v>4206</v>
      </c>
      <c r="E2333" t="s">
        <v>4205</v>
      </c>
    </row>
    <row r="2334" spans="1:5" x14ac:dyDescent="0.25">
      <c r="A2334">
        <v>32000018</v>
      </c>
      <c r="B2334" t="s">
        <v>4207</v>
      </c>
      <c r="C2334" t="s">
        <v>4208</v>
      </c>
      <c r="D2334" t="s">
        <v>4208</v>
      </c>
      <c r="E2334" t="s">
        <v>4207</v>
      </c>
    </row>
    <row r="2335" spans="1:5" x14ac:dyDescent="0.25">
      <c r="A2335">
        <v>32000019</v>
      </c>
      <c r="B2335" t="s">
        <v>4209</v>
      </c>
      <c r="C2335" t="s">
        <v>4210</v>
      </c>
      <c r="D2335" t="s">
        <v>4210</v>
      </c>
      <c r="E2335" t="s">
        <v>4209</v>
      </c>
    </row>
    <row r="2336" spans="1:5" x14ac:dyDescent="0.25">
      <c r="A2336">
        <v>32000020</v>
      </c>
      <c r="B2336" t="s">
        <v>4211</v>
      </c>
      <c r="C2336" t="s">
        <v>390</v>
      </c>
      <c r="D2336" t="s">
        <v>390</v>
      </c>
      <c r="E2336" t="s">
        <v>4211</v>
      </c>
    </row>
    <row r="2337" spans="1:5" x14ac:dyDescent="0.25">
      <c r="A2337">
        <v>32000021</v>
      </c>
      <c r="B2337" t="s">
        <v>4212</v>
      </c>
      <c r="C2337" t="s">
        <v>4027</v>
      </c>
      <c r="D2337" t="s">
        <v>4027</v>
      </c>
      <c r="E2337" t="s">
        <v>4212</v>
      </c>
    </row>
    <row r="2338" spans="1:5" x14ac:dyDescent="0.25">
      <c r="A2338">
        <v>32000022</v>
      </c>
      <c r="B2338" t="s">
        <v>4213</v>
      </c>
      <c r="C2338" t="s">
        <v>494</v>
      </c>
      <c r="D2338" t="s">
        <v>494</v>
      </c>
      <c r="E2338" t="s">
        <v>4213</v>
      </c>
    </row>
    <row r="2339" spans="1:5" x14ac:dyDescent="0.25">
      <c r="A2339">
        <v>32000023</v>
      </c>
      <c r="B2339" t="s">
        <v>4214</v>
      </c>
      <c r="C2339" t="s">
        <v>4030</v>
      </c>
      <c r="D2339" t="s">
        <v>4030</v>
      </c>
      <c r="E2339" t="s">
        <v>4214</v>
      </c>
    </row>
    <row r="2340" spans="1:5" x14ac:dyDescent="0.25">
      <c r="A2340">
        <v>32000027</v>
      </c>
      <c r="B2340" t="s">
        <v>4215</v>
      </c>
      <c r="C2340" t="s">
        <v>391</v>
      </c>
      <c r="D2340" t="s">
        <v>391</v>
      </c>
      <c r="E2340" t="s">
        <v>4215</v>
      </c>
    </row>
    <row r="2341" spans="1:5" x14ac:dyDescent="0.25">
      <c r="A2341">
        <v>32000028</v>
      </c>
      <c r="B2341" t="s">
        <v>4216</v>
      </c>
      <c r="C2341" t="s">
        <v>387</v>
      </c>
      <c r="D2341" t="s">
        <v>387</v>
      </c>
      <c r="E2341" t="s">
        <v>4216</v>
      </c>
    </row>
    <row r="2342" spans="1:5" x14ac:dyDescent="0.25">
      <c r="A2342">
        <v>32000029</v>
      </c>
      <c r="B2342" t="s">
        <v>4217</v>
      </c>
      <c r="C2342" t="s">
        <v>4034</v>
      </c>
      <c r="D2342" t="s">
        <v>4034</v>
      </c>
      <c r="E2342" t="s">
        <v>4217</v>
      </c>
    </row>
    <row r="2343" spans="1:5" x14ac:dyDescent="0.25">
      <c r="A2343">
        <v>32000030</v>
      </c>
      <c r="B2343" t="s">
        <v>4218</v>
      </c>
      <c r="C2343" t="s">
        <v>4036</v>
      </c>
      <c r="D2343" t="s">
        <v>4036</v>
      </c>
      <c r="E2343" t="s">
        <v>4218</v>
      </c>
    </row>
    <row r="2344" spans="1:5" x14ac:dyDescent="0.25">
      <c r="A2344">
        <v>32000032</v>
      </c>
      <c r="B2344" t="s">
        <v>4219</v>
      </c>
      <c r="C2344" t="s">
        <v>4220</v>
      </c>
      <c r="D2344" t="s">
        <v>4220</v>
      </c>
      <c r="E2344" t="s">
        <v>4219</v>
      </c>
    </row>
    <row r="2345" spans="1:5" x14ac:dyDescent="0.25">
      <c r="A2345">
        <v>32000033</v>
      </c>
      <c r="B2345" t="s">
        <v>4221</v>
      </c>
      <c r="C2345" t="s">
        <v>4040</v>
      </c>
      <c r="D2345" t="s">
        <v>4040</v>
      </c>
      <c r="E2345" t="s">
        <v>4221</v>
      </c>
    </row>
    <row r="2346" spans="1:5" x14ac:dyDescent="0.25">
      <c r="A2346">
        <v>32000034</v>
      </c>
      <c r="B2346" t="s">
        <v>4222</v>
      </c>
      <c r="C2346" t="s">
        <v>4042</v>
      </c>
      <c r="D2346" t="s">
        <v>4042</v>
      </c>
      <c r="E2346" t="s">
        <v>4222</v>
      </c>
    </row>
    <row r="2347" spans="1:5" x14ac:dyDescent="0.25">
      <c r="A2347">
        <v>32000035</v>
      </c>
      <c r="B2347" t="s">
        <v>4223</v>
      </c>
      <c r="C2347" t="s">
        <v>4044</v>
      </c>
      <c r="D2347" t="s">
        <v>4044</v>
      </c>
      <c r="E2347" t="s">
        <v>4223</v>
      </c>
    </row>
    <row r="2348" spans="1:5" x14ac:dyDescent="0.25">
      <c r="A2348">
        <v>32000036</v>
      </c>
      <c r="B2348" t="s">
        <v>4224</v>
      </c>
      <c r="C2348" t="s">
        <v>388</v>
      </c>
      <c r="D2348" t="s">
        <v>388</v>
      </c>
      <c r="E2348" t="s">
        <v>4224</v>
      </c>
    </row>
    <row r="2349" spans="1:5" x14ac:dyDescent="0.25">
      <c r="A2349">
        <v>32000037</v>
      </c>
      <c r="B2349" t="s">
        <v>4225</v>
      </c>
      <c r="C2349" t="s">
        <v>4047</v>
      </c>
      <c r="D2349" t="s">
        <v>4047</v>
      </c>
      <c r="E2349" t="s">
        <v>4225</v>
      </c>
    </row>
    <row r="2350" spans="1:5" x14ac:dyDescent="0.25">
      <c r="A2350">
        <v>32000038</v>
      </c>
      <c r="B2350" t="s">
        <v>4226</v>
      </c>
      <c r="C2350" t="s">
        <v>420</v>
      </c>
      <c r="D2350" t="s">
        <v>420</v>
      </c>
      <c r="E2350" t="s">
        <v>4226</v>
      </c>
    </row>
    <row r="2351" spans="1:5" x14ac:dyDescent="0.25">
      <c r="A2351">
        <v>32000039</v>
      </c>
      <c r="B2351" t="s">
        <v>4227</v>
      </c>
      <c r="C2351" t="s">
        <v>4050</v>
      </c>
      <c r="D2351" t="s">
        <v>4050</v>
      </c>
      <c r="E2351" t="s">
        <v>4227</v>
      </c>
    </row>
    <row r="2352" spans="1:5" x14ac:dyDescent="0.25">
      <c r="A2352">
        <v>32000041</v>
      </c>
      <c r="B2352" t="s">
        <v>4228</v>
      </c>
      <c r="C2352" t="s">
        <v>389</v>
      </c>
      <c r="D2352" t="s">
        <v>389</v>
      </c>
      <c r="E2352" t="s">
        <v>4228</v>
      </c>
    </row>
    <row r="2353" spans="1:5" x14ac:dyDescent="0.25">
      <c r="A2353">
        <v>32000042</v>
      </c>
      <c r="B2353" t="s">
        <v>4229</v>
      </c>
      <c r="C2353" t="s">
        <v>386</v>
      </c>
      <c r="D2353" t="s">
        <v>386</v>
      </c>
      <c r="E2353" t="s">
        <v>4229</v>
      </c>
    </row>
    <row r="2354" spans="1:5" x14ac:dyDescent="0.25">
      <c r="A2354">
        <v>32000049</v>
      </c>
      <c r="B2354" t="s">
        <v>409</v>
      </c>
      <c r="C2354" t="s">
        <v>409</v>
      </c>
      <c r="D2354" t="s">
        <v>409</v>
      </c>
      <c r="E2354" t="s">
        <v>409</v>
      </c>
    </row>
    <row r="2355" spans="1:5" x14ac:dyDescent="0.25">
      <c r="A2355">
        <v>32000050</v>
      </c>
      <c r="B2355" t="s">
        <v>4230</v>
      </c>
      <c r="C2355" t="s">
        <v>4230</v>
      </c>
      <c r="D2355" t="s">
        <v>4230</v>
      </c>
      <c r="E2355" t="s">
        <v>4230</v>
      </c>
    </row>
    <row r="2356" spans="1:5" x14ac:dyDescent="0.25">
      <c r="A2356">
        <v>32000051</v>
      </c>
      <c r="B2356" t="s">
        <v>4231</v>
      </c>
      <c r="C2356" t="s">
        <v>4231</v>
      </c>
      <c r="D2356" t="s">
        <v>4231</v>
      </c>
      <c r="E2356" t="s">
        <v>4231</v>
      </c>
    </row>
    <row r="2357" spans="1:5" x14ac:dyDescent="0.25">
      <c r="A2357">
        <v>32000052</v>
      </c>
      <c r="B2357" t="s">
        <v>4232</v>
      </c>
      <c r="C2357" t="s">
        <v>4232</v>
      </c>
      <c r="D2357" t="s">
        <v>4232</v>
      </c>
      <c r="E2357" t="s">
        <v>4232</v>
      </c>
    </row>
    <row r="2358" spans="1:5" x14ac:dyDescent="0.25">
      <c r="A2358">
        <v>32000053</v>
      </c>
      <c r="B2358" t="s">
        <v>4233</v>
      </c>
      <c r="C2358" t="s">
        <v>4233</v>
      </c>
      <c r="D2358" t="s">
        <v>4233</v>
      </c>
      <c r="E2358" t="s">
        <v>4233</v>
      </c>
    </row>
    <row r="2359" spans="1:5" x14ac:dyDescent="0.25">
      <c r="A2359">
        <v>32000054</v>
      </c>
      <c r="B2359" t="s">
        <v>4234</v>
      </c>
      <c r="C2359" t="s">
        <v>4234</v>
      </c>
      <c r="D2359" t="s">
        <v>4234</v>
      </c>
      <c r="E2359" t="s">
        <v>4234</v>
      </c>
    </row>
    <row r="2360" spans="1:5" x14ac:dyDescent="0.25">
      <c r="A2360">
        <v>32000055</v>
      </c>
      <c r="B2360" t="s">
        <v>4235</v>
      </c>
      <c r="C2360" t="s">
        <v>4235</v>
      </c>
      <c r="D2360" t="s">
        <v>4235</v>
      </c>
      <c r="E2360" t="s">
        <v>4235</v>
      </c>
    </row>
    <row r="2361" spans="1:5" x14ac:dyDescent="0.25">
      <c r="A2361">
        <v>32000056</v>
      </c>
      <c r="B2361" t="s">
        <v>412</v>
      </c>
      <c r="C2361" t="s">
        <v>4236</v>
      </c>
      <c r="D2361" t="s">
        <v>4236</v>
      </c>
      <c r="E2361" t="s">
        <v>412</v>
      </c>
    </row>
    <row r="2362" spans="1:5" x14ac:dyDescent="0.25">
      <c r="A2362">
        <v>32000057</v>
      </c>
      <c r="B2362" t="s">
        <v>4237</v>
      </c>
      <c r="C2362" t="s">
        <v>4238</v>
      </c>
      <c r="D2362" t="s">
        <v>4238</v>
      </c>
      <c r="E2362" t="s">
        <v>4237</v>
      </c>
    </row>
    <row r="2363" spans="1:5" x14ac:dyDescent="0.25">
      <c r="A2363">
        <v>32000058</v>
      </c>
      <c r="B2363" t="s">
        <v>4239</v>
      </c>
      <c r="C2363" t="s">
        <v>4239</v>
      </c>
      <c r="D2363" t="s">
        <v>4239</v>
      </c>
      <c r="E2363" t="s">
        <v>4239</v>
      </c>
    </row>
    <row r="2364" spans="1:5" x14ac:dyDescent="0.25">
      <c r="A2364">
        <v>32000059</v>
      </c>
      <c r="B2364" t="s">
        <v>410</v>
      </c>
      <c r="C2364" t="s">
        <v>410</v>
      </c>
      <c r="D2364" t="s">
        <v>410</v>
      </c>
      <c r="E2364" t="s">
        <v>410</v>
      </c>
    </row>
    <row r="2365" spans="1:5" x14ac:dyDescent="0.25">
      <c r="A2365">
        <v>32000060</v>
      </c>
      <c r="B2365" t="s">
        <v>4240</v>
      </c>
      <c r="C2365" t="s">
        <v>4240</v>
      </c>
      <c r="D2365" t="s">
        <v>4240</v>
      </c>
      <c r="E2365" t="s">
        <v>4240</v>
      </c>
    </row>
    <row r="2366" spans="1:5" x14ac:dyDescent="0.25">
      <c r="A2366">
        <v>32000061</v>
      </c>
      <c r="B2366" t="s">
        <v>4241</v>
      </c>
      <c r="C2366" t="s">
        <v>4241</v>
      </c>
      <c r="D2366" t="s">
        <v>4241</v>
      </c>
      <c r="E2366" t="s">
        <v>4241</v>
      </c>
    </row>
    <row r="2367" spans="1:5" x14ac:dyDescent="0.25">
      <c r="A2367">
        <v>32000064</v>
      </c>
      <c r="B2367" t="s">
        <v>4242</v>
      </c>
      <c r="C2367" t="s">
        <v>4243</v>
      </c>
      <c r="D2367" t="s">
        <v>4243</v>
      </c>
      <c r="E2367" t="s">
        <v>4242</v>
      </c>
    </row>
    <row r="2368" spans="1:5" x14ac:dyDescent="0.25">
      <c r="A2368">
        <v>32000065</v>
      </c>
      <c r="B2368" t="s">
        <v>4244</v>
      </c>
      <c r="C2368" t="s">
        <v>418</v>
      </c>
      <c r="D2368" t="s">
        <v>418</v>
      </c>
      <c r="E2368" t="s">
        <v>4244</v>
      </c>
    </row>
    <row r="2369" spans="1:5" x14ac:dyDescent="0.25">
      <c r="A2369">
        <v>32000066</v>
      </c>
      <c r="B2369" t="s">
        <v>4245</v>
      </c>
      <c r="C2369" t="s">
        <v>413</v>
      </c>
      <c r="D2369" t="s">
        <v>413</v>
      </c>
      <c r="E2369" t="s">
        <v>4245</v>
      </c>
    </row>
    <row r="2370" spans="1:5" x14ac:dyDescent="0.25">
      <c r="A2370">
        <v>32000067</v>
      </c>
      <c r="B2370" t="s">
        <v>83</v>
      </c>
      <c r="C2370" t="s">
        <v>83</v>
      </c>
      <c r="D2370" t="s">
        <v>83</v>
      </c>
      <c r="E2370" t="s">
        <v>83</v>
      </c>
    </row>
    <row r="2371" spans="1:5" x14ac:dyDescent="0.25">
      <c r="A2371">
        <v>32000068</v>
      </c>
      <c r="B2371" t="s">
        <v>4246</v>
      </c>
      <c r="C2371" t="s">
        <v>4246</v>
      </c>
      <c r="D2371" t="s">
        <v>4246</v>
      </c>
      <c r="E2371" t="s">
        <v>4246</v>
      </c>
    </row>
    <row r="2372" spans="1:5" x14ac:dyDescent="0.25">
      <c r="A2372">
        <v>32000069</v>
      </c>
      <c r="B2372" t="s">
        <v>4247</v>
      </c>
      <c r="C2372" t="s">
        <v>4247</v>
      </c>
      <c r="D2372" t="s">
        <v>4247</v>
      </c>
      <c r="E2372" t="s">
        <v>4247</v>
      </c>
    </row>
    <row r="2373" spans="1:5" x14ac:dyDescent="0.25">
      <c r="A2373">
        <v>32000070</v>
      </c>
      <c r="B2373" t="s">
        <v>106</v>
      </c>
      <c r="C2373" t="s">
        <v>106</v>
      </c>
      <c r="D2373" t="s">
        <v>106</v>
      </c>
      <c r="E2373" t="s">
        <v>106</v>
      </c>
    </row>
    <row r="2374" spans="1:5" x14ac:dyDescent="0.25">
      <c r="A2374">
        <v>32000071</v>
      </c>
      <c r="B2374" t="s">
        <v>4248</v>
      </c>
      <c r="C2374" t="s">
        <v>4248</v>
      </c>
      <c r="D2374" t="s">
        <v>4248</v>
      </c>
      <c r="E2374" t="s">
        <v>4248</v>
      </c>
    </row>
    <row r="2375" spans="1:5" x14ac:dyDescent="0.25">
      <c r="A2375">
        <v>32000072</v>
      </c>
      <c r="B2375" t="s">
        <v>4249</v>
      </c>
      <c r="C2375" t="s">
        <v>4250</v>
      </c>
      <c r="D2375" t="s">
        <v>4250</v>
      </c>
      <c r="E2375" t="s">
        <v>4249</v>
      </c>
    </row>
    <row r="2376" spans="1:5" x14ac:dyDescent="0.25">
      <c r="A2376">
        <v>32000073</v>
      </c>
      <c r="B2376" t="s">
        <v>396</v>
      </c>
      <c r="C2376" t="s">
        <v>396</v>
      </c>
      <c r="D2376" t="s">
        <v>396</v>
      </c>
      <c r="E2376" t="s">
        <v>396</v>
      </c>
    </row>
    <row r="2377" spans="1:5" x14ac:dyDescent="0.25">
      <c r="A2377">
        <v>32000074</v>
      </c>
      <c r="B2377" t="s">
        <v>395</v>
      </c>
      <c r="C2377" t="s">
        <v>395</v>
      </c>
      <c r="D2377" t="s">
        <v>395</v>
      </c>
      <c r="E2377" t="s">
        <v>395</v>
      </c>
    </row>
    <row r="2378" spans="1:5" x14ac:dyDescent="0.25">
      <c r="A2378">
        <v>32000075</v>
      </c>
      <c r="B2378" t="s">
        <v>4251</v>
      </c>
      <c r="C2378" t="s">
        <v>4251</v>
      </c>
      <c r="D2378" t="s">
        <v>4251</v>
      </c>
      <c r="E2378" t="s">
        <v>4251</v>
      </c>
    </row>
    <row r="2379" spans="1:5" x14ac:dyDescent="0.25">
      <c r="A2379">
        <v>32000076</v>
      </c>
      <c r="B2379" t="s">
        <v>4252</v>
      </c>
      <c r="C2379" t="s">
        <v>4252</v>
      </c>
      <c r="D2379" t="s">
        <v>4252</v>
      </c>
      <c r="E2379" t="s">
        <v>4252</v>
      </c>
    </row>
    <row r="2380" spans="1:5" x14ac:dyDescent="0.25">
      <c r="A2380">
        <v>32000077</v>
      </c>
      <c r="B2380" t="s">
        <v>4253</v>
      </c>
      <c r="C2380" t="s">
        <v>4254</v>
      </c>
      <c r="D2380" t="s">
        <v>4254</v>
      </c>
      <c r="E2380" t="s">
        <v>4253</v>
      </c>
    </row>
    <row r="2381" spans="1:5" x14ac:dyDescent="0.25">
      <c r="A2381">
        <v>32000078</v>
      </c>
      <c r="B2381" t="s">
        <v>4255</v>
      </c>
      <c r="C2381" t="s">
        <v>4256</v>
      </c>
      <c r="D2381" t="s">
        <v>4256</v>
      </c>
      <c r="E2381" t="s">
        <v>4255</v>
      </c>
    </row>
    <row r="2382" spans="1:5" x14ac:dyDescent="0.25">
      <c r="A2382">
        <v>32000079</v>
      </c>
      <c r="B2382" t="s">
        <v>4257</v>
      </c>
      <c r="C2382" t="s">
        <v>4258</v>
      </c>
      <c r="D2382" t="s">
        <v>4258</v>
      </c>
      <c r="E2382" t="s">
        <v>4257</v>
      </c>
    </row>
    <row r="2383" spans="1:5" x14ac:dyDescent="0.25">
      <c r="A2383">
        <v>32000081</v>
      </c>
      <c r="B2383" t="s">
        <v>4259</v>
      </c>
      <c r="C2383" t="s">
        <v>4260</v>
      </c>
      <c r="D2383" t="s">
        <v>4260</v>
      </c>
      <c r="E2383" t="s">
        <v>4259</v>
      </c>
    </row>
    <row r="2384" spans="1:5" x14ac:dyDescent="0.25">
      <c r="A2384">
        <v>32000082</v>
      </c>
      <c r="B2384" t="s">
        <v>4261</v>
      </c>
      <c r="C2384" t="s">
        <v>4262</v>
      </c>
      <c r="D2384" t="s">
        <v>4262</v>
      </c>
      <c r="E2384" t="s">
        <v>4261</v>
      </c>
    </row>
    <row r="2385" spans="1:5" x14ac:dyDescent="0.25">
      <c r="A2385">
        <v>32000083</v>
      </c>
      <c r="B2385" t="s">
        <v>4263</v>
      </c>
      <c r="C2385" t="s">
        <v>4263</v>
      </c>
      <c r="D2385" t="s">
        <v>4263</v>
      </c>
      <c r="E2385" t="s">
        <v>4263</v>
      </c>
    </row>
    <row r="2386" spans="1:5" x14ac:dyDescent="0.25">
      <c r="A2386">
        <v>32000084</v>
      </c>
      <c r="B2386" t="s">
        <v>4264</v>
      </c>
      <c r="C2386" t="s">
        <v>4264</v>
      </c>
      <c r="D2386" t="s">
        <v>4264</v>
      </c>
      <c r="E2386" t="s">
        <v>4264</v>
      </c>
    </row>
    <row r="2387" spans="1:5" x14ac:dyDescent="0.25">
      <c r="A2387">
        <v>32000085</v>
      </c>
      <c r="B2387" t="s">
        <v>4265</v>
      </c>
      <c r="C2387" t="s">
        <v>4265</v>
      </c>
      <c r="D2387" t="s">
        <v>4265</v>
      </c>
      <c r="E2387" t="s">
        <v>4265</v>
      </c>
    </row>
    <row r="2388" spans="1:5" x14ac:dyDescent="0.25">
      <c r="A2388">
        <v>32000086</v>
      </c>
      <c r="B2388" t="s">
        <v>4266</v>
      </c>
      <c r="C2388" t="s">
        <v>4266</v>
      </c>
      <c r="D2388" t="s">
        <v>4266</v>
      </c>
      <c r="E2388" t="s">
        <v>4266</v>
      </c>
    </row>
    <row r="2389" spans="1:5" x14ac:dyDescent="0.25">
      <c r="A2389">
        <v>32000087</v>
      </c>
      <c r="B2389" t="s">
        <v>4267</v>
      </c>
      <c r="C2389" t="s">
        <v>4267</v>
      </c>
      <c r="D2389" t="s">
        <v>4267</v>
      </c>
      <c r="E2389" t="s">
        <v>4267</v>
      </c>
    </row>
    <row r="2390" spans="1:5" x14ac:dyDescent="0.25">
      <c r="A2390">
        <v>32000088</v>
      </c>
      <c r="B2390" t="s">
        <v>4268</v>
      </c>
      <c r="C2390" t="s">
        <v>4268</v>
      </c>
      <c r="D2390" t="s">
        <v>4268</v>
      </c>
      <c r="E2390" t="s">
        <v>4268</v>
      </c>
    </row>
    <row r="2391" spans="1:5" x14ac:dyDescent="0.25">
      <c r="A2391">
        <v>32000089</v>
      </c>
      <c r="B2391" t="s">
        <v>4269</v>
      </c>
      <c r="C2391" t="s">
        <v>4269</v>
      </c>
      <c r="D2391" t="s">
        <v>4269</v>
      </c>
      <c r="E2391" t="s">
        <v>4269</v>
      </c>
    </row>
    <row r="2392" spans="1:5" x14ac:dyDescent="0.25">
      <c r="A2392">
        <v>32000090</v>
      </c>
      <c r="B2392" t="s">
        <v>4270</v>
      </c>
      <c r="C2392" t="s">
        <v>4270</v>
      </c>
      <c r="D2392" t="s">
        <v>4270</v>
      </c>
      <c r="E2392" t="s">
        <v>4270</v>
      </c>
    </row>
    <row r="2393" spans="1:5" x14ac:dyDescent="0.25">
      <c r="A2393">
        <v>32000091</v>
      </c>
      <c r="B2393" t="s">
        <v>396</v>
      </c>
      <c r="C2393" t="s">
        <v>396</v>
      </c>
      <c r="D2393" t="s">
        <v>396</v>
      </c>
      <c r="E2393" t="s">
        <v>396</v>
      </c>
    </row>
    <row r="2394" spans="1:5" x14ac:dyDescent="0.25">
      <c r="A2394">
        <v>32000092</v>
      </c>
      <c r="B2394" t="s">
        <v>395</v>
      </c>
      <c r="C2394" t="s">
        <v>395</v>
      </c>
      <c r="D2394" t="s">
        <v>395</v>
      </c>
      <c r="E2394" t="s">
        <v>395</v>
      </c>
    </row>
    <row r="2395" spans="1:5" x14ac:dyDescent="0.25">
      <c r="A2395">
        <v>32000093</v>
      </c>
      <c r="B2395" t="s">
        <v>4251</v>
      </c>
      <c r="C2395" t="s">
        <v>4251</v>
      </c>
      <c r="D2395" t="s">
        <v>4251</v>
      </c>
      <c r="E2395" t="s">
        <v>4251</v>
      </c>
    </row>
    <row r="2396" spans="1:5" x14ac:dyDescent="0.25">
      <c r="A2396">
        <v>32000094</v>
      </c>
      <c r="B2396" t="s">
        <v>4252</v>
      </c>
      <c r="C2396" t="s">
        <v>4252</v>
      </c>
      <c r="D2396" t="s">
        <v>4252</v>
      </c>
      <c r="E2396" t="s">
        <v>4252</v>
      </c>
    </row>
    <row r="2397" spans="1:5" x14ac:dyDescent="0.25">
      <c r="A2397">
        <v>32000095</v>
      </c>
      <c r="B2397" t="s">
        <v>4253</v>
      </c>
      <c r="C2397" t="s">
        <v>4254</v>
      </c>
      <c r="D2397" t="s">
        <v>4254</v>
      </c>
      <c r="E2397" t="s">
        <v>4253</v>
      </c>
    </row>
    <row r="2398" spans="1:5" x14ac:dyDescent="0.25">
      <c r="A2398">
        <v>32000096</v>
      </c>
      <c r="B2398" t="s">
        <v>4255</v>
      </c>
      <c r="C2398" t="s">
        <v>4256</v>
      </c>
      <c r="D2398" t="s">
        <v>4256</v>
      </c>
      <c r="E2398" t="s">
        <v>4255</v>
      </c>
    </row>
    <row r="2399" spans="1:5" x14ac:dyDescent="0.25">
      <c r="A2399">
        <v>32000097</v>
      </c>
      <c r="B2399" t="s">
        <v>4257</v>
      </c>
      <c r="C2399" t="s">
        <v>4258</v>
      </c>
      <c r="D2399" t="s">
        <v>4258</v>
      </c>
      <c r="E2399" t="s">
        <v>4257</v>
      </c>
    </row>
    <row r="2400" spans="1:5" x14ac:dyDescent="0.25">
      <c r="A2400">
        <v>32000098</v>
      </c>
      <c r="B2400" t="s">
        <v>4271</v>
      </c>
      <c r="C2400" t="s">
        <v>4271</v>
      </c>
      <c r="D2400" t="s">
        <v>4271</v>
      </c>
      <c r="E2400" t="s">
        <v>4271</v>
      </c>
    </row>
    <row r="2401" spans="1:5" x14ac:dyDescent="0.25">
      <c r="A2401">
        <v>32000099</v>
      </c>
      <c r="B2401" t="s">
        <v>4272</v>
      </c>
      <c r="C2401" t="s">
        <v>4272</v>
      </c>
      <c r="D2401" t="s">
        <v>4272</v>
      </c>
      <c r="E2401" t="s">
        <v>4272</v>
      </c>
    </row>
    <row r="2402" spans="1:5" x14ac:dyDescent="0.25">
      <c r="A2402">
        <v>32000100</v>
      </c>
      <c r="B2402" t="s">
        <v>4273</v>
      </c>
      <c r="C2402" t="s">
        <v>4273</v>
      </c>
      <c r="D2402" t="s">
        <v>4273</v>
      </c>
      <c r="E2402" t="s">
        <v>4273</v>
      </c>
    </row>
    <row r="2403" spans="1:5" x14ac:dyDescent="0.25">
      <c r="A2403">
        <v>32000101</v>
      </c>
      <c r="B2403" t="s">
        <v>4274</v>
      </c>
      <c r="C2403" t="s">
        <v>4274</v>
      </c>
      <c r="D2403" t="s">
        <v>4274</v>
      </c>
      <c r="E2403" t="s">
        <v>4274</v>
      </c>
    </row>
    <row r="2404" spans="1:5" x14ac:dyDescent="0.25">
      <c r="A2404">
        <v>32000102</v>
      </c>
      <c r="B2404" t="s">
        <v>4275</v>
      </c>
      <c r="C2404" t="s">
        <v>4276</v>
      </c>
      <c r="D2404" t="s">
        <v>4276</v>
      </c>
      <c r="E2404" t="s">
        <v>4275</v>
      </c>
    </row>
    <row r="2405" spans="1:5" x14ac:dyDescent="0.25">
      <c r="A2405">
        <v>32000103</v>
      </c>
      <c r="B2405" t="s">
        <v>4277</v>
      </c>
      <c r="C2405" t="s">
        <v>4277</v>
      </c>
      <c r="D2405" t="s">
        <v>4277</v>
      </c>
      <c r="E2405" t="s">
        <v>4277</v>
      </c>
    </row>
    <row r="2406" spans="1:5" x14ac:dyDescent="0.25">
      <c r="A2406">
        <v>32000104</v>
      </c>
      <c r="B2406" t="s">
        <v>4278</v>
      </c>
      <c r="C2406" t="s">
        <v>4278</v>
      </c>
      <c r="D2406" t="s">
        <v>4278</v>
      </c>
      <c r="E2406" t="s">
        <v>4278</v>
      </c>
    </row>
    <row r="2407" spans="1:5" x14ac:dyDescent="0.25">
      <c r="A2407">
        <v>32000105</v>
      </c>
      <c r="B2407" t="s">
        <v>4279</v>
      </c>
      <c r="C2407" t="s">
        <v>4279</v>
      </c>
      <c r="D2407" t="s">
        <v>4279</v>
      </c>
      <c r="E2407" t="s">
        <v>4279</v>
      </c>
    </row>
    <row r="2408" spans="1:5" x14ac:dyDescent="0.25">
      <c r="A2408">
        <v>32000106</v>
      </c>
      <c r="B2408" t="s">
        <v>4280</v>
      </c>
      <c r="C2408" t="s">
        <v>408</v>
      </c>
      <c r="D2408" t="s">
        <v>408</v>
      </c>
      <c r="E2408" t="s">
        <v>4280</v>
      </c>
    </row>
    <row r="2409" spans="1:5" x14ac:dyDescent="0.25">
      <c r="A2409">
        <v>32000107</v>
      </c>
      <c r="B2409" t="s">
        <v>4281</v>
      </c>
      <c r="C2409" t="s">
        <v>419</v>
      </c>
      <c r="D2409" t="s">
        <v>419</v>
      </c>
      <c r="E2409" t="s">
        <v>4281</v>
      </c>
    </row>
    <row r="2410" spans="1:5" x14ac:dyDescent="0.25">
      <c r="A2410">
        <v>32000108</v>
      </c>
      <c r="B2410" t="s">
        <v>724</v>
      </c>
      <c r="C2410" t="s">
        <v>724</v>
      </c>
      <c r="D2410" t="s">
        <v>724</v>
      </c>
      <c r="E2410" t="s">
        <v>724</v>
      </c>
    </row>
    <row r="2411" spans="1:5" x14ac:dyDescent="0.25">
      <c r="A2411">
        <v>32000109</v>
      </c>
      <c r="B2411" t="s">
        <v>4282</v>
      </c>
      <c r="C2411" t="s">
        <v>4282</v>
      </c>
      <c r="D2411" t="s">
        <v>4282</v>
      </c>
      <c r="E2411" t="s">
        <v>4282</v>
      </c>
    </row>
    <row r="2412" spans="1:5" x14ac:dyDescent="0.25">
      <c r="A2412">
        <v>32000110</v>
      </c>
      <c r="B2412" t="s">
        <v>4283</v>
      </c>
      <c r="C2412" t="s">
        <v>4283</v>
      </c>
      <c r="D2412" t="s">
        <v>4283</v>
      </c>
      <c r="E2412" t="s">
        <v>4283</v>
      </c>
    </row>
    <row r="2413" spans="1:5" x14ac:dyDescent="0.25">
      <c r="A2413">
        <v>32100011</v>
      </c>
      <c r="B2413" t="s">
        <v>4284</v>
      </c>
      <c r="C2413" t="s">
        <v>4285</v>
      </c>
      <c r="D2413" t="s">
        <v>4285</v>
      </c>
      <c r="E2413" t="s">
        <v>4284</v>
      </c>
    </row>
    <row r="2414" spans="1:5" x14ac:dyDescent="0.25">
      <c r="A2414">
        <v>32100013</v>
      </c>
      <c r="B2414" t="s">
        <v>4286</v>
      </c>
      <c r="C2414" t="s">
        <v>4287</v>
      </c>
      <c r="D2414" t="s">
        <v>4287</v>
      </c>
      <c r="E2414" t="s">
        <v>4286</v>
      </c>
    </row>
    <row r="2415" spans="1:5" x14ac:dyDescent="0.25">
      <c r="A2415">
        <v>32100020</v>
      </c>
      <c r="B2415" t="s">
        <v>4288</v>
      </c>
      <c r="C2415" t="s">
        <v>4289</v>
      </c>
      <c r="D2415" t="s">
        <v>4289</v>
      </c>
      <c r="E2415" t="s">
        <v>4288</v>
      </c>
    </row>
    <row r="2416" spans="1:5" x14ac:dyDescent="0.25">
      <c r="A2416">
        <v>32100021</v>
      </c>
      <c r="B2416" t="s">
        <v>4290</v>
      </c>
      <c r="C2416" t="s">
        <v>4291</v>
      </c>
      <c r="D2416" t="s">
        <v>4291</v>
      </c>
      <c r="E2416" t="s">
        <v>4290</v>
      </c>
    </row>
    <row r="2417" spans="1:5" x14ac:dyDescent="0.25">
      <c r="A2417">
        <v>32100022</v>
      </c>
      <c r="B2417" t="s">
        <v>4292</v>
      </c>
      <c r="C2417" t="s">
        <v>4292</v>
      </c>
      <c r="D2417" t="s">
        <v>4292</v>
      </c>
      <c r="E2417" t="s">
        <v>4292</v>
      </c>
    </row>
    <row r="2418" spans="1:5" x14ac:dyDescent="0.25">
      <c r="A2418">
        <v>32100028</v>
      </c>
      <c r="B2418" t="s">
        <v>4293</v>
      </c>
      <c r="C2418" t="s">
        <v>4293</v>
      </c>
      <c r="D2418" t="s">
        <v>4293</v>
      </c>
      <c r="E2418" t="s">
        <v>4293</v>
      </c>
    </row>
    <row r="2419" spans="1:5" x14ac:dyDescent="0.25">
      <c r="A2419">
        <v>32100029</v>
      </c>
      <c r="B2419" t="s">
        <v>4294</v>
      </c>
      <c r="C2419" t="s">
        <v>4294</v>
      </c>
      <c r="D2419" t="s">
        <v>4294</v>
      </c>
      <c r="E2419" t="s">
        <v>4294</v>
      </c>
    </row>
    <row r="2420" spans="1:5" x14ac:dyDescent="0.25">
      <c r="A2420">
        <v>32100033</v>
      </c>
      <c r="B2420" t="s">
        <v>4295</v>
      </c>
      <c r="C2420" t="s">
        <v>4296</v>
      </c>
      <c r="D2420" t="s">
        <v>4296</v>
      </c>
      <c r="E2420" t="s">
        <v>4295</v>
      </c>
    </row>
    <row r="2421" spans="1:5" x14ac:dyDescent="0.25">
      <c r="A2421">
        <v>32100034</v>
      </c>
      <c r="B2421" t="s">
        <v>4297</v>
      </c>
      <c r="C2421" t="s">
        <v>4298</v>
      </c>
      <c r="D2421" t="s">
        <v>4298</v>
      </c>
      <c r="E2421" t="s">
        <v>4297</v>
      </c>
    </row>
    <row r="2422" spans="1:5" x14ac:dyDescent="0.25">
      <c r="A2422">
        <v>32100035</v>
      </c>
      <c r="B2422" t="s">
        <v>4299</v>
      </c>
      <c r="C2422" t="s">
        <v>4300</v>
      </c>
      <c r="D2422" t="s">
        <v>4300</v>
      </c>
      <c r="E2422" t="s">
        <v>4299</v>
      </c>
    </row>
    <row r="2423" spans="1:5" x14ac:dyDescent="0.25">
      <c r="A2423">
        <v>32100036</v>
      </c>
      <c r="B2423" t="s">
        <v>4301</v>
      </c>
      <c r="C2423" t="s">
        <v>4301</v>
      </c>
      <c r="D2423" t="s">
        <v>4301</v>
      </c>
      <c r="E2423" t="s">
        <v>4301</v>
      </c>
    </row>
    <row r="2424" spans="1:5" x14ac:dyDescent="0.25">
      <c r="A2424">
        <v>32100037</v>
      </c>
      <c r="B2424" t="s">
        <v>4302</v>
      </c>
      <c r="C2424" t="s">
        <v>4302</v>
      </c>
      <c r="D2424" t="s">
        <v>4302</v>
      </c>
      <c r="E2424" t="s">
        <v>4302</v>
      </c>
    </row>
    <row r="2425" spans="1:5" x14ac:dyDescent="0.25">
      <c r="A2425">
        <v>32100038</v>
      </c>
      <c r="B2425" t="s">
        <v>4303</v>
      </c>
      <c r="C2425" t="s">
        <v>4304</v>
      </c>
      <c r="D2425" t="s">
        <v>4304</v>
      </c>
      <c r="E2425" t="s">
        <v>4303</v>
      </c>
    </row>
    <row r="2426" spans="1:5" x14ac:dyDescent="0.25">
      <c r="A2426">
        <v>32100039</v>
      </c>
      <c r="B2426" t="s">
        <v>4305</v>
      </c>
      <c r="C2426" t="s">
        <v>4306</v>
      </c>
      <c r="D2426" t="s">
        <v>4306</v>
      </c>
      <c r="E2426" t="s">
        <v>4305</v>
      </c>
    </row>
    <row r="2427" spans="1:5" x14ac:dyDescent="0.25">
      <c r="A2427">
        <v>32100041</v>
      </c>
      <c r="B2427" t="s">
        <v>4307</v>
      </c>
      <c r="C2427" t="s">
        <v>4308</v>
      </c>
      <c r="D2427" t="s">
        <v>4308</v>
      </c>
      <c r="E2427" t="s">
        <v>4307</v>
      </c>
    </row>
    <row r="2428" spans="1:5" x14ac:dyDescent="0.25">
      <c r="A2428">
        <v>32100042</v>
      </c>
      <c r="B2428" t="s">
        <v>4309</v>
      </c>
      <c r="C2428" t="s">
        <v>4309</v>
      </c>
      <c r="D2428" t="s">
        <v>4309</v>
      </c>
      <c r="E2428" t="s">
        <v>4309</v>
      </c>
    </row>
    <row r="2429" spans="1:5" x14ac:dyDescent="0.25">
      <c r="A2429">
        <v>32100053</v>
      </c>
      <c r="B2429" t="s">
        <v>4310</v>
      </c>
      <c r="C2429" t="s">
        <v>4311</v>
      </c>
      <c r="D2429" t="s">
        <v>4311</v>
      </c>
      <c r="E2429" t="s">
        <v>4310</v>
      </c>
    </row>
    <row r="2430" spans="1:5" x14ac:dyDescent="0.25">
      <c r="A2430">
        <v>32100064</v>
      </c>
      <c r="B2430" t="s">
        <v>4312</v>
      </c>
      <c r="C2430" t="s">
        <v>4313</v>
      </c>
      <c r="D2430" t="s">
        <v>4313</v>
      </c>
      <c r="E2430" t="s">
        <v>4312</v>
      </c>
    </row>
    <row r="2431" spans="1:5" x14ac:dyDescent="0.25">
      <c r="A2431">
        <v>32100081</v>
      </c>
      <c r="B2431" t="s">
        <v>4314</v>
      </c>
      <c r="C2431" t="s">
        <v>4315</v>
      </c>
      <c r="D2431" t="s">
        <v>4315</v>
      </c>
      <c r="E2431" t="s">
        <v>4314</v>
      </c>
    </row>
    <row r="2432" spans="1:5" x14ac:dyDescent="0.25">
      <c r="A2432">
        <v>32100091</v>
      </c>
      <c r="B2432" t="s">
        <v>4316</v>
      </c>
      <c r="C2432" t="s">
        <v>4317</v>
      </c>
      <c r="D2432" t="s">
        <v>4317</v>
      </c>
      <c r="E2432" t="s">
        <v>4316</v>
      </c>
    </row>
    <row r="2433" spans="1:5" x14ac:dyDescent="0.25">
      <c r="A2433">
        <v>32100092</v>
      </c>
      <c r="B2433" t="s">
        <v>4318</v>
      </c>
      <c r="C2433" t="s">
        <v>4319</v>
      </c>
      <c r="D2433" t="s">
        <v>4319</v>
      </c>
      <c r="E2433" t="s">
        <v>4318</v>
      </c>
    </row>
    <row r="2434" spans="1:5" x14ac:dyDescent="0.25">
      <c r="A2434">
        <v>32100095</v>
      </c>
      <c r="B2434" t="s">
        <v>4320</v>
      </c>
      <c r="C2434" t="s">
        <v>4321</v>
      </c>
      <c r="D2434" t="s">
        <v>4321</v>
      </c>
      <c r="E2434" t="s">
        <v>4320</v>
      </c>
    </row>
    <row r="2435" spans="1:5" x14ac:dyDescent="0.25">
      <c r="A2435">
        <v>32100096</v>
      </c>
      <c r="B2435" t="s">
        <v>4322</v>
      </c>
      <c r="C2435" t="s">
        <v>4322</v>
      </c>
      <c r="D2435" t="s">
        <v>4322</v>
      </c>
      <c r="E2435" t="s">
        <v>4322</v>
      </c>
    </row>
    <row r="2436" spans="1:5" x14ac:dyDescent="0.25">
      <c r="A2436">
        <v>32100099</v>
      </c>
      <c r="B2436" t="s">
        <v>4323</v>
      </c>
      <c r="C2436" t="s">
        <v>4323</v>
      </c>
      <c r="D2436" t="s">
        <v>4323</v>
      </c>
      <c r="E2436" t="s">
        <v>4323</v>
      </c>
    </row>
    <row r="2437" spans="1:5" x14ac:dyDescent="0.25">
      <c r="A2437">
        <v>32100100</v>
      </c>
      <c r="B2437" t="s">
        <v>4324</v>
      </c>
      <c r="C2437" t="s">
        <v>4325</v>
      </c>
      <c r="D2437" t="s">
        <v>4325</v>
      </c>
      <c r="E2437" t="s">
        <v>4324</v>
      </c>
    </row>
    <row r="2438" spans="1:5" x14ac:dyDescent="0.25">
      <c r="A2438">
        <v>32100101</v>
      </c>
      <c r="B2438" t="s">
        <v>4326</v>
      </c>
      <c r="C2438" t="s">
        <v>4327</v>
      </c>
      <c r="D2438" t="s">
        <v>4327</v>
      </c>
      <c r="E2438" t="s">
        <v>4326</v>
      </c>
    </row>
    <row r="2439" spans="1:5" x14ac:dyDescent="0.25">
      <c r="A2439">
        <v>32100102</v>
      </c>
      <c r="B2439" t="s">
        <v>4328</v>
      </c>
      <c r="C2439" t="s">
        <v>4329</v>
      </c>
      <c r="D2439" t="s">
        <v>4329</v>
      </c>
      <c r="E2439" t="s">
        <v>4328</v>
      </c>
    </row>
    <row r="2440" spans="1:5" x14ac:dyDescent="0.25">
      <c r="A2440">
        <v>32100103</v>
      </c>
      <c r="B2440" t="s">
        <v>4330</v>
      </c>
      <c r="C2440" t="s">
        <v>4331</v>
      </c>
      <c r="D2440" t="s">
        <v>4331</v>
      </c>
      <c r="E2440" t="s">
        <v>4330</v>
      </c>
    </row>
    <row r="2441" spans="1:5" x14ac:dyDescent="0.25">
      <c r="A2441">
        <v>32100108</v>
      </c>
      <c r="B2441" t="s">
        <v>709</v>
      </c>
      <c r="C2441" t="s">
        <v>411</v>
      </c>
      <c r="D2441" t="s">
        <v>411</v>
      </c>
      <c r="E2441" t="s">
        <v>709</v>
      </c>
    </row>
    <row r="2442" spans="1:5" x14ac:dyDescent="0.25">
      <c r="A2442">
        <v>32200029</v>
      </c>
      <c r="B2442" t="s">
        <v>4332</v>
      </c>
      <c r="C2442" t="s">
        <v>4333</v>
      </c>
      <c r="D2442" t="s">
        <v>4333</v>
      </c>
      <c r="E2442" t="s">
        <v>4332</v>
      </c>
    </row>
    <row r="2443" spans="1:5" x14ac:dyDescent="0.25">
      <c r="A2443">
        <v>35000010</v>
      </c>
      <c r="B2443" t="s">
        <v>4334</v>
      </c>
      <c r="C2443" t="s">
        <v>4335</v>
      </c>
      <c r="D2443" t="s">
        <v>4335</v>
      </c>
      <c r="E2443" t="s">
        <v>4334</v>
      </c>
    </row>
    <row r="2444" spans="1:5" x14ac:dyDescent="0.25">
      <c r="A2444">
        <v>35000015</v>
      </c>
      <c r="B2444" t="s">
        <v>4336</v>
      </c>
      <c r="C2444" t="s">
        <v>4337</v>
      </c>
      <c r="D2444" t="s">
        <v>4337</v>
      </c>
      <c r="E2444" t="s">
        <v>4336</v>
      </c>
    </row>
    <row r="2445" spans="1:5" x14ac:dyDescent="0.25">
      <c r="A2445">
        <v>35000027</v>
      </c>
      <c r="B2445" t="s">
        <v>4338</v>
      </c>
      <c r="C2445" t="s">
        <v>4339</v>
      </c>
      <c r="D2445" t="s">
        <v>4339</v>
      </c>
      <c r="E2445" t="s">
        <v>4338</v>
      </c>
    </row>
    <row r="2446" spans="1:5" x14ac:dyDescent="0.25">
      <c r="A2446">
        <v>35000031</v>
      </c>
      <c r="B2446" t="s">
        <v>4340</v>
      </c>
      <c r="C2446" t="s">
        <v>4341</v>
      </c>
      <c r="D2446" t="s">
        <v>4341</v>
      </c>
      <c r="E2446" t="s">
        <v>4340</v>
      </c>
    </row>
    <row r="2447" spans="1:5" x14ac:dyDescent="0.25">
      <c r="A2447">
        <v>35000038</v>
      </c>
      <c r="B2447" t="s">
        <v>4342</v>
      </c>
      <c r="C2447" t="s">
        <v>4343</v>
      </c>
      <c r="D2447" t="s">
        <v>4343</v>
      </c>
      <c r="E2447" t="s">
        <v>4342</v>
      </c>
    </row>
    <row r="2448" spans="1:5" x14ac:dyDescent="0.25">
      <c r="A2448">
        <v>35000040</v>
      </c>
      <c r="B2448" t="s">
        <v>4344</v>
      </c>
      <c r="C2448" t="s">
        <v>4344</v>
      </c>
      <c r="D2448" t="s">
        <v>4344</v>
      </c>
      <c r="E2448" t="s">
        <v>4344</v>
      </c>
    </row>
    <row r="2449" spans="1:5" x14ac:dyDescent="0.25">
      <c r="A2449">
        <v>35000161</v>
      </c>
      <c r="B2449" t="s">
        <v>4345</v>
      </c>
      <c r="C2449" t="s">
        <v>4346</v>
      </c>
      <c r="D2449" t="s">
        <v>4346</v>
      </c>
      <c r="E2449" t="s">
        <v>4345</v>
      </c>
    </row>
    <row r="2450" spans="1:5" x14ac:dyDescent="0.25">
      <c r="A2450">
        <v>35000163</v>
      </c>
      <c r="B2450" t="s">
        <v>4347</v>
      </c>
      <c r="C2450" t="s">
        <v>4348</v>
      </c>
      <c r="D2450" t="s">
        <v>4348</v>
      </c>
      <c r="E2450" t="s">
        <v>4347</v>
      </c>
    </row>
    <row r="2451" spans="1:5" x14ac:dyDescent="0.25">
      <c r="A2451">
        <v>35000164</v>
      </c>
      <c r="B2451" t="s">
        <v>4349</v>
      </c>
      <c r="C2451" t="s">
        <v>4350</v>
      </c>
      <c r="D2451" t="s">
        <v>4350</v>
      </c>
      <c r="E2451" t="s">
        <v>4349</v>
      </c>
    </row>
    <row r="2452" spans="1:5" x14ac:dyDescent="0.25">
      <c r="A2452">
        <v>35000165</v>
      </c>
      <c r="B2452" t="s">
        <v>4351</v>
      </c>
      <c r="C2452" t="s">
        <v>4352</v>
      </c>
      <c r="D2452" t="s">
        <v>4352</v>
      </c>
      <c r="E2452" t="s">
        <v>4351</v>
      </c>
    </row>
    <row r="2453" spans="1:5" x14ac:dyDescent="0.25">
      <c r="A2453">
        <v>35000166</v>
      </c>
      <c r="B2453" t="s">
        <v>4353</v>
      </c>
      <c r="C2453" t="s">
        <v>4354</v>
      </c>
      <c r="D2453" t="s">
        <v>4354</v>
      </c>
      <c r="E2453" t="s">
        <v>4353</v>
      </c>
    </row>
    <row r="2454" spans="1:5" x14ac:dyDescent="0.25">
      <c r="A2454">
        <v>35000167</v>
      </c>
      <c r="B2454" t="s">
        <v>4355</v>
      </c>
      <c r="C2454" t="s">
        <v>4356</v>
      </c>
      <c r="D2454" t="s">
        <v>4356</v>
      </c>
      <c r="E2454" t="s">
        <v>4355</v>
      </c>
    </row>
    <row r="2455" spans="1:5" x14ac:dyDescent="0.25">
      <c r="A2455">
        <v>35000168</v>
      </c>
      <c r="B2455" t="s">
        <v>4357</v>
      </c>
      <c r="C2455" t="s">
        <v>4357</v>
      </c>
      <c r="D2455" t="s">
        <v>4357</v>
      </c>
      <c r="E2455" t="s">
        <v>4357</v>
      </c>
    </row>
    <row r="2456" spans="1:5" x14ac:dyDescent="0.25">
      <c r="A2456">
        <v>35000169</v>
      </c>
      <c r="B2456" t="s">
        <v>4358</v>
      </c>
      <c r="C2456" t="s">
        <v>4359</v>
      </c>
      <c r="D2456" t="s">
        <v>4359</v>
      </c>
      <c r="E2456" t="s">
        <v>4358</v>
      </c>
    </row>
    <row r="2457" spans="1:5" x14ac:dyDescent="0.25">
      <c r="A2457">
        <v>35000170</v>
      </c>
      <c r="B2457" t="s">
        <v>4360</v>
      </c>
      <c r="C2457" t="s">
        <v>4361</v>
      </c>
      <c r="D2457" t="s">
        <v>4361</v>
      </c>
      <c r="E2457" t="s">
        <v>4360</v>
      </c>
    </row>
    <row r="2458" spans="1:5" x14ac:dyDescent="0.25">
      <c r="A2458">
        <v>35000171</v>
      </c>
      <c r="B2458" t="s">
        <v>4362</v>
      </c>
      <c r="C2458" t="s">
        <v>4363</v>
      </c>
      <c r="D2458" t="s">
        <v>4363</v>
      </c>
      <c r="E2458" t="s">
        <v>4362</v>
      </c>
    </row>
    <row r="2459" spans="1:5" x14ac:dyDescent="0.25">
      <c r="A2459">
        <v>35000172</v>
      </c>
      <c r="B2459" t="s">
        <v>4364</v>
      </c>
      <c r="C2459" t="s">
        <v>4363</v>
      </c>
      <c r="D2459" t="s">
        <v>4363</v>
      </c>
      <c r="E2459" t="s">
        <v>4364</v>
      </c>
    </row>
    <row r="2460" spans="1:5" x14ac:dyDescent="0.25">
      <c r="A2460">
        <v>35000174</v>
      </c>
      <c r="B2460" t="s">
        <v>4365</v>
      </c>
      <c r="C2460" t="s">
        <v>4366</v>
      </c>
      <c r="D2460" t="s">
        <v>4366</v>
      </c>
      <c r="E2460" t="s">
        <v>4365</v>
      </c>
    </row>
    <row r="2461" spans="1:5" x14ac:dyDescent="0.25">
      <c r="A2461">
        <v>35000175</v>
      </c>
      <c r="B2461" t="s">
        <v>4367</v>
      </c>
      <c r="C2461" t="s">
        <v>4356</v>
      </c>
      <c r="D2461" t="s">
        <v>4356</v>
      </c>
      <c r="E2461" t="s">
        <v>4367</v>
      </c>
    </row>
    <row r="2462" spans="1:5" x14ac:dyDescent="0.25">
      <c r="A2462">
        <v>35000176</v>
      </c>
      <c r="B2462" t="s">
        <v>4368</v>
      </c>
      <c r="C2462" t="s">
        <v>4369</v>
      </c>
      <c r="D2462" t="s">
        <v>4369</v>
      </c>
      <c r="E2462" t="s">
        <v>4368</v>
      </c>
    </row>
    <row r="2463" spans="1:5" x14ac:dyDescent="0.25">
      <c r="A2463">
        <v>35000177</v>
      </c>
      <c r="B2463" t="s">
        <v>4370</v>
      </c>
      <c r="C2463" t="s">
        <v>4371</v>
      </c>
      <c r="D2463" t="s">
        <v>4371</v>
      </c>
      <c r="E2463" t="s">
        <v>4370</v>
      </c>
    </row>
    <row r="2464" spans="1:5" x14ac:dyDescent="0.25">
      <c r="A2464">
        <v>35000178</v>
      </c>
      <c r="B2464" t="s">
        <v>4372</v>
      </c>
      <c r="C2464" t="s">
        <v>4373</v>
      </c>
      <c r="D2464" t="s">
        <v>4373</v>
      </c>
      <c r="E2464" t="s">
        <v>4372</v>
      </c>
    </row>
    <row r="2465" spans="1:5" x14ac:dyDescent="0.25">
      <c r="A2465">
        <v>35000179</v>
      </c>
      <c r="B2465" t="s">
        <v>4374</v>
      </c>
      <c r="C2465" t="s">
        <v>4375</v>
      </c>
      <c r="D2465" t="s">
        <v>4375</v>
      </c>
      <c r="E2465" t="s">
        <v>4374</v>
      </c>
    </row>
    <row r="2466" spans="1:5" x14ac:dyDescent="0.25">
      <c r="A2466">
        <v>35000181</v>
      </c>
      <c r="B2466" t="s">
        <v>4376</v>
      </c>
      <c r="C2466" t="s">
        <v>4377</v>
      </c>
      <c r="D2466" t="s">
        <v>4377</v>
      </c>
      <c r="E2466" t="s">
        <v>4376</v>
      </c>
    </row>
    <row r="2467" spans="1:5" x14ac:dyDescent="0.25">
      <c r="A2467">
        <v>35000183</v>
      </c>
      <c r="B2467" t="s">
        <v>4378</v>
      </c>
      <c r="C2467" t="s">
        <v>4379</v>
      </c>
      <c r="D2467" t="s">
        <v>4379</v>
      </c>
      <c r="E2467" t="s">
        <v>4378</v>
      </c>
    </row>
    <row r="2468" spans="1:5" x14ac:dyDescent="0.25">
      <c r="A2468">
        <v>35000184</v>
      </c>
      <c r="B2468" t="s">
        <v>4380</v>
      </c>
      <c r="C2468" t="s">
        <v>4380</v>
      </c>
      <c r="D2468" t="s">
        <v>4380</v>
      </c>
      <c r="E2468" t="s">
        <v>4380</v>
      </c>
    </row>
    <row r="2469" spans="1:5" x14ac:dyDescent="0.25">
      <c r="A2469">
        <v>35000186</v>
      </c>
      <c r="B2469" t="s">
        <v>4381</v>
      </c>
      <c r="C2469" t="s">
        <v>4382</v>
      </c>
      <c r="D2469" t="s">
        <v>4382</v>
      </c>
      <c r="E2469" t="s">
        <v>4381</v>
      </c>
    </row>
    <row r="2470" spans="1:5" x14ac:dyDescent="0.25">
      <c r="A2470">
        <v>35000188</v>
      </c>
      <c r="B2470" t="s">
        <v>4383</v>
      </c>
      <c r="C2470" t="s">
        <v>4384</v>
      </c>
      <c r="D2470" t="s">
        <v>4384</v>
      </c>
      <c r="E2470" t="s">
        <v>4383</v>
      </c>
    </row>
    <row r="2471" spans="1:5" x14ac:dyDescent="0.25">
      <c r="A2471">
        <v>35000190</v>
      </c>
      <c r="B2471" t="s">
        <v>4385</v>
      </c>
      <c r="C2471" t="s">
        <v>4386</v>
      </c>
      <c r="D2471" t="s">
        <v>4386</v>
      </c>
      <c r="E2471" t="s">
        <v>4385</v>
      </c>
    </row>
    <row r="2472" spans="1:5" x14ac:dyDescent="0.25">
      <c r="A2472">
        <v>35000191</v>
      </c>
      <c r="B2472" t="s">
        <v>4387</v>
      </c>
      <c r="C2472" t="s">
        <v>4388</v>
      </c>
      <c r="D2472" t="s">
        <v>4388</v>
      </c>
      <c r="E2472" t="s">
        <v>4387</v>
      </c>
    </row>
    <row r="2473" spans="1:5" x14ac:dyDescent="0.25">
      <c r="A2473">
        <v>35000192</v>
      </c>
      <c r="B2473" t="s">
        <v>4389</v>
      </c>
      <c r="C2473" t="s">
        <v>4390</v>
      </c>
      <c r="D2473" t="s">
        <v>4390</v>
      </c>
      <c r="E2473" t="s">
        <v>4389</v>
      </c>
    </row>
    <row r="2474" spans="1:5" x14ac:dyDescent="0.25">
      <c r="A2474">
        <v>35000193</v>
      </c>
      <c r="B2474" t="s">
        <v>4391</v>
      </c>
      <c r="C2474" t="s">
        <v>4392</v>
      </c>
      <c r="D2474" t="s">
        <v>4392</v>
      </c>
      <c r="E2474" t="s">
        <v>4391</v>
      </c>
    </row>
    <row r="2475" spans="1:5" x14ac:dyDescent="0.25">
      <c r="A2475">
        <v>35000194</v>
      </c>
      <c r="B2475" t="s">
        <v>4393</v>
      </c>
      <c r="C2475" t="s">
        <v>4394</v>
      </c>
      <c r="D2475" t="s">
        <v>4394</v>
      </c>
      <c r="E2475" t="s">
        <v>4393</v>
      </c>
    </row>
    <row r="2476" spans="1:5" x14ac:dyDescent="0.25">
      <c r="A2476">
        <v>35000195</v>
      </c>
      <c r="B2476" t="s">
        <v>4395</v>
      </c>
      <c r="C2476" t="s">
        <v>4390</v>
      </c>
      <c r="D2476" t="s">
        <v>4390</v>
      </c>
      <c r="E2476" t="s">
        <v>4395</v>
      </c>
    </row>
    <row r="2477" spans="1:5" x14ac:dyDescent="0.25">
      <c r="A2477">
        <v>35000196</v>
      </c>
      <c r="B2477" t="s">
        <v>4396</v>
      </c>
      <c r="C2477" t="s">
        <v>4390</v>
      </c>
      <c r="D2477" t="s">
        <v>4390</v>
      </c>
      <c r="E2477" t="s">
        <v>4396</v>
      </c>
    </row>
    <row r="2478" spans="1:5" x14ac:dyDescent="0.25">
      <c r="A2478">
        <v>35000198</v>
      </c>
      <c r="B2478" t="s">
        <v>4397</v>
      </c>
      <c r="C2478" t="s">
        <v>4398</v>
      </c>
      <c r="D2478" t="s">
        <v>4398</v>
      </c>
      <c r="E2478" t="s">
        <v>4397</v>
      </c>
    </row>
    <row r="2479" spans="1:5" x14ac:dyDescent="0.25">
      <c r="A2479">
        <v>35000199</v>
      </c>
      <c r="B2479" t="s">
        <v>4399</v>
      </c>
      <c r="C2479" t="s">
        <v>4400</v>
      </c>
      <c r="D2479" t="s">
        <v>4400</v>
      </c>
      <c r="E2479" t="s">
        <v>4399</v>
      </c>
    </row>
    <row r="2480" spans="1:5" x14ac:dyDescent="0.25">
      <c r="A2480">
        <v>35000200</v>
      </c>
      <c r="B2480" t="s">
        <v>4401</v>
      </c>
      <c r="C2480" t="s">
        <v>4402</v>
      </c>
      <c r="D2480" t="s">
        <v>4402</v>
      </c>
      <c r="E2480" t="s">
        <v>4401</v>
      </c>
    </row>
    <row r="2481" spans="1:5" x14ac:dyDescent="0.25">
      <c r="A2481">
        <v>35000201</v>
      </c>
      <c r="B2481" t="s">
        <v>4403</v>
      </c>
      <c r="C2481" t="s">
        <v>4404</v>
      </c>
      <c r="D2481" t="s">
        <v>4404</v>
      </c>
      <c r="E2481" t="s">
        <v>4403</v>
      </c>
    </row>
    <row r="2482" spans="1:5" x14ac:dyDescent="0.25">
      <c r="A2482">
        <v>35000202</v>
      </c>
      <c r="B2482" t="s">
        <v>4405</v>
      </c>
      <c r="C2482" t="s">
        <v>4406</v>
      </c>
      <c r="D2482" t="s">
        <v>4406</v>
      </c>
      <c r="E2482" t="s">
        <v>4405</v>
      </c>
    </row>
    <row r="2483" spans="1:5" x14ac:dyDescent="0.25">
      <c r="A2483">
        <v>35000203</v>
      </c>
      <c r="B2483" t="s">
        <v>4407</v>
      </c>
      <c r="C2483" t="s">
        <v>4408</v>
      </c>
      <c r="D2483" t="s">
        <v>4408</v>
      </c>
      <c r="E2483" t="s">
        <v>4407</v>
      </c>
    </row>
    <row r="2484" spans="1:5" x14ac:dyDescent="0.25">
      <c r="A2484">
        <v>35000204</v>
      </c>
      <c r="B2484" t="s">
        <v>4409</v>
      </c>
      <c r="C2484" t="s">
        <v>4410</v>
      </c>
      <c r="D2484" t="s">
        <v>4410</v>
      </c>
      <c r="E2484" t="s">
        <v>4409</v>
      </c>
    </row>
    <row r="2485" spans="1:5" x14ac:dyDescent="0.25">
      <c r="A2485">
        <v>35000207</v>
      </c>
      <c r="B2485" t="s">
        <v>4411</v>
      </c>
      <c r="C2485" t="s">
        <v>4412</v>
      </c>
      <c r="D2485" t="s">
        <v>4412</v>
      </c>
      <c r="E2485" t="s">
        <v>4411</v>
      </c>
    </row>
    <row r="2486" spans="1:5" x14ac:dyDescent="0.25">
      <c r="A2486">
        <v>35000208</v>
      </c>
      <c r="B2486" t="s">
        <v>4413</v>
      </c>
      <c r="C2486" t="s">
        <v>4413</v>
      </c>
      <c r="D2486" t="s">
        <v>4413</v>
      </c>
      <c r="E2486" t="s">
        <v>4413</v>
      </c>
    </row>
    <row r="2487" spans="1:5" x14ac:dyDescent="0.25">
      <c r="A2487">
        <v>35000209</v>
      </c>
      <c r="B2487" t="s">
        <v>4414</v>
      </c>
      <c r="C2487" t="s">
        <v>4415</v>
      </c>
      <c r="D2487" t="s">
        <v>4415</v>
      </c>
      <c r="E2487" t="s">
        <v>4414</v>
      </c>
    </row>
    <row r="2488" spans="1:5" x14ac:dyDescent="0.25">
      <c r="A2488">
        <v>35000210</v>
      </c>
      <c r="B2488" t="s">
        <v>4416</v>
      </c>
      <c r="C2488" t="s">
        <v>4417</v>
      </c>
      <c r="D2488" t="s">
        <v>4417</v>
      </c>
      <c r="E2488" t="s">
        <v>4416</v>
      </c>
    </row>
    <row r="2489" spans="1:5" x14ac:dyDescent="0.25">
      <c r="A2489">
        <v>35000211</v>
      </c>
      <c r="B2489" t="s">
        <v>4418</v>
      </c>
      <c r="C2489" t="s">
        <v>4419</v>
      </c>
      <c r="D2489" t="s">
        <v>4419</v>
      </c>
      <c r="E2489" t="s">
        <v>4418</v>
      </c>
    </row>
    <row r="2490" spans="1:5" x14ac:dyDescent="0.25">
      <c r="A2490">
        <v>35000212</v>
      </c>
      <c r="B2490" t="s">
        <v>4420</v>
      </c>
      <c r="C2490" t="s">
        <v>4421</v>
      </c>
      <c r="D2490" t="s">
        <v>4421</v>
      </c>
      <c r="E2490" t="s">
        <v>4420</v>
      </c>
    </row>
    <row r="2491" spans="1:5" x14ac:dyDescent="0.25">
      <c r="A2491">
        <v>35000213</v>
      </c>
      <c r="B2491" t="s">
        <v>4422</v>
      </c>
      <c r="C2491" t="s">
        <v>4423</v>
      </c>
      <c r="D2491" t="s">
        <v>4423</v>
      </c>
      <c r="E2491" t="s">
        <v>4422</v>
      </c>
    </row>
    <row r="2492" spans="1:5" x14ac:dyDescent="0.25">
      <c r="A2492">
        <v>35000214</v>
      </c>
      <c r="B2492" t="s">
        <v>4424</v>
      </c>
      <c r="C2492" t="s">
        <v>4424</v>
      </c>
      <c r="D2492" t="s">
        <v>4424</v>
      </c>
      <c r="E2492" t="s">
        <v>4424</v>
      </c>
    </row>
    <row r="2493" spans="1:5" x14ac:dyDescent="0.25">
      <c r="A2493">
        <v>35000215</v>
      </c>
      <c r="B2493" t="s">
        <v>4425</v>
      </c>
      <c r="C2493" t="s">
        <v>4426</v>
      </c>
      <c r="D2493" t="s">
        <v>4426</v>
      </c>
      <c r="E2493" t="s">
        <v>4425</v>
      </c>
    </row>
    <row r="2494" spans="1:5" x14ac:dyDescent="0.25">
      <c r="A2494">
        <v>35000216</v>
      </c>
      <c r="B2494" t="s">
        <v>4427</v>
      </c>
      <c r="C2494" t="s">
        <v>4428</v>
      </c>
      <c r="D2494" t="s">
        <v>4428</v>
      </c>
      <c r="E2494" t="s">
        <v>4427</v>
      </c>
    </row>
    <row r="2495" spans="1:5" x14ac:dyDescent="0.25">
      <c r="A2495">
        <v>35000217</v>
      </c>
      <c r="B2495" t="s">
        <v>4429</v>
      </c>
      <c r="C2495" t="s">
        <v>4430</v>
      </c>
      <c r="D2495" t="s">
        <v>4430</v>
      </c>
      <c r="E2495" t="s">
        <v>4429</v>
      </c>
    </row>
    <row r="2496" spans="1:5" x14ac:dyDescent="0.25">
      <c r="A2496">
        <v>35000218</v>
      </c>
      <c r="B2496" t="s">
        <v>4431</v>
      </c>
      <c r="C2496" t="s">
        <v>4432</v>
      </c>
      <c r="D2496" t="s">
        <v>4432</v>
      </c>
      <c r="E2496" t="s">
        <v>4431</v>
      </c>
    </row>
    <row r="2497" spans="1:5" x14ac:dyDescent="0.25">
      <c r="A2497">
        <v>35000221</v>
      </c>
      <c r="B2497" t="s">
        <v>4433</v>
      </c>
      <c r="C2497" t="s">
        <v>4434</v>
      </c>
      <c r="D2497" t="s">
        <v>4434</v>
      </c>
      <c r="E2497" t="s">
        <v>4433</v>
      </c>
    </row>
    <row r="2498" spans="1:5" x14ac:dyDescent="0.25">
      <c r="A2498">
        <v>35000222</v>
      </c>
      <c r="B2498" t="s">
        <v>4435</v>
      </c>
      <c r="C2498" t="s">
        <v>4436</v>
      </c>
      <c r="D2498" t="s">
        <v>4436</v>
      </c>
      <c r="E2498" t="s">
        <v>4435</v>
      </c>
    </row>
    <row r="2499" spans="1:5" x14ac:dyDescent="0.25">
      <c r="A2499">
        <v>35000223</v>
      </c>
      <c r="B2499" t="s">
        <v>4437</v>
      </c>
      <c r="C2499" t="s">
        <v>4438</v>
      </c>
      <c r="D2499" t="s">
        <v>4438</v>
      </c>
      <c r="E2499" t="s">
        <v>4437</v>
      </c>
    </row>
    <row r="2500" spans="1:5" x14ac:dyDescent="0.25">
      <c r="A2500">
        <v>35000224</v>
      </c>
      <c r="B2500" t="s">
        <v>4439</v>
      </c>
      <c r="C2500" t="s">
        <v>4440</v>
      </c>
      <c r="D2500" t="s">
        <v>4440</v>
      </c>
      <c r="E2500" t="s">
        <v>4439</v>
      </c>
    </row>
    <row r="2501" spans="1:5" x14ac:dyDescent="0.25">
      <c r="A2501">
        <v>35000225</v>
      </c>
      <c r="B2501" t="s">
        <v>4441</v>
      </c>
      <c r="C2501" t="s">
        <v>4442</v>
      </c>
      <c r="D2501" t="s">
        <v>4442</v>
      </c>
      <c r="E2501" t="s">
        <v>4441</v>
      </c>
    </row>
    <row r="2502" spans="1:5" x14ac:dyDescent="0.25">
      <c r="A2502">
        <v>35000226</v>
      </c>
      <c r="B2502" t="s">
        <v>4443</v>
      </c>
      <c r="C2502" t="s">
        <v>4444</v>
      </c>
      <c r="D2502" t="s">
        <v>4444</v>
      </c>
      <c r="E2502" t="s">
        <v>4443</v>
      </c>
    </row>
    <row r="2503" spans="1:5" x14ac:dyDescent="0.25">
      <c r="A2503">
        <v>35000227</v>
      </c>
      <c r="B2503" t="s">
        <v>4445</v>
      </c>
      <c r="C2503" t="s">
        <v>4446</v>
      </c>
      <c r="D2503" t="s">
        <v>4446</v>
      </c>
      <c r="E2503" t="s">
        <v>4445</v>
      </c>
    </row>
    <row r="2504" spans="1:5" x14ac:dyDescent="0.25">
      <c r="A2504">
        <v>35000228</v>
      </c>
      <c r="B2504" t="s">
        <v>4447</v>
      </c>
      <c r="C2504" t="s">
        <v>4448</v>
      </c>
      <c r="D2504" t="s">
        <v>4448</v>
      </c>
      <c r="E2504" t="s">
        <v>4447</v>
      </c>
    </row>
    <row r="2505" spans="1:5" x14ac:dyDescent="0.25">
      <c r="A2505">
        <v>35000230</v>
      </c>
      <c r="B2505" t="s">
        <v>4449</v>
      </c>
      <c r="C2505" t="s">
        <v>4450</v>
      </c>
      <c r="D2505" t="s">
        <v>4450</v>
      </c>
      <c r="E2505" t="s">
        <v>4449</v>
      </c>
    </row>
    <row r="2506" spans="1:5" x14ac:dyDescent="0.25">
      <c r="A2506">
        <v>35000231</v>
      </c>
      <c r="B2506" t="s">
        <v>4451</v>
      </c>
      <c r="C2506" t="s">
        <v>4452</v>
      </c>
      <c r="D2506" t="s">
        <v>4452</v>
      </c>
      <c r="E2506" t="s">
        <v>4451</v>
      </c>
    </row>
    <row r="2507" spans="1:5" x14ac:dyDescent="0.25">
      <c r="A2507">
        <v>35000232</v>
      </c>
      <c r="B2507" t="s">
        <v>4453</v>
      </c>
      <c r="C2507" t="s">
        <v>4454</v>
      </c>
      <c r="D2507" t="s">
        <v>4454</v>
      </c>
      <c r="E2507" t="s">
        <v>4453</v>
      </c>
    </row>
    <row r="2508" spans="1:5" x14ac:dyDescent="0.25">
      <c r="A2508">
        <v>35000233</v>
      </c>
      <c r="B2508" t="s">
        <v>4455</v>
      </c>
      <c r="C2508" t="s">
        <v>4456</v>
      </c>
      <c r="D2508" t="s">
        <v>4456</v>
      </c>
      <c r="E2508" t="s">
        <v>4455</v>
      </c>
    </row>
    <row r="2509" spans="1:5" x14ac:dyDescent="0.25">
      <c r="A2509">
        <v>35000234</v>
      </c>
      <c r="B2509" t="s">
        <v>4457</v>
      </c>
      <c r="C2509" t="s">
        <v>4458</v>
      </c>
      <c r="D2509" t="s">
        <v>4458</v>
      </c>
      <c r="E2509" t="s">
        <v>4457</v>
      </c>
    </row>
    <row r="2510" spans="1:5" x14ac:dyDescent="0.25">
      <c r="A2510">
        <v>35000235</v>
      </c>
      <c r="B2510" t="s">
        <v>4459</v>
      </c>
      <c r="C2510" t="s">
        <v>4460</v>
      </c>
      <c r="D2510" t="s">
        <v>4460</v>
      </c>
      <c r="E2510" t="s">
        <v>4459</v>
      </c>
    </row>
    <row r="2511" spans="1:5" x14ac:dyDescent="0.25">
      <c r="A2511">
        <v>35000239</v>
      </c>
      <c r="B2511" t="s">
        <v>4461</v>
      </c>
      <c r="C2511" t="s">
        <v>4462</v>
      </c>
      <c r="D2511" t="s">
        <v>4462</v>
      </c>
      <c r="E2511" t="s">
        <v>4461</v>
      </c>
    </row>
    <row r="2512" spans="1:5" x14ac:dyDescent="0.25">
      <c r="A2512">
        <v>35000241</v>
      </c>
      <c r="B2512" t="s">
        <v>4463</v>
      </c>
      <c r="C2512" t="s">
        <v>4464</v>
      </c>
      <c r="D2512" t="s">
        <v>4464</v>
      </c>
      <c r="E2512" t="s">
        <v>4463</v>
      </c>
    </row>
    <row r="2513" spans="1:5" x14ac:dyDescent="0.25">
      <c r="A2513">
        <v>35000242</v>
      </c>
      <c r="B2513" t="s">
        <v>4465</v>
      </c>
      <c r="C2513" t="s">
        <v>4464</v>
      </c>
      <c r="D2513" t="s">
        <v>4464</v>
      </c>
      <c r="E2513" t="s">
        <v>4465</v>
      </c>
    </row>
    <row r="2514" spans="1:5" x14ac:dyDescent="0.25">
      <c r="A2514">
        <v>35000243</v>
      </c>
      <c r="B2514" t="s">
        <v>4466</v>
      </c>
      <c r="C2514" t="s">
        <v>4467</v>
      </c>
      <c r="D2514" t="s">
        <v>4467</v>
      </c>
      <c r="E2514" t="s">
        <v>4466</v>
      </c>
    </row>
    <row r="2515" spans="1:5" x14ac:dyDescent="0.25">
      <c r="A2515">
        <v>35000244</v>
      </c>
      <c r="B2515" t="s">
        <v>4468</v>
      </c>
      <c r="C2515" t="s">
        <v>4464</v>
      </c>
      <c r="D2515" t="s">
        <v>4464</v>
      </c>
      <c r="E2515" t="s">
        <v>4468</v>
      </c>
    </row>
    <row r="2516" spans="1:5" x14ac:dyDescent="0.25">
      <c r="A2516">
        <v>35000245</v>
      </c>
      <c r="B2516" t="s">
        <v>4469</v>
      </c>
      <c r="C2516" t="s">
        <v>4470</v>
      </c>
      <c r="D2516" t="s">
        <v>4470</v>
      </c>
      <c r="E2516" t="s">
        <v>4469</v>
      </c>
    </row>
    <row r="2517" spans="1:5" x14ac:dyDescent="0.25">
      <c r="A2517">
        <v>35000246</v>
      </c>
      <c r="B2517" t="s">
        <v>4471</v>
      </c>
      <c r="C2517" t="s">
        <v>4472</v>
      </c>
      <c r="D2517" t="s">
        <v>4472</v>
      </c>
      <c r="E2517" t="s">
        <v>4471</v>
      </c>
    </row>
    <row r="2518" spans="1:5" x14ac:dyDescent="0.25">
      <c r="A2518">
        <v>35000247</v>
      </c>
      <c r="B2518" t="s">
        <v>4473</v>
      </c>
      <c r="C2518" t="s">
        <v>4474</v>
      </c>
      <c r="D2518" t="s">
        <v>4474</v>
      </c>
      <c r="E2518" t="s">
        <v>4473</v>
      </c>
    </row>
    <row r="2519" spans="1:5" x14ac:dyDescent="0.25">
      <c r="A2519">
        <v>35000252</v>
      </c>
      <c r="B2519" t="s">
        <v>4475</v>
      </c>
      <c r="C2519" t="s">
        <v>4476</v>
      </c>
      <c r="D2519" t="s">
        <v>4476</v>
      </c>
      <c r="E2519" t="s">
        <v>4475</v>
      </c>
    </row>
    <row r="2520" spans="1:5" x14ac:dyDescent="0.25">
      <c r="A2520">
        <v>35000253</v>
      </c>
      <c r="B2520" t="s">
        <v>4477</v>
      </c>
      <c r="C2520" t="s">
        <v>4478</v>
      </c>
      <c r="D2520" t="s">
        <v>4478</v>
      </c>
      <c r="E2520" t="s">
        <v>4477</v>
      </c>
    </row>
    <row r="2521" spans="1:5" x14ac:dyDescent="0.25">
      <c r="A2521">
        <v>35000255</v>
      </c>
      <c r="B2521" t="s">
        <v>4479</v>
      </c>
      <c r="C2521" t="s">
        <v>4480</v>
      </c>
      <c r="D2521" t="s">
        <v>4480</v>
      </c>
      <c r="E2521" t="s">
        <v>4479</v>
      </c>
    </row>
    <row r="2522" spans="1:5" x14ac:dyDescent="0.25">
      <c r="A2522">
        <v>35000256</v>
      </c>
      <c r="B2522" t="s">
        <v>4481</v>
      </c>
      <c r="C2522" t="s">
        <v>4482</v>
      </c>
      <c r="D2522" t="s">
        <v>4482</v>
      </c>
      <c r="E2522" t="s">
        <v>4481</v>
      </c>
    </row>
    <row r="2523" spans="1:5" x14ac:dyDescent="0.25">
      <c r="A2523">
        <v>35000257</v>
      </c>
      <c r="B2523" t="s">
        <v>4483</v>
      </c>
      <c r="C2523" t="s">
        <v>4484</v>
      </c>
      <c r="D2523" t="s">
        <v>4484</v>
      </c>
      <c r="E2523" t="s">
        <v>4483</v>
      </c>
    </row>
    <row r="2524" spans="1:5" x14ac:dyDescent="0.25">
      <c r="A2524">
        <v>35000258</v>
      </c>
      <c r="B2524" t="s">
        <v>4485</v>
      </c>
      <c r="C2524" t="s">
        <v>4486</v>
      </c>
      <c r="D2524" t="s">
        <v>4486</v>
      </c>
      <c r="E2524" t="s">
        <v>4485</v>
      </c>
    </row>
    <row r="2525" spans="1:5" x14ac:dyDescent="0.25">
      <c r="A2525">
        <v>35000259</v>
      </c>
      <c r="B2525" t="s">
        <v>4487</v>
      </c>
      <c r="C2525" t="s">
        <v>4488</v>
      </c>
      <c r="D2525" t="s">
        <v>4488</v>
      </c>
      <c r="E2525" t="s">
        <v>4487</v>
      </c>
    </row>
    <row r="2526" spans="1:5" x14ac:dyDescent="0.25">
      <c r="A2526">
        <v>35000260</v>
      </c>
      <c r="B2526" t="s">
        <v>4489</v>
      </c>
      <c r="C2526" t="s">
        <v>4490</v>
      </c>
      <c r="D2526" t="s">
        <v>4490</v>
      </c>
      <c r="E2526" t="s">
        <v>4489</v>
      </c>
    </row>
    <row r="2527" spans="1:5" x14ac:dyDescent="0.25">
      <c r="A2527">
        <v>35000261</v>
      </c>
      <c r="B2527" t="s">
        <v>4491</v>
      </c>
      <c r="C2527" t="s">
        <v>4492</v>
      </c>
      <c r="D2527" t="s">
        <v>4492</v>
      </c>
      <c r="E2527" t="s">
        <v>4491</v>
      </c>
    </row>
    <row r="2528" spans="1:5" x14ac:dyDescent="0.25">
      <c r="A2528">
        <v>35000263</v>
      </c>
      <c r="B2528" t="s">
        <v>4493</v>
      </c>
      <c r="C2528" t="s">
        <v>4494</v>
      </c>
      <c r="D2528" t="s">
        <v>4494</v>
      </c>
      <c r="E2528" t="s">
        <v>4493</v>
      </c>
    </row>
    <row r="2529" spans="1:5" x14ac:dyDescent="0.25">
      <c r="A2529">
        <v>35000264</v>
      </c>
      <c r="B2529" t="s">
        <v>4495</v>
      </c>
      <c r="C2529" t="s">
        <v>4496</v>
      </c>
      <c r="D2529" t="s">
        <v>4496</v>
      </c>
      <c r="E2529" t="s">
        <v>4495</v>
      </c>
    </row>
    <row r="2530" spans="1:5" x14ac:dyDescent="0.25">
      <c r="A2530">
        <v>35000265</v>
      </c>
      <c r="B2530" t="s">
        <v>4497</v>
      </c>
      <c r="C2530" t="s">
        <v>4498</v>
      </c>
      <c r="D2530" t="s">
        <v>4498</v>
      </c>
      <c r="E2530" t="s">
        <v>4497</v>
      </c>
    </row>
    <row r="2531" spans="1:5" x14ac:dyDescent="0.25">
      <c r="A2531">
        <v>35000266</v>
      </c>
      <c r="B2531" t="s">
        <v>4499</v>
      </c>
      <c r="C2531" t="s">
        <v>4500</v>
      </c>
      <c r="D2531" t="s">
        <v>4500</v>
      </c>
      <c r="E2531" t="s">
        <v>4499</v>
      </c>
    </row>
    <row r="2532" spans="1:5" x14ac:dyDescent="0.25">
      <c r="A2532">
        <v>35000267</v>
      </c>
      <c r="B2532" t="s">
        <v>4501</v>
      </c>
      <c r="C2532" t="s">
        <v>4502</v>
      </c>
      <c r="D2532" t="s">
        <v>4502</v>
      </c>
      <c r="E2532" t="s">
        <v>4501</v>
      </c>
    </row>
    <row r="2533" spans="1:5" x14ac:dyDescent="0.25">
      <c r="A2533">
        <v>35000268</v>
      </c>
      <c r="B2533" t="s">
        <v>4503</v>
      </c>
      <c r="C2533" t="s">
        <v>4504</v>
      </c>
      <c r="D2533" t="s">
        <v>4504</v>
      </c>
      <c r="E2533" t="s">
        <v>4503</v>
      </c>
    </row>
    <row r="2534" spans="1:5" x14ac:dyDescent="0.25">
      <c r="A2534">
        <v>35000270</v>
      </c>
      <c r="B2534" t="s">
        <v>4505</v>
      </c>
      <c r="C2534" t="s">
        <v>4506</v>
      </c>
      <c r="D2534" t="s">
        <v>4506</v>
      </c>
      <c r="E2534" t="s">
        <v>4505</v>
      </c>
    </row>
    <row r="2535" spans="1:5" x14ac:dyDescent="0.25">
      <c r="A2535">
        <v>35000271</v>
      </c>
      <c r="B2535" t="s">
        <v>4507</v>
      </c>
      <c r="C2535" t="s">
        <v>4508</v>
      </c>
      <c r="D2535" t="s">
        <v>4508</v>
      </c>
      <c r="E2535" t="s">
        <v>4507</v>
      </c>
    </row>
    <row r="2536" spans="1:5" x14ac:dyDescent="0.25">
      <c r="A2536">
        <v>35000272</v>
      </c>
      <c r="B2536" t="s">
        <v>4509</v>
      </c>
      <c r="C2536" t="s">
        <v>4510</v>
      </c>
      <c r="D2536" t="s">
        <v>4510</v>
      </c>
      <c r="E2536" t="s">
        <v>4509</v>
      </c>
    </row>
    <row r="2537" spans="1:5" x14ac:dyDescent="0.25">
      <c r="A2537">
        <v>35000273</v>
      </c>
      <c r="B2537" t="s">
        <v>4511</v>
      </c>
      <c r="C2537" t="s">
        <v>4512</v>
      </c>
      <c r="D2537" t="s">
        <v>4512</v>
      </c>
      <c r="E2537" t="s">
        <v>4511</v>
      </c>
    </row>
    <row r="2538" spans="1:5" x14ac:dyDescent="0.25">
      <c r="A2538">
        <v>35000274</v>
      </c>
      <c r="B2538" t="s">
        <v>4513</v>
      </c>
      <c r="C2538" t="s">
        <v>4514</v>
      </c>
      <c r="D2538" t="s">
        <v>4514</v>
      </c>
      <c r="E2538" t="s">
        <v>4513</v>
      </c>
    </row>
    <row r="2539" spans="1:5" x14ac:dyDescent="0.25">
      <c r="A2539">
        <v>35000275</v>
      </c>
      <c r="B2539" t="s">
        <v>4515</v>
      </c>
      <c r="C2539" t="s">
        <v>4516</v>
      </c>
      <c r="D2539" t="s">
        <v>4516</v>
      </c>
      <c r="E2539" t="s">
        <v>4515</v>
      </c>
    </row>
    <row r="2540" spans="1:5" x14ac:dyDescent="0.25">
      <c r="A2540">
        <v>35000276</v>
      </c>
      <c r="B2540" t="s">
        <v>4517</v>
      </c>
      <c r="C2540" t="s">
        <v>4518</v>
      </c>
      <c r="D2540" t="s">
        <v>4518</v>
      </c>
      <c r="E2540" t="s">
        <v>4517</v>
      </c>
    </row>
    <row r="2541" spans="1:5" x14ac:dyDescent="0.25">
      <c r="A2541">
        <v>35000277</v>
      </c>
      <c r="B2541" t="s">
        <v>4519</v>
      </c>
      <c r="C2541" t="s">
        <v>4520</v>
      </c>
      <c r="D2541" t="s">
        <v>4520</v>
      </c>
      <c r="E2541" t="s">
        <v>4519</v>
      </c>
    </row>
    <row r="2542" spans="1:5" x14ac:dyDescent="0.25">
      <c r="A2542">
        <v>35000278</v>
      </c>
      <c r="B2542" t="s">
        <v>4521</v>
      </c>
      <c r="C2542" t="s">
        <v>4522</v>
      </c>
      <c r="D2542" t="s">
        <v>4522</v>
      </c>
      <c r="E2542" t="s">
        <v>4521</v>
      </c>
    </row>
    <row r="2543" spans="1:5" x14ac:dyDescent="0.25">
      <c r="A2543">
        <v>35000279</v>
      </c>
      <c r="B2543" t="s">
        <v>4523</v>
      </c>
      <c r="C2543" t="s">
        <v>4524</v>
      </c>
      <c r="D2543" t="s">
        <v>4524</v>
      </c>
      <c r="E2543" t="s">
        <v>4523</v>
      </c>
    </row>
    <row r="2544" spans="1:5" x14ac:dyDescent="0.25">
      <c r="A2544">
        <v>35000280</v>
      </c>
      <c r="B2544" t="s">
        <v>4525</v>
      </c>
      <c r="C2544" t="s">
        <v>4526</v>
      </c>
      <c r="D2544" t="s">
        <v>4526</v>
      </c>
      <c r="E2544" t="s">
        <v>4525</v>
      </c>
    </row>
    <row r="2545" spans="1:5" x14ac:dyDescent="0.25">
      <c r="A2545">
        <v>35000282</v>
      </c>
      <c r="B2545" t="s">
        <v>4527</v>
      </c>
      <c r="C2545" t="s">
        <v>4527</v>
      </c>
      <c r="D2545" t="s">
        <v>4527</v>
      </c>
      <c r="E2545" t="s">
        <v>4527</v>
      </c>
    </row>
    <row r="2546" spans="1:5" x14ac:dyDescent="0.25">
      <c r="A2546">
        <v>35000283</v>
      </c>
      <c r="B2546" t="s">
        <v>4528</v>
      </c>
      <c r="C2546" t="s">
        <v>4528</v>
      </c>
      <c r="D2546" t="s">
        <v>4528</v>
      </c>
      <c r="E2546" t="s">
        <v>4528</v>
      </c>
    </row>
    <row r="2547" spans="1:5" x14ac:dyDescent="0.25">
      <c r="A2547">
        <v>35000284</v>
      </c>
      <c r="B2547" t="s">
        <v>4529</v>
      </c>
      <c r="C2547" t="s">
        <v>4529</v>
      </c>
      <c r="D2547" t="s">
        <v>4529</v>
      </c>
      <c r="E2547" t="s">
        <v>4529</v>
      </c>
    </row>
    <row r="2548" spans="1:5" x14ac:dyDescent="0.25">
      <c r="A2548">
        <v>35000285</v>
      </c>
      <c r="B2548" t="s">
        <v>4530</v>
      </c>
      <c r="C2548" t="s">
        <v>4530</v>
      </c>
      <c r="D2548" t="s">
        <v>4530</v>
      </c>
      <c r="E2548" t="s">
        <v>4530</v>
      </c>
    </row>
    <row r="2549" spans="1:5" x14ac:dyDescent="0.25">
      <c r="A2549">
        <v>35000286</v>
      </c>
      <c r="B2549" t="s">
        <v>4531</v>
      </c>
      <c r="C2549" t="s">
        <v>4532</v>
      </c>
      <c r="D2549" t="s">
        <v>4532</v>
      </c>
      <c r="E2549" t="s">
        <v>4531</v>
      </c>
    </row>
    <row r="2550" spans="1:5" x14ac:dyDescent="0.25">
      <c r="A2550">
        <v>35000287</v>
      </c>
      <c r="B2550" t="s">
        <v>4533</v>
      </c>
      <c r="C2550" t="s">
        <v>4533</v>
      </c>
      <c r="D2550" t="s">
        <v>4533</v>
      </c>
      <c r="E2550" t="s">
        <v>4533</v>
      </c>
    </row>
    <row r="2551" spans="1:5" x14ac:dyDescent="0.25">
      <c r="A2551">
        <v>35000288</v>
      </c>
      <c r="B2551" t="s">
        <v>4534</v>
      </c>
      <c r="C2551" t="s">
        <v>4534</v>
      </c>
      <c r="D2551" t="s">
        <v>4534</v>
      </c>
      <c r="E2551" t="s">
        <v>4534</v>
      </c>
    </row>
    <row r="2552" spans="1:5" x14ac:dyDescent="0.25">
      <c r="A2552">
        <v>35000289</v>
      </c>
      <c r="B2552" t="s">
        <v>4535</v>
      </c>
      <c r="C2552" t="s">
        <v>4535</v>
      </c>
      <c r="D2552" t="s">
        <v>4535</v>
      </c>
      <c r="E2552" t="s">
        <v>4535</v>
      </c>
    </row>
    <row r="2553" spans="1:5" x14ac:dyDescent="0.25">
      <c r="A2553">
        <v>35000290</v>
      </c>
      <c r="B2553" t="s">
        <v>4536</v>
      </c>
      <c r="C2553" t="s">
        <v>4536</v>
      </c>
      <c r="D2553" t="s">
        <v>4536</v>
      </c>
      <c r="E2553" t="s">
        <v>4536</v>
      </c>
    </row>
    <row r="2554" spans="1:5" x14ac:dyDescent="0.25">
      <c r="A2554">
        <v>35000291</v>
      </c>
      <c r="B2554" t="s">
        <v>4537</v>
      </c>
      <c r="C2554" t="s">
        <v>4537</v>
      </c>
      <c r="D2554" t="s">
        <v>4537</v>
      </c>
      <c r="E2554" t="s">
        <v>4537</v>
      </c>
    </row>
    <row r="2555" spans="1:5" x14ac:dyDescent="0.25">
      <c r="A2555">
        <v>35000292</v>
      </c>
      <c r="B2555" t="s">
        <v>4538</v>
      </c>
      <c r="C2555" t="s">
        <v>4539</v>
      </c>
      <c r="D2555" t="s">
        <v>4539</v>
      </c>
      <c r="E2555" t="s">
        <v>4538</v>
      </c>
    </row>
    <row r="2556" spans="1:5" x14ac:dyDescent="0.25">
      <c r="A2556">
        <v>35000293</v>
      </c>
      <c r="B2556" t="s">
        <v>4540</v>
      </c>
      <c r="C2556" t="s">
        <v>4540</v>
      </c>
      <c r="D2556" t="s">
        <v>4540</v>
      </c>
      <c r="E2556" t="s">
        <v>4540</v>
      </c>
    </row>
    <row r="2557" spans="1:5" x14ac:dyDescent="0.25">
      <c r="A2557">
        <v>35000294</v>
      </c>
      <c r="B2557" t="s">
        <v>4541</v>
      </c>
      <c r="C2557" t="s">
        <v>4541</v>
      </c>
      <c r="D2557" t="s">
        <v>4541</v>
      </c>
      <c r="E2557" t="s">
        <v>4541</v>
      </c>
    </row>
    <row r="2558" spans="1:5" x14ac:dyDescent="0.25">
      <c r="A2558">
        <v>35000295</v>
      </c>
      <c r="B2558" t="s">
        <v>4542</v>
      </c>
      <c r="C2558" t="s">
        <v>4542</v>
      </c>
      <c r="D2558" t="s">
        <v>4542</v>
      </c>
      <c r="E2558" t="s">
        <v>4542</v>
      </c>
    </row>
    <row r="2559" spans="1:5" x14ac:dyDescent="0.25">
      <c r="A2559">
        <v>35000297</v>
      </c>
      <c r="B2559" t="s">
        <v>4543</v>
      </c>
      <c r="C2559" t="s">
        <v>4543</v>
      </c>
      <c r="D2559" t="s">
        <v>4543</v>
      </c>
      <c r="E2559" t="s">
        <v>4543</v>
      </c>
    </row>
    <row r="2560" spans="1:5" x14ac:dyDescent="0.25">
      <c r="A2560">
        <v>35000298</v>
      </c>
      <c r="B2560" t="s">
        <v>4544</v>
      </c>
      <c r="C2560" t="s">
        <v>4545</v>
      </c>
      <c r="D2560" t="s">
        <v>4545</v>
      </c>
      <c r="E2560" t="s">
        <v>4544</v>
      </c>
    </row>
    <row r="2561" spans="1:5" x14ac:dyDescent="0.25">
      <c r="A2561">
        <v>35000299</v>
      </c>
      <c r="B2561" t="s">
        <v>4546</v>
      </c>
      <c r="C2561" t="s">
        <v>4546</v>
      </c>
      <c r="D2561" t="s">
        <v>4546</v>
      </c>
      <c r="E2561" t="s">
        <v>4546</v>
      </c>
    </row>
    <row r="2562" spans="1:5" x14ac:dyDescent="0.25">
      <c r="A2562">
        <v>35000300</v>
      </c>
      <c r="B2562" t="s">
        <v>4547</v>
      </c>
      <c r="C2562" t="s">
        <v>4547</v>
      </c>
      <c r="D2562" t="s">
        <v>4547</v>
      </c>
      <c r="E2562" t="s">
        <v>4547</v>
      </c>
    </row>
    <row r="2563" spans="1:5" x14ac:dyDescent="0.25">
      <c r="A2563">
        <v>35000303</v>
      </c>
      <c r="B2563" t="s">
        <v>4548</v>
      </c>
      <c r="C2563" t="s">
        <v>4548</v>
      </c>
      <c r="D2563" t="s">
        <v>4548</v>
      </c>
      <c r="E2563" t="s">
        <v>4548</v>
      </c>
    </row>
    <row r="2564" spans="1:5" x14ac:dyDescent="0.25">
      <c r="A2564">
        <v>35000310</v>
      </c>
      <c r="B2564" t="s">
        <v>4549</v>
      </c>
      <c r="C2564" t="s">
        <v>4549</v>
      </c>
      <c r="D2564" t="s">
        <v>4549</v>
      </c>
      <c r="E2564" t="s">
        <v>4549</v>
      </c>
    </row>
    <row r="2565" spans="1:5" x14ac:dyDescent="0.25">
      <c r="A2565">
        <v>35000313</v>
      </c>
      <c r="B2565" t="s">
        <v>4550</v>
      </c>
      <c r="C2565" t="s">
        <v>4550</v>
      </c>
      <c r="D2565" t="s">
        <v>4550</v>
      </c>
      <c r="E2565" t="s">
        <v>4550</v>
      </c>
    </row>
    <row r="2566" spans="1:5" x14ac:dyDescent="0.25">
      <c r="A2566">
        <v>35000314</v>
      </c>
      <c r="B2566" t="s">
        <v>4551</v>
      </c>
      <c r="C2566" t="s">
        <v>4551</v>
      </c>
      <c r="D2566" t="s">
        <v>4551</v>
      </c>
      <c r="E2566" t="s">
        <v>4551</v>
      </c>
    </row>
    <row r="2567" spans="1:5" x14ac:dyDescent="0.25">
      <c r="A2567">
        <v>35000315</v>
      </c>
      <c r="B2567" t="s">
        <v>4552</v>
      </c>
      <c r="C2567" t="s">
        <v>4552</v>
      </c>
      <c r="D2567" t="s">
        <v>4552</v>
      </c>
      <c r="E2567" t="s">
        <v>4552</v>
      </c>
    </row>
    <row r="2568" spans="1:5" x14ac:dyDescent="0.25">
      <c r="A2568">
        <v>35000316</v>
      </c>
      <c r="B2568" t="s">
        <v>4553</v>
      </c>
      <c r="C2568" t="s">
        <v>4553</v>
      </c>
      <c r="D2568" t="s">
        <v>4553</v>
      </c>
      <c r="E2568" t="s">
        <v>4553</v>
      </c>
    </row>
    <row r="2569" spans="1:5" x14ac:dyDescent="0.25">
      <c r="A2569">
        <v>35000319</v>
      </c>
      <c r="B2569" t="s">
        <v>4554</v>
      </c>
      <c r="C2569" t="s">
        <v>4554</v>
      </c>
      <c r="D2569" t="s">
        <v>4554</v>
      </c>
      <c r="E2569" t="s">
        <v>4554</v>
      </c>
    </row>
    <row r="2570" spans="1:5" x14ac:dyDescent="0.25">
      <c r="A2570">
        <v>35000321</v>
      </c>
      <c r="B2570" t="s">
        <v>4555</v>
      </c>
      <c r="C2570" t="s">
        <v>4555</v>
      </c>
      <c r="D2570" t="s">
        <v>4555</v>
      </c>
      <c r="E2570" t="s">
        <v>4555</v>
      </c>
    </row>
    <row r="2571" spans="1:5" x14ac:dyDescent="0.25">
      <c r="A2571">
        <v>35000322</v>
      </c>
      <c r="B2571" t="s">
        <v>4556</v>
      </c>
      <c r="C2571" t="s">
        <v>4556</v>
      </c>
      <c r="D2571" t="s">
        <v>4556</v>
      </c>
      <c r="E2571" t="s">
        <v>4556</v>
      </c>
    </row>
    <row r="2572" spans="1:5" x14ac:dyDescent="0.25">
      <c r="A2572">
        <v>35000323</v>
      </c>
      <c r="B2572" t="s">
        <v>4557</v>
      </c>
      <c r="C2572" t="s">
        <v>4557</v>
      </c>
      <c r="D2572" t="s">
        <v>4557</v>
      </c>
      <c r="E2572" t="s">
        <v>4557</v>
      </c>
    </row>
    <row r="2573" spans="1:5" x14ac:dyDescent="0.25">
      <c r="A2573">
        <v>35000324</v>
      </c>
      <c r="B2573" t="s">
        <v>4558</v>
      </c>
      <c r="C2573" t="s">
        <v>4558</v>
      </c>
      <c r="D2573" t="s">
        <v>4558</v>
      </c>
      <c r="E2573" t="s">
        <v>4558</v>
      </c>
    </row>
    <row r="2574" spans="1:5" x14ac:dyDescent="0.25">
      <c r="A2574">
        <v>35000325</v>
      </c>
      <c r="B2574" t="s">
        <v>4559</v>
      </c>
      <c r="C2574" t="s">
        <v>4560</v>
      </c>
      <c r="D2574" t="s">
        <v>4560</v>
      </c>
      <c r="E2574" t="s">
        <v>4559</v>
      </c>
    </row>
    <row r="2575" spans="1:5" x14ac:dyDescent="0.25">
      <c r="A2575">
        <v>35000326</v>
      </c>
      <c r="B2575" t="s">
        <v>4561</v>
      </c>
      <c r="C2575" t="s">
        <v>4562</v>
      </c>
      <c r="D2575" t="s">
        <v>4562</v>
      </c>
      <c r="E2575" t="s">
        <v>4561</v>
      </c>
    </row>
    <row r="2576" spans="1:5" x14ac:dyDescent="0.25">
      <c r="A2576">
        <v>35000327</v>
      </c>
      <c r="B2576" t="s">
        <v>4563</v>
      </c>
      <c r="C2576" t="s">
        <v>4564</v>
      </c>
      <c r="D2576" t="s">
        <v>4564</v>
      </c>
      <c r="E2576" t="s">
        <v>4563</v>
      </c>
    </row>
    <row r="2577" spans="1:5" x14ac:dyDescent="0.25">
      <c r="A2577">
        <v>35000331</v>
      </c>
      <c r="B2577" t="s">
        <v>4565</v>
      </c>
      <c r="C2577" t="s">
        <v>4566</v>
      </c>
      <c r="D2577" t="s">
        <v>4566</v>
      </c>
      <c r="E2577" t="s">
        <v>4565</v>
      </c>
    </row>
    <row r="2578" spans="1:5" x14ac:dyDescent="0.25">
      <c r="A2578">
        <v>35000332</v>
      </c>
      <c r="B2578" t="s">
        <v>4567</v>
      </c>
      <c r="C2578" t="s">
        <v>4568</v>
      </c>
      <c r="D2578" t="s">
        <v>4568</v>
      </c>
      <c r="E2578" t="s">
        <v>4567</v>
      </c>
    </row>
    <row r="2579" spans="1:5" x14ac:dyDescent="0.25">
      <c r="A2579">
        <v>35000333</v>
      </c>
      <c r="B2579" t="s">
        <v>4569</v>
      </c>
      <c r="C2579" t="s">
        <v>4569</v>
      </c>
      <c r="D2579" t="s">
        <v>4569</v>
      </c>
      <c r="E2579" t="s">
        <v>4569</v>
      </c>
    </row>
    <row r="2580" spans="1:5" x14ac:dyDescent="0.25">
      <c r="A2580">
        <v>35000334</v>
      </c>
      <c r="B2580" t="s">
        <v>4570</v>
      </c>
      <c r="C2580" t="s">
        <v>4571</v>
      </c>
      <c r="D2580" t="s">
        <v>4571</v>
      </c>
      <c r="E2580" t="s">
        <v>4570</v>
      </c>
    </row>
    <row r="2581" spans="1:5" x14ac:dyDescent="0.25">
      <c r="A2581">
        <v>35000335</v>
      </c>
      <c r="B2581" t="s">
        <v>4572</v>
      </c>
      <c r="C2581" t="s">
        <v>4573</v>
      </c>
      <c r="D2581" t="s">
        <v>4573</v>
      </c>
      <c r="E2581" t="s">
        <v>4572</v>
      </c>
    </row>
    <row r="2582" spans="1:5" x14ac:dyDescent="0.25">
      <c r="A2582">
        <v>35000336</v>
      </c>
      <c r="B2582" t="s">
        <v>4574</v>
      </c>
      <c r="C2582" t="s">
        <v>4575</v>
      </c>
      <c r="D2582" t="s">
        <v>4575</v>
      </c>
      <c r="E2582" t="s">
        <v>4574</v>
      </c>
    </row>
    <row r="2583" spans="1:5" x14ac:dyDescent="0.25">
      <c r="A2583">
        <v>35000337</v>
      </c>
      <c r="B2583" t="s">
        <v>4463</v>
      </c>
      <c r="C2583" t="s">
        <v>4576</v>
      </c>
      <c r="D2583" t="s">
        <v>4576</v>
      </c>
      <c r="E2583" t="s">
        <v>4463</v>
      </c>
    </row>
    <row r="2584" spans="1:5" x14ac:dyDescent="0.25">
      <c r="A2584">
        <v>35000338</v>
      </c>
      <c r="B2584" t="s">
        <v>4577</v>
      </c>
      <c r="C2584" t="s">
        <v>4578</v>
      </c>
      <c r="D2584" t="s">
        <v>4578</v>
      </c>
      <c r="E2584" t="s">
        <v>4577</v>
      </c>
    </row>
    <row r="2585" spans="1:5" x14ac:dyDescent="0.25">
      <c r="A2585">
        <v>35000339</v>
      </c>
      <c r="B2585" t="s">
        <v>4579</v>
      </c>
      <c r="C2585" t="s">
        <v>4580</v>
      </c>
      <c r="D2585" t="s">
        <v>4580</v>
      </c>
      <c r="E2585" t="s">
        <v>4579</v>
      </c>
    </row>
    <row r="2586" spans="1:5" x14ac:dyDescent="0.25">
      <c r="A2586">
        <v>35000340</v>
      </c>
      <c r="B2586" t="s">
        <v>4581</v>
      </c>
      <c r="C2586" t="s">
        <v>4581</v>
      </c>
      <c r="D2586" t="s">
        <v>4581</v>
      </c>
      <c r="E2586" t="s">
        <v>4581</v>
      </c>
    </row>
    <row r="2587" spans="1:5" x14ac:dyDescent="0.25">
      <c r="A2587">
        <v>35000341</v>
      </c>
      <c r="B2587" t="s">
        <v>4582</v>
      </c>
      <c r="C2587" t="s">
        <v>4582</v>
      </c>
      <c r="D2587" t="s">
        <v>4582</v>
      </c>
      <c r="E2587" t="s">
        <v>4582</v>
      </c>
    </row>
    <row r="2588" spans="1:5" x14ac:dyDescent="0.25">
      <c r="A2588">
        <v>35000342</v>
      </c>
      <c r="B2588" t="s">
        <v>4583</v>
      </c>
      <c r="C2588" t="s">
        <v>4584</v>
      </c>
      <c r="D2588" t="s">
        <v>4584</v>
      </c>
      <c r="E2588" t="s">
        <v>4583</v>
      </c>
    </row>
    <row r="2589" spans="1:5" x14ac:dyDescent="0.25">
      <c r="A2589">
        <v>35000343</v>
      </c>
      <c r="B2589" t="s">
        <v>385</v>
      </c>
      <c r="C2589" t="s">
        <v>385</v>
      </c>
      <c r="D2589" t="s">
        <v>385</v>
      </c>
      <c r="E2589" t="s">
        <v>385</v>
      </c>
    </row>
    <row r="2590" spans="1:5" x14ac:dyDescent="0.25">
      <c r="A2590">
        <v>35000344</v>
      </c>
      <c r="B2590" t="s">
        <v>4585</v>
      </c>
      <c r="C2590" t="s">
        <v>4585</v>
      </c>
      <c r="D2590" t="s">
        <v>4585</v>
      </c>
      <c r="E2590" t="s">
        <v>4585</v>
      </c>
    </row>
    <row r="2591" spans="1:5" x14ac:dyDescent="0.25">
      <c r="A2591">
        <v>35000345</v>
      </c>
      <c r="B2591" t="s">
        <v>4586</v>
      </c>
      <c r="C2591" t="s">
        <v>4587</v>
      </c>
      <c r="D2591" t="s">
        <v>4587</v>
      </c>
      <c r="E2591" t="s">
        <v>4586</v>
      </c>
    </row>
    <row r="2592" spans="1:5" x14ac:dyDescent="0.25">
      <c r="A2592">
        <v>35000346</v>
      </c>
      <c r="B2592" t="s">
        <v>4588</v>
      </c>
      <c r="C2592" t="s">
        <v>4588</v>
      </c>
      <c r="D2592" t="s">
        <v>4588</v>
      </c>
      <c r="E2592" t="s">
        <v>4588</v>
      </c>
    </row>
    <row r="2593" spans="1:5" x14ac:dyDescent="0.25">
      <c r="A2593">
        <v>35000347</v>
      </c>
      <c r="B2593" t="s">
        <v>4589</v>
      </c>
      <c r="C2593" t="s">
        <v>4589</v>
      </c>
      <c r="D2593" t="s">
        <v>4589</v>
      </c>
      <c r="E2593" t="s">
        <v>4589</v>
      </c>
    </row>
    <row r="2594" spans="1:5" x14ac:dyDescent="0.25">
      <c r="A2594">
        <v>35000348</v>
      </c>
      <c r="B2594" t="s">
        <v>4590</v>
      </c>
      <c r="C2594" t="s">
        <v>4590</v>
      </c>
      <c r="D2594" t="s">
        <v>4590</v>
      </c>
      <c r="E2594" t="s">
        <v>4590</v>
      </c>
    </row>
    <row r="2595" spans="1:5" x14ac:dyDescent="0.25">
      <c r="A2595">
        <v>35000349</v>
      </c>
      <c r="B2595" t="s">
        <v>4591</v>
      </c>
      <c r="C2595" t="s">
        <v>4591</v>
      </c>
      <c r="D2595" t="s">
        <v>4591</v>
      </c>
      <c r="E2595" t="s">
        <v>4591</v>
      </c>
    </row>
    <row r="2596" spans="1:5" x14ac:dyDescent="0.25">
      <c r="A2596">
        <v>35000350</v>
      </c>
      <c r="B2596" t="s">
        <v>4592</v>
      </c>
      <c r="C2596" t="s">
        <v>4592</v>
      </c>
      <c r="D2596" t="s">
        <v>4592</v>
      </c>
      <c r="E2596" t="s">
        <v>4592</v>
      </c>
    </row>
    <row r="2597" spans="1:5" x14ac:dyDescent="0.25">
      <c r="A2597">
        <v>35000351</v>
      </c>
      <c r="B2597" t="s">
        <v>4593</v>
      </c>
      <c r="C2597" t="s">
        <v>4593</v>
      </c>
      <c r="D2597" t="s">
        <v>4593</v>
      </c>
      <c r="E2597" t="s">
        <v>4593</v>
      </c>
    </row>
    <row r="2598" spans="1:5" x14ac:dyDescent="0.25">
      <c r="A2598">
        <v>35000352</v>
      </c>
      <c r="B2598" t="s">
        <v>4594</v>
      </c>
      <c r="C2598" t="s">
        <v>4594</v>
      </c>
      <c r="D2598" t="s">
        <v>4594</v>
      </c>
      <c r="E2598" t="s">
        <v>4594</v>
      </c>
    </row>
    <row r="2599" spans="1:5" x14ac:dyDescent="0.25">
      <c r="A2599">
        <v>35000353</v>
      </c>
      <c r="B2599" t="s">
        <v>4595</v>
      </c>
      <c r="C2599" t="s">
        <v>4596</v>
      </c>
      <c r="D2599" t="s">
        <v>4596</v>
      </c>
      <c r="E2599" t="s">
        <v>4595</v>
      </c>
    </row>
    <row r="2600" spans="1:5" x14ac:dyDescent="0.25">
      <c r="A2600">
        <v>35000354</v>
      </c>
      <c r="B2600" t="s">
        <v>4597</v>
      </c>
      <c r="C2600" t="s">
        <v>4597</v>
      </c>
      <c r="D2600" t="s">
        <v>4597</v>
      </c>
      <c r="E2600" t="s">
        <v>4597</v>
      </c>
    </row>
    <row r="2601" spans="1:5" x14ac:dyDescent="0.25">
      <c r="A2601">
        <v>35000355</v>
      </c>
      <c r="B2601" t="s">
        <v>4598</v>
      </c>
      <c r="C2601" t="s">
        <v>4410</v>
      </c>
      <c r="D2601" t="s">
        <v>4410</v>
      </c>
      <c r="E2601" t="s">
        <v>4598</v>
      </c>
    </row>
    <row r="2602" spans="1:5" x14ac:dyDescent="0.25">
      <c r="A2602">
        <v>35000356</v>
      </c>
      <c r="B2602" t="s">
        <v>4599</v>
      </c>
      <c r="C2602" t="s">
        <v>4600</v>
      </c>
      <c r="D2602" t="s">
        <v>4600</v>
      </c>
      <c r="E2602" t="s">
        <v>4599</v>
      </c>
    </row>
    <row r="2603" spans="1:5" x14ac:dyDescent="0.25">
      <c r="A2603">
        <v>35000357</v>
      </c>
      <c r="B2603" t="s">
        <v>4601</v>
      </c>
      <c r="C2603" t="s">
        <v>4602</v>
      </c>
      <c r="D2603" t="s">
        <v>4602</v>
      </c>
      <c r="E2603" t="s">
        <v>4601</v>
      </c>
    </row>
    <row r="2604" spans="1:5" x14ac:dyDescent="0.25">
      <c r="A2604">
        <v>35000358</v>
      </c>
      <c r="B2604" t="s">
        <v>4603</v>
      </c>
      <c r="C2604" t="s">
        <v>4603</v>
      </c>
      <c r="D2604" t="s">
        <v>4603</v>
      </c>
      <c r="E2604" t="s">
        <v>4603</v>
      </c>
    </row>
    <row r="2605" spans="1:5" x14ac:dyDescent="0.25">
      <c r="A2605">
        <v>35000359</v>
      </c>
      <c r="B2605" t="s">
        <v>4604</v>
      </c>
      <c r="C2605" t="s">
        <v>4604</v>
      </c>
      <c r="D2605" t="s">
        <v>4604</v>
      </c>
      <c r="E2605" t="s">
        <v>4604</v>
      </c>
    </row>
    <row r="2606" spans="1:5" x14ac:dyDescent="0.25">
      <c r="A2606">
        <v>35000360</v>
      </c>
      <c r="B2606" t="s">
        <v>4605</v>
      </c>
      <c r="C2606" t="s">
        <v>4605</v>
      </c>
      <c r="D2606" t="s">
        <v>4605</v>
      </c>
      <c r="E2606" t="s">
        <v>4605</v>
      </c>
    </row>
    <row r="2607" spans="1:5" x14ac:dyDescent="0.25">
      <c r="A2607">
        <v>35000361</v>
      </c>
      <c r="B2607" t="s">
        <v>4606</v>
      </c>
      <c r="C2607" t="s">
        <v>4606</v>
      </c>
      <c r="D2607" t="s">
        <v>4606</v>
      </c>
      <c r="E2607" t="s">
        <v>4606</v>
      </c>
    </row>
    <row r="2608" spans="1:5" x14ac:dyDescent="0.25">
      <c r="A2608">
        <v>35000362</v>
      </c>
      <c r="B2608" t="s">
        <v>4607</v>
      </c>
      <c r="C2608" t="s">
        <v>4608</v>
      </c>
      <c r="D2608" t="s">
        <v>4608</v>
      </c>
      <c r="E2608" t="s">
        <v>4607</v>
      </c>
    </row>
    <row r="2609" spans="1:5" x14ac:dyDescent="0.25">
      <c r="A2609">
        <v>35000363</v>
      </c>
      <c r="B2609" t="s">
        <v>4609</v>
      </c>
      <c r="C2609" t="s">
        <v>4609</v>
      </c>
      <c r="D2609" t="s">
        <v>4609</v>
      </c>
      <c r="E2609" t="s">
        <v>4609</v>
      </c>
    </row>
    <row r="2610" spans="1:5" x14ac:dyDescent="0.25">
      <c r="A2610">
        <v>35000364</v>
      </c>
      <c r="B2610" t="s">
        <v>4610</v>
      </c>
      <c r="C2610" t="s">
        <v>4611</v>
      </c>
      <c r="D2610" t="s">
        <v>4611</v>
      </c>
      <c r="E2610" t="s">
        <v>4610</v>
      </c>
    </row>
    <row r="2611" spans="1:5" x14ac:dyDescent="0.25">
      <c r="A2611">
        <v>35900001</v>
      </c>
      <c r="B2611" t="s">
        <v>4612</v>
      </c>
      <c r="C2611" t="s">
        <v>4612</v>
      </c>
      <c r="D2611" t="s">
        <v>4612</v>
      </c>
      <c r="E2611" t="s">
        <v>4612</v>
      </c>
    </row>
    <row r="2612" spans="1:5" x14ac:dyDescent="0.25">
      <c r="A2612">
        <v>35900002</v>
      </c>
      <c r="B2612" t="s">
        <v>4613</v>
      </c>
      <c r="C2612" t="s">
        <v>4613</v>
      </c>
      <c r="D2612" t="s">
        <v>4613</v>
      </c>
      <c r="E2612" t="s">
        <v>4613</v>
      </c>
    </row>
    <row r="2613" spans="1:5" x14ac:dyDescent="0.25">
      <c r="A2613">
        <v>35900003</v>
      </c>
      <c r="B2613" t="s">
        <v>4614</v>
      </c>
      <c r="C2613" t="s">
        <v>4614</v>
      </c>
      <c r="D2613" t="s">
        <v>4614</v>
      </c>
      <c r="E2613" t="s">
        <v>4614</v>
      </c>
    </row>
    <row r="2614" spans="1:5" x14ac:dyDescent="0.25">
      <c r="A2614">
        <v>35900004</v>
      </c>
      <c r="B2614" t="s">
        <v>4615</v>
      </c>
      <c r="C2614" t="s">
        <v>4615</v>
      </c>
      <c r="D2614" t="s">
        <v>4615</v>
      </c>
      <c r="E2614" t="s">
        <v>4615</v>
      </c>
    </row>
    <row r="2615" spans="1:5" x14ac:dyDescent="0.25">
      <c r="A2615">
        <v>35900005</v>
      </c>
      <c r="B2615" t="s">
        <v>4616</v>
      </c>
      <c r="C2615" t="s">
        <v>4616</v>
      </c>
      <c r="D2615" t="s">
        <v>4616</v>
      </c>
      <c r="E2615" t="s">
        <v>4616</v>
      </c>
    </row>
    <row r="2616" spans="1:5" x14ac:dyDescent="0.25">
      <c r="A2616">
        <v>35900006</v>
      </c>
      <c r="B2616" t="s">
        <v>4617</v>
      </c>
      <c r="C2616" t="s">
        <v>4617</v>
      </c>
      <c r="D2616" t="s">
        <v>4617</v>
      </c>
      <c r="E2616" t="s">
        <v>4617</v>
      </c>
    </row>
    <row r="2617" spans="1:5" x14ac:dyDescent="0.25">
      <c r="A2617">
        <v>36000001</v>
      </c>
      <c r="B2617" t="s">
        <v>4618</v>
      </c>
      <c r="C2617" t="s">
        <v>4619</v>
      </c>
      <c r="D2617" t="s">
        <v>4619</v>
      </c>
      <c r="E2617" t="s">
        <v>4618</v>
      </c>
    </row>
    <row r="2618" spans="1:5" x14ac:dyDescent="0.25">
      <c r="A2618">
        <v>36000002</v>
      </c>
      <c r="B2618" t="s">
        <v>4620</v>
      </c>
      <c r="C2618" t="s">
        <v>4621</v>
      </c>
      <c r="D2618" t="s">
        <v>4621</v>
      </c>
      <c r="E2618" t="s">
        <v>4620</v>
      </c>
    </row>
    <row r="2619" spans="1:5" x14ac:dyDescent="0.25">
      <c r="A2619">
        <v>36000003</v>
      </c>
      <c r="B2619" t="s">
        <v>4622</v>
      </c>
      <c r="C2619" t="s">
        <v>4623</v>
      </c>
      <c r="D2619" t="s">
        <v>4623</v>
      </c>
      <c r="E2619" t="s">
        <v>4622</v>
      </c>
    </row>
    <row r="2620" spans="1:5" x14ac:dyDescent="0.25">
      <c r="A2620">
        <v>36000004</v>
      </c>
      <c r="B2620" t="s">
        <v>4624</v>
      </c>
      <c r="C2620" t="s">
        <v>4625</v>
      </c>
      <c r="D2620" t="s">
        <v>4625</v>
      </c>
      <c r="E2620" t="s">
        <v>4624</v>
      </c>
    </row>
    <row r="2621" spans="1:5" x14ac:dyDescent="0.25">
      <c r="A2621">
        <v>36000005</v>
      </c>
      <c r="B2621" t="s">
        <v>4626</v>
      </c>
      <c r="C2621" t="s">
        <v>4627</v>
      </c>
      <c r="D2621" t="s">
        <v>4627</v>
      </c>
      <c r="E2621" t="s">
        <v>4626</v>
      </c>
    </row>
    <row r="2622" spans="1:5" x14ac:dyDescent="0.25">
      <c r="A2622">
        <v>36000006</v>
      </c>
      <c r="B2622" t="s">
        <v>4628</v>
      </c>
      <c r="C2622" t="s">
        <v>4629</v>
      </c>
      <c r="D2622" t="s">
        <v>4629</v>
      </c>
      <c r="E2622" t="s">
        <v>4628</v>
      </c>
    </row>
    <row r="2623" spans="1:5" x14ac:dyDescent="0.25">
      <c r="A2623">
        <v>36000007</v>
      </c>
      <c r="B2623" t="s">
        <v>4627</v>
      </c>
      <c r="C2623" t="s">
        <v>4627</v>
      </c>
      <c r="D2623" t="s">
        <v>4627</v>
      </c>
      <c r="E2623" t="s">
        <v>4627</v>
      </c>
    </row>
    <row r="2624" spans="1:5" x14ac:dyDescent="0.25">
      <c r="A2624">
        <v>36000008</v>
      </c>
      <c r="B2624" t="s">
        <v>4626</v>
      </c>
      <c r="C2624" t="s">
        <v>4627</v>
      </c>
      <c r="D2624" t="s">
        <v>4627</v>
      </c>
      <c r="E2624" t="s">
        <v>4626</v>
      </c>
    </row>
    <row r="2625" spans="1:5" x14ac:dyDescent="0.25">
      <c r="A2625">
        <v>36000009</v>
      </c>
      <c r="B2625" t="s">
        <v>4630</v>
      </c>
      <c r="C2625" t="s">
        <v>4631</v>
      </c>
      <c r="D2625" t="s">
        <v>4631</v>
      </c>
      <c r="E2625" t="s">
        <v>4630</v>
      </c>
    </row>
    <row r="2626" spans="1:5" x14ac:dyDescent="0.25">
      <c r="A2626">
        <v>36000010</v>
      </c>
      <c r="B2626" t="s">
        <v>4632</v>
      </c>
      <c r="C2626" t="s">
        <v>4633</v>
      </c>
      <c r="D2626" t="s">
        <v>4633</v>
      </c>
      <c r="E2626" t="s">
        <v>4632</v>
      </c>
    </row>
    <row r="2627" spans="1:5" x14ac:dyDescent="0.25">
      <c r="A2627">
        <v>36000011</v>
      </c>
      <c r="B2627" t="s">
        <v>4634</v>
      </c>
      <c r="C2627" t="s">
        <v>4635</v>
      </c>
      <c r="D2627" t="s">
        <v>4635</v>
      </c>
      <c r="E2627" t="s">
        <v>4634</v>
      </c>
    </row>
    <row r="2628" spans="1:5" x14ac:dyDescent="0.25">
      <c r="A2628">
        <v>36000012</v>
      </c>
      <c r="B2628" t="s">
        <v>4636</v>
      </c>
      <c r="C2628" t="s">
        <v>4637</v>
      </c>
      <c r="D2628" t="s">
        <v>4637</v>
      </c>
      <c r="E2628" t="s">
        <v>4636</v>
      </c>
    </row>
    <row r="2629" spans="1:5" x14ac:dyDescent="0.25">
      <c r="A2629">
        <v>36000013</v>
      </c>
      <c r="B2629" t="s">
        <v>4638</v>
      </c>
      <c r="C2629" t="s">
        <v>4639</v>
      </c>
      <c r="D2629" t="s">
        <v>4639</v>
      </c>
      <c r="E2629" t="s">
        <v>4638</v>
      </c>
    </row>
    <row r="2630" spans="1:5" x14ac:dyDescent="0.25">
      <c r="A2630">
        <v>36000014</v>
      </c>
      <c r="B2630" t="s">
        <v>4640</v>
      </c>
      <c r="C2630" t="s">
        <v>4641</v>
      </c>
      <c r="D2630" t="s">
        <v>4641</v>
      </c>
      <c r="E2630" t="s">
        <v>4640</v>
      </c>
    </row>
    <row r="2631" spans="1:5" x14ac:dyDescent="0.25">
      <c r="A2631">
        <v>36000015</v>
      </c>
      <c r="B2631" t="s">
        <v>4642</v>
      </c>
      <c r="C2631" t="s">
        <v>4643</v>
      </c>
      <c r="D2631" t="s">
        <v>4643</v>
      </c>
      <c r="E2631" t="s">
        <v>4642</v>
      </c>
    </row>
    <row r="2632" spans="1:5" x14ac:dyDescent="0.25">
      <c r="A2632">
        <v>36000016</v>
      </c>
      <c r="B2632" t="s">
        <v>4644</v>
      </c>
      <c r="C2632" t="s">
        <v>4645</v>
      </c>
      <c r="D2632" t="s">
        <v>4645</v>
      </c>
      <c r="E2632" t="s">
        <v>4644</v>
      </c>
    </row>
    <row r="2633" spans="1:5" x14ac:dyDescent="0.25">
      <c r="A2633">
        <v>36000017</v>
      </c>
      <c r="B2633" t="s">
        <v>4646</v>
      </c>
      <c r="C2633" t="s">
        <v>4646</v>
      </c>
      <c r="D2633" t="s">
        <v>4646</v>
      </c>
      <c r="E2633" t="s">
        <v>4646</v>
      </c>
    </row>
    <row r="2634" spans="1:5" x14ac:dyDescent="0.25">
      <c r="A2634">
        <v>36000018</v>
      </c>
      <c r="B2634" t="s">
        <v>4647</v>
      </c>
      <c r="C2634" t="s">
        <v>4647</v>
      </c>
      <c r="D2634" t="s">
        <v>4647</v>
      </c>
      <c r="E2634" t="s">
        <v>4647</v>
      </c>
    </row>
    <row r="2635" spans="1:5" x14ac:dyDescent="0.25">
      <c r="A2635">
        <v>36000019</v>
      </c>
      <c r="B2635" t="s">
        <v>4648</v>
      </c>
      <c r="C2635" t="s">
        <v>4645</v>
      </c>
      <c r="D2635" t="s">
        <v>4645</v>
      </c>
      <c r="E2635" t="s">
        <v>4648</v>
      </c>
    </row>
    <row r="2636" spans="1:5" x14ac:dyDescent="0.25">
      <c r="A2636">
        <v>36000020</v>
      </c>
      <c r="B2636" t="s">
        <v>4649</v>
      </c>
      <c r="C2636" t="s">
        <v>4650</v>
      </c>
      <c r="D2636" t="s">
        <v>4650</v>
      </c>
      <c r="E2636" t="s">
        <v>4649</v>
      </c>
    </row>
    <row r="2637" spans="1:5" x14ac:dyDescent="0.25">
      <c r="A2637">
        <v>36000021</v>
      </c>
      <c r="B2637" t="s">
        <v>4651</v>
      </c>
      <c r="C2637" t="s">
        <v>4652</v>
      </c>
      <c r="D2637" t="s">
        <v>4652</v>
      </c>
      <c r="E2637" t="s">
        <v>4651</v>
      </c>
    </row>
    <row r="2638" spans="1:5" x14ac:dyDescent="0.25">
      <c r="A2638">
        <v>36000022</v>
      </c>
      <c r="B2638" t="s">
        <v>4653</v>
      </c>
      <c r="C2638" t="s">
        <v>4654</v>
      </c>
      <c r="D2638" t="s">
        <v>4654</v>
      </c>
      <c r="E2638" t="s">
        <v>4653</v>
      </c>
    </row>
    <row r="2639" spans="1:5" x14ac:dyDescent="0.25">
      <c r="A2639">
        <v>36000024</v>
      </c>
      <c r="B2639" t="s">
        <v>4655</v>
      </c>
      <c r="C2639" t="s">
        <v>4656</v>
      </c>
      <c r="D2639" t="s">
        <v>4656</v>
      </c>
      <c r="E2639" t="s">
        <v>4655</v>
      </c>
    </row>
    <row r="2640" spans="1:5" x14ac:dyDescent="0.25">
      <c r="A2640">
        <v>36000025</v>
      </c>
      <c r="B2640" t="s">
        <v>4657</v>
      </c>
      <c r="C2640" t="s">
        <v>4657</v>
      </c>
      <c r="D2640" t="s">
        <v>4657</v>
      </c>
      <c r="E2640" t="s">
        <v>4657</v>
      </c>
    </row>
    <row r="2641" spans="1:5" x14ac:dyDescent="0.25">
      <c r="A2641">
        <v>36000026</v>
      </c>
      <c r="B2641" t="s">
        <v>4658</v>
      </c>
      <c r="C2641" t="s">
        <v>4659</v>
      </c>
      <c r="D2641" t="s">
        <v>4659</v>
      </c>
      <c r="E2641" t="s">
        <v>4658</v>
      </c>
    </row>
    <row r="2642" spans="1:5" x14ac:dyDescent="0.25">
      <c r="A2642">
        <v>36000027</v>
      </c>
      <c r="B2642" t="s">
        <v>4660</v>
      </c>
      <c r="C2642" t="s">
        <v>4660</v>
      </c>
      <c r="D2642" t="s">
        <v>4660</v>
      </c>
      <c r="E2642" t="s">
        <v>4660</v>
      </c>
    </row>
    <row r="2643" spans="1:5" x14ac:dyDescent="0.25">
      <c r="A2643">
        <v>36000028</v>
      </c>
      <c r="B2643" t="s">
        <v>4661</v>
      </c>
      <c r="C2643" t="s">
        <v>4659</v>
      </c>
      <c r="D2643" t="s">
        <v>4659</v>
      </c>
      <c r="E2643" t="s">
        <v>4661</v>
      </c>
    </row>
    <row r="2644" spans="1:5" x14ac:dyDescent="0.25">
      <c r="A2644">
        <v>36000029</v>
      </c>
      <c r="B2644" t="s">
        <v>4662</v>
      </c>
      <c r="C2644" t="s">
        <v>4662</v>
      </c>
      <c r="D2644" t="s">
        <v>4662</v>
      </c>
      <c r="E2644" t="s">
        <v>4662</v>
      </c>
    </row>
    <row r="2645" spans="1:5" x14ac:dyDescent="0.25">
      <c r="A2645">
        <v>36000030</v>
      </c>
      <c r="B2645" t="s">
        <v>4663</v>
      </c>
      <c r="C2645" t="s">
        <v>4664</v>
      </c>
      <c r="D2645" t="s">
        <v>4664</v>
      </c>
      <c r="E2645" t="s">
        <v>4663</v>
      </c>
    </row>
    <row r="2646" spans="1:5" x14ac:dyDescent="0.25">
      <c r="A2646">
        <v>36000031</v>
      </c>
      <c r="B2646" t="s">
        <v>4665</v>
      </c>
      <c r="C2646" t="s">
        <v>4665</v>
      </c>
      <c r="D2646" t="s">
        <v>4665</v>
      </c>
      <c r="E2646" t="s">
        <v>4665</v>
      </c>
    </row>
    <row r="2647" spans="1:5" x14ac:dyDescent="0.25">
      <c r="A2647">
        <v>36000032</v>
      </c>
      <c r="B2647" t="s">
        <v>4666</v>
      </c>
      <c r="C2647" t="s">
        <v>4666</v>
      </c>
      <c r="D2647" t="s">
        <v>4666</v>
      </c>
      <c r="E2647" t="s">
        <v>4666</v>
      </c>
    </row>
    <row r="2648" spans="1:5" x14ac:dyDescent="0.25">
      <c r="A2648">
        <v>36000033</v>
      </c>
      <c r="B2648" t="s">
        <v>4667</v>
      </c>
      <c r="C2648" t="s">
        <v>4668</v>
      </c>
      <c r="D2648" t="s">
        <v>4668</v>
      </c>
      <c r="E2648" t="s">
        <v>4667</v>
      </c>
    </row>
    <row r="2649" spans="1:5" x14ac:dyDescent="0.25">
      <c r="A2649">
        <v>36000034</v>
      </c>
      <c r="B2649" t="s">
        <v>4669</v>
      </c>
      <c r="C2649" t="s">
        <v>4670</v>
      </c>
      <c r="D2649" t="s">
        <v>4670</v>
      </c>
      <c r="E2649" t="s">
        <v>4669</v>
      </c>
    </row>
    <row r="2650" spans="1:5" x14ac:dyDescent="0.25">
      <c r="A2650">
        <v>36000035</v>
      </c>
      <c r="B2650" t="s">
        <v>4671</v>
      </c>
      <c r="C2650" t="s">
        <v>4672</v>
      </c>
      <c r="D2650" t="s">
        <v>4672</v>
      </c>
      <c r="E2650" t="s">
        <v>4671</v>
      </c>
    </row>
    <row r="2651" spans="1:5" x14ac:dyDescent="0.25">
      <c r="A2651">
        <v>36000036</v>
      </c>
      <c r="B2651" t="s">
        <v>4673</v>
      </c>
      <c r="C2651" t="s">
        <v>4674</v>
      </c>
      <c r="D2651" t="s">
        <v>4674</v>
      </c>
      <c r="E2651" t="s">
        <v>4673</v>
      </c>
    </row>
    <row r="2652" spans="1:5" x14ac:dyDescent="0.25">
      <c r="A2652">
        <v>36000037</v>
      </c>
      <c r="B2652" t="s">
        <v>4675</v>
      </c>
      <c r="C2652" t="s">
        <v>4675</v>
      </c>
      <c r="D2652" t="s">
        <v>4675</v>
      </c>
      <c r="E2652" t="s">
        <v>4675</v>
      </c>
    </row>
    <row r="2653" spans="1:5" x14ac:dyDescent="0.25">
      <c r="A2653">
        <v>36000038</v>
      </c>
      <c r="B2653" t="s">
        <v>4676</v>
      </c>
      <c r="C2653" t="s">
        <v>4676</v>
      </c>
      <c r="D2653" t="s">
        <v>4676</v>
      </c>
      <c r="E2653" t="s">
        <v>4676</v>
      </c>
    </row>
    <row r="2654" spans="1:5" x14ac:dyDescent="0.25">
      <c r="A2654">
        <v>36000039</v>
      </c>
      <c r="B2654" t="s">
        <v>4677</v>
      </c>
      <c r="C2654" t="s">
        <v>4677</v>
      </c>
      <c r="D2654" t="s">
        <v>4677</v>
      </c>
      <c r="E2654" t="s">
        <v>4677</v>
      </c>
    </row>
    <row r="2655" spans="1:5" x14ac:dyDescent="0.25">
      <c r="A2655">
        <v>36000040</v>
      </c>
      <c r="B2655" t="s">
        <v>4678</v>
      </c>
      <c r="C2655" t="s">
        <v>4678</v>
      </c>
      <c r="D2655" t="s">
        <v>4678</v>
      </c>
      <c r="E2655" t="s">
        <v>4678</v>
      </c>
    </row>
    <row r="2656" spans="1:5" x14ac:dyDescent="0.25">
      <c r="A2656">
        <v>36000041</v>
      </c>
      <c r="B2656" t="s">
        <v>4679</v>
      </c>
      <c r="C2656" t="s">
        <v>4679</v>
      </c>
      <c r="D2656" t="s">
        <v>4679</v>
      </c>
      <c r="E2656" t="s">
        <v>4679</v>
      </c>
    </row>
    <row r="2657" spans="1:5" x14ac:dyDescent="0.25">
      <c r="A2657">
        <v>36000042</v>
      </c>
      <c r="B2657" t="s">
        <v>4680</v>
      </c>
      <c r="C2657" t="s">
        <v>4680</v>
      </c>
      <c r="D2657" t="s">
        <v>4680</v>
      </c>
      <c r="E2657" t="s">
        <v>4680</v>
      </c>
    </row>
    <row r="2658" spans="1:5" x14ac:dyDescent="0.25">
      <c r="A2658">
        <v>36000043</v>
      </c>
      <c r="B2658" t="s">
        <v>4681</v>
      </c>
      <c r="C2658" t="s">
        <v>4681</v>
      </c>
      <c r="D2658" t="s">
        <v>4681</v>
      </c>
      <c r="E2658" t="s">
        <v>4681</v>
      </c>
    </row>
    <row r="2659" spans="1:5" x14ac:dyDescent="0.25">
      <c r="A2659">
        <v>36000044</v>
      </c>
      <c r="B2659" t="s">
        <v>4682</v>
      </c>
      <c r="C2659" t="s">
        <v>4683</v>
      </c>
      <c r="D2659" t="s">
        <v>4683</v>
      </c>
      <c r="E2659" t="s">
        <v>4682</v>
      </c>
    </row>
    <row r="2660" spans="1:5" x14ac:dyDescent="0.25">
      <c r="A2660">
        <v>36000045</v>
      </c>
      <c r="B2660" t="s">
        <v>4684</v>
      </c>
      <c r="C2660" t="s">
        <v>4685</v>
      </c>
      <c r="D2660" t="s">
        <v>4685</v>
      </c>
      <c r="E2660" t="s">
        <v>4684</v>
      </c>
    </row>
    <row r="2661" spans="1:5" x14ac:dyDescent="0.25">
      <c r="A2661">
        <v>36000046</v>
      </c>
      <c r="B2661" t="s">
        <v>4686</v>
      </c>
      <c r="C2661" t="s">
        <v>4686</v>
      </c>
      <c r="D2661" t="s">
        <v>4686</v>
      </c>
      <c r="E2661" t="s">
        <v>4686</v>
      </c>
    </row>
    <row r="2662" spans="1:5" x14ac:dyDescent="0.25">
      <c r="A2662">
        <v>36000047</v>
      </c>
      <c r="B2662" t="s">
        <v>4687</v>
      </c>
      <c r="C2662" t="s">
        <v>4687</v>
      </c>
      <c r="D2662" t="s">
        <v>4687</v>
      </c>
      <c r="E2662" t="s">
        <v>4687</v>
      </c>
    </row>
    <row r="2663" spans="1:5" x14ac:dyDescent="0.25">
      <c r="A2663">
        <v>36000048</v>
      </c>
      <c r="B2663" t="s">
        <v>4679</v>
      </c>
      <c r="C2663" t="s">
        <v>4679</v>
      </c>
      <c r="D2663" t="s">
        <v>4679</v>
      </c>
      <c r="E2663" t="s">
        <v>4679</v>
      </c>
    </row>
    <row r="2664" spans="1:5" x14ac:dyDescent="0.25">
      <c r="A2664">
        <v>36000049</v>
      </c>
      <c r="B2664" t="s">
        <v>4688</v>
      </c>
      <c r="C2664" t="s">
        <v>4689</v>
      </c>
      <c r="D2664" t="s">
        <v>4689</v>
      </c>
      <c r="E2664" t="s">
        <v>4688</v>
      </c>
    </row>
    <row r="2665" spans="1:5" x14ac:dyDescent="0.25">
      <c r="A2665">
        <v>36000050</v>
      </c>
      <c r="B2665" t="s">
        <v>4690</v>
      </c>
      <c r="C2665" t="s">
        <v>4690</v>
      </c>
      <c r="D2665" t="s">
        <v>4690</v>
      </c>
      <c r="E2665" t="s">
        <v>4690</v>
      </c>
    </row>
    <row r="2666" spans="1:5" x14ac:dyDescent="0.25">
      <c r="A2666">
        <v>36000051</v>
      </c>
      <c r="B2666" t="s">
        <v>4691</v>
      </c>
      <c r="C2666" t="s">
        <v>4691</v>
      </c>
      <c r="D2666" t="s">
        <v>4691</v>
      </c>
      <c r="E2666" t="s">
        <v>4691</v>
      </c>
    </row>
    <row r="2667" spans="1:5" x14ac:dyDescent="0.25">
      <c r="A2667">
        <v>36000052</v>
      </c>
      <c r="B2667" t="s">
        <v>4692</v>
      </c>
      <c r="C2667" t="s">
        <v>4693</v>
      </c>
      <c r="D2667" t="s">
        <v>4693</v>
      </c>
      <c r="E2667" t="s">
        <v>4692</v>
      </c>
    </row>
    <row r="2668" spans="1:5" x14ac:dyDescent="0.25">
      <c r="A2668">
        <v>36000053</v>
      </c>
      <c r="B2668" t="s">
        <v>4694</v>
      </c>
      <c r="C2668" t="s">
        <v>4695</v>
      </c>
      <c r="D2668" t="s">
        <v>4695</v>
      </c>
      <c r="E2668" t="s">
        <v>4694</v>
      </c>
    </row>
    <row r="2669" spans="1:5" x14ac:dyDescent="0.25">
      <c r="A2669">
        <v>36000054</v>
      </c>
      <c r="B2669" t="s">
        <v>4696</v>
      </c>
      <c r="C2669" t="s">
        <v>4697</v>
      </c>
      <c r="D2669" t="s">
        <v>4697</v>
      </c>
      <c r="E2669" t="s">
        <v>4696</v>
      </c>
    </row>
    <row r="2670" spans="1:5" x14ac:dyDescent="0.25">
      <c r="A2670">
        <v>36000055</v>
      </c>
      <c r="B2670" t="s">
        <v>4698</v>
      </c>
      <c r="C2670" t="s">
        <v>4699</v>
      </c>
      <c r="D2670" t="s">
        <v>4699</v>
      </c>
      <c r="E2670" t="s">
        <v>4698</v>
      </c>
    </row>
    <row r="2671" spans="1:5" x14ac:dyDescent="0.25">
      <c r="A2671">
        <v>36000056</v>
      </c>
      <c r="B2671" t="s">
        <v>4700</v>
      </c>
      <c r="C2671" t="s">
        <v>4701</v>
      </c>
      <c r="D2671" t="s">
        <v>4701</v>
      </c>
      <c r="E2671" t="s">
        <v>4700</v>
      </c>
    </row>
    <row r="2672" spans="1:5" x14ac:dyDescent="0.25">
      <c r="A2672">
        <v>36000057</v>
      </c>
      <c r="B2672" t="s">
        <v>4702</v>
      </c>
      <c r="C2672" t="s">
        <v>4703</v>
      </c>
      <c r="D2672" t="s">
        <v>4703</v>
      </c>
      <c r="E2672" t="s">
        <v>4702</v>
      </c>
    </row>
    <row r="2673" spans="1:5" x14ac:dyDescent="0.25">
      <c r="A2673">
        <v>36000058</v>
      </c>
      <c r="B2673" t="s">
        <v>4655</v>
      </c>
      <c r="C2673" t="s">
        <v>4656</v>
      </c>
      <c r="D2673" t="s">
        <v>4656</v>
      </c>
      <c r="E2673" t="s">
        <v>4655</v>
      </c>
    </row>
    <row r="2674" spans="1:5" x14ac:dyDescent="0.25">
      <c r="A2674">
        <v>40000001</v>
      </c>
      <c r="B2674" t="s">
        <v>4704</v>
      </c>
      <c r="C2674" t="s">
        <v>1217</v>
      </c>
      <c r="D2674" t="s">
        <v>1217</v>
      </c>
      <c r="E2674" t="s">
        <v>4704</v>
      </c>
    </row>
    <row r="2675" spans="1:5" x14ac:dyDescent="0.25">
      <c r="A2675">
        <v>40000002</v>
      </c>
      <c r="B2675" t="s">
        <v>4705</v>
      </c>
      <c r="C2675" t="s">
        <v>4706</v>
      </c>
      <c r="D2675" t="s">
        <v>4706</v>
      </c>
      <c r="E2675" t="s">
        <v>4705</v>
      </c>
    </row>
    <row r="2676" spans="1:5" x14ac:dyDescent="0.25">
      <c r="A2676">
        <v>40000003</v>
      </c>
      <c r="B2676" t="s">
        <v>4707</v>
      </c>
      <c r="C2676" t="s">
        <v>4708</v>
      </c>
      <c r="D2676" t="s">
        <v>4708</v>
      </c>
      <c r="E2676" t="s">
        <v>4707</v>
      </c>
    </row>
    <row r="2677" spans="1:5" x14ac:dyDescent="0.25">
      <c r="A2677">
        <v>40000004</v>
      </c>
      <c r="B2677" t="s">
        <v>4709</v>
      </c>
      <c r="C2677" t="s">
        <v>4710</v>
      </c>
      <c r="D2677" t="s">
        <v>4710</v>
      </c>
      <c r="E2677" t="s">
        <v>4709</v>
      </c>
    </row>
    <row r="2678" spans="1:5" x14ac:dyDescent="0.25">
      <c r="A2678">
        <v>40000005</v>
      </c>
      <c r="B2678" t="s">
        <v>4711</v>
      </c>
      <c r="C2678" t="s">
        <v>4712</v>
      </c>
      <c r="D2678" t="s">
        <v>4712</v>
      </c>
      <c r="E2678" t="s">
        <v>4711</v>
      </c>
    </row>
    <row r="2679" spans="1:5" x14ac:dyDescent="0.25">
      <c r="A2679">
        <v>40000006</v>
      </c>
      <c r="B2679" t="s">
        <v>4713</v>
      </c>
      <c r="C2679" t="s">
        <v>4714</v>
      </c>
      <c r="D2679" t="s">
        <v>4714</v>
      </c>
      <c r="E2679" t="s">
        <v>4713</v>
      </c>
    </row>
    <row r="2680" spans="1:5" x14ac:dyDescent="0.25">
      <c r="A2680">
        <v>40000007</v>
      </c>
      <c r="B2680" t="s">
        <v>4715</v>
      </c>
      <c r="C2680" t="s">
        <v>4716</v>
      </c>
      <c r="D2680" t="s">
        <v>4716</v>
      </c>
      <c r="E2680" t="s">
        <v>4715</v>
      </c>
    </row>
    <row r="2681" spans="1:5" x14ac:dyDescent="0.25">
      <c r="A2681">
        <v>40000008</v>
      </c>
      <c r="B2681" t="s">
        <v>4717</v>
      </c>
      <c r="C2681" t="s">
        <v>4718</v>
      </c>
      <c r="D2681" t="s">
        <v>4718</v>
      </c>
      <c r="E2681" t="s">
        <v>4717</v>
      </c>
    </row>
    <row r="2682" spans="1:5" x14ac:dyDescent="0.25">
      <c r="A2682">
        <v>40000009</v>
      </c>
      <c r="B2682" t="s">
        <v>4705</v>
      </c>
      <c r="C2682" t="s">
        <v>4706</v>
      </c>
      <c r="D2682" t="s">
        <v>4706</v>
      </c>
      <c r="E2682" t="s">
        <v>4705</v>
      </c>
    </row>
    <row r="2683" spans="1:5" x14ac:dyDescent="0.25">
      <c r="A2683">
        <v>40000010</v>
      </c>
      <c r="B2683" t="s">
        <v>4707</v>
      </c>
      <c r="C2683" t="s">
        <v>4708</v>
      </c>
      <c r="D2683" t="s">
        <v>4708</v>
      </c>
      <c r="E2683" t="s">
        <v>4707</v>
      </c>
    </row>
    <row r="2684" spans="1:5" x14ac:dyDescent="0.25">
      <c r="A2684">
        <v>40000011</v>
      </c>
      <c r="B2684" t="s">
        <v>4719</v>
      </c>
      <c r="C2684" t="s">
        <v>4720</v>
      </c>
      <c r="D2684" t="s">
        <v>4720</v>
      </c>
      <c r="E2684" t="s">
        <v>4719</v>
      </c>
    </row>
    <row r="2685" spans="1:5" x14ac:dyDescent="0.25">
      <c r="A2685">
        <v>40000012</v>
      </c>
      <c r="B2685" t="s">
        <v>4721</v>
      </c>
      <c r="C2685" t="s">
        <v>4722</v>
      </c>
      <c r="D2685" t="s">
        <v>4722</v>
      </c>
      <c r="E2685" t="s">
        <v>4721</v>
      </c>
    </row>
    <row r="2686" spans="1:5" x14ac:dyDescent="0.25">
      <c r="A2686">
        <v>40000013</v>
      </c>
      <c r="B2686" t="s">
        <v>4723</v>
      </c>
      <c r="C2686" t="s">
        <v>4714</v>
      </c>
      <c r="D2686" t="s">
        <v>4714</v>
      </c>
      <c r="E2686" t="s">
        <v>4723</v>
      </c>
    </row>
    <row r="2687" spans="1:5" x14ac:dyDescent="0.25">
      <c r="A2687">
        <v>40000014</v>
      </c>
      <c r="B2687" t="s">
        <v>4724</v>
      </c>
      <c r="C2687" t="s">
        <v>4725</v>
      </c>
      <c r="D2687" t="s">
        <v>4725</v>
      </c>
      <c r="E2687" t="s">
        <v>4724</v>
      </c>
    </row>
    <row r="2688" spans="1:5" x14ac:dyDescent="0.25">
      <c r="A2688">
        <v>40000015</v>
      </c>
      <c r="B2688" t="s">
        <v>4726</v>
      </c>
      <c r="C2688" t="s">
        <v>4725</v>
      </c>
      <c r="D2688" t="s">
        <v>4725</v>
      </c>
      <c r="E2688" t="s">
        <v>4726</v>
      </c>
    </row>
    <row r="2689" spans="1:5" x14ac:dyDescent="0.25">
      <c r="A2689">
        <v>40000016</v>
      </c>
      <c r="B2689" t="s">
        <v>4727</v>
      </c>
      <c r="C2689" t="s">
        <v>4714</v>
      </c>
      <c r="D2689" t="s">
        <v>4714</v>
      </c>
      <c r="E2689" t="s">
        <v>4727</v>
      </c>
    </row>
    <row r="2690" spans="1:5" x14ac:dyDescent="0.25">
      <c r="A2690">
        <v>40000017</v>
      </c>
      <c r="B2690" t="s">
        <v>4728</v>
      </c>
      <c r="C2690" t="s">
        <v>4729</v>
      </c>
      <c r="D2690" t="s">
        <v>4729</v>
      </c>
      <c r="E2690" t="s">
        <v>4728</v>
      </c>
    </row>
    <row r="2691" spans="1:5" x14ac:dyDescent="0.25">
      <c r="A2691">
        <v>40000035</v>
      </c>
      <c r="B2691" t="s">
        <v>4730</v>
      </c>
      <c r="C2691" t="s">
        <v>4731</v>
      </c>
      <c r="D2691" t="s">
        <v>4731</v>
      </c>
      <c r="E2691" t="s">
        <v>4730</v>
      </c>
    </row>
    <row r="2692" spans="1:5" x14ac:dyDescent="0.25">
      <c r="A2692">
        <v>40000036</v>
      </c>
      <c r="B2692" t="s">
        <v>4732</v>
      </c>
      <c r="C2692" t="s">
        <v>4733</v>
      </c>
      <c r="D2692" t="s">
        <v>4733</v>
      </c>
      <c r="E2692" t="s">
        <v>4732</v>
      </c>
    </row>
    <row r="2693" spans="1:5" x14ac:dyDescent="0.25">
      <c r="A2693">
        <v>40000037</v>
      </c>
      <c r="B2693" t="s">
        <v>4734</v>
      </c>
      <c r="C2693" t="s">
        <v>4735</v>
      </c>
      <c r="D2693" t="s">
        <v>4735</v>
      </c>
      <c r="E2693" t="s">
        <v>4734</v>
      </c>
    </row>
    <row r="2694" spans="1:5" x14ac:dyDescent="0.25">
      <c r="A2694">
        <v>40000040</v>
      </c>
      <c r="B2694" t="s">
        <v>4736</v>
      </c>
      <c r="C2694" t="s">
        <v>4737</v>
      </c>
      <c r="D2694" t="s">
        <v>4737</v>
      </c>
      <c r="E2694" t="s">
        <v>4736</v>
      </c>
    </row>
    <row r="2695" spans="1:5" x14ac:dyDescent="0.25">
      <c r="A2695">
        <v>40000043</v>
      </c>
      <c r="B2695" t="s">
        <v>4738</v>
      </c>
      <c r="C2695" t="s">
        <v>4739</v>
      </c>
      <c r="D2695" t="s">
        <v>4739</v>
      </c>
      <c r="E2695" t="s">
        <v>4738</v>
      </c>
    </row>
    <row r="2696" spans="1:5" x14ac:dyDescent="0.25">
      <c r="A2696">
        <v>40000052</v>
      </c>
      <c r="B2696" t="s">
        <v>4740</v>
      </c>
      <c r="C2696" t="s">
        <v>4741</v>
      </c>
      <c r="D2696" t="s">
        <v>4741</v>
      </c>
      <c r="E2696" t="s">
        <v>4740</v>
      </c>
    </row>
    <row r="2697" spans="1:5" x14ac:dyDescent="0.25">
      <c r="A2697">
        <v>40000053</v>
      </c>
      <c r="B2697" t="s">
        <v>4742</v>
      </c>
      <c r="C2697" t="s">
        <v>4741</v>
      </c>
      <c r="D2697" t="s">
        <v>4741</v>
      </c>
      <c r="E2697" t="s">
        <v>4742</v>
      </c>
    </row>
    <row r="2698" spans="1:5" x14ac:dyDescent="0.25">
      <c r="A2698">
        <v>40000054</v>
      </c>
      <c r="B2698" t="s">
        <v>4743</v>
      </c>
      <c r="C2698" t="s">
        <v>4741</v>
      </c>
      <c r="D2698" t="s">
        <v>4741</v>
      </c>
      <c r="E2698" t="s">
        <v>4743</v>
      </c>
    </row>
    <row r="2699" spans="1:5" x14ac:dyDescent="0.25">
      <c r="A2699">
        <v>40000059</v>
      </c>
      <c r="B2699" t="s">
        <v>4744</v>
      </c>
      <c r="C2699" t="s">
        <v>4739</v>
      </c>
      <c r="D2699" t="s">
        <v>4739</v>
      </c>
      <c r="E2699" t="s">
        <v>4744</v>
      </c>
    </row>
    <row r="2700" spans="1:5" x14ac:dyDescent="0.25">
      <c r="A2700">
        <v>40000068</v>
      </c>
      <c r="B2700" t="s">
        <v>4745</v>
      </c>
      <c r="C2700" t="s">
        <v>4746</v>
      </c>
      <c r="D2700" t="s">
        <v>4746</v>
      </c>
      <c r="E2700" t="s">
        <v>4745</v>
      </c>
    </row>
    <row r="2701" spans="1:5" x14ac:dyDescent="0.25">
      <c r="A2701">
        <v>40000069</v>
      </c>
      <c r="B2701" t="s">
        <v>4747</v>
      </c>
      <c r="C2701" t="s">
        <v>4748</v>
      </c>
      <c r="D2701" t="s">
        <v>4748</v>
      </c>
      <c r="E2701" t="s">
        <v>4747</v>
      </c>
    </row>
    <row r="2702" spans="1:5" x14ac:dyDescent="0.25">
      <c r="A2702">
        <v>40000070</v>
      </c>
      <c r="B2702" t="s">
        <v>4749</v>
      </c>
      <c r="C2702" t="s">
        <v>4739</v>
      </c>
      <c r="D2702" t="s">
        <v>4739</v>
      </c>
      <c r="E2702" t="s">
        <v>4749</v>
      </c>
    </row>
    <row r="2703" spans="1:5" x14ac:dyDescent="0.25">
      <c r="A2703">
        <v>40000071</v>
      </c>
      <c r="B2703" t="s">
        <v>4750</v>
      </c>
      <c r="C2703" t="s">
        <v>4751</v>
      </c>
      <c r="D2703" t="s">
        <v>4751</v>
      </c>
      <c r="E2703" t="s">
        <v>4750</v>
      </c>
    </row>
    <row r="2704" spans="1:5" x14ac:dyDescent="0.25">
      <c r="A2704">
        <v>40000072</v>
      </c>
      <c r="B2704" t="s">
        <v>4752</v>
      </c>
      <c r="C2704" t="s">
        <v>4753</v>
      </c>
      <c r="D2704" t="s">
        <v>4753</v>
      </c>
      <c r="E2704" t="s">
        <v>4752</v>
      </c>
    </row>
    <row r="2705" spans="1:5" x14ac:dyDescent="0.25">
      <c r="A2705">
        <v>40000073</v>
      </c>
      <c r="B2705" t="s">
        <v>4754</v>
      </c>
      <c r="C2705" t="s">
        <v>4755</v>
      </c>
      <c r="D2705" t="s">
        <v>4755</v>
      </c>
      <c r="E2705" t="s">
        <v>4754</v>
      </c>
    </row>
    <row r="2706" spans="1:5" x14ac:dyDescent="0.25">
      <c r="A2706">
        <v>40000074</v>
      </c>
      <c r="B2706" t="s">
        <v>4756</v>
      </c>
      <c r="C2706" t="s">
        <v>4757</v>
      </c>
      <c r="D2706" t="s">
        <v>4757</v>
      </c>
      <c r="E2706" t="s">
        <v>4756</v>
      </c>
    </row>
    <row r="2707" spans="1:5" x14ac:dyDescent="0.25">
      <c r="A2707">
        <v>40000086</v>
      </c>
      <c r="B2707" t="s">
        <v>4758</v>
      </c>
      <c r="C2707" t="s">
        <v>4741</v>
      </c>
      <c r="D2707" t="s">
        <v>4741</v>
      </c>
      <c r="E2707" t="s">
        <v>4758</v>
      </c>
    </row>
    <row r="2708" spans="1:5" x14ac:dyDescent="0.25">
      <c r="A2708">
        <v>40000087</v>
      </c>
      <c r="B2708" t="s">
        <v>4759</v>
      </c>
      <c r="C2708" t="s">
        <v>4741</v>
      </c>
      <c r="D2708" t="s">
        <v>4741</v>
      </c>
      <c r="E2708" t="s">
        <v>4759</v>
      </c>
    </row>
    <row r="2709" spans="1:5" x14ac:dyDescent="0.25">
      <c r="A2709">
        <v>40000088</v>
      </c>
      <c r="B2709" t="s">
        <v>4760</v>
      </c>
      <c r="C2709" t="s">
        <v>4761</v>
      </c>
      <c r="D2709" t="s">
        <v>4761</v>
      </c>
      <c r="E2709" t="s">
        <v>4760</v>
      </c>
    </row>
    <row r="2710" spans="1:5" x14ac:dyDescent="0.25">
      <c r="A2710">
        <v>40000089</v>
      </c>
      <c r="B2710" t="s">
        <v>4762</v>
      </c>
      <c r="C2710" t="s">
        <v>4763</v>
      </c>
      <c r="D2710" t="s">
        <v>4763</v>
      </c>
      <c r="E2710" t="s">
        <v>4762</v>
      </c>
    </row>
    <row r="2711" spans="1:5" x14ac:dyDescent="0.25">
      <c r="A2711">
        <v>40000090</v>
      </c>
      <c r="B2711" t="s">
        <v>4764</v>
      </c>
      <c r="C2711" t="s">
        <v>4765</v>
      </c>
      <c r="D2711" t="s">
        <v>4765</v>
      </c>
      <c r="E2711" t="s">
        <v>4764</v>
      </c>
    </row>
    <row r="2712" spans="1:5" x14ac:dyDescent="0.25">
      <c r="A2712">
        <v>40000091</v>
      </c>
      <c r="B2712" t="s">
        <v>4766</v>
      </c>
      <c r="C2712" t="s">
        <v>4767</v>
      </c>
      <c r="D2712" t="s">
        <v>4767</v>
      </c>
      <c r="E2712" t="s">
        <v>4766</v>
      </c>
    </row>
    <row r="2713" spans="1:5" x14ac:dyDescent="0.25">
      <c r="A2713">
        <v>40000092</v>
      </c>
      <c r="B2713" t="s">
        <v>4768</v>
      </c>
      <c r="C2713" t="s">
        <v>4769</v>
      </c>
      <c r="D2713" t="s">
        <v>4769</v>
      </c>
      <c r="E2713" t="s">
        <v>4768</v>
      </c>
    </row>
    <row r="2714" spans="1:5" x14ac:dyDescent="0.25">
      <c r="A2714">
        <v>40000093</v>
      </c>
      <c r="B2714" t="s">
        <v>4770</v>
      </c>
      <c r="C2714" t="s">
        <v>4771</v>
      </c>
      <c r="D2714" t="s">
        <v>4771</v>
      </c>
      <c r="E2714" t="s">
        <v>4770</v>
      </c>
    </row>
    <row r="2715" spans="1:5" x14ac:dyDescent="0.25">
      <c r="A2715">
        <v>40000094</v>
      </c>
      <c r="B2715" t="s">
        <v>4772</v>
      </c>
      <c r="C2715" t="s">
        <v>4773</v>
      </c>
      <c r="D2715" t="s">
        <v>4773</v>
      </c>
      <c r="E2715" t="s">
        <v>4772</v>
      </c>
    </row>
    <row r="2716" spans="1:5" x14ac:dyDescent="0.25">
      <c r="A2716">
        <v>40000095</v>
      </c>
      <c r="B2716" t="s">
        <v>4774</v>
      </c>
      <c r="C2716" t="s">
        <v>4774</v>
      </c>
      <c r="D2716" t="s">
        <v>4774</v>
      </c>
      <c r="E2716" t="s">
        <v>4774</v>
      </c>
    </row>
    <row r="2717" spans="1:5" x14ac:dyDescent="0.25">
      <c r="A2717">
        <v>40000096</v>
      </c>
      <c r="B2717" t="s">
        <v>4775</v>
      </c>
      <c r="C2717" t="s">
        <v>4775</v>
      </c>
      <c r="D2717" t="s">
        <v>4775</v>
      </c>
      <c r="E2717" t="s">
        <v>4775</v>
      </c>
    </row>
    <row r="2718" spans="1:5" x14ac:dyDescent="0.25">
      <c r="A2718">
        <v>40000097</v>
      </c>
      <c r="B2718" t="s">
        <v>4776</v>
      </c>
      <c r="C2718" t="s">
        <v>4776</v>
      </c>
      <c r="D2718" t="s">
        <v>4776</v>
      </c>
      <c r="E2718" t="s">
        <v>4776</v>
      </c>
    </row>
    <row r="2719" spans="1:5" x14ac:dyDescent="0.25">
      <c r="A2719">
        <v>40000098</v>
      </c>
      <c r="B2719" t="s">
        <v>4777</v>
      </c>
      <c r="C2719" t="s">
        <v>4777</v>
      </c>
      <c r="D2719" t="s">
        <v>4777</v>
      </c>
      <c r="E2719" t="s">
        <v>4777</v>
      </c>
    </row>
    <row r="2720" spans="1:5" x14ac:dyDescent="0.25">
      <c r="A2720">
        <v>40000099</v>
      </c>
      <c r="B2720" t="s">
        <v>4778</v>
      </c>
      <c r="C2720" t="s">
        <v>4778</v>
      </c>
      <c r="D2720" t="s">
        <v>4778</v>
      </c>
      <c r="E2720" t="s">
        <v>4778</v>
      </c>
    </row>
    <row r="2721" spans="1:5" x14ac:dyDescent="0.25">
      <c r="A2721">
        <v>40000100</v>
      </c>
      <c r="B2721" t="s">
        <v>4779</v>
      </c>
      <c r="C2721" t="s">
        <v>4779</v>
      </c>
      <c r="D2721" t="s">
        <v>4779</v>
      </c>
      <c r="E2721" t="s">
        <v>4779</v>
      </c>
    </row>
    <row r="2722" spans="1:5" x14ac:dyDescent="0.25">
      <c r="A2722">
        <v>40000101</v>
      </c>
      <c r="B2722" t="s">
        <v>4780</v>
      </c>
      <c r="C2722" t="s">
        <v>4781</v>
      </c>
      <c r="D2722" t="s">
        <v>4781</v>
      </c>
      <c r="E2722" t="s">
        <v>4780</v>
      </c>
    </row>
    <row r="2723" spans="1:5" x14ac:dyDescent="0.25">
      <c r="A2723">
        <v>40000102</v>
      </c>
      <c r="B2723" t="s">
        <v>4782</v>
      </c>
      <c r="C2723" t="s">
        <v>4782</v>
      </c>
      <c r="D2723" t="s">
        <v>4782</v>
      </c>
      <c r="E2723" t="s">
        <v>4782</v>
      </c>
    </row>
    <row r="2724" spans="1:5" x14ac:dyDescent="0.25">
      <c r="A2724">
        <v>40000104</v>
      </c>
      <c r="B2724" t="s">
        <v>4783</v>
      </c>
      <c r="C2724" t="s">
        <v>4783</v>
      </c>
      <c r="D2724" t="s">
        <v>4783</v>
      </c>
      <c r="E2724" t="s">
        <v>4783</v>
      </c>
    </row>
    <row r="2725" spans="1:5" x14ac:dyDescent="0.25">
      <c r="A2725">
        <v>40000105</v>
      </c>
      <c r="B2725" t="s">
        <v>4784</v>
      </c>
      <c r="C2725" t="s">
        <v>4784</v>
      </c>
      <c r="D2725" t="s">
        <v>4784</v>
      </c>
      <c r="E2725" t="s">
        <v>4784</v>
      </c>
    </row>
    <row r="2726" spans="1:5" x14ac:dyDescent="0.25">
      <c r="A2726">
        <v>40000106</v>
      </c>
      <c r="B2726" t="s">
        <v>4785</v>
      </c>
      <c r="C2726" t="s">
        <v>4785</v>
      </c>
      <c r="D2726" t="s">
        <v>4785</v>
      </c>
      <c r="E2726" t="s">
        <v>4785</v>
      </c>
    </row>
    <row r="2727" spans="1:5" x14ac:dyDescent="0.25">
      <c r="A2727">
        <v>40000107</v>
      </c>
      <c r="B2727" t="s">
        <v>4786</v>
      </c>
      <c r="C2727" t="s">
        <v>4786</v>
      </c>
      <c r="D2727" t="s">
        <v>4786</v>
      </c>
      <c r="E2727" t="s">
        <v>4786</v>
      </c>
    </row>
    <row r="2728" spans="1:5" x14ac:dyDescent="0.25">
      <c r="A2728">
        <v>40000108</v>
      </c>
      <c r="B2728" t="s">
        <v>4787</v>
      </c>
      <c r="C2728" t="s">
        <v>4787</v>
      </c>
      <c r="D2728" t="s">
        <v>4787</v>
      </c>
      <c r="E2728" t="s">
        <v>4787</v>
      </c>
    </row>
    <row r="2729" spans="1:5" x14ac:dyDescent="0.25">
      <c r="A2729">
        <v>40000109</v>
      </c>
      <c r="B2729" t="s">
        <v>4788</v>
      </c>
      <c r="C2729" t="s">
        <v>4788</v>
      </c>
      <c r="D2729" t="s">
        <v>4788</v>
      </c>
      <c r="E2729" t="s">
        <v>4788</v>
      </c>
    </row>
    <row r="2730" spans="1:5" x14ac:dyDescent="0.25">
      <c r="A2730">
        <v>40000110</v>
      </c>
      <c r="B2730" t="s">
        <v>4789</v>
      </c>
      <c r="C2730" t="s">
        <v>4789</v>
      </c>
      <c r="D2730" t="s">
        <v>4789</v>
      </c>
      <c r="E2730" t="s">
        <v>4789</v>
      </c>
    </row>
    <row r="2731" spans="1:5" x14ac:dyDescent="0.25">
      <c r="A2731">
        <v>40000111</v>
      </c>
      <c r="B2731" t="s">
        <v>4790</v>
      </c>
      <c r="C2731" t="s">
        <v>4790</v>
      </c>
      <c r="D2731" t="s">
        <v>4790</v>
      </c>
      <c r="E2731" t="s">
        <v>4790</v>
      </c>
    </row>
    <row r="2732" spans="1:5" x14ac:dyDescent="0.25">
      <c r="A2732">
        <v>40000112</v>
      </c>
      <c r="B2732" t="s">
        <v>4791</v>
      </c>
      <c r="C2732" t="s">
        <v>4791</v>
      </c>
      <c r="D2732" t="s">
        <v>4791</v>
      </c>
      <c r="E2732" t="s">
        <v>4791</v>
      </c>
    </row>
    <row r="2733" spans="1:5" x14ac:dyDescent="0.25">
      <c r="A2733">
        <v>40000113</v>
      </c>
      <c r="B2733" t="s">
        <v>4792</v>
      </c>
      <c r="C2733" t="s">
        <v>4792</v>
      </c>
      <c r="D2733" t="s">
        <v>4792</v>
      </c>
      <c r="E2733" t="s">
        <v>4792</v>
      </c>
    </row>
    <row r="2734" spans="1:5" x14ac:dyDescent="0.25">
      <c r="A2734">
        <v>40000114</v>
      </c>
      <c r="B2734" t="s">
        <v>4793</v>
      </c>
      <c r="C2734" t="s">
        <v>4793</v>
      </c>
      <c r="D2734" t="s">
        <v>4793</v>
      </c>
      <c r="E2734" t="s">
        <v>4793</v>
      </c>
    </row>
    <row r="2735" spans="1:5" x14ac:dyDescent="0.25">
      <c r="A2735">
        <v>40000115</v>
      </c>
      <c r="B2735" t="s">
        <v>4794</v>
      </c>
      <c r="C2735" t="s">
        <v>4794</v>
      </c>
      <c r="D2735" t="s">
        <v>4794</v>
      </c>
      <c r="E2735" t="s">
        <v>4794</v>
      </c>
    </row>
    <row r="2736" spans="1:5" x14ac:dyDescent="0.25">
      <c r="A2736">
        <v>40000116</v>
      </c>
      <c r="B2736" t="s">
        <v>4795</v>
      </c>
      <c r="C2736" t="s">
        <v>4796</v>
      </c>
      <c r="D2736" t="s">
        <v>4796</v>
      </c>
      <c r="E2736" t="s">
        <v>4795</v>
      </c>
    </row>
    <row r="2737" spans="1:5" x14ac:dyDescent="0.25">
      <c r="A2737">
        <v>40000117</v>
      </c>
      <c r="B2737" t="s">
        <v>4797</v>
      </c>
      <c r="C2737" t="s">
        <v>4797</v>
      </c>
      <c r="D2737" t="s">
        <v>4797</v>
      </c>
      <c r="E2737" t="s">
        <v>4797</v>
      </c>
    </row>
    <row r="2738" spans="1:5" x14ac:dyDescent="0.25">
      <c r="A2738">
        <v>40000118</v>
      </c>
      <c r="B2738" t="s">
        <v>4713</v>
      </c>
      <c r="C2738" t="s">
        <v>4713</v>
      </c>
      <c r="D2738" t="s">
        <v>4713</v>
      </c>
      <c r="E2738" t="s">
        <v>4713</v>
      </c>
    </row>
    <row r="2739" spans="1:5" x14ac:dyDescent="0.25">
      <c r="A2739">
        <v>40000119</v>
      </c>
      <c r="B2739" t="s">
        <v>4798</v>
      </c>
      <c r="C2739" t="s">
        <v>4798</v>
      </c>
      <c r="D2739" t="s">
        <v>4798</v>
      </c>
      <c r="E2739" t="s">
        <v>4798</v>
      </c>
    </row>
    <row r="2740" spans="1:5" x14ac:dyDescent="0.25">
      <c r="A2740">
        <v>40000120</v>
      </c>
      <c r="B2740" t="s">
        <v>4794</v>
      </c>
      <c r="C2740" t="s">
        <v>4794</v>
      </c>
      <c r="D2740" t="s">
        <v>4794</v>
      </c>
      <c r="E2740" t="s">
        <v>4794</v>
      </c>
    </row>
    <row r="2741" spans="1:5" x14ac:dyDescent="0.25">
      <c r="A2741">
        <v>40000121</v>
      </c>
      <c r="B2741" t="s">
        <v>4799</v>
      </c>
      <c r="C2741" t="s">
        <v>4799</v>
      </c>
      <c r="D2741" t="s">
        <v>4799</v>
      </c>
      <c r="E2741" t="s">
        <v>4799</v>
      </c>
    </row>
    <row r="2742" spans="1:5" x14ac:dyDescent="0.25">
      <c r="A2742">
        <v>40000122</v>
      </c>
      <c r="B2742" t="s">
        <v>4800</v>
      </c>
      <c r="C2742" t="s">
        <v>4800</v>
      </c>
      <c r="D2742" t="s">
        <v>4800</v>
      </c>
      <c r="E2742" t="s">
        <v>4800</v>
      </c>
    </row>
    <row r="2743" spans="1:5" x14ac:dyDescent="0.25">
      <c r="A2743">
        <v>40000123</v>
      </c>
      <c r="B2743" t="s">
        <v>4801</v>
      </c>
      <c r="C2743" t="s">
        <v>4801</v>
      </c>
      <c r="D2743" t="s">
        <v>4801</v>
      </c>
      <c r="E2743" t="s">
        <v>4801</v>
      </c>
    </row>
    <row r="2744" spans="1:5" x14ac:dyDescent="0.25">
      <c r="A2744">
        <v>40000124</v>
      </c>
      <c r="B2744" t="s">
        <v>4800</v>
      </c>
      <c r="C2744" t="s">
        <v>4800</v>
      </c>
      <c r="D2744" t="s">
        <v>4800</v>
      </c>
      <c r="E2744" t="s">
        <v>4800</v>
      </c>
    </row>
    <row r="2745" spans="1:5" x14ac:dyDescent="0.25">
      <c r="A2745">
        <v>40000125</v>
      </c>
      <c r="B2745" t="s">
        <v>4800</v>
      </c>
      <c r="C2745" t="s">
        <v>4800</v>
      </c>
      <c r="D2745" t="s">
        <v>4800</v>
      </c>
      <c r="E2745" t="s">
        <v>4800</v>
      </c>
    </row>
    <row r="2746" spans="1:5" x14ac:dyDescent="0.25">
      <c r="A2746">
        <v>40000126</v>
      </c>
      <c r="B2746" t="s">
        <v>4800</v>
      </c>
      <c r="C2746" t="s">
        <v>4800</v>
      </c>
      <c r="D2746" t="s">
        <v>4800</v>
      </c>
      <c r="E2746" t="s">
        <v>4800</v>
      </c>
    </row>
    <row r="2747" spans="1:5" x14ac:dyDescent="0.25">
      <c r="A2747">
        <v>40000127</v>
      </c>
      <c r="B2747" t="s">
        <v>4802</v>
      </c>
      <c r="C2747" t="s">
        <v>4803</v>
      </c>
      <c r="D2747" t="s">
        <v>4803</v>
      </c>
      <c r="E2747" t="s">
        <v>4802</v>
      </c>
    </row>
    <row r="2748" spans="1:5" x14ac:dyDescent="0.25">
      <c r="A2748">
        <v>40000128</v>
      </c>
      <c r="B2748" t="s">
        <v>4804</v>
      </c>
      <c r="C2748" t="s">
        <v>4804</v>
      </c>
      <c r="D2748" t="s">
        <v>4804</v>
      </c>
      <c r="E2748" t="s">
        <v>4804</v>
      </c>
    </row>
    <row r="2749" spans="1:5" x14ac:dyDescent="0.25">
      <c r="A2749">
        <v>40000129</v>
      </c>
      <c r="B2749" t="s">
        <v>4805</v>
      </c>
      <c r="C2749" t="s">
        <v>4805</v>
      </c>
      <c r="D2749" t="s">
        <v>4805</v>
      </c>
      <c r="E2749" t="s">
        <v>4805</v>
      </c>
    </row>
    <row r="2750" spans="1:5" x14ac:dyDescent="0.25">
      <c r="A2750">
        <v>40000130</v>
      </c>
      <c r="B2750" t="s">
        <v>4806</v>
      </c>
      <c r="C2750" t="s">
        <v>4806</v>
      </c>
      <c r="D2750" t="s">
        <v>4806</v>
      </c>
      <c r="E2750" t="s">
        <v>4806</v>
      </c>
    </row>
    <row r="2751" spans="1:5" x14ac:dyDescent="0.25">
      <c r="A2751">
        <v>40000131</v>
      </c>
      <c r="B2751" t="s">
        <v>4807</v>
      </c>
      <c r="C2751" t="s">
        <v>4807</v>
      </c>
      <c r="D2751" t="s">
        <v>4807</v>
      </c>
      <c r="E2751" t="s">
        <v>4807</v>
      </c>
    </row>
    <row r="2752" spans="1:5" x14ac:dyDescent="0.25">
      <c r="A2752">
        <v>40000132</v>
      </c>
      <c r="B2752" t="s">
        <v>4808</v>
      </c>
      <c r="C2752" t="s">
        <v>4809</v>
      </c>
      <c r="D2752" t="s">
        <v>4809</v>
      </c>
      <c r="E2752" t="s">
        <v>4808</v>
      </c>
    </row>
    <row r="2753" spans="1:5" x14ac:dyDescent="0.25">
      <c r="A2753">
        <v>40000133</v>
      </c>
      <c r="B2753" t="s">
        <v>4810</v>
      </c>
      <c r="C2753" t="s">
        <v>4810</v>
      </c>
      <c r="D2753" t="s">
        <v>4810</v>
      </c>
      <c r="E2753" t="s">
        <v>4810</v>
      </c>
    </row>
    <row r="2754" spans="1:5" x14ac:dyDescent="0.25">
      <c r="A2754">
        <v>40000134</v>
      </c>
      <c r="B2754" t="s">
        <v>4811</v>
      </c>
      <c r="C2754" t="s">
        <v>4811</v>
      </c>
      <c r="D2754" t="s">
        <v>4811</v>
      </c>
      <c r="E2754" t="s">
        <v>4811</v>
      </c>
    </row>
    <row r="2755" spans="1:5" x14ac:dyDescent="0.25">
      <c r="A2755">
        <v>40000136</v>
      </c>
      <c r="B2755" t="s">
        <v>4812</v>
      </c>
      <c r="C2755" t="s">
        <v>1245</v>
      </c>
      <c r="D2755" t="s">
        <v>1245</v>
      </c>
      <c r="E2755" t="s">
        <v>4812</v>
      </c>
    </row>
    <row r="2756" spans="1:5" x14ac:dyDescent="0.25">
      <c r="A2756">
        <v>40000137</v>
      </c>
      <c r="B2756" t="s">
        <v>4813</v>
      </c>
      <c r="C2756" t="s">
        <v>4814</v>
      </c>
      <c r="D2756" t="s">
        <v>4814</v>
      </c>
      <c r="E2756" t="s">
        <v>4813</v>
      </c>
    </row>
    <row r="2757" spans="1:5" x14ac:dyDescent="0.25">
      <c r="A2757">
        <v>40000138</v>
      </c>
      <c r="B2757" t="s">
        <v>4815</v>
      </c>
      <c r="C2757" t="s">
        <v>4815</v>
      </c>
      <c r="D2757" t="s">
        <v>4815</v>
      </c>
      <c r="E2757" t="s">
        <v>4815</v>
      </c>
    </row>
    <row r="2758" spans="1:5" x14ac:dyDescent="0.25">
      <c r="A2758">
        <v>40000139</v>
      </c>
      <c r="B2758" t="s">
        <v>4816</v>
      </c>
      <c r="C2758" t="s">
        <v>4817</v>
      </c>
      <c r="D2758" t="s">
        <v>4817</v>
      </c>
      <c r="E2758" t="s">
        <v>4816</v>
      </c>
    </row>
    <row r="2759" spans="1:5" x14ac:dyDescent="0.25">
      <c r="A2759">
        <v>40000140</v>
      </c>
      <c r="B2759" t="s">
        <v>4818</v>
      </c>
      <c r="C2759" t="s">
        <v>4818</v>
      </c>
      <c r="D2759" t="s">
        <v>4818</v>
      </c>
      <c r="E2759" t="s">
        <v>4818</v>
      </c>
    </row>
    <row r="2760" spans="1:5" x14ac:dyDescent="0.25">
      <c r="A2760">
        <v>40000141</v>
      </c>
      <c r="B2760" t="s">
        <v>4819</v>
      </c>
      <c r="C2760" t="s">
        <v>4819</v>
      </c>
      <c r="D2760" t="s">
        <v>4819</v>
      </c>
      <c r="E2760" t="s">
        <v>4819</v>
      </c>
    </row>
    <row r="2761" spans="1:5" x14ac:dyDescent="0.25">
      <c r="A2761">
        <v>40000142</v>
      </c>
      <c r="B2761" t="s">
        <v>4820</v>
      </c>
      <c r="C2761" t="s">
        <v>4820</v>
      </c>
      <c r="D2761" t="s">
        <v>4820</v>
      </c>
      <c r="E2761" t="s">
        <v>4820</v>
      </c>
    </row>
    <row r="2762" spans="1:5" x14ac:dyDescent="0.25">
      <c r="A2762">
        <v>40000143</v>
      </c>
      <c r="B2762" t="s">
        <v>4821</v>
      </c>
      <c r="C2762" t="s">
        <v>4822</v>
      </c>
      <c r="D2762" t="s">
        <v>4822</v>
      </c>
      <c r="E2762" t="s">
        <v>4821</v>
      </c>
    </row>
    <row r="2763" spans="1:5" x14ac:dyDescent="0.25">
      <c r="A2763">
        <v>40000144</v>
      </c>
      <c r="B2763" t="s">
        <v>4823</v>
      </c>
      <c r="C2763" t="s">
        <v>4824</v>
      </c>
      <c r="D2763" t="s">
        <v>4824</v>
      </c>
      <c r="E2763" t="s">
        <v>4823</v>
      </c>
    </row>
    <row r="2764" spans="1:5" x14ac:dyDescent="0.25">
      <c r="A2764">
        <v>40000145</v>
      </c>
      <c r="B2764" t="s">
        <v>4825</v>
      </c>
      <c r="C2764" t="s">
        <v>4826</v>
      </c>
      <c r="D2764" t="s">
        <v>4826</v>
      </c>
      <c r="E2764" t="s">
        <v>4825</v>
      </c>
    </row>
    <row r="2765" spans="1:5" x14ac:dyDescent="0.25">
      <c r="A2765">
        <v>40000146</v>
      </c>
      <c r="B2765" t="s">
        <v>4827</v>
      </c>
      <c r="C2765" t="s">
        <v>4826</v>
      </c>
      <c r="D2765" t="s">
        <v>4826</v>
      </c>
      <c r="E2765" t="s">
        <v>4827</v>
      </c>
    </row>
    <row r="2766" spans="1:5" x14ac:dyDescent="0.25">
      <c r="A2766">
        <v>40000147</v>
      </c>
      <c r="B2766" t="s">
        <v>4828</v>
      </c>
      <c r="C2766" t="s">
        <v>4826</v>
      </c>
      <c r="D2766" t="s">
        <v>4826</v>
      </c>
      <c r="E2766" t="s">
        <v>4828</v>
      </c>
    </row>
    <row r="2767" spans="1:5" x14ac:dyDescent="0.25">
      <c r="A2767">
        <v>40000148</v>
      </c>
      <c r="B2767" t="s">
        <v>4829</v>
      </c>
      <c r="C2767" t="s">
        <v>4830</v>
      </c>
      <c r="D2767" t="s">
        <v>4830</v>
      </c>
      <c r="E2767" t="s">
        <v>4829</v>
      </c>
    </row>
    <row r="2768" spans="1:5" x14ac:dyDescent="0.25">
      <c r="A2768">
        <v>40000149</v>
      </c>
      <c r="B2768" t="s">
        <v>4831</v>
      </c>
      <c r="C2768" t="s">
        <v>4832</v>
      </c>
      <c r="D2768" t="s">
        <v>4832</v>
      </c>
      <c r="E2768" t="s">
        <v>4831</v>
      </c>
    </row>
    <row r="2769" spans="1:5" x14ac:dyDescent="0.25">
      <c r="A2769">
        <v>40000150</v>
      </c>
      <c r="B2769" t="s">
        <v>1102</v>
      </c>
      <c r="C2769" t="s">
        <v>1102</v>
      </c>
      <c r="D2769" t="s">
        <v>1102</v>
      </c>
      <c r="E2769" t="s">
        <v>1102</v>
      </c>
    </row>
    <row r="2770" spans="1:5" x14ac:dyDescent="0.25">
      <c r="A2770">
        <v>40000151</v>
      </c>
      <c r="B2770" t="s">
        <v>4787</v>
      </c>
      <c r="C2770" t="s">
        <v>4787</v>
      </c>
      <c r="D2770" t="s">
        <v>4787</v>
      </c>
      <c r="E2770" t="s">
        <v>4787</v>
      </c>
    </row>
    <row r="2771" spans="1:5" x14ac:dyDescent="0.25">
      <c r="A2771">
        <v>40000152</v>
      </c>
      <c r="B2771" t="s">
        <v>4833</v>
      </c>
      <c r="C2771" t="s">
        <v>4834</v>
      </c>
      <c r="D2771" t="s">
        <v>4834</v>
      </c>
      <c r="E2771" t="s">
        <v>4833</v>
      </c>
    </row>
    <row r="2772" spans="1:5" x14ac:dyDescent="0.25">
      <c r="A2772">
        <v>40000153</v>
      </c>
      <c r="B2772" t="s">
        <v>4835</v>
      </c>
      <c r="C2772" t="s">
        <v>4836</v>
      </c>
      <c r="D2772" t="s">
        <v>4836</v>
      </c>
      <c r="E2772" t="s">
        <v>4835</v>
      </c>
    </row>
    <row r="2773" spans="1:5" x14ac:dyDescent="0.25">
      <c r="A2773">
        <v>40000154</v>
      </c>
      <c r="B2773" t="s">
        <v>4837</v>
      </c>
      <c r="C2773" t="s">
        <v>4838</v>
      </c>
      <c r="D2773" t="s">
        <v>4838</v>
      </c>
      <c r="E2773" t="s">
        <v>4837</v>
      </c>
    </row>
    <row r="2774" spans="1:5" x14ac:dyDescent="0.25">
      <c r="A2774">
        <v>40000155</v>
      </c>
      <c r="B2774" t="s">
        <v>4821</v>
      </c>
      <c r="C2774" t="s">
        <v>4821</v>
      </c>
      <c r="D2774" t="s">
        <v>4821</v>
      </c>
      <c r="E2774" t="s">
        <v>4821</v>
      </c>
    </row>
    <row r="2775" spans="1:5" x14ac:dyDescent="0.25">
      <c r="A2775">
        <v>40000156</v>
      </c>
      <c r="B2775" t="s">
        <v>4839</v>
      </c>
      <c r="C2775" t="s">
        <v>4839</v>
      </c>
      <c r="D2775" t="s">
        <v>4839</v>
      </c>
      <c r="E2775" t="s">
        <v>4839</v>
      </c>
    </row>
    <row r="2776" spans="1:5" x14ac:dyDescent="0.25">
      <c r="A2776">
        <v>40000157</v>
      </c>
      <c r="B2776" t="s">
        <v>4840</v>
      </c>
      <c r="C2776" t="s">
        <v>4840</v>
      </c>
      <c r="D2776" t="s">
        <v>4840</v>
      </c>
      <c r="E2776" t="s">
        <v>4840</v>
      </c>
    </row>
    <row r="2777" spans="1:5" x14ac:dyDescent="0.25">
      <c r="A2777">
        <v>40000158</v>
      </c>
      <c r="B2777" t="s">
        <v>4841</v>
      </c>
      <c r="C2777" t="s">
        <v>4841</v>
      </c>
      <c r="D2777" t="s">
        <v>4841</v>
      </c>
      <c r="E2777" t="s">
        <v>4841</v>
      </c>
    </row>
    <row r="2778" spans="1:5" x14ac:dyDescent="0.25">
      <c r="A2778">
        <v>40000159</v>
      </c>
      <c r="B2778" t="s">
        <v>4842</v>
      </c>
      <c r="C2778" t="s">
        <v>4843</v>
      </c>
      <c r="D2778" t="s">
        <v>4843</v>
      </c>
      <c r="E2778" t="s">
        <v>4842</v>
      </c>
    </row>
    <row r="2779" spans="1:5" x14ac:dyDescent="0.25">
      <c r="A2779">
        <v>40000160</v>
      </c>
      <c r="B2779" t="s">
        <v>4844</v>
      </c>
      <c r="C2779" t="s">
        <v>4845</v>
      </c>
      <c r="D2779" t="s">
        <v>4845</v>
      </c>
      <c r="E2779" t="s">
        <v>4844</v>
      </c>
    </row>
    <row r="2780" spans="1:5" x14ac:dyDescent="0.25">
      <c r="A2780">
        <v>40000161</v>
      </c>
      <c r="B2780" t="s">
        <v>4804</v>
      </c>
      <c r="C2780" t="s">
        <v>4846</v>
      </c>
      <c r="D2780" t="s">
        <v>4846</v>
      </c>
      <c r="E2780" t="s">
        <v>4804</v>
      </c>
    </row>
    <row r="2781" spans="1:5" x14ac:dyDescent="0.25">
      <c r="A2781">
        <v>40000162</v>
      </c>
      <c r="B2781" t="s">
        <v>4847</v>
      </c>
      <c r="C2781" t="s">
        <v>4847</v>
      </c>
      <c r="D2781" t="s">
        <v>4847</v>
      </c>
      <c r="E2781" t="s">
        <v>4847</v>
      </c>
    </row>
    <row r="2782" spans="1:5" x14ac:dyDescent="0.25">
      <c r="A2782">
        <v>40000163</v>
      </c>
      <c r="B2782" t="s">
        <v>4848</v>
      </c>
      <c r="C2782" t="s">
        <v>4848</v>
      </c>
      <c r="D2782" t="s">
        <v>4848</v>
      </c>
      <c r="E2782" t="s">
        <v>4848</v>
      </c>
    </row>
    <row r="2783" spans="1:5" x14ac:dyDescent="0.25">
      <c r="A2783">
        <v>40000164</v>
      </c>
      <c r="B2783" t="s">
        <v>4849</v>
      </c>
      <c r="C2783" t="s">
        <v>4826</v>
      </c>
      <c r="D2783" t="s">
        <v>4826</v>
      </c>
      <c r="E2783" t="s">
        <v>4849</v>
      </c>
    </row>
    <row r="2784" spans="1:5" x14ac:dyDescent="0.25">
      <c r="A2784">
        <v>40000165</v>
      </c>
      <c r="B2784" t="s">
        <v>4850</v>
      </c>
      <c r="C2784" t="s">
        <v>4851</v>
      </c>
      <c r="D2784" t="s">
        <v>4851</v>
      </c>
      <c r="E2784" t="s">
        <v>4850</v>
      </c>
    </row>
    <row r="2785" spans="1:5" x14ac:dyDescent="0.25">
      <c r="A2785">
        <v>40000166</v>
      </c>
      <c r="B2785" t="s">
        <v>4852</v>
      </c>
      <c r="C2785" t="s">
        <v>4852</v>
      </c>
      <c r="D2785" t="s">
        <v>4852</v>
      </c>
      <c r="E2785" t="s">
        <v>4852</v>
      </c>
    </row>
    <row r="2786" spans="1:5" x14ac:dyDescent="0.25">
      <c r="A2786">
        <v>40000167</v>
      </c>
      <c r="B2786" t="s">
        <v>4853</v>
      </c>
      <c r="C2786" t="s">
        <v>4853</v>
      </c>
      <c r="D2786" t="s">
        <v>4853</v>
      </c>
      <c r="E2786" t="s">
        <v>4853</v>
      </c>
    </row>
    <row r="2787" spans="1:5" x14ac:dyDescent="0.25">
      <c r="A2787">
        <v>40000168</v>
      </c>
      <c r="B2787" t="s">
        <v>4854</v>
      </c>
      <c r="C2787" t="s">
        <v>4854</v>
      </c>
      <c r="D2787" t="s">
        <v>4854</v>
      </c>
      <c r="E2787" t="s">
        <v>4854</v>
      </c>
    </row>
    <row r="2788" spans="1:5" x14ac:dyDescent="0.25">
      <c r="A2788">
        <v>40000169</v>
      </c>
      <c r="B2788" t="s">
        <v>4855</v>
      </c>
      <c r="C2788" t="s">
        <v>4856</v>
      </c>
      <c r="D2788" t="s">
        <v>4856</v>
      </c>
      <c r="E2788" t="s">
        <v>4855</v>
      </c>
    </row>
    <row r="2789" spans="1:5" x14ac:dyDescent="0.25">
      <c r="A2789">
        <v>40000170</v>
      </c>
      <c r="B2789" t="s">
        <v>4857</v>
      </c>
      <c r="C2789" t="s">
        <v>4858</v>
      </c>
      <c r="D2789" t="s">
        <v>4858</v>
      </c>
      <c r="E2789" t="s">
        <v>4857</v>
      </c>
    </row>
    <row r="2790" spans="1:5" x14ac:dyDescent="0.25">
      <c r="A2790">
        <v>40000171</v>
      </c>
      <c r="B2790" t="s">
        <v>4859</v>
      </c>
      <c r="C2790" t="s">
        <v>4859</v>
      </c>
      <c r="D2790" t="s">
        <v>4859</v>
      </c>
      <c r="E2790" t="s">
        <v>4859</v>
      </c>
    </row>
    <row r="2791" spans="1:5" x14ac:dyDescent="0.25">
      <c r="A2791">
        <v>40000172</v>
      </c>
      <c r="B2791" t="s">
        <v>4860</v>
      </c>
      <c r="C2791" t="s">
        <v>4860</v>
      </c>
      <c r="D2791" t="s">
        <v>4860</v>
      </c>
      <c r="E2791" t="s">
        <v>4860</v>
      </c>
    </row>
    <row r="2792" spans="1:5" x14ac:dyDescent="0.25">
      <c r="A2792">
        <v>40000173</v>
      </c>
      <c r="B2792" t="s">
        <v>4861</v>
      </c>
      <c r="C2792" t="s">
        <v>4861</v>
      </c>
      <c r="D2792" t="s">
        <v>4861</v>
      </c>
      <c r="E2792" t="s">
        <v>4861</v>
      </c>
    </row>
    <row r="2793" spans="1:5" x14ac:dyDescent="0.25">
      <c r="A2793">
        <v>40000174</v>
      </c>
      <c r="B2793" t="s">
        <v>4862</v>
      </c>
      <c r="C2793" t="s">
        <v>4863</v>
      </c>
      <c r="D2793" t="s">
        <v>4863</v>
      </c>
      <c r="E2793" t="s">
        <v>4862</v>
      </c>
    </row>
    <row r="2794" spans="1:5" x14ac:dyDescent="0.25">
      <c r="A2794">
        <v>40000175</v>
      </c>
      <c r="B2794" t="s">
        <v>4864</v>
      </c>
      <c r="C2794" t="s">
        <v>4864</v>
      </c>
      <c r="D2794" t="s">
        <v>4864</v>
      </c>
      <c r="E2794" t="s">
        <v>4864</v>
      </c>
    </row>
    <row r="2795" spans="1:5" x14ac:dyDescent="0.25">
      <c r="A2795">
        <v>40000176</v>
      </c>
      <c r="B2795" t="s">
        <v>4865</v>
      </c>
      <c r="C2795" t="s">
        <v>4866</v>
      </c>
      <c r="D2795" t="s">
        <v>4866</v>
      </c>
      <c r="E2795" t="s">
        <v>4865</v>
      </c>
    </row>
    <row r="2796" spans="1:5" x14ac:dyDescent="0.25">
      <c r="A2796">
        <v>40000177</v>
      </c>
      <c r="B2796" t="s">
        <v>4867</v>
      </c>
      <c r="C2796" t="s">
        <v>4867</v>
      </c>
      <c r="D2796" t="s">
        <v>4867</v>
      </c>
      <c r="E2796" t="s">
        <v>4867</v>
      </c>
    </row>
    <row r="2797" spans="1:5" x14ac:dyDescent="0.25">
      <c r="A2797">
        <v>40000178</v>
      </c>
      <c r="B2797" t="s">
        <v>4868</v>
      </c>
      <c r="C2797" t="s">
        <v>4868</v>
      </c>
      <c r="D2797" t="s">
        <v>4868</v>
      </c>
      <c r="E2797" t="s">
        <v>4868</v>
      </c>
    </row>
    <row r="2798" spans="1:5" x14ac:dyDescent="0.25">
      <c r="A2798">
        <v>40000179</v>
      </c>
      <c r="B2798" t="s">
        <v>4869</v>
      </c>
      <c r="C2798" t="s">
        <v>4870</v>
      </c>
      <c r="D2798" t="s">
        <v>4870</v>
      </c>
      <c r="E2798" t="s">
        <v>4869</v>
      </c>
    </row>
    <row r="2799" spans="1:5" x14ac:dyDescent="0.25">
      <c r="A2799">
        <v>40000180</v>
      </c>
      <c r="B2799" t="s">
        <v>4871</v>
      </c>
      <c r="C2799" t="s">
        <v>4870</v>
      </c>
      <c r="D2799" t="s">
        <v>4870</v>
      </c>
      <c r="E2799" t="s">
        <v>4871</v>
      </c>
    </row>
    <row r="2800" spans="1:5" x14ac:dyDescent="0.25">
      <c r="A2800">
        <v>40000181</v>
      </c>
      <c r="B2800" t="s">
        <v>4872</v>
      </c>
      <c r="C2800" t="s">
        <v>4873</v>
      </c>
      <c r="D2800" t="s">
        <v>4873</v>
      </c>
      <c r="E2800" t="s">
        <v>4872</v>
      </c>
    </row>
    <row r="2801" spans="1:5" x14ac:dyDescent="0.25">
      <c r="A2801">
        <v>40000182</v>
      </c>
      <c r="B2801" t="s">
        <v>4872</v>
      </c>
      <c r="C2801" t="s">
        <v>4873</v>
      </c>
      <c r="D2801" t="s">
        <v>4873</v>
      </c>
      <c r="E2801" t="s">
        <v>4872</v>
      </c>
    </row>
    <row r="2802" spans="1:5" x14ac:dyDescent="0.25">
      <c r="A2802">
        <v>40000183</v>
      </c>
      <c r="B2802" t="s">
        <v>4874</v>
      </c>
      <c r="C2802" t="s">
        <v>4875</v>
      </c>
      <c r="D2802" t="s">
        <v>4875</v>
      </c>
      <c r="E2802" t="s">
        <v>4874</v>
      </c>
    </row>
    <row r="2803" spans="1:5" x14ac:dyDescent="0.25">
      <c r="A2803">
        <v>40000184</v>
      </c>
      <c r="B2803" t="s">
        <v>4876</v>
      </c>
      <c r="C2803" t="s">
        <v>514</v>
      </c>
      <c r="D2803" t="s">
        <v>514</v>
      </c>
      <c r="E2803" t="s">
        <v>4876</v>
      </c>
    </row>
    <row r="2804" spans="1:5" x14ac:dyDescent="0.25">
      <c r="A2804">
        <v>40000185</v>
      </c>
      <c r="B2804" t="s">
        <v>4877</v>
      </c>
      <c r="C2804" t="s">
        <v>4878</v>
      </c>
      <c r="D2804" t="s">
        <v>4878</v>
      </c>
      <c r="E2804" t="s">
        <v>4877</v>
      </c>
    </row>
    <row r="2805" spans="1:5" x14ac:dyDescent="0.25">
      <c r="A2805">
        <v>40000186</v>
      </c>
      <c r="B2805" t="s">
        <v>4879</v>
      </c>
      <c r="C2805" t="s">
        <v>4878</v>
      </c>
      <c r="D2805" t="s">
        <v>4878</v>
      </c>
      <c r="E2805" t="s">
        <v>4879</v>
      </c>
    </row>
    <row r="2806" spans="1:5" x14ac:dyDescent="0.25">
      <c r="A2806">
        <v>40000187</v>
      </c>
      <c r="B2806" t="s">
        <v>4880</v>
      </c>
      <c r="C2806" t="s">
        <v>4881</v>
      </c>
      <c r="D2806" t="s">
        <v>4881</v>
      </c>
      <c r="E2806" t="s">
        <v>4880</v>
      </c>
    </row>
    <row r="2807" spans="1:5" x14ac:dyDescent="0.25">
      <c r="A2807">
        <v>40000188</v>
      </c>
      <c r="B2807" t="s">
        <v>4882</v>
      </c>
      <c r="C2807" t="s">
        <v>4883</v>
      </c>
      <c r="D2807" t="s">
        <v>4883</v>
      </c>
      <c r="E2807" t="s">
        <v>4882</v>
      </c>
    </row>
    <row r="2808" spans="1:5" x14ac:dyDescent="0.25">
      <c r="A2808">
        <v>40000189</v>
      </c>
      <c r="B2808" t="s">
        <v>4884</v>
      </c>
      <c r="C2808" t="s">
        <v>4885</v>
      </c>
      <c r="D2808" t="s">
        <v>4885</v>
      </c>
      <c r="E2808" t="s">
        <v>4884</v>
      </c>
    </row>
    <row r="2809" spans="1:5" x14ac:dyDescent="0.25">
      <c r="A2809">
        <v>40000190</v>
      </c>
      <c r="B2809" t="s">
        <v>4886</v>
      </c>
      <c r="C2809" t="s">
        <v>4887</v>
      </c>
      <c r="D2809" t="s">
        <v>4887</v>
      </c>
      <c r="E2809" t="s">
        <v>4886</v>
      </c>
    </row>
    <row r="2810" spans="1:5" x14ac:dyDescent="0.25">
      <c r="A2810">
        <v>40000191</v>
      </c>
      <c r="B2810" t="s">
        <v>4888</v>
      </c>
      <c r="C2810" t="s">
        <v>4889</v>
      </c>
      <c r="D2810" t="s">
        <v>4889</v>
      </c>
      <c r="E2810" t="s">
        <v>4888</v>
      </c>
    </row>
    <row r="2811" spans="1:5" x14ac:dyDescent="0.25">
      <c r="A2811">
        <v>40000192</v>
      </c>
      <c r="B2811" t="s">
        <v>4890</v>
      </c>
      <c r="C2811" t="s">
        <v>4890</v>
      </c>
      <c r="D2811" t="s">
        <v>4890</v>
      </c>
      <c r="E2811" t="s">
        <v>4890</v>
      </c>
    </row>
    <row r="2812" spans="1:5" x14ac:dyDescent="0.25">
      <c r="A2812">
        <v>40000193</v>
      </c>
      <c r="B2812" t="s">
        <v>4891</v>
      </c>
      <c r="C2812" t="s">
        <v>4892</v>
      </c>
      <c r="D2812" t="s">
        <v>4892</v>
      </c>
      <c r="E2812" t="s">
        <v>4891</v>
      </c>
    </row>
    <row r="2813" spans="1:5" x14ac:dyDescent="0.25">
      <c r="A2813">
        <v>40000194</v>
      </c>
      <c r="B2813" t="s">
        <v>4893</v>
      </c>
      <c r="C2813" t="s">
        <v>4894</v>
      </c>
      <c r="D2813" t="s">
        <v>4894</v>
      </c>
      <c r="E2813" t="s">
        <v>4893</v>
      </c>
    </row>
    <row r="2814" spans="1:5" x14ac:dyDescent="0.25">
      <c r="A2814">
        <v>40000195</v>
      </c>
      <c r="B2814" t="s">
        <v>4895</v>
      </c>
      <c r="C2814" t="s">
        <v>4895</v>
      </c>
      <c r="D2814" t="s">
        <v>4895</v>
      </c>
      <c r="E2814" t="s">
        <v>4895</v>
      </c>
    </row>
    <row r="2815" spans="1:5" x14ac:dyDescent="0.25">
      <c r="A2815">
        <v>40000196</v>
      </c>
      <c r="B2815" t="s">
        <v>4896</v>
      </c>
      <c r="C2815" t="s">
        <v>4897</v>
      </c>
      <c r="D2815" t="s">
        <v>4897</v>
      </c>
      <c r="E2815" t="s">
        <v>4896</v>
      </c>
    </row>
    <row r="2816" spans="1:5" x14ac:dyDescent="0.25">
      <c r="A2816">
        <v>40000197</v>
      </c>
      <c r="B2816" t="s">
        <v>4898</v>
      </c>
      <c r="C2816" t="s">
        <v>4897</v>
      </c>
      <c r="D2816" t="s">
        <v>4897</v>
      </c>
      <c r="E2816" t="s">
        <v>4898</v>
      </c>
    </row>
    <row r="2817" spans="1:5" x14ac:dyDescent="0.25">
      <c r="A2817">
        <v>40000198</v>
      </c>
      <c r="B2817" t="s">
        <v>4899</v>
      </c>
      <c r="C2817" t="s">
        <v>4900</v>
      </c>
      <c r="D2817" t="s">
        <v>4900</v>
      </c>
      <c r="E2817" t="s">
        <v>4899</v>
      </c>
    </row>
    <row r="2818" spans="1:5" x14ac:dyDescent="0.25">
      <c r="A2818">
        <v>40000199</v>
      </c>
      <c r="B2818" t="s">
        <v>4901</v>
      </c>
      <c r="C2818" t="s">
        <v>4902</v>
      </c>
      <c r="D2818" t="s">
        <v>4902</v>
      </c>
      <c r="E2818" t="s">
        <v>4901</v>
      </c>
    </row>
    <row r="2819" spans="1:5" x14ac:dyDescent="0.25">
      <c r="A2819">
        <v>40000200</v>
      </c>
      <c r="B2819" t="s">
        <v>4903</v>
      </c>
      <c r="C2819" t="s">
        <v>4904</v>
      </c>
      <c r="D2819" t="s">
        <v>4904</v>
      </c>
      <c r="E2819" t="s">
        <v>4903</v>
      </c>
    </row>
    <row r="2820" spans="1:5" x14ac:dyDescent="0.25">
      <c r="A2820">
        <v>40000201</v>
      </c>
      <c r="B2820" t="s">
        <v>4789</v>
      </c>
      <c r="C2820" t="s">
        <v>4789</v>
      </c>
      <c r="D2820" t="s">
        <v>4789</v>
      </c>
      <c r="E2820" t="s">
        <v>4789</v>
      </c>
    </row>
    <row r="2821" spans="1:5" x14ac:dyDescent="0.25">
      <c r="A2821">
        <v>40000202</v>
      </c>
      <c r="B2821" t="s">
        <v>4905</v>
      </c>
      <c r="C2821" t="s">
        <v>4905</v>
      </c>
      <c r="D2821" t="s">
        <v>4905</v>
      </c>
      <c r="E2821" t="s">
        <v>4905</v>
      </c>
    </row>
    <row r="2822" spans="1:5" x14ac:dyDescent="0.25">
      <c r="A2822">
        <v>40000203</v>
      </c>
      <c r="B2822" t="s">
        <v>4906</v>
      </c>
      <c r="C2822" t="s">
        <v>4906</v>
      </c>
      <c r="D2822" t="s">
        <v>4906</v>
      </c>
      <c r="E2822" t="s">
        <v>4906</v>
      </c>
    </row>
    <row r="2823" spans="1:5" x14ac:dyDescent="0.25">
      <c r="A2823">
        <v>40000204</v>
      </c>
      <c r="B2823" t="s">
        <v>4907</v>
      </c>
      <c r="C2823" t="s">
        <v>4907</v>
      </c>
      <c r="D2823" t="s">
        <v>4907</v>
      </c>
      <c r="E2823" t="s">
        <v>4907</v>
      </c>
    </row>
    <row r="2824" spans="1:5" x14ac:dyDescent="0.25">
      <c r="A2824">
        <v>40000205</v>
      </c>
      <c r="B2824" t="s">
        <v>4908</v>
      </c>
      <c r="C2824" t="s">
        <v>4909</v>
      </c>
      <c r="D2824" t="s">
        <v>4909</v>
      </c>
      <c r="E2824" t="s">
        <v>4908</v>
      </c>
    </row>
    <row r="2825" spans="1:5" x14ac:dyDescent="0.25">
      <c r="A2825">
        <v>40000206</v>
      </c>
      <c r="B2825" t="s">
        <v>4910</v>
      </c>
      <c r="C2825" t="s">
        <v>4911</v>
      </c>
      <c r="D2825" t="s">
        <v>4911</v>
      </c>
      <c r="E2825" t="s">
        <v>4910</v>
      </c>
    </row>
    <row r="2826" spans="1:5" x14ac:dyDescent="0.25">
      <c r="A2826">
        <v>40000207</v>
      </c>
      <c r="B2826" t="s">
        <v>4912</v>
      </c>
      <c r="C2826" t="s">
        <v>4913</v>
      </c>
      <c r="D2826" t="s">
        <v>4913</v>
      </c>
      <c r="E2826" t="s">
        <v>4912</v>
      </c>
    </row>
    <row r="2827" spans="1:5" x14ac:dyDescent="0.25">
      <c r="A2827">
        <v>40000208</v>
      </c>
      <c r="B2827" t="s">
        <v>4914</v>
      </c>
      <c r="C2827" t="s">
        <v>4915</v>
      </c>
      <c r="D2827" t="s">
        <v>4915</v>
      </c>
      <c r="E2827" t="s">
        <v>4914</v>
      </c>
    </row>
    <row r="2828" spans="1:5" x14ac:dyDescent="0.25">
      <c r="A2828">
        <v>40000209</v>
      </c>
      <c r="B2828" t="s">
        <v>4916</v>
      </c>
      <c r="C2828" t="s">
        <v>4917</v>
      </c>
      <c r="D2828" t="s">
        <v>4917</v>
      </c>
      <c r="E2828" t="s">
        <v>4916</v>
      </c>
    </row>
    <row r="2829" spans="1:5" x14ac:dyDescent="0.25">
      <c r="A2829">
        <v>40000210</v>
      </c>
      <c r="B2829" t="s">
        <v>4918</v>
      </c>
      <c r="C2829" t="s">
        <v>4917</v>
      </c>
      <c r="D2829" t="s">
        <v>4917</v>
      </c>
      <c r="E2829" t="s">
        <v>4918</v>
      </c>
    </row>
    <row r="2830" spans="1:5" x14ac:dyDescent="0.25">
      <c r="A2830">
        <v>40000211</v>
      </c>
      <c r="B2830" t="s">
        <v>4919</v>
      </c>
      <c r="C2830" t="s">
        <v>4919</v>
      </c>
      <c r="D2830" t="s">
        <v>4919</v>
      </c>
      <c r="E2830" t="s">
        <v>4919</v>
      </c>
    </row>
    <row r="2831" spans="1:5" x14ac:dyDescent="0.25">
      <c r="A2831">
        <v>40000212</v>
      </c>
      <c r="B2831" t="s">
        <v>4920</v>
      </c>
      <c r="C2831" t="s">
        <v>4921</v>
      </c>
      <c r="D2831" t="s">
        <v>4921</v>
      </c>
      <c r="E2831" t="s">
        <v>4920</v>
      </c>
    </row>
    <row r="2832" spans="1:5" x14ac:dyDescent="0.25">
      <c r="A2832">
        <v>40000213</v>
      </c>
      <c r="B2832" t="s">
        <v>4922</v>
      </c>
      <c r="C2832" t="s">
        <v>4922</v>
      </c>
      <c r="D2832" t="s">
        <v>4922</v>
      </c>
      <c r="E2832" t="s">
        <v>4922</v>
      </c>
    </row>
    <row r="2833" spans="1:5" x14ac:dyDescent="0.25">
      <c r="A2833">
        <v>40000214</v>
      </c>
      <c r="B2833" t="s">
        <v>4923</v>
      </c>
      <c r="C2833" t="s">
        <v>4924</v>
      </c>
      <c r="D2833" t="s">
        <v>4924</v>
      </c>
      <c r="E2833" t="s">
        <v>4923</v>
      </c>
    </row>
    <row r="2834" spans="1:5" x14ac:dyDescent="0.25">
      <c r="A2834">
        <v>40000215</v>
      </c>
      <c r="B2834" t="s">
        <v>4925</v>
      </c>
      <c r="C2834" t="s">
        <v>4925</v>
      </c>
      <c r="D2834" t="s">
        <v>4925</v>
      </c>
      <c r="E2834" t="s">
        <v>4925</v>
      </c>
    </row>
    <row r="2835" spans="1:5" x14ac:dyDescent="0.25">
      <c r="A2835">
        <v>40000216</v>
      </c>
      <c r="B2835" t="s">
        <v>4926</v>
      </c>
      <c r="C2835" t="s">
        <v>4826</v>
      </c>
      <c r="D2835" t="s">
        <v>4826</v>
      </c>
      <c r="E2835" t="s">
        <v>4926</v>
      </c>
    </row>
    <row r="2836" spans="1:5" x14ac:dyDescent="0.25">
      <c r="A2836">
        <v>40000217</v>
      </c>
      <c r="B2836" t="s">
        <v>4927</v>
      </c>
      <c r="C2836" t="s">
        <v>4928</v>
      </c>
      <c r="D2836" t="s">
        <v>4928</v>
      </c>
      <c r="E2836" t="s">
        <v>4927</v>
      </c>
    </row>
    <row r="2837" spans="1:5" x14ac:dyDescent="0.25">
      <c r="A2837">
        <v>40000218</v>
      </c>
      <c r="B2837" t="s">
        <v>4929</v>
      </c>
      <c r="C2837" t="s">
        <v>4929</v>
      </c>
      <c r="D2837" t="s">
        <v>4929</v>
      </c>
      <c r="E2837" t="s">
        <v>4929</v>
      </c>
    </row>
    <row r="2838" spans="1:5" x14ac:dyDescent="0.25">
      <c r="A2838">
        <v>40000219</v>
      </c>
      <c r="B2838" t="s">
        <v>4930</v>
      </c>
      <c r="C2838" t="s">
        <v>4930</v>
      </c>
      <c r="D2838" t="s">
        <v>4930</v>
      </c>
      <c r="E2838" t="s">
        <v>4930</v>
      </c>
    </row>
    <row r="2839" spans="1:5" x14ac:dyDescent="0.25">
      <c r="A2839">
        <v>40000220</v>
      </c>
      <c r="B2839" t="s">
        <v>4893</v>
      </c>
      <c r="C2839" t="s">
        <v>4894</v>
      </c>
      <c r="D2839" t="s">
        <v>4894</v>
      </c>
      <c r="E2839" t="s">
        <v>4893</v>
      </c>
    </row>
    <row r="2840" spans="1:5" x14ac:dyDescent="0.25">
      <c r="A2840">
        <v>40000221</v>
      </c>
      <c r="B2840" t="s">
        <v>4931</v>
      </c>
      <c r="C2840" t="s">
        <v>4932</v>
      </c>
      <c r="D2840" t="s">
        <v>4932</v>
      </c>
      <c r="E2840" t="s">
        <v>4931</v>
      </c>
    </row>
    <row r="2841" spans="1:5" x14ac:dyDescent="0.25">
      <c r="A2841">
        <v>40000222</v>
      </c>
      <c r="B2841" t="s">
        <v>4933</v>
      </c>
      <c r="C2841" t="s">
        <v>4934</v>
      </c>
      <c r="D2841" t="s">
        <v>4934</v>
      </c>
      <c r="E2841" t="s">
        <v>4933</v>
      </c>
    </row>
    <row r="2842" spans="1:5" x14ac:dyDescent="0.25">
      <c r="A2842">
        <v>40000223</v>
      </c>
      <c r="B2842" t="s">
        <v>4935</v>
      </c>
      <c r="C2842" t="s">
        <v>4936</v>
      </c>
      <c r="D2842" t="s">
        <v>4936</v>
      </c>
      <c r="E2842" t="s">
        <v>4935</v>
      </c>
    </row>
    <row r="2843" spans="1:5" x14ac:dyDescent="0.25">
      <c r="A2843">
        <v>40000224</v>
      </c>
      <c r="B2843" t="s">
        <v>4937</v>
      </c>
      <c r="C2843" t="s">
        <v>4913</v>
      </c>
      <c r="D2843" t="s">
        <v>4913</v>
      </c>
      <c r="E2843" t="s">
        <v>4937</v>
      </c>
    </row>
    <row r="2844" spans="1:5" x14ac:dyDescent="0.25">
      <c r="A2844">
        <v>40000225</v>
      </c>
      <c r="B2844" t="s">
        <v>4938</v>
      </c>
      <c r="C2844" t="s">
        <v>4939</v>
      </c>
      <c r="D2844" t="s">
        <v>4939</v>
      </c>
      <c r="E2844" t="s">
        <v>4938</v>
      </c>
    </row>
    <row r="2845" spans="1:5" x14ac:dyDescent="0.25">
      <c r="A2845">
        <v>40000226</v>
      </c>
      <c r="B2845" t="s">
        <v>4940</v>
      </c>
      <c r="C2845" t="s">
        <v>4941</v>
      </c>
      <c r="D2845" t="s">
        <v>4941</v>
      </c>
      <c r="E2845" t="s">
        <v>4940</v>
      </c>
    </row>
    <row r="2846" spans="1:5" x14ac:dyDescent="0.25">
      <c r="A2846">
        <v>40000227</v>
      </c>
      <c r="B2846" t="s">
        <v>4942</v>
      </c>
      <c r="C2846" t="s">
        <v>4915</v>
      </c>
      <c r="D2846" t="s">
        <v>4915</v>
      </c>
      <c r="E2846" t="s">
        <v>4942</v>
      </c>
    </row>
    <row r="2847" spans="1:5" x14ac:dyDescent="0.25">
      <c r="A2847">
        <v>40500001</v>
      </c>
      <c r="B2847" t="s">
        <v>4943</v>
      </c>
      <c r="C2847" t="s">
        <v>4944</v>
      </c>
      <c r="D2847" t="s">
        <v>4944</v>
      </c>
      <c r="E2847" t="s">
        <v>4943</v>
      </c>
    </row>
    <row r="2848" spans="1:5" x14ac:dyDescent="0.25">
      <c r="A2848">
        <v>40500002</v>
      </c>
      <c r="B2848" t="s">
        <v>4945</v>
      </c>
      <c r="C2848" t="s">
        <v>4946</v>
      </c>
      <c r="D2848" t="s">
        <v>4946</v>
      </c>
      <c r="E2848" t="s">
        <v>4945</v>
      </c>
    </row>
    <row r="2849" spans="1:5" x14ac:dyDescent="0.25">
      <c r="A2849">
        <v>40500003</v>
      </c>
      <c r="B2849" t="s">
        <v>4947</v>
      </c>
      <c r="C2849" t="s">
        <v>4948</v>
      </c>
      <c r="D2849" t="s">
        <v>4948</v>
      </c>
      <c r="E2849" t="s">
        <v>4947</v>
      </c>
    </row>
    <row r="2850" spans="1:5" x14ac:dyDescent="0.25">
      <c r="A2850">
        <v>40500004</v>
      </c>
      <c r="B2850" t="s">
        <v>4949</v>
      </c>
      <c r="C2850" t="s">
        <v>4950</v>
      </c>
      <c r="D2850" t="s">
        <v>4950</v>
      </c>
      <c r="E2850" t="s">
        <v>4949</v>
      </c>
    </row>
    <row r="2851" spans="1:5" x14ac:dyDescent="0.25">
      <c r="A2851">
        <v>40500005</v>
      </c>
      <c r="B2851" t="s">
        <v>4951</v>
      </c>
      <c r="C2851" t="s">
        <v>4950</v>
      </c>
      <c r="D2851" t="s">
        <v>4950</v>
      </c>
      <c r="E2851" t="s">
        <v>4951</v>
      </c>
    </row>
    <row r="2852" spans="1:5" x14ac:dyDescent="0.25">
      <c r="A2852">
        <v>40500006</v>
      </c>
      <c r="B2852" t="s">
        <v>4952</v>
      </c>
      <c r="C2852" t="s">
        <v>4950</v>
      </c>
      <c r="D2852" t="s">
        <v>4950</v>
      </c>
      <c r="E2852" t="s">
        <v>4952</v>
      </c>
    </row>
    <row r="2853" spans="1:5" x14ac:dyDescent="0.25">
      <c r="A2853">
        <v>40500007</v>
      </c>
      <c r="B2853" t="s">
        <v>4953</v>
      </c>
      <c r="C2853" t="s">
        <v>4954</v>
      </c>
      <c r="D2853" t="s">
        <v>4954</v>
      </c>
      <c r="E2853" t="s">
        <v>4953</v>
      </c>
    </row>
    <row r="2854" spans="1:5" x14ac:dyDescent="0.25">
      <c r="A2854">
        <v>40500008</v>
      </c>
      <c r="B2854" t="s">
        <v>4955</v>
      </c>
      <c r="C2854" t="s">
        <v>4956</v>
      </c>
      <c r="D2854" t="s">
        <v>4956</v>
      </c>
      <c r="E2854" t="s">
        <v>4955</v>
      </c>
    </row>
    <row r="2855" spans="1:5" x14ac:dyDescent="0.25">
      <c r="A2855">
        <v>40500009</v>
      </c>
      <c r="B2855" t="s">
        <v>4957</v>
      </c>
      <c r="C2855" t="s">
        <v>4958</v>
      </c>
      <c r="D2855" t="s">
        <v>4958</v>
      </c>
      <c r="E2855" t="s">
        <v>4957</v>
      </c>
    </row>
    <row r="2856" spans="1:5" x14ac:dyDescent="0.25">
      <c r="A2856">
        <v>40500010</v>
      </c>
      <c r="B2856" t="s">
        <v>4959</v>
      </c>
      <c r="C2856" t="s">
        <v>4960</v>
      </c>
      <c r="D2856" t="s">
        <v>4960</v>
      </c>
      <c r="E2856" t="s">
        <v>4959</v>
      </c>
    </row>
    <row r="2857" spans="1:5" x14ac:dyDescent="0.25">
      <c r="A2857">
        <v>40500011</v>
      </c>
      <c r="B2857" t="s">
        <v>4961</v>
      </c>
      <c r="C2857" t="s">
        <v>4956</v>
      </c>
      <c r="D2857" t="s">
        <v>4956</v>
      </c>
      <c r="E2857" t="s">
        <v>4961</v>
      </c>
    </row>
    <row r="2858" spans="1:5" x14ac:dyDescent="0.25">
      <c r="A2858">
        <v>40500012</v>
      </c>
      <c r="B2858" t="s">
        <v>4962</v>
      </c>
      <c r="C2858" t="s">
        <v>4963</v>
      </c>
      <c r="D2858" t="s">
        <v>4963</v>
      </c>
      <c r="E2858" t="s">
        <v>4962</v>
      </c>
    </row>
    <row r="2859" spans="1:5" x14ac:dyDescent="0.25">
      <c r="A2859">
        <v>40500013</v>
      </c>
      <c r="B2859" t="s">
        <v>4964</v>
      </c>
      <c r="C2859" t="s">
        <v>4963</v>
      </c>
      <c r="D2859" t="s">
        <v>4963</v>
      </c>
      <c r="E2859" t="s">
        <v>4964</v>
      </c>
    </row>
    <row r="2860" spans="1:5" x14ac:dyDescent="0.25">
      <c r="A2860">
        <v>40500014</v>
      </c>
      <c r="B2860" t="s">
        <v>4965</v>
      </c>
      <c r="C2860" t="s">
        <v>4966</v>
      </c>
      <c r="D2860" t="s">
        <v>4966</v>
      </c>
      <c r="E2860" t="s">
        <v>4965</v>
      </c>
    </row>
    <row r="2861" spans="1:5" x14ac:dyDescent="0.25">
      <c r="A2861">
        <v>40500015</v>
      </c>
      <c r="B2861" t="s">
        <v>4967</v>
      </c>
      <c r="C2861" t="s">
        <v>4968</v>
      </c>
      <c r="D2861" t="s">
        <v>4968</v>
      </c>
      <c r="E2861" t="s">
        <v>4967</v>
      </c>
    </row>
    <row r="2862" spans="1:5" x14ac:dyDescent="0.25">
      <c r="A2862">
        <v>40500016</v>
      </c>
      <c r="B2862" t="s">
        <v>4969</v>
      </c>
      <c r="C2862" t="s">
        <v>4970</v>
      </c>
      <c r="D2862" t="s">
        <v>4970</v>
      </c>
      <c r="E2862" t="s">
        <v>4969</v>
      </c>
    </row>
    <row r="2863" spans="1:5" x14ac:dyDescent="0.25">
      <c r="A2863">
        <v>40500017</v>
      </c>
      <c r="B2863" t="s">
        <v>4971</v>
      </c>
      <c r="C2863" t="s">
        <v>4972</v>
      </c>
      <c r="D2863" t="s">
        <v>4972</v>
      </c>
      <c r="E2863" t="s">
        <v>4971</v>
      </c>
    </row>
    <row r="2864" spans="1:5" x14ac:dyDescent="0.25">
      <c r="A2864">
        <v>40500018</v>
      </c>
      <c r="B2864" t="s">
        <v>4973</v>
      </c>
      <c r="C2864" t="s">
        <v>4973</v>
      </c>
      <c r="D2864" t="s">
        <v>4973</v>
      </c>
      <c r="E2864" t="s">
        <v>4973</v>
      </c>
    </row>
    <row r="2865" spans="1:5" x14ac:dyDescent="0.25">
      <c r="A2865">
        <v>40900001</v>
      </c>
      <c r="B2865" t="s">
        <v>4974</v>
      </c>
      <c r="C2865" t="s">
        <v>4975</v>
      </c>
      <c r="D2865" t="s">
        <v>4975</v>
      </c>
      <c r="E2865" t="s">
        <v>4974</v>
      </c>
    </row>
    <row r="2866" spans="1:5" x14ac:dyDescent="0.25">
      <c r="A2866">
        <v>40900002</v>
      </c>
      <c r="B2866" t="s">
        <v>4976</v>
      </c>
      <c r="C2866" t="s">
        <v>4977</v>
      </c>
      <c r="D2866" t="s">
        <v>4977</v>
      </c>
      <c r="E2866" t="s">
        <v>4976</v>
      </c>
    </row>
    <row r="2867" spans="1:5" x14ac:dyDescent="0.25">
      <c r="A2867">
        <v>40900003</v>
      </c>
      <c r="B2867" t="s">
        <v>4978</v>
      </c>
      <c r="C2867" t="s">
        <v>4979</v>
      </c>
      <c r="D2867" t="s">
        <v>4979</v>
      </c>
      <c r="E2867" t="s">
        <v>4978</v>
      </c>
    </row>
    <row r="2868" spans="1:5" x14ac:dyDescent="0.25">
      <c r="A2868">
        <v>40900004</v>
      </c>
      <c r="B2868" t="s">
        <v>4980</v>
      </c>
      <c r="C2868" t="s">
        <v>4975</v>
      </c>
      <c r="D2868" t="s">
        <v>4975</v>
      </c>
      <c r="E2868" t="s">
        <v>4980</v>
      </c>
    </row>
    <row r="2869" spans="1:5" x14ac:dyDescent="0.25">
      <c r="A2869">
        <v>40900005</v>
      </c>
      <c r="B2869" t="s">
        <v>4981</v>
      </c>
      <c r="C2869" t="s">
        <v>4979</v>
      </c>
      <c r="D2869" t="s">
        <v>4979</v>
      </c>
      <c r="E2869" t="s">
        <v>4981</v>
      </c>
    </row>
    <row r="2870" spans="1:5" x14ac:dyDescent="0.25">
      <c r="A2870">
        <v>40900006</v>
      </c>
      <c r="B2870" t="s">
        <v>4982</v>
      </c>
      <c r="C2870" t="s">
        <v>4977</v>
      </c>
      <c r="D2870" t="s">
        <v>4977</v>
      </c>
      <c r="E2870" t="s">
        <v>4982</v>
      </c>
    </row>
    <row r="2871" spans="1:5" x14ac:dyDescent="0.25">
      <c r="A2871">
        <v>41000001</v>
      </c>
      <c r="B2871" t="s">
        <v>4983</v>
      </c>
      <c r="C2871" t="s">
        <v>4984</v>
      </c>
      <c r="D2871" t="s">
        <v>4984</v>
      </c>
      <c r="E2871" t="s">
        <v>4983</v>
      </c>
    </row>
    <row r="2872" spans="1:5" x14ac:dyDescent="0.25">
      <c r="A2872">
        <v>41000002</v>
      </c>
      <c r="B2872" t="s">
        <v>4985</v>
      </c>
      <c r="C2872" t="s">
        <v>4986</v>
      </c>
      <c r="D2872" t="s">
        <v>4986</v>
      </c>
      <c r="E2872" t="s">
        <v>4985</v>
      </c>
    </row>
    <row r="2873" spans="1:5" x14ac:dyDescent="0.25">
      <c r="A2873">
        <v>41000003</v>
      </c>
      <c r="B2873" t="s">
        <v>4987</v>
      </c>
      <c r="C2873" t="s">
        <v>4988</v>
      </c>
      <c r="D2873" t="s">
        <v>4988</v>
      </c>
      <c r="E2873" t="s">
        <v>4987</v>
      </c>
    </row>
    <row r="2874" spans="1:5" x14ac:dyDescent="0.25">
      <c r="A2874">
        <v>41000004</v>
      </c>
      <c r="B2874" t="s">
        <v>4989</v>
      </c>
      <c r="C2874" t="s">
        <v>4990</v>
      </c>
      <c r="D2874" t="s">
        <v>4990</v>
      </c>
      <c r="E2874" t="s">
        <v>4989</v>
      </c>
    </row>
    <row r="2875" spans="1:5" x14ac:dyDescent="0.25">
      <c r="A2875">
        <v>41000005</v>
      </c>
      <c r="B2875" t="s">
        <v>4991</v>
      </c>
      <c r="C2875" t="s">
        <v>4992</v>
      </c>
      <c r="D2875" t="s">
        <v>4992</v>
      </c>
      <c r="E2875" t="s">
        <v>4991</v>
      </c>
    </row>
    <row r="2876" spans="1:5" x14ac:dyDescent="0.25">
      <c r="A2876">
        <v>41000006</v>
      </c>
      <c r="B2876" t="s">
        <v>4993</v>
      </c>
      <c r="C2876" t="s">
        <v>4992</v>
      </c>
      <c r="D2876" t="s">
        <v>4992</v>
      </c>
      <c r="E2876" t="s">
        <v>4993</v>
      </c>
    </row>
    <row r="2877" spans="1:5" x14ac:dyDescent="0.25">
      <c r="A2877">
        <v>41000007</v>
      </c>
      <c r="B2877" t="s">
        <v>4994</v>
      </c>
      <c r="C2877" t="s">
        <v>4995</v>
      </c>
      <c r="D2877" t="s">
        <v>4995</v>
      </c>
      <c r="E2877" t="s">
        <v>4994</v>
      </c>
    </row>
    <row r="2878" spans="1:5" x14ac:dyDescent="0.25">
      <c r="A2878">
        <v>41000008</v>
      </c>
      <c r="B2878" t="s">
        <v>4996</v>
      </c>
      <c r="C2878" t="s">
        <v>4997</v>
      </c>
      <c r="D2878" t="s">
        <v>4997</v>
      </c>
      <c r="E2878" t="s">
        <v>4996</v>
      </c>
    </row>
    <row r="2879" spans="1:5" x14ac:dyDescent="0.25">
      <c r="A2879">
        <v>41000009</v>
      </c>
      <c r="B2879" t="s">
        <v>4998</v>
      </c>
      <c r="C2879" t="s">
        <v>4999</v>
      </c>
      <c r="D2879" t="s">
        <v>4999</v>
      </c>
      <c r="E2879" t="s">
        <v>4998</v>
      </c>
    </row>
    <row r="2880" spans="1:5" x14ac:dyDescent="0.25">
      <c r="A2880">
        <v>41000010</v>
      </c>
      <c r="B2880" t="s">
        <v>5000</v>
      </c>
      <c r="C2880" t="s">
        <v>5001</v>
      </c>
      <c r="D2880" t="s">
        <v>5001</v>
      </c>
      <c r="E2880" t="s">
        <v>5000</v>
      </c>
    </row>
    <row r="2881" spans="1:5" x14ac:dyDescent="0.25">
      <c r="A2881">
        <v>41000011</v>
      </c>
      <c r="B2881" t="s">
        <v>5002</v>
      </c>
      <c r="C2881" t="s">
        <v>5003</v>
      </c>
      <c r="D2881" t="s">
        <v>5003</v>
      </c>
      <c r="E2881" t="s">
        <v>5002</v>
      </c>
    </row>
    <row r="2882" spans="1:5" x14ac:dyDescent="0.25">
      <c r="A2882">
        <v>41000012</v>
      </c>
      <c r="B2882" t="s">
        <v>5004</v>
      </c>
      <c r="C2882" t="s">
        <v>5003</v>
      </c>
      <c r="D2882" t="s">
        <v>5003</v>
      </c>
      <c r="E2882" t="s">
        <v>5004</v>
      </c>
    </row>
    <row r="2883" spans="1:5" x14ac:dyDescent="0.25">
      <c r="A2883">
        <v>41000013</v>
      </c>
      <c r="B2883" t="s">
        <v>5005</v>
      </c>
      <c r="C2883" t="s">
        <v>5006</v>
      </c>
      <c r="D2883" t="s">
        <v>5006</v>
      </c>
      <c r="E2883" t="s">
        <v>5005</v>
      </c>
    </row>
    <row r="2884" spans="1:5" x14ac:dyDescent="0.25">
      <c r="A2884">
        <v>41000014</v>
      </c>
      <c r="B2884" t="s">
        <v>5007</v>
      </c>
      <c r="C2884" t="s">
        <v>5008</v>
      </c>
      <c r="D2884" t="s">
        <v>5008</v>
      </c>
      <c r="E2884" t="s">
        <v>5007</v>
      </c>
    </row>
    <row r="2885" spans="1:5" x14ac:dyDescent="0.25">
      <c r="A2885">
        <v>41000015</v>
      </c>
      <c r="B2885" t="s">
        <v>5007</v>
      </c>
      <c r="C2885" t="s">
        <v>5007</v>
      </c>
      <c r="D2885" t="s">
        <v>5007</v>
      </c>
      <c r="E2885" t="s">
        <v>5007</v>
      </c>
    </row>
    <row r="2886" spans="1:5" x14ac:dyDescent="0.25">
      <c r="A2886">
        <v>41000016</v>
      </c>
      <c r="B2886" t="s">
        <v>4680</v>
      </c>
      <c r="C2886" t="s">
        <v>4680</v>
      </c>
      <c r="D2886" t="s">
        <v>4680</v>
      </c>
      <c r="E2886" t="s">
        <v>4680</v>
      </c>
    </row>
    <row r="2887" spans="1:5" x14ac:dyDescent="0.25">
      <c r="A2887">
        <v>41000017</v>
      </c>
      <c r="B2887" t="s">
        <v>4691</v>
      </c>
      <c r="C2887" t="s">
        <v>4691</v>
      </c>
      <c r="D2887" t="s">
        <v>4691</v>
      </c>
      <c r="E2887" t="s">
        <v>4691</v>
      </c>
    </row>
    <row r="2888" spans="1:5" x14ac:dyDescent="0.25">
      <c r="A2888">
        <v>41000018</v>
      </c>
      <c r="B2888" t="s">
        <v>4691</v>
      </c>
      <c r="C2888" t="s">
        <v>5008</v>
      </c>
      <c r="D2888" t="s">
        <v>5008</v>
      </c>
      <c r="E2888" t="s">
        <v>4691</v>
      </c>
    </row>
    <row r="2889" spans="1:5" x14ac:dyDescent="0.25">
      <c r="A2889">
        <v>41000019</v>
      </c>
      <c r="B2889" t="s">
        <v>5009</v>
      </c>
      <c r="C2889" t="s">
        <v>5010</v>
      </c>
      <c r="D2889" t="s">
        <v>5010</v>
      </c>
      <c r="E2889" t="s">
        <v>5009</v>
      </c>
    </row>
    <row r="2890" spans="1:5" x14ac:dyDescent="0.25">
      <c r="A2890">
        <v>41000020</v>
      </c>
      <c r="B2890" t="s">
        <v>5011</v>
      </c>
      <c r="C2890" t="s">
        <v>5012</v>
      </c>
      <c r="D2890" t="s">
        <v>5012</v>
      </c>
      <c r="E2890" t="s">
        <v>5011</v>
      </c>
    </row>
    <row r="2891" spans="1:5" x14ac:dyDescent="0.25">
      <c r="A2891">
        <v>41000021</v>
      </c>
      <c r="B2891" t="s">
        <v>5013</v>
      </c>
      <c r="C2891" t="s">
        <v>5013</v>
      </c>
      <c r="D2891" t="s">
        <v>5013</v>
      </c>
      <c r="E2891" t="s">
        <v>5013</v>
      </c>
    </row>
    <row r="2892" spans="1:5" x14ac:dyDescent="0.25">
      <c r="A2892">
        <v>41000022</v>
      </c>
      <c r="B2892" t="s">
        <v>5014</v>
      </c>
      <c r="C2892" t="s">
        <v>5015</v>
      </c>
      <c r="D2892" t="s">
        <v>5015</v>
      </c>
      <c r="E2892" t="s">
        <v>5014</v>
      </c>
    </row>
    <row r="2893" spans="1:5" x14ac:dyDescent="0.25">
      <c r="A2893">
        <v>41000023</v>
      </c>
      <c r="B2893" t="s">
        <v>5016</v>
      </c>
      <c r="C2893" t="s">
        <v>5017</v>
      </c>
      <c r="D2893" t="s">
        <v>5017</v>
      </c>
      <c r="E2893" t="s">
        <v>5016</v>
      </c>
    </row>
    <row r="2894" spans="1:5" x14ac:dyDescent="0.25">
      <c r="A2894">
        <v>41000024</v>
      </c>
      <c r="B2894" t="s">
        <v>5016</v>
      </c>
      <c r="C2894" t="s">
        <v>5017</v>
      </c>
      <c r="D2894" t="s">
        <v>5017</v>
      </c>
      <c r="E2894" t="s">
        <v>5016</v>
      </c>
    </row>
    <row r="2895" spans="1:5" x14ac:dyDescent="0.25">
      <c r="A2895">
        <v>41000025</v>
      </c>
      <c r="B2895" t="s">
        <v>5018</v>
      </c>
      <c r="C2895" t="s">
        <v>5019</v>
      </c>
      <c r="D2895" t="s">
        <v>5019</v>
      </c>
      <c r="E2895" t="s">
        <v>5018</v>
      </c>
    </row>
    <row r="2896" spans="1:5" x14ac:dyDescent="0.25">
      <c r="A2896">
        <v>41000026</v>
      </c>
      <c r="B2896" t="s">
        <v>5018</v>
      </c>
      <c r="C2896" t="s">
        <v>5020</v>
      </c>
      <c r="D2896" t="s">
        <v>5020</v>
      </c>
      <c r="E2896" t="s">
        <v>5018</v>
      </c>
    </row>
    <row r="2897" spans="1:5" x14ac:dyDescent="0.25">
      <c r="A2897">
        <v>41000027</v>
      </c>
      <c r="B2897" t="s">
        <v>5021</v>
      </c>
      <c r="C2897" t="s">
        <v>5008</v>
      </c>
      <c r="D2897" t="s">
        <v>5008</v>
      </c>
      <c r="E2897" t="s">
        <v>5021</v>
      </c>
    </row>
    <row r="2898" spans="1:5" x14ac:dyDescent="0.25">
      <c r="A2898">
        <v>41000028</v>
      </c>
      <c r="B2898" t="s">
        <v>5022</v>
      </c>
      <c r="C2898" t="s">
        <v>5022</v>
      </c>
      <c r="D2898" t="s">
        <v>5022</v>
      </c>
      <c r="E2898" t="s">
        <v>5022</v>
      </c>
    </row>
    <row r="2899" spans="1:5" x14ac:dyDescent="0.25">
      <c r="A2899">
        <v>42000017</v>
      </c>
      <c r="B2899" t="s">
        <v>5023</v>
      </c>
      <c r="C2899" t="s">
        <v>5023</v>
      </c>
      <c r="D2899" t="s">
        <v>5023</v>
      </c>
      <c r="E2899" t="s">
        <v>5023</v>
      </c>
    </row>
    <row r="2900" spans="1:5" x14ac:dyDescent="0.25">
      <c r="A2900">
        <v>42000018</v>
      </c>
      <c r="B2900" t="s">
        <v>5024</v>
      </c>
      <c r="C2900" t="s">
        <v>5025</v>
      </c>
      <c r="D2900" t="s">
        <v>5025</v>
      </c>
      <c r="E2900" t="s">
        <v>5024</v>
      </c>
    </row>
    <row r="2901" spans="1:5" x14ac:dyDescent="0.25">
      <c r="A2901">
        <v>42000019</v>
      </c>
      <c r="B2901" t="s">
        <v>5026</v>
      </c>
      <c r="C2901" t="s">
        <v>5026</v>
      </c>
      <c r="D2901" t="s">
        <v>5026</v>
      </c>
      <c r="E2901" t="s">
        <v>5026</v>
      </c>
    </row>
    <row r="2902" spans="1:5" x14ac:dyDescent="0.25">
      <c r="A2902">
        <v>42000020</v>
      </c>
      <c r="B2902" t="s">
        <v>5027</v>
      </c>
      <c r="C2902" t="s">
        <v>5028</v>
      </c>
      <c r="D2902" t="s">
        <v>5028</v>
      </c>
      <c r="E2902" t="s">
        <v>5027</v>
      </c>
    </row>
    <row r="2903" spans="1:5" x14ac:dyDescent="0.25">
      <c r="A2903">
        <v>42000021</v>
      </c>
      <c r="B2903" t="s">
        <v>5029</v>
      </c>
      <c r="C2903" t="s">
        <v>5030</v>
      </c>
      <c r="D2903" t="s">
        <v>5030</v>
      </c>
      <c r="E2903" t="s">
        <v>5029</v>
      </c>
    </row>
    <row r="2904" spans="1:5" x14ac:dyDescent="0.25">
      <c r="A2904">
        <v>42000022</v>
      </c>
      <c r="B2904" t="s">
        <v>5031</v>
      </c>
      <c r="C2904" t="s">
        <v>5032</v>
      </c>
      <c r="D2904" t="s">
        <v>5032</v>
      </c>
      <c r="E2904" t="s">
        <v>5031</v>
      </c>
    </row>
    <row r="2905" spans="1:5" x14ac:dyDescent="0.25">
      <c r="A2905">
        <v>42000024</v>
      </c>
      <c r="B2905" t="s">
        <v>4164</v>
      </c>
      <c r="C2905" t="s">
        <v>5033</v>
      </c>
      <c r="D2905" t="s">
        <v>5033</v>
      </c>
      <c r="E2905" t="s">
        <v>4164</v>
      </c>
    </row>
    <row r="2906" spans="1:5" x14ac:dyDescent="0.25">
      <c r="A2906">
        <v>42000045</v>
      </c>
      <c r="B2906" t="s">
        <v>5034</v>
      </c>
      <c r="C2906" t="s">
        <v>5034</v>
      </c>
      <c r="D2906" t="s">
        <v>5034</v>
      </c>
      <c r="E2906" t="s">
        <v>5034</v>
      </c>
    </row>
    <row r="2907" spans="1:5" x14ac:dyDescent="0.25">
      <c r="A2907">
        <v>42000046</v>
      </c>
      <c r="B2907" t="s">
        <v>5035</v>
      </c>
      <c r="C2907" t="s">
        <v>5035</v>
      </c>
      <c r="D2907" t="s">
        <v>5035</v>
      </c>
      <c r="E2907" t="s">
        <v>5035</v>
      </c>
    </row>
    <row r="2908" spans="1:5" x14ac:dyDescent="0.25">
      <c r="A2908">
        <v>42000047</v>
      </c>
      <c r="B2908" t="s">
        <v>5036</v>
      </c>
      <c r="C2908" t="s">
        <v>5036</v>
      </c>
      <c r="D2908" t="s">
        <v>5036</v>
      </c>
      <c r="E2908" t="s">
        <v>5036</v>
      </c>
    </row>
    <row r="2909" spans="1:5" x14ac:dyDescent="0.25">
      <c r="A2909">
        <v>42000048</v>
      </c>
      <c r="B2909" t="s">
        <v>5037</v>
      </c>
      <c r="C2909" t="s">
        <v>5037</v>
      </c>
      <c r="D2909" t="s">
        <v>5037</v>
      </c>
      <c r="E2909" t="s">
        <v>5037</v>
      </c>
    </row>
    <row r="2910" spans="1:5" x14ac:dyDescent="0.25">
      <c r="A2910">
        <v>42000049</v>
      </c>
      <c r="B2910" t="s">
        <v>5038</v>
      </c>
      <c r="C2910" t="s">
        <v>5038</v>
      </c>
      <c r="D2910" t="s">
        <v>5038</v>
      </c>
      <c r="E2910" t="s">
        <v>5038</v>
      </c>
    </row>
    <row r="2911" spans="1:5" x14ac:dyDescent="0.25">
      <c r="A2911">
        <v>42000050</v>
      </c>
      <c r="B2911" t="s">
        <v>5039</v>
      </c>
      <c r="C2911" t="s">
        <v>5039</v>
      </c>
      <c r="D2911" t="s">
        <v>5039</v>
      </c>
      <c r="E2911" t="s">
        <v>5039</v>
      </c>
    </row>
    <row r="2912" spans="1:5" x14ac:dyDescent="0.25">
      <c r="A2912">
        <v>42000051</v>
      </c>
      <c r="B2912" t="s">
        <v>5040</v>
      </c>
      <c r="C2912" t="s">
        <v>5040</v>
      </c>
      <c r="D2912" t="s">
        <v>5040</v>
      </c>
      <c r="E2912" t="s">
        <v>5040</v>
      </c>
    </row>
    <row r="2913" spans="1:5" x14ac:dyDescent="0.25">
      <c r="A2913">
        <v>42000052</v>
      </c>
      <c r="B2913" t="s">
        <v>5041</v>
      </c>
      <c r="C2913" t="s">
        <v>5041</v>
      </c>
      <c r="D2913" t="s">
        <v>5041</v>
      </c>
      <c r="E2913" t="s">
        <v>5041</v>
      </c>
    </row>
    <row r="2914" spans="1:5" x14ac:dyDescent="0.25">
      <c r="A2914">
        <v>42000055</v>
      </c>
      <c r="B2914" t="s">
        <v>5042</v>
      </c>
      <c r="C2914" t="s">
        <v>5043</v>
      </c>
      <c r="D2914" t="s">
        <v>5043</v>
      </c>
      <c r="E2914" t="s">
        <v>5042</v>
      </c>
    </row>
    <row r="2915" spans="1:5" x14ac:dyDescent="0.25">
      <c r="A2915">
        <v>42000056</v>
      </c>
      <c r="B2915" t="s">
        <v>5044</v>
      </c>
      <c r="C2915" t="s">
        <v>5044</v>
      </c>
      <c r="D2915" t="s">
        <v>5044</v>
      </c>
      <c r="E2915" t="s">
        <v>5044</v>
      </c>
    </row>
    <row r="2916" spans="1:5" x14ac:dyDescent="0.25">
      <c r="A2916">
        <v>42000057</v>
      </c>
      <c r="B2916" t="s">
        <v>5045</v>
      </c>
      <c r="C2916" t="s">
        <v>5046</v>
      </c>
      <c r="D2916" t="s">
        <v>5046</v>
      </c>
      <c r="E2916" t="s">
        <v>5045</v>
      </c>
    </row>
    <row r="2917" spans="1:5" x14ac:dyDescent="0.25">
      <c r="A2917">
        <v>42000058</v>
      </c>
      <c r="B2917" t="s">
        <v>5047</v>
      </c>
      <c r="C2917" t="s">
        <v>5047</v>
      </c>
      <c r="D2917" t="s">
        <v>5047</v>
      </c>
      <c r="E2917" t="s">
        <v>5047</v>
      </c>
    </row>
    <row r="2918" spans="1:5" x14ac:dyDescent="0.25">
      <c r="A2918">
        <v>42000059</v>
      </c>
      <c r="B2918" t="s">
        <v>5048</v>
      </c>
      <c r="C2918" t="s">
        <v>5048</v>
      </c>
      <c r="D2918" t="s">
        <v>5048</v>
      </c>
      <c r="E2918" t="s">
        <v>5048</v>
      </c>
    </row>
    <row r="2919" spans="1:5" x14ac:dyDescent="0.25">
      <c r="A2919">
        <v>42000060</v>
      </c>
      <c r="B2919" t="s">
        <v>5049</v>
      </c>
      <c r="C2919" t="s">
        <v>5050</v>
      </c>
      <c r="D2919" t="s">
        <v>5050</v>
      </c>
      <c r="E2919" t="s">
        <v>5049</v>
      </c>
    </row>
    <row r="2920" spans="1:5" x14ac:dyDescent="0.25">
      <c r="A2920">
        <v>42000061</v>
      </c>
      <c r="B2920" t="s">
        <v>5051</v>
      </c>
      <c r="C2920" t="s">
        <v>5051</v>
      </c>
      <c r="D2920" t="s">
        <v>5051</v>
      </c>
      <c r="E2920" t="s">
        <v>5051</v>
      </c>
    </row>
    <row r="2921" spans="1:5" x14ac:dyDescent="0.25">
      <c r="A2921">
        <v>42000062</v>
      </c>
      <c r="B2921" t="s">
        <v>5052</v>
      </c>
      <c r="C2921" t="s">
        <v>5052</v>
      </c>
      <c r="D2921" t="s">
        <v>5052</v>
      </c>
      <c r="E2921" t="s">
        <v>5052</v>
      </c>
    </row>
    <row r="2922" spans="1:5" x14ac:dyDescent="0.25">
      <c r="A2922">
        <v>42000063</v>
      </c>
      <c r="B2922" t="s">
        <v>5053</v>
      </c>
      <c r="C2922" t="s">
        <v>5053</v>
      </c>
      <c r="D2922" t="s">
        <v>5053</v>
      </c>
      <c r="E2922" t="s">
        <v>5053</v>
      </c>
    </row>
    <row r="2923" spans="1:5" x14ac:dyDescent="0.25">
      <c r="A2923">
        <v>42000064</v>
      </c>
      <c r="B2923" t="s">
        <v>5054</v>
      </c>
      <c r="C2923" t="s">
        <v>5054</v>
      </c>
      <c r="D2923" t="s">
        <v>5054</v>
      </c>
      <c r="E2923" t="s">
        <v>5054</v>
      </c>
    </row>
    <row r="2924" spans="1:5" x14ac:dyDescent="0.25">
      <c r="A2924">
        <v>42000065</v>
      </c>
      <c r="B2924" t="s">
        <v>5055</v>
      </c>
      <c r="C2924" t="s">
        <v>5055</v>
      </c>
      <c r="D2924" t="s">
        <v>5055</v>
      </c>
      <c r="E2924" t="s">
        <v>5055</v>
      </c>
    </row>
    <row r="2925" spans="1:5" x14ac:dyDescent="0.25">
      <c r="A2925">
        <v>42000066</v>
      </c>
      <c r="B2925" t="s">
        <v>5056</v>
      </c>
      <c r="C2925" t="s">
        <v>5056</v>
      </c>
      <c r="D2925" t="s">
        <v>5056</v>
      </c>
      <c r="E2925" t="s">
        <v>5056</v>
      </c>
    </row>
    <row r="2926" spans="1:5" x14ac:dyDescent="0.25">
      <c r="A2926">
        <v>42000067</v>
      </c>
      <c r="B2926" t="s">
        <v>5057</v>
      </c>
      <c r="C2926" t="s">
        <v>5057</v>
      </c>
      <c r="D2926" t="s">
        <v>5057</v>
      </c>
      <c r="E2926" t="s">
        <v>5057</v>
      </c>
    </row>
    <row r="2927" spans="1:5" x14ac:dyDescent="0.25">
      <c r="A2927">
        <v>42000069</v>
      </c>
      <c r="B2927" t="s">
        <v>396</v>
      </c>
      <c r="C2927" t="s">
        <v>396</v>
      </c>
      <c r="D2927" t="s">
        <v>396</v>
      </c>
      <c r="E2927" t="s">
        <v>396</v>
      </c>
    </row>
    <row r="2928" spans="1:5" x14ac:dyDescent="0.25">
      <c r="A2928">
        <v>42000070</v>
      </c>
      <c r="B2928" t="s">
        <v>395</v>
      </c>
      <c r="C2928" t="s">
        <v>395</v>
      </c>
      <c r="D2928" t="s">
        <v>395</v>
      </c>
      <c r="E2928" t="s">
        <v>395</v>
      </c>
    </row>
    <row r="2929" spans="1:5" x14ac:dyDescent="0.25">
      <c r="A2929">
        <v>42000071</v>
      </c>
      <c r="B2929" t="s">
        <v>396</v>
      </c>
      <c r="C2929" t="s">
        <v>396</v>
      </c>
      <c r="D2929" t="s">
        <v>396</v>
      </c>
      <c r="E2929" t="s">
        <v>396</v>
      </c>
    </row>
    <row r="2930" spans="1:5" x14ac:dyDescent="0.25">
      <c r="A2930">
        <v>42000072</v>
      </c>
      <c r="B2930" t="s">
        <v>395</v>
      </c>
      <c r="C2930" t="s">
        <v>395</v>
      </c>
      <c r="D2930" t="s">
        <v>395</v>
      </c>
      <c r="E2930" t="s">
        <v>395</v>
      </c>
    </row>
    <row r="2931" spans="1:5" x14ac:dyDescent="0.25">
      <c r="A2931">
        <v>42000073</v>
      </c>
      <c r="B2931" t="s">
        <v>5058</v>
      </c>
      <c r="C2931" t="s">
        <v>5059</v>
      </c>
      <c r="D2931" t="s">
        <v>5059</v>
      </c>
      <c r="E2931" t="s">
        <v>5058</v>
      </c>
    </row>
    <row r="2932" spans="1:5" x14ac:dyDescent="0.25">
      <c r="A2932">
        <v>42000074</v>
      </c>
      <c r="B2932" t="s">
        <v>5060</v>
      </c>
      <c r="C2932" t="s">
        <v>5059</v>
      </c>
      <c r="D2932" t="s">
        <v>5059</v>
      </c>
      <c r="E2932" t="s">
        <v>5060</v>
      </c>
    </row>
    <row r="2933" spans="1:5" x14ac:dyDescent="0.25">
      <c r="A2933">
        <v>42000075</v>
      </c>
      <c r="B2933" t="s">
        <v>5061</v>
      </c>
      <c r="C2933" t="s">
        <v>5062</v>
      </c>
      <c r="D2933" t="s">
        <v>5062</v>
      </c>
      <c r="E2933" t="s">
        <v>5061</v>
      </c>
    </row>
    <row r="2934" spans="1:5" x14ac:dyDescent="0.25">
      <c r="A2934">
        <v>44000001</v>
      </c>
      <c r="B2934" t="s">
        <v>5063</v>
      </c>
      <c r="C2934" t="s">
        <v>5064</v>
      </c>
      <c r="D2934" t="s">
        <v>5064</v>
      </c>
      <c r="E2934" t="s">
        <v>5063</v>
      </c>
    </row>
    <row r="2935" spans="1:5" x14ac:dyDescent="0.25">
      <c r="A2935">
        <v>44000002</v>
      </c>
      <c r="B2935" t="s">
        <v>5065</v>
      </c>
      <c r="C2935" t="s">
        <v>5066</v>
      </c>
      <c r="D2935" t="s">
        <v>5066</v>
      </c>
      <c r="E2935" t="s">
        <v>5065</v>
      </c>
    </row>
    <row r="2936" spans="1:5" x14ac:dyDescent="0.25">
      <c r="A2936">
        <v>44000003</v>
      </c>
      <c r="B2936" t="s">
        <v>4682</v>
      </c>
      <c r="C2936" t="s">
        <v>5067</v>
      </c>
      <c r="D2936" t="s">
        <v>5067</v>
      </c>
      <c r="E2936" t="s">
        <v>4682</v>
      </c>
    </row>
    <row r="2937" spans="1:5" x14ac:dyDescent="0.25">
      <c r="A2937">
        <v>44000004</v>
      </c>
      <c r="B2937" t="s">
        <v>4684</v>
      </c>
      <c r="C2937" t="s">
        <v>5068</v>
      </c>
      <c r="D2937" t="s">
        <v>5068</v>
      </c>
      <c r="E2937" t="s">
        <v>4684</v>
      </c>
    </row>
    <row r="2938" spans="1:5" x14ac:dyDescent="0.25">
      <c r="A2938">
        <v>44000005</v>
      </c>
      <c r="B2938" t="s">
        <v>5069</v>
      </c>
      <c r="C2938" t="s">
        <v>5070</v>
      </c>
      <c r="D2938" t="s">
        <v>5070</v>
      </c>
      <c r="E2938" t="s">
        <v>5069</v>
      </c>
    </row>
    <row r="2939" spans="1:5" x14ac:dyDescent="0.25">
      <c r="A2939">
        <v>44000006</v>
      </c>
      <c r="B2939" t="s">
        <v>5071</v>
      </c>
      <c r="C2939" t="s">
        <v>5072</v>
      </c>
      <c r="D2939" t="s">
        <v>5072</v>
      </c>
      <c r="E2939" t="s">
        <v>5071</v>
      </c>
    </row>
    <row r="2940" spans="1:5" x14ac:dyDescent="0.25">
      <c r="A2940">
        <v>44000007</v>
      </c>
      <c r="B2940" t="s">
        <v>5073</v>
      </c>
      <c r="C2940" t="s">
        <v>5074</v>
      </c>
      <c r="D2940" t="s">
        <v>5074</v>
      </c>
      <c r="E2940" t="s">
        <v>5073</v>
      </c>
    </row>
    <row r="2941" spans="1:5" x14ac:dyDescent="0.25">
      <c r="A2941">
        <v>44000008</v>
      </c>
      <c r="B2941" t="s">
        <v>5075</v>
      </c>
      <c r="C2941" t="s">
        <v>5076</v>
      </c>
      <c r="D2941" t="s">
        <v>5076</v>
      </c>
      <c r="E2941" t="s">
        <v>5075</v>
      </c>
    </row>
    <row r="2942" spans="1:5" x14ac:dyDescent="0.25">
      <c r="A2942">
        <v>44000009</v>
      </c>
      <c r="B2942" t="s">
        <v>5077</v>
      </c>
      <c r="C2942" t="s">
        <v>5078</v>
      </c>
      <c r="D2942" t="s">
        <v>5078</v>
      </c>
      <c r="E2942" t="s">
        <v>5077</v>
      </c>
    </row>
    <row r="2943" spans="1:5" x14ac:dyDescent="0.25">
      <c r="A2943">
        <v>44000010</v>
      </c>
      <c r="B2943" t="s">
        <v>5079</v>
      </c>
      <c r="C2943" t="s">
        <v>5080</v>
      </c>
      <c r="D2943" t="s">
        <v>5080</v>
      </c>
      <c r="E2943" t="s">
        <v>5079</v>
      </c>
    </row>
    <row r="2944" spans="1:5" x14ac:dyDescent="0.25">
      <c r="A2944">
        <v>44000011</v>
      </c>
      <c r="B2944" t="s">
        <v>5081</v>
      </c>
      <c r="C2944" t="s">
        <v>5082</v>
      </c>
      <c r="D2944" t="s">
        <v>5082</v>
      </c>
      <c r="E2944" t="s">
        <v>5081</v>
      </c>
    </row>
    <row r="2945" spans="1:5" x14ac:dyDescent="0.25">
      <c r="A2945">
        <v>44000012</v>
      </c>
      <c r="B2945" t="s">
        <v>5083</v>
      </c>
      <c r="C2945" t="s">
        <v>5082</v>
      </c>
      <c r="D2945" t="s">
        <v>5082</v>
      </c>
      <c r="E2945" t="s">
        <v>5083</v>
      </c>
    </row>
    <row r="2946" spans="1:5" x14ac:dyDescent="0.25">
      <c r="A2946">
        <v>44000013</v>
      </c>
      <c r="B2946" t="s">
        <v>5084</v>
      </c>
      <c r="C2946" t="s">
        <v>5082</v>
      </c>
      <c r="D2946" t="s">
        <v>5082</v>
      </c>
      <c r="E2946" t="s">
        <v>5084</v>
      </c>
    </row>
    <row r="2947" spans="1:5" x14ac:dyDescent="0.25">
      <c r="A2947">
        <v>44000014</v>
      </c>
      <c r="B2947" t="s">
        <v>5085</v>
      </c>
      <c r="C2947" t="s">
        <v>5082</v>
      </c>
      <c r="D2947" t="s">
        <v>5082</v>
      </c>
      <c r="E2947" t="s">
        <v>5085</v>
      </c>
    </row>
    <row r="2948" spans="1:5" x14ac:dyDescent="0.25">
      <c r="A2948">
        <v>44000015</v>
      </c>
      <c r="B2948" t="s">
        <v>5086</v>
      </c>
      <c r="C2948" t="s">
        <v>5082</v>
      </c>
      <c r="D2948" t="s">
        <v>5082</v>
      </c>
      <c r="E2948" t="s">
        <v>5086</v>
      </c>
    </row>
    <row r="2949" spans="1:5" x14ac:dyDescent="0.25">
      <c r="A2949">
        <v>44000016</v>
      </c>
      <c r="B2949" t="s">
        <v>5087</v>
      </c>
      <c r="C2949" t="s">
        <v>5088</v>
      </c>
      <c r="D2949" t="s">
        <v>5088</v>
      </c>
      <c r="E2949" t="s">
        <v>5087</v>
      </c>
    </row>
    <row r="2950" spans="1:5" x14ac:dyDescent="0.25">
      <c r="A2950">
        <v>44000017</v>
      </c>
      <c r="B2950" t="s">
        <v>5063</v>
      </c>
      <c r="C2950" t="s">
        <v>5088</v>
      </c>
      <c r="D2950" t="s">
        <v>5088</v>
      </c>
      <c r="E2950" t="s">
        <v>5063</v>
      </c>
    </row>
    <row r="2951" spans="1:5" x14ac:dyDescent="0.25">
      <c r="A2951">
        <v>44000018</v>
      </c>
      <c r="B2951" t="s">
        <v>5065</v>
      </c>
      <c r="C2951" t="s">
        <v>5088</v>
      </c>
      <c r="D2951" t="s">
        <v>5088</v>
      </c>
      <c r="E2951" t="s">
        <v>5065</v>
      </c>
    </row>
    <row r="2952" spans="1:5" x14ac:dyDescent="0.25">
      <c r="A2952">
        <v>44000019</v>
      </c>
      <c r="B2952" t="s">
        <v>4682</v>
      </c>
      <c r="C2952" t="s">
        <v>5088</v>
      </c>
      <c r="D2952" t="s">
        <v>5088</v>
      </c>
      <c r="E2952" t="s">
        <v>4682</v>
      </c>
    </row>
    <row r="2953" spans="1:5" x14ac:dyDescent="0.25">
      <c r="A2953">
        <v>44000020</v>
      </c>
      <c r="B2953" t="s">
        <v>5089</v>
      </c>
      <c r="C2953" t="s">
        <v>5090</v>
      </c>
      <c r="D2953" t="s">
        <v>5090</v>
      </c>
      <c r="E2953" t="s">
        <v>5089</v>
      </c>
    </row>
    <row r="2954" spans="1:5" x14ac:dyDescent="0.25">
      <c r="A2954">
        <v>44000021</v>
      </c>
      <c r="B2954" t="s">
        <v>5091</v>
      </c>
      <c r="C2954" t="s">
        <v>5090</v>
      </c>
      <c r="D2954" t="s">
        <v>5090</v>
      </c>
      <c r="E2954" t="s">
        <v>5091</v>
      </c>
    </row>
    <row r="2955" spans="1:5" x14ac:dyDescent="0.25">
      <c r="A2955">
        <v>44000022</v>
      </c>
      <c r="B2955" t="s">
        <v>5092</v>
      </c>
      <c r="C2955" t="s">
        <v>5090</v>
      </c>
      <c r="D2955" t="s">
        <v>5090</v>
      </c>
      <c r="E2955" t="s">
        <v>5092</v>
      </c>
    </row>
    <row r="2956" spans="1:5" x14ac:dyDescent="0.25">
      <c r="A2956">
        <v>44000023</v>
      </c>
      <c r="B2956" t="s">
        <v>5093</v>
      </c>
      <c r="C2956" t="s">
        <v>5094</v>
      </c>
      <c r="D2956" t="s">
        <v>5094</v>
      </c>
      <c r="E2956" t="s">
        <v>5093</v>
      </c>
    </row>
    <row r="2957" spans="1:5" x14ac:dyDescent="0.25">
      <c r="A2957">
        <v>44000024</v>
      </c>
      <c r="B2957" t="s">
        <v>5095</v>
      </c>
      <c r="C2957" t="s">
        <v>5095</v>
      </c>
      <c r="D2957" t="s">
        <v>5095</v>
      </c>
      <c r="E2957" t="s">
        <v>5095</v>
      </c>
    </row>
    <row r="2958" spans="1:5" x14ac:dyDescent="0.25">
      <c r="A2958">
        <v>44000025</v>
      </c>
      <c r="B2958" t="s">
        <v>5096</v>
      </c>
      <c r="C2958" t="s">
        <v>5097</v>
      </c>
      <c r="D2958" t="s">
        <v>5097</v>
      </c>
      <c r="E2958" t="s">
        <v>5096</v>
      </c>
    </row>
    <row r="2959" spans="1:5" x14ac:dyDescent="0.25">
      <c r="A2959">
        <v>44000026</v>
      </c>
      <c r="B2959" t="s">
        <v>5098</v>
      </c>
      <c r="C2959" t="s">
        <v>5094</v>
      </c>
      <c r="D2959" t="s">
        <v>5094</v>
      </c>
      <c r="E2959" t="s">
        <v>5098</v>
      </c>
    </row>
    <row r="2960" spans="1:5" x14ac:dyDescent="0.25">
      <c r="A2960">
        <v>44000027</v>
      </c>
      <c r="B2960" t="s">
        <v>5099</v>
      </c>
      <c r="C2960" t="s">
        <v>5094</v>
      </c>
      <c r="D2960" t="s">
        <v>5094</v>
      </c>
      <c r="E2960" t="s">
        <v>5099</v>
      </c>
    </row>
    <row r="2961" spans="1:5" x14ac:dyDescent="0.25">
      <c r="A2961">
        <v>44000028</v>
      </c>
      <c r="B2961" t="s">
        <v>5100</v>
      </c>
      <c r="C2961" t="s">
        <v>5094</v>
      </c>
      <c r="D2961" t="s">
        <v>5094</v>
      </c>
      <c r="E2961" t="s">
        <v>5100</v>
      </c>
    </row>
    <row r="2962" spans="1:5" x14ac:dyDescent="0.25">
      <c r="A2962">
        <v>44000029</v>
      </c>
      <c r="B2962" t="s">
        <v>5101</v>
      </c>
      <c r="C2962" t="s">
        <v>5094</v>
      </c>
      <c r="D2962" t="s">
        <v>5094</v>
      </c>
      <c r="E2962" t="s">
        <v>5101</v>
      </c>
    </row>
    <row r="2963" spans="1:5" x14ac:dyDescent="0.25">
      <c r="A2963">
        <v>44000030</v>
      </c>
      <c r="B2963" t="s">
        <v>5102</v>
      </c>
      <c r="C2963" t="s">
        <v>5094</v>
      </c>
      <c r="D2963" t="s">
        <v>5094</v>
      </c>
      <c r="E2963" t="s">
        <v>5102</v>
      </c>
    </row>
    <row r="2964" spans="1:5" x14ac:dyDescent="0.25">
      <c r="A2964">
        <v>44000031</v>
      </c>
      <c r="B2964" t="s">
        <v>5103</v>
      </c>
      <c r="C2964" t="s">
        <v>5094</v>
      </c>
      <c r="D2964" t="s">
        <v>5094</v>
      </c>
      <c r="E2964" t="s">
        <v>5103</v>
      </c>
    </row>
    <row r="2965" spans="1:5" x14ac:dyDescent="0.25">
      <c r="A2965">
        <v>44000032</v>
      </c>
      <c r="B2965" t="s">
        <v>5104</v>
      </c>
      <c r="C2965" t="s">
        <v>5094</v>
      </c>
      <c r="D2965" t="s">
        <v>5094</v>
      </c>
      <c r="E2965" t="s">
        <v>5104</v>
      </c>
    </row>
    <row r="2966" spans="1:5" x14ac:dyDescent="0.25">
      <c r="A2966">
        <v>44000033</v>
      </c>
      <c r="B2966" t="s">
        <v>5105</v>
      </c>
      <c r="C2966" t="s">
        <v>5094</v>
      </c>
      <c r="D2966" t="s">
        <v>5094</v>
      </c>
      <c r="E2966" t="s">
        <v>5105</v>
      </c>
    </row>
    <row r="2967" spans="1:5" x14ac:dyDescent="0.25">
      <c r="A2967">
        <v>44000034</v>
      </c>
      <c r="B2967" t="s">
        <v>5106</v>
      </c>
      <c r="C2967" t="s">
        <v>5106</v>
      </c>
      <c r="D2967" t="s">
        <v>5106</v>
      </c>
      <c r="E2967" t="s">
        <v>5106</v>
      </c>
    </row>
    <row r="2968" spans="1:5" x14ac:dyDescent="0.25">
      <c r="A2968">
        <v>44000035</v>
      </c>
      <c r="B2968" t="s">
        <v>5107</v>
      </c>
      <c r="C2968" t="s">
        <v>5107</v>
      </c>
      <c r="D2968" t="s">
        <v>5107</v>
      </c>
      <c r="E2968" t="s">
        <v>5107</v>
      </c>
    </row>
    <row r="2969" spans="1:5" x14ac:dyDescent="0.25">
      <c r="A2969">
        <v>44000036</v>
      </c>
      <c r="B2969" t="s">
        <v>5108</v>
      </c>
      <c r="C2969" t="s">
        <v>5109</v>
      </c>
      <c r="D2969" t="s">
        <v>5109</v>
      </c>
      <c r="E2969" t="s">
        <v>5108</v>
      </c>
    </row>
    <row r="2970" spans="1:5" x14ac:dyDescent="0.25">
      <c r="A2970">
        <v>44000037</v>
      </c>
      <c r="B2970" t="s">
        <v>5110</v>
      </c>
      <c r="C2970" t="s">
        <v>5110</v>
      </c>
      <c r="D2970" t="s">
        <v>5110</v>
      </c>
      <c r="E2970" t="s">
        <v>5110</v>
      </c>
    </row>
    <row r="2971" spans="1:5" x14ac:dyDescent="0.25">
      <c r="A2971">
        <v>44000038</v>
      </c>
      <c r="B2971" t="s">
        <v>5111</v>
      </c>
      <c r="C2971" t="s">
        <v>5111</v>
      </c>
      <c r="D2971" t="s">
        <v>5111</v>
      </c>
      <c r="E2971" t="s">
        <v>5111</v>
      </c>
    </row>
    <row r="2972" spans="1:5" x14ac:dyDescent="0.25">
      <c r="A2972">
        <v>44000039</v>
      </c>
      <c r="B2972" t="s">
        <v>5112</v>
      </c>
      <c r="C2972" t="s">
        <v>5112</v>
      </c>
      <c r="D2972" t="s">
        <v>5112</v>
      </c>
      <c r="E2972" t="s">
        <v>5112</v>
      </c>
    </row>
    <row r="2973" spans="1:5" x14ac:dyDescent="0.25">
      <c r="A2973">
        <v>44000040</v>
      </c>
      <c r="B2973" t="s">
        <v>5081</v>
      </c>
      <c r="C2973" t="s">
        <v>5113</v>
      </c>
      <c r="D2973" t="s">
        <v>5113</v>
      </c>
      <c r="E2973" t="s">
        <v>5081</v>
      </c>
    </row>
    <row r="2974" spans="1:5" x14ac:dyDescent="0.25">
      <c r="A2974">
        <v>44000041</v>
      </c>
      <c r="B2974" t="s">
        <v>5081</v>
      </c>
      <c r="C2974" t="s">
        <v>5113</v>
      </c>
      <c r="D2974" t="s">
        <v>5113</v>
      </c>
      <c r="E2974" t="s">
        <v>5081</v>
      </c>
    </row>
    <row r="2975" spans="1:5" x14ac:dyDescent="0.25">
      <c r="A2975">
        <v>44000042</v>
      </c>
      <c r="B2975" t="s">
        <v>5114</v>
      </c>
      <c r="C2975" t="s">
        <v>5114</v>
      </c>
      <c r="D2975" t="s">
        <v>5114</v>
      </c>
      <c r="E2975" t="s">
        <v>5114</v>
      </c>
    </row>
    <row r="2976" spans="1:5" x14ac:dyDescent="0.25">
      <c r="A2976">
        <v>44000043</v>
      </c>
      <c r="B2976" t="s">
        <v>5115</v>
      </c>
      <c r="C2976" t="s">
        <v>5115</v>
      </c>
      <c r="D2976" t="s">
        <v>5115</v>
      </c>
      <c r="E2976" t="s">
        <v>5115</v>
      </c>
    </row>
    <row r="2977" spans="1:5" x14ac:dyDescent="0.25">
      <c r="A2977">
        <v>44000044</v>
      </c>
      <c r="B2977" t="s">
        <v>5116</v>
      </c>
      <c r="C2977" t="s">
        <v>5117</v>
      </c>
      <c r="D2977" t="s">
        <v>5117</v>
      </c>
      <c r="E2977" t="s">
        <v>5116</v>
      </c>
    </row>
    <row r="2978" spans="1:5" x14ac:dyDescent="0.25">
      <c r="A2978">
        <v>44000045</v>
      </c>
      <c r="B2978" t="s">
        <v>5118</v>
      </c>
      <c r="C2978" t="s">
        <v>5118</v>
      </c>
      <c r="D2978" t="s">
        <v>5118</v>
      </c>
      <c r="E2978" t="s">
        <v>5118</v>
      </c>
    </row>
    <row r="2979" spans="1:5" x14ac:dyDescent="0.25">
      <c r="A2979">
        <v>44000046</v>
      </c>
      <c r="B2979" t="s">
        <v>5119</v>
      </c>
      <c r="C2979" t="s">
        <v>5119</v>
      </c>
      <c r="D2979" t="s">
        <v>5119</v>
      </c>
      <c r="E2979" t="s">
        <v>5119</v>
      </c>
    </row>
    <row r="2980" spans="1:5" x14ac:dyDescent="0.25">
      <c r="A2980">
        <v>44000047</v>
      </c>
      <c r="B2980" t="s">
        <v>5120</v>
      </c>
      <c r="C2980" t="s">
        <v>5120</v>
      </c>
      <c r="D2980" t="s">
        <v>5120</v>
      </c>
      <c r="E2980" t="s">
        <v>5120</v>
      </c>
    </row>
    <row r="2981" spans="1:5" x14ac:dyDescent="0.25">
      <c r="A2981">
        <v>44000048</v>
      </c>
      <c r="B2981" t="s">
        <v>5121</v>
      </c>
      <c r="C2981" t="s">
        <v>5121</v>
      </c>
      <c r="D2981" t="s">
        <v>5121</v>
      </c>
      <c r="E2981" t="s">
        <v>5121</v>
      </c>
    </row>
    <row r="2982" spans="1:5" x14ac:dyDescent="0.25">
      <c r="A2982">
        <v>44000049</v>
      </c>
      <c r="B2982" t="s">
        <v>5122</v>
      </c>
      <c r="C2982" t="s">
        <v>5122</v>
      </c>
      <c r="D2982" t="s">
        <v>5122</v>
      </c>
      <c r="E2982" t="s">
        <v>5122</v>
      </c>
    </row>
    <row r="2983" spans="1:5" x14ac:dyDescent="0.25">
      <c r="A2983">
        <v>44000050</v>
      </c>
      <c r="B2983" t="s">
        <v>5123</v>
      </c>
      <c r="C2983" t="s">
        <v>5123</v>
      </c>
      <c r="D2983" t="s">
        <v>5123</v>
      </c>
      <c r="E2983" t="s">
        <v>5123</v>
      </c>
    </row>
    <row r="2984" spans="1:5" x14ac:dyDescent="0.25">
      <c r="A2984">
        <v>44000051</v>
      </c>
      <c r="B2984" t="s">
        <v>5124</v>
      </c>
      <c r="C2984" t="s">
        <v>5124</v>
      </c>
      <c r="D2984" t="s">
        <v>5124</v>
      </c>
      <c r="E2984" t="s">
        <v>5124</v>
      </c>
    </row>
    <row r="2985" spans="1:5" x14ac:dyDescent="0.25">
      <c r="A2985">
        <v>44000052</v>
      </c>
      <c r="B2985" t="s">
        <v>5125</v>
      </c>
      <c r="C2985" t="s">
        <v>5113</v>
      </c>
      <c r="D2985" t="s">
        <v>5113</v>
      </c>
      <c r="E2985" t="s">
        <v>5125</v>
      </c>
    </row>
    <row r="2986" spans="1:5" x14ac:dyDescent="0.25">
      <c r="A2986">
        <v>44000053</v>
      </c>
      <c r="B2986" t="s">
        <v>5126</v>
      </c>
      <c r="C2986" t="s">
        <v>5113</v>
      </c>
      <c r="D2986" t="s">
        <v>5113</v>
      </c>
      <c r="E2986" t="s">
        <v>5126</v>
      </c>
    </row>
    <row r="2987" spans="1:5" x14ac:dyDescent="0.25">
      <c r="A2987">
        <v>44000054</v>
      </c>
      <c r="B2987" t="s">
        <v>5127</v>
      </c>
      <c r="C2987" t="s">
        <v>5113</v>
      </c>
      <c r="D2987" t="s">
        <v>5113</v>
      </c>
      <c r="E2987" t="s">
        <v>5127</v>
      </c>
    </row>
    <row r="2988" spans="1:5" x14ac:dyDescent="0.25">
      <c r="A2988">
        <v>44000055</v>
      </c>
      <c r="B2988" t="s">
        <v>5128</v>
      </c>
      <c r="C2988" t="s">
        <v>5082</v>
      </c>
      <c r="D2988" t="s">
        <v>5082</v>
      </c>
      <c r="E2988" t="s">
        <v>5128</v>
      </c>
    </row>
    <row r="2989" spans="1:5" x14ac:dyDescent="0.25">
      <c r="A2989">
        <v>44000056</v>
      </c>
      <c r="B2989" t="s">
        <v>5129</v>
      </c>
      <c r="C2989" t="s">
        <v>5082</v>
      </c>
      <c r="D2989" t="s">
        <v>5082</v>
      </c>
      <c r="E2989" t="s">
        <v>5129</v>
      </c>
    </row>
    <row r="2990" spans="1:5" x14ac:dyDescent="0.25">
      <c r="A2990">
        <v>44000057</v>
      </c>
      <c r="B2990" t="s">
        <v>5130</v>
      </c>
      <c r="C2990" t="s">
        <v>5082</v>
      </c>
      <c r="D2990" t="s">
        <v>5082</v>
      </c>
      <c r="E2990" t="s">
        <v>5130</v>
      </c>
    </row>
    <row r="2991" spans="1:5" x14ac:dyDescent="0.25">
      <c r="A2991">
        <v>46000001</v>
      </c>
      <c r="B2991" t="s">
        <v>5131</v>
      </c>
      <c r="C2991" t="s">
        <v>5132</v>
      </c>
      <c r="D2991" t="s">
        <v>5132</v>
      </c>
      <c r="E2991" t="s">
        <v>5131</v>
      </c>
    </row>
    <row r="2992" spans="1:5" x14ac:dyDescent="0.25">
      <c r="A2992">
        <v>46000002</v>
      </c>
      <c r="B2992" t="s">
        <v>5133</v>
      </c>
      <c r="C2992" t="s">
        <v>5134</v>
      </c>
      <c r="D2992" t="s">
        <v>5134</v>
      </c>
      <c r="E2992" t="s">
        <v>5133</v>
      </c>
    </row>
    <row r="2993" spans="1:5" x14ac:dyDescent="0.25">
      <c r="A2993">
        <v>46000003</v>
      </c>
      <c r="B2993" t="s">
        <v>5135</v>
      </c>
      <c r="C2993" t="s">
        <v>5136</v>
      </c>
      <c r="D2993" t="s">
        <v>5136</v>
      </c>
      <c r="E2993" t="s">
        <v>5135</v>
      </c>
    </row>
    <row r="2994" spans="1:5" x14ac:dyDescent="0.25">
      <c r="A2994">
        <v>46000004</v>
      </c>
      <c r="B2994" t="s">
        <v>5137</v>
      </c>
      <c r="C2994" t="s">
        <v>5138</v>
      </c>
      <c r="D2994" t="s">
        <v>5138</v>
      </c>
      <c r="E2994" t="s">
        <v>5137</v>
      </c>
    </row>
    <row r="2995" spans="1:5" x14ac:dyDescent="0.25">
      <c r="A2995">
        <v>46000005</v>
      </c>
      <c r="B2995" t="s">
        <v>5139</v>
      </c>
      <c r="C2995" t="s">
        <v>5140</v>
      </c>
      <c r="D2995" t="s">
        <v>5140</v>
      </c>
      <c r="E2995" t="s">
        <v>5139</v>
      </c>
    </row>
    <row r="2996" spans="1:5" x14ac:dyDescent="0.25">
      <c r="A2996">
        <v>46000006</v>
      </c>
      <c r="B2996" t="s">
        <v>5141</v>
      </c>
      <c r="C2996" t="s">
        <v>5138</v>
      </c>
      <c r="D2996" t="s">
        <v>5138</v>
      </c>
      <c r="E2996" t="s">
        <v>5141</v>
      </c>
    </row>
    <row r="2997" spans="1:5" x14ac:dyDescent="0.25">
      <c r="A2997">
        <v>46000007</v>
      </c>
      <c r="B2997" t="s">
        <v>5142</v>
      </c>
      <c r="C2997" t="s">
        <v>5140</v>
      </c>
      <c r="D2997" t="s">
        <v>5140</v>
      </c>
      <c r="E2997" t="s">
        <v>5142</v>
      </c>
    </row>
    <row r="2998" spans="1:5" x14ac:dyDescent="0.25">
      <c r="A2998">
        <v>46000008</v>
      </c>
      <c r="B2998" t="s">
        <v>5143</v>
      </c>
      <c r="C2998" t="s">
        <v>5144</v>
      </c>
      <c r="D2998" t="s">
        <v>5144</v>
      </c>
      <c r="E2998" t="s">
        <v>5143</v>
      </c>
    </row>
    <row r="2999" spans="1:5" x14ac:dyDescent="0.25">
      <c r="A2999">
        <v>46000009</v>
      </c>
      <c r="B2999" t="s">
        <v>5145</v>
      </c>
      <c r="C2999" t="s">
        <v>5146</v>
      </c>
      <c r="D2999" t="s">
        <v>5146</v>
      </c>
      <c r="E2999" t="s">
        <v>5145</v>
      </c>
    </row>
    <row r="3000" spans="1:5" x14ac:dyDescent="0.25">
      <c r="A3000">
        <v>46000010</v>
      </c>
      <c r="B3000" t="s">
        <v>5147</v>
      </c>
      <c r="C3000" t="s">
        <v>5148</v>
      </c>
      <c r="D3000" t="s">
        <v>5148</v>
      </c>
      <c r="E3000" t="s">
        <v>5147</v>
      </c>
    </row>
    <row r="3001" spans="1:5" x14ac:dyDescent="0.25">
      <c r="A3001">
        <v>46000011</v>
      </c>
      <c r="B3001" t="s">
        <v>5149</v>
      </c>
      <c r="C3001" t="s">
        <v>5150</v>
      </c>
      <c r="D3001" t="s">
        <v>5150</v>
      </c>
      <c r="E3001" t="s">
        <v>5149</v>
      </c>
    </row>
    <row r="3002" spans="1:5" x14ac:dyDescent="0.25">
      <c r="A3002">
        <v>46000012</v>
      </c>
      <c r="B3002" t="s">
        <v>5151</v>
      </c>
      <c r="C3002" t="s">
        <v>5152</v>
      </c>
      <c r="D3002" t="s">
        <v>5152</v>
      </c>
      <c r="E3002" t="s">
        <v>5151</v>
      </c>
    </row>
    <row r="3003" spans="1:5" x14ac:dyDescent="0.25">
      <c r="A3003">
        <v>46000013</v>
      </c>
      <c r="B3003" t="s">
        <v>5153</v>
      </c>
      <c r="C3003" t="s">
        <v>5154</v>
      </c>
      <c r="D3003" t="s">
        <v>5154</v>
      </c>
      <c r="E3003" t="s">
        <v>5153</v>
      </c>
    </row>
    <row r="3004" spans="1:5" x14ac:dyDescent="0.25">
      <c r="A3004">
        <v>46000014</v>
      </c>
      <c r="B3004" t="s">
        <v>5155</v>
      </c>
      <c r="C3004" t="s">
        <v>5156</v>
      </c>
      <c r="D3004" t="s">
        <v>5156</v>
      </c>
      <c r="E3004" t="s">
        <v>5155</v>
      </c>
    </row>
    <row r="3005" spans="1:5" x14ac:dyDescent="0.25">
      <c r="A3005">
        <v>46000015</v>
      </c>
      <c r="B3005" t="s">
        <v>5157</v>
      </c>
      <c r="C3005" t="s">
        <v>5157</v>
      </c>
      <c r="D3005" t="s">
        <v>5157</v>
      </c>
      <c r="E3005" t="s">
        <v>5157</v>
      </c>
    </row>
    <row r="3006" spans="1:5" x14ac:dyDescent="0.25">
      <c r="A3006">
        <v>46000016</v>
      </c>
      <c r="B3006" t="s">
        <v>5158</v>
      </c>
      <c r="C3006" t="s">
        <v>5158</v>
      </c>
      <c r="D3006" t="s">
        <v>5158</v>
      </c>
      <c r="E3006" t="s">
        <v>5158</v>
      </c>
    </row>
    <row r="3007" spans="1:5" x14ac:dyDescent="0.25">
      <c r="A3007">
        <v>46000017</v>
      </c>
      <c r="B3007" t="s">
        <v>5158</v>
      </c>
      <c r="C3007" t="s">
        <v>5158</v>
      </c>
      <c r="D3007" t="s">
        <v>5158</v>
      </c>
      <c r="E3007" t="s">
        <v>5158</v>
      </c>
    </row>
    <row r="3008" spans="1:5" x14ac:dyDescent="0.25">
      <c r="A3008">
        <v>46000018</v>
      </c>
      <c r="B3008" t="s">
        <v>5158</v>
      </c>
      <c r="C3008" t="s">
        <v>5158</v>
      </c>
      <c r="D3008" t="s">
        <v>5158</v>
      </c>
      <c r="E3008" t="s">
        <v>5158</v>
      </c>
    </row>
    <row r="3009" spans="1:5" x14ac:dyDescent="0.25">
      <c r="A3009">
        <v>46000019</v>
      </c>
      <c r="B3009" t="s">
        <v>5159</v>
      </c>
      <c r="C3009" t="s">
        <v>5160</v>
      </c>
      <c r="D3009" t="s">
        <v>5160</v>
      </c>
      <c r="E3009" t="s">
        <v>5159</v>
      </c>
    </row>
    <row r="3010" spans="1:5" x14ac:dyDescent="0.25">
      <c r="A3010">
        <v>46000020</v>
      </c>
      <c r="B3010" t="s">
        <v>5161</v>
      </c>
      <c r="C3010" t="s">
        <v>5162</v>
      </c>
      <c r="D3010" t="s">
        <v>5162</v>
      </c>
      <c r="E3010" t="s">
        <v>5161</v>
      </c>
    </row>
    <row r="3011" spans="1:5" x14ac:dyDescent="0.25">
      <c r="A3011">
        <v>46000021</v>
      </c>
      <c r="B3011" t="s">
        <v>5163</v>
      </c>
      <c r="C3011" t="s">
        <v>5162</v>
      </c>
      <c r="D3011" t="s">
        <v>5162</v>
      </c>
      <c r="E3011" t="s">
        <v>5163</v>
      </c>
    </row>
    <row r="3012" spans="1:5" x14ac:dyDescent="0.25">
      <c r="A3012">
        <v>46000022</v>
      </c>
      <c r="B3012" t="s">
        <v>5164</v>
      </c>
      <c r="C3012" t="s">
        <v>5162</v>
      </c>
      <c r="D3012" t="s">
        <v>5162</v>
      </c>
      <c r="E3012" t="s">
        <v>5164</v>
      </c>
    </row>
    <row r="3013" spans="1:5" x14ac:dyDescent="0.25">
      <c r="A3013">
        <v>46000023</v>
      </c>
      <c r="B3013" t="s">
        <v>5165</v>
      </c>
      <c r="C3013" t="s">
        <v>5165</v>
      </c>
      <c r="D3013" t="s">
        <v>5165</v>
      </c>
      <c r="E3013" t="s">
        <v>5165</v>
      </c>
    </row>
    <row r="3014" spans="1:5" x14ac:dyDescent="0.25">
      <c r="A3014">
        <v>46000024</v>
      </c>
      <c r="B3014" t="s">
        <v>5166</v>
      </c>
      <c r="C3014" t="s">
        <v>5162</v>
      </c>
      <c r="D3014" t="s">
        <v>5162</v>
      </c>
      <c r="E3014" t="s">
        <v>5166</v>
      </c>
    </row>
    <row r="3015" spans="1:5" x14ac:dyDescent="0.25">
      <c r="A3015">
        <v>46000025</v>
      </c>
      <c r="B3015" t="s">
        <v>5167</v>
      </c>
      <c r="C3015" t="s">
        <v>5167</v>
      </c>
      <c r="D3015" t="s">
        <v>5167</v>
      </c>
      <c r="E3015" t="s">
        <v>5167</v>
      </c>
    </row>
    <row r="3016" spans="1:5" x14ac:dyDescent="0.25">
      <c r="A3016">
        <v>46000026</v>
      </c>
      <c r="B3016" t="s">
        <v>5168</v>
      </c>
      <c r="C3016" t="s">
        <v>5169</v>
      </c>
      <c r="D3016" t="s">
        <v>5169</v>
      </c>
      <c r="E3016" t="s">
        <v>5168</v>
      </c>
    </row>
    <row r="3017" spans="1:5" x14ac:dyDescent="0.25">
      <c r="A3017">
        <v>46000027</v>
      </c>
      <c r="B3017" t="s">
        <v>5170</v>
      </c>
      <c r="C3017" t="s">
        <v>5170</v>
      </c>
      <c r="D3017" t="s">
        <v>5170</v>
      </c>
      <c r="E3017" t="s">
        <v>5170</v>
      </c>
    </row>
    <row r="3018" spans="1:5" x14ac:dyDescent="0.25">
      <c r="A3018">
        <v>46000028</v>
      </c>
      <c r="B3018" t="s">
        <v>5171</v>
      </c>
      <c r="C3018" t="s">
        <v>5172</v>
      </c>
      <c r="D3018" t="s">
        <v>5172</v>
      </c>
      <c r="E3018" t="s">
        <v>5171</v>
      </c>
    </row>
    <row r="3019" spans="1:5" x14ac:dyDescent="0.25">
      <c r="A3019">
        <v>46000029</v>
      </c>
      <c r="B3019" t="s">
        <v>5173</v>
      </c>
      <c r="C3019" t="s">
        <v>5172</v>
      </c>
      <c r="D3019" t="s">
        <v>5172</v>
      </c>
      <c r="E3019" t="s">
        <v>5173</v>
      </c>
    </row>
    <row r="3020" spans="1:5" x14ac:dyDescent="0.25">
      <c r="A3020">
        <v>46000030</v>
      </c>
      <c r="B3020" t="s">
        <v>5174</v>
      </c>
      <c r="C3020" t="s">
        <v>5172</v>
      </c>
      <c r="D3020" t="s">
        <v>5172</v>
      </c>
      <c r="E3020" t="s">
        <v>5174</v>
      </c>
    </row>
    <row r="3021" spans="1:5" x14ac:dyDescent="0.25">
      <c r="A3021">
        <v>46000031</v>
      </c>
      <c r="B3021" t="s">
        <v>5175</v>
      </c>
      <c r="C3021" t="s">
        <v>5172</v>
      </c>
      <c r="D3021" t="s">
        <v>5172</v>
      </c>
      <c r="E3021" t="s">
        <v>5175</v>
      </c>
    </row>
    <row r="3022" spans="1:5" x14ac:dyDescent="0.25">
      <c r="A3022">
        <v>46000032</v>
      </c>
      <c r="B3022" t="s">
        <v>5176</v>
      </c>
      <c r="C3022" t="s">
        <v>5177</v>
      </c>
      <c r="D3022" t="s">
        <v>5177</v>
      </c>
      <c r="E3022" t="s">
        <v>5176</v>
      </c>
    </row>
    <row r="3023" spans="1:5" x14ac:dyDescent="0.25">
      <c r="A3023">
        <v>46000033</v>
      </c>
      <c r="B3023" t="s">
        <v>5178</v>
      </c>
      <c r="C3023" t="s">
        <v>5179</v>
      </c>
      <c r="D3023" t="s">
        <v>5179</v>
      </c>
      <c r="E3023" t="s">
        <v>5178</v>
      </c>
    </row>
    <row r="3024" spans="1:5" x14ac:dyDescent="0.25">
      <c r="A3024">
        <v>46000034</v>
      </c>
      <c r="B3024" t="s">
        <v>5180</v>
      </c>
      <c r="C3024" t="s">
        <v>5181</v>
      </c>
      <c r="D3024" t="s">
        <v>5181</v>
      </c>
      <c r="E3024" t="s">
        <v>5180</v>
      </c>
    </row>
    <row r="3025" spans="1:5" x14ac:dyDescent="0.25">
      <c r="A3025">
        <v>46000035</v>
      </c>
      <c r="B3025" t="s">
        <v>5157</v>
      </c>
      <c r="C3025" t="s">
        <v>5182</v>
      </c>
      <c r="D3025" t="s">
        <v>5182</v>
      </c>
      <c r="E3025" t="s">
        <v>5157</v>
      </c>
    </row>
    <row r="3026" spans="1:5" x14ac:dyDescent="0.25">
      <c r="A3026">
        <v>47000064</v>
      </c>
      <c r="B3026" t="s">
        <v>5183</v>
      </c>
      <c r="C3026" t="s">
        <v>5184</v>
      </c>
      <c r="D3026" t="s">
        <v>5184</v>
      </c>
      <c r="E3026" t="s">
        <v>5183</v>
      </c>
    </row>
    <row r="3027" spans="1:5" x14ac:dyDescent="0.25">
      <c r="A3027">
        <v>47000070</v>
      </c>
      <c r="B3027" t="s">
        <v>5185</v>
      </c>
      <c r="C3027" t="s">
        <v>5186</v>
      </c>
      <c r="D3027" t="s">
        <v>5186</v>
      </c>
      <c r="E3027" t="s">
        <v>5185</v>
      </c>
    </row>
    <row r="3028" spans="1:5" x14ac:dyDescent="0.25">
      <c r="A3028">
        <v>47000071</v>
      </c>
      <c r="B3028" t="s">
        <v>5187</v>
      </c>
      <c r="C3028" t="s">
        <v>5188</v>
      </c>
      <c r="D3028" t="s">
        <v>5188</v>
      </c>
      <c r="E3028" t="s">
        <v>5187</v>
      </c>
    </row>
    <row r="3029" spans="1:5" x14ac:dyDescent="0.25">
      <c r="A3029">
        <v>47000081</v>
      </c>
      <c r="B3029" t="s">
        <v>5189</v>
      </c>
      <c r="C3029" t="s">
        <v>5190</v>
      </c>
      <c r="D3029" t="s">
        <v>5190</v>
      </c>
      <c r="E3029" t="s">
        <v>5189</v>
      </c>
    </row>
    <row r="3030" spans="1:5" x14ac:dyDescent="0.25">
      <c r="A3030">
        <v>47000082</v>
      </c>
      <c r="B3030" t="s">
        <v>5191</v>
      </c>
      <c r="C3030" t="s">
        <v>5190</v>
      </c>
      <c r="D3030" t="s">
        <v>5190</v>
      </c>
      <c r="E3030" t="s">
        <v>5191</v>
      </c>
    </row>
    <row r="3031" spans="1:5" x14ac:dyDescent="0.25">
      <c r="A3031">
        <v>47000083</v>
      </c>
      <c r="B3031" t="s">
        <v>5192</v>
      </c>
      <c r="C3031" t="s">
        <v>5193</v>
      </c>
      <c r="D3031" t="s">
        <v>5193</v>
      </c>
      <c r="E3031" t="s">
        <v>5192</v>
      </c>
    </row>
    <row r="3032" spans="1:5" x14ac:dyDescent="0.25">
      <c r="A3032">
        <v>47000084</v>
      </c>
      <c r="B3032" t="s">
        <v>5194</v>
      </c>
      <c r="C3032" t="s">
        <v>5195</v>
      </c>
      <c r="D3032" t="s">
        <v>5195</v>
      </c>
      <c r="E3032" t="s">
        <v>5194</v>
      </c>
    </row>
    <row r="3033" spans="1:5" x14ac:dyDescent="0.25">
      <c r="A3033">
        <v>47000104</v>
      </c>
      <c r="B3033" t="s">
        <v>5196</v>
      </c>
      <c r="C3033" t="s">
        <v>5197</v>
      </c>
      <c r="D3033" t="s">
        <v>5197</v>
      </c>
      <c r="E3033" t="s">
        <v>5196</v>
      </c>
    </row>
    <row r="3034" spans="1:5" x14ac:dyDescent="0.25">
      <c r="A3034">
        <v>47000105</v>
      </c>
      <c r="B3034" t="s">
        <v>5198</v>
      </c>
      <c r="C3034" t="s">
        <v>5199</v>
      </c>
      <c r="D3034" t="s">
        <v>5199</v>
      </c>
      <c r="E3034" t="s">
        <v>5198</v>
      </c>
    </row>
    <row r="3035" spans="1:5" x14ac:dyDescent="0.25">
      <c r="A3035">
        <v>47000106</v>
      </c>
      <c r="B3035" t="s">
        <v>5200</v>
      </c>
      <c r="C3035" t="s">
        <v>5201</v>
      </c>
      <c r="D3035" t="s">
        <v>5201</v>
      </c>
      <c r="E3035" t="s">
        <v>5200</v>
      </c>
    </row>
    <row r="3036" spans="1:5" x14ac:dyDescent="0.25">
      <c r="A3036">
        <v>47000107</v>
      </c>
      <c r="B3036" t="s">
        <v>5202</v>
      </c>
      <c r="C3036" t="s">
        <v>5203</v>
      </c>
      <c r="D3036" t="s">
        <v>5203</v>
      </c>
      <c r="E3036" t="s">
        <v>5202</v>
      </c>
    </row>
    <row r="3037" spans="1:5" x14ac:dyDescent="0.25">
      <c r="A3037">
        <v>47000108</v>
      </c>
      <c r="B3037" t="s">
        <v>5204</v>
      </c>
      <c r="C3037" t="s">
        <v>5199</v>
      </c>
      <c r="D3037" t="s">
        <v>5199</v>
      </c>
      <c r="E3037" t="s">
        <v>5204</v>
      </c>
    </row>
    <row r="3038" spans="1:5" x14ac:dyDescent="0.25">
      <c r="A3038">
        <v>47000109</v>
      </c>
      <c r="B3038" t="s">
        <v>5205</v>
      </c>
      <c r="C3038" t="s">
        <v>5206</v>
      </c>
      <c r="D3038" t="s">
        <v>5206</v>
      </c>
      <c r="E3038" t="s">
        <v>5205</v>
      </c>
    </row>
    <row r="3039" spans="1:5" x14ac:dyDescent="0.25">
      <c r="A3039">
        <v>47000111</v>
      </c>
      <c r="B3039" t="s">
        <v>5207</v>
      </c>
      <c r="C3039" t="s">
        <v>5208</v>
      </c>
      <c r="D3039" t="s">
        <v>5208</v>
      </c>
      <c r="E3039" t="s">
        <v>5207</v>
      </c>
    </row>
    <row r="3040" spans="1:5" x14ac:dyDescent="0.25">
      <c r="A3040">
        <v>47000112</v>
      </c>
      <c r="B3040" t="s">
        <v>5209</v>
      </c>
      <c r="C3040" t="s">
        <v>5210</v>
      </c>
      <c r="D3040" t="s">
        <v>5210</v>
      </c>
      <c r="E3040" t="s">
        <v>5209</v>
      </c>
    </row>
    <row r="3041" spans="1:5" x14ac:dyDescent="0.25">
      <c r="A3041">
        <v>47000117</v>
      </c>
      <c r="B3041" t="s">
        <v>5211</v>
      </c>
      <c r="C3041" t="s">
        <v>5212</v>
      </c>
      <c r="D3041" t="s">
        <v>5212</v>
      </c>
      <c r="E3041" t="s">
        <v>5211</v>
      </c>
    </row>
    <row r="3042" spans="1:5" x14ac:dyDescent="0.25">
      <c r="A3042">
        <v>47000118</v>
      </c>
      <c r="B3042" t="s">
        <v>5213</v>
      </c>
      <c r="C3042" t="s">
        <v>5214</v>
      </c>
      <c r="D3042" t="s">
        <v>5214</v>
      </c>
      <c r="E3042" t="s">
        <v>5213</v>
      </c>
    </row>
    <row r="3043" spans="1:5" x14ac:dyDescent="0.25">
      <c r="A3043">
        <v>47000119</v>
      </c>
      <c r="B3043" t="s">
        <v>5215</v>
      </c>
      <c r="C3043" t="s">
        <v>5216</v>
      </c>
      <c r="D3043" t="s">
        <v>5216</v>
      </c>
      <c r="E3043" t="s">
        <v>5215</v>
      </c>
    </row>
    <row r="3044" spans="1:5" x14ac:dyDescent="0.25">
      <c r="A3044">
        <v>47000120</v>
      </c>
      <c r="B3044" t="s">
        <v>5217</v>
      </c>
      <c r="C3044" t="s">
        <v>5218</v>
      </c>
      <c r="D3044" t="s">
        <v>5218</v>
      </c>
      <c r="E3044" t="s">
        <v>5217</v>
      </c>
    </row>
    <row r="3045" spans="1:5" x14ac:dyDescent="0.25">
      <c r="A3045">
        <v>47000121</v>
      </c>
      <c r="B3045" t="s">
        <v>5219</v>
      </c>
      <c r="C3045" t="s">
        <v>5220</v>
      </c>
      <c r="D3045" t="s">
        <v>5220</v>
      </c>
      <c r="E3045" t="s">
        <v>5219</v>
      </c>
    </row>
    <row r="3046" spans="1:5" x14ac:dyDescent="0.25">
      <c r="A3046">
        <v>47000122</v>
      </c>
      <c r="B3046" t="s">
        <v>5221</v>
      </c>
      <c r="C3046" t="s">
        <v>5222</v>
      </c>
      <c r="D3046" t="s">
        <v>5222</v>
      </c>
      <c r="E3046" t="s">
        <v>5221</v>
      </c>
    </row>
    <row r="3047" spans="1:5" x14ac:dyDescent="0.25">
      <c r="A3047">
        <v>47000130</v>
      </c>
      <c r="B3047" t="s">
        <v>5223</v>
      </c>
      <c r="C3047" t="s">
        <v>5210</v>
      </c>
      <c r="D3047" t="s">
        <v>5210</v>
      </c>
      <c r="E3047" t="s">
        <v>5223</v>
      </c>
    </row>
    <row r="3048" spans="1:5" x14ac:dyDescent="0.25">
      <c r="A3048">
        <v>47000132</v>
      </c>
      <c r="B3048" t="s">
        <v>5224</v>
      </c>
      <c r="C3048" t="s">
        <v>5225</v>
      </c>
      <c r="D3048" t="s">
        <v>5225</v>
      </c>
      <c r="E3048" t="s">
        <v>5224</v>
      </c>
    </row>
    <row r="3049" spans="1:5" x14ac:dyDescent="0.25">
      <c r="A3049">
        <v>47000142</v>
      </c>
      <c r="B3049" t="s">
        <v>5226</v>
      </c>
      <c r="C3049" t="s">
        <v>5227</v>
      </c>
      <c r="D3049" t="s">
        <v>5227</v>
      </c>
      <c r="E3049" t="s">
        <v>5226</v>
      </c>
    </row>
    <row r="3050" spans="1:5" x14ac:dyDescent="0.25">
      <c r="A3050">
        <v>47000143</v>
      </c>
      <c r="B3050" t="s">
        <v>5228</v>
      </c>
      <c r="C3050" t="s">
        <v>5229</v>
      </c>
      <c r="D3050" t="s">
        <v>5229</v>
      </c>
      <c r="E3050" t="s">
        <v>5228</v>
      </c>
    </row>
    <row r="3051" spans="1:5" x14ac:dyDescent="0.25">
      <c r="A3051">
        <v>47000144</v>
      </c>
      <c r="B3051" t="s">
        <v>5230</v>
      </c>
      <c r="C3051" t="s">
        <v>5231</v>
      </c>
      <c r="D3051" t="s">
        <v>5231</v>
      </c>
      <c r="E3051" t="s">
        <v>5230</v>
      </c>
    </row>
    <row r="3052" spans="1:5" x14ac:dyDescent="0.25">
      <c r="A3052">
        <v>47000154</v>
      </c>
      <c r="B3052" t="s">
        <v>5232</v>
      </c>
      <c r="C3052" t="s">
        <v>5233</v>
      </c>
      <c r="D3052" t="s">
        <v>5233</v>
      </c>
      <c r="E3052" t="s">
        <v>5232</v>
      </c>
    </row>
    <row r="3053" spans="1:5" x14ac:dyDescent="0.25">
      <c r="A3053">
        <v>47000155</v>
      </c>
      <c r="B3053" t="s">
        <v>5234</v>
      </c>
      <c r="C3053" t="s">
        <v>5235</v>
      </c>
      <c r="D3053" t="s">
        <v>5235</v>
      </c>
      <c r="E3053" t="s">
        <v>5234</v>
      </c>
    </row>
    <row r="3054" spans="1:5" x14ac:dyDescent="0.25">
      <c r="A3054">
        <v>47000159</v>
      </c>
      <c r="B3054" t="s">
        <v>5236</v>
      </c>
      <c r="C3054" t="s">
        <v>5237</v>
      </c>
      <c r="D3054" t="s">
        <v>5237</v>
      </c>
      <c r="E3054" t="s">
        <v>5236</v>
      </c>
    </row>
    <row r="3055" spans="1:5" x14ac:dyDescent="0.25">
      <c r="A3055">
        <v>47000169</v>
      </c>
      <c r="B3055" t="s">
        <v>5238</v>
      </c>
      <c r="C3055" t="s">
        <v>5239</v>
      </c>
      <c r="D3055" t="s">
        <v>5239</v>
      </c>
      <c r="E3055" t="s">
        <v>5238</v>
      </c>
    </row>
    <row r="3056" spans="1:5" x14ac:dyDescent="0.25">
      <c r="A3056">
        <v>47000170</v>
      </c>
      <c r="B3056" t="s">
        <v>5240</v>
      </c>
      <c r="C3056" t="s">
        <v>5241</v>
      </c>
      <c r="D3056" t="s">
        <v>5241</v>
      </c>
      <c r="E3056" t="s">
        <v>5240</v>
      </c>
    </row>
    <row r="3057" spans="1:5" x14ac:dyDescent="0.25">
      <c r="A3057">
        <v>47000174</v>
      </c>
      <c r="B3057" t="s">
        <v>5242</v>
      </c>
      <c r="C3057" t="s">
        <v>5243</v>
      </c>
      <c r="D3057" t="s">
        <v>5243</v>
      </c>
      <c r="E3057" t="s">
        <v>5242</v>
      </c>
    </row>
    <row r="3058" spans="1:5" x14ac:dyDescent="0.25">
      <c r="A3058">
        <v>47000175</v>
      </c>
      <c r="B3058" t="s">
        <v>5244</v>
      </c>
      <c r="C3058" t="s">
        <v>327</v>
      </c>
      <c r="D3058" t="s">
        <v>327</v>
      </c>
      <c r="E3058" t="s">
        <v>5244</v>
      </c>
    </row>
    <row r="3059" spans="1:5" x14ac:dyDescent="0.25">
      <c r="A3059">
        <v>47000178</v>
      </c>
      <c r="B3059" t="s">
        <v>5245</v>
      </c>
      <c r="C3059" t="s">
        <v>5246</v>
      </c>
      <c r="D3059" t="s">
        <v>5246</v>
      </c>
      <c r="E3059" t="s">
        <v>5245</v>
      </c>
    </row>
    <row r="3060" spans="1:5" x14ac:dyDescent="0.25">
      <c r="A3060">
        <v>47000179</v>
      </c>
      <c r="B3060" t="s">
        <v>5247</v>
      </c>
      <c r="C3060" t="s">
        <v>5248</v>
      </c>
      <c r="D3060" t="s">
        <v>5248</v>
      </c>
      <c r="E3060" t="s">
        <v>5247</v>
      </c>
    </row>
    <row r="3061" spans="1:5" x14ac:dyDescent="0.25">
      <c r="A3061">
        <v>47000185</v>
      </c>
      <c r="B3061" t="s">
        <v>5249</v>
      </c>
      <c r="C3061" t="s">
        <v>5250</v>
      </c>
      <c r="D3061" t="s">
        <v>5250</v>
      </c>
      <c r="E3061" t="s">
        <v>5249</v>
      </c>
    </row>
    <row r="3062" spans="1:5" x14ac:dyDescent="0.25">
      <c r="A3062">
        <v>47000192</v>
      </c>
      <c r="B3062" t="s">
        <v>5251</v>
      </c>
      <c r="C3062" t="s">
        <v>5252</v>
      </c>
      <c r="D3062" t="s">
        <v>5252</v>
      </c>
      <c r="E3062" t="s">
        <v>5251</v>
      </c>
    </row>
    <row r="3063" spans="1:5" x14ac:dyDescent="0.25">
      <c r="A3063">
        <v>47000193</v>
      </c>
      <c r="B3063" t="s">
        <v>5253</v>
      </c>
      <c r="C3063" t="s">
        <v>5254</v>
      </c>
      <c r="D3063" t="s">
        <v>5254</v>
      </c>
      <c r="E3063" t="s">
        <v>5253</v>
      </c>
    </row>
    <row r="3064" spans="1:5" x14ac:dyDescent="0.25">
      <c r="A3064">
        <v>47000194</v>
      </c>
      <c r="B3064" t="s">
        <v>5255</v>
      </c>
      <c r="C3064" t="s">
        <v>5256</v>
      </c>
      <c r="D3064" t="s">
        <v>5256</v>
      </c>
      <c r="E3064" t="s">
        <v>5255</v>
      </c>
    </row>
    <row r="3065" spans="1:5" x14ac:dyDescent="0.25">
      <c r="A3065">
        <v>47000195</v>
      </c>
      <c r="B3065" t="s">
        <v>5257</v>
      </c>
      <c r="C3065" t="s">
        <v>5257</v>
      </c>
      <c r="D3065" t="s">
        <v>5257</v>
      </c>
      <c r="E3065" t="s">
        <v>5257</v>
      </c>
    </row>
    <row r="3066" spans="1:5" x14ac:dyDescent="0.25">
      <c r="A3066">
        <v>47000198</v>
      </c>
      <c r="B3066" t="s">
        <v>5258</v>
      </c>
      <c r="C3066" t="s">
        <v>5259</v>
      </c>
      <c r="D3066" t="s">
        <v>5259</v>
      </c>
      <c r="E3066" t="s">
        <v>5258</v>
      </c>
    </row>
    <row r="3067" spans="1:5" x14ac:dyDescent="0.25">
      <c r="A3067">
        <v>47000200</v>
      </c>
      <c r="B3067" t="s">
        <v>5260</v>
      </c>
      <c r="C3067" t="s">
        <v>5261</v>
      </c>
      <c r="D3067" t="s">
        <v>5261</v>
      </c>
      <c r="E3067" t="s">
        <v>5260</v>
      </c>
    </row>
    <row r="3068" spans="1:5" x14ac:dyDescent="0.25">
      <c r="A3068">
        <v>47000227</v>
      </c>
      <c r="B3068" t="s">
        <v>5262</v>
      </c>
      <c r="C3068" t="s">
        <v>5263</v>
      </c>
      <c r="D3068" t="s">
        <v>5263</v>
      </c>
      <c r="E3068" t="s">
        <v>5262</v>
      </c>
    </row>
    <row r="3069" spans="1:5" x14ac:dyDescent="0.25">
      <c r="A3069">
        <v>47000228</v>
      </c>
      <c r="B3069" t="s">
        <v>5264</v>
      </c>
      <c r="C3069" t="s">
        <v>5265</v>
      </c>
      <c r="D3069" t="s">
        <v>5265</v>
      </c>
      <c r="E3069" t="s">
        <v>5264</v>
      </c>
    </row>
    <row r="3070" spans="1:5" x14ac:dyDescent="0.25">
      <c r="A3070">
        <v>47000229</v>
      </c>
      <c r="B3070" t="s">
        <v>5266</v>
      </c>
      <c r="C3070" t="s">
        <v>5267</v>
      </c>
      <c r="D3070" t="s">
        <v>5267</v>
      </c>
      <c r="E3070" t="s">
        <v>5266</v>
      </c>
    </row>
    <row r="3071" spans="1:5" x14ac:dyDescent="0.25">
      <c r="A3071">
        <v>47000230</v>
      </c>
      <c r="B3071" t="s">
        <v>5268</v>
      </c>
      <c r="C3071" t="s">
        <v>5269</v>
      </c>
      <c r="D3071" t="s">
        <v>5269</v>
      </c>
      <c r="E3071" t="s">
        <v>5268</v>
      </c>
    </row>
    <row r="3072" spans="1:5" x14ac:dyDescent="0.25">
      <c r="A3072">
        <v>47000231</v>
      </c>
      <c r="B3072" t="s">
        <v>5270</v>
      </c>
      <c r="C3072" t="s">
        <v>5271</v>
      </c>
      <c r="D3072" t="s">
        <v>5271</v>
      </c>
      <c r="E3072" t="s">
        <v>5270</v>
      </c>
    </row>
    <row r="3073" spans="1:5" x14ac:dyDescent="0.25">
      <c r="A3073">
        <v>47000232</v>
      </c>
      <c r="B3073" t="s">
        <v>5272</v>
      </c>
      <c r="C3073" t="s">
        <v>5273</v>
      </c>
      <c r="D3073" t="s">
        <v>5273</v>
      </c>
      <c r="E3073" t="s">
        <v>5272</v>
      </c>
    </row>
    <row r="3074" spans="1:5" x14ac:dyDescent="0.25">
      <c r="A3074">
        <v>47000233</v>
      </c>
      <c r="B3074" t="s">
        <v>5274</v>
      </c>
      <c r="C3074" t="s">
        <v>5275</v>
      </c>
      <c r="D3074" t="s">
        <v>5275</v>
      </c>
      <c r="E3074" t="s">
        <v>5274</v>
      </c>
    </row>
    <row r="3075" spans="1:5" x14ac:dyDescent="0.25">
      <c r="A3075">
        <v>47000234</v>
      </c>
      <c r="B3075" t="s">
        <v>5276</v>
      </c>
      <c r="C3075" t="s">
        <v>5277</v>
      </c>
      <c r="D3075" t="s">
        <v>5277</v>
      </c>
      <c r="E3075" t="s">
        <v>5276</v>
      </c>
    </row>
    <row r="3076" spans="1:5" x14ac:dyDescent="0.25">
      <c r="A3076">
        <v>47000235</v>
      </c>
      <c r="B3076" t="s">
        <v>5278</v>
      </c>
      <c r="C3076" t="s">
        <v>5279</v>
      </c>
      <c r="D3076" t="s">
        <v>5279</v>
      </c>
      <c r="E3076" t="s">
        <v>5278</v>
      </c>
    </row>
    <row r="3077" spans="1:5" x14ac:dyDescent="0.25">
      <c r="A3077">
        <v>47000237</v>
      </c>
      <c r="B3077" t="s">
        <v>5280</v>
      </c>
      <c r="C3077" t="s">
        <v>5281</v>
      </c>
      <c r="D3077" t="s">
        <v>5281</v>
      </c>
      <c r="E3077" t="s">
        <v>5280</v>
      </c>
    </row>
    <row r="3078" spans="1:5" x14ac:dyDescent="0.25">
      <c r="A3078">
        <v>47000256</v>
      </c>
      <c r="B3078" t="s">
        <v>5282</v>
      </c>
      <c r="C3078" t="s">
        <v>5265</v>
      </c>
      <c r="D3078" t="s">
        <v>5265</v>
      </c>
      <c r="E3078" t="s">
        <v>5282</v>
      </c>
    </row>
    <row r="3079" spans="1:5" x14ac:dyDescent="0.25">
      <c r="A3079">
        <v>47000259</v>
      </c>
      <c r="B3079" t="s">
        <v>5283</v>
      </c>
      <c r="C3079" t="s">
        <v>5284</v>
      </c>
      <c r="D3079" t="s">
        <v>5284</v>
      </c>
      <c r="E3079" t="s">
        <v>5283</v>
      </c>
    </row>
    <row r="3080" spans="1:5" x14ac:dyDescent="0.25">
      <c r="A3080">
        <v>47000260</v>
      </c>
      <c r="B3080" t="s">
        <v>5285</v>
      </c>
      <c r="C3080" t="s">
        <v>5263</v>
      </c>
      <c r="D3080" t="s">
        <v>5263</v>
      </c>
      <c r="E3080" t="s">
        <v>5285</v>
      </c>
    </row>
    <row r="3081" spans="1:5" x14ac:dyDescent="0.25">
      <c r="A3081">
        <v>47000261</v>
      </c>
      <c r="B3081" t="s">
        <v>5286</v>
      </c>
      <c r="C3081" t="s">
        <v>5267</v>
      </c>
      <c r="D3081" t="s">
        <v>5267</v>
      </c>
      <c r="E3081" t="s">
        <v>5286</v>
      </c>
    </row>
    <row r="3082" spans="1:5" x14ac:dyDescent="0.25">
      <c r="A3082">
        <v>47000262</v>
      </c>
      <c r="B3082" t="s">
        <v>5287</v>
      </c>
      <c r="C3082" t="s">
        <v>5269</v>
      </c>
      <c r="D3082" t="s">
        <v>5269</v>
      </c>
      <c r="E3082" t="s">
        <v>5287</v>
      </c>
    </row>
    <row r="3083" spans="1:5" x14ac:dyDescent="0.25">
      <c r="A3083">
        <v>47000263</v>
      </c>
      <c r="B3083" t="s">
        <v>5288</v>
      </c>
      <c r="C3083" t="s">
        <v>5271</v>
      </c>
      <c r="D3083" t="s">
        <v>5271</v>
      </c>
      <c r="E3083" t="s">
        <v>5288</v>
      </c>
    </row>
    <row r="3084" spans="1:5" x14ac:dyDescent="0.25">
      <c r="A3084">
        <v>47000264</v>
      </c>
      <c r="B3084" t="s">
        <v>5289</v>
      </c>
      <c r="C3084" t="s">
        <v>5265</v>
      </c>
      <c r="D3084" t="s">
        <v>5265</v>
      </c>
      <c r="E3084" t="s">
        <v>5289</v>
      </c>
    </row>
    <row r="3085" spans="1:5" x14ac:dyDescent="0.25">
      <c r="A3085">
        <v>47000295</v>
      </c>
      <c r="B3085" t="s">
        <v>5290</v>
      </c>
      <c r="C3085" t="s">
        <v>5291</v>
      </c>
      <c r="D3085" t="s">
        <v>5291</v>
      </c>
      <c r="E3085" t="s">
        <v>5290</v>
      </c>
    </row>
    <row r="3086" spans="1:5" x14ac:dyDescent="0.25">
      <c r="A3086">
        <v>47000296</v>
      </c>
      <c r="B3086" t="s">
        <v>5292</v>
      </c>
      <c r="C3086" t="s">
        <v>5293</v>
      </c>
      <c r="D3086" t="s">
        <v>5293</v>
      </c>
      <c r="E3086" t="s">
        <v>5292</v>
      </c>
    </row>
    <row r="3087" spans="1:5" x14ac:dyDescent="0.25">
      <c r="A3087">
        <v>47000302</v>
      </c>
      <c r="B3087" t="s">
        <v>5294</v>
      </c>
      <c r="C3087" t="s">
        <v>5295</v>
      </c>
      <c r="D3087" t="s">
        <v>5295</v>
      </c>
      <c r="E3087" t="s">
        <v>5294</v>
      </c>
    </row>
    <row r="3088" spans="1:5" x14ac:dyDescent="0.25">
      <c r="A3088">
        <v>47000317</v>
      </c>
      <c r="B3088" t="s">
        <v>5296</v>
      </c>
      <c r="C3088" t="s">
        <v>5297</v>
      </c>
      <c r="D3088" t="s">
        <v>5297</v>
      </c>
      <c r="E3088" t="s">
        <v>5296</v>
      </c>
    </row>
    <row r="3089" spans="1:5" x14ac:dyDescent="0.25">
      <c r="A3089">
        <v>47000318</v>
      </c>
      <c r="B3089" t="s">
        <v>5298</v>
      </c>
      <c r="C3089" t="s">
        <v>5299</v>
      </c>
      <c r="D3089" t="s">
        <v>5299</v>
      </c>
      <c r="E3089" t="s">
        <v>5298</v>
      </c>
    </row>
    <row r="3090" spans="1:5" x14ac:dyDescent="0.25">
      <c r="A3090">
        <v>47000319</v>
      </c>
      <c r="B3090" t="s">
        <v>5300</v>
      </c>
      <c r="C3090" t="s">
        <v>5301</v>
      </c>
      <c r="D3090" t="s">
        <v>5301</v>
      </c>
      <c r="E3090" t="s">
        <v>5300</v>
      </c>
    </row>
    <row r="3091" spans="1:5" x14ac:dyDescent="0.25">
      <c r="A3091">
        <v>47000320</v>
      </c>
      <c r="B3091" t="s">
        <v>5302</v>
      </c>
      <c r="C3091" t="s">
        <v>5303</v>
      </c>
      <c r="D3091" t="s">
        <v>5303</v>
      </c>
      <c r="E3091" t="s">
        <v>5302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5304</v>
      </c>
      <c r="C3093" t="s">
        <v>5305</v>
      </c>
      <c r="D3093" t="s">
        <v>5305</v>
      </c>
      <c r="E3093" t="s">
        <v>5304</v>
      </c>
    </row>
    <row r="3094" spans="1:5" x14ac:dyDescent="0.25">
      <c r="A3094">
        <v>47000324</v>
      </c>
      <c r="B3094" t="s">
        <v>5306</v>
      </c>
      <c r="C3094" t="s">
        <v>5307</v>
      </c>
      <c r="D3094" t="s">
        <v>5307</v>
      </c>
      <c r="E3094" t="s">
        <v>5306</v>
      </c>
    </row>
    <row r="3095" spans="1:5" x14ac:dyDescent="0.25">
      <c r="A3095">
        <v>47000325</v>
      </c>
      <c r="B3095" t="s">
        <v>5308</v>
      </c>
      <c r="C3095" t="s">
        <v>5309</v>
      </c>
      <c r="D3095" t="s">
        <v>5309</v>
      </c>
      <c r="E3095" t="s">
        <v>5308</v>
      </c>
    </row>
    <row r="3096" spans="1:5" x14ac:dyDescent="0.25">
      <c r="A3096">
        <v>47000326</v>
      </c>
      <c r="B3096" t="s">
        <v>5310</v>
      </c>
      <c r="C3096" t="s">
        <v>5311</v>
      </c>
      <c r="D3096" t="s">
        <v>5311</v>
      </c>
      <c r="E3096" t="s">
        <v>5310</v>
      </c>
    </row>
    <row r="3097" spans="1:5" x14ac:dyDescent="0.25">
      <c r="A3097">
        <v>47000327</v>
      </c>
      <c r="B3097" t="s">
        <v>5312</v>
      </c>
      <c r="C3097" t="s">
        <v>5313</v>
      </c>
      <c r="D3097" t="s">
        <v>5313</v>
      </c>
      <c r="E3097" t="s">
        <v>5312</v>
      </c>
    </row>
    <row r="3098" spans="1:5" x14ac:dyDescent="0.25">
      <c r="A3098">
        <v>47000329</v>
      </c>
      <c r="B3098" t="s">
        <v>5314</v>
      </c>
      <c r="C3098" t="s">
        <v>5315</v>
      </c>
      <c r="D3098" t="s">
        <v>5315</v>
      </c>
      <c r="E3098" t="s">
        <v>5314</v>
      </c>
    </row>
    <row r="3099" spans="1:5" x14ac:dyDescent="0.25">
      <c r="A3099">
        <v>47000330</v>
      </c>
      <c r="B3099" t="s">
        <v>5316</v>
      </c>
      <c r="C3099" t="s">
        <v>5315</v>
      </c>
      <c r="D3099" t="s">
        <v>5315</v>
      </c>
      <c r="E3099" t="s">
        <v>5316</v>
      </c>
    </row>
    <row r="3100" spans="1:5" x14ac:dyDescent="0.25">
      <c r="A3100">
        <v>47000331</v>
      </c>
      <c r="B3100" t="s">
        <v>5317</v>
      </c>
      <c r="C3100" t="s">
        <v>5315</v>
      </c>
      <c r="D3100" t="s">
        <v>5315</v>
      </c>
      <c r="E3100" t="s">
        <v>5317</v>
      </c>
    </row>
    <row r="3101" spans="1:5" x14ac:dyDescent="0.25">
      <c r="A3101">
        <v>47000332</v>
      </c>
      <c r="B3101" t="s">
        <v>5318</v>
      </c>
      <c r="C3101" t="s">
        <v>5315</v>
      </c>
      <c r="D3101" t="s">
        <v>5315</v>
      </c>
      <c r="E3101" t="s">
        <v>5318</v>
      </c>
    </row>
    <row r="3102" spans="1:5" x14ac:dyDescent="0.25">
      <c r="A3102">
        <v>47000339</v>
      </c>
      <c r="B3102" t="s">
        <v>5319</v>
      </c>
      <c r="C3102" t="s">
        <v>5320</v>
      </c>
      <c r="D3102" t="s">
        <v>5320</v>
      </c>
      <c r="E3102" t="s">
        <v>5319</v>
      </c>
    </row>
    <row r="3103" spans="1:5" x14ac:dyDescent="0.25">
      <c r="A3103">
        <v>47000340</v>
      </c>
      <c r="B3103" t="s">
        <v>5321</v>
      </c>
      <c r="C3103" t="s">
        <v>5322</v>
      </c>
      <c r="D3103" t="s">
        <v>5322</v>
      </c>
      <c r="E3103" t="s">
        <v>5321</v>
      </c>
    </row>
    <row r="3104" spans="1:5" x14ac:dyDescent="0.25">
      <c r="A3104">
        <v>47000341</v>
      </c>
      <c r="B3104" t="s">
        <v>5323</v>
      </c>
      <c r="C3104" t="s">
        <v>5324</v>
      </c>
      <c r="D3104" t="s">
        <v>5324</v>
      </c>
      <c r="E3104" t="s">
        <v>5323</v>
      </c>
    </row>
    <row r="3105" spans="1:5" x14ac:dyDescent="0.25">
      <c r="A3105">
        <v>47000342</v>
      </c>
      <c r="B3105" t="s">
        <v>5325</v>
      </c>
      <c r="C3105" t="s">
        <v>5326</v>
      </c>
      <c r="D3105" t="s">
        <v>5326</v>
      </c>
      <c r="E3105" t="s">
        <v>5325</v>
      </c>
    </row>
    <row r="3106" spans="1:5" x14ac:dyDescent="0.25">
      <c r="A3106">
        <v>47000343</v>
      </c>
      <c r="B3106" t="s">
        <v>5327</v>
      </c>
      <c r="C3106" t="s">
        <v>5328</v>
      </c>
      <c r="D3106" t="s">
        <v>5328</v>
      </c>
      <c r="E3106" t="s">
        <v>5327</v>
      </c>
    </row>
    <row r="3107" spans="1:5" x14ac:dyDescent="0.25">
      <c r="A3107">
        <v>47000344</v>
      </c>
      <c r="B3107" t="s">
        <v>5329</v>
      </c>
      <c r="C3107" t="s">
        <v>5330</v>
      </c>
      <c r="D3107" t="s">
        <v>5330</v>
      </c>
      <c r="E3107" t="s">
        <v>5329</v>
      </c>
    </row>
    <row r="3108" spans="1:5" x14ac:dyDescent="0.25">
      <c r="A3108">
        <v>47000345</v>
      </c>
      <c r="B3108" t="s">
        <v>5331</v>
      </c>
      <c r="C3108" t="s">
        <v>5332</v>
      </c>
      <c r="D3108" t="s">
        <v>5332</v>
      </c>
      <c r="E3108" t="s">
        <v>5331</v>
      </c>
    </row>
    <row r="3109" spans="1:5" x14ac:dyDescent="0.25">
      <c r="A3109">
        <v>47000346</v>
      </c>
      <c r="B3109" t="s">
        <v>5333</v>
      </c>
      <c r="C3109" t="s">
        <v>5334</v>
      </c>
      <c r="D3109" t="s">
        <v>5334</v>
      </c>
      <c r="E3109" t="s">
        <v>5333</v>
      </c>
    </row>
    <row r="3110" spans="1:5" x14ac:dyDescent="0.25">
      <c r="A3110">
        <v>47000347</v>
      </c>
      <c r="B3110" t="s">
        <v>5335</v>
      </c>
      <c r="C3110" t="s">
        <v>5336</v>
      </c>
      <c r="D3110" t="s">
        <v>5336</v>
      </c>
      <c r="E3110" t="s">
        <v>5335</v>
      </c>
    </row>
    <row r="3111" spans="1:5" x14ac:dyDescent="0.25">
      <c r="A3111">
        <v>47000348</v>
      </c>
      <c r="B3111" t="s">
        <v>5337</v>
      </c>
      <c r="C3111" t="s">
        <v>5338</v>
      </c>
      <c r="D3111" t="s">
        <v>5338</v>
      </c>
      <c r="E3111" t="s">
        <v>5337</v>
      </c>
    </row>
    <row r="3112" spans="1:5" x14ac:dyDescent="0.25">
      <c r="A3112">
        <v>47000594</v>
      </c>
      <c r="B3112" t="s">
        <v>5339</v>
      </c>
      <c r="C3112" t="s">
        <v>5340</v>
      </c>
      <c r="D3112" t="s">
        <v>5340</v>
      </c>
      <c r="E3112" t="s">
        <v>5339</v>
      </c>
    </row>
    <row r="3113" spans="1:5" x14ac:dyDescent="0.25">
      <c r="A3113">
        <v>47000595</v>
      </c>
      <c r="B3113" t="s">
        <v>5341</v>
      </c>
      <c r="C3113" t="s">
        <v>5342</v>
      </c>
      <c r="D3113" t="s">
        <v>5342</v>
      </c>
      <c r="E3113" t="s">
        <v>5341</v>
      </c>
    </row>
    <row r="3114" spans="1:5" x14ac:dyDescent="0.25">
      <c r="A3114">
        <v>47000596</v>
      </c>
      <c r="B3114" t="s">
        <v>5343</v>
      </c>
      <c r="C3114" t="s">
        <v>5344</v>
      </c>
      <c r="D3114" t="s">
        <v>5344</v>
      </c>
      <c r="E3114" t="s">
        <v>5343</v>
      </c>
    </row>
    <row r="3115" spans="1:5" x14ac:dyDescent="0.25">
      <c r="A3115">
        <v>47000597</v>
      </c>
      <c r="B3115" t="s">
        <v>5345</v>
      </c>
      <c r="C3115" t="s">
        <v>5346</v>
      </c>
      <c r="D3115" t="s">
        <v>5346</v>
      </c>
      <c r="E3115" t="s">
        <v>5345</v>
      </c>
    </row>
    <row r="3116" spans="1:5" x14ac:dyDescent="0.25">
      <c r="A3116">
        <v>47000598</v>
      </c>
      <c r="B3116" t="s">
        <v>5347</v>
      </c>
      <c r="C3116" t="s">
        <v>5348</v>
      </c>
      <c r="D3116" t="s">
        <v>5348</v>
      </c>
      <c r="E3116" t="s">
        <v>5347</v>
      </c>
    </row>
    <row r="3117" spans="1:5" x14ac:dyDescent="0.25">
      <c r="A3117">
        <v>47000599</v>
      </c>
      <c r="B3117" t="s">
        <v>5349</v>
      </c>
      <c r="C3117" t="s">
        <v>5350</v>
      </c>
      <c r="D3117" t="s">
        <v>5350</v>
      </c>
      <c r="E3117" t="s">
        <v>5349</v>
      </c>
    </row>
    <row r="3118" spans="1:5" x14ac:dyDescent="0.25">
      <c r="A3118">
        <v>47000600</v>
      </c>
      <c r="B3118" t="s">
        <v>5351</v>
      </c>
      <c r="C3118" t="s">
        <v>5352</v>
      </c>
      <c r="D3118" t="s">
        <v>5352</v>
      </c>
      <c r="E3118" t="s">
        <v>5351</v>
      </c>
    </row>
    <row r="3119" spans="1:5" x14ac:dyDescent="0.25">
      <c r="A3119">
        <v>47000601</v>
      </c>
      <c r="B3119" t="s">
        <v>5353</v>
      </c>
      <c r="C3119" t="s">
        <v>5354</v>
      </c>
      <c r="D3119" t="s">
        <v>5354</v>
      </c>
      <c r="E3119" t="s">
        <v>5353</v>
      </c>
    </row>
    <row r="3120" spans="1:5" x14ac:dyDescent="0.25">
      <c r="A3120">
        <v>47000602</v>
      </c>
      <c r="B3120" t="s">
        <v>5355</v>
      </c>
      <c r="C3120" t="s">
        <v>5356</v>
      </c>
      <c r="D3120" t="s">
        <v>5356</v>
      </c>
      <c r="E3120" t="s">
        <v>5355</v>
      </c>
    </row>
    <row r="3121" spans="1:5" x14ac:dyDescent="0.25">
      <c r="A3121">
        <v>47000603</v>
      </c>
      <c r="B3121" t="s">
        <v>5357</v>
      </c>
      <c r="C3121" t="s">
        <v>5357</v>
      </c>
      <c r="D3121" t="s">
        <v>5357</v>
      </c>
      <c r="E3121" t="s">
        <v>5357</v>
      </c>
    </row>
    <row r="3122" spans="1:5" x14ac:dyDescent="0.25">
      <c r="A3122">
        <v>47000604</v>
      </c>
      <c r="B3122" t="s">
        <v>5358</v>
      </c>
      <c r="C3122" t="s">
        <v>5358</v>
      </c>
      <c r="D3122" t="s">
        <v>5358</v>
      </c>
      <c r="E3122" t="s">
        <v>5358</v>
      </c>
    </row>
    <row r="3123" spans="1:5" x14ac:dyDescent="0.25">
      <c r="A3123">
        <v>47000605</v>
      </c>
      <c r="B3123" t="s">
        <v>5359</v>
      </c>
      <c r="C3123" t="s">
        <v>5360</v>
      </c>
      <c r="D3123" t="s">
        <v>5360</v>
      </c>
      <c r="E3123" t="s">
        <v>5359</v>
      </c>
    </row>
    <row r="3124" spans="1:5" x14ac:dyDescent="0.25">
      <c r="A3124">
        <v>47000606</v>
      </c>
      <c r="B3124" t="s">
        <v>5361</v>
      </c>
      <c r="C3124" t="s">
        <v>5362</v>
      </c>
      <c r="D3124" t="s">
        <v>5362</v>
      </c>
      <c r="E3124" t="s">
        <v>5361</v>
      </c>
    </row>
    <row r="3125" spans="1:5" x14ac:dyDescent="0.25">
      <c r="A3125">
        <v>47000607</v>
      </c>
      <c r="B3125" t="s">
        <v>5363</v>
      </c>
      <c r="C3125" t="s">
        <v>5364</v>
      </c>
      <c r="D3125" t="s">
        <v>5364</v>
      </c>
      <c r="E3125" t="s">
        <v>5363</v>
      </c>
    </row>
    <row r="3126" spans="1:5" x14ac:dyDescent="0.25">
      <c r="A3126">
        <v>47000608</v>
      </c>
      <c r="B3126" t="s">
        <v>5365</v>
      </c>
      <c r="C3126" t="s">
        <v>5366</v>
      </c>
      <c r="D3126" t="s">
        <v>5366</v>
      </c>
      <c r="E3126" t="s">
        <v>5365</v>
      </c>
    </row>
    <row r="3127" spans="1:5" x14ac:dyDescent="0.25">
      <c r="A3127">
        <v>47000609</v>
      </c>
      <c r="B3127" t="s">
        <v>5367</v>
      </c>
      <c r="C3127" t="s">
        <v>5368</v>
      </c>
      <c r="D3127" t="s">
        <v>5368</v>
      </c>
      <c r="E3127" t="s">
        <v>5367</v>
      </c>
    </row>
    <row r="3128" spans="1:5" x14ac:dyDescent="0.25">
      <c r="A3128">
        <v>47000610</v>
      </c>
      <c r="B3128" t="s">
        <v>5369</v>
      </c>
      <c r="C3128" t="s">
        <v>5370</v>
      </c>
      <c r="D3128" t="s">
        <v>5370</v>
      </c>
      <c r="E3128" t="s">
        <v>5369</v>
      </c>
    </row>
    <row r="3129" spans="1:5" x14ac:dyDescent="0.25">
      <c r="A3129">
        <v>47000611</v>
      </c>
      <c r="B3129" t="s">
        <v>5371</v>
      </c>
      <c r="C3129" t="s">
        <v>5372</v>
      </c>
      <c r="D3129" t="s">
        <v>5372</v>
      </c>
      <c r="E3129" t="s">
        <v>5371</v>
      </c>
    </row>
    <row r="3130" spans="1:5" x14ac:dyDescent="0.25">
      <c r="A3130">
        <v>47000612</v>
      </c>
      <c r="B3130" t="s">
        <v>5373</v>
      </c>
      <c r="C3130" t="s">
        <v>5374</v>
      </c>
      <c r="D3130" t="s">
        <v>5374</v>
      </c>
      <c r="E3130" t="s">
        <v>5373</v>
      </c>
    </row>
    <row r="3131" spans="1:5" x14ac:dyDescent="0.25">
      <c r="A3131">
        <v>47000618</v>
      </c>
      <c r="B3131" t="s">
        <v>5375</v>
      </c>
      <c r="C3131" t="s">
        <v>5375</v>
      </c>
      <c r="D3131" t="s">
        <v>5375</v>
      </c>
      <c r="E3131" t="s">
        <v>5375</v>
      </c>
    </row>
    <row r="3132" spans="1:5" x14ac:dyDescent="0.25">
      <c r="A3132">
        <v>47000619</v>
      </c>
      <c r="B3132" t="s">
        <v>5376</v>
      </c>
      <c r="C3132" t="s">
        <v>5376</v>
      </c>
      <c r="D3132" t="s">
        <v>5376</v>
      </c>
      <c r="E3132" t="s">
        <v>5376</v>
      </c>
    </row>
    <row r="3133" spans="1:5" x14ac:dyDescent="0.25">
      <c r="A3133">
        <v>47000620</v>
      </c>
      <c r="B3133" t="s">
        <v>5377</v>
      </c>
      <c r="C3133" t="s">
        <v>5377</v>
      </c>
      <c r="D3133" t="s">
        <v>5377</v>
      </c>
      <c r="E3133" t="s">
        <v>5377</v>
      </c>
    </row>
    <row r="3134" spans="1:5" x14ac:dyDescent="0.25">
      <c r="A3134">
        <v>47000621</v>
      </c>
      <c r="B3134" t="s">
        <v>5378</v>
      </c>
      <c r="C3134" t="s">
        <v>5378</v>
      </c>
      <c r="D3134" t="s">
        <v>5378</v>
      </c>
      <c r="E3134" t="s">
        <v>5378</v>
      </c>
    </row>
    <row r="3135" spans="1:5" x14ac:dyDescent="0.25">
      <c r="A3135">
        <v>47000622</v>
      </c>
      <c r="B3135" t="s">
        <v>5379</v>
      </c>
      <c r="C3135" t="s">
        <v>5379</v>
      </c>
      <c r="D3135" t="s">
        <v>5379</v>
      </c>
      <c r="E3135" t="s">
        <v>5379</v>
      </c>
    </row>
    <row r="3136" spans="1:5" x14ac:dyDescent="0.25">
      <c r="A3136">
        <v>47000623</v>
      </c>
      <c r="B3136" t="s">
        <v>5380</v>
      </c>
      <c r="C3136" t="s">
        <v>5380</v>
      </c>
      <c r="D3136" t="s">
        <v>5380</v>
      </c>
      <c r="E3136" t="s">
        <v>5380</v>
      </c>
    </row>
    <row r="3137" spans="1:5" x14ac:dyDescent="0.25">
      <c r="A3137">
        <v>47000625</v>
      </c>
      <c r="B3137" t="s">
        <v>5381</v>
      </c>
      <c r="C3137" t="s">
        <v>5381</v>
      </c>
      <c r="D3137" t="s">
        <v>5381</v>
      </c>
      <c r="E3137" t="s">
        <v>5381</v>
      </c>
    </row>
    <row r="3138" spans="1:5" x14ac:dyDescent="0.25">
      <c r="A3138">
        <v>47000626</v>
      </c>
      <c r="B3138" t="s">
        <v>5382</v>
      </c>
      <c r="C3138" t="s">
        <v>5382</v>
      </c>
      <c r="D3138" t="s">
        <v>5382</v>
      </c>
      <c r="E3138" t="s">
        <v>5382</v>
      </c>
    </row>
    <row r="3139" spans="1:5" x14ac:dyDescent="0.25">
      <c r="A3139">
        <v>47000627</v>
      </c>
      <c r="B3139" t="s">
        <v>5383</v>
      </c>
      <c r="C3139" t="s">
        <v>5383</v>
      </c>
      <c r="D3139" t="s">
        <v>5383</v>
      </c>
      <c r="E3139" t="s">
        <v>5383</v>
      </c>
    </row>
    <row r="3140" spans="1:5" x14ac:dyDescent="0.25">
      <c r="A3140">
        <v>47000628</v>
      </c>
      <c r="B3140" t="s">
        <v>5384</v>
      </c>
      <c r="C3140" t="s">
        <v>5384</v>
      </c>
      <c r="D3140" t="s">
        <v>5384</v>
      </c>
      <c r="E3140" t="s">
        <v>5384</v>
      </c>
    </row>
    <row r="3141" spans="1:5" x14ac:dyDescent="0.25">
      <c r="A3141">
        <v>47000629</v>
      </c>
      <c r="B3141" t="s">
        <v>5385</v>
      </c>
      <c r="C3141" t="s">
        <v>5386</v>
      </c>
      <c r="D3141" t="s">
        <v>5386</v>
      </c>
      <c r="E3141" t="s">
        <v>5385</v>
      </c>
    </row>
    <row r="3142" spans="1:5" x14ac:dyDescent="0.25">
      <c r="A3142">
        <v>47000630</v>
      </c>
      <c r="B3142" t="s">
        <v>5387</v>
      </c>
      <c r="C3142" t="s">
        <v>5387</v>
      </c>
      <c r="D3142" t="s">
        <v>5387</v>
      </c>
      <c r="E3142" t="s">
        <v>5387</v>
      </c>
    </row>
    <row r="3143" spans="1:5" x14ac:dyDescent="0.25">
      <c r="A3143">
        <v>47000631</v>
      </c>
      <c r="B3143" t="s">
        <v>5388</v>
      </c>
      <c r="C3143" t="s">
        <v>5388</v>
      </c>
      <c r="D3143" t="s">
        <v>5388</v>
      </c>
      <c r="E3143" t="s">
        <v>5388</v>
      </c>
    </row>
    <row r="3144" spans="1:5" x14ac:dyDescent="0.25">
      <c r="A3144">
        <v>47000632</v>
      </c>
      <c r="B3144" t="s">
        <v>5389</v>
      </c>
      <c r="C3144" t="s">
        <v>5389</v>
      </c>
      <c r="D3144" t="s">
        <v>5389</v>
      </c>
      <c r="E3144" t="s">
        <v>5389</v>
      </c>
    </row>
    <row r="3145" spans="1:5" x14ac:dyDescent="0.25">
      <c r="A3145">
        <v>47000633</v>
      </c>
      <c r="B3145" t="s">
        <v>5390</v>
      </c>
      <c r="C3145" t="s">
        <v>5390</v>
      </c>
      <c r="D3145" t="s">
        <v>5390</v>
      </c>
      <c r="E3145" t="s">
        <v>5390</v>
      </c>
    </row>
    <row r="3146" spans="1:5" x14ac:dyDescent="0.25">
      <c r="A3146">
        <v>47000634</v>
      </c>
      <c r="B3146" t="s">
        <v>5391</v>
      </c>
      <c r="C3146" t="s">
        <v>5391</v>
      </c>
      <c r="D3146" t="s">
        <v>5391</v>
      </c>
      <c r="E3146" t="s">
        <v>5391</v>
      </c>
    </row>
    <row r="3147" spans="1:5" x14ac:dyDescent="0.25">
      <c r="A3147">
        <v>47000635</v>
      </c>
      <c r="B3147" t="s">
        <v>5392</v>
      </c>
      <c r="C3147" t="s">
        <v>5392</v>
      </c>
      <c r="D3147" t="s">
        <v>5392</v>
      </c>
      <c r="E3147" t="s">
        <v>5392</v>
      </c>
    </row>
    <row r="3148" spans="1:5" x14ac:dyDescent="0.25">
      <c r="A3148">
        <v>47000636</v>
      </c>
      <c r="B3148" t="s">
        <v>5393</v>
      </c>
      <c r="C3148" t="s">
        <v>5394</v>
      </c>
      <c r="D3148" t="s">
        <v>5394</v>
      </c>
      <c r="E3148" t="s">
        <v>5393</v>
      </c>
    </row>
    <row r="3149" spans="1:5" x14ac:dyDescent="0.25">
      <c r="A3149">
        <v>47000637</v>
      </c>
      <c r="B3149" t="s">
        <v>5395</v>
      </c>
      <c r="C3149" t="s">
        <v>5396</v>
      </c>
      <c r="D3149" t="s">
        <v>5396</v>
      </c>
      <c r="E3149" t="s">
        <v>5395</v>
      </c>
    </row>
    <row r="3150" spans="1:5" x14ac:dyDescent="0.25">
      <c r="A3150">
        <v>47000638</v>
      </c>
      <c r="B3150" t="s">
        <v>5397</v>
      </c>
      <c r="C3150" t="s">
        <v>5397</v>
      </c>
      <c r="D3150" t="s">
        <v>5397</v>
      </c>
      <c r="E3150" t="s">
        <v>5397</v>
      </c>
    </row>
    <row r="3151" spans="1:5" x14ac:dyDescent="0.25">
      <c r="A3151">
        <v>47000639</v>
      </c>
      <c r="B3151" t="s">
        <v>5398</v>
      </c>
      <c r="C3151" t="s">
        <v>5398</v>
      </c>
      <c r="D3151" t="s">
        <v>5398</v>
      </c>
      <c r="E3151" t="s">
        <v>5398</v>
      </c>
    </row>
    <row r="3152" spans="1:5" x14ac:dyDescent="0.25">
      <c r="A3152">
        <v>47000640</v>
      </c>
      <c r="B3152" t="s">
        <v>5399</v>
      </c>
      <c r="C3152" t="s">
        <v>5399</v>
      </c>
      <c r="D3152" t="s">
        <v>5399</v>
      </c>
      <c r="E3152" t="s">
        <v>5399</v>
      </c>
    </row>
    <row r="3153" spans="1:5" x14ac:dyDescent="0.25">
      <c r="A3153">
        <v>47000641</v>
      </c>
      <c r="B3153" t="s">
        <v>5400</v>
      </c>
      <c r="C3153" t="s">
        <v>5400</v>
      </c>
      <c r="D3153" t="s">
        <v>5400</v>
      </c>
      <c r="E3153" t="s">
        <v>5400</v>
      </c>
    </row>
    <row r="3154" spans="1:5" x14ac:dyDescent="0.25">
      <c r="A3154">
        <v>47000642</v>
      </c>
      <c r="B3154" t="s">
        <v>5401</v>
      </c>
      <c r="C3154" t="s">
        <v>5401</v>
      </c>
      <c r="D3154" t="s">
        <v>5401</v>
      </c>
      <c r="E3154" t="s">
        <v>5401</v>
      </c>
    </row>
    <row r="3155" spans="1:5" x14ac:dyDescent="0.25">
      <c r="A3155">
        <v>47000643</v>
      </c>
      <c r="B3155" t="s">
        <v>5402</v>
      </c>
      <c r="C3155" t="s">
        <v>5403</v>
      </c>
      <c r="D3155" t="s">
        <v>5403</v>
      </c>
      <c r="E3155" t="s">
        <v>5402</v>
      </c>
    </row>
    <row r="3156" spans="1:5" x14ac:dyDescent="0.25">
      <c r="A3156">
        <v>47000644</v>
      </c>
      <c r="B3156" t="s">
        <v>5404</v>
      </c>
      <c r="C3156" t="s">
        <v>5405</v>
      </c>
      <c r="D3156" t="s">
        <v>5405</v>
      </c>
      <c r="E3156" t="s">
        <v>5404</v>
      </c>
    </row>
    <row r="3157" spans="1:5" x14ac:dyDescent="0.25">
      <c r="A3157">
        <v>47000645</v>
      </c>
      <c r="B3157" t="s">
        <v>5406</v>
      </c>
      <c r="C3157" t="s">
        <v>5407</v>
      </c>
      <c r="D3157" t="s">
        <v>5407</v>
      </c>
      <c r="E3157" t="s">
        <v>5406</v>
      </c>
    </row>
    <row r="3158" spans="1:5" x14ac:dyDescent="0.25">
      <c r="A3158">
        <v>47000646</v>
      </c>
      <c r="B3158" t="s">
        <v>5408</v>
      </c>
      <c r="C3158" t="s">
        <v>5409</v>
      </c>
      <c r="D3158" t="s">
        <v>5409</v>
      </c>
      <c r="E3158" t="s">
        <v>5408</v>
      </c>
    </row>
    <row r="3159" spans="1:5" x14ac:dyDescent="0.25">
      <c r="A3159">
        <v>47000652</v>
      </c>
      <c r="B3159" t="s">
        <v>5410</v>
      </c>
      <c r="C3159" t="s">
        <v>5411</v>
      </c>
      <c r="D3159" t="s">
        <v>5411</v>
      </c>
      <c r="E3159" t="s">
        <v>5410</v>
      </c>
    </row>
    <row r="3160" spans="1:5" x14ac:dyDescent="0.25">
      <c r="A3160">
        <v>47000653</v>
      </c>
      <c r="B3160" t="s">
        <v>5412</v>
      </c>
      <c r="C3160" t="s">
        <v>5413</v>
      </c>
      <c r="D3160" t="s">
        <v>5413</v>
      </c>
      <c r="E3160" t="s">
        <v>5412</v>
      </c>
    </row>
    <row r="3161" spans="1:5" x14ac:dyDescent="0.25">
      <c r="A3161">
        <v>47000654</v>
      </c>
      <c r="B3161" t="s">
        <v>5414</v>
      </c>
      <c r="C3161" t="s">
        <v>5414</v>
      </c>
      <c r="D3161" t="s">
        <v>5414</v>
      </c>
      <c r="E3161" t="s">
        <v>5414</v>
      </c>
    </row>
    <row r="3162" spans="1:5" x14ac:dyDescent="0.25">
      <c r="A3162">
        <v>47000655</v>
      </c>
      <c r="B3162" t="s">
        <v>5415</v>
      </c>
      <c r="C3162" t="s">
        <v>5415</v>
      </c>
      <c r="D3162" t="s">
        <v>5415</v>
      </c>
      <c r="E3162" t="s">
        <v>5415</v>
      </c>
    </row>
    <row r="3163" spans="1:5" x14ac:dyDescent="0.25">
      <c r="A3163">
        <v>47000656</v>
      </c>
      <c r="B3163" t="s">
        <v>5416</v>
      </c>
      <c r="C3163" t="s">
        <v>5416</v>
      </c>
      <c r="D3163" t="s">
        <v>5416</v>
      </c>
      <c r="E3163" t="s">
        <v>5416</v>
      </c>
    </row>
    <row r="3164" spans="1:5" x14ac:dyDescent="0.25">
      <c r="A3164">
        <v>47000657</v>
      </c>
      <c r="B3164" t="s">
        <v>5417</v>
      </c>
      <c r="C3164" t="s">
        <v>5417</v>
      </c>
      <c r="D3164" t="s">
        <v>5417</v>
      </c>
      <c r="E3164" t="s">
        <v>5417</v>
      </c>
    </row>
    <row r="3165" spans="1:5" x14ac:dyDescent="0.25">
      <c r="A3165">
        <v>47000658</v>
      </c>
      <c r="B3165" t="s">
        <v>5418</v>
      </c>
      <c r="C3165" t="s">
        <v>5418</v>
      </c>
      <c r="D3165" t="s">
        <v>5418</v>
      </c>
      <c r="E3165" t="s">
        <v>5418</v>
      </c>
    </row>
    <row r="3166" spans="1:5" x14ac:dyDescent="0.25">
      <c r="A3166">
        <v>47000659</v>
      </c>
      <c r="B3166" t="s">
        <v>5419</v>
      </c>
      <c r="C3166" t="s">
        <v>5419</v>
      </c>
      <c r="D3166" t="s">
        <v>5419</v>
      </c>
      <c r="E3166" t="s">
        <v>5419</v>
      </c>
    </row>
    <row r="3167" spans="1:5" x14ac:dyDescent="0.25">
      <c r="A3167">
        <v>47000660</v>
      </c>
      <c r="B3167" t="s">
        <v>5420</v>
      </c>
      <c r="C3167" t="s">
        <v>5420</v>
      </c>
      <c r="D3167" t="s">
        <v>5420</v>
      </c>
      <c r="E3167" t="s">
        <v>5420</v>
      </c>
    </row>
    <row r="3168" spans="1:5" x14ac:dyDescent="0.25">
      <c r="A3168">
        <v>47000661</v>
      </c>
      <c r="B3168" t="s">
        <v>5421</v>
      </c>
      <c r="C3168" t="s">
        <v>5421</v>
      </c>
      <c r="D3168" t="s">
        <v>5421</v>
      </c>
      <c r="E3168" t="s">
        <v>5421</v>
      </c>
    </row>
    <row r="3169" spans="1:5" x14ac:dyDescent="0.25">
      <c r="A3169">
        <v>47000662</v>
      </c>
      <c r="B3169" t="s">
        <v>5422</v>
      </c>
      <c r="C3169" t="s">
        <v>5422</v>
      </c>
      <c r="D3169" t="s">
        <v>5422</v>
      </c>
      <c r="E3169" t="s">
        <v>5422</v>
      </c>
    </row>
    <row r="3170" spans="1:5" x14ac:dyDescent="0.25">
      <c r="A3170">
        <v>47000663</v>
      </c>
      <c r="B3170" t="s">
        <v>5423</v>
      </c>
      <c r="C3170" t="s">
        <v>5423</v>
      </c>
      <c r="D3170" t="s">
        <v>5423</v>
      </c>
      <c r="E3170" t="s">
        <v>5423</v>
      </c>
    </row>
    <row r="3171" spans="1:5" x14ac:dyDescent="0.25">
      <c r="A3171">
        <v>47000664</v>
      </c>
      <c r="B3171" t="s">
        <v>5424</v>
      </c>
      <c r="C3171" t="s">
        <v>5424</v>
      </c>
      <c r="D3171" t="s">
        <v>5424</v>
      </c>
      <c r="E3171" t="s">
        <v>5424</v>
      </c>
    </row>
    <row r="3172" spans="1:5" x14ac:dyDescent="0.25">
      <c r="A3172">
        <v>47000665</v>
      </c>
      <c r="B3172" t="s">
        <v>5425</v>
      </c>
      <c r="C3172" t="s">
        <v>5425</v>
      </c>
      <c r="D3172" t="s">
        <v>5425</v>
      </c>
      <c r="E3172" t="s">
        <v>5425</v>
      </c>
    </row>
    <row r="3173" spans="1:5" x14ac:dyDescent="0.25">
      <c r="A3173">
        <v>47000666</v>
      </c>
      <c r="B3173" t="s">
        <v>5426</v>
      </c>
      <c r="C3173" t="s">
        <v>5426</v>
      </c>
      <c r="D3173" t="s">
        <v>5426</v>
      </c>
      <c r="E3173" t="s">
        <v>5426</v>
      </c>
    </row>
    <row r="3174" spans="1:5" x14ac:dyDescent="0.25">
      <c r="A3174">
        <v>47000669</v>
      </c>
      <c r="B3174" t="s">
        <v>5427</v>
      </c>
      <c r="C3174" t="s">
        <v>5428</v>
      </c>
      <c r="D3174" t="s">
        <v>5428</v>
      </c>
      <c r="E3174" t="s">
        <v>5427</v>
      </c>
    </row>
    <row r="3175" spans="1:5" x14ac:dyDescent="0.25">
      <c r="A3175">
        <v>47000670</v>
      </c>
      <c r="B3175" t="s">
        <v>5429</v>
      </c>
      <c r="C3175" t="s">
        <v>5430</v>
      </c>
      <c r="D3175" t="s">
        <v>5430</v>
      </c>
      <c r="E3175" t="s">
        <v>5429</v>
      </c>
    </row>
    <row r="3176" spans="1:5" x14ac:dyDescent="0.25">
      <c r="A3176">
        <v>47000671</v>
      </c>
      <c r="B3176" t="s">
        <v>5431</v>
      </c>
      <c r="C3176" t="s">
        <v>5432</v>
      </c>
      <c r="D3176" t="s">
        <v>5432</v>
      </c>
      <c r="E3176" t="s">
        <v>5431</v>
      </c>
    </row>
    <row r="3177" spans="1:5" x14ac:dyDescent="0.25">
      <c r="A3177">
        <v>47000672</v>
      </c>
      <c r="B3177" t="s">
        <v>5433</v>
      </c>
      <c r="C3177" t="s">
        <v>5434</v>
      </c>
      <c r="D3177" t="s">
        <v>5434</v>
      </c>
      <c r="E3177" t="s">
        <v>5433</v>
      </c>
    </row>
    <row r="3178" spans="1:5" x14ac:dyDescent="0.25">
      <c r="A3178">
        <v>47000673</v>
      </c>
      <c r="B3178" t="s">
        <v>5401</v>
      </c>
      <c r="C3178" t="s">
        <v>5401</v>
      </c>
      <c r="D3178" t="s">
        <v>5401</v>
      </c>
      <c r="E3178" t="s">
        <v>5401</v>
      </c>
    </row>
    <row r="3179" spans="1:5" x14ac:dyDescent="0.25">
      <c r="A3179">
        <v>47000674</v>
      </c>
      <c r="B3179" t="s">
        <v>5435</v>
      </c>
      <c r="C3179" t="s">
        <v>5435</v>
      </c>
      <c r="D3179" t="s">
        <v>5435</v>
      </c>
      <c r="E3179" t="s">
        <v>5435</v>
      </c>
    </row>
    <row r="3180" spans="1:5" x14ac:dyDescent="0.25">
      <c r="A3180">
        <v>47000675</v>
      </c>
      <c r="B3180" t="s">
        <v>5436</v>
      </c>
      <c r="C3180" t="s">
        <v>5436</v>
      </c>
      <c r="D3180" t="s">
        <v>5436</v>
      </c>
      <c r="E3180" t="s">
        <v>5436</v>
      </c>
    </row>
    <row r="3181" spans="1:5" x14ac:dyDescent="0.25">
      <c r="A3181">
        <v>47000676</v>
      </c>
      <c r="B3181" t="s">
        <v>5437</v>
      </c>
      <c r="C3181" t="s">
        <v>5437</v>
      </c>
      <c r="D3181" t="s">
        <v>5437</v>
      </c>
      <c r="E3181" t="s">
        <v>5437</v>
      </c>
    </row>
    <row r="3182" spans="1:5" x14ac:dyDescent="0.25">
      <c r="A3182">
        <v>47000677</v>
      </c>
      <c r="B3182" t="s">
        <v>5438</v>
      </c>
      <c r="C3182" t="s">
        <v>5438</v>
      </c>
      <c r="D3182" t="s">
        <v>5438</v>
      </c>
      <c r="E3182" t="s">
        <v>5438</v>
      </c>
    </row>
    <row r="3183" spans="1:5" x14ac:dyDescent="0.25">
      <c r="A3183">
        <v>47000678</v>
      </c>
      <c r="B3183" t="s">
        <v>5439</v>
      </c>
      <c r="C3183" t="s">
        <v>5439</v>
      </c>
      <c r="D3183" t="s">
        <v>5439</v>
      </c>
      <c r="E3183" t="s">
        <v>5439</v>
      </c>
    </row>
    <row r="3184" spans="1:5" x14ac:dyDescent="0.25">
      <c r="A3184">
        <v>47000679</v>
      </c>
      <c r="B3184" t="s">
        <v>5440</v>
      </c>
      <c r="C3184" t="s">
        <v>5440</v>
      </c>
      <c r="D3184" t="s">
        <v>5440</v>
      </c>
      <c r="E3184" t="s">
        <v>5440</v>
      </c>
    </row>
    <row r="3185" spans="1:5" x14ac:dyDescent="0.25">
      <c r="A3185">
        <v>47000680</v>
      </c>
      <c r="B3185" t="s">
        <v>5441</v>
      </c>
      <c r="C3185" t="s">
        <v>5441</v>
      </c>
      <c r="D3185" t="s">
        <v>5441</v>
      </c>
      <c r="E3185" t="s">
        <v>5441</v>
      </c>
    </row>
    <row r="3186" spans="1:5" x14ac:dyDescent="0.25">
      <c r="A3186">
        <v>47000681</v>
      </c>
      <c r="B3186" t="s">
        <v>5442</v>
      </c>
      <c r="C3186" t="s">
        <v>5442</v>
      </c>
      <c r="D3186" t="s">
        <v>5442</v>
      </c>
      <c r="E3186" t="s">
        <v>5442</v>
      </c>
    </row>
    <row r="3187" spans="1:5" x14ac:dyDescent="0.25">
      <c r="A3187">
        <v>47000682</v>
      </c>
      <c r="B3187" t="s">
        <v>5443</v>
      </c>
      <c r="C3187" t="s">
        <v>5443</v>
      </c>
      <c r="D3187" t="s">
        <v>5443</v>
      </c>
      <c r="E3187" t="s">
        <v>5443</v>
      </c>
    </row>
    <row r="3188" spans="1:5" x14ac:dyDescent="0.25">
      <c r="A3188">
        <v>47000683</v>
      </c>
      <c r="B3188" t="s">
        <v>5444</v>
      </c>
      <c r="C3188" t="s">
        <v>5444</v>
      </c>
      <c r="D3188" t="s">
        <v>5444</v>
      </c>
      <c r="E3188" t="s">
        <v>5444</v>
      </c>
    </row>
    <row r="3189" spans="1:5" x14ac:dyDescent="0.25">
      <c r="A3189">
        <v>47000684</v>
      </c>
      <c r="B3189" t="s">
        <v>5445</v>
      </c>
      <c r="C3189" t="s">
        <v>5445</v>
      </c>
      <c r="D3189" t="s">
        <v>5445</v>
      </c>
      <c r="E3189" t="s">
        <v>5445</v>
      </c>
    </row>
    <row r="3190" spans="1:5" x14ac:dyDescent="0.25">
      <c r="A3190">
        <v>47000685</v>
      </c>
      <c r="B3190" t="s">
        <v>5446</v>
      </c>
      <c r="C3190" t="s">
        <v>5446</v>
      </c>
      <c r="D3190" t="s">
        <v>5446</v>
      </c>
      <c r="E3190" t="s">
        <v>5446</v>
      </c>
    </row>
    <row r="3191" spans="1:5" x14ac:dyDescent="0.25">
      <c r="A3191">
        <v>47000686</v>
      </c>
      <c r="B3191" t="s">
        <v>5447</v>
      </c>
      <c r="C3191" t="s">
        <v>5447</v>
      </c>
      <c r="D3191" t="s">
        <v>5447</v>
      </c>
      <c r="E3191" t="s">
        <v>5447</v>
      </c>
    </row>
    <row r="3192" spans="1:5" x14ac:dyDescent="0.25">
      <c r="A3192">
        <v>47000687</v>
      </c>
      <c r="B3192" t="s">
        <v>5448</v>
      </c>
      <c r="C3192" t="s">
        <v>5448</v>
      </c>
      <c r="D3192" t="s">
        <v>5448</v>
      </c>
      <c r="E3192" t="s">
        <v>5448</v>
      </c>
    </row>
    <row r="3193" spans="1:5" x14ac:dyDescent="0.25">
      <c r="A3193">
        <v>47000688</v>
      </c>
      <c r="B3193" t="s">
        <v>5449</v>
      </c>
      <c r="C3193" t="s">
        <v>5449</v>
      </c>
      <c r="D3193" t="s">
        <v>5449</v>
      </c>
      <c r="E3193" t="s">
        <v>5449</v>
      </c>
    </row>
    <row r="3194" spans="1:5" x14ac:dyDescent="0.25">
      <c r="A3194">
        <v>47000689</v>
      </c>
      <c r="B3194" t="s">
        <v>5450</v>
      </c>
      <c r="C3194" t="s">
        <v>5450</v>
      </c>
      <c r="D3194" t="s">
        <v>5450</v>
      </c>
      <c r="E3194" t="s">
        <v>5450</v>
      </c>
    </row>
    <row r="3195" spans="1:5" x14ac:dyDescent="0.25">
      <c r="A3195">
        <v>47000690</v>
      </c>
      <c r="B3195" t="s">
        <v>5451</v>
      </c>
      <c r="C3195" t="s">
        <v>5451</v>
      </c>
      <c r="D3195" t="s">
        <v>5451</v>
      </c>
      <c r="E3195" t="s">
        <v>5451</v>
      </c>
    </row>
    <row r="3196" spans="1:5" x14ac:dyDescent="0.25">
      <c r="A3196">
        <v>47000691</v>
      </c>
      <c r="B3196" t="s">
        <v>5452</v>
      </c>
      <c r="C3196" t="s">
        <v>5452</v>
      </c>
      <c r="D3196" t="s">
        <v>5452</v>
      </c>
      <c r="E3196" t="s">
        <v>5452</v>
      </c>
    </row>
    <row r="3197" spans="1:5" x14ac:dyDescent="0.25">
      <c r="A3197">
        <v>47000692</v>
      </c>
      <c r="B3197" t="s">
        <v>5453</v>
      </c>
      <c r="C3197" t="s">
        <v>5453</v>
      </c>
      <c r="D3197" t="s">
        <v>5453</v>
      </c>
      <c r="E3197" t="s">
        <v>5453</v>
      </c>
    </row>
    <row r="3198" spans="1:5" x14ac:dyDescent="0.25">
      <c r="A3198">
        <v>47000693</v>
      </c>
      <c r="B3198" t="s">
        <v>5454</v>
      </c>
      <c r="C3198" t="s">
        <v>5454</v>
      </c>
      <c r="D3198" t="s">
        <v>5454</v>
      </c>
      <c r="E3198" t="s">
        <v>5454</v>
      </c>
    </row>
    <row r="3199" spans="1:5" x14ac:dyDescent="0.25">
      <c r="A3199">
        <v>47000694</v>
      </c>
      <c r="B3199" t="s">
        <v>5455</v>
      </c>
      <c r="C3199" t="s">
        <v>5455</v>
      </c>
      <c r="D3199" t="s">
        <v>5455</v>
      </c>
      <c r="E3199" t="s">
        <v>5455</v>
      </c>
    </row>
    <row r="3200" spans="1:5" x14ac:dyDescent="0.25">
      <c r="A3200">
        <v>47000695</v>
      </c>
      <c r="B3200" t="s">
        <v>5456</v>
      </c>
      <c r="C3200" t="s">
        <v>5456</v>
      </c>
      <c r="D3200" t="s">
        <v>5456</v>
      </c>
      <c r="E3200" t="s">
        <v>5456</v>
      </c>
    </row>
    <row r="3201" spans="1:5" x14ac:dyDescent="0.25">
      <c r="A3201">
        <v>47000696</v>
      </c>
      <c r="B3201" t="s">
        <v>5457</v>
      </c>
      <c r="C3201" t="s">
        <v>5457</v>
      </c>
      <c r="D3201" t="s">
        <v>5457</v>
      </c>
      <c r="E3201" t="s">
        <v>5457</v>
      </c>
    </row>
    <row r="3202" spans="1:5" x14ac:dyDescent="0.25">
      <c r="A3202">
        <v>47000697</v>
      </c>
      <c r="B3202" t="s">
        <v>5458</v>
      </c>
      <c r="C3202" t="s">
        <v>5458</v>
      </c>
      <c r="D3202" t="s">
        <v>5458</v>
      </c>
      <c r="E3202" t="s">
        <v>5458</v>
      </c>
    </row>
    <row r="3203" spans="1:5" x14ac:dyDescent="0.25">
      <c r="A3203">
        <v>47000698</v>
      </c>
      <c r="B3203" t="s">
        <v>5459</v>
      </c>
      <c r="C3203" t="s">
        <v>5459</v>
      </c>
      <c r="D3203" t="s">
        <v>5459</v>
      </c>
      <c r="E3203" t="s">
        <v>5459</v>
      </c>
    </row>
    <row r="3204" spans="1:5" x14ac:dyDescent="0.25">
      <c r="A3204">
        <v>47000699</v>
      </c>
      <c r="B3204" t="s">
        <v>5456</v>
      </c>
      <c r="C3204" t="s">
        <v>5456</v>
      </c>
      <c r="D3204" t="s">
        <v>5456</v>
      </c>
      <c r="E3204" t="s">
        <v>5456</v>
      </c>
    </row>
    <row r="3205" spans="1:5" x14ac:dyDescent="0.25">
      <c r="A3205">
        <v>47000700</v>
      </c>
      <c r="B3205" t="s">
        <v>5460</v>
      </c>
      <c r="C3205" t="s">
        <v>5460</v>
      </c>
      <c r="D3205" t="s">
        <v>5460</v>
      </c>
      <c r="E3205" t="s">
        <v>5460</v>
      </c>
    </row>
    <row r="3206" spans="1:5" x14ac:dyDescent="0.25">
      <c r="A3206">
        <v>47000701</v>
      </c>
      <c r="B3206" t="s">
        <v>5461</v>
      </c>
      <c r="C3206" t="s">
        <v>5461</v>
      </c>
      <c r="D3206" t="s">
        <v>5461</v>
      </c>
      <c r="E3206" t="s">
        <v>5461</v>
      </c>
    </row>
    <row r="3207" spans="1:5" x14ac:dyDescent="0.25">
      <c r="A3207">
        <v>47000702</v>
      </c>
      <c r="B3207" t="s">
        <v>5462</v>
      </c>
      <c r="C3207" t="s">
        <v>5462</v>
      </c>
      <c r="D3207" t="s">
        <v>5462</v>
      </c>
      <c r="E3207" t="s">
        <v>5462</v>
      </c>
    </row>
    <row r="3208" spans="1:5" x14ac:dyDescent="0.25">
      <c r="A3208">
        <v>47000703</v>
      </c>
      <c r="B3208" t="s">
        <v>5463</v>
      </c>
      <c r="C3208" t="s">
        <v>5463</v>
      </c>
      <c r="D3208" t="s">
        <v>5463</v>
      </c>
      <c r="E3208" t="s">
        <v>5463</v>
      </c>
    </row>
    <row r="3209" spans="1:5" x14ac:dyDescent="0.25">
      <c r="A3209">
        <v>47000704</v>
      </c>
      <c r="B3209" t="s">
        <v>5464</v>
      </c>
      <c r="C3209" t="s">
        <v>5464</v>
      </c>
      <c r="D3209" t="s">
        <v>5464</v>
      </c>
      <c r="E3209" t="s">
        <v>5464</v>
      </c>
    </row>
    <row r="3210" spans="1:5" x14ac:dyDescent="0.25">
      <c r="A3210">
        <v>47000705</v>
      </c>
      <c r="B3210" t="s">
        <v>5465</v>
      </c>
      <c r="C3210" t="s">
        <v>5465</v>
      </c>
      <c r="D3210" t="s">
        <v>5465</v>
      </c>
      <c r="E3210" t="s">
        <v>5465</v>
      </c>
    </row>
    <row r="3211" spans="1:5" x14ac:dyDescent="0.25">
      <c r="A3211">
        <v>47000706</v>
      </c>
      <c r="B3211" t="s">
        <v>5466</v>
      </c>
      <c r="C3211" t="s">
        <v>5466</v>
      </c>
      <c r="D3211" t="s">
        <v>5466</v>
      </c>
      <c r="E3211" t="s">
        <v>5466</v>
      </c>
    </row>
    <row r="3212" spans="1:5" x14ac:dyDescent="0.25">
      <c r="A3212">
        <v>47000707</v>
      </c>
      <c r="B3212" t="s">
        <v>5467</v>
      </c>
      <c r="C3212" t="s">
        <v>5467</v>
      </c>
      <c r="D3212" t="s">
        <v>5467</v>
      </c>
      <c r="E3212" t="s">
        <v>5467</v>
      </c>
    </row>
    <row r="3213" spans="1:5" x14ac:dyDescent="0.25">
      <c r="A3213">
        <v>47000708</v>
      </c>
      <c r="B3213" t="s">
        <v>5468</v>
      </c>
      <c r="C3213" t="s">
        <v>5468</v>
      </c>
      <c r="D3213" t="s">
        <v>5468</v>
      </c>
      <c r="E3213" t="s">
        <v>5468</v>
      </c>
    </row>
    <row r="3214" spans="1:5" x14ac:dyDescent="0.25">
      <c r="A3214">
        <v>47000709</v>
      </c>
      <c r="B3214" t="s">
        <v>5469</v>
      </c>
      <c r="C3214" t="s">
        <v>5469</v>
      </c>
      <c r="D3214" t="s">
        <v>5469</v>
      </c>
      <c r="E3214" t="s">
        <v>5469</v>
      </c>
    </row>
    <row r="3215" spans="1:5" x14ac:dyDescent="0.25">
      <c r="A3215">
        <v>47000710</v>
      </c>
      <c r="B3215" t="s">
        <v>5470</v>
      </c>
      <c r="C3215" t="s">
        <v>5470</v>
      </c>
      <c r="D3215" t="s">
        <v>5470</v>
      </c>
      <c r="E3215" t="s">
        <v>5470</v>
      </c>
    </row>
    <row r="3216" spans="1:5" x14ac:dyDescent="0.25">
      <c r="A3216">
        <v>47000711</v>
      </c>
      <c r="B3216" t="s">
        <v>5471</v>
      </c>
      <c r="C3216" t="s">
        <v>5471</v>
      </c>
      <c r="D3216" t="s">
        <v>5471</v>
      </c>
      <c r="E3216" t="s">
        <v>5471</v>
      </c>
    </row>
    <row r="3217" spans="1:5" x14ac:dyDescent="0.25">
      <c r="A3217">
        <v>47000712</v>
      </c>
      <c r="B3217" t="s">
        <v>5410</v>
      </c>
      <c r="C3217" t="s">
        <v>5410</v>
      </c>
      <c r="D3217" t="s">
        <v>5410</v>
      </c>
      <c r="E3217" t="s">
        <v>5410</v>
      </c>
    </row>
    <row r="3218" spans="1:5" x14ac:dyDescent="0.25">
      <c r="A3218">
        <v>47000713</v>
      </c>
      <c r="B3218" t="s">
        <v>5412</v>
      </c>
      <c r="C3218" t="s">
        <v>5412</v>
      </c>
      <c r="D3218" t="s">
        <v>5412</v>
      </c>
      <c r="E3218" t="s">
        <v>5412</v>
      </c>
    </row>
    <row r="3219" spans="1:5" x14ac:dyDescent="0.25">
      <c r="A3219">
        <v>47000714</v>
      </c>
      <c r="B3219" t="s">
        <v>5414</v>
      </c>
      <c r="C3219" t="s">
        <v>5414</v>
      </c>
      <c r="D3219" t="s">
        <v>5414</v>
      </c>
      <c r="E3219" t="s">
        <v>5414</v>
      </c>
    </row>
    <row r="3220" spans="1:5" x14ac:dyDescent="0.25">
      <c r="A3220">
        <v>47000715</v>
      </c>
      <c r="B3220" t="s">
        <v>5472</v>
      </c>
      <c r="C3220" t="s">
        <v>5472</v>
      </c>
      <c r="D3220" t="s">
        <v>5472</v>
      </c>
      <c r="E3220" t="s">
        <v>5472</v>
      </c>
    </row>
    <row r="3221" spans="1:5" x14ac:dyDescent="0.25">
      <c r="A3221">
        <v>47000716</v>
      </c>
      <c r="B3221" t="s">
        <v>5473</v>
      </c>
      <c r="C3221" t="s">
        <v>5473</v>
      </c>
      <c r="D3221" t="s">
        <v>5473</v>
      </c>
      <c r="E3221" t="s">
        <v>5473</v>
      </c>
    </row>
    <row r="3222" spans="1:5" x14ac:dyDescent="0.25">
      <c r="A3222">
        <v>47000717</v>
      </c>
      <c r="B3222" t="s">
        <v>5474</v>
      </c>
      <c r="C3222" t="s">
        <v>5474</v>
      </c>
      <c r="D3222" t="s">
        <v>5474</v>
      </c>
      <c r="E3222" t="s">
        <v>5474</v>
      </c>
    </row>
    <row r="3223" spans="1:5" x14ac:dyDescent="0.25">
      <c r="A3223">
        <v>47000718</v>
      </c>
      <c r="B3223" t="s">
        <v>5475</v>
      </c>
      <c r="C3223" t="s">
        <v>5475</v>
      </c>
      <c r="D3223" t="s">
        <v>5475</v>
      </c>
      <c r="E3223" t="s">
        <v>5475</v>
      </c>
    </row>
    <row r="3224" spans="1:5" x14ac:dyDescent="0.25">
      <c r="A3224">
        <v>47000719</v>
      </c>
      <c r="B3224" t="s">
        <v>5476</v>
      </c>
      <c r="C3224" t="s">
        <v>5476</v>
      </c>
      <c r="D3224" t="s">
        <v>5476</v>
      </c>
      <c r="E3224" t="s">
        <v>5476</v>
      </c>
    </row>
    <row r="3225" spans="1:5" x14ac:dyDescent="0.25">
      <c r="A3225">
        <v>47000720</v>
      </c>
      <c r="B3225" t="s">
        <v>5477</v>
      </c>
      <c r="C3225" t="s">
        <v>5477</v>
      </c>
      <c r="D3225" t="s">
        <v>5477</v>
      </c>
      <c r="E3225" t="s">
        <v>5477</v>
      </c>
    </row>
    <row r="3226" spans="1:5" x14ac:dyDescent="0.25">
      <c r="A3226">
        <v>47000721</v>
      </c>
      <c r="B3226" t="s">
        <v>5478</v>
      </c>
      <c r="C3226" t="s">
        <v>5478</v>
      </c>
      <c r="D3226" t="s">
        <v>5478</v>
      </c>
      <c r="E3226" t="s">
        <v>5478</v>
      </c>
    </row>
    <row r="3227" spans="1:5" x14ac:dyDescent="0.25">
      <c r="A3227">
        <v>47000722</v>
      </c>
      <c r="B3227" t="s">
        <v>5479</v>
      </c>
      <c r="C3227" t="s">
        <v>5479</v>
      </c>
      <c r="D3227" t="s">
        <v>5479</v>
      </c>
      <c r="E3227" t="s">
        <v>5479</v>
      </c>
    </row>
    <row r="3228" spans="1:5" x14ac:dyDescent="0.25">
      <c r="A3228">
        <v>47000723</v>
      </c>
      <c r="B3228" t="s">
        <v>5480</v>
      </c>
      <c r="C3228" t="s">
        <v>5480</v>
      </c>
      <c r="D3228" t="s">
        <v>5480</v>
      </c>
      <c r="E3228" t="s">
        <v>5480</v>
      </c>
    </row>
    <row r="3229" spans="1:5" x14ac:dyDescent="0.25">
      <c r="A3229">
        <v>47000724</v>
      </c>
      <c r="B3229" t="s">
        <v>5478</v>
      </c>
      <c r="C3229" t="s">
        <v>5478</v>
      </c>
      <c r="D3229" t="s">
        <v>5478</v>
      </c>
      <c r="E3229" t="s">
        <v>5478</v>
      </c>
    </row>
    <row r="3230" spans="1:5" x14ac:dyDescent="0.25">
      <c r="A3230">
        <v>47000725</v>
      </c>
      <c r="B3230" t="s">
        <v>5481</v>
      </c>
      <c r="C3230" t="s">
        <v>5481</v>
      </c>
      <c r="D3230" t="s">
        <v>5481</v>
      </c>
      <c r="E3230" t="s">
        <v>5481</v>
      </c>
    </row>
    <row r="3231" spans="1:5" x14ac:dyDescent="0.25">
      <c r="A3231">
        <v>47000726</v>
      </c>
      <c r="B3231" t="s">
        <v>5482</v>
      </c>
      <c r="C3231" t="s">
        <v>5482</v>
      </c>
      <c r="D3231" t="s">
        <v>5482</v>
      </c>
      <c r="E3231" t="s">
        <v>5482</v>
      </c>
    </row>
    <row r="3232" spans="1:5" x14ac:dyDescent="0.25">
      <c r="A3232">
        <v>47000727</v>
      </c>
      <c r="B3232" t="s">
        <v>5483</v>
      </c>
      <c r="C3232" t="s">
        <v>5483</v>
      </c>
      <c r="D3232" t="s">
        <v>5483</v>
      </c>
      <c r="E3232" t="s">
        <v>5483</v>
      </c>
    </row>
    <row r="3233" spans="1:5" x14ac:dyDescent="0.25">
      <c r="A3233">
        <v>47000728</v>
      </c>
      <c r="B3233" t="s">
        <v>5484</v>
      </c>
      <c r="C3233" t="s">
        <v>5484</v>
      </c>
      <c r="D3233" t="s">
        <v>5484</v>
      </c>
      <c r="E3233" t="s">
        <v>5484</v>
      </c>
    </row>
    <row r="3234" spans="1:5" x14ac:dyDescent="0.25">
      <c r="A3234">
        <v>47000729</v>
      </c>
      <c r="B3234" t="s">
        <v>5485</v>
      </c>
      <c r="C3234" t="s">
        <v>5485</v>
      </c>
      <c r="D3234" t="s">
        <v>5485</v>
      </c>
      <c r="E3234" t="s">
        <v>5485</v>
      </c>
    </row>
    <row r="3235" spans="1:5" x14ac:dyDescent="0.25">
      <c r="A3235">
        <v>47000732</v>
      </c>
      <c r="B3235" t="s">
        <v>5486</v>
      </c>
      <c r="C3235" t="s">
        <v>5486</v>
      </c>
      <c r="D3235" t="s">
        <v>5486</v>
      </c>
      <c r="E3235" t="s">
        <v>5486</v>
      </c>
    </row>
    <row r="3236" spans="1:5" x14ac:dyDescent="0.25">
      <c r="A3236">
        <v>47000733</v>
      </c>
      <c r="B3236" t="s">
        <v>5487</v>
      </c>
      <c r="C3236" t="s">
        <v>5487</v>
      </c>
      <c r="D3236" t="s">
        <v>5487</v>
      </c>
      <c r="E3236" t="s">
        <v>5487</v>
      </c>
    </row>
    <row r="3237" spans="1:5" x14ac:dyDescent="0.25">
      <c r="A3237">
        <v>47000734</v>
      </c>
      <c r="B3237" t="s">
        <v>5487</v>
      </c>
      <c r="C3237" t="s">
        <v>5487</v>
      </c>
      <c r="D3237" t="s">
        <v>5487</v>
      </c>
      <c r="E3237" t="s">
        <v>5487</v>
      </c>
    </row>
    <row r="3238" spans="1:5" x14ac:dyDescent="0.25">
      <c r="A3238">
        <v>47000735</v>
      </c>
      <c r="B3238" t="s">
        <v>5488</v>
      </c>
      <c r="C3238" t="s">
        <v>5488</v>
      </c>
      <c r="D3238" t="s">
        <v>5488</v>
      </c>
      <c r="E3238" t="s">
        <v>5488</v>
      </c>
    </row>
    <row r="3239" spans="1:5" x14ac:dyDescent="0.25">
      <c r="A3239">
        <v>47000736</v>
      </c>
      <c r="B3239" t="s">
        <v>5489</v>
      </c>
      <c r="C3239" t="s">
        <v>5489</v>
      </c>
      <c r="D3239" t="s">
        <v>5489</v>
      </c>
      <c r="E3239" t="s">
        <v>5489</v>
      </c>
    </row>
    <row r="3240" spans="1:5" x14ac:dyDescent="0.25">
      <c r="A3240">
        <v>47000737</v>
      </c>
      <c r="B3240" t="s">
        <v>5490</v>
      </c>
      <c r="C3240" t="s">
        <v>5490</v>
      </c>
      <c r="D3240" t="s">
        <v>5490</v>
      </c>
      <c r="E3240" t="s">
        <v>5490</v>
      </c>
    </row>
    <row r="3241" spans="1:5" x14ac:dyDescent="0.25">
      <c r="A3241">
        <v>47000738</v>
      </c>
      <c r="B3241" t="s">
        <v>5491</v>
      </c>
      <c r="C3241" t="s">
        <v>5491</v>
      </c>
      <c r="D3241" t="s">
        <v>5491</v>
      </c>
      <c r="E3241" t="s">
        <v>5491</v>
      </c>
    </row>
    <row r="3242" spans="1:5" x14ac:dyDescent="0.25">
      <c r="A3242">
        <v>47000739</v>
      </c>
      <c r="B3242" t="s">
        <v>5492</v>
      </c>
      <c r="C3242" t="s">
        <v>5492</v>
      </c>
      <c r="D3242" t="s">
        <v>5492</v>
      </c>
      <c r="E3242" t="s">
        <v>5492</v>
      </c>
    </row>
    <row r="3243" spans="1:5" x14ac:dyDescent="0.25">
      <c r="A3243">
        <v>47000740</v>
      </c>
      <c r="B3243" t="s">
        <v>5493</v>
      </c>
      <c r="C3243" t="s">
        <v>5493</v>
      </c>
      <c r="D3243" t="s">
        <v>5493</v>
      </c>
      <c r="E3243" t="s">
        <v>5493</v>
      </c>
    </row>
    <row r="3244" spans="1:5" x14ac:dyDescent="0.25">
      <c r="A3244">
        <v>47000741</v>
      </c>
      <c r="B3244" t="s">
        <v>5494</v>
      </c>
      <c r="C3244" t="s">
        <v>5494</v>
      </c>
      <c r="D3244" t="s">
        <v>5494</v>
      </c>
      <c r="E3244" t="s">
        <v>5494</v>
      </c>
    </row>
    <row r="3245" spans="1:5" x14ac:dyDescent="0.25">
      <c r="A3245">
        <v>47000742</v>
      </c>
      <c r="B3245" t="s">
        <v>5495</v>
      </c>
      <c r="C3245" t="s">
        <v>5495</v>
      </c>
      <c r="D3245" t="s">
        <v>5495</v>
      </c>
      <c r="E3245" t="s">
        <v>5495</v>
      </c>
    </row>
    <row r="3246" spans="1:5" x14ac:dyDescent="0.25">
      <c r="A3246">
        <v>47000743</v>
      </c>
      <c r="B3246" t="s">
        <v>5496</v>
      </c>
      <c r="C3246" t="s">
        <v>5496</v>
      </c>
      <c r="D3246" t="s">
        <v>5496</v>
      </c>
      <c r="E3246" t="s">
        <v>5496</v>
      </c>
    </row>
    <row r="3247" spans="1:5" x14ac:dyDescent="0.25">
      <c r="A3247">
        <v>47000744</v>
      </c>
      <c r="B3247" t="s">
        <v>5497</v>
      </c>
      <c r="C3247" t="s">
        <v>5497</v>
      </c>
      <c r="D3247" t="s">
        <v>5497</v>
      </c>
      <c r="E3247" t="s">
        <v>5497</v>
      </c>
    </row>
    <row r="3248" spans="1:5" x14ac:dyDescent="0.25">
      <c r="A3248">
        <v>47000745</v>
      </c>
      <c r="B3248" t="s">
        <v>5498</v>
      </c>
      <c r="C3248" t="s">
        <v>5499</v>
      </c>
      <c r="D3248" t="s">
        <v>5499</v>
      </c>
      <c r="E3248" t="s">
        <v>5498</v>
      </c>
    </row>
    <row r="3249" spans="1:5" x14ac:dyDescent="0.25">
      <c r="A3249">
        <v>47000746</v>
      </c>
      <c r="B3249" t="s">
        <v>5500</v>
      </c>
      <c r="C3249" t="s">
        <v>5500</v>
      </c>
      <c r="D3249" t="s">
        <v>5500</v>
      </c>
      <c r="E3249" t="s">
        <v>5500</v>
      </c>
    </row>
    <row r="3250" spans="1:5" x14ac:dyDescent="0.25">
      <c r="A3250">
        <v>47000747</v>
      </c>
      <c r="B3250" t="s">
        <v>5501</v>
      </c>
      <c r="C3250" t="s">
        <v>5501</v>
      </c>
      <c r="D3250" t="s">
        <v>5501</v>
      </c>
      <c r="E3250" t="s">
        <v>5501</v>
      </c>
    </row>
    <row r="3251" spans="1:5" x14ac:dyDescent="0.25">
      <c r="A3251">
        <v>47000748</v>
      </c>
      <c r="B3251" t="s">
        <v>5502</v>
      </c>
      <c r="C3251" t="s">
        <v>5502</v>
      </c>
      <c r="D3251" t="s">
        <v>5502</v>
      </c>
      <c r="E3251" t="s">
        <v>5502</v>
      </c>
    </row>
    <row r="3252" spans="1:5" x14ac:dyDescent="0.25">
      <c r="A3252">
        <v>47000749</v>
      </c>
      <c r="B3252" t="s">
        <v>5503</v>
      </c>
      <c r="C3252" t="s">
        <v>5503</v>
      </c>
      <c r="D3252" t="s">
        <v>5503</v>
      </c>
      <c r="E3252" t="s">
        <v>5503</v>
      </c>
    </row>
    <row r="3253" spans="1:5" x14ac:dyDescent="0.25">
      <c r="A3253">
        <v>47000750</v>
      </c>
      <c r="B3253" t="s">
        <v>5504</v>
      </c>
      <c r="C3253" t="s">
        <v>5504</v>
      </c>
      <c r="D3253" t="s">
        <v>5504</v>
      </c>
      <c r="E3253" t="s">
        <v>5504</v>
      </c>
    </row>
    <row r="3254" spans="1:5" x14ac:dyDescent="0.25">
      <c r="A3254">
        <v>47000751</v>
      </c>
      <c r="B3254" t="s">
        <v>5505</v>
      </c>
      <c r="C3254" t="s">
        <v>5505</v>
      </c>
      <c r="D3254" t="s">
        <v>5505</v>
      </c>
      <c r="E3254" t="s">
        <v>5505</v>
      </c>
    </row>
    <row r="3255" spans="1:5" x14ac:dyDescent="0.25">
      <c r="A3255">
        <v>47000752</v>
      </c>
      <c r="B3255" t="s">
        <v>5506</v>
      </c>
      <c r="C3255" t="s">
        <v>5506</v>
      </c>
      <c r="D3255" t="s">
        <v>5506</v>
      </c>
      <c r="E3255" t="s">
        <v>5506</v>
      </c>
    </row>
    <row r="3256" spans="1:5" x14ac:dyDescent="0.25">
      <c r="A3256">
        <v>47000753</v>
      </c>
      <c r="B3256" t="s">
        <v>5507</v>
      </c>
      <c r="C3256" t="s">
        <v>5507</v>
      </c>
      <c r="D3256" t="s">
        <v>5507</v>
      </c>
      <c r="E3256" t="s">
        <v>5507</v>
      </c>
    </row>
    <row r="3257" spans="1:5" x14ac:dyDescent="0.25">
      <c r="A3257">
        <v>47000754</v>
      </c>
      <c r="B3257" t="s">
        <v>5508</v>
      </c>
      <c r="C3257" t="s">
        <v>5508</v>
      </c>
      <c r="D3257" t="s">
        <v>5508</v>
      </c>
      <c r="E3257" t="s">
        <v>5508</v>
      </c>
    </row>
    <row r="3258" spans="1:5" x14ac:dyDescent="0.25">
      <c r="A3258">
        <v>47000755</v>
      </c>
      <c r="B3258" t="s">
        <v>5509</v>
      </c>
      <c r="C3258" t="s">
        <v>5509</v>
      </c>
      <c r="D3258" t="s">
        <v>5509</v>
      </c>
      <c r="E3258" t="s">
        <v>5509</v>
      </c>
    </row>
    <row r="3259" spans="1:5" x14ac:dyDescent="0.25">
      <c r="A3259">
        <v>47000756</v>
      </c>
      <c r="B3259" t="s">
        <v>5510</v>
      </c>
      <c r="C3259" t="s">
        <v>5510</v>
      </c>
      <c r="D3259" t="s">
        <v>5510</v>
      </c>
      <c r="E3259" t="s">
        <v>5510</v>
      </c>
    </row>
    <row r="3260" spans="1:5" x14ac:dyDescent="0.25">
      <c r="A3260">
        <v>47000757</v>
      </c>
      <c r="B3260" t="s">
        <v>5511</v>
      </c>
      <c r="C3260" t="s">
        <v>5511</v>
      </c>
      <c r="D3260" t="s">
        <v>5511</v>
      </c>
      <c r="E3260" t="s">
        <v>5511</v>
      </c>
    </row>
    <row r="3261" spans="1:5" x14ac:dyDescent="0.25">
      <c r="A3261">
        <v>47000758</v>
      </c>
      <c r="B3261" t="s">
        <v>5511</v>
      </c>
      <c r="C3261" t="s">
        <v>5511</v>
      </c>
      <c r="D3261" t="s">
        <v>5511</v>
      </c>
      <c r="E3261" t="s">
        <v>5511</v>
      </c>
    </row>
    <row r="3262" spans="1:5" x14ac:dyDescent="0.25">
      <c r="A3262">
        <v>47000759</v>
      </c>
      <c r="B3262" t="s">
        <v>5512</v>
      </c>
      <c r="C3262" t="s">
        <v>5512</v>
      </c>
      <c r="D3262" t="s">
        <v>5512</v>
      </c>
      <c r="E3262" t="s">
        <v>5512</v>
      </c>
    </row>
    <row r="3263" spans="1:5" x14ac:dyDescent="0.25">
      <c r="A3263">
        <v>47000760</v>
      </c>
      <c r="B3263" t="s">
        <v>5513</v>
      </c>
      <c r="C3263" t="s">
        <v>5513</v>
      </c>
      <c r="D3263" t="s">
        <v>5513</v>
      </c>
      <c r="E3263" t="s">
        <v>5513</v>
      </c>
    </row>
    <row r="3264" spans="1:5" x14ac:dyDescent="0.25">
      <c r="A3264">
        <v>47000763</v>
      </c>
      <c r="B3264" t="s">
        <v>5514</v>
      </c>
      <c r="C3264" t="s">
        <v>5514</v>
      </c>
      <c r="D3264" t="s">
        <v>5514</v>
      </c>
      <c r="E3264" t="s">
        <v>5514</v>
      </c>
    </row>
    <row r="3265" spans="1:5" x14ac:dyDescent="0.25">
      <c r="A3265">
        <v>47000764</v>
      </c>
      <c r="B3265" t="s">
        <v>5515</v>
      </c>
      <c r="C3265" t="s">
        <v>5515</v>
      </c>
      <c r="D3265" t="s">
        <v>5515</v>
      </c>
      <c r="E3265" t="s">
        <v>5515</v>
      </c>
    </row>
    <row r="3266" spans="1:5" x14ac:dyDescent="0.25">
      <c r="A3266">
        <v>47000765</v>
      </c>
      <c r="B3266" t="s">
        <v>5516</v>
      </c>
      <c r="C3266" t="s">
        <v>5516</v>
      </c>
      <c r="D3266" t="s">
        <v>5516</v>
      </c>
      <c r="E3266" t="s">
        <v>5516</v>
      </c>
    </row>
    <row r="3267" spans="1:5" x14ac:dyDescent="0.25">
      <c r="A3267">
        <v>47000766</v>
      </c>
      <c r="B3267" t="s">
        <v>5517</v>
      </c>
      <c r="C3267" t="s">
        <v>5517</v>
      </c>
      <c r="D3267" t="s">
        <v>5517</v>
      </c>
      <c r="E3267" t="s">
        <v>5517</v>
      </c>
    </row>
    <row r="3268" spans="1:5" x14ac:dyDescent="0.25">
      <c r="A3268">
        <v>47000767</v>
      </c>
      <c r="B3268" t="s">
        <v>5518</v>
      </c>
      <c r="C3268" t="s">
        <v>5518</v>
      </c>
      <c r="D3268" t="s">
        <v>5518</v>
      </c>
      <c r="E3268" t="s">
        <v>5518</v>
      </c>
    </row>
    <row r="3269" spans="1:5" x14ac:dyDescent="0.25">
      <c r="A3269">
        <v>47000768</v>
      </c>
      <c r="B3269" t="s">
        <v>5519</v>
      </c>
      <c r="C3269" t="s">
        <v>5519</v>
      </c>
      <c r="D3269" t="s">
        <v>5519</v>
      </c>
      <c r="E3269" t="s">
        <v>5519</v>
      </c>
    </row>
    <row r="3270" spans="1:5" x14ac:dyDescent="0.25">
      <c r="A3270">
        <v>47000769</v>
      </c>
      <c r="B3270" t="s">
        <v>5520</v>
      </c>
      <c r="C3270" t="s">
        <v>5520</v>
      </c>
      <c r="D3270" t="s">
        <v>5520</v>
      </c>
      <c r="E3270" t="s">
        <v>5520</v>
      </c>
    </row>
    <row r="3271" spans="1:5" x14ac:dyDescent="0.25">
      <c r="A3271">
        <v>47000770</v>
      </c>
      <c r="B3271" t="s">
        <v>5521</v>
      </c>
      <c r="C3271" t="s">
        <v>5521</v>
      </c>
      <c r="D3271" t="s">
        <v>5521</v>
      </c>
      <c r="E3271" t="s">
        <v>5521</v>
      </c>
    </row>
    <row r="3272" spans="1:5" x14ac:dyDescent="0.25">
      <c r="A3272">
        <v>47000771</v>
      </c>
      <c r="B3272" t="s">
        <v>5522</v>
      </c>
      <c r="C3272" t="s">
        <v>5522</v>
      </c>
      <c r="D3272" t="s">
        <v>5522</v>
      </c>
      <c r="E3272" t="s">
        <v>5522</v>
      </c>
    </row>
    <row r="3273" spans="1:5" x14ac:dyDescent="0.25">
      <c r="A3273">
        <v>47000772</v>
      </c>
      <c r="B3273" t="s">
        <v>5523</v>
      </c>
      <c r="C3273" t="s">
        <v>5523</v>
      </c>
      <c r="D3273" t="s">
        <v>5523</v>
      </c>
      <c r="E3273" t="s">
        <v>5523</v>
      </c>
    </row>
    <row r="3274" spans="1:5" x14ac:dyDescent="0.25">
      <c r="A3274">
        <v>47000773</v>
      </c>
      <c r="B3274" t="s">
        <v>5524</v>
      </c>
      <c r="C3274" t="s">
        <v>5524</v>
      </c>
      <c r="D3274" t="s">
        <v>5524</v>
      </c>
      <c r="E3274" t="s">
        <v>5524</v>
      </c>
    </row>
    <row r="3275" spans="1:5" x14ac:dyDescent="0.25">
      <c r="A3275">
        <v>47000774</v>
      </c>
      <c r="B3275" t="s">
        <v>5525</v>
      </c>
      <c r="C3275" t="s">
        <v>5525</v>
      </c>
      <c r="D3275" t="s">
        <v>5525</v>
      </c>
      <c r="E3275" t="s">
        <v>5525</v>
      </c>
    </row>
    <row r="3276" spans="1:5" x14ac:dyDescent="0.25">
      <c r="A3276">
        <v>47000775</v>
      </c>
      <c r="B3276" t="s">
        <v>5526</v>
      </c>
      <c r="C3276" t="s">
        <v>5526</v>
      </c>
      <c r="D3276" t="s">
        <v>5526</v>
      </c>
      <c r="E3276" t="s">
        <v>5526</v>
      </c>
    </row>
    <row r="3277" spans="1:5" x14ac:dyDescent="0.25">
      <c r="A3277">
        <v>47000776</v>
      </c>
      <c r="B3277" t="s">
        <v>5527</v>
      </c>
      <c r="C3277" t="s">
        <v>5527</v>
      </c>
      <c r="D3277" t="s">
        <v>5527</v>
      </c>
      <c r="E3277" t="s">
        <v>5527</v>
      </c>
    </row>
    <row r="3278" spans="1:5" x14ac:dyDescent="0.25">
      <c r="A3278">
        <v>47000777</v>
      </c>
      <c r="B3278" t="s">
        <v>5528</v>
      </c>
      <c r="C3278" t="s">
        <v>5528</v>
      </c>
      <c r="D3278" t="s">
        <v>5528</v>
      </c>
      <c r="E3278" t="s">
        <v>5528</v>
      </c>
    </row>
    <row r="3279" spans="1:5" x14ac:dyDescent="0.25">
      <c r="A3279">
        <v>47000778</v>
      </c>
      <c r="B3279" t="s">
        <v>5529</v>
      </c>
      <c r="C3279" t="s">
        <v>5529</v>
      </c>
      <c r="D3279" t="s">
        <v>5529</v>
      </c>
      <c r="E3279" t="s">
        <v>5529</v>
      </c>
    </row>
    <row r="3280" spans="1:5" x14ac:dyDescent="0.25">
      <c r="A3280">
        <v>47000779</v>
      </c>
      <c r="B3280" t="s">
        <v>5530</v>
      </c>
      <c r="C3280" t="s">
        <v>5530</v>
      </c>
      <c r="D3280" t="s">
        <v>5530</v>
      </c>
      <c r="E3280" t="s">
        <v>5530</v>
      </c>
    </row>
    <row r="3281" spans="1:5" x14ac:dyDescent="0.25">
      <c r="A3281">
        <v>47000780</v>
      </c>
      <c r="B3281" t="s">
        <v>5531</v>
      </c>
      <c r="C3281" t="s">
        <v>5531</v>
      </c>
      <c r="D3281" t="s">
        <v>5531</v>
      </c>
      <c r="E3281" t="s">
        <v>5531</v>
      </c>
    </row>
    <row r="3282" spans="1:5" x14ac:dyDescent="0.25">
      <c r="A3282">
        <v>47000781</v>
      </c>
      <c r="B3282" t="s">
        <v>5532</v>
      </c>
      <c r="C3282" t="s">
        <v>5532</v>
      </c>
      <c r="D3282" t="s">
        <v>5532</v>
      </c>
      <c r="E3282" t="s">
        <v>5532</v>
      </c>
    </row>
    <row r="3283" spans="1:5" x14ac:dyDescent="0.25">
      <c r="A3283">
        <v>47000782</v>
      </c>
      <c r="B3283" t="s">
        <v>5533</v>
      </c>
      <c r="C3283" t="s">
        <v>5533</v>
      </c>
      <c r="D3283" t="s">
        <v>5533</v>
      </c>
      <c r="E3283" t="s">
        <v>5533</v>
      </c>
    </row>
    <row r="3284" spans="1:5" x14ac:dyDescent="0.25">
      <c r="A3284">
        <v>47000783</v>
      </c>
      <c r="B3284" t="s">
        <v>5534</v>
      </c>
      <c r="C3284" t="s">
        <v>5534</v>
      </c>
      <c r="D3284" t="s">
        <v>5534</v>
      </c>
      <c r="E3284" t="s">
        <v>5534</v>
      </c>
    </row>
    <row r="3285" spans="1:5" x14ac:dyDescent="0.25">
      <c r="A3285">
        <v>47000784</v>
      </c>
      <c r="B3285" t="s">
        <v>5535</v>
      </c>
      <c r="C3285" t="s">
        <v>5535</v>
      </c>
      <c r="D3285" t="s">
        <v>5535</v>
      </c>
      <c r="E3285" t="s">
        <v>5535</v>
      </c>
    </row>
    <row r="3286" spans="1:5" x14ac:dyDescent="0.25">
      <c r="A3286">
        <v>47000785</v>
      </c>
      <c r="B3286" t="s">
        <v>5536</v>
      </c>
      <c r="C3286" t="s">
        <v>5536</v>
      </c>
      <c r="D3286" t="s">
        <v>5536</v>
      </c>
      <c r="E3286" t="s">
        <v>5536</v>
      </c>
    </row>
    <row r="3287" spans="1:5" x14ac:dyDescent="0.25">
      <c r="A3287">
        <v>47000786</v>
      </c>
      <c r="B3287" t="s">
        <v>5537</v>
      </c>
      <c r="C3287" t="s">
        <v>5537</v>
      </c>
      <c r="D3287" t="s">
        <v>5537</v>
      </c>
      <c r="E3287" t="s">
        <v>5537</v>
      </c>
    </row>
    <row r="3288" spans="1:5" x14ac:dyDescent="0.25">
      <c r="A3288">
        <v>47000787</v>
      </c>
      <c r="B3288" t="s">
        <v>5538</v>
      </c>
      <c r="C3288" t="s">
        <v>5538</v>
      </c>
      <c r="D3288" t="s">
        <v>5538</v>
      </c>
      <c r="E3288" t="s">
        <v>5538</v>
      </c>
    </row>
    <row r="3289" spans="1:5" x14ac:dyDescent="0.25">
      <c r="A3289">
        <v>47000788</v>
      </c>
      <c r="B3289" t="s">
        <v>5539</v>
      </c>
      <c r="C3289" t="s">
        <v>5539</v>
      </c>
      <c r="D3289" t="s">
        <v>5539</v>
      </c>
      <c r="E3289" t="s">
        <v>5539</v>
      </c>
    </row>
    <row r="3290" spans="1:5" x14ac:dyDescent="0.25">
      <c r="A3290">
        <v>47000789</v>
      </c>
      <c r="B3290" t="s">
        <v>5540</v>
      </c>
      <c r="C3290" t="s">
        <v>5540</v>
      </c>
      <c r="D3290" t="s">
        <v>5540</v>
      </c>
      <c r="E3290" t="s">
        <v>5540</v>
      </c>
    </row>
    <row r="3291" spans="1:5" x14ac:dyDescent="0.25">
      <c r="A3291">
        <v>47000790</v>
      </c>
      <c r="B3291" t="s">
        <v>5541</v>
      </c>
      <c r="C3291" t="s">
        <v>5541</v>
      </c>
      <c r="D3291" t="s">
        <v>5541</v>
      </c>
      <c r="E3291" t="s">
        <v>5541</v>
      </c>
    </row>
    <row r="3292" spans="1:5" x14ac:dyDescent="0.25">
      <c r="A3292">
        <v>47000791</v>
      </c>
      <c r="B3292" t="s">
        <v>5542</v>
      </c>
      <c r="C3292" t="s">
        <v>5542</v>
      </c>
      <c r="D3292" t="s">
        <v>5542</v>
      </c>
      <c r="E3292" t="s">
        <v>5542</v>
      </c>
    </row>
    <row r="3293" spans="1:5" x14ac:dyDescent="0.25">
      <c r="A3293">
        <v>47000792</v>
      </c>
      <c r="B3293" t="s">
        <v>5543</v>
      </c>
      <c r="C3293" t="s">
        <v>5543</v>
      </c>
      <c r="D3293" t="s">
        <v>5543</v>
      </c>
      <c r="E3293" t="s">
        <v>5543</v>
      </c>
    </row>
    <row r="3294" spans="1:5" x14ac:dyDescent="0.25">
      <c r="A3294">
        <v>47000793</v>
      </c>
      <c r="B3294" t="s">
        <v>5544</v>
      </c>
      <c r="C3294" t="s">
        <v>5544</v>
      </c>
      <c r="D3294" t="s">
        <v>5544</v>
      </c>
      <c r="E3294" t="s">
        <v>5544</v>
      </c>
    </row>
    <row r="3295" spans="1:5" x14ac:dyDescent="0.25">
      <c r="A3295">
        <v>47000794</v>
      </c>
      <c r="B3295" t="s">
        <v>5545</v>
      </c>
      <c r="C3295" t="s">
        <v>5545</v>
      </c>
      <c r="D3295" t="s">
        <v>5545</v>
      </c>
      <c r="E3295" t="s">
        <v>5545</v>
      </c>
    </row>
    <row r="3296" spans="1:5" x14ac:dyDescent="0.25">
      <c r="A3296">
        <v>47000795</v>
      </c>
      <c r="B3296" t="s">
        <v>5546</v>
      </c>
      <c r="C3296" t="s">
        <v>5546</v>
      </c>
      <c r="D3296" t="s">
        <v>5546</v>
      </c>
      <c r="E3296" t="s">
        <v>5546</v>
      </c>
    </row>
    <row r="3297" spans="1:5" x14ac:dyDescent="0.25">
      <c r="A3297">
        <v>47000796</v>
      </c>
      <c r="B3297" t="s">
        <v>5547</v>
      </c>
      <c r="C3297" t="s">
        <v>5547</v>
      </c>
      <c r="D3297" t="s">
        <v>5547</v>
      </c>
      <c r="E3297" t="s">
        <v>5547</v>
      </c>
    </row>
    <row r="3298" spans="1:5" x14ac:dyDescent="0.25">
      <c r="A3298">
        <v>47000800</v>
      </c>
      <c r="B3298" t="s">
        <v>5548</v>
      </c>
      <c r="C3298" t="s">
        <v>5548</v>
      </c>
      <c r="D3298" t="s">
        <v>5548</v>
      </c>
      <c r="E3298" t="s">
        <v>5548</v>
      </c>
    </row>
    <row r="3299" spans="1:5" x14ac:dyDescent="0.25">
      <c r="A3299">
        <v>47000801</v>
      </c>
      <c r="B3299" t="s">
        <v>5549</v>
      </c>
      <c r="C3299" t="s">
        <v>5549</v>
      </c>
      <c r="D3299" t="s">
        <v>5549</v>
      </c>
      <c r="E3299" t="s">
        <v>5549</v>
      </c>
    </row>
    <row r="3300" spans="1:5" x14ac:dyDescent="0.25">
      <c r="A3300">
        <v>47000806</v>
      </c>
      <c r="B3300" t="s">
        <v>5550</v>
      </c>
      <c r="C3300" t="s">
        <v>5550</v>
      </c>
      <c r="D3300" t="s">
        <v>5550</v>
      </c>
      <c r="E3300" t="s">
        <v>5550</v>
      </c>
    </row>
    <row r="3301" spans="1:5" x14ac:dyDescent="0.25">
      <c r="A3301">
        <v>47000807</v>
      </c>
      <c r="B3301" t="s">
        <v>5551</v>
      </c>
      <c r="C3301" t="s">
        <v>5551</v>
      </c>
      <c r="D3301" t="s">
        <v>5551</v>
      </c>
      <c r="E3301" t="s">
        <v>5551</v>
      </c>
    </row>
    <row r="3302" spans="1:5" x14ac:dyDescent="0.25">
      <c r="A3302">
        <v>47000808</v>
      </c>
      <c r="B3302" t="s">
        <v>5552</v>
      </c>
      <c r="C3302" t="s">
        <v>5552</v>
      </c>
      <c r="D3302" t="s">
        <v>5552</v>
      </c>
      <c r="E3302" t="s">
        <v>5552</v>
      </c>
    </row>
    <row r="3303" spans="1:5" x14ac:dyDescent="0.25">
      <c r="A3303">
        <v>47000810</v>
      </c>
      <c r="B3303" t="s">
        <v>5553</v>
      </c>
      <c r="C3303" t="s">
        <v>5554</v>
      </c>
      <c r="D3303" t="s">
        <v>5554</v>
      </c>
      <c r="E3303" t="s">
        <v>5553</v>
      </c>
    </row>
    <row r="3304" spans="1:5" x14ac:dyDescent="0.25">
      <c r="A3304">
        <v>47000811</v>
      </c>
      <c r="B3304" t="s">
        <v>5555</v>
      </c>
      <c r="C3304" t="s">
        <v>5556</v>
      </c>
      <c r="D3304" t="s">
        <v>5556</v>
      </c>
      <c r="E3304" t="s">
        <v>5555</v>
      </c>
    </row>
    <row r="3305" spans="1:5" x14ac:dyDescent="0.25">
      <c r="A3305">
        <v>47000812</v>
      </c>
      <c r="B3305" t="s">
        <v>5557</v>
      </c>
      <c r="C3305" t="s">
        <v>5557</v>
      </c>
      <c r="D3305" t="s">
        <v>5557</v>
      </c>
      <c r="E3305" t="s">
        <v>5557</v>
      </c>
    </row>
    <row r="3306" spans="1:5" x14ac:dyDescent="0.25">
      <c r="A3306">
        <v>47000813</v>
      </c>
      <c r="B3306" t="s">
        <v>5558</v>
      </c>
      <c r="C3306" t="s">
        <v>5558</v>
      </c>
      <c r="D3306" t="s">
        <v>5558</v>
      </c>
      <c r="E3306" t="s">
        <v>5558</v>
      </c>
    </row>
    <row r="3307" spans="1:5" x14ac:dyDescent="0.25">
      <c r="A3307">
        <v>47000814</v>
      </c>
      <c r="B3307" t="s">
        <v>5558</v>
      </c>
      <c r="C3307" t="s">
        <v>5558</v>
      </c>
      <c r="D3307" t="s">
        <v>5558</v>
      </c>
      <c r="E3307" t="s">
        <v>5558</v>
      </c>
    </row>
    <row r="3308" spans="1:5" x14ac:dyDescent="0.25">
      <c r="A3308">
        <v>47000815</v>
      </c>
      <c r="B3308" t="s">
        <v>5559</v>
      </c>
      <c r="C3308" t="s">
        <v>5559</v>
      </c>
      <c r="D3308" t="s">
        <v>5559</v>
      </c>
      <c r="E3308" t="s">
        <v>5559</v>
      </c>
    </row>
    <row r="3309" spans="1:5" x14ac:dyDescent="0.25">
      <c r="A3309">
        <v>47000817</v>
      </c>
      <c r="B3309" t="s">
        <v>5560</v>
      </c>
      <c r="C3309" t="s">
        <v>5560</v>
      </c>
      <c r="D3309" t="s">
        <v>5560</v>
      </c>
      <c r="E3309" t="s">
        <v>5560</v>
      </c>
    </row>
    <row r="3310" spans="1:5" x14ac:dyDescent="0.25">
      <c r="A3310">
        <v>47000818</v>
      </c>
      <c r="B3310" t="s">
        <v>5561</v>
      </c>
      <c r="C3310" t="s">
        <v>5561</v>
      </c>
      <c r="D3310" t="s">
        <v>5561</v>
      </c>
      <c r="E3310" t="s">
        <v>5561</v>
      </c>
    </row>
    <row r="3311" spans="1:5" x14ac:dyDescent="0.25">
      <c r="A3311">
        <v>47000819</v>
      </c>
      <c r="B3311" t="s">
        <v>5562</v>
      </c>
      <c r="C3311" t="s">
        <v>5562</v>
      </c>
      <c r="D3311" t="s">
        <v>5562</v>
      </c>
      <c r="E3311" t="s">
        <v>5562</v>
      </c>
    </row>
    <row r="3312" spans="1:5" x14ac:dyDescent="0.25">
      <c r="A3312">
        <v>47000820</v>
      </c>
      <c r="B3312" t="s">
        <v>5562</v>
      </c>
      <c r="C3312" t="s">
        <v>5562</v>
      </c>
      <c r="D3312" t="s">
        <v>5562</v>
      </c>
      <c r="E3312" t="s">
        <v>5562</v>
      </c>
    </row>
    <row r="3313" spans="1:5" x14ac:dyDescent="0.25">
      <c r="A3313">
        <v>47000821</v>
      </c>
      <c r="B3313" t="s">
        <v>5563</v>
      </c>
      <c r="C3313" t="s">
        <v>5563</v>
      </c>
      <c r="D3313" t="s">
        <v>5563</v>
      </c>
      <c r="E3313" t="s">
        <v>5563</v>
      </c>
    </row>
    <row r="3314" spans="1:5" x14ac:dyDescent="0.25">
      <c r="A3314">
        <v>47000822</v>
      </c>
      <c r="B3314" t="s">
        <v>5559</v>
      </c>
      <c r="C3314" t="s">
        <v>5559</v>
      </c>
      <c r="D3314" t="s">
        <v>5559</v>
      </c>
      <c r="E3314" t="s">
        <v>5559</v>
      </c>
    </row>
    <row r="3315" spans="1:5" x14ac:dyDescent="0.25">
      <c r="A3315">
        <v>47000823</v>
      </c>
      <c r="B3315" t="s">
        <v>5564</v>
      </c>
      <c r="C3315" t="s">
        <v>5565</v>
      </c>
      <c r="D3315" t="s">
        <v>5565</v>
      </c>
      <c r="E3315" t="s">
        <v>5564</v>
      </c>
    </row>
    <row r="3316" spans="1:5" x14ac:dyDescent="0.25">
      <c r="A3316">
        <v>47000824</v>
      </c>
      <c r="B3316" t="s">
        <v>5566</v>
      </c>
      <c r="C3316" t="s">
        <v>5567</v>
      </c>
      <c r="D3316" t="s">
        <v>5567</v>
      </c>
      <c r="E3316" t="s">
        <v>5566</v>
      </c>
    </row>
    <row r="3317" spans="1:5" x14ac:dyDescent="0.25">
      <c r="A3317">
        <v>47000825</v>
      </c>
      <c r="B3317" t="s">
        <v>5568</v>
      </c>
      <c r="C3317" t="s">
        <v>5569</v>
      </c>
      <c r="D3317" t="s">
        <v>5569</v>
      </c>
      <c r="E3317" t="s">
        <v>5568</v>
      </c>
    </row>
    <row r="3318" spans="1:5" x14ac:dyDescent="0.25">
      <c r="A3318">
        <v>47000826</v>
      </c>
      <c r="B3318" t="s">
        <v>5559</v>
      </c>
      <c r="C3318" t="s">
        <v>5559</v>
      </c>
      <c r="D3318" t="s">
        <v>5559</v>
      </c>
      <c r="E3318" t="s">
        <v>5559</v>
      </c>
    </row>
    <row r="3319" spans="1:5" x14ac:dyDescent="0.25">
      <c r="A3319">
        <v>47000827</v>
      </c>
      <c r="B3319" t="s">
        <v>5562</v>
      </c>
      <c r="C3319" t="s">
        <v>5562</v>
      </c>
      <c r="D3319" t="s">
        <v>5562</v>
      </c>
      <c r="E3319" t="s">
        <v>5562</v>
      </c>
    </row>
    <row r="3320" spans="1:5" x14ac:dyDescent="0.25">
      <c r="A3320">
        <v>47000828</v>
      </c>
      <c r="B3320" t="s">
        <v>5557</v>
      </c>
      <c r="C3320" t="s">
        <v>5557</v>
      </c>
      <c r="D3320" t="s">
        <v>5557</v>
      </c>
      <c r="E3320" t="s">
        <v>5557</v>
      </c>
    </row>
    <row r="3321" spans="1:5" x14ac:dyDescent="0.25">
      <c r="A3321">
        <v>47000829</v>
      </c>
      <c r="B3321" t="s">
        <v>5570</v>
      </c>
      <c r="C3321" t="s">
        <v>5570</v>
      </c>
      <c r="D3321" t="s">
        <v>5570</v>
      </c>
      <c r="E3321" t="s">
        <v>5570</v>
      </c>
    </row>
    <row r="3322" spans="1:5" x14ac:dyDescent="0.25">
      <c r="A3322">
        <v>47000830</v>
      </c>
      <c r="B3322" t="s">
        <v>5571</v>
      </c>
      <c r="C3322" t="s">
        <v>5572</v>
      </c>
      <c r="D3322" t="s">
        <v>5572</v>
      </c>
      <c r="E3322" t="s">
        <v>5571</v>
      </c>
    </row>
    <row r="3323" spans="1:5" x14ac:dyDescent="0.25">
      <c r="A3323">
        <v>47000831</v>
      </c>
      <c r="B3323" t="s">
        <v>5573</v>
      </c>
      <c r="C3323" t="s">
        <v>5558</v>
      </c>
      <c r="D3323" t="s">
        <v>5558</v>
      </c>
      <c r="E3323" t="s">
        <v>5573</v>
      </c>
    </row>
    <row r="3324" spans="1:5" x14ac:dyDescent="0.25">
      <c r="A3324">
        <v>47000835</v>
      </c>
      <c r="B3324" t="s">
        <v>5574</v>
      </c>
      <c r="C3324" t="s">
        <v>5574</v>
      </c>
      <c r="D3324" t="s">
        <v>5574</v>
      </c>
      <c r="E3324" t="s">
        <v>5574</v>
      </c>
    </row>
    <row r="3325" spans="1:5" x14ac:dyDescent="0.25">
      <c r="A3325">
        <v>47000836</v>
      </c>
      <c r="B3325" t="s">
        <v>5575</v>
      </c>
      <c r="C3325" t="s">
        <v>5575</v>
      </c>
      <c r="D3325" t="s">
        <v>5575</v>
      </c>
      <c r="E3325" t="s">
        <v>5575</v>
      </c>
    </row>
    <row r="3326" spans="1:5" x14ac:dyDescent="0.25">
      <c r="A3326">
        <v>47000837</v>
      </c>
      <c r="B3326" t="s">
        <v>5576</v>
      </c>
      <c r="C3326" t="s">
        <v>5576</v>
      </c>
      <c r="D3326" t="s">
        <v>5576</v>
      </c>
      <c r="E3326" t="s">
        <v>5576</v>
      </c>
    </row>
    <row r="3327" spans="1:5" x14ac:dyDescent="0.25">
      <c r="A3327">
        <v>47000838</v>
      </c>
      <c r="B3327" t="s">
        <v>5577</v>
      </c>
      <c r="C3327" t="s">
        <v>5578</v>
      </c>
      <c r="D3327" t="s">
        <v>5578</v>
      </c>
      <c r="E3327" t="s">
        <v>5577</v>
      </c>
    </row>
    <row r="3328" spans="1:5" x14ac:dyDescent="0.25">
      <c r="A3328">
        <v>47000839</v>
      </c>
      <c r="B3328" t="s">
        <v>5579</v>
      </c>
      <c r="C3328" t="s">
        <v>5580</v>
      </c>
      <c r="D3328" t="s">
        <v>5580</v>
      </c>
      <c r="E3328" t="s">
        <v>5579</v>
      </c>
    </row>
    <row r="3329" spans="1:5" x14ac:dyDescent="0.25">
      <c r="A3329">
        <v>47000840</v>
      </c>
      <c r="B3329" t="s">
        <v>5581</v>
      </c>
      <c r="C3329" t="s">
        <v>5581</v>
      </c>
      <c r="D3329" t="s">
        <v>5581</v>
      </c>
      <c r="E3329" t="s">
        <v>5581</v>
      </c>
    </row>
    <row r="3330" spans="1:5" x14ac:dyDescent="0.25">
      <c r="A3330">
        <v>47000841</v>
      </c>
      <c r="B3330" t="s">
        <v>5582</v>
      </c>
      <c r="C3330" t="s">
        <v>5583</v>
      </c>
      <c r="D3330" t="s">
        <v>5583</v>
      </c>
      <c r="E3330" t="s">
        <v>5582</v>
      </c>
    </row>
    <row r="3331" spans="1:5" x14ac:dyDescent="0.25">
      <c r="A3331">
        <v>47000842</v>
      </c>
      <c r="B3331" t="s">
        <v>5584</v>
      </c>
      <c r="C3331" t="s">
        <v>5584</v>
      </c>
      <c r="D3331" t="s">
        <v>5584</v>
      </c>
      <c r="E3331" t="s">
        <v>5584</v>
      </c>
    </row>
    <row r="3332" spans="1:5" x14ac:dyDescent="0.25">
      <c r="A3332">
        <v>47000843</v>
      </c>
      <c r="B3332" t="s">
        <v>5585</v>
      </c>
      <c r="C3332" t="s">
        <v>5586</v>
      </c>
      <c r="D3332" t="s">
        <v>5586</v>
      </c>
      <c r="E3332" t="s">
        <v>5585</v>
      </c>
    </row>
    <row r="3333" spans="1:5" x14ac:dyDescent="0.25">
      <c r="A3333">
        <v>47000844</v>
      </c>
      <c r="B3333" t="s">
        <v>5587</v>
      </c>
      <c r="C3333" t="s">
        <v>5587</v>
      </c>
      <c r="D3333" t="s">
        <v>5587</v>
      </c>
      <c r="E3333" t="s">
        <v>5587</v>
      </c>
    </row>
    <row r="3334" spans="1:5" x14ac:dyDescent="0.25">
      <c r="A3334">
        <v>47000845</v>
      </c>
      <c r="B3334" t="s">
        <v>5588</v>
      </c>
      <c r="C3334" t="s">
        <v>5588</v>
      </c>
      <c r="D3334" t="s">
        <v>5588</v>
      </c>
      <c r="E3334" t="s">
        <v>5588</v>
      </c>
    </row>
    <row r="3335" spans="1:5" x14ac:dyDescent="0.25">
      <c r="A3335">
        <v>47000846</v>
      </c>
      <c r="B3335" t="s">
        <v>5589</v>
      </c>
      <c r="C3335" t="s">
        <v>5589</v>
      </c>
      <c r="D3335" t="s">
        <v>5589</v>
      </c>
      <c r="E3335" t="s">
        <v>5589</v>
      </c>
    </row>
    <row r="3336" spans="1:5" x14ac:dyDescent="0.25">
      <c r="A3336">
        <v>47000849</v>
      </c>
      <c r="B3336" t="s">
        <v>5590</v>
      </c>
      <c r="C3336" t="s">
        <v>5590</v>
      </c>
      <c r="D3336" t="s">
        <v>5590</v>
      </c>
      <c r="E3336" t="s">
        <v>5590</v>
      </c>
    </row>
    <row r="3337" spans="1:5" x14ac:dyDescent="0.25">
      <c r="A3337">
        <v>47000850</v>
      </c>
      <c r="B3337" t="s">
        <v>5583</v>
      </c>
      <c r="C3337" t="s">
        <v>5583</v>
      </c>
      <c r="D3337" t="s">
        <v>5583</v>
      </c>
      <c r="E3337" t="s">
        <v>5583</v>
      </c>
    </row>
    <row r="3338" spans="1:5" x14ac:dyDescent="0.25">
      <c r="A3338">
        <v>47000853</v>
      </c>
      <c r="B3338" t="s">
        <v>5591</v>
      </c>
      <c r="C3338" t="s">
        <v>5591</v>
      </c>
      <c r="D3338" t="s">
        <v>5591</v>
      </c>
      <c r="E3338" t="s">
        <v>5591</v>
      </c>
    </row>
    <row r="3339" spans="1:5" x14ac:dyDescent="0.25">
      <c r="A3339">
        <v>47000854</v>
      </c>
      <c r="B3339" t="s">
        <v>5592</v>
      </c>
      <c r="C3339" t="s">
        <v>5592</v>
      </c>
      <c r="D3339" t="s">
        <v>5592</v>
      </c>
      <c r="E3339" t="s">
        <v>5592</v>
      </c>
    </row>
    <row r="3340" spans="1:5" x14ac:dyDescent="0.25">
      <c r="A3340">
        <v>47000855</v>
      </c>
      <c r="B3340" t="s">
        <v>5592</v>
      </c>
      <c r="C3340" t="s">
        <v>5592</v>
      </c>
      <c r="D3340" t="s">
        <v>5592</v>
      </c>
      <c r="E3340" t="s">
        <v>5592</v>
      </c>
    </row>
    <row r="3341" spans="1:5" x14ac:dyDescent="0.25">
      <c r="A3341">
        <v>47000856</v>
      </c>
      <c r="B3341" t="s">
        <v>5593</v>
      </c>
      <c r="C3341" t="s">
        <v>5593</v>
      </c>
      <c r="D3341" t="s">
        <v>5593</v>
      </c>
      <c r="E3341" t="s">
        <v>5593</v>
      </c>
    </row>
    <row r="3342" spans="1:5" x14ac:dyDescent="0.25">
      <c r="A3342">
        <v>47000857</v>
      </c>
      <c r="B3342" t="s">
        <v>5594</v>
      </c>
      <c r="C3342" t="s">
        <v>5594</v>
      </c>
      <c r="D3342" t="s">
        <v>5594</v>
      </c>
      <c r="E3342" t="s">
        <v>5594</v>
      </c>
    </row>
    <row r="3343" spans="1:5" x14ac:dyDescent="0.25">
      <c r="A3343">
        <v>47000858</v>
      </c>
      <c r="B3343" t="s">
        <v>5511</v>
      </c>
      <c r="C3343" t="s">
        <v>5511</v>
      </c>
      <c r="D3343" t="s">
        <v>5511</v>
      </c>
      <c r="E3343" t="s">
        <v>5511</v>
      </c>
    </row>
    <row r="3344" spans="1:5" x14ac:dyDescent="0.25">
      <c r="A3344">
        <v>47000859</v>
      </c>
      <c r="B3344" t="s">
        <v>5595</v>
      </c>
      <c r="C3344" t="s">
        <v>5595</v>
      </c>
      <c r="D3344" t="s">
        <v>5595</v>
      </c>
      <c r="E3344" t="s">
        <v>5595</v>
      </c>
    </row>
    <row r="3345" spans="1:5" x14ac:dyDescent="0.25">
      <c r="A3345">
        <v>47000860</v>
      </c>
      <c r="B3345" t="s">
        <v>5596</v>
      </c>
      <c r="C3345" t="s">
        <v>5597</v>
      </c>
      <c r="D3345" t="s">
        <v>5597</v>
      </c>
      <c r="E3345" t="s">
        <v>5596</v>
      </c>
    </row>
    <row r="3346" spans="1:5" x14ac:dyDescent="0.25">
      <c r="A3346">
        <v>47000861</v>
      </c>
      <c r="B3346" t="s">
        <v>5598</v>
      </c>
      <c r="C3346" t="s">
        <v>5598</v>
      </c>
      <c r="D3346" t="s">
        <v>5598</v>
      </c>
      <c r="E3346" t="s">
        <v>5598</v>
      </c>
    </row>
    <row r="3347" spans="1:5" x14ac:dyDescent="0.25">
      <c r="A3347">
        <v>47000862</v>
      </c>
      <c r="B3347" t="s">
        <v>4342</v>
      </c>
      <c r="C3347" t="s">
        <v>4342</v>
      </c>
      <c r="D3347" t="s">
        <v>4342</v>
      </c>
      <c r="E3347" t="s">
        <v>4342</v>
      </c>
    </row>
    <row r="3348" spans="1:5" x14ac:dyDescent="0.25">
      <c r="A3348">
        <v>47000863</v>
      </c>
      <c r="B3348" t="s">
        <v>5599</v>
      </c>
      <c r="C3348" t="s">
        <v>5599</v>
      </c>
      <c r="D3348" t="s">
        <v>5599</v>
      </c>
      <c r="E3348" t="s">
        <v>5599</v>
      </c>
    </row>
    <row r="3349" spans="1:5" x14ac:dyDescent="0.25">
      <c r="A3349">
        <v>47000864</v>
      </c>
      <c r="B3349" t="s">
        <v>5600</v>
      </c>
      <c r="C3349" t="s">
        <v>5600</v>
      </c>
      <c r="D3349" t="s">
        <v>5600</v>
      </c>
      <c r="E3349" t="s">
        <v>5600</v>
      </c>
    </row>
    <row r="3350" spans="1:5" x14ac:dyDescent="0.25">
      <c r="A3350">
        <v>47000865</v>
      </c>
      <c r="B3350" t="s">
        <v>5601</v>
      </c>
      <c r="C3350" t="s">
        <v>5601</v>
      </c>
      <c r="D3350" t="s">
        <v>5601</v>
      </c>
      <c r="E3350" t="s">
        <v>5601</v>
      </c>
    </row>
    <row r="3351" spans="1:5" x14ac:dyDescent="0.25">
      <c r="A3351">
        <v>47000867</v>
      </c>
      <c r="B3351" t="s">
        <v>5602</v>
      </c>
      <c r="C3351" t="s">
        <v>5602</v>
      </c>
      <c r="D3351" t="s">
        <v>5602</v>
      </c>
      <c r="E3351" t="s">
        <v>5602</v>
      </c>
    </row>
    <row r="3352" spans="1:5" x14ac:dyDescent="0.25">
      <c r="A3352">
        <v>47000868</v>
      </c>
      <c r="B3352" t="s">
        <v>5603</v>
      </c>
      <c r="C3352" t="s">
        <v>5603</v>
      </c>
      <c r="D3352" t="s">
        <v>5603</v>
      </c>
      <c r="E3352" t="s">
        <v>5603</v>
      </c>
    </row>
    <row r="3353" spans="1:5" x14ac:dyDescent="0.25">
      <c r="A3353">
        <v>47000869</v>
      </c>
      <c r="B3353" t="s">
        <v>5604</v>
      </c>
      <c r="C3353" t="s">
        <v>5605</v>
      </c>
      <c r="D3353" t="s">
        <v>5605</v>
      </c>
      <c r="E3353" t="s">
        <v>5604</v>
      </c>
    </row>
    <row r="3354" spans="1:5" x14ac:dyDescent="0.25">
      <c r="A3354">
        <v>47000870</v>
      </c>
      <c r="B3354" t="s">
        <v>5606</v>
      </c>
      <c r="C3354" t="s">
        <v>5607</v>
      </c>
      <c r="D3354" t="s">
        <v>5607</v>
      </c>
      <c r="E3354" t="s">
        <v>5606</v>
      </c>
    </row>
    <row r="3355" spans="1:5" x14ac:dyDescent="0.25">
      <c r="A3355">
        <v>47000871</v>
      </c>
      <c r="B3355" t="s">
        <v>5608</v>
      </c>
      <c r="C3355" t="s">
        <v>5609</v>
      </c>
      <c r="D3355" t="s">
        <v>5609</v>
      </c>
      <c r="E3355" t="s">
        <v>5608</v>
      </c>
    </row>
    <row r="3356" spans="1:5" x14ac:dyDescent="0.25">
      <c r="A3356">
        <v>47000872</v>
      </c>
      <c r="B3356" t="s">
        <v>5610</v>
      </c>
      <c r="C3356" t="s">
        <v>5611</v>
      </c>
      <c r="D3356" t="s">
        <v>5611</v>
      </c>
      <c r="E3356" t="s">
        <v>5610</v>
      </c>
    </row>
    <row r="3357" spans="1:5" x14ac:dyDescent="0.25">
      <c r="A3357">
        <v>47000873</v>
      </c>
      <c r="B3357" t="s">
        <v>5610</v>
      </c>
      <c r="C3357" t="s">
        <v>5610</v>
      </c>
      <c r="D3357" t="s">
        <v>5610</v>
      </c>
      <c r="E3357" t="s">
        <v>5610</v>
      </c>
    </row>
    <row r="3358" spans="1:5" x14ac:dyDescent="0.25">
      <c r="A3358">
        <v>47000874</v>
      </c>
      <c r="B3358" t="s">
        <v>5612</v>
      </c>
      <c r="C3358" t="s">
        <v>5612</v>
      </c>
      <c r="D3358" t="s">
        <v>5612</v>
      </c>
      <c r="E3358" t="s">
        <v>5612</v>
      </c>
    </row>
    <row r="3359" spans="1:5" x14ac:dyDescent="0.25">
      <c r="A3359">
        <v>47000875</v>
      </c>
      <c r="B3359" t="s">
        <v>5613</v>
      </c>
      <c r="C3359" t="s">
        <v>5613</v>
      </c>
      <c r="D3359" t="s">
        <v>5613</v>
      </c>
      <c r="E3359" t="s">
        <v>5613</v>
      </c>
    </row>
    <row r="3360" spans="1:5" x14ac:dyDescent="0.25">
      <c r="A3360">
        <v>47000876</v>
      </c>
      <c r="B3360" t="s">
        <v>5614</v>
      </c>
      <c r="C3360" t="s">
        <v>5615</v>
      </c>
      <c r="D3360" t="s">
        <v>5615</v>
      </c>
      <c r="E3360" t="s">
        <v>5614</v>
      </c>
    </row>
    <row r="3361" spans="1:5" x14ac:dyDescent="0.25">
      <c r="A3361">
        <v>47000877</v>
      </c>
      <c r="B3361" t="s">
        <v>5614</v>
      </c>
      <c r="C3361" t="s">
        <v>5616</v>
      </c>
      <c r="D3361" t="s">
        <v>5616</v>
      </c>
      <c r="E3361" t="s">
        <v>5614</v>
      </c>
    </row>
    <row r="3362" spans="1:5" x14ac:dyDescent="0.25">
      <c r="A3362">
        <v>47000878</v>
      </c>
      <c r="B3362" t="s">
        <v>5617</v>
      </c>
      <c r="C3362" t="s">
        <v>5618</v>
      </c>
      <c r="D3362" t="s">
        <v>5618</v>
      </c>
      <c r="E3362" t="s">
        <v>5617</v>
      </c>
    </row>
    <row r="3363" spans="1:5" x14ac:dyDescent="0.25">
      <c r="A3363">
        <v>47000879</v>
      </c>
      <c r="B3363" t="s">
        <v>5617</v>
      </c>
      <c r="C3363" t="s">
        <v>5619</v>
      </c>
      <c r="D3363" t="s">
        <v>5619</v>
      </c>
      <c r="E3363" t="s">
        <v>5617</v>
      </c>
    </row>
    <row r="3364" spans="1:5" x14ac:dyDescent="0.25">
      <c r="A3364">
        <v>47000880</v>
      </c>
      <c r="B3364" t="s">
        <v>5620</v>
      </c>
      <c r="C3364" t="s">
        <v>5621</v>
      </c>
      <c r="D3364" t="s">
        <v>5621</v>
      </c>
      <c r="E3364" t="s">
        <v>5620</v>
      </c>
    </row>
    <row r="3365" spans="1:5" x14ac:dyDescent="0.25">
      <c r="A3365">
        <v>47000881</v>
      </c>
      <c r="B3365" t="s">
        <v>5622</v>
      </c>
      <c r="C3365" t="s">
        <v>5622</v>
      </c>
      <c r="D3365" t="s">
        <v>5622</v>
      </c>
      <c r="E3365" t="s">
        <v>5622</v>
      </c>
    </row>
    <row r="3366" spans="1:5" x14ac:dyDescent="0.25">
      <c r="A3366">
        <v>47000883</v>
      </c>
      <c r="B3366" t="s">
        <v>5623</v>
      </c>
      <c r="C3366" t="s">
        <v>5623</v>
      </c>
      <c r="D3366" t="s">
        <v>5623</v>
      </c>
      <c r="E3366" t="s">
        <v>5623</v>
      </c>
    </row>
    <row r="3367" spans="1:5" x14ac:dyDescent="0.25">
      <c r="A3367">
        <v>47000884</v>
      </c>
      <c r="B3367" t="s">
        <v>5624</v>
      </c>
      <c r="C3367" t="s">
        <v>5624</v>
      </c>
      <c r="D3367" t="s">
        <v>5624</v>
      </c>
      <c r="E3367" t="s">
        <v>5624</v>
      </c>
    </row>
    <row r="3368" spans="1:5" x14ac:dyDescent="0.25">
      <c r="A3368">
        <v>47000885</v>
      </c>
      <c r="B3368" t="s">
        <v>5625</v>
      </c>
      <c r="C3368" t="s">
        <v>5625</v>
      </c>
      <c r="D3368" t="s">
        <v>5625</v>
      </c>
      <c r="E3368" t="s">
        <v>5625</v>
      </c>
    </row>
    <row r="3369" spans="1:5" x14ac:dyDescent="0.25">
      <c r="A3369">
        <v>47000886</v>
      </c>
      <c r="B3369" t="s">
        <v>5626</v>
      </c>
      <c r="C3369" t="s">
        <v>5626</v>
      </c>
      <c r="D3369" t="s">
        <v>5626</v>
      </c>
      <c r="E3369" t="s">
        <v>5626</v>
      </c>
    </row>
    <row r="3370" spans="1:5" x14ac:dyDescent="0.25">
      <c r="A3370">
        <v>47000887</v>
      </c>
      <c r="B3370" t="s">
        <v>5627</v>
      </c>
      <c r="C3370" t="s">
        <v>5628</v>
      </c>
      <c r="D3370" t="s">
        <v>5628</v>
      </c>
      <c r="E3370" t="s">
        <v>5627</v>
      </c>
    </row>
    <row r="3371" spans="1:5" x14ac:dyDescent="0.25">
      <c r="A3371">
        <v>47000888</v>
      </c>
      <c r="B3371" t="s">
        <v>5629</v>
      </c>
      <c r="C3371" t="s">
        <v>5630</v>
      </c>
      <c r="D3371" t="s">
        <v>5630</v>
      </c>
      <c r="E3371" t="s">
        <v>5629</v>
      </c>
    </row>
    <row r="3372" spans="1:5" x14ac:dyDescent="0.25">
      <c r="A3372">
        <v>47000889</v>
      </c>
      <c r="B3372" t="s">
        <v>5631</v>
      </c>
      <c r="C3372" t="s">
        <v>5632</v>
      </c>
      <c r="D3372" t="s">
        <v>5632</v>
      </c>
      <c r="E3372" t="s">
        <v>5631</v>
      </c>
    </row>
    <row r="3373" spans="1:5" x14ac:dyDescent="0.25">
      <c r="A3373">
        <v>47000890</v>
      </c>
      <c r="B3373" t="s">
        <v>5633</v>
      </c>
      <c r="C3373" t="s">
        <v>5633</v>
      </c>
      <c r="D3373" t="s">
        <v>5633</v>
      </c>
      <c r="E3373" t="s">
        <v>5633</v>
      </c>
    </row>
    <row r="3374" spans="1:5" x14ac:dyDescent="0.25">
      <c r="A3374">
        <v>47000891</v>
      </c>
      <c r="B3374" t="s">
        <v>5634</v>
      </c>
      <c r="C3374" t="s">
        <v>5634</v>
      </c>
      <c r="D3374" t="s">
        <v>5634</v>
      </c>
      <c r="E3374" t="s">
        <v>5634</v>
      </c>
    </row>
    <row r="3375" spans="1:5" x14ac:dyDescent="0.25">
      <c r="A3375">
        <v>47000892</v>
      </c>
      <c r="B3375" t="s">
        <v>5361</v>
      </c>
      <c r="C3375" t="s">
        <v>5635</v>
      </c>
      <c r="D3375" t="s">
        <v>5635</v>
      </c>
      <c r="E3375" t="s">
        <v>5361</v>
      </c>
    </row>
    <row r="3376" spans="1:5" x14ac:dyDescent="0.25">
      <c r="A3376">
        <v>47000893</v>
      </c>
      <c r="B3376" t="s">
        <v>5636</v>
      </c>
      <c r="C3376" t="s">
        <v>5637</v>
      </c>
      <c r="D3376" t="s">
        <v>5637</v>
      </c>
      <c r="E3376" t="s">
        <v>5636</v>
      </c>
    </row>
    <row r="3377" spans="1:5" x14ac:dyDescent="0.25">
      <c r="A3377">
        <v>47000894</v>
      </c>
      <c r="B3377" t="s">
        <v>5638</v>
      </c>
      <c r="C3377" t="s">
        <v>5639</v>
      </c>
      <c r="D3377" t="s">
        <v>5639</v>
      </c>
      <c r="E3377" t="s">
        <v>5638</v>
      </c>
    </row>
    <row r="3378" spans="1:5" x14ac:dyDescent="0.25">
      <c r="A3378">
        <v>47000895</v>
      </c>
      <c r="B3378" t="s">
        <v>5640</v>
      </c>
      <c r="C3378" t="s">
        <v>5641</v>
      </c>
      <c r="D3378" t="s">
        <v>5641</v>
      </c>
      <c r="E3378" t="s">
        <v>5640</v>
      </c>
    </row>
    <row r="3379" spans="1:5" x14ac:dyDescent="0.25">
      <c r="A3379">
        <v>47000896</v>
      </c>
      <c r="B3379" t="s">
        <v>5642</v>
      </c>
      <c r="C3379" t="s">
        <v>5643</v>
      </c>
      <c r="D3379" t="s">
        <v>5643</v>
      </c>
      <c r="E3379" t="s">
        <v>5642</v>
      </c>
    </row>
    <row r="3380" spans="1:5" x14ac:dyDescent="0.25">
      <c r="A3380">
        <v>47000897</v>
      </c>
      <c r="B3380" t="s">
        <v>5644</v>
      </c>
      <c r="C3380" t="s">
        <v>5645</v>
      </c>
      <c r="D3380" t="s">
        <v>5645</v>
      </c>
      <c r="E3380" t="s">
        <v>5644</v>
      </c>
    </row>
    <row r="3381" spans="1:5" x14ac:dyDescent="0.25">
      <c r="A3381">
        <v>47000898</v>
      </c>
      <c r="B3381" t="s">
        <v>5646</v>
      </c>
      <c r="C3381" t="s">
        <v>5647</v>
      </c>
      <c r="D3381" t="s">
        <v>5647</v>
      </c>
      <c r="E3381" t="s">
        <v>5646</v>
      </c>
    </row>
    <row r="3382" spans="1:5" x14ac:dyDescent="0.25">
      <c r="A3382">
        <v>47000899</v>
      </c>
      <c r="B3382" t="s">
        <v>5648</v>
      </c>
      <c r="C3382" t="s">
        <v>5648</v>
      </c>
      <c r="D3382" t="s">
        <v>5648</v>
      </c>
      <c r="E3382" t="s">
        <v>5648</v>
      </c>
    </row>
    <row r="3383" spans="1:5" x14ac:dyDescent="0.25">
      <c r="A3383">
        <v>47000900</v>
      </c>
      <c r="B3383" t="s">
        <v>5649</v>
      </c>
      <c r="C3383" t="s">
        <v>5649</v>
      </c>
      <c r="D3383" t="s">
        <v>5649</v>
      </c>
      <c r="E3383" t="s">
        <v>5649</v>
      </c>
    </row>
    <row r="3384" spans="1:5" x14ac:dyDescent="0.25">
      <c r="A3384">
        <v>47000901</v>
      </c>
      <c r="B3384" t="s">
        <v>5650</v>
      </c>
      <c r="C3384" t="s">
        <v>5651</v>
      </c>
      <c r="D3384" t="s">
        <v>5651</v>
      </c>
      <c r="E3384" t="s">
        <v>5650</v>
      </c>
    </row>
    <row r="3385" spans="1:5" x14ac:dyDescent="0.25">
      <c r="A3385">
        <v>47000902</v>
      </c>
      <c r="B3385" t="s">
        <v>5652</v>
      </c>
      <c r="C3385" t="s">
        <v>5653</v>
      </c>
      <c r="D3385" t="s">
        <v>5653</v>
      </c>
      <c r="E3385" t="s">
        <v>5652</v>
      </c>
    </row>
    <row r="3386" spans="1:5" x14ac:dyDescent="0.25">
      <c r="A3386">
        <v>47000903</v>
      </c>
      <c r="B3386" t="s">
        <v>5654</v>
      </c>
      <c r="C3386" t="s">
        <v>5654</v>
      </c>
      <c r="D3386" t="s">
        <v>5654</v>
      </c>
      <c r="E3386" t="s">
        <v>5654</v>
      </c>
    </row>
    <row r="3387" spans="1:5" x14ac:dyDescent="0.25">
      <c r="A3387">
        <v>47000904</v>
      </c>
      <c r="B3387" t="s">
        <v>5655</v>
      </c>
      <c r="C3387" t="s">
        <v>5655</v>
      </c>
      <c r="D3387" t="s">
        <v>5655</v>
      </c>
      <c r="E3387" t="s">
        <v>5655</v>
      </c>
    </row>
    <row r="3388" spans="1:5" x14ac:dyDescent="0.25">
      <c r="A3388">
        <v>47000905</v>
      </c>
      <c r="B3388" t="s">
        <v>5656</v>
      </c>
      <c r="C3388" t="s">
        <v>5657</v>
      </c>
      <c r="D3388" t="s">
        <v>5657</v>
      </c>
      <c r="E3388" t="s">
        <v>5656</v>
      </c>
    </row>
    <row r="3389" spans="1:5" x14ac:dyDescent="0.25">
      <c r="A3389">
        <v>47000906</v>
      </c>
      <c r="B3389" t="s">
        <v>5658</v>
      </c>
      <c r="C3389" t="s">
        <v>5659</v>
      </c>
      <c r="D3389" t="s">
        <v>5659</v>
      </c>
      <c r="E3389" t="s">
        <v>5658</v>
      </c>
    </row>
    <row r="3390" spans="1:5" x14ac:dyDescent="0.25">
      <c r="A3390">
        <v>47000907</v>
      </c>
      <c r="B3390" t="s">
        <v>5660</v>
      </c>
      <c r="C3390" t="s">
        <v>5661</v>
      </c>
      <c r="D3390" t="s">
        <v>5661</v>
      </c>
      <c r="E3390" t="s">
        <v>5660</v>
      </c>
    </row>
    <row r="3391" spans="1:5" x14ac:dyDescent="0.25">
      <c r="A3391">
        <v>47000908</v>
      </c>
      <c r="B3391" t="s">
        <v>5584</v>
      </c>
      <c r="C3391" t="s">
        <v>5584</v>
      </c>
      <c r="D3391" t="s">
        <v>5584</v>
      </c>
      <c r="E3391" t="s">
        <v>5584</v>
      </c>
    </row>
    <row r="3392" spans="1:5" x14ac:dyDescent="0.25">
      <c r="A3392">
        <v>47000909</v>
      </c>
      <c r="B3392" t="s">
        <v>5662</v>
      </c>
      <c r="C3392" t="s">
        <v>5662</v>
      </c>
      <c r="D3392" t="s">
        <v>5662</v>
      </c>
      <c r="E3392" t="s">
        <v>5662</v>
      </c>
    </row>
    <row r="3393" spans="1:5" x14ac:dyDescent="0.25">
      <c r="A3393">
        <v>47000910</v>
      </c>
      <c r="B3393" t="s">
        <v>5663</v>
      </c>
      <c r="C3393" t="s">
        <v>5664</v>
      </c>
      <c r="D3393" t="s">
        <v>5664</v>
      </c>
      <c r="E3393" t="s">
        <v>5663</v>
      </c>
    </row>
    <row r="3394" spans="1:5" x14ac:dyDescent="0.25">
      <c r="A3394">
        <v>47000911</v>
      </c>
      <c r="B3394" t="s">
        <v>5665</v>
      </c>
      <c r="C3394" t="s">
        <v>5666</v>
      </c>
      <c r="D3394" t="s">
        <v>5666</v>
      </c>
      <c r="E3394" t="s">
        <v>5665</v>
      </c>
    </row>
    <row r="3395" spans="1:5" x14ac:dyDescent="0.25">
      <c r="A3395">
        <v>47000912</v>
      </c>
      <c r="B3395" t="s">
        <v>5667</v>
      </c>
      <c r="C3395" t="s">
        <v>5668</v>
      </c>
      <c r="D3395" t="s">
        <v>5668</v>
      </c>
      <c r="E3395" t="s">
        <v>5667</v>
      </c>
    </row>
    <row r="3396" spans="1:5" x14ac:dyDescent="0.25">
      <c r="A3396">
        <v>47000913</v>
      </c>
      <c r="B3396" t="s">
        <v>5669</v>
      </c>
      <c r="C3396" t="s">
        <v>5670</v>
      </c>
      <c r="D3396" t="s">
        <v>5670</v>
      </c>
      <c r="E3396" t="s">
        <v>5669</v>
      </c>
    </row>
    <row r="3397" spans="1:5" x14ac:dyDescent="0.25">
      <c r="A3397">
        <v>47000914</v>
      </c>
      <c r="B3397" t="s">
        <v>5671</v>
      </c>
      <c r="C3397" t="s">
        <v>5672</v>
      </c>
      <c r="D3397" t="s">
        <v>5672</v>
      </c>
      <c r="E3397" t="s">
        <v>5671</v>
      </c>
    </row>
    <row r="3398" spans="1:5" x14ac:dyDescent="0.25">
      <c r="A3398">
        <v>47000915</v>
      </c>
      <c r="B3398" t="s">
        <v>5667</v>
      </c>
      <c r="C3398" t="s">
        <v>5673</v>
      </c>
      <c r="D3398" t="s">
        <v>5673</v>
      </c>
      <c r="E3398" t="s">
        <v>5667</v>
      </c>
    </row>
    <row r="3399" spans="1:5" x14ac:dyDescent="0.25">
      <c r="A3399">
        <v>47000916</v>
      </c>
      <c r="B3399" t="s">
        <v>5674</v>
      </c>
      <c r="C3399" t="s">
        <v>5674</v>
      </c>
      <c r="D3399" t="s">
        <v>5674</v>
      </c>
      <c r="E3399" t="s">
        <v>5674</v>
      </c>
    </row>
    <row r="3400" spans="1:5" x14ac:dyDescent="0.25">
      <c r="A3400">
        <v>47000917</v>
      </c>
      <c r="B3400" t="s">
        <v>5675</v>
      </c>
      <c r="C3400" t="s">
        <v>5676</v>
      </c>
      <c r="D3400" t="s">
        <v>5676</v>
      </c>
      <c r="E3400" t="s">
        <v>5675</v>
      </c>
    </row>
    <row r="3401" spans="1:5" x14ac:dyDescent="0.25">
      <c r="A3401">
        <v>47000918</v>
      </c>
      <c r="B3401" t="s">
        <v>5674</v>
      </c>
      <c r="C3401" t="s">
        <v>5677</v>
      </c>
      <c r="D3401" t="s">
        <v>5677</v>
      </c>
      <c r="E3401" t="s">
        <v>5674</v>
      </c>
    </row>
    <row r="3402" spans="1:5" x14ac:dyDescent="0.25">
      <c r="A3402">
        <v>47000919</v>
      </c>
      <c r="B3402" t="s">
        <v>5675</v>
      </c>
      <c r="C3402" t="s">
        <v>5678</v>
      </c>
      <c r="D3402" t="s">
        <v>5678</v>
      </c>
      <c r="E3402" t="s">
        <v>5675</v>
      </c>
    </row>
    <row r="3403" spans="1:5" x14ac:dyDescent="0.25">
      <c r="A3403">
        <v>47000920</v>
      </c>
      <c r="B3403" t="s">
        <v>5679</v>
      </c>
      <c r="C3403" t="s">
        <v>5680</v>
      </c>
      <c r="D3403" t="s">
        <v>5680</v>
      </c>
      <c r="E3403" t="s">
        <v>5679</v>
      </c>
    </row>
    <row r="3404" spans="1:5" x14ac:dyDescent="0.25">
      <c r="A3404">
        <v>47000921</v>
      </c>
      <c r="B3404" t="s">
        <v>5681</v>
      </c>
      <c r="C3404" t="s">
        <v>5682</v>
      </c>
      <c r="D3404" t="s">
        <v>5682</v>
      </c>
      <c r="E3404" t="s">
        <v>5681</v>
      </c>
    </row>
    <row r="3405" spans="1:5" x14ac:dyDescent="0.25">
      <c r="A3405">
        <v>47000922</v>
      </c>
      <c r="B3405" t="s">
        <v>5683</v>
      </c>
      <c r="C3405" t="s">
        <v>5684</v>
      </c>
      <c r="D3405" t="s">
        <v>5684</v>
      </c>
      <c r="E3405" t="s">
        <v>5683</v>
      </c>
    </row>
    <row r="3406" spans="1:5" x14ac:dyDescent="0.25">
      <c r="A3406">
        <v>47000923</v>
      </c>
      <c r="B3406" t="s">
        <v>5685</v>
      </c>
      <c r="C3406" t="s">
        <v>5686</v>
      </c>
      <c r="D3406" t="s">
        <v>5686</v>
      </c>
      <c r="E3406" t="s">
        <v>5685</v>
      </c>
    </row>
    <row r="3407" spans="1:5" x14ac:dyDescent="0.25">
      <c r="A3407">
        <v>47000924</v>
      </c>
      <c r="B3407" t="s">
        <v>5687</v>
      </c>
      <c r="C3407" t="s">
        <v>5688</v>
      </c>
      <c r="D3407" t="s">
        <v>5688</v>
      </c>
      <c r="E3407" t="s">
        <v>5687</v>
      </c>
    </row>
    <row r="3408" spans="1:5" x14ac:dyDescent="0.25">
      <c r="A3408">
        <v>47000925</v>
      </c>
      <c r="B3408" t="s">
        <v>5689</v>
      </c>
      <c r="C3408" t="s">
        <v>5689</v>
      </c>
      <c r="D3408" t="s">
        <v>5689</v>
      </c>
      <c r="E3408" t="s">
        <v>5689</v>
      </c>
    </row>
    <row r="3409" spans="1:5" x14ac:dyDescent="0.25">
      <c r="A3409">
        <v>47000926</v>
      </c>
      <c r="B3409" t="s">
        <v>5690</v>
      </c>
      <c r="C3409" t="s">
        <v>5691</v>
      </c>
      <c r="D3409" t="s">
        <v>5691</v>
      </c>
      <c r="E3409" t="s">
        <v>5690</v>
      </c>
    </row>
    <row r="3410" spans="1:5" x14ac:dyDescent="0.25">
      <c r="A3410">
        <v>47000927</v>
      </c>
      <c r="B3410" t="s">
        <v>5692</v>
      </c>
      <c r="C3410" t="s">
        <v>5693</v>
      </c>
      <c r="D3410" t="s">
        <v>5693</v>
      </c>
      <c r="E3410" t="s">
        <v>5692</v>
      </c>
    </row>
    <row r="3411" spans="1:5" x14ac:dyDescent="0.25">
      <c r="A3411">
        <v>47000928</v>
      </c>
      <c r="B3411" t="s">
        <v>5679</v>
      </c>
      <c r="C3411" t="s">
        <v>5680</v>
      </c>
      <c r="D3411" t="s">
        <v>5680</v>
      </c>
      <c r="E3411" t="s">
        <v>5679</v>
      </c>
    </row>
    <row r="3412" spans="1:5" x14ac:dyDescent="0.25">
      <c r="A3412">
        <v>47000929</v>
      </c>
      <c r="B3412" t="s">
        <v>5681</v>
      </c>
      <c r="C3412" t="s">
        <v>5682</v>
      </c>
      <c r="D3412" t="s">
        <v>5682</v>
      </c>
      <c r="E3412" t="s">
        <v>5681</v>
      </c>
    </row>
    <row r="3413" spans="1:5" x14ac:dyDescent="0.25">
      <c r="A3413">
        <v>47000930</v>
      </c>
      <c r="B3413" t="s">
        <v>5683</v>
      </c>
      <c r="C3413" t="s">
        <v>5684</v>
      </c>
      <c r="D3413" t="s">
        <v>5684</v>
      </c>
      <c r="E3413" t="s">
        <v>5683</v>
      </c>
    </row>
    <row r="3414" spans="1:5" x14ac:dyDescent="0.25">
      <c r="A3414">
        <v>47000931</v>
      </c>
      <c r="B3414" t="s">
        <v>5685</v>
      </c>
      <c r="C3414" t="s">
        <v>5694</v>
      </c>
      <c r="D3414" t="s">
        <v>5694</v>
      </c>
      <c r="E3414" t="s">
        <v>5685</v>
      </c>
    </row>
    <row r="3415" spans="1:5" x14ac:dyDescent="0.25">
      <c r="A3415">
        <v>47000932</v>
      </c>
      <c r="B3415" t="s">
        <v>5687</v>
      </c>
      <c r="C3415" t="s">
        <v>5688</v>
      </c>
      <c r="D3415" t="s">
        <v>5688</v>
      </c>
      <c r="E3415" t="s">
        <v>5687</v>
      </c>
    </row>
    <row r="3416" spans="1:5" x14ac:dyDescent="0.25">
      <c r="A3416">
        <v>47000933</v>
      </c>
      <c r="B3416" t="s">
        <v>5689</v>
      </c>
      <c r="C3416" t="s">
        <v>5695</v>
      </c>
      <c r="D3416" t="s">
        <v>5695</v>
      </c>
      <c r="E3416" t="s">
        <v>5689</v>
      </c>
    </row>
    <row r="3417" spans="1:5" x14ac:dyDescent="0.25">
      <c r="A3417">
        <v>47000934</v>
      </c>
      <c r="B3417" t="s">
        <v>5690</v>
      </c>
      <c r="C3417" t="s">
        <v>5696</v>
      </c>
      <c r="D3417" t="s">
        <v>5696</v>
      </c>
      <c r="E3417" t="s">
        <v>5690</v>
      </c>
    </row>
    <row r="3418" spans="1:5" x14ac:dyDescent="0.25">
      <c r="A3418">
        <v>47000935</v>
      </c>
      <c r="B3418" t="s">
        <v>5697</v>
      </c>
      <c r="C3418" t="s">
        <v>5698</v>
      </c>
      <c r="D3418" t="s">
        <v>5698</v>
      </c>
      <c r="E3418" t="s">
        <v>5697</v>
      </c>
    </row>
    <row r="3419" spans="1:5" x14ac:dyDescent="0.25">
      <c r="A3419">
        <v>47000936</v>
      </c>
      <c r="B3419" t="s">
        <v>5699</v>
      </c>
      <c r="C3419" t="s">
        <v>5700</v>
      </c>
      <c r="D3419" t="s">
        <v>5700</v>
      </c>
      <c r="E3419" t="s">
        <v>5699</v>
      </c>
    </row>
    <row r="3420" spans="1:5" x14ac:dyDescent="0.25">
      <c r="A3420">
        <v>47000937</v>
      </c>
      <c r="B3420" t="s">
        <v>5701</v>
      </c>
      <c r="C3420" t="s">
        <v>5702</v>
      </c>
      <c r="D3420" t="s">
        <v>5702</v>
      </c>
      <c r="E3420" t="s">
        <v>5701</v>
      </c>
    </row>
    <row r="3421" spans="1:5" x14ac:dyDescent="0.25">
      <c r="A3421">
        <v>47000938</v>
      </c>
      <c r="B3421" t="s">
        <v>5703</v>
      </c>
      <c r="C3421" t="s">
        <v>5704</v>
      </c>
      <c r="D3421" t="s">
        <v>5704</v>
      </c>
      <c r="E3421" t="s">
        <v>5703</v>
      </c>
    </row>
    <row r="3422" spans="1:5" x14ac:dyDescent="0.25">
      <c r="A3422">
        <v>47000939</v>
      </c>
      <c r="B3422" t="s">
        <v>5705</v>
      </c>
      <c r="C3422" t="s">
        <v>5706</v>
      </c>
      <c r="D3422" t="s">
        <v>5706</v>
      </c>
      <c r="E3422" t="s">
        <v>5705</v>
      </c>
    </row>
    <row r="3423" spans="1:5" x14ac:dyDescent="0.25">
      <c r="A3423">
        <v>47000940</v>
      </c>
      <c r="B3423" t="s">
        <v>5707</v>
      </c>
      <c r="C3423" t="s">
        <v>5707</v>
      </c>
      <c r="D3423" t="s">
        <v>5707</v>
      </c>
      <c r="E3423" t="s">
        <v>5707</v>
      </c>
    </row>
    <row r="3424" spans="1:5" x14ac:dyDescent="0.25">
      <c r="A3424">
        <v>47000941</v>
      </c>
      <c r="B3424" t="s">
        <v>5708</v>
      </c>
      <c r="C3424" t="s">
        <v>5709</v>
      </c>
      <c r="D3424" t="s">
        <v>5709</v>
      </c>
      <c r="E3424" t="s">
        <v>5708</v>
      </c>
    </row>
    <row r="3425" spans="1:5" x14ac:dyDescent="0.25">
      <c r="A3425">
        <v>47000942</v>
      </c>
      <c r="B3425" t="s">
        <v>5710</v>
      </c>
      <c r="C3425" t="s">
        <v>5711</v>
      </c>
      <c r="D3425" t="s">
        <v>5711</v>
      </c>
      <c r="E3425" t="s">
        <v>5710</v>
      </c>
    </row>
    <row r="3426" spans="1:5" x14ac:dyDescent="0.25">
      <c r="A3426">
        <v>47000943</v>
      </c>
      <c r="B3426" t="s">
        <v>5712</v>
      </c>
      <c r="C3426" t="s">
        <v>5713</v>
      </c>
      <c r="D3426" t="s">
        <v>5713</v>
      </c>
      <c r="E3426" t="s">
        <v>5712</v>
      </c>
    </row>
    <row r="3427" spans="1:5" x14ac:dyDescent="0.25">
      <c r="A3427">
        <v>47000944</v>
      </c>
      <c r="B3427" t="s">
        <v>5714</v>
      </c>
      <c r="C3427" t="s">
        <v>5715</v>
      </c>
      <c r="D3427" t="s">
        <v>5715</v>
      </c>
      <c r="E3427" t="s">
        <v>5714</v>
      </c>
    </row>
    <row r="3428" spans="1:5" x14ac:dyDescent="0.25">
      <c r="A3428">
        <v>47000945</v>
      </c>
      <c r="B3428" t="s">
        <v>5716</v>
      </c>
      <c r="C3428" t="s">
        <v>5717</v>
      </c>
      <c r="D3428" t="s">
        <v>5717</v>
      </c>
      <c r="E3428" t="s">
        <v>5716</v>
      </c>
    </row>
    <row r="3429" spans="1:5" x14ac:dyDescent="0.25">
      <c r="A3429">
        <v>47000946</v>
      </c>
      <c r="B3429" t="s">
        <v>5718</v>
      </c>
      <c r="C3429" t="s">
        <v>5719</v>
      </c>
      <c r="D3429" t="s">
        <v>5719</v>
      </c>
      <c r="E3429" t="s">
        <v>5718</v>
      </c>
    </row>
    <row r="3430" spans="1:5" x14ac:dyDescent="0.25">
      <c r="A3430">
        <v>47000947</v>
      </c>
      <c r="B3430" t="s">
        <v>5720</v>
      </c>
      <c r="C3430" t="s">
        <v>5721</v>
      </c>
      <c r="D3430" t="s">
        <v>5721</v>
      </c>
      <c r="E3430" t="s">
        <v>5720</v>
      </c>
    </row>
    <row r="3431" spans="1:5" x14ac:dyDescent="0.25">
      <c r="A3431">
        <v>47000948</v>
      </c>
      <c r="B3431" t="s">
        <v>5722</v>
      </c>
      <c r="C3431" t="s">
        <v>5723</v>
      </c>
      <c r="D3431" t="s">
        <v>5723</v>
      </c>
      <c r="E3431" t="s">
        <v>5722</v>
      </c>
    </row>
    <row r="3432" spans="1:5" x14ac:dyDescent="0.25">
      <c r="A3432">
        <v>47000949</v>
      </c>
      <c r="B3432" t="s">
        <v>5724</v>
      </c>
      <c r="C3432" t="s">
        <v>5725</v>
      </c>
      <c r="D3432" t="s">
        <v>5725</v>
      </c>
      <c r="E3432" t="s">
        <v>5724</v>
      </c>
    </row>
    <row r="3433" spans="1:5" x14ac:dyDescent="0.25">
      <c r="A3433">
        <v>47000950</v>
      </c>
      <c r="B3433" t="s">
        <v>5726</v>
      </c>
      <c r="C3433" t="s">
        <v>5727</v>
      </c>
      <c r="D3433" t="s">
        <v>5727</v>
      </c>
      <c r="E3433" t="s">
        <v>5726</v>
      </c>
    </row>
    <row r="3434" spans="1:5" x14ac:dyDescent="0.25">
      <c r="A3434">
        <v>47000951</v>
      </c>
      <c r="B3434" t="s">
        <v>5728</v>
      </c>
      <c r="C3434" t="s">
        <v>5729</v>
      </c>
      <c r="D3434" t="s">
        <v>5729</v>
      </c>
      <c r="E3434" t="s">
        <v>5728</v>
      </c>
    </row>
    <row r="3435" spans="1:5" x14ac:dyDescent="0.25">
      <c r="A3435">
        <v>47000952</v>
      </c>
      <c r="B3435" t="s">
        <v>5730</v>
      </c>
      <c r="C3435" t="s">
        <v>5731</v>
      </c>
      <c r="D3435" t="s">
        <v>5731</v>
      </c>
      <c r="E3435" t="s">
        <v>5730</v>
      </c>
    </row>
    <row r="3436" spans="1:5" x14ac:dyDescent="0.25">
      <c r="A3436">
        <v>47000953</v>
      </c>
      <c r="B3436" t="s">
        <v>5732</v>
      </c>
      <c r="C3436" t="s">
        <v>5733</v>
      </c>
      <c r="D3436" t="s">
        <v>5733</v>
      </c>
      <c r="E3436" t="s">
        <v>5732</v>
      </c>
    </row>
    <row r="3437" spans="1:5" x14ac:dyDescent="0.25">
      <c r="A3437">
        <v>47000954</v>
      </c>
      <c r="B3437" t="s">
        <v>5734</v>
      </c>
      <c r="C3437" t="s">
        <v>5735</v>
      </c>
      <c r="D3437" t="s">
        <v>5735</v>
      </c>
      <c r="E3437" t="s">
        <v>5734</v>
      </c>
    </row>
    <row r="3438" spans="1:5" x14ac:dyDescent="0.25">
      <c r="A3438">
        <v>47000955</v>
      </c>
      <c r="B3438" t="s">
        <v>5736</v>
      </c>
      <c r="C3438" t="s">
        <v>5737</v>
      </c>
      <c r="D3438" t="s">
        <v>5737</v>
      </c>
      <c r="E3438" t="s">
        <v>5736</v>
      </c>
    </row>
    <row r="3439" spans="1:5" x14ac:dyDescent="0.25">
      <c r="A3439">
        <v>47000956</v>
      </c>
      <c r="B3439" t="s">
        <v>5738</v>
      </c>
      <c r="C3439" t="s">
        <v>5739</v>
      </c>
      <c r="D3439" t="s">
        <v>5739</v>
      </c>
      <c r="E3439" t="s">
        <v>5738</v>
      </c>
    </row>
    <row r="3440" spans="1:5" x14ac:dyDescent="0.25">
      <c r="A3440">
        <v>47000957</v>
      </c>
      <c r="B3440" t="s">
        <v>5740</v>
      </c>
      <c r="C3440" t="s">
        <v>5741</v>
      </c>
      <c r="D3440" t="s">
        <v>5741</v>
      </c>
      <c r="E3440" t="s">
        <v>5740</v>
      </c>
    </row>
    <row r="3441" spans="1:5" x14ac:dyDescent="0.25">
      <c r="A3441">
        <v>47000958</v>
      </c>
      <c r="B3441" t="s">
        <v>5742</v>
      </c>
      <c r="C3441" t="s">
        <v>5743</v>
      </c>
      <c r="D3441" t="s">
        <v>5743</v>
      </c>
      <c r="E3441" t="s">
        <v>5742</v>
      </c>
    </row>
    <row r="3442" spans="1:5" x14ac:dyDescent="0.25">
      <c r="A3442">
        <v>47000959</v>
      </c>
      <c r="B3442" t="s">
        <v>5744</v>
      </c>
      <c r="C3442" t="s">
        <v>5745</v>
      </c>
      <c r="D3442" t="s">
        <v>5745</v>
      </c>
      <c r="E3442" t="s">
        <v>5744</v>
      </c>
    </row>
    <row r="3443" spans="1:5" x14ac:dyDescent="0.25">
      <c r="A3443">
        <v>47000960</v>
      </c>
      <c r="B3443" t="s">
        <v>5746</v>
      </c>
      <c r="C3443" t="s">
        <v>5747</v>
      </c>
      <c r="D3443" t="s">
        <v>5747</v>
      </c>
      <c r="E3443" t="s">
        <v>5746</v>
      </c>
    </row>
    <row r="3444" spans="1:5" x14ac:dyDescent="0.25">
      <c r="A3444">
        <v>47000961</v>
      </c>
      <c r="B3444" t="s">
        <v>5748</v>
      </c>
      <c r="C3444" t="s">
        <v>5749</v>
      </c>
      <c r="D3444" t="s">
        <v>5749</v>
      </c>
      <c r="E3444" t="s">
        <v>5748</v>
      </c>
    </row>
    <row r="3445" spans="1:5" x14ac:dyDescent="0.25">
      <c r="A3445">
        <v>47000962</v>
      </c>
      <c r="B3445" t="s">
        <v>5750</v>
      </c>
      <c r="C3445" t="s">
        <v>5751</v>
      </c>
      <c r="D3445" t="s">
        <v>5751</v>
      </c>
      <c r="E3445" t="s">
        <v>5750</v>
      </c>
    </row>
    <row r="3446" spans="1:5" x14ac:dyDescent="0.25">
      <c r="A3446">
        <v>47000963</v>
      </c>
      <c r="B3446" t="s">
        <v>5752</v>
      </c>
      <c r="C3446" t="s">
        <v>5753</v>
      </c>
      <c r="D3446" t="s">
        <v>5753</v>
      </c>
      <c r="E3446" t="s">
        <v>5752</v>
      </c>
    </row>
    <row r="3447" spans="1:5" x14ac:dyDescent="0.25">
      <c r="A3447">
        <v>47000964</v>
      </c>
      <c r="B3447" t="s">
        <v>5754</v>
      </c>
      <c r="C3447" t="s">
        <v>5755</v>
      </c>
      <c r="D3447" t="s">
        <v>5755</v>
      </c>
      <c r="E3447" t="s">
        <v>5754</v>
      </c>
    </row>
    <row r="3448" spans="1:5" x14ac:dyDescent="0.25">
      <c r="A3448">
        <v>47000965</v>
      </c>
      <c r="B3448" t="s">
        <v>5756</v>
      </c>
      <c r="C3448" t="s">
        <v>5757</v>
      </c>
      <c r="D3448" t="s">
        <v>5757</v>
      </c>
      <c r="E3448" t="s">
        <v>5756</v>
      </c>
    </row>
    <row r="3449" spans="1:5" x14ac:dyDescent="0.25">
      <c r="A3449">
        <v>47000966</v>
      </c>
      <c r="B3449" t="s">
        <v>5758</v>
      </c>
      <c r="C3449" t="s">
        <v>5759</v>
      </c>
      <c r="D3449" t="s">
        <v>5759</v>
      </c>
      <c r="E3449" t="s">
        <v>5758</v>
      </c>
    </row>
    <row r="3450" spans="1:5" x14ac:dyDescent="0.25">
      <c r="A3450">
        <v>47000967</v>
      </c>
      <c r="B3450" t="s">
        <v>5760</v>
      </c>
      <c r="C3450" t="s">
        <v>5761</v>
      </c>
      <c r="D3450" t="s">
        <v>5761</v>
      </c>
      <c r="E3450" t="s">
        <v>5760</v>
      </c>
    </row>
    <row r="3451" spans="1:5" x14ac:dyDescent="0.25">
      <c r="A3451">
        <v>47000968</v>
      </c>
      <c r="B3451" t="s">
        <v>5762</v>
      </c>
      <c r="C3451" t="s">
        <v>5763</v>
      </c>
      <c r="D3451" t="s">
        <v>5763</v>
      </c>
      <c r="E3451" t="s">
        <v>5762</v>
      </c>
    </row>
    <row r="3452" spans="1:5" x14ac:dyDescent="0.25">
      <c r="A3452">
        <v>47000969</v>
      </c>
      <c r="B3452" t="s">
        <v>5764</v>
      </c>
      <c r="C3452" t="s">
        <v>5764</v>
      </c>
      <c r="D3452" t="s">
        <v>5764</v>
      </c>
      <c r="E3452" t="s">
        <v>5764</v>
      </c>
    </row>
    <row r="3453" spans="1:5" x14ac:dyDescent="0.25">
      <c r="A3453">
        <v>47000970</v>
      </c>
      <c r="B3453" t="s">
        <v>5765</v>
      </c>
      <c r="C3453" t="s">
        <v>5766</v>
      </c>
      <c r="D3453" t="s">
        <v>5766</v>
      </c>
      <c r="E3453" t="s">
        <v>5765</v>
      </c>
    </row>
    <row r="3454" spans="1:5" x14ac:dyDescent="0.25">
      <c r="A3454">
        <v>47000971</v>
      </c>
      <c r="B3454" t="s">
        <v>5767</v>
      </c>
      <c r="C3454" t="s">
        <v>5768</v>
      </c>
      <c r="D3454" t="s">
        <v>5768</v>
      </c>
      <c r="E3454" t="s">
        <v>5767</v>
      </c>
    </row>
    <row r="3455" spans="1:5" x14ac:dyDescent="0.25">
      <c r="A3455">
        <v>47000972</v>
      </c>
      <c r="B3455" t="s">
        <v>5769</v>
      </c>
      <c r="C3455" t="s">
        <v>5770</v>
      </c>
      <c r="D3455" t="s">
        <v>5770</v>
      </c>
      <c r="E3455" t="s">
        <v>5769</v>
      </c>
    </row>
    <row r="3456" spans="1:5" x14ac:dyDescent="0.25">
      <c r="A3456">
        <v>47000973</v>
      </c>
      <c r="B3456" t="s">
        <v>5771</v>
      </c>
      <c r="C3456" t="s">
        <v>5772</v>
      </c>
      <c r="D3456" t="s">
        <v>5772</v>
      </c>
      <c r="E3456" t="s">
        <v>5771</v>
      </c>
    </row>
    <row r="3457" spans="1:5" x14ac:dyDescent="0.25">
      <c r="A3457">
        <v>47000974</v>
      </c>
      <c r="B3457" t="s">
        <v>5773</v>
      </c>
      <c r="C3457" t="s">
        <v>5774</v>
      </c>
      <c r="D3457" t="s">
        <v>5774</v>
      </c>
      <c r="E3457" t="s">
        <v>5773</v>
      </c>
    </row>
    <row r="3458" spans="1:5" x14ac:dyDescent="0.25">
      <c r="A3458">
        <v>47000975</v>
      </c>
      <c r="B3458" t="s">
        <v>5775</v>
      </c>
      <c r="C3458" t="s">
        <v>5776</v>
      </c>
      <c r="D3458" t="s">
        <v>5776</v>
      </c>
      <c r="E3458" t="s">
        <v>5775</v>
      </c>
    </row>
    <row r="3459" spans="1:5" x14ac:dyDescent="0.25">
      <c r="A3459">
        <v>47000976</v>
      </c>
      <c r="B3459" t="s">
        <v>5777</v>
      </c>
      <c r="C3459" t="s">
        <v>5778</v>
      </c>
      <c r="D3459" t="s">
        <v>5778</v>
      </c>
      <c r="E3459" t="s">
        <v>5777</v>
      </c>
    </row>
    <row r="3460" spans="1:5" x14ac:dyDescent="0.25">
      <c r="A3460">
        <v>47000977</v>
      </c>
      <c r="B3460" t="s">
        <v>5779</v>
      </c>
      <c r="C3460" t="s">
        <v>5780</v>
      </c>
      <c r="D3460" t="s">
        <v>5780</v>
      </c>
      <c r="E3460" t="s">
        <v>5779</v>
      </c>
    </row>
    <row r="3461" spans="1:5" x14ac:dyDescent="0.25">
      <c r="A3461">
        <v>47000978</v>
      </c>
      <c r="B3461" t="s">
        <v>5781</v>
      </c>
      <c r="C3461" t="s">
        <v>5782</v>
      </c>
      <c r="D3461" t="s">
        <v>5782</v>
      </c>
      <c r="E3461" t="s">
        <v>5781</v>
      </c>
    </row>
    <row r="3462" spans="1:5" x14ac:dyDescent="0.25">
      <c r="A3462">
        <v>47000979</v>
      </c>
      <c r="B3462" t="s">
        <v>5783</v>
      </c>
      <c r="C3462" t="s">
        <v>5784</v>
      </c>
      <c r="D3462" t="s">
        <v>5784</v>
      </c>
      <c r="E3462" t="s">
        <v>5783</v>
      </c>
    </row>
    <row r="3463" spans="1:5" x14ac:dyDescent="0.25">
      <c r="A3463">
        <v>47000980</v>
      </c>
      <c r="B3463" t="s">
        <v>5785</v>
      </c>
      <c r="C3463" t="s">
        <v>5785</v>
      </c>
      <c r="D3463" t="s">
        <v>5785</v>
      </c>
      <c r="E3463" t="s">
        <v>5785</v>
      </c>
    </row>
    <row r="3464" spans="1:5" x14ac:dyDescent="0.25">
      <c r="A3464">
        <v>47000981</v>
      </c>
      <c r="B3464" t="s">
        <v>5786</v>
      </c>
      <c r="C3464" t="s">
        <v>5786</v>
      </c>
      <c r="D3464" t="s">
        <v>5786</v>
      </c>
      <c r="E3464" t="s">
        <v>5786</v>
      </c>
    </row>
    <row r="3465" spans="1:5" x14ac:dyDescent="0.25">
      <c r="A3465">
        <v>47000982</v>
      </c>
      <c r="B3465" t="s">
        <v>5787</v>
      </c>
      <c r="C3465" t="s">
        <v>5787</v>
      </c>
      <c r="D3465" t="s">
        <v>5787</v>
      </c>
      <c r="E3465" t="s">
        <v>5787</v>
      </c>
    </row>
    <row r="3466" spans="1:5" x14ac:dyDescent="0.25">
      <c r="A3466">
        <v>47000983</v>
      </c>
      <c r="B3466" t="s">
        <v>5788</v>
      </c>
      <c r="C3466" t="s">
        <v>5788</v>
      </c>
      <c r="D3466" t="s">
        <v>5788</v>
      </c>
      <c r="E3466" t="s">
        <v>5788</v>
      </c>
    </row>
    <row r="3467" spans="1:5" x14ac:dyDescent="0.25">
      <c r="A3467">
        <v>47000984</v>
      </c>
      <c r="B3467" t="s">
        <v>5789</v>
      </c>
      <c r="C3467" t="s">
        <v>5789</v>
      </c>
      <c r="D3467" t="s">
        <v>5789</v>
      </c>
      <c r="E3467" t="s">
        <v>5789</v>
      </c>
    </row>
    <row r="3468" spans="1:5" x14ac:dyDescent="0.25">
      <c r="A3468">
        <v>47000985</v>
      </c>
      <c r="B3468" t="s">
        <v>5790</v>
      </c>
      <c r="C3468" t="s">
        <v>5791</v>
      </c>
      <c r="D3468" t="s">
        <v>5791</v>
      </c>
      <c r="E3468" t="s">
        <v>5790</v>
      </c>
    </row>
    <row r="3469" spans="1:5" x14ac:dyDescent="0.25">
      <c r="A3469">
        <v>47000986</v>
      </c>
      <c r="B3469" t="s">
        <v>5792</v>
      </c>
      <c r="C3469" t="s">
        <v>5792</v>
      </c>
      <c r="D3469" t="s">
        <v>5792</v>
      </c>
      <c r="E3469" t="s">
        <v>5792</v>
      </c>
    </row>
    <row r="3470" spans="1:5" x14ac:dyDescent="0.25">
      <c r="A3470">
        <v>47000987</v>
      </c>
      <c r="B3470" t="s">
        <v>5793</v>
      </c>
      <c r="C3470" t="s">
        <v>5793</v>
      </c>
      <c r="D3470" t="s">
        <v>5793</v>
      </c>
      <c r="E3470" t="s">
        <v>5793</v>
      </c>
    </row>
    <row r="3471" spans="1:5" x14ac:dyDescent="0.25">
      <c r="A3471">
        <v>47000988</v>
      </c>
      <c r="B3471" t="s">
        <v>5794</v>
      </c>
      <c r="C3471" t="s">
        <v>5795</v>
      </c>
      <c r="D3471" t="s">
        <v>5795</v>
      </c>
      <c r="E3471" t="s">
        <v>5794</v>
      </c>
    </row>
    <row r="3472" spans="1:5" x14ac:dyDescent="0.25">
      <c r="A3472">
        <v>47000989</v>
      </c>
      <c r="B3472" t="s">
        <v>5796</v>
      </c>
      <c r="C3472" t="s">
        <v>5796</v>
      </c>
      <c r="D3472" t="s">
        <v>5796</v>
      </c>
      <c r="E3472" t="s">
        <v>5796</v>
      </c>
    </row>
    <row r="3473" spans="1:5" x14ac:dyDescent="0.25">
      <c r="A3473">
        <v>47000990</v>
      </c>
      <c r="B3473" t="s">
        <v>5797</v>
      </c>
      <c r="C3473" t="s">
        <v>5798</v>
      </c>
      <c r="D3473" t="s">
        <v>5798</v>
      </c>
      <c r="E3473" t="s">
        <v>5797</v>
      </c>
    </row>
    <row r="3474" spans="1:5" x14ac:dyDescent="0.25">
      <c r="A3474">
        <v>47000991</v>
      </c>
      <c r="B3474" t="s">
        <v>5799</v>
      </c>
      <c r="C3474" t="s">
        <v>5799</v>
      </c>
      <c r="D3474" t="s">
        <v>5799</v>
      </c>
      <c r="E3474" t="s">
        <v>5799</v>
      </c>
    </row>
    <row r="3475" spans="1:5" x14ac:dyDescent="0.25">
      <c r="A3475">
        <v>47000992</v>
      </c>
      <c r="B3475" t="s">
        <v>5800</v>
      </c>
      <c r="C3475" t="s">
        <v>5800</v>
      </c>
      <c r="D3475" t="s">
        <v>5800</v>
      </c>
      <c r="E3475" t="s">
        <v>5800</v>
      </c>
    </row>
    <row r="3476" spans="1:5" x14ac:dyDescent="0.25">
      <c r="A3476">
        <v>47000993</v>
      </c>
      <c r="B3476" t="s">
        <v>5801</v>
      </c>
      <c r="C3476" t="s">
        <v>5802</v>
      </c>
      <c r="D3476" t="s">
        <v>5802</v>
      </c>
      <c r="E3476" t="s">
        <v>5801</v>
      </c>
    </row>
    <row r="3477" spans="1:5" x14ac:dyDescent="0.25">
      <c r="A3477">
        <v>47000994</v>
      </c>
      <c r="B3477" t="s">
        <v>5803</v>
      </c>
      <c r="C3477" t="s">
        <v>5803</v>
      </c>
      <c r="D3477" t="s">
        <v>5803</v>
      </c>
      <c r="E3477" t="s">
        <v>5803</v>
      </c>
    </row>
    <row r="3478" spans="1:5" x14ac:dyDescent="0.25">
      <c r="A3478">
        <v>47000995</v>
      </c>
      <c r="B3478" t="s">
        <v>5804</v>
      </c>
      <c r="C3478" t="s">
        <v>5805</v>
      </c>
      <c r="D3478" t="s">
        <v>5805</v>
      </c>
      <c r="E3478" t="s">
        <v>5804</v>
      </c>
    </row>
    <row r="3479" spans="1:5" x14ac:dyDescent="0.25">
      <c r="A3479">
        <v>47000996</v>
      </c>
      <c r="B3479" t="s">
        <v>5806</v>
      </c>
      <c r="C3479" t="s">
        <v>5807</v>
      </c>
      <c r="D3479" t="s">
        <v>5807</v>
      </c>
      <c r="E3479" t="s">
        <v>5806</v>
      </c>
    </row>
    <row r="3480" spans="1:5" x14ac:dyDescent="0.25">
      <c r="A3480">
        <v>47000997</v>
      </c>
      <c r="B3480" t="s">
        <v>5808</v>
      </c>
      <c r="C3480" t="s">
        <v>5808</v>
      </c>
      <c r="D3480" t="s">
        <v>5808</v>
      </c>
      <c r="E3480" t="s">
        <v>5808</v>
      </c>
    </row>
    <row r="3481" spans="1:5" x14ac:dyDescent="0.25">
      <c r="A3481">
        <v>47000998</v>
      </c>
      <c r="B3481" t="s">
        <v>5809</v>
      </c>
      <c r="C3481" t="s">
        <v>5809</v>
      </c>
      <c r="D3481" t="s">
        <v>5809</v>
      </c>
      <c r="E3481" t="s">
        <v>5809</v>
      </c>
    </row>
    <row r="3482" spans="1:5" x14ac:dyDescent="0.25">
      <c r="A3482">
        <v>47000999</v>
      </c>
      <c r="B3482" t="s">
        <v>5810</v>
      </c>
      <c r="C3482" t="s">
        <v>5810</v>
      </c>
      <c r="D3482" t="s">
        <v>5810</v>
      </c>
      <c r="E3482" t="s">
        <v>5810</v>
      </c>
    </row>
    <row r="3483" spans="1:5" x14ac:dyDescent="0.25">
      <c r="A3483">
        <v>47001000</v>
      </c>
      <c r="B3483" t="s">
        <v>5811</v>
      </c>
      <c r="C3483" t="s">
        <v>5811</v>
      </c>
      <c r="D3483" t="s">
        <v>5811</v>
      </c>
      <c r="E3483" t="s">
        <v>5811</v>
      </c>
    </row>
    <row r="3484" spans="1:5" x14ac:dyDescent="0.25">
      <c r="A3484">
        <v>47001001</v>
      </c>
      <c r="B3484" t="s">
        <v>5812</v>
      </c>
      <c r="C3484" t="s">
        <v>5812</v>
      </c>
      <c r="D3484" t="s">
        <v>5812</v>
      </c>
      <c r="E3484" t="s">
        <v>5812</v>
      </c>
    </row>
    <row r="3485" spans="1:5" x14ac:dyDescent="0.25">
      <c r="A3485">
        <v>47001002</v>
      </c>
      <c r="B3485" t="s">
        <v>5813</v>
      </c>
      <c r="C3485" t="s">
        <v>5813</v>
      </c>
      <c r="D3485" t="s">
        <v>5813</v>
      </c>
      <c r="E3485" t="s">
        <v>5813</v>
      </c>
    </row>
    <row r="3486" spans="1:5" x14ac:dyDescent="0.25">
      <c r="A3486">
        <v>47001003</v>
      </c>
      <c r="B3486" t="s">
        <v>5814</v>
      </c>
      <c r="C3486" t="s">
        <v>5814</v>
      </c>
      <c r="D3486" t="s">
        <v>5814</v>
      </c>
      <c r="E3486" t="s">
        <v>5814</v>
      </c>
    </row>
    <row r="3487" spans="1:5" x14ac:dyDescent="0.25">
      <c r="A3487">
        <v>47001004</v>
      </c>
      <c r="B3487" t="s">
        <v>5815</v>
      </c>
      <c r="C3487" t="s">
        <v>5815</v>
      </c>
      <c r="D3487" t="s">
        <v>5815</v>
      </c>
      <c r="E3487" t="s">
        <v>5815</v>
      </c>
    </row>
    <row r="3488" spans="1:5" x14ac:dyDescent="0.25">
      <c r="A3488">
        <v>47001005</v>
      </c>
      <c r="B3488" t="s">
        <v>5816</v>
      </c>
      <c r="C3488" t="s">
        <v>5816</v>
      </c>
      <c r="D3488" t="s">
        <v>5816</v>
      </c>
      <c r="E3488" t="s">
        <v>5816</v>
      </c>
    </row>
    <row r="3489" spans="1:5" x14ac:dyDescent="0.25">
      <c r="A3489">
        <v>47001006</v>
      </c>
      <c r="B3489" t="s">
        <v>5817</v>
      </c>
      <c r="C3489" t="s">
        <v>5817</v>
      </c>
      <c r="D3489" t="s">
        <v>5817</v>
      </c>
      <c r="E3489" t="s">
        <v>5817</v>
      </c>
    </row>
    <row r="3490" spans="1:5" x14ac:dyDescent="0.25">
      <c r="A3490">
        <v>47001007</v>
      </c>
      <c r="B3490" t="s">
        <v>5818</v>
      </c>
      <c r="C3490" t="s">
        <v>5818</v>
      </c>
      <c r="D3490" t="s">
        <v>5818</v>
      </c>
      <c r="E3490" t="s">
        <v>5818</v>
      </c>
    </row>
    <row r="3491" spans="1:5" x14ac:dyDescent="0.25">
      <c r="A3491">
        <v>47001008</v>
      </c>
      <c r="B3491" t="s">
        <v>5819</v>
      </c>
      <c r="C3491" t="s">
        <v>5820</v>
      </c>
      <c r="D3491" t="s">
        <v>5820</v>
      </c>
      <c r="E3491" t="s">
        <v>5819</v>
      </c>
    </row>
    <row r="3492" spans="1:5" x14ac:dyDescent="0.25">
      <c r="A3492">
        <v>47001009</v>
      </c>
      <c r="B3492" t="s">
        <v>5821</v>
      </c>
      <c r="C3492" t="s">
        <v>5821</v>
      </c>
      <c r="D3492" t="s">
        <v>5821</v>
      </c>
      <c r="E3492" t="s">
        <v>5821</v>
      </c>
    </row>
    <row r="3493" spans="1:5" x14ac:dyDescent="0.25">
      <c r="A3493">
        <v>47001010</v>
      </c>
      <c r="B3493" t="s">
        <v>5822</v>
      </c>
      <c r="C3493" t="s">
        <v>5822</v>
      </c>
      <c r="D3493" t="s">
        <v>5822</v>
      </c>
      <c r="E3493" t="s">
        <v>5822</v>
      </c>
    </row>
    <row r="3494" spans="1:5" x14ac:dyDescent="0.25">
      <c r="A3494">
        <v>47001011</v>
      </c>
      <c r="B3494" t="s">
        <v>5823</v>
      </c>
      <c r="C3494" t="s">
        <v>5823</v>
      </c>
      <c r="D3494" t="s">
        <v>5823</v>
      </c>
      <c r="E3494" t="s">
        <v>5823</v>
      </c>
    </row>
    <row r="3495" spans="1:5" x14ac:dyDescent="0.25">
      <c r="A3495">
        <v>47001012</v>
      </c>
      <c r="B3495" t="s">
        <v>5824</v>
      </c>
      <c r="C3495" t="s">
        <v>5825</v>
      </c>
      <c r="D3495" t="s">
        <v>5825</v>
      </c>
      <c r="E3495" t="s">
        <v>5824</v>
      </c>
    </row>
    <row r="3496" spans="1:5" x14ac:dyDescent="0.25">
      <c r="A3496">
        <v>47001013</v>
      </c>
      <c r="B3496" t="s">
        <v>5826</v>
      </c>
      <c r="C3496" t="s">
        <v>5827</v>
      </c>
      <c r="D3496" t="s">
        <v>5827</v>
      </c>
      <c r="E3496" t="s">
        <v>5826</v>
      </c>
    </row>
    <row r="3497" spans="1:5" x14ac:dyDescent="0.25">
      <c r="A3497">
        <v>47001014</v>
      </c>
      <c r="B3497" t="s">
        <v>5521</v>
      </c>
      <c r="C3497" t="s">
        <v>5521</v>
      </c>
      <c r="D3497" t="s">
        <v>5521</v>
      </c>
      <c r="E3497" t="s">
        <v>5521</v>
      </c>
    </row>
    <row r="3498" spans="1:5" x14ac:dyDescent="0.25">
      <c r="A3498">
        <v>47001015</v>
      </c>
      <c r="B3498" t="s">
        <v>5828</v>
      </c>
      <c r="C3498" t="s">
        <v>5828</v>
      </c>
      <c r="D3498" t="s">
        <v>5828</v>
      </c>
      <c r="E3498" t="s">
        <v>5828</v>
      </c>
    </row>
    <row r="3499" spans="1:5" x14ac:dyDescent="0.25">
      <c r="A3499">
        <v>47001016</v>
      </c>
      <c r="B3499" t="s">
        <v>5829</v>
      </c>
      <c r="C3499" t="s">
        <v>5829</v>
      </c>
      <c r="D3499" t="s">
        <v>5829</v>
      </c>
      <c r="E3499" t="s">
        <v>5829</v>
      </c>
    </row>
    <row r="3500" spans="1:5" x14ac:dyDescent="0.25">
      <c r="A3500">
        <v>47001017</v>
      </c>
      <c r="B3500" t="s">
        <v>5830</v>
      </c>
      <c r="C3500" t="s">
        <v>5830</v>
      </c>
      <c r="D3500" t="s">
        <v>5830</v>
      </c>
      <c r="E3500" t="s">
        <v>5830</v>
      </c>
    </row>
    <row r="3501" spans="1:5" x14ac:dyDescent="0.25">
      <c r="A3501">
        <v>47001018</v>
      </c>
      <c r="B3501" t="s">
        <v>5831</v>
      </c>
      <c r="C3501" t="s">
        <v>5831</v>
      </c>
      <c r="D3501" t="s">
        <v>5831</v>
      </c>
      <c r="E3501" t="s">
        <v>5831</v>
      </c>
    </row>
    <row r="3502" spans="1:5" x14ac:dyDescent="0.25">
      <c r="A3502">
        <v>47001019</v>
      </c>
      <c r="B3502" t="s">
        <v>5832</v>
      </c>
      <c r="C3502" t="s">
        <v>5832</v>
      </c>
      <c r="D3502" t="s">
        <v>5832</v>
      </c>
      <c r="E3502" t="s">
        <v>5832</v>
      </c>
    </row>
    <row r="3503" spans="1:5" x14ac:dyDescent="0.25">
      <c r="A3503">
        <v>47001020</v>
      </c>
      <c r="B3503" t="s">
        <v>5833</v>
      </c>
      <c r="C3503" t="s">
        <v>5834</v>
      </c>
      <c r="D3503" t="s">
        <v>5834</v>
      </c>
      <c r="E3503" t="s">
        <v>5833</v>
      </c>
    </row>
    <row r="3504" spans="1:5" x14ac:dyDescent="0.25">
      <c r="A3504">
        <v>47001021</v>
      </c>
      <c r="B3504" t="s">
        <v>5835</v>
      </c>
      <c r="C3504" t="s">
        <v>5836</v>
      </c>
      <c r="D3504" t="s">
        <v>5836</v>
      </c>
      <c r="E3504" t="s">
        <v>5835</v>
      </c>
    </row>
    <row r="3505" spans="1:5" x14ac:dyDescent="0.25">
      <c r="A3505">
        <v>47001022</v>
      </c>
      <c r="B3505" t="s">
        <v>5837</v>
      </c>
      <c r="C3505" t="s">
        <v>5838</v>
      </c>
      <c r="D3505" t="s">
        <v>5838</v>
      </c>
      <c r="E3505" t="s">
        <v>5837</v>
      </c>
    </row>
    <row r="3506" spans="1:5" x14ac:dyDescent="0.25">
      <c r="A3506">
        <v>47001023</v>
      </c>
      <c r="B3506" t="s">
        <v>5839</v>
      </c>
      <c r="C3506" t="s">
        <v>5840</v>
      </c>
      <c r="D3506" t="s">
        <v>5840</v>
      </c>
      <c r="E3506" t="s">
        <v>5839</v>
      </c>
    </row>
    <row r="3507" spans="1:5" x14ac:dyDescent="0.25">
      <c r="A3507">
        <v>47001024</v>
      </c>
      <c r="B3507" t="s">
        <v>5841</v>
      </c>
      <c r="C3507" t="s">
        <v>5842</v>
      </c>
      <c r="D3507" t="s">
        <v>5842</v>
      </c>
      <c r="E3507" t="s">
        <v>5841</v>
      </c>
    </row>
    <row r="3508" spans="1:5" x14ac:dyDescent="0.25">
      <c r="A3508">
        <v>47001025</v>
      </c>
      <c r="B3508" t="s">
        <v>5843</v>
      </c>
      <c r="C3508" t="s">
        <v>5844</v>
      </c>
      <c r="D3508" t="s">
        <v>5844</v>
      </c>
      <c r="E3508" t="s">
        <v>5843</v>
      </c>
    </row>
    <row r="3509" spans="1:5" x14ac:dyDescent="0.25">
      <c r="A3509">
        <v>47001026</v>
      </c>
      <c r="B3509" t="s">
        <v>5845</v>
      </c>
      <c r="C3509" t="s">
        <v>5846</v>
      </c>
      <c r="D3509" t="s">
        <v>5846</v>
      </c>
      <c r="E3509" t="s">
        <v>5845</v>
      </c>
    </row>
    <row r="3510" spans="1:5" x14ac:dyDescent="0.25">
      <c r="A3510">
        <v>47001027</v>
      </c>
      <c r="B3510" t="s">
        <v>5847</v>
      </c>
      <c r="C3510" t="s">
        <v>5848</v>
      </c>
      <c r="D3510" t="s">
        <v>5848</v>
      </c>
      <c r="E3510" t="s">
        <v>5847</v>
      </c>
    </row>
    <row r="3511" spans="1:5" x14ac:dyDescent="0.25">
      <c r="A3511">
        <v>47001028</v>
      </c>
      <c r="B3511" t="s">
        <v>5849</v>
      </c>
      <c r="C3511" t="s">
        <v>5850</v>
      </c>
      <c r="D3511" t="s">
        <v>5850</v>
      </c>
      <c r="E3511" t="s">
        <v>5849</v>
      </c>
    </row>
    <row r="3512" spans="1:5" x14ac:dyDescent="0.25">
      <c r="A3512">
        <v>47001029</v>
      </c>
      <c r="B3512" t="s">
        <v>5851</v>
      </c>
      <c r="C3512" t="s">
        <v>5852</v>
      </c>
      <c r="D3512" t="s">
        <v>5852</v>
      </c>
      <c r="E3512" t="s">
        <v>5851</v>
      </c>
    </row>
    <row r="3513" spans="1:5" x14ac:dyDescent="0.25">
      <c r="A3513">
        <v>47001030</v>
      </c>
      <c r="B3513" t="s">
        <v>5853</v>
      </c>
      <c r="C3513" t="s">
        <v>5854</v>
      </c>
      <c r="D3513" t="s">
        <v>5854</v>
      </c>
      <c r="E3513" t="s">
        <v>5853</v>
      </c>
    </row>
    <row r="3514" spans="1:5" x14ac:dyDescent="0.25">
      <c r="A3514">
        <v>47001031</v>
      </c>
      <c r="B3514" t="s">
        <v>5855</v>
      </c>
      <c r="C3514" t="s">
        <v>5856</v>
      </c>
      <c r="D3514" t="s">
        <v>5856</v>
      </c>
      <c r="E3514" t="s">
        <v>5855</v>
      </c>
    </row>
    <row r="3515" spans="1:5" x14ac:dyDescent="0.25">
      <c r="A3515">
        <v>47001032</v>
      </c>
      <c r="B3515" t="s">
        <v>5857</v>
      </c>
      <c r="C3515" t="s">
        <v>5858</v>
      </c>
      <c r="D3515" t="s">
        <v>5858</v>
      </c>
      <c r="E3515" t="s">
        <v>5857</v>
      </c>
    </row>
    <row r="3516" spans="1:5" x14ac:dyDescent="0.25">
      <c r="A3516">
        <v>47001033</v>
      </c>
      <c r="B3516" t="s">
        <v>5859</v>
      </c>
      <c r="C3516" t="s">
        <v>5859</v>
      </c>
      <c r="D3516" t="s">
        <v>5859</v>
      </c>
      <c r="E3516" t="s">
        <v>5859</v>
      </c>
    </row>
    <row r="3517" spans="1:5" x14ac:dyDescent="0.25">
      <c r="A3517">
        <v>47001034</v>
      </c>
      <c r="B3517" t="s">
        <v>5860</v>
      </c>
      <c r="C3517" t="s">
        <v>5860</v>
      </c>
      <c r="D3517" t="s">
        <v>5860</v>
      </c>
      <c r="E3517" t="s">
        <v>5860</v>
      </c>
    </row>
    <row r="3518" spans="1:5" x14ac:dyDescent="0.25">
      <c r="A3518">
        <v>47001035</v>
      </c>
      <c r="B3518" t="s">
        <v>5861</v>
      </c>
      <c r="C3518" t="s">
        <v>5861</v>
      </c>
      <c r="D3518" t="s">
        <v>5861</v>
      </c>
      <c r="E3518" t="s">
        <v>5861</v>
      </c>
    </row>
    <row r="3519" spans="1:5" x14ac:dyDescent="0.25">
      <c r="A3519">
        <v>47001036</v>
      </c>
      <c r="B3519" t="s">
        <v>5862</v>
      </c>
      <c r="C3519" t="s">
        <v>5862</v>
      </c>
      <c r="D3519" t="s">
        <v>5862</v>
      </c>
      <c r="E3519" t="s">
        <v>5862</v>
      </c>
    </row>
    <row r="3520" spans="1:5" x14ac:dyDescent="0.25">
      <c r="A3520">
        <v>47001037</v>
      </c>
      <c r="B3520" t="s">
        <v>5863</v>
      </c>
      <c r="C3520" t="s">
        <v>5863</v>
      </c>
      <c r="D3520" t="s">
        <v>5863</v>
      </c>
      <c r="E3520" t="s">
        <v>5863</v>
      </c>
    </row>
    <row r="3521" spans="1:5" x14ac:dyDescent="0.25">
      <c r="A3521">
        <v>47001038</v>
      </c>
      <c r="B3521" t="s">
        <v>5864</v>
      </c>
      <c r="C3521" t="s">
        <v>5864</v>
      </c>
      <c r="D3521" t="s">
        <v>5864</v>
      </c>
      <c r="E3521" t="s">
        <v>5864</v>
      </c>
    </row>
    <row r="3522" spans="1:5" x14ac:dyDescent="0.25">
      <c r="A3522">
        <v>47001039</v>
      </c>
      <c r="B3522" t="s">
        <v>5865</v>
      </c>
      <c r="C3522" t="s">
        <v>5865</v>
      </c>
      <c r="D3522" t="s">
        <v>5865</v>
      </c>
      <c r="E3522" t="s">
        <v>5865</v>
      </c>
    </row>
    <row r="3523" spans="1:5" x14ac:dyDescent="0.25">
      <c r="A3523">
        <v>47001040</v>
      </c>
      <c r="B3523" t="s">
        <v>5732</v>
      </c>
      <c r="C3523" t="s">
        <v>5732</v>
      </c>
      <c r="D3523" t="s">
        <v>5732</v>
      </c>
      <c r="E3523" t="s">
        <v>5732</v>
      </c>
    </row>
    <row r="3524" spans="1:5" x14ac:dyDescent="0.25">
      <c r="A3524">
        <v>47001041</v>
      </c>
      <c r="B3524" t="s">
        <v>5734</v>
      </c>
      <c r="C3524" t="s">
        <v>5734</v>
      </c>
      <c r="D3524" t="s">
        <v>5734</v>
      </c>
      <c r="E3524" t="s">
        <v>5734</v>
      </c>
    </row>
    <row r="3525" spans="1:5" x14ac:dyDescent="0.25">
      <c r="A3525">
        <v>47001042</v>
      </c>
      <c r="B3525" t="s">
        <v>5736</v>
      </c>
      <c r="C3525" t="s">
        <v>5736</v>
      </c>
      <c r="D3525" t="s">
        <v>5736</v>
      </c>
      <c r="E3525" t="s">
        <v>5736</v>
      </c>
    </row>
    <row r="3526" spans="1:5" x14ac:dyDescent="0.25">
      <c r="A3526">
        <v>47001043</v>
      </c>
      <c r="B3526" t="s">
        <v>5738</v>
      </c>
      <c r="C3526" t="s">
        <v>5738</v>
      </c>
      <c r="D3526" t="s">
        <v>5738</v>
      </c>
      <c r="E3526" t="s">
        <v>5738</v>
      </c>
    </row>
    <row r="3527" spans="1:5" x14ac:dyDescent="0.25">
      <c r="A3527">
        <v>47001044</v>
      </c>
      <c r="B3527" t="s">
        <v>5866</v>
      </c>
      <c r="C3527" t="s">
        <v>5866</v>
      </c>
      <c r="D3527" t="s">
        <v>5866</v>
      </c>
      <c r="E3527" t="s">
        <v>5866</v>
      </c>
    </row>
    <row r="3528" spans="1:5" x14ac:dyDescent="0.25">
      <c r="A3528">
        <v>47001045</v>
      </c>
      <c r="B3528" t="s">
        <v>5867</v>
      </c>
      <c r="C3528" t="s">
        <v>5867</v>
      </c>
      <c r="D3528" t="s">
        <v>5867</v>
      </c>
      <c r="E3528" t="s">
        <v>5867</v>
      </c>
    </row>
    <row r="3529" spans="1:5" x14ac:dyDescent="0.25">
      <c r="A3529">
        <v>47001046</v>
      </c>
      <c r="B3529" t="s">
        <v>5868</v>
      </c>
      <c r="C3529" t="s">
        <v>5868</v>
      </c>
      <c r="D3529" t="s">
        <v>5868</v>
      </c>
      <c r="E3529" t="s">
        <v>5868</v>
      </c>
    </row>
    <row r="3530" spans="1:5" x14ac:dyDescent="0.25">
      <c r="A3530">
        <v>47001047</v>
      </c>
      <c r="B3530" t="s">
        <v>5869</v>
      </c>
      <c r="C3530" t="s">
        <v>5869</v>
      </c>
      <c r="D3530" t="s">
        <v>5869</v>
      </c>
      <c r="E3530" t="s">
        <v>5869</v>
      </c>
    </row>
    <row r="3531" spans="1:5" x14ac:dyDescent="0.25">
      <c r="A3531">
        <v>47001048</v>
      </c>
      <c r="B3531" t="s">
        <v>5870</v>
      </c>
      <c r="C3531" t="s">
        <v>5870</v>
      </c>
      <c r="D3531" t="s">
        <v>5870</v>
      </c>
      <c r="E3531" t="s">
        <v>5870</v>
      </c>
    </row>
    <row r="3532" spans="1:5" x14ac:dyDescent="0.25">
      <c r="A3532">
        <v>47001049</v>
      </c>
      <c r="B3532" t="s">
        <v>5871</v>
      </c>
      <c r="C3532" t="s">
        <v>5871</v>
      </c>
      <c r="D3532" t="s">
        <v>5871</v>
      </c>
      <c r="E3532" t="s">
        <v>5871</v>
      </c>
    </row>
    <row r="3533" spans="1:5" x14ac:dyDescent="0.25">
      <c r="A3533">
        <v>47001050</v>
      </c>
      <c r="B3533" t="s">
        <v>5872</v>
      </c>
      <c r="C3533" t="s">
        <v>5872</v>
      </c>
      <c r="D3533" t="s">
        <v>5872</v>
      </c>
      <c r="E3533" t="s">
        <v>5872</v>
      </c>
    </row>
    <row r="3534" spans="1:5" x14ac:dyDescent="0.25">
      <c r="A3534">
        <v>47001051</v>
      </c>
      <c r="B3534" t="s">
        <v>5873</v>
      </c>
      <c r="C3534" t="s">
        <v>5873</v>
      </c>
      <c r="D3534" t="s">
        <v>5873</v>
      </c>
      <c r="E3534" t="s">
        <v>5873</v>
      </c>
    </row>
    <row r="3535" spans="1:5" x14ac:dyDescent="0.25">
      <c r="A3535">
        <v>47001052</v>
      </c>
      <c r="B3535" t="s">
        <v>5874</v>
      </c>
      <c r="C3535" t="s">
        <v>5874</v>
      </c>
      <c r="D3535" t="s">
        <v>5874</v>
      </c>
      <c r="E3535" t="s">
        <v>5874</v>
      </c>
    </row>
    <row r="3536" spans="1:5" x14ac:dyDescent="0.25">
      <c r="A3536">
        <v>47001053</v>
      </c>
      <c r="B3536" t="s">
        <v>5875</v>
      </c>
      <c r="C3536" t="s">
        <v>5875</v>
      </c>
      <c r="D3536" t="s">
        <v>5875</v>
      </c>
      <c r="E3536" t="s">
        <v>5875</v>
      </c>
    </row>
    <row r="3537" spans="1:5" x14ac:dyDescent="0.25">
      <c r="A3537">
        <v>47001054</v>
      </c>
      <c r="B3537" t="s">
        <v>5876</v>
      </c>
      <c r="C3537" t="s">
        <v>5876</v>
      </c>
      <c r="D3537" t="s">
        <v>5876</v>
      </c>
      <c r="E3537" t="s">
        <v>5876</v>
      </c>
    </row>
    <row r="3538" spans="1:5" x14ac:dyDescent="0.25">
      <c r="A3538">
        <v>47001055</v>
      </c>
      <c r="B3538" t="s">
        <v>5876</v>
      </c>
      <c r="C3538" t="s">
        <v>5877</v>
      </c>
      <c r="D3538" t="s">
        <v>5877</v>
      </c>
      <c r="E3538" t="s">
        <v>5876</v>
      </c>
    </row>
    <row r="3539" spans="1:5" x14ac:dyDescent="0.25">
      <c r="A3539">
        <v>47001056</v>
      </c>
      <c r="B3539" t="s">
        <v>5878</v>
      </c>
      <c r="C3539" t="s">
        <v>5878</v>
      </c>
      <c r="D3539" t="s">
        <v>5878</v>
      </c>
      <c r="E3539" t="s">
        <v>5878</v>
      </c>
    </row>
    <row r="3540" spans="1:5" x14ac:dyDescent="0.25">
      <c r="A3540">
        <v>47001057</v>
      </c>
      <c r="B3540" t="s">
        <v>5879</v>
      </c>
      <c r="C3540" t="s">
        <v>5879</v>
      </c>
      <c r="D3540" t="s">
        <v>5879</v>
      </c>
      <c r="E3540" t="s">
        <v>5879</v>
      </c>
    </row>
    <row r="3541" spans="1:5" x14ac:dyDescent="0.25">
      <c r="A3541">
        <v>47001058</v>
      </c>
      <c r="B3541" t="s">
        <v>5880</v>
      </c>
      <c r="C3541" t="s">
        <v>5880</v>
      </c>
      <c r="D3541" t="s">
        <v>5880</v>
      </c>
      <c r="E3541" t="s">
        <v>5880</v>
      </c>
    </row>
    <row r="3542" spans="1:5" x14ac:dyDescent="0.25">
      <c r="A3542">
        <v>47001059</v>
      </c>
      <c r="B3542" t="s">
        <v>5881</v>
      </c>
      <c r="C3542" t="s">
        <v>5881</v>
      </c>
      <c r="D3542" t="s">
        <v>5881</v>
      </c>
      <c r="E3542" t="s">
        <v>5881</v>
      </c>
    </row>
    <row r="3543" spans="1:5" x14ac:dyDescent="0.25">
      <c r="A3543">
        <v>47001060</v>
      </c>
      <c r="B3543" t="s">
        <v>5882</v>
      </c>
      <c r="C3543" t="s">
        <v>5882</v>
      </c>
      <c r="D3543" t="s">
        <v>5882</v>
      </c>
      <c r="E3543" t="s">
        <v>5882</v>
      </c>
    </row>
    <row r="3544" spans="1:5" x14ac:dyDescent="0.25">
      <c r="A3544">
        <v>47001061</v>
      </c>
      <c r="B3544" t="s">
        <v>5883</v>
      </c>
      <c r="C3544" t="s">
        <v>5883</v>
      </c>
      <c r="D3544" t="s">
        <v>5883</v>
      </c>
      <c r="E3544" t="s">
        <v>5883</v>
      </c>
    </row>
    <row r="3545" spans="1:5" x14ac:dyDescent="0.25">
      <c r="A3545">
        <v>47001062</v>
      </c>
      <c r="B3545" t="s">
        <v>5884</v>
      </c>
      <c r="C3545" t="s">
        <v>5884</v>
      </c>
      <c r="D3545" t="s">
        <v>5884</v>
      </c>
      <c r="E3545" t="s">
        <v>5884</v>
      </c>
    </row>
    <row r="3546" spans="1:5" x14ac:dyDescent="0.25">
      <c r="A3546">
        <v>47001063</v>
      </c>
      <c r="B3546" t="s">
        <v>5885</v>
      </c>
      <c r="C3546" t="s">
        <v>5885</v>
      </c>
      <c r="D3546" t="s">
        <v>5885</v>
      </c>
      <c r="E3546" t="s">
        <v>5885</v>
      </c>
    </row>
    <row r="3547" spans="1:5" x14ac:dyDescent="0.25">
      <c r="A3547">
        <v>47001064</v>
      </c>
      <c r="B3547" t="s">
        <v>5886</v>
      </c>
      <c r="C3547" t="s">
        <v>5886</v>
      </c>
      <c r="D3547" t="s">
        <v>5886</v>
      </c>
      <c r="E3547" t="s">
        <v>5886</v>
      </c>
    </row>
    <row r="3548" spans="1:5" x14ac:dyDescent="0.25">
      <c r="A3548">
        <v>47001065</v>
      </c>
      <c r="B3548" t="s">
        <v>5887</v>
      </c>
      <c r="C3548" t="s">
        <v>5887</v>
      </c>
      <c r="D3548" t="s">
        <v>5887</v>
      </c>
      <c r="E3548" t="s">
        <v>5887</v>
      </c>
    </row>
    <row r="3549" spans="1:5" x14ac:dyDescent="0.25">
      <c r="A3549">
        <v>47001066</v>
      </c>
      <c r="B3549" t="s">
        <v>5888</v>
      </c>
      <c r="C3549" t="s">
        <v>5889</v>
      </c>
      <c r="D3549" t="s">
        <v>5889</v>
      </c>
      <c r="E3549" t="s">
        <v>5888</v>
      </c>
    </row>
    <row r="3550" spans="1:5" x14ac:dyDescent="0.25">
      <c r="A3550">
        <v>47001067</v>
      </c>
      <c r="B3550" t="s">
        <v>5890</v>
      </c>
      <c r="C3550" t="s">
        <v>5890</v>
      </c>
      <c r="D3550" t="s">
        <v>5890</v>
      </c>
      <c r="E3550" t="s">
        <v>5890</v>
      </c>
    </row>
    <row r="3551" spans="1:5" x14ac:dyDescent="0.25">
      <c r="A3551">
        <v>47001068</v>
      </c>
      <c r="B3551" t="s">
        <v>5891</v>
      </c>
      <c r="C3551" t="s">
        <v>5892</v>
      </c>
      <c r="D3551" t="s">
        <v>5892</v>
      </c>
      <c r="E3551" t="s">
        <v>5891</v>
      </c>
    </row>
    <row r="3552" spans="1:5" x14ac:dyDescent="0.25">
      <c r="A3552">
        <v>47001069</v>
      </c>
      <c r="B3552" t="s">
        <v>5893</v>
      </c>
      <c r="C3552" t="s">
        <v>5893</v>
      </c>
      <c r="D3552" t="s">
        <v>5893</v>
      </c>
      <c r="E3552" t="s">
        <v>5893</v>
      </c>
    </row>
    <row r="3553" spans="1:5" x14ac:dyDescent="0.25">
      <c r="A3553">
        <v>47001070</v>
      </c>
      <c r="B3553" t="s">
        <v>5894</v>
      </c>
      <c r="C3553" t="s">
        <v>5894</v>
      </c>
      <c r="D3553" t="s">
        <v>5894</v>
      </c>
      <c r="E3553" t="s">
        <v>5894</v>
      </c>
    </row>
    <row r="3554" spans="1:5" x14ac:dyDescent="0.25">
      <c r="A3554">
        <v>47001071</v>
      </c>
      <c r="B3554" t="s">
        <v>5895</v>
      </c>
      <c r="C3554" t="s">
        <v>5895</v>
      </c>
      <c r="D3554" t="s">
        <v>5895</v>
      </c>
      <c r="E3554" t="s">
        <v>5895</v>
      </c>
    </row>
    <row r="3555" spans="1:5" x14ac:dyDescent="0.25">
      <c r="A3555">
        <v>47001072</v>
      </c>
      <c r="B3555" t="s">
        <v>4193</v>
      </c>
      <c r="C3555" t="s">
        <v>4193</v>
      </c>
      <c r="D3555" t="s">
        <v>4193</v>
      </c>
      <c r="E3555" t="s">
        <v>4193</v>
      </c>
    </row>
    <row r="3556" spans="1:5" x14ac:dyDescent="0.25">
      <c r="A3556">
        <v>47900001</v>
      </c>
      <c r="B3556" t="s">
        <v>5896</v>
      </c>
      <c r="C3556" t="s">
        <v>5897</v>
      </c>
      <c r="D3556" t="s">
        <v>5897</v>
      </c>
      <c r="E3556" t="s">
        <v>5896</v>
      </c>
    </row>
    <row r="3557" spans="1:5" x14ac:dyDescent="0.25">
      <c r="A3557">
        <v>47900002</v>
      </c>
      <c r="B3557" t="s">
        <v>5898</v>
      </c>
      <c r="C3557" t="s">
        <v>5898</v>
      </c>
      <c r="D3557" t="s">
        <v>5898</v>
      </c>
      <c r="E3557" t="s">
        <v>5898</v>
      </c>
    </row>
    <row r="3558" spans="1:5" x14ac:dyDescent="0.25">
      <c r="A3558">
        <v>47900003</v>
      </c>
      <c r="B3558" t="s">
        <v>5899</v>
      </c>
      <c r="C3558" t="s">
        <v>5899</v>
      </c>
      <c r="D3558" t="s">
        <v>5899</v>
      </c>
      <c r="E3558" t="s">
        <v>5899</v>
      </c>
    </row>
    <row r="3559" spans="1:5" x14ac:dyDescent="0.25">
      <c r="A3559">
        <v>48000007</v>
      </c>
      <c r="B3559" t="s">
        <v>5900</v>
      </c>
      <c r="C3559" t="s">
        <v>5901</v>
      </c>
      <c r="D3559" t="s">
        <v>5901</v>
      </c>
      <c r="E3559" t="s">
        <v>5900</v>
      </c>
    </row>
    <row r="3560" spans="1:5" x14ac:dyDescent="0.25">
      <c r="A3560">
        <v>48000021</v>
      </c>
      <c r="B3560" t="s">
        <v>5902</v>
      </c>
      <c r="C3560" t="s">
        <v>5903</v>
      </c>
      <c r="D3560" t="s">
        <v>5903</v>
      </c>
      <c r="E3560" t="s">
        <v>5902</v>
      </c>
    </row>
    <row r="3561" spans="1:5" x14ac:dyDescent="0.25">
      <c r="A3561">
        <v>48000023</v>
      </c>
      <c r="B3561" t="s">
        <v>5904</v>
      </c>
      <c r="C3561" t="s">
        <v>5905</v>
      </c>
      <c r="D3561" t="s">
        <v>5905</v>
      </c>
      <c r="E3561" t="s">
        <v>5904</v>
      </c>
    </row>
    <row r="3562" spans="1:5" x14ac:dyDescent="0.25">
      <c r="A3562">
        <v>48000024</v>
      </c>
      <c r="B3562" t="s">
        <v>5906</v>
      </c>
      <c r="C3562" t="s">
        <v>5907</v>
      </c>
      <c r="D3562" t="s">
        <v>5907</v>
      </c>
      <c r="E3562" t="s">
        <v>5906</v>
      </c>
    </row>
    <row r="3563" spans="1:5" x14ac:dyDescent="0.25">
      <c r="A3563">
        <v>48000025</v>
      </c>
      <c r="B3563" t="s">
        <v>5908</v>
      </c>
      <c r="C3563" t="s">
        <v>5909</v>
      </c>
      <c r="D3563" t="s">
        <v>5909</v>
      </c>
      <c r="E3563" t="s">
        <v>5908</v>
      </c>
    </row>
    <row r="3564" spans="1:5" x14ac:dyDescent="0.25">
      <c r="A3564">
        <v>48000042</v>
      </c>
      <c r="B3564" t="s">
        <v>5910</v>
      </c>
      <c r="C3564" t="s">
        <v>5911</v>
      </c>
      <c r="D3564" t="s">
        <v>5911</v>
      </c>
      <c r="E3564" t="s">
        <v>5910</v>
      </c>
    </row>
    <row r="3565" spans="1:5" x14ac:dyDescent="0.25">
      <c r="A3565">
        <v>48000043</v>
      </c>
      <c r="B3565" t="s">
        <v>5912</v>
      </c>
      <c r="C3565" t="s">
        <v>5913</v>
      </c>
      <c r="D3565" t="s">
        <v>5913</v>
      </c>
      <c r="E3565" t="s">
        <v>5912</v>
      </c>
    </row>
    <row r="3566" spans="1:5" x14ac:dyDescent="0.25">
      <c r="A3566">
        <v>48000044</v>
      </c>
      <c r="B3566" t="s">
        <v>5914</v>
      </c>
      <c r="C3566" t="s">
        <v>5915</v>
      </c>
      <c r="D3566" t="s">
        <v>5915</v>
      </c>
      <c r="E3566" t="s">
        <v>5914</v>
      </c>
    </row>
    <row r="3567" spans="1:5" x14ac:dyDescent="0.25">
      <c r="A3567">
        <v>48000045</v>
      </c>
      <c r="B3567" t="s">
        <v>5916</v>
      </c>
      <c r="C3567" t="s">
        <v>5917</v>
      </c>
      <c r="D3567" t="s">
        <v>5917</v>
      </c>
      <c r="E3567" t="s">
        <v>5916</v>
      </c>
    </row>
    <row r="3568" spans="1:5" x14ac:dyDescent="0.25">
      <c r="A3568">
        <v>48000046</v>
      </c>
      <c r="B3568" t="s">
        <v>5918</v>
      </c>
      <c r="C3568" t="s">
        <v>5919</v>
      </c>
      <c r="D3568" t="s">
        <v>5919</v>
      </c>
      <c r="E3568" t="s">
        <v>5918</v>
      </c>
    </row>
    <row r="3569" spans="1:5" x14ac:dyDescent="0.25">
      <c r="A3569">
        <v>48000049</v>
      </c>
      <c r="B3569" t="s">
        <v>5920</v>
      </c>
      <c r="C3569" t="s">
        <v>5921</v>
      </c>
      <c r="D3569" t="s">
        <v>5921</v>
      </c>
      <c r="E3569" t="s">
        <v>5920</v>
      </c>
    </row>
    <row r="3570" spans="1:5" x14ac:dyDescent="0.25">
      <c r="A3570">
        <v>48000050</v>
      </c>
      <c r="B3570" t="s">
        <v>5922</v>
      </c>
      <c r="C3570" t="s">
        <v>5923</v>
      </c>
      <c r="D3570" t="s">
        <v>5923</v>
      </c>
      <c r="E3570" t="s">
        <v>5922</v>
      </c>
    </row>
    <row r="3571" spans="1:5" x14ac:dyDescent="0.25">
      <c r="A3571">
        <v>48000051</v>
      </c>
      <c r="B3571" t="s">
        <v>5924</v>
      </c>
      <c r="C3571" t="s">
        <v>5925</v>
      </c>
      <c r="D3571" t="s">
        <v>5925</v>
      </c>
      <c r="E3571" t="s">
        <v>5924</v>
      </c>
    </row>
    <row r="3572" spans="1:5" x14ac:dyDescent="0.25">
      <c r="A3572">
        <v>48000052</v>
      </c>
      <c r="B3572" t="s">
        <v>5926</v>
      </c>
      <c r="C3572" t="s">
        <v>5927</v>
      </c>
      <c r="D3572" t="s">
        <v>5927</v>
      </c>
      <c r="E3572" t="s">
        <v>5926</v>
      </c>
    </row>
    <row r="3573" spans="1:5" x14ac:dyDescent="0.25">
      <c r="A3573">
        <v>48000054</v>
      </c>
      <c r="B3573" t="s">
        <v>5928</v>
      </c>
      <c r="C3573" t="s">
        <v>5929</v>
      </c>
      <c r="D3573" t="s">
        <v>5929</v>
      </c>
      <c r="E3573" t="s">
        <v>5928</v>
      </c>
    </row>
    <row r="3574" spans="1:5" x14ac:dyDescent="0.25">
      <c r="A3574">
        <v>48000055</v>
      </c>
      <c r="B3574" t="s">
        <v>5930</v>
      </c>
      <c r="C3574" t="s">
        <v>5931</v>
      </c>
      <c r="D3574" t="s">
        <v>5931</v>
      </c>
      <c r="E3574" t="s">
        <v>5930</v>
      </c>
    </row>
    <row r="3575" spans="1:5" x14ac:dyDescent="0.25">
      <c r="A3575">
        <v>48000056</v>
      </c>
      <c r="B3575" t="s">
        <v>5932</v>
      </c>
      <c r="C3575" t="s">
        <v>5933</v>
      </c>
      <c r="D3575" t="s">
        <v>5933</v>
      </c>
      <c r="E3575" t="s">
        <v>5932</v>
      </c>
    </row>
    <row r="3576" spans="1:5" x14ac:dyDescent="0.25">
      <c r="A3576">
        <v>48000057</v>
      </c>
      <c r="B3576" t="s">
        <v>5934</v>
      </c>
      <c r="C3576" t="s">
        <v>5931</v>
      </c>
      <c r="D3576" t="s">
        <v>5931</v>
      </c>
      <c r="E3576" t="s">
        <v>5934</v>
      </c>
    </row>
    <row r="3577" spans="1:5" x14ac:dyDescent="0.25">
      <c r="A3577">
        <v>48000058</v>
      </c>
      <c r="B3577" t="s">
        <v>5935</v>
      </c>
      <c r="C3577" t="s">
        <v>5933</v>
      </c>
      <c r="D3577" t="s">
        <v>5933</v>
      </c>
      <c r="E3577" t="s">
        <v>5935</v>
      </c>
    </row>
    <row r="3578" spans="1:5" x14ac:dyDescent="0.25">
      <c r="A3578">
        <v>48000060</v>
      </c>
      <c r="B3578" t="s">
        <v>5936</v>
      </c>
      <c r="C3578" t="s">
        <v>5927</v>
      </c>
      <c r="D3578" t="s">
        <v>5927</v>
      </c>
      <c r="E3578" t="s">
        <v>5936</v>
      </c>
    </row>
    <row r="3579" spans="1:5" x14ac:dyDescent="0.25">
      <c r="A3579">
        <v>48000061</v>
      </c>
      <c r="B3579" t="s">
        <v>5937</v>
      </c>
      <c r="C3579" t="s">
        <v>5938</v>
      </c>
      <c r="D3579" t="s">
        <v>5938</v>
      </c>
      <c r="E3579" t="s">
        <v>5937</v>
      </c>
    </row>
    <row r="3580" spans="1:5" x14ac:dyDescent="0.25">
      <c r="A3580">
        <v>48000063</v>
      </c>
      <c r="B3580" t="s">
        <v>5939</v>
      </c>
      <c r="C3580" t="s">
        <v>5927</v>
      </c>
      <c r="D3580" t="s">
        <v>5927</v>
      </c>
      <c r="E3580" t="s">
        <v>5939</v>
      </c>
    </row>
    <row r="3581" spans="1:5" x14ac:dyDescent="0.25">
      <c r="A3581">
        <v>48000064</v>
      </c>
      <c r="B3581" t="s">
        <v>5940</v>
      </c>
      <c r="C3581" t="s">
        <v>5929</v>
      </c>
      <c r="D3581" t="s">
        <v>5929</v>
      </c>
      <c r="E3581" t="s">
        <v>5940</v>
      </c>
    </row>
    <row r="3582" spans="1:5" x14ac:dyDescent="0.25">
      <c r="A3582">
        <v>48000066</v>
      </c>
      <c r="B3582" t="s">
        <v>5941</v>
      </c>
      <c r="C3582" t="s">
        <v>5927</v>
      </c>
      <c r="D3582" t="s">
        <v>5927</v>
      </c>
      <c r="E3582" t="s">
        <v>5941</v>
      </c>
    </row>
    <row r="3583" spans="1:5" x14ac:dyDescent="0.25">
      <c r="A3583">
        <v>48000067</v>
      </c>
      <c r="B3583" t="s">
        <v>5942</v>
      </c>
      <c r="C3583" t="s">
        <v>5929</v>
      </c>
      <c r="D3583" t="s">
        <v>5929</v>
      </c>
      <c r="E3583" t="s">
        <v>5942</v>
      </c>
    </row>
    <row r="3584" spans="1:5" x14ac:dyDescent="0.25">
      <c r="A3584">
        <v>48000068</v>
      </c>
      <c r="B3584" t="s">
        <v>5943</v>
      </c>
      <c r="C3584" t="s">
        <v>5944</v>
      </c>
      <c r="D3584" t="s">
        <v>5944</v>
      </c>
      <c r="E3584" t="s">
        <v>5943</v>
      </c>
    </row>
    <row r="3585" spans="1:5" x14ac:dyDescent="0.25">
      <c r="A3585">
        <v>48000069</v>
      </c>
      <c r="B3585" t="s">
        <v>5945</v>
      </c>
      <c r="C3585" t="s">
        <v>5946</v>
      </c>
      <c r="D3585" t="s">
        <v>5946</v>
      </c>
      <c r="E3585" t="s">
        <v>5945</v>
      </c>
    </row>
    <row r="3586" spans="1:5" x14ac:dyDescent="0.25">
      <c r="A3586">
        <v>48000071</v>
      </c>
      <c r="B3586" t="s">
        <v>5947</v>
      </c>
      <c r="C3586" t="s">
        <v>5948</v>
      </c>
      <c r="D3586" t="s">
        <v>5948</v>
      </c>
      <c r="E3586" t="s">
        <v>5947</v>
      </c>
    </row>
    <row r="3587" spans="1:5" x14ac:dyDescent="0.25">
      <c r="A3587">
        <v>48000072</v>
      </c>
      <c r="B3587" t="s">
        <v>5949</v>
      </c>
      <c r="C3587" t="s">
        <v>5946</v>
      </c>
      <c r="D3587" t="s">
        <v>5946</v>
      </c>
      <c r="E3587" t="s">
        <v>5949</v>
      </c>
    </row>
    <row r="3588" spans="1:5" x14ac:dyDescent="0.25">
      <c r="A3588">
        <v>48000073</v>
      </c>
      <c r="B3588" t="s">
        <v>5950</v>
      </c>
      <c r="C3588" t="s">
        <v>5948</v>
      </c>
      <c r="D3588" t="s">
        <v>5948</v>
      </c>
      <c r="E3588" t="s">
        <v>5950</v>
      </c>
    </row>
    <row r="3589" spans="1:5" x14ac:dyDescent="0.25">
      <c r="A3589">
        <v>48000074</v>
      </c>
      <c r="B3589" t="s">
        <v>5951</v>
      </c>
      <c r="C3589" t="s">
        <v>5946</v>
      </c>
      <c r="D3589" t="s">
        <v>5946</v>
      </c>
      <c r="E3589" t="s">
        <v>5951</v>
      </c>
    </row>
    <row r="3590" spans="1:5" x14ac:dyDescent="0.25">
      <c r="A3590">
        <v>48000076</v>
      </c>
      <c r="B3590" t="s">
        <v>5952</v>
      </c>
      <c r="C3590" t="s">
        <v>5927</v>
      </c>
      <c r="D3590" t="s">
        <v>5927</v>
      </c>
      <c r="E3590" t="s">
        <v>5952</v>
      </c>
    </row>
    <row r="3591" spans="1:5" x14ac:dyDescent="0.25">
      <c r="A3591">
        <v>48000077</v>
      </c>
      <c r="B3591" t="s">
        <v>5953</v>
      </c>
      <c r="C3591" t="s">
        <v>5929</v>
      </c>
      <c r="D3591" t="s">
        <v>5929</v>
      </c>
      <c r="E3591" t="s">
        <v>5953</v>
      </c>
    </row>
    <row r="3592" spans="1:5" x14ac:dyDescent="0.25">
      <c r="A3592">
        <v>48000078</v>
      </c>
      <c r="B3592" t="s">
        <v>5954</v>
      </c>
      <c r="C3592" t="s">
        <v>5955</v>
      </c>
      <c r="D3592" t="s">
        <v>5955</v>
      </c>
      <c r="E3592" t="s">
        <v>5954</v>
      </c>
    </row>
    <row r="3593" spans="1:5" x14ac:dyDescent="0.25">
      <c r="A3593">
        <v>48000079</v>
      </c>
      <c r="B3593" t="s">
        <v>5956</v>
      </c>
      <c r="C3593" t="s">
        <v>5957</v>
      </c>
      <c r="D3593" t="s">
        <v>5957</v>
      </c>
      <c r="E3593" t="s">
        <v>5956</v>
      </c>
    </row>
    <row r="3594" spans="1:5" x14ac:dyDescent="0.25">
      <c r="A3594">
        <v>48000080</v>
      </c>
      <c r="B3594" t="s">
        <v>5958</v>
      </c>
      <c r="C3594" t="s">
        <v>5927</v>
      </c>
      <c r="D3594" t="s">
        <v>5927</v>
      </c>
      <c r="E3594" t="s">
        <v>5958</v>
      </c>
    </row>
    <row r="3595" spans="1:5" x14ac:dyDescent="0.25">
      <c r="A3595">
        <v>48000082</v>
      </c>
      <c r="B3595" t="s">
        <v>5959</v>
      </c>
      <c r="C3595" t="s">
        <v>5929</v>
      </c>
      <c r="D3595" t="s">
        <v>5929</v>
      </c>
      <c r="E3595" t="s">
        <v>5959</v>
      </c>
    </row>
    <row r="3596" spans="1:5" x14ac:dyDescent="0.25">
      <c r="A3596">
        <v>48000089</v>
      </c>
      <c r="B3596" t="s">
        <v>5960</v>
      </c>
      <c r="C3596" t="s">
        <v>5961</v>
      </c>
      <c r="D3596" t="s">
        <v>5961</v>
      </c>
      <c r="E3596" t="s">
        <v>5960</v>
      </c>
    </row>
    <row r="3597" spans="1:5" x14ac:dyDescent="0.25">
      <c r="A3597">
        <v>48000090</v>
      </c>
      <c r="B3597" t="s">
        <v>5962</v>
      </c>
      <c r="C3597" t="s">
        <v>5963</v>
      </c>
      <c r="D3597" t="s">
        <v>5963</v>
      </c>
      <c r="E3597" t="s">
        <v>5962</v>
      </c>
    </row>
    <row r="3598" spans="1:5" x14ac:dyDescent="0.25">
      <c r="A3598">
        <v>48000091</v>
      </c>
      <c r="B3598" t="s">
        <v>5964</v>
      </c>
      <c r="C3598" t="s">
        <v>5965</v>
      </c>
      <c r="D3598" t="s">
        <v>5965</v>
      </c>
      <c r="E3598" t="s">
        <v>5964</v>
      </c>
    </row>
    <row r="3599" spans="1:5" x14ac:dyDescent="0.25">
      <c r="A3599">
        <v>48000092</v>
      </c>
      <c r="B3599" t="s">
        <v>5966</v>
      </c>
      <c r="C3599" t="s">
        <v>5967</v>
      </c>
      <c r="D3599" t="s">
        <v>5967</v>
      </c>
      <c r="E3599" t="s">
        <v>5966</v>
      </c>
    </row>
    <row r="3600" spans="1:5" x14ac:dyDescent="0.25">
      <c r="A3600">
        <v>48000093</v>
      </c>
      <c r="B3600" t="s">
        <v>5968</v>
      </c>
      <c r="C3600" t="s">
        <v>5969</v>
      </c>
      <c r="D3600" t="s">
        <v>5969</v>
      </c>
      <c r="E3600" t="s">
        <v>5968</v>
      </c>
    </row>
    <row r="3601" spans="1:5" x14ac:dyDescent="0.25">
      <c r="A3601">
        <v>48000094</v>
      </c>
      <c r="B3601" t="s">
        <v>5970</v>
      </c>
      <c r="C3601" t="s">
        <v>5971</v>
      </c>
      <c r="D3601" t="s">
        <v>5971</v>
      </c>
      <c r="E3601" t="s">
        <v>5970</v>
      </c>
    </row>
    <row r="3602" spans="1:5" x14ac:dyDescent="0.25">
      <c r="A3602">
        <v>48000095</v>
      </c>
      <c r="B3602" t="s">
        <v>5972</v>
      </c>
      <c r="C3602" t="s">
        <v>5971</v>
      </c>
      <c r="D3602" t="s">
        <v>5971</v>
      </c>
      <c r="E3602" t="s">
        <v>5972</v>
      </c>
    </row>
    <row r="3603" spans="1:5" x14ac:dyDescent="0.25">
      <c r="A3603">
        <v>48000105</v>
      </c>
      <c r="B3603" t="s">
        <v>5973</v>
      </c>
      <c r="C3603" t="s">
        <v>5974</v>
      </c>
      <c r="D3603" t="s">
        <v>5974</v>
      </c>
      <c r="E3603" t="s">
        <v>5973</v>
      </c>
    </row>
    <row r="3604" spans="1:5" x14ac:dyDescent="0.25">
      <c r="A3604">
        <v>48000107</v>
      </c>
      <c r="B3604" t="s">
        <v>5975</v>
      </c>
      <c r="C3604" t="s">
        <v>5975</v>
      </c>
      <c r="D3604" t="s">
        <v>5975</v>
      </c>
      <c r="E3604" t="s">
        <v>5975</v>
      </c>
    </row>
    <row r="3605" spans="1:5" x14ac:dyDescent="0.25">
      <c r="A3605">
        <v>48000110</v>
      </c>
      <c r="B3605" t="s">
        <v>5976</v>
      </c>
      <c r="C3605" t="s">
        <v>5977</v>
      </c>
      <c r="D3605" t="s">
        <v>5977</v>
      </c>
      <c r="E3605" t="s">
        <v>5976</v>
      </c>
    </row>
    <row r="3606" spans="1:5" x14ac:dyDescent="0.25">
      <c r="A3606">
        <v>48000111</v>
      </c>
      <c r="B3606" t="s">
        <v>5978</v>
      </c>
      <c r="C3606" t="s">
        <v>5979</v>
      </c>
      <c r="D3606" t="s">
        <v>5979</v>
      </c>
      <c r="E3606" t="s">
        <v>5978</v>
      </c>
    </row>
    <row r="3607" spans="1:5" x14ac:dyDescent="0.25">
      <c r="A3607">
        <v>48000112</v>
      </c>
      <c r="B3607" t="s">
        <v>5980</v>
      </c>
      <c r="C3607" t="s">
        <v>5981</v>
      </c>
      <c r="D3607" t="s">
        <v>5981</v>
      </c>
      <c r="E3607" t="s">
        <v>5980</v>
      </c>
    </row>
    <row r="3608" spans="1:5" x14ac:dyDescent="0.25">
      <c r="A3608">
        <v>48000113</v>
      </c>
      <c r="B3608" t="s">
        <v>5982</v>
      </c>
      <c r="C3608" t="s">
        <v>5983</v>
      </c>
      <c r="D3608" t="s">
        <v>5983</v>
      </c>
      <c r="E3608" t="s">
        <v>5982</v>
      </c>
    </row>
    <row r="3609" spans="1:5" x14ac:dyDescent="0.25">
      <c r="A3609">
        <v>48000114</v>
      </c>
      <c r="B3609" t="s">
        <v>5984</v>
      </c>
      <c r="C3609" t="s">
        <v>5985</v>
      </c>
      <c r="D3609" t="s">
        <v>5985</v>
      </c>
      <c r="E3609" t="s">
        <v>5984</v>
      </c>
    </row>
    <row r="3610" spans="1:5" x14ac:dyDescent="0.25">
      <c r="A3610">
        <v>48000115</v>
      </c>
      <c r="B3610" t="s">
        <v>5986</v>
      </c>
      <c r="C3610" t="s">
        <v>5987</v>
      </c>
      <c r="D3610" t="s">
        <v>5987</v>
      </c>
      <c r="E3610" t="s">
        <v>5986</v>
      </c>
    </row>
    <row r="3611" spans="1:5" x14ac:dyDescent="0.25">
      <c r="A3611">
        <v>48000116</v>
      </c>
      <c r="B3611" t="s">
        <v>5988</v>
      </c>
      <c r="C3611" t="s">
        <v>5989</v>
      </c>
      <c r="D3611" t="s">
        <v>5989</v>
      </c>
      <c r="E3611" t="s">
        <v>5988</v>
      </c>
    </row>
    <row r="3612" spans="1:5" x14ac:dyDescent="0.25">
      <c r="A3612">
        <v>48000117</v>
      </c>
      <c r="B3612" t="s">
        <v>5990</v>
      </c>
      <c r="C3612" t="s">
        <v>5991</v>
      </c>
      <c r="D3612" t="s">
        <v>5991</v>
      </c>
      <c r="E3612" t="s">
        <v>5990</v>
      </c>
    </row>
    <row r="3613" spans="1:5" x14ac:dyDescent="0.25">
      <c r="A3613">
        <v>48000118</v>
      </c>
      <c r="B3613" t="s">
        <v>5992</v>
      </c>
      <c r="C3613" t="s">
        <v>5993</v>
      </c>
      <c r="D3613" t="s">
        <v>5993</v>
      </c>
      <c r="E3613" t="s">
        <v>5992</v>
      </c>
    </row>
    <row r="3614" spans="1:5" x14ac:dyDescent="0.25">
      <c r="A3614">
        <v>48000123</v>
      </c>
      <c r="B3614" t="s">
        <v>5994</v>
      </c>
      <c r="C3614" t="s">
        <v>5995</v>
      </c>
      <c r="D3614" t="s">
        <v>5995</v>
      </c>
      <c r="E3614" t="s">
        <v>5994</v>
      </c>
    </row>
    <row r="3615" spans="1:5" x14ac:dyDescent="0.25">
      <c r="A3615">
        <v>48000124</v>
      </c>
      <c r="B3615" t="s">
        <v>5996</v>
      </c>
      <c r="C3615" t="s">
        <v>5997</v>
      </c>
      <c r="D3615" t="s">
        <v>5997</v>
      </c>
      <c r="E3615" t="s">
        <v>5996</v>
      </c>
    </row>
    <row r="3616" spans="1:5" x14ac:dyDescent="0.25">
      <c r="A3616">
        <v>48000125</v>
      </c>
      <c r="B3616" t="s">
        <v>5998</v>
      </c>
      <c r="C3616" t="s">
        <v>5999</v>
      </c>
      <c r="D3616" t="s">
        <v>5999</v>
      </c>
      <c r="E3616" t="s">
        <v>5998</v>
      </c>
    </row>
    <row r="3617" spans="1:5" x14ac:dyDescent="0.25">
      <c r="A3617">
        <v>48000126</v>
      </c>
      <c r="B3617" t="s">
        <v>6000</v>
      </c>
      <c r="C3617" t="s">
        <v>6000</v>
      </c>
      <c r="D3617" t="s">
        <v>6000</v>
      </c>
      <c r="E3617" t="s">
        <v>6000</v>
      </c>
    </row>
    <row r="3618" spans="1:5" x14ac:dyDescent="0.25">
      <c r="A3618">
        <v>48000127</v>
      </c>
      <c r="B3618" t="s">
        <v>6001</v>
      </c>
      <c r="C3618" t="s">
        <v>6001</v>
      </c>
      <c r="D3618" t="s">
        <v>6001</v>
      </c>
      <c r="E3618" t="s">
        <v>6001</v>
      </c>
    </row>
    <row r="3619" spans="1:5" x14ac:dyDescent="0.25">
      <c r="A3619">
        <v>48000128</v>
      </c>
      <c r="B3619" t="s">
        <v>6002</v>
      </c>
      <c r="C3619" t="s">
        <v>6002</v>
      </c>
      <c r="D3619" t="s">
        <v>6002</v>
      </c>
      <c r="E3619" t="s">
        <v>6002</v>
      </c>
    </row>
    <row r="3620" spans="1:5" x14ac:dyDescent="0.25">
      <c r="A3620">
        <v>48000129</v>
      </c>
      <c r="B3620" t="s">
        <v>6003</v>
      </c>
      <c r="C3620" t="s">
        <v>6004</v>
      </c>
      <c r="D3620" t="s">
        <v>6004</v>
      </c>
      <c r="E3620" t="s">
        <v>6003</v>
      </c>
    </row>
    <row r="3621" spans="1:5" x14ac:dyDescent="0.25">
      <c r="A3621">
        <v>48000130</v>
      </c>
      <c r="B3621" t="s">
        <v>6005</v>
      </c>
      <c r="C3621" t="s">
        <v>6006</v>
      </c>
      <c r="D3621" t="s">
        <v>6006</v>
      </c>
      <c r="E3621" t="s">
        <v>6005</v>
      </c>
    </row>
    <row r="3622" spans="1:5" x14ac:dyDescent="0.25">
      <c r="A3622">
        <v>48000131</v>
      </c>
      <c r="B3622" t="s">
        <v>6007</v>
      </c>
      <c r="C3622" t="s">
        <v>6008</v>
      </c>
      <c r="D3622" t="s">
        <v>6008</v>
      </c>
      <c r="E3622" t="s">
        <v>6007</v>
      </c>
    </row>
    <row r="3623" spans="1:5" x14ac:dyDescent="0.25">
      <c r="A3623">
        <v>48000132</v>
      </c>
      <c r="B3623" t="s">
        <v>6009</v>
      </c>
      <c r="C3623" t="s">
        <v>6010</v>
      </c>
      <c r="D3623" t="s">
        <v>6010</v>
      </c>
      <c r="E3623" t="s">
        <v>6009</v>
      </c>
    </row>
    <row r="3624" spans="1:5" x14ac:dyDescent="0.25">
      <c r="A3624">
        <v>48000133</v>
      </c>
      <c r="B3624" t="s">
        <v>6011</v>
      </c>
      <c r="C3624" t="s">
        <v>6012</v>
      </c>
      <c r="D3624" t="s">
        <v>6012</v>
      </c>
      <c r="E3624" t="s">
        <v>6011</v>
      </c>
    </row>
    <row r="3625" spans="1:5" x14ac:dyDescent="0.25">
      <c r="A3625">
        <v>48000134</v>
      </c>
      <c r="B3625" t="s">
        <v>6013</v>
      </c>
      <c r="C3625" t="s">
        <v>6014</v>
      </c>
      <c r="D3625" t="s">
        <v>6014</v>
      </c>
      <c r="E3625" t="s">
        <v>6013</v>
      </c>
    </row>
    <row r="3626" spans="1:5" x14ac:dyDescent="0.25">
      <c r="A3626">
        <v>48000135</v>
      </c>
      <c r="B3626" t="s">
        <v>6015</v>
      </c>
      <c r="C3626" t="s">
        <v>6016</v>
      </c>
      <c r="D3626" t="s">
        <v>6016</v>
      </c>
      <c r="E3626" t="s">
        <v>6015</v>
      </c>
    </row>
    <row r="3627" spans="1:5" x14ac:dyDescent="0.25">
      <c r="A3627">
        <v>48000136</v>
      </c>
      <c r="B3627" t="s">
        <v>6017</v>
      </c>
      <c r="C3627" t="s">
        <v>6017</v>
      </c>
      <c r="D3627" t="s">
        <v>6017</v>
      </c>
      <c r="E3627" t="s">
        <v>6017</v>
      </c>
    </row>
    <row r="3628" spans="1:5" x14ac:dyDescent="0.25">
      <c r="A3628">
        <v>48000137</v>
      </c>
      <c r="B3628" t="s">
        <v>6018</v>
      </c>
      <c r="C3628" t="s">
        <v>6019</v>
      </c>
      <c r="D3628" t="s">
        <v>6019</v>
      </c>
      <c r="E3628" t="s">
        <v>6018</v>
      </c>
    </row>
    <row r="3629" spans="1:5" x14ac:dyDescent="0.25">
      <c r="A3629">
        <v>48000143</v>
      </c>
      <c r="B3629" t="s">
        <v>6020</v>
      </c>
      <c r="C3629" t="s">
        <v>6021</v>
      </c>
      <c r="D3629" t="s">
        <v>6021</v>
      </c>
      <c r="E3629" t="s">
        <v>6020</v>
      </c>
    </row>
    <row r="3630" spans="1:5" x14ac:dyDescent="0.25">
      <c r="A3630">
        <v>48000150</v>
      </c>
      <c r="B3630" t="s">
        <v>6022</v>
      </c>
      <c r="C3630" t="s">
        <v>6023</v>
      </c>
      <c r="D3630" t="s">
        <v>6023</v>
      </c>
      <c r="E3630" t="s">
        <v>6022</v>
      </c>
    </row>
    <row r="3631" spans="1:5" x14ac:dyDescent="0.25">
      <c r="A3631">
        <v>48000152</v>
      </c>
      <c r="B3631" t="s">
        <v>6024</v>
      </c>
      <c r="C3631" t="s">
        <v>6025</v>
      </c>
      <c r="D3631" t="s">
        <v>6025</v>
      </c>
      <c r="E3631" t="s">
        <v>6024</v>
      </c>
    </row>
    <row r="3632" spans="1:5" x14ac:dyDescent="0.25">
      <c r="A3632">
        <v>48000161</v>
      </c>
      <c r="B3632" t="s">
        <v>6026</v>
      </c>
      <c r="C3632" t="s">
        <v>6027</v>
      </c>
      <c r="D3632" t="s">
        <v>6027</v>
      </c>
      <c r="E3632" t="s">
        <v>6026</v>
      </c>
    </row>
    <row r="3633" spans="1:5" x14ac:dyDescent="0.25">
      <c r="A3633">
        <v>48000166</v>
      </c>
      <c r="B3633" t="s">
        <v>6028</v>
      </c>
      <c r="C3633" t="s">
        <v>6029</v>
      </c>
      <c r="D3633" t="s">
        <v>6029</v>
      </c>
      <c r="E3633" t="s">
        <v>6028</v>
      </c>
    </row>
    <row r="3634" spans="1:5" x14ac:dyDescent="0.25">
      <c r="A3634">
        <v>48000170</v>
      </c>
      <c r="B3634" t="s">
        <v>6030</v>
      </c>
      <c r="C3634" t="s">
        <v>6031</v>
      </c>
      <c r="D3634" t="s">
        <v>6031</v>
      </c>
      <c r="E3634" t="s">
        <v>6030</v>
      </c>
    </row>
    <row r="3635" spans="1:5" x14ac:dyDescent="0.25">
      <c r="A3635">
        <v>48000172</v>
      </c>
      <c r="B3635" t="s">
        <v>6032</v>
      </c>
      <c r="C3635" t="s">
        <v>6033</v>
      </c>
      <c r="D3635" t="s">
        <v>6033</v>
      </c>
      <c r="E3635" t="s">
        <v>6032</v>
      </c>
    </row>
    <row r="3636" spans="1:5" x14ac:dyDescent="0.25">
      <c r="A3636">
        <v>48000174</v>
      </c>
      <c r="B3636" t="s">
        <v>6034</v>
      </c>
      <c r="C3636" t="s">
        <v>6035</v>
      </c>
      <c r="D3636" t="s">
        <v>6035</v>
      </c>
      <c r="E3636" t="s">
        <v>6034</v>
      </c>
    </row>
    <row r="3637" spans="1:5" x14ac:dyDescent="0.25">
      <c r="A3637">
        <v>48000177</v>
      </c>
      <c r="B3637" t="s">
        <v>6036</v>
      </c>
      <c r="C3637" t="s">
        <v>6037</v>
      </c>
      <c r="D3637" t="s">
        <v>6037</v>
      </c>
      <c r="E3637" t="s">
        <v>6036</v>
      </c>
    </row>
    <row r="3638" spans="1:5" x14ac:dyDescent="0.25">
      <c r="A3638">
        <v>48000178</v>
      </c>
      <c r="B3638" t="s">
        <v>6038</v>
      </c>
      <c r="C3638" t="s">
        <v>6039</v>
      </c>
      <c r="D3638" t="s">
        <v>6039</v>
      </c>
      <c r="E3638" t="s">
        <v>6038</v>
      </c>
    </row>
    <row r="3639" spans="1:5" x14ac:dyDescent="0.25">
      <c r="A3639">
        <v>48000182</v>
      </c>
      <c r="B3639" t="s">
        <v>6040</v>
      </c>
      <c r="C3639" t="s">
        <v>6041</v>
      </c>
      <c r="D3639" t="s">
        <v>6041</v>
      </c>
      <c r="E3639" t="s">
        <v>6040</v>
      </c>
    </row>
    <row r="3640" spans="1:5" x14ac:dyDescent="0.25">
      <c r="A3640">
        <v>48000193</v>
      </c>
      <c r="B3640" t="s">
        <v>6042</v>
      </c>
      <c r="C3640" t="s">
        <v>6043</v>
      </c>
      <c r="D3640" t="s">
        <v>6043</v>
      </c>
      <c r="E3640" t="s">
        <v>6042</v>
      </c>
    </row>
    <row r="3641" spans="1:5" x14ac:dyDescent="0.25">
      <c r="A3641">
        <v>48000194</v>
      </c>
      <c r="B3641" t="s">
        <v>6044</v>
      </c>
      <c r="C3641" t="s">
        <v>6045</v>
      </c>
      <c r="D3641" t="s">
        <v>6045</v>
      </c>
      <c r="E3641" t="s">
        <v>6044</v>
      </c>
    </row>
    <row r="3642" spans="1:5" x14ac:dyDescent="0.25">
      <c r="A3642">
        <v>48000195</v>
      </c>
      <c r="B3642" t="s">
        <v>6046</v>
      </c>
      <c r="C3642" t="s">
        <v>6047</v>
      </c>
      <c r="D3642" t="s">
        <v>6047</v>
      </c>
      <c r="E3642" t="s">
        <v>6046</v>
      </c>
    </row>
    <row r="3643" spans="1:5" x14ac:dyDescent="0.25">
      <c r="A3643">
        <v>48000196</v>
      </c>
      <c r="B3643" t="s">
        <v>6048</v>
      </c>
      <c r="C3643" t="s">
        <v>6049</v>
      </c>
      <c r="D3643" t="s">
        <v>6049</v>
      </c>
      <c r="E3643" t="s">
        <v>6048</v>
      </c>
    </row>
    <row r="3644" spans="1:5" x14ac:dyDescent="0.25">
      <c r="A3644">
        <v>48000197</v>
      </c>
      <c r="B3644" t="s">
        <v>6050</v>
      </c>
      <c r="C3644" t="s">
        <v>6051</v>
      </c>
      <c r="D3644" t="s">
        <v>6051</v>
      </c>
      <c r="E3644" t="s">
        <v>6050</v>
      </c>
    </row>
    <row r="3645" spans="1:5" x14ac:dyDescent="0.25">
      <c r="A3645">
        <v>48000198</v>
      </c>
      <c r="B3645" t="s">
        <v>6052</v>
      </c>
      <c r="C3645" t="s">
        <v>6053</v>
      </c>
      <c r="D3645" t="s">
        <v>6053</v>
      </c>
      <c r="E3645" t="s">
        <v>6052</v>
      </c>
    </row>
    <row r="3646" spans="1:5" x14ac:dyDescent="0.25">
      <c r="A3646">
        <v>48000199</v>
      </c>
      <c r="B3646" t="s">
        <v>6054</v>
      </c>
      <c r="C3646" t="s">
        <v>6055</v>
      </c>
      <c r="D3646" t="s">
        <v>6055</v>
      </c>
      <c r="E3646" t="s">
        <v>6054</v>
      </c>
    </row>
    <row r="3647" spans="1:5" x14ac:dyDescent="0.25">
      <c r="A3647">
        <v>48000200</v>
      </c>
      <c r="B3647" t="s">
        <v>6056</v>
      </c>
      <c r="C3647" t="s">
        <v>6057</v>
      </c>
      <c r="D3647" t="s">
        <v>6057</v>
      </c>
      <c r="E3647" t="s">
        <v>6056</v>
      </c>
    </row>
    <row r="3648" spans="1:5" x14ac:dyDescent="0.25">
      <c r="A3648">
        <v>48000203</v>
      </c>
      <c r="B3648" t="s">
        <v>6058</v>
      </c>
      <c r="C3648" t="s">
        <v>6059</v>
      </c>
      <c r="D3648" t="s">
        <v>6059</v>
      </c>
      <c r="E3648" t="s">
        <v>6058</v>
      </c>
    </row>
    <row r="3649" spans="1:5" x14ac:dyDescent="0.25">
      <c r="A3649">
        <v>48000209</v>
      </c>
      <c r="B3649" t="s">
        <v>6060</v>
      </c>
      <c r="C3649" t="s">
        <v>6061</v>
      </c>
      <c r="D3649" t="s">
        <v>6061</v>
      </c>
      <c r="E3649" t="s">
        <v>6060</v>
      </c>
    </row>
    <row r="3650" spans="1:5" x14ac:dyDescent="0.25">
      <c r="A3650">
        <v>48000210</v>
      </c>
      <c r="B3650" t="s">
        <v>6062</v>
      </c>
      <c r="C3650" t="s">
        <v>6063</v>
      </c>
      <c r="D3650" t="s">
        <v>6063</v>
      </c>
      <c r="E3650" t="s">
        <v>6062</v>
      </c>
    </row>
    <row r="3651" spans="1:5" x14ac:dyDescent="0.25">
      <c r="A3651">
        <v>48000212</v>
      </c>
      <c r="B3651" t="s">
        <v>6064</v>
      </c>
      <c r="C3651" t="s">
        <v>6065</v>
      </c>
      <c r="D3651" t="s">
        <v>6065</v>
      </c>
      <c r="E3651" t="s">
        <v>6064</v>
      </c>
    </row>
    <row r="3652" spans="1:5" x14ac:dyDescent="0.25">
      <c r="A3652">
        <v>48000219</v>
      </c>
      <c r="B3652" t="s">
        <v>6066</v>
      </c>
      <c r="C3652" t="s">
        <v>6067</v>
      </c>
      <c r="D3652" t="s">
        <v>6067</v>
      </c>
      <c r="E3652" t="s">
        <v>6066</v>
      </c>
    </row>
    <row r="3653" spans="1:5" x14ac:dyDescent="0.25">
      <c r="A3653">
        <v>48000220</v>
      </c>
      <c r="B3653" t="s">
        <v>6068</v>
      </c>
      <c r="C3653" t="s">
        <v>6069</v>
      </c>
      <c r="D3653" t="s">
        <v>6069</v>
      </c>
      <c r="E3653" t="s">
        <v>6068</v>
      </c>
    </row>
    <row r="3654" spans="1:5" x14ac:dyDescent="0.25">
      <c r="A3654">
        <v>48000224</v>
      </c>
      <c r="B3654" t="s">
        <v>6070</v>
      </c>
      <c r="C3654" t="s">
        <v>6071</v>
      </c>
      <c r="D3654" t="s">
        <v>6071</v>
      </c>
      <c r="E3654" t="s">
        <v>6070</v>
      </c>
    </row>
    <row r="3655" spans="1:5" x14ac:dyDescent="0.25">
      <c r="A3655">
        <v>48000225</v>
      </c>
      <c r="B3655" t="s">
        <v>6072</v>
      </c>
      <c r="C3655" t="s">
        <v>6073</v>
      </c>
      <c r="D3655" t="s">
        <v>6073</v>
      </c>
      <c r="E3655" t="s">
        <v>6072</v>
      </c>
    </row>
    <row r="3656" spans="1:5" x14ac:dyDescent="0.25">
      <c r="A3656">
        <v>48000226</v>
      </c>
      <c r="B3656" t="s">
        <v>6074</v>
      </c>
      <c r="C3656" t="s">
        <v>6074</v>
      </c>
      <c r="D3656" t="s">
        <v>6074</v>
      </c>
      <c r="E3656" t="s">
        <v>6074</v>
      </c>
    </row>
    <row r="3657" spans="1:5" x14ac:dyDescent="0.25">
      <c r="A3657">
        <v>48000227</v>
      </c>
      <c r="B3657" t="s">
        <v>6075</v>
      </c>
      <c r="C3657" t="s">
        <v>6075</v>
      </c>
      <c r="D3657" t="s">
        <v>6075</v>
      </c>
      <c r="E3657" t="s">
        <v>6075</v>
      </c>
    </row>
    <row r="3658" spans="1:5" x14ac:dyDescent="0.25">
      <c r="A3658">
        <v>48000228</v>
      </c>
      <c r="B3658" t="s">
        <v>6076</v>
      </c>
      <c r="C3658" t="s">
        <v>6076</v>
      </c>
      <c r="D3658" t="s">
        <v>6076</v>
      </c>
      <c r="E3658" t="s">
        <v>6076</v>
      </c>
    </row>
    <row r="3659" spans="1:5" x14ac:dyDescent="0.25">
      <c r="A3659">
        <v>48000230</v>
      </c>
      <c r="B3659" t="s">
        <v>6077</v>
      </c>
      <c r="C3659" t="s">
        <v>6077</v>
      </c>
      <c r="D3659" t="s">
        <v>6077</v>
      </c>
      <c r="E3659" t="s">
        <v>6077</v>
      </c>
    </row>
    <row r="3660" spans="1:5" x14ac:dyDescent="0.25">
      <c r="A3660">
        <v>48000231</v>
      </c>
      <c r="B3660" t="s">
        <v>6078</v>
      </c>
      <c r="C3660" t="s">
        <v>6079</v>
      </c>
      <c r="D3660" t="s">
        <v>6079</v>
      </c>
      <c r="E3660" t="s">
        <v>6078</v>
      </c>
    </row>
    <row r="3661" spans="1:5" x14ac:dyDescent="0.25">
      <c r="A3661">
        <v>48000232</v>
      </c>
      <c r="B3661" t="s">
        <v>6080</v>
      </c>
      <c r="C3661" t="s">
        <v>6081</v>
      </c>
      <c r="D3661" t="s">
        <v>6081</v>
      </c>
      <c r="E3661" t="s">
        <v>6080</v>
      </c>
    </row>
    <row r="3662" spans="1:5" x14ac:dyDescent="0.25">
      <c r="A3662">
        <v>48000233</v>
      </c>
      <c r="B3662" t="s">
        <v>6082</v>
      </c>
      <c r="C3662" t="s">
        <v>6082</v>
      </c>
      <c r="D3662" t="s">
        <v>6082</v>
      </c>
      <c r="E3662" t="s">
        <v>6082</v>
      </c>
    </row>
    <row r="3663" spans="1:5" x14ac:dyDescent="0.25">
      <c r="A3663">
        <v>48000234</v>
      </c>
      <c r="B3663" t="s">
        <v>6083</v>
      </c>
      <c r="C3663" t="s">
        <v>6083</v>
      </c>
      <c r="D3663" t="s">
        <v>6083</v>
      </c>
      <c r="E3663" t="s">
        <v>6083</v>
      </c>
    </row>
    <row r="3664" spans="1:5" x14ac:dyDescent="0.25">
      <c r="A3664">
        <v>48000235</v>
      </c>
      <c r="B3664" t="s">
        <v>6084</v>
      </c>
      <c r="C3664" t="s">
        <v>6084</v>
      </c>
      <c r="D3664" t="s">
        <v>6084</v>
      </c>
      <c r="E3664" t="s">
        <v>6084</v>
      </c>
    </row>
    <row r="3665" spans="1:5" x14ac:dyDescent="0.25">
      <c r="A3665">
        <v>48000236</v>
      </c>
      <c r="B3665" t="s">
        <v>6085</v>
      </c>
      <c r="C3665" t="s">
        <v>6086</v>
      </c>
      <c r="D3665" t="s">
        <v>6086</v>
      </c>
      <c r="E3665" t="s">
        <v>6085</v>
      </c>
    </row>
    <row r="3666" spans="1:5" x14ac:dyDescent="0.25">
      <c r="A3666">
        <v>48000237</v>
      </c>
      <c r="B3666" t="s">
        <v>6087</v>
      </c>
      <c r="C3666" t="s">
        <v>6088</v>
      </c>
      <c r="D3666" t="s">
        <v>6088</v>
      </c>
      <c r="E3666" t="s">
        <v>6087</v>
      </c>
    </row>
    <row r="3667" spans="1:5" x14ac:dyDescent="0.25">
      <c r="A3667">
        <v>48000240</v>
      </c>
      <c r="B3667" t="s">
        <v>6089</v>
      </c>
      <c r="C3667" t="s">
        <v>6089</v>
      </c>
      <c r="D3667" t="s">
        <v>6089</v>
      </c>
      <c r="E3667" t="s">
        <v>6089</v>
      </c>
    </row>
    <row r="3668" spans="1:5" x14ac:dyDescent="0.25">
      <c r="A3668">
        <v>48000241</v>
      </c>
      <c r="B3668" t="s">
        <v>6090</v>
      </c>
      <c r="C3668" t="s">
        <v>6090</v>
      </c>
      <c r="D3668" t="s">
        <v>6090</v>
      </c>
      <c r="E3668" t="s">
        <v>6090</v>
      </c>
    </row>
    <row r="3669" spans="1:5" x14ac:dyDescent="0.25">
      <c r="A3669">
        <v>48000242</v>
      </c>
      <c r="B3669" t="s">
        <v>6091</v>
      </c>
      <c r="C3669" t="s">
        <v>6092</v>
      </c>
      <c r="D3669" t="s">
        <v>6092</v>
      </c>
      <c r="E3669" t="s">
        <v>6091</v>
      </c>
    </row>
    <row r="3670" spans="1:5" x14ac:dyDescent="0.25">
      <c r="A3670">
        <v>48000243</v>
      </c>
      <c r="B3670" t="s">
        <v>6093</v>
      </c>
      <c r="C3670" t="s">
        <v>6094</v>
      </c>
      <c r="D3670" t="s">
        <v>6094</v>
      </c>
      <c r="E3670" t="s">
        <v>6093</v>
      </c>
    </row>
    <row r="3671" spans="1:5" x14ac:dyDescent="0.25">
      <c r="A3671">
        <v>48000244</v>
      </c>
      <c r="B3671" t="s">
        <v>6095</v>
      </c>
      <c r="C3671" t="s">
        <v>6095</v>
      </c>
      <c r="D3671" t="s">
        <v>6095</v>
      </c>
      <c r="E3671" t="s">
        <v>6095</v>
      </c>
    </row>
    <row r="3672" spans="1:5" x14ac:dyDescent="0.25">
      <c r="A3672">
        <v>48000245</v>
      </c>
      <c r="B3672" t="s">
        <v>6096</v>
      </c>
      <c r="C3672" t="s">
        <v>6096</v>
      </c>
      <c r="D3672" t="s">
        <v>6096</v>
      </c>
      <c r="E3672" t="s">
        <v>6096</v>
      </c>
    </row>
    <row r="3673" spans="1:5" x14ac:dyDescent="0.25">
      <c r="A3673">
        <v>48000246</v>
      </c>
      <c r="B3673" t="s">
        <v>6097</v>
      </c>
      <c r="C3673" t="s">
        <v>6097</v>
      </c>
      <c r="D3673" t="s">
        <v>6097</v>
      </c>
      <c r="E3673" t="s">
        <v>6097</v>
      </c>
    </row>
    <row r="3674" spans="1:5" x14ac:dyDescent="0.25">
      <c r="A3674">
        <v>48000247</v>
      </c>
      <c r="B3674" t="s">
        <v>6098</v>
      </c>
      <c r="C3674" t="s">
        <v>6098</v>
      </c>
      <c r="D3674" t="s">
        <v>6098</v>
      </c>
      <c r="E3674" t="s">
        <v>6098</v>
      </c>
    </row>
    <row r="3675" spans="1:5" x14ac:dyDescent="0.25">
      <c r="A3675">
        <v>48000248</v>
      </c>
      <c r="B3675" t="s">
        <v>6099</v>
      </c>
      <c r="C3675" t="s">
        <v>6099</v>
      </c>
      <c r="D3675" t="s">
        <v>6099</v>
      </c>
      <c r="E3675" t="s">
        <v>6099</v>
      </c>
    </row>
    <row r="3676" spans="1:5" x14ac:dyDescent="0.25">
      <c r="A3676">
        <v>48000249</v>
      </c>
      <c r="B3676" t="s">
        <v>6100</v>
      </c>
      <c r="C3676" t="s">
        <v>6100</v>
      </c>
      <c r="D3676" t="s">
        <v>6100</v>
      </c>
      <c r="E3676" t="s">
        <v>6100</v>
      </c>
    </row>
    <row r="3677" spans="1:5" x14ac:dyDescent="0.25">
      <c r="A3677">
        <v>48000250</v>
      </c>
      <c r="B3677" t="s">
        <v>6101</v>
      </c>
      <c r="C3677" t="s">
        <v>6102</v>
      </c>
      <c r="D3677" t="s">
        <v>6102</v>
      </c>
      <c r="E3677" t="s">
        <v>6101</v>
      </c>
    </row>
    <row r="3678" spans="1:5" x14ac:dyDescent="0.25">
      <c r="A3678">
        <v>48000251</v>
      </c>
      <c r="B3678" t="s">
        <v>6103</v>
      </c>
      <c r="C3678" t="s">
        <v>6103</v>
      </c>
      <c r="D3678" t="s">
        <v>6103</v>
      </c>
      <c r="E3678" t="s">
        <v>6103</v>
      </c>
    </row>
    <row r="3679" spans="1:5" x14ac:dyDescent="0.25">
      <c r="A3679">
        <v>48000252</v>
      </c>
      <c r="B3679" t="s">
        <v>6104</v>
      </c>
      <c r="C3679" t="s">
        <v>6104</v>
      </c>
      <c r="D3679" t="s">
        <v>6104</v>
      </c>
      <c r="E3679" t="s">
        <v>6104</v>
      </c>
    </row>
    <row r="3680" spans="1:5" x14ac:dyDescent="0.25">
      <c r="A3680">
        <v>48000253</v>
      </c>
      <c r="B3680" t="s">
        <v>6105</v>
      </c>
      <c r="C3680" t="s">
        <v>6105</v>
      </c>
      <c r="D3680" t="s">
        <v>6105</v>
      </c>
      <c r="E3680" t="s">
        <v>6105</v>
      </c>
    </row>
    <row r="3681" spans="1:5" x14ac:dyDescent="0.25">
      <c r="A3681">
        <v>48000254</v>
      </c>
      <c r="B3681" t="s">
        <v>6106</v>
      </c>
      <c r="C3681" t="s">
        <v>6106</v>
      </c>
      <c r="D3681" t="s">
        <v>6106</v>
      </c>
      <c r="E3681" t="s">
        <v>6106</v>
      </c>
    </row>
    <row r="3682" spans="1:5" x14ac:dyDescent="0.25">
      <c r="A3682">
        <v>48000255</v>
      </c>
      <c r="B3682" t="s">
        <v>6107</v>
      </c>
      <c r="C3682" t="s">
        <v>6107</v>
      </c>
      <c r="D3682" t="s">
        <v>6107</v>
      </c>
      <c r="E3682" t="s">
        <v>6107</v>
      </c>
    </row>
    <row r="3683" spans="1:5" x14ac:dyDescent="0.25">
      <c r="A3683">
        <v>48000256</v>
      </c>
      <c r="B3683" t="s">
        <v>6108</v>
      </c>
      <c r="C3683" t="s">
        <v>6108</v>
      </c>
      <c r="D3683" t="s">
        <v>6108</v>
      </c>
      <c r="E3683" t="s">
        <v>6108</v>
      </c>
    </row>
    <row r="3684" spans="1:5" x14ac:dyDescent="0.25">
      <c r="A3684">
        <v>48000257</v>
      </c>
      <c r="B3684" t="s">
        <v>6109</v>
      </c>
      <c r="C3684" t="s">
        <v>6109</v>
      </c>
      <c r="D3684" t="s">
        <v>6109</v>
      </c>
      <c r="E3684" t="s">
        <v>6109</v>
      </c>
    </row>
    <row r="3685" spans="1:5" x14ac:dyDescent="0.25">
      <c r="A3685">
        <v>48000258</v>
      </c>
      <c r="B3685" t="s">
        <v>6110</v>
      </c>
      <c r="C3685" t="s">
        <v>6110</v>
      </c>
      <c r="D3685" t="s">
        <v>6110</v>
      </c>
      <c r="E3685" t="s">
        <v>6110</v>
      </c>
    </row>
    <row r="3686" spans="1:5" x14ac:dyDescent="0.25">
      <c r="A3686">
        <v>48000259</v>
      </c>
      <c r="B3686" t="s">
        <v>6111</v>
      </c>
      <c r="C3686" t="s">
        <v>6111</v>
      </c>
      <c r="D3686" t="s">
        <v>6111</v>
      </c>
      <c r="E3686" t="s">
        <v>6111</v>
      </c>
    </row>
    <row r="3687" spans="1:5" x14ac:dyDescent="0.25">
      <c r="A3687">
        <v>48000260</v>
      </c>
      <c r="B3687" t="s">
        <v>6112</v>
      </c>
      <c r="C3687" t="s">
        <v>6112</v>
      </c>
      <c r="D3687" t="s">
        <v>6112</v>
      </c>
      <c r="E3687" t="s">
        <v>6112</v>
      </c>
    </row>
    <row r="3688" spans="1:5" x14ac:dyDescent="0.25">
      <c r="A3688">
        <v>48000261</v>
      </c>
      <c r="B3688" t="s">
        <v>6113</v>
      </c>
      <c r="C3688" t="s">
        <v>6113</v>
      </c>
      <c r="D3688" t="s">
        <v>6113</v>
      </c>
      <c r="E3688" t="s">
        <v>6113</v>
      </c>
    </row>
    <row r="3689" spans="1:5" x14ac:dyDescent="0.25">
      <c r="A3689">
        <v>48000262</v>
      </c>
      <c r="B3689" t="s">
        <v>6114</v>
      </c>
      <c r="C3689" t="s">
        <v>6114</v>
      </c>
      <c r="D3689" t="s">
        <v>6114</v>
      </c>
      <c r="E3689" t="s">
        <v>6114</v>
      </c>
    </row>
    <row r="3690" spans="1:5" x14ac:dyDescent="0.25">
      <c r="A3690">
        <v>48000263</v>
      </c>
      <c r="B3690" t="s">
        <v>6115</v>
      </c>
      <c r="C3690" t="s">
        <v>6115</v>
      </c>
      <c r="D3690" t="s">
        <v>6115</v>
      </c>
      <c r="E3690" t="s">
        <v>6115</v>
      </c>
    </row>
    <row r="3691" spans="1:5" x14ac:dyDescent="0.25">
      <c r="A3691">
        <v>48000264</v>
      </c>
      <c r="B3691" t="s">
        <v>6116</v>
      </c>
      <c r="C3691" t="s">
        <v>6116</v>
      </c>
      <c r="D3691" t="s">
        <v>6116</v>
      </c>
      <c r="E3691" t="s">
        <v>6116</v>
      </c>
    </row>
    <row r="3692" spans="1:5" x14ac:dyDescent="0.25">
      <c r="A3692">
        <v>48000265</v>
      </c>
      <c r="B3692" t="s">
        <v>6117</v>
      </c>
      <c r="C3692" t="s">
        <v>6117</v>
      </c>
      <c r="D3692" t="s">
        <v>6117</v>
      </c>
      <c r="E3692" t="s">
        <v>6117</v>
      </c>
    </row>
    <row r="3693" spans="1:5" x14ac:dyDescent="0.25">
      <c r="A3693">
        <v>48000266</v>
      </c>
      <c r="B3693" t="s">
        <v>6118</v>
      </c>
      <c r="C3693" t="s">
        <v>6118</v>
      </c>
      <c r="D3693" t="s">
        <v>6118</v>
      </c>
      <c r="E3693" t="s">
        <v>6118</v>
      </c>
    </row>
    <row r="3694" spans="1:5" x14ac:dyDescent="0.25">
      <c r="A3694">
        <v>48000267</v>
      </c>
      <c r="B3694" t="s">
        <v>6119</v>
      </c>
      <c r="C3694" t="s">
        <v>6119</v>
      </c>
      <c r="D3694" t="s">
        <v>6119</v>
      </c>
      <c r="E3694" t="s">
        <v>6119</v>
      </c>
    </row>
    <row r="3695" spans="1:5" x14ac:dyDescent="0.25">
      <c r="A3695">
        <v>48000268</v>
      </c>
      <c r="B3695" t="s">
        <v>6120</v>
      </c>
      <c r="C3695" t="s">
        <v>6120</v>
      </c>
      <c r="D3695" t="s">
        <v>6120</v>
      </c>
      <c r="E3695" t="s">
        <v>6120</v>
      </c>
    </row>
    <row r="3696" spans="1:5" x14ac:dyDescent="0.25">
      <c r="A3696">
        <v>48000269</v>
      </c>
      <c r="B3696" t="s">
        <v>6121</v>
      </c>
      <c r="C3696" t="s">
        <v>6121</v>
      </c>
      <c r="D3696" t="s">
        <v>6121</v>
      </c>
      <c r="E3696" t="s">
        <v>6121</v>
      </c>
    </row>
    <row r="3697" spans="1:5" x14ac:dyDescent="0.25">
      <c r="A3697">
        <v>48000270</v>
      </c>
      <c r="B3697" t="s">
        <v>6122</v>
      </c>
      <c r="C3697" t="s">
        <v>6122</v>
      </c>
      <c r="D3697" t="s">
        <v>6122</v>
      </c>
      <c r="E3697" t="s">
        <v>6122</v>
      </c>
    </row>
    <row r="3698" spans="1:5" x14ac:dyDescent="0.25">
      <c r="A3698">
        <v>48000271</v>
      </c>
      <c r="B3698" t="s">
        <v>6123</v>
      </c>
      <c r="C3698" t="s">
        <v>6123</v>
      </c>
      <c r="D3698" t="s">
        <v>6123</v>
      </c>
      <c r="E3698" t="s">
        <v>6123</v>
      </c>
    </row>
    <row r="3699" spans="1:5" x14ac:dyDescent="0.25">
      <c r="A3699">
        <v>48000272</v>
      </c>
      <c r="B3699" t="s">
        <v>6124</v>
      </c>
      <c r="C3699" t="s">
        <v>6124</v>
      </c>
      <c r="D3699" t="s">
        <v>6124</v>
      </c>
      <c r="E3699" t="s">
        <v>6124</v>
      </c>
    </row>
    <row r="3700" spans="1:5" x14ac:dyDescent="0.25">
      <c r="A3700">
        <v>48000273</v>
      </c>
      <c r="B3700" t="s">
        <v>6125</v>
      </c>
      <c r="C3700" t="s">
        <v>6125</v>
      </c>
      <c r="D3700" t="s">
        <v>6125</v>
      </c>
      <c r="E3700" t="s">
        <v>6125</v>
      </c>
    </row>
    <row r="3701" spans="1:5" x14ac:dyDescent="0.25">
      <c r="A3701">
        <v>48000274</v>
      </c>
      <c r="B3701" t="s">
        <v>6126</v>
      </c>
      <c r="C3701" t="s">
        <v>6126</v>
      </c>
      <c r="D3701" t="s">
        <v>6126</v>
      </c>
      <c r="E3701" t="s">
        <v>6126</v>
      </c>
    </row>
    <row r="3702" spans="1:5" x14ac:dyDescent="0.25">
      <c r="A3702">
        <v>48000275</v>
      </c>
      <c r="B3702" t="s">
        <v>6127</v>
      </c>
      <c r="C3702" t="s">
        <v>6127</v>
      </c>
      <c r="D3702" t="s">
        <v>6127</v>
      </c>
      <c r="E3702" t="s">
        <v>6127</v>
      </c>
    </row>
    <row r="3703" spans="1:5" x14ac:dyDescent="0.25">
      <c r="A3703">
        <v>48000276</v>
      </c>
      <c r="B3703" t="s">
        <v>6128</v>
      </c>
      <c r="C3703" t="s">
        <v>6128</v>
      </c>
      <c r="D3703" t="s">
        <v>6128</v>
      </c>
      <c r="E3703" t="s">
        <v>6128</v>
      </c>
    </row>
    <row r="3704" spans="1:5" x14ac:dyDescent="0.25">
      <c r="A3704">
        <v>48000277</v>
      </c>
      <c r="B3704" t="s">
        <v>6129</v>
      </c>
      <c r="C3704" t="s">
        <v>6129</v>
      </c>
      <c r="D3704" t="s">
        <v>6129</v>
      </c>
      <c r="E3704" t="s">
        <v>6129</v>
      </c>
    </row>
    <row r="3705" spans="1:5" x14ac:dyDescent="0.25">
      <c r="A3705">
        <v>48000278</v>
      </c>
      <c r="B3705" t="s">
        <v>6130</v>
      </c>
      <c r="C3705" t="s">
        <v>6130</v>
      </c>
      <c r="D3705" t="s">
        <v>6130</v>
      </c>
      <c r="E3705" t="s">
        <v>6130</v>
      </c>
    </row>
    <row r="3706" spans="1:5" x14ac:dyDescent="0.25">
      <c r="A3706">
        <v>48000279</v>
      </c>
      <c r="B3706" t="s">
        <v>6131</v>
      </c>
      <c r="C3706" t="s">
        <v>6131</v>
      </c>
      <c r="D3706" t="s">
        <v>6131</v>
      </c>
      <c r="E3706" t="s">
        <v>6131</v>
      </c>
    </row>
    <row r="3707" spans="1:5" x14ac:dyDescent="0.25">
      <c r="A3707">
        <v>48000280</v>
      </c>
      <c r="B3707" t="s">
        <v>6132</v>
      </c>
      <c r="C3707" t="s">
        <v>6132</v>
      </c>
      <c r="D3707" t="s">
        <v>6132</v>
      </c>
      <c r="E3707" t="s">
        <v>6132</v>
      </c>
    </row>
    <row r="3708" spans="1:5" x14ac:dyDescent="0.25">
      <c r="A3708">
        <v>48000281</v>
      </c>
      <c r="B3708" t="s">
        <v>6133</v>
      </c>
      <c r="C3708" t="s">
        <v>6133</v>
      </c>
      <c r="D3708" t="s">
        <v>6133</v>
      </c>
      <c r="E3708" t="s">
        <v>6133</v>
      </c>
    </row>
    <row r="3709" spans="1:5" x14ac:dyDescent="0.25">
      <c r="A3709">
        <v>48000282</v>
      </c>
      <c r="B3709" t="s">
        <v>6134</v>
      </c>
      <c r="C3709" t="s">
        <v>6134</v>
      </c>
      <c r="D3709" t="s">
        <v>6134</v>
      </c>
      <c r="E3709" t="s">
        <v>6134</v>
      </c>
    </row>
    <row r="3710" spans="1:5" x14ac:dyDescent="0.25">
      <c r="A3710">
        <v>48000283</v>
      </c>
      <c r="B3710" t="s">
        <v>6135</v>
      </c>
      <c r="C3710" t="s">
        <v>6135</v>
      </c>
      <c r="D3710" t="s">
        <v>6135</v>
      </c>
      <c r="E3710" t="s">
        <v>6135</v>
      </c>
    </row>
    <row r="3711" spans="1:5" x14ac:dyDescent="0.25">
      <c r="A3711">
        <v>48000284</v>
      </c>
      <c r="B3711" t="s">
        <v>6136</v>
      </c>
      <c r="C3711" t="s">
        <v>6136</v>
      </c>
      <c r="D3711" t="s">
        <v>6136</v>
      </c>
      <c r="E3711" t="s">
        <v>6136</v>
      </c>
    </row>
    <row r="3712" spans="1:5" x14ac:dyDescent="0.25">
      <c r="A3712">
        <v>48000285</v>
      </c>
      <c r="B3712" t="s">
        <v>6137</v>
      </c>
      <c r="C3712" t="s">
        <v>6137</v>
      </c>
      <c r="D3712" t="s">
        <v>6137</v>
      </c>
      <c r="E3712" t="s">
        <v>6137</v>
      </c>
    </row>
    <row r="3713" spans="1:5" x14ac:dyDescent="0.25">
      <c r="A3713">
        <v>48000286</v>
      </c>
      <c r="B3713" t="s">
        <v>6138</v>
      </c>
      <c r="C3713" t="s">
        <v>6138</v>
      </c>
      <c r="D3713" t="s">
        <v>6138</v>
      </c>
      <c r="E3713" t="s">
        <v>6138</v>
      </c>
    </row>
    <row r="3714" spans="1:5" x14ac:dyDescent="0.25">
      <c r="A3714">
        <v>48000287</v>
      </c>
      <c r="B3714" t="s">
        <v>6139</v>
      </c>
      <c r="C3714" t="s">
        <v>6139</v>
      </c>
      <c r="D3714" t="s">
        <v>6139</v>
      </c>
      <c r="E3714" t="s">
        <v>6139</v>
      </c>
    </row>
    <row r="3715" spans="1:5" x14ac:dyDescent="0.25">
      <c r="A3715">
        <v>48000288</v>
      </c>
      <c r="B3715" t="s">
        <v>6140</v>
      </c>
      <c r="C3715" t="s">
        <v>6140</v>
      </c>
      <c r="D3715" t="s">
        <v>6140</v>
      </c>
      <c r="E3715" t="s">
        <v>6140</v>
      </c>
    </row>
    <row r="3716" spans="1:5" x14ac:dyDescent="0.25">
      <c r="A3716">
        <v>48000289</v>
      </c>
      <c r="B3716" t="s">
        <v>6141</v>
      </c>
      <c r="C3716" t="s">
        <v>6141</v>
      </c>
      <c r="D3716" t="s">
        <v>6141</v>
      </c>
      <c r="E3716" t="s">
        <v>6141</v>
      </c>
    </row>
    <row r="3717" spans="1:5" x14ac:dyDescent="0.25">
      <c r="A3717">
        <v>48000290</v>
      </c>
      <c r="B3717" t="s">
        <v>6142</v>
      </c>
      <c r="C3717" t="s">
        <v>6142</v>
      </c>
      <c r="D3717" t="s">
        <v>6142</v>
      </c>
      <c r="E3717" t="s">
        <v>6142</v>
      </c>
    </row>
    <row r="3718" spans="1:5" x14ac:dyDescent="0.25">
      <c r="A3718">
        <v>48000291</v>
      </c>
      <c r="B3718" t="s">
        <v>6143</v>
      </c>
      <c r="C3718" t="s">
        <v>6143</v>
      </c>
      <c r="D3718" t="s">
        <v>6143</v>
      </c>
      <c r="E3718" t="s">
        <v>6143</v>
      </c>
    </row>
    <row r="3719" spans="1:5" x14ac:dyDescent="0.25">
      <c r="A3719">
        <v>48000292</v>
      </c>
      <c r="B3719" t="s">
        <v>6144</v>
      </c>
      <c r="C3719" t="s">
        <v>6144</v>
      </c>
      <c r="D3719" t="s">
        <v>6144</v>
      </c>
      <c r="E3719" t="s">
        <v>6144</v>
      </c>
    </row>
    <row r="3720" spans="1:5" x14ac:dyDescent="0.25">
      <c r="A3720">
        <v>48000293</v>
      </c>
      <c r="B3720" t="s">
        <v>6145</v>
      </c>
      <c r="C3720" t="s">
        <v>6145</v>
      </c>
      <c r="D3720" t="s">
        <v>6145</v>
      </c>
      <c r="E3720" t="s">
        <v>6145</v>
      </c>
    </row>
    <row r="3721" spans="1:5" x14ac:dyDescent="0.25">
      <c r="A3721">
        <v>48000294</v>
      </c>
      <c r="B3721" t="s">
        <v>6146</v>
      </c>
      <c r="C3721" t="s">
        <v>6146</v>
      </c>
      <c r="D3721" t="s">
        <v>6146</v>
      </c>
      <c r="E3721" t="s">
        <v>6146</v>
      </c>
    </row>
    <row r="3722" spans="1:5" x14ac:dyDescent="0.25">
      <c r="A3722">
        <v>48000295</v>
      </c>
      <c r="B3722" t="s">
        <v>6147</v>
      </c>
      <c r="C3722" t="s">
        <v>6147</v>
      </c>
      <c r="D3722" t="s">
        <v>6147</v>
      </c>
      <c r="E3722" t="s">
        <v>6147</v>
      </c>
    </row>
    <row r="3723" spans="1:5" x14ac:dyDescent="0.25">
      <c r="A3723">
        <v>48000296</v>
      </c>
      <c r="B3723" t="s">
        <v>6148</v>
      </c>
      <c r="C3723" t="s">
        <v>6148</v>
      </c>
      <c r="D3723" t="s">
        <v>6148</v>
      </c>
      <c r="E3723" t="s">
        <v>6148</v>
      </c>
    </row>
    <row r="3724" spans="1:5" x14ac:dyDescent="0.25">
      <c r="A3724">
        <v>48000297</v>
      </c>
      <c r="B3724" t="s">
        <v>6149</v>
      </c>
      <c r="C3724" t="s">
        <v>6149</v>
      </c>
      <c r="D3724" t="s">
        <v>6149</v>
      </c>
      <c r="E3724" t="s">
        <v>6149</v>
      </c>
    </row>
    <row r="3725" spans="1:5" x14ac:dyDescent="0.25">
      <c r="A3725">
        <v>48000298</v>
      </c>
      <c r="B3725" t="s">
        <v>6150</v>
      </c>
      <c r="C3725" t="s">
        <v>6150</v>
      </c>
      <c r="D3725" t="s">
        <v>6150</v>
      </c>
      <c r="E3725" t="s">
        <v>6150</v>
      </c>
    </row>
    <row r="3726" spans="1:5" x14ac:dyDescent="0.25">
      <c r="A3726">
        <v>48000299</v>
      </c>
      <c r="B3726" t="s">
        <v>6151</v>
      </c>
      <c r="C3726" t="s">
        <v>6151</v>
      </c>
      <c r="D3726" t="s">
        <v>6151</v>
      </c>
      <c r="E3726" t="s">
        <v>6151</v>
      </c>
    </row>
    <row r="3727" spans="1:5" x14ac:dyDescent="0.25">
      <c r="A3727">
        <v>48000300</v>
      </c>
      <c r="B3727" t="s">
        <v>6152</v>
      </c>
      <c r="C3727" t="s">
        <v>6152</v>
      </c>
      <c r="D3727" t="s">
        <v>6152</v>
      </c>
      <c r="E3727" t="s">
        <v>6152</v>
      </c>
    </row>
    <row r="3728" spans="1:5" x14ac:dyDescent="0.25">
      <c r="A3728">
        <v>48000301</v>
      </c>
      <c r="B3728" t="s">
        <v>6152</v>
      </c>
      <c r="C3728" t="s">
        <v>6152</v>
      </c>
      <c r="D3728" t="s">
        <v>6152</v>
      </c>
      <c r="E3728" t="s">
        <v>6152</v>
      </c>
    </row>
    <row r="3729" spans="1:5" x14ac:dyDescent="0.25">
      <c r="A3729">
        <v>48000302</v>
      </c>
      <c r="B3729" t="s">
        <v>6153</v>
      </c>
      <c r="C3729" t="s">
        <v>6153</v>
      </c>
      <c r="D3729" t="s">
        <v>6153</v>
      </c>
      <c r="E3729" t="s">
        <v>6153</v>
      </c>
    </row>
    <row r="3730" spans="1:5" x14ac:dyDescent="0.25">
      <c r="A3730">
        <v>48000303</v>
      </c>
      <c r="B3730" t="s">
        <v>6154</v>
      </c>
      <c r="C3730" t="s">
        <v>6154</v>
      </c>
      <c r="D3730" t="s">
        <v>6154</v>
      </c>
      <c r="E3730" t="s">
        <v>6154</v>
      </c>
    </row>
    <row r="3731" spans="1:5" x14ac:dyDescent="0.25">
      <c r="A3731">
        <v>48000304</v>
      </c>
      <c r="B3731" t="s">
        <v>6154</v>
      </c>
      <c r="C3731" t="s">
        <v>6154</v>
      </c>
      <c r="D3731" t="s">
        <v>6154</v>
      </c>
      <c r="E3731" t="s">
        <v>6154</v>
      </c>
    </row>
    <row r="3732" spans="1:5" x14ac:dyDescent="0.25">
      <c r="A3732">
        <v>48000305</v>
      </c>
      <c r="B3732" t="s">
        <v>6155</v>
      </c>
      <c r="C3732" t="s">
        <v>6155</v>
      </c>
      <c r="D3732" t="s">
        <v>6155</v>
      </c>
      <c r="E3732" t="s">
        <v>6155</v>
      </c>
    </row>
    <row r="3733" spans="1:5" x14ac:dyDescent="0.25">
      <c r="A3733">
        <v>48000306</v>
      </c>
      <c r="B3733" t="s">
        <v>6156</v>
      </c>
      <c r="C3733" t="s">
        <v>6156</v>
      </c>
      <c r="D3733" t="s">
        <v>6156</v>
      </c>
      <c r="E3733" t="s">
        <v>6156</v>
      </c>
    </row>
    <row r="3734" spans="1:5" x14ac:dyDescent="0.25">
      <c r="A3734">
        <v>48000307</v>
      </c>
      <c r="B3734" t="s">
        <v>6157</v>
      </c>
      <c r="C3734" t="s">
        <v>6157</v>
      </c>
      <c r="D3734" t="s">
        <v>6157</v>
      </c>
      <c r="E3734" t="s">
        <v>6157</v>
      </c>
    </row>
    <row r="3735" spans="1:5" x14ac:dyDescent="0.25">
      <c r="A3735">
        <v>48000308</v>
      </c>
      <c r="B3735" t="s">
        <v>6158</v>
      </c>
      <c r="C3735" t="s">
        <v>6158</v>
      </c>
      <c r="D3735" t="s">
        <v>6158</v>
      </c>
      <c r="E3735" t="s">
        <v>6158</v>
      </c>
    </row>
    <row r="3736" spans="1:5" x14ac:dyDescent="0.25">
      <c r="A3736">
        <v>48000309</v>
      </c>
      <c r="B3736" t="s">
        <v>6159</v>
      </c>
      <c r="C3736" t="s">
        <v>6159</v>
      </c>
      <c r="D3736" t="s">
        <v>6159</v>
      </c>
      <c r="E3736" t="s">
        <v>6159</v>
      </c>
    </row>
    <row r="3737" spans="1:5" x14ac:dyDescent="0.25">
      <c r="A3737">
        <v>48000310</v>
      </c>
      <c r="B3737" t="s">
        <v>6160</v>
      </c>
      <c r="C3737" t="s">
        <v>6161</v>
      </c>
      <c r="D3737" t="s">
        <v>6161</v>
      </c>
      <c r="E3737" t="s">
        <v>6160</v>
      </c>
    </row>
    <row r="3738" spans="1:5" x14ac:dyDescent="0.25">
      <c r="A3738">
        <v>48000311</v>
      </c>
      <c r="B3738" t="s">
        <v>6162</v>
      </c>
      <c r="C3738" t="s">
        <v>6162</v>
      </c>
      <c r="D3738" t="s">
        <v>6162</v>
      </c>
      <c r="E3738" t="s">
        <v>6162</v>
      </c>
    </row>
    <row r="3739" spans="1:5" x14ac:dyDescent="0.25">
      <c r="A3739">
        <v>48000312</v>
      </c>
      <c r="B3739" t="s">
        <v>6163</v>
      </c>
      <c r="C3739" t="s">
        <v>6163</v>
      </c>
      <c r="D3739" t="s">
        <v>6163</v>
      </c>
      <c r="E3739" t="s">
        <v>6163</v>
      </c>
    </row>
    <row r="3740" spans="1:5" x14ac:dyDescent="0.25">
      <c r="A3740">
        <v>48000313</v>
      </c>
      <c r="B3740" t="s">
        <v>6164</v>
      </c>
      <c r="C3740" t="s">
        <v>6164</v>
      </c>
      <c r="D3740" t="s">
        <v>6164</v>
      </c>
      <c r="E3740" t="s">
        <v>6164</v>
      </c>
    </row>
    <row r="3741" spans="1:5" x14ac:dyDescent="0.25">
      <c r="A3741">
        <v>48000314</v>
      </c>
      <c r="B3741" t="s">
        <v>6165</v>
      </c>
      <c r="C3741" t="s">
        <v>6165</v>
      </c>
      <c r="D3741" t="s">
        <v>6165</v>
      </c>
      <c r="E3741" t="s">
        <v>6165</v>
      </c>
    </row>
    <row r="3742" spans="1:5" x14ac:dyDescent="0.25">
      <c r="A3742">
        <v>48000315</v>
      </c>
      <c r="B3742" t="s">
        <v>6166</v>
      </c>
      <c r="C3742" t="s">
        <v>6166</v>
      </c>
      <c r="D3742" t="s">
        <v>6166</v>
      </c>
      <c r="E3742" t="s">
        <v>6166</v>
      </c>
    </row>
    <row r="3743" spans="1:5" x14ac:dyDescent="0.25">
      <c r="A3743">
        <v>48000316</v>
      </c>
      <c r="B3743" t="s">
        <v>6167</v>
      </c>
      <c r="C3743" t="s">
        <v>6167</v>
      </c>
      <c r="D3743" t="s">
        <v>6167</v>
      </c>
      <c r="E3743" t="s">
        <v>6167</v>
      </c>
    </row>
    <row r="3744" spans="1:5" x14ac:dyDescent="0.25">
      <c r="A3744">
        <v>48000317</v>
      </c>
      <c r="B3744" t="s">
        <v>6168</v>
      </c>
      <c r="C3744" t="s">
        <v>6168</v>
      </c>
      <c r="D3744" t="s">
        <v>6168</v>
      </c>
      <c r="E3744" t="s">
        <v>6168</v>
      </c>
    </row>
    <row r="3745" spans="1:5" x14ac:dyDescent="0.25">
      <c r="A3745">
        <v>48000318</v>
      </c>
      <c r="B3745" t="s">
        <v>6169</v>
      </c>
      <c r="C3745" t="s">
        <v>6170</v>
      </c>
      <c r="D3745" t="s">
        <v>6170</v>
      </c>
      <c r="E3745" t="s">
        <v>6169</v>
      </c>
    </row>
    <row r="3746" spans="1:5" x14ac:dyDescent="0.25">
      <c r="A3746">
        <v>48000319</v>
      </c>
      <c r="B3746" t="s">
        <v>6171</v>
      </c>
      <c r="C3746" t="s">
        <v>6172</v>
      </c>
      <c r="D3746" t="s">
        <v>6172</v>
      </c>
      <c r="E3746" t="s">
        <v>6171</v>
      </c>
    </row>
    <row r="3747" spans="1:5" x14ac:dyDescent="0.25">
      <c r="A3747">
        <v>48000320</v>
      </c>
      <c r="B3747" t="s">
        <v>6173</v>
      </c>
      <c r="C3747" t="s">
        <v>6173</v>
      </c>
      <c r="D3747" t="s">
        <v>6173</v>
      </c>
      <c r="E3747" t="s">
        <v>6173</v>
      </c>
    </row>
    <row r="3748" spans="1:5" x14ac:dyDescent="0.25">
      <c r="A3748">
        <v>48000321</v>
      </c>
      <c r="B3748" t="s">
        <v>6174</v>
      </c>
      <c r="C3748" t="s">
        <v>6174</v>
      </c>
      <c r="D3748" t="s">
        <v>6174</v>
      </c>
      <c r="E3748" t="s">
        <v>6174</v>
      </c>
    </row>
    <row r="3749" spans="1:5" x14ac:dyDescent="0.25">
      <c r="A3749">
        <v>48000322</v>
      </c>
      <c r="B3749" t="s">
        <v>6175</v>
      </c>
      <c r="C3749" t="s">
        <v>6175</v>
      </c>
      <c r="D3749" t="s">
        <v>6175</v>
      </c>
      <c r="E3749" t="s">
        <v>6175</v>
      </c>
    </row>
    <row r="3750" spans="1:5" x14ac:dyDescent="0.25">
      <c r="A3750">
        <v>48000323</v>
      </c>
      <c r="B3750" t="s">
        <v>6176</v>
      </c>
      <c r="C3750" t="s">
        <v>6176</v>
      </c>
      <c r="D3750" t="s">
        <v>6176</v>
      </c>
      <c r="E3750" t="s">
        <v>6176</v>
      </c>
    </row>
    <row r="3751" spans="1:5" x14ac:dyDescent="0.25">
      <c r="A3751">
        <v>48000324</v>
      </c>
      <c r="B3751" t="s">
        <v>6177</v>
      </c>
      <c r="C3751" t="s">
        <v>6177</v>
      </c>
      <c r="D3751" t="s">
        <v>6177</v>
      </c>
      <c r="E3751" t="s">
        <v>6177</v>
      </c>
    </row>
    <row r="3752" spans="1:5" x14ac:dyDescent="0.25">
      <c r="A3752">
        <v>48000333</v>
      </c>
      <c r="B3752" t="s">
        <v>6178</v>
      </c>
      <c r="C3752" t="s">
        <v>6178</v>
      </c>
      <c r="D3752" t="s">
        <v>6178</v>
      </c>
      <c r="E3752" t="s">
        <v>6178</v>
      </c>
    </row>
    <row r="3753" spans="1:5" x14ac:dyDescent="0.25">
      <c r="A3753">
        <v>48000334</v>
      </c>
      <c r="B3753" t="s">
        <v>6179</v>
      </c>
      <c r="C3753" t="s">
        <v>6179</v>
      </c>
      <c r="D3753" t="s">
        <v>6179</v>
      </c>
      <c r="E3753" t="s">
        <v>6179</v>
      </c>
    </row>
    <row r="3754" spans="1:5" x14ac:dyDescent="0.25">
      <c r="A3754">
        <v>48000336</v>
      </c>
      <c r="B3754" t="s">
        <v>6180</v>
      </c>
      <c r="C3754" t="s">
        <v>6181</v>
      </c>
      <c r="D3754" t="s">
        <v>6181</v>
      </c>
      <c r="E3754" t="s">
        <v>6180</v>
      </c>
    </row>
    <row r="3755" spans="1:5" x14ac:dyDescent="0.25">
      <c r="A3755">
        <v>48000337</v>
      </c>
      <c r="B3755" t="s">
        <v>6182</v>
      </c>
      <c r="C3755" t="s">
        <v>6182</v>
      </c>
      <c r="D3755" t="s">
        <v>6182</v>
      </c>
      <c r="E3755" t="s">
        <v>6182</v>
      </c>
    </row>
    <row r="3756" spans="1:5" x14ac:dyDescent="0.25">
      <c r="A3756">
        <v>48000338</v>
      </c>
      <c r="B3756" t="s">
        <v>6183</v>
      </c>
      <c r="C3756" t="s">
        <v>6183</v>
      </c>
      <c r="D3756" t="s">
        <v>6183</v>
      </c>
      <c r="E3756" t="s">
        <v>6183</v>
      </c>
    </row>
    <row r="3757" spans="1:5" x14ac:dyDescent="0.25">
      <c r="A3757">
        <v>48000371</v>
      </c>
      <c r="B3757" t="s">
        <v>6184</v>
      </c>
      <c r="C3757" t="s">
        <v>6184</v>
      </c>
      <c r="D3757" t="s">
        <v>6184</v>
      </c>
      <c r="E3757" t="s">
        <v>6184</v>
      </c>
    </row>
    <row r="3758" spans="1:5" x14ac:dyDescent="0.25">
      <c r="A3758">
        <v>48000379</v>
      </c>
      <c r="B3758" t="s">
        <v>6108</v>
      </c>
      <c r="C3758" t="s">
        <v>6108</v>
      </c>
      <c r="D3758" t="s">
        <v>6108</v>
      </c>
      <c r="E3758" t="s">
        <v>6108</v>
      </c>
    </row>
    <row r="3759" spans="1:5" x14ac:dyDescent="0.25">
      <c r="A3759">
        <v>48000382</v>
      </c>
      <c r="B3759" t="s">
        <v>6185</v>
      </c>
      <c r="C3759" t="s">
        <v>6186</v>
      </c>
      <c r="D3759" t="s">
        <v>6186</v>
      </c>
      <c r="E3759" t="s">
        <v>6185</v>
      </c>
    </row>
    <row r="3760" spans="1:5" x14ac:dyDescent="0.25">
      <c r="A3760">
        <v>48000383</v>
      </c>
      <c r="B3760" t="s">
        <v>6187</v>
      </c>
      <c r="C3760" t="s">
        <v>6187</v>
      </c>
      <c r="D3760" t="s">
        <v>6187</v>
      </c>
      <c r="E3760" t="s">
        <v>6187</v>
      </c>
    </row>
    <row r="3761" spans="1:5" x14ac:dyDescent="0.25">
      <c r="A3761">
        <v>48000384</v>
      </c>
      <c r="B3761" t="s">
        <v>6188</v>
      </c>
      <c r="C3761" t="s">
        <v>6188</v>
      </c>
      <c r="D3761" t="s">
        <v>6188</v>
      </c>
      <c r="E3761" t="s">
        <v>6188</v>
      </c>
    </row>
    <row r="3762" spans="1:5" x14ac:dyDescent="0.25">
      <c r="A3762">
        <v>48000385</v>
      </c>
      <c r="B3762" t="s">
        <v>6189</v>
      </c>
      <c r="C3762" t="s">
        <v>6189</v>
      </c>
      <c r="D3762" t="s">
        <v>6189</v>
      </c>
      <c r="E3762" t="s">
        <v>6189</v>
      </c>
    </row>
    <row r="3763" spans="1:5" x14ac:dyDescent="0.25">
      <c r="A3763">
        <v>48000386</v>
      </c>
      <c r="B3763" t="s">
        <v>6190</v>
      </c>
      <c r="C3763" t="s">
        <v>6190</v>
      </c>
      <c r="D3763" t="s">
        <v>6190</v>
      </c>
      <c r="E3763" t="s">
        <v>6190</v>
      </c>
    </row>
    <row r="3764" spans="1:5" x14ac:dyDescent="0.25">
      <c r="A3764">
        <v>48000387</v>
      </c>
      <c r="B3764" t="s">
        <v>6191</v>
      </c>
      <c r="C3764" t="s">
        <v>6192</v>
      </c>
      <c r="D3764" t="s">
        <v>6192</v>
      </c>
      <c r="E3764" t="s">
        <v>6191</v>
      </c>
    </row>
    <row r="3765" spans="1:5" x14ac:dyDescent="0.25">
      <c r="A3765">
        <v>48000388</v>
      </c>
      <c r="B3765" t="s">
        <v>6191</v>
      </c>
      <c r="C3765" t="s">
        <v>6193</v>
      </c>
      <c r="D3765" t="s">
        <v>6193</v>
      </c>
      <c r="E3765" t="s">
        <v>6191</v>
      </c>
    </row>
    <row r="3766" spans="1:5" x14ac:dyDescent="0.25">
      <c r="A3766">
        <v>48000389</v>
      </c>
      <c r="B3766" t="s">
        <v>6194</v>
      </c>
      <c r="C3766" t="s">
        <v>6195</v>
      </c>
      <c r="D3766" t="s">
        <v>6195</v>
      </c>
      <c r="E3766" t="s">
        <v>6194</v>
      </c>
    </row>
    <row r="3767" spans="1:5" x14ac:dyDescent="0.25">
      <c r="A3767">
        <v>48000390</v>
      </c>
      <c r="B3767" t="s">
        <v>6194</v>
      </c>
      <c r="C3767" t="s">
        <v>6196</v>
      </c>
      <c r="D3767" t="s">
        <v>6196</v>
      </c>
      <c r="E3767" t="s">
        <v>6194</v>
      </c>
    </row>
    <row r="3768" spans="1:5" x14ac:dyDescent="0.25">
      <c r="A3768">
        <v>48000391</v>
      </c>
      <c r="B3768" t="s">
        <v>6197</v>
      </c>
      <c r="C3768" t="s">
        <v>6198</v>
      </c>
      <c r="D3768" t="s">
        <v>6198</v>
      </c>
      <c r="E3768" t="s">
        <v>6197</v>
      </c>
    </row>
    <row r="3769" spans="1:5" x14ac:dyDescent="0.25">
      <c r="A3769">
        <v>48000392</v>
      </c>
      <c r="B3769" t="s">
        <v>6197</v>
      </c>
      <c r="C3769" t="s">
        <v>6199</v>
      </c>
      <c r="D3769" t="s">
        <v>6199</v>
      </c>
      <c r="E3769" t="s">
        <v>6197</v>
      </c>
    </row>
    <row r="3770" spans="1:5" x14ac:dyDescent="0.25">
      <c r="A3770">
        <v>48000393</v>
      </c>
      <c r="B3770" t="s">
        <v>6200</v>
      </c>
      <c r="C3770" t="s">
        <v>6201</v>
      </c>
      <c r="D3770" t="s">
        <v>6201</v>
      </c>
      <c r="E3770" t="s">
        <v>6200</v>
      </c>
    </row>
    <row r="3771" spans="1:5" x14ac:dyDescent="0.25">
      <c r="A3771">
        <v>48000394</v>
      </c>
      <c r="B3771" t="s">
        <v>6200</v>
      </c>
      <c r="C3771" t="s">
        <v>6202</v>
      </c>
      <c r="D3771" t="s">
        <v>6202</v>
      </c>
      <c r="E3771" t="s">
        <v>6200</v>
      </c>
    </row>
    <row r="3772" spans="1:5" x14ac:dyDescent="0.25">
      <c r="A3772">
        <v>48000395</v>
      </c>
      <c r="B3772" t="s">
        <v>6203</v>
      </c>
      <c r="C3772" t="s">
        <v>6204</v>
      </c>
      <c r="D3772" t="s">
        <v>6204</v>
      </c>
      <c r="E3772" t="s">
        <v>6203</v>
      </c>
    </row>
    <row r="3773" spans="1:5" x14ac:dyDescent="0.25">
      <c r="A3773">
        <v>48000396</v>
      </c>
      <c r="B3773" t="s">
        <v>6203</v>
      </c>
      <c r="C3773" t="s">
        <v>6205</v>
      </c>
      <c r="D3773" t="s">
        <v>6205</v>
      </c>
      <c r="E3773" t="s">
        <v>6203</v>
      </c>
    </row>
    <row r="3774" spans="1:5" x14ac:dyDescent="0.25">
      <c r="A3774">
        <v>48000397</v>
      </c>
      <c r="B3774" t="s">
        <v>6206</v>
      </c>
      <c r="C3774" t="s">
        <v>6206</v>
      </c>
      <c r="D3774" t="s">
        <v>6206</v>
      </c>
      <c r="E3774" t="s">
        <v>6206</v>
      </c>
    </row>
    <row r="3775" spans="1:5" x14ac:dyDescent="0.25">
      <c r="A3775">
        <v>48000398</v>
      </c>
      <c r="B3775" t="s">
        <v>6207</v>
      </c>
      <c r="C3775" t="s">
        <v>6208</v>
      </c>
      <c r="D3775" t="s">
        <v>6208</v>
      </c>
      <c r="E3775" t="s">
        <v>6207</v>
      </c>
    </row>
    <row r="3776" spans="1:5" x14ac:dyDescent="0.25">
      <c r="A3776">
        <v>48000399</v>
      </c>
      <c r="B3776" t="s">
        <v>6209</v>
      </c>
      <c r="C3776" t="s">
        <v>6210</v>
      </c>
      <c r="D3776" t="s">
        <v>6210</v>
      </c>
      <c r="E3776" t="s">
        <v>6209</v>
      </c>
    </row>
    <row r="3777" spans="1:5" x14ac:dyDescent="0.25">
      <c r="A3777">
        <v>48000401</v>
      </c>
      <c r="B3777" t="s">
        <v>6211</v>
      </c>
      <c r="C3777" t="s">
        <v>6212</v>
      </c>
      <c r="D3777" t="s">
        <v>6212</v>
      </c>
      <c r="E3777" t="s">
        <v>6211</v>
      </c>
    </row>
    <row r="3778" spans="1:5" x14ac:dyDescent="0.25">
      <c r="A3778">
        <v>48000404</v>
      </c>
      <c r="B3778" t="s">
        <v>6213</v>
      </c>
      <c r="C3778" t="s">
        <v>6213</v>
      </c>
      <c r="D3778" t="s">
        <v>6213</v>
      </c>
      <c r="E3778" t="s">
        <v>6213</v>
      </c>
    </row>
    <row r="3779" spans="1:5" x14ac:dyDescent="0.25">
      <c r="A3779">
        <v>48000405</v>
      </c>
      <c r="B3779" t="s">
        <v>6214</v>
      </c>
      <c r="C3779" t="s">
        <v>6215</v>
      </c>
      <c r="D3779" t="s">
        <v>6215</v>
      </c>
      <c r="E3779" t="s">
        <v>6214</v>
      </c>
    </row>
    <row r="3780" spans="1:5" x14ac:dyDescent="0.25">
      <c r="A3780">
        <v>48000406</v>
      </c>
      <c r="B3780" t="s">
        <v>6216</v>
      </c>
      <c r="C3780" t="s">
        <v>6217</v>
      </c>
      <c r="D3780" t="s">
        <v>6217</v>
      </c>
      <c r="E3780" t="s">
        <v>6216</v>
      </c>
    </row>
    <row r="3781" spans="1:5" x14ac:dyDescent="0.25">
      <c r="A3781">
        <v>48000407</v>
      </c>
      <c r="B3781" t="s">
        <v>6218</v>
      </c>
      <c r="C3781" t="s">
        <v>6218</v>
      </c>
      <c r="D3781" t="s">
        <v>6218</v>
      </c>
      <c r="E3781" t="s">
        <v>6218</v>
      </c>
    </row>
    <row r="3782" spans="1:5" x14ac:dyDescent="0.25">
      <c r="A3782">
        <v>48000408</v>
      </c>
      <c r="B3782" t="s">
        <v>6219</v>
      </c>
      <c r="C3782" t="s">
        <v>6219</v>
      </c>
      <c r="D3782" t="s">
        <v>6219</v>
      </c>
      <c r="E3782" t="s">
        <v>6219</v>
      </c>
    </row>
    <row r="3783" spans="1:5" x14ac:dyDescent="0.25">
      <c r="A3783">
        <v>48000409</v>
      </c>
      <c r="B3783" t="s">
        <v>6220</v>
      </c>
      <c r="C3783" t="s">
        <v>6220</v>
      </c>
      <c r="D3783" t="s">
        <v>6220</v>
      </c>
      <c r="E3783" t="s">
        <v>6220</v>
      </c>
    </row>
    <row r="3784" spans="1:5" x14ac:dyDescent="0.25">
      <c r="A3784">
        <v>48000410</v>
      </c>
      <c r="B3784" t="s">
        <v>6221</v>
      </c>
      <c r="C3784" t="s">
        <v>6222</v>
      </c>
      <c r="D3784" t="s">
        <v>6222</v>
      </c>
      <c r="E3784" t="s">
        <v>6221</v>
      </c>
    </row>
    <row r="3785" spans="1:5" x14ac:dyDescent="0.25">
      <c r="A3785">
        <v>48000412</v>
      </c>
      <c r="B3785" t="s">
        <v>6223</v>
      </c>
      <c r="C3785" t="s">
        <v>6224</v>
      </c>
      <c r="D3785" t="s">
        <v>6224</v>
      </c>
      <c r="E3785" t="s">
        <v>6223</v>
      </c>
    </row>
    <row r="3786" spans="1:5" x14ac:dyDescent="0.25">
      <c r="A3786">
        <v>48000413</v>
      </c>
      <c r="B3786" t="s">
        <v>6225</v>
      </c>
      <c r="C3786" t="s">
        <v>6225</v>
      </c>
      <c r="D3786" t="s">
        <v>6225</v>
      </c>
      <c r="E3786" t="s">
        <v>6225</v>
      </c>
    </row>
    <row r="3787" spans="1:5" x14ac:dyDescent="0.25">
      <c r="A3787">
        <v>48000414</v>
      </c>
      <c r="B3787" t="s">
        <v>6226</v>
      </c>
      <c r="C3787" t="s">
        <v>6226</v>
      </c>
      <c r="D3787" t="s">
        <v>6226</v>
      </c>
      <c r="E3787" t="s">
        <v>6226</v>
      </c>
    </row>
    <row r="3788" spans="1:5" x14ac:dyDescent="0.25">
      <c r="A3788">
        <v>48000415</v>
      </c>
      <c r="B3788" t="s">
        <v>6227</v>
      </c>
      <c r="C3788" t="s">
        <v>6228</v>
      </c>
      <c r="D3788" t="s">
        <v>6228</v>
      </c>
      <c r="E3788" t="s">
        <v>6227</v>
      </c>
    </row>
    <row r="3789" spans="1:5" x14ac:dyDescent="0.25">
      <c r="A3789">
        <v>48000416</v>
      </c>
      <c r="B3789" t="s">
        <v>6229</v>
      </c>
      <c r="C3789" t="s">
        <v>6229</v>
      </c>
      <c r="D3789" t="s">
        <v>6229</v>
      </c>
      <c r="E3789" t="s">
        <v>6229</v>
      </c>
    </row>
    <row r="3790" spans="1:5" x14ac:dyDescent="0.25">
      <c r="A3790">
        <v>48000417</v>
      </c>
      <c r="B3790" t="s">
        <v>6230</v>
      </c>
      <c r="C3790" t="s">
        <v>6230</v>
      </c>
      <c r="D3790" t="s">
        <v>6230</v>
      </c>
      <c r="E3790" t="s">
        <v>6230</v>
      </c>
    </row>
    <row r="3791" spans="1:5" x14ac:dyDescent="0.25">
      <c r="A3791">
        <v>48000418</v>
      </c>
      <c r="B3791" t="s">
        <v>6231</v>
      </c>
      <c r="C3791" t="s">
        <v>6231</v>
      </c>
      <c r="D3791" t="s">
        <v>6231</v>
      </c>
      <c r="E3791" t="s">
        <v>6231</v>
      </c>
    </row>
    <row r="3792" spans="1:5" x14ac:dyDescent="0.25">
      <c r="A3792">
        <v>48000419</v>
      </c>
      <c r="B3792" t="s">
        <v>6232</v>
      </c>
      <c r="C3792" t="s">
        <v>6233</v>
      </c>
      <c r="D3792" t="s">
        <v>6233</v>
      </c>
      <c r="E3792" t="s">
        <v>6232</v>
      </c>
    </row>
    <row r="3793" spans="1:5" x14ac:dyDescent="0.25">
      <c r="A3793">
        <v>48000420</v>
      </c>
      <c r="B3793" t="s">
        <v>6234</v>
      </c>
      <c r="C3793" t="s">
        <v>6234</v>
      </c>
      <c r="D3793" t="s">
        <v>6234</v>
      </c>
      <c r="E3793" t="s">
        <v>6234</v>
      </c>
    </row>
    <row r="3794" spans="1:5" x14ac:dyDescent="0.25">
      <c r="A3794">
        <v>48000421</v>
      </c>
      <c r="B3794" t="s">
        <v>6235</v>
      </c>
      <c r="C3794" t="s">
        <v>6235</v>
      </c>
      <c r="D3794" t="s">
        <v>6235</v>
      </c>
      <c r="E3794" t="s">
        <v>6235</v>
      </c>
    </row>
    <row r="3795" spans="1:5" x14ac:dyDescent="0.25">
      <c r="A3795">
        <v>48000422</v>
      </c>
      <c r="B3795" t="s">
        <v>6236</v>
      </c>
      <c r="C3795" t="s">
        <v>6236</v>
      </c>
      <c r="D3795" t="s">
        <v>6236</v>
      </c>
      <c r="E3795" t="s">
        <v>6236</v>
      </c>
    </row>
    <row r="3796" spans="1:5" x14ac:dyDescent="0.25">
      <c r="A3796">
        <v>48000430</v>
      </c>
      <c r="B3796" t="s">
        <v>6237</v>
      </c>
      <c r="C3796" t="s">
        <v>6238</v>
      </c>
      <c r="D3796" t="s">
        <v>6238</v>
      </c>
      <c r="E3796" t="s">
        <v>6237</v>
      </c>
    </row>
    <row r="3797" spans="1:5" x14ac:dyDescent="0.25">
      <c r="A3797">
        <v>48000431</v>
      </c>
      <c r="B3797" t="s">
        <v>6239</v>
      </c>
      <c r="C3797" t="s">
        <v>6240</v>
      </c>
      <c r="D3797" t="s">
        <v>6240</v>
      </c>
      <c r="E3797" t="s">
        <v>6239</v>
      </c>
    </row>
    <row r="3798" spans="1:5" x14ac:dyDescent="0.25">
      <c r="A3798">
        <v>48000432</v>
      </c>
      <c r="B3798" t="s">
        <v>6241</v>
      </c>
      <c r="C3798" t="s">
        <v>6242</v>
      </c>
      <c r="D3798" t="s">
        <v>6242</v>
      </c>
      <c r="E3798" t="s">
        <v>6241</v>
      </c>
    </row>
    <row r="3799" spans="1:5" x14ac:dyDescent="0.25">
      <c r="A3799">
        <v>48000433</v>
      </c>
      <c r="B3799" t="s">
        <v>6243</v>
      </c>
      <c r="C3799" t="s">
        <v>6243</v>
      </c>
      <c r="D3799" t="s">
        <v>6243</v>
      </c>
      <c r="E3799" t="s">
        <v>6243</v>
      </c>
    </row>
    <row r="3800" spans="1:5" x14ac:dyDescent="0.25">
      <c r="A3800">
        <v>48000434</v>
      </c>
      <c r="B3800" t="s">
        <v>6244</v>
      </c>
      <c r="C3800" t="s">
        <v>6245</v>
      </c>
      <c r="D3800" t="s">
        <v>6245</v>
      </c>
      <c r="E3800" t="s">
        <v>6244</v>
      </c>
    </row>
    <row r="3801" spans="1:5" x14ac:dyDescent="0.25">
      <c r="A3801">
        <v>48000435</v>
      </c>
      <c r="B3801" t="s">
        <v>6246</v>
      </c>
      <c r="C3801" t="s">
        <v>6247</v>
      </c>
      <c r="D3801" t="s">
        <v>6247</v>
      </c>
      <c r="E3801" t="s">
        <v>6246</v>
      </c>
    </row>
    <row r="3802" spans="1:5" x14ac:dyDescent="0.25">
      <c r="A3802">
        <v>48000436</v>
      </c>
      <c r="B3802" t="s">
        <v>4255</v>
      </c>
      <c r="C3802" t="s">
        <v>4256</v>
      </c>
      <c r="D3802" t="s">
        <v>4256</v>
      </c>
      <c r="E3802" t="s">
        <v>4255</v>
      </c>
    </row>
    <row r="3803" spans="1:5" x14ac:dyDescent="0.25">
      <c r="A3803">
        <v>48000437</v>
      </c>
      <c r="B3803" t="s">
        <v>6248</v>
      </c>
      <c r="C3803" t="s">
        <v>6249</v>
      </c>
      <c r="D3803" t="s">
        <v>6249</v>
      </c>
      <c r="E3803" t="s">
        <v>6248</v>
      </c>
    </row>
    <row r="3804" spans="1:5" x14ac:dyDescent="0.25">
      <c r="A3804">
        <v>48000438</v>
      </c>
      <c r="B3804" t="s">
        <v>6250</v>
      </c>
      <c r="C3804" t="s">
        <v>6250</v>
      </c>
      <c r="D3804" t="s">
        <v>6250</v>
      </c>
      <c r="E3804" t="s">
        <v>6250</v>
      </c>
    </row>
    <row r="3805" spans="1:5" x14ac:dyDescent="0.25">
      <c r="A3805">
        <v>48000439</v>
      </c>
      <c r="B3805" t="s">
        <v>6251</v>
      </c>
      <c r="C3805" t="s">
        <v>6251</v>
      </c>
      <c r="D3805" t="s">
        <v>6251</v>
      </c>
      <c r="E3805" t="s">
        <v>6251</v>
      </c>
    </row>
    <row r="3806" spans="1:5" x14ac:dyDescent="0.25">
      <c r="A3806">
        <v>48000440</v>
      </c>
      <c r="B3806" t="s">
        <v>6252</v>
      </c>
      <c r="C3806" t="s">
        <v>6253</v>
      </c>
      <c r="D3806" t="s">
        <v>6253</v>
      </c>
      <c r="E3806" t="s">
        <v>6252</v>
      </c>
    </row>
    <row r="3807" spans="1:5" x14ac:dyDescent="0.25">
      <c r="A3807">
        <v>48000441</v>
      </c>
      <c r="B3807" t="s">
        <v>6253</v>
      </c>
      <c r="C3807" t="s">
        <v>6253</v>
      </c>
      <c r="D3807" t="s">
        <v>6253</v>
      </c>
      <c r="E3807" t="s">
        <v>6253</v>
      </c>
    </row>
    <row r="3808" spans="1:5" x14ac:dyDescent="0.25">
      <c r="A3808">
        <v>48000442</v>
      </c>
      <c r="B3808" t="s">
        <v>6254</v>
      </c>
      <c r="C3808" t="s">
        <v>6254</v>
      </c>
      <c r="D3808" t="s">
        <v>6254</v>
      </c>
      <c r="E3808" t="s">
        <v>6254</v>
      </c>
    </row>
    <row r="3809" spans="1:5" x14ac:dyDescent="0.25">
      <c r="A3809">
        <v>48000444</v>
      </c>
      <c r="B3809" t="s">
        <v>6255</v>
      </c>
      <c r="C3809" t="s">
        <v>6255</v>
      </c>
      <c r="D3809" t="s">
        <v>6255</v>
      </c>
      <c r="E3809" t="s">
        <v>6255</v>
      </c>
    </row>
    <row r="3810" spans="1:5" x14ac:dyDescent="0.25">
      <c r="A3810">
        <v>48000445</v>
      </c>
      <c r="B3810" t="s">
        <v>6256</v>
      </c>
      <c r="C3810" t="s">
        <v>6257</v>
      </c>
      <c r="D3810" t="s">
        <v>6257</v>
      </c>
      <c r="E3810" t="s">
        <v>6256</v>
      </c>
    </row>
    <row r="3811" spans="1:5" x14ac:dyDescent="0.25">
      <c r="A3811">
        <v>48000446</v>
      </c>
      <c r="B3811" t="s">
        <v>6258</v>
      </c>
      <c r="C3811" t="s">
        <v>6259</v>
      </c>
      <c r="D3811" t="s">
        <v>6259</v>
      </c>
      <c r="E3811" t="s">
        <v>6258</v>
      </c>
    </row>
    <row r="3812" spans="1:5" x14ac:dyDescent="0.25">
      <c r="A3812">
        <v>48000447</v>
      </c>
      <c r="B3812" t="s">
        <v>6260</v>
      </c>
      <c r="C3812" t="s">
        <v>6260</v>
      </c>
      <c r="D3812" t="s">
        <v>6260</v>
      </c>
      <c r="E3812" t="s">
        <v>6260</v>
      </c>
    </row>
    <row r="3813" spans="1:5" x14ac:dyDescent="0.25">
      <c r="A3813">
        <v>48000448</v>
      </c>
      <c r="B3813" t="s">
        <v>6261</v>
      </c>
      <c r="C3813" t="s">
        <v>6261</v>
      </c>
      <c r="D3813" t="s">
        <v>6261</v>
      </c>
      <c r="E3813" t="s">
        <v>6261</v>
      </c>
    </row>
    <row r="3814" spans="1:5" x14ac:dyDescent="0.25">
      <c r="A3814">
        <v>48000449</v>
      </c>
      <c r="B3814" t="s">
        <v>6262</v>
      </c>
      <c r="C3814" t="s">
        <v>6263</v>
      </c>
      <c r="D3814" t="s">
        <v>6263</v>
      </c>
      <c r="E3814" t="s">
        <v>6262</v>
      </c>
    </row>
    <row r="3815" spans="1:5" x14ac:dyDescent="0.25">
      <c r="A3815">
        <v>48000450</v>
      </c>
      <c r="B3815" t="s">
        <v>6264</v>
      </c>
      <c r="C3815" t="s">
        <v>6265</v>
      </c>
      <c r="D3815" t="s">
        <v>6265</v>
      </c>
      <c r="E3815" t="s">
        <v>6264</v>
      </c>
    </row>
    <row r="3816" spans="1:5" x14ac:dyDescent="0.25">
      <c r="A3816">
        <v>48000451</v>
      </c>
      <c r="B3816" t="s">
        <v>6266</v>
      </c>
      <c r="C3816" t="s">
        <v>6267</v>
      </c>
      <c r="D3816" t="s">
        <v>6267</v>
      </c>
      <c r="E3816" t="s">
        <v>6266</v>
      </c>
    </row>
    <row r="3817" spans="1:5" x14ac:dyDescent="0.25">
      <c r="A3817">
        <v>48000452</v>
      </c>
      <c r="B3817" t="s">
        <v>6268</v>
      </c>
      <c r="C3817" t="s">
        <v>6268</v>
      </c>
      <c r="D3817" t="s">
        <v>6268</v>
      </c>
      <c r="E3817" t="s">
        <v>6268</v>
      </c>
    </row>
    <row r="3818" spans="1:5" x14ac:dyDescent="0.25">
      <c r="A3818">
        <v>48000453</v>
      </c>
      <c r="B3818" t="s">
        <v>6269</v>
      </c>
      <c r="C3818" t="s">
        <v>6269</v>
      </c>
      <c r="D3818" t="s">
        <v>6269</v>
      </c>
      <c r="E3818" t="s">
        <v>6269</v>
      </c>
    </row>
    <row r="3819" spans="1:5" x14ac:dyDescent="0.25">
      <c r="A3819">
        <v>48000454</v>
      </c>
      <c r="B3819" t="s">
        <v>6270</v>
      </c>
      <c r="C3819" t="s">
        <v>6271</v>
      </c>
      <c r="D3819" t="s">
        <v>6271</v>
      </c>
      <c r="E3819" t="s">
        <v>6270</v>
      </c>
    </row>
    <row r="3820" spans="1:5" x14ac:dyDescent="0.25">
      <c r="A3820">
        <v>48000455</v>
      </c>
      <c r="B3820" t="s">
        <v>6272</v>
      </c>
      <c r="C3820" t="s">
        <v>6273</v>
      </c>
      <c r="D3820" t="s">
        <v>6273</v>
      </c>
      <c r="E3820" t="s">
        <v>6272</v>
      </c>
    </row>
    <row r="3821" spans="1:5" x14ac:dyDescent="0.25">
      <c r="A3821">
        <v>48000456</v>
      </c>
      <c r="B3821" t="s">
        <v>6274</v>
      </c>
      <c r="C3821" t="s">
        <v>6275</v>
      </c>
      <c r="D3821" t="s">
        <v>6275</v>
      </c>
      <c r="E3821" t="s">
        <v>6274</v>
      </c>
    </row>
    <row r="3822" spans="1:5" x14ac:dyDescent="0.25">
      <c r="A3822">
        <v>48000457</v>
      </c>
      <c r="B3822" t="s">
        <v>6276</v>
      </c>
      <c r="C3822" t="s">
        <v>6276</v>
      </c>
      <c r="D3822" t="s">
        <v>6276</v>
      </c>
      <c r="E3822" t="s">
        <v>6276</v>
      </c>
    </row>
    <row r="3823" spans="1:5" x14ac:dyDescent="0.25">
      <c r="A3823">
        <v>48000458</v>
      </c>
      <c r="B3823" t="s">
        <v>6277</v>
      </c>
      <c r="C3823" t="s">
        <v>6277</v>
      </c>
      <c r="D3823" t="s">
        <v>6277</v>
      </c>
      <c r="E3823" t="s">
        <v>6277</v>
      </c>
    </row>
    <row r="3824" spans="1:5" x14ac:dyDescent="0.25">
      <c r="A3824">
        <v>48000459</v>
      </c>
      <c r="B3824" t="s">
        <v>6278</v>
      </c>
      <c r="C3824" t="s">
        <v>6278</v>
      </c>
      <c r="D3824" t="s">
        <v>6278</v>
      </c>
      <c r="E3824" t="s">
        <v>6278</v>
      </c>
    </row>
    <row r="3825" spans="1:5" x14ac:dyDescent="0.25">
      <c r="A3825">
        <v>48000460</v>
      </c>
      <c r="B3825" t="s">
        <v>6279</v>
      </c>
      <c r="C3825" t="s">
        <v>6280</v>
      </c>
      <c r="D3825" t="s">
        <v>6280</v>
      </c>
      <c r="E3825" t="s">
        <v>6279</v>
      </c>
    </row>
    <row r="3826" spans="1:5" x14ac:dyDescent="0.25">
      <c r="A3826">
        <v>48000461</v>
      </c>
      <c r="B3826" t="s">
        <v>6281</v>
      </c>
      <c r="C3826" t="s">
        <v>6281</v>
      </c>
      <c r="D3826" t="s">
        <v>6281</v>
      </c>
      <c r="E3826" t="s">
        <v>6281</v>
      </c>
    </row>
    <row r="3827" spans="1:5" x14ac:dyDescent="0.25">
      <c r="A3827">
        <v>48000462</v>
      </c>
      <c r="B3827" t="s">
        <v>4320</v>
      </c>
      <c r="C3827" t="s">
        <v>4321</v>
      </c>
      <c r="D3827" t="s">
        <v>4321</v>
      </c>
      <c r="E3827" t="s">
        <v>4320</v>
      </c>
    </row>
    <row r="3828" spans="1:5" x14ac:dyDescent="0.25">
      <c r="A3828">
        <v>48000463</v>
      </c>
      <c r="B3828" t="s">
        <v>6282</v>
      </c>
      <c r="C3828" t="s">
        <v>4322</v>
      </c>
      <c r="D3828" t="s">
        <v>4322</v>
      </c>
      <c r="E3828" t="s">
        <v>6282</v>
      </c>
    </row>
    <row r="3829" spans="1:5" x14ac:dyDescent="0.25">
      <c r="A3829">
        <v>48000464</v>
      </c>
      <c r="B3829" t="s">
        <v>6283</v>
      </c>
      <c r="C3829" t="s">
        <v>4322</v>
      </c>
      <c r="D3829" t="s">
        <v>4322</v>
      </c>
      <c r="E3829" t="s">
        <v>6283</v>
      </c>
    </row>
    <row r="3830" spans="1:5" x14ac:dyDescent="0.25">
      <c r="A3830">
        <v>48000465</v>
      </c>
      <c r="B3830" t="s">
        <v>6284</v>
      </c>
      <c r="C3830" t="s">
        <v>6285</v>
      </c>
      <c r="D3830" t="s">
        <v>6285</v>
      </c>
      <c r="E3830" t="s">
        <v>6284</v>
      </c>
    </row>
    <row r="3831" spans="1:5" x14ac:dyDescent="0.25">
      <c r="A3831">
        <v>48000466</v>
      </c>
      <c r="B3831" t="s">
        <v>6286</v>
      </c>
      <c r="C3831" t="s">
        <v>6287</v>
      </c>
      <c r="D3831" t="s">
        <v>6287</v>
      </c>
      <c r="E3831" t="s">
        <v>6286</v>
      </c>
    </row>
    <row r="3832" spans="1:5" x14ac:dyDescent="0.25">
      <c r="A3832">
        <v>48000468</v>
      </c>
      <c r="B3832" t="s">
        <v>6288</v>
      </c>
      <c r="C3832" t="s">
        <v>6289</v>
      </c>
      <c r="D3832" t="s">
        <v>6289</v>
      </c>
      <c r="E3832" t="s">
        <v>6288</v>
      </c>
    </row>
    <row r="3833" spans="1:5" x14ac:dyDescent="0.25">
      <c r="A3833">
        <v>48000470</v>
      </c>
      <c r="B3833" t="s">
        <v>6290</v>
      </c>
      <c r="C3833" t="s">
        <v>6291</v>
      </c>
      <c r="D3833" t="s">
        <v>6291</v>
      </c>
      <c r="E3833" t="s">
        <v>6290</v>
      </c>
    </row>
    <row r="3834" spans="1:5" x14ac:dyDescent="0.25">
      <c r="A3834">
        <v>48000471</v>
      </c>
      <c r="B3834" t="s">
        <v>6292</v>
      </c>
      <c r="C3834" t="s">
        <v>6293</v>
      </c>
      <c r="D3834" t="s">
        <v>6293</v>
      </c>
      <c r="E3834" t="s">
        <v>6292</v>
      </c>
    </row>
    <row r="3835" spans="1:5" x14ac:dyDescent="0.25">
      <c r="A3835">
        <v>48000472</v>
      </c>
      <c r="B3835" t="s">
        <v>6294</v>
      </c>
      <c r="C3835" t="s">
        <v>6294</v>
      </c>
      <c r="D3835" t="s">
        <v>6294</v>
      </c>
      <c r="E3835" t="s">
        <v>6294</v>
      </c>
    </row>
    <row r="3836" spans="1:5" x14ac:dyDescent="0.25">
      <c r="A3836">
        <v>48000473</v>
      </c>
      <c r="B3836" t="s">
        <v>6295</v>
      </c>
      <c r="C3836" t="s">
        <v>6295</v>
      </c>
      <c r="D3836" t="s">
        <v>6295</v>
      </c>
      <c r="E3836" t="s">
        <v>6295</v>
      </c>
    </row>
    <row r="3837" spans="1:5" x14ac:dyDescent="0.25">
      <c r="A3837">
        <v>48000474</v>
      </c>
      <c r="B3837" t="s">
        <v>6296</v>
      </c>
      <c r="C3837" t="s">
        <v>6297</v>
      </c>
      <c r="D3837" t="s">
        <v>6297</v>
      </c>
      <c r="E3837" t="s">
        <v>6296</v>
      </c>
    </row>
    <row r="3838" spans="1:5" x14ac:dyDescent="0.25">
      <c r="A3838">
        <v>48000475</v>
      </c>
      <c r="B3838" t="s">
        <v>1139</v>
      </c>
      <c r="C3838" t="s">
        <v>1139</v>
      </c>
      <c r="D3838" t="s">
        <v>1139</v>
      </c>
      <c r="E3838" t="s">
        <v>1139</v>
      </c>
    </row>
    <row r="3839" spans="1:5" x14ac:dyDescent="0.25">
      <c r="A3839">
        <v>48000476</v>
      </c>
      <c r="B3839" t="s">
        <v>6298</v>
      </c>
      <c r="C3839" t="s">
        <v>6298</v>
      </c>
      <c r="D3839" t="s">
        <v>6298</v>
      </c>
      <c r="E3839" t="s">
        <v>6298</v>
      </c>
    </row>
    <row r="3840" spans="1:5" x14ac:dyDescent="0.25">
      <c r="A3840">
        <v>48000477</v>
      </c>
      <c r="B3840" t="s">
        <v>6299</v>
      </c>
      <c r="C3840" t="s">
        <v>6300</v>
      </c>
      <c r="D3840" t="s">
        <v>6300</v>
      </c>
      <c r="E3840" t="s">
        <v>6299</v>
      </c>
    </row>
    <row r="3841" spans="1:5" x14ac:dyDescent="0.25">
      <c r="A3841">
        <v>48000478</v>
      </c>
      <c r="B3841" t="s">
        <v>6301</v>
      </c>
      <c r="C3841" t="s">
        <v>6302</v>
      </c>
      <c r="D3841" t="s">
        <v>6302</v>
      </c>
      <c r="E3841" t="s">
        <v>6301</v>
      </c>
    </row>
    <row r="3842" spans="1:5" x14ac:dyDescent="0.25">
      <c r="A3842">
        <v>48000479</v>
      </c>
      <c r="B3842" t="s">
        <v>6303</v>
      </c>
      <c r="C3842" t="s">
        <v>6304</v>
      </c>
      <c r="D3842" t="s">
        <v>6304</v>
      </c>
      <c r="E3842" t="s">
        <v>6303</v>
      </c>
    </row>
    <row r="3843" spans="1:5" x14ac:dyDescent="0.25">
      <c r="A3843">
        <v>48000480</v>
      </c>
      <c r="B3843" t="s">
        <v>6305</v>
      </c>
      <c r="C3843" t="s">
        <v>6306</v>
      </c>
      <c r="D3843" t="s">
        <v>6306</v>
      </c>
      <c r="E3843" t="s">
        <v>6305</v>
      </c>
    </row>
    <row r="3844" spans="1:5" x14ac:dyDescent="0.25">
      <c r="A3844">
        <v>48000481</v>
      </c>
      <c r="B3844" t="s">
        <v>6307</v>
      </c>
      <c r="C3844" t="s">
        <v>6308</v>
      </c>
      <c r="D3844" t="s">
        <v>6308</v>
      </c>
      <c r="E3844" t="s">
        <v>6307</v>
      </c>
    </row>
    <row r="3845" spans="1:5" x14ac:dyDescent="0.25">
      <c r="A3845">
        <v>48000482</v>
      </c>
      <c r="B3845" t="s">
        <v>6309</v>
      </c>
      <c r="C3845" t="s">
        <v>6310</v>
      </c>
      <c r="D3845" t="s">
        <v>6310</v>
      </c>
      <c r="E3845" t="s">
        <v>6309</v>
      </c>
    </row>
    <row r="3846" spans="1:5" x14ac:dyDescent="0.25">
      <c r="A3846">
        <v>48000483</v>
      </c>
      <c r="B3846" t="s">
        <v>6311</v>
      </c>
      <c r="C3846" t="s">
        <v>6312</v>
      </c>
      <c r="D3846" t="s">
        <v>6312</v>
      </c>
      <c r="E3846" t="s">
        <v>6311</v>
      </c>
    </row>
    <row r="3847" spans="1:5" x14ac:dyDescent="0.25">
      <c r="A3847">
        <v>48000484</v>
      </c>
      <c r="B3847" t="s">
        <v>6313</v>
      </c>
      <c r="C3847" t="s">
        <v>6314</v>
      </c>
      <c r="D3847" t="s">
        <v>6314</v>
      </c>
      <c r="E3847" t="s">
        <v>6313</v>
      </c>
    </row>
    <row r="3848" spans="1:5" x14ac:dyDescent="0.25">
      <c r="A3848">
        <v>48000485</v>
      </c>
      <c r="B3848" t="s">
        <v>6315</v>
      </c>
      <c r="C3848" t="s">
        <v>6316</v>
      </c>
      <c r="D3848" t="s">
        <v>6316</v>
      </c>
      <c r="E3848" t="s">
        <v>6315</v>
      </c>
    </row>
    <row r="3849" spans="1:5" x14ac:dyDescent="0.25">
      <c r="A3849">
        <v>48000486</v>
      </c>
      <c r="B3849" t="s">
        <v>6315</v>
      </c>
      <c r="C3849" t="s">
        <v>6317</v>
      </c>
      <c r="D3849" t="s">
        <v>6317</v>
      </c>
      <c r="E3849" t="s">
        <v>6315</v>
      </c>
    </row>
    <row r="3850" spans="1:5" x14ac:dyDescent="0.25">
      <c r="A3850">
        <v>48000487</v>
      </c>
      <c r="B3850" t="s">
        <v>6318</v>
      </c>
      <c r="C3850" t="s">
        <v>6319</v>
      </c>
      <c r="D3850" t="s">
        <v>6319</v>
      </c>
      <c r="E3850" t="s">
        <v>6318</v>
      </c>
    </row>
    <row r="3851" spans="1:5" x14ac:dyDescent="0.25">
      <c r="A3851">
        <v>48000488</v>
      </c>
      <c r="B3851" t="s">
        <v>6318</v>
      </c>
      <c r="C3851" t="s">
        <v>6320</v>
      </c>
      <c r="D3851" t="s">
        <v>6320</v>
      </c>
      <c r="E3851" t="s">
        <v>6318</v>
      </c>
    </row>
    <row r="3852" spans="1:5" x14ac:dyDescent="0.25">
      <c r="A3852">
        <v>48000489</v>
      </c>
      <c r="B3852" t="s">
        <v>6321</v>
      </c>
      <c r="C3852" t="s">
        <v>6322</v>
      </c>
      <c r="D3852" t="s">
        <v>6322</v>
      </c>
      <c r="E3852" t="s">
        <v>6321</v>
      </c>
    </row>
    <row r="3853" spans="1:5" x14ac:dyDescent="0.25">
      <c r="A3853">
        <v>48000490</v>
      </c>
      <c r="B3853" t="s">
        <v>6323</v>
      </c>
      <c r="C3853" t="s">
        <v>6324</v>
      </c>
      <c r="D3853" t="s">
        <v>6324</v>
      </c>
      <c r="E3853" t="s">
        <v>6323</v>
      </c>
    </row>
    <row r="3854" spans="1:5" x14ac:dyDescent="0.25">
      <c r="A3854">
        <v>48000491</v>
      </c>
      <c r="B3854" t="s">
        <v>6325</v>
      </c>
      <c r="C3854" t="s">
        <v>6326</v>
      </c>
      <c r="D3854" t="s">
        <v>6326</v>
      </c>
      <c r="E3854" t="s">
        <v>6325</v>
      </c>
    </row>
    <row r="3855" spans="1:5" x14ac:dyDescent="0.25">
      <c r="A3855">
        <v>48000492</v>
      </c>
      <c r="B3855" t="s">
        <v>6327</v>
      </c>
      <c r="C3855" t="s">
        <v>6328</v>
      </c>
      <c r="D3855" t="s">
        <v>6328</v>
      </c>
      <c r="E3855" t="s">
        <v>6327</v>
      </c>
    </row>
    <row r="3856" spans="1:5" x14ac:dyDescent="0.25">
      <c r="A3856">
        <v>48000493</v>
      </c>
      <c r="B3856" t="s">
        <v>6327</v>
      </c>
      <c r="C3856" t="s">
        <v>6329</v>
      </c>
      <c r="D3856" t="s">
        <v>6329</v>
      </c>
      <c r="E3856" t="s">
        <v>6327</v>
      </c>
    </row>
    <row r="3857" spans="1:5" x14ac:dyDescent="0.25">
      <c r="A3857">
        <v>48000494</v>
      </c>
      <c r="B3857" t="s">
        <v>6330</v>
      </c>
      <c r="C3857" t="s">
        <v>6331</v>
      </c>
      <c r="D3857" t="s">
        <v>6331</v>
      </c>
      <c r="E3857" t="s">
        <v>6330</v>
      </c>
    </row>
    <row r="3858" spans="1:5" x14ac:dyDescent="0.25">
      <c r="A3858">
        <v>48000495</v>
      </c>
      <c r="B3858" t="s">
        <v>6330</v>
      </c>
      <c r="C3858" t="s">
        <v>6332</v>
      </c>
      <c r="D3858" t="s">
        <v>6332</v>
      </c>
      <c r="E3858" t="s">
        <v>6330</v>
      </c>
    </row>
    <row r="3859" spans="1:5" x14ac:dyDescent="0.25">
      <c r="A3859">
        <v>48000496</v>
      </c>
      <c r="B3859" t="s">
        <v>6333</v>
      </c>
      <c r="C3859" t="s">
        <v>6334</v>
      </c>
      <c r="D3859" t="s">
        <v>6334</v>
      </c>
      <c r="E3859" t="s">
        <v>6333</v>
      </c>
    </row>
    <row r="3860" spans="1:5" x14ac:dyDescent="0.25">
      <c r="A3860">
        <v>48000497</v>
      </c>
      <c r="B3860" t="s">
        <v>6335</v>
      </c>
      <c r="C3860" t="s">
        <v>6336</v>
      </c>
      <c r="D3860" t="s">
        <v>6336</v>
      </c>
      <c r="E3860" t="s">
        <v>6335</v>
      </c>
    </row>
    <row r="3861" spans="1:5" x14ac:dyDescent="0.25">
      <c r="A3861">
        <v>48000498</v>
      </c>
      <c r="B3861" t="s">
        <v>6337</v>
      </c>
      <c r="C3861" t="s">
        <v>6338</v>
      </c>
      <c r="D3861" t="s">
        <v>6338</v>
      </c>
      <c r="E3861" t="s">
        <v>6337</v>
      </c>
    </row>
    <row r="3862" spans="1:5" x14ac:dyDescent="0.25">
      <c r="A3862">
        <v>48000499</v>
      </c>
      <c r="B3862" t="s">
        <v>6339</v>
      </c>
      <c r="C3862" t="s">
        <v>6339</v>
      </c>
      <c r="D3862" t="s">
        <v>6339</v>
      </c>
      <c r="E3862" t="s">
        <v>6339</v>
      </c>
    </row>
    <row r="3863" spans="1:5" x14ac:dyDescent="0.25">
      <c r="A3863">
        <v>48000500</v>
      </c>
      <c r="B3863" t="s">
        <v>6340</v>
      </c>
      <c r="C3863" t="s">
        <v>6341</v>
      </c>
      <c r="D3863" t="s">
        <v>6341</v>
      </c>
      <c r="E3863" t="s">
        <v>6340</v>
      </c>
    </row>
    <row r="3864" spans="1:5" x14ac:dyDescent="0.25">
      <c r="A3864">
        <v>48000501</v>
      </c>
      <c r="B3864" t="s">
        <v>6342</v>
      </c>
      <c r="C3864" t="s">
        <v>6343</v>
      </c>
      <c r="D3864" t="s">
        <v>6343</v>
      </c>
      <c r="E3864" t="s">
        <v>6342</v>
      </c>
    </row>
    <row r="3865" spans="1:5" x14ac:dyDescent="0.25">
      <c r="A3865">
        <v>48000502</v>
      </c>
      <c r="B3865" t="s">
        <v>6344</v>
      </c>
      <c r="C3865" t="s">
        <v>6345</v>
      </c>
      <c r="D3865" t="s">
        <v>6345</v>
      </c>
      <c r="E3865" t="s">
        <v>6344</v>
      </c>
    </row>
    <row r="3866" spans="1:5" x14ac:dyDescent="0.25">
      <c r="A3866">
        <v>48000503</v>
      </c>
      <c r="B3866" t="s">
        <v>6346</v>
      </c>
      <c r="C3866" t="s">
        <v>6346</v>
      </c>
      <c r="D3866" t="s">
        <v>6346</v>
      </c>
      <c r="E3866" t="s">
        <v>6346</v>
      </c>
    </row>
    <row r="3867" spans="1:5" x14ac:dyDescent="0.25">
      <c r="A3867">
        <v>48000504</v>
      </c>
      <c r="B3867" t="s">
        <v>6347</v>
      </c>
      <c r="C3867" t="s">
        <v>6347</v>
      </c>
      <c r="D3867" t="s">
        <v>6347</v>
      </c>
      <c r="E3867" t="s">
        <v>6347</v>
      </c>
    </row>
    <row r="3868" spans="1:5" x14ac:dyDescent="0.25">
      <c r="A3868">
        <v>48000505</v>
      </c>
      <c r="B3868" t="s">
        <v>6348</v>
      </c>
      <c r="C3868" t="s">
        <v>6348</v>
      </c>
      <c r="D3868" t="s">
        <v>6348</v>
      </c>
      <c r="E3868" t="s">
        <v>6348</v>
      </c>
    </row>
    <row r="3869" spans="1:5" x14ac:dyDescent="0.25">
      <c r="A3869">
        <v>48000506</v>
      </c>
      <c r="B3869" t="s">
        <v>6349</v>
      </c>
      <c r="C3869" t="s">
        <v>6349</v>
      </c>
      <c r="D3869" t="s">
        <v>6349</v>
      </c>
      <c r="E3869" t="s">
        <v>6349</v>
      </c>
    </row>
    <row r="3870" spans="1:5" x14ac:dyDescent="0.25">
      <c r="A3870">
        <v>48000507</v>
      </c>
      <c r="B3870" t="s">
        <v>6350</v>
      </c>
      <c r="C3870" t="s">
        <v>6350</v>
      </c>
      <c r="D3870" t="s">
        <v>6350</v>
      </c>
      <c r="E3870" t="s">
        <v>6350</v>
      </c>
    </row>
    <row r="3871" spans="1:5" x14ac:dyDescent="0.25">
      <c r="A3871">
        <v>48000508</v>
      </c>
      <c r="B3871" t="s">
        <v>6351</v>
      </c>
      <c r="C3871" t="s">
        <v>6351</v>
      </c>
      <c r="D3871" t="s">
        <v>6351</v>
      </c>
      <c r="E3871" t="s">
        <v>6351</v>
      </c>
    </row>
    <row r="3872" spans="1:5" x14ac:dyDescent="0.25">
      <c r="A3872">
        <v>48000509</v>
      </c>
      <c r="B3872" t="s">
        <v>6352</v>
      </c>
      <c r="C3872" t="s">
        <v>6352</v>
      </c>
      <c r="D3872" t="s">
        <v>6352</v>
      </c>
      <c r="E3872" t="s">
        <v>6352</v>
      </c>
    </row>
    <row r="3873" spans="1:5" x14ac:dyDescent="0.25">
      <c r="A3873">
        <v>48000510</v>
      </c>
      <c r="B3873" t="s">
        <v>6353</v>
      </c>
      <c r="C3873" t="s">
        <v>6353</v>
      </c>
      <c r="D3873" t="s">
        <v>6353</v>
      </c>
      <c r="E3873" t="s">
        <v>6353</v>
      </c>
    </row>
    <row r="3874" spans="1:5" x14ac:dyDescent="0.25">
      <c r="A3874">
        <v>48000511</v>
      </c>
      <c r="B3874" t="s">
        <v>6354</v>
      </c>
      <c r="C3874" t="s">
        <v>6355</v>
      </c>
      <c r="D3874" t="s">
        <v>6355</v>
      </c>
      <c r="E3874" t="s">
        <v>6354</v>
      </c>
    </row>
    <row r="3875" spans="1:5" x14ac:dyDescent="0.25">
      <c r="A3875">
        <v>48000512</v>
      </c>
      <c r="B3875" t="s">
        <v>6356</v>
      </c>
      <c r="C3875" t="s">
        <v>6356</v>
      </c>
      <c r="D3875" t="s">
        <v>6356</v>
      </c>
      <c r="E3875" t="s">
        <v>6356</v>
      </c>
    </row>
    <row r="3876" spans="1:5" x14ac:dyDescent="0.25">
      <c r="A3876">
        <v>48000513</v>
      </c>
      <c r="B3876" t="s">
        <v>6357</v>
      </c>
      <c r="C3876" t="s">
        <v>6358</v>
      </c>
      <c r="D3876" t="s">
        <v>6358</v>
      </c>
      <c r="E3876" t="s">
        <v>6357</v>
      </c>
    </row>
    <row r="3877" spans="1:5" x14ac:dyDescent="0.25">
      <c r="A3877">
        <v>48000514</v>
      </c>
      <c r="B3877" t="s">
        <v>6359</v>
      </c>
      <c r="C3877" t="s">
        <v>6359</v>
      </c>
      <c r="D3877" t="s">
        <v>6359</v>
      </c>
      <c r="E3877" t="s">
        <v>6359</v>
      </c>
    </row>
    <row r="3878" spans="1:5" x14ac:dyDescent="0.25">
      <c r="A3878">
        <v>48000515</v>
      </c>
      <c r="B3878" t="s">
        <v>6360</v>
      </c>
      <c r="C3878" t="s">
        <v>6360</v>
      </c>
      <c r="D3878" t="s">
        <v>6360</v>
      </c>
      <c r="E3878" t="s">
        <v>6360</v>
      </c>
    </row>
    <row r="3879" spans="1:5" x14ac:dyDescent="0.25">
      <c r="A3879">
        <v>48000516</v>
      </c>
      <c r="B3879" t="s">
        <v>6361</v>
      </c>
      <c r="C3879" t="s">
        <v>6361</v>
      </c>
      <c r="D3879" t="s">
        <v>6361</v>
      </c>
      <c r="E3879" t="s">
        <v>6361</v>
      </c>
    </row>
    <row r="3880" spans="1:5" x14ac:dyDescent="0.25">
      <c r="A3880">
        <v>48000517</v>
      </c>
      <c r="B3880" t="s">
        <v>6362</v>
      </c>
      <c r="C3880" t="s">
        <v>6363</v>
      </c>
      <c r="D3880" t="s">
        <v>6363</v>
      </c>
      <c r="E3880" t="s">
        <v>6362</v>
      </c>
    </row>
    <row r="3881" spans="1:5" x14ac:dyDescent="0.25">
      <c r="A3881">
        <v>48000518</v>
      </c>
      <c r="B3881" t="s">
        <v>6364</v>
      </c>
      <c r="C3881" t="s">
        <v>6364</v>
      </c>
      <c r="D3881" t="s">
        <v>6364</v>
      </c>
      <c r="E3881" t="s">
        <v>6364</v>
      </c>
    </row>
    <row r="3882" spans="1:5" x14ac:dyDescent="0.25">
      <c r="A3882">
        <v>48000519</v>
      </c>
      <c r="B3882" t="s">
        <v>6365</v>
      </c>
      <c r="C3882" t="s">
        <v>6366</v>
      </c>
      <c r="D3882" t="s">
        <v>6366</v>
      </c>
      <c r="E3882" t="s">
        <v>6365</v>
      </c>
    </row>
    <row r="3883" spans="1:5" x14ac:dyDescent="0.25">
      <c r="A3883">
        <v>48000520</v>
      </c>
      <c r="B3883" t="s">
        <v>6367</v>
      </c>
      <c r="C3883" t="s">
        <v>6367</v>
      </c>
      <c r="D3883" t="s">
        <v>6367</v>
      </c>
      <c r="E3883" t="s">
        <v>6367</v>
      </c>
    </row>
    <row r="3884" spans="1:5" x14ac:dyDescent="0.25">
      <c r="A3884">
        <v>48000521</v>
      </c>
      <c r="B3884" t="s">
        <v>6368</v>
      </c>
      <c r="C3884" t="s">
        <v>6369</v>
      </c>
      <c r="D3884" t="s">
        <v>6369</v>
      </c>
      <c r="E3884" t="s">
        <v>6368</v>
      </c>
    </row>
    <row r="3885" spans="1:5" x14ac:dyDescent="0.25">
      <c r="A3885">
        <v>48000522</v>
      </c>
      <c r="B3885" t="s">
        <v>6370</v>
      </c>
      <c r="C3885" t="s">
        <v>6370</v>
      </c>
      <c r="D3885" t="s">
        <v>6370</v>
      </c>
      <c r="E3885" t="s">
        <v>6370</v>
      </c>
    </row>
    <row r="3886" spans="1:5" x14ac:dyDescent="0.25">
      <c r="A3886">
        <v>48000523</v>
      </c>
      <c r="B3886" t="s">
        <v>6371</v>
      </c>
      <c r="C3886" t="s">
        <v>6371</v>
      </c>
      <c r="D3886" t="s">
        <v>6371</v>
      </c>
      <c r="E3886" t="s">
        <v>6371</v>
      </c>
    </row>
    <row r="3887" spans="1:5" x14ac:dyDescent="0.25">
      <c r="A3887">
        <v>48000524</v>
      </c>
      <c r="B3887" t="s">
        <v>6372</v>
      </c>
      <c r="C3887" t="s">
        <v>6372</v>
      </c>
      <c r="D3887" t="s">
        <v>6372</v>
      </c>
      <c r="E3887" t="s">
        <v>6372</v>
      </c>
    </row>
    <row r="3888" spans="1:5" x14ac:dyDescent="0.25">
      <c r="A3888">
        <v>48000525</v>
      </c>
      <c r="B3888" t="s">
        <v>6373</v>
      </c>
      <c r="C3888" t="s">
        <v>6374</v>
      </c>
      <c r="D3888" t="s">
        <v>6374</v>
      </c>
      <c r="E3888" t="s">
        <v>6373</v>
      </c>
    </row>
    <row r="3889" spans="1:5" x14ac:dyDescent="0.25">
      <c r="A3889">
        <v>48000526</v>
      </c>
      <c r="B3889" t="s">
        <v>6375</v>
      </c>
      <c r="C3889" t="s">
        <v>6375</v>
      </c>
      <c r="D3889" t="s">
        <v>6375</v>
      </c>
      <c r="E3889" t="s">
        <v>6375</v>
      </c>
    </row>
    <row r="3890" spans="1:5" x14ac:dyDescent="0.25">
      <c r="A3890">
        <v>48000527</v>
      </c>
      <c r="B3890" t="s">
        <v>6376</v>
      </c>
      <c r="C3890" t="s">
        <v>6377</v>
      </c>
      <c r="D3890" t="s">
        <v>6377</v>
      </c>
      <c r="E3890" t="s">
        <v>6376</v>
      </c>
    </row>
    <row r="3891" spans="1:5" x14ac:dyDescent="0.25">
      <c r="A3891">
        <v>48000528</v>
      </c>
      <c r="B3891" t="s">
        <v>6378</v>
      </c>
      <c r="C3891" t="s">
        <v>6379</v>
      </c>
      <c r="D3891" t="s">
        <v>6379</v>
      </c>
      <c r="E3891" t="s">
        <v>6378</v>
      </c>
    </row>
    <row r="3892" spans="1:5" x14ac:dyDescent="0.25">
      <c r="A3892">
        <v>48000529</v>
      </c>
      <c r="B3892" t="s">
        <v>6380</v>
      </c>
      <c r="C3892" t="s">
        <v>6381</v>
      </c>
      <c r="D3892" t="s">
        <v>6381</v>
      </c>
      <c r="E3892" t="s">
        <v>6380</v>
      </c>
    </row>
    <row r="3893" spans="1:5" x14ac:dyDescent="0.25">
      <c r="A3893">
        <v>48000530</v>
      </c>
      <c r="B3893" t="s">
        <v>6382</v>
      </c>
      <c r="C3893" t="s">
        <v>6383</v>
      </c>
      <c r="D3893" t="s">
        <v>6383</v>
      </c>
      <c r="E3893" t="s">
        <v>6382</v>
      </c>
    </row>
    <row r="3894" spans="1:5" x14ac:dyDescent="0.25">
      <c r="A3894">
        <v>48000531</v>
      </c>
      <c r="B3894" t="s">
        <v>6384</v>
      </c>
      <c r="C3894" t="s">
        <v>6385</v>
      </c>
      <c r="D3894" t="s">
        <v>6385</v>
      </c>
      <c r="E3894" t="s">
        <v>6384</v>
      </c>
    </row>
    <row r="3895" spans="1:5" x14ac:dyDescent="0.25">
      <c r="A3895">
        <v>48000532</v>
      </c>
      <c r="B3895" t="s">
        <v>6386</v>
      </c>
      <c r="C3895" t="s">
        <v>6387</v>
      </c>
      <c r="D3895" t="s">
        <v>6387</v>
      </c>
      <c r="E3895" t="s">
        <v>6386</v>
      </c>
    </row>
    <row r="3896" spans="1:5" x14ac:dyDescent="0.25">
      <c r="A3896">
        <v>48000533</v>
      </c>
      <c r="B3896" t="s">
        <v>6388</v>
      </c>
      <c r="C3896" t="s">
        <v>6389</v>
      </c>
      <c r="D3896" t="s">
        <v>6389</v>
      </c>
      <c r="E3896" t="s">
        <v>6388</v>
      </c>
    </row>
    <row r="3897" spans="1:5" x14ac:dyDescent="0.25">
      <c r="A3897">
        <v>48000534</v>
      </c>
      <c r="B3897" t="s">
        <v>6390</v>
      </c>
      <c r="C3897" t="s">
        <v>6391</v>
      </c>
      <c r="D3897" t="s">
        <v>6391</v>
      </c>
      <c r="E3897" t="s">
        <v>6390</v>
      </c>
    </row>
    <row r="3898" spans="1:5" x14ac:dyDescent="0.25">
      <c r="A3898">
        <v>48000535</v>
      </c>
      <c r="B3898" t="s">
        <v>6392</v>
      </c>
      <c r="C3898" t="s">
        <v>6393</v>
      </c>
      <c r="D3898" t="s">
        <v>6393</v>
      </c>
      <c r="E3898" t="s">
        <v>6392</v>
      </c>
    </row>
    <row r="3899" spans="1:5" x14ac:dyDescent="0.25">
      <c r="A3899">
        <v>48000536</v>
      </c>
      <c r="B3899" t="s">
        <v>6394</v>
      </c>
      <c r="C3899" t="s">
        <v>6366</v>
      </c>
      <c r="D3899" t="s">
        <v>6366</v>
      </c>
      <c r="E3899" t="s">
        <v>6394</v>
      </c>
    </row>
    <row r="3900" spans="1:5" x14ac:dyDescent="0.25">
      <c r="A3900">
        <v>48000537</v>
      </c>
      <c r="B3900" t="s">
        <v>6395</v>
      </c>
      <c r="C3900" t="s">
        <v>6396</v>
      </c>
      <c r="D3900" t="s">
        <v>6396</v>
      </c>
      <c r="E3900" t="s">
        <v>6395</v>
      </c>
    </row>
    <row r="3901" spans="1:5" x14ac:dyDescent="0.25">
      <c r="A3901">
        <v>48000538</v>
      </c>
      <c r="B3901" t="s">
        <v>6397</v>
      </c>
      <c r="C3901" t="s">
        <v>6398</v>
      </c>
      <c r="D3901" t="s">
        <v>6398</v>
      </c>
      <c r="E3901" t="s">
        <v>6397</v>
      </c>
    </row>
    <row r="3902" spans="1:5" x14ac:dyDescent="0.25">
      <c r="A3902">
        <v>48000539</v>
      </c>
      <c r="B3902" t="s">
        <v>6399</v>
      </c>
      <c r="C3902" t="s">
        <v>6381</v>
      </c>
      <c r="D3902" t="s">
        <v>6381</v>
      </c>
      <c r="E3902" t="s">
        <v>6399</v>
      </c>
    </row>
    <row r="3903" spans="1:5" x14ac:dyDescent="0.25">
      <c r="A3903">
        <v>48000540</v>
      </c>
      <c r="B3903" t="s">
        <v>6400</v>
      </c>
      <c r="C3903" t="s">
        <v>6401</v>
      </c>
      <c r="D3903" t="s">
        <v>6401</v>
      </c>
      <c r="E3903" t="s">
        <v>6400</v>
      </c>
    </row>
    <row r="3904" spans="1:5" x14ac:dyDescent="0.25">
      <c r="A3904">
        <v>48000541</v>
      </c>
      <c r="B3904" t="s">
        <v>6402</v>
      </c>
      <c r="C3904" t="s">
        <v>6403</v>
      </c>
      <c r="D3904" t="s">
        <v>6403</v>
      </c>
      <c r="E3904" t="s">
        <v>6402</v>
      </c>
    </row>
    <row r="3905" spans="1:5" x14ac:dyDescent="0.25">
      <c r="A3905">
        <v>48000542</v>
      </c>
      <c r="B3905" t="s">
        <v>6404</v>
      </c>
      <c r="C3905" t="s">
        <v>6405</v>
      </c>
      <c r="D3905" t="s">
        <v>6405</v>
      </c>
      <c r="E3905" t="s">
        <v>6404</v>
      </c>
    </row>
    <row r="3906" spans="1:5" x14ac:dyDescent="0.25">
      <c r="A3906">
        <v>48000543</v>
      </c>
      <c r="B3906" t="s">
        <v>6406</v>
      </c>
      <c r="C3906" t="s">
        <v>6407</v>
      </c>
      <c r="D3906" t="s">
        <v>6407</v>
      </c>
      <c r="E3906" t="s">
        <v>6406</v>
      </c>
    </row>
    <row r="3907" spans="1:5" x14ac:dyDescent="0.25">
      <c r="A3907">
        <v>48000544</v>
      </c>
      <c r="B3907" t="s">
        <v>6408</v>
      </c>
      <c r="C3907" t="s">
        <v>6409</v>
      </c>
      <c r="D3907" t="s">
        <v>6409</v>
      </c>
      <c r="E3907" t="s">
        <v>6408</v>
      </c>
    </row>
    <row r="3908" spans="1:5" x14ac:dyDescent="0.25">
      <c r="A3908">
        <v>48000545</v>
      </c>
      <c r="B3908" t="s">
        <v>6410</v>
      </c>
      <c r="C3908" t="s">
        <v>6366</v>
      </c>
      <c r="D3908" t="s">
        <v>6366</v>
      </c>
      <c r="E3908" t="s">
        <v>6410</v>
      </c>
    </row>
    <row r="3909" spans="1:5" x14ac:dyDescent="0.25">
      <c r="A3909">
        <v>48000546</v>
      </c>
      <c r="B3909" t="s">
        <v>6411</v>
      </c>
      <c r="C3909" t="s">
        <v>6412</v>
      </c>
      <c r="D3909" t="s">
        <v>6412</v>
      </c>
      <c r="E3909" t="s">
        <v>6411</v>
      </c>
    </row>
    <row r="3910" spans="1:5" x14ac:dyDescent="0.25">
      <c r="A3910">
        <v>48000547</v>
      </c>
      <c r="B3910" t="s">
        <v>6413</v>
      </c>
      <c r="C3910" t="s">
        <v>6414</v>
      </c>
      <c r="D3910" t="s">
        <v>6414</v>
      </c>
      <c r="E3910" t="s">
        <v>6413</v>
      </c>
    </row>
    <row r="3911" spans="1:5" x14ac:dyDescent="0.25">
      <c r="A3911">
        <v>48000548</v>
      </c>
      <c r="B3911" t="s">
        <v>6415</v>
      </c>
      <c r="C3911" t="s">
        <v>6355</v>
      </c>
      <c r="D3911" t="s">
        <v>6355</v>
      </c>
      <c r="E3911" t="s">
        <v>6415</v>
      </c>
    </row>
    <row r="3912" spans="1:5" x14ac:dyDescent="0.25">
      <c r="A3912">
        <v>48000549</v>
      </c>
      <c r="B3912" t="s">
        <v>6416</v>
      </c>
      <c r="C3912" t="s">
        <v>6417</v>
      </c>
      <c r="D3912" t="s">
        <v>6417</v>
      </c>
      <c r="E3912" t="s">
        <v>6416</v>
      </c>
    </row>
    <row r="3913" spans="1:5" x14ac:dyDescent="0.25">
      <c r="A3913">
        <v>48000550</v>
      </c>
      <c r="B3913" t="s">
        <v>6418</v>
      </c>
      <c r="C3913" t="s">
        <v>6419</v>
      </c>
      <c r="D3913" t="s">
        <v>6419</v>
      </c>
      <c r="E3913" t="s">
        <v>6418</v>
      </c>
    </row>
    <row r="3914" spans="1:5" x14ac:dyDescent="0.25">
      <c r="A3914">
        <v>48000551</v>
      </c>
      <c r="B3914" t="s">
        <v>6420</v>
      </c>
      <c r="C3914" t="s">
        <v>6421</v>
      </c>
      <c r="D3914" t="s">
        <v>6421</v>
      </c>
      <c r="E3914" t="s">
        <v>6420</v>
      </c>
    </row>
    <row r="3915" spans="1:5" x14ac:dyDescent="0.25">
      <c r="A3915">
        <v>48000552</v>
      </c>
      <c r="B3915" t="s">
        <v>6422</v>
      </c>
      <c r="C3915" t="s">
        <v>6423</v>
      </c>
      <c r="D3915" t="s">
        <v>6423</v>
      </c>
      <c r="E3915" t="s">
        <v>6422</v>
      </c>
    </row>
    <row r="3916" spans="1:5" x14ac:dyDescent="0.25">
      <c r="A3916">
        <v>48000553</v>
      </c>
      <c r="B3916" t="s">
        <v>6394</v>
      </c>
      <c r="C3916" t="s">
        <v>6366</v>
      </c>
      <c r="D3916" t="s">
        <v>6366</v>
      </c>
      <c r="E3916" t="s">
        <v>6394</v>
      </c>
    </row>
    <row r="3917" spans="1:5" x14ac:dyDescent="0.25">
      <c r="A3917">
        <v>48000554</v>
      </c>
      <c r="B3917" t="s">
        <v>6424</v>
      </c>
      <c r="C3917" t="s">
        <v>6350</v>
      </c>
      <c r="D3917" t="s">
        <v>6350</v>
      </c>
      <c r="E3917" t="s">
        <v>6424</v>
      </c>
    </row>
    <row r="3918" spans="1:5" x14ac:dyDescent="0.25">
      <c r="A3918">
        <v>48000555</v>
      </c>
      <c r="B3918" t="s">
        <v>6425</v>
      </c>
      <c r="C3918" t="s">
        <v>6426</v>
      </c>
      <c r="D3918" t="s">
        <v>6426</v>
      </c>
      <c r="E3918" t="s">
        <v>6425</v>
      </c>
    </row>
    <row r="3919" spans="1:5" x14ac:dyDescent="0.25">
      <c r="A3919">
        <v>48000556</v>
      </c>
      <c r="B3919" t="s">
        <v>6427</v>
      </c>
      <c r="C3919" t="s">
        <v>6428</v>
      </c>
      <c r="D3919" t="s">
        <v>6428</v>
      </c>
      <c r="E3919" t="s">
        <v>6427</v>
      </c>
    </row>
    <row r="3920" spans="1:5" x14ac:dyDescent="0.25">
      <c r="A3920">
        <v>48000557</v>
      </c>
      <c r="B3920" t="s">
        <v>6429</v>
      </c>
      <c r="C3920" t="s">
        <v>6429</v>
      </c>
      <c r="D3920" t="s">
        <v>6429</v>
      </c>
      <c r="E3920" t="s">
        <v>6429</v>
      </c>
    </row>
    <row r="3921" spans="1:5" x14ac:dyDescent="0.25">
      <c r="A3921">
        <v>48000558</v>
      </c>
      <c r="B3921" t="s">
        <v>6430</v>
      </c>
      <c r="C3921" t="s">
        <v>6431</v>
      </c>
      <c r="D3921" t="s">
        <v>6431</v>
      </c>
      <c r="E3921" t="s">
        <v>6430</v>
      </c>
    </row>
    <row r="3922" spans="1:5" x14ac:dyDescent="0.25">
      <c r="A3922">
        <v>48000559</v>
      </c>
      <c r="B3922" t="s">
        <v>6432</v>
      </c>
      <c r="C3922" t="s">
        <v>6433</v>
      </c>
      <c r="D3922" t="s">
        <v>6433</v>
      </c>
      <c r="E3922" t="s">
        <v>6432</v>
      </c>
    </row>
    <row r="3923" spans="1:5" x14ac:dyDescent="0.25">
      <c r="A3923">
        <v>48000560</v>
      </c>
      <c r="B3923" t="s">
        <v>6434</v>
      </c>
      <c r="C3923" t="s">
        <v>6435</v>
      </c>
      <c r="D3923" t="s">
        <v>6435</v>
      </c>
      <c r="E3923" t="s">
        <v>6434</v>
      </c>
    </row>
    <row r="3924" spans="1:5" x14ac:dyDescent="0.25">
      <c r="A3924">
        <v>48000561</v>
      </c>
      <c r="B3924" t="s">
        <v>6436</v>
      </c>
      <c r="C3924" t="s">
        <v>6437</v>
      </c>
      <c r="D3924" t="s">
        <v>6437</v>
      </c>
      <c r="E3924" t="s">
        <v>6436</v>
      </c>
    </row>
    <row r="3925" spans="1:5" x14ac:dyDescent="0.25">
      <c r="A3925">
        <v>48000562</v>
      </c>
      <c r="B3925" t="s">
        <v>6438</v>
      </c>
      <c r="C3925" t="s">
        <v>6439</v>
      </c>
      <c r="D3925" t="s">
        <v>6439</v>
      </c>
      <c r="E3925" t="s">
        <v>6438</v>
      </c>
    </row>
    <row r="3926" spans="1:5" x14ac:dyDescent="0.25">
      <c r="A3926">
        <v>48000563</v>
      </c>
      <c r="B3926" t="s">
        <v>6440</v>
      </c>
      <c r="C3926" t="s">
        <v>6441</v>
      </c>
      <c r="D3926" t="s">
        <v>6441</v>
      </c>
      <c r="E3926" t="s">
        <v>6440</v>
      </c>
    </row>
    <row r="3927" spans="1:5" x14ac:dyDescent="0.25">
      <c r="A3927">
        <v>48000564</v>
      </c>
      <c r="B3927" t="s">
        <v>6442</v>
      </c>
      <c r="C3927" t="s">
        <v>6350</v>
      </c>
      <c r="D3927" t="s">
        <v>6350</v>
      </c>
      <c r="E3927" t="s">
        <v>6442</v>
      </c>
    </row>
    <row r="3928" spans="1:5" x14ac:dyDescent="0.25">
      <c r="A3928">
        <v>48000565</v>
      </c>
      <c r="B3928" t="s">
        <v>6443</v>
      </c>
      <c r="C3928" t="s">
        <v>6444</v>
      </c>
      <c r="D3928" t="s">
        <v>6444</v>
      </c>
      <c r="E3928" t="s">
        <v>6443</v>
      </c>
    </row>
    <row r="3929" spans="1:5" x14ac:dyDescent="0.25">
      <c r="A3929">
        <v>48000566</v>
      </c>
      <c r="B3929" t="s">
        <v>6445</v>
      </c>
      <c r="C3929" t="s">
        <v>6358</v>
      </c>
      <c r="D3929" t="s">
        <v>6358</v>
      </c>
      <c r="E3929" t="s">
        <v>6445</v>
      </c>
    </row>
    <row r="3930" spans="1:5" x14ac:dyDescent="0.25">
      <c r="A3930">
        <v>48000567</v>
      </c>
      <c r="B3930" t="s">
        <v>6446</v>
      </c>
      <c r="C3930" t="s">
        <v>6447</v>
      </c>
      <c r="D3930" t="s">
        <v>6447</v>
      </c>
      <c r="E3930" t="s">
        <v>6446</v>
      </c>
    </row>
    <row r="3931" spans="1:5" x14ac:dyDescent="0.25">
      <c r="A3931">
        <v>48000568</v>
      </c>
      <c r="B3931" t="s">
        <v>6448</v>
      </c>
      <c r="C3931" t="s">
        <v>6449</v>
      </c>
      <c r="D3931" t="s">
        <v>6449</v>
      </c>
      <c r="E3931" t="s">
        <v>6448</v>
      </c>
    </row>
    <row r="3932" spans="1:5" x14ac:dyDescent="0.25">
      <c r="A3932">
        <v>48000569</v>
      </c>
      <c r="B3932" t="s">
        <v>6450</v>
      </c>
      <c r="C3932" t="s">
        <v>6451</v>
      </c>
      <c r="D3932" t="s">
        <v>6451</v>
      </c>
      <c r="E3932" t="s">
        <v>6450</v>
      </c>
    </row>
    <row r="3933" spans="1:5" x14ac:dyDescent="0.25">
      <c r="A3933">
        <v>48000570</v>
      </c>
      <c r="B3933" t="s">
        <v>6452</v>
      </c>
      <c r="C3933" t="s">
        <v>6453</v>
      </c>
      <c r="D3933" t="s">
        <v>6453</v>
      </c>
      <c r="E3933" t="s">
        <v>6452</v>
      </c>
    </row>
    <row r="3934" spans="1:5" x14ac:dyDescent="0.25">
      <c r="A3934">
        <v>48000571</v>
      </c>
      <c r="B3934" t="s">
        <v>6454</v>
      </c>
      <c r="C3934" t="s">
        <v>6455</v>
      </c>
      <c r="D3934" t="s">
        <v>6455</v>
      </c>
      <c r="E3934" t="s">
        <v>6454</v>
      </c>
    </row>
    <row r="3935" spans="1:5" x14ac:dyDescent="0.25">
      <c r="A3935">
        <v>48000572</v>
      </c>
      <c r="B3935" t="s">
        <v>6456</v>
      </c>
      <c r="C3935" t="s">
        <v>6457</v>
      </c>
      <c r="D3935" t="s">
        <v>6457</v>
      </c>
      <c r="E3935" t="s">
        <v>6456</v>
      </c>
    </row>
    <row r="3936" spans="1:5" x14ac:dyDescent="0.25">
      <c r="A3936">
        <v>48000573</v>
      </c>
      <c r="B3936" t="s">
        <v>6458</v>
      </c>
      <c r="C3936" t="s">
        <v>6459</v>
      </c>
      <c r="D3936" t="s">
        <v>6459</v>
      </c>
      <c r="E3936" t="s">
        <v>6458</v>
      </c>
    </row>
    <row r="3937" spans="1:5" x14ac:dyDescent="0.25">
      <c r="A3937">
        <v>48000574</v>
      </c>
      <c r="B3937" t="s">
        <v>6460</v>
      </c>
      <c r="C3937" t="s">
        <v>6461</v>
      </c>
      <c r="D3937" t="s">
        <v>6461</v>
      </c>
      <c r="E3937" t="s">
        <v>6460</v>
      </c>
    </row>
    <row r="3938" spans="1:5" x14ac:dyDescent="0.25">
      <c r="A3938">
        <v>48000575</v>
      </c>
      <c r="B3938" t="s">
        <v>6462</v>
      </c>
      <c r="C3938" t="s">
        <v>6463</v>
      </c>
      <c r="D3938" t="s">
        <v>6463</v>
      </c>
      <c r="E3938" t="s">
        <v>6462</v>
      </c>
    </row>
    <row r="3939" spans="1:5" x14ac:dyDescent="0.25">
      <c r="A3939">
        <v>48000576</v>
      </c>
      <c r="B3939" t="s">
        <v>6464</v>
      </c>
      <c r="C3939" t="s">
        <v>6465</v>
      </c>
      <c r="D3939" t="s">
        <v>6465</v>
      </c>
      <c r="E3939" t="s">
        <v>6464</v>
      </c>
    </row>
    <row r="3940" spans="1:5" x14ac:dyDescent="0.25">
      <c r="A3940">
        <v>48000577</v>
      </c>
      <c r="B3940" t="s">
        <v>6466</v>
      </c>
      <c r="C3940" t="s">
        <v>6467</v>
      </c>
      <c r="D3940" t="s">
        <v>6467</v>
      </c>
      <c r="E3940" t="s">
        <v>6466</v>
      </c>
    </row>
    <row r="3941" spans="1:5" x14ac:dyDescent="0.25">
      <c r="A3941">
        <v>48000578</v>
      </c>
      <c r="B3941" t="s">
        <v>6468</v>
      </c>
      <c r="C3941" t="s">
        <v>6469</v>
      </c>
      <c r="D3941" t="s">
        <v>6469</v>
      </c>
      <c r="E3941" t="s">
        <v>6468</v>
      </c>
    </row>
    <row r="3942" spans="1:5" x14ac:dyDescent="0.25">
      <c r="A3942">
        <v>48000579</v>
      </c>
      <c r="B3942" t="s">
        <v>6470</v>
      </c>
      <c r="C3942" t="s">
        <v>6471</v>
      </c>
      <c r="D3942" t="s">
        <v>6471</v>
      </c>
      <c r="E3942" t="s">
        <v>6470</v>
      </c>
    </row>
    <row r="3943" spans="1:5" x14ac:dyDescent="0.25">
      <c r="A3943">
        <v>48000580</v>
      </c>
      <c r="B3943" t="s">
        <v>6472</v>
      </c>
      <c r="C3943" t="s">
        <v>6473</v>
      </c>
      <c r="D3943" t="s">
        <v>6473</v>
      </c>
      <c r="E3943" t="s">
        <v>6472</v>
      </c>
    </row>
    <row r="3944" spans="1:5" x14ac:dyDescent="0.25">
      <c r="A3944">
        <v>48000581</v>
      </c>
      <c r="B3944" t="s">
        <v>6474</v>
      </c>
      <c r="C3944" t="s">
        <v>6475</v>
      </c>
      <c r="D3944" t="s">
        <v>6475</v>
      </c>
      <c r="E3944" t="s">
        <v>6474</v>
      </c>
    </row>
    <row r="3945" spans="1:5" x14ac:dyDescent="0.25">
      <c r="A3945">
        <v>48000582</v>
      </c>
      <c r="B3945" t="s">
        <v>6476</v>
      </c>
      <c r="C3945" t="s">
        <v>6477</v>
      </c>
      <c r="D3945" t="s">
        <v>6477</v>
      </c>
      <c r="E3945" t="s">
        <v>6476</v>
      </c>
    </row>
    <row r="3946" spans="1:5" x14ac:dyDescent="0.25">
      <c r="A3946">
        <v>48000583</v>
      </c>
      <c r="B3946" t="s">
        <v>6478</v>
      </c>
      <c r="C3946" t="s">
        <v>6479</v>
      </c>
      <c r="D3946" t="s">
        <v>6479</v>
      </c>
      <c r="E3946" t="s">
        <v>6478</v>
      </c>
    </row>
    <row r="3947" spans="1:5" x14ac:dyDescent="0.25">
      <c r="A3947">
        <v>48000584</v>
      </c>
      <c r="B3947" t="s">
        <v>6480</v>
      </c>
      <c r="C3947" t="s">
        <v>6481</v>
      </c>
      <c r="D3947" t="s">
        <v>6481</v>
      </c>
      <c r="E3947" t="s">
        <v>6480</v>
      </c>
    </row>
    <row r="3948" spans="1:5" x14ac:dyDescent="0.25">
      <c r="A3948">
        <v>48000585</v>
      </c>
      <c r="B3948" t="s">
        <v>6482</v>
      </c>
      <c r="C3948" t="s">
        <v>6483</v>
      </c>
      <c r="D3948" t="s">
        <v>6483</v>
      </c>
      <c r="E3948" t="s">
        <v>6482</v>
      </c>
    </row>
    <row r="3949" spans="1:5" x14ac:dyDescent="0.25">
      <c r="A3949">
        <v>48000586</v>
      </c>
      <c r="B3949" t="s">
        <v>6484</v>
      </c>
      <c r="C3949" t="s">
        <v>6485</v>
      </c>
      <c r="D3949" t="s">
        <v>6485</v>
      </c>
      <c r="E3949" t="s">
        <v>6484</v>
      </c>
    </row>
    <row r="3950" spans="1:5" x14ac:dyDescent="0.25">
      <c r="A3950">
        <v>48000587</v>
      </c>
      <c r="B3950" t="s">
        <v>6486</v>
      </c>
      <c r="C3950" t="s">
        <v>6487</v>
      </c>
      <c r="D3950" t="s">
        <v>6487</v>
      </c>
      <c r="E3950" t="s">
        <v>6486</v>
      </c>
    </row>
    <row r="3951" spans="1:5" x14ac:dyDescent="0.25">
      <c r="A3951">
        <v>48000588</v>
      </c>
      <c r="B3951" t="s">
        <v>6488</v>
      </c>
      <c r="C3951" t="s">
        <v>6489</v>
      </c>
      <c r="D3951" t="s">
        <v>6489</v>
      </c>
      <c r="E3951" t="s">
        <v>6488</v>
      </c>
    </row>
    <row r="3952" spans="1:5" x14ac:dyDescent="0.25">
      <c r="A3952">
        <v>48000589</v>
      </c>
      <c r="B3952" t="s">
        <v>6490</v>
      </c>
      <c r="C3952" t="s">
        <v>6491</v>
      </c>
      <c r="D3952" t="s">
        <v>6491</v>
      </c>
      <c r="E3952" t="s">
        <v>6490</v>
      </c>
    </row>
    <row r="3953" spans="1:5" x14ac:dyDescent="0.25">
      <c r="A3953">
        <v>48000590</v>
      </c>
      <c r="B3953" t="s">
        <v>6492</v>
      </c>
      <c r="C3953" t="s">
        <v>6493</v>
      </c>
      <c r="D3953" t="s">
        <v>6493</v>
      </c>
      <c r="E3953" t="s">
        <v>6492</v>
      </c>
    </row>
    <row r="3954" spans="1:5" x14ac:dyDescent="0.25">
      <c r="A3954">
        <v>48000591</v>
      </c>
      <c r="B3954" t="s">
        <v>6494</v>
      </c>
      <c r="C3954" t="s">
        <v>6495</v>
      </c>
      <c r="D3954" t="s">
        <v>6495</v>
      </c>
      <c r="E3954" t="s">
        <v>6494</v>
      </c>
    </row>
    <row r="3955" spans="1:5" x14ac:dyDescent="0.25">
      <c r="A3955">
        <v>48000592</v>
      </c>
      <c r="B3955" t="s">
        <v>6496</v>
      </c>
      <c r="C3955" t="s">
        <v>6497</v>
      </c>
      <c r="D3955" t="s">
        <v>6497</v>
      </c>
      <c r="E3955" t="s">
        <v>6496</v>
      </c>
    </row>
    <row r="3956" spans="1:5" x14ac:dyDescent="0.25">
      <c r="A3956">
        <v>48000593</v>
      </c>
      <c r="B3956" t="s">
        <v>6498</v>
      </c>
      <c r="C3956" t="s">
        <v>6499</v>
      </c>
      <c r="D3956" t="s">
        <v>6499</v>
      </c>
      <c r="E3956" t="s">
        <v>6498</v>
      </c>
    </row>
    <row r="3957" spans="1:5" x14ac:dyDescent="0.25">
      <c r="A3957">
        <v>48000594</v>
      </c>
      <c r="B3957" t="s">
        <v>6500</v>
      </c>
      <c r="C3957" t="s">
        <v>6501</v>
      </c>
      <c r="D3957" t="s">
        <v>6501</v>
      </c>
      <c r="E3957" t="s">
        <v>6500</v>
      </c>
    </row>
    <row r="3958" spans="1:5" x14ac:dyDescent="0.25">
      <c r="A3958">
        <v>48000595</v>
      </c>
      <c r="B3958" t="s">
        <v>6502</v>
      </c>
      <c r="C3958" t="s">
        <v>6503</v>
      </c>
      <c r="D3958" t="s">
        <v>6503</v>
      </c>
      <c r="E3958" t="s">
        <v>6502</v>
      </c>
    </row>
    <row r="3959" spans="1:5" x14ac:dyDescent="0.25">
      <c r="A3959">
        <v>48000596</v>
      </c>
      <c r="B3959" t="s">
        <v>6504</v>
      </c>
      <c r="C3959" t="s">
        <v>6505</v>
      </c>
      <c r="D3959" t="s">
        <v>6505</v>
      </c>
      <c r="E3959" t="s">
        <v>6504</v>
      </c>
    </row>
    <row r="3960" spans="1:5" x14ac:dyDescent="0.25">
      <c r="A3960">
        <v>48000597</v>
      </c>
      <c r="B3960" t="s">
        <v>6506</v>
      </c>
      <c r="C3960" t="s">
        <v>6507</v>
      </c>
      <c r="D3960" t="s">
        <v>6507</v>
      </c>
      <c r="E3960" t="s">
        <v>6506</v>
      </c>
    </row>
    <row r="3961" spans="1:5" x14ac:dyDescent="0.25">
      <c r="A3961">
        <v>48000598</v>
      </c>
      <c r="B3961" t="s">
        <v>6508</v>
      </c>
      <c r="C3961" t="s">
        <v>6509</v>
      </c>
      <c r="D3961" t="s">
        <v>6509</v>
      </c>
      <c r="E3961" t="s">
        <v>6508</v>
      </c>
    </row>
    <row r="3962" spans="1:5" x14ac:dyDescent="0.25">
      <c r="A3962">
        <v>48000599</v>
      </c>
      <c r="B3962" t="s">
        <v>6510</v>
      </c>
      <c r="C3962" t="s">
        <v>6511</v>
      </c>
      <c r="D3962" t="s">
        <v>6511</v>
      </c>
      <c r="E3962" t="s">
        <v>6510</v>
      </c>
    </row>
    <row r="3963" spans="1:5" x14ac:dyDescent="0.25">
      <c r="A3963">
        <v>48000600</v>
      </c>
      <c r="B3963" t="s">
        <v>6512</v>
      </c>
      <c r="C3963" t="s">
        <v>6513</v>
      </c>
      <c r="D3963" t="s">
        <v>6513</v>
      </c>
      <c r="E3963" t="s">
        <v>6512</v>
      </c>
    </row>
    <row r="3964" spans="1:5" x14ac:dyDescent="0.25">
      <c r="A3964">
        <v>48000601</v>
      </c>
      <c r="B3964" t="s">
        <v>6514</v>
      </c>
      <c r="C3964" t="s">
        <v>6515</v>
      </c>
      <c r="D3964" t="s">
        <v>6515</v>
      </c>
      <c r="E3964" t="s">
        <v>6514</v>
      </c>
    </row>
    <row r="3965" spans="1:5" x14ac:dyDescent="0.25">
      <c r="A3965">
        <v>48000602</v>
      </c>
      <c r="B3965" t="s">
        <v>6516</v>
      </c>
      <c r="C3965" t="s">
        <v>6517</v>
      </c>
      <c r="D3965" t="s">
        <v>6517</v>
      </c>
      <c r="E3965" t="s">
        <v>6516</v>
      </c>
    </row>
    <row r="3966" spans="1:5" x14ac:dyDescent="0.25">
      <c r="A3966">
        <v>48000603</v>
      </c>
      <c r="B3966" t="s">
        <v>6518</v>
      </c>
      <c r="C3966" t="s">
        <v>6519</v>
      </c>
      <c r="D3966" t="s">
        <v>6519</v>
      </c>
      <c r="E3966" t="s">
        <v>6518</v>
      </c>
    </row>
    <row r="3967" spans="1:5" x14ac:dyDescent="0.25">
      <c r="A3967">
        <v>48000604</v>
      </c>
      <c r="B3967" t="s">
        <v>6520</v>
      </c>
      <c r="C3967" t="s">
        <v>6521</v>
      </c>
      <c r="D3967" t="s">
        <v>6521</v>
      </c>
      <c r="E3967" t="s">
        <v>6520</v>
      </c>
    </row>
    <row r="3968" spans="1:5" x14ac:dyDescent="0.25">
      <c r="A3968">
        <v>48000605</v>
      </c>
      <c r="B3968" t="s">
        <v>6522</v>
      </c>
      <c r="C3968" t="s">
        <v>6523</v>
      </c>
      <c r="D3968" t="s">
        <v>6523</v>
      </c>
      <c r="E3968" t="s">
        <v>6522</v>
      </c>
    </row>
    <row r="3969" spans="1:5" x14ac:dyDescent="0.25">
      <c r="A3969">
        <v>48000606</v>
      </c>
      <c r="B3969" t="s">
        <v>6524</v>
      </c>
      <c r="C3969" t="s">
        <v>6525</v>
      </c>
      <c r="D3969" t="s">
        <v>6525</v>
      </c>
      <c r="E3969" t="s">
        <v>6524</v>
      </c>
    </row>
    <row r="3970" spans="1:5" x14ac:dyDescent="0.25">
      <c r="A3970">
        <v>48000607</v>
      </c>
      <c r="B3970" t="s">
        <v>6526</v>
      </c>
      <c r="C3970" t="s">
        <v>6527</v>
      </c>
      <c r="D3970" t="s">
        <v>6527</v>
      </c>
      <c r="E3970" t="s">
        <v>6526</v>
      </c>
    </row>
    <row r="3971" spans="1:5" x14ac:dyDescent="0.25">
      <c r="A3971">
        <v>48000608</v>
      </c>
      <c r="B3971" t="s">
        <v>6528</v>
      </c>
      <c r="C3971" t="s">
        <v>6529</v>
      </c>
      <c r="D3971" t="s">
        <v>6529</v>
      </c>
      <c r="E3971" t="s">
        <v>6528</v>
      </c>
    </row>
    <row r="3972" spans="1:5" x14ac:dyDescent="0.25">
      <c r="A3972">
        <v>48000609</v>
      </c>
      <c r="B3972" t="s">
        <v>6530</v>
      </c>
      <c r="C3972" t="s">
        <v>6531</v>
      </c>
      <c r="D3972" t="s">
        <v>6531</v>
      </c>
      <c r="E3972" t="s">
        <v>6530</v>
      </c>
    </row>
    <row r="3973" spans="1:5" x14ac:dyDescent="0.25">
      <c r="A3973">
        <v>48000610</v>
      </c>
      <c r="B3973" t="s">
        <v>6532</v>
      </c>
      <c r="C3973" t="s">
        <v>6533</v>
      </c>
      <c r="D3973" t="s">
        <v>6533</v>
      </c>
      <c r="E3973" t="s">
        <v>6532</v>
      </c>
    </row>
    <row r="3974" spans="1:5" x14ac:dyDescent="0.25">
      <c r="A3974">
        <v>48000611</v>
      </c>
      <c r="B3974" t="s">
        <v>6534</v>
      </c>
      <c r="C3974" t="s">
        <v>6535</v>
      </c>
      <c r="D3974" t="s">
        <v>6535</v>
      </c>
      <c r="E3974" t="s">
        <v>6534</v>
      </c>
    </row>
    <row r="3975" spans="1:5" x14ac:dyDescent="0.25">
      <c r="A3975">
        <v>48000612</v>
      </c>
      <c r="B3975" t="s">
        <v>6536</v>
      </c>
      <c r="C3975" t="s">
        <v>6537</v>
      </c>
      <c r="D3975" t="s">
        <v>6537</v>
      </c>
      <c r="E3975" t="s">
        <v>6536</v>
      </c>
    </row>
    <row r="3976" spans="1:5" x14ac:dyDescent="0.25">
      <c r="A3976">
        <v>48000613</v>
      </c>
      <c r="B3976" t="s">
        <v>6538</v>
      </c>
      <c r="C3976" t="s">
        <v>6539</v>
      </c>
      <c r="D3976" t="s">
        <v>6539</v>
      </c>
      <c r="E3976" t="s">
        <v>6538</v>
      </c>
    </row>
    <row r="3977" spans="1:5" x14ac:dyDescent="0.25">
      <c r="A3977">
        <v>48000614</v>
      </c>
      <c r="B3977" t="s">
        <v>6540</v>
      </c>
      <c r="C3977" t="s">
        <v>6541</v>
      </c>
      <c r="D3977" t="s">
        <v>6541</v>
      </c>
      <c r="E3977" t="s">
        <v>6540</v>
      </c>
    </row>
    <row r="3978" spans="1:5" x14ac:dyDescent="0.25">
      <c r="A3978">
        <v>48000615</v>
      </c>
      <c r="B3978" t="s">
        <v>6542</v>
      </c>
      <c r="C3978" t="s">
        <v>6543</v>
      </c>
      <c r="D3978" t="s">
        <v>6543</v>
      </c>
      <c r="E3978" t="s">
        <v>6542</v>
      </c>
    </row>
    <row r="3979" spans="1:5" x14ac:dyDescent="0.25">
      <c r="A3979">
        <v>48000616</v>
      </c>
      <c r="B3979" t="s">
        <v>6544</v>
      </c>
      <c r="C3979" t="s">
        <v>6545</v>
      </c>
      <c r="D3979" t="s">
        <v>6545</v>
      </c>
      <c r="E3979" t="s">
        <v>6544</v>
      </c>
    </row>
    <row r="3980" spans="1:5" x14ac:dyDescent="0.25">
      <c r="A3980">
        <v>48000617</v>
      </c>
      <c r="B3980" t="s">
        <v>6546</v>
      </c>
      <c r="C3980" t="s">
        <v>6547</v>
      </c>
      <c r="D3980" t="s">
        <v>6547</v>
      </c>
      <c r="E3980" t="s">
        <v>6546</v>
      </c>
    </row>
    <row r="3981" spans="1:5" x14ac:dyDescent="0.25">
      <c r="A3981">
        <v>48000618</v>
      </c>
      <c r="B3981" t="s">
        <v>6548</v>
      </c>
      <c r="C3981" t="s">
        <v>6549</v>
      </c>
      <c r="D3981" t="s">
        <v>6549</v>
      </c>
      <c r="E3981" t="s">
        <v>6548</v>
      </c>
    </row>
    <row r="3982" spans="1:5" x14ac:dyDescent="0.25">
      <c r="A3982">
        <v>48000619</v>
      </c>
      <c r="B3982" t="s">
        <v>6550</v>
      </c>
      <c r="C3982" t="s">
        <v>6551</v>
      </c>
      <c r="D3982" t="s">
        <v>6551</v>
      </c>
      <c r="E3982" t="s">
        <v>6550</v>
      </c>
    </row>
    <row r="3983" spans="1:5" x14ac:dyDescent="0.25">
      <c r="A3983">
        <v>48000620</v>
      </c>
      <c r="B3983" t="s">
        <v>6552</v>
      </c>
      <c r="C3983" t="s">
        <v>6553</v>
      </c>
      <c r="D3983" t="s">
        <v>6553</v>
      </c>
      <c r="E3983" t="s">
        <v>6552</v>
      </c>
    </row>
    <row r="3984" spans="1:5" x14ac:dyDescent="0.25">
      <c r="A3984">
        <v>48000621</v>
      </c>
      <c r="B3984" t="s">
        <v>6554</v>
      </c>
      <c r="C3984" t="s">
        <v>6555</v>
      </c>
      <c r="D3984" t="s">
        <v>6555</v>
      </c>
      <c r="E3984" t="s">
        <v>6554</v>
      </c>
    </row>
    <row r="3985" spans="1:5" x14ac:dyDescent="0.25">
      <c r="A3985">
        <v>48000622</v>
      </c>
      <c r="B3985" t="s">
        <v>6556</v>
      </c>
      <c r="C3985" t="s">
        <v>6557</v>
      </c>
      <c r="D3985" t="s">
        <v>6557</v>
      </c>
      <c r="E3985" t="s">
        <v>6556</v>
      </c>
    </row>
    <row r="3986" spans="1:5" x14ac:dyDescent="0.25">
      <c r="A3986">
        <v>48000623</v>
      </c>
      <c r="B3986" t="s">
        <v>6558</v>
      </c>
      <c r="C3986" t="s">
        <v>6559</v>
      </c>
      <c r="D3986" t="s">
        <v>6559</v>
      </c>
      <c r="E3986" t="s">
        <v>6558</v>
      </c>
    </row>
    <row r="3987" spans="1:5" x14ac:dyDescent="0.25">
      <c r="A3987">
        <v>48000624</v>
      </c>
      <c r="B3987" t="s">
        <v>6560</v>
      </c>
      <c r="C3987" t="s">
        <v>6561</v>
      </c>
      <c r="D3987" t="s">
        <v>6561</v>
      </c>
      <c r="E3987" t="s">
        <v>6560</v>
      </c>
    </row>
    <row r="3988" spans="1:5" x14ac:dyDescent="0.25">
      <c r="A3988">
        <v>48000625</v>
      </c>
      <c r="B3988" t="s">
        <v>6562</v>
      </c>
      <c r="C3988" t="s">
        <v>6563</v>
      </c>
      <c r="D3988" t="s">
        <v>6563</v>
      </c>
      <c r="E3988" t="s">
        <v>6562</v>
      </c>
    </row>
    <row r="3989" spans="1:5" x14ac:dyDescent="0.25">
      <c r="A3989">
        <v>48000626</v>
      </c>
      <c r="B3989" t="s">
        <v>6564</v>
      </c>
      <c r="C3989" t="s">
        <v>6565</v>
      </c>
      <c r="D3989" t="s">
        <v>6565</v>
      </c>
      <c r="E3989" t="s">
        <v>6564</v>
      </c>
    </row>
    <row r="3990" spans="1:5" x14ac:dyDescent="0.25">
      <c r="A3990">
        <v>48000627</v>
      </c>
      <c r="B3990" t="s">
        <v>6566</v>
      </c>
      <c r="C3990" t="s">
        <v>6567</v>
      </c>
      <c r="D3990" t="s">
        <v>6567</v>
      </c>
      <c r="E3990" t="s">
        <v>6566</v>
      </c>
    </row>
    <row r="3991" spans="1:5" x14ac:dyDescent="0.25">
      <c r="A3991">
        <v>48000628</v>
      </c>
      <c r="B3991" t="s">
        <v>6568</v>
      </c>
      <c r="C3991" t="s">
        <v>6569</v>
      </c>
      <c r="D3991" t="s">
        <v>6569</v>
      </c>
      <c r="E3991" t="s">
        <v>6568</v>
      </c>
    </row>
    <row r="3992" spans="1:5" x14ac:dyDescent="0.25">
      <c r="A3992">
        <v>48000629</v>
      </c>
      <c r="B3992" t="s">
        <v>6570</v>
      </c>
      <c r="C3992" t="s">
        <v>6379</v>
      </c>
      <c r="D3992" t="s">
        <v>6379</v>
      </c>
      <c r="E3992" t="s">
        <v>6570</v>
      </c>
    </row>
    <row r="3993" spans="1:5" x14ac:dyDescent="0.25">
      <c r="A3993">
        <v>48000630</v>
      </c>
      <c r="B3993" t="s">
        <v>6571</v>
      </c>
      <c r="C3993" t="s">
        <v>6572</v>
      </c>
      <c r="D3993" t="s">
        <v>6572</v>
      </c>
      <c r="E3993" t="s">
        <v>6571</v>
      </c>
    </row>
    <row r="3994" spans="1:5" x14ac:dyDescent="0.25">
      <c r="A3994">
        <v>48000631</v>
      </c>
      <c r="B3994" t="s">
        <v>6573</v>
      </c>
      <c r="C3994" t="s">
        <v>6574</v>
      </c>
      <c r="D3994" t="s">
        <v>6574</v>
      </c>
      <c r="E3994" t="s">
        <v>6573</v>
      </c>
    </row>
    <row r="3995" spans="1:5" x14ac:dyDescent="0.25">
      <c r="A3995">
        <v>48000632</v>
      </c>
      <c r="B3995" t="s">
        <v>6575</v>
      </c>
      <c r="C3995" t="s">
        <v>6576</v>
      </c>
      <c r="D3995" t="s">
        <v>6576</v>
      </c>
      <c r="E3995" t="s">
        <v>6575</v>
      </c>
    </row>
    <row r="3996" spans="1:5" x14ac:dyDescent="0.25">
      <c r="A3996">
        <v>48000633</v>
      </c>
      <c r="B3996" t="s">
        <v>6577</v>
      </c>
      <c r="C3996" t="s">
        <v>6578</v>
      </c>
      <c r="D3996" t="s">
        <v>6578</v>
      </c>
      <c r="E3996" t="s">
        <v>6577</v>
      </c>
    </row>
    <row r="3997" spans="1:5" x14ac:dyDescent="0.25">
      <c r="A3997">
        <v>48000634</v>
      </c>
      <c r="B3997" t="s">
        <v>6579</v>
      </c>
      <c r="C3997" t="s">
        <v>6580</v>
      </c>
      <c r="D3997" t="s">
        <v>6580</v>
      </c>
      <c r="E3997" t="s">
        <v>6579</v>
      </c>
    </row>
    <row r="3998" spans="1:5" x14ac:dyDescent="0.25">
      <c r="A3998">
        <v>48000635</v>
      </c>
      <c r="B3998" t="s">
        <v>6581</v>
      </c>
      <c r="C3998" t="s">
        <v>6582</v>
      </c>
      <c r="D3998" t="s">
        <v>6582</v>
      </c>
      <c r="E3998" t="s">
        <v>6581</v>
      </c>
    </row>
    <row r="3999" spans="1:5" x14ac:dyDescent="0.25">
      <c r="A3999">
        <v>48000636</v>
      </c>
      <c r="B3999" t="s">
        <v>6583</v>
      </c>
      <c r="C3999" t="s">
        <v>6584</v>
      </c>
      <c r="D3999" t="s">
        <v>6584</v>
      </c>
      <c r="E3999" t="s">
        <v>6583</v>
      </c>
    </row>
    <row r="4000" spans="1:5" x14ac:dyDescent="0.25">
      <c r="A4000">
        <v>48000637</v>
      </c>
      <c r="B4000" t="s">
        <v>6585</v>
      </c>
      <c r="C4000" t="s">
        <v>6586</v>
      </c>
      <c r="D4000" t="s">
        <v>6586</v>
      </c>
      <c r="E4000" t="s">
        <v>6585</v>
      </c>
    </row>
    <row r="4001" spans="1:5" x14ac:dyDescent="0.25">
      <c r="A4001">
        <v>48000638</v>
      </c>
      <c r="B4001" t="s">
        <v>6587</v>
      </c>
      <c r="C4001" t="s">
        <v>6588</v>
      </c>
      <c r="D4001" t="s">
        <v>6588</v>
      </c>
      <c r="E4001" t="s">
        <v>6587</v>
      </c>
    </row>
    <row r="4002" spans="1:5" x14ac:dyDescent="0.25">
      <c r="A4002">
        <v>48000639</v>
      </c>
      <c r="B4002" t="s">
        <v>6589</v>
      </c>
      <c r="C4002" t="s">
        <v>6590</v>
      </c>
      <c r="D4002" t="s">
        <v>6590</v>
      </c>
      <c r="E4002" t="s">
        <v>6589</v>
      </c>
    </row>
    <row r="4003" spans="1:5" x14ac:dyDescent="0.25">
      <c r="A4003">
        <v>48000640</v>
      </c>
      <c r="B4003" t="s">
        <v>6591</v>
      </c>
      <c r="C4003" t="s">
        <v>6592</v>
      </c>
      <c r="D4003" t="s">
        <v>6592</v>
      </c>
      <c r="E4003" t="s">
        <v>6591</v>
      </c>
    </row>
    <row r="4004" spans="1:5" x14ac:dyDescent="0.25">
      <c r="A4004">
        <v>48000641</v>
      </c>
      <c r="B4004" t="s">
        <v>6593</v>
      </c>
      <c r="C4004" t="s">
        <v>6594</v>
      </c>
      <c r="D4004" t="s">
        <v>6594</v>
      </c>
      <c r="E4004" t="s">
        <v>6593</v>
      </c>
    </row>
    <row r="4005" spans="1:5" x14ac:dyDescent="0.25">
      <c r="A4005">
        <v>48000642</v>
      </c>
      <c r="B4005" t="s">
        <v>6595</v>
      </c>
      <c r="C4005" t="s">
        <v>6379</v>
      </c>
      <c r="D4005" t="s">
        <v>6379</v>
      </c>
      <c r="E4005" t="s">
        <v>6595</v>
      </c>
    </row>
    <row r="4006" spans="1:5" x14ac:dyDescent="0.25">
      <c r="A4006">
        <v>48000643</v>
      </c>
      <c r="B4006" t="s">
        <v>6596</v>
      </c>
      <c r="C4006" t="s">
        <v>6597</v>
      </c>
      <c r="D4006" t="s">
        <v>6597</v>
      </c>
      <c r="E4006" t="s">
        <v>6596</v>
      </c>
    </row>
    <row r="4007" spans="1:5" x14ac:dyDescent="0.25">
      <c r="A4007">
        <v>48000644</v>
      </c>
      <c r="B4007" t="s">
        <v>6598</v>
      </c>
      <c r="C4007" t="s">
        <v>6599</v>
      </c>
      <c r="D4007" t="s">
        <v>6599</v>
      </c>
      <c r="E4007" t="s">
        <v>6598</v>
      </c>
    </row>
    <row r="4008" spans="1:5" x14ac:dyDescent="0.25">
      <c r="A4008">
        <v>48000645</v>
      </c>
      <c r="B4008" t="s">
        <v>6600</v>
      </c>
      <c r="C4008" t="s">
        <v>6601</v>
      </c>
      <c r="D4008" t="s">
        <v>6601</v>
      </c>
      <c r="E4008" t="s">
        <v>6600</v>
      </c>
    </row>
    <row r="4009" spans="1:5" x14ac:dyDescent="0.25">
      <c r="A4009">
        <v>48000646</v>
      </c>
      <c r="B4009" t="s">
        <v>6602</v>
      </c>
      <c r="C4009" t="s">
        <v>6603</v>
      </c>
      <c r="D4009" t="s">
        <v>6603</v>
      </c>
      <c r="E4009" t="s">
        <v>6602</v>
      </c>
    </row>
    <row r="4010" spans="1:5" x14ac:dyDescent="0.25">
      <c r="A4010">
        <v>48000647</v>
      </c>
      <c r="B4010" t="s">
        <v>6604</v>
      </c>
      <c r="C4010" t="s">
        <v>6605</v>
      </c>
      <c r="D4010" t="s">
        <v>6605</v>
      </c>
      <c r="E4010" t="s">
        <v>6604</v>
      </c>
    </row>
    <row r="4011" spans="1:5" x14ac:dyDescent="0.25">
      <c r="A4011">
        <v>48000648</v>
      </c>
      <c r="B4011" t="s">
        <v>6606</v>
      </c>
      <c r="C4011" t="s">
        <v>6607</v>
      </c>
      <c r="D4011" t="s">
        <v>6607</v>
      </c>
      <c r="E4011" t="s">
        <v>6606</v>
      </c>
    </row>
    <row r="4012" spans="1:5" x14ac:dyDescent="0.25">
      <c r="A4012">
        <v>48000649</v>
      </c>
      <c r="B4012" t="s">
        <v>6608</v>
      </c>
      <c r="C4012" t="s">
        <v>6609</v>
      </c>
      <c r="D4012" t="s">
        <v>6609</v>
      </c>
      <c r="E4012" t="s">
        <v>6608</v>
      </c>
    </row>
    <row r="4013" spans="1:5" x14ac:dyDescent="0.25">
      <c r="A4013">
        <v>48000650</v>
      </c>
      <c r="B4013" t="s">
        <v>6610</v>
      </c>
      <c r="C4013" t="s">
        <v>6611</v>
      </c>
      <c r="D4013" t="s">
        <v>6611</v>
      </c>
      <c r="E4013" t="s">
        <v>6610</v>
      </c>
    </row>
    <row r="4014" spans="1:5" x14ac:dyDescent="0.25">
      <c r="A4014">
        <v>48000651</v>
      </c>
      <c r="B4014" t="s">
        <v>6566</v>
      </c>
      <c r="C4014" t="s">
        <v>6567</v>
      </c>
      <c r="D4014" t="s">
        <v>6567</v>
      </c>
      <c r="E4014" t="s">
        <v>6566</v>
      </c>
    </row>
    <row r="4015" spans="1:5" x14ac:dyDescent="0.25">
      <c r="A4015">
        <v>48000652</v>
      </c>
      <c r="B4015" t="s">
        <v>6612</v>
      </c>
      <c r="C4015" t="s">
        <v>6569</v>
      </c>
      <c r="D4015" t="s">
        <v>6569</v>
      </c>
      <c r="E4015" t="s">
        <v>6612</v>
      </c>
    </row>
    <row r="4016" spans="1:5" x14ac:dyDescent="0.25">
      <c r="A4016">
        <v>48000653</v>
      </c>
      <c r="B4016" t="s">
        <v>6613</v>
      </c>
      <c r="C4016" t="s">
        <v>6614</v>
      </c>
      <c r="D4016" t="s">
        <v>6614</v>
      </c>
      <c r="E4016" t="s">
        <v>6613</v>
      </c>
    </row>
    <row r="4017" spans="1:5" x14ac:dyDescent="0.25">
      <c r="A4017">
        <v>48000654</v>
      </c>
      <c r="B4017" t="s">
        <v>6571</v>
      </c>
      <c r="C4017" t="s">
        <v>6572</v>
      </c>
      <c r="D4017" t="s">
        <v>6572</v>
      </c>
      <c r="E4017" t="s">
        <v>6571</v>
      </c>
    </row>
    <row r="4018" spans="1:5" x14ac:dyDescent="0.25">
      <c r="A4018">
        <v>48000655</v>
      </c>
      <c r="B4018" t="s">
        <v>6573</v>
      </c>
      <c r="C4018" t="s">
        <v>6574</v>
      </c>
      <c r="D4018" t="s">
        <v>6574</v>
      </c>
      <c r="E4018" t="s">
        <v>6573</v>
      </c>
    </row>
    <row r="4019" spans="1:5" x14ac:dyDescent="0.25">
      <c r="A4019">
        <v>48000656</v>
      </c>
      <c r="B4019" t="s">
        <v>6615</v>
      </c>
      <c r="C4019" t="s">
        <v>6616</v>
      </c>
      <c r="D4019" t="s">
        <v>6616</v>
      </c>
      <c r="E4019" t="s">
        <v>6615</v>
      </c>
    </row>
    <row r="4020" spans="1:5" x14ac:dyDescent="0.25">
      <c r="A4020">
        <v>48000657</v>
      </c>
      <c r="B4020" t="s">
        <v>6577</v>
      </c>
      <c r="C4020" t="s">
        <v>6578</v>
      </c>
      <c r="D4020" t="s">
        <v>6578</v>
      </c>
      <c r="E4020" t="s">
        <v>6577</v>
      </c>
    </row>
    <row r="4021" spans="1:5" x14ac:dyDescent="0.25">
      <c r="A4021">
        <v>48000658</v>
      </c>
      <c r="B4021" t="s">
        <v>6617</v>
      </c>
      <c r="C4021" t="s">
        <v>6618</v>
      </c>
      <c r="D4021" t="s">
        <v>6618</v>
      </c>
      <c r="E4021" t="s">
        <v>6617</v>
      </c>
    </row>
    <row r="4022" spans="1:5" x14ac:dyDescent="0.25">
      <c r="A4022">
        <v>48000659</v>
      </c>
      <c r="B4022" t="s">
        <v>6581</v>
      </c>
      <c r="C4022" t="s">
        <v>6582</v>
      </c>
      <c r="D4022" t="s">
        <v>6582</v>
      </c>
      <c r="E4022" t="s">
        <v>6581</v>
      </c>
    </row>
    <row r="4023" spans="1:5" x14ac:dyDescent="0.25">
      <c r="A4023">
        <v>48000660</v>
      </c>
      <c r="B4023" t="s">
        <v>6619</v>
      </c>
      <c r="C4023" t="s">
        <v>6620</v>
      </c>
      <c r="D4023" t="s">
        <v>6620</v>
      </c>
      <c r="E4023" t="s">
        <v>6619</v>
      </c>
    </row>
    <row r="4024" spans="1:5" x14ac:dyDescent="0.25">
      <c r="A4024">
        <v>48000661</v>
      </c>
      <c r="B4024" t="s">
        <v>6621</v>
      </c>
      <c r="C4024" t="s">
        <v>6622</v>
      </c>
      <c r="D4024" t="s">
        <v>6622</v>
      </c>
      <c r="E4024" t="s">
        <v>6621</v>
      </c>
    </row>
    <row r="4025" spans="1:5" x14ac:dyDescent="0.25">
      <c r="A4025">
        <v>48000662</v>
      </c>
      <c r="B4025" t="s">
        <v>6587</v>
      </c>
      <c r="C4025" t="s">
        <v>6588</v>
      </c>
      <c r="D4025" t="s">
        <v>6588</v>
      </c>
      <c r="E4025" t="s">
        <v>6587</v>
      </c>
    </row>
    <row r="4026" spans="1:5" x14ac:dyDescent="0.25">
      <c r="A4026">
        <v>48000663</v>
      </c>
      <c r="B4026" t="s">
        <v>6623</v>
      </c>
      <c r="C4026" t="s">
        <v>6590</v>
      </c>
      <c r="D4026" t="s">
        <v>6590</v>
      </c>
      <c r="E4026" t="s">
        <v>6623</v>
      </c>
    </row>
    <row r="4027" spans="1:5" x14ac:dyDescent="0.25">
      <c r="A4027">
        <v>48000664</v>
      </c>
      <c r="B4027" t="s">
        <v>6591</v>
      </c>
      <c r="C4027" t="s">
        <v>6592</v>
      </c>
      <c r="D4027" t="s">
        <v>6592</v>
      </c>
      <c r="E4027" t="s">
        <v>6591</v>
      </c>
    </row>
    <row r="4028" spans="1:5" x14ac:dyDescent="0.25">
      <c r="A4028">
        <v>48000665</v>
      </c>
      <c r="B4028" t="s">
        <v>6624</v>
      </c>
      <c r="C4028" t="s">
        <v>6625</v>
      </c>
      <c r="D4028" t="s">
        <v>6625</v>
      </c>
      <c r="E4028" t="s">
        <v>6624</v>
      </c>
    </row>
    <row r="4029" spans="1:5" x14ac:dyDescent="0.25">
      <c r="A4029">
        <v>48000666</v>
      </c>
      <c r="B4029" t="s">
        <v>6626</v>
      </c>
      <c r="C4029" t="s">
        <v>6627</v>
      </c>
      <c r="D4029" t="s">
        <v>6627</v>
      </c>
      <c r="E4029" t="s">
        <v>6626</v>
      </c>
    </row>
    <row r="4030" spans="1:5" x14ac:dyDescent="0.25">
      <c r="A4030">
        <v>48000667</v>
      </c>
      <c r="B4030" t="s">
        <v>6596</v>
      </c>
      <c r="C4030" t="s">
        <v>6628</v>
      </c>
      <c r="D4030" t="s">
        <v>6628</v>
      </c>
      <c r="E4030" t="s">
        <v>6596</v>
      </c>
    </row>
    <row r="4031" spans="1:5" x14ac:dyDescent="0.25">
      <c r="A4031">
        <v>48000668</v>
      </c>
      <c r="B4031" t="s">
        <v>6629</v>
      </c>
      <c r="C4031" t="s">
        <v>6629</v>
      </c>
      <c r="D4031" t="s">
        <v>6629</v>
      </c>
      <c r="E4031" t="s">
        <v>6629</v>
      </c>
    </row>
    <row r="4032" spans="1:5" x14ac:dyDescent="0.25">
      <c r="A4032">
        <v>48000669</v>
      </c>
      <c r="B4032" t="s">
        <v>6600</v>
      </c>
      <c r="C4032" t="s">
        <v>6630</v>
      </c>
      <c r="D4032" t="s">
        <v>6630</v>
      </c>
      <c r="E4032" t="s">
        <v>6600</v>
      </c>
    </row>
    <row r="4033" spans="1:5" x14ac:dyDescent="0.25">
      <c r="A4033">
        <v>48000670</v>
      </c>
      <c r="B4033" t="s">
        <v>6631</v>
      </c>
      <c r="C4033" t="s">
        <v>6632</v>
      </c>
      <c r="D4033" t="s">
        <v>6632</v>
      </c>
      <c r="E4033" t="s">
        <v>6631</v>
      </c>
    </row>
    <row r="4034" spans="1:5" x14ac:dyDescent="0.25">
      <c r="A4034">
        <v>48000671</v>
      </c>
      <c r="B4034" t="s">
        <v>6604</v>
      </c>
      <c r="C4034" t="s">
        <v>6633</v>
      </c>
      <c r="D4034" t="s">
        <v>6633</v>
      </c>
      <c r="E4034" t="s">
        <v>6604</v>
      </c>
    </row>
    <row r="4035" spans="1:5" x14ac:dyDescent="0.25">
      <c r="A4035">
        <v>48000672</v>
      </c>
      <c r="B4035" t="s">
        <v>6606</v>
      </c>
      <c r="C4035" t="s">
        <v>6634</v>
      </c>
      <c r="D4035" t="s">
        <v>6634</v>
      </c>
      <c r="E4035" t="s">
        <v>6606</v>
      </c>
    </row>
    <row r="4036" spans="1:5" x14ac:dyDescent="0.25">
      <c r="A4036">
        <v>48000673</v>
      </c>
      <c r="B4036" t="s">
        <v>6608</v>
      </c>
      <c r="C4036" t="s">
        <v>6635</v>
      </c>
      <c r="D4036" t="s">
        <v>6635</v>
      </c>
      <c r="E4036" t="s">
        <v>6608</v>
      </c>
    </row>
    <row r="4037" spans="1:5" x14ac:dyDescent="0.25">
      <c r="A4037">
        <v>48000674</v>
      </c>
      <c r="B4037" t="s">
        <v>6636</v>
      </c>
      <c r="C4037" t="s">
        <v>6637</v>
      </c>
      <c r="D4037" t="s">
        <v>6637</v>
      </c>
      <c r="E4037" t="s">
        <v>6636</v>
      </c>
    </row>
    <row r="4038" spans="1:5" x14ac:dyDescent="0.25">
      <c r="A4038">
        <v>48000675</v>
      </c>
      <c r="B4038" t="s">
        <v>6638</v>
      </c>
      <c r="C4038" t="s">
        <v>6638</v>
      </c>
      <c r="D4038" t="s">
        <v>6638</v>
      </c>
      <c r="E4038" t="s">
        <v>6638</v>
      </c>
    </row>
    <row r="4039" spans="1:5" x14ac:dyDescent="0.25">
      <c r="A4039">
        <v>48000676</v>
      </c>
      <c r="B4039" t="s">
        <v>6639</v>
      </c>
      <c r="C4039" t="s">
        <v>6640</v>
      </c>
      <c r="D4039" t="s">
        <v>6640</v>
      </c>
      <c r="E4039" t="s">
        <v>6639</v>
      </c>
    </row>
    <row r="4040" spans="1:5" x14ac:dyDescent="0.25">
      <c r="A4040">
        <v>48000677</v>
      </c>
      <c r="B4040" t="s">
        <v>6641</v>
      </c>
      <c r="C4040" t="s">
        <v>6379</v>
      </c>
      <c r="D4040" t="s">
        <v>6379</v>
      </c>
      <c r="E4040" t="s">
        <v>6641</v>
      </c>
    </row>
    <row r="4041" spans="1:5" x14ac:dyDescent="0.25">
      <c r="A4041">
        <v>48000678</v>
      </c>
      <c r="B4041" t="s">
        <v>6642</v>
      </c>
      <c r="C4041" t="s">
        <v>6642</v>
      </c>
      <c r="D4041" t="s">
        <v>6642</v>
      </c>
      <c r="E4041" t="s">
        <v>6642</v>
      </c>
    </row>
    <row r="4042" spans="1:5" x14ac:dyDescent="0.25">
      <c r="A4042">
        <v>48000679</v>
      </c>
      <c r="B4042" t="s">
        <v>6643</v>
      </c>
      <c r="C4042" t="s">
        <v>6643</v>
      </c>
      <c r="D4042" t="s">
        <v>6643</v>
      </c>
      <c r="E4042" t="s">
        <v>6643</v>
      </c>
    </row>
    <row r="4043" spans="1:5" x14ac:dyDescent="0.25">
      <c r="A4043">
        <v>48000680</v>
      </c>
      <c r="B4043" t="s">
        <v>6644</v>
      </c>
      <c r="C4043" t="s">
        <v>6644</v>
      </c>
      <c r="D4043" t="s">
        <v>6644</v>
      </c>
      <c r="E4043" t="s">
        <v>6644</v>
      </c>
    </row>
    <row r="4044" spans="1:5" x14ac:dyDescent="0.25">
      <c r="A4044">
        <v>48000681</v>
      </c>
      <c r="B4044" t="s">
        <v>6645</v>
      </c>
      <c r="C4044" t="s">
        <v>6646</v>
      </c>
      <c r="D4044" t="s">
        <v>6646</v>
      </c>
      <c r="E4044" t="s">
        <v>6645</v>
      </c>
    </row>
    <row r="4045" spans="1:5" x14ac:dyDescent="0.25">
      <c r="A4045">
        <v>48000682</v>
      </c>
      <c r="B4045" t="s">
        <v>6647</v>
      </c>
      <c r="C4045" t="s">
        <v>6648</v>
      </c>
      <c r="D4045" t="s">
        <v>6648</v>
      </c>
      <c r="E4045" t="s">
        <v>6647</v>
      </c>
    </row>
    <row r="4046" spans="1:5" x14ac:dyDescent="0.25">
      <c r="A4046">
        <v>48000683</v>
      </c>
      <c r="B4046" t="s">
        <v>6649</v>
      </c>
      <c r="C4046" t="s">
        <v>6650</v>
      </c>
      <c r="D4046" t="s">
        <v>6650</v>
      </c>
      <c r="E4046" t="s">
        <v>6649</v>
      </c>
    </row>
    <row r="4047" spans="1:5" x14ac:dyDescent="0.25">
      <c r="A4047">
        <v>48000684</v>
      </c>
      <c r="B4047" t="s">
        <v>6651</v>
      </c>
      <c r="C4047" t="s">
        <v>6652</v>
      </c>
      <c r="D4047" t="s">
        <v>6652</v>
      </c>
      <c r="E4047" t="s">
        <v>6651</v>
      </c>
    </row>
    <row r="4048" spans="1:5" x14ac:dyDescent="0.25">
      <c r="A4048">
        <v>48000685</v>
      </c>
      <c r="B4048" t="s">
        <v>6653</v>
      </c>
      <c r="C4048" t="s">
        <v>6654</v>
      </c>
      <c r="D4048" t="s">
        <v>6654</v>
      </c>
      <c r="E4048" t="s">
        <v>6653</v>
      </c>
    </row>
    <row r="4049" spans="1:5" x14ac:dyDescent="0.25">
      <c r="A4049">
        <v>48000686</v>
      </c>
      <c r="B4049" t="s">
        <v>6655</v>
      </c>
      <c r="C4049" t="s">
        <v>6656</v>
      </c>
      <c r="D4049" t="s">
        <v>6656</v>
      </c>
      <c r="E4049" t="s">
        <v>6655</v>
      </c>
    </row>
    <row r="4050" spans="1:5" x14ac:dyDescent="0.25">
      <c r="A4050">
        <v>48000687</v>
      </c>
      <c r="B4050" t="s">
        <v>6657</v>
      </c>
      <c r="C4050" t="s">
        <v>6658</v>
      </c>
      <c r="D4050" t="s">
        <v>6658</v>
      </c>
      <c r="E4050" t="s">
        <v>6657</v>
      </c>
    </row>
    <row r="4051" spans="1:5" x14ac:dyDescent="0.25">
      <c r="A4051">
        <v>48000688</v>
      </c>
      <c r="B4051" t="s">
        <v>6659</v>
      </c>
      <c r="C4051" t="s">
        <v>6660</v>
      </c>
      <c r="D4051" t="s">
        <v>6660</v>
      </c>
      <c r="E4051" t="s">
        <v>6659</v>
      </c>
    </row>
    <row r="4052" spans="1:5" x14ac:dyDescent="0.25">
      <c r="A4052">
        <v>48000689</v>
      </c>
      <c r="B4052" t="s">
        <v>6661</v>
      </c>
      <c r="C4052" t="s">
        <v>6662</v>
      </c>
      <c r="D4052" t="s">
        <v>6662</v>
      </c>
      <c r="E4052" t="s">
        <v>6661</v>
      </c>
    </row>
    <row r="4053" spans="1:5" x14ac:dyDescent="0.25">
      <c r="A4053">
        <v>48000690</v>
      </c>
      <c r="B4053" t="s">
        <v>6663</v>
      </c>
      <c r="C4053" t="s">
        <v>6664</v>
      </c>
      <c r="D4053" t="s">
        <v>6664</v>
      </c>
      <c r="E4053" t="s">
        <v>6663</v>
      </c>
    </row>
    <row r="4054" spans="1:5" x14ac:dyDescent="0.25">
      <c r="A4054">
        <v>48000691</v>
      </c>
      <c r="B4054" t="s">
        <v>6665</v>
      </c>
      <c r="C4054" t="s">
        <v>6379</v>
      </c>
      <c r="D4054" t="s">
        <v>6379</v>
      </c>
      <c r="E4054" t="s">
        <v>6665</v>
      </c>
    </row>
    <row r="4055" spans="1:5" x14ac:dyDescent="0.25">
      <c r="A4055">
        <v>48000692</v>
      </c>
      <c r="B4055" t="s">
        <v>6666</v>
      </c>
      <c r="C4055" t="s">
        <v>6667</v>
      </c>
      <c r="D4055" t="s">
        <v>6667</v>
      </c>
      <c r="E4055" t="s">
        <v>6666</v>
      </c>
    </row>
    <row r="4056" spans="1:5" x14ac:dyDescent="0.25">
      <c r="A4056">
        <v>48000693</v>
      </c>
      <c r="B4056" t="s">
        <v>6668</v>
      </c>
      <c r="C4056" t="s">
        <v>6669</v>
      </c>
      <c r="D4056" t="s">
        <v>6669</v>
      </c>
      <c r="E4056" t="s">
        <v>6668</v>
      </c>
    </row>
    <row r="4057" spans="1:5" x14ac:dyDescent="0.25">
      <c r="A4057">
        <v>48000694</v>
      </c>
      <c r="B4057" t="s">
        <v>6670</v>
      </c>
      <c r="C4057" t="s">
        <v>6671</v>
      </c>
      <c r="D4057" t="s">
        <v>6671</v>
      </c>
      <c r="E4057" t="s">
        <v>6670</v>
      </c>
    </row>
    <row r="4058" spans="1:5" x14ac:dyDescent="0.25">
      <c r="A4058">
        <v>48000695</v>
      </c>
      <c r="B4058" t="s">
        <v>6672</v>
      </c>
      <c r="C4058" t="s">
        <v>6673</v>
      </c>
      <c r="D4058" t="s">
        <v>6673</v>
      </c>
      <c r="E4058" t="s">
        <v>6672</v>
      </c>
    </row>
    <row r="4059" spans="1:5" x14ac:dyDescent="0.25">
      <c r="A4059">
        <v>48000696</v>
      </c>
      <c r="B4059" t="s">
        <v>6674</v>
      </c>
      <c r="C4059" t="s">
        <v>6675</v>
      </c>
      <c r="D4059" t="s">
        <v>6675</v>
      </c>
      <c r="E4059" t="s">
        <v>6674</v>
      </c>
    </row>
    <row r="4060" spans="1:5" x14ac:dyDescent="0.25">
      <c r="A4060">
        <v>48000697</v>
      </c>
      <c r="B4060" t="s">
        <v>6676</v>
      </c>
      <c r="C4060" t="s">
        <v>6677</v>
      </c>
      <c r="D4060" t="s">
        <v>6677</v>
      </c>
      <c r="E4060" t="s">
        <v>6676</v>
      </c>
    </row>
    <row r="4061" spans="1:5" x14ac:dyDescent="0.25">
      <c r="A4061">
        <v>48000698</v>
      </c>
      <c r="B4061" t="s">
        <v>6678</v>
      </c>
      <c r="C4061" t="s">
        <v>6679</v>
      </c>
      <c r="D4061" t="s">
        <v>6679</v>
      </c>
      <c r="E4061" t="s">
        <v>6678</v>
      </c>
    </row>
    <row r="4062" spans="1:5" x14ac:dyDescent="0.25">
      <c r="A4062">
        <v>48000699</v>
      </c>
      <c r="B4062" t="s">
        <v>6680</v>
      </c>
      <c r="C4062" t="s">
        <v>6681</v>
      </c>
      <c r="D4062" t="s">
        <v>6681</v>
      </c>
      <c r="E4062" t="s">
        <v>6680</v>
      </c>
    </row>
    <row r="4063" spans="1:5" x14ac:dyDescent="0.25">
      <c r="A4063">
        <v>48000700</v>
      </c>
      <c r="B4063" t="s">
        <v>6682</v>
      </c>
      <c r="C4063" t="s">
        <v>6683</v>
      </c>
      <c r="D4063" t="s">
        <v>6683</v>
      </c>
      <c r="E4063" t="s">
        <v>6682</v>
      </c>
    </row>
    <row r="4064" spans="1:5" x14ac:dyDescent="0.25">
      <c r="A4064">
        <v>48000701</v>
      </c>
      <c r="B4064" t="s">
        <v>6684</v>
      </c>
      <c r="C4064" t="s">
        <v>6685</v>
      </c>
      <c r="D4064" t="s">
        <v>6685</v>
      </c>
      <c r="E4064" t="s">
        <v>6684</v>
      </c>
    </row>
    <row r="4065" spans="1:5" x14ac:dyDescent="0.25">
      <c r="A4065">
        <v>48000702</v>
      </c>
      <c r="B4065" t="s">
        <v>6686</v>
      </c>
      <c r="C4065" t="s">
        <v>6687</v>
      </c>
      <c r="D4065" t="s">
        <v>6687</v>
      </c>
      <c r="E4065" t="s">
        <v>6686</v>
      </c>
    </row>
    <row r="4066" spans="1:5" x14ac:dyDescent="0.25">
      <c r="A4066">
        <v>48000703</v>
      </c>
      <c r="B4066" t="s">
        <v>6640</v>
      </c>
      <c r="C4066" t="s">
        <v>6688</v>
      </c>
      <c r="D4066" t="s">
        <v>6688</v>
      </c>
      <c r="E4066" t="s">
        <v>6640</v>
      </c>
    </row>
    <row r="4067" spans="1:5" x14ac:dyDescent="0.25">
      <c r="A4067">
        <v>48000704</v>
      </c>
      <c r="B4067" t="s">
        <v>6689</v>
      </c>
      <c r="C4067" t="s">
        <v>6690</v>
      </c>
      <c r="D4067" t="s">
        <v>6690</v>
      </c>
      <c r="E4067" t="s">
        <v>6689</v>
      </c>
    </row>
    <row r="4068" spans="1:5" x14ac:dyDescent="0.25">
      <c r="A4068">
        <v>48000705</v>
      </c>
      <c r="B4068" t="s">
        <v>6691</v>
      </c>
      <c r="C4068" t="s">
        <v>6692</v>
      </c>
      <c r="D4068" t="s">
        <v>6692</v>
      </c>
      <c r="E4068" t="s">
        <v>6691</v>
      </c>
    </row>
    <row r="4069" spans="1:5" x14ac:dyDescent="0.25">
      <c r="A4069">
        <v>48000706</v>
      </c>
      <c r="B4069" t="s">
        <v>6643</v>
      </c>
      <c r="C4069" t="s">
        <v>6693</v>
      </c>
      <c r="D4069" t="s">
        <v>6693</v>
      </c>
      <c r="E4069" t="s">
        <v>6643</v>
      </c>
    </row>
    <row r="4070" spans="1:5" x14ac:dyDescent="0.25">
      <c r="A4070">
        <v>48000707</v>
      </c>
      <c r="B4070" t="s">
        <v>6644</v>
      </c>
      <c r="C4070" t="s">
        <v>6694</v>
      </c>
      <c r="D4070" t="s">
        <v>6694</v>
      </c>
      <c r="E4070" t="s">
        <v>6644</v>
      </c>
    </row>
    <row r="4071" spans="1:5" x14ac:dyDescent="0.25">
      <c r="A4071">
        <v>48000708</v>
      </c>
      <c r="B4071" t="s">
        <v>6646</v>
      </c>
      <c r="C4071" t="s">
        <v>6695</v>
      </c>
      <c r="D4071" t="s">
        <v>6695</v>
      </c>
      <c r="E4071" t="s">
        <v>6646</v>
      </c>
    </row>
    <row r="4072" spans="1:5" x14ac:dyDescent="0.25">
      <c r="A4072">
        <v>48000709</v>
      </c>
      <c r="B4072" t="s">
        <v>6696</v>
      </c>
      <c r="C4072" t="s">
        <v>6697</v>
      </c>
      <c r="D4072" t="s">
        <v>6697</v>
      </c>
      <c r="E4072" t="s">
        <v>6696</v>
      </c>
    </row>
    <row r="4073" spans="1:5" x14ac:dyDescent="0.25">
      <c r="A4073">
        <v>48000710</v>
      </c>
      <c r="B4073" t="s">
        <v>6649</v>
      </c>
      <c r="C4073" t="s">
        <v>6650</v>
      </c>
      <c r="D4073" t="s">
        <v>6650</v>
      </c>
      <c r="E4073" t="s">
        <v>6649</v>
      </c>
    </row>
    <row r="4074" spans="1:5" x14ac:dyDescent="0.25">
      <c r="A4074">
        <v>48000711</v>
      </c>
      <c r="B4074" t="s">
        <v>6698</v>
      </c>
      <c r="C4074" t="s">
        <v>6699</v>
      </c>
      <c r="D4074" t="s">
        <v>6699</v>
      </c>
      <c r="E4074" t="s">
        <v>6698</v>
      </c>
    </row>
    <row r="4075" spans="1:5" x14ac:dyDescent="0.25">
      <c r="A4075">
        <v>48000712</v>
      </c>
      <c r="B4075" t="s">
        <v>6653</v>
      </c>
      <c r="C4075" t="s">
        <v>6654</v>
      </c>
      <c r="D4075" t="s">
        <v>6654</v>
      </c>
      <c r="E4075" t="s">
        <v>6653</v>
      </c>
    </row>
    <row r="4076" spans="1:5" x14ac:dyDescent="0.25">
      <c r="A4076">
        <v>48000713</v>
      </c>
      <c r="B4076" t="s">
        <v>6700</v>
      </c>
      <c r="C4076" t="s">
        <v>6701</v>
      </c>
      <c r="D4076" t="s">
        <v>6701</v>
      </c>
      <c r="E4076" t="s">
        <v>6700</v>
      </c>
    </row>
    <row r="4077" spans="1:5" x14ac:dyDescent="0.25">
      <c r="A4077">
        <v>48000714</v>
      </c>
      <c r="B4077" t="s">
        <v>6657</v>
      </c>
      <c r="C4077" t="s">
        <v>6658</v>
      </c>
      <c r="D4077" t="s">
        <v>6658</v>
      </c>
      <c r="E4077" t="s">
        <v>6657</v>
      </c>
    </row>
    <row r="4078" spans="1:5" x14ac:dyDescent="0.25">
      <c r="A4078">
        <v>48000715</v>
      </c>
      <c r="B4078" t="s">
        <v>6659</v>
      </c>
      <c r="C4078" t="s">
        <v>6660</v>
      </c>
      <c r="D4078" t="s">
        <v>6660</v>
      </c>
      <c r="E4078" t="s">
        <v>6659</v>
      </c>
    </row>
    <row r="4079" spans="1:5" x14ac:dyDescent="0.25">
      <c r="A4079">
        <v>48000716</v>
      </c>
      <c r="B4079" t="s">
        <v>6661</v>
      </c>
      <c r="C4079" t="s">
        <v>6662</v>
      </c>
      <c r="D4079" t="s">
        <v>6662</v>
      </c>
      <c r="E4079" t="s">
        <v>6661</v>
      </c>
    </row>
    <row r="4080" spans="1:5" x14ac:dyDescent="0.25">
      <c r="A4080">
        <v>48000717</v>
      </c>
      <c r="B4080" t="s">
        <v>6702</v>
      </c>
      <c r="C4080" t="s">
        <v>6664</v>
      </c>
      <c r="D4080" t="s">
        <v>6664</v>
      </c>
      <c r="E4080" t="s">
        <v>6702</v>
      </c>
    </row>
    <row r="4081" spans="1:5" x14ac:dyDescent="0.25">
      <c r="A4081">
        <v>48000718</v>
      </c>
      <c r="B4081" t="s">
        <v>6703</v>
      </c>
      <c r="C4081" t="s">
        <v>6704</v>
      </c>
      <c r="D4081" t="s">
        <v>6704</v>
      </c>
      <c r="E4081" t="s">
        <v>6703</v>
      </c>
    </row>
    <row r="4082" spans="1:5" x14ac:dyDescent="0.25">
      <c r="A4082">
        <v>48000719</v>
      </c>
      <c r="B4082" t="s">
        <v>6666</v>
      </c>
      <c r="C4082" t="s">
        <v>6667</v>
      </c>
      <c r="D4082" t="s">
        <v>6667</v>
      </c>
      <c r="E4082" t="s">
        <v>6666</v>
      </c>
    </row>
    <row r="4083" spans="1:5" x14ac:dyDescent="0.25">
      <c r="A4083">
        <v>48000720</v>
      </c>
      <c r="B4083" t="s">
        <v>6705</v>
      </c>
      <c r="C4083" t="s">
        <v>6669</v>
      </c>
      <c r="D4083" t="s">
        <v>6669</v>
      </c>
      <c r="E4083" t="s">
        <v>6705</v>
      </c>
    </row>
    <row r="4084" spans="1:5" x14ac:dyDescent="0.25">
      <c r="A4084">
        <v>48000721</v>
      </c>
      <c r="B4084" t="s">
        <v>6706</v>
      </c>
      <c r="C4084" t="s">
        <v>6707</v>
      </c>
      <c r="D4084" t="s">
        <v>6707</v>
      </c>
      <c r="E4084" t="s">
        <v>6706</v>
      </c>
    </row>
    <row r="4085" spans="1:5" x14ac:dyDescent="0.25">
      <c r="A4085">
        <v>48000722</v>
      </c>
      <c r="B4085" t="s">
        <v>6672</v>
      </c>
      <c r="C4085" t="s">
        <v>6673</v>
      </c>
      <c r="D4085" t="s">
        <v>6673</v>
      </c>
      <c r="E4085" t="s">
        <v>6672</v>
      </c>
    </row>
    <row r="4086" spans="1:5" x14ac:dyDescent="0.25">
      <c r="A4086">
        <v>48000723</v>
      </c>
      <c r="B4086" t="s">
        <v>6708</v>
      </c>
      <c r="C4086" t="s">
        <v>6709</v>
      </c>
      <c r="D4086" t="s">
        <v>6709</v>
      </c>
      <c r="E4086" t="s">
        <v>6708</v>
      </c>
    </row>
    <row r="4087" spans="1:5" x14ac:dyDescent="0.25">
      <c r="A4087">
        <v>48000724</v>
      </c>
      <c r="B4087" t="s">
        <v>6676</v>
      </c>
      <c r="C4087" t="s">
        <v>6677</v>
      </c>
      <c r="D4087" t="s">
        <v>6677</v>
      </c>
      <c r="E4087" t="s">
        <v>6676</v>
      </c>
    </row>
    <row r="4088" spans="1:5" x14ac:dyDescent="0.25">
      <c r="A4088">
        <v>48000725</v>
      </c>
      <c r="B4088" t="s">
        <v>6678</v>
      </c>
      <c r="C4088" t="s">
        <v>6679</v>
      </c>
      <c r="D4088" t="s">
        <v>6679</v>
      </c>
      <c r="E4088" t="s">
        <v>6678</v>
      </c>
    </row>
    <row r="4089" spans="1:5" x14ac:dyDescent="0.25">
      <c r="A4089">
        <v>48000726</v>
      </c>
      <c r="B4089" t="s">
        <v>6680</v>
      </c>
      <c r="C4089" t="s">
        <v>6681</v>
      </c>
      <c r="D4089" t="s">
        <v>6681</v>
      </c>
      <c r="E4089" t="s">
        <v>6680</v>
      </c>
    </row>
    <row r="4090" spans="1:5" x14ac:dyDescent="0.25">
      <c r="A4090">
        <v>48000727</v>
      </c>
      <c r="B4090" t="s">
        <v>6710</v>
      </c>
      <c r="C4090" t="s">
        <v>6711</v>
      </c>
      <c r="D4090" t="s">
        <v>6711</v>
      </c>
      <c r="E4090" t="s">
        <v>6710</v>
      </c>
    </row>
    <row r="4091" spans="1:5" x14ac:dyDescent="0.25">
      <c r="A4091">
        <v>48000728</v>
      </c>
      <c r="B4091" t="s">
        <v>6712</v>
      </c>
      <c r="C4091" t="s">
        <v>6713</v>
      </c>
      <c r="D4091" t="s">
        <v>6713</v>
      </c>
      <c r="E4091" t="s">
        <v>6712</v>
      </c>
    </row>
    <row r="4092" spans="1:5" x14ac:dyDescent="0.25">
      <c r="A4092">
        <v>48000729</v>
      </c>
      <c r="B4092" t="s">
        <v>6714</v>
      </c>
      <c r="C4092" t="s">
        <v>6715</v>
      </c>
      <c r="D4092" t="s">
        <v>6715</v>
      </c>
      <c r="E4092" t="s">
        <v>6714</v>
      </c>
    </row>
    <row r="4093" spans="1:5" x14ac:dyDescent="0.25">
      <c r="A4093">
        <v>48000730</v>
      </c>
      <c r="B4093" t="s">
        <v>6716</v>
      </c>
      <c r="C4093" t="s">
        <v>6717</v>
      </c>
      <c r="D4093" t="s">
        <v>6717</v>
      </c>
      <c r="E4093" t="s">
        <v>6716</v>
      </c>
    </row>
    <row r="4094" spans="1:5" x14ac:dyDescent="0.25">
      <c r="A4094">
        <v>48000731</v>
      </c>
      <c r="B4094" t="s">
        <v>6718</v>
      </c>
      <c r="C4094" t="s">
        <v>6379</v>
      </c>
      <c r="D4094" t="s">
        <v>6379</v>
      </c>
      <c r="E4094" t="s">
        <v>6718</v>
      </c>
    </row>
    <row r="4095" spans="1:5" x14ac:dyDescent="0.25">
      <c r="A4095">
        <v>48000732</v>
      </c>
      <c r="B4095" t="s">
        <v>6719</v>
      </c>
      <c r="C4095" t="s">
        <v>6720</v>
      </c>
      <c r="D4095" t="s">
        <v>6720</v>
      </c>
      <c r="E4095" t="s">
        <v>6719</v>
      </c>
    </row>
    <row r="4096" spans="1:5" x14ac:dyDescent="0.25">
      <c r="A4096">
        <v>48000733</v>
      </c>
      <c r="B4096" t="s">
        <v>6721</v>
      </c>
      <c r="C4096" t="s">
        <v>6722</v>
      </c>
      <c r="D4096" t="s">
        <v>6722</v>
      </c>
      <c r="E4096" t="s">
        <v>6721</v>
      </c>
    </row>
    <row r="4097" spans="1:5" x14ac:dyDescent="0.25">
      <c r="A4097">
        <v>48000734</v>
      </c>
      <c r="B4097" t="s">
        <v>6723</v>
      </c>
      <c r="C4097" t="s">
        <v>6724</v>
      </c>
      <c r="D4097" t="s">
        <v>6724</v>
      </c>
      <c r="E4097" t="s">
        <v>6723</v>
      </c>
    </row>
    <row r="4098" spans="1:5" x14ac:dyDescent="0.25">
      <c r="A4098">
        <v>48000735</v>
      </c>
      <c r="B4098" t="s">
        <v>6725</v>
      </c>
      <c r="C4098" t="s">
        <v>6726</v>
      </c>
      <c r="D4098" t="s">
        <v>6726</v>
      </c>
      <c r="E4098" t="s">
        <v>6725</v>
      </c>
    </row>
    <row r="4099" spans="1:5" x14ac:dyDescent="0.25">
      <c r="A4099">
        <v>48000736</v>
      </c>
      <c r="B4099" t="s">
        <v>6727</v>
      </c>
      <c r="C4099" t="s">
        <v>6728</v>
      </c>
      <c r="D4099" t="s">
        <v>6728</v>
      </c>
      <c r="E4099" t="s">
        <v>6727</v>
      </c>
    </row>
    <row r="4100" spans="1:5" x14ac:dyDescent="0.25">
      <c r="A4100">
        <v>48000737</v>
      </c>
      <c r="B4100" t="s">
        <v>6729</v>
      </c>
      <c r="C4100" t="s">
        <v>6730</v>
      </c>
      <c r="D4100" t="s">
        <v>6730</v>
      </c>
      <c r="E4100" t="s">
        <v>6729</v>
      </c>
    </row>
    <row r="4101" spans="1:5" x14ac:dyDescent="0.25">
      <c r="A4101">
        <v>48000738</v>
      </c>
      <c r="B4101" t="s">
        <v>6731</v>
      </c>
      <c r="C4101" t="s">
        <v>6732</v>
      </c>
      <c r="D4101" t="s">
        <v>6732</v>
      </c>
      <c r="E4101" t="s">
        <v>6731</v>
      </c>
    </row>
    <row r="4102" spans="1:5" x14ac:dyDescent="0.25">
      <c r="A4102">
        <v>48000739</v>
      </c>
      <c r="B4102" t="s">
        <v>6733</v>
      </c>
      <c r="C4102" t="s">
        <v>6734</v>
      </c>
      <c r="D4102" t="s">
        <v>6734</v>
      </c>
      <c r="E4102" t="s">
        <v>6733</v>
      </c>
    </row>
    <row r="4103" spans="1:5" x14ac:dyDescent="0.25">
      <c r="A4103">
        <v>48000740</v>
      </c>
      <c r="B4103" t="s">
        <v>6735</v>
      </c>
      <c r="C4103" t="s">
        <v>6736</v>
      </c>
      <c r="D4103" t="s">
        <v>6736</v>
      </c>
      <c r="E4103" t="s">
        <v>6735</v>
      </c>
    </row>
    <row r="4104" spans="1:5" x14ac:dyDescent="0.25">
      <c r="A4104">
        <v>48000741</v>
      </c>
      <c r="B4104" t="s">
        <v>6737</v>
      </c>
      <c r="C4104" t="s">
        <v>6738</v>
      </c>
      <c r="D4104" t="s">
        <v>6738</v>
      </c>
      <c r="E4104" t="s">
        <v>6737</v>
      </c>
    </row>
    <row r="4105" spans="1:5" x14ac:dyDescent="0.25">
      <c r="A4105">
        <v>48000742</v>
      </c>
      <c r="B4105" t="s">
        <v>6739</v>
      </c>
      <c r="C4105" t="s">
        <v>6740</v>
      </c>
      <c r="D4105" t="s">
        <v>6740</v>
      </c>
      <c r="E4105" t="s">
        <v>6739</v>
      </c>
    </row>
    <row r="4106" spans="1:5" x14ac:dyDescent="0.25">
      <c r="A4106">
        <v>48000743</v>
      </c>
      <c r="B4106" t="s">
        <v>6741</v>
      </c>
      <c r="C4106" t="s">
        <v>6742</v>
      </c>
      <c r="D4106" t="s">
        <v>6742</v>
      </c>
      <c r="E4106" t="s">
        <v>6741</v>
      </c>
    </row>
    <row r="4107" spans="1:5" x14ac:dyDescent="0.25">
      <c r="A4107">
        <v>48000744</v>
      </c>
      <c r="B4107" t="s">
        <v>6743</v>
      </c>
      <c r="C4107" t="s">
        <v>6744</v>
      </c>
      <c r="D4107" t="s">
        <v>6744</v>
      </c>
      <c r="E4107" t="s">
        <v>6743</v>
      </c>
    </row>
    <row r="4108" spans="1:5" x14ac:dyDescent="0.25">
      <c r="A4108">
        <v>48000745</v>
      </c>
      <c r="B4108" t="s">
        <v>6745</v>
      </c>
      <c r="C4108" t="s">
        <v>6379</v>
      </c>
      <c r="D4108" t="s">
        <v>6379</v>
      </c>
      <c r="E4108" t="s">
        <v>6745</v>
      </c>
    </row>
    <row r="4109" spans="1:5" x14ac:dyDescent="0.25">
      <c r="A4109">
        <v>48000746</v>
      </c>
      <c r="B4109" t="s">
        <v>6746</v>
      </c>
      <c r="C4109" t="s">
        <v>6747</v>
      </c>
      <c r="D4109" t="s">
        <v>6747</v>
      </c>
      <c r="E4109" t="s">
        <v>6746</v>
      </c>
    </row>
    <row r="4110" spans="1:5" x14ac:dyDescent="0.25">
      <c r="A4110">
        <v>48000747</v>
      </c>
      <c r="B4110" t="s">
        <v>6748</v>
      </c>
      <c r="C4110" t="s">
        <v>6749</v>
      </c>
      <c r="D4110" t="s">
        <v>6749</v>
      </c>
      <c r="E4110" t="s">
        <v>6748</v>
      </c>
    </row>
    <row r="4111" spans="1:5" x14ac:dyDescent="0.25">
      <c r="A4111">
        <v>48000748</v>
      </c>
      <c r="B4111" t="s">
        <v>6750</v>
      </c>
      <c r="C4111" t="s">
        <v>6751</v>
      </c>
      <c r="D4111" t="s">
        <v>6751</v>
      </c>
      <c r="E4111" t="s">
        <v>6750</v>
      </c>
    </row>
    <row r="4112" spans="1:5" x14ac:dyDescent="0.25">
      <c r="A4112">
        <v>48000749</v>
      </c>
      <c r="B4112" t="s">
        <v>6752</v>
      </c>
      <c r="C4112" t="s">
        <v>6753</v>
      </c>
      <c r="D4112" t="s">
        <v>6753</v>
      </c>
      <c r="E4112" t="s">
        <v>6752</v>
      </c>
    </row>
    <row r="4113" spans="1:5" x14ac:dyDescent="0.25">
      <c r="A4113">
        <v>48000750</v>
      </c>
      <c r="B4113" t="s">
        <v>6754</v>
      </c>
      <c r="C4113" t="s">
        <v>6755</v>
      </c>
      <c r="D4113" t="s">
        <v>6755</v>
      </c>
      <c r="E4113" t="s">
        <v>6754</v>
      </c>
    </row>
    <row r="4114" spans="1:5" x14ac:dyDescent="0.25">
      <c r="A4114">
        <v>48000751</v>
      </c>
      <c r="B4114" t="s">
        <v>6756</v>
      </c>
      <c r="C4114" t="s">
        <v>6757</v>
      </c>
      <c r="D4114" t="s">
        <v>6757</v>
      </c>
      <c r="E4114" t="s">
        <v>6756</v>
      </c>
    </row>
    <row r="4115" spans="1:5" x14ac:dyDescent="0.25">
      <c r="A4115">
        <v>48000752</v>
      </c>
      <c r="B4115" t="s">
        <v>6758</v>
      </c>
      <c r="C4115" t="s">
        <v>6759</v>
      </c>
      <c r="D4115" t="s">
        <v>6759</v>
      </c>
      <c r="E4115" t="s">
        <v>6758</v>
      </c>
    </row>
    <row r="4116" spans="1:5" x14ac:dyDescent="0.25">
      <c r="A4116">
        <v>48000753</v>
      </c>
      <c r="B4116" t="s">
        <v>6760</v>
      </c>
      <c r="C4116" t="s">
        <v>6761</v>
      </c>
      <c r="D4116" t="s">
        <v>6761</v>
      </c>
      <c r="E4116" t="s">
        <v>6760</v>
      </c>
    </row>
    <row r="4117" spans="1:5" x14ac:dyDescent="0.25">
      <c r="A4117">
        <v>48000754</v>
      </c>
      <c r="B4117" t="s">
        <v>6762</v>
      </c>
      <c r="C4117" t="s">
        <v>6763</v>
      </c>
      <c r="D4117" t="s">
        <v>6763</v>
      </c>
      <c r="E4117" t="s">
        <v>6762</v>
      </c>
    </row>
    <row r="4118" spans="1:5" x14ac:dyDescent="0.25">
      <c r="A4118">
        <v>48000755</v>
      </c>
      <c r="B4118" t="s">
        <v>6764</v>
      </c>
      <c r="C4118" t="s">
        <v>6765</v>
      </c>
      <c r="D4118" t="s">
        <v>6765</v>
      </c>
      <c r="E4118" t="s">
        <v>6764</v>
      </c>
    </row>
    <row r="4119" spans="1:5" x14ac:dyDescent="0.25">
      <c r="A4119">
        <v>48000756</v>
      </c>
      <c r="B4119" t="s">
        <v>6766</v>
      </c>
      <c r="C4119" t="s">
        <v>6767</v>
      </c>
      <c r="D4119" t="s">
        <v>6767</v>
      </c>
      <c r="E4119" t="s">
        <v>6766</v>
      </c>
    </row>
    <row r="4120" spans="1:5" x14ac:dyDescent="0.25">
      <c r="A4120">
        <v>48000757</v>
      </c>
      <c r="B4120" t="s">
        <v>6768</v>
      </c>
      <c r="C4120" t="s">
        <v>6769</v>
      </c>
      <c r="D4120" t="s">
        <v>6769</v>
      </c>
      <c r="E4120" t="s">
        <v>6768</v>
      </c>
    </row>
    <row r="4121" spans="1:5" x14ac:dyDescent="0.25">
      <c r="A4121">
        <v>48000758</v>
      </c>
      <c r="B4121" t="s">
        <v>6770</v>
      </c>
      <c r="C4121" t="s">
        <v>6771</v>
      </c>
      <c r="D4121" t="s">
        <v>6771</v>
      </c>
      <c r="E4121" t="s">
        <v>6770</v>
      </c>
    </row>
    <row r="4122" spans="1:5" x14ac:dyDescent="0.25">
      <c r="A4122">
        <v>48000759</v>
      </c>
      <c r="B4122" t="s">
        <v>6772</v>
      </c>
      <c r="C4122" t="s">
        <v>6715</v>
      </c>
      <c r="D4122" t="s">
        <v>6715</v>
      </c>
      <c r="E4122" t="s">
        <v>6772</v>
      </c>
    </row>
    <row r="4123" spans="1:5" x14ac:dyDescent="0.25">
      <c r="A4123">
        <v>48000760</v>
      </c>
      <c r="B4123" t="s">
        <v>6773</v>
      </c>
      <c r="C4123" t="s">
        <v>6717</v>
      </c>
      <c r="D4123" t="s">
        <v>6717</v>
      </c>
      <c r="E4123" t="s">
        <v>6773</v>
      </c>
    </row>
    <row r="4124" spans="1:5" x14ac:dyDescent="0.25">
      <c r="A4124">
        <v>48000761</v>
      </c>
      <c r="B4124" t="s">
        <v>6774</v>
      </c>
      <c r="C4124" t="s">
        <v>6775</v>
      </c>
      <c r="D4124" t="s">
        <v>6775</v>
      </c>
      <c r="E4124" t="s">
        <v>6774</v>
      </c>
    </row>
    <row r="4125" spans="1:5" x14ac:dyDescent="0.25">
      <c r="A4125">
        <v>48000762</v>
      </c>
      <c r="B4125" t="s">
        <v>6719</v>
      </c>
      <c r="C4125" t="s">
        <v>6720</v>
      </c>
      <c r="D4125" t="s">
        <v>6720</v>
      </c>
      <c r="E4125" t="s">
        <v>6719</v>
      </c>
    </row>
    <row r="4126" spans="1:5" x14ac:dyDescent="0.25">
      <c r="A4126">
        <v>48000763</v>
      </c>
      <c r="B4126" t="s">
        <v>6721</v>
      </c>
      <c r="C4126" t="s">
        <v>6722</v>
      </c>
      <c r="D4126" t="s">
        <v>6722</v>
      </c>
      <c r="E4126" t="s">
        <v>6721</v>
      </c>
    </row>
    <row r="4127" spans="1:5" x14ac:dyDescent="0.25">
      <c r="A4127">
        <v>48000764</v>
      </c>
      <c r="B4127" t="s">
        <v>6723</v>
      </c>
      <c r="C4127" t="s">
        <v>6724</v>
      </c>
      <c r="D4127" t="s">
        <v>6724</v>
      </c>
      <c r="E4127" t="s">
        <v>6723</v>
      </c>
    </row>
    <row r="4128" spans="1:5" x14ac:dyDescent="0.25">
      <c r="A4128">
        <v>48000765</v>
      </c>
      <c r="B4128" t="s">
        <v>6776</v>
      </c>
      <c r="C4128" t="s">
        <v>6726</v>
      </c>
      <c r="D4128" t="s">
        <v>6726</v>
      </c>
      <c r="E4128" t="s">
        <v>6776</v>
      </c>
    </row>
    <row r="4129" spans="1:5" x14ac:dyDescent="0.25">
      <c r="A4129">
        <v>48000766</v>
      </c>
      <c r="B4129" t="s">
        <v>6727</v>
      </c>
      <c r="C4129" t="s">
        <v>6728</v>
      </c>
      <c r="D4129" t="s">
        <v>6728</v>
      </c>
      <c r="E4129" t="s">
        <v>6727</v>
      </c>
    </row>
    <row r="4130" spans="1:5" x14ac:dyDescent="0.25">
      <c r="A4130">
        <v>48000767</v>
      </c>
      <c r="B4130" t="s">
        <v>6777</v>
      </c>
      <c r="C4130" t="s">
        <v>6778</v>
      </c>
      <c r="D4130" t="s">
        <v>6778</v>
      </c>
      <c r="E4130" t="s">
        <v>6777</v>
      </c>
    </row>
    <row r="4131" spans="1:5" x14ac:dyDescent="0.25">
      <c r="A4131">
        <v>48000768</v>
      </c>
      <c r="B4131" t="s">
        <v>6731</v>
      </c>
      <c r="C4131" t="s">
        <v>6732</v>
      </c>
      <c r="D4131" t="s">
        <v>6732</v>
      </c>
      <c r="E4131" t="s">
        <v>6731</v>
      </c>
    </row>
    <row r="4132" spans="1:5" x14ac:dyDescent="0.25">
      <c r="A4132">
        <v>48000769</v>
      </c>
      <c r="B4132" t="s">
        <v>6733</v>
      </c>
      <c r="C4132" t="s">
        <v>6734</v>
      </c>
      <c r="D4132" t="s">
        <v>6734</v>
      </c>
      <c r="E4132" t="s">
        <v>6733</v>
      </c>
    </row>
    <row r="4133" spans="1:5" x14ac:dyDescent="0.25">
      <c r="A4133">
        <v>48000770</v>
      </c>
      <c r="B4133" t="s">
        <v>6735</v>
      </c>
      <c r="C4133" t="s">
        <v>6736</v>
      </c>
      <c r="D4133" t="s">
        <v>6736</v>
      </c>
      <c r="E4133" t="s">
        <v>6735</v>
      </c>
    </row>
    <row r="4134" spans="1:5" x14ac:dyDescent="0.25">
      <c r="A4134">
        <v>48000771</v>
      </c>
      <c r="B4134" t="s">
        <v>6779</v>
      </c>
      <c r="C4134" t="s">
        <v>6738</v>
      </c>
      <c r="D4134" t="s">
        <v>6738</v>
      </c>
      <c r="E4134" t="s">
        <v>6779</v>
      </c>
    </row>
    <row r="4135" spans="1:5" x14ac:dyDescent="0.25">
      <c r="A4135">
        <v>48000772</v>
      </c>
      <c r="B4135" t="s">
        <v>6780</v>
      </c>
      <c r="C4135" t="s">
        <v>6740</v>
      </c>
      <c r="D4135" t="s">
        <v>6740</v>
      </c>
      <c r="E4135" t="s">
        <v>6780</v>
      </c>
    </row>
    <row r="4136" spans="1:5" x14ac:dyDescent="0.25">
      <c r="A4136">
        <v>48000773</v>
      </c>
      <c r="B4136" t="s">
        <v>6741</v>
      </c>
      <c r="C4136" t="s">
        <v>6742</v>
      </c>
      <c r="D4136" t="s">
        <v>6742</v>
      </c>
      <c r="E4136" t="s">
        <v>6741</v>
      </c>
    </row>
    <row r="4137" spans="1:5" x14ac:dyDescent="0.25">
      <c r="A4137">
        <v>48000774</v>
      </c>
      <c r="B4137" t="s">
        <v>6781</v>
      </c>
      <c r="C4137" t="s">
        <v>6744</v>
      </c>
      <c r="D4137" t="s">
        <v>6744</v>
      </c>
      <c r="E4137" t="s">
        <v>6781</v>
      </c>
    </row>
    <row r="4138" spans="1:5" x14ac:dyDescent="0.25">
      <c r="A4138">
        <v>48000775</v>
      </c>
      <c r="B4138" t="s">
        <v>6782</v>
      </c>
      <c r="C4138" t="s">
        <v>6783</v>
      </c>
      <c r="D4138" t="s">
        <v>6783</v>
      </c>
      <c r="E4138" t="s">
        <v>6782</v>
      </c>
    </row>
    <row r="4139" spans="1:5" x14ac:dyDescent="0.25">
      <c r="A4139">
        <v>48000776</v>
      </c>
      <c r="B4139" t="s">
        <v>6746</v>
      </c>
      <c r="C4139" t="s">
        <v>6747</v>
      </c>
      <c r="D4139" t="s">
        <v>6747</v>
      </c>
      <c r="E4139" t="s">
        <v>6746</v>
      </c>
    </row>
    <row r="4140" spans="1:5" x14ac:dyDescent="0.25">
      <c r="A4140">
        <v>48000777</v>
      </c>
      <c r="B4140" t="s">
        <v>6784</v>
      </c>
      <c r="C4140" t="s">
        <v>6749</v>
      </c>
      <c r="D4140" t="s">
        <v>6749</v>
      </c>
      <c r="E4140" t="s">
        <v>6784</v>
      </c>
    </row>
    <row r="4141" spans="1:5" x14ac:dyDescent="0.25">
      <c r="A4141">
        <v>48000778</v>
      </c>
      <c r="B4141" t="s">
        <v>6785</v>
      </c>
      <c r="C4141" t="s">
        <v>6786</v>
      </c>
      <c r="D4141" t="s">
        <v>6786</v>
      </c>
      <c r="E4141" t="s">
        <v>6785</v>
      </c>
    </row>
    <row r="4142" spans="1:5" x14ac:dyDescent="0.25">
      <c r="A4142">
        <v>48000779</v>
      </c>
      <c r="B4142" t="s">
        <v>6752</v>
      </c>
      <c r="C4142" t="s">
        <v>6753</v>
      </c>
      <c r="D4142" t="s">
        <v>6753</v>
      </c>
      <c r="E4142" t="s">
        <v>6752</v>
      </c>
    </row>
    <row r="4143" spans="1:5" x14ac:dyDescent="0.25">
      <c r="A4143">
        <v>48000780</v>
      </c>
      <c r="B4143" t="s">
        <v>6787</v>
      </c>
      <c r="C4143" t="s">
        <v>6788</v>
      </c>
      <c r="D4143" t="s">
        <v>6788</v>
      </c>
      <c r="E4143" t="s">
        <v>6787</v>
      </c>
    </row>
    <row r="4144" spans="1:5" x14ac:dyDescent="0.25">
      <c r="A4144">
        <v>48000781</v>
      </c>
      <c r="B4144" t="s">
        <v>6756</v>
      </c>
      <c r="C4144" t="s">
        <v>6757</v>
      </c>
      <c r="D4144" t="s">
        <v>6757</v>
      </c>
      <c r="E4144" t="s">
        <v>6756</v>
      </c>
    </row>
    <row r="4145" spans="1:5" x14ac:dyDescent="0.25">
      <c r="A4145">
        <v>48000782</v>
      </c>
      <c r="B4145" t="s">
        <v>6758</v>
      </c>
      <c r="C4145" t="s">
        <v>6759</v>
      </c>
      <c r="D4145" t="s">
        <v>6759</v>
      </c>
      <c r="E4145" t="s">
        <v>6758</v>
      </c>
    </row>
    <row r="4146" spans="1:5" x14ac:dyDescent="0.25">
      <c r="A4146">
        <v>48000783</v>
      </c>
      <c r="B4146" t="s">
        <v>6789</v>
      </c>
      <c r="C4146" t="s">
        <v>6790</v>
      </c>
      <c r="D4146" t="s">
        <v>6790</v>
      </c>
      <c r="E4146" t="s">
        <v>6789</v>
      </c>
    </row>
    <row r="4147" spans="1:5" x14ac:dyDescent="0.25">
      <c r="A4147">
        <v>48000784</v>
      </c>
      <c r="B4147" t="s">
        <v>6762</v>
      </c>
      <c r="C4147" t="s">
        <v>6763</v>
      </c>
      <c r="D4147" t="s">
        <v>6763</v>
      </c>
      <c r="E4147" t="s">
        <v>6762</v>
      </c>
    </row>
    <row r="4148" spans="1:5" x14ac:dyDescent="0.25">
      <c r="A4148">
        <v>48000785</v>
      </c>
      <c r="B4148" t="s">
        <v>6764</v>
      </c>
      <c r="C4148" t="s">
        <v>6765</v>
      </c>
      <c r="D4148" t="s">
        <v>6765</v>
      </c>
      <c r="E4148" t="s">
        <v>6764</v>
      </c>
    </row>
    <row r="4149" spans="1:5" x14ac:dyDescent="0.25">
      <c r="A4149">
        <v>48000786</v>
      </c>
      <c r="B4149" t="s">
        <v>6791</v>
      </c>
      <c r="C4149" t="s">
        <v>6767</v>
      </c>
      <c r="D4149" t="s">
        <v>6767</v>
      </c>
      <c r="E4149" t="s">
        <v>6791</v>
      </c>
    </row>
    <row r="4150" spans="1:5" x14ac:dyDescent="0.25">
      <c r="A4150">
        <v>48000787</v>
      </c>
      <c r="B4150" t="s">
        <v>6768</v>
      </c>
      <c r="C4150" t="s">
        <v>6769</v>
      </c>
      <c r="D4150" t="s">
        <v>6769</v>
      </c>
      <c r="E4150" t="s">
        <v>6768</v>
      </c>
    </row>
    <row r="4151" spans="1:5" x14ac:dyDescent="0.25">
      <c r="A4151">
        <v>48000788</v>
      </c>
      <c r="B4151" t="s">
        <v>6770</v>
      </c>
      <c r="C4151" t="s">
        <v>6771</v>
      </c>
      <c r="D4151" t="s">
        <v>6771</v>
      </c>
      <c r="E4151" t="s">
        <v>6770</v>
      </c>
    </row>
    <row r="4152" spans="1:5" x14ac:dyDescent="0.25">
      <c r="A4152">
        <v>48000789</v>
      </c>
      <c r="B4152" t="s">
        <v>6792</v>
      </c>
      <c r="C4152" t="s">
        <v>6793</v>
      </c>
      <c r="D4152" t="s">
        <v>6793</v>
      </c>
      <c r="E4152" t="s">
        <v>6792</v>
      </c>
    </row>
    <row r="4153" spans="1:5" x14ac:dyDescent="0.25">
      <c r="A4153">
        <v>48000790</v>
      </c>
      <c r="B4153" t="s">
        <v>6794</v>
      </c>
      <c r="C4153" t="s">
        <v>6795</v>
      </c>
      <c r="D4153" t="s">
        <v>6795</v>
      </c>
      <c r="E4153" t="s">
        <v>6794</v>
      </c>
    </row>
    <row r="4154" spans="1:5" x14ac:dyDescent="0.25">
      <c r="A4154">
        <v>48000791</v>
      </c>
      <c r="B4154" t="s">
        <v>6796</v>
      </c>
      <c r="C4154" t="s">
        <v>6797</v>
      </c>
      <c r="D4154" t="s">
        <v>6797</v>
      </c>
      <c r="E4154" t="s">
        <v>6796</v>
      </c>
    </row>
    <row r="4155" spans="1:5" x14ac:dyDescent="0.25">
      <c r="A4155">
        <v>48000792</v>
      </c>
      <c r="B4155" t="s">
        <v>6798</v>
      </c>
      <c r="C4155" t="s">
        <v>6799</v>
      </c>
      <c r="D4155" t="s">
        <v>6799</v>
      </c>
      <c r="E4155" t="s">
        <v>6798</v>
      </c>
    </row>
    <row r="4156" spans="1:5" x14ac:dyDescent="0.25">
      <c r="A4156">
        <v>48000793</v>
      </c>
      <c r="B4156" t="s">
        <v>6800</v>
      </c>
      <c r="C4156" t="s">
        <v>6801</v>
      </c>
      <c r="D4156" t="s">
        <v>6801</v>
      </c>
      <c r="E4156" t="s">
        <v>6800</v>
      </c>
    </row>
    <row r="4157" spans="1:5" x14ac:dyDescent="0.25">
      <c r="A4157">
        <v>48000794</v>
      </c>
      <c r="B4157" t="s">
        <v>6802</v>
      </c>
      <c r="C4157" t="s">
        <v>6803</v>
      </c>
      <c r="D4157" t="s">
        <v>6803</v>
      </c>
      <c r="E4157" t="s">
        <v>6802</v>
      </c>
    </row>
    <row r="4158" spans="1:5" x14ac:dyDescent="0.25">
      <c r="A4158">
        <v>48000795</v>
      </c>
      <c r="B4158" t="s">
        <v>6804</v>
      </c>
      <c r="C4158" t="s">
        <v>6805</v>
      </c>
      <c r="D4158" t="s">
        <v>6805</v>
      </c>
      <c r="E4158" t="s">
        <v>6804</v>
      </c>
    </row>
    <row r="4159" spans="1:5" x14ac:dyDescent="0.25">
      <c r="A4159">
        <v>48000796</v>
      </c>
      <c r="B4159" t="s">
        <v>6806</v>
      </c>
      <c r="C4159" t="s">
        <v>6807</v>
      </c>
      <c r="D4159" t="s">
        <v>6807</v>
      </c>
      <c r="E4159" t="s">
        <v>6806</v>
      </c>
    </row>
    <row r="4160" spans="1:5" x14ac:dyDescent="0.25">
      <c r="A4160">
        <v>48000797</v>
      </c>
      <c r="B4160" t="s">
        <v>6808</v>
      </c>
      <c r="C4160" t="s">
        <v>6809</v>
      </c>
      <c r="D4160" t="s">
        <v>6809</v>
      </c>
      <c r="E4160" t="s">
        <v>6808</v>
      </c>
    </row>
    <row r="4161" spans="1:5" x14ac:dyDescent="0.25">
      <c r="A4161">
        <v>48000798</v>
      </c>
      <c r="B4161" t="s">
        <v>6810</v>
      </c>
      <c r="C4161" t="s">
        <v>6379</v>
      </c>
      <c r="D4161" t="s">
        <v>6379</v>
      </c>
      <c r="E4161" t="s">
        <v>6810</v>
      </c>
    </row>
    <row r="4162" spans="1:5" x14ac:dyDescent="0.25">
      <c r="A4162">
        <v>48000799</v>
      </c>
      <c r="B4162" t="s">
        <v>6811</v>
      </c>
      <c r="C4162" t="s">
        <v>6812</v>
      </c>
      <c r="D4162" t="s">
        <v>6812</v>
      </c>
      <c r="E4162" t="s">
        <v>6811</v>
      </c>
    </row>
    <row r="4163" spans="1:5" x14ac:dyDescent="0.25">
      <c r="A4163">
        <v>48000800</v>
      </c>
      <c r="B4163" t="s">
        <v>6813</v>
      </c>
      <c r="C4163" t="s">
        <v>6814</v>
      </c>
      <c r="D4163" t="s">
        <v>6814</v>
      </c>
      <c r="E4163" t="s">
        <v>6813</v>
      </c>
    </row>
    <row r="4164" spans="1:5" x14ac:dyDescent="0.25">
      <c r="A4164">
        <v>48000801</v>
      </c>
      <c r="B4164" t="s">
        <v>6815</v>
      </c>
      <c r="C4164" t="s">
        <v>6816</v>
      </c>
      <c r="D4164" t="s">
        <v>6816</v>
      </c>
      <c r="E4164" t="s">
        <v>6815</v>
      </c>
    </row>
    <row r="4165" spans="1:5" x14ac:dyDescent="0.25">
      <c r="A4165">
        <v>48000802</v>
      </c>
      <c r="B4165" t="s">
        <v>6817</v>
      </c>
      <c r="C4165" t="s">
        <v>6818</v>
      </c>
      <c r="D4165" t="s">
        <v>6818</v>
      </c>
      <c r="E4165" t="s">
        <v>6817</v>
      </c>
    </row>
    <row r="4166" spans="1:5" x14ac:dyDescent="0.25">
      <c r="A4166">
        <v>48000803</v>
      </c>
      <c r="B4166" t="s">
        <v>6819</v>
      </c>
      <c r="C4166" t="s">
        <v>6820</v>
      </c>
      <c r="D4166" t="s">
        <v>6820</v>
      </c>
      <c r="E4166" t="s">
        <v>6819</v>
      </c>
    </row>
    <row r="4167" spans="1:5" x14ac:dyDescent="0.25">
      <c r="A4167">
        <v>48000804</v>
      </c>
      <c r="B4167" t="s">
        <v>6821</v>
      </c>
      <c r="C4167" t="s">
        <v>6822</v>
      </c>
      <c r="D4167" t="s">
        <v>6822</v>
      </c>
      <c r="E4167" t="s">
        <v>6821</v>
      </c>
    </row>
    <row r="4168" spans="1:5" x14ac:dyDescent="0.25">
      <c r="A4168">
        <v>48000805</v>
      </c>
      <c r="B4168" t="s">
        <v>6823</v>
      </c>
      <c r="C4168" t="s">
        <v>6824</v>
      </c>
      <c r="D4168" t="s">
        <v>6824</v>
      </c>
      <c r="E4168" t="s">
        <v>6823</v>
      </c>
    </row>
    <row r="4169" spans="1:5" x14ac:dyDescent="0.25">
      <c r="A4169">
        <v>48000806</v>
      </c>
      <c r="B4169" t="s">
        <v>6825</v>
      </c>
      <c r="C4169" t="s">
        <v>6826</v>
      </c>
      <c r="D4169" t="s">
        <v>6826</v>
      </c>
      <c r="E4169" t="s">
        <v>6825</v>
      </c>
    </row>
    <row r="4170" spans="1:5" x14ac:dyDescent="0.25">
      <c r="A4170">
        <v>48000807</v>
      </c>
      <c r="B4170" t="s">
        <v>6827</v>
      </c>
      <c r="C4170" t="s">
        <v>6828</v>
      </c>
      <c r="D4170" t="s">
        <v>6828</v>
      </c>
      <c r="E4170" t="s">
        <v>6827</v>
      </c>
    </row>
    <row r="4171" spans="1:5" x14ac:dyDescent="0.25">
      <c r="A4171">
        <v>48000808</v>
      </c>
      <c r="B4171" t="s">
        <v>6829</v>
      </c>
      <c r="C4171" t="s">
        <v>6830</v>
      </c>
      <c r="D4171" t="s">
        <v>6830</v>
      </c>
      <c r="E4171" t="s">
        <v>6829</v>
      </c>
    </row>
    <row r="4172" spans="1:5" x14ac:dyDescent="0.25">
      <c r="A4172">
        <v>48000809</v>
      </c>
      <c r="B4172" t="s">
        <v>6831</v>
      </c>
      <c r="C4172" t="s">
        <v>6832</v>
      </c>
      <c r="D4172" t="s">
        <v>6832</v>
      </c>
      <c r="E4172" t="s">
        <v>6831</v>
      </c>
    </row>
    <row r="4173" spans="1:5" x14ac:dyDescent="0.25">
      <c r="A4173">
        <v>48000810</v>
      </c>
      <c r="B4173" t="s">
        <v>6833</v>
      </c>
      <c r="C4173" t="s">
        <v>6834</v>
      </c>
      <c r="D4173" t="s">
        <v>6834</v>
      </c>
      <c r="E4173" t="s">
        <v>6833</v>
      </c>
    </row>
    <row r="4174" spans="1:5" x14ac:dyDescent="0.25">
      <c r="A4174">
        <v>48000811</v>
      </c>
      <c r="B4174" t="s">
        <v>6835</v>
      </c>
      <c r="C4174" t="s">
        <v>6836</v>
      </c>
      <c r="D4174" t="s">
        <v>6836</v>
      </c>
      <c r="E4174" t="s">
        <v>6835</v>
      </c>
    </row>
    <row r="4175" spans="1:5" x14ac:dyDescent="0.25">
      <c r="A4175">
        <v>48000812</v>
      </c>
      <c r="B4175" t="s">
        <v>6837</v>
      </c>
      <c r="C4175" t="s">
        <v>6838</v>
      </c>
      <c r="D4175" t="s">
        <v>6838</v>
      </c>
      <c r="E4175" t="s">
        <v>6837</v>
      </c>
    </row>
    <row r="4176" spans="1:5" x14ac:dyDescent="0.25">
      <c r="A4176">
        <v>48000813</v>
      </c>
      <c r="B4176" t="s">
        <v>6839</v>
      </c>
      <c r="C4176" t="s">
        <v>6840</v>
      </c>
      <c r="D4176" t="s">
        <v>6840</v>
      </c>
      <c r="E4176" t="s">
        <v>6839</v>
      </c>
    </row>
    <row r="4177" spans="1:5" x14ac:dyDescent="0.25">
      <c r="A4177">
        <v>48000814</v>
      </c>
      <c r="B4177" t="s">
        <v>6841</v>
      </c>
      <c r="C4177" t="s">
        <v>6842</v>
      </c>
      <c r="D4177" t="s">
        <v>6842</v>
      </c>
      <c r="E4177" t="s">
        <v>6841</v>
      </c>
    </row>
    <row r="4178" spans="1:5" x14ac:dyDescent="0.25">
      <c r="A4178">
        <v>48000815</v>
      </c>
      <c r="B4178" t="s">
        <v>6843</v>
      </c>
      <c r="C4178" t="s">
        <v>6844</v>
      </c>
      <c r="D4178" t="s">
        <v>6844</v>
      </c>
      <c r="E4178" t="s">
        <v>6843</v>
      </c>
    </row>
    <row r="4179" spans="1:5" x14ac:dyDescent="0.25">
      <c r="A4179">
        <v>48000816</v>
      </c>
      <c r="B4179" t="s">
        <v>6845</v>
      </c>
      <c r="C4179" t="s">
        <v>6846</v>
      </c>
      <c r="D4179" t="s">
        <v>6846</v>
      </c>
      <c r="E4179" t="s">
        <v>6845</v>
      </c>
    </row>
    <row r="4180" spans="1:5" x14ac:dyDescent="0.25">
      <c r="A4180">
        <v>48000817</v>
      </c>
      <c r="B4180" t="s">
        <v>6847</v>
      </c>
      <c r="C4180" t="s">
        <v>6848</v>
      </c>
      <c r="D4180" t="s">
        <v>6848</v>
      </c>
      <c r="E4180" t="s">
        <v>6847</v>
      </c>
    </row>
    <row r="4181" spans="1:5" x14ac:dyDescent="0.25">
      <c r="A4181">
        <v>48000818</v>
      </c>
      <c r="B4181" t="s">
        <v>6792</v>
      </c>
      <c r="C4181" t="s">
        <v>6849</v>
      </c>
      <c r="D4181" t="s">
        <v>6849</v>
      </c>
      <c r="E4181" t="s">
        <v>6792</v>
      </c>
    </row>
    <row r="4182" spans="1:5" x14ac:dyDescent="0.25">
      <c r="A4182">
        <v>48000819</v>
      </c>
      <c r="B4182" t="s">
        <v>6850</v>
      </c>
      <c r="C4182" t="s">
        <v>6851</v>
      </c>
      <c r="D4182" t="s">
        <v>6851</v>
      </c>
      <c r="E4182" t="s">
        <v>6850</v>
      </c>
    </row>
    <row r="4183" spans="1:5" x14ac:dyDescent="0.25">
      <c r="A4183">
        <v>48000820</v>
      </c>
      <c r="B4183" t="s">
        <v>6852</v>
      </c>
      <c r="C4183" t="s">
        <v>6853</v>
      </c>
      <c r="D4183" t="s">
        <v>6853</v>
      </c>
      <c r="E4183" t="s">
        <v>6852</v>
      </c>
    </row>
    <row r="4184" spans="1:5" x14ac:dyDescent="0.25">
      <c r="A4184">
        <v>48000821</v>
      </c>
      <c r="B4184" t="s">
        <v>6798</v>
      </c>
      <c r="C4184" t="s">
        <v>6799</v>
      </c>
      <c r="D4184" t="s">
        <v>6799</v>
      </c>
      <c r="E4184" t="s">
        <v>6798</v>
      </c>
    </row>
    <row r="4185" spans="1:5" x14ac:dyDescent="0.25">
      <c r="A4185">
        <v>48000822</v>
      </c>
      <c r="B4185" t="s">
        <v>6800</v>
      </c>
      <c r="C4185" t="s">
        <v>6801</v>
      </c>
      <c r="D4185" t="s">
        <v>6801</v>
      </c>
      <c r="E4185" t="s">
        <v>6800</v>
      </c>
    </row>
    <row r="4186" spans="1:5" x14ac:dyDescent="0.25">
      <c r="A4186">
        <v>48000823</v>
      </c>
      <c r="B4186" t="s">
        <v>6854</v>
      </c>
      <c r="C4186" t="s">
        <v>6855</v>
      </c>
      <c r="D4186" t="s">
        <v>6855</v>
      </c>
      <c r="E4186" t="s">
        <v>6854</v>
      </c>
    </row>
    <row r="4187" spans="1:5" x14ac:dyDescent="0.25">
      <c r="A4187">
        <v>48000824</v>
      </c>
      <c r="B4187" t="s">
        <v>6804</v>
      </c>
      <c r="C4187" t="s">
        <v>6856</v>
      </c>
      <c r="D4187" t="s">
        <v>6856</v>
      </c>
      <c r="E4187" t="s">
        <v>6804</v>
      </c>
    </row>
    <row r="4188" spans="1:5" x14ac:dyDescent="0.25">
      <c r="A4188">
        <v>48000825</v>
      </c>
      <c r="B4188" t="s">
        <v>6857</v>
      </c>
      <c r="C4188" t="s">
        <v>6858</v>
      </c>
      <c r="D4188" t="s">
        <v>6858</v>
      </c>
      <c r="E4188" t="s">
        <v>6857</v>
      </c>
    </row>
    <row r="4189" spans="1:5" x14ac:dyDescent="0.25">
      <c r="A4189">
        <v>48000826</v>
      </c>
      <c r="B4189" t="s">
        <v>6859</v>
      </c>
      <c r="C4189" t="s">
        <v>6860</v>
      </c>
      <c r="D4189" t="s">
        <v>6860</v>
      </c>
      <c r="E4189" t="s">
        <v>6859</v>
      </c>
    </row>
    <row r="4190" spans="1:5" x14ac:dyDescent="0.25">
      <c r="A4190">
        <v>48000827</v>
      </c>
      <c r="B4190" t="s">
        <v>6861</v>
      </c>
      <c r="C4190" t="s">
        <v>6862</v>
      </c>
      <c r="D4190" t="s">
        <v>6862</v>
      </c>
      <c r="E4190" t="s">
        <v>6861</v>
      </c>
    </row>
    <row r="4191" spans="1:5" x14ac:dyDescent="0.25">
      <c r="A4191">
        <v>48000828</v>
      </c>
      <c r="B4191" t="s">
        <v>6863</v>
      </c>
      <c r="C4191" t="s">
        <v>6864</v>
      </c>
      <c r="D4191" t="s">
        <v>6864</v>
      </c>
      <c r="E4191" t="s">
        <v>6863</v>
      </c>
    </row>
    <row r="4192" spans="1:5" x14ac:dyDescent="0.25">
      <c r="A4192">
        <v>48000829</v>
      </c>
      <c r="B4192" t="s">
        <v>6813</v>
      </c>
      <c r="C4192" t="s">
        <v>6814</v>
      </c>
      <c r="D4192" t="s">
        <v>6814</v>
      </c>
      <c r="E4192" t="s">
        <v>6813</v>
      </c>
    </row>
    <row r="4193" spans="1:5" x14ac:dyDescent="0.25">
      <c r="A4193">
        <v>48000830</v>
      </c>
      <c r="B4193" t="s">
        <v>6815</v>
      </c>
      <c r="C4193" t="s">
        <v>6816</v>
      </c>
      <c r="D4193" t="s">
        <v>6816</v>
      </c>
      <c r="E4193" t="s">
        <v>6815</v>
      </c>
    </row>
    <row r="4194" spans="1:5" x14ac:dyDescent="0.25">
      <c r="A4194">
        <v>48000831</v>
      </c>
      <c r="B4194" t="s">
        <v>6865</v>
      </c>
      <c r="C4194" t="s">
        <v>6818</v>
      </c>
      <c r="D4194" t="s">
        <v>6818</v>
      </c>
      <c r="E4194" t="s">
        <v>6865</v>
      </c>
    </row>
    <row r="4195" spans="1:5" x14ac:dyDescent="0.25">
      <c r="A4195">
        <v>48000832</v>
      </c>
      <c r="B4195" t="s">
        <v>6866</v>
      </c>
      <c r="C4195" t="s">
        <v>6867</v>
      </c>
      <c r="D4195" t="s">
        <v>6867</v>
      </c>
      <c r="E4195" t="s">
        <v>6866</v>
      </c>
    </row>
    <row r="4196" spans="1:5" x14ac:dyDescent="0.25">
      <c r="A4196">
        <v>48000833</v>
      </c>
      <c r="B4196" t="s">
        <v>6821</v>
      </c>
      <c r="C4196" t="s">
        <v>6822</v>
      </c>
      <c r="D4196" t="s">
        <v>6822</v>
      </c>
      <c r="E4196" t="s">
        <v>6821</v>
      </c>
    </row>
    <row r="4197" spans="1:5" x14ac:dyDescent="0.25">
      <c r="A4197">
        <v>48000834</v>
      </c>
      <c r="B4197" t="s">
        <v>6868</v>
      </c>
      <c r="C4197" t="s">
        <v>6869</v>
      </c>
      <c r="D4197" t="s">
        <v>6869</v>
      </c>
      <c r="E4197" t="s">
        <v>6868</v>
      </c>
    </row>
    <row r="4198" spans="1:5" x14ac:dyDescent="0.25">
      <c r="A4198">
        <v>48000835</v>
      </c>
      <c r="B4198" t="s">
        <v>6825</v>
      </c>
      <c r="C4198" t="s">
        <v>6826</v>
      </c>
      <c r="D4198" t="s">
        <v>6826</v>
      </c>
      <c r="E4198" t="s">
        <v>6825</v>
      </c>
    </row>
    <row r="4199" spans="1:5" x14ac:dyDescent="0.25">
      <c r="A4199">
        <v>48000836</v>
      </c>
      <c r="B4199" t="s">
        <v>6870</v>
      </c>
      <c r="C4199" t="s">
        <v>6828</v>
      </c>
      <c r="D4199" t="s">
        <v>6828</v>
      </c>
      <c r="E4199" t="s">
        <v>6870</v>
      </c>
    </row>
    <row r="4200" spans="1:5" x14ac:dyDescent="0.25">
      <c r="A4200">
        <v>48000837</v>
      </c>
      <c r="B4200" t="s">
        <v>6829</v>
      </c>
      <c r="C4200" t="s">
        <v>6830</v>
      </c>
      <c r="D4200" t="s">
        <v>6830</v>
      </c>
      <c r="E4200" t="s">
        <v>6829</v>
      </c>
    </row>
    <row r="4201" spans="1:5" x14ac:dyDescent="0.25">
      <c r="A4201">
        <v>48000838</v>
      </c>
      <c r="B4201" t="s">
        <v>6871</v>
      </c>
      <c r="C4201" t="s">
        <v>6872</v>
      </c>
      <c r="D4201" t="s">
        <v>6872</v>
      </c>
      <c r="E4201" t="s">
        <v>6871</v>
      </c>
    </row>
    <row r="4202" spans="1:5" x14ac:dyDescent="0.25">
      <c r="A4202">
        <v>48000839</v>
      </c>
      <c r="B4202" t="s">
        <v>6873</v>
      </c>
      <c r="C4202" t="s">
        <v>6874</v>
      </c>
      <c r="D4202" t="s">
        <v>6874</v>
      </c>
      <c r="E4202" t="s">
        <v>6873</v>
      </c>
    </row>
    <row r="4203" spans="1:5" x14ac:dyDescent="0.25">
      <c r="A4203">
        <v>48000840</v>
      </c>
      <c r="B4203" t="s">
        <v>6835</v>
      </c>
      <c r="C4203" t="s">
        <v>6836</v>
      </c>
      <c r="D4203" t="s">
        <v>6836</v>
      </c>
      <c r="E4203" t="s">
        <v>6835</v>
      </c>
    </row>
    <row r="4204" spans="1:5" x14ac:dyDescent="0.25">
      <c r="A4204">
        <v>48000841</v>
      </c>
      <c r="B4204" t="s">
        <v>6837</v>
      </c>
      <c r="C4204" t="s">
        <v>6838</v>
      </c>
      <c r="D4204" t="s">
        <v>6838</v>
      </c>
      <c r="E4204" t="s">
        <v>6837</v>
      </c>
    </row>
    <row r="4205" spans="1:5" x14ac:dyDescent="0.25">
      <c r="A4205">
        <v>48000842</v>
      </c>
      <c r="B4205" t="s">
        <v>6839</v>
      </c>
      <c r="C4205" t="s">
        <v>6840</v>
      </c>
      <c r="D4205" t="s">
        <v>6840</v>
      </c>
      <c r="E4205" t="s">
        <v>6839</v>
      </c>
    </row>
    <row r="4206" spans="1:5" x14ac:dyDescent="0.25">
      <c r="A4206">
        <v>48000843</v>
      </c>
      <c r="B4206" t="s">
        <v>6841</v>
      </c>
      <c r="C4206" t="s">
        <v>6842</v>
      </c>
      <c r="D4206" t="s">
        <v>6842</v>
      </c>
      <c r="E4206" t="s">
        <v>6841</v>
      </c>
    </row>
    <row r="4207" spans="1:5" x14ac:dyDescent="0.25">
      <c r="A4207">
        <v>48000844</v>
      </c>
      <c r="B4207" t="s">
        <v>6875</v>
      </c>
      <c r="C4207" t="s">
        <v>6844</v>
      </c>
      <c r="D4207" t="s">
        <v>6844</v>
      </c>
      <c r="E4207" t="s">
        <v>6875</v>
      </c>
    </row>
    <row r="4208" spans="1:5" x14ac:dyDescent="0.25">
      <c r="A4208">
        <v>48000845</v>
      </c>
      <c r="B4208" t="s">
        <v>6845</v>
      </c>
      <c r="C4208" t="s">
        <v>6846</v>
      </c>
      <c r="D4208" t="s">
        <v>6846</v>
      </c>
      <c r="E4208" t="s">
        <v>6845</v>
      </c>
    </row>
    <row r="4209" spans="1:5" x14ac:dyDescent="0.25">
      <c r="A4209">
        <v>48000846</v>
      </c>
      <c r="B4209" t="s">
        <v>6847</v>
      </c>
      <c r="C4209" t="s">
        <v>6848</v>
      </c>
      <c r="D4209" t="s">
        <v>6848</v>
      </c>
      <c r="E4209" t="s">
        <v>6847</v>
      </c>
    </row>
    <row r="4210" spans="1:5" x14ac:dyDescent="0.25">
      <c r="A4210">
        <v>48000847</v>
      </c>
      <c r="B4210" t="s">
        <v>6876</v>
      </c>
      <c r="C4210" t="s">
        <v>6877</v>
      </c>
      <c r="D4210" t="s">
        <v>6877</v>
      </c>
      <c r="E4210" t="s">
        <v>6876</v>
      </c>
    </row>
    <row r="4211" spans="1:5" x14ac:dyDescent="0.25">
      <c r="A4211">
        <v>48000848</v>
      </c>
      <c r="B4211" t="s">
        <v>6878</v>
      </c>
      <c r="C4211" t="s">
        <v>6879</v>
      </c>
      <c r="D4211" t="s">
        <v>6879</v>
      </c>
      <c r="E4211" t="s">
        <v>6878</v>
      </c>
    </row>
    <row r="4212" spans="1:5" x14ac:dyDescent="0.25">
      <c r="A4212">
        <v>48000849</v>
      </c>
      <c r="B4212" t="s">
        <v>6880</v>
      </c>
      <c r="C4212" t="s">
        <v>6881</v>
      </c>
      <c r="D4212" t="s">
        <v>6881</v>
      </c>
      <c r="E4212" t="s">
        <v>6880</v>
      </c>
    </row>
    <row r="4213" spans="1:5" x14ac:dyDescent="0.25">
      <c r="A4213">
        <v>48000850</v>
      </c>
      <c r="B4213" t="s">
        <v>6882</v>
      </c>
      <c r="C4213" t="s">
        <v>6883</v>
      </c>
      <c r="D4213" t="s">
        <v>6883</v>
      </c>
      <c r="E4213" t="s">
        <v>6882</v>
      </c>
    </row>
    <row r="4214" spans="1:5" x14ac:dyDescent="0.25">
      <c r="A4214">
        <v>48000851</v>
      </c>
      <c r="B4214" t="s">
        <v>6884</v>
      </c>
      <c r="C4214" t="s">
        <v>6885</v>
      </c>
      <c r="D4214" t="s">
        <v>6885</v>
      </c>
      <c r="E4214" t="s">
        <v>6884</v>
      </c>
    </row>
    <row r="4215" spans="1:5" x14ac:dyDescent="0.25">
      <c r="A4215">
        <v>48000852</v>
      </c>
      <c r="B4215" t="s">
        <v>6886</v>
      </c>
      <c r="C4215" t="s">
        <v>6886</v>
      </c>
      <c r="D4215" t="s">
        <v>6886</v>
      </c>
      <c r="E4215" t="s">
        <v>6886</v>
      </c>
    </row>
    <row r="4216" spans="1:5" x14ac:dyDescent="0.25">
      <c r="A4216">
        <v>48000853</v>
      </c>
      <c r="B4216" t="s">
        <v>6887</v>
      </c>
      <c r="C4216" t="s">
        <v>6379</v>
      </c>
      <c r="D4216" t="s">
        <v>6379</v>
      </c>
      <c r="E4216" t="s">
        <v>6887</v>
      </c>
    </row>
    <row r="4217" spans="1:5" x14ac:dyDescent="0.25">
      <c r="A4217">
        <v>48000854</v>
      </c>
      <c r="B4217" t="s">
        <v>6888</v>
      </c>
      <c r="C4217" t="s">
        <v>6889</v>
      </c>
      <c r="D4217" t="s">
        <v>6889</v>
      </c>
      <c r="E4217" t="s">
        <v>6888</v>
      </c>
    </row>
    <row r="4218" spans="1:5" x14ac:dyDescent="0.25">
      <c r="A4218">
        <v>48000855</v>
      </c>
      <c r="B4218" t="s">
        <v>6890</v>
      </c>
      <c r="C4218" t="s">
        <v>6890</v>
      </c>
      <c r="D4218" t="s">
        <v>6890</v>
      </c>
      <c r="E4218" t="s">
        <v>6890</v>
      </c>
    </row>
    <row r="4219" spans="1:5" x14ac:dyDescent="0.25">
      <c r="A4219">
        <v>48000856</v>
      </c>
      <c r="B4219" t="s">
        <v>6891</v>
      </c>
      <c r="C4219" t="s">
        <v>6892</v>
      </c>
      <c r="D4219" t="s">
        <v>6892</v>
      </c>
      <c r="E4219" t="s">
        <v>6891</v>
      </c>
    </row>
    <row r="4220" spans="1:5" x14ac:dyDescent="0.25">
      <c r="A4220">
        <v>48000857</v>
      </c>
      <c r="B4220" t="s">
        <v>6893</v>
      </c>
      <c r="C4220" t="s">
        <v>6894</v>
      </c>
      <c r="D4220" t="s">
        <v>6894</v>
      </c>
      <c r="E4220" t="s">
        <v>6893</v>
      </c>
    </row>
    <row r="4221" spans="1:5" x14ac:dyDescent="0.25">
      <c r="A4221">
        <v>48000858</v>
      </c>
      <c r="B4221" t="s">
        <v>6895</v>
      </c>
      <c r="C4221" t="s">
        <v>6896</v>
      </c>
      <c r="D4221" t="s">
        <v>6896</v>
      </c>
      <c r="E4221" t="s">
        <v>6895</v>
      </c>
    </row>
    <row r="4222" spans="1:5" x14ac:dyDescent="0.25">
      <c r="A4222">
        <v>48000859</v>
      </c>
      <c r="B4222" t="s">
        <v>6897</v>
      </c>
      <c r="C4222" t="s">
        <v>6897</v>
      </c>
      <c r="D4222" t="s">
        <v>6897</v>
      </c>
      <c r="E4222" t="s">
        <v>6897</v>
      </c>
    </row>
    <row r="4223" spans="1:5" x14ac:dyDescent="0.25">
      <c r="A4223">
        <v>48000860</v>
      </c>
      <c r="B4223" t="s">
        <v>6898</v>
      </c>
      <c r="C4223" t="s">
        <v>6899</v>
      </c>
      <c r="D4223" t="s">
        <v>6899</v>
      </c>
      <c r="E4223" t="s">
        <v>6898</v>
      </c>
    </row>
    <row r="4224" spans="1:5" x14ac:dyDescent="0.25">
      <c r="A4224">
        <v>48000861</v>
      </c>
      <c r="B4224" t="s">
        <v>6900</v>
      </c>
      <c r="C4224" t="s">
        <v>6901</v>
      </c>
      <c r="D4224" t="s">
        <v>6901</v>
      </c>
      <c r="E4224" t="s">
        <v>6900</v>
      </c>
    </row>
    <row r="4225" spans="1:5" x14ac:dyDescent="0.25">
      <c r="A4225">
        <v>48000862</v>
      </c>
      <c r="B4225" t="s">
        <v>6902</v>
      </c>
      <c r="C4225" t="s">
        <v>6903</v>
      </c>
      <c r="D4225" t="s">
        <v>6903</v>
      </c>
      <c r="E4225" t="s">
        <v>6902</v>
      </c>
    </row>
    <row r="4226" spans="1:5" x14ac:dyDescent="0.25">
      <c r="A4226">
        <v>48000863</v>
      </c>
      <c r="B4226" t="s">
        <v>6904</v>
      </c>
      <c r="C4226" t="s">
        <v>6210</v>
      </c>
      <c r="D4226" t="s">
        <v>6210</v>
      </c>
      <c r="E4226" t="s">
        <v>6904</v>
      </c>
    </row>
    <row r="4227" spans="1:5" x14ac:dyDescent="0.25">
      <c r="A4227">
        <v>48000864</v>
      </c>
      <c r="B4227" t="s">
        <v>6905</v>
      </c>
      <c r="C4227" t="s">
        <v>6906</v>
      </c>
      <c r="D4227" t="s">
        <v>6906</v>
      </c>
      <c r="E4227" t="s">
        <v>6905</v>
      </c>
    </row>
    <row r="4228" spans="1:5" x14ac:dyDescent="0.25">
      <c r="A4228">
        <v>48000865</v>
      </c>
      <c r="B4228" t="s">
        <v>6907</v>
      </c>
      <c r="C4228" t="s">
        <v>6908</v>
      </c>
      <c r="D4228" t="s">
        <v>6908</v>
      </c>
      <c r="E4228" t="s">
        <v>6907</v>
      </c>
    </row>
    <row r="4229" spans="1:5" x14ac:dyDescent="0.25">
      <c r="A4229">
        <v>48000866</v>
      </c>
      <c r="B4229" t="s">
        <v>6909</v>
      </c>
      <c r="C4229" t="s">
        <v>6910</v>
      </c>
      <c r="D4229" t="s">
        <v>6910</v>
      </c>
      <c r="E4229" t="s">
        <v>6909</v>
      </c>
    </row>
    <row r="4230" spans="1:5" x14ac:dyDescent="0.25">
      <c r="A4230">
        <v>48000867</v>
      </c>
      <c r="B4230" t="s">
        <v>6911</v>
      </c>
      <c r="C4230" t="s">
        <v>6912</v>
      </c>
      <c r="D4230" t="s">
        <v>6912</v>
      </c>
      <c r="E4230" t="s">
        <v>6911</v>
      </c>
    </row>
    <row r="4231" spans="1:5" x14ac:dyDescent="0.25">
      <c r="A4231">
        <v>48000868</v>
      </c>
      <c r="B4231" t="s">
        <v>6913</v>
      </c>
      <c r="C4231" t="s">
        <v>6886</v>
      </c>
      <c r="D4231" t="s">
        <v>6886</v>
      </c>
      <c r="E4231" t="s">
        <v>6913</v>
      </c>
    </row>
    <row r="4232" spans="1:5" x14ac:dyDescent="0.25">
      <c r="A4232">
        <v>48000869</v>
      </c>
      <c r="B4232" t="s">
        <v>6914</v>
      </c>
      <c r="C4232" t="s">
        <v>6915</v>
      </c>
      <c r="D4232" t="s">
        <v>6915</v>
      </c>
      <c r="E4232" t="s">
        <v>6914</v>
      </c>
    </row>
    <row r="4233" spans="1:5" x14ac:dyDescent="0.25">
      <c r="A4233">
        <v>48000870</v>
      </c>
      <c r="B4233" t="s">
        <v>6916</v>
      </c>
      <c r="C4233" t="s">
        <v>6889</v>
      </c>
      <c r="D4233" t="s">
        <v>6889</v>
      </c>
      <c r="E4233" t="s">
        <v>6916</v>
      </c>
    </row>
    <row r="4234" spans="1:5" x14ac:dyDescent="0.25">
      <c r="A4234">
        <v>48000871</v>
      </c>
      <c r="B4234" t="s">
        <v>6917</v>
      </c>
      <c r="C4234" t="s">
        <v>6918</v>
      </c>
      <c r="D4234" t="s">
        <v>6918</v>
      </c>
      <c r="E4234" t="s">
        <v>6917</v>
      </c>
    </row>
    <row r="4235" spans="1:5" x14ac:dyDescent="0.25">
      <c r="A4235">
        <v>48000872</v>
      </c>
      <c r="B4235" t="s">
        <v>6891</v>
      </c>
      <c r="C4235" t="s">
        <v>6892</v>
      </c>
      <c r="D4235" t="s">
        <v>6892</v>
      </c>
      <c r="E4235" t="s">
        <v>6891</v>
      </c>
    </row>
    <row r="4236" spans="1:5" x14ac:dyDescent="0.25">
      <c r="A4236">
        <v>48000873</v>
      </c>
      <c r="B4236" t="s">
        <v>6893</v>
      </c>
      <c r="C4236" t="s">
        <v>6919</v>
      </c>
      <c r="D4236" t="s">
        <v>6919</v>
      </c>
      <c r="E4236" t="s">
        <v>6893</v>
      </c>
    </row>
    <row r="4237" spans="1:5" x14ac:dyDescent="0.25">
      <c r="A4237">
        <v>48000874</v>
      </c>
      <c r="B4237" t="s">
        <v>6895</v>
      </c>
      <c r="C4237" t="s">
        <v>6896</v>
      </c>
      <c r="D4237" t="s">
        <v>6896</v>
      </c>
      <c r="E4237" t="s">
        <v>6895</v>
      </c>
    </row>
    <row r="4238" spans="1:5" x14ac:dyDescent="0.25">
      <c r="A4238">
        <v>48000875</v>
      </c>
      <c r="B4238" t="s">
        <v>6920</v>
      </c>
      <c r="C4238" t="s">
        <v>6921</v>
      </c>
      <c r="D4238" t="s">
        <v>6921</v>
      </c>
      <c r="E4238" t="s">
        <v>6920</v>
      </c>
    </row>
    <row r="4239" spans="1:5" x14ac:dyDescent="0.25">
      <c r="A4239">
        <v>48000876</v>
      </c>
      <c r="B4239" t="s">
        <v>6922</v>
      </c>
      <c r="C4239" t="s">
        <v>6899</v>
      </c>
      <c r="D4239" t="s">
        <v>6899</v>
      </c>
      <c r="E4239" t="s">
        <v>6922</v>
      </c>
    </row>
    <row r="4240" spans="1:5" x14ac:dyDescent="0.25">
      <c r="A4240">
        <v>48000877</v>
      </c>
      <c r="B4240" t="s">
        <v>6923</v>
      </c>
      <c r="C4240" t="s">
        <v>6924</v>
      </c>
      <c r="D4240" t="s">
        <v>6924</v>
      </c>
      <c r="E4240" t="s">
        <v>6923</v>
      </c>
    </row>
    <row r="4241" spans="1:5" x14ac:dyDescent="0.25">
      <c r="A4241">
        <v>48000878</v>
      </c>
      <c r="B4241" t="s">
        <v>6902</v>
      </c>
      <c r="C4241" t="s">
        <v>6925</v>
      </c>
      <c r="D4241" t="s">
        <v>6925</v>
      </c>
      <c r="E4241" t="s">
        <v>6902</v>
      </c>
    </row>
    <row r="4242" spans="1:5" x14ac:dyDescent="0.25">
      <c r="A4242">
        <v>48000879</v>
      </c>
      <c r="B4242" t="s">
        <v>6926</v>
      </c>
      <c r="C4242" t="s">
        <v>6927</v>
      </c>
      <c r="D4242" t="s">
        <v>6927</v>
      </c>
      <c r="E4242" t="s">
        <v>6926</v>
      </c>
    </row>
    <row r="4243" spans="1:5" x14ac:dyDescent="0.25">
      <c r="A4243">
        <v>48000880</v>
      </c>
      <c r="B4243" t="s">
        <v>6928</v>
      </c>
      <c r="C4243" t="s">
        <v>6929</v>
      </c>
      <c r="D4243" t="s">
        <v>6929</v>
      </c>
      <c r="E4243" t="s">
        <v>6928</v>
      </c>
    </row>
    <row r="4244" spans="1:5" x14ac:dyDescent="0.25">
      <c r="A4244">
        <v>48000881</v>
      </c>
      <c r="B4244" t="s">
        <v>6907</v>
      </c>
      <c r="C4244" t="s">
        <v>6930</v>
      </c>
      <c r="D4244" t="s">
        <v>6930</v>
      </c>
      <c r="E4244" t="s">
        <v>6907</v>
      </c>
    </row>
    <row r="4245" spans="1:5" x14ac:dyDescent="0.25">
      <c r="A4245">
        <v>48000882</v>
      </c>
      <c r="B4245" t="s">
        <v>6909</v>
      </c>
      <c r="C4245" t="s">
        <v>6931</v>
      </c>
      <c r="D4245" t="s">
        <v>6931</v>
      </c>
      <c r="E4245" t="s">
        <v>6909</v>
      </c>
    </row>
    <row r="4246" spans="1:5" x14ac:dyDescent="0.25">
      <c r="A4246">
        <v>48000883</v>
      </c>
      <c r="B4246" t="s">
        <v>6932</v>
      </c>
      <c r="C4246" t="s">
        <v>6933</v>
      </c>
      <c r="D4246" t="s">
        <v>6933</v>
      </c>
      <c r="E4246" t="s">
        <v>6932</v>
      </c>
    </row>
    <row r="4247" spans="1:5" x14ac:dyDescent="0.25">
      <c r="A4247">
        <v>48000884</v>
      </c>
      <c r="B4247" t="s">
        <v>6934</v>
      </c>
      <c r="C4247" t="s">
        <v>6935</v>
      </c>
      <c r="D4247" t="s">
        <v>6935</v>
      </c>
      <c r="E4247" t="s">
        <v>6934</v>
      </c>
    </row>
    <row r="4248" spans="1:5" x14ac:dyDescent="0.25">
      <c r="A4248">
        <v>48000885</v>
      </c>
      <c r="B4248" t="s">
        <v>6936</v>
      </c>
      <c r="C4248" t="s">
        <v>6937</v>
      </c>
      <c r="D4248" t="s">
        <v>6937</v>
      </c>
      <c r="E4248" t="s">
        <v>6936</v>
      </c>
    </row>
    <row r="4249" spans="1:5" x14ac:dyDescent="0.25">
      <c r="A4249">
        <v>48000886</v>
      </c>
      <c r="B4249" t="s">
        <v>6938</v>
      </c>
      <c r="C4249" t="s">
        <v>6939</v>
      </c>
      <c r="D4249" t="s">
        <v>6939</v>
      </c>
      <c r="E4249" t="s">
        <v>6938</v>
      </c>
    </row>
    <row r="4250" spans="1:5" x14ac:dyDescent="0.25">
      <c r="A4250">
        <v>48000887</v>
      </c>
      <c r="B4250" t="s">
        <v>6940</v>
      </c>
      <c r="C4250" t="s">
        <v>6941</v>
      </c>
      <c r="D4250" t="s">
        <v>6941</v>
      </c>
      <c r="E4250" t="s">
        <v>6940</v>
      </c>
    </row>
    <row r="4251" spans="1:5" x14ac:dyDescent="0.25">
      <c r="A4251">
        <v>48000888</v>
      </c>
      <c r="B4251" t="s">
        <v>6942</v>
      </c>
      <c r="C4251" t="s">
        <v>6943</v>
      </c>
      <c r="D4251" t="s">
        <v>6943</v>
      </c>
      <c r="E4251" t="s">
        <v>6942</v>
      </c>
    </row>
    <row r="4252" spans="1:5" x14ac:dyDescent="0.25">
      <c r="A4252">
        <v>48000889</v>
      </c>
      <c r="B4252" t="s">
        <v>6944</v>
      </c>
      <c r="C4252" t="s">
        <v>6945</v>
      </c>
      <c r="D4252" t="s">
        <v>6945</v>
      </c>
      <c r="E4252" t="s">
        <v>6944</v>
      </c>
    </row>
    <row r="4253" spans="1:5" x14ac:dyDescent="0.25">
      <c r="A4253">
        <v>48000890</v>
      </c>
      <c r="B4253" t="s">
        <v>6946</v>
      </c>
      <c r="C4253" t="s">
        <v>6947</v>
      </c>
      <c r="D4253" t="s">
        <v>6947</v>
      </c>
      <c r="E4253" t="s">
        <v>6946</v>
      </c>
    </row>
    <row r="4254" spans="1:5" x14ac:dyDescent="0.25">
      <c r="A4254">
        <v>48000891</v>
      </c>
      <c r="B4254" t="s">
        <v>6948</v>
      </c>
      <c r="C4254" t="s">
        <v>6949</v>
      </c>
      <c r="D4254" t="s">
        <v>6949</v>
      </c>
      <c r="E4254" t="s">
        <v>6948</v>
      </c>
    </row>
    <row r="4255" spans="1:5" x14ac:dyDescent="0.25">
      <c r="A4255">
        <v>48000892</v>
      </c>
      <c r="B4255" t="s">
        <v>6950</v>
      </c>
      <c r="C4255" t="s">
        <v>6951</v>
      </c>
      <c r="D4255" t="s">
        <v>6951</v>
      </c>
      <c r="E4255" t="s">
        <v>6950</v>
      </c>
    </row>
    <row r="4256" spans="1:5" x14ac:dyDescent="0.25">
      <c r="A4256">
        <v>48000893</v>
      </c>
      <c r="B4256" t="s">
        <v>6952</v>
      </c>
      <c r="C4256" t="s">
        <v>6953</v>
      </c>
      <c r="D4256" t="s">
        <v>6953</v>
      </c>
      <c r="E4256" t="s">
        <v>6952</v>
      </c>
    </row>
    <row r="4257" spans="1:5" x14ac:dyDescent="0.25">
      <c r="A4257">
        <v>48000894</v>
      </c>
      <c r="B4257" t="s">
        <v>6954</v>
      </c>
      <c r="C4257" t="s">
        <v>6955</v>
      </c>
      <c r="D4257" t="s">
        <v>6955</v>
      </c>
      <c r="E4257" t="s">
        <v>6954</v>
      </c>
    </row>
    <row r="4258" spans="1:5" x14ac:dyDescent="0.25">
      <c r="A4258">
        <v>48000895</v>
      </c>
      <c r="B4258" t="s">
        <v>6956</v>
      </c>
      <c r="C4258" t="s">
        <v>6035</v>
      </c>
      <c r="D4258" t="s">
        <v>6035</v>
      </c>
      <c r="E4258" t="s">
        <v>6956</v>
      </c>
    </row>
    <row r="4259" spans="1:5" x14ac:dyDescent="0.25">
      <c r="A4259">
        <v>48000896</v>
      </c>
      <c r="B4259" t="s">
        <v>6957</v>
      </c>
      <c r="C4259" t="s">
        <v>6958</v>
      </c>
      <c r="D4259" t="s">
        <v>6958</v>
      </c>
      <c r="E4259" t="s">
        <v>6957</v>
      </c>
    </row>
    <row r="4260" spans="1:5" x14ac:dyDescent="0.25">
      <c r="A4260">
        <v>48000897</v>
      </c>
      <c r="B4260" t="s">
        <v>6959</v>
      </c>
      <c r="C4260" t="s">
        <v>6960</v>
      </c>
      <c r="D4260" t="s">
        <v>6960</v>
      </c>
      <c r="E4260" t="s">
        <v>6959</v>
      </c>
    </row>
    <row r="4261" spans="1:5" x14ac:dyDescent="0.25">
      <c r="A4261">
        <v>48000898</v>
      </c>
      <c r="B4261" t="s">
        <v>6961</v>
      </c>
      <c r="C4261" t="s">
        <v>6962</v>
      </c>
      <c r="D4261" t="s">
        <v>6962</v>
      </c>
      <c r="E4261" t="s">
        <v>6961</v>
      </c>
    </row>
    <row r="4262" spans="1:5" x14ac:dyDescent="0.25">
      <c r="A4262">
        <v>48000899</v>
      </c>
      <c r="B4262" t="s">
        <v>6963</v>
      </c>
      <c r="C4262" t="s">
        <v>6964</v>
      </c>
      <c r="D4262" t="s">
        <v>6964</v>
      </c>
      <c r="E4262" t="s">
        <v>6963</v>
      </c>
    </row>
    <row r="4263" spans="1:5" x14ac:dyDescent="0.25">
      <c r="A4263">
        <v>48000900</v>
      </c>
      <c r="B4263" t="s">
        <v>6965</v>
      </c>
      <c r="C4263" t="s">
        <v>6966</v>
      </c>
      <c r="D4263" t="s">
        <v>6966</v>
      </c>
      <c r="E4263" t="s">
        <v>6965</v>
      </c>
    </row>
    <row r="4264" spans="1:5" x14ac:dyDescent="0.25">
      <c r="A4264">
        <v>48000901</v>
      </c>
      <c r="B4264" t="s">
        <v>6967</v>
      </c>
      <c r="C4264" t="s">
        <v>6968</v>
      </c>
      <c r="D4264" t="s">
        <v>6968</v>
      </c>
      <c r="E4264" t="s">
        <v>6967</v>
      </c>
    </row>
    <row r="4265" spans="1:5" x14ac:dyDescent="0.25">
      <c r="A4265">
        <v>48000902</v>
      </c>
      <c r="B4265" t="s">
        <v>6969</v>
      </c>
      <c r="C4265" t="s">
        <v>6970</v>
      </c>
      <c r="D4265" t="s">
        <v>6970</v>
      </c>
      <c r="E4265" t="s">
        <v>6969</v>
      </c>
    </row>
    <row r="4266" spans="1:5" x14ac:dyDescent="0.25">
      <c r="A4266">
        <v>48000903</v>
      </c>
      <c r="B4266" t="s">
        <v>6956</v>
      </c>
      <c r="C4266" t="s">
        <v>6035</v>
      </c>
      <c r="D4266" t="s">
        <v>6035</v>
      </c>
      <c r="E4266" t="s">
        <v>6956</v>
      </c>
    </row>
    <row r="4267" spans="1:5" x14ac:dyDescent="0.25">
      <c r="A4267">
        <v>48000904</v>
      </c>
      <c r="B4267" t="s">
        <v>6952</v>
      </c>
      <c r="C4267" t="s">
        <v>6971</v>
      </c>
      <c r="D4267" t="s">
        <v>6971</v>
      </c>
      <c r="E4267" t="s">
        <v>6952</v>
      </c>
    </row>
    <row r="4268" spans="1:5" x14ac:dyDescent="0.25">
      <c r="A4268">
        <v>48000905</v>
      </c>
      <c r="B4268" t="s">
        <v>6972</v>
      </c>
      <c r="C4268" t="s">
        <v>6973</v>
      </c>
      <c r="D4268" t="s">
        <v>6973</v>
      </c>
      <c r="E4268" t="s">
        <v>6972</v>
      </c>
    </row>
    <row r="4269" spans="1:5" x14ac:dyDescent="0.25">
      <c r="A4269">
        <v>48000906</v>
      </c>
      <c r="B4269" t="s">
        <v>6974</v>
      </c>
      <c r="C4269" t="s">
        <v>6975</v>
      </c>
      <c r="D4269" t="s">
        <v>6975</v>
      </c>
      <c r="E4269" t="s">
        <v>6974</v>
      </c>
    </row>
    <row r="4270" spans="1:5" x14ac:dyDescent="0.25">
      <c r="A4270">
        <v>48000907</v>
      </c>
      <c r="B4270" t="s">
        <v>6976</v>
      </c>
      <c r="C4270" t="s">
        <v>6977</v>
      </c>
      <c r="D4270" t="s">
        <v>6977</v>
      </c>
      <c r="E4270" t="s">
        <v>6976</v>
      </c>
    </row>
    <row r="4271" spans="1:5" x14ac:dyDescent="0.25">
      <c r="A4271">
        <v>48000908</v>
      </c>
      <c r="B4271" t="s">
        <v>6978</v>
      </c>
      <c r="C4271" t="s">
        <v>6979</v>
      </c>
      <c r="D4271" t="s">
        <v>6979</v>
      </c>
      <c r="E4271" t="s">
        <v>6978</v>
      </c>
    </row>
    <row r="4272" spans="1:5" x14ac:dyDescent="0.25">
      <c r="A4272">
        <v>48000909</v>
      </c>
      <c r="B4272" t="s">
        <v>6980</v>
      </c>
      <c r="C4272" t="s">
        <v>6981</v>
      </c>
      <c r="D4272" t="s">
        <v>6981</v>
      </c>
      <c r="E4272" t="s">
        <v>6980</v>
      </c>
    </row>
    <row r="4273" spans="1:5" x14ac:dyDescent="0.25">
      <c r="A4273">
        <v>48000910</v>
      </c>
      <c r="B4273" t="s">
        <v>6982</v>
      </c>
      <c r="C4273" t="s">
        <v>6983</v>
      </c>
      <c r="D4273" t="s">
        <v>6983</v>
      </c>
      <c r="E4273" t="s">
        <v>6982</v>
      </c>
    </row>
    <row r="4274" spans="1:5" x14ac:dyDescent="0.25">
      <c r="A4274">
        <v>48000911</v>
      </c>
      <c r="B4274" t="s">
        <v>6984</v>
      </c>
      <c r="C4274" t="s">
        <v>6985</v>
      </c>
      <c r="D4274" t="s">
        <v>6985</v>
      </c>
      <c r="E4274" t="s">
        <v>6984</v>
      </c>
    </row>
    <row r="4275" spans="1:5" x14ac:dyDescent="0.25">
      <c r="A4275">
        <v>48000912</v>
      </c>
      <c r="B4275" t="s">
        <v>6986</v>
      </c>
      <c r="C4275" t="s">
        <v>6987</v>
      </c>
      <c r="D4275" t="s">
        <v>6987</v>
      </c>
      <c r="E4275" t="s">
        <v>6986</v>
      </c>
    </row>
    <row r="4276" spans="1:5" x14ac:dyDescent="0.25">
      <c r="A4276">
        <v>48000913</v>
      </c>
      <c r="B4276" t="s">
        <v>6988</v>
      </c>
      <c r="C4276" t="s">
        <v>6989</v>
      </c>
      <c r="D4276" t="s">
        <v>6989</v>
      </c>
      <c r="E4276" t="s">
        <v>6988</v>
      </c>
    </row>
    <row r="4277" spans="1:5" x14ac:dyDescent="0.25">
      <c r="A4277">
        <v>48000914</v>
      </c>
      <c r="B4277" t="s">
        <v>6990</v>
      </c>
      <c r="C4277" t="s">
        <v>6991</v>
      </c>
      <c r="D4277" t="s">
        <v>6991</v>
      </c>
      <c r="E4277" t="s">
        <v>6990</v>
      </c>
    </row>
    <row r="4278" spans="1:5" x14ac:dyDescent="0.25">
      <c r="A4278">
        <v>48000915</v>
      </c>
      <c r="B4278" t="s">
        <v>6992</v>
      </c>
      <c r="C4278" t="s">
        <v>6993</v>
      </c>
      <c r="D4278" t="s">
        <v>6993</v>
      </c>
      <c r="E4278" t="s">
        <v>6992</v>
      </c>
    </row>
    <row r="4279" spans="1:5" x14ac:dyDescent="0.25">
      <c r="A4279">
        <v>48000916</v>
      </c>
      <c r="B4279" t="s">
        <v>6994</v>
      </c>
      <c r="C4279" t="s">
        <v>6995</v>
      </c>
      <c r="D4279" t="s">
        <v>6995</v>
      </c>
      <c r="E4279" t="s">
        <v>6994</v>
      </c>
    </row>
    <row r="4280" spans="1:5" x14ac:dyDescent="0.25">
      <c r="A4280">
        <v>48000917</v>
      </c>
      <c r="B4280" t="s">
        <v>6996</v>
      </c>
      <c r="C4280" t="s">
        <v>6997</v>
      </c>
      <c r="D4280" t="s">
        <v>6997</v>
      </c>
      <c r="E4280" t="s">
        <v>6996</v>
      </c>
    </row>
    <row r="4281" spans="1:5" x14ac:dyDescent="0.25">
      <c r="A4281">
        <v>48000918</v>
      </c>
      <c r="B4281" t="s">
        <v>6998</v>
      </c>
      <c r="C4281" t="s">
        <v>6999</v>
      </c>
      <c r="D4281" t="s">
        <v>6999</v>
      </c>
      <c r="E4281" t="s">
        <v>6998</v>
      </c>
    </row>
    <row r="4282" spans="1:5" x14ac:dyDescent="0.25">
      <c r="A4282">
        <v>48000919</v>
      </c>
      <c r="B4282" t="s">
        <v>7000</v>
      </c>
      <c r="C4282" t="s">
        <v>7001</v>
      </c>
      <c r="D4282" t="s">
        <v>7001</v>
      </c>
      <c r="E4282" t="s">
        <v>7000</v>
      </c>
    </row>
    <row r="4283" spans="1:5" x14ac:dyDescent="0.25">
      <c r="A4283">
        <v>48000920</v>
      </c>
      <c r="B4283" t="s">
        <v>7002</v>
      </c>
      <c r="C4283" t="s">
        <v>7003</v>
      </c>
      <c r="D4283" t="s">
        <v>7003</v>
      </c>
      <c r="E4283" t="s">
        <v>7002</v>
      </c>
    </row>
    <row r="4284" spans="1:5" x14ac:dyDescent="0.25">
      <c r="A4284">
        <v>48000921</v>
      </c>
      <c r="B4284" t="s">
        <v>7004</v>
      </c>
      <c r="C4284" t="s">
        <v>7005</v>
      </c>
      <c r="D4284" t="s">
        <v>7005</v>
      </c>
      <c r="E4284" t="s">
        <v>7004</v>
      </c>
    </row>
    <row r="4285" spans="1:5" x14ac:dyDescent="0.25">
      <c r="A4285">
        <v>48000922</v>
      </c>
      <c r="B4285" t="s">
        <v>7006</v>
      </c>
      <c r="C4285" t="s">
        <v>7007</v>
      </c>
      <c r="D4285" t="s">
        <v>7007</v>
      </c>
      <c r="E4285" t="s">
        <v>7006</v>
      </c>
    </row>
    <row r="4286" spans="1:5" x14ac:dyDescent="0.25">
      <c r="A4286">
        <v>48000923</v>
      </c>
      <c r="B4286" t="s">
        <v>7008</v>
      </c>
      <c r="C4286" t="s">
        <v>7009</v>
      </c>
      <c r="D4286" t="s">
        <v>7009</v>
      </c>
      <c r="E4286" t="s">
        <v>7008</v>
      </c>
    </row>
    <row r="4287" spans="1:5" x14ac:dyDescent="0.25">
      <c r="A4287">
        <v>48000924</v>
      </c>
      <c r="B4287" t="s">
        <v>7010</v>
      </c>
      <c r="C4287" t="s">
        <v>7011</v>
      </c>
      <c r="D4287" t="s">
        <v>7011</v>
      </c>
      <c r="E4287" t="s">
        <v>7010</v>
      </c>
    </row>
    <row r="4288" spans="1:5" x14ac:dyDescent="0.25">
      <c r="A4288">
        <v>48000925</v>
      </c>
      <c r="B4288" t="s">
        <v>7012</v>
      </c>
      <c r="C4288" t="s">
        <v>7013</v>
      </c>
      <c r="D4288" t="s">
        <v>7013</v>
      </c>
      <c r="E4288" t="s">
        <v>7012</v>
      </c>
    </row>
    <row r="4289" spans="1:5" x14ac:dyDescent="0.25">
      <c r="A4289">
        <v>48000926</v>
      </c>
      <c r="B4289" t="s">
        <v>7014</v>
      </c>
      <c r="C4289" t="s">
        <v>7015</v>
      </c>
      <c r="D4289" t="s">
        <v>7015</v>
      </c>
      <c r="E4289" t="s">
        <v>7014</v>
      </c>
    </row>
    <row r="4290" spans="1:5" x14ac:dyDescent="0.25">
      <c r="A4290">
        <v>48000927</v>
      </c>
      <c r="B4290" t="s">
        <v>7016</v>
      </c>
      <c r="C4290" t="s">
        <v>7017</v>
      </c>
      <c r="D4290" t="s">
        <v>7017</v>
      </c>
      <c r="E4290" t="s">
        <v>7016</v>
      </c>
    </row>
    <row r="4291" spans="1:5" x14ac:dyDescent="0.25">
      <c r="A4291">
        <v>48000928</v>
      </c>
      <c r="B4291" t="s">
        <v>7018</v>
      </c>
      <c r="C4291" t="s">
        <v>7019</v>
      </c>
      <c r="D4291" t="s">
        <v>7019</v>
      </c>
      <c r="E4291" t="s">
        <v>7018</v>
      </c>
    </row>
    <row r="4292" spans="1:5" x14ac:dyDescent="0.25">
      <c r="A4292">
        <v>48000929</v>
      </c>
      <c r="B4292" t="s">
        <v>7020</v>
      </c>
      <c r="C4292" t="s">
        <v>7021</v>
      </c>
      <c r="D4292" t="s">
        <v>7021</v>
      </c>
      <c r="E4292" t="s">
        <v>7020</v>
      </c>
    </row>
    <row r="4293" spans="1:5" x14ac:dyDescent="0.25">
      <c r="A4293">
        <v>48000930</v>
      </c>
      <c r="B4293" t="s">
        <v>7022</v>
      </c>
      <c r="C4293" t="s">
        <v>7023</v>
      </c>
      <c r="D4293" t="s">
        <v>7023</v>
      </c>
      <c r="E4293" t="s">
        <v>7022</v>
      </c>
    </row>
    <row r="4294" spans="1:5" x14ac:dyDescent="0.25">
      <c r="A4294">
        <v>48000931</v>
      </c>
      <c r="B4294" t="s">
        <v>7024</v>
      </c>
      <c r="C4294" t="s">
        <v>7025</v>
      </c>
      <c r="D4294" t="s">
        <v>7025</v>
      </c>
      <c r="E4294" t="s">
        <v>7024</v>
      </c>
    </row>
    <row r="4295" spans="1:5" x14ac:dyDescent="0.25">
      <c r="A4295">
        <v>48000932</v>
      </c>
      <c r="B4295" t="s">
        <v>6082</v>
      </c>
      <c r="C4295" t="s">
        <v>6082</v>
      </c>
      <c r="D4295" t="s">
        <v>6082</v>
      </c>
      <c r="E4295" t="s">
        <v>6082</v>
      </c>
    </row>
    <row r="4296" spans="1:5" x14ac:dyDescent="0.25">
      <c r="A4296">
        <v>48000933</v>
      </c>
      <c r="B4296" t="s">
        <v>6077</v>
      </c>
      <c r="C4296" t="s">
        <v>6077</v>
      </c>
      <c r="D4296" t="s">
        <v>6077</v>
      </c>
      <c r="E4296" t="s">
        <v>6077</v>
      </c>
    </row>
    <row r="4297" spans="1:5" x14ac:dyDescent="0.25">
      <c r="A4297">
        <v>48000934</v>
      </c>
      <c r="B4297" t="s">
        <v>5924</v>
      </c>
      <c r="C4297" t="s">
        <v>5925</v>
      </c>
      <c r="D4297" t="s">
        <v>5925</v>
      </c>
      <c r="E4297" t="s">
        <v>5924</v>
      </c>
    </row>
    <row r="4298" spans="1:5" x14ac:dyDescent="0.25">
      <c r="A4298">
        <v>48000935</v>
      </c>
      <c r="B4298" t="s">
        <v>5910</v>
      </c>
      <c r="C4298" t="s">
        <v>7026</v>
      </c>
      <c r="D4298" t="s">
        <v>7026</v>
      </c>
      <c r="E4298" t="s">
        <v>5910</v>
      </c>
    </row>
    <row r="4299" spans="1:5" x14ac:dyDescent="0.25">
      <c r="A4299">
        <v>48000936</v>
      </c>
      <c r="B4299" t="s">
        <v>7002</v>
      </c>
      <c r="C4299" t="s">
        <v>7003</v>
      </c>
      <c r="D4299" t="s">
        <v>7003</v>
      </c>
      <c r="E4299" t="s">
        <v>7002</v>
      </c>
    </row>
    <row r="4300" spans="1:5" x14ac:dyDescent="0.25">
      <c r="A4300">
        <v>48000937</v>
      </c>
      <c r="B4300" t="s">
        <v>7027</v>
      </c>
      <c r="C4300" t="s">
        <v>7028</v>
      </c>
      <c r="D4300" t="s">
        <v>7028</v>
      </c>
      <c r="E4300" t="s">
        <v>7027</v>
      </c>
    </row>
    <row r="4301" spans="1:5" x14ac:dyDescent="0.25">
      <c r="A4301">
        <v>48000938</v>
      </c>
      <c r="B4301" t="s">
        <v>7029</v>
      </c>
      <c r="C4301" t="s">
        <v>7030</v>
      </c>
      <c r="D4301" t="s">
        <v>7030</v>
      </c>
      <c r="E4301" t="s">
        <v>7029</v>
      </c>
    </row>
    <row r="4302" spans="1:5" x14ac:dyDescent="0.25">
      <c r="A4302">
        <v>48000939</v>
      </c>
      <c r="B4302" t="s">
        <v>7031</v>
      </c>
      <c r="C4302" t="s">
        <v>7032</v>
      </c>
      <c r="D4302" t="s">
        <v>7032</v>
      </c>
      <c r="E4302" t="s">
        <v>7031</v>
      </c>
    </row>
    <row r="4303" spans="1:5" x14ac:dyDescent="0.25">
      <c r="A4303">
        <v>48000940</v>
      </c>
      <c r="B4303" t="s">
        <v>7033</v>
      </c>
      <c r="C4303" t="s">
        <v>7034</v>
      </c>
      <c r="D4303" t="s">
        <v>7034</v>
      </c>
      <c r="E4303" t="s">
        <v>7033</v>
      </c>
    </row>
    <row r="4304" spans="1:5" x14ac:dyDescent="0.25">
      <c r="A4304">
        <v>48000941</v>
      </c>
      <c r="B4304" t="s">
        <v>7035</v>
      </c>
      <c r="C4304" t="s">
        <v>7036</v>
      </c>
      <c r="D4304" t="s">
        <v>7036</v>
      </c>
      <c r="E4304" t="s">
        <v>7035</v>
      </c>
    </row>
    <row r="4305" spans="1:5" x14ac:dyDescent="0.25">
      <c r="A4305">
        <v>48000942</v>
      </c>
      <c r="B4305" t="s">
        <v>7037</v>
      </c>
      <c r="C4305" t="s">
        <v>7025</v>
      </c>
      <c r="D4305" t="s">
        <v>7025</v>
      </c>
      <c r="E4305" t="s">
        <v>7037</v>
      </c>
    </row>
    <row r="4306" spans="1:5" x14ac:dyDescent="0.25">
      <c r="A4306">
        <v>48000943</v>
      </c>
      <c r="B4306" t="s">
        <v>7038</v>
      </c>
      <c r="C4306" t="s">
        <v>7039</v>
      </c>
      <c r="D4306" t="s">
        <v>7039</v>
      </c>
      <c r="E4306" t="s">
        <v>7038</v>
      </c>
    </row>
    <row r="4307" spans="1:5" x14ac:dyDescent="0.25">
      <c r="A4307">
        <v>48000945</v>
      </c>
      <c r="B4307" t="s">
        <v>7040</v>
      </c>
      <c r="C4307" t="s">
        <v>7041</v>
      </c>
      <c r="D4307" t="s">
        <v>7041</v>
      </c>
      <c r="E4307" t="s">
        <v>7040</v>
      </c>
    </row>
    <row r="4308" spans="1:5" x14ac:dyDescent="0.25">
      <c r="A4308">
        <v>48000946</v>
      </c>
      <c r="B4308" t="s">
        <v>7042</v>
      </c>
      <c r="C4308" t="s">
        <v>7043</v>
      </c>
      <c r="D4308" t="s">
        <v>7043</v>
      </c>
      <c r="E4308" t="s">
        <v>7042</v>
      </c>
    </row>
    <row r="4309" spans="1:5" x14ac:dyDescent="0.25">
      <c r="A4309">
        <v>48000947</v>
      </c>
      <c r="B4309" t="s">
        <v>7044</v>
      </c>
      <c r="C4309" t="s">
        <v>7045</v>
      </c>
      <c r="D4309" t="s">
        <v>7045</v>
      </c>
      <c r="E4309" t="s">
        <v>7044</v>
      </c>
    </row>
    <row r="4310" spans="1:5" x14ac:dyDescent="0.25">
      <c r="A4310">
        <v>48000948</v>
      </c>
      <c r="B4310" t="s">
        <v>7046</v>
      </c>
      <c r="C4310" t="s">
        <v>7025</v>
      </c>
      <c r="D4310" t="s">
        <v>7025</v>
      </c>
      <c r="E4310" t="s">
        <v>7046</v>
      </c>
    </row>
    <row r="4311" spans="1:5" x14ac:dyDescent="0.25">
      <c r="A4311">
        <v>48000949</v>
      </c>
      <c r="B4311" t="s">
        <v>7047</v>
      </c>
      <c r="C4311" t="s">
        <v>6071</v>
      </c>
      <c r="D4311" t="s">
        <v>6071</v>
      </c>
      <c r="E4311" t="s">
        <v>7047</v>
      </c>
    </row>
    <row r="4312" spans="1:5" x14ac:dyDescent="0.25">
      <c r="A4312">
        <v>48000950</v>
      </c>
      <c r="B4312" t="s">
        <v>7048</v>
      </c>
      <c r="C4312" t="s">
        <v>6073</v>
      </c>
      <c r="D4312" t="s">
        <v>6073</v>
      </c>
      <c r="E4312" t="s">
        <v>7048</v>
      </c>
    </row>
    <row r="4313" spans="1:5" x14ac:dyDescent="0.25">
      <c r="A4313">
        <v>48000951</v>
      </c>
      <c r="B4313" t="s">
        <v>7049</v>
      </c>
      <c r="C4313" t="s">
        <v>5985</v>
      </c>
      <c r="D4313" t="s">
        <v>5985</v>
      </c>
      <c r="E4313" t="s">
        <v>7049</v>
      </c>
    </row>
    <row r="4314" spans="1:5" x14ac:dyDescent="0.25">
      <c r="A4314">
        <v>48000952</v>
      </c>
      <c r="B4314" t="s">
        <v>6074</v>
      </c>
      <c r="C4314" t="s">
        <v>7050</v>
      </c>
      <c r="D4314" t="s">
        <v>7050</v>
      </c>
      <c r="E4314" t="s">
        <v>6074</v>
      </c>
    </row>
    <row r="4315" spans="1:5" x14ac:dyDescent="0.25">
      <c r="A4315">
        <v>48000953</v>
      </c>
      <c r="B4315" t="s">
        <v>6076</v>
      </c>
      <c r="C4315" t="s">
        <v>7051</v>
      </c>
      <c r="D4315" t="s">
        <v>7051</v>
      </c>
      <c r="E4315" t="s">
        <v>6076</v>
      </c>
    </row>
    <row r="4316" spans="1:5" x14ac:dyDescent="0.25">
      <c r="A4316">
        <v>48000954</v>
      </c>
      <c r="B4316" t="s">
        <v>6075</v>
      </c>
      <c r="C4316" t="s">
        <v>7052</v>
      </c>
      <c r="D4316" t="s">
        <v>7052</v>
      </c>
      <c r="E4316" t="s">
        <v>6075</v>
      </c>
    </row>
    <row r="4317" spans="1:5" x14ac:dyDescent="0.25">
      <c r="A4317">
        <v>48000955</v>
      </c>
      <c r="B4317" t="s">
        <v>7053</v>
      </c>
      <c r="C4317" t="s">
        <v>7054</v>
      </c>
      <c r="D4317" t="s">
        <v>7054</v>
      </c>
      <c r="E4317" t="s">
        <v>7053</v>
      </c>
    </row>
    <row r="4318" spans="1:5" x14ac:dyDescent="0.25">
      <c r="A4318">
        <v>48000956</v>
      </c>
      <c r="B4318" t="s">
        <v>7055</v>
      </c>
      <c r="C4318" t="s">
        <v>7056</v>
      </c>
      <c r="D4318" t="s">
        <v>7056</v>
      </c>
      <c r="E4318" t="s">
        <v>7055</v>
      </c>
    </row>
    <row r="4319" spans="1:5" x14ac:dyDescent="0.25">
      <c r="A4319">
        <v>48000957</v>
      </c>
      <c r="B4319" t="s">
        <v>7057</v>
      </c>
      <c r="C4319" t="s">
        <v>7058</v>
      </c>
      <c r="D4319" t="s">
        <v>7058</v>
      </c>
      <c r="E4319" t="s">
        <v>7057</v>
      </c>
    </row>
    <row r="4320" spans="1:5" x14ac:dyDescent="0.25">
      <c r="A4320">
        <v>48000958</v>
      </c>
      <c r="B4320" t="s">
        <v>7059</v>
      </c>
      <c r="C4320" t="s">
        <v>7060</v>
      </c>
      <c r="D4320" t="s">
        <v>7060</v>
      </c>
      <c r="E4320" t="s">
        <v>7059</v>
      </c>
    </row>
    <row r="4321" spans="1:5" x14ac:dyDescent="0.25">
      <c r="A4321">
        <v>48000959</v>
      </c>
      <c r="B4321" t="s">
        <v>7061</v>
      </c>
      <c r="C4321" t="s">
        <v>7062</v>
      </c>
      <c r="D4321" t="s">
        <v>7062</v>
      </c>
      <c r="E4321" t="s">
        <v>7061</v>
      </c>
    </row>
    <row r="4322" spans="1:5" x14ac:dyDescent="0.25">
      <c r="A4322">
        <v>48000960</v>
      </c>
      <c r="B4322" t="s">
        <v>7063</v>
      </c>
      <c r="C4322" t="s">
        <v>7064</v>
      </c>
      <c r="D4322" t="s">
        <v>7064</v>
      </c>
      <c r="E4322" t="s">
        <v>7063</v>
      </c>
    </row>
    <row r="4323" spans="1:5" x14ac:dyDescent="0.25">
      <c r="A4323">
        <v>48000961</v>
      </c>
      <c r="B4323" t="s">
        <v>7065</v>
      </c>
      <c r="C4323" t="s">
        <v>7066</v>
      </c>
      <c r="D4323" t="s">
        <v>7066</v>
      </c>
      <c r="E4323" t="s">
        <v>7065</v>
      </c>
    </row>
    <row r="4324" spans="1:5" x14ac:dyDescent="0.25">
      <c r="A4324">
        <v>48000962</v>
      </c>
      <c r="B4324" t="s">
        <v>7067</v>
      </c>
      <c r="C4324" t="s">
        <v>7068</v>
      </c>
      <c r="D4324" t="s">
        <v>7068</v>
      </c>
      <c r="E4324" t="s">
        <v>7067</v>
      </c>
    </row>
    <row r="4325" spans="1:5" x14ac:dyDescent="0.25">
      <c r="A4325">
        <v>48000963</v>
      </c>
      <c r="B4325" t="s">
        <v>7069</v>
      </c>
      <c r="C4325" t="s">
        <v>7070</v>
      </c>
      <c r="D4325" t="s">
        <v>7070</v>
      </c>
      <c r="E4325" t="s">
        <v>7069</v>
      </c>
    </row>
    <row r="4326" spans="1:5" x14ac:dyDescent="0.25">
      <c r="A4326">
        <v>48000964</v>
      </c>
      <c r="B4326" t="s">
        <v>7071</v>
      </c>
      <c r="C4326" t="s">
        <v>7072</v>
      </c>
      <c r="D4326" t="s">
        <v>7072</v>
      </c>
      <c r="E4326" t="s">
        <v>7071</v>
      </c>
    </row>
    <row r="4327" spans="1:5" x14ac:dyDescent="0.25">
      <c r="A4327">
        <v>48000965</v>
      </c>
      <c r="B4327" t="s">
        <v>7073</v>
      </c>
      <c r="C4327" t="s">
        <v>6228</v>
      </c>
      <c r="D4327" t="s">
        <v>6228</v>
      </c>
      <c r="E4327" t="s">
        <v>7073</v>
      </c>
    </row>
    <row r="4328" spans="1:5" x14ac:dyDescent="0.25">
      <c r="A4328">
        <v>48000966</v>
      </c>
      <c r="B4328" t="s">
        <v>7074</v>
      </c>
      <c r="C4328" t="s">
        <v>7074</v>
      </c>
      <c r="D4328" t="s">
        <v>7074</v>
      </c>
      <c r="E4328" t="s">
        <v>7074</v>
      </c>
    </row>
    <row r="4329" spans="1:5" x14ac:dyDescent="0.25">
      <c r="A4329">
        <v>48000967</v>
      </c>
      <c r="B4329" t="s">
        <v>7075</v>
      </c>
      <c r="C4329" t="s">
        <v>7076</v>
      </c>
      <c r="D4329" t="s">
        <v>7076</v>
      </c>
      <c r="E4329" t="s">
        <v>7075</v>
      </c>
    </row>
    <row r="4330" spans="1:5" x14ac:dyDescent="0.25">
      <c r="A4330">
        <v>48000968</v>
      </c>
      <c r="B4330" t="s">
        <v>7077</v>
      </c>
      <c r="C4330" t="s">
        <v>7078</v>
      </c>
      <c r="D4330" t="s">
        <v>7078</v>
      </c>
      <c r="E4330" t="s">
        <v>7077</v>
      </c>
    </row>
    <row r="4331" spans="1:5" x14ac:dyDescent="0.25">
      <c r="A4331">
        <v>48000969</v>
      </c>
      <c r="B4331" t="s">
        <v>7079</v>
      </c>
      <c r="C4331" t="s">
        <v>7080</v>
      </c>
      <c r="D4331" t="s">
        <v>7080</v>
      </c>
      <c r="E4331" t="s">
        <v>7079</v>
      </c>
    </row>
    <row r="4332" spans="1:5" x14ac:dyDescent="0.25">
      <c r="A4332">
        <v>48000970</v>
      </c>
      <c r="B4332" t="s">
        <v>7081</v>
      </c>
      <c r="C4332" t="s">
        <v>7082</v>
      </c>
      <c r="D4332" t="s">
        <v>7082</v>
      </c>
      <c r="E4332" t="s">
        <v>7081</v>
      </c>
    </row>
    <row r="4333" spans="1:5" x14ac:dyDescent="0.25">
      <c r="A4333">
        <v>48000971</v>
      </c>
      <c r="B4333" t="s">
        <v>7083</v>
      </c>
      <c r="C4333" t="s">
        <v>6688</v>
      </c>
      <c r="D4333" t="s">
        <v>6688</v>
      </c>
      <c r="E4333" t="s">
        <v>7083</v>
      </c>
    </row>
    <row r="4334" spans="1:5" x14ac:dyDescent="0.25">
      <c r="A4334">
        <v>48000972</v>
      </c>
      <c r="B4334" t="s">
        <v>7084</v>
      </c>
      <c r="C4334" t="s">
        <v>7085</v>
      </c>
      <c r="D4334" t="s">
        <v>7085</v>
      </c>
      <c r="E4334" t="s">
        <v>7084</v>
      </c>
    </row>
    <row r="4335" spans="1:5" x14ac:dyDescent="0.25">
      <c r="A4335">
        <v>48000973</v>
      </c>
      <c r="B4335" t="s">
        <v>7086</v>
      </c>
      <c r="C4335" t="s">
        <v>7087</v>
      </c>
      <c r="D4335" t="s">
        <v>7087</v>
      </c>
      <c r="E4335" t="s">
        <v>7086</v>
      </c>
    </row>
    <row r="4336" spans="1:5" x14ac:dyDescent="0.25">
      <c r="A4336">
        <v>48000974</v>
      </c>
      <c r="B4336" t="s">
        <v>7088</v>
      </c>
      <c r="C4336" t="s">
        <v>7089</v>
      </c>
      <c r="D4336" t="s">
        <v>7089</v>
      </c>
      <c r="E4336" t="s">
        <v>7088</v>
      </c>
    </row>
    <row r="4337" spans="1:5" x14ac:dyDescent="0.25">
      <c r="A4337">
        <v>48000975</v>
      </c>
      <c r="B4337" t="s">
        <v>7090</v>
      </c>
      <c r="C4337" t="s">
        <v>7091</v>
      </c>
      <c r="D4337" t="s">
        <v>7091</v>
      </c>
      <c r="E4337" t="s">
        <v>7090</v>
      </c>
    </row>
    <row r="4338" spans="1:5" x14ac:dyDescent="0.25">
      <c r="A4338">
        <v>48000976</v>
      </c>
      <c r="B4338" t="s">
        <v>7092</v>
      </c>
      <c r="C4338" t="s">
        <v>7093</v>
      </c>
      <c r="D4338" t="s">
        <v>7093</v>
      </c>
      <c r="E4338" t="s">
        <v>7092</v>
      </c>
    </row>
    <row r="4339" spans="1:5" x14ac:dyDescent="0.25">
      <c r="A4339">
        <v>48000977</v>
      </c>
      <c r="B4339" t="s">
        <v>7094</v>
      </c>
      <c r="C4339" t="s">
        <v>7095</v>
      </c>
      <c r="D4339" t="s">
        <v>7095</v>
      </c>
      <c r="E4339" t="s">
        <v>7094</v>
      </c>
    </row>
    <row r="4340" spans="1:5" x14ac:dyDescent="0.25">
      <c r="A4340">
        <v>48000978</v>
      </c>
      <c r="B4340" t="s">
        <v>7096</v>
      </c>
      <c r="C4340" t="s">
        <v>7097</v>
      </c>
      <c r="D4340" t="s">
        <v>7097</v>
      </c>
      <c r="E4340" t="s">
        <v>7096</v>
      </c>
    </row>
    <row r="4341" spans="1:5" x14ac:dyDescent="0.25">
      <c r="A4341">
        <v>48000979</v>
      </c>
      <c r="B4341" t="s">
        <v>7098</v>
      </c>
      <c r="C4341" t="s">
        <v>7099</v>
      </c>
      <c r="D4341" t="s">
        <v>7099</v>
      </c>
      <c r="E4341" t="s">
        <v>7098</v>
      </c>
    </row>
    <row r="4342" spans="1:5" x14ac:dyDescent="0.25">
      <c r="A4342">
        <v>48000980</v>
      </c>
      <c r="B4342" t="s">
        <v>7100</v>
      </c>
      <c r="C4342" t="s">
        <v>7101</v>
      </c>
      <c r="D4342" t="s">
        <v>7101</v>
      </c>
      <c r="E4342" t="s">
        <v>7100</v>
      </c>
    </row>
    <row r="4343" spans="1:5" x14ac:dyDescent="0.25">
      <c r="A4343">
        <v>48000981</v>
      </c>
      <c r="B4343" t="s">
        <v>7102</v>
      </c>
      <c r="C4343" t="s">
        <v>7103</v>
      </c>
      <c r="D4343" t="s">
        <v>7103</v>
      </c>
      <c r="E4343" t="s">
        <v>7102</v>
      </c>
    </row>
    <row r="4344" spans="1:5" x14ac:dyDescent="0.25">
      <c r="A4344">
        <v>48000982</v>
      </c>
      <c r="B4344" t="s">
        <v>7104</v>
      </c>
      <c r="C4344" t="s">
        <v>7105</v>
      </c>
      <c r="D4344" t="s">
        <v>7105</v>
      </c>
      <c r="E4344" t="s">
        <v>7104</v>
      </c>
    </row>
    <row r="4345" spans="1:5" x14ac:dyDescent="0.25">
      <c r="A4345">
        <v>48000983</v>
      </c>
      <c r="B4345" t="s">
        <v>7106</v>
      </c>
      <c r="C4345" t="s">
        <v>7107</v>
      </c>
      <c r="D4345" t="s">
        <v>7107</v>
      </c>
      <c r="E4345" t="s">
        <v>7106</v>
      </c>
    </row>
    <row r="4346" spans="1:5" x14ac:dyDescent="0.25">
      <c r="A4346">
        <v>48000984</v>
      </c>
      <c r="B4346" t="s">
        <v>7108</v>
      </c>
      <c r="C4346" t="s">
        <v>7109</v>
      </c>
      <c r="D4346" t="s">
        <v>7109</v>
      </c>
      <c r="E4346" t="s">
        <v>7108</v>
      </c>
    </row>
    <row r="4347" spans="1:5" x14ac:dyDescent="0.25">
      <c r="A4347">
        <v>48000985</v>
      </c>
      <c r="B4347" t="s">
        <v>7110</v>
      </c>
      <c r="C4347" t="s">
        <v>7111</v>
      </c>
      <c r="D4347" t="s">
        <v>7111</v>
      </c>
      <c r="E4347" t="s">
        <v>7110</v>
      </c>
    </row>
    <row r="4348" spans="1:5" x14ac:dyDescent="0.25">
      <c r="A4348">
        <v>48000986</v>
      </c>
      <c r="B4348" t="s">
        <v>7112</v>
      </c>
      <c r="C4348" t="s">
        <v>7113</v>
      </c>
      <c r="D4348" t="s">
        <v>7113</v>
      </c>
      <c r="E4348" t="s">
        <v>7112</v>
      </c>
    </row>
    <row r="4349" spans="1:5" x14ac:dyDescent="0.25">
      <c r="A4349">
        <v>48000987</v>
      </c>
      <c r="B4349" t="s">
        <v>7114</v>
      </c>
      <c r="C4349" t="s">
        <v>7115</v>
      </c>
      <c r="D4349" t="s">
        <v>7115</v>
      </c>
      <c r="E4349" t="s">
        <v>7114</v>
      </c>
    </row>
    <row r="4350" spans="1:5" x14ac:dyDescent="0.25">
      <c r="A4350">
        <v>48000988</v>
      </c>
      <c r="B4350" t="s">
        <v>7116</v>
      </c>
      <c r="C4350" t="s">
        <v>7117</v>
      </c>
      <c r="D4350" t="s">
        <v>7117</v>
      </c>
      <c r="E4350" t="s">
        <v>7116</v>
      </c>
    </row>
    <row r="4351" spans="1:5" x14ac:dyDescent="0.25">
      <c r="A4351">
        <v>48000989</v>
      </c>
      <c r="B4351" t="s">
        <v>7118</v>
      </c>
      <c r="C4351" t="s">
        <v>7119</v>
      </c>
      <c r="D4351" t="s">
        <v>7119</v>
      </c>
      <c r="E4351" t="s">
        <v>7118</v>
      </c>
    </row>
    <row r="4352" spans="1:5" x14ac:dyDescent="0.25">
      <c r="A4352">
        <v>48000990</v>
      </c>
      <c r="B4352" t="s">
        <v>7120</v>
      </c>
      <c r="C4352" t="s">
        <v>7121</v>
      </c>
      <c r="D4352" t="s">
        <v>7121</v>
      </c>
      <c r="E4352" t="s">
        <v>7120</v>
      </c>
    </row>
    <row r="4353" spans="1:5" x14ac:dyDescent="0.25">
      <c r="A4353">
        <v>48000991</v>
      </c>
      <c r="B4353" t="s">
        <v>7122</v>
      </c>
      <c r="C4353" t="s">
        <v>7119</v>
      </c>
      <c r="D4353" t="s">
        <v>7119</v>
      </c>
      <c r="E4353" t="s">
        <v>7122</v>
      </c>
    </row>
    <row r="4354" spans="1:5" x14ac:dyDescent="0.25">
      <c r="A4354">
        <v>48000992</v>
      </c>
      <c r="B4354" t="s">
        <v>7123</v>
      </c>
      <c r="C4354" t="s">
        <v>7121</v>
      </c>
      <c r="D4354" t="s">
        <v>7121</v>
      </c>
      <c r="E4354" t="s">
        <v>7123</v>
      </c>
    </row>
    <row r="4355" spans="1:5" x14ac:dyDescent="0.25">
      <c r="A4355">
        <v>48000993</v>
      </c>
      <c r="B4355" t="s">
        <v>7124</v>
      </c>
      <c r="C4355" t="s">
        <v>7119</v>
      </c>
      <c r="D4355" t="s">
        <v>7119</v>
      </c>
      <c r="E4355" t="s">
        <v>7124</v>
      </c>
    </row>
    <row r="4356" spans="1:5" x14ac:dyDescent="0.25">
      <c r="A4356">
        <v>48000994</v>
      </c>
      <c r="B4356" t="s">
        <v>7125</v>
      </c>
      <c r="C4356" t="s">
        <v>7121</v>
      </c>
      <c r="D4356" t="s">
        <v>7121</v>
      </c>
      <c r="E4356" t="s">
        <v>7125</v>
      </c>
    </row>
    <row r="4357" spans="1:5" x14ac:dyDescent="0.25">
      <c r="A4357">
        <v>48000995</v>
      </c>
      <c r="B4357" t="s">
        <v>7126</v>
      </c>
      <c r="C4357" t="s">
        <v>7126</v>
      </c>
      <c r="D4357" t="s">
        <v>7126</v>
      </c>
      <c r="E4357" t="s">
        <v>7126</v>
      </c>
    </row>
    <row r="4358" spans="1:5" x14ac:dyDescent="0.25">
      <c r="A4358">
        <v>48000996</v>
      </c>
      <c r="B4358" t="s">
        <v>7127</v>
      </c>
      <c r="C4358" t="s">
        <v>7127</v>
      </c>
      <c r="D4358" t="s">
        <v>7127</v>
      </c>
      <c r="E4358" t="s">
        <v>7127</v>
      </c>
    </row>
    <row r="4359" spans="1:5" x14ac:dyDescent="0.25">
      <c r="A4359">
        <v>48000997</v>
      </c>
      <c r="B4359" t="s">
        <v>7128</v>
      </c>
      <c r="C4359" t="s">
        <v>7129</v>
      </c>
      <c r="D4359" t="s">
        <v>7129</v>
      </c>
      <c r="E4359" t="s">
        <v>7128</v>
      </c>
    </row>
    <row r="4360" spans="1:5" x14ac:dyDescent="0.25">
      <c r="A4360">
        <v>48000998</v>
      </c>
      <c r="B4360" t="s">
        <v>7130</v>
      </c>
      <c r="C4360" t="s">
        <v>7131</v>
      </c>
      <c r="D4360" t="s">
        <v>7131</v>
      </c>
      <c r="E4360" t="s">
        <v>7130</v>
      </c>
    </row>
    <row r="4361" spans="1:5" x14ac:dyDescent="0.25">
      <c r="A4361">
        <v>48000999</v>
      </c>
      <c r="B4361" t="s">
        <v>7132</v>
      </c>
      <c r="C4361" t="s">
        <v>7133</v>
      </c>
      <c r="D4361" t="s">
        <v>7133</v>
      </c>
      <c r="E4361" t="s">
        <v>7132</v>
      </c>
    </row>
    <row r="4362" spans="1:5" x14ac:dyDescent="0.25">
      <c r="A4362">
        <v>48001000</v>
      </c>
      <c r="B4362" t="s">
        <v>7134</v>
      </c>
      <c r="C4362" t="s">
        <v>7135</v>
      </c>
      <c r="D4362" t="s">
        <v>7135</v>
      </c>
      <c r="E4362" t="s">
        <v>7134</v>
      </c>
    </row>
    <row r="4363" spans="1:5" x14ac:dyDescent="0.25">
      <c r="A4363">
        <v>48001001</v>
      </c>
      <c r="B4363" t="s">
        <v>7136</v>
      </c>
      <c r="C4363" t="s">
        <v>7137</v>
      </c>
      <c r="D4363" t="s">
        <v>7137</v>
      </c>
      <c r="E4363" t="s">
        <v>7136</v>
      </c>
    </row>
    <row r="4364" spans="1:5" x14ac:dyDescent="0.25">
      <c r="A4364">
        <v>48001002</v>
      </c>
      <c r="B4364" t="s">
        <v>7138</v>
      </c>
      <c r="C4364" t="s">
        <v>7139</v>
      </c>
      <c r="D4364" t="s">
        <v>7139</v>
      </c>
      <c r="E4364" t="s">
        <v>7138</v>
      </c>
    </row>
    <row r="4365" spans="1:5" x14ac:dyDescent="0.25">
      <c r="A4365">
        <v>48001003</v>
      </c>
      <c r="B4365" t="s">
        <v>7140</v>
      </c>
      <c r="C4365" t="s">
        <v>7141</v>
      </c>
      <c r="D4365" t="s">
        <v>7141</v>
      </c>
      <c r="E4365" t="s">
        <v>7140</v>
      </c>
    </row>
    <row r="4366" spans="1:5" x14ac:dyDescent="0.25">
      <c r="A4366">
        <v>48001004</v>
      </c>
      <c r="B4366" t="s">
        <v>7142</v>
      </c>
      <c r="C4366" t="s">
        <v>7143</v>
      </c>
      <c r="D4366" t="s">
        <v>7143</v>
      </c>
      <c r="E4366" t="s">
        <v>7142</v>
      </c>
    </row>
    <row r="4367" spans="1:5" x14ac:dyDescent="0.25">
      <c r="A4367">
        <v>48001005</v>
      </c>
      <c r="B4367" t="s">
        <v>7144</v>
      </c>
      <c r="C4367" t="s">
        <v>7145</v>
      </c>
      <c r="D4367" t="s">
        <v>7145</v>
      </c>
      <c r="E4367" t="s">
        <v>7144</v>
      </c>
    </row>
    <row r="4368" spans="1:5" x14ac:dyDescent="0.25">
      <c r="A4368">
        <v>48001006</v>
      </c>
      <c r="B4368" t="s">
        <v>7146</v>
      </c>
      <c r="C4368" t="s">
        <v>7147</v>
      </c>
      <c r="D4368" t="s">
        <v>7147</v>
      </c>
      <c r="E4368" t="s">
        <v>7146</v>
      </c>
    </row>
    <row r="4369" spans="1:5" x14ac:dyDescent="0.25">
      <c r="A4369">
        <v>48001007</v>
      </c>
      <c r="B4369" t="s">
        <v>7148</v>
      </c>
      <c r="C4369" t="s">
        <v>7149</v>
      </c>
      <c r="D4369" t="s">
        <v>7149</v>
      </c>
      <c r="E4369" t="s">
        <v>7148</v>
      </c>
    </row>
    <row r="4370" spans="1:5" x14ac:dyDescent="0.25">
      <c r="A4370">
        <v>48001008</v>
      </c>
      <c r="B4370" t="s">
        <v>7150</v>
      </c>
      <c r="C4370" t="s">
        <v>7151</v>
      </c>
      <c r="D4370" t="s">
        <v>7151</v>
      </c>
      <c r="E4370" t="s">
        <v>7150</v>
      </c>
    </row>
    <row r="4371" spans="1:5" x14ac:dyDescent="0.25">
      <c r="A4371">
        <v>48001009</v>
      </c>
      <c r="B4371" t="s">
        <v>7152</v>
      </c>
      <c r="C4371" t="s">
        <v>7153</v>
      </c>
      <c r="D4371" t="s">
        <v>7153</v>
      </c>
      <c r="E4371" t="s">
        <v>7152</v>
      </c>
    </row>
    <row r="4372" spans="1:5" x14ac:dyDescent="0.25">
      <c r="A4372">
        <v>48001010</v>
      </c>
      <c r="B4372" t="s">
        <v>7154</v>
      </c>
      <c r="C4372" t="s">
        <v>7155</v>
      </c>
      <c r="D4372" t="s">
        <v>7155</v>
      </c>
      <c r="E4372" t="s">
        <v>7154</v>
      </c>
    </row>
    <row r="4373" spans="1:5" x14ac:dyDescent="0.25">
      <c r="A4373">
        <v>48001011</v>
      </c>
      <c r="B4373" t="s">
        <v>7156</v>
      </c>
      <c r="C4373" t="s">
        <v>7157</v>
      </c>
      <c r="D4373" t="s">
        <v>7157</v>
      </c>
      <c r="E4373" t="s">
        <v>7156</v>
      </c>
    </row>
    <row r="4374" spans="1:5" x14ac:dyDescent="0.25">
      <c r="A4374">
        <v>48001012</v>
      </c>
      <c r="B4374" t="s">
        <v>7158</v>
      </c>
      <c r="C4374" t="s">
        <v>7159</v>
      </c>
      <c r="D4374" t="s">
        <v>7159</v>
      </c>
      <c r="E4374" t="s">
        <v>7158</v>
      </c>
    </row>
    <row r="4375" spans="1:5" x14ac:dyDescent="0.25">
      <c r="A4375">
        <v>48001013</v>
      </c>
      <c r="B4375" t="s">
        <v>7160</v>
      </c>
      <c r="C4375" t="s">
        <v>7161</v>
      </c>
      <c r="D4375" t="s">
        <v>7161</v>
      </c>
      <c r="E4375" t="s">
        <v>7160</v>
      </c>
    </row>
    <row r="4376" spans="1:5" x14ac:dyDescent="0.25">
      <c r="A4376">
        <v>48001014</v>
      </c>
      <c r="B4376" t="s">
        <v>7162</v>
      </c>
      <c r="C4376" t="s">
        <v>7163</v>
      </c>
      <c r="D4376" t="s">
        <v>7163</v>
      </c>
      <c r="E4376" t="s">
        <v>7162</v>
      </c>
    </row>
    <row r="4377" spans="1:5" x14ac:dyDescent="0.25">
      <c r="A4377">
        <v>48001015</v>
      </c>
      <c r="B4377" t="s">
        <v>7164</v>
      </c>
      <c r="C4377" t="s">
        <v>7165</v>
      </c>
      <c r="D4377" t="s">
        <v>7165</v>
      </c>
      <c r="E4377" t="s">
        <v>7164</v>
      </c>
    </row>
    <row r="4378" spans="1:5" x14ac:dyDescent="0.25">
      <c r="A4378">
        <v>48001016</v>
      </c>
      <c r="B4378" t="s">
        <v>7166</v>
      </c>
      <c r="C4378" t="s">
        <v>7167</v>
      </c>
      <c r="D4378" t="s">
        <v>7167</v>
      </c>
      <c r="E4378" t="s">
        <v>7166</v>
      </c>
    </row>
    <row r="4379" spans="1:5" x14ac:dyDescent="0.25">
      <c r="A4379">
        <v>48001017</v>
      </c>
      <c r="B4379" t="s">
        <v>7168</v>
      </c>
      <c r="C4379" t="s">
        <v>7169</v>
      </c>
      <c r="D4379" t="s">
        <v>7169</v>
      </c>
      <c r="E4379" t="s">
        <v>7168</v>
      </c>
    </row>
    <row r="4380" spans="1:5" x14ac:dyDescent="0.25">
      <c r="A4380">
        <v>48001018</v>
      </c>
      <c r="B4380" t="s">
        <v>6857</v>
      </c>
      <c r="C4380" t="s">
        <v>6858</v>
      </c>
      <c r="D4380" t="s">
        <v>6858</v>
      </c>
      <c r="E4380" t="s">
        <v>6857</v>
      </c>
    </row>
    <row r="4381" spans="1:5" x14ac:dyDescent="0.25">
      <c r="A4381">
        <v>48001019</v>
      </c>
      <c r="B4381" t="s">
        <v>7170</v>
      </c>
      <c r="C4381" t="s">
        <v>7171</v>
      </c>
      <c r="D4381" t="s">
        <v>7171</v>
      </c>
      <c r="E4381" t="s">
        <v>7170</v>
      </c>
    </row>
    <row r="4382" spans="1:5" x14ac:dyDescent="0.25">
      <c r="A4382">
        <v>48001020</v>
      </c>
      <c r="B4382" t="s">
        <v>7172</v>
      </c>
      <c r="C4382" t="s">
        <v>7173</v>
      </c>
      <c r="D4382" t="s">
        <v>7173</v>
      </c>
      <c r="E4382" t="s">
        <v>7172</v>
      </c>
    </row>
    <row r="4383" spans="1:5" x14ac:dyDescent="0.25">
      <c r="A4383">
        <v>48001021</v>
      </c>
      <c r="B4383" t="s">
        <v>7174</v>
      </c>
      <c r="C4383" t="s">
        <v>7175</v>
      </c>
      <c r="D4383" t="s">
        <v>7175</v>
      </c>
      <c r="E4383" t="s">
        <v>7174</v>
      </c>
    </row>
    <row r="4384" spans="1:5" x14ac:dyDescent="0.25">
      <c r="A4384">
        <v>48001022</v>
      </c>
      <c r="B4384" t="s">
        <v>7176</v>
      </c>
      <c r="C4384" t="s">
        <v>7177</v>
      </c>
      <c r="D4384" t="s">
        <v>7177</v>
      </c>
      <c r="E4384" t="s">
        <v>7176</v>
      </c>
    </row>
    <row r="4385" spans="1:5" x14ac:dyDescent="0.25">
      <c r="A4385">
        <v>48001023</v>
      </c>
      <c r="B4385" t="s">
        <v>7178</v>
      </c>
      <c r="C4385" t="s">
        <v>7179</v>
      </c>
      <c r="D4385" t="s">
        <v>7179</v>
      </c>
      <c r="E4385" t="s">
        <v>7178</v>
      </c>
    </row>
    <row r="4386" spans="1:5" x14ac:dyDescent="0.25">
      <c r="A4386">
        <v>48001024</v>
      </c>
      <c r="B4386" t="s">
        <v>7180</v>
      </c>
      <c r="C4386" t="s">
        <v>7181</v>
      </c>
      <c r="D4386" t="s">
        <v>7181</v>
      </c>
      <c r="E4386" t="s">
        <v>7180</v>
      </c>
    </row>
    <row r="4387" spans="1:5" x14ac:dyDescent="0.25">
      <c r="A4387">
        <v>48001025</v>
      </c>
      <c r="B4387" t="s">
        <v>7182</v>
      </c>
      <c r="C4387" t="s">
        <v>7183</v>
      </c>
      <c r="D4387" t="s">
        <v>7183</v>
      </c>
      <c r="E4387" t="s">
        <v>7182</v>
      </c>
    </row>
    <row r="4388" spans="1:5" x14ac:dyDescent="0.25">
      <c r="A4388">
        <v>48001026</v>
      </c>
      <c r="B4388" t="s">
        <v>7184</v>
      </c>
      <c r="C4388" t="s">
        <v>7185</v>
      </c>
      <c r="D4388" t="s">
        <v>7185</v>
      </c>
      <c r="E4388" t="s">
        <v>7184</v>
      </c>
    </row>
    <row r="4389" spans="1:5" x14ac:dyDescent="0.25">
      <c r="A4389">
        <v>48001027</v>
      </c>
      <c r="B4389" t="s">
        <v>7186</v>
      </c>
      <c r="C4389" t="s">
        <v>7187</v>
      </c>
      <c r="D4389" t="s">
        <v>7187</v>
      </c>
      <c r="E4389" t="s">
        <v>7186</v>
      </c>
    </row>
    <row r="4390" spans="1:5" x14ac:dyDescent="0.25">
      <c r="A4390">
        <v>48001028</v>
      </c>
      <c r="B4390" t="s">
        <v>7188</v>
      </c>
      <c r="C4390" t="s">
        <v>7189</v>
      </c>
      <c r="D4390" t="s">
        <v>7189</v>
      </c>
      <c r="E4390" t="s">
        <v>7188</v>
      </c>
    </row>
    <row r="4391" spans="1:5" x14ac:dyDescent="0.25">
      <c r="A4391">
        <v>48001029</v>
      </c>
      <c r="B4391" t="s">
        <v>7190</v>
      </c>
      <c r="C4391" t="s">
        <v>7191</v>
      </c>
      <c r="D4391" t="s">
        <v>7191</v>
      </c>
      <c r="E4391" t="s">
        <v>7190</v>
      </c>
    </row>
    <row r="4392" spans="1:5" x14ac:dyDescent="0.25">
      <c r="A4392">
        <v>48001030</v>
      </c>
      <c r="B4392" t="s">
        <v>7192</v>
      </c>
      <c r="C4392" t="s">
        <v>7193</v>
      </c>
      <c r="D4392" t="s">
        <v>7193</v>
      </c>
      <c r="E4392" t="s">
        <v>7192</v>
      </c>
    </row>
    <row r="4393" spans="1:5" x14ac:dyDescent="0.25">
      <c r="A4393">
        <v>48001031</v>
      </c>
      <c r="B4393" t="s">
        <v>7194</v>
      </c>
      <c r="C4393" t="s">
        <v>7195</v>
      </c>
      <c r="D4393" t="s">
        <v>7195</v>
      </c>
      <c r="E4393" t="s">
        <v>7194</v>
      </c>
    </row>
    <row r="4394" spans="1:5" x14ac:dyDescent="0.25">
      <c r="A4394">
        <v>48001032</v>
      </c>
      <c r="B4394" t="s">
        <v>7196</v>
      </c>
      <c r="C4394" t="s">
        <v>7197</v>
      </c>
      <c r="D4394" t="s">
        <v>7197</v>
      </c>
      <c r="E4394" t="s">
        <v>7196</v>
      </c>
    </row>
    <row r="4395" spans="1:5" x14ac:dyDescent="0.25">
      <c r="A4395">
        <v>48001033</v>
      </c>
      <c r="B4395" t="s">
        <v>7198</v>
      </c>
      <c r="C4395" t="s">
        <v>7199</v>
      </c>
      <c r="D4395" t="s">
        <v>7199</v>
      </c>
      <c r="E4395" t="s">
        <v>7198</v>
      </c>
    </row>
    <row r="4396" spans="1:5" x14ac:dyDescent="0.25">
      <c r="A4396">
        <v>48001034</v>
      </c>
      <c r="B4396" t="s">
        <v>7200</v>
      </c>
      <c r="C4396" t="s">
        <v>7201</v>
      </c>
      <c r="D4396" t="s">
        <v>7201</v>
      </c>
      <c r="E4396" t="s">
        <v>7200</v>
      </c>
    </row>
    <row r="4397" spans="1:5" x14ac:dyDescent="0.25">
      <c r="A4397">
        <v>48001035</v>
      </c>
      <c r="B4397" t="s">
        <v>7202</v>
      </c>
      <c r="C4397" t="s">
        <v>7203</v>
      </c>
      <c r="D4397" t="s">
        <v>7203</v>
      </c>
      <c r="E4397" t="s">
        <v>7202</v>
      </c>
    </row>
    <row r="4398" spans="1:5" x14ac:dyDescent="0.25">
      <c r="A4398">
        <v>48001036</v>
      </c>
      <c r="B4398" t="s">
        <v>7204</v>
      </c>
      <c r="C4398" t="s">
        <v>7205</v>
      </c>
      <c r="D4398" t="s">
        <v>7205</v>
      </c>
      <c r="E4398" t="s">
        <v>7204</v>
      </c>
    </row>
    <row r="4399" spans="1:5" x14ac:dyDescent="0.25">
      <c r="A4399">
        <v>48001037</v>
      </c>
      <c r="B4399" t="s">
        <v>7206</v>
      </c>
      <c r="C4399" t="s">
        <v>7207</v>
      </c>
      <c r="D4399" t="s">
        <v>7207</v>
      </c>
      <c r="E4399" t="s">
        <v>7206</v>
      </c>
    </row>
    <row r="4400" spans="1:5" x14ac:dyDescent="0.25">
      <c r="A4400">
        <v>48001038</v>
      </c>
      <c r="B4400" t="s">
        <v>7208</v>
      </c>
      <c r="C4400" t="s">
        <v>7013</v>
      </c>
      <c r="D4400" t="s">
        <v>7013</v>
      </c>
      <c r="E4400" t="s">
        <v>7208</v>
      </c>
    </row>
    <row r="4401" spans="1:5" x14ac:dyDescent="0.25">
      <c r="A4401">
        <v>48001039</v>
      </c>
      <c r="B4401" t="s">
        <v>7209</v>
      </c>
      <c r="C4401" t="s">
        <v>7210</v>
      </c>
      <c r="D4401" t="s">
        <v>7210</v>
      </c>
      <c r="E4401" t="s">
        <v>7209</v>
      </c>
    </row>
    <row r="4402" spans="1:5" x14ac:dyDescent="0.25">
      <c r="A4402">
        <v>48001040</v>
      </c>
      <c r="B4402" t="s">
        <v>7211</v>
      </c>
      <c r="C4402" t="s">
        <v>7212</v>
      </c>
      <c r="D4402" t="s">
        <v>7212</v>
      </c>
      <c r="E4402" t="s">
        <v>7211</v>
      </c>
    </row>
    <row r="4403" spans="1:5" x14ac:dyDescent="0.25">
      <c r="A4403">
        <v>48001041</v>
      </c>
      <c r="B4403" t="s">
        <v>7213</v>
      </c>
      <c r="C4403" t="s">
        <v>7214</v>
      </c>
      <c r="D4403" t="s">
        <v>7214</v>
      </c>
      <c r="E4403" t="s">
        <v>7213</v>
      </c>
    </row>
    <row r="4404" spans="1:5" x14ac:dyDescent="0.25">
      <c r="A4404">
        <v>48001042</v>
      </c>
      <c r="B4404" t="s">
        <v>7215</v>
      </c>
      <c r="C4404" t="s">
        <v>7216</v>
      </c>
      <c r="D4404" t="s">
        <v>7216</v>
      </c>
      <c r="E4404" t="s">
        <v>7215</v>
      </c>
    </row>
    <row r="4405" spans="1:5" x14ac:dyDescent="0.25">
      <c r="A4405">
        <v>48001043</v>
      </c>
      <c r="B4405" t="s">
        <v>7217</v>
      </c>
      <c r="C4405" t="s">
        <v>7218</v>
      </c>
      <c r="D4405" t="s">
        <v>7218</v>
      </c>
      <c r="E4405" t="s">
        <v>7217</v>
      </c>
    </row>
    <row r="4406" spans="1:5" x14ac:dyDescent="0.25">
      <c r="A4406">
        <v>48001044</v>
      </c>
      <c r="B4406" t="s">
        <v>7219</v>
      </c>
      <c r="C4406" t="s">
        <v>7220</v>
      </c>
      <c r="D4406" t="s">
        <v>7220</v>
      </c>
      <c r="E4406" t="s">
        <v>7219</v>
      </c>
    </row>
    <row r="4407" spans="1:5" x14ac:dyDescent="0.25">
      <c r="A4407">
        <v>48001045</v>
      </c>
      <c r="B4407" t="s">
        <v>7221</v>
      </c>
      <c r="C4407" t="s">
        <v>7222</v>
      </c>
      <c r="D4407" t="s">
        <v>7222</v>
      </c>
      <c r="E4407" t="s">
        <v>7221</v>
      </c>
    </row>
    <row r="4408" spans="1:5" x14ac:dyDescent="0.25">
      <c r="A4408">
        <v>48001046</v>
      </c>
      <c r="B4408" t="s">
        <v>7223</v>
      </c>
      <c r="C4408" t="s">
        <v>7224</v>
      </c>
      <c r="D4408" t="s">
        <v>7224</v>
      </c>
      <c r="E4408" t="s">
        <v>7223</v>
      </c>
    </row>
    <row r="4409" spans="1:5" x14ac:dyDescent="0.25">
      <c r="A4409">
        <v>48001047</v>
      </c>
      <c r="B4409" t="s">
        <v>7225</v>
      </c>
      <c r="C4409" t="s">
        <v>7226</v>
      </c>
      <c r="D4409" t="s">
        <v>7226</v>
      </c>
      <c r="E4409" t="s">
        <v>7225</v>
      </c>
    </row>
    <row r="4410" spans="1:5" x14ac:dyDescent="0.25">
      <c r="A4410">
        <v>48001048</v>
      </c>
      <c r="B4410" t="s">
        <v>7227</v>
      </c>
      <c r="C4410" t="s">
        <v>7228</v>
      </c>
      <c r="D4410" t="s">
        <v>7228</v>
      </c>
      <c r="E4410" t="s">
        <v>7227</v>
      </c>
    </row>
    <row r="4411" spans="1:5" x14ac:dyDescent="0.25">
      <c r="A4411">
        <v>48001049</v>
      </c>
      <c r="B4411" t="s">
        <v>7229</v>
      </c>
      <c r="C4411" t="s">
        <v>7229</v>
      </c>
      <c r="D4411" t="s">
        <v>7229</v>
      </c>
      <c r="E4411" t="s">
        <v>7229</v>
      </c>
    </row>
    <row r="4412" spans="1:5" x14ac:dyDescent="0.25">
      <c r="A4412">
        <v>48001050</v>
      </c>
      <c r="B4412" t="s">
        <v>7230</v>
      </c>
      <c r="C4412" t="s">
        <v>7231</v>
      </c>
      <c r="D4412" t="s">
        <v>7231</v>
      </c>
      <c r="E4412" t="s">
        <v>7230</v>
      </c>
    </row>
    <row r="4413" spans="1:5" x14ac:dyDescent="0.25">
      <c r="A4413">
        <v>48001051</v>
      </c>
      <c r="B4413" t="s">
        <v>7232</v>
      </c>
      <c r="C4413" t="s">
        <v>7232</v>
      </c>
      <c r="D4413" t="s">
        <v>7232</v>
      </c>
      <c r="E4413" t="s">
        <v>7232</v>
      </c>
    </row>
    <row r="4414" spans="1:5" x14ac:dyDescent="0.25">
      <c r="A4414">
        <v>48001052</v>
      </c>
      <c r="B4414" t="s">
        <v>7233</v>
      </c>
      <c r="C4414" t="s">
        <v>7233</v>
      </c>
      <c r="D4414" t="s">
        <v>7233</v>
      </c>
      <c r="E4414" t="s">
        <v>7233</v>
      </c>
    </row>
    <row r="4415" spans="1:5" x14ac:dyDescent="0.25">
      <c r="A4415">
        <v>48001053</v>
      </c>
      <c r="B4415" t="s">
        <v>7234</v>
      </c>
      <c r="C4415" t="s">
        <v>7235</v>
      </c>
      <c r="D4415" t="s">
        <v>7235</v>
      </c>
      <c r="E4415" t="s">
        <v>7234</v>
      </c>
    </row>
    <row r="4416" spans="1:5" x14ac:dyDescent="0.25">
      <c r="A4416">
        <v>48001054</v>
      </c>
      <c r="B4416" t="s">
        <v>7236</v>
      </c>
      <c r="C4416" t="s">
        <v>7237</v>
      </c>
      <c r="D4416" t="s">
        <v>7237</v>
      </c>
      <c r="E4416" t="s">
        <v>7236</v>
      </c>
    </row>
    <row r="4417" spans="1:5" x14ac:dyDescent="0.25">
      <c r="A4417">
        <v>48001055</v>
      </c>
      <c r="B4417" t="s">
        <v>7238</v>
      </c>
      <c r="C4417" t="s">
        <v>7239</v>
      </c>
      <c r="D4417" t="s">
        <v>7239</v>
      </c>
      <c r="E4417" t="s">
        <v>7238</v>
      </c>
    </row>
    <row r="4418" spans="1:5" x14ac:dyDescent="0.25">
      <c r="A4418">
        <v>48001056</v>
      </c>
      <c r="B4418" t="s">
        <v>7240</v>
      </c>
      <c r="C4418" t="s">
        <v>7241</v>
      </c>
      <c r="D4418" t="s">
        <v>7241</v>
      </c>
      <c r="E4418" t="s">
        <v>7240</v>
      </c>
    </row>
    <row r="4419" spans="1:5" x14ac:dyDescent="0.25">
      <c r="A4419">
        <v>48001057</v>
      </c>
      <c r="B4419" t="s">
        <v>7242</v>
      </c>
      <c r="C4419" t="s">
        <v>7242</v>
      </c>
      <c r="D4419" t="s">
        <v>7242</v>
      </c>
      <c r="E4419" t="s">
        <v>7242</v>
      </c>
    </row>
    <row r="4420" spans="1:5" x14ac:dyDescent="0.25">
      <c r="A4420">
        <v>48001058</v>
      </c>
      <c r="B4420" t="s">
        <v>7243</v>
      </c>
      <c r="C4420" t="s">
        <v>7244</v>
      </c>
      <c r="D4420" t="s">
        <v>7244</v>
      </c>
      <c r="E4420" t="s">
        <v>7243</v>
      </c>
    </row>
    <row r="4421" spans="1:5" x14ac:dyDescent="0.25">
      <c r="A4421">
        <v>48001059</v>
      </c>
      <c r="B4421" t="s">
        <v>7245</v>
      </c>
      <c r="C4421" t="s">
        <v>7245</v>
      </c>
      <c r="D4421" t="s">
        <v>7245</v>
      </c>
      <c r="E4421" t="s">
        <v>7245</v>
      </c>
    </row>
    <row r="4422" spans="1:5" x14ac:dyDescent="0.25">
      <c r="A4422">
        <v>48001060</v>
      </c>
      <c r="B4422" t="s">
        <v>7246</v>
      </c>
      <c r="C4422" t="s">
        <v>7246</v>
      </c>
      <c r="D4422" t="s">
        <v>7246</v>
      </c>
      <c r="E4422" t="s">
        <v>7246</v>
      </c>
    </row>
    <row r="4423" spans="1:5" x14ac:dyDescent="0.25">
      <c r="A4423">
        <v>48001061</v>
      </c>
      <c r="B4423" t="s">
        <v>7247</v>
      </c>
      <c r="C4423" t="s">
        <v>7247</v>
      </c>
      <c r="D4423" t="s">
        <v>7247</v>
      </c>
      <c r="E4423" t="s">
        <v>7247</v>
      </c>
    </row>
    <row r="4424" spans="1:5" x14ac:dyDescent="0.25">
      <c r="A4424">
        <v>48001062</v>
      </c>
      <c r="B4424" t="s">
        <v>7248</v>
      </c>
      <c r="C4424" t="s">
        <v>7248</v>
      </c>
      <c r="D4424" t="s">
        <v>7248</v>
      </c>
      <c r="E4424" t="s">
        <v>7248</v>
      </c>
    </row>
    <row r="4425" spans="1:5" x14ac:dyDescent="0.25">
      <c r="A4425">
        <v>48001063</v>
      </c>
      <c r="B4425" t="s">
        <v>7249</v>
      </c>
      <c r="C4425" t="s">
        <v>7250</v>
      </c>
      <c r="D4425" t="s">
        <v>7250</v>
      </c>
      <c r="E4425" t="s">
        <v>7249</v>
      </c>
    </row>
    <row r="4426" spans="1:5" x14ac:dyDescent="0.25">
      <c r="A4426">
        <v>48001064</v>
      </c>
      <c r="B4426" t="s">
        <v>7251</v>
      </c>
      <c r="C4426" t="s">
        <v>7252</v>
      </c>
      <c r="D4426" t="s">
        <v>7252</v>
      </c>
      <c r="E4426" t="s">
        <v>7251</v>
      </c>
    </row>
    <row r="4427" spans="1:5" x14ac:dyDescent="0.25">
      <c r="A4427">
        <v>48001065</v>
      </c>
      <c r="B4427" t="s">
        <v>7253</v>
      </c>
      <c r="C4427" t="s">
        <v>7253</v>
      </c>
      <c r="D4427" t="s">
        <v>7253</v>
      </c>
      <c r="E4427" t="s">
        <v>7253</v>
      </c>
    </row>
    <row r="4428" spans="1:5" x14ac:dyDescent="0.25">
      <c r="A4428">
        <v>48001066</v>
      </c>
      <c r="B4428" t="s">
        <v>7254</v>
      </c>
      <c r="C4428" t="s">
        <v>7254</v>
      </c>
      <c r="D4428" t="s">
        <v>7254</v>
      </c>
      <c r="E4428" t="s">
        <v>7254</v>
      </c>
    </row>
    <row r="4429" spans="1:5" x14ac:dyDescent="0.25">
      <c r="A4429">
        <v>48001067</v>
      </c>
      <c r="B4429" t="s">
        <v>7255</v>
      </c>
      <c r="C4429" t="s">
        <v>7256</v>
      </c>
      <c r="D4429" t="s">
        <v>7256</v>
      </c>
      <c r="E4429" t="s">
        <v>7255</v>
      </c>
    </row>
    <row r="4430" spans="1:5" x14ac:dyDescent="0.25">
      <c r="A4430">
        <v>48001068</v>
      </c>
      <c r="B4430" t="s">
        <v>7257</v>
      </c>
      <c r="C4430" t="s">
        <v>7258</v>
      </c>
      <c r="D4430" t="s">
        <v>7258</v>
      </c>
      <c r="E4430" t="s">
        <v>7257</v>
      </c>
    </row>
    <row r="4431" spans="1:5" x14ac:dyDescent="0.25">
      <c r="A4431">
        <v>48001069</v>
      </c>
      <c r="B4431" t="s">
        <v>7259</v>
      </c>
      <c r="C4431" t="s">
        <v>7260</v>
      </c>
      <c r="D4431" t="s">
        <v>7260</v>
      </c>
      <c r="E4431" t="s">
        <v>7259</v>
      </c>
    </row>
    <row r="4432" spans="1:5" x14ac:dyDescent="0.25">
      <c r="A4432">
        <v>48001070</v>
      </c>
      <c r="B4432" t="s">
        <v>7261</v>
      </c>
      <c r="C4432" t="s">
        <v>7262</v>
      </c>
      <c r="D4432" t="s">
        <v>7262</v>
      </c>
      <c r="E4432" t="s">
        <v>7261</v>
      </c>
    </row>
    <row r="4433" spans="1:5" x14ac:dyDescent="0.25">
      <c r="A4433">
        <v>48001071</v>
      </c>
      <c r="B4433" t="s">
        <v>7263</v>
      </c>
      <c r="C4433" t="s">
        <v>7263</v>
      </c>
      <c r="D4433" t="s">
        <v>7263</v>
      </c>
      <c r="E4433" t="s">
        <v>7263</v>
      </c>
    </row>
    <row r="4434" spans="1:5" x14ac:dyDescent="0.25">
      <c r="A4434">
        <v>48001072</v>
      </c>
      <c r="B4434" t="s">
        <v>7264</v>
      </c>
      <c r="C4434" t="s">
        <v>7265</v>
      </c>
      <c r="D4434" t="s">
        <v>7265</v>
      </c>
      <c r="E4434" t="s">
        <v>7264</v>
      </c>
    </row>
    <row r="4435" spans="1:5" x14ac:dyDescent="0.25">
      <c r="A4435">
        <v>48001073</v>
      </c>
      <c r="B4435" t="s">
        <v>7266</v>
      </c>
      <c r="C4435" t="s">
        <v>7267</v>
      </c>
      <c r="D4435" t="s">
        <v>7267</v>
      </c>
      <c r="E4435" t="s">
        <v>7266</v>
      </c>
    </row>
    <row r="4436" spans="1:5" x14ac:dyDescent="0.25">
      <c r="A4436">
        <v>48001074</v>
      </c>
      <c r="B4436" t="s">
        <v>7268</v>
      </c>
      <c r="C4436" t="s">
        <v>7269</v>
      </c>
      <c r="D4436" t="s">
        <v>7269</v>
      </c>
      <c r="E4436" t="s">
        <v>7268</v>
      </c>
    </row>
    <row r="4437" spans="1:5" x14ac:dyDescent="0.25">
      <c r="A4437">
        <v>48001075</v>
      </c>
      <c r="B4437" t="s">
        <v>7270</v>
      </c>
      <c r="C4437" t="s">
        <v>6695</v>
      </c>
      <c r="D4437" t="s">
        <v>6695</v>
      </c>
      <c r="E4437" t="s">
        <v>7270</v>
      </c>
    </row>
    <row r="4438" spans="1:5" x14ac:dyDescent="0.25">
      <c r="A4438">
        <v>48001076</v>
      </c>
      <c r="B4438" t="s">
        <v>7271</v>
      </c>
      <c r="C4438" t="s">
        <v>7271</v>
      </c>
      <c r="D4438" t="s">
        <v>7271</v>
      </c>
      <c r="E4438" t="s">
        <v>7271</v>
      </c>
    </row>
    <row r="4439" spans="1:5" x14ac:dyDescent="0.25">
      <c r="A4439">
        <v>48001077</v>
      </c>
      <c r="B4439" t="s">
        <v>7272</v>
      </c>
      <c r="C4439" t="s">
        <v>7272</v>
      </c>
      <c r="D4439" t="s">
        <v>7272</v>
      </c>
      <c r="E4439" t="s">
        <v>7272</v>
      </c>
    </row>
    <row r="4440" spans="1:5" x14ac:dyDescent="0.25">
      <c r="A4440">
        <v>48001078</v>
      </c>
      <c r="B4440" t="s">
        <v>7273</v>
      </c>
      <c r="C4440" t="s">
        <v>7274</v>
      </c>
      <c r="D4440" t="s">
        <v>7274</v>
      </c>
      <c r="E4440" t="s">
        <v>7273</v>
      </c>
    </row>
    <row r="4441" spans="1:5" x14ac:dyDescent="0.25">
      <c r="A4441">
        <v>48001079</v>
      </c>
      <c r="B4441" t="s">
        <v>7275</v>
      </c>
      <c r="C4441" t="s">
        <v>7275</v>
      </c>
      <c r="D4441" t="s">
        <v>7275</v>
      </c>
      <c r="E4441" t="s">
        <v>7275</v>
      </c>
    </row>
    <row r="4442" spans="1:5" x14ac:dyDescent="0.25">
      <c r="A4442">
        <v>48001080</v>
      </c>
      <c r="B4442" t="s">
        <v>7276</v>
      </c>
      <c r="C4442" t="s">
        <v>7277</v>
      </c>
      <c r="D4442" t="s">
        <v>7277</v>
      </c>
      <c r="E4442" t="s">
        <v>7276</v>
      </c>
    </row>
    <row r="4443" spans="1:5" x14ac:dyDescent="0.25">
      <c r="A4443">
        <v>48001081</v>
      </c>
      <c r="B4443" t="s">
        <v>7278</v>
      </c>
      <c r="C4443" t="s">
        <v>7279</v>
      </c>
      <c r="D4443" t="s">
        <v>7279</v>
      </c>
      <c r="E4443" t="s">
        <v>7278</v>
      </c>
    </row>
    <row r="4444" spans="1:5" x14ac:dyDescent="0.25">
      <c r="A4444">
        <v>48001082</v>
      </c>
      <c r="B4444" t="s">
        <v>7280</v>
      </c>
      <c r="C4444" t="s">
        <v>7281</v>
      </c>
      <c r="D4444" t="s">
        <v>7281</v>
      </c>
      <c r="E4444" t="s">
        <v>7280</v>
      </c>
    </row>
    <row r="4445" spans="1:5" x14ac:dyDescent="0.25">
      <c r="A4445">
        <v>48001083</v>
      </c>
      <c r="B4445" t="s">
        <v>7282</v>
      </c>
      <c r="C4445" t="s">
        <v>7282</v>
      </c>
      <c r="D4445" t="s">
        <v>7282</v>
      </c>
      <c r="E4445" t="s">
        <v>7282</v>
      </c>
    </row>
    <row r="4446" spans="1:5" x14ac:dyDescent="0.25">
      <c r="A4446">
        <v>48001084</v>
      </c>
      <c r="B4446" t="s">
        <v>7283</v>
      </c>
      <c r="C4446" t="s">
        <v>7283</v>
      </c>
      <c r="D4446" t="s">
        <v>7283</v>
      </c>
      <c r="E4446" t="s">
        <v>7283</v>
      </c>
    </row>
    <row r="4447" spans="1:5" x14ac:dyDescent="0.25">
      <c r="A4447">
        <v>48001085</v>
      </c>
      <c r="B4447" t="s">
        <v>7284</v>
      </c>
      <c r="C4447" t="s">
        <v>7284</v>
      </c>
      <c r="D4447" t="s">
        <v>7284</v>
      </c>
      <c r="E4447" t="s">
        <v>7284</v>
      </c>
    </row>
    <row r="4448" spans="1:5" x14ac:dyDescent="0.25">
      <c r="A4448">
        <v>48001086</v>
      </c>
      <c r="B4448" t="s">
        <v>7285</v>
      </c>
      <c r="C4448" t="s">
        <v>7286</v>
      </c>
      <c r="D4448" t="s">
        <v>7286</v>
      </c>
      <c r="E4448" t="s">
        <v>7285</v>
      </c>
    </row>
    <row r="4449" spans="1:5" x14ac:dyDescent="0.25">
      <c r="A4449">
        <v>48001087</v>
      </c>
      <c r="B4449" t="s">
        <v>7287</v>
      </c>
      <c r="C4449" t="s">
        <v>7287</v>
      </c>
      <c r="D4449" t="s">
        <v>7287</v>
      </c>
      <c r="E4449" t="s">
        <v>7287</v>
      </c>
    </row>
    <row r="4450" spans="1:5" x14ac:dyDescent="0.25">
      <c r="A4450">
        <v>48001088</v>
      </c>
      <c r="B4450" t="s">
        <v>7288</v>
      </c>
      <c r="C4450" t="s">
        <v>7288</v>
      </c>
      <c r="D4450" t="s">
        <v>7288</v>
      </c>
      <c r="E4450" t="s">
        <v>7288</v>
      </c>
    </row>
    <row r="4451" spans="1:5" x14ac:dyDescent="0.25">
      <c r="A4451">
        <v>48001089</v>
      </c>
      <c r="B4451" t="s">
        <v>7289</v>
      </c>
      <c r="C4451" t="s">
        <v>7289</v>
      </c>
      <c r="D4451" t="s">
        <v>7289</v>
      </c>
      <c r="E4451" t="s">
        <v>7289</v>
      </c>
    </row>
    <row r="4452" spans="1:5" x14ac:dyDescent="0.25">
      <c r="A4452">
        <v>48001090</v>
      </c>
      <c r="B4452" t="s">
        <v>7290</v>
      </c>
      <c r="C4452" t="s">
        <v>7291</v>
      </c>
      <c r="D4452" t="s">
        <v>7291</v>
      </c>
      <c r="E4452" t="s">
        <v>7290</v>
      </c>
    </row>
    <row r="4453" spans="1:5" x14ac:dyDescent="0.25">
      <c r="A4453">
        <v>48001091</v>
      </c>
      <c r="B4453" t="s">
        <v>7292</v>
      </c>
      <c r="C4453" t="s">
        <v>7291</v>
      </c>
      <c r="D4453" t="s">
        <v>7291</v>
      </c>
      <c r="E4453" t="s">
        <v>7292</v>
      </c>
    </row>
    <row r="4454" spans="1:5" x14ac:dyDescent="0.25">
      <c r="A4454">
        <v>48001092</v>
      </c>
      <c r="B4454" t="s">
        <v>7293</v>
      </c>
      <c r="C4454" t="s">
        <v>7294</v>
      </c>
      <c r="D4454" t="s">
        <v>7294</v>
      </c>
      <c r="E4454" t="s">
        <v>7293</v>
      </c>
    </row>
    <row r="4455" spans="1:5" x14ac:dyDescent="0.25">
      <c r="A4455">
        <v>48001093</v>
      </c>
      <c r="B4455" t="s">
        <v>7295</v>
      </c>
      <c r="C4455" t="s">
        <v>7291</v>
      </c>
      <c r="D4455" t="s">
        <v>7291</v>
      </c>
      <c r="E4455" t="s">
        <v>7295</v>
      </c>
    </row>
    <row r="4456" spans="1:5" x14ac:dyDescent="0.25">
      <c r="A4456">
        <v>48001094</v>
      </c>
      <c r="B4456" t="s">
        <v>7296</v>
      </c>
      <c r="C4456" t="s">
        <v>7297</v>
      </c>
      <c r="D4456" t="s">
        <v>7297</v>
      </c>
      <c r="E4456" t="s">
        <v>7296</v>
      </c>
    </row>
    <row r="4457" spans="1:5" x14ac:dyDescent="0.25">
      <c r="A4457">
        <v>48001095</v>
      </c>
      <c r="B4457" t="s">
        <v>7298</v>
      </c>
      <c r="C4457" t="s">
        <v>7297</v>
      </c>
      <c r="D4457" t="s">
        <v>7297</v>
      </c>
      <c r="E4457" t="s">
        <v>7298</v>
      </c>
    </row>
    <row r="4458" spans="1:5" x14ac:dyDescent="0.25">
      <c r="A4458">
        <v>48001096</v>
      </c>
      <c r="B4458" t="s">
        <v>7299</v>
      </c>
      <c r="C4458" t="s">
        <v>7300</v>
      </c>
      <c r="D4458" t="s">
        <v>7300</v>
      </c>
      <c r="E4458" t="s">
        <v>7299</v>
      </c>
    </row>
    <row r="4459" spans="1:5" x14ac:dyDescent="0.25">
      <c r="A4459">
        <v>48001097</v>
      </c>
      <c r="B4459" t="s">
        <v>7301</v>
      </c>
      <c r="C4459" t="s">
        <v>7302</v>
      </c>
      <c r="D4459" t="s">
        <v>7302</v>
      </c>
      <c r="E4459" t="s">
        <v>7301</v>
      </c>
    </row>
    <row r="4460" spans="1:5" x14ac:dyDescent="0.25">
      <c r="A4460">
        <v>48001098</v>
      </c>
      <c r="B4460" t="s">
        <v>7303</v>
      </c>
      <c r="C4460" t="s">
        <v>7304</v>
      </c>
      <c r="D4460" t="s">
        <v>7304</v>
      </c>
      <c r="E4460" t="s">
        <v>7303</v>
      </c>
    </row>
    <row r="4461" spans="1:5" x14ac:dyDescent="0.25">
      <c r="A4461">
        <v>48001099</v>
      </c>
      <c r="B4461" t="s">
        <v>7305</v>
      </c>
      <c r="C4461" t="s">
        <v>7306</v>
      </c>
      <c r="D4461" t="s">
        <v>7306</v>
      </c>
      <c r="E4461" t="s">
        <v>7305</v>
      </c>
    </row>
    <row r="4462" spans="1:5" x14ac:dyDescent="0.25">
      <c r="A4462">
        <v>48001100</v>
      </c>
      <c r="B4462" t="s">
        <v>7307</v>
      </c>
      <c r="C4462" t="s">
        <v>7308</v>
      </c>
      <c r="D4462" t="s">
        <v>7308</v>
      </c>
      <c r="E4462" t="s">
        <v>7307</v>
      </c>
    </row>
    <row r="4463" spans="1:5" x14ac:dyDescent="0.25">
      <c r="A4463">
        <v>48001101</v>
      </c>
      <c r="B4463" t="s">
        <v>7309</v>
      </c>
      <c r="C4463" t="s">
        <v>7304</v>
      </c>
      <c r="D4463" t="s">
        <v>7304</v>
      </c>
      <c r="E4463" t="s">
        <v>7309</v>
      </c>
    </row>
    <row r="4464" spans="1:5" x14ac:dyDescent="0.25">
      <c r="A4464">
        <v>48001102</v>
      </c>
      <c r="B4464" t="s">
        <v>7310</v>
      </c>
      <c r="C4464" t="s">
        <v>7311</v>
      </c>
      <c r="D4464" t="s">
        <v>7311</v>
      </c>
      <c r="E4464" t="s">
        <v>7310</v>
      </c>
    </row>
    <row r="4465" spans="1:5" x14ac:dyDescent="0.25">
      <c r="A4465">
        <v>48001103</v>
      </c>
      <c r="B4465" t="s">
        <v>7312</v>
      </c>
      <c r="C4465" t="s">
        <v>7311</v>
      </c>
      <c r="D4465" t="s">
        <v>7311</v>
      </c>
      <c r="E4465" t="s">
        <v>7312</v>
      </c>
    </row>
    <row r="4466" spans="1:5" x14ac:dyDescent="0.25">
      <c r="A4466">
        <v>48001104</v>
      </c>
      <c r="B4466" t="s">
        <v>7313</v>
      </c>
      <c r="C4466" t="s">
        <v>7311</v>
      </c>
      <c r="D4466" t="s">
        <v>7311</v>
      </c>
      <c r="E4466" t="s">
        <v>7313</v>
      </c>
    </row>
    <row r="4467" spans="1:5" x14ac:dyDescent="0.25">
      <c r="A4467">
        <v>48001105</v>
      </c>
      <c r="B4467" t="s">
        <v>7314</v>
      </c>
      <c r="C4467" t="s">
        <v>7311</v>
      </c>
      <c r="D4467" t="s">
        <v>7311</v>
      </c>
      <c r="E4467" t="s">
        <v>7314</v>
      </c>
    </row>
    <row r="4468" spans="1:5" x14ac:dyDescent="0.25">
      <c r="A4468">
        <v>48001106</v>
      </c>
      <c r="B4468" t="s">
        <v>7315</v>
      </c>
      <c r="C4468" t="s">
        <v>7316</v>
      </c>
      <c r="D4468" t="s">
        <v>7316</v>
      </c>
      <c r="E4468" t="s">
        <v>7315</v>
      </c>
    </row>
    <row r="4469" spans="1:5" x14ac:dyDescent="0.25">
      <c r="A4469">
        <v>48001107</v>
      </c>
      <c r="B4469" t="s">
        <v>7317</v>
      </c>
      <c r="C4469" t="s">
        <v>7318</v>
      </c>
      <c r="D4469" t="s">
        <v>7318</v>
      </c>
      <c r="E4469" t="s">
        <v>7317</v>
      </c>
    </row>
    <row r="4470" spans="1:5" x14ac:dyDescent="0.25">
      <c r="A4470">
        <v>48001108</v>
      </c>
      <c r="B4470" t="s">
        <v>7319</v>
      </c>
      <c r="C4470" t="s">
        <v>7320</v>
      </c>
      <c r="D4470" t="s">
        <v>7320</v>
      </c>
      <c r="E4470" t="s">
        <v>7319</v>
      </c>
    </row>
    <row r="4471" spans="1:5" x14ac:dyDescent="0.25">
      <c r="A4471">
        <v>48001109</v>
      </c>
      <c r="B4471" t="s">
        <v>7321</v>
      </c>
      <c r="C4471" t="s">
        <v>7322</v>
      </c>
      <c r="D4471" t="s">
        <v>7322</v>
      </c>
      <c r="E4471" t="s">
        <v>7321</v>
      </c>
    </row>
    <row r="4472" spans="1:5" x14ac:dyDescent="0.25">
      <c r="A4472">
        <v>48001110</v>
      </c>
      <c r="B4472" t="s">
        <v>7323</v>
      </c>
      <c r="C4472" t="s">
        <v>7324</v>
      </c>
      <c r="D4472" t="s">
        <v>7324</v>
      </c>
      <c r="E4472" t="s">
        <v>7323</v>
      </c>
    </row>
    <row r="4473" spans="1:5" x14ac:dyDescent="0.25">
      <c r="A4473">
        <v>48001111</v>
      </c>
      <c r="B4473" t="s">
        <v>7325</v>
      </c>
      <c r="C4473" t="s">
        <v>7326</v>
      </c>
      <c r="D4473" t="s">
        <v>7326</v>
      </c>
      <c r="E4473" t="s">
        <v>7325</v>
      </c>
    </row>
    <row r="4474" spans="1:5" x14ac:dyDescent="0.25">
      <c r="A4474">
        <v>48001112</v>
      </c>
      <c r="B4474" t="s">
        <v>7327</v>
      </c>
      <c r="C4474" t="s">
        <v>7328</v>
      </c>
      <c r="D4474" t="s">
        <v>7328</v>
      </c>
      <c r="E4474" t="s">
        <v>7327</v>
      </c>
    </row>
    <row r="4475" spans="1:5" x14ac:dyDescent="0.25">
      <c r="A4475">
        <v>48001113</v>
      </c>
      <c r="B4475" t="s">
        <v>7329</v>
      </c>
      <c r="C4475" t="s">
        <v>7330</v>
      </c>
      <c r="D4475" t="s">
        <v>7330</v>
      </c>
      <c r="E4475" t="s">
        <v>7329</v>
      </c>
    </row>
    <row r="4476" spans="1:5" x14ac:dyDescent="0.25">
      <c r="A4476">
        <v>48001114</v>
      </c>
      <c r="B4476" t="s">
        <v>7331</v>
      </c>
      <c r="C4476" t="s">
        <v>7185</v>
      </c>
      <c r="D4476" t="s">
        <v>7185</v>
      </c>
      <c r="E4476" t="s">
        <v>7331</v>
      </c>
    </row>
    <row r="4477" spans="1:5" x14ac:dyDescent="0.25">
      <c r="A4477">
        <v>48001115</v>
      </c>
      <c r="B4477" t="s">
        <v>7332</v>
      </c>
      <c r="C4477" t="s">
        <v>7332</v>
      </c>
      <c r="D4477" t="s">
        <v>7332</v>
      </c>
      <c r="E4477" t="s">
        <v>7332</v>
      </c>
    </row>
    <row r="4478" spans="1:5" x14ac:dyDescent="0.25">
      <c r="A4478">
        <v>48001116</v>
      </c>
      <c r="B4478" t="s">
        <v>7333</v>
      </c>
      <c r="C4478" t="s">
        <v>7333</v>
      </c>
      <c r="D4478" t="s">
        <v>7333</v>
      </c>
      <c r="E4478" t="s">
        <v>7333</v>
      </c>
    </row>
    <row r="4479" spans="1:5" x14ac:dyDescent="0.25">
      <c r="A4479">
        <v>48001117</v>
      </c>
      <c r="B4479" t="s">
        <v>7334</v>
      </c>
      <c r="C4479" t="s">
        <v>7334</v>
      </c>
      <c r="D4479" t="s">
        <v>7334</v>
      </c>
      <c r="E4479" t="s">
        <v>7334</v>
      </c>
    </row>
    <row r="4480" spans="1:5" x14ac:dyDescent="0.25">
      <c r="A4480">
        <v>48001118</v>
      </c>
      <c r="B4480" t="s">
        <v>7335</v>
      </c>
      <c r="C4480" t="s">
        <v>7335</v>
      </c>
      <c r="D4480" t="s">
        <v>7335</v>
      </c>
      <c r="E4480" t="s">
        <v>7335</v>
      </c>
    </row>
    <row r="4481" spans="1:5" x14ac:dyDescent="0.25">
      <c r="A4481">
        <v>48001119</v>
      </c>
      <c r="B4481" t="s">
        <v>7336</v>
      </c>
      <c r="C4481" t="s">
        <v>7336</v>
      </c>
      <c r="D4481" t="s">
        <v>7336</v>
      </c>
      <c r="E4481" t="s">
        <v>7336</v>
      </c>
    </row>
    <row r="4482" spans="1:5" x14ac:dyDescent="0.25">
      <c r="A4482">
        <v>48001120</v>
      </c>
      <c r="B4482" t="s">
        <v>7337</v>
      </c>
      <c r="C4482" t="s">
        <v>7337</v>
      </c>
      <c r="D4482" t="s">
        <v>7337</v>
      </c>
      <c r="E4482" t="s">
        <v>7337</v>
      </c>
    </row>
    <row r="4483" spans="1:5" x14ac:dyDescent="0.25">
      <c r="A4483">
        <v>48001121</v>
      </c>
      <c r="B4483" t="s">
        <v>7338</v>
      </c>
      <c r="C4483" t="s">
        <v>7338</v>
      </c>
      <c r="D4483" t="s">
        <v>7338</v>
      </c>
      <c r="E4483" t="s">
        <v>7338</v>
      </c>
    </row>
    <row r="4484" spans="1:5" x14ac:dyDescent="0.25">
      <c r="A4484">
        <v>48001122</v>
      </c>
      <c r="B4484" t="s">
        <v>7339</v>
      </c>
      <c r="C4484" t="s">
        <v>7339</v>
      </c>
      <c r="D4484" t="s">
        <v>7339</v>
      </c>
      <c r="E4484" t="s">
        <v>7339</v>
      </c>
    </row>
    <row r="4485" spans="1:5" x14ac:dyDescent="0.25">
      <c r="A4485">
        <v>48001123</v>
      </c>
      <c r="B4485" t="s">
        <v>7340</v>
      </c>
      <c r="C4485" t="s">
        <v>7340</v>
      </c>
      <c r="D4485" t="s">
        <v>7340</v>
      </c>
      <c r="E4485" t="s">
        <v>7340</v>
      </c>
    </row>
    <row r="4486" spans="1:5" x14ac:dyDescent="0.25">
      <c r="A4486">
        <v>48001124</v>
      </c>
      <c r="B4486" t="s">
        <v>7341</v>
      </c>
      <c r="C4486" t="s">
        <v>7342</v>
      </c>
      <c r="D4486" t="s">
        <v>7342</v>
      </c>
      <c r="E4486" t="s">
        <v>7341</v>
      </c>
    </row>
    <row r="4487" spans="1:5" x14ac:dyDescent="0.25">
      <c r="A4487">
        <v>48001125</v>
      </c>
      <c r="B4487" t="s">
        <v>7343</v>
      </c>
      <c r="C4487" t="s">
        <v>7344</v>
      </c>
      <c r="D4487" t="s">
        <v>7344</v>
      </c>
      <c r="E4487" t="s">
        <v>7343</v>
      </c>
    </row>
    <row r="4488" spans="1:5" x14ac:dyDescent="0.25">
      <c r="A4488">
        <v>48001126</v>
      </c>
      <c r="B4488" t="s">
        <v>7345</v>
      </c>
      <c r="C4488" t="s">
        <v>7346</v>
      </c>
      <c r="D4488" t="s">
        <v>7346</v>
      </c>
      <c r="E4488" t="s">
        <v>7345</v>
      </c>
    </row>
    <row r="4489" spans="1:5" x14ac:dyDescent="0.25">
      <c r="A4489">
        <v>48001127</v>
      </c>
      <c r="B4489" t="s">
        <v>7347</v>
      </c>
      <c r="C4489" t="s">
        <v>7347</v>
      </c>
      <c r="D4489" t="s">
        <v>7347</v>
      </c>
      <c r="E4489" t="s">
        <v>7347</v>
      </c>
    </row>
    <row r="4490" spans="1:5" x14ac:dyDescent="0.25">
      <c r="A4490">
        <v>48001128</v>
      </c>
      <c r="B4490" t="s">
        <v>7348</v>
      </c>
      <c r="C4490" t="s">
        <v>7348</v>
      </c>
      <c r="D4490" t="s">
        <v>7348</v>
      </c>
      <c r="E4490" t="s">
        <v>7348</v>
      </c>
    </row>
    <row r="4491" spans="1:5" x14ac:dyDescent="0.25">
      <c r="A4491">
        <v>48001129</v>
      </c>
      <c r="B4491" t="s">
        <v>7349</v>
      </c>
      <c r="C4491" t="s">
        <v>7349</v>
      </c>
      <c r="D4491" t="s">
        <v>7349</v>
      </c>
      <c r="E4491" t="s">
        <v>7349</v>
      </c>
    </row>
    <row r="4492" spans="1:5" x14ac:dyDescent="0.25">
      <c r="A4492">
        <v>48001130</v>
      </c>
      <c r="B4492" t="s">
        <v>7350</v>
      </c>
      <c r="C4492" t="s">
        <v>7350</v>
      </c>
      <c r="D4492" t="s">
        <v>7350</v>
      </c>
      <c r="E4492" t="s">
        <v>7350</v>
      </c>
    </row>
    <row r="4493" spans="1:5" x14ac:dyDescent="0.25">
      <c r="A4493">
        <v>48001131</v>
      </c>
      <c r="B4493" t="s">
        <v>7351</v>
      </c>
      <c r="C4493" t="s">
        <v>7351</v>
      </c>
      <c r="D4493" t="s">
        <v>7351</v>
      </c>
      <c r="E4493" t="s">
        <v>7351</v>
      </c>
    </row>
    <row r="4494" spans="1:5" x14ac:dyDescent="0.25">
      <c r="A4494">
        <v>48001132</v>
      </c>
      <c r="B4494" t="s">
        <v>7352</v>
      </c>
      <c r="C4494" t="s">
        <v>7352</v>
      </c>
      <c r="D4494" t="s">
        <v>7352</v>
      </c>
      <c r="E4494" t="s">
        <v>7352</v>
      </c>
    </row>
    <row r="4495" spans="1:5" x14ac:dyDescent="0.25">
      <c r="A4495">
        <v>48001133</v>
      </c>
      <c r="B4495" t="s">
        <v>7353</v>
      </c>
      <c r="C4495" t="s">
        <v>7286</v>
      </c>
      <c r="D4495" t="s">
        <v>7286</v>
      </c>
      <c r="E4495" t="s">
        <v>7353</v>
      </c>
    </row>
    <row r="4496" spans="1:5" x14ac:dyDescent="0.25">
      <c r="A4496">
        <v>48001134</v>
      </c>
      <c r="B4496" t="s">
        <v>7354</v>
      </c>
      <c r="C4496" t="s">
        <v>7354</v>
      </c>
      <c r="D4496" t="s">
        <v>7354</v>
      </c>
      <c r="E4496" t="s">
        <v>7354</v>
      </c>
    </row>
    <row r="4497" spans="1:5" x14ac:dyDescent="0.25">
      <c r="A4497">
        <v>48001135</v>
      </c>
      <c r="B4497" t="s">
        <v>7355</v>
      </c>
      <c r="C4497" t="s">
        <v>7355</v>
      </c>
      <c r="D4497" t="s">
        <v>7355</v>
      </c>
      <c r="E4497" t="s">
        <v>7355</v>
      </c>
    </row>
    <row r="4498" spans="1:5" x14ac:dyDescent="0.25">
      <c r="A4498">
        <v>48001136</v>
      </c>
      <c r="B4498" t="s">
        <v>7356</v>
      </c>
      <c r="C4498" t="s">
        <v>7356</v>
      </c>
      <c r="D4498" t="s">
        <v>7356</v>
      </c>
      <c r="E4498" t="s">
        <v>7356</v>
      </c>
    </row>
    <row r="4499" spans="1:5" x14ac:dyDescent="0.25">
      <c r="A4499">
        <v>48001137</v>
      </c>
      <c r="B4499" t="s">
        <v>7357</v>
      </c>
      <c r="C4499" t="s">
        <v>7358</v>
      </c>
      <c r="D4499" t="s">
        <v>7358</v>
      </c>
      <c r="E4499" t="s">
        <v>7357</v>
      </c>
    </row>
    <row r="4500" spans="1:5" x14ac:dyDescent="0.25">
      <c r="A4500">
        <v>48001138</v>
      </c>
      <c r="B4500" t="s">
        <v>7359</v>
      </c>
      <c r="C4500" t="s">
        <v>7360</v>
      </c>
      <c r="D4500" t="s">
        <v>7360</v>
      </c>
      <c r="E4500" t="s">
        <v>7359</v>
      </c>
    </row>
    <row r="4501" spans="1:5" x14ac:dyDescent="0.25">
      <c r="A4501">
        <v>48001139</v>
      </c>
      <c r="B4501" t="s">
        <v>7361</v>
      </c>
      <c r="C4501" t="s">
        <v>7362</v>
      </c>
      <c r="D4501" t="s">
        <v>7362</v>
      </c>
      <c r="E4501" t="s">
        <v>7361</v>
      </c>
    </row>
    <row r="4502" spans="1:5" x14ac:dyDescent="0.25">
      <c r="A4502">
        <v>48001140</v>
      </c>
      <c r="B4502" t="s">
        <v>7363</v>
      </c>
      <c r="C4502" t="s">
        <v>7364</v>
      </c>
      <c r="D4502" t="s">
        <v>7364</v>
      </c>
      <c r="E4502" t="s">
        <v>7363</v>
      </c>
    </row>
    <row r="4503" spans="1:5" x14ac:dyDescent="0.25">
      <c r="A4503">
        <v>48001141</v>
      </c>
      <c r="B4503" t="s">
        <v>7365</v>
      </c>
      <c r="C4503" t="s">
        <v>7365</v>
      </c>
      <c r="D4503" t="s">
        <v>7365</v>
      </c>
      <c r="E4503" t="s">
        <v>7365</v>
      </c>
    </row>
    <row r="4504" spans="1:5" x14ac:dyDescent="0.25">
      <c r="A4504">
        <v>48001142</v>
      </c>
      <c r="B4504" t="s">
        <v>7366</v>
      </c>
      <c r="C4504" t="s">
        <v>7366</v>
      </c>
      <c r="D4504" t="s">
        <v>7366</v>
      </c>
      <c r="E4504" t="s">
        <v>7366</v>
      </c>
    </row>
    <row r="4505" spans="1:5" x14ac:dyDescent="0.25">
      <c r="A4505">
        <v>48001143</v>
      </c>
      <c r="B4505" t="s">
        <v>7367</v>
      </c>
      <c r="C4505" t="s">
        <v>7367</v>
      </c>
      <c r="D4505" t="s">
        <v>7367</v>
      </c>
      <c r="E4505" t="s">
        <v>7367</v>
      </c>
    </row>
    <row r="4506" spans="1:5" x14ac:dyDescent="0.25">
      <c r="A4506">
        <v>48001144</v>
      </c>
      <c r="B4506" t="s">
        <v>7368</v>
      </c>
      <c r="C4506" t="s">
        <v>7368</v>
      </c>
      <c r="D4506" t="s">
        <v>7368</v>
      </c>
      <c r="E4506" t="s">
        <v>7368</v>
      </c>
    </row>
    <row r="4507" spans="1:5" x14ac:dyDescent="0.25">
      <c r="A4507">
        <v>48001145</v>
      </c>
      <c r="B4507" t="s">
        <v>7369</v>
      </c>
      <c r="C4507" t="s">
        <v>7370</v>
      </c>
      <c r="D4507" t="s">
        <v>7370</v>
      </c>
      <c r="E4507" t="s">
        <v>7369</v>
      </c>
    </row>
    <row r="4508" spans="1:5" x14ac:dyDescent="0.25">
      <c r="A4508">
        <v>48001146</v>
      </c>
      <c r="B4508" t="s">
        <v>7371</v>
      </c>
      <c r="C4508" t="s">
        <v>7371</v>
      </c>
      <c r="D4508" t="s">
        <v>7371</v>
      </c>
      <c r="E4508" t="s">
        <v>7371</v>
      </c>
    </row>
    <row r="4509" spans="1:5" x14ac:dyDescent="0.25">
      <c r="A4509">
        <v>48001147</v>
      </c>
      <c r="B4509" t="s">
        <v>7372</v>
      </c>
      <c r="C4509" t="s">
        <v>7372</v>
      </c>
      <c r="D4509" t="s">
        <v>7372</v>
      </c>
      <c r="E4509" t="s">
        <v>7372</v>
      </c>
    </row>
    <row r="4510" spans="1:5" x14ac:dyDescent="0.25">
      <c r="A4510">
        <v>48001148</v>
      </c>
      <c r="B4510" t="s">
        <v>7373</v>
      </c>
      <c r="C4510" t="s">
        <v>7373</v>
      </c>
      <c r="D4510" t="s">
        <v>7373</v>
      </c>
      <c r="E4510" t="s">
        <v>7373</v>
      </c>
    </row>
    <row r="4511" spans="1:5" x14ac:dyDescent="0.25">
      <c r="A4511">
        <v>48001149</v>
      </c>
      <c r="B4511" t="s">
        <v>7374</v>
      </c>
      <c r="C4511" t="s">
        <v>7374</v>
      </c>
      <c r="D4511" t="s">
        <v>7374</v>
      </c>
      <c r="E4511" t="s">
        <v>7374</v>
      </c>
    </row>
    <row r="4512" spans="1:5" x14ac:dyDescent="0.25">
      <c r="A4512">
        <v>48001150</v>
      </c>
      <c r="B4512" t="s">
        <v>7375</v>
      </c>
      <c r="C4512" t="s">
        <v>7375</v>
      </c>
      <c r="D4512" t="s">
        <v>7375</v>
      </c>
      <c r="E4512" t="s">
        <v>7375</v>
      </c>
    </row>
    <row r="4513" spans="1:5" x14ac:dyDescent="0.25">
      <c r="A4513">
        <v>48001151</v>
      </c>
      <c r="B4513" t="s">
        <v>7376</v>
      </c>
      <c r="C4513" t="s">
        <v>7376</v>
      </c>
      <c r="D4513" t="s">
        <v>7376</v>
      </c>
      <c r="E4513" t="s">
        <v>7376</v>
      </c>
    </row>
    <row r="4514" spans="1:5" x14ac:dyDescent="0.25">
      <c r="A4514">
        <v>48001152</v>
      </c>
      <c r="B4514" t="s">
        <v>7377</v>
      </c>
      <c r="C4514" t="s">
        <v>7377</v>
      </c>
      <c r="D4514" t="s">
        <v>7377</v>
      </c>
      <c r="E4514" t="s">
        <v>7377</v>
      </c>
    </row>
    <row r="4515" spans="1:5" x14ac:dyDescent="0.25">
      <c r="A4515">
        <v>48001153</v>
      </c>
      <c r="B4515" t="s">
        <v>7378</v>
      </c>
      <c r="C4515" t="s">
        <v>7378</v>
      </c>
      <c r="D4515" t="s">
        <v>7378</v>
      </c>
      <c r="E4515" t="s">
        <v>7378</v>
      </c>
    </row>
    <row r="4516" spans="1:5" x14ac:dyDescent="0.25">
      <c r="A4516">
        <v>48001154</v>
      </c>
      <c r="B4516" t="s">
        <v>7379</v>
      </c>
      <c r="C4516" t="s">
        <v>7379</v>
      </c>
      <c r="D4516" t="s">
        <v>7379</v>
      </c>
      <c r="E4516" t="s">
        <v>7379</v>
      </c>
    </row>
    <row r="4517" spans="1:5" x14ac:dyDescent="0.25">
      <c r="A4517">
        <v>48001155</v>
      </c>
      <c r="B4517" t="s">
        <v>7380</v>
      </c>
      <c r="C4517" t="s">
        <v>7380</v>
      </c>
      <c r="D4517" t="s">
        <v>7380</v>
      </c>
      <c r="E4517" t="s">
        <v>7380</v>
      </c>
    </row>
    <row r="4518" spans="1:5" x14ac:dyDescent="0.25">
      <c r="A4518">
        <v>48001156</v>
      </c>
      <c r="B4518" t="s">
        <v>7381</v>
      </c>
      <c r="C4518" t="s">
        <v>7381</v>
      </c>
      <c r="D4518" t="s">
        <v>7381</v>
      </c>
      <c r="E4518" t="s">
        <v>7381</v>
      </c>
    </row>
    <row r="4519" spans="1:5" x14ac:dyDescent="0.25">
      <c r="A4519">
        <v>48001157</v>
      </c>
      <c r="B4519" t="s">
        <v>7382</v>
      </c>
      <c r="C4519" t="s">
        <v>7382</v>
      </c>
      <c r="D4519" t="s">
        <v>7382</v>
      </c>
      <c r="E4519" t="s">
        <v>7382</v>
      </c>
    </row>
    <row r="4520" spans="1:5" x14ac:dyDescent="0.25">
      <c r="A4520">
        <v>48001158</v>
      </c>
      <c r="B4520" t="s">
        <v>7383</v>
      </c>
      <c r="C4520" t="s">
        <v>7383</v>
      </c>
      <c r="D4520" t="s">
        <v>7383</v>
      </c>
      <c r="E4520" t="s">
        <v>7383</v>
      </c>
    </row>
    <row r="4521" spans="1:5" x14ac:dyDescent="0.25">
      <c r="A4521">
        <v>48001159</v>
      </c>
      <c r="B4521" t="s">
        <v>7384</v>
      </c>
      <c r="C4521" t="s">
        <v>7384</v>
      </c>
      <c r="D4521" t="s">
        <v>7384</v>
      </c>
      <c r="E4521" t="s">
        <v>7384</v>
      </c>
    </row>
    <row r="4522" spans="1:5" x14ac:dyDescent="0.25">
      <c r="A4522">
        <v>48001160</v>
      </c>
      <c r="B4522" t="s">
        <v>7385</v>
      </c>
      <c r="C4522" t="s">
        <v>7385</v>
      </c>
      <c r="D4522" t="s">
        <v>7385</v>
      </c>
      <c r="E4522" t="s">
        <v>7385</v>
      </c>
    </row>
    <row r="4523" spans="1:5" x14ac:dyDescent="0.25">
      <c r="A4523">
        <v>48001161</v>
      </c>
      <c r="B4523" t="s">
        <v>7386</v>
      </c>
      <c r="C4523" t="s">
        <v>7386</v>
      </c>
      <c r="D4523" t="s">
        <v>7386</v>
      </c>
      <c r="E4523" t="s">
        <v>7386</v>
      </c>
    </row>
    <row r="4524" spans="1:5" x14ac:dyDescent="0.25">
      <c r="A4524">
        <v>48001162</v>
      </c>
      <c r="B4524" t="s">
        <v>7387</v>
      </c>
      <c r="C4524" t="s">
        <v>7387</v>
      </c>
      <c r="D4524" t="s">
        <v>7387</v>
      </c>
      <c r="E4524" t="s">
        <v>7387</v>
      </c>
    </row>
    <row r="4525" spans="1:5" x14ac:dyDescent="0.25">
      <c r="A4525">
        <v>48001163</v>
      </c>
      <c r="B4525" t="s">
        <v>7388</v>
      </c>
      <c r="C4525" t="s">
        <v>7389</v>
      </c>
      <c r="D4525" t="s">
        <v>7389</v>
      </c>
      <c r="E4525" t="s">
        <v>7388</v>
      </c>
    </row>
    <row r="4526" spans="1:5" x14ac:dyDescent="0.25">
      <c r="A4526">
        <v>48001164</v>
      </c>
      <c r="B4526" t="s">
        <v>7390</v>
      </c>
      <c r="C4526" t="s">
        <v>7390</v>
      </c>
      <c r="D4526" t="s">
        <v>7390</v>
      </c>
      <c r="E4526" t="s">
        <v>7390</v>
      </c>
    </row>
    <row r="4527" spans="1:5" x14ac:dyDescent="0.25">
      <c r="A4527">
        <v>48001165</v>
      </c>
      <c r="B4527" t="s">
        <v>7391</v>
      </c>
      <c r="C4527" t="s">
        <v>7391</v>
      </c>
      <c r="D4527" t="s">
        <v>7391</v>
      </c>
      <c r="E4527" t="s">
        <v>7391</v>
      </c>
    </row>
    <row r="4528" spans="1:5" x14ac:dyDescent="0.25">
      <c r="A4528">
        <v>48001166</v>
      </c>
      <c r="B4528" t="s">
        <v>7392</v>
      </c>
      <c r="C4528" t="s">
        <v>7342</v>
      </c>
      <c r="D4528" t="s">
        <v>7342</v>
      </c>
      <c r="E4528" t="s">
        <v>7392</v>
      </c>
    </row>
    <row r="4529" spans="1:5" x14ac:dyDescent="0.25">
      <c r="A4529">
        <v>48001167</v>
      </c>
      <c r="B4529" t="s">
        <v>7393</v>
      </c>
      <c r="C4529" t="s">
        <v>7393</v>
      </c>
      <c r="D4529" t="s">
        <v>7393</v>
      </c>
      <c r="E4529" t="s">
        <v>7393</v>
      </c>
    </row>
    <row r="4530" spans="1:5" x14ac:dyDescent="0.25">
      <c r="A4530">
        <v>48001168</v>
      </c>
      <c r="B4530" t="s">
        <v>7394</v>
      </c>
      <c r="C4530" t="s">
        <v>7394</v>
      </c>
      <c r="D4530" t="s">
        <v>7394</v>
      </c>
      <c r="E4530" t="s">
        <v>7394</v>
      </c>
    </row>
    <row r="4531" spans="1:5" x14ac:dyDescent="0.25">
      <c r="A4531">
        <v>48001169</v>
      </c>
      <c r="B4531" t="s">
        <v>7395</v>
      </c>
      <c r="C4531" t="s">
        <v>7395</v>
      </c>
      <c r="D4531" t="s">
        <v>7395</v>
      </c>
      <c r="E4531" t="s">
        <v>7395</v>
      </c>
    </row>
    <row r="4532" spans="1:5" x14ac:dyDescent="0.25">
      <c r="A4532">
        <v>48001170</v>
      </c>
      <c r="B4532" t="s">
        <v>7396</v>
      </c>
      <c r="C4532" t="s">
        <v>7397</v>
      </c>
      <c r="D4532" t="s">
        <v>7397</v>
      </c>
      <c r="E4532" t="s">
        <v>7396</v>
      </c>
    </row>
    <row r="4533" spans="1:5" x14ac:dyDescent="0.25">
      <c r="A4533">
        <v>48001171</v>
      </c>
      <c r="B4533" t="s">
        <v>7398</v>
      </c>
      <c r="C4533" t="s">
        <v>7399</v>
      </c>
      <c r="D4533" t="s">
        <v>7399</v>
      </c>
      <c r="E4533" t="s">
        <v>7398</v>
      </c>
    </row>
    <row r="4534" spans="1:5" x14ac:dyDescent="0.25">
      <c r="A4534">
        <v>48001172</v>
      </c>
      <c r="B4534" t="s">
        <v>7400</v>
      </c>
      <c r="C4534" t="s">
        <v>7401</v>
      </c>
      <c r="D4534" t="s">
        <v>7401</v>
      </c>
      <c r="E4534" t="s">
        <v>7400</v>
      </c>
    </row>
    <row r="4535" spans="1:5" x14ac:dyDescent="0.25">
      <c r="A4535">
        <v>48001173</v>
      </c>
      <c r="B4535" t="s">
        <v>7402</v>
      </c>
      <c r="C4535" t="s">
        <v>7402</v>
      </c>
      <c r="D4535" t="s">
        <v>7402</v>
      </c>
      <c r="E4535" t="s">
        <v>7402</v>
      </c>
    </row>
    <row r="4536" spans="1:5" x14ac:dyDescent="0.25">
      <c r="A4536">
        <v>48001174</v>
      </c>
      <c r="B4536" t="s">
        <v>7403</v>
      </c>
      <c r="C4536" t="s">
        <v>7404</v>
      </c>
      <c r="D4536" t="s">
        <v>7404</v>
      </c>
      <c r="E4536" t="s">
        <v>7403</v>
      </c>
    </row>
    <row r="4537" spans="1:5" x14ac:dyDescent="0.25">
      <c r="A4537">
        <v>48001175</v>
      </c>
      <c r="B4537" t="s">
        <v>7405</v>
      </c>
      <c r="C4537" t="s">
        <v>7405</v>
      </c>
      <c r="D4537" t="s">
        <v>7405</v>
      </c>
      <c r="E4537" t="s">
        <v>7405</v>
      </c>
    </row>
    <row r="4538" spans="1:5" x14ac:dyDescent="0.25">
      <c r="A4538">
        <v>48001176</v>
      </c>
      <c r="B4538" t="s">
        <v>7406</v>
      </c>
      <c r="C4538" t="s">
        <v>7406</v>
      </c>
      <c r="D4538" t="s">
        <v>7406</v>
      </c>
      <c r="E4538" t="s">
        <v>7406</v>
      </c>
    </row>
    <row r="4539" spans="1:5" x14ac:dyDescent="0.25">
      <c r="A4539">
        <v>48001177</v>
      </c>
      <c r="B4539" t="s">
        <v>7407</v>
      </c>
      <c r="C4539" t="s">
        <v>7407</v>
      </c>
      <c r="D4539" t="s">
        <v>7407</v>
      </c>
      <c r="E4539" t="s">
        <v>7407</v>
      </c>
    </row>
    <row r="4540" spans="1:5" x14ac:dyDescent="0.25">
      <c r="A4540">
        <v>48001178</v>
      </c>
      <c r="B4540" t="s">
        <v>7408</v>
      </c>
      <c r="C4540" t="s">
        <v>7408</v>
      </c>
      <c r="D4540" t="s">
        <v>7408</v>
      </c>
      <c r="E4540" t="s">
        <v>7408</v>
      </c>
    </row>
    <row r="4541" spans="1:5" x14ac:dyDescent="0.25">
      <c r="A4541">
        <v>48001179</v>
      </c>
      <c r="B4541" t="s">
        <v>7409</v>
      </c>
      <c r="C4541" t="s">
        <v>7409</v>
      </c>
      <c r="D4541" t="s">
        <v>7409</v>
      </c>
      <c r="E4541" t="s">
        <v>7409</v>
      </c>
    </row>
    <row r="4542" spans="1:5" x14ac:dyDescent="0.25">
      <c r="A4542">
        <v>48001180</v>
      </c>
      <c r="B4542" t="s">
        <v>7410</v>
      </c>
      <c r="C4542" t="s">
        <v>7410</v>
      </c>
      <c r="D4542" t="s">
        <v>7410</v>
      </c>
      <c r="E4542" t="s">
        <v>7410</v>
      </c>
    </row>
    <row r="4543" spans="1:5" x14ac:dyDescent="0.25">
      <c r="A4543">
        <v>48001181</v>
      </c>
      <c r="B4543" t="s">
        <v>7411</v>
      </c>
      <c r="C4543" t="s">
        <v>7411</v>
      </c>
      <c r="D4543" t="s">
        <v>7411</v>
      </c>
      <c r="E4543" t="s">
        <v>7411</v>
      </c>
    </row>
    <row r="4544" spans="1:5" x14ac:dyDescent="0.25">
      <c r="A4544">
        <v>48001182</v>
      </c>
      <c r="B4544" t="s">
        <v>7412</v>
      </c>
      <c r="C4544" t="s">
        <v>7412</v>
      </c>
      <c r="D4544" t="s">
        <v>7412</v>
      </c>
      <c r="E4544" t="s">
        <v>7412</v>
      </c>
    </row>
    <row r="4545" spans="1:5" x14ac:dyDescent="0.25">
      <c r="A4545">
        <v>48001183</v>
      </c>
      <c r="B4545" t="s">
        <v>7413</v>
      </c>
      <c r="C4545" t="s">
        <v>7413</v>
      </c>
      <c r="D4545" t="s">
        <v>7413</v>
      </c>
      <c r="E4545" t="s">
        <v>7413</v>
      </c>
    </row>
    <row r="4546" spans="1:5" x14ac:dyDescent="0.25">
      <c r="A4546">
        <v>48001184</v>
      </c>
      <c r="B4546" t="s">
        <v>7414</v>
      </c>
      <c r="C4546" t="s">
        <v>7414</v>
      </c>
      <c r="D4546" t="s">
        <v>7414</v>
      </c>
      <c r="E4546" t="s">
        <v>7414</v>
      </c>
    </row>
    <row r="4547" spans="1:5" x14ac:dyDescent="0.25">
      <c r="A4547">
        <v>48001185</v>
      </c>
      <c r="B4547" t="s">
        <v>7415</v>
      </c>
      <c r="C4547" t="s">
        <v>7415</v>
      </c>
      <c r="D4547" t="s">
        <v>7415</v>
      </c>
      <c r="E4547" t="s">
        <v>7415</v>
      </c>
    </row>
    <row r="4548" spans="1:5" x14ac:dyDescent="0.25">
      <c r="A4548">
        <v>48001186</v>
      </c>
      <c r="B4548" t="s">
        <v>7416</v>
      </c>
      <c r="C4548" t="s">
        <v>7416</v>
      </c>
      <c r="D4548" t="s">
        <v>7416</v>
      </c>
      <c r="E4548" t="s">
        <v>7416</v>
      </c>
    </row>
    <row r="4549" spans="1:5" x14ac:dyDescent="0.25">
      <c r="A4549">
        <v>48001187</v>
      </c>
      <c r="B4549" t="s">
        <v>7417</v>
      </c>
      <c r="C4549" t="s">
        <v>7417</v>
      </c>
      <c r="D4549" t="s">
        <v>7417</v>
      </c>
      <c r="E4549" t="s">
        <v>7417</v>
      </c>
    </row>
    <row r="4550" spans="1:5" x14ac:dyDescent="0.25">
      <c r="A4550">
        <v>48001188</v>
      </c>
      <c r="B4550" t="s">
        <v>7418</v>
      </c>
      <c r="C4550" t="s">
        <v>7418</v>
      </c>
      <c r="D4550" t="s">
        <v>7418</v>
      </c>
      <c r="E4550" t="s">
        <v>7418</v>
      </c>
    </row>
    <row r="4551" spans="1:5" x14ac:dyDescent="0.25">
      <c r="A4551">
        <v>48001189</v>
      </c>
      <c r="B4551" t="s">
        <v>7419</v>
      </c>
      <c r="C4551" t="s">
        <v>7419</v>
      </c>
      <c r="D4551" t="s">
        <v>7419</v>
      </c>
      <c r="E4551" t="s">
        <v>7419</v>
      </c>
    </row>
    <row r="4552" spans="1:5" x14ac:dyDescent="0.25">
      <c r="A4552">
        <v>48001190</v>
      </c>
      <c r="B4552" t="s">
        <v>7420</v>
      </c>
      <c r="C4552" t="s">
        <v>7119</v>
      </c>
      <c r="D4552" t="s">
        <v>7119</v>
      </c>
      <c r="E4552" t="s">
        <v>7420</v>
      </c>
    </row>
    <row r="4553" spans="1:5" x14ac:dyDescent="0.25">
      <c r="A4553">
        <v>48001191</v>
      </c>
      <c r="B4553" t="s">
        <v>7421</v>
      </c>
      <c r="C4553" t="s">
        <v>7422</v>
      </c>
      <c r="D4553" t="s">
        <v>7422</v>
      </c>
      <c r="E4553" t="s">
        <v>7421</v>
      </c>
    </row>
    <row r="4554" spans="1:5" x14ac:dyDescent="0.25">
      <c r="A4554">
        <v>48001192</v>
      </c>
      <c r="B4554" t="s">
        <v>7423</v>
      </c>
      <c r="C4554" t="s">
        <v>7422</v>
      </c>
      <c r="D4554" t="s">
        <v>7422</v>
      </c>
      <c r="E4554" t="s">
        <v>7423</v>
      </c>
    </row>
    <row r="4555" spans="1:5" x14ac:dyDescent="0.25">
      <c r="A4555">
        <v>48001193</v>
      </c>
      <c r="B4555" t="s">
        <v>7424</v>
      </c>
      <c r="C4555" t="s">
        <v>7425</v>
      </c>
      <c r="D4555" t="s">
        <v>7425</v>
      </c>
      <c r="E4555" t="s">
        <v>7424</v>
      </c>
    </row>
    <row r="4556" spans="1:5" x14ac:dyDescent="0.25">
      <c r="A4556">
        <v>48001194</v>
      </c>
      <c r="B4556" t="s">
        <v>7426</v>
      </c>
      <c r="C4556" t="s">
        <v>7426</v>
      </c>
      <c r="D4556" t="s">
        <v>7426</v>
      </c>
      <c r="E4556" t="s">
        <v>7426</v>
      </c>
    </row>
    <row r="4557" spans="1:5" x14ac:dyDescent="0.25">
      <c r="A4557">
        <v>48001195</v>
      </c>
      <c r="B4557" t="s">
        <v>7427</v>
      </c>
      <c r="C4557" t="s">
        <v>7427</v>
      </c>
      <c r="D4557" t="s">
        <v>7427</v>
      </c>
      <c r="E4557" t="s">
        <v>7427</v>
      </c>
    </row>
    <row r="4558" spans="1:5" x14ac:dyDescent="0.25">
      <c r="A4558">
        <v>48001196</v>
      </c>
      <c r="B4558" t="s">
        <v>7428</v>
      </c>
      <c r="C4558" t="s">
        <v>7428</v>
      </c>
      <c r="D4558" t="s">
        <v>7428</v>
      </c>
      <c r="E4558" t="s">
        <v>7428</v>
      </c>
    </row>
    <row r="4559" spans="1:5" x14ac:dyDescent="0.25">
      <c r="A4559">
        <v>48001197</v>
      </c>
      <c r="B4559" t="s">
        <v>7429</v>
      </c>
      <c r="C4559" t="s">
        <v>7430</v>
      </c>
      <c r="D4559" t="s">
        <v>7430</v>
      </c>
      <c r="E4559" t="s">
        <v>7429</v>
      </c>
    </row>
    <row r="4560" spans="1:5" x14ac:dyDescent="0.25">
      <c r="A4560">
        <v>48001198</v>
      </c>
      <c r="B4560" t="s">
        <v>7431</v>
      </c>
      <c r="C4560" t="s">
        <v>7432</v>
      </c>
      <c r="D4560" t="s">
        <v>7432</v>
      </c>
      <c r="E4560" t="s">
        <v>7431</v>
      </c>
    </row>
    <row r="4561" spans="1:5" x14ac:dyDescent="0.25">
      <c r="A4561">
        <v>48001199</v>
      </c>
      <c r="B4561" t="s">
        <v>7433</v>
      </c>
      <c r="C4561" t="s">
        <v>7433</v>
      </c>
      <c r="D4561" t="s">
        <v>7433</v>
      </c>
      <c r="E4561" t="s">
        <v>7433</v>
      </c>
    </row>
    <row r="4562" spans="1:5" x14ac:dyDescent="0.25">
      <c r="A4562">
        <v>48001200</v>
      </c>
      <c r="B4562" t="s">
        <v>7434</v>
      </c>
      <c r="C4562" t="s">
        <v>7434</v>
      </c>
      <c r="D4562" t="s">
        <v>7434</v>
      </c>
      <c r="E4562" t="s">
        <v>7434</v>
      </c>
    </row>
    <row r="4563" spans="1:5" x14ac:dyDescent="0.25">
      <c r="A4563">
        <v>48001201</v>
      </c>
      <c r="B4563" t="s">
        <v>7435</v>
      </c>
      <c r="C4563" t="s">
        <v>7435</v>
      </c>
      <c r="D4563" t="s">
        <v>7435</v>
      </c>
      <c r="E4563" t="s">
        <v>7435</v>
      </c>
    </row>
    <row r="4564" spans="1:5" x14ac:dyDescent="0.25">
      <c r="A4564">
        <v>48001202</v>
      </c>
      <c r="B4564" t="s">
        <v>7436</v>
      </c>
      <c r="C4564" t="s">
        <v>7436</v>
      </c>
      <c r="D4564" t="s">
        <v>7436</v>
      </c>
      <c r="E4564" t="s">
        <v>7436</v>
      </c>
    </row>
    <row r="4565" spans="1:5" x14ac:dyDescent="0.25">
      <c r="A4565">
        <v>48001203</v>
      </c>
      <c r="B4565" t="s">
        <v>7437</v>
      </c>
      <c r="C4565" t="s">
        <v>7437</v>
      </c>
      <c r="D4565" t="s">
        <v>7437</v>
      </c>
      <c r="E4565" t="s">
        <v>7437</v>
      </c>
    </row>
    <row r="4566" spans="1:5" x14ac:dyDescent="0.25">
      <c r="A4566">
        <v>48001204</v>
      </c>
      <c r="B4566" t="s">
        <v>7438</v>
      </c>
      <c r="C4566" t="s">
        <v>7438</v>
      </c>
      <c r="D4566" t="s">
        <v>7438</v>
      </c>
      <c r="E4566" t="s">
        <v>7438</v>
      </c>
    </row>
    <row r="4567" spans="1:5" x14ac:dyDescent="0.25">
      <c r="A4567">
        <v>48001205</v>
      </c>
      <c r="B4567" t="s">
        <v>7439</v>
      </c>
      <c r="C4567" t="s">
        <v>7439</v>
      </c>
      <c r="D4567" t="s">
        <v>7439</v>
      </c>
      <c r="E4567" t="s">
        <v>7439</v>
      </c>
    </row>
    <row r="4568" spans="1:5" x14ac:dyDescent="0.25">
      <c r="A4568">
        <v>48001206</v>
      </c>
      <c r="B4568" t="s">
        <v>7440</v>
      </c>
      <c r="C4568" t="s">
        <v>7440</v>
      </c>
      <c r="D4568" t="s">
        <v>7440</v>
      </c>
      <c r="E4568" t="s">
        <v>7440</v>
      </c>
    </row>
    <row r="4569" spans="1:5" x14ac:dyDescent="0.25">
      <c r="A4569">
        <v>48001207</v>
      </c>
      <c r="B4569" t="s">
        <v>7441</v>
      </c>
      <c r="C4569" t="s">
        <v>7442</v>
      </c>
      <c r="D4569" t="s">
        <v>7442</v>
      </c>
      <c r="E4569" t="s">
        <v>7441</v>
      </c>
    </row>
    <row r="4570" spans="1:5" x14ac:dyDescent="0.25">
      <c r="A4570">
        <v>48001208</v>
      </c>
      <c r="B4570" t="s">
        <v>7443</v>
      </c>
      <c r="C4570" t="s">
        <v>7444</v>
      </c>
      <c r="D4570" t="s">
        <v>7444</v>
      </c>
      <c r="E4570" t="s">
        <v>7443</v>
      </c>
    </row>
    <row r="4571" spans="1:5" x14ac:dyDescent="0.25">
      <c r="A4571">
        <v>49500002</v>
      </c>
      <c r="B4571" t="s">
        <v>7445</v>
      </c>
      <c r="C4571" t="s">
        <v>7446</v>
      </c>
      <c r="D4571" t="s">
        <v>7446</v>
      </c>
      <c r="E4571" t="s">
        <v>7445</v>
      </c>
    </row>
    <row r="4572" spans="1:5" x14ac:dyDescent="0.25">
      <c r="A4572">
        <v>49500003</v>
      </c>
      <c r="B4572" t="s">
        <v>7447</v>
      </c>
      <c r="C4572" t="s">
        <v>7448</v>
      </c>
      <c r="D4572" t="s">
        <v>7448</v>
      </c>
      <c r="E4572" t="s">
        <v>7447</v>
      </c>
    </row>
    <row r="4573" spans="1:5" x14ac:dyDescent="0.25">
      <c r="A4573">
        <v>49500004</v>
      </c>
      <c r="B4573" t="s">
        <v>7449</v>
      </c>
      <c r="C4573" t="s">
        <v>7450</v>
      </c>
      <c r="D4573" t="s">
        <v>7450</v>
      </c>
      <c r="E4573" t="s">
        <v>7449</v>
      </c>
    </row>
    <row r="4574" spans="1:5" x14ac:dyDescent="0.25">
      <c r="A4574">
        <v>49500005</v>
      </c>
      <c r="B4574" t="s">
        <v>7451</v>
      </c>
      <c r="C4574" t="s">
        <v>7452</v>
      </c>
      <c r="D4574" t="s">
        <v>7452</v>
      </c>
      <c r="E4574" t="s">
        <v>7451</v>
      </c>
    </row>
    <row r="4575" spans="1:5" x14ac:dyDescent="0.25">
      <c r="A4575">
        <v>49500006</v>
      </c>
      <c r="B4575" t="s">
        <v>7453</v>
      </c>
      <c r="C4575" t="s">
        <v>7448</v>
      </c>
      <c r="D4575" t="s">
        <v>7448</v>
      </c>
      <c r="E4575" t="s">
        <v>7453</v>
      </c>
    </row>
    <row r="4576" spans="1:5" x14ac:dyDescent="0.25">
      <c r="A4576">
        <v>49500007</v>
      </c>
      <c r="B4576" t="s">
        <v>7454</v>
      </c>
      <c r="C4576" t="s">
        <v>7455</v>
      </c>
      <c r="D4576" t="s">
        <v>7455</v>
      </c>
      <c r="E4576" t="s">
        <v>7454</v>
      </c>
    </row>
    <row r="4577" spans="1:5" x14ac:dyDescent="0.25">
      <c r="A4577">
        <v>49500008</v>
      </c>
      <c r="B4577" t="s">
        <v>7456</v>
      </c>
      <c r="C4577" t="s">
        <v>7457</v>
      </c>
      <c r="D4577" t="s">
        <v>7457</v>
      </c>
      <c r="E4577" t="s">
        <v>7456</v>
      </c>
    </row>
    <row r="4578" spans="1:5" x14ac:dyDescent="0.25">
      <c r="A4578">
        <v>49500009</v>
      </c>
      <c r="B4578" t="s">
        <v>7458</v>
      </c>
      <c r="C4578" t="s">
        <v>7448</v>
      </c>
      <c r="D4578" t="s">
        <v>7448</v>
      </c>
      <c r="E4578" t="s">
        <v>7458</v>
      </c>
    </row>
    <row r="4579" spans="1:5" x14ac:dyDescent="0.25">
      <c r="A4579">
        <v>49500014</v>
      </c>
      <c r="B4579" t="s">
        <v>7459</v>
      </c>
      <c r="C4579" t="s">
        <v>7459</v>
      </c>
      <c r="D4579" t="s">
        <v>7459</v>
      </c>
      <c r="E4579" t="s">
        <v>7459</v>
      </c>
    </row>
    <row r="4580" spans="1:5" x14ac:dyDescent="0.25">
      <c r="A4580">
        <v>49500015</v>
      </c>
      <c r="B4580" t="s">
        <v>7460</v>
      </c>
      <c r="C4580" t="s">
        <v>7460</v>
      </c>
      <c r="D4580" t="s">
        <v>7460</v>
      </c>
      <c r="E4580" t="s">
        <v>7460</v>
      </c>
    </row>
    <row r="4581" spans="1:5" x14ac:dyDescent="0.25">
      <c r="A4581">
        <v>49500016</v>
      </c>
      <c r="B4581" t="s">
        <v>7461</v>
      </c>
      <c r="C4581" t="s">
        <v>7461</v>
      </c>
      <c r="D4581" t="s">
        <v>7461</v>
      </c>
      <c r="E4581" t="s">
        <v>7461</v>
      </c>
    </row>
    <row r="4582" spans="1:5" x14ac:dyDescent="0.25">
      <c r="A4582">
        <v>49500018</v>
      </c>
      <c r="B4582" t="s">
        <v>7462</v>
      </c>
      <c r="C4582" t="s">
        <v>7463</v>
      </c>
      <c r="D4582" t="s">
        <v>7463</v>
      </c>
      <c r="E4582" t="s">
        <v>7462</v>
      </c>
    </row>
    <row r="4583" spans="1:5" x14ac:dyDescent="0.25">
      <c r="A4583">
        <v>49500019</v>
      </c>
      <c r="B4583" t="s">
        <v>7464</v>
      </c>
      <c r="C4583" t="s">
        <v>7464</v>
      </c>
      <c r="D4583" t="s">
        <v>7464</v>
      </c>
      <c r="E4583" t="s">
        <v>7464</v>
      </c>
    </row>
    <row r="4584" spans="1:5" x14ac:dyDescent="0.25">
      <c r="A4584">
        <v>49500020</v>
      </c>
      <c r="B4584" t="s">
        <v>7465</v>
      </c>
      <c r="C4584" t="s">
        <v>7465</v>
      </c>
      <c r="D4584" t="s">
        <v>7465</v>
      </c>
      <c r="E4584" t="s">
        <v>7465</v>
      </c>
    </row>
    <row r="4585" spans="1:5" x14ac:dyDescent="0.25">
      <c r="A4585">
        <v>49500021</v>
      </c>
      <c r="B4585" t="s">
        <v>7466</v>
      </c>
      <c r="C4585" t="s">
        <v>7466</v>
      </c>
      <c r="D4585" t="s">
        <v>7466</v>
      </c>
      <c r="E4585" t="s">
        <v>7466</v>
      </c>
    </row>
    <row r="4586" spans="1:5" x14ac:dyDescent="0.25">
      <c r="A4586">
        <v>49500022</v>
      </c>
      <c r="B4586" t="s">
        <v>7467</v>
      </c>
      <c r="C4586" t="s">
        <v>7467</v>
      </c>
      <c r="D4586" t="s">
        <v>7467</v>
      </c>
      <c r="E4586" t="s">
        <v>7467</v>
      </c>
    </row>
    <row r="4587" spans="1:5" x14ac:dyDescent="0.25">
      <c r="A4587">
        <v>49500023</v>
      </c>
      <c r="B4587" t="s">
        <v>7468</v>
      </c>
      <c r="C4587" t="s">
        <v>7469</v>
      </c>
      <c r="D4587" t="s">
        <v>7469</v>
      </c>
      <c r="E4587" t="s">
        <v>7468</v>
      </c>
    </row>
    <row r="4588" spans="1:5" x14ac:dyDescent="0.25">
      <c r="A4588">
        <v>49500024</v>
      </c>
      <c r="B4588" t="s">
        <v>7470</v>
      </c>
      <c r="C4588" t="s">
        <v>7471</v>
      </c>
      <c r="D4588" t="s">
        <v>7471</v>
      </c>
      <c r="E4588" t="s">
        <v>7470</v>
      </c>
    </row>
    <row r="4589" spans="1:5" x14ac:dyDescent="0.25">
      <c r="A4589">
        <v>49500025</v>
      </c>
      <c r="B4589" t="s">
        <v>7472</v>
      </c>
      <c r="C4589" t="s">
        <v>7473</v>
      </c>
      <c r="D4589" t="s">
        <v>7473</v>
      </c>
      <c r="E4589" t="s">
        <v>7472</v>
      </c>
    </row>
    <row r="4590" spans="1:5" x14ac:dyDescent="0.25">
      <c r="A4590">
        <v>49500026</v>
      </c>
      <c r="B4590" t="s">
        <v>7474</v>
      </c>
      <c r="C4590" t="s">
        <v>7475</v>
      </c>
      <c r="D4590" t="s">
        <v>7475</v>
      </c>
      <c r="E4590" t="s">
        <v>7474</v>
      </c>
    </row>
    <row r="4591" spans="1:5" x14ac:dyDescent="0.25">
      <c r="A4591">
        <v>49500027</v>
      </c>
      <c r="B4591" t="s">
        <v>7476</v>
      </c>
      <c r="C4591" t="s">
        <v>7477</v>
      </c>
      <c r="D4591" t="s">
        <v>7477</v>
      </c>
      <c r="E4591" t="s">
        <v>7476</v>
      </c>
    </row>
    <row r="4592" spans="1:5" x14ac:dyDescent="0.25">
      <c r="A4592">
        <v>49500028</v>
      </c>
      <c r="B4592" t="s">
        <v>7478</v>
      </c>
      <c r="C4592" t="s">
        <v>7479</v>
      </c>
      <c r="D4592" t="s">
        <v>7479</v>
      </c>
      <c r="E4592" t="s">
        <v>7478</v>
      </c>
    </row>
    <row r="4593" spans="1:5" x14ac:dyDescent="0.25">
      <c r="A4593">
        <v>49500029</v>
      </c>
      <c r="B4593" t="s">
        <v>7480</v>
      </c>
      <c r="C4593" t="s">
        <v>7480</v>
      </c>
      <c r="D4593" t="s">
        <v>7480</v>
      </c>
      <c r="E4593" t="s">
        <v>7480</v>
      </c>
    </row>
    <row r="4594" spans="1:5" x14ac:dyDescent="0.25">
      <c r="A4594">
        <v>49500030</v>
      </c>
      <c r="B4594" t="s">
        <v>7481</v>
      </c>
      <c r="C4594" t="s">
        <v>7482</v>
      </c>
      <c r="D4594" t="s">
        <v>7482</v>
      </c>
      <c r="E4594" t="s">
        <v>7481</v>
      </c>
    </row>
    <row r="4595" spans="1:5" x14ac:dyDescent="0.25">
      <c r="A4595">
        <v>49500031</v>
      </c>
      <c r="B4595" t="s">
        <v>7483</v>
      </c>
      <c r="C4595" t="s">
        <v>7484</v>
      </c>
      <c r="D4595" t="s">
        <v>7484</v>
      </c>
      <c r="E4595" t="s">
        <v>7483</v>
      </c>
    </row>
    <row r="4596" spans="1:5" x14ac:dyDescent="0.25">
      <c r="A4596">
        <v>49500032</v>
      </c>
      <c r="B4596" t="s">
        <v>7485</v>
      </c>
      <c r="C4596" t="s">
        <v>3828</v>
      </c>
      <c r="D4596" t="s">
        <v>3828</v>
      </c>
      <c r="E4596" t="s">
        <v>7485</v>
      </c>
    </row>
    <row r="4597" spans="1:5" x14ac:dyDescent="0.25">
      <c r="A4597">
        <v>49500033</v>
      </c>
      <c r="B4597" t="s">
        <v>7486</v>
      </c>
      <c r="C4597" t="s">
        <v>7487</v>
      </c>
      <c r="D4597" t="s">
        <v>7487</v>
      </c>
      <c r="E4597" t="s">
        <v>7486</v>
      </c>
    </row>
    <row r="4598" spans="1:5" x14ac:dyDescent="0.25">
      <c r="A4598">
        <v>49500034</v>
      </c>
      <c r="B4598" t="s">
        <v>69</v>
      </c>
      <c r="C4598" t="s">
        <v>69</v>
      </c>
      <c r="D4598" t="s">
        <v>69</v>
      </c>
      <c r="E4598" t="s">
        <v>69</v>
      </c>
    </row>
    <row r="4599" spans="1:5" x14ac:dyDescent="0.25">
      <c r="A4599">
        <v>49500035</v>
      </c>
      <c r="B4599" t="s">
        <v>7488</v>
      </c>
      <c r="C4599" t="s">
        <v>7489</v>
      </c>
      <c r="D4599" t="s">
        <v>7489</v>
      </c>
      <c r="E4599" t="s">
        <v>7488</v>
      </c>
    </row>
    <row r="4600" spans="1:5" x14ac:dyDescent="0.25">
      <c r="A4600">
        <v>49500036</v>
      </c>
      <c r="B4600" t="s">
        <v>7490</v>
      </c>
      <c r="C4600" t="s">
        <v>7491</v>
      </c>
      <c r="D4600" t="s">
        <v>7491</v>
      </c>
      <c r="E4600" t="s">
        <v>7490</v>
      </c>
    </row>
    <row r="4601" spans="1:5" x14ac:dyDescent="0.25">
      <c r="A4601">
        <v>49500037</v>
      </c>
      <c r="B4601" t="s">
        <v>7492</v>
      </c>
      <c r="C4601" t="s">
        <v>7493</v>
      </c>
      <c r="D4601" t="s">
        <v>7493</v>
      </c>
      <c r="E4601" t="s">
        <v>7492</v>
      </c>
    </row>
    <row r="4602" spans="1:5" x14ac:dyDescent="0.25">
      <c r="A4602">
        <v>49500038</v>
      </c>
      <c r="B4602" t="s">
        <v>7494</v>
      </c>
      <c r="C4602" t="s">
        <v>7495</v>
      </c>
      <c r="D4602" t="s">
        <v>7495</v>
      </c>
      <c r="E4602" t="s">
        <v>7494</v>
      </c>
    </row>
    <row r="4603" spans="1:5" x14ac:dyDescent="0.25">
      <c r="A4603">
        <v>49500039</v>
      </c>
      <c r="B4603" t="s">
        <v>7496</v>
      </c>
      <c r="C4603" t="s">
        <v>369</v>
      </c>
      <c r="D4603" t="s">
        <v>369</v>
      </c>
      <c r="E4603" t="s">
        <v>7496</v>
      </c>
    </row>
    <row r="4604" spans="1:5" x14ac:dyDescent="0.25">
      <c r="A4604">
        <v>49500040</v>
      </c>
      <c r="B4604" t="s">
        <v>7497</v>
      </c>
      <c r="C4604" t="s">
        <v>7498</v>
      </c>
      <c r="D4604" t="s">
        <v>7498</v>
      </c>
      <c r="E4604" t="s">
        <v>7497</v>
      </c>
    </row>
    <row r="4605" spans="1:5" x14ac:dyDescent="0.25">
      <c r="A4605">
        <v>49500041</v>
      </c>
      <c r="B4605" t="s">
        <v>7499</v>
      </c>
      <c r="C4605" t="s">
        <v>7500</v>
      </c>
      <c r="D4605" t="s">
        <v>7500</v>
      </c>
      <c r="E4605" t="s">
        <v>7499</v>
      </c>
    </row>
    <row r="4606" spans="1:5" x14ac:dyDescent="0.25">
      <c r="A4606">
        <v>49500042</v>
      </c>
      <c r="B4606" t="s">
        <v>7501</v>
      </c>
      <c r="C4606" t="s">
        <v>3682</v>
      </c>
      <c r="D4606" t="s">
        <v>3682</v>
      </c>
      <c r="E4606" t="s">
        <v>7501</v>
      </c>
    </row>
    <row r="4607" spans="1:5" x14ac:dyDescent="0.25">
      <c r="A4607">
        <v>49500043</v>
      </c>
      <c r="B4607" t="s">
        <v>7502</v>
      </c>
      <c r="C4607" t="s">
        <v>7503</v>
      </c>
      <c r="D4607" t="s">
        <v>7503</v>
      </c>
      <c r="E4607" t="s">
        <v>7502</v>
      </c>
    </row>
    <row r="4608" spans="1:5" x14ac:dyDescent="0.25">
      <c r="A4608">
        <v>49500044</v>
      </c>
      <c r="B4608" t="s">
        <v>7504</v>
      </c>
      <c r="C4608" t="s">
        <v>7504</v>
      </c>
      <c r="D4608" t="s">
        <v>7504</v>
      </c>
      <c r="E4608" t="s">
        <v>7504</v>
      </c>
    </row>
    <row r="4609" spans="1:5" x14ac:dyDescent="0.25">
      <c r="A4609">
        <v>49500045</v>
      </c>
      <c r="B4609" t="s">
        <v>7505</v>
      </c>
      <c r="C4609" t="s">
        <v>7505</v>
      </c>
      <c r="D4609" t="s">
        <v>7505</v>
      </c>
      <c r="E4609" t="s">
        <v>7505</v>
      </c>
    </row>
    <row r="4610" spans="1:5" x14ac:dyDescent="0.25">
      <c r="A4610">
        <v>49500046</v>
      </c>
      <c r="B4610" t="s">
        <v>7506</v>
      </c>
      <c r="C4610" t="s">
        <v>7506</v>
      </c>
      <c r="D4610" t="s">
        <v>7506</v>
      </c>
      <c r="E4610" t="s">
        <v>7506</v>
      </c>
    </row>
    <row r="4611" spans="1:5" x14ac:dyDescent="0.25">
      <c r="A4611">
        <v>49500047</v>
      </c>
      <c r="B4611" t="s">
        <v>7507</v>
      </c>
      <c r="C4611" t="s">
        <v>7507</v>
      </c>
      <c r="D4611" t="s">
        <v>7507</v>
      </c>
      <c r="E4611" t="s">
        <v>7507</v>
      </c>
    </row>
    <row r="4612" spans="1:5" x14ac:dyDescent="0.25">
      <c r="A4612">
        <v>49500048</v>
      </c>
      <c r="B4612" t="s">
        <v>7508</v>
      </c>
      <c r="C4612" t="s">
        <v>7508</v>
      </c>
      <c r="D4612" t="s">
        <v>7508</v>
      </c>
      <c r="E4612" t="s">
        <v>7508</v>
      </c>
    </row>
    <row r="4613" spans="1:5" x14ac:dyDescent="0.25">
      <c r="A4613">
        <v>49500049</v>
      </c>
      <c r="B4613" t="s">
        <v>7509</v>
      </c>
      <c r="C4613" t="s">
        <v>7509</v>
      </c>
      <c r="D4613" t="s">
        <v>7509</v>
      </c>
      <c r="E4613" t="s">
        <v>7509</v>
      </c>
    </row>
    <row r="4614" spans="1:5" x14ac:dyDescent="0.25">
      <c r="A4614">
        <v>49500050</v>
      </c>
      <c r="B4614" t="s">
        <v>7510</v>
      </c>
      <c r="C4614" t="s">
        <v>7510</v>
      </c>
      <c r="D4614" t="s">
        <v>7510</v>
      </c>
      <c r="E4614" t="s">
        <v>7510</v>
      </c>
    </row>
    <row r="4615" spans="1:5" x14ac:dyDescent="0.25">
      <c r="A4615">
        <v>49500051</v>
      </c>
      <c r="B4615" t="s">
        <v>7511</v>
      </c>
      <c r="C4615" t="s">
        <v>7511</v>
      </c>
      <c r="D4615" t="s">
        <v>7511</v>
      </c>
      <c r="E4615" t="s">
        <v>7511</v>
      </c>
    </row>
    <row r="4616" spans="1:5" x14ac:dyDescent="0.25">
      <c r="A4616">
        <v>49500052</v>
      </c>
      <c r="B4616" t="s">
        <v>96</v>
      </c>
      <c r="C4616" t="s">
        <v>96</v>
      </c>
      <c r="D4616" t="s">
        <v>96</v>
      </c>
      <c r="E4616" t="s">
        <v>96</v>
      </c>
    </row>
    <row r="4617" spans="1:5" x14ac:dyDescent="0.25">
      <c r="A4617">
        <v>49500053</v>
      </c>
      <c r="B4617" t="s">
        <v>7512</v>
      </c>
      <c r="C4617" t="s">
        <v>7512</v>
      </c>
      <c r="D4617" t="s">
        <v>7512</v>
      </c>
      <c r="E4617" t="s">
        <v>7512</v>
      </c>
    </row>
    <row r="4618" spans="1:5" x14ac:dyDescent="0.25">
      <c r="A4618">
        <v>49500054</v>
      </c>
      <c r="B4618" t="s">
        <v>7513</v>
      </c>
      <c r="C4618" t="s">
        <v>7513</v>
      </c>
      <c r="D4618" t="s">
        <v>7513</v>
      </c>
      <c r="E4618" t="s">
        <v>7513</v>
      </c>
    </row>
    <row r="4619" spans="1:5" x14ac:dyDescent="0.25">
      <c r="A4619">
        <v>49500055</v>
      </c>
      <c r="B4619" t="s">
        <v>70</v>
      </c>
      <c r="C4619" t="s">
        <v>70</v>
      </c>
      <c r="D4619" t="s">
        <v>70</v>
      </c>
      <c r="E4619" t="s">
        <v>70</v>
      </c>
    </row>
    <row r="4620" spans="1:5" x14ac:dyDescent="0.25">
      <c r="A4620">
        <v>49500056</v>
      </c>
      <c r="B4620" t="s">
        <v>360</v>
      </c>
      <c r="C4620" t="s">
        <v>360</v>
      </c>
      <c r="D4620" t="s">
        <v>360</v>
      </c>
      <c r="E4620" t="s">
        <v>360</v>
      </c>
    </row>
    <row r="4621" spans="1:5" x14ac:dyDescent="0.25">
      <c r="A4621">
        <v>49500057</v>
      </c>
      <c r="B4621" t="s">
        <v>7514</v>
      </c>
      <c r="C4621" t="s">
        <v>7514</v>
      </c>
      <c r="D4621" t="s">
        <v>7514</v>
      </c>
      <c r="E4621" t="s">
        <v>7514</v>
      </c>
    </row>
    <row r="4622" spans="1:5" x14ac:dyDescent="0.25">
      <c r="A4622">
        <v>49500058</v>
      </c>
      <c r="B4622" t="s">
        <v>7506</v>
      </c>
      <c r="C4622" t="s">
        <v>7515</v>
      </c>
      <c r="D4622" t="s">
        <v>7515</v>
      </c>
      <c r="E4622" t="s">
        <v>7506</v>
      </c>
    </row>
    <row r="4623" spans="1:5" x14ac:dyDescent="0.25">
      <c r="A4623">
        <v>49500059</v>
      </c>
      <c r="B4623" t="s">
        <v>7516</v>
      </c>
      <c r="C4623" t="s">
        <v>7516</v>
      </c>
      <c r="D4623" t="s">
        <v>7516</v>
      </c>
      <c r="E4623" t="s">
        <v>7516</v>
      </c>
    </row>
    <row r="4624" spans="1:5" x14ac:dyDescent="0.25">
      <c r="A4624">
        <v>49500060</v>
      </c>
      <c r="B4624" t="s">
        <v>7509</v>
      </c>
      <c r="C4624" t="s">
        <v>7509</v>
      </c>
      <c r="D4624" t="s">
        <v>7509</v>
      </c>
      <c r="E4624" t="s">
        <v>7509</v>
      </c>
    </row>
    <row r="4625" spans="1:5" x14ac:dyDescent="0.25">
      <c r="A4625">
        <v>49500061</v>
      </c>
      <c r="B4625" t="s">
        <v>7517</v>
      </c>
      <c r="C4625" t="s">
        <v>7518</v>
      </c>
      <c r="D4625" t="s">
        <v>7518</v>
      </c>
      <c r="E4625" t="s">
        <v>7517</v>
      </c>
    </row>
    <row r="4626" spans="1:5" x14ac:dyDescent="0.25">
      <c r="A4626">
        <v>49500062</v>
      </c>
      <c r="B4626" t="s">
        <v>7519</v>
      </c>
      <c r="C4626" t="s">
        <v>7519</v>
      </c>
      <c r="D4626" t="s">
        <v>7519</v>
      </c>
      <c r="E4626" t="s">
        <v>7519</v>
      </c>
    </row>
    <row r="4627" spans="1:5" x14ac:dyDescent="0.25">
      <c r="A4627">
        <v>49500063</v>
      </c>
      <c r="B4627" t="s">
        <v>7520</v>
      </c>
      <c r="C4627" t="s">
        <v>7520</v>
      </c>
      <c r="D4627" t="s">
        <v>7520</v>
      </c>
      <c r="E4627" t="s">
        <v>7520</v>
      </c>
    </row>
    <row r="4628" spans="1:5" x14ac:dyDescent="0.25">
      <c r="A4628">
        <v>49500064</v>
      </c>
      <c r="B4628" t="s">
        <v>7521</v>
      </c>
      <c r="C4628" t="s">
        <v>7521</v>
      </c>
      <c r="D4628" t="s">
        <v>7521</v>
      </c>
      <c r="E4628" t="s">
        <v>7521</v>
      </c>
    </row>
    <row r="4629" spans="1:5" x14ac:dyDescent="0.25">
      <c r="A4629">
        <v>49500065</v>
      </c>
      <c r="B4629" t="s">
        <v>7506</v>
      </c>
      <c r="C4629" t="s">
        <v>7522</v>
      </c>
      <c r="D4629" t="s">
        <v>7522</v>
      </c>
      <c r="E4629" t="s">
        <v>7506</v>
      </c>
    </row>
    <row r="4630" spans="1:5" x14ac:dyDescent="0.25">
      <c r="A4630">
        <v>49500066</v>
      </c>
      <c r="B4630" t="s">
        <v>7507</v>
      </c>
      <c r="C4630" t="s">
        <v>7523</v>
      </c>
      <c r="D4630" t="s">
        <v>7523</v>
      </c>
      <c r="E4630" t="s">
        <v>7507</v>
      </c>
    </row>
    <row r="4631" spans="1:5" x14ac:dyDescent="0.25">
      <c r="A4631">
        <v>49500067</v>
      </c>
      <c r="B4631" t="s">
        <v>7509</v>
      </c>
      <c r="C4631" t="s">
        <v>7524</v>
      </c>
      <c r="D4631" t="s">
        <v>7524</v>
      </c>
      <c r="E4631" t="s">
        <v>7509</v>
      </c>
    </row>
    <row r="4632" spans="1:5" x14ac:dyDescent="0.25">
      <c r="A4632">
        <v>49500068</v>
      </c>
      <c r="B4632" t="s">
        <v>360</v>
      </c>
      <c r="C4632" t="s">
        <v>360</v>
      </c>
      <c r="D4632" t="s">
        <v>360</v>
      </c>
      <c r="E4632" t="s">
        <v>360</v>
      </c>
    </row>
    <row r="4633" spans="1:5" x14ac:dyDescent="0.25">
      <c r="A4633">
        <v>49500069</v>
      </c>
      <c r="B4633" t="s">
        <v>7508</v>
      </c>
      <c r="C4633" t="s">
        <v>7508</v>
      </c>
      <c r="D4633" t="s">
        <v>7508</v>
      </c>
      <c r="E4633" t="s">
        <v>7508</v>
      </c>
    </row>
    <row r="4634" spans="1:5" x14ac:dyDescent="0.25">
      <c r="A4634">
        <v>49500070</v>
      </c>
      <c r="B4634" t="s">
        <v>7504</v>
      </c>
      <c r="C4634" t="s">
        <v>7504</v>
      </c>
      <c r="D4634" t="s">
        <v>7504</v>
      </c>
      <c r="E4634" t="s">
        <v>7504</v>
      </c>
    </row>
    <row r="4635" spans="1:5" x14ac:dyDescent="0.25">
      <c r="A4635">
        <v>49500071</v>
      </c>
      <c r="B4635" t="s">
        <v>7525</v>
      </c>
      <c r="C4635" t="s">
        <v>7505</v>
      </c>
      <c r="D4635" t="s">
        <v>7505</v>
      </c>
      <c r="E4635" t="s">
        <v>7525</v>
      </c>
    </row>
    <row r="4636" spans="1:5" x14ac:dyDescent="0.25">
      <c r="A4636">
        <v>49500072</v>
      </c>
      <c r="B4636" t="s">
        <v>7509</v>
      </c>
      <c r="C4636" t="s">
        <v>7509</v>
      </c>
      <c r="D4636" t="s">
        <v>7509</v>
      </c>
      <c r="E4636" t="s">
        <v>7509</v>
      </c>
    </row>
    <row r="4637" spans="1:5" x14ac:dyDescent="0.25">
      <c r="A4637">
        <v>49500073</v>
      </c>
      <c r="B4637" t="s">
        <v>7526</v>
      </c>
      <c r="C4637" t="s">
        <v>7526</v>
      </c>
      <c r="D4637" t="s">
        <v>7526</v>
      </c>
      <c r="E4637" t="s">
        <v>7526</v>
      </c>
    </row>
    <row r="4638" spans="1:5" x14ac:dyDescent="0.25">
      <c r="A4638">
        <v>49500074</v>
      </c>
      <c r="B4638" t="s">
        <v>7527</v>
      </c>
      <c r="C4638" t="s">
        <v>7527</v>
      </c>
      <c r="D4638" t="s">
        <v>7527</v>
      </c>
      <c r="E4638" t="s">
        <v>7527</v>
      </c>
    </row>
    <row r="4639" spans="1:5" x14ac:dyDescent="0.25">
      <c r="A4639">
        <v>49500075</v>
      </c>
      <c r="B4639" t="s">
        <v>7528</v>
      </c>
      <c r="C4639" t="s">
        <v>7528</v>
      </c>
      <c r="D4639" t="s">
        <v>7528</v>
      </c>
      <c r="E4639" t="s">
        <v>7528</v>
      </c>
    </row>
    <row r="4640" spans="1:5" x14ac:dyDescent="0.25">
      <c r="A4640">
        <v>49500076</v>
      </c>
      <c r="B4640" t="s">
        <v>7529</v>
      </c>
      <c r="C4640" t="s">
        <v>7529</v>
      </c>
      <c r="D4640" t="s">
        <v>7529</v>
      </c>
      <c r="E4640" t="s">
        <v>7529</v>
      </c>
    </row>
    <row r="4641" spans="1:5" x14ac:dyDescent="0.25">
      <c r="A4641">
        <v>49500077</v>
      </c>
      <c r="B4641" t="s">
        <v>7530</v>
      </c>
      <c r="C4641" t="s">
        <v>7531</v>
      </c>
      <c r="D4641" t="s">
        <v>7531</v>
      </c>
      <c r="E4641" t="s">
        <v>7530</v>
      </c>
    </row>
    <row r="4642" spans="1:5" x14ac:dyDescent="0.25">
      <c r="A4642">
        <v>49500078</v>
      </c>
      <c r="B4642" t="s">
        <v>7532</v>
      </c>
      <c r="C4642" t="s">
        <v>7532</v>
      </c>
      <c r="D4642" t="s">
        <v>7532</v>
      </c>
      <c r="E4642" t="s">
        <v>7532</v>
      </c>
    </row>
    <row r="4643" spans="1:5" x14ac:dyDescent="0.25">
      <c r="A4643">
        <v>49500079</v>
      </c>
      <c r="B4643" t="s">
        <v>7533</v>
      </c>
      <c r="C4643" t="s">
        <v>7534</v>
      </c>
      <c r="D4643" t="s">
        <v>7534</v>
      </c>
      <c r="E4643" t="s">
        <v>7533</v>
      </c>
    </row>
    <row r="4644" spans="1:5" x14ac:dyDescent="0.25">
      <c r="A4644">
        <v>49500080</v>
      </c>
      <c r="B4644" t="s">
        <v>7535</v>
      </c>
      <c r="C4644" t="s">
        <v>7535</v>
      </c>
      <c r="D4644" t="s">
        <v>7535</v>
      </c>
      <c r="E4644" t="s">
        <v>7535</v>
      </c>
    </row>
    <row r="4645" spans="1:5" x14ac:dyDescent="0.25">
      <c r="A4645">
        <v>49500081</v>
      </c>
      <c r="B4645" t="s">
        <v>7536</v>
      </c>
      <c r="C4645" t="s">
        <v>7536</v>
      </c>
      <c r="D4645" t="s">
        <v>7536</v>
      </c>
      <c r="E4645" t="s">
        <v>7536</v>
      </c>
    </row>
    <row r="4646" spans="1:5" x14ac:dyDescent="0.25">
      <c r="A4646">
        <v>49500082</v>
      </c>
      <c r="B4646" t="s">
        <v>7537</v>
      </c>
      <c r="C4646" t="s">
        <v>7537</v>
      </c>
      <c r="D4646" t="s">
        <v>7537</v>
      </c>
      <c r="E4646" t="s">
        <v>7537</v>
      </c>
    </row>
    <row r="4647" spans="1:5" x14ac:dyDescent="0.25">
      <c r="A4647">
        <v>49500083</v>
      </c>
      <c r="B4647" t="s">
        <v>7538</v>
      </c>
      <c r="C4647" t="s">
        <v>7539</v>
      </c>
      <c r="D4647" t="s">
        <v>7539</v>
      </c>
      <c r="E4647" t="s">
        <v>7538</v>
      </c>
    </row>
    <row r="4648" spans="1:5" x14ac:dyDescent="0.25">
      <c r="A4648">
        <v>49500084</v>
      </c>
      <c r="B4648" t="s">
        <v>99</v>
      </c>
      <c r="C4648" t="s">
        <v>99</v>
      </c>
      <c r="D4648" t="s">
        <v>99</v>
      </c>
      <c r="E4648" t="s">
        <v>99</v>
      </c>
    </row>
    <row r="4649" spans="1:5" x14ac:dyDescent="0.25">
      <c r="A4649">
        <v>49500085</v>
      </c>
      <c r="B4649" t="s">
        <v>7526</v>
      </c>
      <c r="C4649" t="s">
        <v>7526</v>
      </c>
      <c r="D4649" t="s">
        <v>7526</v>
      </c>
      <c r="E4649" t="s">
        <v>7526</v>
      </c>
    </row>
    <row r="4650" spans="1:5" x14ac:dyDescent="0.25">
      <c r="A4650">
        <v>49500086</v>
      </c>
      <c r="B4650" t="s">
        <v>7527</v>
      </c>
      <c r="C4650" t="s">
        <v>7527</v>
      </c>
      <c r="D4650" t="s">
        <v>7527</v>
      </c>
      <c r="E4650" t="s">
        <v>7527</v>
      </c>
    </row>
    <row r="4651" spans="1:5" x14ac:dyDescent="0.25">
      <c r="A4651">
        <v>49500087</v>
      </c>
      <c r="B4651" t="s">
        <v>7540</v>
      </c>
      <c r="C4651" t="s">
        <v>7540</v>
      </c>
      <c r="D4651" t="s">
        <v>7540</v>
      </c>
      <c r="E4651" t="s">
        <v>7540</v>
      </c>
    </row>
    <row r="4652" spans="1:5" x14ac:dyDescent="0.25">
      <c r="A4652">
        <v>49500088</v>
      </c>
      <c r="B4652" t="s">
        <v>68</v>
      </c>
      <c r="C4652" t="s">
        <v>68</v>
      </c>
      <c r="D4652" t="s">
        <v>68</v>
      </c>
      <c r="E4652" t="s">
        <v>68</v>
      </c>
    </row>
    <row r="4653" spans="1:5" x14ac:dyDescent="0.25">
      <c r="A4653">
        <v>49500089</v>
      </c>
      <c r="B4653" t="s">
        <v>92</v>
      </c>
      <c r="C4653" t="s">
        <v>92</v>
      </c>
      <c r="D4653" t="s">
        <v>92</v>
      </c>
      <c r="E4653" t="s">
        <v>92</v>
      </c>
    </row>
    <row r="4654" spans="1:5" x14ac:dyDescent="0.25">
      <c r="A4654">
        <v>49500090</v>
      </c>
      <c r="B4654" t="s">
        <v>102</v>
      </c>
      <c r="C4654" t="s">
        <v>102</v>
      </c>
      <c r="D4654" t="s">
        <v>102</v>
      </c>
      <c r="E4654" t="s">
        <v>102</v>
      </c>
    </row>
    <row r="4655" spans="1:5" x14ac:dyDescent="0.25">
      <c r="A4655">
        <v>49500091</v>
      </c>
      <c r="B4655" t="s">
        <v>90</v>
      </c>
      <c r="C4655" t="s">
        <v>90</v>
      </c>
      <c r="D4655" t="s">
        <v>90</v>
      </c>
      <c r="E4655" t="s">
        <v>90</v>
      </c>
    </row>
    <row r="4656" spans="1:5" x14ac:dyDescent="0.25">
      <c r="A4656">
        <v>49500092</v>
      </c>
      <c r="B4656" t="s">
        <v>88</v>
      </c>
      <c r="C4656" t="s">
        <v>88</v>
      </c>
      <c r="D4656" t="s">
        <v>88</v>
      </c>
      <c r="E4656" t="s">
        <v>88</v>
      </c>
    </row>
    <row r="4657" spans="1:5" x14ac:dyDescent="0.25">
      <c r="A4657">
        <v>49500093</v>
      </c>
      <c r="B4657" t="s">
        <v>7541</v>
      </c>
      <c r="C4657" t="s">
        <v>7541</v>
      </c>
      <c r="D4657" t="s">
        <v>7541</v>
      </c>
      <c r="E4657" t="s">
        <v>7541</v>
      </c>
    </row>
    <row r="4658" spans="1:5" x14ac:dyDescent="0.25">
      <c r="A4658">
        <v>49500094</v>
      </c>
      <c r="B4658" t="s">
        <v>7542</v>
      </c>
      <c r="C4658" t="s">
        <v>7542</v>
      </c>
      <c r="D4658" t="s">
        <v>7542</v>
      </c>
      <c r="E4658" t="s">
        <v>7542</v>
      </c>
    </row>
    <row r="4659" spans="1:5" x14ac:dyDescent="0.25">
      <c r="A4659">
        <v>49500095</v>
      </c>
      <c r="B4659" t="s">
        <v>7543</v>
      </c>
      <c r="C4659" t="s">
        <v>7543</v>
      </c>
      <c r="D4659" t="s">
        <v>7543</v>
      </c>
      <c r="E4659" t="s">
        <v>7543</v>
      </c>
    </row>
    <row r="4660" spans="1:5" x14ac:dyDescent="0.25">
      <c r="A4660">
        <v>49500096</v>
      </c>
      <c r="B4660" t="s">
        <v>7544</v>
      </c>
      <c r="C4660" t="s">
        <v>7544</v>
      </c>
      <c r="D4660" t="s">
        <v>7544</v>
      </c>
      <c r="E4660" t="s">
        <v>7544</v>
      </c>
    </row>
    <row r="4661" spans="1:5" x14ac:dyDescent="0.25">
      <c r="A4661">
        <v>49500097</v>
      </c>
      <c r="B4661" t="s">
        <v>7545</v>
      </c>
      <c r="C4661" t="s">
        <v>7545</v>
      </c>
      <c r="D4661" t="s">
        <v>7545</v>
      </c>
      <c r="E4661" t="s">
        <v>7545</v>
      </c>
    </row>
    <row r="4662" spans="1:5" x14ac:dyDescent="0.25">
      <c r="A4662">
        <v>49500098</v>
      </c>
      <c r="B4662" t="s">
        <v>7546</v>
      </c>
      <c r="C4662" t="s">
        <v>7546</v>
      </c>
      <c r="D4662" t="s">
        <v>7546</v>
      </c>
      <c r="E4662" t="s">
        <v>7546</v>
      </c>
    </row>
    <row r="4663" spans="1:5" x14ac:dyDescent="0.25">
      <c r="A4663">
        <v>49500099</v>
      </c>
      <c r="B4663" t="s">
        <v>7508</v>
      </c>
      <c r="C4663" t="s">
        <v>7508</v>
      </c>
      <c r="D4663" t="s">
        <v>7508</v>
      </c>
      <c r="E4663" t="s">
        <v>7508</v>
      </c>
    </row>
    <row r="4664" spans="1:5" x14ac:dyDescent="0.25">
      <c r="A4664">
        <v>49500100</v>
      </c>
      <c r="B4664" t="s">
        <v>7547</v>
      </c>
      <c r="C4664" t="s">
        <v>7547</v>
      </c>
      <c r="D4664" t="s">
        <v>7547</v>
      </c>
      <c r="E4664" t="s">
        <v>7547</v>
      </c>
    </row>
    <row r="4665" spans="1:5" x14ac:dyDescent="0.25">
      <c r="A4665">
        <v>49500101</v>
      </c>
      <c r="B4665" t="s">
        <v>7548</v>
      </c>
      <c r="C4665" t="s">
        <v>7548</v>
      </c>
      <c r="D4665" t="s">
        <v>7548</v>
      </c>
      <c r="E4665" t="s">
        <v>7548</v>
      </c>
    </row>
    <row r="4666" spans="1:5" x14ac:dyDescent="0.25">
      <c r="A4666">
        <v>49500102</v>
      </c>
      <c r="B4666" t="s">
        <v>7549</v>
      </c>
      <c r="C4666" t="s">
        <v>7549</v>
      </c>
      <c r="D4666" t="s">
        <v>7549</v>
      </c>
      <c r="E4666" t="s">
        <v>7549</v>
      </c>
    </row>
    <row r="4667" spans="1:5" x14ac:dyDescent="0.25">
      <c r="A4667">
        <v>49500103</v>
      </c>
      <c r="B4667" t="s">
        <v>7550</v>
      </c>
      <c r="C4667" t="s">
        <v>107</v>
      </c>
      <c r="D4667" t="s">
        <v>107</v>
      </c>
      <c r="E4667" t="s">
        <v>7550</v>
      </c>
    </row>
    <row r="4668" spans="1:5" x14ac:dyDescent="0.25">
      <c r="A4668">
        <v>49500104</v>
      </c>
      <c r="B4668" t="s">
        <v>7551</v>
      </c>
      <c r="C4668" t="s">
        <v>7552</v>
      </c>
      <c r="D4668" t="s">
        <v>7552</v>
      </c>
      <c r="E4668" t="s">
        <v>7551</v>
      </c>
    </row>
    <row r="4669" spans="1:5" x14ac:dyDescent="0.25">
      <c r="A4669">
        <v>49500105</v>
      </c>
      <c r="B4669" t="s">
        <v>7553</v>
      </c>
      <c r="C4669" t="s">
        <v>7554</v>
      </c>
      <c r="D4669" t="s">
        <v>7554</v>
      </c>
      <c r="E4669" t="s">
        <v>7553</v>
      </c>
    </row>
    <row r="4670" spans="1:5" x14ac:dyDescent="0.25">
      <c r="A4670">
        <v>49500106</v>
      </c>
      <c r="B4670" t="s">
        <v>7555</v>
      </c>
      <c r="C4670" t="s">
        <v>7556</v>
      </c>
      <c r="D4670" t="s">
        <v>7556</v>
      </c>
      <c r="E4670" t="s">
        <v>7555</v>
      </c>
    </row>
    <row r="4671" spans="1:5" x14ac:dyDescent="0.25">
      <c r="A4671">
        <v>49500107</v>
      </c>
      <c r="B4671" t="s">
        <v>7557</v>
      </c>
      <c r="C4671" t="s">
        <v>7558</v>
      </c>
      <c r="D4671" t="s">
        <v>7558</v>
      </c>
      <c r="E4671" t="s">
        <v>7557</v>
      </c>
    </row>
    <row r="4672" spans="1:5" x14ac:dyDescent="0.25">
      <c r="A4672">
        <v>49500108</v>
      </c>
      <c r="B4672" t="s">
        <v>7559</v>
      </c>
      <c r="C4672" t="s">
        <v>7560</v>
      </c>
      <c r="D4672" t="s">
        <v>7560</v>
      </c>
      <c r="E4672" t="s">
        <v>7559</v>
      </c>
    </row>
    <row r="4673" spans="1:5" x14ac:dyDescent="0.25">
      <c r="A4673">
        <v>49500109</v>
      </c>
      <c r="B4673" t="s">
        <v>7561</v>
      </c>
      <c r="C4673" t="s">
        <v>7562</v>
      </c>
      <c r="D4673" t="s">
        <v>7562</v>
      </c>
      <c r="E4673" t="s">
        <v>7561</v>
      </c>
    </row>
    <row r="4674" spans="1:5" x14ac:dyDescent="0.25">
      <c r="A4674">
        <v>49500110</v>
      </c>
      <c r="B4674" t="s">
        <v>7563</v>
      </c>
      <c r="C4674" t="s">
        <v>7564</v>
      </c>
      <c r="D4674" t="s">
        <v>7564</v>
      </c>
      <c r="E4674" t="s">
        <v>7563</v>
      </c>
    </row>
    <row r="4675" spans="1:5" x14ac:dyDescent="0.25">
      <c r="A4675">
        <v>49500111</v>
      </c>
      <c r="B4675" t="s">
        <v>7565</v>
      </c>
      <c r="C4675" t="s">
        <v>7566</v>
      </c>
      <c r="D4675" t="s">
        <v>7566</v>
      </c>
      <c r="E4675" t="s">
        <v>7565</v>
      </c>
    </row>
    <row r="4676" spans="1:5" x14ac:dyDescent="0.25">
      <c r="A4676">
        <v>49500112</v>
      </c>
      <c r="B4676" t="s">
        <v>7567</v>
      </c>
      <c r="C4676" t="s">
        <v>7568</v>
      </c>
      <c r="D4676" t="s">
        <v>7568</v>
      </c>
      <c r="E4676" t="s">
        <v>7567</v>
      </c>
    </row>
    <row r="4677" spans="1:5" x14ac:dyDescent="0.25">
      <c r="A4677">
        <v>49500113</v>
      </c>
      <c r="B4677" t="s">
        <v>7569</v>
      </c>
      <c r="C4677" t="s">
        <v>7570</v>
      </c>
      <c r="D4677" t="s">
        <v>7570</v>
      </c>
      <c r="E4677" t="s">
        <v>7569</v>
      </c>
    </row>
    <row r="4678" spans="1:5" x14ac:dyDescent="0.25">
      <c r="A4678">
        <v>49500114</v>
      </c>
      <c r="B4678" t="s">
        <v>7571</v>
      </c>
      <c r="C4678" t="s">
        <v>107</v>
      </c>
      <c r="D4678" t="s">
        <v>107</v>
      </c>
      <c r="E4678" t="s">
        <v>7571</v>
      </c>
    </row>
    <row r="4679" spans="1:5" x14ac:dyDescent="0.25">
      <c r="A4679">
        <v>49500115</v>
      </c>
      <c r="B4679" t="s">
        <v>7572</v>
      </c>
      <c r="C4679" t="s">
        <v>7573</v>
      </c>
      <c r="D4679" t="s">
        <v>7573</v>
      </c>
      <c r="E4679" t="s">
        <v>7572</v>
      </c>
    </row>
    <row r="4680" spans="1:5" x14ac:dyDescent="0.25">
      <c r="A4680">
        <v>49500116</v>
      </c>
      <c r="B4680" t="s">
        <v>7574</v>
      </c>
      <c r="C4680" t="s">
        <v>7575</v>
      </c>
      <c r="D4680" t="s">
        <v>7575</v>
      </c>
      <c r="E4680" t="s">
        <v>7574</v>
      </c>
    </row>
    <row r="4681" spans="1:5" x14ac:dyDescent="0.25">
      <c r="A4681">
        <v>49500117</v>
      </c>
      <c r="B4681" t="s">
        <v>7576</v>
      </c>
      <c r="C4681" t="s">
        <v>7577</v>
      </c>
      <c r="D4681" t="s">
        <v>7577</v>
      </c>
      <c r="E4681" t="s">
        <v>7576</v>
      </c>
    </row>
    <row r="4682" spans="1:5" x14ac:dyDescent="0.25">
      <c r="A4682">
        <v>49500118</v>
      </c>
      <c r="B4682" t="s">
        <v>7578</v>
      </c>
      <c r="C4682" t="s">
        <v>7579</v>
      </c>
      <c r="D4682" t="s">
        <v>7579</v>
      </c>
      <c r="E4682" t="s">
        <v>7578</v>
      </c>
    </row>
    <row r="4683" spans="1:5" x14ac:dyDescent="0.25">
      <c r="A4683">
        <v>49500119</v>
      </c>
      <c r="B4683" t="s">
        <v>7580</v>
      </c>
      <c r="C4683" t="s">
        <v>7581</v>
      </c>
      <c r="D4683" t="s">
        <v>7581</v>
      </c>
      <c r="E4683" t="s">
        <v>7580</v>
      </c>
    </row>
    <row r="4684" spans="1:5" x14ac:dyDescent="0.25">
      <c r="A4684">
        <v>49500120</v>
      </c>
      <c r="B4684" t="s">
        <v>7582</v>
      </c>
      <c r="C4684" t="s">
        <v>7583</v>
      </c>
      <c r="D4684" t="s">
        <v>7583</v>
      </c>
      <c r="E4684" t="s">
        <v>7582</v>
      </c>
    </row>
    <row r="4685" spans="1:5" x14ac:dyDescent="0.25">
      <c r="A4685">
        <v>49500121</v>
      </c>
      <c r="B4685" t="s">
        <v>7584</v>
      </c>
      <c r="C4685" t="s">
        <v>7585</v>
      </c>
      <c r="D4685" t="s">
        <v>7585</v>
      </c>
      <c r="E4685" t="s">
        <v>7584</v>
      </c>
    </row>
    <row r="4686" spans="1:5" x14ac:dyDescent="0.25">
      <c r="A4686">
        <v>49500122</v>
      </c>
      <c r="B4686" t="s">
        <v>7586</v>
      </c>
      <c r="C4686" t="s">
        <v>7587</v>
      </c>
      <c r="D4686" t="s">
        <v>7587</v>
      </c>
      <c r="E4686" t="s">
        <v>7586</v>
      </c>
    </row>
    <row r="4687" spans="1:5" x14ac:dyDescent="0.25">
      <c r="A4687">
        <v>49500123</v>
      </c>
      <c r="B4687" t="s">
        <v>7588</v>
      </c>
      <c r="C4687" t="s">
        <v>7589</v>
      </c>
      <c r="D4687" t="s">
        <v>7589</v>
      </c>
      <c r="E4687" t="s">
        <v>7588</v>
      </c>
    </row>
    <row r="4688" spans="1:5" x14ac:dyDescent="0.25">
      <c r="A4688">
        <v>49500124</v>
      </c>
      <c r="B4688" t="s">
        <v>7590</v>
      </c>
      <c r="C4688" t="s">
        <v>7591</v>
      </c>
      <c r="D4688" t="s">
        <v>7591</v>
      </c>
      <c r="E4688" t="s">
        <v>7590</v>
      </c>
    </row>
    <row r="4689" spans="1:5" x14ac:dyDescent="0.25">
      <c r="A4689">
        <v>49500125</v>
      </c>
      <c r="B4689" t="s">
        <v>7592</v>
      </c>
      <c r="C4689" t="s">
        <v>7593</v>
      </c>
      <c r="D4689" t="s">
        <v>7593</v>
      </c>
      <c r="E4689" t="s">
        <v>7592</v>
      </c>
    </row>
    <row r="4690" spans="1:5" x14ac:dyDescent="0.25">
      <c r="A4690">
        <v>49500126</v>
      </c>
      <c r="B4690" t="s">
        <v>7592</v>
      </c>
      <c r="C4690" t="s">
        <v>439</v>
      </c>
      <c r="D4690" t="s">
        <v>439</v>
      </c>
      <c r="E4690" t="s">
        <v>7592</v>
      </c>
    </row>
    <row r="4691" spans="1:5" x14ac:dyDescent="0.25">
      <c r="A4691">
        <v>49500127</v>
      </c>
      <c r="B4691" t="s">
        <v>7594</v>
      </c>
      <c r="C4691" t="s">
        <v>7595</v>
      </c>
      <c r="D4691" t="s">
        <v>7595</v>
      </c>
      <c r="E4691" t="s">
        <v>7594</v>
      </c>
    </row>
    <row r="4692" spans="1:5" x14ac:dyDescent="0.25">
      <c r="A4692">
        <v>49500128</v>
      </c>
      <c r="B4692" t="s">
        <v>7596</v>
      </c>
      <c r="C4692" t="s">
        <v>7597</v>
      </c>
      <c r="D4692" t="s">
        <v>7597</v>
      </c>
      <c r="E4692" t="s">
        <v>7596</v>
      </c>
    </row>
    <row r="4693" spans="1:5" x14ac:dyDescent="0.25">
      <c r="A4693">
        <v>49500129</v>
      </c>
      <c r="B4693" t="s">
        <v>7598</v>
      </c>
      <c r="C4693" t="s">
        <v>7598</v>
      </c>
      <c r="D4693" t="s">
        <v>7598</v>
      </c>
      <c r="E4693" t="s">
        <v>7598</v>
      </c>
    </row>
    <row r="4694" spans="1:5" x14ac:dyDescent="0.25">
      <c r="A4694">
        <v>49500130</v>
      </c>
      <c r="B4694" t="s">
        <v>7599</v>
      </c>
      <c r="C4694" t="s">
        <v>7600</v>
      </c>
      <c r="D4694" t="s">
        <v>7600</v>
      </c>
      <c r="E4694" t="s">
        <v>7599</v>
      </c>
    </row>
    <row r="4695" spans="1:5" x14ac:dyDescent="0.25">
      <c r="A4695">
        <v>49500131</v>
      </c>
      <c r="B4695" t="s">
        <v>7601</v>
      </c>
      <c r="C4695" t="s">
        <v>7602</v>
      </c>
      <c r="D4695" t="s">
        <v>7602</v>
      </c>
      <c r="E4695" t="s">
        <v>7601</v>
      </c>
    </row>
    <row r="4696" spans="1:5" x14ac:dyDescent="0.25">
      <c r="A4696">
        <v>49500132</v>
      </c>
      <c r="B4696" t="s">
        <v>7603</v>
      </c>
      <c r="C4696" t="s">
        <v>7604</v>
      </c>
      <c r="D4696" t="s">
        <v>7604</v>
      </c>
      <c r="E4696" t="s">
        <v>7603</v>
      </c>
    </row>
    <row r="4697" spans="1:5" x14ac:dyDescent="0.25">
      <c r="A4697">
        <v>49500133</v>
      </c>
      <c r="B4697" t="s">
        <v>7605</v>
      </c>
      <c r="C4697" t="s">
        <v>7605</v>
      </c>
      <c r="D4697" t="s">
        <v>7605</v>
      </c>
      <c r="E4697" t="s">
        <v>7605</v>
      </c>
    </row>
    <row r="4698" spans="1:5" x14ac:dyDescent="0.25">
      <c r="A4698">
        <v>49500134</v>
      </c>
      <c r="B4698" t="s">
        <v>7606</v>
      </c>
      <c r="C4698" t="s">
        <v>7606</v>
      </c>
      <c r="D4698" t="s">
        <v>7606</v>
      </c>
      <c r="E4698" t="s">
        <v>7606</v>
      </c>
    </row>
    <row r="4699" spans="1:5" x14ac:dyDescent="0.25">
      <c r="A4699">
        <v>49500135</v>
      </c>
      <c r="B4699" t="s">
        <v>744</v>
      </c>
      <c r="C4699" t="s">
        <v>744</v>
      </c>
      <c r="D4699" t="s">
        <v>744</v>
      </c>
      <c r="E4699" t="s">
        <v>744</v>
      </c>
    </row>
    <row r="4700" spans="1:5" x14ac:dyDescent="0.25">
      <c r="A4700">
        <v>49500136</v>
      </c>
      <c r="B4700" t="s">
        <v>7607</v>
      </c>
      <c r="C4700" t="s">
        <v>7607</v>
      </c>
      <c r="D4700" t="s">
        <v>7607</v>
      </c>
      <c r="E4700" t="s">
        <v>7607</v>
      </c>
    </row>
    <row r="4701" spans="1:5" x14ac:dyDescent="0.25">
      <c r="A4701">
        <v>49500137</v>
      </c>
      <c r="B4701" t="s">
        <v>7608</v>
      </c>
      <c r="C4701" t="s">
        <v>7609</v>
      </c>
      <c r="D4701" t="s">
        <v>7609</v>
      </c>
      <c r="E4701" t="s">
        <v>7608</v>
      </c>
    </row>
    <row r="4702" spans="1:5" x14ac:dyDescent="0.25">
      <c r="A4702">
        <v>49500138</v>
      </c>
      <c r="B4702" t="s">
        <v>7504</v>
      </c>
      <c r="C4702" t="s">
        <v>7610</v>
      </c>
      <c r="D4702" t="s">
        <v>7610</v>
      </c>
      <c r="E4702" t="s">
        <v>7504</v>
      </c>
    </row>
    <row r="4703" spans="1:5" x14ac:dyDescent="0.25">
      <c r="A4703">
        <v>49500139</v>
      </c>
      <c r="B4703" t="s">
        <v>7504</v>
      </c>
      <c r="C4703" t="s">
        <v>7611</v>
      </c>
      <c r="D4703" t="s">
        <v>7611</v>
      </c>
      <c r="E4703" t="s">
        <v>7504</v>
      </c>
    </row>
    <row r="4704" spans="1:5" x14ac:dyDescent="0.25">
      <c r="A4704">
        <v>49500140</v>
      </c>
      <c r="B4704" t="s">
        <v>7506</v>
      </c>
      <c r="C4704" t="s">
        <v>7612</v>
      </c>
      <c r="D4704" t="s">
        <v>7612</v>
      </c>
      <c r="E4704" t="s">
        <v>7506</v>
      </c>
    </row>
    <row r="4705" spans="1:5" x14ac:dyDescent="0.25">
      <c r="A4705">
        <v>49500141</v>
      </c>
      <c r="B4705" t="s">
        <v>360</v>
      </c>
      <c r="C4705" t="s">
        <v>7613</v>
      </c>
      <c r="D4705" t="s">
        <v>7613</v>
      </c>
      <c r="E4705" t="s">
        <v>360</v>
      </c>
    </row>
    <row r="4706" spans="1:5" x14ac:dyDescent="0.25">
      <c r="A4706">
        <v>49500142</v>
      </c>
      <c r="B4706" t="s">
        <v>7530</v>
      </c>
      <c r="C4706" t="s">
        <v>7530</v>
      </c>
      <c r="D4706" t="s">
        <v>7530</v>
      </c>
      <c r="E4706" t="s">
        <v>7530</v>
      </c>
    </row>
    <row r="4707" spans="1:5" x14ac:dyDescent="0.25">
      <c r="A4707">
        <v>49500143</v>
      </c>
      <c r="B4707" t="s">
        <v>7536</v>
      </c>
      <c r="C4707" t="s">
        <v>72</v>
      </c>
      <c r="D4707" t="s">
        <v>72</v>
      </c>
      <c r="E4707" t="s">
        <v>7536</v>
      </c>
    </row>
    <row r="4708" spans="1:5" x14ac:dyDescent="0.25">
      <c r="A4708">
        <v>49500144</v>
      </c>
      <c r="B4708" t="s">
        <v>7537</v>
      </c>
      <c r="C4708" t="s">
        <v>461</v>
      </c>
      <c r="D4708" t="s">
        <v>461</v>
      </c>
      <c r="E4708" t="s">
        <v>7537</v>
      </c>
    </row>
    <row r="4709" spans="1:5" x14ac:dyDescent="0.25">
      <c r="A4709">
        <v>49500145</v>
      </c>
      <c r="B4709" t="s">
        <v>7538</v>
      </c>
      <c r="C4709" t="s">
        <v>7614</v>
      </c>
      <c r="D4709" t="s">
        <v>7614</v>
      </c>
      <c r="E4709" t="s">
        <v>7538</v>
      </c>
    </row>
    <row r="4710" spans="1:5" x14ac:dyDescent="0.25">
      <c r="A4710">
        <v>49500146</v>
      </c>
      <c r="B4710" t="s">
        <v>7527</v>
      </c>
      <c r="C4710" t="s">
        <v>7615</v>
      </c>
      <c r="D4710" t="s">
        <v>7615</v>
      </c>
      <c r="E4710" t="s">
        <v>7527</v>
      </c>
    </row>
    <row r="4711" spans="1:5" x14ac:dyDescent="0.25">
      <c r="A4711">
        <v>49500147</v>
      </c>
      <c r="B4711" t="s">
        <v>88</v>
      </c>
      <c r="C4711" t="s">
        <v>88</v>
      </c>
      <c r="D4711" t="s">
        <v>88</v>
      </c>
      <c r="E4711" t="s">
        <v>88</v>
      </c>
    </row>
    <row r="4712" spans="1:5" x14ac:dyDescent="0.25">
      <c r="A4712">
        <v>49500148</v>
      </c>
      <c r="B4712" t="s">
        <v>7616</v>
      </c>
      <c r="C4712" t="s">
        <v>7616</v>
      </c>
      <c r="D4712" t="s">
        <v>7616</v>
      </c>
      <c r="E4712" t="s">
        <v>7616</v>
      </c>
    </row>
    <row r="4713" spans="1:5" x14ac:dyDescent="0.25">
      <c r="A4713">
        <v>49500149</v>
      </c>
      <c r="B4713" t="s">
        <v>97</v>
      </c>
      <c r="C4713" t="s">
        <v>97</v>
      </c>
      <c r="D4713" t="s">
        <v>97</v>
      </c>
      <c r="E4713" t="s">
        <v>97</v>
      </c>
    </row>
    <row r="4714" spans="1:5" x14ac:dyDescent="0.25">
      <c r="A4714">
        <v>49500150</v>
      </c>
      <c r="B4714" t="s">
        <v>7617</v>
      </c>
      <c r="C4714" t="s">
        <v>7617</v>
      </c>
      <c r="D4714" t="s">
        <v>7617</v>
      </c>
      <c r="E4714" t="s">
        <v>7617</v>
      </c>
    </row>
    <row r="4715" spans="1:5" x14ac:dyDescent="0.25">
      <c r="A4715">
        <v>49500151</v>
      </c>
      <c r="B4715" t="s">
        <v>7618</v>
      </c>
      <c r="C4715" t="s">
        <v>7618</v>
      </c>
      <c r="D4715" t="s">
        <v>7618</v>
      </c>
      <c r="E4715" t="s">
        <v>7618</v>
      </c>
    </row>
    <row r="4716" spans="1:5" x14ac:dyDescent="0.25">
      <c r="A4716">
        <v>49500152</v>
      </c>
      <c r="B4716" t="s">
        <v>7619</v>
      </c>
      <c r="C4716" t="s">
        <v>7619</v>
      </c>
      <c r="D4716" t="s">
        <v>7619</v>
      </c>
      <c r="E4716" t="s">
        <v>7619</v>
      </c>
    </row>
    <row r="4717" spans="1:5" x14ac:dyDescent="0.25">
      <c r="A4717">
        <v>49500153</v>
      </c>
      <c r="B4717" t="s">
        <v>7620</v>
      </c>
      <c r="C4717" t="s">
        <v>7620</v>
      </c>
      <c r="D4717" t="s">
        <v>7620</v>
      </c>
      <c r="E4717" t="s">
        <v>7620</v>
      </c>
    </row>
    <row r="4718" spans="1:5" x14ac:dyDescent="0.25">
      <c r="A4718">
        <v>49500154</v>
      </c>
      <c r="B4718" t="s">
        <v>7621</v>
      </c>
      <c r="C4718" t="s">
        <v>454</v>
      </c>
      <c r="D4718" t="s">
        <v>454</v>
      </c>
      <c r="E4718" t="s">
        <v>7621</v>
      </c>
    </row>
    <row r="4719" spans="1:5" x14ac:dyDescent="0.25">
      <c r="A4719">
        <v>49500155</v>
      </c>
      <c r="B4719" t="s">
        <v>7622</v>
      </c>
      <c r="C4719" t="s">
        <v>7623</v>
      </c>
      <c r="D4719" t="s">
        <v>7623</v>
      </c>
      <c r="E4719" t="s">
        <v>7622</v>
      </c>
    </row>
    <row r="4720" spans="1:5" x14ac:dyDescent="0.25">
      <c r="A4720">
        <v>49500156</v>
      </c>
      <c r="B4720" t="s">
        <v>7624</v>
      </c>
      <c r="C4720" t="s">
        <v>7624</v>
      </c>
      <c r="D4720" t="s">
        <v>7624</v>
      </c>
      <c r="E4720" t="s">
        <v>7624</v>
      </c>
    </row>
    <row r="4721" spans="1:5" x14ac:dyDescent="0.25">
      <c r="A4721">
        <v>49500157</v>
      </c>
      <c r="B4721" t="s">
        <v>7625</v>
      </c>
      <c r="C4721" t="s">
        <v>7625</v>
      </c>
      <c r="D4721" t="s">
        <v>7625</v>
      </c>
      <c r="E4721" t="s">
        <v>7625</v>
      </c>
    </row>
    <row r="4722" spans="1:5" x14ac:dyDescent="0.25">
      <c r="A4722">
        <v>49500158</v>
      </c>
      <c r="B4722" t="s">
        <v>7626</v>
      </c>
      <c r="C4722" t="s">
        <v>7626</v>
      </c>
      <c r="D4722" t="s">
        <v>7626</v>
      </c>
      <c r="E4722" t="s">
        <v>7626</v>
      </c>
    </row>
    <row r="4723" spans="1:5" x14ac:dyDescent="0.25">
      <c r="A4723">
        <v>49500159</v>
      </c>
      <c r="B4723" t="s">
        <v>7621</v>
      </c>
      <c r="C4723" t="s">
        <v>454</v>
      </c>
      <c r="D4723" t="s">
        <v>454</v>
      </c>
      <c r="E4723" t="s">
        <v>7621</v>
      </c>
    </row>
    <row r="4724" spans="1:5" x14ac:dyDescent="0.25">
      <c r="A4724">
        <v>49500160</v>
      </c>
      <c r="B4724" t="s">
        <v>7627</v>
      </c>
      <c r="C4724" t="s">
        <v>7627</v>
      </c>
      <c r="D4724" t="s">
        <v>7627</v>
      </c>
      <c r="E4724" t="s">
        <v>7627</v>
      </c>
    </row>
    <row r="4725" spans="1:5" x14ac:dyDescent="0.25">
      <c r="A4725">
        <v>49500161</v>
      </c>
      <c r="B4725" t="s">
        <v>7625</v>
      </c>
      <c r="C4725" t="s">
        <v>7625</v>
      </c>
      <c r="D4725" t="s">
        <v>7625</v>
      </c>
      <c r="E4725" t="s">
        <v>7625</v>
      </c>
    </row>
    <row r="4726" spans="1:5" x14ac:dyDescent="0.25">
      <c r="A4726">
        <v>49500162</v>
      </c>
      <c r="B4726" t="s">
        <v>7628</v>
      </c>
      <c r="C4726" t="s">
        <v>3904</v>
      </c>
      <c r="D4726" t="s">
        <v>3904</v>
      </c>
      <c r="E4726" t="s">
        <v>7628</v>
      </c>
    </row>
    <row r="4727" spans="1:5" x14ac:dyDescent="0.25">
      <c r="A4727">
        <v>49500163</v>
      </c>
      <c r="B4727" t="s">
        <v>7629</v>
      </c>
      <c r="C4727" t="s">
        <v>3571</v>
      </c>
      <c r="D4727" t="s">
        <v>3571</v>
      </c>
      <c r="E4727" t="s">
        <v>7629</v>
      </c>
    </row>
    <row r="4728" spans="1:5" x14ac:dyDescent="0.25">
      <c r="A4728">
        <v>49500164</v>
      </c>
      <c r="B4728" t="s">
        <v>7630</v>
      </c>
      <c r="C4728" t="s">
        <v>7631</v>
      </c>
      <c r="D4728" t="s">
        <v>7631</v>
      </c>
      <c r="E4728" t="s">
        <v>7630</v>
      </c>
    </row>
    <row r="4729" spans="1:5" x14ac:dyDescent="0.25">
      <c r="A4729">
        <v>49500165</v>
      </c>
      <c r="B4729" t="s">
        <v>7632</v>
      </c>
      <c r="C4729" t="s">
        <v>3890</v>
      </c>
      <c r="D4729" t="s">
        <v>3890</v>
      </c>
      <c r="E4729" t="s">
        <v>7632</v>
      </c>
    </row>
    <row r="4730" spans="1:5" x14ac:dyDescent="0.25">
      <c r="A4730">
        <v>49500166</v>
      </c>
      <c r="B4730" t="s">
        <v>7633</v>
      </c>
      <c r="C4730" t="s">
        <v>365</v>
      </c>
      <c r="D4730" t="s">
        <v>365</v>
      </c>
      <c r="E4730" t="s">
        <v>7633</v>
      </c>
    </row>
    <row r="4731" spans="1:5" x14ac:dyDescent="0.25">
      <c r="A4731">
        <v>49500167</v>
      </c>
      <c r="B4731" t="s">
        <v>7634</v>
      </c>
      <c r="C4731" t="s">
        <v>7635</v>
      </c>
      <c r="D4731" t="s">
        <v>7635</v>
      </c>
      <c r="E4731" t="s">
        <v>7634</v>
      </c>
    </row>
    <row r="4732" spans="1:5" x14ac:dyDescent="0.25">
      <c r="A4732">
        <v>49500168</v>
      </c>
      <c r="B4732" t="s">
        <v>7636</v>
      </c>
      <c r="C4732" t="s">
        <v>7636</v>
      </c>
      <c r="D4732" t="s">
        <v>7636</v>
      </c>
      <c r="E4732" t="s">
        <v>7636</v>
      </c>
    </row>
    <row r="4733" spans="1:5" x14ac:dyDescent="0.25">
      <c r="A4733">
        <v>49500169</v>
      </c>
      <c r="B4733" t="s">
        <v>7637</v>
      </c>
      <c r="C4733" t="s">
        <v>7638</v>
      </c>
      <c r="D4733" t="s">
        <v>7638</v>
      </c>
      <c r="E4733" t="s">
        <v>7637</v>
      </c>
    </row>
    <row r="4734" spans="1:5" x14ac:dyDescent="0.25">
      <c r="A4734">
        <v>49500170</v>
      </c>
      <c r="B4734" t="s">
        <v>7533</v>
      </c>
      <c r="C4734" t="s">
        <v>7534</v>
      </c>
      <c r="D4734" t="s">
        <v>7534</v>
      </c>
      <c r="E4734" t="s">
        <v>7533</v>
      </c>
    </row>
    <row r="4735" spans="1:5" x14ac:dyDescent="0.25">
      <c r="A4735">
        <v>49500171</v>
      </c>
      <c r="B4735" t="s">
        <v>7639</v>
      </c>
      <c r="C4735" t="s">
        <v>474</v>
      </c>
      <c r="D4735" t="s">
        <v>474</v>
      </c>
      <c r="E4735" t="s">
        <v>7639</v>
      </c>
    </row>
    <row r="4736" spans="1:5" x14ac:dyDescent="0.25">
      <c r="A4736">
        <v>49500172</v>
      </c>
      <c r="B4736" t="s">
        <v>7640</v>
      </c>
      <c r="C4736" t="s">
        <v>7640</v>
      </c>
      <c r="D4736" t="s">
        <v>7640</v>
      </c>
      <c r="E4736" t="s">
        <v>7640</v>
      </c>
    </row>
    <row r="4737" spans="1:5" x14ac:dyDescent="0.25">
      <c r="A4737">
        <v>49500173</v>
      </c>
      <c r="B4737" t="s">
        <v>367</v>
      </c>
      <c r="C4737" t="s">
        <v>367</v>
      </c>
      <c r="D4737" t="s">
        <v>367</v>
      </c>
      <c r="E4737" t="s">
        <v>367</v>
      </c>
    </row>
    <row r="4738" spans="1:5" x14ac:dyDescent="0.25">
      <c r="A4738">
        <v>49500174</v>
      </c>
      <c r="B4738" t="s">
        <v>143</v>
      </c>
      <c r="C4738" t="s">
        <v>143</v>
      </c>
      <c r="D4738" t="s">
        <v>143</v>
      </c>
      <c r="E4738" t="s">
        <v>143</v>
      </c>
    </row>
    <row r="4739" spans="1:5" x14ac:dyDescent="0.25">
      <c r="A4739">
        <v>49500175</v>
      </c>
      <c r="B4739" t="s">
        <v>7641</v>
      </c>
      <c r="C4739" t="s">
        <v>7641</v>
      </c>
      <c r="D4739" t="s">
        <v>7641</v>
      </c>
      <c r="E4739" t="s">
        <v>7641</v>
      </c>
    </row>
    <row r="4740" spans="1:5" x14ac:dyDescent="0.25">
      <c r="A4740">
        <v>49500176</v>
      </c>
      <c r="B4740" t="s">
        <v>7642</v>
      </c>
      <c r="C4740" t="s">
        <v>7643</v>
      </c>
      <c r="D4740" t="s">
        <v>7643</v>
      </c>
      <c r="E4740" t="s">
        <v>7642</v>
      </c>
    </row>
    <row r="4741" spans="1:5" x14ac:dyDescent="0.25">
      <c r="A4741">
        <v>49500177</v>
      </c>
      <c r="B4741" t="s">
        <v>7644</v>
      </c>
      <c r="C4741" t="s">
        <v>7645</v>
      </c>
      <c r="D4741" t="s">
        <v>7645</v>
      </c>
      <c r="E4741" t="s">
        <v>7644</v>
      </c>
    </row>
    <row r="4742" spans="1:5" x14ac:dyDescent="0.25">
      <c r="A4742">
        <v>49500178</v>
      </c>
      <c r="B4742" t="s">
        <v>7646</v>
      </c>
      <c r="C4742" t="s">
        <v>7647</v>
      </c>
      <c r="D4742" t="s">
        <v>7647</v>
      </c>
      <c r="E4742" t="s">
        <v>7646</v>
      </c>
    </row>
    <row r="4743" spans="1:5" x14ac:dyDescent="0.25">
      <c r="A4743">
        <v>49500179</v>
      </c>
      <c r="B4743" t="s">
        <v>7648</v>
      </c>
      <c r="C4743" t="s">
        <v>7649</v>
      </c>
      <c r="D4743" t="s">
        <v>7649</v>
      </c>
      <c r="E4743" t="s">
        <v>7648</v>
      </c>
    </row>
    <row r="4744" spans="1:5" x14ac:dyDescent="0.25">
      <c r="A4744">
        <v>49500180</v>
      </c>
      <c r="B4744" t="s">
        <v>7650</v>
      </c>
      <c r="C4744" t="s">
        <v>7650</v>
      </c>
      <c r="D4744" t="s">
        <v>7650</v>
      </c>
      <c r="E4744" t="s">
        <v>7650</v>
      </c>
    </row>
    <row r="4745" spans="1:5" x14ac:dyDescent="0.25">
      <c r="A4745">
        <v>49500181</v>
      </c>
      <c r="B4745" t="s">
        <v>7651</v>
      </c>
      <c r="C4745" t="s">
        <v>7652</v>
      </c>
      <c r="D4745" t="s">
        <v>7652</v>
      </c>
      <c r="E4745" t="s">
        <v>7651</v>
      </c>
    </row>
    <row r="4746" spans="1:5" x14ac:dyDescent="0.25">
      <c r="A4746">
        <v>49500182</v>
      </c>
      <c r="B4746" t="s">
        <v>7653</v>
      </c>
      <c r="C4746" t="s">
        <v>7654</v>
      </c>
      <c r="D4746" t="s">
        <v>7654</v>
      </c>
      <c r="E4746" t="s">
        <v>7653</v>
      </c>
    </row>
    <row r="4747" spans="1:5" x14ac:dyDescent="0.25">
      <c r="A4747">
        <v>49500183</v>
      </c>
      <c r="B4747" t="s">
        <v>7655</v>
      </c>
      <c r="C4747" t="s">
        <v>7656</v>
      </c>
      <c r="D4747" t="s">
        <v>7656</v>
      </c>
      <c r="E4747" t="s">
        <v>7655</v>
      </c>
    </row>
    <row r="4748" spans="1:5" x14ac:dyDescent="0.25">
      <c r="A4748">
        <v>49500184</v>
      </c>
      <c r="B4748" t="s">
        <v>7657</v>
      </c>
      <c r="C4748" t="s">
        <v>7657</v>
      </c>
      <c r="D4748" t="s">
        <v>7657</v>
      </c>
      <c r="E4748" t="s">
        <v>7657</v>
      </c>
    </row>
    <row r="4749" spans="1:5" x14ac:dyDescent="0.25">
      <c r="A4749">
        <v>49500185</v>
      </c>
      <c r="B4749" t="s">
        <v>7658</v>
      </c>
      <c r="C4749" t="s">
        <v>384</v>
      </c>
      <c r="D4749" t="s">
        <v>384</v>
      </c>
      <c r="E4749" t="s">
        <v>7658</v>
      </c>
    </row>
    <row r="4750" spans="1:5" x14ac:dyDescent="0.25">
      <c r="A4750">
        <v>49500186</v>
      </c>
      <c r="B4750" t="s">
        <v>7659</v>
      </c>
      <c r="C4750" t="s">
        <v>7660</v>
      </c>
      <c r="D4750" t="s">
        <v>7660</v>
      </c>
      <c r="E4750" t="s">
        <v>7659</v>
      </c>
    </row>
    <row r="4751" spans="1:5" x14ac:dyDescent="0.25">
      <c r="A4751">
        <v>49500187</v>
      </c>
      <c r="B4751" t="s">
        <v>7661</v>
      </c>
      <c r="C4751" t="s">
        <v>7662</v>
      </c>
      <c r="D4751" t="s">
        <v>7662</v>
      </c>
      <c r="E4751" t="s">
        <v>7661</v>
      </c>
    </row>
    <row r="4752" spans="1:5" x14ac:dyDescent="0.25">
      <c r="A4752">
        <v>49500188</v>
      </c>
      <c r="B4752" t="s">
        <v>696</v>
      </c>
      <c r="C4752" t="s">
        <v>380</v>
      </c>
      <c r="D4752" t="s">
        <v>380</v>
      </c>
      <c r="E4752" t="s">
        <v>696</v>
      </c>
    </row>
    <row r="4753" spans="1:5" x14ac:dyDescent="0.25">
      <c r="A4753">
        <v>49500189</v>
      </c>
      <c r="B4753" t="s">
        <v>7663</v>
      </c>
      <c r="C4753" t="s">
        <v>502</v>
      </c>
      <c r="D4753" t="s">
        <v>502</v>
      </c>
      <c r="E4753" t="s">
        <v>7663</v>
      </c>
    </row>
    <row r="4754" spans="1:5" x14ac:dyDescent="0.25">
      <c r="A4754">
        <v>49500190</v>
      </c>
      <c r="B4754" t="s">
        <v>136</v>
      </c>
      <c r="C4754" t="s">
        <v>136</v>
      </c>
      <c r="D4754" t="s">
        <v>136</v>
      </c>
      <c r="E4754" t="s">
        <v>136</v>
      </c>
    </row>
    <row r="4755" spans="1:5" x14ac:dyDescent="0.25">
      <c r="A4755">
        <v>49500191</v>
      </c>
      <c r="B4755" t="s">
        <v>7664</v>
      </c>
      <c r="C4755" t="s">
        <v>7664</v>
      </c>
      <c r="D4755" t="s">
        <v>7664</v>
      </c>
      <c r="E4755" t="s">
        <v>7664</v>
      </c>
    </row>
    <row r="4756" spans="1:5" x14ac:dyDescent="0.25">
      <c r="A4756">
        <v>49500192</v>
      </c>
      <c r="B4756" t="s">
        <v>488</v>
      </c>
      <c r="C4756" t="s">
        <v>488</v>
      </c>
      <c r="D4756" t="s">
        <v>488</v>
      </c>
      <c r="E4756" t="s">
        <v>488</v>
      </c>
    </row>
    <row r="4757" spans="1:5" x14ac:dyDescent="0.25">
      <c r="A4757">
        <v>49500193</v>
      </c>
      <c r="B4757" t="s">
        <v>7665</v>
      </c>
      <c r="C4757" t="s">
        <v>7665</v>
      </c>
      <c r="D4757" t="s">
        <v>7665</v>
      </c>
      <c r="E4757" t="s">
        <v>7665</v>
      </c>
    </row>
    <row r="4758" spans="1:5" x14ac:dyDescent="0.25">
      <c r="A4758">
        <v>49500194</v>
      </c>
      <c r="B4758" t="s">
        <v>130</v>
      </c>
      <c r="C4758" t="s">
        <v>130</v>
      </c>
      <c r="D4758" t="s">
        <v>130</v>
      </c>
      <c r="E4758" t="s">
        <v>130</v>
      </c>
    </row>
    <row r="4759" spans="1:5" x14ac:dyDescent="0.25">
      <c r="A4759">
        <v>49500195</v>
      </c>
      <c r="B4759" t="s">
        <v>7666</v>
      </c>
      <c r="C4759" t="s">
        <v>7666</v>
      </c>
      <c r="D4759" t="s">
        <v>7666</v>
      </c>
      <c r="E4759" t="s">
        <v>7666</v>
      </c>
    </row>
    <row r="4760" spans="1:5" x14ac:dyDescent="0.25">
      <c r="A4760">
        <v>49500196</v>
      </c>
      <c r="B4760" t="s">
        <v>131</v>
      </c>
      <c r="C4760" t="s">
        <v>131</v>
      </c>
      <c r="D4760" t="s">
        <v>131</v>
      </c>
      <c r="E4760" t="s">
        <v>131</v>
      </c>
    </row>
    <row r="4761" spans="1:5" x14ac:dyDescent="0.25">
      <c r="A4761">
        <v>49500197</v>
      </c>
      <c r="B4761" t="s">
        <v>7667</v>
      </c>
      <c r="C4761" t="s">
        <v>7667</v>
      </c>
      <c r="D4761" t="s">
        <v>7667</v>
      </c>
      <c r="E4761" t="s">
        <v>7667</v>
      </c>
    </row>
    <row r="4762" spans="1:5" x14ac:dyDescent="0.25">
      <c r="A4762">
        <v>49500198</v>
      </c>
      <c r="B4762" t="s">
        <v>7668</v>
      </c>
      <c r="C4762" t="s">
        <v>7668</v>
      </c>
      <c r="D4762" t="s">
        <v>7668</v>
      </c>
      <c r="E4762" t="s">
        <v>7668</v>
      </c>
    </row>
    <row r="4763" spans="1:5" x14ac:dyDescent="0.25">
      <c r="A4763">
        <v>49500199</v>
      </c>
      <c r="B4763" t="s">
        <v>7669</v>
      </c>
      <c r="C4763" t="s">
        <v>7669</v>
      </c>
      <c r="D4763" t="s">
        <v>7669</v>
      </c>
      <c r="E4763" t="s">
        <v>7669</v>
      </c>
    </row>
    <row r="4764" spans="1:5" x14ac:dyDescent="0.25">
      <c r="A4764">
        <v>49500200</v>
      </c>
      <c r="B4764" t="s">
        <v>7670</v>
      </c>
      <c r="C4764" t="s">
        <v>7670</v>
      </c>
      <c r="D4764" t="s">
        <v>7670</v>
      </c>
      <c r="E4764" t="s">
        <v>7670</v>
      </c>
    </row>
    <row r="4765" spans="1:5" x14ac:dyDescent="0.25">
      <c r="A4765">
        <v>49500201</v>
      </c>
      <c r="B4765" t="s">
        <v>7671</v>
      </c>
      <c r="C4765" t="s">
        <v>7671</v>
      </c>
      <c r="D4765" t="s">
        <v>7671</v>
      </c>
      <c r="E4765" t="s">
        <v>7671</v>
      </c>
    </row>
    <row r="4766" spans="1:5" x14ac:dyDescent="0.25">
      <c r="A4766">
        <v>49500202</v>
      </c>
      <c r="B4766" t="s">
        <v>7672</v>
      </c>
      <c r="C4766" t="s">
        <v>7672</v>
      </c>
      <c r="D4766" t="s">
        <v>7672</v>
      </c>
      <c r="E4766" t="s">
        <v>7672</v>
      </c>
    </row>
    <row r="4767" spans="1:5" x14ac:dyDescent="0.25">
      <c r="A4767">
        <v>49500203</v>
      </c>
      <c r="B4767" t="s">
        <v>7673</v>
      </c>
      <c r="C4767" t="s">
        <v>7673</v>
      </c>
      <c r="D4767" t="s">
        <v>7673</v>
      </c>
      <c r="E4767" t="s">
        <v>7673</v>
      </c>
    </row>
    <row r="4768" spans="1:5" x14ac:dyDescent="0.25">
      <c r="A4768">
        <v>49500204</v>
      </c>
      <c r="B4768" t="s">
        <v>93</v>
      </c>
      <c r="C4768" t="s">
        <v>93</v>
      </c>
      <c r="D4768" t="s">
        <v>93</v>
      </c>
      <c r="E4768" t="s">
        <v>93</v>
      </c>
    </row>
    <row r="4769" spans="1:5" x14ac:dyDescent="0.25">
      <c r="A4769">
        <v>49500205</v>
      </c>
      <c r="B4769" t="s">
        <v>73</v>
      </c>
      <c r="C4769" t="s">
        <v>73</v>
      </c>
      <c r="D4769" t="s">
        <v>73</v>
      </c>
      <c r="E4769" t="s">
        <v>73</v>
      </c>
    </row>
    <row r="4770" spans="1:5" x14ac:dyDescent="0.25">
      <c r="A4770">
        <v>49500206</v>
      </c>
      <c r="B4770" t="s">
        <v>7674</v>
      </c>
      <c r="C4770" t="s">
        <v>7675</v>
      </c>
      <c r="D4770" t="s">
        <v>7675</v>
      </c>
      <c r="E4770" t="s">
        <v>7674</v>
      </c>
    </row>
    <row r="4771" spans="1:5" x14ac:dyDescent="0.25">
      <c r="A4771">
        <v>49500207</v>
      </c>
      <c r="B4771" t="s">
        <v>7676</v>
      </c>
      <c r="C4771" t="s">
        <v>7677</v>
      </c>
      <c r="D4771" t="s">
        <v>7677</v>
      </c>
      <c r="E4771" t="s">
        <v>7676</v>
      </c>
    </row>
    <row r="4772" spans="1:5" x14ac:dyDescent="0.25">
      <c r="A4772">
        <v>49500208</v>
      </c>
      <c r="B4772" t="s">
        <v>7490</v>
      </c>
      <c r="C4772" t="s">
        <v>7678</v>
      </c>
      <c r="D4772" t="s">
        <v>7678</v>
      </c>
      <c r="E4772" t="s">
        <v>7490</v>
      </c>
    </row>
    <row r="4773" spans="1:5" x14ac:dyDescent="0.25">
      <c r="A4773">
        <v>49500210</v>
      </c>
      <c r="B4773" t="s">
        <v>7679</v>
      </c>
      <c r="C4773" t="s">
        <v>7680</v>
      </c>
      <c r="D4773" t="s">
        <v>7680</v>
      </c>
      <c r="E4773" t="s">
        <v>7679</v>
      </c>
    </row>
    <row r="4774" spans="1:5" x14ac:dyDescent="0.25">
      <c r="A4774">
        <v>49500211</v>
      </c>
      <c r="B4774" t="s">
        <v>7481</v>
      </c>
      <c r="C4774" t="s">
        <v>7681</v>
      </c>
      <c r="D4774" t="s">
        <v>7681</v>
      </c>
      <c r="E4774" t="s">
        <v>7481</v>
      </c>
    </row>
    <row r="4775" spans="1:5" x14ac:dyDescent="0.25">
      <c r="A4775">
        <v>49500212</v>
      </c>
      <c r="B4775" t="s">
        <v>7682</v>
      </c>
      <c r="C4775" t="s">
        <v>7683</v>
      </c>
      <c r="D4775" t="s">
        <v>7683</v>
      </c>
      <c r="E4775" t="s">
        <v>7682</v>
      </c>
    </row>
    <row r="4776" spans="1:5" x14ac:dyDescent="0.25">
      <c r="A4776">
        <v>49500213</v>
      </c>
      <c r="B4776" t="s">
        <v>697</v>
      </c>
      <c r="C4776" t="s">
        <v>381</v>
      </c>
      <c r="D4776" t="s">
        <v>381</v>
      </c>
      <c r="E4776" t="s">
        <v>697</v>
      </c>
    </row>
    <row r="4777" spans="1:5" x14ac:dyDescent="0.25">
      <c r="A4777">
        <v>49500214</v>
      </c>
      <c r="B4777" t="s">
        <v>698</v>
      </c>
      <c r="C4777" t="s">
        <v>383</v>
      </c>
      <c r="D4777" t="s">
        <v>383</v>
      </c>
      <c r="E4777" t="s">
        <v>698</v>
      </c>
    </row>
    <row r="4778" spans="1:5" x14ac:dyDescent="0.25">
      <c r="A4778">
        <v>49500215</v>
      </c>
      <c r="B4778" t="s">
        <v>699</v>
      </c>
      <c r="C4778" t="s">
        <v>378</v>
      </c>
      <c r="D4778" t="s">
        <v>378</v>
      </c>
      <c r="E4778" t="s">
        <v>699</v>
      </c>
    </row>
    <row r="4779" spans="1:5" x14ac:dyDescent="0.25">
      <c r="A4779">
        <v>49500216</v>
      </c>
      <c r="B4779" t="s">
        <v>700</v>
      </c>
      <c r="C4779" t="s">
        <v>382</v>
      </c>
      <c r="D4779" t="s">
        <v>382</v>
      </c>
      <c r="E4779" t="s">
        <v>700</v>
      </c>
    </row>
    <row r="4780" spans="1:5" x14ac:dyDescent="0.25">
      <c r="A4780">
        <v>49500217</v>
      </c>
      <c r="B4780" t="s">
        <v>701</v>
      </c>
      <c r="C4780" t="s">
        <v>7684</v>
      </c>
      <c r="D4780" t="s">
        <v>7684</v>
      </c>
      <c r="E4780" t="s">
        <v>701</v>
      </c>
    </row>
    <row r="4781" spans="1:5" x14ac:dyDescent="0.25">
      <c r="A4781">
        <v>49500218</v>
      </c>
      <c r="B4781" t="s">
        <v>702</v>
      </c>
      <c r="C4781" t="s">
        <v>379</v>
      </c>
      <c r="D4781" t="s">
        <v>379</v>
      </c>
      <c r="E4781" t="s">
        <v>702</v>
      </c>
    </row>
    <row r="4782" spans="1:5" x14ac:dyDescent="0.25">
      <c r="A4782">
        <v>49500219</v>
      </c>
      <c r="B4782" t="s">
        <v>7685</v>
      </c>
      <c r="C4782" t="s">
        <v>7685</v>
      </c>
      <c r="D4782" t="s">
        <v>7685</v>
      </c>
      <c r="E4782" t="s">
        <v>7685</v>
      </c>
    </row>
    <row r="4783" spans="1:5" x14ac:dyDescent="0.25">
      <c r="A4783">
        <v>49500220</v>
      </c>
      <c r="B4783" t="s">
        <v>7686</v>
      </c>
      <c r="C4783" t="s">
        <v>7685</v>
      </c>
      <c r="D4783" t="s">
        <v>7685</v>
      </c>
      <c r="E4783" t="s">
        <v>7686</v>
      </c>
    </row>
    <row r="4784" spans="1:5" x14ac:dyDescent="0.25">
      <c r="A4784">
        <v>49500221</v>
      </c>
      <c r="B4784" t="s">
        <v>135</v>
      </c>
      <c r="C4784" t="s">
        <v>135</v>
      </c>
      <c r="D4784" t="s">
        <v>135</v>
      </c>
      <c r="E4784" t="s">
        <v>135</v>
      </c>
    </row>
    <row r="4785" spans="1:5" x14ac:dyDescent="0.25">
      <c r="A4785">
        <v>49500222</v>
      </c>
      <c r="B4785" t="s">
        <v>746</v>
      </c>
      <c r="C4785" t="s">
        <v>746</v>
      </c>
      <c r="D4785" t="s">
        <v>746</v>
      </c>
      <c r="E4785" t="s">
        <v>746</v>
      </c>
    </row>
    <row r="4786" spans="1:5" x14ac:dyDescent="0.25">
      <c r="A4786">
        <v>49500223</v>
      </c>
      <c r="B4786" t="s">
        <v>7687</v>
      </c>
      <c r="C4786" t="s">
        <v>7687</v>
      </c>
      <c r="D4786" t="s">
        <v>7687</v>
      </c>
      <c r="E4786" t="s">
        <v>7687</v>
      </c>
    </row>
    <row r="4787" spans="1:5" x14ac:dyDescent="0.25">
      <c r="A4787">
        <v>49500224</v>
      </c>
      <c r="B4787" t="s">
        <v>7688</v>
      </c>
      <c r="C4787" t="s">
        <v>7688</v>
      </c>
      <c r="D4787" t="s">
        <v>7688</v>
      </c>
      <c r="E4787" t="s">
        <v>7688</v>
      </c>
    </row>
    <row r="4788" spans="1:5" x14ac:dyDescent="0.25">
      <c r="A4788">
        <v>49500225</v>
      </c>
      <c r="B4788" t="s">
        <v>7689</v>
      </c>
      <c r="C4788" t="s">
        <v>3988</v>
      </c>
      <c r="D4788" t="s">
        <v>3988</v>
      </c>
      <c r="E4788" t="s">
        <v>7689</v>
      </c>
    </row>
    <row r="4789" spans="1:5" x14ac:dyDescent="0.25">
      <c r="A4789">
        <v>49900001</v>
      </c>
      <c r="B4789" t="s">
        <v>116</v>
      </c>
      <c r="C4789" t="s">
        <v>116</v>
      </c>
      <c r="D4789" t="s">
        <v>116</v>
      </c>
      <c r="E4789" t="s">
        <v>116</v>
      </c>
    </row>
    <row r="4790" spans="1:5" x14ac:dyDescent="0.25">
      <c r="A4790">
        <v>49900002</v>
      </c>
      <c r="B4790" t="s">
        <v>87</v>
      </c>
      <c r="C4790" t="s">
        <v>87</v>
      </c>
      <c r="D4790" t="s">
        <v>87</v>
      </c>
      <c r="E4790" t="s">
        <v>87</v>
      </c>
    </row>
    <row r="4791" spans="1:5" x14ac:dyDescent="0.25">
      <c r="A4791">
        <v>50000001</v>
      </c>
      <c r="B4791" t="s">
        <v>7690</v>
      </c>
      <c r="C4791" t="s">
        <v>7691</v>
      </c>
      <c r="D4791" t="s">
        <v>7691</v>
      </c>
      <c r="E4791" t="s">
        <v>7690</v>
      </c>
    </row>
    <row r="4792" spans="1:5" x14ac:dyDescent="0.25">
      <c r="A4792">
        <v>50000003</v>
      </c>
      <c r="B4792" t="s">
        <v>7692</v>
      </c>
      <c r="C4792" t="s">
        <v>7693</v>
      </c>
      <c r="D4792" t="s">
        <v>7693</v>
      </c>
      <c r="E4792" t="s">
        <v>7692</v>
      </c>
    </row>
    <row r="4793" spans="1:5" x14ac:dyDescent="0.25">
      <c r="A4793">
        <v>50000004</v>
      </c>
      <c r="B4793" t="s">
        <v>4783</v>
      </c>
      <c r="C4793" t="s">
        <v>4783</v>
      </c>
      <c r="D4793" t="s">
        <v>4783</v>
      </c>
      <c r="E4793" t="s">
        <v>4783</v>
      </c>
    </row>
    <row r="4794" spans="1:5" x14ac:dyDescent="0.25">
      <c r="A4794">
        <v>50000005</v>
      </c>
      <c r="B4794" t="s">
        <v>7692</v>
      </c>
      <c r="C4794" t="s">
        <v>7694</v>
      </c>
      <c r="D4794" t="s">
        <v>7694</v>
      </c>
      <c r="E4794" t="s">
        <v>7692</v>
      </c>
    </row>
    <row r="4795" spans="1:5" x14ac:dyDescent="0.25">
      <c r="A4795">
        <v>50000006</v>
      </c>
      <c r="B4795" t="s">
        <v>4784</v>
      </c>
      <c r="C4795" t="s">
        <v>7695</v>
      </c>
      <c r="D4795" t="s">
        <v>7695</v>
      </c>
      <c r="E4795" t="s">
        <v>4784</v>
      </c>
    </row>
    <row r="4796" spans="1:5" x14ac:dyDescent="0.25">
      <c r="A4796">
        <v>50000007</v>
      </c>
      <c r="B4796" t="s">
        <v>4785</v>
      </c>
      <c r="C4796" t="s">
        <v>7696</v>
      </c>
      <c r="D4796" t="s">
        <v>7696</v>
      </c>
      <c r="E4796" t="s">
        <v>4785</v>
      </c>
    </row>
    <row r="4797" spans="1:5" x14ac:dyDescent="0.25">
      <c r="A4797">
        <v>50000009</v>
      </c>
      <c r="B4797" t="s">
        <v>4786</v>
      </c>
      <c r="C4797" t="s">
        <v>514</v>
      </c>
      <c r="D4797" t="s">
        <v>514</v>
      </c>
      <c r="E4797" t="s">
        <v>4786</v>
      </c>
    </row>
    <row r="4798" spans="1:5" x14ac:dyDescent="0.25">
      <c r="A4798">
        <v>50000010</v>
      </c>
      <c r="B4798" t="s">
        <v>4787</v>
      </c>
      <c r="C4798" t="s">
        <v>514</v>
      </c>
      <c r="D4798" t="s">
        <v>514</v>
      </c>
      <c r="E4798" t="s">
        <v>4787</v>
      </c>
    </row>
    <row r="4799" spans="1:5" x14ac:dyDescent="0.25">
      <c r="A4799">
        <v>50000011</v>
      </c>
      <c r="B4799" t="s">
        <v>4788</v>
      </c>
      <c r="C4799" t="s">
        <v>470</v>
      </c>
      <c r="D4799" t="s">
        <v>470</v>
      </c>
      <c r="E4799" t="s">
        <v>4788</v>
      </c>
    </row>
    <row r="4800" spans="1:5" x14ac:dyDescent="0.25">
      <c r="A4800">
        <v>50000014</v>
      </c>
      <c r="B4800" t="s">
        <v>4789</v>
      </c>
      <c r="C4800" t="s">
        <v>7697</v>
      </c>
      <c r="D4800" t="s">
        <v>7697</v>
      </c>
      <c r="E4800" t="s">
        <v>4789</v>
      </c>
    </row>
    <row r="4801" spans="1:5" x14ac:dyDescent="0.25">
      <c r="A4801">
        <v>50000016</v>
      </c>
      <c r="B4801" t="s">
        <v>7698</v>
      </c>
      <c r="C4801" t="s">
        <v>7699</v>
      </c>
      <c r="D4801" t="s">
        <v>7699</v>
      </c>
      <c r="E4801" t="s">
        <v>7698</v>
      </c>
    </row>
    <row r="4802" spans="1:5" x14ac:dyDescent="0.25">
      <c r="A4802">
        <v>50000017</v>
      </c>
      <c r="B4802" t="s">
        <v>7700</v>
      </c>
      <c r="C4802" t="s">
        <v>4894</v>
      </c>
      <c r="D4802" t="s">
        <v>4894</v>
      </c>
      <c r="E4802" t="s">
        <v>7700</v>
      </c>
    </row>
    <row r="4803" spans="1:5" x14ac:dyDescent="0.25">
      <c r="A4803">
        <v>50000018</v>
      </c>
      <c r="B4803" t="s">
        <v>4793</v>
      </c>
      <c r="C4803" t="s">
        <v>1181</v>
      </c>
      <c r="D4803" t="s">
        <v>1181</v>
      </c>
      <c r="E4803" t="s">
        <v>4793</v>
      </c>
    </row>
    <row r="4804" spans="1:5" x14ac:dyDescent="0.25">
      <c r="A4804">
        <v>50000019</v>
      </c>
      <c r="B4804" t="s">
        <v>7701</v>
      </c>
      <c r="C4804" t="s">
        <v>7702</v>
      </c>
      <c r="D4804" t="s">
        <v>7702</v>
      </c>
      <c r="E4804" t="s">
        <v>7701</v>
      </c>
    </row>
    <row r="4805" spans="1:5" x14ac:dyDescent="0.25">
      <c r="A4805">
        <v>50000020</v>
      </c>
      <c r="B4805" t="s">
        <v>4713</v>
      </c>
      <c r="C4805" t="s">
        <v>4714</v>
      </c>
      <c r="D4805" t="s">
        <v>4714</v>
      </c>
      <c r="E4805" t="s">
        <v>4713</v>
      </c>
    </row>
    <row r="4806" spans="1:5" x14ac:dyDescent="0.25">
      <c r="A4806">
        <v>50000021</v>
      </c>
      <c r="B4806" t="s">
        <v>7703</v>
      </c>
      <c r="C4806" t="s">
        <v>4894</v>
      </c>
      <c r="D4806" t="s">
        <v>4894</v>
      </c>
      <c r="E4806" t="s">
        <v>7703</v>
      </c>
    </row>
    <row r="4807" spans="1:5" x14ac:dyDescent="0.25">
      <c r="A4807">
        <v>50000022</v>
      </c>
      <c r="B4807" t="s">
        <v>4790</v>
      </c>
      <c r="C4807" t="s">
        <v>7704</v>
      </c>
      <c r="D4807" t="s">
        <v>7704</v>
      </c>
      <c r="E4807" t="s">
        <v>4790</v>
      </c>
    </row>
    <row r="4808" spans="1:5" x14ac:dyDescent="0.25">
      <c r="A4808">
        <v>50000024</v>
      </c>
      <c r="B4808" t="s">
        <v>4791</v>
      </c>
      <c r="C4808" t="s">
        <v>7704</v>
      </c>
      <c r="D4808" t="s">
        <v>7704</v>
      </c>
      <c r="E4808" t="s">
        <v>4791</v>
      </c>
    </row>
    <row r="4809" spans="1:5" x14ac:dyDescent="0.25">
      <c r="A4809">
        <v>50000026</v>
      </c>
      <c r="B4809" t="s">
        <v>7705</v>
      </c>
      <c r="C4809" t="s">
        <v>7706</v>
      </c>
      <c r="D4809" t="s">
        <v>7706</v>
      </c>
      <c r="E4809" t="s">
        <v>7705</v>
      </c>
    </row>
    <row r="4810" spans="1:5" x14ac:dyDescent="0.25">
      <c r="A4810">
        <v>50000027</v>
      </c>
      <c r="B4810" t="s">
        <v>4794</v>
      </c>
      <c r="C4810" t="s">
        <v>7707</v>
      </c>
      <c r="D4810" t="s">
        <v>7707</v>
      </c>
      <c r="E4810" t="s">
        <v>4794</v>
      </c>
    </row>
    <row r="4811" spans="1:5" x14ac:dyDescent="0.25">
      <c r="A4811">
        <v>50000028</v>
      </c>
      <c r="B4811" t="s">
        <v>7708</v>
      </c>
      <c r="C4811" t="s">
        <v>4741</v>
      </c>
      <c r="D4811" t="s">
        <v>4741</v>
      </c>
      <c r="E4811" t="s">
        <v>7708</v>
      </c>
    </row>
    <row r="4812" spans="1:5" x14ac:dyDescent="0.25">
      <c r="A4812">
        <v>50000029</v>
      </c>
      <c r="B4812" t="s">
        <v>4797</v>
      </c>
      <c r="C4812" t="s">
        <v>7709</v>
      </c>
      <c r="D4812" t="s">
        <v>7709</v>
      </c>
      <c r="E4812" t="s">
        <v>4797</v>
      </c>
    </row>
    <row r="4813" spans="1:5" x14ac:dyDescent="0.25">
      <c r="A4813">
        <v>50000030</v>
      </c>
      <c r="B4813" t="s">
        <v>4713</v>
      </c>
      <c r="C4813" t="s">
        <v>4714</v>
      </c>
      <c r="D4813" t="s">
        <v>4714</v>
      </c>
      <c r="E4813" t="s">
        <v>4713</v>
      </c>
    </row>
    <row r="4814" spans="1:5" x14ac:dyDescent="0.25">
      <c r="A4814">
        <v>50000031</v>
      </c>
      <c r="B4814" t="s">
        <v>4713</v>
      </c>
      <c r="C4814" t="s">
        <v>4714</v>
      </c>
      <c r="D4814" t="s">
        <v>4714</v>
      </c>
      <c r="E4814" t="s">
        <v>4713</v>
      </c>
    </row>
    <row r="4815" spans="1:5" x14ac:dyDescent="0.25">
      <c r="A4815">
        <v>50000032</v>
      </c>
      <c r="B4815" t="s">
        <v>4798</v>
      </c>
      <c r="C4815" t="s">
        <v>7710</v>
      </c>
      <c r="D4815" t="s">
        <v>7710</v>
      </c>
      <c r="E4815" t="s">
        <v>4798</v>
      </c>
    </row>
    <row r="4816" spans="1:5" x14ac:dyDescent="0.25">
      <c r="A4816">
        <v>50000033</v>
      </c>
      <c r="B4816" t="s">
        <v>4851</v>
      </c>
      <c r="C4816" t="s">
        <v>7711</v>
      </c>
      <c r="D4816" t="s">
        <v>7711</v>
      </c>
      <c r="E4816" t="s">
        <v>4851</v>
      </c>
    </row>
    <row r="4817" spans="1:5" x14ac:dyDescent="0.25">
      <c r="A4817">
        <v>50000035</v>
      </c>
      <c r="B4817" t="s">
        <v>4799</v>
      </c>
      <c r="C4817" t="s">
        <v>7712</v>
      </c>
      <c r="D4817" t="s">
        <v>7712</v>
      </c>
      <c r="E4817" t="s">
        <v>4799</v>
      </c>
    </row>
    <row r="4818" spans="1:5" x14ac:dyDescent="0.25">
      <c r="A4818">
        <v>50000036</v>
      </c>
      <c r="B4818" t="s">
        <v>4867</v>
      </c>
      <c r="C4818" t="s">
        <v>7713</v>
      </c>
      <c r="D4818" t="s">
        <v>7713</v>
      </c>
      <c r="E4818" t="s">
        <v>4867</v>
      </c>
    </row>
    <row r="4819" spans="1:5" x14ac:dyDescent="0.25">
      <c r="A4819">
        <v>50000037</v>
      </c>
      <c r="B4819" t="s">
        <v>4802</v>
      </c>
      <c r="C4819" t="s">
        <v>4803</v>
      </c>
      <c r="D4819" t="s">
        <v>4803</v>
      </c>
      <c r="E4819" t="s">
        <v>4802</v>
      </c>
    </row>
    <row r="4820" spans="1:5" x14ac:dyDescent="0.25">
      <c r="A4820">
        <v>50000038</v>
      </c>
      <c r="B4820" t="s">
        <v>7714</v>
      </c>
      <c r="C4820" t="s">
        <v>4846</v>
      </c>
      <c r="D4820" t="s">
        <v>4846</v>
      </c>
      <c r="E4820" t="s">
        <v>7714</v>
      </c>
    </row>
    <row r="4821" spans="1:5" x14ac:dyDescent="0.25">
      <c r="A4821">
        <v>50000040</v>
      </c>
      <c r="B4821" t="s">
        <v>4805</v>
      </c>
      <c r="C4821" t="s">
        <v>7715</v>
      </c>
      <c r="D4821" t="s">
        <v>7715</v>
      </c>
      <c r="E4821" t="s">
        <v>4805</v>
      </c>
    </row>
    <row r="4822" spans="1:5" x14ac:dyDescent="0.25">
      <c r="A4822">
        <v>50000041</v>
      </c>
      <c r="B4822" t="s">
        <v>4772</v>
      </c>
      <c r="C4822" t="s">
        <v>4773</v>
      </c>
      <c r="D4822" t="s">
        <v>4773</v>
      </c>
      <c r="E4822" t="s">
        <v>4772</v>
      </c>
    </row>
    <row r="4823" spans="1:5" x14ac:dyDescent="0.25">
      <c r="A4823">
        <v>50000042</v>
      </c>
      <c r="B4823" t="s">
        <v>4774</v>
      </c>
      <c r="C4823" t="s">
        <v>7716</v>
      </c>
      <c r="D4823" t="s">
        <v>7716</v>
      </c>
      <c r="E4823" t="s">
        <v>4774</v>
      </c>
    </row>
    <row r="4824" spans="1:5" x14ac:dyDescent="0.25">
      <c r="A4824">
        <v>50000043</v>
      </c>
      <c r="B4824" t="s">
        <v>4776</v>
      </c>
      <c r="C4824" t="s">
        <v>7715</v>
      </c>
      <c r="D4824" t="s">
        <v>7715</v>
      </c>
      <c r="E4824" t="s">
        <v>4776</v>
      </c>
    </row>
    <row r="4825" spans="1:5" x14ac:dyDescent="0.25">
      <c r="A4825">
        <v>50000044</v>
      </c>
      <c r="B4825" t="s">
        <v>4865</v>
      </c>
      <c r="C4825" t="s">
        <v>7716</v>
      </c>
      <c r="D4825" t="s">
        <v>7716</v>
      </c>
      <c r="E4825" t="s">
        <v>4865</v>
      </c>
    </row>
    <row r="4826" spans="1:5" x14ac:dyDescent="0.25">
      <c r="A4826">
        <v>50000046</v>
      </c>
      <c r="B4826" t="s">
        <v>4806</v>
      </c>
      <c r="C4826" t="s">
        <v>4773</v>
      </c>
      <c r="D4826" t="s">
        <v>4773</v>
      </c>
      <c r="E4826" t="s">
        <v>4806</v>
      </c>
    </row>
    <row r="4827" spans="1:5" x14ac:dyDescent="0.25">
      <c r="A4827">
        <v>50000048</v>
      </c>
      <c r="B4827" t="s">
        <v>4807</v>
      </c>
      <c r="C4827" t="s">
        <v>7717</v>
      </c>
      <c r="D4827" t="s">
        <v>7717</v>
      </c>
      <c r="E4827" t="s">
        <v>4807</v>
      </c>
    </row>
    <row r="4828" spans="1:5" x14ac:dyDescent="0.25">
      <c r="A4828">
        <v>50000050</v>
      </c>
      <c r="B4828" t="s">
        <v>7718</v>
      </c>
      <c r="C4828" t="s">
        <v>7719</v>
      </c>
      <c r="D4828" t="s">
        <v>7719</v>
      </c>
      <c r="E4828" t="s">
        <v>7718</v>
      </c>
    </row>
    <row r="4829" spans="1:5" x14ac:dyDescent="0.25">
      <c r="A4829">
        <v>50000051</v>
      </c>
      <c r="B4829" t="s">
        <v>7720</v>
      </c>
      <c r="C4829" t="s">
        <v>7721</v>
      </c>
      <c r="D4829" t="s">
        <v>7721</v>
      </c>
      <c r="E4829" t="s">
        <v>7720</v>
      </c>
    </row>
    <row r="4830" spans="1:5" x14ac:dyDescent="0.25">
      <c r="A4830">
        <v>50000052</v>
      </c>
      <c r="B4830" t="s">
        <v>7722</v>
      </c>
      <c r="C4830" t="s">
        <v>7723</v>
      </c>
      <c r="D4830" t="s">
        <v>7723</v>
      </c>
      <c r="E4830" t="s">
        <v>7722</v>
      </c>
    </row>
    <row r="4831" spans="1:5" x14ac:dyDescent="0.25">
      <c r="A4831">
        <v>50000053</v>
      </c>
      <c r="B4831" t="s">
        <v>7724</v>
      </c>
      <c r="C4831" t="s">
        <v>7725</v>
      </c>
      <c r="D4831" t="s">
        <v>7725</v>
      </c>
      <c r="E4831" t="s">
        <v>7724</v>
      </c>
    </row>
    <row r="4832" spans="1:5" x14ac:dyDescent="0.25">
      <c r="A4832">
        <v>50000054</v>
      </c>
      <c r="B4832" t="s">
        <v>7726</v>
      </c>
      <c r="C4832" t="s">
        <v>7727</v>
      </c>
      <c r="D4832" t="s">
        <v>7727</v>
      </c>
      <c r="E4832" t="s">
        <v>7726</v>
      </c>
    </row>
    <row r="4833" spans="1:5" x14ac:dyDescent="0.25">
      <c r="A4833">
        <v>50000055</v>
      </c>
      <c r="B4833" t="s">
        <v>7728</v>
      </c>
      <c r="C4833" t="s">
        <v>7729</v>
      </c>
      <c r="D4833" t="s">
        <v>7729</v>
      </c>
      <c r="E4833" t="s">
        <v>7728</v>
      </c>
    </row>
    <row r="4834" spans="1:5" x14ac:dyDescent="0.25">
      <c r="A4834">
        <v>50000056</v>
      </c>
      <c r="B4834" t="s">
        <v>7730</v>
      </c>
      <c r="C4834" t="s">
        <v>7721</v>
      </c>
      <c r="D4834" t="s">
        <v>7721</v>
      </c>
      <c r="E4834" t="s">
        <v>7730</v>
      </c>
    </row>
    <row r="4835" spans="1:5" x14ac:dyDescent="0.25">
      <c r="A4835">
        <v>50000057</v>
      </c>
      <c r="B4835" t="s">
        <v>7724</v>
      </c>
      <c r="C4835" t="s">
        <v>7731</v>
      </c>
      <c r="D4835" t="s">
        <v>7731</v>
      </c>
      <c r="E4835" t="s">
        <v>7724</v>
      </c>
    </row>
    <row r="4836" spans="1:5" x14ac:dyDescent="0.25">
      <c r="A4836">
        <v>50000058</v>
      </c>
      <c r="B4836" t="s">
        <v>7732</v>
      </c>
      <c r="C4836" t="s">
        <v>7733</v>
      </c>
      <c r="D4836" t="s">
        <v>7733</v>
      </c>
      <c r="E4836" t="s">
        <v>7732</v>
      </c>
    </row>
    <row r="4837" spans="1:5" x14ac:dyDescent="0.25">
      <c r="A4837">
        <v>50000060</v>
      </c>
      <c r="B4837" t="s">
        <v>7724</v>
      </c>
      <c r="C4837" t="s">
        <v>7723</v>
      </c>
      <c r="D4837" t="s">
        <v>7723</v>
      </c>
      <c r="E4837" t="s">
        <v>7724</v>
      </c>
    </row>
    <row r="4838" spans="1:5" x14ac:dyDescent="0.25">
      <c r="A4838">
        <v>50000062</v>
      </c>
      <c r="B4838" t="s">
        <v>7734</v>
      </c>
      <c r="C4838" t="s">
        <v>7731</v>
      </c>
      <c r="D4838" t="s">
        <v>7731</v>
      </c>
      <c r="E4838" t="s">
        <v>7734</v>
      </c>
    </row>
    <row r="4839" spans="1:5" x14ac:dyDescent="0.25">
      <c r="A4839">
        <v>50000063</v>
      </c>
      <c r="B4839" t="s">
        <v>7735</v>
      </c>
      <c r="C4839" t="s">
        <v>7736</v>
      </c>
      <c r="D4839" t="s">
        <v>7736</v>
      </c>
      <c r="E4839" t="s">
        <v>7735</v>
      </c>
    </row>
    <row r="4840" spans="1:5" x14ac:dyDescent="0.25">
      <c r="A4840">
        <v>50000064</v>
      </c>
      <c r="B4840" t="s">
        <v>7737</v>
      </c>
      <c r="C4840" t="s">
        <v>7738</v>
      </c>
      <c r="D4840" t="s">
        <v>7738</v>
      </c>
      <c r="E4840" t="s">
        <v>7737</v>
      </c>
    </row>
    <row r="4841" spans="1:5" x14ac:dyDescent="0.25">
      <c r="A4841">
        <v>50000065</v>
      </c>
      <c r="B4841" t="s">
        <v>7739</v>
      </c>
      <c r="C4841" t="s">
        <v>7740</v>
      </c>
      <c r="D4841" t="s">
        <v>7740</v>
      </c>
      <c r="E4841" t="s">
        <v>7739</v>
      </c>
    </row>
    <row r="4842" spans="1:5" x14ac:dyDescent="0.25">
      <c r="A4842">
        <v>50000066</v>
      </c>
      <c r="B4842" t="s">
        <v>4109</v>
      </c>
      <c r="C4842" t="s">
        <v>7741</v>
      </c>
      <c r="D4842" t="s">
        <v>7741</v>
      </c>
      <c r="E4842" t="s">
        <v>4109</v>
      </c>
    </row>
    <row r="4843" spans="1:5" x14ac:dyDescent="0.25">
      <c r="A4843">
        <v>50000068</v>
      </c>
      <c r="B4843" t="s">
        <v>7742</v>
      </c>
      <c r="C4843" t="s">
        <v>7743</v>
      </c>
      <c r="D4843" t="s">
        <v>7743</v>
      </c>
      <c r="E4843" t="s">
        <v>7742</v>
      </c>
    </row>
    <row r="4844" spans="1:5" x14ac:dyDescent="0.25">
      <c r="A4844">
        <v>50000069</v>
      </c>
      <c r="B4844" t="s">
        <v>7744</v>
      </c>
      <c r="C4844" t="s">
        <v>7743</v>
      </c>
      <c r="D4844" t="s">
        <v>7743</v>
      </c>
      <c r="E4844" t="s">
        <v>7744</v>
      </c>
    </row>
    <row r="4845" spans="1:5" x14ac:dyDescent="0.25">
      <c r="A4845">
        <v>50000070</v>
      </c>
      <c r="B4845" t="s">
        <v>7745</v>
      </c>
      <c r="C4845" t="s">
        <v>4741</v>
      </c>
      <c r="D4845" t="s">
        <v>4741</v>
      </c>
      <c r="E4845" t="s">
        <v>7745</v>
      </c>
    </row>
    <row r="4846" spans="1:5" x14ac:dyDescent="0.25">
      <c r="A4846">
        <v>50000071</v>
      </c>
      <c r="B4846" t="s">
        <v>7746</v>
      </c>
      <c r="C4846" t="s">
        <v>4741</v>
      </c>
      <c r="D4846" t="s">
        <v>4741</v>
      </c>
      <c r="E4846" t="s">
        <v>7746</v>
      </c>
    </row>
    <row r="4847" spans="1:5" x14ac:dyDescent="0.25">
      <c r="A4847">
        <v>50000072</v>
      </c>
      <c r="B4847" t="s">
        <v>7747</v>
      </c>
      <c r="C4847" t="s">
        <v>7740</v>
      </c>
      <c r="D4847" t="s">
        <v>7740</v>
      </c>
      <c r="E4847" t="s">
        <v>7747</v>
      </c>
    </row>
    <row r="4848" spans="1:5" x14ac:dyDescent="0.25">
      <c r="A4848">
        <v>50000074</v>
      </c>
      <c r="B4848" t="s">
        <v>7748</v>
      </c>
      <c r="C4848" t="s">
        <v>7749</v>
      </c>
      <c r="D4848" t="s">
        <v>7749</v>
      </c>
      <c r="E4848" t="s">
        <v>7748</v>
      </c>
    </row>
    <row r="4849" spans="1:5" x14ac:dyDescent="0.25">
      <c r="A4849">
        <v>50000076</v>
      </c>
      <c r="B4849" t="s">
        <v>7748</v>
      </c>
      <c r="C4849" t="s">
        <v>7749</v>
      </c>
      <c r="D4849" t="s">
        <v>7749</v>
      </c>
      <c r="E4849" t="s">
        <v>7748</v>
      </c>
    </row>
    <row r="4850" spans="1:5" x14ac:dyDescent="0.25">
      <c r="A4850">
        <v>50000077</v>
      </c>
      <c r="B4850" t="s">
        <v>7750</v>
      </c>
      <c r="C4850" t="s">
        <v>7749</v>
      </c>
      <c r="D4850" t="s">
        <v>7749</v>
      </c>
      <c r="E4850" t="s">
        <v>7750</v>
      </c>
    </row>
    <row r="4851" spans="1:5" x14ac:dyDescent="0.25">
      <c r="A4851">
        <v>50000079</v>
      </c>
      <c r="B4851" t="s">
        <v>7748</v>
      </c>
      <c r="C4851" t="s">
        <v>7749</v>
      </c>
      <c r="D4851" t="s">
        <v>7749</v>
      </c>
      <c r="E4851" t="s">
        <v>7748</v>
      </c>
    </row>
    <row r="4852" spans="1:5" x14ac:dyDescent="0.25">
      <c r="A4852">
        <v>50000083</v>
      </c>
      <c r="B4852" t="s">
        <v>7751</v>
      </c>
      <c r="C4852" t="s">
        <v>4741</v>
      </c>
      <c r="D4852" t="s">
        <v>4741</v>
      </c>
      <c r="E4852" t="s">
        <v>7751</v>
      </c>
    </row>
    <row r="4853" spans="1:5" x14ac:dyDescent="0.25">
      <c r="A4853">
        <v>50000085</v>
      </c>
      <c r="B4853" t="s">
        <v>7752</v>
      </c>
      <c r="C4853" t="s">
        <v>7753</v>
      </c>
      <c r="D4853" t="s">
        <v>7753</v>
      </c>
      <c r="E4853" t="s">
        <v>7752</v>
      </c>
    </row>
    <row r="4854" spans="1:5" x14ac:dyDescent="0.25">
      <c r="A4854">
        <v>50000086</v>
      </c>
      <c r="B4854" t="s">
        <v>4179</v>
      </c>
      <c r="C4854" t="s">
        <v>7743</v>
      </c>
      <c r="D4854" t="s">
        <v>7743</v>
      </c>
      <c r="E4854" t="s">
        <v>4179</v>
      </c>
    </row>
    <row r="4855" spans="1:5" x14ac:dyDescent="0.25">
      <c r="A4855">
        <v>50000090</v>
      </c>
      <c r="B4855" t="s">
        <v>7754</v>
      </c>
      <c r="C4855" t="s">
        <v>7755</v>
      </c>
      <c r="D4855" t="s">
        <v>7755</v>
      </c>
      <c r="E4855" t="s">
        <v>7754</v>
      </c>
    </row>
    <row r="4856" spans="1:5" x14ac:dyDescent="0.25">
      <c r="A4856">
        <v>50000093</v>
      </c>
      <c r="B4856" t="s">
        <v>7756</v>
      </c>
      <c r="C4856" t="s">
        <v>7757</v>
      </c>
      <c r="D4856" t="s">
        <v>7757</v>
      </c>
      <c r="E4856" t="s">
        <v>7756</v>
      </c>
    </row>
    <row r="4857" spans="1:5" x14ac:dyDescent="0.25">
      <c r="A4857">
        <v>50000094</v>
      </c>
      <c r="B4857" t="s">
        <v>7756</v>
      </c>
      <c r="C4857" t="s">
        <v>7757</v>
      </c>
      <c r="D4857" t="s">
        <v>7757</v>
      </c>
      <c r="E4857" t="s">
        <v>7756</v>
      </c>
    </row>
    <row r="4858" spans="1:5" x14ac:dyDescent="0.25">
      <c r="A4858">
        <v>50000096</v>
      </c>
      <c r="B4858" t="s">
        <v>4747</v>
      </c>
      <c r="C4858" t="s">
        <v>7758</v>
      </c>
      <c r="D4858" t="s">
        <v>7758</v>
      </c>
      <c r="E4858" t="s">
        <v>4747</v>
      </c>
    </row>
    <row r="4859" spans="1:5" x14ac:dyDescent="0.25">
      <c r="A4859">
        <v>50000097</v>
      </c>
      <c r="B4859" t="s">
        <v>7759</v>
      </c>
      <c r="C4859" t="s">
        <v>7760</v>
      </c>
      <c r="D4859" t="s">
        <v>7760</v>
      </c>
      <c r="E4859" t="s">
        <v>7759</v>
      </c>
    </row>
    <row r="4860" spans="1:5" x14ac:dyDescent="0.25">
      <c r="A4860">
        <v>50000099</v>
      </c>
      <c r="B4860" t="s">
        <v>7761</v>
      </c>
      <c r="C4860" t="s">
        <v>7762</v>
      </c>
      <c r="D4860" t="s">
        <v>7762</v>
      </c>
      <c r="E4860" t="s">
        <v>7761</v>
      </c>
    </row>
    <row r="4861" spans="1:5" x14ac:dyDescent="0.25">
      <c r="A4861">
        <v>50000100</v>
      </c>
      <c r="B4861" t="s">
        <v>7763</v>
      </c>
      <c r="C4861" t="s">
        <v>7764</v>
      </c>
      <c r="D4861" t="s">
        <v>7764</v>
      </c>
      <c r="E4861" t="s">
        <v>7763</v>
      </c>
    </row>
    <row r="4862" spans="1:5" x14ac:dyDescent="0.25">
      <c r="A4862">
        <v>50000102</v>
      </c>
      <c r="B4862" t="s">
        <v>7765</v>
      </c>
      <c r="C4862" t="s">
        <v>7764</v>
      </c>
      <c r="D4862" t="s">
        <v>7764</v>
      </c>
      <c r="E4862" t="s">
        <v>7765</v>
      </c>
    </row>
    <row r="4863" spans="1:5" x14ac:dyDescent="0.25">
      <c r="A4863">
        <v>50000103</v>
      </c>
      <c r="B4863" t="s">
        <v>7766</v>
      </c>
      <c r="C4863" t="s">
        <v>7762</v>
      </c>
      <c r="D4863" t="s">
        <v>7762</v>
      </c>
      <c r="E4863" t="s">
        <v>7766</v>
      </c>
    </row>
    <row r="4864" spans="1:5" x14ac:dyDescent="0.25">
      <c r="A4864">
        <v>50000104</v>
      </c>
      <c r="B4864" t="s">
        <v>7767</v>
      </c>
      <c r="C4864" t="s">
        <v>7768</v>
      </c>
      <c r="D4864" t="s">
        <v>7768</v>
      </c>
      <c r="E4864" t="s">
        <v>7767</v>
      </c>
    </row>
    <row r="4865" spans="1:5" x14ac:dyDescent="0.25">
      <c r="A4865">
        <v>50000107</v>
      </c>
      <c r="B4865" t="s">
        <v>7769</v>
      </c>
      <c r="C4865" t="s">
        <v>7769</v>
      </c>
      <c r="D4865" t="s">
        <v>7769</v>
      </c>
      <c r="E4865" t="s">
        <v>7769</v>
      </c>
    </row>
    <row r="4866" spans="1:5" x14ac:dyDescent="0.25">
      <c r="A4866">
        <v>50000108</v>
      </c>
      <c r="B4866" t="s">
        <v>7770</v>
      </c>
      <c r="C4866" t="s">
        <v>7771</v>
      </c>
      <c r="D4866" t="s">
        <v>7771</v>
      </c>
      <c r="E4866" t="s">
        <v>7770</v>
      </c>
    </row>
    <row r="4867" spans="1:5" x14ac:dyDescent="0.25">
      <c r="A4867">
        <v>50000110</v>
      </c>
      <c r="B4867" t="s">
        <v>7772</v>
      </c>
      <c r="C4867" t="s">
        <v>7771</v>
      </c>
      <c r="D4867" t="s">
        <v>7771</v>
      </c>
      <c r="E4867" t="s">
        <v>7772</v>
      </c>
    </row>
    <row r="4868" spans="1:5" x14ac:dyDescent="0.25">
      <c r="A4868">
        <v>50000111</v>
      </c>
      <c r="B4868" t="s">
        <v>7773</v>
      </c>
      <c r="C4868" t="s">
        <v>7774</v>
      </c>
      <c r="D4868" t="s">
        <v>7774</v>
      </c>
      <c r="E4868" t="s">
        <v>7773</v>
      </c>
    </row>
    <row r="4869" spans="1:5" x14ac:dyDescent="0.25">
      <c r="A4869">
        <v>50000113</v>
      </c>
      <c r="B4869" t="s">
        <v>7773</v>
      </c>
      <c r="C4869" t="s">
        <v>7774</v>
      </c>
      <c r="D4869" t="s">
        <v>7774</v>
      </c>
      <c r="E4869" t="s">
        <v>7773</v>
      </c>
    </row>
    <row r="4870" spans="1:5" x14ac:dyDescent="0.25">
      <c r="A4870">
        <v>50000114</v>
      </c>
      <c r="B4870" t="s">
        <v>7773</v>
      </c>
      <c r="C4870" t="s">
        <v>7775</v>
      </c>
      <c r="D4870" t="s">
        <v>7775</v>
      </c>
      <c r="E4870" t="s">
        <v>7773</v>
      </c>
    </row>
    <row r="4871" spans="1:5" x14ac:dyDescent="0.25">
      <c r="A4871">
        <v>50000118</v>
      </c>
      <c r="B4871" t="s">
        <v>7776</v>
      </c>
      <c r="C4871" t="s">
        <v>7777</v>
      </c>
      <c r="D4871" t="s">
        <v>7777</v>
      </c>
      <c r="E4871" t="s">
        <v>7776</v>
      </c>
    </row>
    <row r="4872" spans="1:5" x14ac:dyDescent="0.25">
      <c r="A4872">
        <v>50000119</v>
      </c>
      <c r="B4872" t="s">
        <v>7778</v>
      </c>
      <c r="C4872" t="s">
        <v>7779</v>
      </c>
      <c r="D4872" t="s">
        <v>7779</v>
      </c>
      <c r="E4872" t="s">
        <v>7778</v>
      </c>
    </row>
    <row r="4873" spans="1:5" x14ac:dyDescent="0.25">
      <c r="A4873">
        <v>50000120</v>
      </c>
      <c r="B4873" t="s">
        <v>7780</v>
      </c>
      <c r="C4873" t="s">
        <v>7781</v>
      </c>
      <c r="D4873" t="s">
        <v>7781</v>
      </c>
      <c r="E4873" t="s">
        <v>7780</v>
      </c>
    </row>
    <row r="4874" spans="1:5" x14ac:dyDescent="0.25">
      <c r="A4874">
        <v>50000121</v>
      </c>
      <c r="B4874" t="s">
        <v>7782</v>
      </c>
      <c r="C4874" t="s">
        <v>7783</v>
      </c>
      <c r="D4874" t="s">
        <v>7783</v>
      </c>
      <c r="E4874" t="s">
        <v>7782</v>
      </c>
    </row>
    <row r="4875" spans="1:5" x14ac:dyDescent="0.25">
      <c r="A4875">
        <v>50000128</v>
      </c>
      <c r="B4875" t="s">
        <v>7782</v>
      </c>
      <c r="C4875" t="s">
        <v>7783</v>
      </c>
      <c r="D4875" t="s">
        <v>7783</v>
      </c>
      <c r="E4875" t="s">
        <v>7782</v>
      </c>
    </row>
    <row r="4876" spans="1:5" x14ac:dyDescent="0.25">
      <c r="A4876">
        <v>50000129</v>
      </c>
      <c r="B4876" t="s">
        <v>7784</v>
      </c>
      <c r="C4876" t="s">
        <v>7785</v>
      </c>
      <c r="D4876" t="s">
        <v>7785</v>
      </c>
      <c r="E4876" t="s">
        <v>7784</v>
      </c>
    </row>
    <row r="4877" spans="1:5" x14ac:dyDescent="0.25">
      <c r="A4877">
        <v>50000132</v>
      </c>
      <c r="B4877" t="s">
        <v>7786</v>
      </c>
      <c r="C4877" t="s">
        <v>7762</v>
      </c>
      <c r="D4877" t="s">
        <v>7762</v>
      </c>
      <c r="E4877" t="s">
        <v>7786</v>
      </c>
    </row>
    <row r="4878" spans="1:5" x14ac:dyDescent="0.25">
      <c r="A4878">
        <v>50000133</v>
      </c>
      <c r="B4878" t="s">
        <v>7787</v>
      </c>
      <c r="C4878" t="s">
        <v>7788</v>
      </c>
      <c r="D4878" t="s">
        <v>7788</v>
      </c>
      <c r="E4878" t="s">
        <v>7787</v>
      </c>
    </row>
    <row r="4879" spans="1:5" x14ac:dyDescent="0.25">
      <c r="A4879">
        <v>50000136</v>
      </c>
      <c r="B4879" t="s">
        <v>7789</v>
      </c>
      <c r="C4879" t="s">
        <v>7790</v>
      </c>
      <c r="D4879" t="s">
        <v>7790</v>
      </c>
      <c r="E4879" t="s">
        <v>7789</v>
      </c>
    </row>
    <row r="4880" spans="1:5" x14ac:dyDescent="0.25">
      <c r="A4880">
        <v>50000138</v>
      </c>
      <c r="B4880" t="s">
        <v>7791</v>
      </c>
      <c r="C4880" t="s">
        <v>7792</v>
      </c>
      <c r="D4880" t="s">
        <v>7792</v>
      </c>
      <c r="E4880" t="s">
        <v>7791</v>
      </c>
    </row>
    <row r="4881" spans="1:5" x14ac:dyDescent="0.25">
      <c r="A4881">
        <v>50000139</v>
      </c>
      <c r="B4881" t="s">
        <v>7791</v>
      </c>
      <c r="C4881" t="s">
        <v>7792</v>
      </c>
      <c r="D4881" t="s">
        <v>7792</v>
      </c>
      <c r="E4881" t="s">
        <v>7791</v>
      </c>
    </row>
    <row r="4882" spans="1:5" x14ac:dyDescent="0.25">
      <c r="A4882">
        <v>50000140</v>
      </c>
      <c r="B4882" t="s">
        <v>7791</v>
      </c>
      <c r="C4882" t="s">
        <v>7792</v>
      </c>
      <c r="D4882" t="s">
        <v>7792</v>
      </c>
      <c r="E4882" t="s">
        <v>7791</v>
      </c>
    </row>
    <row r="4883" spans="1:5" x14ac:dyDescent="0.25">
      <c r="A4883">
        <v>50000141</v>
      </c>
      <c r="B4883" t="s">
        <v>7791</v>
      </c>
      <c r="C4883" t="s">
        <v>7792</v>
      </c>
      <c r="D4883" t="s">
        <v>7792</v>
      </c>
      <c r="E4883" t="s">
        <v>7791</v>
      </c>
    </row>
    <row r="4884" spans="1:5" x14ac:dyDescent="0.25">
      <c r="A4884">
        <v>50000142</v>
      </c>
      <c r="B4884" t="s">
        <v>7791</v>
      </c>
      <c r="C4884" t="s">
        <v>7793</v>
      </c>
      <c r="D4884" t="s">
        <v>7793</v>
      </c>
      <c r="E4884" t="s">
        <v>7791</v>
      </c>
    </row>
    <row r="4885" spans="1:5" x14ac:dyDescent="0.25">
      <c r="A4885">
        <v>50000143</v>
      </c>
      <c r="B4885" t="s">
        <v>7794</v>
      </c>
      <c r="C4885" t="s">
        <v>7795</v>
      </c>
      <c r="D4885" t="s">
        <v>7795</v>
      </c>
      <c r="E4885" t="s">
        <v>7794</v>
      </c>
    </row>
    <row r="4886" spans="1:5" x14ac:dyDescent="0.25">
      <c r="A4886">
        <v>50000150</v>
      </c>
      <c r="B4886" t="s">
        <v>7796</v>
      </c>
      <c r="C4886" t="s">
        <v>7797</v>
      </c>
      <c r="D4886" t="s">
        <v>7797</v>
      </c>
      <c r="E4886" t="s">
        <v>7796</v>
      </c>
    </row>
    <row r="4887" spans="1:5" x14ac:dyDescent="0.25">
      <c r="A4887">
        <v>50000151</v>
      </c>
      <c r="B4887" t="s">
        <v>7796</v>
      </c>
      <c r="C4887" t="s">
        <v>7797</v>
      </c>
      <c r="D4887" t="s">
        <v>7797</v>
      </c>
      <c r="E4887" t="s">
        <v>7796</v>
      </c>
    </row>
    <row r="4888" spans="1:5" x14ac:dyDescent="0.25">
      <c r="A4888">
        <v>50000152</v>
      </c>
      <c r="B4888" t="s">
        <v>7798</v>
      </c>
      <c r="C4888" t="s">
        <v>7799</v>
      </c>
      <c r="D4888" t="s">
        <v>7799</v>
      </c>
      <c r="E4888" t="s">
        <v>7798</v>
      </c>
    </row>
    <row r="4889" spans="1:5" x14ac:dyDescent="0.25">
      <c r="A4889">
        <v>50000154</v>
      </c>
      <c r="B4889" t="s">
        <v>7800</v>
      </c>
      <c r="C4889" t="s">
        <v>7801</v>
      </c>
      <c r="D4889" t="s">
        <v>7801</v>
      </c>
      <c r="E4889" t="s">
        <v>7800</v>
      </c>
    </row>
    <row r="4890" spans="1:5" x14ac:dyDescent="0.25">
      <c r="A4890">
        <v>50000160</v>
      </c>
      <c r="B4890" t="s">
        <v>7802</v>
      </c>
      <c r="C4890" t="s">
        <v>7803</v>
      </c>
      <c r="D4890" t="s">
        <v>7803</v>
      </c>
      <c r="E4890" t="s">
        <v>7802</v>
      </c>
    </row>
    <row r="4891" spans="1:5" x14ac:dyDescent="0.25">
      <c r="A4891">
        <v>50000161</v>
      </c>
      <c r="B4891" t="s">
        <v>7804</v>
      </c>
      <c r="C4891" t="s">
        <v>7805</v>
      </c>
      <c r="D4891" t="s">
        <v>7805</v>
      </c>
      <c r="E4891" t="s">
        <v>7804</v>
      </c>
    </row>
    <row r="4892" spans="1:5" x14ac:dyDescent="0.25">
      <c r="A4892">
        <v>50000162</v>
      </c>
      <c r="B4892" t="s">
        <v>7806</v>
      </c>
      <c r="C4892" t="s">
        <v>7807</v>
      </c>
      <c r="D4892" t="s">
        <v>7807</v>
      </c>
      <c r="E4892" t="s">
        <v>7806</v>
      </c>
    </row>
    <row r="4893" spans="1:5" x14ac:dyDescent="0.25">
      <c r="A4893">
        <v>50000165</v>
      </c>
      <c r="B4893" t="s">
        <v>7808</v>
      </c>
      <c r="C4893" t="s">
        <v>7809</v>
      </c>
      <c r="D4893" t="s">
        <v>7809</v>
      </c>
      <c r="E4893" t="s">
        <v>7808</v>
      </c>
    </row>
    <row r="4894" spans="1:5" x14ac:dyDescent="0.25">
      <c r="A4894">
        <v>50000166</v>
      </c>
      <c r="B4894" t="s">
        <v>7810</v>
      </c>
      <c r="C4894" t="s">
        <v>4870</v>
      </c>
      <c r="D4894" t="s">
        <v>4870</v>
      </c>
      <c r="E4894" t="s">
        <v>7810</v>
      </c>
    </row>
    <row r="4895" spans="1:5" x14ac:dyDescent="0.25">
      <c r="A4895">
        <v>50000167</v>
      </c>
      <c r="B4895" t="s">
        <v>4800</v>
      </c>
      <c r="C4895" t="s">
        <v>4870</v>
      </c>
      <c r="D4895" t="s">
        <v>4870</v>
      </c>
      <c r="E4895" t="s">
        <v>4800</v>
      </c>
    </row>
    <row r="4896" spans="1:5" x14ac:dyDescent="0.25">
      <c r="A4896">
        <v>50000168</v>
      </c>
      <c r="B4896" t="s">
        <v>4801</v>
      </c>
      <c r="C4896" t="s">
        <v>4870</v>
      </c>
      <c r="D4896" t="s">
        <v>4870</v>
      </c>
      <c r="E4896" t="s">
        <v>4801</v>
      </c>
    </row>
    <row r="4897" spans="1:5" x14ac:dyDescent="0.25">
      <c r="A4897">
        <v>50000169</v>
      </c>
      <c r="B4897" t="s">
        <v>4800</v>
      </c>
      <c r="C4897" t="s">
        <v>4870</v>
      </c>
      <c r="D4897" t="s">
        <v>4870</v>
      </c>
      <c r="E4897" t="s">
        <v>4800</v>
      </c>
    </row>
    <row r="4898" spans="1:5" x14ac:dyDescent="0.25">
      <c r="A4898">
        <v>50000170</v>
      </c>
      <c r="B4898" t="s">
        <v>4801</v>
      </c>
      <c r="C4898" t="s">
        <v>4870</v>
      </c>
      <c r="D4898" t="s">
        <v>4870</v>
      </c>
      <c r="E4898" t="s">
        <v>4801</v>
      </c>
    </row>
    <row r="4899" spans="1:5" x14ac:dyDescent="0.25">
      <c r="A4899">
        <v>50000171</v>
      </c>
      <c r="B4899" t="s">
        <v>4804</v>
      </c>
      <c r="C4899" t="s">
        <v>4846</v>
      </c>
      <c r="D4899" t="s">
        <v>4846</v>
      </c>
      <c r="E4899" t="s">
        <v>4804</v>
      </c>
    </row>
    <row r="4900" spans="1:5" x14ac:dyDescent="0.25">
      <c r="A4900">
        <v>50000172</v>
      </c>
      <c r="B4900" t="s">
        <v>7811</v>
      </c>
      <c r="C4900" t="s">
        <v>7812</v>
      </c>
      <c r="D4900" t="s">
        <v>7812</v>
      </c>
      <c r="E4900" t="s">
        <v>7811</v>
      </c>
    </row>
    <row r="4901" spans="1:5" x14ac:dyDescent="0.25">
      <c r="A4901">
        <v>50000173</v>
      </c>
      <c r="B4901" t="s">
        <v>7813</v>
      </c>
      <c r="C4901" t="s">
        <v>7814</v>
      </c>
      <c r="D4901" t="s">
        <v>7814</v>
      </c>
      <c r="E4901" t="s">
        <v>7813</v>
      </c>
    </row>
    <row r="4902" spans="1:5" x14ac:dyDescent="0.25">
      <c r="A4902">
        <v>50000174</v>
      </c>
      <c r="B4902" t="s">
        <v>7815</v>
      </c>
      <c r="C4902" t="s">
        <v>7814</v>
      </c>
      <c r="D4902" t="s">
        <v>7814</v>
      </c>
      <c r="E4902" t="s">
        <v>7815</v>
      </c>
    </row>
    <row r="4903" spans="1:5" x14ac:dyDescent="0.25">
      <c r="A4903">
        <v>50000175</v>
      </c>
      <c r="B4903" t="s">
        <v>7816</v>
      </c>
      <c r="C4903" t="s">
        <v>7817</v>
      </c>
      <c r="D4903" t="s">
        <v>7817</v>
      </c>
      <c r="E4903" t="s">
        <v>7816</v>
      </c>
    </row>
    <row r="4904" spans="1:5" x14ac:dyDescent="0.25">
      <c r="A4904">
        <v>50000176</v>
      </c>
      <c r="B4904" t="s">
        <v>7818</v>
      </c>
      <c r="C4904" t="s">
        <v>7819</v>
      </c>
      <c r="D4904" t="s">
        <v>7819</v>
      </c>
      <c r="E4904" t="s">
        <v>7818</v>
      </c>
    </row>
    <row r="4905" spans="1:5" x14ac:dyDescent="0.25">
      <c r="A4905">
        <v>50000177</v>
      </c>
      <c r="B4905" t="s">
        <v>7818</v>
      </c>
      <c r="C4905" t="s">
        <v>7820</v>
      </c>
      <c r="D4905" t="s">
        <v>7820</v>
      </c>
      <c r="E4905" t="s">
        <v>7818</v>
      </c>
    </row>
    <row r="4906" spans="1:5" x14ac:dyDescent="0.25">
      <c r="A4906">
        <v>50000178</v>
      </c>
      <c r="B4906" t="s">
        <v>7821</v>
      </c>
      <c r="C4906" t="s">
        <v>7822</v>
      </c>
      <c r="D4906" t="s">
        <v>7822</v>
      </c>
      <c r="E4906" t="s">
        <v>7821</v>
      </c>
    </row>
    <row r="4907" spans="1:5" x14ac:dyDescent="0.25">
      <c r="A4907">
        <v>50000179</v>
      </c>
      <c r="B4907" t="s">
        <v>7823</v>
      </c>
      <c r="C4907" t="s">
        <v>7824</v>
      </c>
      <c r="D4907" t="s">
        <v>7824</v>
      </c>
      <c r="E4907" t="s">
        <v>7823</v>
      </c>
    </row>
    <row r="4908" spans="1:5" x14ac:dyDescent="0.25">
      <c r="A4908">
        <v>50000180</v>
      </c>
      <c r="B4908" t="s">
        <v>7823</v>
      </c>
      <c r="C4908" t="s">
        <v>7812</v>
      </c>
      <c r="D4908" t="s">
        <v>7812</v>
      </c>
      <c r="E4908" t="s">
        <v>7823</v>
      </c>
    </row>
    <row r="4909" spans="1:5" x14ac:dyDescent="0.25">
      <c r="A4909">
        <v>50000181</v>
      </c>
      <c r="B4909" t="s">
        <v>4841</v>
      </c>
      <c r="C4909" t="s">
        <v>7825</v>
      </c>
      <c r="D4909" t="s">
        <v>7825</v>
      </c>
      <c r="E4909" t="s">
        <v>4841</v>
      </c>
    </row>
    <row r="4910" spans="1:5" x14ac:dyDescent="0.25">
      <c r="A4910">
        <v>50000182</v>
      </c>
      <c r="B4910" t="s">
        <v>7826</v>
      </c>
      <c r="C4910" t="s">
        <v>7812</v>
      </c>
      <c r="D4910" t="s">
        <v>7812</v>
      </c>
      <c r="E4910" t="s">
        <v>7826</v>
      </c>
    </row>
    <row r="4911" spans="1:5" x14ac:dyDescent="0.25">
      <c r="A4911">
        <v>50000183</v>
      </c>
      <c r="B4911" t="s">
        <v>7827</v>
      </c>
      <c r="C4911" t="s">
        <v>7828</v>
      </c>
      <c r="D4911" t="s">
        <v>7828</v>
      </c>
      <c r="E4911" t="s">
        <v>7827</v>
      </c>
    </row>
    <row r="4912" spans="1:5" x14ac:dyDescent="0.25">
      <c r="A4912">
        <v>50000184</v>
      </c>
      <c r="B4912" t="s">
        <v>7829</v>
      </c>
      <c r="C4912" t="s">
        <v>7830</v>
      </c>
      <c r="D4912" t="s">
        <v>7830</v>
      </c>
      <c r="E4912" t="s">
        <v>7829</v>
      </c>
    </row>
    <row r="4913" spans="1:5" x14ac:dyDescent="0.25">
      <c r="A4913">
        <v>50000185</v>
      </c>
      <c r="B4913" t="s">
        <v>7831</v>
      </c>
      <c r="C4913" t="s">
        <v>7812</v>
      </c>
      <c r="D4913" t="s">
        <v>7812</v>
      </c>
      <c r="E4913" t="s">
        <v>7831</v>
      </c>
    </row>
    <row r="4914" spans="1:5" x14ac:dyDescent="0.25">
      <c r="A4914">
        <v>50000186</v>
      </c>
      <c r="B4914" t="s">
        <v>7832</v>
      </c>
      <c r="C4914" t="s">
        <v>7812</v>
      </c>
      <c r="D4914" t="s">
        <v>7812</v>
      </c>
      <c r="E4914" t="s">
        <v>7832</v>
      </c>
    </row>
    <row r="4915" spans="1:5" x14ac:dyDescent="0.25">
      <c r="A4915">
        <v>50000187</v>
      </c>
      <c r="B4915" t="s">
        <v>7833</v>
      </c>
      <c r="C4915" t="s">
        <v>7812</v>
      </c>
      <c r="D4915" t="s">
        <v>7812</v>
      </c>
      <c r="E4915" t="s">
        <v>7833</v>
      </c>
    </row>
    <row r="4916" spans="1:5" x14ac:dyDescent="0.25">
      <c r="A4916">
        <v>50000188</v>
      </c>
      <c r="B4916" t="s">
        <v>7834</v>
      </c>
      <c r="C4916" t="s">
        <v>7812</v>
      </c>
      <c r="D4916" t="s">
        <v>7812</v>
      </c>
      <c r="E4916" t="s">
        <v>7834</v>
      </c>
    </row>
    <row r="4917" spans="1:5" x14ac:dyDescent="0.25">
      <c r="A4917">
        <v>50000189</v>
      </c>
      <c r="B4917" t="s">
        <v>7835</v>
      </c>
      <c r="C4917" t="s">
        <v>7812</v>
      </c>
      <c r="D4917" t="s">
        <v>7812</v>
      </c>
      <c r="E4917" t="s">
        <v>7835</v>
      </c>
    </row>
    <row r="4918" spans="1:5" x14ac:dyDescent="0.25">
      <c r="A4918">
        <v>50000190</v>
      </c>
      <c r="B4918" t="s">
        <v>7836</v>
      </c>
      <c r="C4918" t="s">
        <v>4870</v>
      </c>
      <c r="D4918" t="s">
        <v>4870</v>
      </c>
      <c r="E4918" t="s">
        <v>7836</v>
      </c>
    </row>
    <row r="4919" spans="1:5" x14ac:dyDescent="0.25">
      <c r="A4919">
        <v>50000191</v>
      </c>
      <c r="B4919" t="s">
        <v>7837</v>
      </c>
      <c r="C4919" t="s">
        <v>4870</v>
      </c>
      <c r="D4919" t="s">
        <v>4870</v>
      </c>
      <c r="E4919" t="s">
        <v>7837</v>
      </c>
    </row>
    <row r="4920" spans="1:5" x14ac:dyDescent="0.25">
      <c r="A4920">
        <v>50000192</v>
      </c>
      <c r="B4920" t="s">
        <v>7838</v>
      </c>
      <c r="C4920" t="s">
        <v>7839</v>
      </c>
      <c r="D4920" t="s">
        <v>7839</v>
      </c>
      <c r="E4920" t="s">
        <v>7838</v>
      </c>
    </row>
    <row r="4921" spans="1:5" x14ac:dyDescent="0.25">
      <c r="A4921">
        <v>50000193</v>
      </c>
      <c r="B4921" t="s">
        <v>7791</v>
      </c>
      <c r="C4921" t="s">
        <v>7840</v>
      </c>
      <c r="D4921" t="s">
        <v>7840</v>
      </c>
      <c r="E4921" t="s">
        <v>7791</v>
      </c>
    </row>
    <row r="4922" spans="1:5" x14ac:dyDescent="0.25">
      <c r="A4922">
        <v>50000194</v>
      </c>
      <c r="B4922" t="s">
        <v>4744</v>
      </c>
      <c r="C4922" t="s">
        <v>7790</v>
      </c>
      <c r="D4922" t="s">
        <v>7790</v>
      </c>
      <c r="E4922" t="s">
        <v>4744</v>
      </c>
    </row>
    <row r="4923" spans="1:5" x14ac:dyDescent="0.25">
      <c r="A4923">
        <v>50000195</v>
      </c>
      <c r="B4923" t="s">
        <v>7841</v>
      </c>
      <c r="C4923" t="s">
        <v>7842</v>
      </c>
      <c r="D4923" t="s">
        <v>7842</v>
      </c>
      <c r="E4923" t="s">
        <v>7841</v>
      </c>
    </row>
    <row r="4924" spans="1:5" x14ac:dyDescent="0.25">
      <c r="A4924">
        <v>50000196</v>
      </c>
      <c r="B4924" t="s">
        <v>7843</v>
      </c>
      <c r="C4924" t="s">
        <v>7844</v>
      </c>
      <c r="D4924" t="s">
        <v>7844</v>
      </c>
      <c r="E4924" t="s">
        <v>7843</v>
      </c>
    </row>
    <row r="4925" spans="1:5" x14ac:dyDescent="0.25">
      <c r="A4925">
        <v>50000197</v>
      </c>
      <c r="B4925" t="s">
        <v>4840</v>
      </c>
      <c r="C4925" t="s">
        <v>7845</v>
      </c>
      <c r="D4925" t="s">
        <v>7845</v>
      </c>
      <c r="E4925" t="s">
        <v>4840</v>
      </c>
    </row>
    <row r="4926" spans="1:5" x14ac:dyDescent="0.25">
      <c r="A4926">
        <v>50000200</v>
      </c>
      <c r="B4926" t="s">
        <v>7846</v>
      </c>
      <c r="C4926" t="s">
        <v>7847</v>
      </c>
      <c r="D4926" t="s">
        <v>7847</v>
      </c>
      <c r="E4926" t="s">
        <v>7846</v>
      </c>
    </row>
    <row r="4927" spans="1:5" x14ac:dyDescent="0.25">
      <c r="A4927">
        <v>50000201</v>
      </c>
      <c r="B4927" t="s">
        <v>7848</v>
      </c>
      <c r="C4927" t="s">
        <v>7849</v>
      </c>
      <c r="D4927" t="s">
        <v>7849</v>
      </c>
      <c r="E4927" t="s">
        <v>7848</v>
      </c>
    </row>
    <row r="4928" spans="1:5" x14ac:dyDescent="0.25">
      <c r="A4928">
        <v>50000202</v>
      </c>
      <c r="B4928" t="s">
        <v>7850</v>
      </c>
      <c r="C4928" t="s">
        <v>7851</v>
      </c>
      <c r="D4928" t="s">
        <v>7851</v>
      </c>
      <c r="E4928" t="s">
        <v>7850</v>
      </c>
    </row>
    <row r="4929" spans="1:5" x14ac:dyDescent="0.25">
      <c r="A4929">
        <v>50000203</v>
      </c>
      <c r="B4929" t="s">
        <v>7852</v>
      </c>
      <c r="C4929" t="s">
        <v>7853</v>
      </c>
      <c r="D4929" t="s">
        <v>7853</v>
      </c>
      <c r="E4929" t="s">
        <v>7852</v>
      </c>
    </row>
    <row r="4930" spans="1:5" x14ac:dyDescent="0.25">
      <c r="A4930">
        <v>50000204</v>
      </c>
      <c r="B4930" t="s">
        <v>4876</v>
      </c>
      <c r="C4930" t="s">
        <v>514</v>
      </c>
      <c r="D4930" t="s">
        <v>514</v>
      </c>
      <c r="E4930" t="s">
        <v>4876</v>
      </c>
    </row>
    <row r="4931" spans="1:5" x14ac:dyDescent="0.25">
      <c r="A4931">
        <v>50000205</v>
      </c>
      <c r="B4931" t="s">
        <v>4795</v>
      </c>
      <c r="C4931" t="s">
        <v>4796</v>
      </c>
      <c r="D4931" t="s">
        <v>4796</v>
      </c>
      <c r="E4931" t="s">
        <v>4795</v>
      </c>
    </row>
    <row r="4932" spans="1:5" x14ac:dyDescent="0.25">
      <c r="A4932">
        <v>50000206</v>
      </c>
      <c r="B4932" t="s">
        <v>4775</v>
      </c>
      <c r="C4932" t="s">
        <v>7854</v>
      </c>
      <c r="D4932" t="s">
        <v>7854</v>
      </c>
      <c r="E4932" t="s">
        <v>4775</v>
      </c>
    </row>
    <row r="4933" spans="1:5" x14ac:dyDescent="0.25">
      <c r="A4933">
        <v>50000207</v>
      </c>
      <c r="B4933" t="s">
        <v>4839</v>
      </c>
      <c r="C4933" t="s">
        <v>4839</v>
      </c>
      <c r="D4933" t="s">
        <v>4839</v>
      </c>
      <c r="E4933" t="s">
        <v>4839</v>
      </c>
    </row>
    <row r="4934" spans="1:5" x14ac:dyDescent="0.25">
      <c r="A4934">
        <v>50000208</v>
      </c>
      <c r="B4934" t="s">
        <v>4821</v>
      </c>
      <c r="C4934" t="s">
        <v>4822</v>
      </c>
      <c r="D4934" t="s">
        <v>4822</v>
      </c>
      <c r="E4934" t="s">
        <v>4821</v>
      </c>
    </row>
    <row r="4935" spans="1:5" x14ac:dyDescent="0.25">
      <c r="A4935">
        <v>50000209</v>
      </c>
      <c r="B4935" t="s">
        <v>4837</v>
      </c>
      <c r="C4935" t="s">
        <v>4838</v>
      </c>
      <c r="D4935" t="s">
        <v>4838</v>
      </c>
      <c r="E4935" t="s">
        <v>4837</v>
      </c>
    </row>
    <row r="4936" spans="1:5" x14ac:dyDescent="0.25">
      <c r="A4936">
        <v>50000210</v>
      </c>
      <c r="B4936" t="s">
        <v>7855</v>
      </c>
      <c r="C4936" t="s">
        <v>7856</v>
      </c>
      <c r="D4936" t="s">
        <v>7856</v>
      </c>
      <c r="E4936" t="s">
        <v>7855</v>
      </c>
    </row>
    <row r="4937" spans="1:5" x14ac:dyDescent="0.25">
      <c r="A4937">
        <v>50000211</v>
      </c>
      <c r="B4937" t="s">
        <v>4857</v>
      </c>
      <c r="C4937" t="s">
        <v>7857</v>
      </c>
      <c r="D4937" t="s">
        <v>7857</v>
      </c>
      <c r="E4937" t="s">
        <v>4857</v>
      </c>
    </row>
    <row r="4938" spans="1:5" x14ac:dyDescent="0.25">
      <c r="A4938">
        <v>50000212</v>
      </c>
      <c r="B4938" t="s">
        <v>7858</v>
      </c>
      <c r="C4938" t="s">
        <v>7859</v>
      </c>
      <c r="D4938" t="s">
        <v>7859</v>
      </c>
      <c r="E4938" t="s">
        <v>7858</v>
      </c>
    </row>
    <row r="4939" spans="1:5" x14ac:dyDescent="0.25">
      <c r="A4939">
        <v>50000213</v>
      </c>
      <c r="B4939" t="s">
        <v>7860</v>
      </c>
      <c r="C4939" t="s">
        <v>7859</v>
      </c>
      <c r="D4939" t="s">
        <v>7859</v>
      </c>
      <c r="E4939" t="s">
        <v>7860</v>
      </c>
    </row>
    <row r="4940" spans="1:5" x14ac:dyDescent="0.25">
      <c r="A4940">
        <v>50000214</v>
      </c>
      <c r="B4940" t="s">
        <v>7861</v>
      </c>
      <c r="C4940" t="s">
        <v>7862</v>
      </c>
      <c r="D4940" t="s">
        <v>7862</v>
      </c>
      <c r="E4940" t="s">
        <v>7861</v>
      </c>
    </row>
    <row r="4941" spans="1:5" x14ac:dyDescent="0.25">
      <c r="A4941">
        <v>50000215</v>
      </c>
      <c r="B4941" t="s">
        <v>4833</v>
      </c>
      <c r="C4941" t="s">
        <v>4834</v>
      </c>
      <c r="D4941" t="s">
        <v>4834</v>
      </c>
      <c r="E4941" t="s">
        <v>4833</v>
      </c>
    </row>
    <row r="4942" spans="1:5" x14ac:dyDescent="0.25">
      <c r="A4942">
        <v>50000216</v>
      </c>
      <c r="B4942" t="s">
        <v>4775</v>
      </c>
      <c r="C4942" t="s">
        <v>7854</v>
      </c>
      <c r="D4942" t="s">
        <v>7854</v>
      </c>
      <c r="E4942" t="s">
        <v>4775</v>
      </c>
    </row>
    <row r="4943" spans="1:5" x14ac:dyDescent="0.25">
      <c r="A4943">
        <v>50000217</v>
      </c>
      <c r="B4943" t="s">
        <v>4871</v>
      </c>
      <c r="C4943" t="s">
        <v>4870</v>
      </c>
      <c r="D4943" t="s">
        <v>4870</v>
      </c>
      <c r="E4943" t="s">
        <v>4871</v>
      </c>
    </row>
    <row r="4944" spans="1:5" x14ac:dyDescent="0.25">
      <c r="A4944">
        <v>50000218</v>
      </c>
      <c r="B4944" t="s">
        <v>7863</v>
      </c>
      <c r="C4944" t="s">
        <v>4870</v>
      </c>
      <c r="D4944" t="s">
        <v>4870</v>
      </c>
      <c r="E4944" t="s">
        <v>7863</v>
      </c>
    </row>
    <row r="4945" spans="1:5" x14ac:dyDescent="0.25">
      <c r="A4945">
        <v>50000219</v>
      </c>
      <c r="B4945" t="s">
        <v>4868</v>
      </c>
      <c r="C4945" t="s">
        <v>4870</v>
      </c>
      <c r="D4945" t="s">
        <v>4870</v>
      </c>
      <c r="E4945" t="s">
        <v>4868</v>
      </c>
    </row>
    <row r="4946" spans="1:5" x14ac:dyDescent="0.25">
      <c r="A4946">
        <v>50000220</v>
      </c>
      <c r="B4946" t="s">
        <v>4872</v>
      </c>
      <c r="C4946" t="s">
        <v>4873</v>
      </c>
      <c r="D4946" t="s">
        <v>4873</v>
      </c>
      <c r="E4946" t="s">
        <v>4872</v>
      </c>
    </row>
    <row r="4947" spans="1:5" x14ac:dyDescent="0.25">
      <c r="A4947">
        <v>50000221</v>
      </c>
      <c r="B4947" t="s">
        <v>4829</v>
      </c>
      <c r="C4947" t="s">
        <v>4830</v>
      </c>
      <c r="D4947" t="s">
        <v>4830</v>
      </c>
      <c r="E4947" t="s">
        <v>4829</v>
      </c>
    </row>
    <row r="4948" spans="1:5" x14ac:dyDescent="0.25">
      <c r="A4948">
        <v>50000222</v>
      </c>
      <c r="B4948" t="s">
        <v>4831</v>
      </c>
      <c r="C4948" t="s">
        <v>4832</v>
      </c>
      <c r="D4948" t="s">
        <v>4832</v>
      </c>
      <c r="E4948" t="s">
        <v>4831</v>
      </c>
    </row>
    <row r="4949" spans="1:5" x14ac:dyDescent="0.25">
      <c r="A4949">
        <v>50000223</v>
      </c>
      <c r="B4949" t="s">
        <v>7864</v>
      </c>
      <c r="C4949" t="s">
        <v>7817</v>
      </c>
      <c r="D4949" t="s">
        <v>7817</v>
      </c>
      <c r="E4949" t="s">
        <v>7864</v>
      </c>
    </row>
    <row r="4950" spans="1:5" x14ac:dyDescent="0.25">
      <c r="A4950">
        <v>50000224</v>
      </c>
      <c r="B4950" t="s">
        <v>4869</v>
      </c>
      <c r="C4950" t="s">
        <v>4870</v>
      </c>
      <c r="D4950" t="s">
        <v>4870</v>
      </c>
      <c r="E4950" t="s">
        <v>4869</v>
      </c>
    </row>
    <row r="4951" spans="1:5" x14ac:dyDescent="0.25">
      <c r="A4951">
        <v>50000225</v>
      </c>
      <c r="B4951" t="s">
        <v>7865</v>
      </c>
      <c r="C4951" t="s">
        <v>4870</v>
      </c>
      <c r="D4951" t="s">
        <v>4870</v>
      </c>
      <c r="E4951" t="s">
        <v>7865</v>
      </c>
    </row>
    <row r="4952" spans="1:5" x14ac:dyDescent="0.25">
      <c r="A4952">
        <v>50000226</v>
      </c>
      <c r="B4952" t="s">
        <v>7866</v>
      </c>
      <c r="C4952" t="s">
        <v>4870</v>
      </c>
      <c r="D4952" t="s">
        <v>4870</v>
      </c>
      <c r="E4952" t="s">
        <v>7866</v>
      </c>
    </row>
    <row r="4953" spans="1:5" x14ac:dyDescent="0.25">
      <c r="A4953">
        <v>50000227</v>
      </c>
      <c r="B4953" t="s">
        <v>7867</v>
      </c>
      <c r="C4953" t="s">
        <v>4870</v>
      </c>
      <c r="D4953" t="s">
        <v>4870</v>
      </c>
      <c r="E4953" t="s">
        <v>7867</v>
      </c>
    </row>
    <row r="4954" spans="1:5" x14ac:dyDescent="0.25">
      <c r="A4954">
        <v>50000228</v>
      </c>
      <c r="B4954" t="s">
        <v>4868</v>
      </c>
      <c r="C4954" t="s">
        <v>4870</v>
      </c>
      <c r="D4954" t="s">
        <v>4870</v>
      </c>
      <c r="E4954" t="s">
        <v>4868</v>
      </c>
    </row>
    <row r="4955" spans="1:5" x14ac:dyDescent="0.25">
      <c r="A4955">
        <v>50000229</v>
      </c>
      <c r="B4955" t="s">
        <v>7868</v>
      </c>
      <c r="C4955" t="s">
        <v>7869</v>
      </c>
      <c r="D4955" t="s">
        <v>7869</v>
      </c>
      <c r="E4955" t="s">
        <v>7868</v>
      </c>
    </row>
    <row r="4956" spans="1:5" x14ac:dyDescent="0.25">
      <c r="A4956">
        <v>50000230</v>
      </c>
      <c r="B4956" t="s">
        <v>4862</v>
      </c>
      <c r="C4956" t="s">
        <v>4863</v>
      </c>
      <c r="D4956" t="s">
        <v>4863</v>
      </c>
      <c r="E4956" t="s">
        <v>4862</v>
      </c>
    </row>
    <row r="4957" spans="1:5" x14ac:dyDescent="0.25">
      <c r="A4957">
        <v>50000231</v>
      </c>
      <c r="B4957" t="s">
        <v>7870</v>
      </c>
      <c r="C4957" t="s">
        <v>4824</v>
      </c>
      <c r="D4957" t="s">
        <v>4824</v>
      </c>
      <c r="E4957" t="s">
        <v>7870</v>
      </c>
    </row>
    <row r="4958" spans="1:5" x14ac:dyDescent="0.25">
      <c r="A4958">
        <v>50000232</v>
      </c>
      <c r="B4958" t="s">
        <v>7871</v>
      </c>
      <c r="C4958" t="s">
        <v>4863</v>
      </c>
      <c r="D4958" t="s">
        <v>4863</v>
      </c>
      <c r="E4958" t="s">
        <v>7871</v>
      </c>
    </row>
    <row r="4959" spans="1:5" x14ac:dyDescent="0.25">
      <c r="A4959">
        <v>50000233</v>
      </c>
      <c r="B4959" t="s">
        <v>7872</v>
      </c>
      <c r="C4959" t="s">
        <v>7793</v>
      </c>
      <c r="D4959" t="s">
        <v>7793</v>
      </c>
      <c r="E4959" t="s">
        <v>7872</v>
      </c>
    </row>
    <row r="4960" spans="1:5" x14ac:dyDescent="0.25">
      <c r="A4960">
        <v>50000234</v>
      </c>
      <c r="B4960" t="s">
        <v>7873</v>
      </c>
      <c r="C4960" t="s">
        <v>4875</v>
      </c>
      <c r="D4960" t="s">
        <v>4875</v>
      </c>
      <c r="E4960" t="s">
        <v>7873</v>
      </c>
    </row>
    <row r="4961" spans="1:5" x14ac:dyDescent="0.25">
      <c r="A4961">
        <v>50000235</v>
      </c>
      <c r="B4961" t="s">
        <v>7784</v>
      </c>
      <c r="C4961" t="s">
        <v>7785</v>
      </c>
      <c r="D4961" t="s">
        <v>7785</v>
      </c>
      <c r="E4961" t="s">
        <v>7784</v>
      </c>
    </row>
    <row r="4962" spans="1:5" x14ac:dyDescent="0.25">
      <c r="A4962">
        <v>50000236</v>
      </c>
      <c r="B4962" t="s">
        <v>7874</v>
      </c>
      <c r="C4962" t="s">
        <v>7875</v>
      </c>
      <c r="D4962" t="s">
        <v>7875</v>
      </c>
      <c r="E4962" t="s">
        <v>7874</v>
      </c>
    </row>
    <row r="4963" spans="1:5" x14ac:dyDescent="0.25">
      <c r="A4963">
        <v>50000237</v>
      </c>
      <c r="B4963" t="s">
        <v>7876</v>
      </c>
      <c r="C4963" t="s">
        <v>7877</v>
      </c>
      <c r="D4963" t="s">
        <v>7877</v>
      </c>
      <c r="E4963" t="s">
        <v>7876</v>
      </c>
    </row>
    <row r="4964" spans="1:5" x14ac:dyDescent="0.25">
      <c r="A4964">
        <v>50000238</v>
      </c>
      <c r="B4964" t="s">
        <v>4880</v>
      </c>
      <c r="C4964" t="s">
        <v>4881</v>
      </c>
      <c r="D4964" t="s">
        <v>4881</v>
      </c>
      <c r="E4964" t="s">
        <v>4880</v>
      </c>
    </row>
    <row r="4965" spans="1:5" x14ac:dyDescent="0.25">
      <c r="A4965">
        <v>50000239</v>
      </c>
      <c r="B4965" t="s">
        <v>7878</v>
      </c>
      <c r="C4965" t="s">
        <v>7879</v>
      </c>
      <c r="D4965" t="s">
        <v>7879</v>
      </c>
      <c r="E4965" t="s">
        <v>7878</v>
      </c>
    </row>
    <row r="4966" spans="1:5" x14ac:dyDescent="0.25">
      <c r="A4966">
        <v>50000240</v>
      </c>
      <c r="B4966" t="s">
        <v>7880</v>
      </c>
      <c r="C4966" t="s">
        <v>7881</v>
      </c>
      <c r="D4966" t="s">
        <v>7881</v>
      </c>
      <c r="E4966" t="s">
        <v>7880</v>
      </c>
    </row>
    <row r="4967" spans="1:5" x14ac:dyDescent="0.25">
      <c r="A4967">
        <v>50000241</v>
      </c>
      <c r="B4967" t="s">
        <v>7882</v>
      </c>
      <c r="C4967" t="s">
        <v>7883</v>
      </c>
      <c r="D4967" t="s">
        <v>7883</v>
      </c>
      <c r="E4967" t="s">
        <v>7882</v>
      </c>
    </row>
    <row r="4968" spans="1:5" x14ac:dyDescent="0.25">
      <c r="A4968">
        <v>50000242</v>
      </c>
      <c r="B4968" t="s">
        <v>4884</v>
      </c>
      <c r="C4968" t="s">
        <v>4885</v>
      </c>
      <c r="D4968" t="s">
        <v>4885</v>
      </c>
      <c r="E4968" t="s">
        <v>4884</v>
      </c>
    </row>
    <row r="4969" spans="1:5" x14ac:dyDescent="0.25">
      <c r="A4969">
        <v>50000243</v>
      </c>
      <c r="B4969" t="s">
        <v>7884</v>
      </c>
      <c r="C4969" t="s">
        <v>7885</v>
      </c>
      <c r="D4969" t="s">
        <v>7885</v>
      </c>
      <c r="E4969" t="s">
        <v>7884</v>
      </c>
    </row>
    <row r="4970" spans="1:5" x14ac:dyDescent="0.25">
      <c r="A4970">
        <v>50000244</v>
      </c>
      <c r="B4970" t="s">
        <v>7886</v>
      </c>
      <c r="C4970" t="s">
        <v>7768</v>
      </c>
      <c r="D4970" t="s">
        <v>7768</v>
      </c>
      <c r="E4970" t="s">
        <v>7886</v>
      </c>
    </row>
    <row r="4971" spans="1:5" x14ac:dyDescent="0.25">
      <c r="A4971">
        <v>50000245</v>
      </c>
      <c r="B4971" t="s">
        <v>7887</v>
      </c>
      <c r="C4971" t="s">
        <v>4870</v>
      </c>
      <c r="D4971" t="s">
        <v>4870</v>
      </c>
      <c r="E4971" t="s">
        <v>7887</v>
      </c>
    </row>
    <row r="4972" spans="1:5" x14ac:dyDescent="0.25">
      <c r="A4972">
        <v>50000246</v>
      </c>
      <c r="B4972" t="s">
        <v>4839</v>
      </c>
      <c r="C4972" t="s">
        <v>4839</v>
      </c>
      <c r="D4972" t="s">
        <v>4839</v>
      </c>
      <c r="E4972" t="s">
        <v>4839</v>
      </c>
    </row>
    <row r="4973" spans="1:5" x14ac:dyDescent="0.25">
      <c r="A4973">
        <v>50000247</v>
      </c>
      <c r="B4973" t="s">
        <v>7888</v>
      </c>
      <c r="C4973" t="s">
        <v>7889</v>
      </c>
      <c r="D4973" t="s">
        <v>7889</v>
      </c>
      <c r="E4973" t="s">
        <v>7888</v>
      </c>
    </row>
    <row r="4974" spans="1:5" x14ac:dyDescent="0.25">
      <c r="A4974">
        <v>50000248</v>
      </c>
      <c r="B4974" t="s">
        <v>7836</v>
      </c>
      <c r="C4974" t="s">
        <v>4870</v>
      </c>
      <c r="D4974" t="s">
        <v>4870</v>
      </c>
      <c r="E4974" t="s">
        <v>7836</v>
      </c>
    </row>
    <row r="4975" spans="1:5" x14ac:dyDescent="0.25">
      <c r="A4975">
        <v>50000249</v>
      </c>
      <c r="B4975" t="s">
        <v>7890</v>
      </c>
      <c r="C4975" t="s">
        <v>4870</v>
      </c>
      <c r="D4975" t="s">
        <v>4870</v>
      </c>
      <c r="E4975" t="s">
        <v>7890</v>
      </c>
    </row>
    <row r="4976" spans="1:5" x14ac:dyDescent="0.25">
      <c r="A4976">
        <v>50000250</v>
      </c>
      <c r="B4976" t="s">
        <v>7826</v>
      </c>
      <c r="C4976" t="s">
        <v>4870</v>
      </c>
      <c r="D4976" t="s">
        <v>4870</v>
      </c>
      <c r="E4976" t="s">
        <v>7826</v>
      </c>
    </row>
    <row r="4977" spans="1:5" x14ac:dyDescent="0.25">
      <c r="A4977">
        <v>50000251</v>
      </c>
      <c r="B4977" t="s">
        <v>7891</v>
      </c>
      <c r="C4977" t="s">
        <v>4894</v>
      </c>
      <c r="D4977" t="s">
        <v>4894</v>
      </c>
      <c r="E4977" t="s">
        <v>7891</v>
      </c>
    </row>
    <row r="4978" spans="1:5" x14ac:dyDescent="0.25">
      <c r="A4978">
        <v>50000252</v>
      </c>
      <c r="B4978" t="s">
        <v>7728</v>
      </c>
      <c r="C4978" t="s">
        <v>7729</v>
      </c>
      <c r="D4978" t="s">
        <v>7729</v>
      </c>
      <c r="E4978" t="s">
        <v>7728</v>
      </c>
    </row>
    <row r="4979" spans="1:5" x14ac:dyDescent="0.25">
      <c r="A4979">
        <v>50000253</v>
      </c>
      <c r="B4979" t="s">
        <v>7892</v>
      </c>
      <c r="C4979" t="s">
        <v>7893</v>
      </c>
      <c r="D4979" t="s">
        <v>7893</v>
      </c>
      <c r="E4979" t="s">
        <v>7892</v>
      </c>
    </row>
    <row r="4980" spans="1:5" x14ac:dyDescent="0.25">
      <c r="A4980">
        <v>50000254</v>
      </c>
      <c r="B4980" t="s">
        <v>4896</v>
      </c>
      <c r="C4980" t="s">
        <v>4897</v>
      </c>
      <c r="D4980" t="s">
        <v>4897</v>
      </c>
      <c r="E4980" t="s">
        <v>4896</v>
      </c>
    </row>
    <row r="4981" spans="1:5" x14ac:dyDescent="0.25">
      <c r="A4981">
        <v>50000255</v>
      </c>
      <c r="B4981" t="s">
        <v>4898</v>
      </c>
      <c r="C4981" t="s">
        <v>4897</v>
      </c>
      <c r="D4981" t="s">
        <v>4897</v>
      </c>
      <c r="E4981" t="s">
        <v>4898</v>
      </c>
    </row>
    <row r="4982" spans="1:5" x14ac:dyDescent="0.25">
      <c r="A4982">
        <v>50000256</v>
      </c>
      <c r="B4982" t="s">
        <v>7894</v>
      </c>
      <c r="C4982" t="s">
        <v>7895</v>
      </c>
      <c r="D4982" t="s">
        <v>7895</v>
      </c>
      <c r="E4982" t="s">
        <v>7894</v>
      </c>
    </row>
    <row r="4983" spans="1:5" x14ac:dyDescent="0.25">
      <c r="A4983">
        <v>50000257</v>
      </c>
      <c r="B4983" t="s">
        <v>7791</v>
      </c>
      <c r="C4983" t="s">
        <v>7792</v>
      </c>
      <c r="D4983" t="s">
        <v>7792</v>
      </c>
      <c r="E4983" t="s">
        <v>7791</v>
      </c>
    </row>
    <row r="4984" spans="1:5" x14ac:dyDescent="0.25">
      <c r="A4984">
        <v>50000258</v>
      </c>
      <c r="B4984" t="s">
        <v>7791</v>
      </c>
      <c r="C4984" t="s">
        <v>7792</v>
      </c>
      <c r="D4984" t="s">
        <v>7792</v>
      </c>
      <c r="E4984" t="s">
        <v>7791</v>
      </c>
    </row>
    <row r="4985" spans="1:5" x14ac:dyDescent="0.25">
      <c r="A4985">
        <v>50000259</v>
      </c>
      <c r="B4985" t="s">
        <v>7791</v>
      </c>
      <c r="C4985" t="s">
        <v>7792</v>
      </c>
      <c r="D4985" t="s">
        <v>7792</v>
      </c>
      <c r="E4985" t="s">
        <v>7791</v>
      </c>
    </row>
    <row r="4986" spans="1:5" x14ac:dyDescent="0.25">
      <c r="A4986">
        <v>50000260</v>
      </c>
      <c r="B4986" t="s">
        <v>7791</v>
      </c>
      <c r="C4986" t="s">
        <v>7792</v>
      </c>
      <c r="D4986" t="s">
        <v>7792</v>
      </c>
      <c r="E4986" t="s">
        <v>7791</v>
      </c>
    </row>
    <row r="4987" spans="1:5" x14ac:dyDescent="0.25">
      <c r="A4987">
        <v>50000261</v>
      </c>
      <c r="B4987" t="s">
        <v>7896</v>
      </c>
      <c r="C4987" t="s">
        <v>7897</v>
      </c>
      <c r="D4987" t="s">
        <v>7897</v>
      </c>
      <c r="E4987" t="s">
        <v>7896</v>
      </c>
    </row>
    <row r="4988" spans="1:5" x14ac:dyDescent="0.25">
      <c r="A4988">
        <v>50000262</v>
      </c>
      <c r="B4988" t="s">
        <v>7898</v>
      </c>
      <c r="C4988" t="s">
        <v>7723</v>
      </c>
      <c r="D4988" t="s">
        <v>7723</v>
      </c>
      <c r="E4988" t="s">
        <v>7898</v>
      </c>
    </row>
    <row r="4989" spans="1:5" x14ac:dyDescent="0.25">
      <c r="A4989">
        <v>50000263</v>
      </c>
      <c r="B4989" t="s">
        <v>7899</v>
      </c>
      <c r="C4989" t="s">
        <v>7793</v>
      </c>
      <c r="D4989" t="s">
        <v>7793</v>
      </c>
      <c r="E4989" t="s">
        <v>7899</v>
      </c>
    </row>
    <row r="4990" spans="1:5" x14ac:dyDescent="0.25">
      <c r="A4990">
        <v>50000264</v>
      </c>
      <c r="B4990" t="s">
        <v>7690</v>
      </c>
      <c r="C4990" t="s">
        <v>7691</v>
      </c>
      <c r="D4990" t="s">
        <v>7691</v>
      </c>
      <c r="E4990" t="s">
        <v>7690</v>
      </c>
    </row>
    <row r="4991" spans="1:5" x14ac:dyDescent="0.25">
      <c r="A4991">
        <v>50000265</v>
      </c>
      <c r="B4991" t="s">
        <v>7900</v>
      </c>
      <c r="E4991" t="s">
        <v>7900</v>
      </c>
    </row>
    <row r="4992" spans="1:5" x14ac:dyDescent="0.25">
      <c r="A4992">
        <v>50000266</v>
      </c>
      <c r="B4992" t="s">
        <v>4783</v>
      </c>
      <c r="C4992" t="s">
        <v>4783</v>
      </c>
      <c r="D4992" t="s">
        <v>4783</v>
      </c>
      <c r="E4992" t="s">
        <v>4783</v>
      </c>
    </row>
    <row r="4993" spans="1:5" x14ac:dyDescent="0.25">
      <c r="A4993">
        <v>50000267</v>
      </c>
      <c r="B4993" t="s">
        <v>7901</v>
      </c>
      <c r="C4993" t="s">
        <v>4783</v>
      </c>
      <c r="D4993" t="s">
        <v>4783</v>
      </c>
      <c r="E4993" t="s">
        <v>7901</v>
      </c>
    </row>
    <row r="4994" spans="1:5" x14ac:dyDescent="0.25">
      <c r="A4994">
        <v>50000268</v>
      </c>
      <c r="B4994" t="s">
        <v>7902</v>
      </c>
      <c r="C4994" t="s">
        <v>7903</v>
      </c>
      <c r="D4994" t="s">
        <v>7903</v>
      </c>
      <c r="E4994" t="s">
        <v>7902</v>
      </c>
    </row>
    <row r="4995" spans="1:5" x14ac:dyDescent="0.25">
      <c r="A4995">
        <v>50000270</v>
      </c>
      <c r="B4995" t="s">
        <v>4783</v>
      </c>
      <c r="C4995" t="s">
        <v>7904</v>
      </c>
      <c r="D4995" t="s">
        <v>7904</v>
      </c>
      <c r="E4995" t="s">
        <v>4783</v>
      </c>
    </row>
    <row r="4996" spans="1:5" x14ac:dyDescent="0.25">
      <c r="A4996">
        <v>50000271</v>
      </c>
      <c r="B4996" t="s">
        <v>7692</v>
      </c>
      <c r="C4996" t="s">
        <v>7694</v>
      </c>
      <c r="D4996" t="s">
        <v>7694</v>
      </c>
      <c r="E4996" t="s">
        <v>7692</v>
      </c>
    </row>
    <row r="4997" spans="1:5" x14ac:dyDescent="0.25">
      <c r="A4997">
        <v>50000272</v>
      </c>
      <c r="B4997" t="s">
        <v>7905</v>
      </c>
      <c r="C4997" t="s">
        <v>7905</v>
      </c>
      <c r="D4997" t="s">
        <v>7905</v>
      </c>
      <c r="E4997" t="s">
        <v>7905</v>
      </c>
    </row>
    <row r="4998" spans="1:5" x14ac:dyDescent="0.25">
      <c r="A4998">
        <v>50000273</v>
      </c>
      <c r="B4998" t="s">
        <v>4785</v>
      </c>
      <c r="C4998" t="s">
        <v>7696</v>
      </c>
      <c r="D4998" t="s">
        <v>7696</v>
      </c>
      <c r="E4998" t="s">
        <v>4785</v>
      </c>
    </row>
    <row r="4999" spans="1:5" x14ac:dyDescent="0.25">
      <c r="A4999">
        <v>50000274</v>
      </c>
      <c r="B4999" t="s">
        <v>4788</v>
      </c>
      <c r="C4999" t="s">
        <v>470</v>
      </c>
      <c r="D4999" t="s">
        <v>470</v>
      </c>
      <c r="E4999" t="s">
        <v>4788</v>
      </c>
    </row>
    <row r="5000" spans="1:5" x14ac:dyDescent="0.25">
      <c r="A5000">
        <v>50000275</v>
      </c>
      <c r="B5000" t="s">
        <v>4787</v>
      </c>
      <c r="C5000" t="s">
        <v>514</v>
      </c>
      <c r="D5000" t="s">
        <v>514</v>
      </c>
      <c r="E5000" t="s">
        <v>4787</v>
      </c>
    </row>
    <row r="5001" spans="1:5" x14ac:dyDescent="0.25">
      <c r="A5001">
        <v>50000276</v>
      </c>
      <c r="B5001" t="s">
        <v>4786</v>
      </c>
      <c r="C5001" t="s">
        <v>514</v>
      </c>
      <c r="D5001" t="s">
        <v>514</v>
      </c>
      <c r="E5001" t="s">
        <v>4786</v>
      </c>
    </row>
    <row r="5002" spans="1:5" x14ac:dyDescent="0.25">
      <c r="A5002">
        <v>50000277</v>
      </c>
      <c r="B5002" t="s">
        <v>4903</v>
      </c>
      <c r="C5002" t="s">
        <v>7906</v>
      </c>
      <c r="D5002" t="s">
        <v>7906</v>
      </c>
      <c r="E5002" t="s">
        <v>4903</v>
      </c>
    </row>
    <row r="5003" spans="1:5" x14ac:dyDescent="0.25">
      <c r="A5003">
        <v>50000278</v>
      </c>
      <c r="B5003" t="s">
        <v>4901</v>
      </c>
      <c r="C5003" t="s">
        <v>7906</v>
      </c>
      <c r="D5003" t="s">
        <v>7906</v>
      </c>
      <c r="E5003" t="s">
        <v>4901</v>
      </c>
    </row>
    <row r="5004" spans="1:5" x14ac:dyDescent="0.25">
      <c r="A5004">
        <v>50000279</v>
      </c>
      <c r="B5004" t="s">
        <v>4899</v>
      </c>
      <c r="C5004" t="s">
        <v>7907</v>
      </c>
      <c r="D5004" t="s">
        <v>7907</v>
      </c>
      <c r="E5004" t="s">
        <v>4899</v>
      </c>
    </row>
    <row r="5005" spans="1:5" x14ac:dyDescent="0.25">
      <c r="A5005">
        <v>50000280</v>
      </c>
      <c r="B5005" t="s">
        <v>7908</v>
      </c>
      <c r="C5005" t="s">
        <v>7909</v>
      </c>
      <c r="D5005" t="s">
        <v>7909</v>
      </c>
      <c r="E5005" t="s">
        <v>7908</v>
      </c>
    </row>
    <row r="5006" spans="1:5" x14ac:dyDescent="0.25">
      <c r="A5006">
        <v>50000281</v>
      </c>
      <c r="B5006" t="s">
        <v>7910</v>
      </c>
      <c r="C5006" t="s">
        <v>7911</v>
      </c>
      <c r="D5006" t="s">
        <v>7911</v>
      </c>
      <c r="E5006" t="s">
        <v>7910</v>
      </c>
    </row>
    <row r="5007" spans="1:5" x14ac:dyDescent="0.25">
      <c r="A5007">
        <v>50000282</v>
      </c>
      <c r="B5007" t="s">
        <v>7912</v>
      </c>
      <c r="C5007" t="s">
        <v>4915</v>
      </c>
      <c r="D5007" t="s">
        <v>4915</v>
      </c>
      <c r="E5007" t="s">
        <v>7912</v>
      </c>
    </row>
    <row r="5008" spans="1:5" x14ac:dyDescent="0.25">
      <c r="A5008">
        <v>50000283</v>
      </c>
      <c r="B5008" t="s">
        <v>4916</v>
      </c>
      <c r="C5008" t="s">
        <v>7913</v>
      </c>
      <c r="D5008" t="s">
        <v>7913</v>
      </c>
      <c r="E5008" t="s">
        <v>4916</v>
      </c>
    </row>
    <row r="5009" spans="1:5" x14ac:dyDescent="0.25">
      <c r="A5009">
        <v>50000284</v>
      </c>
      <c r="B5009" t="s">
        <v>4918</v>
      </c>
      <c r="C5009" t="s">
        <v>4917</v>
      </c>
      <c r="D5009" t="s">
        <v>4917</v>
      </c>
      <c r="E5009" t="s">
        <v>4918</v>
      </c>
    </row>
    <row r="5010" spans="1:5" x14ac:dyDescent="0.25">
      <c r="A5010">
        <v>50000285</v>
      </c>
      <c r="B5010" t="s">
        <v>4862</v>
      </c>
      <c r="C5010" t="s">
        <v>4863</v>
      </c>
      <c r="D5010" t="s">
        <v>4863</v>
      </c>
      <c r="E5010" t="s">
        <v>4862</v>
      </c>
    </row>
    <row r="5011" spans="1:5" x14ac:dyDescent="0.25">
      <c r="A5011">
        <v>50000286</v>
      </c>
      <c r="B5011" t="s">
        <v>7914</v>
      </c>
      <c r="C5011" t="s">
        <v>7915</v>
      </c>
      <c r="D5011" t="s">
        <v>7915</v>
      </c>
      <c r="E5011" t="s">
        <v>7914</v>
      </c>
    </row>
    <row r="5012" spans="1:5" x14ac:dyDescent="0.25">
      <c r="A5012">
        <v>50000287</v>
      </c>
      <c r="B5012" t="s">
        <v>7916</v>
      </c>
      <c r="C5012" t="s">
        <v>7917</v>
      </c>
      <c r="D5012" t="s">
        <v>7917</v>
      </c>
      <c r="E5012" t="s">
        <v>7916</v>
      </c>
    </row>
    <row r="5013" spans="1:5" x14ac:dyDescent="0.25">
      <c r="A5013">
        <v>50000288</v>
      </c>
      <c r="B5013" t="s">
        <v>4910</v>
      </c>
      <c r="C5013" t="s">
        <v>4911</v>
      </c>
      <c r="D5013" t="s">
        <v>4911</v>
      </c>
      <c r="E5013" t="s">
        <v>4910</v>
      </c>
    </row>
    <row r="5014" spans="1:5" x14ac:dyDescent="0.25">
      <c r="A5014">
        <v>50000289</v>
      </c>
      <c r="B5014" t="s">
        <v>7918</v>
      </c>
      <c r="C5014" t="s">
        <v>7812</v>
      </c>
      <c r="D5014" t="s">
        <v>7812</v>
      </c>
      <c r="E5014" t="s">
        <v>7918</v>
      </c>
    </row>
    <row r="5015" spans="1:5" x14ac:dyDescent="0.25">
      <c r="A5015">
        <v>50000290</v>
      </c>
      <c r="B5015" t="s">
        <v>7918</v>
      </c>
      <c r="C5015" t="s">
        <v>7812</v>
      </c>
      <c r="D5015" t="s">
        <v>7812</v>
      </c>
      <c r="E5015" t="s">
        <v>7918</v>
      </c>
    </row>
    <row r="5016" spans="1:5" x14ac:dyDescent="0.25">
      <c r="A5016">
        <v>50000291</v>
      </c>
      <c r="B5016" t="s">
        <v>7919</v>
      </c>
      <c r="C5016" t="s">
        <v>4913</v>
      </c>
      <c r="D5016" t="s">
        <v>4913</v>
      </c>
      <c r="E5016" t="s">
        <v>7919</v>
      </c>
    </row>
    <row r="5017" spans="1:5" x14ac:dyDescent="0.25">
      <c r="A5017">
        <v>50000292</v>
      </c>
      <c r="B5017" t="s">
        <v>7920</v>
      </c>
      <c r="C5017" t="s">
        <v>7768</v>
      </c>
      <c r="D5017" t="s">
        <v>7768</v>
      </c>
      <c r="E5017" t="s">
        <v>7920</v>
      </c>
    </row>
    <row r="5018" spans="1:5" x14ac:dyDescent="0.25">
      <c r="A5018">
        <v>50000293</v>
      </c>
      <c r="B5018" t="s">
        <v>4768</v>
      </c>
      <c r="C5018" t="s">
        <v>7764</v>
      </c>
      <c r="D5018" t="s">
        <v>7764</v>
      </c>
      <c r="E5018" t="s">
        <v>4768</v>
      </c>
    </row>
    <row r="5019" spans="1:5" x14ac:dyDescent="0.25">
      <c r="A5019">
        <v>50000294</v>
      </c>
      <c r="B5019" t="s">
        <v>7921</v>
      </c>
      <c r="C5019" t="s">
        <v>7771</v>
      </c>
      <c r="D5019" t="s">
        <v>7771</v>
      </c>
      <c r="E5019" t="s">
        <v>7921</v>
      </c>
    </row>
    <row r="5020" spans="1:5" x14ac:dyDescent="0.25">
      <c r="A5020">
        <v>50000295</v>
      </c>
      <c r="B5020" t="s">
        <v>4919</v>
      </c>
      <c r="C5020" t="s">
        <v>7922</v>
      </c>
      <c r="D5020" t="s">
        <v>7922</v>
      </c>
      <c r="E5020" t="s">
        <v>4919</v>
      </c>
    </row>
    <row r="5021" spans="1:5" x14ac:dyDescent="0.25">
      <c r="A5021">
        <v>50000296</v>
      </c>
      <c r="B5021" t="s">
        <v>7791</v>
      </c>
      <c r="C5021" t="s">
        <v>7792</v>
      </c>
      <c r="D5021" t="s">
        <v>7792</v>
      </c>
      <c r="E5021" t="s">
        <v>7791</v>
      </c>
    </row>
    <row r="5022" spans="1:5" x14ac:dyDescent="0.25">
      <c r="A5022">
        <v>50000297</v>
      </c>
      <c r="B5022" t="s">
        <v>7923</v>
      </c>
      <c r="C5022" t="s">
        <v>7924</v>
      </c>
      <c r="D5022" t="s">
        <v>7924</v>
      </c>
      <c r="E5022" t="s">
        <v>7923</v>
      </c>
    </row>
    <row r="5023" spans="1:5" x14ac:dyDescent="0.25">
      <c r="A5023">
        <v>50000298</v>
      </c>
      <c r="B5023" t="s">
        <v>4923</v>
      </c>
      <c r="C5023" t="s">
        <v>4924</v>
      </c>
      <c r="D5023" t="s">
        <v>4924</v>
      </c>
      <c r="E5023" t="s">
        <v>4923</v>
      </c>
    </row>
    <row r="5024" spans="1:5" x14ac:dyDescent="0.25">
      <c r="A5024">
        <v>50000299</v>
      </c>
      <c r="B5024" t="s">
        <v>7714</v>
      </c>
      <c r="C5024" t="s">
        <v>4846</v>
      </c>
      <c r="D5024" t="s">
        <v>4846</v>
      </c>
      <c r="E5024" t="s">
        <v>7714</v>
      </c>
    </row>
    <row r="5025" spans="1:5" x14ac:dyDescent="0.25">
      <c r="A5025">
        <v>50000300</v>
      </c>
      <c r="B5025" t="s">
        <v>7925</v>
      </c>
      <c r="C5025" t="s">
        <v>4870</v>
      </c>
      <c r="D5025" t="s">
        <v>4870</v>
      </c>
      <c r="E5025" t="s">
        <v>7925</v>
      </c>
    </row>
    <row r="5026" spans="1:5" x14ac:dyDescent="0.25">
      <c r="A5026">
        <v>50000301</v>
      </c>
      <c r="B5026" t="s">
        <v>4931</v>
      </c>
      <c r="C5026" t="s">
        <v>4932</v>
      </c>
      <c r="D5026" t="s">
        <v>4932</v>
      </c>
      <c r="E5026" t="s">
        <v>4931</v>
      </c>
    </row>
    <row r="5027" spans="1:5" x14ac:dyDescent="0.25">
      <c r="A5027">
        <v>50000302</v>
      </c>
      <c r="B5027" t="s">
        <v>7926</v>
      </c>
      <c r="C5027" t="s">
        <v>7785</v>
      </c>
      <c r="D5027" t="s">
        <v>7785</v>
      </c>
      <c r="E5027" t="s">
        <v>7926</v>
      </c>
    </row>
    <row r="5028" spans="1:5" x14ac:dyDescent="0.25">
      <c r="A5028">
        <v>50000303</v>
      </c>
      <c r="B5028" t="s">
        <v>7927</v>
      </c>
      <c r="C5028" t="s">
        <v>7768</v>
      </c>
      <c r="D5028" t="s">
        <v>7768</v>
      </c>
      <c r="E5028" t="s">
        <v>7927</v>
      </c>
    </row>
    <row r="5029" spans="1:5" x14ac:dyDescent="0.25">
      <c r="A5029">
        <v>50000304</v>
      </c>
      <c r="B5029" t="s">
        <v>7928</v>
      </c>
      <c r="C5029" t="s">
        <v>7764</v>
      </c>
      <c r="D5029" t="s">
        <v>7764</v>
      </c>
      <c r="E5029" t="s">
        <v>7928</v>
      </c>
    </row>
    <row r="5030" spans="1:5" x14ac:dyDescent="0.25">
      <c r="A5030">
        <v>50000305</v>
      </c>
      <c r="B5030" t="s">
        <v>7929</v>
      </c>
      <c r="C5030" t="s">
        <v>7771</v>
      </c>
      <c r="D5030" t="s">
        <v>7771</v>
      </c>
      <c r="E5030" t="s">
        <v>7929</v>
      </c>
    </row>
    <row r="5031" spans="1:5" x14ac:dyDescent="0.25">
      <c r="A5031">
        <v>50000306</v>
      </c>
      <c r="B5031" t="s">
        <v>4893</v>
      </c>
      <c r="C5031" t="s">
        <v>4894</v>
      </c>
      <c r="D5031" t="s">
        <v>4894</v>
      </c>
      <c r="E5031" t="s">
        <v>4893</v>
      </c>
    </row>
    <row r="5032" spans="1:5" x14ac:dyDescent="0.25">
      <c r="A5032">
        <v>50000307</v>
      </c>
      <c r="B5032" t="s">
        <v>7890</v>
      </c>
      <c r="C5032" t="s">
        <v>7812</v>
      </c>
      <c r="D5032" t="s">
        <v>7812</v>
      </c>
      <c r="E5032" t="s">
        <v>7890</v>
      </c>
    </row>
    <row r="5033" spans="1:5" x14ac:dyDescent="0.25">
      <c r="A5033">
        <v>50000308</v>
      </c>
      <c r="B5033" t="s">
        <v>4933</v>
      </c>
      <c r="C5033" t="s">
        <v>4934</v>
      </c>
      <c r="D5033" t="s">
        <v>4934</v>
      </c>
      <c r="E5033" t="s">
        <v>4933</v>
      </c>
    </row>
    <row r="5034" spans="1:5" x14ac:dyDescent="0.25">
      <c r="A5034">
        <v>50000309</v>
      </c>
      <c r="B5034" t="s">
        <v>4935</v>
      </c>
      <c r="C5034" t="s">
        <v>4936</v>
      </c>
      <c r="D5034" t="s">
        <v>4936</v>
      </c>
      <c r="E5034" t="s">
        <v>4935</v>
      </c>
    </row>
    <row r="5035" spans="1:5" x14ac:dyDescent="0.25">
      <c r="A5035">
        <v>50500001</v>
      </c>
      <c r="B5035" t="s">
        <v>7930</v>
      </c>
      <c r="C5035" t="s">
        <v>7930</v>
      </c>
      <c r="D5035" t="s">
        <v>7930</v>
      </c>
      <c r="E5035" t="s">
        <v>7930</v>
      </c>
    </row>
    <row r="5036" spans="1:5" x14ac:dyDescent="0.25">
      <c r="A5036">
        <v>50500002</v>
      </c>
      <c r="B5036" t="s">
        <v>4943</v>
      </c>
      <c r="C5036" t="s">
        <v>7931</v>
      </c>
      <c r="D5036" t="s">
        <v>7931</v>
      </c>
  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    </c>
      <c r="D5037" t="s">
        <v>7932</v>
      </c>
      <c r="E5037" t="s">
        <v>4945</v>
      </c>
    </row>
    <row r="5038" spans="1:5" x14ac:dyDescent="0.25">
      <c r="A5038">
        <v>50500004</v>
      </c>
      <c r="B5038" t="s">
        <v>4947</v>
      </c>
      <c r="C5038" t="s">
        <v>7932</v>
      </c>
      <c r="D5038" t="s">
        <v>7932</v>
      </c>
      <c r="E5038" t="s">
        <v>4947</v>
      </c>
    </row>
    <row r="5039" spans="1:5" x14ac:dyDescent="0.25">
      <c r="A5039">
        <v>50500005</v>
      </c>
      <c r="B5039" t="s">
        <v>7933</v>
      </c>
      <c r="C5039" t="s">
        <v>4950</v>
      </c>
      <c r="D5039" t="s">
        <v>4950</v>
      </c>
      <c r="E5039" t="s">
        <v>7933</v>
      </c>
    </row>
    <row r="5040" spans="1:5" x14ac:dyDescent="0.25">
      <c r="A5040">
        <v>50500006</v>
      </c>
      <c r="B5040" t="s">
        <v>4961</v>
      </c>
      <c r="C5040" t="s">
        <v>4956</v>
      </c>
      <c r="D5040" t="s">
        <v>4956</v>
      </c>
      <c r="E5040" t="s">
        <v>4961</v>
      </c>
    </row>
    <row r="5041" spans="1:5" x14ac:dyDescent="0.25">
      <c r="A5041">
        <v>50500007</v>
      </c>
      <c r="B5041" t="s">
        <v>4962</v>
      </c>
      <c r="C5041" t="s">
        <v>4963</v>
      </c>
      <c r="D5041" t="s">
        <v>4963</v>
      </c>
      <c r="E5041" t="s">
        <v>4962</v>
      </c>
    </row>
    <row r="5042" spans="1:5" x14ac:dyDescent="0.25">
      <c r="A5042">
        <v>50500008</v>
      </c>
      <c r="B5042" t="s">
        <v>4965</v>
      </c>
      <c r="C5042" t="s">
        <v>7934</v>
      </c>
      <c r="D5042" t="s">
        <v>7934</v>
      </c>
      <c r="E5042" t="s">
        <v>4965</v>
      </c>
    </row>
    <row r="5043" spans="1:5" x14ac:dyDescent="0.25">
      <c r="A5043">
        <v>50500009</v>
      </c>
      <c r="B5043" t="s">
        <v>4967</v>
      </c>
      <c r="C5043" t="s">
        <v>7935</v>
      </c>
      <c r="D5043" t="s">
        <v>7935</v>
      </c>
      <c r="E5043" t="s">
        <v>4967</v>
      </c>
    </row>
    <row r="5044" spans="1:5" x14ac:dyDescent="0.25">
      <c r="A5044">
        <v>50500010</v>
      </c>
      <c r="B5044" t="s">
        <v>4969</v>
      </c>
      <c r="C5044" t="s">
        <v>4970</v>
      </c>
      <c r="D5044" t="s">
        <v>4970</v>
      </c>
      <c r="E5044" t="s">
        <v>4969</v>
      </c>
    </row>
    <row r="5045" spans="1:5" x14ac:dyDescent="0.25">
      <c r="A5045">
        <v>50500011</v>
      </c>
      <c r="B5045" t="s">
        <v>7936</v>
      </c>
      <c r="C5045" t="s">
        <v>7937</v>
      </c>
      <c r="D5045" t="s">
        <v>7937</v>
      </c>
      <c r="E5045" t="s">
        <v>7936</v>
      </c>
    </row>
    <row r="5046" spans="1:5" x14ac:dyDescent="0.25">
      <c r="A5046">
        <v>50500012</v>
      </c>
      <c r="B5046" t="s">
        <v>4953</v>
      </c>
      <c r="C5046" t="s">
        <v>4954</v>
      </c>
      <c r="D5046" t="s">
        <v>4954</v>
      </c>
      <c r="E5046" t="s">
        <v>4953</v>
      </c>
    </row>
    <row r="5047" spans="1:5" x14ac:dyDescent="0.25">
      <c r="A5047">
        <v>50500013</v>
      </c>
      <c r="B5047" t="s">
        <v>4971</v>
      </c>
      <c r="C5047" t="s">
        <v>4972</v>
      </c>
      <c r="D5047" t="s">
        <v>4972</v>
      </c>
      <c r="E5047" t="s">
        <v>4971</v>
      </c>
    </row>
    <row r="5048" spans="1:5" x14ac:dyDescent="0.25">
      <c r="A5048">
        <v>50500014</v>
      </c>
      <c r="B5048" t="s">
        <v>4959</v>
      </c>
      <c r="C5048" t="s">
        <v>7938</v>
      </c>
      <c r="D5048" t="s">
        <v>7938</v>
      </c>
      <c r="E5048" t="s">
        <v>4959</v>
      </c>
    </row>
    <row r="5049" spans="1:5" x14ac:dyDescent="0.25">
      <c r="A5049">
        <v>50500015</v>
      </c>
      <c r="B5049" t="s">
        <v>4957</v>
      </c>
      <c r="C5049" t="s">
        <v>7939</v>
      </c>
      <c r="D5049" t="s">
        <v>7939</v>
      </c>
      <c r="E5049" t="s">
        <v>4957</v>
      </c>
    </row>
    <row r="5050" spans="1:5" x14ac:dyDescent="0.25">
      <c r="A5050">
        <v>50500016</v>
      </c>
      <c r="B5050" t="s">
        <v>4955</v>
      </c>
      <c r="C5050" t="s">
        <v>7940</v>
      </c>
      <c r="D5050" t="s">
        <v>7940</v>
      </c>
      <c r="E5050" t="s">
        <v>4955</v>
      </c>
    </row>
    <row r="5051" spans="1:5" x14ac:dyDescent="0.25">
      <c r="A5051">
        <v>50500017</v>
      </c>
      <c r="B5051" t="s">
        <v>7941</v>
      </c>
      <c r="C5051" t="s">
        <v>4963</v>
      </c>
      <c r="D5051" t="s">
        <v>4963</v>
      </c>
      <c r="E5051" t="s">
        <v>7941</v>
      </c>
    </row>
    <row r="5052" spans="1:5" x14ac:dyDescent="0.25">
      <c r="A5052">
        <v>50500018</v>
      </c>
      <c r="B5052" t="s">
        <v>7942</v>
      </c>
      <c r="C5052" t="s">
        <v>4963</v>
      </c>
      <c r="D5052" t="s">
        <v>4963</v>
      </c>
      <c r="E5052" t="s">
        <v>7942</v>
      </c>
    </row>
    <row r="5053" spans="1:5" x14ac:dyDescent="0.25">
      <c r="A5053">
        <v>50500019</v>
      </c>
      <c r="B5053" t="s">
        <v>7943</v>
      </c>
      <c r="C5053" t="s">
        <v>7944</v>
      </c>
      <c r="D5053" t="s">
        <v>7944</v>
      </c>
      <c r="E5053" t="s">
        <v>7943</v>
      </c>
    </row>
    <row r="5054" spans="1:5" x14ac:dyDescent="0.25">
      <c r="A5054">
        <v>50500020</v>
      </c>
      <c r="B5054" t="s">
        <v>7945</v>
      </c>
      <c r="C5054" t="s">
        <v>7944</v>
      </c>
      <c r="D5054" t="s">
        <v>7944</v>
      </c>
      <c r="E5054" t="s">
        <v>7945</v>
      </c>
    </row>
    <row r="5055" spans="1:5" x14ac:dyDescent="0.25">
      <c r="A5055">
        <v>50500021</v>
      </c>
      <c r="B5055" t="s">
        <v>4973</v>
      </c>
      <c r="C5055" t="s">
        <v>4963</v>
      </c>
      <c r="D5055" t="s">
        <v>4963</v>
      </c>
      <c r="E5055" t="s">
        <v>4973</v>
      </c>
    </row>
    <row r="5056" spans="1:5" x14ac:dyDescent="0.25">
      <c r="A5056">
        <v>50500022</v>
      </c>
      <c r="B5056" t="s">
        <v>4973</v>
      </c>
      <c r="C5056" t="s">
        <v>4963</v>
      </c>
      <c r="D5056" t="s">
        <v>4963</v>
      </c>
      <c r="E5056" t="s">
        <v>4973</v>
      </c>
    </row>
    <row r="5057" spans="1:5" x14ac:dyDescent="0.25">
      <c r="A5057">
        <v>50500023</v>
      </c>
      <c r="B5057" t="s">
        <v>7946</v>
      </c>
      <c r="C5057" t="s">
        <v>7947</v>
      </c>
      <c r="D5057" t="s">
        <v>7947</v>
      </c>
      <c r="E5057" t="s">
        <v>7946</v>
      </c>
    </row>
    <row r="5058" spans="1:5" x14ac:dyDescent="0.25">
      <c r="A5058">
        <v>50500024</v>
      </c>
      <c r="B5058" t="s">
        <v>7948</v>
      </c>
      <c r="C5058" t="s">
        <v>7949</v>
      </c>
      <c r="D5058" t="s">
        <v>7949</v>
      </c>
      <c r="E5058" t="s">
        <v>7948</v>
      </c>
    </row>
    <row r="5059" spans="1:5" x14ac:dyDescent="0.25">
      <c r="A5059">
        <v>50500025</v>
      </c>
      <c r="B5059" t="s">
        <v>7950</v>
      </c>
      <c r="C5059" t="s">
        <v>7951</v>
      </c>
      <c r="D5059" t="s">
        <v>7951</v>
      </c>
      <c r="E5059" t="s">
        <v>7950</v>
      </c>
    </row>
    <row r="5060" spans="1:5" x14ac:dyDescent="0.25">
      <c r="A5060">
        <v>50500026</v>
      </c>
      <c r="B5060" t="s">
        <v>7952</v>
      </c>
      <c r="C5060" t="s">
        <v>7953</v>
      </c>
      <c r="D5060" t="s">
        <v>7953</v>
      </c>
      <c r="E5060" t="s">
        <v>7952</v>
      </c>
    </row>
    <row r="5061" spans="1:5" x14ac:dyDescent="0.25">
      <c r="A5061">
        <v>50500027</v>
      </c>
      <c r="B5061" t="s">
        <v>7941</v>
      </c>
      <c r="C5061" t="s">
        <v>4963</v>
      </c>
      <c r="D5061" t="s">
        <v>4963</v>
      </c>
      <c r="E5061" t="s">
        <v>7941</v>
      </c>
    </row>
    <row r="5062" spans="1:5" x14ac:dyDescent="0.25">
      <c r="A5062">
        <v>50500028</v>
      </c>
      <c r="B5062" t="s">
        <v>4961</v>
      </c>
      <c r="C5062" t="s">
        <v>4956</v>
      </c>
      <c r="D5062" t="s">
        <v>4956</v>
      </c>
      <c r="E5062" t="s">
        <v>4961</v>
      </c>
    </row>
    <row r="5063" spans="1:5" x14ac:dyDescent="0.25">
      <c r="A5063">
        <v>50500029</v>
      </c>
      <c r="B5063" t="s">
        <v>7954</v>
      </c>
      <c r="C5063" t="s">
        <v>7955</v>
      </c>
      <c r="D5063" t="s">
        <v>7955</v>
      </c>
      <c r="E5063" t="s">
        <v>7954</v>
      </c>
    </row>
    <row r="5064" spans="1:5" x14ac:dyDescent="0.25">
      <c r="A5064">
        <v>50900001</v>
      </c>
      <c r="B5064" t="s">
        <v>7956</v>
      </c>
      <c r="C5064" t="s">
        <v>7957</v>
      </c>
      <c r="D5064" t="s">
        <v>7957</v>
      </c>
      <c r="E5064" t="s">
        <v>7956</v>
      </c>
    </row>
    <row r="5065" spans="1:5" x14ac:dyDescent="0.25">
      <c r="A5065">
        <v>50900002</v>
      </c>
      <c r="B5065" t="s">
        <v>7958</v>
      </c>
      <c r="C5065" t="s">
        <v>7959</v>
      </c>
      <c r="D5065" t="s">
        <v>7959</v>
      </c>
      <c r="E5065" t="s">
        <v>7958</v>
      </c>
    </row>
    <row r="5066" spans="1:5" x14ac:dyDescent="0.25">
      <c r="A5066">
        <v>50900003</v>
      </c>
      <c r="B5066" t="s">
        <v>7960</v>
      </c>
      <c r="C5066" t="s">
        <v>7959</v>
      </c>
      <c r="D5066" t="s">
        <v>7959</v>
      </c>
      <c r="E5066" t="s">
        <v>7960</v>
      </c>
    </row>
    <row r="5067" spans="1:5" x14ac:dyDescent="0.25">
      <c r="A5067">
        <v>50900004</v>
      </c>
      <c r="B5067" t="s">
        <v>4982</v>
      </c>
      <c r="C5067" t="s">
        <v>7961</v>
      </c>
      <c r="D5067" t="s">
        <v>7961</v>
      </c>
      <c r="E5067" t="s">
        <v>4982</v>
      </c>
    </row>
    <row r="5068" spans="1:5" x14ac:dyDescent="0.25">
      <c r="A5068">
        <v>51000001</v>
      </c>
      <c r="B5068" t="s">
        <v>7962</v>
      </c>
      <c r="C5068" t="s">
        <v>7963</v>
      </c>
      <c r="D5068" t="s">
        <v>7963</v>
      </c>
      <c r="E5068" t="s">
        <v>7962</v>
      </c>
    </row>
    <row r="5069" spans="1:5" x14ac:dyDescent="0.25">
      <c r="A5069">
        <v>51000002</v>
      </c>
      <c r="B5069" t="s">
        <v>7964</v>
      </c>
      <c r="C5069" t="s">
        <v>7965</v>
      </c>
      <c r="D5069" t="s">
        <v>7965</v>
      </c>
      <c r="E5069" t="s">
        <v>7964</v>
      </c>
    </row>
    <row r="5070" spans="1:5" x14ac:dyDescent="0.25">
      <c r="A5070">
        <v>51000003</v>
      </c>
      <c r="B5070" t="s">
        <v>7966</v>
      </c>
      <c r="C5070" t="s">
        <v>7967</v>
      </c>
      <c r="D5070" t="s">
        <v>7967</v>
      </c>
      <c r="E5070" t="s">
        <v>7966</v>
      </c>
    </row>
    <row r="5071" spans="1:5" x14ac:dyDescent="0.25">
      <c r="A5071">
        <v>51000004</v>
      </c>
      <c r="B5071" t="s">
        <v>4996</v>
      </c>
      <c r="C5071" t="s">
        <v>7967</v>
      </c>
      <c r="D5071" t="s">
        <v>7967</v>
      </c>
      <c r="E5071" t="s">
        <v>4996</v>
      </c>
    </row>
    <row r="5072" spans="1:5" x14ac:dyDescent="0.25">
      <c r="A5072">
        <v>51000005</v>
      </c>
      <c r="B5072" t="s">
        <v>4998</v>
      </c>
      <c r="C5072" t="s">
        <v>7967</v>
      </c>
      <c r="D5072" t="s">
        <v>7967</v>
      </c>
      <c r="E5072" t="s">
        <v>4998</v>
      </c>
    </row>
    <row r="5073" spans="1:5" x14ac:dyDescent="0.25">
      <c r="A5073">
        <v>51000006</v>
      </c>
      <c r="B5073" t="s">
        <v>5000</v>
      </c>
      <c r="C5073" t="s">
        <v>7967</v>
      </c>
      <c r="D5073" t="s">
        <v>7967</v>
      </c>
      <c r="E5073" t="s">
        <v>5000</v>
      </c>
    </row>
    <row r="5074" spans="1:5" x14ac:dyDescent="0.25">
      <c r="A5074">
        <v>51000007</v>
      </c>
      <c r="B5074" t="s">
        <v>5005</v>
      </c>
      <c r="C5074" t="s">
        <v>5006</v>
      </c>
      <c r="D5074" t="s">
        <v>5006</v>
      </c>
      <c r="E5074" t="s">
        <v>5005</v>
      </c>
    </row>
    <row r="5075" spans="1:5" x14ac:dyDescent="0.25">
      <c r="A5075">
        <v>51000008</v>
      </c>
      <c r="B5075" t="s">
        <v>5007</v>
      </c>
      <c r="C5075" t="s">
        <v>5008</v>
      </c>
      <c r="D5075" t="s">
        <v>5008</v>
      </c>
      <c r="E5075" t="s">
        <v>5007</v>
      </c>
    </row>
    <row r="5076" spans="1:5" x14ac:dyDescent="0.25">
      <c r="A5076">
        <v>51000009</v>
      </c>
      <c r="B5076" t="s">
        <v>4680</v>
      </c>
      <c r="C5076" t="s">
        <v>7968</v>
      </c>
      <c r="D5076" t="s">
        <v>7968</v>
      </c>
      <c r="E5076" t="s">
        <v>4680</v>
      </c>
    </row>
    <row r="5077" spans="1:5" x14ac:dyDescent="0.25">
      <c r="A5077">
        <v>51000010</v>
      </c>
      <c r="B5077" t="s">
        <v>7969</v>
      </c>
      <c r="C5077" t="s">
        <v>5008</v>
      </c>
      <c r="D5077" t="s">
        <v>5008</v>
      </c>
      <c r="E5077" t="s">
        <v>7969</v>
      </c>
    </row>
    <row r="5078" spans="1:5" x14ac:dyDescent="0.25">
      <c r="A5078">
        <v>51000011</v>
      </c>
      <c r="B5078" t="s">
        <v>7970</v>
      </c>
      <c r="C5078" t="s">
        <v>5008</v>
      </c>
      <c r="D5078" t="s">
        <v>5008</v>
      </c>
      <c r="E5078" t="s">
        <v>7970</v>
      </c>
    </row>
    <row r="5079" spans="1:5" x14ac:dyDescent="0.25">
      <c r="A5079">
        <v>51000012</v>
      </c>
      <c r="B5079" t="s">
        <v>7971</v>
      </c>
      <c r="C5079" t="s">
        <v>5008</v>
      </c>
      <c r="D5079" t="s">
        <v>5008</v>
      </c>
      <c r="E5079" t="s">
        <v>7971</v>
      </c>
    </row>
    <row r="5080" spans="1:5" x14ac:dyDescent="0.25">
      <c r="A5080">
        <v>51000014</v>
      </c>
      <c r="B5080" t="s">
        <v>7972</v>
      </c>
      <c r="C5080" t="s">
        <v>7973</v>
      </c>
      <c r="D5080" t="s">
        <v>7973</v>
      </c>
      <c r="E5080" t="s">
        <v>7972</v>
      </c>
    </row>
    <row r="5081" spans="1:5" x14ac:dyDescent="0.25">
      <c r="A5081">
        <v>51000015</v>
      </c>
      <c r="B5081" t="s">
        <v>7974</v>
      </c>
      <c r="C5081" t="s">
        <v>7973</v>
      </c>
      <c r="D5081" t="s">
        <v>7973</v>
      </c>
      <c r="E5081" t="s">
        <v>7974</v>
      </c>
    </row>
    <row r="5082" spans="1:5" x14ac:dyDescent="0.25">
      <c r="A5082">
        <v>51000016</v>
      </c>
      <c r="B5082" t="s">
        <v>5009</v>
      </c>
      <c r="C5082" t="s">
        <v>5010</v>
      </c>
      <c r="D5082" t="s">
        <v>5010</v>
      </c>
      <c r="E5082" t="s">
        <v>5009</v>
      </c>
    </row>
    <row r="5083" spans="1:5" x14ac:dyDescent="0.25">
      <c r="A5083">
        <v>51000017</v>
      </c>
      <c r="B5083" t="s">
        <v>7975</v>
      </c>
      <c r="C5083" t="s">
        <v>7976</v>
      </c>
      <c r="D5083" t="s">
        <v>7976</v>
      </c>
      <c r="E5083" t="s">
        <v>7975</v>
      </c>
    </row>
    <row r="5084" spans="1:5" x14ac:dyDescent="0.25">
      <c r="A5084">
        <v>51000018</v>
      </c>
      <c r="B5084" t="s">
        <v>7977</v>
      </c>
      <c r="C5084" t="s">
        <v>7978</v>
      </c>
      <c r="D5084" t="s">
        <v>7978</v>
      </c>
      <c r="E5084" t="s">
        <v>7977</v>
      </c>
    </row>
    <row r="5085" spans="1:5" x14ac:dyDescent="0.25">
      <c r="A5085">
        <v>51000019</v>
      </c>
      <c r="B5085" t="s">
        <v>7979</v>
      </c>
      <c r="C5085" t="s">
        <v>7980</v>
      </c>
      <c r="D5085" t="s">
        <v>7980</v>
      </c>
      <c r="E5085" t="s">
        <v>7979</v>
      </c>
    </row>
    <row r="5086" spans="1:5" x14ac:dyDescent="0.25">
      <c r="A5086">
        <v>51000023</v>
      </c>
      <c r="B5086" t="s">
        <v>7981</v>
      </c>
      <c r="C5086" t="s">
        <v>7982</v>
      </c>
      <c r="D5086" t="s">
        <v>7982</v>
      </c>
      <c r="E5086" t="s">
        <v>7981</v>
      </c>
    </row>
    <row r="5087" spans="1:5" x14ac:dyDescent="0.25">
      <c r="A5087">
        <v>51000024</v>
      </c>
      <c r="B5087" t="s">
        <v>7981</v>
      </c>
      <c r="C5087" t="s">
        <v>7982</v>
      </c>
      <c r="D5087" t="s">
        <v>7982</v>
      </c>
      <c r="E5087" t="s">
        <v>7981</v>
      </c>
    </row>
    <row r="5088" spans="1:5" x14ac:dyDescent="0.25">
      <c r="A5088">
        <v>51000025</v>
      </c>
      <c r="B5088" t="s">
        <v>7983</v>
      </c>
      <c r="C5088" t="s">
        <v>7984</v>
      </c>
      <c r="D5088" t="s">
        <v>7984</v>
      </c>
      <c r="E5088" t="s">
        <v>7983</v>
      </c>
    </row>
    <row r="5089" spans="1:5" x14ac:dyDescent="0.25">
      <c r="A5089">
        <v>51000026</v>
      </c>
      <c r="B5089" t="s">
        <v>4691</v>
      </c>
      <c r="C5089" t="s">
        <v>5008</v>
      </c>
      <c r="D5089" t="s">
        <v>5008</v>
      </c>
      <c r="E5089" t="s">
        <v>4691</v>
      </c>
    </row>
    <row r="5090" spans="1:5" x14ac:dyDescent="0.25">
      <c r="A5090">
        <v>51000027</v>
      </c>
      <c r="B5090" t="s">
        <v>4692</v>
      </c>
      <c r="C5090" t="s">
        <v>5008</v>
      </c>
      <c r="D5090" t="s">
        <v>5008</v>
      </c>
      <c r="E5090" t="s">
        <v>4692</v>
      </c>
    </row>
    <row r="5091" spans="1:5" x14ac:dyDescent="0.25">
      <c r="A5091">
        <v>51000028</v>
      </c>
      <c r="B5091" t="s">
        <v>7985</v>
      </c>
      <c r="C5091" t="s">
        <v>7986</v>
      </c>
      <c r="D5091" t="s">
        <v>7986</v>
      </c>
      <c r="E5091" t="s">
        <v>7985</v>
      </c>
    </row>
    <row r="5092" spans="1:5" x14ac:dyDescent="0.25">
      <c r="A5092">
        <v>51000029</v>
      </c>
      <c r="B5092" t="s">
        <v>7987</v>
      </c>
      <c r="C5092" t="s">
        <v>7988</v>
      </c>
      <c r="D5092" t="s">
        <v>7988</v>
      </c>
      <c r="E5092" t="s">
        <v>7987</v>
      </c>
    </row>
    <row r="5093" spans="1:5" x14ac:dyDescent="0.25">
      <c r="A5093">
        <v>51000030</v>
      </c>
      <c r="B5093" t="s">
        <v>5016</v>
      </c>
      <c r="C5093" t="s">
        <v>5017</v>
      </c>
      <c r="D5093" t="s">
        <v>5017</v>
      </c>
      <c r="E5093" t="s">
        <v>5016</v>
      </c>
    </row>
    <row r="5094" spans="1:5" x14ac:dyDescent="0.25">
      <c r="A5094">
        <v>51000031</v>
      </c>
      <c r="B5094" t="s">
        <v>7989</v>
      </c>
      <c r="C5094" t="s">
        <v>7990</v>
      </c>
      <c r="D5094" t="s">
        <v>7990</v>
      </c>
      <c r="E5094" t="s">
        <v>7989</v>
      </c>
    </row>
    <row r="5095" spans="1:5" x14ac:dyDescent="0.25">
      <c r="A5095">
        <v>51000034</v>
      </c>
      <c r="B5095" t="s">
        <v>7991</v>
      </c>
      <c r="C5095" t="s">
        <v>7991</v>
      </c>
      <c r="D5095" t="s">
        <v>7991</v>
      </c>
      <c r="E5095" t="s">
        <v>7991</v>
      </c>
    </row>
    <row r="5096" spans="1:5" x14ac:dyDescent="0.25">
      <c r="A5096">
        <v>51000035</v>
      </c>
      <c r="B5096" t="s">
        <v>7992</v>
      </c>
      <c r="C5096" t="s">
        <v>7992</v>
      </c>
      <c r="D5096" t="s">
        <v>7992</v>
      </c>
      <c r="E5096" t="s">
        <v>7992</v>
      </c>
    </row>
    <row r="5097" spans="1:5" x14ac:dyDescent="0.25">
      <c r="A5097">
        <v>51000036</v>
      </c>
      <c r="B5097" t="s">
        <v>7993</v>
      </c>
      <c r="C5097" t="s">
        <v>7994</v>
      </c>
      <c r="D5097" t="s">
        <v>7994</v>
      </c>
      <c r="E5097" t="s">
        <v>7993</v>
      </c>
    </row>
    <row r="5098" spans="1:5" x14ac:dyDescent="0.25">
      <c r="A5098">
        <v>51000037</v>
      </c>
      <c r="B5098" t="s">
        <v>5018</v>
      </c>
      <c r="C5098" t="s">
        <v>5019</v>
      </c>
      <c r="D5098" t="s">
        <v>5019</v>
      </c>
      <c r="E5098" t="s">
        <v>5018</v>
      </c>
    </row>
    <row r="5099" spans="1:5" x14ac:dyDescent="0.25">
      <c r="A5099">
        <v>51000038</v>
      </c>
      <c r="B5099" t="s">
        <v>7995</v>
      </c>
      <c r="C5099" t="s">
        <v>5017</v>
      </c>
      <c r="D5099" t="s">
        <v>5017</v>
      </c>
      <c r="E5099" t="s">
        <v>7995</v>
      </c>
    </row>
    <row r="5100" spans="1:5" x14ac:dyDescent="0.25">
      <c r="A5100">
        <v>51000039</v>
      </c>
      <c r="B5100" t="s">
        <v>5021</v>
      </c>
      <c r="C5100" t="s">
        <v>5008</v>
      </c>
      <c r="D5100" t="s">
        <v>5008</v>
      </c>
      <c r="E5100" t="s">
        <v>5021</v>
      </c>
    </row>
    <row r="5101" spans="1:5" x14ac:dyDescent="0.25">
      <c r="A5101">
        <v>51000040</v>
      </c>
      <c r="B5101" t="s">
        <v>5022</v>
      </c>
      <c r="C5101" t="s">
        <v>5008</v>
      </c>
      <c r="D5101" t="s">
        <v>5008</v>
      </c>
      <c r="E5101" t="s">
        <v>5022</v>
      </c>
    </row>
    <row r="5102" spans="1:5" x14ac:dyDescent="0.25">
      <c r="A5102">
        <v>52000003</v>
      </c>
      <c r="B5102" t="s">
        <v>7996</v>
      </c>
      <c r="C5102" t="s">
        <v>7997</v>
      </c>
      <c r="D5102" t="s">
        <v>7997</v>
      </c>
      <c r="E5102" t="s">
        <v>7996</v>
      </c>
    </row>
    <row r="5103" spans="1:5" x14ac:dyDescent="0.25">
      <c r="A5103">
        <v>52000004</v>
      </c>
      <c r="B5103" t="s">
        <v>7998</v>
      </c>
      <c r="C5103" t="s">
        <v>7997</v>
      </c>
      <c r="D5103" t="s">
        <v>7997</v>
      </c>
      <c r="E5103" t="s">
        <v>7998</v>
      </c>
    </row>
    <row r="5104" spans="1:5" x14ac:dyDescent="0.25">
      <c r="A5104">
        <v>52000005</v>
      </c>
      <c r="B5104" t="s">
        <v>7999</v>
      </c>
      <c r="C5104" t="s">
        <v>7997</v>
      </c>
      <c r="D5104" t="s">
        <v>7997</v>
      </c>
      <c r="E5104" t="s">
        <v>7999</v>
      </c>
    </row>
    <row r="5105" spans="1:5" x14ac:dyDescent="0.25">
      <c r="A5105">
        <v>52000006</v>
      </c>
      <c r="B5105" t="s">
        <v>7999</v>
      </c>
      <c r="C5105" t="s">
        <v>7997</v>
      </c>
      <c r="D5105" t="s">
        <v>7997</v>
      </c>
      <c r="E5105" t="s">
        <v>7999</v>
      </c>
    </row>
    <row r="5106" spans="1:5" x14ac:dyDescent="0.25">
      <c r="A5106">
        <v>52000008</v>
      </c>
      <c r="B5106" t="s">
        <v>8000</v>
      </c>
      <c r="C5106" t="s">
        <v>7997</v>
      </c>
      <c r="D5106" t="s">
        <v>7997</v>
      </c>
      <c r="E5106" t="s">
        <v>8000</v>
      </c>
    </row>
    <row r="5107" spans="1:5" x14ac:dyDescent="0.25">
      <c r="A5107">
        <v>52000009</v>
      </c>
      <c r="B5107" t="s">
        <v>7999</v>
      </c>
      <c r="C5107" t="s">
        <v>7997</v>
      </c>
      <c r="D5107" t="s">
        <v>7997</v>
      </c>
      <c r="E5107" t="s">
        <v>7999</v>
      </c>
    </row>
    <row r="5108" spans="1:5" x14ac:dyDescent="0.25">
      <c r="A5108">
        <v>52000021</v>
      </c>
      <c r="B5108" t="s">
        <v>8001</v>
      </c>
      <c r="C5108" t="s">
        <v>8002</v>
      </c>
      <c r="D5108" t="s">
        <v>8002</v>
      </c>
      <c r="E5108" t="s">
        <v>8001</v>
      </c>
    </row>
    <row r="5109" spans="1:5" x14ac:dyDescent="0.25">
      <c r="A5109">
        <v>52000022</v>
      </c>
      <c r="B5109" t="s">
        <v>8001</v>
      </c>
      <c r="C5109" t="s">
        <v>8003</v>
      </c>
      <c r="D5109" t="s">
        <v>8003</v>
      </c>
      <c r="E5109" t="s">
        <v>8001</v>
      </c>
    </row>
    <row r="5110" spans="1:5" x14ac:dyDescent="0.25">
      <c r="A5110">
        <v>52000023</v>
      </c>
      <c r="B5110" t="s">
        <v>8001</v>
      </c>
      <c r="C5110" t="s">
        <v>8003</v>
      </c>
      <c r="D5110" t="s">
        <v>8003</v>
      </c>
      <c r="E5110" t="s">
        <v>8001</v>
      </c>
    </row>
    <row r="5111" spans="1:5" x14ac:dyDescent="0.25">
      <c r="A5111">
        <v>52000024</v>
      </c>
      <c r="B5111" t="s">
        <v>8001</v>
      </c>
      <c r="C5111" t="s">
        <v>8002</v>
      </c>
      <c r="D5111" t="s">
        <v>8002</v>
      </c>
      <c r="E5111" t="s">
        <v>8001</v>
      </c>
    </row>
    <row r="5112" spans="1:5" x14ac:dyDescent="0.25">
      <c r="A5112">
        <v>52000025</v>
      </c>
      <c r="B5112" t="s">
        <v>8001</v>
      </c>
      <c r="C5112" t="s">
        <v>8002</v>
      </c>
      <c r="D5112" t="s">
        <v>8002</v>
      </c>
      <c r="E5112" t="s">
        <v>8001</v>
      </c>
    </row>
    <row r="5113" spans="1:5" x14ac:dyDescent="0.25">
      <c r="A5113">
        <v>52000028</v>
      </c>
      <c r="B5113" t="s">
        <v>5054</v>
      </c>
      <c r="C5113" t="s">
        <v>8004</v>
      </c>
      <c r="D5113" t="s">
        <v>8004</v>
      </c>
      <c r="E5113" t="s">
        <v>5054</v>
      </c>
    </row>
    <row r="5114" spans="1:5" x14ac:dyDescent="0.25">
      <c r="A5114">
        <v>52000029</v>
      </c>
      <c r="B5114" t="s">
        <v>5055</v>
      </c>
      <c r="C5114" t="s">
        <v>8004</v>
      </c>
      <c r="D5114" t="s">
        <v>8004</v>
      </c>
      <c r="E5114" t="s">
        <v>5055</v>
      </c>
    </row>
    <row r="5115" spans="1:5" x14ac:dyDescent="0.25">
      <c r="A5115">
        <v>52000030</v>
      </c>
      <c r="B5115" t="s">
        <v>5056</v>
      </c>
      <c r="C5115" t="s">
        <v>8004</v>
      </c>
      <c r="D5115" t="s">
        <v>8004</v>
      </c>
      <c r="E5115" t="s">
        <v>5056</v>
      </c>
    </row>
    <row r="5116" spans="1:5" x14ac:dyDescent="0.25">
      <c r="A5116">
        <v>52000031</v>
      </c>
      <c r="B5116" t="s">
        <v>8005</v>
      </c>
      <c r="C5116" t="s">
        <v>8006</v>
      </c>
      <c r="D5116" t="s">
        <v>8006</v>
      </c>
      <c r="E5116" t="s">
        <v>8005</v>
      </c>
    </row>
    <row r="5117" spans="1:5" x14ac:dyDescent="0.25">
      <c r="A5117">
        <v>52000032</v>
      </c>
      <c r="B5117" t="s">
        <v>8007</v>
      </c>
      <c r="C5117" t="s">
        <v>8008</v>
      </c>
      <c r="D5117" t="s">
        <v>8008</v>
      </c>
      <c r="E5117" t="s">
        <v>8007</v>
      </c>
    </row>
    <row r="5118" spans="1:5" x14ac:dyDescent="0.25">
      <c r="A5118">
        <v>52000033</v>
      </c>
      <c r="B5118" t="s">
        <v>8009</v>
      </c>
      <c r="C5118" t="s">
        <v>8010</v>
      </c>
      <c r="D5118" t="s">
        <v>8010</v>
      </c>
      <c r="E5118" t="s">
        <v>8009</v>
      </c>
    </row>
    <row r="5119" spans="1:5" x14ac:dyDescent="0.25">
      <c r="A5119">
        <v>52000034</v>
      </c>
      <c r="B5119" t="s">
        <v>8011</v>
      </c>
      <c r="C5119" t="s">
        <v>8012</v>
      </c>
      <c r="D5119" t="s">
        <v>8012</v>
      </c>
      <c r="E5119" t="s">
        <v>8011</v>
      </c>
    </row>
    <row r="5120" spans="1:5" x14ac:dyDescent="0.25">
      <c r="A5120">
        <v>52000035</v>
      </c>
      <c r="B5120" t="s">
        <v>5057</v>
      </c>
      <c r="C5120" t="s">
        <v>8004</v>
      </c>
      <c r="D5120" t="s">
        <v>8004</v>
      </c>
      <c r="E5120" t="s">
        <v>5057</v>
      </c>
    </row>
    <row r="5121" spans="1:5" x14ac:dyDescent="0.25">
      <c r="A5121">
        <v>52000036</v>
      </c>
      <c r="B5121" t="s">
        <v>8013</v>
      </c>
      <c r="C5121" t="s">
        <v>8002</v>
      </c>
      <c r="D5121" t="s">
        <v>8002</v>
      </c>
      <c r="E5121" t="s">
        <v>8013</v>
      </c>
    </row>
    <row r="5122" spans="1:5" x14ac:dyDescent="0.25">
      <c r="A5122">
        <v>52000037</v>
      </c>
      <c r="B5122" t="s">
        <v>8013</v>
      </c>
      <c r="C5122" t="s">
        <v>8002</v>
      </c>
      <c r="D5122" t="s">
        <v>8002</v>
      </c>
      <c r="E5122" t="s">
        <v>8013</v>
      </c>
    </row>
    <row r="5123" spans="1:5" x14ac:dyDescent="0.25">
      <c r="A5123">
        <v>52000038</v>
      </c>
      <c r="B5123" t="s">
        <v>8014</v>
      </c>
      <c r="C5123" t="s">
        <v>8015</v>
      </c>
      <c r="D5123" t="s">
        <v>8015</v>
      </c>
      <c r="E5123" t="s">
        <v>8014</v>
      </c>
    </row>
    <row r="5124" spans="1:5" x14ac:dyDescent="0.25">
      <c r="A5124">
        <v>52000039</v>
      </c>
      <c r="B5124" t="s">
        <v>8013</v>
      </c>
      <c r="C5124" t="s">
        <v>8002</v>
      </c>
      <c r="D5124" t="s">
        <v>8002</v>
      </c>
      <c r="E5124" t="s">
        <v>8013</v>
      </c>
    </row>
    <row r="5125" spans="1:5" x14ac:dyDescent="0.25">
      <c r="A5125">
        <v>52000040</v>
      </c>
      <c r="B5125" t="s">
        <v>8014</v>
      </c>
      <c r="C5125" t="s">
        <v>8002</v>
      </c>
      <c r="D5125" t="s">
        <v>8002</v>
      </c>
      <c r="E5125" t="s">
        <v>8014</v>
      </c>
    </row>
    <row r="5126" spans="1:5" x14ac:dyDescent="0.25">
      <c r="A5126">
        <v>52000041</v>
      </c>
      <c r="B5126" t="s">
        <v>8016</v>
      </c>
      <c r="C5126" t="s">
        <v>8003</v>
      </c>
      <c r="D5126" t="s">
        <v>8003</v>
      </c>
      <c r="E5126" t="s">
        <v>8016</v>
      </c>
    </row>
    <row r="5127" spans="1:5" x14ac:dyDescent="0.25">
      <c r="A5127">
        <v>52000042</v>
      </c>
      <c r="B5127" t="s">
        <v>5052</v>
      </c>
      <c r="C5127" t="s">
        <v>5052</v>
      </c>
      <c r="D5127" t="s">
        <v>5052</v>
      </c>
      <c r="E5127" t="s">
        <v>5052</v>
      </c>
    </row>
    <row r="5128" spans="1:5" x14ac:dyDescent="0.25">
      <c r="A5128">
        <v>52000043</v>
      </c>
      <c r="B5128" t="s">
        <v>5053</v>
      </c>
      <c r="C5128" t="s">
        <v>5053</v>
      </c>
      <c r="D5128" t="s">
        <v>5053</v>
      </c>
      <c r="E5128" t="s">
        <v>5053</v>
      </c>
    </row>
    <row r="5129" spans="1:5" x14ac:dyDescent="0.25">
      <c r="A5129">
        <v>52000044</v>
      </c>
      <c r="B5129" t="s">
        <v>8001</v>
      </c>
      <c r="C5129" t="s">
        <v>8002</v>
      </c>
      <c r="D5129" t="s">
        <v>8002</v>
      </c>
      <c r="E5129" t="s">
        <v>8001</v>
      </c>
    </row>
    <row r="5130" spans="1:5" x14ac:dyDescent="0.25">
      <c r="A5130">
        <v>52000045</v>
      </c>
      <c r="B5130" t="s">
        <v>8017</v>
      </c>
      <c r="C5130" t="s">
        <v>8018</v>
      </c>
      <c r="D5130" t="s">
        <v>8018</v>
      </c>
      <c r="E5130" t="s">
        <v>8017</v>
      </c>
    </row>
    <row r="5131" spans="1:5" x14ac:dyDescent="0.25">
      <c r="A5131">
        <v>52000046</v>
      </c>
      <c r="B5131" t="s">
        <v>8019</v>
      </c>
      <c r="C5131" t="s">
        <v>8020</v>
      </c>
      <c r="D5131" t="s">
        <v>8020</v>
      </c>
      <c r="E5131" t="s">
        <v>8019</v>
      </c>
    </row>
    <row r="5132" spans="1:5" x14ac:dyDescent="0.25">
      <c r="A5132">
        <v>54000005</v>
      </c>
      <c r="B5132" t="s">
        <v>5081</v>
      </c>
      <c r="C5132" t="s">
        <v>8021</v>
      </c>
      <c r="D5132" t="s">
        <v>8021</v>
      </c>
      <c r="E5132" t="s">
        <v>5081</v>
      </c>
    </row>
    <row r="5133" spans="1:5" x14ac:dyDescent="0.25">
      <c r="A5133">
        <v>54000006</v>
      </c>
      <c r="B5133" t="s">
        <v>5083</v>
      </c>
      <c r="C5133" t="s">
        <v>8021</v>
      </c>
      <c r="D5133" t="s">
        <v>8021</v>
      </c>
      <c r="E5133" t="s">
        <v>5083</v>
      </c>
    </row>
    <row r="5134" spans="1:5" x14ac:dyDescent="0.25">
      <c r="A5134">
        <v>54000007</v>
      </c>
      <c r="B5134" t="s">
        <v>5084</v>
      </c>
      <c r="C5134" t="s">
        <v>8021</v>
      </c>
      <c r="D5134" t="s">
        <v>8021</v>
      </c>
      <c r="E5134" t="s">
        <v>5084</v>
      </c>
    </row>
    <row r="5135" spans="1:5" x14ac:dyDescent="0.25">
      <c r="A5135">
        <v>54000008</v>
      </c>
      <c r="B5135" t="s">
        <v>5085</v>
      </c>
      <c r="C5135" t="s">
        <v>8021</v>
      </c>
      <c r="D5135" t="s">
        <v>8021</v>
      </c>
      <c r="E5135" t="s">
        <v>5085</v>
      </c>
    </row>
    <row r="5136" spans="1:5" x14ac:dyDescent="0.25">
      <c r="A5136">
        <v>54000009</v>
      </c>
      <c r="B5136" t="s">
        <v>5086</v>
      </c>
      <c r="C5136" t="s">
        <v>8021</v>
      </c>
      <c r="D5136" t="s">
        <v>8021</v>
      </c>
      <c r="E5136" t="s">
        <v>5086</v>
      </c>
    </row>
    <row r="5137" spans="1:5" x14ac:dyDescent="0.25">
      <c r="A5137">
        <v>54000011</v>
      </c>
      <c r="B5137" t="s">
        <v>5098</v>
      </c>
      <c r="C5137" t="s">
        <v>5094</v>
      </c>
      <c r="D5137" t="s">
        <v>5094</v>
      </c>
      <c r="E5137" t="s">
        <v>5098</v>
      </c>
    </row>
    <row r="5138" spans="1:5" x14ac:dyDescent="0.25">
      <c r="A5138">
        <v>54000012</v>
      </c>
      <c r="B5138" t="s">
        <v>5093</v>
      </c>
      <c r="C5138" t="s">
        <v>5094</v>
      </c>
      <c r="D5138" t="s">
        <v>5094</v>
      </c>
      <c r="E5138" t="s">
        <v>5093</v>
      </c>
    </row>
    <row r="5139" spans="1:5" x14ac:dyDescent="0.25">
      <c r="A5139">
        <v>54000013</v>
      </c>
      <c r="B5139" t="s">
        <v>5099</v>
      </c>
      <c r="C5139" t="s">
        <v>5094</v>
      </c>
      <c r="D5139" t="s">
        <v>5094</v>
      </c>
      <c r="E5139" t="s">
        <v>5099</v>
      </c>
    </row>
    <row r="5140" spans="1:5" x14ac:dyDescent="0.25">
      <c r="A5140">
        <v>54000014</v>
      </c>
      <c r="B5140" t="s">
        <v>5100</v>
      </c>
      <c r="C5140" t="s">
        <v>5094</v>
      </c>
      <c r="D5140" t="s">
        <v>5094</v>
      </c>
      <c r="E5140" t="s">
        <v>5100</v>
      </c>
    </row>
    <row r="5141" spans="1:5" x14ac:dyDescent="0.25">
      <c r="A5141">
        <v>54000015</v>
      </c>
      <c r="B5141" t="s">
        <v>5101</v>
      </c>
      <c r="C5141" t="s">
        <v>5094</v>
      </c>
      <c r="D5141" t="s">
        <v>5094</v>
      </c>
      <c r="E5141" t="s">
        <v>5101</v>
      </c>
    </row>
    <row r="5142" spans="1:5" x14ac:dyDescent="0.25">
      <c r="A5142">
        <v>54000016</v>
      </c>
      <c r="B5142" t="s">
        <v>5102</v>
      </c>
      <c r="C5142" t="s">
        <v>5094</v>
      </c>
      <c r="D5142" t="s">
        <v>5094</v>
      </c>
      <c r="E5142" t="s">
        <v>5102</v>
      </c>
    </row>
    <row r="5143" spans="1:5" x14ac:dyDescent="0.25">
      <c r="A5143">
        <v>54000017</v>
      </c>
      <c r="B5143" t="s">
        <v>5120</v>
      </c>
      <c r="C5143" t="s">
        <v>5094</v>
      </c>
      <c r="D5143" t="s">
        <v>5094</v>
      </c>
      <c r="E5143" t="s">
        <v>5120</v>
      </c>
    </row>
    <row r="5144" spans="1:5" x14ac:dyDescent="0.25">
      <c r="A5144">
        <v>54000018</v>
      </c>
      <c r="B5144" t="s">
        <v>5119</v>
      </c>
      <c r="C5144" t="s">
        <v>5094</v>
      </c>
      <c r="D5144" t="s">
        <v>5094</v>
      </c>
      <c r="E5144" t="s">
        <v>5119</v>
      </c>
    </row>
    <row r="5145" spans="1:5" x14ac:dyDescent="0.25">
      <c r="A5145">
        <v>54000019</v>
      </c>
      <c r="B5145" t="s">
        <v>5118</v>
      </c>
      <c r="C5145" t="s">
        <v>5094</v>
      </c>
      <c r="D5145" t="s">
        <v>5094</v>
      </c>
      <c r="E5145" t="s">
        <v>5118</v>
      </c>
    </row>
    <row r="5146" spans="1:5" x14ac:dyDescent="0.25">
      <c r="A5146">
        <v>54000020</v>
      </c>
      <c r="B5146" t="s">
        <v>5103</v>
      </c>
      <c r="C5146" t="s">
        <v>5094</v>
      </c>
      <c r="D5146" t="s">
        <v>5094</v>
      </c>
      <c r="E5146" t="s">
        <v>5103</v>
      </c>
    </row>
    <row r="5147" spans="1:5" x14ac:dyDescent="0.25">
      <c r="A5147">
        <v>54000021</v>
      </c>
      <c r="B5147" t="s">
        <v>5104</v>
      </c>
      <c r="C5147" t="s">
        <v>5094</v>
      </c>
      <c r="D5147" t="s">
        <v>5094</v>
      </c>
      <c r="E5147" t="s">
        <v>5104</v>
      </c>
    </row>
    <row r="5148" spans="1:5" x14ac:dyDescent="0.25">
      <c r="A5148">
        <v>54000022</v>
      </c>
      <c r="B5148" t="s">
        <v>8022</v>
      </c>
      <c r="C5148" t="s">
        <v>5094</v>
      </c>
      <c r="D5148" t="s">
        <v>5094</v>
      </c>
      <c r="E5148" t="s">
        <v>8022</v>
      </c>
    </row>
    <row r="5149" spans="1:5" x14ac:dyDescent="0.25">
      <c r="A5149">
        <v>54000023</v>
      </c>
      <c r="B5149" t="s">
        <v>5105</v>
      </c>
      <c r="C5149" t="s">
        <v>5094</v>
      </c>
      <c r="D5149" t="s">
        <v>5094</v>
      </c>
      <c r="E5149" t="s">
        <v>5105</v>
      </c>
    </row>
    <row r="5150" spans="1:5" x14ac:dyDescent="0.25">
      <c r="A5150">
        <v>54000024</v>
      </c>
      <c r="B5150" t="s">
        <v>8023</v>
      </c>
      <c r="C5150" t="s">
        <v>5094</v>
      </c>
      <c r="D5150" t="s">
        <v>5094</v>
      </c>
      <c r="E5150" t="s">
        <v>8023</v>
      </c>
    </row>
    <row r="5151" spans="1:5" x14ac:dyDescent="0.25">
      <c r="A5151">
        <v>54000026</v>
      </c>
      <c r="B5151" t="s">
        <v>5106</v>
      </c>
      <c r="C5151" t="s">
        <v>5094</v>
      </c>
      <c r="D5151" t="s">
        <v>5094</v>
      </c>
      <c r="E5151" t="s">
        <v>5106</v>
      </c>
    </row>
    <row r="5152" spans="1:5" x14ac:dyDescent="0.25">
      <c r="A5152">
        <v>54000027</v>
      </c>
      <c r="B5152" t="s">
        <v>8024</v>
      </c>
      <c r="C5152" t="s">
        <v>5094</v>
      </c>
      <c r="D5152" t="s">
        <v>5094</v>
      </c>
      <c r="E5152" t="s">
        <v>8024</v>
      </c>
    </row>
    <row r="5153" spans="1:5" x14ac:dyDescent="0.25">
      <c r="A5153">
        <v>54000028</v>
      </c>
      <c r="B5153" t="s">
        <v>8025</v>
      </c>
      <c r="C5153" t="s">
        <v>5094</v>
      </c>
      <c r="D5153" t="s">
        <v>5094</v>
      </c>
      <c r="E5153" t="s">
        <v>8025</v>
      </c>
    </row>
    <row r="5154" spans="1:5" x14ac:dyDescent="0.25">
      <c r="A5154">
        <v>54000029</v>
      </c>
      <c r="B5154" t="s">
        <v>5114</v>
      </c>
      <c r="C5154" t="s">
        <v>5094</v>
      </c>
      <c r="D5154" t="s">
        <v>5094</v>
      </c>
      <c r="E5154" t="s">
        <v>5114</v>
      </c>
    </row>
    <row r="5155" spans="1:5" x14ac:dyDescent="0.25">
      <c r="A5155">
        <v>54000031</v>
      </c>
      <c r="B5155" t="s">
        <v>5107</v>
      </c>
      <c r="C5155" t="s">
        <v>8026</v>
      </c>
      <c r="D5155" t="s">
        <v>8026</v>
      </c>
      <c r="E5155" t="s">
        <v>5107</v>
      </c>
    </row>
    <row r="5156" spans="1:5" x14ac:dyDescent="0.25">
      <c r="A5156">
        <v>54000032</v>
      </c>
      <c r="B5156" t="s">
        <v>8027</v>
      </c>
      <c r="C5156" t="s">
        <v>8028</v>
      </c>
      <c r="D5156" t="s">
        <v>8028</v>
      </c>
      <c r="E5156" t="s">
        <v>8027</v>
      </c>
    </row>
    <row r="5157" spans="1:5" x14ac:dyDescent="0.25">
      <c r="A5157">
        <v>54000033</v>
      </c>
      <c r="B5157" t="s">
        <v>5108</v>
      </c>
      <c r="C5157" t="s">
        <v>5109</v>
      </c>
      <c r="D5157" t="s">
        <v>5109</v>
      </c>
      <c r="E5157" t="s">
        <v>5108</v>
      </c>
    </row>
    <row r="5158" spans="1:5" x14ac:dyDescent="0.25">
      <c r="A5158">
        <v>54000036</v>
      </c>
      <c r="B5158" t="s">
        <v>5115</v>
      </c>
      <c r="C5158" t="s">
        <v>8029</v>
      </c>
      <c r="D5158" t="s">
        <v>8029</v>
      </c>
      <c r="E5158" t="s">
        <v>5115</v>
      </c>
    </row>
    <row r="5159" spans="1:5" x14ac:dyDescent="0.25">
      <c r="A5159">
        <v>54000037</v>
      </c>
      <c r="B5159" t="s">
        <v>8030</v>
      </c>
      <c r="C5159" t="s">
        <v>8031</v>
      </c>
      <c r="D5159" t="s">
        <v>8031</v>
      </c>
      <c r="E5159" t="s">
        <v>8030</v>
      </c>
    </row>
    <row r="5160" spans="1:5" x14ac:dyDescent="0.25">
      <c r="A5160">
        <v>54000039</v>
      </c>
      <c r="B5160" t="s">
        <v>5096</v>
      </c>
      <c r="C5160" t="s">
        <v>8032</v>
      </c>
      <c r="D5160" t="s">
        <v>8032</v>
      </c>
      <c r="E5160" t="s">
        <v>5096</v>
      </c>
    </row>
    <row r="5161" spans="1:5" x14ac:dyDescent="0.25">
      <c r="A5161">
        <v>54000040</v>
      </c>
      <c r="B5161" t="s">
        <v>5111</v>
      </c>
      <c r="C5161" t="s">
        <v>8033</v>
      </c>
      <c r="D5161" t="s">
        <v>8033</v>
      </c>
      <c r="E5161" t="s">
        <v>5111</v>
      </c>
    </row>
    <row r="5162" spans="1:5" x14ac:dyDescent="0.25">
      <c r="A5162">
        <v>54000041</v>
      </c>
      <c r="B5162" t="s">
        <v>5112</v>
      </c>
      <c r="C5162" t="s">
        <v>8034</v>
      </c>
      <c r="D5162" t="s">
        <v>8034</v>
      </c>
      <c r="E5162" t="s">
        <v>5112</v>
      </c>
    </row>
    <row r="5163" spans="1:5" x14ac:dyDescent="0.25">
      <c r="A5163">
        <v>54000044</v>
      </c>
      <c r="B5163" t="s">
        <v>8035</v>
      </c>
      <c r="C5163" t="s">
        <v>8036</v>
      </c>
      <c r="D5163" t="s">
        <v>8036</v>
      </c>
      <c r="E5163" t="s">
        <v>8035</v>
      </c>
    </row>
    <row r="5164" spans="1:5" x14ac:dyDescent="0.25">
      <c r="A5164">
        <v>54000045</v>
      </c>
      <c r="B5164" t="s">
        <v>8037</v>
      </c>
      <c r="C5164" t="s">
        <v>8036</v>
      </c>
      <c r="D5164" t="s">
        <v>8036</v>
      </c>
      <c r="E5164" t="s">
        <v>8037</v>
      </c>
    </row>
    <row r="5165" spans="1:5" x14ac:dyDescent="0.25">
      <c r="A5165">
        <v>54000046</v>
      </c>
      <c r="B5165" t="s">
        <v>8038</v>
      </c>
      <c r="C5165" t="s">
        <v>8036</v>
      </c>
      <c r="D5165" t="s">
        <v>8036</v>
      </c>
      <c r="E5165" t="s">
        <v>8038</v>
      </c>
    </row>
    <row r="5166" spans="1:5" x14ac:dyDescent="0.25">
      <c r="A5166">
        <v>54000048</v>
      </c>
      <c r="B5166" t="s">
        <v>8039</v>
      </c>
      <c r="C5166" t="s">
        <v>8036</v>
      </c>
      <c r="D5166" t="s">
        <v>8036</v>
      </c>
      <c r="E5166" t="s">
        <v>8039</v>
      </c>
    </row>
    <row r="5167" spans="1:5" x14ac:dyDescent="0.25">
      <c r="A5167">
        <v>54000049</v>
      </c>
      <c r="B5167" t="s">
        <v>8040</v>
      </c>
      <c r="C5167" t="s">
        <v>8036</v>
      </c>
      <c r="D5167" t="s">
        <v>8036</v>
      </c>
      <c r="E5167" t="s">
        <v>8040</v>
      </c>
    </row>
    <row r="5168" spans="1:5" x14ac:dyDescent="0.25">
      <c r="A5168">
        <v>54000050</v>
      </c>
      <c r="B5168" t="s">
        <v>8041</v>
      </c>
      <c r="C5168" t="s">
        <v>8036</v>
      </c>
      <c r="D5168" t="s">
        <v>8036</v>
      </c>
      <c r="E5168" t="s">
        <v>8041</v>
      </c>
    </row>
    <row r="5169" spans="1:5" x14ac:dyDescent="0.25">
      <c r="A5169">
        <v>54000051</v>
      </c>
      <c r="B5169" t="s">
        <v>8042</v>
      </c>
      <c r="C5169" t="s">
        <v>8036</v>
      </c>
      <c r="D5169" t="s">
        <v>8036</v>
      </c>
      <c r="E5169" t="s">
        <v>8042</v>
      </c>
    </row>
    <row r="5170" spans="1:5" x14ac:dyDescent="0.25">
      <c r="A5170">
        <v>54000052</v>
      </c>
      <c r="B5170" t="s">
        <v>8043</v>
      </c>
      <c r="C5170" t="s">
        <v>8036</v>
      </c>
      <c r="D5170" t="s">
        <v>8036</v>
      </c>
      <c r="E5170" t="s">
        <v>8043</v>
      </c>
    </row>
    <row r="5171" spans="1:5" x14ac:dyDescent="0.25">
      <c r="A5171">
        <v>54000053</v>
      </c>
      <c r="B5171" t="s">
        <v>8044</v>
      </c>
      <c r="C5171" t="s">
        <v>8036</v>
      </c>
      <c r="D5171" t="s">
        <v>8036</v>
      </c>
      <c r="E5171" t="s">
        <v>8044</v>
      </c>
    </row>
    <row r="5172" spans="1:5" x14ac:dyDescent="0.25">
      <c r="A5172">
        <v>54000054</v>
      </c>
      <c r="B5172" t="s">
        <v>8045</v>
      </c>
      <c r="C5172" t="s">
        <v>8036</v>
      </c>
      <c r="D5172" t="s">
        <v>8036</v>
      </c>
      <c r="E5172" t="s">
        <v>8045</v>
      </c>
    </row>
    <row r="5173" spans="1:5" x14ac:dyDescent="0.25">
      <c r="A5173">
        <v>54000055</v>
      </c>
      <c r="B5173" t="s">
        <v>8035</v>
      </c>
      <c r="C5173" t="s">
        <v>8036</v>
      </c>
      <c r="D5173" t="s">
        <v>8036</v>
      </c>
      <c r="E5173" t="s">
        <v>8035</v>
      </c>
    </row>
    <row r="5174" spans="1:5" x14ac:dyDescent="0.25">
      <c r="A5174">
        <v>54000056</v>
      </c>
      <c r="B5174" t="s">
        <v>8046</v>
      </c>
      <c r="C5174" t="s">
        <v>8047</v>
      </c>
      <c r="D5174" t="s">
        <v>8047</v>
      </c>
      <c r="E5174" t="s">
        <v>8046</v>
      </c>
    </row>
    <row r="5175" spans="1:5" x14ac:dyDescent="0.25">
      <c r="A5175">
        <v>54000059</v>
      </c>
      <c r="B5175" t="s">
        <v>8048</v>
      </c>
      <c r="C5175" t="s">
        <v>8049</v>
      </c>
      <c r="D5175" t="s">
        <v>8049</v>
      </c>
      <c r="E5175" t="s">
        <v>8048</v>
      </c>
    </row>
    <row r="5176" spans="1:5" x14ac:dyDescent="0.25">
      <c r="A5176">
        <v>54000060</v>
      </c>
      <c r="B5176" t="s">
        <v>8050</v>
      </c>
      <c r="C5176" t="s">
        <v>8051</v>
      </c>
      <c r="D5176" t="s">
        <v>8051</v>
      </c>
      <c r="E5176" t="s">
        <v>8050</v>
      </c>
    </row>
    <row r="5177" spans="1:5" x14ac:dyDescent="0.25">
      <c r="A5177">
        <v>54000061</v>
      </c>
      <c r="B5177" t="s">
        <v>8052</v>
      </c>
      <c r="C5177" t="s">
        <v>8053</v>
      </c>
      <c r="D5177" t="s">
        <v>8053</v>
      </c>
      <c r="E5177" t="s">
        <v>8052</v>
      </c>
    </row>
    <row r="5178" spans="1:5" x14ac:dyDescent="0.25">
      <c r="A5178">
        <v>54000062</v>
      </c>
      <c r="B5178" t="s">
        <v>8035</v>
      </c>
      <c r="C5178" t="s">
        <v>8054</v>
      </c>
      <c r="D5178" t="s">
        <v>8054</v>
      </c>
      <c r="E5178" t="s">
        <v>8035</v>
      </c>
    </row>
    <row r="5179" spans="1:5" x14ac:dyDescent="0.25">
      <c r="A5179">
        <v>54000063</v>
      </c>
      <c r="B5179" t="s">
        <v>8055</v>
      </c>
      <c r="C5179" t="s">
        <v>8036</v>
      </c>
      <c r="D5179" t="s">
        <v>8036</v>
      </c>
      <c r="E5179" t="s">
        <v>8055</v>
      </c>
    </row>
    <row r="5180" spans="1:5" x14ac:dyDescent="0.25">
      <c r="A5180">
        <v>54000064</v>
      </c>
      <c r="B5180" t="s">
        <v>8038</v>
      </c>
      <c r="C5180" t="s">
        <v>8036</v>
      </c>
      <c r="D5180" t="s">
        <v>8036</v>
      </c>
      <c r="E5180" t="s">
        <v>8038</v>
      </c>
    </row>
    <row r="5181" spans="1:5" x14ac:dyDescent="0.25">
      <c r="A5181">
        <v>54000065</v>
      </c>
      <c r="B5181" t="s">
        <v>8043</v>
      </c>
      <c r="C5181" t="s">
        <v>8036</v>
      </c>
      <c r="D5181" t="s">
        <v>8036</v>
      </c>
      <c r="E5181" t="s">
        <v>8043</v>
      </c>
    </row>
    <row r="5182" spans="1:5" x14ac:dyDescent="0.25">
      <c r="A5182">
        <v>54000066</v>
      </c>
      <c r="B5182" t="s">
        <v>8056</v>
      </c>
      <c r="C5182" t="s">
        <v>8036</v>
      </c>
      <c r="D5182" t="s">
        <v>8036</v>
      </c>
      <c r="E5182" t="s">
        <v>8056</v>
      </c>
    </row>
    <row r="5183" spans="1:5" x14ac:dyDescent="0.25">
      <c r="A5183">
        <v>54000067</v>
      </c>
      <c r="B5183" t="s">
        <v>8057</v>
      </c>
      <c r="C5183" t="s">
        <v>8058</v>
      </c>
      <c r="D5183" t="s">
        <v>8058</v>
      </c>
      <c r="E5183" t="s">
        <v>8057</v>
      </c>
    </row>
    <row r="5184" spans="1:5" x14ac:dyDescent="0.25">
      <c r="A5184">
        <v>54000068</v>
      </c>
      <c r="B5184" t="s">
        <v>5098</v>
      </c>
      <c r="C5184" t="s">
        <v>5094</v>
      </c>
      <c r="D5184" t="s">
        <v>5094</v>
      </c>
      <c r="E5184" t="s">
        <v>5098</v>
      </c>
    </row>
    <row r="5185" spans="1:5" x14ac:dyDescent="0.25">
      <c r="A5185">
        <v>55000002</v>
      </c>
      <c r="B5185" t="s">
        <v>8059</v>
      </c>
      <c r="C5185" t="s">
        <v>8060</v>
      </c>
      <c r="D5185" t="s">
        <v>8060</v>
      </c>
      <c r="E5185" t="s">
        <v>8059</v>
      </c>
    </row>
    <row r="5186" spans="1:5" x14ac:dyDescent="0.25">
      <c r="A5186">
        <v>55000003</v>
      </c>
      <c r="B5186" t="s">
        <v>8061</v>
      </c>
      <c r="C5186" t="s">
        <v>8060</v>
      </c>
      <c r="D5186" t="s">
        <v>8060</v>
      </c>
      <c r="E5186" t="s">
        <v>8061</v>
      </c>
    </row>
    <row r="5187" spans="1:5" x14ac:dyDescent="0.25">
      <c r="A5187">
        <v>55000004</v>
      </c>
      <c r="B5187" t="s">
        <v>8062</v>
      </c>
      <c r="C5187" t="s">
        <v>8060</v>
      </c>
      <c r="D5187" t="s">
        <v>8060</v>
      </c>
      <c r="E5187" t="s">
        <v>8062</v>
      </c>
    </row>
    <row r="5188" spans="1:5" x14ac:dyDescent="0.25">
      <c r="A5188">
        <v>55000005</v>
      </c>
      <c r="B5188" t="s">
        <v>5116</v>
      </c>
      <c r="C5188" t="s">
        <v>5117</v>
      </c>
      <c r="D5188" t="s">
        <v>5117</v>
      </c>
      <c r="E5188" t="s">
        <v>5116</v>
      </c>
    </row>
    <row r="5189" spans="1:5" x14ac:dyDescent="0.25">
      <c r="A5189">
        <v>55000006</v>
      </c>
      <c r="B5189" t="s">
        <v>5124</v>
      </c>
      <c r="C5189" t="s">
        <v>5117</v>
      </c>
      <c r="D5189" t="s">
        <v>5117</v>
      </c>
      <c r="E5189" t="s">
        <v>5124</v>
      </c>
    </row>
    <row r="5190" spans="1:5" x14ac:dyDescent="0.25">
      <c r="A5190">
        <v>56000001</v>
      </c>
      <c r="B5190" t="s">
        <v>5158</v>
      </c>
      <c r="C5190" t="s">
        <v>8063</v>
      </c>
      <c r="D5190" t="s">
        <v>8063</v>
      </c>
      <c r="E5190" t="s">
        <v>5158</v>
      </c>
    </row>
    <row r="5191" spans="1:5" x14ac:dyDescent="0.25">
      <c r="A5191">
        <v>56000002</v>
      </c>
      <c r="B5191" t="s">
        <v>5157</v>
      </c>
      <c r="C5191" t="s">
        <v>8064</v>
      </c>
      <c r="D5191" t="s">
        <v>8064</v>
      </c>
      <c r="E5191" t="s">
        <v>5157</v>
      </c>
    </row>
    <row r="5192" spans="1:5" x14ac:dyDescent="0.25">
      <c r="A5192">
        <v>56000003</v>
      </c>
      <c r="B5192" t="s">
        <v>8065</v>
      </c>
      <c r="C5192" t="s">
        <v>8066</v>
      </c>
      <c r="D5192" t="s">
        <v>8066</v>
      </c>
      <c r="E5192" t="s">
        <v>8065</v>
      </c>
    </row>
    <row r="5193" spans="1:5" x14ac:dyDescent="0.25">
      <c r="A5193">
        <v>56000007</v>
      </c>
      <c r="B5193" t="s">
        <v>8067</v>
      </c>
      <c r="C5193" t="s">
        <v>5160</v>
      </c>
      <c r="D5193" t="s">
        <v>5160</v>
      </c>
      <c r="E5193" t="s">
        <v>8067</v>
      </c>
    </row>
    <row r="5194" spans="1:5" x14ac:dyDescent="0.25">
      <c r="A5194">
        <v>56000008</v>
      </c>
      <c r="B5194" t="s">
        <v>5159</v>
      </c>
      <c r="C5194" t="s">
        <v>5160</v>
      </c>
      <c r="D5194" t="s">
        <v>5160</v>
      </c>
      <c r="E5194" t="s">
        <v>5159</v>
      </c>
    </row>
    <row r="5195" spans="1:5" x14ac:dyDescent="0.25">
      <c r="A5195">
        <v>56000011</v>
      </c>
      <c r="B5195" t="s">
        <v>8068</v>
      </c>
      <c r="C5195" t="s">
        <v>8069</v>
      </c>
      <c r="D5195" t="s">
        <v>8069</v>
      </c>
      <c r="E5195" t="s">
        <v>8068</v>
      </c>
    </row>
    <row r="5196" spans="1:5" x14ac:dyDescent="0.25">
      <c r="A5196">
        <v>56000012</v>
      </c>
      <c r="B5196" t="s">
        <v>8070</v>
      </c>
      <c r="C5196" t="s">
        <v>8069</v>
      </c>
      <c r="D5196" t="s">
        <v>8069</v>
      </c>
      <c r="E5196" t="s">
        <v>8070</v>
      </c>
    </row>
    <row r="5197" spans="1:5" x14ac:dyDescent="0.25">
      <c r="A5197">
        <v>56000013</v>
      </c>
      <c r="B5197" t="s">
        <v>8071</v>
      </c>
      <c r="C5197" t="s">
        <v>8069</v>
      </c>
      <c r="D5197" t="s">
        <v>8069</v>
      </c>
      <c r="E5197" t="s">
        <v>8071</v>
      </c>
    </row>
    <row r="5198" spans="1:5" x14ac:dyDescent="0.25">
      <c r="A5198">
        <v>56000014</v>
      </c>
      <c r="B5198" t="s">
        <v>8072</v>
      </c>
      <c r="C5198" t="s">
        <v>8069</v>
      </c>
      <c r="D5198" t="s">
        <v>8069</v>
      </c>
      <c r="E5198" t="s">
        <v>8072</v>
      </c>
    </row>
    <row r="5199" spans="1:5" x14ac:dyDescent="0.25">
      <c r="A5199">
        <v>56000015</v>
      </c>
      <c r="B5199" t="s">
        <v>8073</v>
      </c>
      <c r="C5199" t="s">
        <v>8069</v>
      </c>
      <c r="D5199" t="s">
        <v>8069</v>
      </c>
      <c r="E5199" t="s">
        <v>8073</v>
      </c>
    </row>
    <row r="5200" spans="1:5" x14ac:dyDescent="0.25">
      <c r="A5200">
        <v>56000016</v>
      </c>
      <c r="B5200" t="s">
        <v>5161</v>
      </c>
      <c r="C5200" t="s">
        <v>5162</v>
      </c>
      <c r="D5200" t="s">
        <v>5162</v>
      </c>
      <c r="E5200" t="s">
        <v>5161</v>
      </c>
    </row>
    <row r="5201" spans="1:5" x14ac:dyDescent="0.25">
      <c r="A5201">
        <v>56000017</v>
      </c>
      <c r="B5201" t="s">
        <v>5163</v>
      </c>
      <c r="C5201" t="s">
        <v>5162</v>
      </c>
      <c r="D5201" t="s">
        <v>5162</v>
      </c>
      <c r="E5201" t="s">
        <v>5163</v>
      </c>
    </row>
    <row r="5202" spans="1:5" x14ac:dyDescent="0.25">
      <c r="A5202">
        <v>56000018</v>
      </c>
      <c r="B5202" t="s">
        <v>5164</v>
      </c>
      <c r="C5202" t="s">
        <v>5162</v>
      </c>
      <c r="D5202" t="s">
        <v>5162</v>
      </c>
      <c r="E5202" t="s">
        <v>5164</v>
      </c>
    </row>
    <row r="5203" spans="1:5" x14ac:dyDescent="0.25">
      <c r="A5203">
        <v>56000019</v>
      </c>
      <c r="B5203" t="s">
        <v>5165</v>
      </c>
      <c r="C5203" t="s">
        <v>5162</v>
      </c>
      <c r="D5203" t="s">
        <v>5162</v>
      </c>
      <c r="E5203" t="s">
        <v>5165</v>
      </c>
    </row>
    <row r="5204" spans="1:5" x14ac:dyDescent="0.25">
      <c r="A5204">
        <v>56000020</v>
      </c>
      <c r="B5204" t="s">
        <v>5166</v>
      </c>
      <c r="C5204" t="s">
        <v>5162</v>
      </c>
      <c r="D5204" t="s">
        <v>5162</v>
      </c>
      <c r="E5204" t="s">
        <v>5166</v>
      </c>
    </row>
    <row r="5205" spans="1:5" x14ac:dyDescent="0.25">
      <c r="A5205">
        <v>56000024</v>
      </c>
      <c r="B5205" t="s">
        <v>7989</v>
      </c>
      <c r="C5205" t="s">
        <v>7990</v>
      </c>
      <c r="D5205" t="s">
        <v>7990</v>
      </c>
      <c r="E5205" t="s">
        <v>7989</v>
      </c>
    </row>
    <row r="5206" spans="1:5" x14ac:dyDescent="0.25">
      <c r="A5206">
        <v>56000025</v>
      </c>
      <c r="B5206" t="s">
        <v>8074</v>
      </c>
      <c r="C5206" t="s">
        <v>5132</v>
      </c>
      <c r="D5206" t="s">
        <v>5132</v>
      </c>
      <c r="E5206" t="s">
        <v>8074</v>
      </c>
    </row>
    <row r="5207" spans="1:5" x14ac:dyDescent="0.25">
      <c r="A5207">
        <v>56000026</v>
      </c>
      <c r="B5207" t="s">
        <v>8075</v>
      </c>
      <c r="C5207" t="s">
        <v>5134</v>
      </c>
      <c r="D5207" t="s">
        <v>5134</v>
      </c>
      <c r="E5207" t="s">
        <v>8075</v>
      </c>
    </row>
    <row r="5208" spans="1:5" x14ac:dyDescent="0.25">
      <c r="A5208">
        <v>56000027</v>
      </c>
      <c r="B5208" t="s">
        <v>8076</v>
      </c>
      <c r="C5208" t="s">
        <v>7990</v>
      </c>
      <c r="D5208" t="s">
        <v>7990</v>
      </c>
      <c r="E5208" t="s">
        <v>8076</v>
      </c>
    </row>
    <row r="5209" spans="1:5" x14ac:dyDescent="0.25">
      <c r="A5209">
        <v>56000028</v>
      </c>
      <c r="B5209" t="s">
        <v>8077</v>
      </c>
      <c r="C5209" t="s">
        <v>8077</v>
      </c>
      <c r="D5209" t="s">
        <v>8077</v>
      </c>
      <c r="E5209" t="s">
        <v>8077</v>
      </c>
    </row>
    <row r="5210" spans="1:5" x14ac:dyDescent="0.25">
      <c r="A5210">
        <v>56000029</v>
      </c>
      <c r="B5210" t="s">
        <v>8078</v>
      </c>
      <c r="C5210" t="s">
        <v>8079</v>
      </c>
      <c r="D5210" t="s">
        <v>8079</v>
      </c>
      <c r="E5210" t="s">
        <v>8078</v>
      </c>
    </row>
    <row r="5211" spans="1:5" x14ac:dyDescent="0.25">
      <c r="A5211">
        <v>56000030</v>
      </c>
      <c r="B5211" t="s">
        <v>8078</v>
      </c>
      <c r="C5211" t="s">
        <v>8079</v>
      </c>
      <c r="D5211" t="s">
        <v>8079</v>
      </c>
      <c r="E5211" t="s">
        <v>8078</v>
      </c>
    </row>
    <row r="5212" spans="1:5" x14ac:dyDescent="0.25">
      <c r="A5212">
        <v>56000031</v>
      </c>
      <c r="B5212" t="s">
        <v>8080</v>
      </c>
      <c r="C5212" t="s">
        <v>8081</v>
      </c>
      <c r="D5212" t="s">
        <v>8081</v>
      </c>
      <c r="E5212" t="s">
        <v>8080</v>
      </c>
    </row>
    <row r="5213" spans="1:5" x14ac:dyDescent="0.25">
      <c r="A5213">
        <v>56000032</v>
      </c>
      <c r="B5213" t="s">
        <v>8082</v>
      </c>
      <c r="C5213" t="s">
        <v>8081</v>
      </c>
      <c r="D5213" t="s">
        <v>8081</v>
      </c>
      <c r="E5213" t="s">
        <v>8082</v>
      </c>
    </row>
    <row r="5214" spans="1:5" x14ac:dyDescent="0.25">
      <c r="A5214">
        <v>56000033</v>
      </c>
      <c r="B5214" t="s">
        <v>8083</v>
      </c>
      <c r="C5214" t="s">
        <v>8081</v>
      </c>
      <c r="D5214" t="s">
        <v>8081</v>
      </c>
      <c r="E5214" t="s">
        <v>8083</v>
      </c>
    </row>
    <row r="5215" spans="1:5" x14ac:dyDescent="0.25">
      <c r="A5215">
        <v>56000034</v>
      </c>
      <c r="B5215" t="s">
        <v>5180</v>
      </c>
      <c r="C5215" t="s">
        <v>8084</v>
      </c>
      <c r="D5215" t="s">
        <v>8084</v>
      </c>
      <c r="E5215" t="s">
        <v>5180</v>
      </c>
    </row>
    <row r="5216" spans="1:5" x14ac:dyDescent="0.25">
      <c r="A5216">
        <v>56000035</v>
      </c>
      <c r="B5216" t="s">
        <v>5176</v>
      </c>
      <c r="C5216" t="s">
        <v>8085</v>
      </c>
      <c r="D5216" t="s">
        <v>8085</v>
      </c>
      <c r="E5216" t="s">
        <v>5176</v>
      </c>
    </row>
    <row r="5217" spans="1:5" x14ac:dyDescent="0.25">
      <c r="A5217">
        <v>56000036</v>
      </c>
      <c r="B5217" t="s">
        <v>5178</v>
      </c>
      <c r="C5217" t="s">
        <v>8086</v>
      </c>
      <c r="D5217" t="s">
        <v>8086</v>
      </c>
      <c r="E5217" t="s">
        <v>5178</v>
      </c>
    </row>
    <row r="5218" spans="1:5" x14ac:dyDescent="0.25">
      <c r="A5218">
        <v>56000037</v>
      </c>
      <c r="B5218" t="s">
        <v>5157</v>
      </c>
      <c r="C5218" t="s">
        <v>5182</v>
      </c>
      <c r="D5218" t="s">
        <v>5182</v>
      </c>
      <c r="E5218" t="s">
        <v>5157</v>
      </c>
    </row>
    <row r="5219" spans="1:5" x14ac:dyDescent="0.25">
      <c r="A5219">
        <v>56000038</v>
      </c>
      <c r="B5219" t="s">
        <v>3888</v>
      </c>
      <c r="C5219" t="s">
        <v>8087</v>
      </c>
      <c r="D5219" t="s">
        <v>8087</v>
      </c>
      <c r="E5219" t="s">
        <v>3888</v>
      </c>
    </row>
    <row r="5220" spans="1:5" x14ac:dyDescent="0.25">
      <c r="A5220">
        <v>56000039</v>
      </c>
      <c r="B5220" t="s">
        <v>8076</v>
      </c>
      <c r="C5220" t="s">
        <v>7990</v>
      </c>
      <c r="D5220" t="s">
        <v>7990</v>
      </c>
      <c r="E5220" t="s">
        <v>8076</v>
      </c>
    </row>
    <row r="5221" spans="1:5" x14ac:dyDescent="0.25">
      <c r="A5221">
        <v>56000040</v>
      </c>
      <c r="B5221" t="s">
        <v>8088</v>
      </c>
      <c r="C5221" t="s">
        <v>5162</v>
      </c>
      <c r="D5221" t="s">
        <v>5162</v>
      </c>
      <c r="E5221" t="s">
        <v>8088</v>
      </c>
    </row>
    <row r="5222" spans="1:5" x14ac:dyDescent="0.25">
      <c r="A5222">
        <v>56000041</v>
      </c>
      <c r="B5222" t="s">
        <v>8088</v>
      </c>
      <c r="C5222" t="s">
        <v>5162</v>
      </c>
      <c r="D5222" t="s">
        <v>5162</v>
      </c>
      <c r="E5222" t="s">
        <v>8088</v>
      </c>
    </row>
    <row r="5223" spans="1:5" x14ac:dyDescent="0.25">
      <c r="A5223">
        <v>56000042</v>
      </c>
      <c r="B5223" t="s">
        <v>8089</v>
      </c>
      <c r="C5223" t="s">
        <v>5162</v>
      </c>
      <c r="D5223" t="s">
        <v>5162</v>
      </c>
      <c r="E5223" t="s">
        <v>8089</v>
      </c>
    </row>
    <row r="5224" spans="1:5" x14ac:dyDescent="0.25">
      <c r="A5224">
        <v>56000043</v>
      </c>
      <c r="B5224" t="s">
        <v>8090</v>
      </c>
      <c r="C5224" t="s">
        <v>5162</v>
      </c>
      <c r="D5224" t="s">
        <v>5162</v>
      </c>
      <c r="E5224" t="s">
        <v>8090</v>
      </c>
    </row>
    <row r="5225" spans="1:5" x14ac:dyDescent="0.25">
      <c r="A5225">
        <v>56000044</v>
      </c>
      <c r="B5225" t="s">
        <v>8091</v>
      </c>
      <c r="C5225" t="s">
        <v>5162</v>
      </c>
      <c r="D5225" t="s">
        <v>5162</v>
      </c>
      <c r="E5225" t="s">
        <v>8091</v>
      </c>
    </row>
    <row r="5226" spans="1:5" x14ac:dyDescent="0.25">
      <c r="A5226">
        <v>56000045</v>
      </c>
      <c r="B5226" t="s">
        <v>8092</v>
      </c>
      <c r="C5226" t="s">
        <v>8087</v>
      </c>
      <c r="D5226" t="s">
        <v>8087</v>
      </c>
      <c r="E5226" t="s">
        <v>8092</v>
      </c>
    </row>
    <row r="5227" spans="1:5" x14ac:dyDescent="0.25">
      <c r="A5227">
        <v>5600</v>
      </c>
      <c r="B5227" t="s">
        <v>8093</v>
      </c>
      <c r="C5227" t="s">
        <v>8093</v>
      </c>
      <c r="D5227" t="s">
        <v>8093</v>
      </c>
      <c r="E5227" t="s">
        <v>8093</v>
      </c>
    </row>
    <row r="5228" spans="1:5" x14ac:dyDescent="0.25">
      <c r="A5228">
        <v>57000002</v>
      </c>
      <c r="B5228" t="s">
        <v>8094</v>
      </c>
      <c r="C5228" t="s">
        <v>8095</v>
      </c>
      <c r="D5228" t="s">
        <v>8095</v>
      </c>
      <c r="E5228" t="s">
        <v>8094</v>
      </c>
    </row>
    <row r="5229" spans="1:5" x14ac:dyDescent="0.25">
      <c r="A5229">
        <v>57000003</v>
      </c>
      <c r="B5229" t="s">
        <v>8096</v>
      </c>
      <c r="C5229" t="s">
        <v>327</v>
      </c>
      <c r="D5229" t="s">
        <v>327</v>
      </c>
      <c r="E5229" t="s">
        <v>8096</v>
      </c>
    </row>
    <row r="5230" spans="1:5" x14ac:dyDescent="0.25">
      <c r="A5230">
        <v>57000006</v>
      </c>
      <c r="B5230" t="s">
        <v>8097</v>
      </c>
      <c r="C5230" t="s">
        <v>8098</v>
      </c>
      <c r="D5230" t="s">
        <v>8098</v>
      </c>
      <c r="E5230" t="s">
        <v>8097</v>
      </c>
    </row>
    <row r="5231" spans="1:5" x14ac:dyDescent="0.25">
      <c r="A5231">
        <v>57000008</v>
      </c>
      <c r="B5231" t="s">
        <v>8099</v>
      </c>
      <c r="C5231" t="s">
        <v>8098</v>
      </c>
      <c r="D5231" t="s">
        <v>8098</v>
      </c>
      <c r="E5231" t="s">
        <v>8099</v>
      </c>
    </row>
    <row r="5232" spans="1:5" x14ac:dyDescent="0.25">
      <c r="A5232">
        <v>57000011</v>
      </c>
      <c r="B5232" t="s">
        <v>8100</v>
      </c>
      <c r="C5232" t="s">
        <v>8101</v>
      </c>
      <c r="D5232" t="s">
        <v>8101</v>
      </c>
      <c r="E5232" t="s">
        <v>8100</v>
      </c>
    </row>
    <row r="5233" spans="1:5" x14ac:dyDescent="0.25">
      <c r="A5233">
        <v>57000012</v>
      </c>
      <c r="B5233" t="s">
        <v>5478</v>
      </c>
      <c r="C5233" t="s">
        <v>8102</v>
      </c>
      <c r="D5233" t="s">
        <v>8102</v>
      </c>
      <c r="E5233" t="s">
        <v>5478</v>
      </c>
    </row>
    <row r="5234" spans="1:5" x14ac:dyDescent="0.25">
      <c r="A5234">
        <v>57000014</v>
      </c>
      <c r="B5234" t="s">
        <v>8103</v>
      </c>
      <c r="C5234" t="s">
        <v>8104</v>
      </c>
      <c r="D5234" t="s">
        <v>8104</v>
      </c>
      <c r="E5234" t="s">
        <v>8103</v>
      </c>
    </row>
    <row r="5235" spans="1:5" x14ac:dyDescent="0.25">
      <c r="A5235">
        <v>57000015</v>
      </c>
      <c r="B5235" t="s">
        <v>8105</v>
      </c>
      <c r="C5235" t="s">
        <v>8106</v>
      </c>
      <c r="D5235" t="s">
        <v>8106</v>
      </c>
      <c r="E5235" t="s">
        <v>8105</v>
      </c>
    </row>
    <row r="5236" spans="1:5" x14ac:dyDescent="0.25">
      <c r="A5236">
        <v>57000026</v>
      </c>
      <c r="B5236" t="s">
        <v>4338</v>
      </c>
      <c r="C5236" t="s">
        <v>8107</v>
      </c>
      <c r="D5236" t="s">
        <v>8107</v>
      </c>
      <c r="E5236" t="s">
        <v>4338</v>
      </c>
    </row>
    <row r="5237" spans="1:5" x14ac:dyDescent="0.25">
      <c r="A5237">
        <v>57000029</v>
      </c>
      <c r="B5237" t="s">
        <v>8108</v>
      </c>
      <c r="C5237" t="s">
        <v>8107</v>
      </c>
      <c r="D5237" t="s">
        <v>8107</v>
      </c>
      <c r="E5237" t="s">
        <v>8108</v>
      </c>
    </row>
    <row r="5238" spans="1:5" x14ac:dyDescent="0.25">
      <c r="A5238">
        <v>57000046</v>
      </c>
      <c r="B5238" t="s">
        <v>8109</v>
      </c>
      <c r="C5238" t="s">
        <v>8110</v>
      </c>
      <c r="D5238" t="s">
        <v>8110</v>
      </c>
      <c r="E5238" t="s">
        <v>8109</v>
      </c>
    </row>
    <row r="5239" spans="1:5" x14ac:dyDescent="0.25">
      <c r="A5239">
        <v>57000047</v>
      </c>
      <c r="B5239" t="s">
        <v>8111</v>
      </c>
      <c r="C5239" t="s">
        <v>8112</v>
      </c>
      <c r="D5239" t="s">
        <v>8112</v>
      </c>
      <c r="E5239" t="s">
        <v>8111</v>
      </c>
    </row>
    <row r="5240" spans="1:5" x14ac:dyDescent="0.25">
      <c r="A5240">
        <v>57000049</v>
      </c>
      <c r="B5240" t="s">
        <v>8113</v>
      </c>
      <c r="C5240" t="s">
        <v>8114</v>
      </c>
      <c r="D5240" t="s">
        <v>8114</v>
      </c>
      <c r="E5240" t="s">
        <v>8113</v>
      </c>
    </row>
    <row r="5241" spans="1:5" x14ac:dyDescent="0.25">
      <c r="A5241">
        <v>57000050</v>
      </c>
      <c r="B5241" t="s">
        <v>8115</v>
      </c>
      <c r="C5241" t="s">
        <v>8116</v>
      </c>
      <c r="D5241" t="s">
        <v>8116</v>
      </c>
      <c r="E5241" t="s">
        <v>8115</v>
      </c>
    </row>
    <row r="5242" spans="1:5" x14ac:dyDescent="0.25">
      <c r="A5242">
        <v>57000052</v>
      </c>
      <c r="B5242" t="s">
        <v>8117</v>
      </c>
      <c r="C5242" t="s">
        <v>8118</v>
      </c>
      <c r="D5242" t="s">
        <v>8118</v>
      </c>
      <c r="E5242" t="s">
        <v>8117</v>
      </c>
    </row>
    <row r="5243" spans="1:5" x14ac:dyDescent="0.25">
      <c r="A5243">
        <v>57000054</v>
      </c>
      <c r="B5243" t="s">
        <v>8117</v>
      </c>
      <c r="C5243" t="s">
        <v>8118</v>
      </c>
      <c r="D5243" t="s">
        <v>8118</v>
      </c>
      <c r="E5243" t="s">
        <v>8117</v>
      </c>
    </row>
    <row r="5244" spans="1:5" x14ac:dyDescent="0.25">
      <c r="A5244">
        <v>57000055</v>
      </c>
      <c r="B5244" t="s">
        <v>8117</v>
      </c>
      <c r="C5244" t="s">
        <v>8118</v>
      </c>
      <c r="D5244" t="s">
        <v>8118</v>
      </c>
      <c r="E5244" t="s">
        <v>8117</v>
      </c>
    </row>
    <row r="5245" spans="1:5" x14ac:dyDescent="0.25">
      <c r="A5245">
        <v>57000056</v>
      </c>
      <c r="B5245" t="s">
        <v>8119</v>
      </c>
      <c r="C5245" t="s">
        <v>8120</v>
      </c>
      <c r="D5245" t="s">
        <v>8120</v>
      </c>
      <c r="E5245" t="s">
        <v>8119</v>
      </c>
    </row>
    <row r="5246" spans="1:5" x14ac:dyDescent="0.25">
      <c r="A5246">
        <v>57000057</v>
      </c>
      <c r="B5246" t="s">
        <v>8119</v>
      </c>
      <c r="C5246" t="s">
        <v>8120</v>
      </c>
      <c r="D5246" t="s">
        <v>8120</v>
      </c>
      <c r="E5246" t="s">
        <v>8119</v>
      </c>
    </row>
    <row r="5247" spans="1:5" x14ac:dyDescent="0.25">
      <c r="A5247">
        <v>57000059</v>
      </c>
      <c r="B5247" t="s">
        <v>8121</v>
      </c>
      <c r="C5247" t="s">
        <v>8122</v>
      </c>
      <c r="D5247" t="s">
        <v>8122</v>
      </c>
      <c r="E5247" t="s">
        <v>8121</v>
      </c>
    </row>
    <row r="5248" spans="1:5" x14ac:dyDescent="0.25">
      <c r="A5248">
        <v>57000060</v>
      </c>
      <c r="B5248" t="s">
        <v>8121</v>
      </c>
      <c r="C5248" t="s">
        <v>8122</v>
      </c>
      <c r="D5248" t="s">
        <v>8122</v>
      </c>
      <c r="E5248" t="s">
        <v>8121</v>
      </c>
    </row>
    <row r="5249" spans="1:5" x14ac:dyDescent="0.25">
      <c r="A5249">
        <v>57000062</v>
      </c>
      <c r="B5249" t="s">
        <v>8121</v>
      </c>
      <c r="C5249" t="s">
        <v>8122</v>
      </c>
      <c r="D5249" t="s">
        <v>8122</v>
      </c>
      <c r="E5249" t="s">
        <v>8121</v>
      </c>
    </row>
    <row r="5250" spans="1:5" x14ac:dyDescent="0.25">
      <c r="A5250">
        <v>57000063</v>
      </c>
      <c r="B5250" t="s">
        <v>8123</v>
      </c>
      <c r="C5250" t="s">
        <v>8124</v>
      </c>
      <c r="D5250" t="s">
        <v>8124</v>
      </c>
      <c r="E5250" t="s">
        <v>8123</v>
      </c>
    </row>
    <row r="5251" spans="1:5" x14ac:dyDescent="0.25">
      <c r="A5251">
        <v>57000065</v>
      </c>
      <c r="B5251" t="s">
        <v>8125</v>
      </c>
      <c r="C5251" t="s">
        <v>8126</v>
      </c>
      <c r="D5251" t="s">
        <v>8126</v>
      </c>
      <c r="E5251" t="s">
        <v>8125</v>
      </c>
    </row>
    <row r="5252" spans="1:5" x14ac:dyDescent="0.25">
      <c r="A5252">
        <v>57000066</v>
      </c>
      <c r="B5252" t="s">
        <v>8125</v>
      </c>
      <c r="C5252" t="s">
        <v>8126</v>
      </c>
      <c r="D5252" t="s">
        <v>8126</v>
      </c>
      <c r="E5252" t="s">
        <v>8125</v>
      </c>
    </row>
    <row r="5253" spans="1:5" x14ac:dyDescent="0.25">
      <c r="A5253">
        <v>57000067</v>
      </c>
      <c r="B5253" t="s">
        <v>5260</v>
      </c>
      <c r="C5253" t="s">
        <v>8127</v>
      </c>
      <c r="D5253" t="s">
        <v>8127</v>
      </c>
      <c r="E5253" t="s">
        <v>5260</v>
      </c>
    </row>
    <row r="5254" spans="1:5" x14ac:dyDescent="0.25">
      <c r="A5254">
        <v>57000069</v>
      </c>
      <c r="B5254" t="s">
        <v>5260</v>
      </c>
      <c r="C5254" t="s">
        <v>8127</v>
      </c>
      <c r="D5254" t="s">
        <v>8127</v>
      </c>
      <c r="E5254" t="s">
        <v>5260</v>
      </c>
    </row>
    <row r="5255" spans="1:5" x14ac:dyDescent="0.25">
      <c r="A5255">
        <v>57000070</v>
      </c>
      <c r="B5255" t="s">
        <v>8128</v>
      </c>
      <c r="C5255" t="s">
        <v>8129</v>
      </c>
      <c r="D5255" t="s">
        <v>8129</v>
      </c>
      <c r="E5255" t="s">
        <v>8128</v>
      </c>
    </row>
    <row r="5256" spans="1:5" x14ac:dyDescent="0.25">
      <c r="A5256">
        <v>57000072</v>
      </c>
      <c r="B5256" t="s">
        <v>8130</v>
      </c>
      <c r="C5256" t="s">
        <v>8131</v>
      </c>
      <c r="D5256" t="s">
        <v>8131</v>
      </c>
      <c r="E5256" t="s">
        <v>8130</v>
      </c>
    </row>
    <row r="5257" spans="1:5" x14ac:dyDescent="0.25">
      <c r="A5257">
        <v>57000073</v>
      </c>
      <c r="B5257" t="s">
        <v>5260</v>
      </c>
      <c r="C5257" t="s">
        <v>8132</v>
      </c>
      <c r="D5257" t="s">
        <v>8132</v>
      </c>
      <c r="E5257" t="s">
        <v>5260</v>
      </c>
    </row>
    <row r="5258" spans="1:5" x14ac:dyDescent="0.25">
      <c r="A5258">
        <v>57000074</v>
      </c>
      <c r="B5258" t="s">
        <v>8133</v>
      </c>
      <c r="C5258" t="s">
        <v>8134</v>
      </c>
      <c r="D5258" t="s">
        <v>8134</v>
      </c>
      <c r="E5258" t="s">
        <v>8133</v>
      </c>
    </row>
    <row r="5259" spans="1:5" x14ac:dyDescent="0.25">
      <c r="A5259">
        <v>57000075</v>
      </c>
      <c r="B5259" t="s">
        <v>8135</v>
      </c>
      <c r="C5259" t="s">
        <v>8134</v>
      </c>
      <c r="D5259" t="s">
        <v>8134</v>
      </c>
      <c r="E5259" t="s">
        <v>8135</v>
      </c>
    </row>
    <row r="5260" spans="1:5" x14ac:dyDescent="0.25">
      <c r="A5260">
        <v>57000087</v>
      </c>
      <c r="B5260" t="s">
        <v>5249</v>
      </c>
      <c r="C5260" t="s">
        <v>8136</v>
      </c>
      <c r="D5260" t="s">
        <v>8136</v>
      </c>
      <c r="E5260" t="s">
        <v>5249</v>
      </c>
    </row>
    <row r="5261" spans="1:5" x14ac:dyDescent="0.25">
      <c r="A5261">
        <v>57000088</v>
      </c>
      <c r="B5261" t="s">
        <v>5249</v>
      </c>
      <c r="C5261" t="s">
        <v>8136</v>
      </c>
      <c r="D5261" t="s">
        <v>8136</v>
      </c>
      <c r="E5261" t="s">
        <v>5249</v>
      </c>
    </row>
    <row r="5262" spans="1:5" x14ac:dyDescent="0.25">
      <c r="A5262">
        <v>57000089</v>
      </c>
      <c r="B5262" t="s">
        <v>5249</v>
      </c>
      <c r="C5262" t="s">
        <v>8136</v>
      </c>
      <c r="D5262" t="s">
        <v>8136</v>
      </c>
      <c r="E5262" t="s">
        <v>5249</v>
      </c>
    </row>
    <row r="5263" spans="1:5" x14ac:dyDescent="0.25">
      <c r="A5263">
        <v>57000092</v>
      </c>
      <c r="B5263" t="s">
        <v>5249</v>
      </c>
      <c r="C5263" t="s">
        <v>8136</v>
      </c>
      <c r="D5263" t="s">
        <v>8136</v>
      </c>
      <c r="E5263" t="s">
        <v>5249</v>
      </c>
    </row>
    <row r="5264" spans="1:5" x14ac:dyDescent="0.25">
      <c r="A5264">
        <v>57000093</v>
      </c>
      <c r="B5264" t="s">
        <v>8137</v>
      </c>
      <c r="C5264" t="s">
        <v>8136</v>
      </c>
      <c r="D5264" t="s">
        <v>8136</v>
      </c>
      <c r="E5264" t="s">
        <v>8137</v>
      </c>
    </row>
    <row r="5265" spans="1:5" x14ac:dyDescent="0.25">
      <c r="A5265">
        <v>57000095</v>
      </c>
      <c r="B5265" t="s">
        <v>5249</v>
      </c>
      <c r="C5265" t="s">
        <v>8136</v>
      </c>
      <c r="D5265" t="s">
        <v>8136</v>
      </c>
      <c r="E5265" t="s">
        <v>5249</v>
      </c>
    </row>
    <row r="5266" spans="1:5" x14ac:dyDescent="0.25">
      <c r="A5266">
        <v>57000096</v>
      </c>
      <c r="B5266" t="s">
        <v>5249</v>
      </c>
      <c r="C5266" t="s">
        <v>8136</v>
      </c>
      <c r="D5266" t="s">
        <v>8136</v>
      </c>
      <c r="E5266" t="s">
        <v>5249</v>
      </c>
    </row>
    <row r="5267" spans="1:5" x14ac:dyDescent="0.25">
      <c r="A5267">
        <v>57000097</v>
      </c>
      <c r="B5267" t="s">
        <v>8138</v>
      </c>
      <c r="C5267" t="s">
        <v>8139</v>
      </c>
      <c r="D5267" t="s">
        <v>8139</v>
      </c>
      <c r="E5267" t="s">
        <v>8138</v>
      </c>
    </row>
    <row r="5268" spans="1:5" x14ac:dyDescent="0.25">
      <c r="A5268">
        <v>57000098</v>
      </c>
      <c r="B5268" t="s">
        <v>8140</v>
      </c>
      <c r="C5268" t="s">
        <v>8141</v>
      </c>
      <c r="D5268" t="s">
        <v>8141</v>
      </c>
      <c r="E5268" t="s">
        <v>8140</v>
      </c>
    </row>
    <row r="5269" spans="1:5" x14ac:dyDescent="0.25">
      <c r="A5269">
        <v>57000099</v>
      </c>
      <c r="B5269" t="s">
        <v>8142</v>
      </c>
      <c r="C5269" t="s">
        <v>8143</v>
      </c>
      <c r="D5269" t="s">
        <v>8143</v>
      </c>
      <c r="E5269" t="s">
        <v>8142</v>
      </c>
    </row>
    <row r="5270" spans="1:5" x14ac:dyDescent="0.25">
      <c r="A5270">
        <v>57000100</v>
      </c>
      <c r="B5270" t="s">
        <v>8144</v>
      </c>
      <c r="C5270" t="s">
        <v>8145</v>
      </c>
      <c r="D5270" t="s">
        <v>8145</v>
      </c>
      <c r="E5270" t="s">
        <v>8144</v>
      </c>
    </row>
    <row r="5271" spans="1:5" x14ac:dyDescent="0.25">
      <c r="A5271">
        <v>57000101</v>
      </c>
      <c r="B5271" t="s">
        <v>5451</v>
      </c>
      <c r="C5271" t="s">
        <v>8146</v>
      </c>
      <c r="D5271" t="s">
        <v>8146</v>
      </c>
      <c r="E5271" t="s">
        <v>5451</v>
      </c>
    </row>
    <row r="5272" spans="1:5" x14ac:dyDescent="0.25">
      <c r="A5272">
        <v>57000102</v>
      </c>
      <c r="B5272" t="s">
        <v>8147</v>
      </c>
      <c r="C5272" t="s">
        <v>8148</v>
      </c>
      <c r="D5272" t="s">
        <v>8148</v>
      </c>
      <c r="E5272" t="s">
        <v>8147</v>
      </c>
    </row>
    <row r="5273" spans="1:5" x14ac:dyDescent="0.25">
      <c r="A5273">
        <v>57000103</v>
      </c>
      <c r="B5273" t="s">
        <v>8149</v>
      </c>
      <c r="C5273" t="s">
        <v>8150</v>
      </c>
      <c r="D5273" t="s">
        <v>8150</v>
      </c>
      <c r="E5273" t="s">
        <v>8149</v>
      </c>
    </row>
    <row r="5274" spans="1:5" x14ac:dyDescent="0.25">
      <c r="A5274">
        <v>57000104</v>
      </c>
      <c r="B5274" t="s">
        <v>8149</v>
      </c>
      <c r="C5274" t="s">
        <v>8150</v>
      </c>
      <c r="D5274" t="s">
        <v>8150</v>
      </c>
      <c r="E5274" t="s">
        <v>8149</v>
      </c>
    </row>
    <row r="5275" spans="1:5" x14ac:dyDescent="0.25">
      <c r="A5275">
        <v>57000105</v>
      </c>
      <c r="B5275" t="s">
        <v>8149</v>
      </c>
      <c r="C5275" t="s">
        <v>8150</v>
      </c>
      <c r="D5275" t="s">
        <v>8150</v>
      </c>
      <c r="E5275" t="s">
        <v>8149</v>
      </c>
    </row>
    <row r="5276" spans="1:5" x14ac:dyDescent="0.25">
      <c r="A5276">
        <v>57000106</v>
      </c>
      <c r="B5276" t="s">
        <v>8149</v>
      </c>
      <c r="C5276" t="s">
        <v>8150</v>
      </c>
      <c r="D5276" t="s">
        <v>8150</v>
      </c>
      <c r="E5276" t="s">
        <v>8149</v>
      </c>
    </row>
    <row r="5277" spans="1:5" x14ac:dyDescent="0.25">
      <c r="A5277">
        <v>57000107</v>
      </c>
      <c r="B5277" t="s">
        <v>8149</v>
      </c>
      <c r="C5277" t="s">
        <v>8150</v>
      </c>
      <c r="D5277" t="s">
        <v>8150</v>
      </c>
      <c r="E5277" t="s">
        <v>8149</v>
      </c>
    </row>
    <row r="5278" spans="1:5" x14ac:dyDescent="0.25">
      <c r="A5278">
        <v>57000108</v>
      </c>
      <c r="B5278" t="s">
        <v>8149</v>
      </c>
      <c r="C5278" t="s">
        <v>8150</v>
      </c>
      <c r="D5278" t="s">
        <v>8150</v>
      </c>
      <c r="E5278" t="s">
        <v>8149</v>
      </c>
    </row>
    <row r="5279" spans="1:5" x14ac:dyDescent="0.25">
      <c r="A5279">
        <v>57000109</v>
      </c>
      <c r="B5279" t="s">
        <v>8151</v>
      </c>
      <c r="C5279" t="s">
        <v>8152</v>
      </c>
      <c r="D5279" t="s">
        <v>8152</v>
      </c>
      <c r="E5279" t="s">
        <v>8151</v>
      </c>
    </row>
    <row r="5280" spans="1:5" x14ac:dyDescent="0.25">
      <c r="A5280">
        <v>57000110</v>
      </c>
      <c r="B5280" t="s">
        <v>8151</v>
      </c>
      <c r="C5280" t="s">
        <v>8152</v>
      </c>
      <c r="D5280" t="s">
        <v>8152</v>
      </c>
      <c r="E5280" t="s">
        <v>8151</v>
      </c>
    </row>
    <row r="5281" spans="1:5" x14ac:dyDescent="0.25">
      <c r="A5281">
        <v>57000111</v>
      </c>
      <c r="B5281" t="s">
        <v>8151</v>
      </c>
      <c r="C5281" t="s">
        <v>8152</v>
      </c>
      <c r="D5281" t="s">
        <v>8152</v>
      </c>
      <c r="E5281" t="s">
        <v>8151</v>
      </c>
    </row>
    <row r="5282" spans="1:5" x14ac:dyDescent="0.25">
      <c r="A5282">
        <v>57000112</v>
      </c>
      <c r="B5282" t="s">
        <v>8151</v>
      </c>
      <c r="C5282" t="s">
        <v>8152</v>
      </c>
      <c r="D5282" t="s">
        <v>8152</v>
      </c>
      <c r="E5282" t="s">
        <v>8151</v>
      </c>
    </row>
    <row r="5283" spans="1:5" x14ac:dyDescent="0.25">
      <c r="A5283">
        <v>57000113</v>
      </c>
      <c r="B5283" t="s">
        <v>8151</v>
      </c>
      <c r="C5283" t="s">
        <v>8152</v>
      </c>
      <c r="D5283" t="s">
        <v>8152</v>
      </c>
      <c r="E5283" t="s">
        <v>8151</v>
      </c>
    </row>
    <row r="5284" spans="1:5" x14ac:dyDescent="0.25">
      <c r="A5284">
        <v>57000114</v>
      </c>
      <c r="B5284" t="s">
        <v>8151</v>
      </c>
      <c r="C5284" t="s">
        <v>8152</v>
      </c>
      <c r="D5284" t="s">
        <v>8152</v>
      </c>
      <c r="E5284" t="s">
        <v>8151</v>
      </c>
    </row>
    <row r="5285" spans="1:5" x14ac:dyDescent="0.25">
      <c r="A5285">
        <v>57000116</v>
      </c>
      <c r="B5285" t="s">
        <v>8153</v>
      </c>
      <c r="C5285" t="s">
        <v>8154</v>
      </c>
      <c r="D5285" t="s">
        <v>8154</v>
      </c>
      <c r="E5285" t="s">
        <v>8153</v>
      </c>
    </row>
    <row r="5286" spans="1:5" x14ac:dyDescent="0.25">
      <c r="A5286">
        <v>57000117</v>
      </c>
      <c r="B5286" t="s">
        <v>5454</v>
      </c>
      <c r="C5286" t="s">
        <v>8155</v>
      </c>
      <c r="D5286" t="s">
        <v>8155</v>
      </c>
      <c r="E5286" t="s">
        <v>5454</v>
      </c>
    </row>
    <row r="5287" spans="1:5" x14ac:dyDescent="0.25">
      <c r="A5287">
        <v>57000118</v>
      </c>
      <c r="B5287" t="s">
        <v>8156</v>
      </c>
      <c r="C5287" t="s">
        <v>8157</v>
      </c>
      <c r="D5287" t="s">
        <v>8157</v>
      </c>
      <c r="E5287" t="s">
        <v>8156</v>
      </c>
    </row>
    <row r="5288" spans="1:5" x14ac:dyDescent="0.25">
      <c r="A5288">
        <v>57000129</v>
      </c>
      <c r="B5288" t="s">
        <v>8158</v>
      </c>
      <c r="C5288" t="s">
        <v>8159</v>
      </c>
      <c r="D5288" t="s">
        <v>8159</v>
      </c>
      <c r="E5288" t="s">
        <v>8158</v>
      </c>
    </row>
    <row r="5289" spans="1:5" x14ac:dyDescent="0.25">
      <c r="A5289">
        <v>57000130</v>
      </c>
      <c r="B5289" t="s">
        <v>8160</v>
      </c>
      <c r="C5289" t="s">
        <v>8161</v>
      </c>
      <c r="D5289" t="s">
        <v>8161</v>
      </c>
      <c r="E5289" t="s">
        <v>8160</v>
      </c>
    </row>
    <row r="5290" spans="1:5" x14ac:dyDescent="0.25">
      <c r="A5290">
        <v>57000134</v>
      </c>
      <c r="B5290" t="s">
        <v>8162</v>
      </c>
      <c r="C5290" t="s">
        <v>8163</v>
      </c>
      <c r="D5290" t="s">
        <v>8163</v>
      </c>
      <c r="E5290" t="s">
        <v>8162</v>
      </c>
    </row>
    <row r="5291" spans="1:5" x14ac:dyDescent="0.25">
      <c r="A5291">
        <v>57000137</v>
      </c>
      <c r="B5291" t="s">
        <v>8164</v>
      </c>
      <c r="C5291" t="s">
        <v>8165</v>
      </c>
      <c r="D5291" t="s">
        <v>8165</v>
      </c>
      <c r="E5291" t="s">
        <v>8164</v>
      </c>
    </row>
    <row r="5292" spans="1:5" x14ac:dyDescent="0.25">
      <c r="A5292">
        <v>57000139</v>
      </c>
      <c r="B5292" t="s">
        <v>5487</v>
      </c>
      <c r="C5292" t="s">
        <v>8166</v>
      </c>
      <c r="D5292" t="s">
        <v>8166</v>
      </c>
      <c r="E5292" t="s">
        <v>5487</v>
      </c>
    </row>
    <row r="5293" spans="1:5" x14ac:dyDescent="0.25">
      <c r="A5293">
        <v>57000140</v>
      </c>
      <c r="B5293" t="s">
        <v>8167</v>
      </c>
      <c r="C5293" t="s">
        <v>8168</v>
      </c>
      <c r="D5293" t="s">
        <v>8168</v>
      </c>
      <c r="E5293" t="s">
        <v>8167</v>
      </c>
    </row>
    <row r="5294" spans="1:5" x14ac:dyDescent="0.25">
      <c r="A5294">
        <v>57000141</v>
      </c>
      <c r="B5294" t="s">
        <v>5488</v>
      </c>
      <c r="C5294" t="s">
        <v>8169</v>
      </c>
      <c r="D5294" t="s">
        <v>8169</v>
      </c>
      <c r="E5294" t="s">
        <v>5488</v>
      </c>
    </row>
    <row r="5295" spans="1:5" x14ac:dyDescent="0.25">
      <c r="A5295">
        <v>57000142</v>
      </c>
      <c r="B5295" t="s">
        <v>8170</v>
      </c>
      <c r="C5295" t="s">
        <v>8169</v>
      </c>
      <c r="D5295" t="s">
        <v>8169</v>
      </c>
      <c r="E5295" t="s">
        <v>8170</v>
      </c>
    </row>
    <row r="5296" spans="1:5" x14ac:dyDescent="0.25">
      <c r="A5296">
        <v>57000143</v>
      </c>
      <c r="B5296" t="s">
        <v>8171</v>
      </c>
      <c r="C5296" t="s">
        <v>8169</v>
      </c>
      <c r="D5296" t="s">
        <v>8169</v>
      </c>
      <c r="E5296" t="s">
        <v>8171</v>
      </c>
    </row>
    <row r="5297" spans="1:5" x14ac:dyDescent="0.25">
      <c r="A5297">
        <v>57000144</v>
      </c>
      <c r="B5297" t="s">
        <v>8171</v>
      </c>
      <c r="C5297" t="s">
        <v>8106</v>
      </c>
      <c r="D5297" t="s">
        <v>8106</v>
      </c>
      <c r="E5297" t="s">
        <v>8171</v>
      </c>
    </row>
    <row r="5298" spans="1:5" x14ac:dyDescent="0.25">
      <c r="A5298">
        <v>57000147</v>
      </c>
      <c r="B5298" t="s">
        <v>5492</v>
      </c>
      <c r="C5298" t="s">
        <v>8169</v>
      </c>
      <c r="D5298" t="s">
        <v>8169</v>
      </c>
      <c r="E5298" t="s">
        <v>5492</v>
      </c>
    </row>
    <row r="5299" spans="1:5" x14ac:dyDescent="0.25">
      <c r="A5299">
        <v>57000148</v>
      </c>
      <c r="B5299" t="s">
        <v>8172</v>
      </c>
      <c r="C5299" t="s">
        <v>8106</v>
      </c>
      <c r="D5299" t="s">
        <v>8106</v>
      </c>
      <c r="E5299" t="s">
        <v>8172</v>
      </c>
    </row>
    <row r="5300" spans="1:5" x14ac:dyDescent="0.25">
      <c r="A5300">
        <v>57000150</v>
      </c>
      <c r="B5300" t="s">
        <v>8173</v>
      </c>
      <c r="C5300" t="s">
        <v>8169</v>
      </c>
      <c r="D5300" t="s">
        <v>8169</v>
      </c>
      <c r="E5300" t="s">
        <v>8173</v>
      </c>
    </row>
    <row r="5301" spans="1:5" x14ac:dyDescent="0.25">
      <c r="A5301">
        <v>57000152</v>
      </c>
      <c r="B5301" t="s">
        <v>8174</v>
      </c>
      <c r="C5301" t="s">
        <v>8175</v>
      </c>
      <c r="D5301" t="s">
        <v>8175</v>
      </c>
      <c r="E5301" t="s">
        <v>8174</v>
      </c>
    </row>
    <row r="5302" spans="1:5" x14ac:dyDescent="0.25">
      <c r="A5302">
        <v>57000153</v>
      </c>
      <c r="B5302" t="s">
        <v>8176</v>
      </c>
      <c r="C5302" t="s">
        <v>8175</v>
      </c>
      <c r="D5302" t="s">
        <v>8175</v>
      </c>
      <c r="E5302" t="s">
        <v>8176</v>
      </c>
    </row>
    <row r="5303" spans="1:5" x14ac:dyDescent="0.25">
      <c r="A5303">
        <v>57000154</v>
      </c>
      <c r="B5303" t="s">
        <v>8177</v>
      </c>
      <c r="C5303" t="s">
        <v>8175</v>
      </c>
      <c r="D5303" t="s">
        <v>8175</v>
      </c>
      <c r="E5303" t="s">
        <v>8177</v>
      </c>
    </row>
    <row r="5304" spans="1:5" x14ac:dyDescent="0.25">
      <c r="A5304">
        <v>57000156</v>
      </c>
      <c r="B5304" t="s">
        <v>8178</v>
      </c>
      <c r="C5304" t="s">
        <v>8179</v>
      </c>
      <c r="D5304" t="s">
        <v>8179</v>
      </c>
      <c r="E5304" t="s">
        <v>8178</v>
      </c>
    </row>
    <row r="5305" spans="1:5" x14ac:dyDescent="0.25">
      <c r="A5305">
        <v>57000160</v>
      </c>
      <c r="B5305" t="s">
        <v>8180</v>
      </c>
      <c r="C5305" t="s">
        <v>8181</v>
      </c>
      <c r="D5305" t="s">
        <v>8181</v>
      </c>
      <c r="E5305" t="s">
        <v>8180</v>
      </c>
    </row>
    <row r="5306" spans="1:5" x14ac:dyDescent="0.25">
      <c r="A5306">
        <v>57000161</v>
      </c>
      <c r="B5306" t="s">
        <v>5416</v>
      </c>
      <c r="C5306" t="s">
        <v>8182</v>
      </c>
      <c r="D5306" t="s">
        <v>8182</v>
      </c>
      <c r="E5306" t="s">
        <v>5416</v>
      </c>
    </row>
    <row r="5307" spans="1:5" x14ac:dyDescent="0.25">
      <c r="A5307">
        <v>57000162</v>
      </c>
      <c r="B5307" t="s">
        <v>8183</v>
      </c>
      <c r="C5307" t="s">
        <v>8184</v>
      </c>
      <c r="D5307" t="s">
        <v>8184</v>
      </c>
      <c r="E5307" t="s">
        <v>8183</v>
      </c>
    </row>
    <row r="5308" spans="1:5" x14ac:dyDescent="0.25">
      <c r="A5308">
        <v>57000163</v>
      </c>
      <c r="B5308" t="s">
        <v>5418</v>
      </c>
      <c r="C5308" t="s">
        <v>8185</v>
      </c>
      <c r="D5308" t="s">
        <v>8185</v>
      </c>
      <c r="E5308" t="s">
        <v>5418</v>
      </c>
    </row>
    <row r="5309" spans="1:5" x14ac:dyDescent="0.25">
      <c r="A5309">
        <v>57000164</v>
      </c>
      <c r="B5309" t="s">
        <v>8186</v>
      </c>
      <c r="C5309" t="s">
        <v>8187</v>
      </c>
      <c r="D5309" t="s">
        <v>8187</v>
      </c>
      <c r="E5309" t="s">
        <v>8186</v>
      </c>
    </row>
    <row r="5310" spans="1:5" x14ac:dyDescent="0.25">
      <c r="A5310">
        <v>57000165</v>
      </c>
      <c r="B5310" t="s">
        <v>5422</v>
      </c>
      <c r="C5310" t="s">
        <v>8188</v>
      </c>
      <c r="D5310" t="s">
        <v>8188</v>
      </c>
      <c r="E5310" t="s">
        <v>5422</v>
      </c>
    </row>
    <row r="5311" spans="1:5" x14ac:dyDescent="0.25">
      <c r="A5311">
        <v>57000166</v>
      </c>
      <c r="B5311" t="s">
        <v>5423</v>
      </c>
      <c r="C5311" t="s">
        <v>8188</v>
      </c>
      <c r="D5311" t="s">
        <v>8188</v>
      </c>
      <c r="E5311" t="s">
        <v>5423</v>
      </c>
    </row>
    <row r="5312" spans="1:5" x14ac:dyDescent="0.25">
      <c r="A5312">
        <v>57000167</v>
      </c>
      <c r="B5312" t="s">
        <v>5424</v>
      </c>
      <c r="C5312" t="s">
        <v>8188</v>
      </c>
      <c r="D5312" t="s">
        <v>8188</v>
      </c>
      <c r="E5312" t="s">
        <v>5424</v>
      </c>
    </row>
    <row r="5313" spans="1:5" x14ac:dyDescent="0.25">
      <c r="A5313">
        <v>57000168</v>
      </c>
      <c r="B5313" t="s">
        <v>5421</v>
      </c>
      <c r="C5313" t="s">
        <v>8188</v>
      </c>
      <c r="D5313" t="s">
        <v>8188</v>
      </c>
      <c r="E5313" t="s">
        <v>5421</v>
      </c>
    </row>
    <row r="5314" spans="1:5" x14ac:dyDescent="0.25">
      <c r="A5314">
        <v>57000170</v>
      </c>
      <c r="B5314" t="s">
        <v>8189</v>
      </c>
      <c r="C5314" t="s">
        <v>8190</v>
      </c>
      <c r="D5314" t="s">
        <v>8190</v>
      </c>
      <c r="E5314" t="s">
        <v>8189</v>
      </c>
    </row>
    <row r="5315" spans="1:5" x14ac:dyDescent="0.25">
      <c r="A5315">
        <v>57000171</v>
      </c>
      <c r="B5315" t="s">
        <v>8191</v>
      </c>
      <c r="C5315" t="s">
        <v>8192</v>
      </c>
      <c r="D5315" t="s">
        <v>8192</v>
      </c>
      <c r="E5315" t="s">
        <v>8191</v>
      </c>
    </row>
    <row r="5316" spans="1:5" x14ac:dyDescent="0.25">
      <c r="A5316">
        <v>57000173</v>
      </c>
      <c r="B5316" t="s">
        <v>5420</v>
      </c>
      <c r="C5316" t="s">
        <v>8192</v>
      </c>
      <c r="D5316" t="s">
        <v>8192</v>
      </c>
      <c r="E5316" t="s">
        <v>5420</v>
      </c>
    </row>
    <row r="5317" spans="1:5" x14ac:dyDescent="0.25">
      <c r="A5317">
        <v>57000174</v>
      </c>
      <c r="B5317" t="s">
        <v>5501</v>
      </c>
      <c r="C5317" t="s">
        <v>8193</v>
      </c>
      <c r="D5317" t="s">
        <v>8193</v>
      </c>
      <c r="E5317" t="s">
        <v>5501</v>
      </c>
    </row>
    <row r="5318" spans="1:5" x14ac:dyDescent="0.25">
      <c r="A5318">
        <v>57000175</v>
      </c>
      <c r="B5318" t="s">
        <v>8194</v>
      </c>
      <c r="C5318" t="s">
        <v>8195</v>
      </c>
      <c r="D5318" t="s">
        <v>8195</v>
      </c>
      <c r="E5318" t="s">
        <v>8194</v>
      </c>
    </row>
    <row r="5319" spans="1:5" x14ac:dyDescent="0.25">
      <c r="A5319">
        <v>57000176</v>
      </c>
      <c r="B5319" t="s">
        <v>8196</v>
      </c>
      <c r="C5319" t="s">
        <v>8169</v>
      </c>
      <c r="D5319" t="s">
        <v>8169</v>
      </c>
      <c r="E5319" t="s">
        <v>8196</v>
      </c>
    </row>
    <row r="5320" spans="1:5" x14ac:dyDescent="0.25">
      <c r="A5320">
        <v>57000177</v>
      </c>
      <c r="B5320" t="s">
        <v>8197</v>
      </c>
      <c r="C5320" t="s">
        <v>8198</v>
      </c>
      <c r="D5320" t="s">
        <v>8198</v>
      </c>
      <c r="E5320" t="s">
        <v>8197</v>
      </c>
    </row>
    <row r="5321" spans="1:5" x14ac:dyDescent="0.25">
      <c r="A5321">
        <v>57000178</v>
      </c>
      <c r="B5321" t="s">
        <v>8199</v>
      </c>
      <c r="C5321" t="s">
        <v>8198</v>
      </c>
      <c r="D5321" t="s">
        <v>8198</v>
      </c>
      <c r="E5321" t="s">
        <v>8199</v>
      </c>
    </row>
    <row r="5322" spans="1:5" x14ac:dyDescent="0.25">
      <c r="A5322">
        <v>57000179</v>
      </c>
      <c r="B5322" t="s">
        <v>8200</v>
      </c>
      <c r="C5322" t="s">
        <v>8198</v>
      </c>
      <c r="D5322" t="s">
        <v>8198</v>
      </c>
      <c r="E5322" t="s">
        <v>8200</v>
      </c>
    </row>
    <row r="5323" spans="1:5" x14ac:dyDescent="0.25">
      <c r="A5323">
        <v>57000181</v>
      </c>
      <c r="B5323" t="s">
        <v>5507</v>
      </c>
      <c r="C5323" t="s">
        <v>8198</v>
      </c>
      <c r="D5323" t="s">
        <v>8198</v>
      </c>
      <c r="E5323" t="s">
        <v>5507</v>
      </c>
    </row>
    <row r="5324" spans="1:5" x14ac:dyDescent="0.25">
      <c r="A5324">
        <v>57000182</v>
      </c>
      <c r="B5324" t="s">
        <v>5508</v>
      </c>
      <c r="C5324" t="s">
        <v>8198</v>
      </c>
      <c r="D5324" t="s">
        <v>8198</v>
      </c>
      <c r="E5324" t="s">
        <v>5508</v>
      </c>
    </row>
    <row r="5325" spans="1:5" x14ac:dyDescent="0.25">
      <c r="A5325">
        <v>57000183</v>
      </c>
      <c r="B5325" t="s">
        <v>8199</v>
      </c>
      <c r="C5325" t="s">
        <v>8169</v>
      </c>
      <c r="D5325" t="s">
        <v>8169</v>
      </c>
      <c r="E5325" t="s">
        <v>8199</v>
      </c>
    </row>
    <row r="5326" spans="1:5" x14ac:dyDescent="0.25">
      <c r="A5326">
        <v>57000184</v>
      </c>
      <c r="B5326" t="s">
        <v>8201</v>
      </c>
      <c r="C5326" t="s">
        <v>8202</v>
      </c>
      <c r="D5326" t="s">
        <v>8202</v>
      </c>
      <c r="E5326" t="s">
        <v>8201</v>
      </c>
    </row>
    <row r="5327" spans="1:5" x14ac:dyDescent="0.25">
      <c r="A5327">
        <v>57000185</v>
      </c>
      <c r="B5327" t="s">
        <v>8203</v>
      </c>
      <c r="C5327" t="s">
        <v>8198</v>
      </c>
      <c r="D5327" t="s">
        <v>8198</v>
      </c>
      <c r="E5327" t="s">
        <v>8203</v>
      </c>
    </row>
    <row r="5328" spans="1:5" x14ac:dyDescent="0.25">
      <c r="A5328">
        <v>57000186</v>
      </c>
      <c r="B5328" t="s">
        <v>8204</v>
      </c>
      <c r="C5328" t="s">
        <v>8205</v>
      </c>
      <c r="D5328" t="s">
        <v>8205</v>
      </c>
      <c r="E5328" t="s">
        <v>8204</v>
      </c>
    </row>
    <row r="5329" spans="1:5" x14ac:dyDescent="0.25">
      <c r="A5329">
        <v>57000187</v>
      </c>
      <c r="B5329" t="s">
        <v>8206</v>
      </c>
      <c r="C5329" t="s">
        <v>8205</v>
      </c>
      <c r="D5329" t="s">
        <v>8205</v>
      </c>
      <c r="E5329" t="s">
        <v>8206</v>
      </c>
    </row>
    <row r="5330" spans="1:5" x14ac:dyDescent="0.25">
      <c r="A5330">
        <v>57000188</v>
      </c>
      <c r="B5330" t="s">
        <v>8207</v>
      </c>
      <c r="C5330" t="s">
        <v>8205</v>
      </c>
      <c r="D5330" t="s">
        <v>8205</v>
      </c>
      <c r="E5330" t="s">
        <v>8207</v>
      </c>
    </row>
    <row r="5331" spans="1:5" x14ac:dyDescent="0.25">
      <c r="A5331">
        <v>57000189</v>
      </c>
      <c r="B5331" t="s">
        <v>8208</v>
      </c>
      <c r="C5331" t="s">
        <v>327</v>
      </c>
      <c r="D5331" t="s">
        <v>327</v>
      </c>
      <c r="E5331" t="s">
        <v>8208</v>
      </c>
    </row>
    <row r="5332" spans="1:5" x14ac:dyDescent="0.25">
      <c r="A5332">
        <v>57000190</v>
      </c>
      <c r="B5332" t="s">
        <v>8209</v>
      </c>
      <c r="C5332" t="s">
        <v>8210</v>
      </c>
      <c r="D5332" t="s">
        <v>8210</v>
      </c>
      <c r="E5332" t="s">
        <v>8209</v>
      </c>
    </row>
    <row r="5333" spans="1:5" x14ac:dyDescent="0.25">
      <c r="A5333">
        <v>57000191</v>
      </c>
      <c r="B5333" t="s">
        <v>5258</v>
      </c>
      <c r="C5333" t="s">
        <v>8211</v>
      </c>
      <c r="D5333" t="s">
        <v>8211</v>
      </c>
      <c r="E5333" t="s">
        <v>5258</v>
      </c>
    </row>
    <row r="5334" spans="1:5" x14ac:dyDescent="0.25">
      <c r="A5334">
        <v>57000192</v>
      </c>
      <c r="B5334" t="s">
        <v>5258</v>
      </c>
      <c r="C5334" t="s">
        <v>8211</v>
      </c>
      <c r="D5334" t="s">
        <v>8211</v>
      </c>
      <c r="E5334" t="s">
        <v>5258</v>
      </c>
    </row>
    <row r="5335" spans="1:5" x14ac:dyDescent="0.25">
      <c r="A5335">
        <v>57000193</v>
      </c>
      <c r="B5335" t="s">
        <v>5258</v>
      </c>
      <c r="C5335" t="s">
        <v>8211</v>
      </c>
      <c r="D5335" t="s">
        <v>8211</v>
      </c>
      <c r="E5335" t="s">
        <v>5258</v>
      </c>
    </row>
    <row r="5336" spans="1:5" x14ac:dyDescent="0.25">
      <c r="A5336">
        <v>57000196</v>
      </c>
      <c r="B5336" t="s">
        <v>5258</v>
      </c>
      <c r="C5336" t="s">
        <v>8211</v>
      </c>
      <c r="D5336" t="s">
        <v>8211</v>
      </c>
      <c r="E5336" t="s">
        <v>5258</v>
      </c>
    </row>
    <row r="5337" spans="1:5" x14ac:dyDescent="0.25">
      <c r="A5337">
        <v>57000197</v>
      </c>
      <c r="B5337" t="s">
        <v>8212</v>
      </c>
      <c r="C5337" t="s">
        <v>8213</v>
      </c>
      <c r="D5337" t="s">
        <v>8213</v>
      </c>
      <c r="E5337" t="s">
        <v>8212</v>
      </c>
    </row>
    <row r="5338" spans="1:5" x14ac:dyDescent="0.25">
      <c r="A5338">
        <v>57000198</v>
      </c>
      <c r="B5338" t="s">
        <v>5258</v>
      </c>
      <c r="C5338" t="s">
        <v>8214</v>
      </c>
      <c r="D5338" t="s">
        <v>8214</v>
      </c>
      <c r="E5338" t="s">
        <v>5258</v>
      </c>
    </row>
    <row r="5339" spans="1:5" x14ac:dyDescent="0.25">
      <c r="A5339">
        <v>57000202</v>
      </c>
      <c r="B5339" t="s">
        <v>5258</v>
      </c>
      <c r="C5339" t="s">
        <v>8211</v>
      </c>
      <c r="D5339" t="s">
        <v>8211</v>
      </c>
      <c r="E5339" t="s">
        <v>5258</v>
      </c>
    </row>
    <row r="5340" spans="1:5" x14ac:dyDescent="0.25">
      <c r="A5340">
        <v>57000203</v>
      </c>
      <c r="B5340" t="s">
        <v>5258</v>
      </c>
      <c r="C5340" t="s">
        <v>8211</v>
      </c>
      <c r="D5340" t="s">
        <v>8211</v>
      </c>
      <c r="E5340" t="s">
        <v>5258</v>
      </c>
    </row>
    <row r="5341" spans="1:5" x14ac:dyDescent="0.25">
      <c r="A5341">
        <v>57000204</v>
      </c>
      <c r="B5341" t="s">
        <v>8215</v>
      </c>
      <c r="C5341" t="s">
        <v>8216</v>
      </c>
      <c r="D5341" t="s">
        <v>8216</v>
      </c>
      <c r="E5341" t="s">
        <v>8215</v>
      </c>
    </row>
    <row r="5342" spans="1:5" x14ac:dyDescent="0.25">
      <c r="A5342">
        <v>57000205</v>
      </c>
      <c r="B5342" t="s">
        <v>8215</v>
      </c>
      <c r="C5342" t="s">
        <v>8217</v>
      </c>
      <c r="D5342" t="s">
        <v>8217</v>
      </c>
      <c r="E5342" t="s">
        <v>8215</v>
      </c>
    </row>
    <row r="5343" spans="1:5" x14ac:dyDescent="0.25">
      <c r="A5343">
        <v>57000206</v>
      </c>
      <c r="B5343" t="s">
        <v>8215</v>
      </c>
      <c r="C5343" t="s">
        <v>8217</v>
      </c>
      <c r="D5343" t="s">
        <v>8217</v>
      </c>
      <c r="E5343" t="s">
        <v>8215</v>
      </c>
    </row>
    <row r="5344" spans="1:5" x14ac:dyDescent="0.25">
      <c r="A5344">
        <v>57000207</v>
      </c>
      <c r="B5344" t="s">
        <v>8215</v>
      </c>
      <c r="C5344" t="s">
        <v>8217</v>
      </c>
      <c r="D5344" t="s">
        <v>8217</v>
      </c>
      <c r="E5344" t="s">
        <v>8215</v>
      </c>
    </row>
    <row r="5345" spans="1:5" x14ac:dyDescent="0.25">
      <c r="A5345">
        <v>57000208</v>
      </c>
      <c r="B5345" t="s">
        <v>8215</v>
      </c>
      <c r="C5345" t="s">
        <v>8217</v>
      </c>
      <c r="D5345" t="s">
        <v>8217</v>
      </c>
      <c r="E5345" t="s">
        <v>8215</v>
      </c>
    </row>
    <row r="5346" spans="1:5" x14ac:dyDescent="0.25">
      <c r="A5346">
        <v>57000209</v>
      </c>
      <c r="B5346" t="s">
        <v>8218</v>
      </c>
      <c r="C5346" t="s">
        <v>8219</v>
      </c>
      <c r="D5346" t="s">
        <v>8219</v>
      </c>
      <c r="E5346" t="s">
        <v>8218</v>
      </c>
    </row>
    <row r="5347" spans="1:5" x14ac:dyDescent="0.25">
      <c r="A5347">
        <v>57000211</v>
      </c>
      <c r="B5347" t="s">
        <v>8215</v>
      </c>
      <c r="C5347" t="s">
        <v>8216</v>
      </c>
      <c r="D5347" t="s">
        <v>8216</v>
      </c>
      <c r="E5347" t="s">
        <v>8215</v>
      </c>
    </row>
    <row r="5348" spans="1:5" x14ac:dyDescent="0.25">
      <c r="A5348">
        <v>57000212</v>
      </c>
      <c r="B5348" t="s">
        <v>8218</v>
      </c>
      <c r="C5348" t="s">
        <v>8219</v>
      </c>
      <c r="D5348" t="s">
        <v>8219</v>
      </c>
      <c r="E5348" t="s">
        <v>8218</v>
      </c>
    </row>
    <row r="5349" spans="1:5" x14ac:dyDescent="0.25">
      <c r="A5349">
        <v>57000213</v>
      </c>
      <c r="B5349" t="s">
        <v>8220</v>
      </c>
      <c r="C5349" t="s">
        <v>8221</v>
      </c>
      <c r="D5349" t="s">
        <v>8221</v>
      </c>
      <c r="E5349" t="s">
        <v>8220</v>
      </c>
    </row>
    <row r="5350" spans="1:5" x14ac:dyDescent="0.25">
      <c r="A5350">
        <v>57000214</v>
      </c>
      <c r="B5350" t="s">
        <v>5457</v>
      </c>
      <c r="C5350" t="s">
        <v>8222</v>
      </c>
      <c r="D5350" t="s">
        <v>8222</v>
      </c>
      <c r="E5350" t="s">
        <v>5457</v>
      </c>
    </row>
    <row r="5351" spans="1:5" x14ac:dyDescent="0.25">
      <c r="A5351">
        <v>57000215</v>
      </c>
      <c r="B5351" t="s">
        <v>5458</v>
      </c>
      <c r="C5351" t="s">
        <v>8223</v>
      </c>
      <c r="D5351" t="s">
        <v>8223</v>
      </c>
      <c r="E5351" t="s">
        <v>5458</v>
      </c>
    </row>
    <row r="5352" spans="1:5" x14ac:dyDescent="0.25">
      <c r="A5352">
        <v>57000217</v>
      </c>
      <c r="B5352" t="s">
        <v>8224</v>
      </c>
      <c r="C5352" t="s">
        <v>8225</v>
      </c>
      <c r="D5352" t="s">
        <v>8225</v>
      </c>
      <c r="E5352" t="s">
        <v>8224</v>
      </c>
    </row>
    <row r="5353" spans="1:5" x14ac:dyDescent="0.25">
      <c r="A5353">
        <v>57000218</v>
      </c>
      <c r="B5353" t="s">
        <v>8226</v>
      </c>
      <c r="C5353" t="s">
        <v>8227</v>
      </c>
      <c r="D5353" t="s">
        <v>8227</v>
      </c>
      <c r="E5353" t="s">
        <v>8226</v>
      </c>
    </row>
    <row r="5354" spans="1:5" x14ac:dyDescent="0.25">
      <c r="A5354">
        <v>57000221</v>
      </c>
      <c r="B5354" t="s">
        <v>8228</v>
      </c>
      <c r="C5354" t="s">
        <v>8229</v>
      </c>
      <c r="D5354" t="s">
        <v>8229</v>
      </c>
      <c r="E5354" t="s">
        <v>8228</v>
      </c>
    </row>
    <row r="5355" spans="1:5" x14ac:dyDescent="0.25">
      <c r="A5355">
        <v>57000224</v>
      </c>
      <c r="B5355" t="s">
        <v>8230</v>
      </c>
      <c r="C5355" t="s">
        <v>8231</v>
      </c>
      <c r="D5355" t="s">
        <v>8231</v>
      </c>
      <c r="E5355" t="s">
        <v>8230</v>
      </c>
    </row>
    <row r="5356" spans="1:5" x14ac:dyDescent="0.25">
      <c r="A5356">
        <v>57000225</v>
      </c>
      <c r="B5356" t="s">
        <v>8232</v>
      </c>
      <c r="C5356" t="s">
        <v>8233</v>
      </c>
      <c r="D5356" t="s">
        <v>8233</v>
      </c>
      <c r="E5356" t="s">
        <v>8232</v>
      </c>
    </row>
    <row r="5357" spans="1:5" x14ac:dyDescent="0.25">
      <c r="A5357">
        <v>57000230</v>
      </c>
      <c r="B5357" t="s">
        <v>8234</v>
      </c>
      <c r="C5357" t="s">
        <v>8235</v>
      </c>
      <c r="D5357" t="s">
        <v>8235</v>
      </c>
      <c r="E5357" t="s">
        <v>8234</v>
      </c>
    </row>
    <row r="5358" spans="1:5" x14ac:dyDescent="0.25">
      <c r="A5358">
        <v>57000231</v>
      </c>
      <c r="B5358" t="s">
        <v>8236</v>
      </c>
      <c r="C5358" t="s">
        <v>8229</v>
      </c>
      <c r="D5358" t="s">
        <v>8229</v>
      </c>
      <c r="E5358" t="s">
        <v>8236</v>
      </c>
    </row>
    <row r="5359" spans="1:5" x14ac:dyDescent="0.25">
      <c r="A5359">
        <v>57000232</v>
      </c>
      <c r="B5359" t="s">
        <v>8237</v>
      </c>
      <c r="C5359" t="s">
        <v>8235</v>
      </c>
      <c r="D5359" t="s">
        <v>8235</v>
      </c>
      <c r="E5359" t="s">
        <v>8237</v>
      </c>
    </row>
    <row r="5360" spans="1:5" x14ac:dyDescent="0.25">
      <c r="A5360">
        <v>57000233</v>
      </c>
      <c r="B5360" t="s">
        <v>8238</v>
      </c>
      <c r="C5360" t="s">
        <v>8239</v>
      </c>
      <c r="D5360" t="s">
        <v>8239</v>
      </c>
      <c r="E5360" t="s">
        <v>8238</v>
      </c>
    </row>
    <row r="5361" spans="1:5" x14ac:dyDescent="0.25">
      <c r="A5361">
        <v>57000234</v>
      </c>
      <c r="B5361" t="s">
        <v>8237</v>
      </c>
      <c r="C5361" t="s">
        <v>8235</v>
      </c>
      <c r="D5361" t="s">
        <v>8235</v>
      </c>
      <c r="E5361" t="s">
        <v>8237</v>
      </c>
    </row>
    <row r="5362" spans="1:5" x14ac:dyDescent="0.25">
      <c r="A5362">
        <v>57000235</v>
      </c>
      <c r="B5362" t="s">
        <v>8240</v>
      </c>
      <c r="C5362" t="s">
        <v>8235</v>
      </c>
      <c r="D5362" t="s">
        <v>8235</v>
      </c>
      <c r="E5362" t="s">
        <v>8240</v>
      </c>
    </row>
    <row r="5363" spans="1:5" x14ac:dyDescent="0.25">
      <c r="A5363">
        <v>57000237</v>
      </c>
      <c r="B5363" t="s">
        <v>8241</v>
      </c>
      <c r="C5363" t="s">
        <v>8235</v>
      </c>
      <c r="D5363" t="s">
        <v>8235</v>
      </c>
      <c r="E5363" t="s">
        <v>8241</v>
      </c>
    </row>
    <row r="5364" spans="1:5" x14ac:dyDescent="0.25">
      <c r="A5364">
        <v>57000238</v>
      </c>
      <c r="B5364" t="s">
        <v>8242</v>
      </c>
      <c r="C5364" t="s">
        <v>8235</v>
      </c>
      <c r="D5364" t="s">
        <v>8235</v>
      </c>
      <c r="E5364" t="s">
        <v>8242</v>
      </c>
    </row>
    <row r="5365" spans="1:5" x14ac:dyDescent="0.25">
      <c r="A5365">
        <v>57000243</v>
      </c>
      <c r="B5365" t="s">
        <v>8243</v>
      </c>
      <c r="C5365" t="s">
        <v>8244</v>
      </c>
      <c r="D5365" t="s">
        <v>8244</v>
      </c>
      <c r="E5365" t="s">
        <v>8243</v>
      </c>
    </row>
    <row r="5366" spans="1:5" x14ac:dyDescent="0.25">
      <c r="A5366">
        <v>57000247</v>
      </c>
      <c r="B5366" t="s">
        <v>8245</v>
      </c>
      <c r="C5366" t="s">
        <v>8246</v>
      </c>
      <c r="D5366" t="s">
        <v>8246</v>
      </c>
      <c r="E5366" t="s">
        <v>8245</v>
      </c>
    </row>
    <row r="5367" spans="1:5" x14ac:dyDescent="0.25">
      <c r="A5367">
        <v>57000248</v>
      </c>
      <c r="B5367" t="s">
        <v>8247</v>
      </c>
      <c r="C5367" t="s">
        <v>8248</v>
      </c>
      <c r="D5367" t="s">
        <v>8248</v>
      </c>
      <c r="E5367" t="s">
        <v>8247</v>
      </c>
    </row>
    <row r="5368" spans="1:5" x14ac:dyDescent="0.25">
      <c r="A5368">
        <v>57000249</v>
      </c>
      <c r="B5368" t="s">
        <v>8201</v>
      </c>
      <c r="C5368" t="s">
        <v>8249</v>
      </c>
      <c r="D5368" t="s">
        <v>8249</v>
      </c>
      <c r="E5368" t="s">
        <v>8201</v>
      </c>
    </row>
    <row r="5369" spans="1:5" x14ac:dyDescent="0.25">
      <c r="A5369">
        <v>57000250</v>
      </c>
      <c r="B5369" t="s">
        <v>8250</v>
      </c>
      <c r="C5369" t="s">
        <v>8251</v>
      </c>
      <c r="D5369" t="s">
        <v>8251</v>
      </c>
      <c r="E5369" t="s">
        <v>8250</v>
      </c>
    </row>
    <row r="5370" spans="1:5" x14ac:dyDescent="0.25">
      <c r="A5370">
        <v>57000252</v>
      </c>
      <c r="B5370" t="s">
        <v>8252</v>
      </c>
      <c r="C5370" t="s">
        <v>8253</v>
      </c>
      <c r="D5370" t="s">
        <v>8253</v>
      </c>
      <c r="E5370" t="s">
        <v>8252</v>
      </c>
    </row>
    <row r="5371" spans="1:5" x14ac:dyDescent="0.25">
      <c r="A5371">
        <v>57000253</v>
      </c>
      <c r="B5371" t="s">
        <v>8254</v>
      </c>
      <c r="C5371" t="s">
        <v>8253</v>
      </c>
      <c r="D5371" t="s">
        <v>8253</v>
      </c>
      <c r="E5371" t="s">
        <v>8254</v>
      </c>
    </row>
    <row r="5372" spans="1:5" x14ac:dyDescent="0.25">
      <c r="A5372">
        <v>57000254</v>
      </c>
      <c r="B5372" t="s">
        <v>8255</v>
      </c>
      <c r="C5372" t="s">
        <v>8253</v>
      </c>
      <c r="D5372" t="s">
        <v>8253</v>
      </c>
      <c r="E5372" t="s">
        <v>8255</v>
      </c>
    </row>
    <row r="5373" spans="1:5" x14ac:dyDescent="0.25">
      <c r="A5373">
        <v>57000255</v>
      </c>
      <c r="B5373" t="s">
        <v>8256</v>
      </c>
      <c r="C5373" t="s">
        <v>8257</v>
      </c>
      <c r="D5373" t="s">
        <v>8257</v>
      </c>
      <c r="E5373" t="s">
        <v>8256</v>
      </c>
    </row>
    <row r="5374" spans="1:5" x14ac:dyDescent="0.25">
      <c r="A5374">
        <v>57000258</v>
      </c>
      <c r="B5374" t="s">
        <v>8258</v>
      </c>
      <c r="C5374" t="s">
        <v>8259</v>
      </c>
      <c r="D5374" t="s">
        <v>8259</v>
      </c>
      <c r="E5374" t="s">
        <v>8258</v>
      </c>
    </row>
    <row r="5375" spans="1:5" x14ac:dyDescent="0.25">
      <c r="A5375">
        <v>57000259</v>
      </c>
      <c r="B5375" t="s">
        <v>8260</v>
      </c>
      <c r="C5375" t="s">
        <v>8261</v>
      </c>
      <c r="D5375" t="s">
        <v>8261</v>
      </c>
      <c r="E5375" t="s">
        <v>8260</v>
      </c>
    </row>
    <row r="5376" spans="1:5" x14ac:dyDescent="0.25">
      <c r="A5376">
        <v>57000260</v>
      </c>
      <c r="B5376" t="s">
        <v>8262</v>
      </c>
      <c r="C5376" t="s">
        <v>8263</v>
      </c>
      <c r="D5376" t="s">
        <v>8263</v>
      </c>
      <c r="E5376" t="s">
        <v>8262</v>
      </c>
    </row>
    <row r="5377" spans="1:5" x14ac:dyDescent="0.25">
      <c r="A5377">
        <v>57000261</v>
      </c>
      <c r="B5377" t="s">
        <v>8264</v>
      </c>
      <c r="C5377" t="s">
        <v>8265</v>
      </c>
      <c r="D5377" t="s">
        <v>8265</v>
      </c>
      <c r="E5377" t="s">
        <v>8264</v>
      </c>
    </row>
    <row r="5378" spans="1:5" x14ac:dyDescent="0.25">
      <c r="A5378">
        <v>57000262</v>
      </c>
      <c r="B5378" t="s">
        <v>8266</v>
      </c>
      <c r="C5378" t="s">
        <v>8263</v>
      </c>
      <c r="D5378" t="s">
        <v>8263</v>
      </c>
      <c r="E5378" t="s">
        <v>8266</v>
      </c>
    </row>
    <row r="5379" spans="1:5" x14ac:dyDescent="0.25">
      <c r="A5379">
        <v>57000263</v>
      </c>
      <c r="B5379" t="s">
        <v>8267</v>
      </c>
      <c r="C5379" t="s">
        <v>8263</v>
      </c>
      <c r="D5379" t="s">
        <v>8263</v>
      </c>
      <c r="E5379" t="s">
        <v>8267</v>
      </c>
    </row>
    <row r="5380" spans="1:5" x14ac:dyDescent="0.25">
      <c r="A5380">
        <v>57000264</v>
      </c>
      <c r="B5380" t="s">
        <v>8268</v>
      </c>
      <c r="C5380" t="s">
        <v>8269</v>
      </c>
      <c r="D5380" t="s">
        <v>8269</v>
      </c>
      <c r="E5380" t="s">
        <v>8268</v>
      </c>
    </row>
    <row r="5381" spans="1:5" x14ac:dyDescent="0.25">
      <c r="A5381">
        <v>57000265</v>
      </c>
      <c r="B5381" t="s">
        <v>8270</v>
      </c>
      <c r="C5381" t="s">
        <v>8263</v>
      </c>
      <c r="D5381" t="s">
        <v>8263</v>
      </c>
      <c r="E5381" t="s">
        <v>8270</v>
      </c>
    </row>
    <row r="5382" spans="1:5" x14ac:dyDescent="0.25">
      <c r="A5382">
        <v>57000266</v>
      </c>
      <c r="B5382" t="s">
        <v>8271</v>
      </c>
      <c r="C5382" t="s">
        <v>8263</v>
      </c>
      <c r="D5382" t="s">
        <v>8263</v>
      </c>
      <c r="E5382" t="s">
        <v>8271</v>
      </c>
    </row>
    <row r="5383" spans="1:5" x14ac:dyDescent="0.25">
      <c r="A5383">
        <v>57000267</v>
      </c>
      <c r="B5383" t="s">
        <v>8272</v>
      </c>
      <c r="C5383" t="s">
        <v>8273</v>
      </c>
      <c r="D5383" t="s">
        <v>8273</v>
      </c>
      <c r="E5383" t="s">
        <v>8272</v>
      </c>
    </row>
    <row r="5384" spans="1:5" x14ac:dyDescent="0.25">
      <c r="A5384">
        <v>57000268</v>
      </c>
      <c r="B5384" t="s">
        <v>8274</v>
      </c>
      <c r="C5384" t="s">
        <v>8275</v>
      </c>
      <c r="D5384" t="s">
        <v>8275</v>
      </c>
      <c r="E5384" t="s">
        <v>8274</v>
      </c>
    </row>
    <row r="5385" spans="1:5" x14ac:dyDescent="0.25">
      <c r="A5385">
        <v>57000269</v>
      </c>
      <c r="B5385" t="s">
        <v>8276</v>
      </c>
      <c r="C5385" t="s">
        <v>8277</v>
      </c>
      <c r="D5385" t="s">
        <v>8277</v>
      </c>
      <c r="E5385" t="s">
        <v>8276</v>
      </c>
    </row>
    <row r="5386" spans="1:5" x14ac:dyDescent="0.25">
      <c r="A5386">
        <v>57000270</v>
      </c>
      <c r="B5386" t="s">
        <v>8278</v>
      </c>
      <c r="C5386" t="s">
        <v>8273</v>
      </c>
      <c r="D5386" t="s">
        <v>8273</v>
      </c>
      <c r="E5386" t="s">
        <v>8278</v>
      </c>
    </row>
    <row r="5387" spans="1:5" x14ac:dyDescent="0.25">
      <c r="A5387">
        <v>57000271</v>
      </c>
      <c r="B5387" t="s">
        <v>8279</v>
      </c>
      <c r="C5387" t="s">
        <v>8273</v>
      </c>
      <c r="D5387" t="s">
        <v>8273</v>
      </c>
      <c r="E5387" t="s">
        <v>8279</v>
      </c>
    </row>
    <row r="5388" spans="1:5" x14ac:dyDescent="0.25">
      <c r="A5388">
        <v>57000272</v>
      </c>
      <c r="B5388" t="s">
        <v>8280</v>
      </c>
      <c r="C5388" t="s">
        <v>8273</v>
      </c>
      <c r="D5388" t="s">
        <v>8273</v>
      </c>
      <c r="E5388" t="s">
        <v>8280</v>
      </c>
    </row>
    <row r="5389" spans="1:5" x14ac:dyDescent="0.25">
      <c r="A5389">
        <v>57000274</v>
      </c>
      <c r="B5389" t="s">
        <v>8281</v>
      </c>
      <c r="C5389" t="s">
        <v>8106</v>
      </c>
      <c r="D5389" t="s">
        <v>8106</v>
      </c>
      <c r="E5389" t="s">
        <v>8281</v>
      </c>
    </row>
    <row r="5390" spans="1:5" x14ac:dyDescent="0.25">
      <c r="A5390">
        <v>57000275</v>
      </c>
      <c r="B5390" t="s">
        <v>8282</v>
      </c>
      <c r="C5390" t="s">
        <v>8283</v>
      </c>
      <c r="D5390" t="s">
        <v>8283</v>
      </c>
      <c r="E5390" t="s">
        <v>8282</v>
      </c>
    </row>
    <row r="5391" spans="1:5" x14ac:dyDescent="0.25">
      <c r="A5391">
        <v>57000277</v>
      </c>
      <c r="B5391" t="s">
        <v>8284</v>
      </c>
      <c r="C5391" t="s">
        <v>405</v>
      </c>
      <c r="D5391" t="s">
        <v>405</v>
      </c>
      <c r="E5391" t="s">
        <v>8284</v>
      </c>
    </row>
    <row r="5392" spans="1:5" x14ac:dyDescent="0.25">
      <c r="A5392">
        <v>57000279</v>
      </c>
      <c r="B5392" t="s">
        <v>8285</v>
      </c>
      <c r="C5392" t="s">
        <v>8286</v>
      </c>
      <c r="D5392" t="s">
        <v>8286</v>
      </c>
      <c r="E5392" t="s">
        <v>8285</v>
      </c>
    </row>
    <row r="5393" spans="1:5" x14ac:dyDescent="0.25">
      <c r="A5393">
        <v>57000280</v>
      </c>
      <c r="B5393" t="s">
        <v>8287</v>
      </c>
      <c r="C5393" t="s">
        <v>8288</v>
      </c>
      <c r="D5393" t="s">
        <v>8288</v>
      </c>
      <c r="E5393" t="s">
        <v>8287</v>
      </c>
    </row>
    <row r="5394" spans="1:5" x14ac:dyDescent="0.25">
      <c r="A5394">
        <v>57000281</v>
      </c>
      <c r="B5394" t="s">
        <v>8289</v>
      </c>
      <c r="C5394" t="s">
        <v>8290</v>
      </c>
      <c r="D5394" t="s">
        <v>8290</v>
      </c>
      <c r="E5394" t="s">
        <v>8289</v>
      </c>
    </row>
    <row r="5395" spans="1:5" x14ac:dyDescent="0.25">
      <c r="A5395">
        <v>57000283</v>
      </c>
      <c r="B5395" t="s">
        <v>8291</v>
      </c>
      <c r="C5395" t="s">
        <v>8286</v>
      </c>
      <c r="D5395" t="s">
        <v>8286</v>
      </c>
      <c r="E5395" t="s">
        <v>8291</v>
      </c>
    </row>
    <row r="5396" spans="1:5" x14ac:dyDescent="0.25">
      <c r="A5396">
        <v>57000284</v>
      </c>
      <c r="B5396" t="s">
        <v>8292</v>
      </c>
      <c r="C5396" t="s">
        <v>8288</v>
      </c>
      <c r="D5396" t="s">
        <v>8288</v>
      </c>
      <c r="E5396" t="s">
        <v>8292</v>
      </c>
    </row>
    <row r="5397" spans="1:5" x14ac:dyDescent="0.25">
      <c r="A5397">
        <v>57000286</v>
      </c>
      <c r="B5397" t="s">
        <v>5536</v>
      </c>
      <c r="C5397" t="s">
        <v>405</v>
      </c>
      <c r="D5397" t="s">
        <v>405</v>
      </c>
      <c r="E5397" t="s">
        <v>5536</v>
      </c>
    </row>
    <row r="5398" spans="1:5" x14ac:dyDescent="0.25">
      <c r="A5398">
        <v>57000287</v>
      </c>
      <c r="B5398" t="s">
        <v>8293</v>
      </c>
      <c r="C5398" t="s">
        <v>405</v>
      </c>
      <c r="D5398" t="s">
        <v>405</v>
      </c>
      <c r="E5398" t="s">
        <v>8293</v>
      </c>
    </row>
    <row r="5399" spans="1:5" x14ac:dyDescent="0.25">
      <c r="A5399">
        <v>57000289</v>
      </c>
      <c r="B5399" t="s">
        <v>8294</v>
      </c>
      <c r="C5399" t="s">
        <v>8295</v>
      </c>
      <c r="D5399" t="s">
        <v>8295</v>
      </c>
      <c r="E5399" t="s">
        <v>8294</v>
      </c>
    </row>
    <row r="5400" spans="1:5" x14ac:dyDescent="0.25">
      <c r="A5400">
        <v>57000290</v>
      </c>
      <c r="B5400" t="s">
        <v>8296</v>
      </c>
      <c r="C5400" t="s">
        <v>8297</v>
      </c>
      <c r="D5400" t="s">
        <v>8297</v>
      </c>
      <c r="E5400" t="s">
        <v>8296</v>
      </c>
    </row>
    <row r="5401" spans="1:5" x14ac:dyDescent="0.25">
      <c r="A5401">
        <v>57000297</v>
      </c>
      <c r="B5401" t="s">
        <v>8298</v>
      </c>
      <c r="C5401" t="s">
        <v>8299</v>
      </c>
      <c r="D5401" t="s">
        <v>8299</v>
      </c>
      <c r="E5401" t="s">
        <v>8298</v>
      </c>
    </row>
    <row r="5402" spans="1:5" x14ac:dyDescent="0.25">
      <c r="A5402">
        <v>57000299</v>
      </c>
      <c r="B5402" t="s">
        <v>8300</v>
      </c>
      <c r="C5402" t="s">
        <v>8301</v>
      </c>
      <c r="D5402" t="s">
        <v>8301</v>
      </c>
      <c r="E5402" t="s">
        <v>8300</v>
      </c>
    </row>
    <row r="5403" spans="1:5" x14ac:dyDescent="0.25">
      <c r="A5403">
        <v>57000300</v>
      </c>
      <c r="B5403" t="s">
        <v>8302</v>
      </c>
      <c r="C5403" t="s">
        <v>8303</v>
      </c>
      <c r="D5403" t="s">
        <v>8303</v>
      </c>
      <c r="E5403" t="s">
        <v>8302</v>
      </c>
    </row>
    <row r="5404" spans="1:5" x14ac:dyDescent="0.25">
      <c r="A5404">
        <v>57000301</v>
      </c>
      <c r="B5404" t="s">
        <v>5538</v>
      </c>
      <c r="C5404" t="s">
        <v>405</v>
      </c>
      <c r="D5404" t="s">
        <v>405</v>
      </c>
      <c r="E5404" t="s">
        <v>5538</v>
      </c>
    </row>
    <row r="5405" spans="1:5" x14ac:dyDescent="0.25">
      <c r="A5405">
        <v>57000303</v>
      </c>
      <c r="B5405" t="s">
        <v>8304</v>
      </c>
      <c r="C5405" t="s">
        <v>8305</v>
      </c>
      <c r="D5405" t="s">
        <v>8305</v>
      </c>
      <c r="E5405" t="s">
        <v>8304</v>
      </c>
    </row>
    <row r="5406" spans="1:5" x14ac:dyDescent="0.25">
      <c r="A5406">
        <v>57000305</v>
      </c>
      <c r="B5406" t="s">
        <v>5542</v>
      </c>
      <c r="C5406" t="s">
        <v>8306</v>
      </c>
      <c r="D5406" t="s">
        <v>8306</v>
      </c>
      <c r="E5406" t="s">
        <v>5542</v>
      </c>
    </row>
    <row r="5407" spans="1:5" x14ac:dyDescent="0.25">
      <c r="A5407">
        <v>57000306</v>
      </c>
      <c r="B5407" t="s">
        <v>5543</v>
      </c>
      <c r="C5407" t="s">
        <v>8273</v>
      </c>
      <c r="D5407" t="s">
        <v>8273</v>
      </c>
      <c r="E5407" t="s">
        <v>5543</v>
      </c>
    </row>
    <row r="5408" spans="1:5" x14ac:dyDescent="0.25">
      <c r="A5408">
        <v>57000307</v>
      </c>
      <c r="B5408" t="s">
        <v>5544</v>
      </c>
      <c r="C5408" t="s">
        <v>8306</v>
      </c>
      <c r="D5408" t="s">
        <v>8306</v>
      </c>
      <c r="E5408" t="s">
        <v>5544</v>
      </c>
    </row>
    <row r="5409" spans="1:5" x14ac:dyDescent="0.25">
      <c r="A5409">
        <v>57000310</v>
      </c>
      <c r="B5409" t="s">
        <v>8307</v>
      </c>
      <c r="C5409" t="s">
        <v>8308</v>
      </c>
      <c r="D5409" t="s">
        <v>8308</v>
      </c>
      <c r="E5409" t="s">
        <v>8307</v>
      </c>
    </row>
    <row r="5410" spans="1:5" x14ac:dyDescent="0.25">
      <c r="A5410">
        <v>57000313</v>
      </c>
      <c r="B5410" t="s">
        <v>8309</v>
      </c>
      <c r="C5410" t="s">
        <v>8310</v>
      </c>
      <c r="D5410" t="s">
        <v>8310</v>
      </c>
      <c r="E5410" t="s">
        <v>8309</v>
      </c>
    </row>
    <row r="5411" spans="1:5" x14ac:dyDescent="0.25">
      <c r="A5411">
        <v>57000315</v>
      </c>
      <c r="B5411" t="s">
        <v>5546</v>
      </c>
      <c r="C5411" t="s">
        <v>8263</v>
      </c>
      <c r="D5411" t="s">
        <v>8263</v>
      </c>
      <c r="E5411" t="s">
        <v>5546</v>
      </c>
    </row>
    <row r="5412" spans="1:5" x14ac:dyDescent="0.25">
      <c r="A5412">
        <v>57000316</v>
      </c>
      <c r="B5412" t="s">
        <v>5547</v>
      </c>
      <c r="C5412" t="s">
        <v>8263</v>
      </c>
      <c r="D5412" t="s">
        <v>8263</v>
      </c>
      <c r="E5412" t="s">
        <v>5547</v>
      </c>
    </row>
    <row r="5413" spans="1:5" x14ac:dyDescent="0.25">
      <c r="A5413">
        <v>57000323</v>
      </c>
      <c r="B5413" t="s">
        <v>8311</v>
      </c>
      <c r="C5413" t="s">
        <v>8312</v>
      </c>
      <c r="D5413" t="s">
        <v>8312</v>
      </c>
      <c r="E5413" t="s">
        <v>8311</v>
      </c>
    </row>
    <row r="5414" spans="1:5" x14ac:dyDescent="0.25">
      <c r="A5414">
        <v>57000324</v>
      </c>
      <c r="B5414" t="s">
        <v>8313</v>
      </c>
      <c r="C5414" t="s">
        <v>8102</v>
      </c>
      <c r="D5414" t="s">
        <v>8102</v>
      </c>
      <c r="E5414" t="s">
        <v>8313</v>
      </c>
    </row>
    <row r="5415" spans="1:5" x14ac:dyDescent="0.25">
      <c r="A5415">
        <v>57000326</v>
      </c>
      <c r="B5415" t="s">
        <v>8314</v>
      </c>
      <c r="C5415" t="s">
        <v>8288</v>
      </c>
      <c r="D5415" t="s">
        <v>8288</v>
      </c>
      <c r="E5415" t="s">
        <v>8314</v>
      </c>
    </row>
    <row r="5416" spans="1:5" x14ac:dyDescent="0.25">
      <c r="A5416">
        <v>57000327</v>
      </c>
      <c r="B5416" t="s">
        <v>8315</v>
      </c>
      <c r="C5416" t="s">
        <v>8316</v>
      </c>
      <c r="D5416" t="s">
        <v>8316</v>
      </c>
      <c r="E5416" t="s">
        <v>8315</v>
      </c>
    </row>
    <row r="5417" spans="1:5" x14ac:dyDescent="0.25">
      <c r="A5417">
        <v>57000328</v>
      </c>
      <c r="B5417" t="s">
        <v>8317</v>
      </c>
      <c r="C5417" t="s">
        <v>8318</v>
      </c>
      <c r="D5417" t="s">
        <v>8318</v>
      </c>
      <c r="E5417" t="s">
        <v>8317</v>
      </c>
    </row>
    <row r="5418" spans="1:5" x14ac:dyDescent="0.25">
      <c r="A5418">
        <v>57000333</v>
      </c>
      <c r="B5418" t="s">
        <v>8319</v>
      </c>
      <c r="C5418" t="s">
        <v>8320</v>
      </c>
      <c r="D5418" t="s">
        <v>8320</v>
      </c>
      <c r="E5418" t="s">
        <v>8319</v>
      </c>
    </row>
    <row r="5419" spans="1:5" x14ac:dyDescent="0.25">
      <c r="A5419">
        <v>57000341</v>
      </c>
      <c r="B5419" t="s">
        <v>8321</v>
      </c>
      <c r="C5419" t="s">
        <v>8322</v>
      </c>
      <c r="D5419" t="s">
        <v>8322</v>
      </c>
      <c r="E5419" t="s">
        <v>8321</v>
      </c>
    </row>
    <row r="5420" spans="1:5" x14ac:dyDescent="0.25">
      <c r="A5420">
        <v>57000344</v>
      </c>
      <c r="B5420" t="s">
        <v>8323</v>
      </c>
      <c r="C5420" t="s">
        <v>8324</v>
      </c>
      <c r="D5420" t="s">
        <v>8324</v>
      </c>
      <c r="E5420" t="s">
        <v>8323</v>
      </c>
    </row>
    <row r="5421" spans="1:5" x14ac:dyDescent="0.25">
      <c r="A5421">
        <v>57000346</v>
      </c>
      <c r="B5421" t="s">
        <v>8325</v>
      </c>
      <c r="C5421" t="s">
        <v>8326</v>
      </c>
      <c r="D5421" t="s">
        <v>8326</v>
      </c>
      <c r="E5421" t="s">
        <v>8325</v>
      </c>
    </row>
    <row r="5422" spans="1:5" x14ac:dyDescent="0.25">
      <c r="A5422">
        <v>57000349</v>
      </c>
      <c r="B5422" t="s">
        <v>5752</v>
      </c>
      <c r="C5422" t="s">
        <v>5753</v>
      </c>
      <c r="D5422" t="s">
        <v>5753</v>
      </c>
      <c r="E5422" t="s">
        <v>5752</v>
      </c>
    </row>
    <row r="5423" spans="1:5" x14ac:dyDescent="0.25">
      <c r="A5423">
        <v>57000350</v>
      </c>
      <c r="B5423" t="s">
        <v>8327</v>
      </c>
      <c r="C5423" t="s">
        <v>8328</v>
      </c>
      <c r="D5423" t="s">
        <v>8328</v>
      </c>
      <c r="E5423" t="s">
        <v>8327</v>
      </c>
    </row>
    <row r="5424" spans="1:5" x14ac:dyDescent="0.25">
      <c r="A5424">
        <v>57000351</v>
      </c>
      <c r="B5424" t="s">
        <v>8329</v>
      </c>
      <c r="C5424" t="s">
        <v>8330</v>
      </c>
      <c r="D5424" t="s">
        <v>8330</v>
      </c>
      <c r="E5424" t="s">
        <v>8329</v>
      </c>
    </row>
    <row r="5425" spans="1:5" x14ac:dyDescent="0.25">
      <c r="A5425">
        <v>57000352</v>
      </c>
      <c r="B5425" t="s">
        <v>8331</v>
      </c>
      <c r="C5425" t="s">
        <v>8332</v>
      </c>
      <c r="D5425" t="s">
        <v>8332</v>
      </c>
      <c r="E5425" t="s">
        <v>8331</v>
      </c>
    </row>
    <row r="5426" spans="1:5" x14ac:dyDescent="0.25">
      <c r="A5426">
        <v>57000363</v>
      </c>
      <c r="B5426" t="s">
        <v>8333</v>
      </c>
      <c r="C5426" t="s">
        <v>8334</v>
      </c>
      <c r="D5426" t="s">
        <v>8334</v>
      </c>
      <c r="E5426" t="s">
        <v>8333</v>
      </c>
    </row>
    <row r="5427" spans="1:5" x14ac:dyDescent="0.25">
      <c r="A5427">
        <v>57000365</v>
      </c>
      <c r="B5427" t="s">
        <v>8335</v>
      </c>
      <c r="C5427" t="s">
        <v>8334</v>
      </c>
      <c r="D5427" t="s">
        <v>8334</v>
      </c>
      <c r="E5427" t="s">
        <v>8335</v>
      </c>
    </row>
    <row r="5428" spans="1:5" x14ac:dyDescent="0.25">
      <c r="A5428">
        <v>57000366</v>
      </c>
      <c r="B5428" t="s">
        <v>8335</v>
      </c>
      <c r="C5428" t="s">
        <v>8334</v>
      </c>
      <c r="D5428" t="s">
        <v>8334</v>
      </c>
      <c r="E5428" t="s">
        <v>8335</v>
      </c>
    </row>
    <row r="5429" spans="1:5" x14ac:dyDescent="0.25">
      <c r="A5429">
        <v>57000367</v>
      </c>
      <c r="B5429" t="s">
        <v>8335</v>
      </c>
      <c r="C5429" t="s">
        <v>8334</v>
      </c>
      <c r="D5429" t="s">
        <v>8334</v>
      </c>
      <c r="E5429" t="s">
        <v>8335</v>
      </c>
    </row>
    <row r="5430" spans="1:5" x14ac:dyDescent="0.25">
      <c r="A5430">
        <v>57000368</v>
      </c>
      <c r="B5430" t="s">
        <v>8336</v>
      </c>
      <c r="C5430" t="s">
        <v>8337</v>
      </c>
      <c r="D5430" t="s">
        <v>8337</v>
      </c>
      <c r="E5430" t="s">
        <v>8336</v>
      </c>
    </row>
    <row r="5431" spans="1:5" x14ac:dyDescent="0.25">
      <c r="A5431">
        <v>57000369</v>
      </c>
      <c r="B5431" t="s">
        <v>8335</v>
      </c>
      <c r="C5431" t="s">
        <v>8334</v>
      </c>
      <c r="D5431" t="s">
        <v>8334</v>
      </c>
      <c r="E5431" t="s">
        <v>8335</v>
      </c>
    </row>
    <row r="5432" spans="1:5" x14ac:dyDescent="0.25">
      <c r="A5432">
        <v>57000370</v>
      </c>
      <c r="B5432" t="s">
        <v>8333</v>
      </c>
      <c r="C5432" t="s">
        <v>8334</v>
      </c>
      <c r="D5432" t="s">
        <v>8334</v>
      </c>
      <c r="E5432" t="s">
        <v>8333</v>
      </c>
    </row>
    <row r="5433" spans="1:5" x14ac:dyDescent="0.25">
      <c r="A5433">
        <v>57000371</v>
      </c>
      <c r="B5433" t="s">
        <v>8338</v>
      </c>
      <c r="C5433" t="s">
        <v>8339</v>
      </c>
      <c r="D5433" t="s">
        <v>8339</v>
      </c>
      <c r="E5433" t="s">
        <v>8338</v>
      </c>
    </row>
    <row r="5434" spans="1:5" x14ac:dyDescent="0.25">
      <c r="A5434">
        <v>57000372</v>
      </c>
      <c r="B5434" t="s">
        <v>8340</v>
      </c>
      <c r="C5434" t="s">
        <v>8337</v>
      </c>
      <c r="D5434" t="s">
        <v>8337</v>
      </c>
      <c r="E5434" t="s">
        <v>8340</v>
      </c>
    </row>
    <row r="5435" spans="1:5" x14ac:dyDescent="0.25">
      <c r="A5435">
        <v>57000373</v>
      </c>
      <c r="B5435" t="s">
        <v>8341</v>
      </c>
      <c r="C5435" t="s">
        <v>8342</v>
      </c>
      <c r="D5435" t="s">
        <v>8342</v>
      </c>
      <c r="E5435" t="s">
        <v>8341</v>
      </c>
    </row>
    <row r="5436" spans="1:5" x14ac:dyDescent="0.25">
      <c r="A5436">
        <v>57000374</v>
      </c>
      <c r="B5436" t="s">
        <v>8343</v>
      </c>
      <c r="C5436" t="s">
        <v>8344</v>
      </c>
      <c r="D5436" t="s">
        <v>8344</v>
      </c>
      <c r="E5436" t="s">
        <v>8343</v>
      </c>
    </row>
    <row r="5437" spans="1:5" x14ac:dyDescent="0.25">
      <c r="A5437">
        <v>57000376</v>
      </c>
      <c r="B5437" t="s">
        <v>8345</v>
      </c>
      <c r="C5437" t="s">
        <v>8346</v>
      </c>
      <c r="D5437" t="s">
        <v>8346</v>
      </c>
      <c r="E5437" t="s">
        <v>8345</v>
      </c>
    </row>
    <row r="5438" spans="1:5" x14ac:dyDescent="0.25">
      <c r="A5438">
        <v>57000379</v>
      </c>
      <c r="B5438" t="s">
        <v>8347</v>
      </c>
      <c r="C5438" t="s">
        <v>8348</v>
      </c>
      <c r="D5438" t="s">
        <v>8348</v>
      </c>
      <c r="E5438" t="s">
        <v>8347</v>
      </c>
    </row>
    <row r="5439" spans="1:5" x14ac:dyDescent="0.25">
      <c r="A5439">
        <v>57000381</v>
      </c>
      <c r="B5439" t="s">
        <v>8349</v>
      </c>
      <c r="C5439" t="s">
        <v>8350</v>
      </c>
      <c r="D5439" t="s">
        <v>8350</v>
      </c>
      <c r="E5439" t="s">
        <v>8349</v>
      </c>
    </row>
    <row r="5440" spans="1:5" x14ac:dyDescent="0.25">
      <c r="A5440">
        <v>57000382</v>
      </c>
      <c r="B5440" t="s">
        <v>8351</v>
      </c>
      <c r="C5440" t="s">
        <v>8352</v>
      </c>
      <c r="D5440" t="s">
        <v>8352</v>
      </c>
      <c r="E5440" t="s">
        <v>8351</v>
      </c>
    </row>
    <row r="5441" spans="1:5" x14ac:dyDescent="0.25">
      <c r="A5441">
        <v>57000383</v>
      </c>
      <c r="B5441" t="s">
        <v>5257</v>
      </c>
      <c r="C5441" t="s">
        <v>327</v>
      </c>
      <c r="D5441" t="s">
        <v>327</v>
      </c>
      <c r="E5441" t="s">
        <v>5257</v>
      </c>
    </row>
    <row r="5442" spans="1:5" x14ac:dyDescent="0.25">
      <c r="A5442">
        <v>57000384</v>
      </c>
      <c r="B5442" t="s">
        <v>8353</v>
      </c>
      <c r="C5442" t="s">
        <v>8354</v>
      </c>
      <c r="D5442" t="s">
        <v>8354</v>
      </c>
      <c r="E5442" t="s">
        <v>8353</v>
      </c>
    </row>
    <row r="5443" spans="1:5" x14ac:dyDescent="0.25">
      <c r="A5443">
        <v>57000387</v>
      </c>
      <c r="B5443" t="s">
        <v>8355</v>
      </c>
      <c r="C5443" t="s">
        <v>8356</v>
      </c>
      <c r="D5443" t="s">
        <v>8356</v>
      </c>
      <c r="E5443" t="s">
        <v>8355</v>
      </c>
    </row>
    <row r="5444" spans="1:5" x14ac:dyDescent="0.25">
      <c r="A5444">
        <v>57000390</v>
      </c>
      <c r="B5444" t="s">
        <v>4107</v>
      </c>
      <c r="C5444" t="s">
        <v>8357</v>
      </c>
      <c r="D5444" t="s">
        <v>8357</v>
      </c>
      <c r="E5444" t="s">
        <v>4107</v>
      </c>
    </row>
    <row r="5445" spans="1:5" x14ac:dyDescent="0.25">
      <c r="A5445">
        <v>57000392</v>
      </c>
      <c r="B5445" t="s">
        <v>8358</v>
      </c>
      <c r="C5445" t="s">
        <v>8359</v>
      </c>
      <c r="D5445" t="s">
        <v>8359</v>
      </c>
      <c r="E5445" t="s">
        <v>8358</v>
      </c>
    </row>
    <row r="5446" spans="1:5" x14ac:dyDescent="0.25">
      <c r="A5446">
        <v>57000394</v>
      </c>
      <c r="B5446" t="s">
        <v>8360</v>
      </c>
      <c r="C5446" t="s">
        <v>8361</v>
      </c>
      <c r="D5446" t="s">
        <v>8361</v>
      </c>
      <c r="E5446" t="s">
        <v>8360</v>
      </c>
    </row>
    <row r="5447" spans="1:5" x14ac:dyDescent="0.25">
      <c r="A5447">
        <v>57000395</v>
      </c>
      <c r="B5447" t="s">
        <v>8362</v>
      </c>
      <c r="C5447" t="s">
        <v>8363</v>
      </c>
      <c r="D5447" t="s">
        <v>8363</v>
      </c>
      <c r="E5447" t="s">
        <v>8362</v>
      </c>
    </row>
    <row r="5448" spans="1:5" x14ac:dyDescent="0.25">
      <c r="A5448">
        <v>57000397</v>
      </c>
      <c r="B5448" t="s">
        <v>8364</v>
      </c>
      <c r="C5448" t="s">
        <v>8365</v>
      </c>
      <c r="D5448" t="s">
        <v>8365</v>
      </c>
      <c r="E5448" t="s">
        <v>8364</v>
      </c>
    </row>
    <row r="5449" spans="1:5" x14ac:dyDescent="0.25">
      <c r="A5449">
        <v>57000398</v>
      </c>
      <c r="B5449" t="s">
        <v>8366</v>
      </c>
      <c r="C5449" t="s">
        <v>8365</v>
      </c>
      <c r="D5449" t="s">
        <v>8365</v>
      </c>
      <c r="E5449" t="s">
        <v>8366</v>
      </c>
    </row>
    <row r="5450" spans="1:5" x14ac:dyDescent="0.25">
      <c r="A5450">
        <v>57000402</v>
      </c>
      <c r="B5450" t="s">
        <v>8367</v>
      </c>
      <c r="C5450" t="s">
        <v>8308</v>
      </c>
      <c r="D5450" t="s">
        <v>8308</v>
      </c>
      <c r="E5450" t="s">
        <v>8367</v>
      </c>
    </row>
    <row r="5451" spans="1:5" x14ac:dyDescent="0.25">
      <c r="A5451">
        <v>57000405</v>
      </c>
      <c r="B5451" t="s">
        <v>8368</v>
      </c>
      <c r="C5451" t="s">
        <v>8369</v>
      </c>
      <c r="D5451" t="s">
        <v>8369</v>
      </c>
      <c r="E5451" t="s">
        <v>8368</v>
      </c>
    </row>
    <row r="5452" spans="1:5" x14ac:dyDescent="0.25">
      <c r="A5452">
        <v>57000411</v>
      </c>
      <c r="B5452" t="s">
        <v>8370</v>
      </c>
      <c r="C5452" t="s">
        <v>8371</v>
      </c>
      <c r="D5452" t="s">
        <v>8371</v>
      </c>
      <c r="E5452" t="s">
        <v>8370</v>
      </c>
    </row>
    <row r="5453" spans="1:5" x14ac:dyDescent="0.25">
      <c r="A5453">
        <v>57000412</v>
      </c>
      <c r="B5453" t="s">
        <v>8372</v>
      </c>
      <c r="C5453" t="s">
        <v>8373</v>
      </c>
      <c r="D5453" t="s">
        <v>8373</v>
      </c>
      <c r="E5453" t="s">
        <v>8372</v>
      </c>
    </row>
    <row r="5454" spans="1:5" x14ac:dyDescent="0.25">
      <c r="A5454">
        <v>57000413</v>
      </c>
      <c r="B5454" t="s">
        <v>8374</v>
      </c>
      <c r="C5454" t="s">
        <v>8375</v>
      </c>
      <c r="D5454" t="s">
        <v>8375</v>
      </c>
      <c r="E5454" t="s">
        <v>8374</v>
      </c>
    </row>
    <row r="5455" spans="1:5" x14ac:dyDescent="0.25">
      <c r="A5455">
        <v>57000417</v>
      </c>
      <c r="B5455" t="s">
        <v>8376</v>
      </c>
      <c r="C5455" t="s">
        <v>8159</v>
      </c>
      <c r="D5455" t="s">
        <v>8159</v>
      </c>
      <c r="E5455" t="s">
        <v>8376</v>
      </c>
    </row>
    <row r="5456" spans="1:5" x14ac:dyDescent="0.25">
      <c r="A5456">
        <v>57000419</v>
      </c>
      <c r="B5456" t="s">
        <v>8377</v>
      </c>
      <c r="C5456" t="s">
        <v>8378</v>
      </c>
      <c r="D5456" t="s">
        <v>8378</v>
      </c>
      <c r="E5456" t="s">
        <v>8377</v>
      </c>
    </row>
    <row r="5457" spans="1:5" x14ac:dyDescent="0.25">
      <c r="A5457">
        <v>57000420</v>
      </c>
      <c r="B5457" t="s">
        <v>8377</v>
      </c>
      <c r="C5457" t="s">
        <v>8378</v>
      </c>
      <c r="D5457" t="s">
        <v>8378</v>
      </c>
      <c r="E5457" t="s">
        <v>8377</v>
      </c>
    </row>
    <row r="5458" spans="1:5" x14ac:dyDescent="0.25">
      <c r="A5458">
        <v>57000423</v>
      </c>
      <c r="B5458" t="s">
        <v>8379</v>
      </c>
      <c r="C5458" t="s">
        <v>8380</v>
      </c>
      <c r="D5458" t="s">
        <v>8380</v>
      </c>
      <c r="E5458" t="s">
        <v>8379</v>
      </c>
    </row>
    <row r="5459" spans="1:5" x14ac:dyDescent="0.25">
      <c r="A5459">
        <v>57000424</v>
      </c>
      <c r="B5459" t="s">
        <v>8381</v>
      </c>
      <c r="C5459" t="s">
        <v>8382</v>
      </c>
      <c r="D5459" t="s">
        <v>8382</v>
      </c>
      <c r="E5459" t="s">
        <v>8381</v>
      </c>
    </row>
    <row r="5460" spans="1:5" x14ac:dyDescent="0.25">
      <c r="A5460">
        <v>57000425</v>
      </c>
      <c r="B5460" t="s">
        <v>8381</v>
      </c>
      <c r="C5460" t="s">
        <v>8382</v>
      </c>
      <c r="D5460" t="s">
        <v>8382</v>
      </c>
      <c r="E5460" t="s">
        <v>8381</v>
      </c>
    </row>
    <row r="5461" spans="1:5" x14ac:dyDescent="0.25">
      <c r="A5461">
        <v>57000426</v>
      </c>
      <c r="B5461" t="s">
        <v>8381</v>
      </c>
      <c r="C5461" t="s">
        <v>8382</v>
      </c>
      <c r="D5461" t="s">
        <v>8382</v>
      </c>
      <c r="E5461" t="s">
        <v>8381</v>
      </c>
    </row>
    <row r="5462" spans="1:5" x14ac:dyDescent="0.25">
      <c r="A5462">
        <v>57000427</v>
      </c>
      <c r="B5462" t="s">
        <v>8383</v>
      </c>
      <c r="C5462" t="s">
        <v>8384</v>
      </c>
      <c r="D5462" t="s">
        <v>8384</v>
      </c>
      <c r="E5462" t="s">
        <v>8383</v>
      </c>
    </row>
    <row r="5463" spans="1:5" x14ac:dyDescent="0.25">
      <c r="A5463">
        <v>57000428</v>
      </c>
      <c r="B5463" t="s">
        <v>8385</v>
      </c>
      <c r="C5463" t="s">
        <v>8386</v>
      </c>
      <c r="D5463" t="s">
        <v>8386</v>
      </c>
      <c r="E5463" t="s">
        <v>8385</v>
      </c>
    </row>
    <row r="5464" spans="1:5" x14ac:dyDescent="0.25">
      <c r="A5464">
        <v>57000439</v>
      </c>
      <c r="B5464" t="s">
        <v>8387</v>
      </c>
      <c r="C5464" t="s">
        <v>8235</v>
      </c>
      <c r="D5464" t="s">
        <v>8235</v>
      </c>
      <c r="E5464" t="s">
        <v>8387</v>
      </c>
    </row>
    <row r="5465" spans="1:5" x14ac:dyDescent="0.25">
      <c r="A5465">
        <v>57000440</v>
      </c>
      <c r="B5465" t="s">
        <v>8388</v>
      </c>
      <c r="C5465" t="s">
        <v>8337</v>
      </c>
      <c r="D5465" t="s">
        <v>8337</v>
      </c>
      <c r="E5465" t="s">
        <v>8388</v>
      </c>
    </row>
    <row r="5466" spans="1:5" x14ac:dyDescent="0.25">
      <c r="A5466">
        <v>57000441</v>
      </c>
      <c r="B5466" t="s">
        <v>8389</v>
      </c>
      <c r="C5466" t="s">
        <v>8390</v>
      </c>
      <c r="D5466" t="s">
        <v>8390</v>
      </c>
      <c r="E5466" t="s">
        <v>8389</v>
      </c>
    </row>
    <row r="5467" spans="1:5" x14ac:dyDescent="0.25">
      <c r="A5467">
        <v>57000442</v>
      </c>
      <c r="B5467" t="s">
        <v>8391</v>
      </c>
      <c r="C5467" t="s">
        <v>8392</v>
      </c>
      <c r="D5467" t="s">
        <v>8392</v>
      </c>
      <c r="E5467" t="s">
        <v>8391</v>
      </c>
    </row>
    <row r="5468" spans="1:5" x14ac:dyDescent="0.25">
      <c r="A5468">
        <v>57000443</v>
      </c>
      <c r="B5468" t="s">
        <v>8393</v>
      </c>
      <c r="C5468" t="s">
        <v>8394</v>
      </c>
      <c r="D5468" t="s">
        <v>8394</v>
      </c>
      <c r="E5468" t="s">
        <v>8393</v>
      </c>
    </row>
    <row r="5469" spans="1:5" x14ac:dyDescent="0.25">
      <c r="A5469">
        <v>57000444</v>
      </c>
      <c r="B5469" t="s">
        <v>8395</v>
      </c>
      <c r="C5469" t="s">
        <v>8396</v>
      </c>
      <c r="D5469" t="s">
        <v>8396</v>
      </c>
      <c r="E5469" t="s">
        <v>8395</v>
      </c>
    </row>
    <row r="5470" spans="1:5" x14ac:dyDescent="0.25">
      <c r="A5470">
        <v>57000445</v>
      </c>
      <c r="B5470" t="s">
        <v>8397</v>
      </c>
      <c r="C5470" t="s">
        <v>8398</v>
      </c>
      <c r="D5470" t="s">
        <v>8398</v>
      </c>
      <c r="E5470" t="s">
        <v>8397</v>
      </c>
    </row>
    <row r="5471" spans="1:5" x14ac:dyDescent="0.25">
      <c r="A5471">
        <v>57000446</v>
      </c>
      <c r="B5471" t="s">
        <v>8399</v>
      </c>
      <c r="C5471" t="s">
        <v>8400</v>
      </c>
      <c r="D5471" t="s">
        <v>8400</v>
      </c>
      <c r="E5471" t="s">
        <v>8399</v>
      </c>
    </row>
    <row r="5472" spans="1:5" x14ac:dyDescent="0.25">
      <c r="A5472">
        <v>57000447</v>
      </c>
      <c r="B5472" t="s">
        <v>8401</v>
      </c>
      <c r="C5472" t="s">
        <v>8365</v>
      </c>
      <c r="D5472" t="s">
        <v>8365</v>
      </c>
      <c r="E5472" t="s">
        <v>8401</v>
      </c>
    </row>
    <row r="5473" spans="1:5" x14ac:dyDescent="0.25">
      <c r="A5473">
        <v>57000448</v>
      </c>
      <c r="B5473" t="s">
        <v>8402</v>
      </c>
      <c r="C5473" t="s">
        <v>8365</v>
      </c>
      <c r="D5473" t="s">
        <v>8365</v>
      </c>
      <c r="E5473" t="s">
        <v>8402</v>
      </c>
    </row>
    <row r="5474" spans="1:5" x14ac:dyDescent="0.25">
      <c r="A5474">
        <v>57000449</v>
      </c>
      <c r="B5474" t="s">
        <v>8403</v>
      </c>
      <c r="C5474" t="s">
        <v>8404</v>
      </c>
      <c r="D5474" t="s">
        <v>8404</v>
      </c>
      <c r="E5474" t="s">
        <v>8403</v>
      </c>
    </row>
    <row r="5475" spans="1:5" x14ac:dyDescent="0.25">
      <c r="A5475">
        <v>57000451</v>
      </c>
      <c r="B5475" t="s">
        <v>5539</v>
      </c>
      <c r="C5475" t="s">
        <v>8166</v>
      </c>
      <c r="D5475" t="s">
        <v>8166</v>
      </c>
      <c r="E5475" t="s">
        <v>5539</v>
      </c>
    </row>
    <row r="5476" spans="1:5" x14ac:dyDescent="0.25">
      <c r="A5476">
        <v>57000452</v>
      </c>
      <c r="B5476" t="s">
        <v>8405</v>
      </c>
      <c r="C5476" t="s">
        <v>8406</v>
      </c>
      <c r="D5476" t="s">
        <v>8406</v>
      </c>
      <c r="E5476" t="s">
        <v>8405</v>
      </c>
    </row>
    <row r="5477" spans="1:5" x14ac:dyDescent="0.25">
      <c r="A5477">
        <v>57000454</v>
      </c>
      <c r="B5477" t="s">
        <v>8358</v>
      </c>
      <c r="C5477" t="s">
        <v>8359</v>
      </c>
      <c r="D5477" t="s">
        <v>8359</v>
      </c>
      <c r="E5477" t="s">
        <v>8358</v>
      </c>
    </row>
    <row r="5478" spans="1:5" x14ac:dyDescent="0.25">
      <c r="A5478">
        <v>57000456</v>
      </c>
      <c r="B5478" t="s">
        <v>8407</v>
      </c>
      <c r="C5478" t="s">
        <v>8369</v>
      </c>
      <c r="D5478" t="s">
        <v>8369</v>
      </c>
      <c r="E5478" t="s">
        <v>8407</v>
      </c>
    </row>
    <row r="5479" spans="1:5" x14ac:dyDescent="0.25">
      <c r="A5479">
        <v>57000457</v>
      </c>
      <c r="B5479" t="s">
        <v>8408</v>
      </c>
      <c r="C5479" t="s">
        <v>8409</v>
      </c>
      <c r="D5479" t="s">
        <v>8409</v>
      </c>
      <c r="E5479" t="s">
        <v>8408</v>
      </c>
    </row>
    <row r="5480" spans="1:5" x14ac:dyDescent="0.25">
      <c r="A5480">
        <v>57000458</v>
      </c>
      <c r="B5480" t="s">
        <v>8410</v>
      </c>
      <c r="C5480" t="s">
        <v>8409</v>
      </c>
      <c r="D5480" t="s">
        <v>8409</v>
      </c>
      <c r="E5480" t="s">
        <v>8410</v>
      </c>
    </row>
    <row r="5481" spans="1:5" x14ac:dyDescent="0.25">
      <c r="A5481">
        <v>57000459</v>
      </c>
      <c r="B5481" t="s">
        <v>8411</v>
      </c>
      <c r="C5481" t="s">
        <v>8409</v>
      </c>
      <c r="D5481" t="s">
        <v>8409</v>
      </c>
      <c r="E5481" t="s">
        <v>8411</v>
      </c>
    </row>
    <row r="5482" spans="1:5" x14ac:dyDescent="0.25">
      <c r="A5482">
        <v>57000460</v>
      </c>
      <c r="B5482" t="s">
        <v>8412</v>
      </c>
      <c r="C5482" t="s">
        <v>8413</v>
      </c>
      <c r="D5482" t="s">
        <v>8413</v>
      </c>
      <c r="E5482" t="s">
        <v>8412</v>
      </c>
    </row>
    <row r="5483" spans="1:5" x14ac:dyDescent="0.25">
      <c r="A5483">
        <v>57000461</v>
      </c>
      <c r="B5483" t="s">
        <v>8414</v>
      </c>
      <c r="C5483" t="s">
        <v>8415</v>
      </c>
      <c r="D5483" t="s">
        <v>8415</v>
      </c>
      <c r="E5483" t="s">
        <v>8414</v>
      </c>
    </row>
    <row r="5484" spans="1:5" x14ac:dyDescent="0.25">
      <c r="A5484">
        <v>57000462</v>
      </c>
      <c r="B5484" t="s">
        <v>8416</v>
      </c>
      <c r="C5484" t="s">
        <v>8417</v>
      </c>
      <c r="D5484" t="s">
        <v>8417</v>
      </c>
      <c r="E5484" t="s">
        <v>8416</v>
      </c>
    </row>
    <row r="5485" spans="1:5" x14ac:dyDescent="0.25">
      <c r="A5485">
        <v>57000465</v>
      </c>
      <c r="B5485" t="s">
        <v>8418</v>
      </c>
      <c r="C5485" t="s">
        <v>8419</v>
      </c>
      <c r="D5485" t="s">
        <v>8419</v>
      </c>
      <c r="E5485" t="s">
        <v>8418</v>
      </c>
    </row>
    <row r="5486" spans="1:5" x14ac:dyDescent="0.25">
      <c r="A5486">
        <v>57000466</v>
      </c>
      <c r="B5486" t="s">
        <v>4338</v>
      </c>
      <c r="C5486" t="s">
        <v>4338</v>
      </c>
      <c r="D5486" t="s">
        <v>4338</v>
      </c>
      <c r="E5486" t="s">
        <v>4338</v>
      </c>
    </row>
    <row r="5487" spans="1:5" x14ac:dyDescent="0.25">
      <c r="A5487">
        <v>57000467</v>
      </c>
      <c r="B5487" t="s">
        <v>5620</v>
      </c>
      <c r="C5487" t="s">
        <v>5621</v>
      </c>
      <c r="D5487" t="s">
        <v>5621</v>
      </c>
      <c r="E5487" t="s">
        <v>5620</v>
      </c>
    </row>
    <row r="5488" spans="1:5" x14ac:dyDescent="0.25">
      <c r="A5488">
        <v>57000469</v>
      </c>
      <c r="B5488" t="s">
        <v>8420</v>
      </c>
      <c r="C5488" t="s">
        <v>8420</v>
      </c>
      <c r="D5488" t="s">
        <v>8420</v>
      </c>
      <c r="E5488" t="s">
        <v>8420</v>
      </c>
    </row>
    <row r="5489" spans="1:5" x14ac:dyDescent="0.25">
      <c r="A5489">
        <v>57000470</v>
      </c>
      <c r="B5489" t="s">
        <v>5583</v>
      </c>
      <c r="C5489" t="s">
        <v>5583</v>
      </c>
      <c r="D5489" t="s">
        <v>5583</v>
      </c>
      <c r="E5489" t="s">
        <v>5583</v>
      </c>
    </row>
    <row r="5490" spans="1:5" x14ac:dyDescent="0.25">
      <c r="A5490">
        <v>57000471</v>
      </c>
      <c r="B5490" t="s">
        <v>8421</v>
      </c>
      <c r="C5490" t="s">
        <v>8422</v>
      </c>
      <c r="D5490" t="s">
        <v>8422</v>
      </c>
      <c r="E5490" t="s">
        <v>8421</v>
      </c>
    </row>
    <row r="5491" spans="1:5" x14ac:dyDescent="0.25">
      <c r="A5491">
        <v>57000472</v>
      </c>
      <c r="B5491" t="s">
        <v>5480</v>
      </c>
      <c r="C5491" t="s">
        <v>5480</v>
      </c>
      <c r="D5491" t="s">
        <v>5480</v>
      </c>
      <c r="E5491" t="s">
        <v>5480</v>
      </c>
    </row>
    <row r="5492" spans="1:5" x14ac:dyDescent="0.25">
      <c r="A5492">
        <v>57000473</v>
      </c>
      <c r="B5492" t="s">
        <v>8423</v>
      </c>
      <c r="C5492" t="s">
        <v>8159</v>
      </c>
      <c r="D5492" t="s">
        <v>8159</v>
      </c>
      <c r="E5492" t="s">
        <v>8423</v>
      </c>
    </row>
    <row r="5493" spans="1:5" x14ac:dyDescent="0.25">
      <c r="A5493">
        <v>57000474</v>
      </c>
      <c r="B5493" t="s">
        <v>8424</v>
      </c>
      <c r="C5493" t="s">
        <v>8106</v>
      </c>
      <c r="D5493" t="s">
        <v>8106</v>
      </c>
      <c r="E5493" t="s">
        <v>8424</v>
      </c>
    </row>
    <row r="5494" spans="1:5" x14ac:dyDescent="0.25">
      <c r="A5494">
        <v>57000475</v>
      </c>
      <c r="B5494" t="s">
        <v>8425</v>
      </c>
      <c r="C5494" t="s">
        <v>8106</v>
      </c>
      <c r="D5494" t="s">
        <v>8106</v>
      </c>
      <c r="E5494" t="s">
        <v>8425</v>
      </c>
    </row>
    <row r="5495" spans="1:5" x14ac:dyDescent="0.25">
      <c r="A5495">
        <v>57000476</v>
      </c>
      <c r="B5495" t="s">
        <v>5603</v>
      </c>
      <c r="C5495" t="s">
        <v>5603</v>
      </c>
      <c r="D5495" t="s">
        <v>5603</v>
      </c>
      <c r="E5495" t="s">
        <v>5603</v>
      </c>
    </row>
    <row r="5496" spans="1:5" x14ac:dyDescent="0.25">
      <c r="A5496">
        <v>57000477</v>
      </c>
      <c r="B5496" t="s">
        <v>8426</v>
      </c>
      <c r="C5496" t="s">
        <v>8427</v>
      </c>
      <c r="D5496" t="s">
        <v>8427</v>
      </c>
      <c r="E5496" t="s">
        <v>8426</v>
      </c>
    </row>
    <row r="5497" spans="1:5" x14ac:dyDescent="0.25">
      <c r="A5497">
        <v>57000478</v>
      </c>
      <c r="B5497" t="s">
        <v>8428</v>
      </c>
      <c r="C5497" t="s">
        <v>8427</v>
      </c>
      <c r="D5497" t="s">
        <v>8427</v>
      </c>
      <c r="E5497" t="s">
        <v>8428</v>
      </c>
    </row>
    <row r="5498" spans="1:5" x14ac:dyDescent="0.25">
      <c r="A5498">
        <v>57000479</v>
      </c>
      <c r="B5498" t="s">
        <v>8429</v>
      </c>
      <c r="C5498" t="s">
        <v>8430</v>
      </c>
      <c r="D5498" t="s">
        <v>8430</v>
      </c>
      <c r="E5498" t="s">
        <v>8429</v>
      </c>
    </row>
    <row r="5499" spans="1:5" x14ac:dyDescent="0.25">
      <c r="A5499">
        <v>57000480</v>
      </c>
      <c r="B5499" t="s">
        <v>8431</v>
      </c>
      <c r="C5499" t="s">
        <v>8432</v>
      </c>
      <c r="D5499" t="s">
        <v>8432</v>
      </c>
      <c r="E5499" t="s">
        <v>8431</v>
      </c>
    </row>
    <row r="5500" spans="1:5" x14ac:dyDescent="0.25">
      <c r="A5500">
        <v>57000481</v>
      </c>
      <c r="B5500" t="s">
        <v>8433</v>
      </c>
      <c r="C5500" t="s">
        <v>8434</v>
      </c>
      <c r="D5500" t="s">
        <v>8434</v>
      </c>
      <c r="E5500" t="s">
        <v>8433</v>
      </c>
    </row>
    <row r="5501" spans="1:5" x14ac:dyDescent="0.25">
      <c r="A5501">
        <v>57000482</v>
      </c>
      <c r="B5501" t="s">
        <v>8435</v>
      </c>
      <c r="C5501" t="s">
        <v>8434</v>
      </c>
      <c r="D5501" t="s">
        <v>8434</v>
      </c>
      <c r="E5501" t="s">
        <v>8435</v>
      </c>
    </row>
    <row r="5502" spans="1:5" x14ac:dyDescent="0.25">
      <c r="A5502">
        <v>57000483</v>
      </c>
      <c r="B5502" t="s">
        <v>8436</v>
      </c>
      <c r="C5502" t="s">
        <v>8437</v>
      </c>
      <c r="D5502" t="s">
        <v>8437</v>
      </c>
      <c r="E5502" t="s">
        <v>8436</v>
      </c>
    </row>
    <row r="5503" spans="1:5" x14ac:dyDescent="0.25">
      <c r="A5503">
        <v>57000486</v>
      </c>
      <c r="B5503" t="s">
        <v>8438</v>
      </c>
      <c r="C5503" t="s">
        <v>8439</v>
      </c>
      <c r="D5503" t="s">
        <v>8439</v>
      </c>
      <c r="E5503" t="s">
        <v>8438</v>
      </c>
    </row>
    <row r="5504" spans="1:5" x14ac:dyDescent="0.25">
      <c r="A5504">
        <v>57000487</v>
      </c>
      <c r="B5504" t="s">
        <v>8440</v>
      </c>
      <c r="C5504" t="s">
        <v>8439</v>
      </c>
      <c r="D5504" t="s">
        <v>8439</v>
      </c>
      <c r="E5504" t="s">
        <v>8440</v>
      </c>
    </row>
    <row r="5505" spans="1:5" x14ac:dyDescent="0.25">
      <c r="A5505">
        <v>57000488</v>
      </c>
      <c r="B5505" t="s">
        <v>8381</v>
      </c>
      <c r="C5505" t="s">
        <v>8382</v>
      </c>
      <c r="D5505" t="s">
        <v>8382</v>
      </c>
      <c r="E5505" t="s">
        <v>8381</v>
      </c>
    </row>
    <row r="5506" spans="1:5" x14ac:dyDescent="0.25">
      <c r="A5506">
        <v>57000489</v>
      </c>
      <c r="B5506" t="s">
        <v>8411</v>
      </c>
      <c r="C5506" t="s">
        <v>8409</v>
      </c>
      <c r="D5506" t="s">
        <v>8409</v>
      </c>
      <c r="E5506" t="s">
        <v>8411</v>
      </c>
    </row>
    <row r="5507" spans="1:5" x14ac:dyDescent="0.25">
      <c r="A5507">
        <v>57000490</v>
      </c>
      <c r="B5507" t="s">
        <v>8441</v>
      </c>
      <c r="C5507" t="s">
        <v>8409</v>
      </c>
      <c r="D5507" t="s">
        <v>8409</v>
      </c>
      <c r="E5507" t="s">
        <v>8441</v>
      </c>
    </row>
    <row r="5508" spans="1:5" x14ac:dyDescent="0.25">
      <c r="A5508">
        <v>57000491</v>
      </c>
      <c r="B5508" t="s">
        <v>8408</v>
      </c>
      <c r="C5508" t="s">
        <v>8409</v>
      </c>
      <c r="D5508" t="s">
        <v>8409</v>
      </c>
      <c r="E5508" t="s">
        <v>8408</v>
      </c>
    </row>
    <row r="5509" spans="1:5" x14ac:dyDescent="0.25">
      <c r="A5509">
        <v>57000492</v>
      </c>
      <c r="B5509" t="s">
        <v>8360</v>
      </c>
      <c r="C5509" t="s">
        <v>8361</v>
      </c>
      <c r="D5509" t="s">
        <v>8361</v>
      </c>
      <c r="E5509" t="s">
        <v>8360</v>
      </c>
    </row>
    <row r="5510" spans="1:5" x14ac:dyDescent="0.25">
      <c r="A5510">
        <v>57000493</v>
      </c>
      <c r="B5510" t="s">
        <v>8442</v>
      </c>
      <c r="C5510" t="s">
        <v>8443</v>
      </c>
      <c r="D5510" t="s">
        <v>8443</v>
      </c>
      <c r="E5510" t="s">
        <v>8442</v>
      </c>
    </row>
    <row r="5511" spans="1:5" x14ac:dyDescent="0.25">
      <c r="A5511">
        <v>57000494</v>
      </c>
      <c r="B5511" t="s">
        <v>8442</v>
      </c>
      <c r="C5511" t="s">
        <v>8444</v>
      </c>
      <c r="D5511" t="s">
        <v>8444</v>
      </c>
      <c r="E5511" t="s">
        <v>8442</v>
      </c>
    </row>
    <row r="5512" spans="1:5" x14ac:dyDescent="0.25">
      <c r="A5512">
        <v>57000495</v>
      </c>
      <c r="B5512" t="s">
        <v>8445</v>
      </c>
      <c r="C5512" t="s">
        <v>8337</v>
      </c>
      <c r="D5512" t="s">
        <v>8337</v>
      </c>
      <c r="E5512" t="s">
        <v>8445</v>
      </c>
    </row>
    <row r="5513" spans="1:5" x14ac:dyDescent="0.25">
      <c r="A5513">
        <v>57000496</v>
      </c>
      <c r="B5513" t="s">
        <v>8446</v>
      </c>
      <c r="C5513" t="s">
        <v>8337</v>
      </c>
      <c r="D5513" t="s">
        <v>8337</v>
      </c>
      <c r="E5513" t="s">
        <v>8446</v>
      </c>
    </row>
    <row r="5514" spans="1:5" x14ac:dyDescent="0.25">
      <c r="A5514">
        <v>57000497</v>
      </c>
      <c r="B5514" t="s">
        <v>5583</v>
      </c>
      <c r="C5514" t="s">
        <v>8447</v>
      </c>
      <c r="D5514" t="s">
        <v>8447</v>
      </c>
      <c r="E5514" t="s">
        <v>5583</v>
      </c>
    </row>
    <row r="5515" spans="1:5" x14ac:dyDescent="0.25">
      <c r="A5515">
        <v>57000498</v>
      </c>
      <c r="B5515" t="s">
        <v>8448</v>
      </c>
      <c r="C5515" t="s">
        <v>8449</v>
      </c>
      <c r="D5515" t="s">
        <v>8449</v>
      </c>
      <c r="E5515" t="s">
        <v>8448</v>
      </c>
    </row>
    <row r="5516" spans="1:5" x14ac:dyDescent="0.25">
      <c r="A5516">
        <v>57000499</v>
      </c>
      <c r="B5516" t="s">
        <v>8450</v>
      </c>
      <c r="C5516" t="s">
        <v>8211</v>
      </c>
      <c r="D5516" t="s">
        <v>8211</v>
      </c>
      <c r="E5516" t="s">
        <v>8450</v>
      </c>
    </row>
    <row r="5517" spans="1:5" x14ac:dyDescent="0.25">
      <c r="A5517">
        <v>57000500</v>
      </c>
      <c r="B5517" t="s">
        <v>8451</v>
      </c>
      <c r="C5517" t="s">
        <v>8169</v>
      </c>
      <c r="D5517" t="s">
        <v>8169</v>
      </c>
      <c r="E5517" t="s">
        <v>8451</v>
      </c>
    </row>
    <row r="5518" spans="1:5" x14ac:dyDescent="0.25">
      <c r="A5518">
        <v>57000501</v>
      </c>
      <c r="B5518" t="s">
        <v>8452</v>
      </c>
      <c r="C5518" t="s">
        <v>8453</v>
      </c>
      <c r="D5518" t="s">
        <v>8453</v>
      </c>
      <c r="E5518" t="s">
        <v>8452</v>
      </c>
    </row>
    <row r="5519" spans="1:5" x14ac:dyDescent="0.25">
      <c r="A5519">
        <v>57000502</v>
      </c>
      <c r="B5519" t="s">
        <v>8452</v>
      </c>
      <c r="C5519" t="s">
        <v>8453</v>
      </c>
      <c r="D5519" t="s">
        <v>8453</v>
      </c>
      <c r="E5519" t="s">
        <v>8452</v>
      </c>
    </row>
    <row r="5520" spans="1:5" x14ac:dyDescent="0.25">
      <c r="A5520">
        <v>57000503</v>
      </c>
      <c r="B5520" t="s">
        <v>8452</v>
      </c>
      <c r="C5520" t="s">
        <v>8453</v>
      </c>
      <c r="D5520" t="s">
        <v>8453</v>
      </c>
      <c r="E5520" t="s">
        <v>8452</v>
      </c>
    </row>
    <row r="5521" spans="1:5" x14ac:dyDescent="0.25">
      <c r="A5521">
        <v>57000504</v>
      </c>
      <c r="B5521" t="s">
        <v>8452</v>
      </c>
      <c r="C5521" t="s">
        <v>8453</v>
      </c>
      <c r="D5521" t="s">
        <v>8453</v>
      </c>
      <c r="E5521" t="s">
        <v>8452</v>
      </c>
    </row>
    <row r="5522" spans="1:5" x14ac:dyDescent="0.25">
      <c r="A5522">
        <v>57000505</v>
      </c>
      <c r="B5522" t="s">
        <v>8452</v>
      </c>
      <c r="C5522" t="s">
        <v>8453</v>
      </c>
      <c r="D5522" t="s">
        <v>8453</v>
      </c>
      <c r="E5522" t="s">
        <v>8452</v>
      </c>
    </row>
    <row r="5523" spans="1:5" x14ac:dyDescent="0.25">
      <c r="A5523">
        <v>57000506</v>
      </c>
      <c r="B5523" t="s">
        <v>8454</v>
      </c>
      <c r="C5523" t="s">
        <v>8136</v>
      </c>
      <c r="D5523" t="s">
        <v>8136</v>
      </c>
      <c r="E5523" t="s">
        <v>8454</v>
      </c>
    </row>
    <row r="5524" spans="1:5" x14ac:dyDescent="0.25">
      <c r="A5524">
        <v>57000507</v>
      </c>
      <c r="B5524" t="s">
        <v>8455</v>
      </c>
      <c r="C5524" t="s">
        <v>8456</v>
      </c>
      <c r="D5524" t="s">
        <v>8456</v>
      </c>
      <c r="E5524" t="s">
        <v>8455</v>
      </c>
    </row>
    <row r="5525" spans="1:5" x14ac:dyDescent="0.25">
      <c r="A5525">
        <v>57000508</v>
      </c>
      <c r="B5525" t="s">
        <v>8457</v>
      </c>
      <c r="C5525" t="s">
        <v>8132</v>
      </c>
      <c r="D5525" t="s">
        <v>8132</v>
      </c>
      <c r="E5525" t="s">
        <v>8457</v>
      </c>
    </row>
    <row r="5526" spans="1:5" x14ac:dyDescent="0.25">
      <c r="A5526">
        <v>57000509</v>
      </c>
      <c r="B5526" t="s">
        <v>8458</v>
      </c>
      <c r="C5526" t="s">
        <v>8459</v>
      </c>
      <c r="D5526" t="s">
        <v>8459</v>
      </c>
      <c r="E5526" t="s">
        <v>8458</v>
      </c>
    </row>
    <row r="5527" spans="1:5" x14ac:dyDescent="0.25">
      <c r="A5527">
        <v>57000510</v>
      </c>
      <c r="B5527" t="s">
        <v>8460</v>
      </c>
      <c r="C5527" t="s">
        <v>8106</v>
      </c>
      <c r="D5527" t="s">
        <v>8106</v>
      </c>
      <c r="E5527" t="s">
        <v>8460</v>
      </c>
    </row>
    <row r="5528" spans="1:5" x14ac:dyDescent="0.25">
      <c r="A5528">
        <v>57000511</v>
      </c>
      <c r="B5528" t="s">
        <v>8461</v>
      </c>
      <c r="C5528" t="s">
        <v>8461</v>
      </c>
      <c r="D5528" t="s">
        <v>8461</v>
      </c>
      <c r="E5528" t="s">
        <v>8461</v>
      </c>
    </row>
    <row r="5529" spans="1:5" x14ac:dyDescent="0.25">
      <c r="A5529">
        <v>57000512</v>
      </c>
      <c r="B5529" t="s">
        <v>5592</v>
      </c>
      <c r="C5529" t="s">
        <v>5592</v>
      </c>
      <c r="D5529" t="s">
        <v>5592</v>
      </c>
      <c r="E5529" t="s">
        <v>5592</v>
      </c>
    </row>
    <row r="5530" spans="1:5" x14ac:dyDescent="0.25">
      <c r="A5530">
        <v>57000513</v>
      </c>
      <c r="B5530" t="s">
        <v>8462</v>
      </c>
      <c r="C5530" t="s">
        <v>1137</v>
      </c>
      <c r="D5530" t="s">
        <v>1137</v>
      </c>
      <c r="E5530" t="s">
        <v>8462</v>
      </c>
    </row>
    <row r="5531" spans="1:5" x14ac:dyDescent="0.25">
      <c r="A5531">
        <v>57000514</v>
      </c>
      <c r="B5531" t="s">
        <v>5592</v>
      </c>
      <c r="C5531" t="s">
        <v>5592</v>
      </c>
      <c r="D5531" t="s">
        <v>5592</v>
      </c>
      <c r="E5531" t="s">
        <v>5592</v>
      </c>
    </row>
    <row r="5532" spans="1:5" x14ac:dyDescent="0.25">
      <c r="A5532">
        <v>57000515</v>
      </c>
      <c r="B5532" t="s">
        <v>8463</v>
      </c>
      <c r="C5532" t="s">
        <v>1137</v>
      </c>
      <c r="D5532" t="s">
        <v>1137</v>
      </c>
      <c r="E5532" t="s">
        <v>8463</v>
      </c>
    </row>
    <row r="5533" spans="1:5" x14ac:dyDescent="0.25">
      <c r="A5533">
        <v>57000516</v>
      </c>
      <c r="B5533" t="s">
        <v>8325</v>
      </c>
      <c r="C5533" t="s">
        <v>8464</v>
      </c>
      <c r="D5533" t="s">
        <v>8464</v>
      </c>
      <c r="E5533" t="s">
        <v>8325</v>
      </c>
    </row>
    <row r="5534" spans="1:5" x14ac:dyDescent="0.25">
      <c r="A5534">
        <v>57000517</v>
      </c>
      <c r="B5534" t="s">
        <v>5464</v>
      </c>
      <c r="C5534" t="s">
        <v>8303</v>
      </c>
      <c r="D5534" t="s">
        <v>8303</v>
      </c>
      <c r="E5534" t="s">
        <v>5464</v>
      </c>
    </row>
    <row r="5535" spans="1:5" x14ac:dyDescent="0.25">
      <c r="A5535">
        <v>57000518</v>
      </c>
      <c r="B5535" t="s">
        <v>8465</v>
      </c>
      <c r="C5535" t="s">
        <v>8169</v>
      </c>
      <c r="D5535" t="s">
        <v>8169</v>
      </c>
      <c r="E5535" t="s">
        <v>8465</v>
      </c>
    </row>
    <row r="5536" spans="1:5" x14ac:dyDescent="0.25">
      <c r="A5536">
        <v>57000519</v>
      </c>
      <c r="B5536" t="s">
        <v>8466</v>
      </c>
      <c r="C5536" t="s">
        <v>8467</v>
      </c>
      <c r="D5536" t="s">
        <v>8467</v>
      </c>
      <c r="E5536" t="s">
        <v>8466</v>
      </c>
    </row>
    <row r="5537" spans="1:5" x14ac:dyDescent="0.25">
      <c r="A5537">
        <v>57000520</v>
      </c>
      <c r="B5537" t="s">
        <v>5573</v>
      </c>
      <c r="C5537" t="s">
        <v>5558</v>
      </c>
      <c r="D5537" t="s">
        <v>5558</v>
      </c>
      <c r="E5537" t="s">
        <v>5573</v>
      </c>
    </row>
    <row r="5538" spans="1:5" x14ac:dyDescent="0.25">
      <c r="A5538">
        <v>57000521</v>
      </c>
      <c r="B5538" t="s">
        <v>5573</v>
      </c>
      <c r="C5538" t="s">
        <v>8394</v>
      </c>
      <c r="D5538" t="s">
        <v>8394</v>
      </c>
      <c r="E5538" t="s">
        <v>5573</v>
      </c>
    </row>
    <row r="5539" spans="1:5" x14ac:dyDescent="0.25">
      <c r="A5539">
        <v>57000522</v>
      </c>
      <c r="B5539" t="s">
        <v>8468</v>
      </c>
      <c r="C5539" t="s">
        <v>5559</v>
      </c>
      <c r="D5539" t="s">
        <v>5559</v>
      </c>
      <c r="E5539" t="s">
        <v>8468</v>
      </c>
    </row>
    <row r="5540" spans="1:5" x14ac:dyDescent="0.25">
      <c r="A5540">
        <v>57000523</v>
      </c>
      <c r="B5540" t="s">
        <v>8468</v>
      </c>
      <c r="C5540" t="s">
        <v>8396</v>
      </c>
      <c r="D5540" t="s">
        <v>8396</v>
      </c>
      <c r="E5540" t="s">
        <v>8468</v>
      </c>
    </row>
    <row r="5541" spans="1:5" x14ac:dyDescent="0.25">
      <c r="A5541">
        <v>57000524</v>
      </c>
      <c r="B5541" t="s">
        <v>8469</v>
      </c>
      <c r="C5541" t="s">
        <v>8470</v>
      </c>
      <c r="D5541" t="s">
        <v>8470</v>
      </c>
      <c r="E5541" t="s">
        <v>8469</v>
      </c>
    </row>
    <row r="5542" spans="1:5" x14ac:dyDescent="0.25">
      <c r="A5542">
        <v>57000525</v>
      </c>
      <c r="B5542" t="s">
        <v>8471</v>
      </c>
      <c r="C5542" t="s">
        <v>8472</v>
      </c>
      <c r="D5542" t="s">
        <v>8472</v>
      </c>
      <c r="E5542" t="s">
        <v>8471</v>
      </c>
    </row>
    <row r="5543" spans="1:5" x14ac:dyDescent="0.25">
      <c r="A5543">
        <v>57000526</v>
      </c>
      <c r="B5543" t="s">
        <v>8473</v>
      </c>
      <c r="C5543" t="s">
        <v>5562</v>
      </c>
      <c r="D5543" t="s">
        <v>5562</v>
      </c>
      <c r="E5543" t="s">
        <v>8473</v>
      </c>
    </row>
    <row r="5544" spans="1:5" x14ac:dyDescent="0.25">
      <c r="A5544">
        <v>57000527</v>
      </c>
      <c r="B5544" t="s">
        <v>8473</v>
      </c>
      <c r="C5544" t="s">
        <v>8474</v>
      </c>
      <c r="D5544" t="s">
        <v>8474</v>
      </c>
      <c r="E5544" t="s">
        <v>8473</v>
      </c>
    </row>
    <row r="5545" spans="1:5" x14ac:dyDescent="0.25">
      <c r="A5545">
        <v>57000528</v>
      </c>
      <c r="B5545" t="s">
        <v>8475</v>
      </c>
      <c r="C5545" t="s">
        <v>8398</v>
      </c>
      <c r="D5545" t="s">
        <v>8398</v>
      </c>
      <c r="E5545" t="s">
        <v>8475</v>
      </c>
    </row>
    <row r="5546" spans="1:5" x14ac:dyDescent="0.25">
      <c r="A5546">
        <v>57000529</v>
      </c>
      <c r="B5546" t="s">
        <v>4338</v>
      </c>
      <c r="C5546" t="s">
        <v>4338</v>
      </c>
      <c r="D5546" t="s">
        <v>4338</v>
      </c>
      <c r="E5546" t="s">
        <v>4338</v>
      </c>
    </row>
    <row r="5547" spans="1:5" x14ac:dyDescent="0.25">
      <c r="A5547">
        <v>57000530</v>
      </c>
      <c r="B5547" t="s">
        <v>8476</v>
      </c>
      <c r="C5547" t="s">
        <v>8477</v>
      </c>
      <c r="D5547" t="s">
        <v>8477</v>
      </c>
      <c r="E5547" t="s">
        <v>8476</v>
      </c>
    </row>
    <row r="5548" spans="1:5" x14ac:dyDescent="0.25">
      <c r="A5548">
        <v>57000531</v>
      </c>
      <c r="B5548" t="s">
        <v>8478</v>
      </c>
      <c r="C5548" t="s">
        <v>8127</v>
      </c>
      <c r="D5548" t="s">
        <v>8127</v>
      </c>
      <c r="E5548" t="s">
        <v>8478</v>
      </c>
    </row>
    <row r="5549" spans="1:5" x14ac:dyDescent="0.25">
      <c r="A5549">
        <v>57000532</v>
      </c>
      <c r="B5549" t="s">
        <v>8479</v>
      </c>
      <c r="C5549" t="s">
        <v>8136</v>
      </c>
      <c r="D5549" t="s">
        <v>8136</v>
      </c>
      <c r="E5549" t="s">
        <v>8479</v>
      </c>
    </row>
    <row r="5550" spans="1:5" x14ac:dyDescent="0.25">
      <c r="A5550">
        <v>57000533</v>
      </c>
      <c r="B5550" t="s">
        <v>8480</v>
      </c>
      <c r="C5550" t="s">
        <v>8211</v>
      </c>
      <c r="D5550" t="s">
        <v>8211</v>
      </c>
      <c r="E5550" t="s">
        <v>8480</v>
      </c>
    </row>
    <row r="5551" spans="1:5" x14ac:dyDescent="0.25">
      <c r="A5551">
        <v>57000534</v>
      </c>
      <c r="B5551" t="s">
        <v>8209</v>
      </c>
      <c r="C5551" t="s">
        <v>8214</v>
      </c>
      <c r="D5551" t="s">
        <v>8214</v>
      </c>
      <c r="E5551" t="s">
        <v>8209</v>
      </c>
    </row>
    <row r="5552" spans="1:5" x14ac:dyDescent="0.25">
      <c r="A5552">
        <v>57000535</v>
      </c>
      <c r="B5552" t="s">
        <v>8481</v>
      </c>
      <c r="C5552" t="s">
        <v>8481</v>
      </c>
      <c r="D5552" t="s">
        <v>8481</v>
      </c>
      <c r="E5552" t="s">
        <v>8481</v>
      </c>
    </row>
    <row r="5553" spans="1:5" x14ac:dyDescent="0.25">
      <c r="A5553">
        <v>57000536</v>
      </c>
      <c r="B5553" t="s">
        <v>8482</v>
      </c>
      <c r="C5553" t="s">
        <v>8482</v>
      </c>
      <c r="D5553" t="s">
        <v>8482</v>
      </c>
      <c r="E5553" t="s">
        <v>8482</v>
      </c>
    </row>
    <row r="5554" spans="1:5" x14ac:dyDescent="0.25">
      <c r="A5554">
        <v>57000537</v>
      </c>
      <c r="B5554" t="s">
        <v>8483</v>
      </c>
      <c r="C5554" t="s">
        <v>8235</v>
      </c>
      <c r="D5554" t="s">
        <v>8235</v>
      </c>
      <c r="E5554" t="s">
        <v>8483</v>
      </c>
    </row>
    <row r="5555" spans="1:5" x14ac:dyDescent="0.25">
      <c r="A5555">
        <v>57000538</v>
      </c>
      <c r="B5555" t="s">
        <v>8484</v>
      </c>
      <c r="C5555" t="s">
        <v>8485</v>
      </c>
      <c r="D5555" t="s">
        <v>8485</v>
      </c>
      <c r="E5555" t="s">
        <v>8484</v>
      </c>
    </row>
    <row r="5556" spans="1:5" x14ac:dyDescent="0.25">
      <c r="A5556">
        <v>57000539</v>
      </c>
      <c r="B5556" t="s">
        <v>8486</v>
      </c>
      <c r="C5556" t="s">
        <v>8487</v>
      </c>
      <c r="D5556" t="s">
        <v>8487</v>
      </c>
      <c r="E5556" t="s">
        <v>8486</v>
      </c>
    </row>
    <row r="5557" spans="1:5" x14ac:dyDescent="0.25">
      <c r="A5557">
        <v>57000540</v>
      </c>
      <c r="B5557" t="s">
        <v>8488</v>
      </c>
      <c r="C5557" t="s">
        <v>8489</v>
      </c>
      <c r="D5557" t="s">
        <v>8489</v>
      </c>
      <c r="E5557" t="s">
        <v>8488</v>
      </c>
    </row>
    <row r="5558" spans="1:5" x14ac:dyDescent="0.25">
      <c r="A5558">
        <v>57000541</v>
      </c>
      <c r="B5558" t="s">
        <v>8490</v>
      </c>
      <c r="C5558" t="s">
        <v>8491</v>
      </c>
      <c r="D5558" t="s">
        <v>8491</v>
      </c>
      <c r="E5558" t="s">
        <v>8490</v>
      </c>
    </row>
    <row r="5559" spans="1:5" x14ac:dyDescent="0.25">
      <c r="A5559">
        <v>57000542</v>
      </c>
      <c r="B5559" t="s">
        <v>8492</v>
      </c>
      <c r="C5559" t="s">
        <v>8493</v>
      </c>
      <c r="D5559" t="s">
        <v>8493</v>
      </c>
      <c r="E5559" t="s">
        <v>8492</v>
      </c>
    </row>
    <row r="5560" spans="1:5" x14ac:dyDescent="0.25">
      <c r="A5560">
        <v>57000543</v>
      </c>
      <c r="B5560" t="s">
        <v>8494</v>
      </c>
      <c r="C5560" t="s">
        <v>8495</v>
      </c>
      <c r="D5560" t="s">
        <v>8495</v>
      </c>
      <c r="E5560" t="s">
        <v>8494</v>
      </c>
    </row>
    <row r="5561" spans="1:5" x14ac:dyDescent="0.25">
      <c r="A5561">
        <v>57000544</v>
      </c>
      <c r="B5561" t="s">
        <v>8496</v>
      </c>
      <c r="C5561" t="s">
        <v>8497</v>
      </c>
      <c r="D5561" t="s">
        <v>8497</v>
      </c>
      <c r="E5561" t="s">
        <v>8496</v>
      </c>
    </row>
    <row r="5562" spans="1:5" x14ac:dyDescent="0.25">
      <c r="A5562">
        <v>57000545</v>
      </c>
      <c r="B5562" t="s">
        <v>8498</v>
      </c>
      <c r="C5562" t="s">
        <v>8498</v>
      </c>
      <c r="D5562" t="s">
        <v>8498</v>
      </c>
      <c r="E5562" t="s">
        <v>8498</v>
      </c>
    </row>
    <row r="5563" spans="1:5" x14ac:dyDescent="0.25">
      <c r="A5563">
        <v>57000546</v>
      </c>
      <c r="B5563" t="s">
        <v>8377</v>
      </c>
      <c r="C5563" t="s">
        <v>8377</v>
      </c>
      <c r="D5563" t="s">
        <v>8377</v>
      </c>
      <c r="E5563" t="s">
        <v>8377</v>
      </c>
    </row>
    <row r="5564" spans="1:5" x14ac:dyDescent="0.25">
      <c r="A5564">
        <v>57000547</v>
      </c>
      <c r="B5564" t="s">
        <v>5596</v>
      </c>
      <c r="C5564" t="s">
        <v>5597</v>
      </c>
      <c r="D5564" t="s">
        <v>5597</v>
      </c>
      <c r="E5564" t="s">
        <v>5596</v>
      </c>
    </row>
    <row r="5565" spans="1:5" x14ac:dyDescent="0.25">
      <c r="A5565">
        <v>57000548</v>
      </c>
      <c r="B5565" t="s">
        <v>8466</v>
      </c>
      <c r="C5565" t="s">
        <v>5557</v>
      </c>
      <c r="D5565" t="s">
        <v>5557</v>
      </c>
      <c r="E5565" t="s">
        <v>8466</v>
      </c>
    </row>
    <row r="5566" spans="1:5" x14ac:dyDescent="0.25">
      <c r="A5566">
        <v>57000549</v>
      </c>
      <c r="B5566" t="s">
        <v>8499</v>
      </c>
      <c r="C5566" t="s">
        <v>8500</v>
      </c>
      <c r="D5566" t="s">
        <v>8500</v>
      </c>
      <c r="E5566" t="s">
        <v>8499</v>
      </c>
    </row>
    <row r="5567" spans="1:5" x14ac:dyDescent="0.25">
      <c r="A5567">
        <v>57000550</v>
      </c>
      <c r="B5567" t="s">
        <v>8501</v>
      </c>
      <c r="C5567" t="s">
        <v>8502</v>
      </c>
      <c r="D5567" t="s">
        <v>8502</v>
      </c>
      <c r="E5567" t="s">
        <v>8501</v>
      </c>
    </row>
    <row r="5568" spans="1:5" x14ac:dyDescent="0.25">
      <c r="A5568">
        <v>57000551</v>
      </c>
      <c r="B5568" t="s">
        <v>8503</v>
      </c>
      <c r="C5568" t="s">
        <v>8502</v>
      </c>
      <c r="D5568" t="s">
        <v>8502</v>
      </c>
      <c r="E5568" t="s">
        <v>8503</v>
      </c>
    </row>
    <row r="5569" spans="1:5" x14ac:dyDescent="0.25">
      <c r="A5569">
        <v>57000552</v>
      </c>
      <c r="B5569" t="s">
        <v>8504</v>
      </c>
      <c r="C5569" t="s">
        <v>8502</v>
      </c>
      <c r="D5569" t="s">
        <v>8502</v>
      </c>
      <c r="E5569" t="s">
        <v>8504</v>
      </c>
    </row>
    <row r="5570" spans="1:5" x14ac:dyDescent="0.25">
      <c r="A5570">
        <v>57000553</v>
      </c>
      <c r="B5570" t="s">
        <v>8505</v>
      </c>
      <c r="C5570" t="s">
        <v>8502</v>
      </c>
      <c r="D5570" t="s">
        <v>8502</v>
      </c>
      <c r="E5570" t="s">
        <v>8505</v>
      </c>
    </row>
    <row r="5571" spans="1:5" x14ac:dyDescent="0.25">
      <c r="A5571">
        <v>57000554</v>
      </c>
      <c r="B5571" t="s">
        <v>8506</v>
      </c>
      <c r="C5571" t="s">
        <v>8507</v>
      </c>
      <c r="D5571" t="s">
        <v>8507</v>
      </c>
      <c r="E5571" t="s">
        <v>8506</v>
      </c>
    </row>
    <row r="5572" spans="1:5" x14ac:dyDescent="0.25">
      <c r="A5572">
        <v>57000555</v>
      </c>
      <c r="B5572" t="s">
        <v>8508</v>
      </c>
      <c r="C5572" t="s">
        <v>8509</v>
      </c>
      <c r="D5572" t="s">
        <v>8509</v>
      </c>
      <c r="E5572" t="s">
        <v>8508</v>
      </c>
    </row>
    <row r="5573" spans="1:5" x14ac:dyDescent="0.25">
      <c r="A5573">
        <v>57000556</v>
      </c>
      <c r="B5573" t="s">
        <v>8510</v>
      </c>
      <c r="C5573" t="s">
        <v>8263</v>
      </c>
      <c r="D5573" t="s">
        <v>8263</v>
      </c>
      <c r="E5573" t="s">
        <v>8510</v>
      </c>
    </row>
    <row r="5574" spans="1:5" x14ac:dyDescent="0.25">
      <c r="A5574">
        <v>57000557</v>
      </c>
      <c r="B5574" t="s">
        <v>8511</v>
      </c>
      <c r="C5574" t="s">
        <v>405</v>
      </c>
      <c r="D5574" t="s">
        <v>405</v>
      </c>
      <c r="E5574" t="s">
        <v>8511</v>
      </c>
    </row>
    <row r="5575" spans="1:5" x14ac:dyDescent="0.25">
      <c r="A5575">
        <v>57000558</v>
      </c>
      <c r="B5575" t="s">
        <v>8512</v>
      </c>
      <c r="C5575" t="s">
        <v>8512</v>
      </c>
      <c r="D5575" t="s">
        <v>8512</v>
      </c>
      <c r="E5575" t="s">
        <v>8512</v>
      </c>
    </row>
    <row r="5576" spans="1:5" x14ac:dyDescent="0.25">
      <c r="A5576">
        <v>57000559</v>
      </c>
      <c r="B5576" t="s">
        <v>8513</v>
      </c>
      <c r="C5576" t="s">
        <v>8513</v>
      </c>
      <c r="D5576" t="s">
        <v>8513</v>
      </c>
      <c r="E5576" t="s">
        <v>8513</v>
      </c>
    </row>
    <row r="5577" spans="1:5" x14ac:dyDescent="0.25">
      <c r="A5577">
        <v>57000560</v>
      </c>
      <c r="B5577" t="s">
        <v>8514</v>
      </c>
      <c r="C5577" t="s">
        <v>8515</v>
      </c>
      <c r="D5577" t="s">
        <v>8515</v>
      </c>
      <c r="E5577" t="s">
        <v>8514</v>
      </c>
    </row>
    <row r="5578" spans="1:5" x14ac:dyDescent="0.25">
      <c r="A5578">
        <v>57000561</v>
      </c>
      <c r="B5578" t="s">
        <v>8516</v>
      </c>
      <c r="C5578" t="s">
        <v>8516</v>
      </c>
      <c r="D5578" t="s">
        <v>8516</v>
      </c>
      <c r="E5578" t="s">
        <v>8516</v>
      </c>
    </row>
    <row r="5579" spans="1:5" x14ac:dyDescent="0.25">
      <c r="A5579">
        <v>57000562</v>
      </c>
      <c r="B5579" t="s">
        <v>8517</v>
      </c>
      <c r="C5579" t="s">
        <v>8517</v>
      </c>
      <c r="D5579" t="s">
        <v>8517</v>
      </c>
      <c r="E5579" t="s">
        <v>8517</v>
      </c>
    </row>
    <row r="5580" spans="1:5" x14ac:dyDescent="0.25">
      <c r="A5580">
        <v>57000563</v>
      </c>
      <c r="B5580" t="s">
        <v>8518</v>
      </c>
      <c r="C5580" t="s">
        <v>8502</v>
      </c>
      <c r="D5580" t="s">
        <v>8502</v>
      </c>
      <c r="E5580" t="s">
        <v>8518</v>
      </c>
    </row>
    <row r="5581" spans="1:5" x14ac:dyDescent="0.25">
      <c r="A5581">
        <v>57000564</v>
      </c>
      <c r="B5581" t="s">
        <v>8519</v>
      </c>
      <c r="C5581" t="s">
        <v>8502</v>
      </c>
      <c r="D5581" t="s">
        <v>8502</v>
      </c>
      <c r="E5581" t="s">
        <v>8519</v>
      </c>
    </row>
    <row r="5582" spans="1:5" x14ac:dyDescent="0.25">
      <c r="A5582">
        <v>57000565</v>
      </c>
      <c r="B5582" t="s">
        <v>8520</v>
      </c>
      <c r="C5582" t="s">
        <v>8502</v>
      </c>
      <c r="D5582" t="s">
        <v>8502</v>
      </c>
      <c r="E5582" t="s">
        <v>8520</v>
      </c>
    </row>
    <row r="5583" spans="1:5" x14ac:dyDescent="0.25">
      <c r="A5583">
        <v>57000566</v>
      </c>
      <c r="B5583" t="s">
        <v>8521</v>
      </c>
      <c r="C5583" t="s">
        <v>8502</v>
      </c>
      <c r="D5583" t="s">
        <v>8502</v>
      </c>
      <c r="E5583" t="s">
        <v>8521</v>
      </c>
    </row>
    <row r="5584" spans="1:5" x14ac:dyDescent="0.25">
      <c r="A5584">
        <v>57000567</v>
      </c>
      <c r="B5584" t="s">
        <v>8522</v>
      </c>
      <c r="C5584" t="s">
        <v>8502</v>
      </c>
      <c r="D5584" t="s">
        <v>8502</v>
      </c>
      <c r="E5584" t="s">
        <v>8522</v>
      </c>
    </row>
    <row r="5585" spans="1:5" x14ac:dyDescent="0.25">
      <c r="A5585">
        <v>57000568</v>
      </c>
      <c r="B5585" t="s">
        <v>8523</v>
      </c>
      <c r="C5585" t="s">
        <v>8524</v>
      </c>
      <c r="D5585" t="s">
        <v>8524</v>
      </c>
      <c r="E5585" t="s">
        <v>8523</v>
      </c>
    </row>
    <row r="5586" spans="1:5" x14ac:dyDescent="0.25">
      <c r="A5586">
        <v>57000569</v>
      </c>
      <c r="B5586" t="s">
        <v>8525</v>
      </c>
      <c r="C5586" t="s">
        <v>8526</v>
      </c>
      <c r="D5586" t="s">
        <v>8526</v>
      </c>
      <c r="E5586" t="s">
        <v>8525</v>
      </c>
    </row>
    <row r="5587" spans="1:5" x14ac:dyDescent="0.25">
      <c r="A5587">
        <v>57000570</v>
      </c>
      <c r="B5587" t="s">
        <v>8482</v>
      </c>
      <c r="C5587" t="s">
        <v>8116</v>
      </c>
      <c r="D5587" t="s">
        <v>8116</v>
      </c>
      <c r="E5587" t="s">
        <v>8482</v>
      </c>
    </row>
    <row r="5588" spans="1:5" x14ac:dyDescent="0.25">
      <c r="A5588">
        <v>57000571</v>
      </c>
      <c r="B5588" t="s">
        <v>8527</v>
      </c>
      <c r="C5588" t="s">
        <v>8528</v>
      </c>
      <c r="D5588" t="s">
        <v>8528</v>
      </c>
      <c r="E5588" t="s">
        <v>8527</v>
      </c>
    </row>
    <row r="5589" spans="1:5" x14ac:dyDescent="0.25">
      <c r="A5589">
        <v>57000573</v>
      </c>
      <c r="B5589" t="s">
        <v>8529</v>
      </c>
      <c r="C5589" t="s">
        <v>8529</v>
      </c>
      <c r="D5589" t="s">
        <v>8529</v>
      </c>
      <c r="E5589" t="s">
        <v>8529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8530</v>
      </c>
      <c r="C5592" t="s">
        <v>8356</v>
      </c>
      <c r="D5592" t="s">
        <v>8356</v>
      </c>
      <c r="E5592" t="s">
        <v>8530</v>
      </c>
    </row>
    <row r="5593" spans="1:5" x14ac:dyDescent="0.25">
      <c r="A5593">
        <v>57000577</v>
      </c>
      <c r="B5593" t="s">
        <v>8531</v>
      </c>
      <c r="C5593" t="s">
        <v>8532</v>
      </c>
      <c r="D5593" t="s">
        <v>8532</v>
      </c>
      <c r="E5593" t="s">
        <v>8531</v>
      </c>
    </row>
    <row r="5594" spans="1:5" x14ac:dyDescent="0.25">
      <c r="A5594">
        <v>57000578</v>
      </c>
      <c r="B5594" t="s">
        <v>8533</v>
      </c>
      <c r="C5594" t="s">
        <v>8534</v>
      </c>
      <c r="D5594" t="s">
        <v>8534</v>
      </c>
      <c r="E5594" t="s">
        <v>8533</v>
      </c>
    </row>
    <row r="5595" spans="1:5" x14ac:dyDescent="0.25">
      <c r="A5595">
        <v>57000579</v>
      </c>
      <c r="B5595" t="s">
        <v>8535</v>
      </c>
      <c r="C5595" t="s">
        <v>8536</v>
      </c>
      <c r="D5595" t="s">
        <v>8536</v>
      </c>
      <c r="E5595" t="s">
        <v>8535</v>
      </c>
    </row>
    <row r="5596" spans="1:5" x14ac:dyDescent="0.25">
      <c r="A5596">
        <v>57000580</v>
      </c>
      <c r="B5596" t="s">
        <v>8537</v>
      </c>
      <c r="C5596" t="s">
        <v>8337</v>
      </c>
      <c r="D5596" t="s">
        <v>8337</v>
      </c>
      <c r="E5596" t="s">
        <v>8537</v>
      </c>
    </row>
    <row r="5597" spans="1:5" x14ac:dyDescent="0.25">
      <c r="A5597">
        <v>57000581</v>
      </c>
      <c r="B5597" t="s">
        <v>8445</v>
      </c>
      <c r="C5597" t="s">
        <v>8337</v>
      </c>
      <c r="D5597" t="s">
        <v>8337</v>
      </c>
      <c r="E5597" t="s">
        <v>8445</v>
      </c>
    </row>
    <row r="5598" spans="1:5" x14ac:dyDescent="0.25">
      <c r="A5598">
        <v>57000582</v>
      </c>
      <c r="B5598" t="s">
        <v>8538</v>
      </c>
      <c r="C5598" t="s">
        <v>8337</v>
      </c>
      <c r="D5598" t="s">
        <v>8337</v>
      </c>
      <c r="E5598" t="s">
        <v>8538</v>
      </c>
    </row>
    <row r="5599" spans="1:5" x14ac:dyDescent="0.25">
      <c r="A5599">
        <v>57000583</v>
      </c>
      <c r="B5599" t="s">
        <v>8483</v>
      </c>
      <c r="C5599" t="s">
        <v>8235</v>
      </c>
      <c r="D5599" t="s">
        <v>8235</v>
      </c>
      <c r="E5599" t="s">
        <v>8483</v>
      </c>
    </row>
    <row r="5600" spans="1:5" x14ac:dyDescent="0.25">
      <c r="A5600">
        <v>57000584</v>
      </c>
      <c r="B5600" t="s">
        <v>8539</v>
      </c>
      <c r="C5600" t="s">
        <v>8322</v>
      </c>
      <c r="D5600" t="s">
        <v>8322</v>
      </c>
      <c r="E5600" t="s">
        <v>8539</v>
      </c>
    </row>
    <row r="5601" spans="1:5" x14ac:dyDescent="0.25">
      <c r="A5601">
        <v>57000585</v>
      </c>
      <c r="B5601" t="s">
        <v>8540</v>
      </c>
      <c r="C5601" t="s">
        <v>8541</v>
      </c>
      <c r="D5601" t="s">
        <v>8541</v>
      </c>
      <c r="E5601" t="s">
        <v>8540</v>
      </c>
    </row>
    <row r="5602" spans="1:5" x14ac:dyDescent="0.25">
      <c r="A5602">
        <v>57000586</v>
      </c>
      <c r="B5602" t="s">
        <v>8542</v>
      </c>
      <c r="C5602" t="s">
        <v>405</v>
      </c>
      <c r="D5602" t="s">
        <v>405</v>
      </c>
      <c r="E5602" t="s">
        <v>8542</v>
      </c>
    </row>
    <row r="5603" spans="1:5" x14ac:dyDescent="0.25">
      <c r="A5603">
        <v>57000587</v>
      </c>
      <c r="B5603" t="s">
        <v>8543</v>
      </c>
      <c r="C5603" t="s">
        <v>5059</v>
      </c>
      <c r="D5603" t="s">
        <v>5059</v>
      </c>
      <c r="E5603" t="s">
        <v>8543</v>
      </c>
    </row>
    <row r="5604" spans="1:5" x14ac:dyDescent="0.25">
      <c r="A5604">
        <v>57000588</v>
      </c>
      <c r="B5604" t="s">
        <v>8544</v>
      </c>
      <c r="C5604" t="s">
        <v>5059</v>
      </c>
      <c r="D5604" t="s">
        <v>5059</v>
      </c>
      <c r="E5604" t="s">
        <v>8544</v>
      </c>
    </row>
    <row r="5605" spans="1:5" x14ac:dyDescent="0.25">
      <c r="A5605">
        <v>57000589</v>
      </c>
      <c r="B5605" t="s">
        <v>5058</v>
      </c>
      <c r="C5605" t="s">
        <v>5059</v>
      </c>
      <c r="D5605" t="s">
        <v>5059</v>
      </c>
      <c r="E5605" t="s">
        <v>5058</v>
      </c>
    </row>
    <row r="5606" spans="1:5" x14ac:dyDescent="0.25">
      <c r="A5606">
        <v>57000590</v>
      </c>
      <c r="B5606" t="s">
        <v>8545</v>
      </c>
      <c r="C5606" t="s">
        <v>8546</v>
      </c>
      <c r="D5606" t="s">
        <v>8546</v>
      </c>
      <c r="E5606" t="s">
        <v>8545</v>
      </c>
    </row>
    <row r="5607" spans="1:5" x14ac:dyDescent="0.25">
      <c r="A5607">
        <v>57000591</v>
      </c>
      <c r="B5607" t="s">
        <v>8547</v>
      </c>
      <c r="C5607" t="s">
        <v>8546</v>
      </c>
      <c r="D5607" t="s">
        <v>8546</v>
      </c>
      <c r="E5607" t="s">
        <v>8547</v>
      </c>
    </row>
    <row r="5608" spans="1:5" x14ac:dyDescent="0.25">
      <c r="A5608">
        <v>57000592</v>
      </c>
      <c r="B5608" t="s">
        <v>8548</v>
      </c>
      <c r="C5608" t="s">
        <v>8549</v>
      </c>
      <c r="D5608" t="s">
        <v>8549</v>
      </c>
      <c r="E5608" t="s">
        <v>8548</v>
      </c>
    </row>
    <row r="5609" spans="1:5" x14ac:dyDescent="0.25">
      <c r="A5609">
        <v>57000593</v>
      </c>
      <c r="B5609" t="s">
        <v>8113</v>
      </c>
      <c r="C5609" t="s">
        <v>8114</v>
      </c>
      <c r="D5609" t="s">
        <v>8114</v>
      </c>
      <c r="E5609" t="s">
        <v>8113</v>
      </c>
    </row>
    <row r="5610" spans="1:5" x14ac:dyDescent="0.25">
      <c r="A5610">
        <v>57000594</v>
      </c>
      <c r="B5610" t="s">
        <v>8550</v>
      </c>
      <c r="C5610" t="s">
        <v>7844</v>
      </c>
      <c r="D5610" t="s">
        <v>7844</v>
      </c>
      <c r="E5610" t="s">
        <v>8550</v>
      </c>
    </row>
    <row r="5611" spans="1:5" x14ac:dyDescent="0.25">
      <c r="A5611">
        <v>57000595</v>
      </c>
      <c r="B5611" t="s">
        <v>8551</v>
      </c>
      <c r="C5611" t="s">
        <v>8497</v>
      </c>
      <c r="D5611" t="s">
        <v>8497</v>
      </c>
      <c r="E5611" t="s">
        <v>8551</v>
      </c>
    </row>
    <row r="5612" spans="1:5" x14ac:dyDescent="0.25">
      <c r="A5612">
        <v>57000596</v>
      </c>
      <c r="B5612" t="s">
        <v>8552</v>
      </c>
      <c r="C5612" t="s">
        <v>8107</v>
      </c>
      <c r="D5612" t="s">
        <v>8107</v>
      </c>
      <c r="E5612" t="s">
        <v>8552</v>
      </c>
    </row>
    <row r="5613" spans="1:5" x14ac:dyDescent="0.25">
      <c r="A5613">
        <v>57000597</v>
      </c>
      <c r="B5613" t="s">
        <v>8553</v>
      </c>
      <c r="C5613" t="s">
        <v>8554</v>
      </c>
      <c r="D5613" t="s">
        <v>8554</v>
      </c>
      <c r="E5613" t="s">
        <v>8553</v>
      </c>
    </row>
    <row r="5614" spans="1:5" x14ac:dyDescent="0.25">
      <c r="A5614">
        <v>57000598</v>
      </c>
      <c r="B5614" t="s">
        <v>8555</v>
      </c>
      <c r="C5614" t="s">
        <v>8556</v>
      </c>
      <c r="D5614" t="s">
        <v>8556</v>
      </c>
      <c r="E5614" t="s">
        <v>8555</v>
      </c>
    </row>
    <row r="5615" spans="1:5" x14ac:dyDescent="0.25">
      <c r="A5615">
        <v>57000599</v>
      </c>
      <c r="B5615" t="s">
        <v>8433</v>
      </c>
      <c r="C5615" t="s">
        <v>8434</v>
      </c>
      <c r="D5615" t="s">
        <v>8434</v>
      </c>
      <c r="E5615" t="s">
        <v>8433</v>
      </c>
    </row>
    <row r="5616" spans="1:5" x14ac:dyDescent="0.25">
      <c r="A5616">
        <v>57000600</v>
      </c>
      <c r="B5616" t="s">
        <v>8557</v>
      </c>
      <c r="C5616" t="s">
        <v>8558</v>
      </c>
      <c r="D5616" t="s">
        <v>8558</v>
      </c>
      <c r="E5616" t="s">
        <v>8557</v>
      </c>
    </row>
    <row r="5617" spans="1:5" x14ac:dyDescent="0.25">
      <c r="A5617">
        <v>57000601</v>
      </c>
      <c r="B5617" t="s">
        <v>8559</v>
      </c>
      <c r="C5617" t="s">
        <v>8560</v>
      </c>
      <c r="D5617" t="s">
        <v>8560</v>
      </c>
      <c r="E5617" t="s">
        <v>8559</v>
      </c>
    </row>
    <row r="5618" spans="1:5" x14ac:dyDescent="0.25">
      <c r="A5618">
        <v>57000602</v>
      </c>
      <c r="B5618" t="s">
        <v>8561</v>
      </c>
      <c r="C5618" t="s">
        <v>8562</v>
      </c>
      <c r="D5618" t="s">
        <v>8562</v>
      </c>
      <c r="E5618" t="s">
        <v>8561</v>
      </c>
    </row>
    <row r="5619" spans="1:5" x14ac:dyDescent="0.25">
      <c r="A5619">
        <v>57000603</v>
      </c>
      <c r="B5619" t="s">
        <v>8563</v>
      </c>
      <c r="C5619" t="s">
        <v>8564</v>
      </c>
      <c r="D5619" t="s">
        <v>8564</v>
      </c>
      <c r="E5619" t="s">
        <v>8563</v>
      </c>
    </row>
    <row r="5620" spans="1:5" x14ac:dyDescent="0.25">
      <c r="A5620">
        <v>57000604</v>
      </c>
      <c r="B5620" t="s">
        <v>8565</v>
      </c>
      <c r="C5620" t="s">
        <v>8566</v>
      </c>
      <c r="D5620" t="s">
        <v>8566</v>
      </c>
      <c r="E5620" t="s">
        <v>8565</v>
      </c>
    </row>
    <row r="5621" spans="1:5" x14ac:dyDescent="0.25">
      <c r="A5621">
        <v>57000605</v>
      </c>
      <c r="B5621" t="s">
        <v>8567</v>
      </c>
      <c r="C5621" t="s">
        <v>8568</v>
      </c>
      <c r="D5621" t="s">
        <v>8568</v>
      </c>
      <c r="E5621" t="s">
        <v>8567</v>
      </c>
    </row>
    <row r="5622" spans="1:5" x14ac:dyDescent="0.25">
      <c r="A5622">
        <v>57000606</v>
      </c>
      <c r="B5622" t="s">
        <v>8569</v>
      </c>
      <c r="C5622" t="s">
        <v>8570</v>
      </c>
      <c r="D5622" t="s">
        <v>8570</v>
      </c>
      <c r="E5622" t="s">
        <v>8569</v>
      </c>
    </row>
    <row r="5623" spans="1:5" x14ac:dyDescent="0.25">
      <c r="A5623">
        <v>57000607</v>
      </c>
      <c r="B5623" t="s">
        <v>8571</v>
      </c>
      <c r="C5623" t="s">
        <v>8572</v>
      </c>
      <c r="D5623" t="s">
        <v>8572</v>
      </c>
      <c r="E5623" t="s">
        <v>8571</v>
      </c>
    </row>
    <row r="5624" spans="1:5" x14ac:dyDescent="0.25">
      <c r="A5624">
        <v>57000608</v>
      </c>
      <c r="B5624" t="s">
        <v>8573</v>
      </c>
      <c r="C5624" t="s">
        <v>8574</v>
      </c>
      <c r="D5624" t="s">
        <v>8574</v>
      </c>
      <c r="E5624" t="s">
        <v>8573</v>
      </c>
    </row>
    <row r="5625" spans="1:5" x14ac:dyDescent="0.25">
      <c r="A5625">
        <v>57000609</v>
      </c>
      <c r="B5625" t="s">
        <v>8575</v>
      </c>
      <c r="C5625" t="s">
        <v>8576</v>
      </c>
      <c r="D5625" t="s">
        <v>8576</v>
      </c>
      <c r="E5625" t="s">
        <v>8575</v>
      </c>
    </row>
    <row r="5626" spans="1:5" x14ac:dyDescent="0.25">
      <c r="A5626">
        <v>57000610</v>
      </c>
      <c r="B5626" t="s">
        <v>8577</v>
      </c>
      <c r="C5626" t="s">
        <v>8578</v>
      </c>
      <c r="D5626" t="s">
        <v>8578</v>
      </c>
      <c r="E5626" t="s">
        <v>8577</v>
      </c>
    </row>
    <row r="5627" spans="1:5" x14ac:dyDescent="0.25">
      <c r="A5627">
        <v>57000611</v>
      </c>
      <c r="B5627" t="s">
        <v>8579</v>
      </c>
      <c r="C5627" t="s">
        <v>8580</v>
      </c>
      <c r="D5627" t="s">
        <v>8580</v>
      </c>
      <c r="E5627" t="s">
        <v>8579</v>
      </c>
    </row>
    <row r="5628" spans="1:5" x14ac:dyDescent="0.25">
      <c r="A5628">
        <v>57000612</v>
      </c>
      <c r="B5628" t="s">
        <v>8431</v>
      </c>
      <c r="C5628" t="s">
        <v>8432</v>
      </c>
      <c r="D5628" t="s">
        <v>8432</v>
      </c>
      <c r="E5628" t="s">
        <v>8431</v>
      </c>
    </row>
    <row r="5629" spans="1:5" x14ac:dyDescent="0.25">
      <c r="A5629">
        <v>57000613</v>
      </c>
      <c r="B5629" t="s">
        <v>8548</v>
      </c>
      <c r="C5629" t="s">
        <v>8549</v>
      </c>
      <c r="D5629" t="s">
        <v>8549</v>
      </c>
      <c r="E5629" t="s">
        <v>8548</v>
      </c>
    </row>
    <row r="5630" spans="1:5" x14ac:dyDescent="0.25">
      <c r="A5630">
        <v>57000614</v>
      </c>
      <c r="B5630" t="s">
        <v>4170</v>
      </c>
      <c r="C5630" t="s">
        <v>327</v>
      </c>
      <c r="D5630" t="s">
        <v>327</v>
      </c>
      <c r="E5630" t="s">
        <v>4170</v>
      </c>
    </row>
    <row r="5631" spans="1:5" x14ac:dyDescent="0.25">
      <c r="A5631">
        <v>57000615</v>
      </c>
      <c r="B5631" t="s">
        <v>8581</v>
      </c>
      <c r="C5631" t="s">
        <v>8392</v>
      </c>
      <c r="D5631" t="s">
        <v>8392</v>
      </c>
      <c r="E5631" t="s">
        <v>8581</v>
      </c>
    </row>
    <row r="5632" spans="1:5" x14ac:dyDescent="0.25">
      <c r="A5632">
        <v>57000616</v>
      </c>
      <c r="B5632" t="s">
        <v>8582</v>
      </c>
      <c r="C5632" t="s">
        <v>8394</v>
      </c>
      <c r="D5632" t="s">
        <v>8394</v>
      </c>
      <c r="E5632" t="s">
        <v>8582</v>
      </c>
    </row>
    <row r="5633" spans="1:5" x14ac:dyDescent="0.25">
      <c r="A5633">
        <v>57000617</v>
      </c>
      <c r="B5633" t="s">
        <v>8583</v>
      </c>
      <c r="C5633" t="s">
        <v>8235</v>
      </c>
      <c r="D5633" t="s">
        <v>8235</v>
      </c>
      <c r="E5633" t="s">
        <v>8583</v>
      </c>
    </row>
    <row r="5634" spans="1:5" x14ac:dyDescent="0.25">
      <c r="A5634">
        <v>57000618</v>
      </c>
      <c r="B5634" t="s">
        <v>8584</v>
      </c>
      <c r="C5634" t="s">
        <v>8365</v>
      </c>
      <c r="D5634" t="s">
        <v>8365</v>
      </c>
      <c r="E5634" t="s">
        <v>8584</v>
      </c>
    </row>
    <row r="5635" spans="1:5" x14ac:dyDescent="0.25">
      <c r="A5635">
        <v>57000619</v>
      </c>
      <c r="B5635" t="s">
        <v>8585</v>
      </c>
      <c r="C5635" t="s">
        <v>5059</v>
      </c>
      <c r="D5635" t="s">
        <v>5059</v>
      </c>
      <c r="E5635" t="s">
        <v>8585</v>
      </c>
    </row>
    <row r="5636" spans="1:5" x14ac:dyDescent="0.25">
      <c r="A5636">
        <v>57000620</v>
      </c>
      <c r="B5636" t="s">
        <v>8586</v>
      </c>
      <c r="C5636" t="s">
        <v>5059</v>
      </c>
      <c r="D5636" t="s">
        <v>5059</v>
      </c>
      <c r="E5636" t="s">
        <v>8586</v>
      </c>
    </row>
    <row r="5637" spans="1:5" x14ac:dyDescent="0.25">
      <c r="A5637">
        <v>57000621</v>
      </c>
      <c r="B5637" t="s">
        <v>8011</v>
      </c>
      <c r="C5637" t="s">
        <v>5059</v>
      </c>
      <c r="D5637" t="s">
        <v>5059</v>
      </c>
      <c r="E5637" t="s">
        <v>8011</v>
      </c>
    </row>
    <row r="5638" spans="1:5" x14ac:dyDescent="0.25">
      <c r="A5638">
        <v>57000622</v>
      </c>
      <c r="B5638" t="s">
        <v>8587</v>
      </c>
      <c r="C5638" t="s">
        <v>5059</v>
      </c>
      <c r="D5638" t="s">
        <v>5059</v>
      </c>
      <c r="E5638" t="s">
        <v>8587</v>
      </c>
    </row>
    <row r="5639" spans="1:5" x14ac:dyDescent="0.25">
      <c r="A5639">
        <v>57000623</v>
      </c>
      <c r="B5639" t="s">
        <v>8588</v>
      </c>
      <c r="C5639" t="s">
        <v>8589</v>
      </c>
      <c r="D5639" t="s">
        <v>8589</v>
      </c>
      <c r="E5639" t="s">
        <v>8588</v>
      </c>
    </row>
    <row r="5640" spans="1:5" x14ac:dyDescent="0.25">
      <c r="A5640">
        <v>57000624</v>
      </c>
      <c r="B5640" t="s">
        <v>8590</v>
      </c>
      <c r="C5640" t="s">
        <v>8591</v>
      </c>
      <c r="D5640" t="s">
        <v>8591</v>
      </c>
      <c r="E5640" t="s">
        <v>8590</v>
      </c>
    </row>
    <row r="5641" spans="1:5" x14ac:dyDescent="0.25">
      <c r="A5641">
        <v>57000625</v>
      </c>
      <c r="B5641" t="s">
        <v>8592</v>
      </c>
      <c r="C5641" t="s">
        <v>8322</v>
      </c>
      <c r="D5641" t="s">
        <v>8322</v>
      </c>
      <c r="E5641" t="s">
        <v>8592</v>
      </c>
    </row>
    <row r="5642" spans="1:5" x14ac:dyDescent="0.25">
      <c r="A5642">
        <v>57000626</v>
      </c>
      <c r="B5642" t="s">
        <v>8593</v>
      </c>
      <c r="C5642" t="s">
        <v>8594</v>
      </c>
      <c r="D5642" t="s">
        <v>8594</v>
      </c>
      <c r="E5642" t="s">
        <v>8593</v>
      </c>
    </row>
    <row r="5643" spans="1:5" x14ac:dyDescent="0.25">
      <c r="A5643">
        <v>57000627</v>
      </c>
      <c r="B5643" t="s">
        <v>8595</v>
      </c>
      <c r="C5643" t="s">
        <v>8275</v>
      </c>
      <c r="D5643" t="s">
        <v>8275</v>
      </c>
      <c r="E5643" t="s">
        <v>8595</v>
      </c>
    </row>
    <row r="5644" spans="1:5" x14ac:dyDescent="0.25">
      <c r="A5644">
        <v>57000628</v>
      </c>
      <c r="B5644" t="s">
        <v>5421</v>
      </c>
      <c r="C5644" t="s">
        <v>8187</v>
      </c>
      <c r="D5644" t="s">
        <v>8187</v>
      </c>
      <c r="E5644" t="s">
        <v>5421</v>
      </c>
    </row>
    <row r="5645" spans="1:5" x14ac:dyDescent="0.25">
      <c r="A5645">
        <v>57000629</v>
      </c>
      <c r="B5645" t="s">
        <v>8596</v>
      </c>
      <c r="C5645" t="s">
        <v>8396</v>
      </c>
      <c r="D5645" t="s">
        <v>8396</v>
      </c>
      <c r="E5645" t="s">
        <v>8596</v>
      </c>
    </row>
    <row r="5646" spans="1:5" x14ac:dyDescent="0.25">
      <c r="A5646">
        <v>57000630</v>
      </c>
      <c r="B5646" t="s">
        <v>8597</v>
      </c>
      <c r="C5646" t="s">
        <v>8404</v>
      </c>
      <c r="D5646" t="s">
        <v>8404</v>
      </c>
      <c r="E5646" t="s">
        <v>8597</v>
      </c>
    </row>
    <row r="5647" spans="1:5" x14ac:dyDescent="0.25">
      <c r="A5647">
        <v>57000631</v>
      </c>
      <c r="B5647" t="s">
        <v>8598</v>
      </c>
      <c r="C5647" t="s">
        <v>8365</v>
      </c>
      <c r="D5647" t="s">
        <v>8365</v>
      </c>
      <c r="E5647" t="s">
        <v>8598</v>
      </c>
    </row>
    <row r="5648" spans="1:5" x14ac:dyDescent="0.25">
      <c r="A5648">
        <v>57000632</v>
      </c>
      <c r="B5648" t="s">
        <v>8599</v>
      </c>
      <c r="C5648" t="s">
        <v>8235</v>
      </c>
      <c r="D5648" t="s">
        <v>8235</v>
      </c>
      <c r="E5648" t="s">
        <v>8599</v>
      </c>
    </row>
    <row r="5649" spans="1:5" x14ac:dyDescent="0.25">
      <c r="A5649">
        <v>57000633</v>
      </c>
      <c r="B5649" t="s">
        <v>8600</v>
      </c>
      <c r="C5649" t="s">
        <v>8601</v>
      </c>
      <c r="D5649" t="s">
        <v>8601</v>
      </c>
      <c r="E5649" t="s">
        <v>8600</v>
      </c>
    </row>
    <row r="5650" spans="1:5" x14ac:dyDescent="0.25">
      <c r="A5650">
        <v>57000634</v>
      </c>
      <c r="B5650" t="s">
        <v>5707</v>
      </c>
      <c r="C5650" t="s">
        <v>405</v>
      </c>
      <c r="D5650" t="s">
        <v>405</v>
      </c>
      <c r="E5650" t="s">
        <v>5707</v>
      </c>
    </row>
    <row r="5651" spans="1:5" x14ac:dyDescent="0.25">
      <c r="A5651">
        <v>57000635</v>
      </c>
      <c r="B5651" t="s">
        <v>8602</v>
      </c>
      <c r="C5651" t="s">
        <v>8110</v>
      </c>
      <c r="D5651" t="s">
        <v>8110</v>
      </c>
      <c r="E5651" t="s">
        <v>8602</v>
      </c>
    </row>
    <row r="5652" spans="1:5" x14ac:dyDescent="0.25">
      <c r="A5652">
        <v>57000636</v>
      </c>
      <c r="B5652" t="s">
        <v>8603</v>
      </c>
      <c r="C5652" t="s">
        <v>8604</v>
      </c>
      <c r="D5652" t="s">
        <v>8604</v>
      </c>
      <c r="E5652" t="s">
        <v>8603</v>
      </c>
    </row>
    <row r="5653" spans="1:5" x14ac:dyDescent="0.25">
      <c r="A5653">
        <v>57000637</v>
      </c>
      <c r="B5653" t="s">
        <v>8605</v>
      </c>
      <c r="C5653" t="s">
        <v>8606</v>
      </c>
      <c r="D5653" t="s">
        <v>8606</v>
      </c>
      <c r="E5653" t="s">
        <v>8605</v>
      </c>
    </row>
    <row r="5654" spans="1:5" x14ac:dyDescent="0.25">
      <c r="A5654">
        <v>57000638</v>
      </c>
      <c r="B5654" t="s">
        <v>8607</v>
      </c>
      <c r="C5654" t="s">
        <v>8427</v>
      </c>
      <c r="D5654" t="s">
        <v>8427</v>
      </c>
      <c r="E5654" t="s">
        <v>8607</v>
      </c>
    </row>
    <row r="5655" spans="1:5" x14ac:dyDescent="0.25">
      <c r="A5655">
        <v>57000639</v>
      </c>
      <c r="B5655" t="s">
        <v>8234</v>
      </c>
      <c r="C5655" t="s">
        <v>8235</v>
      </c>
      <c r="D5655" t="s">
        <v>8235</v>
      </c>
      <c r="E5655" t="s">
        <v>8234</v>
      </c>
    </row>
    <row r="5656" spans="1:5" x14ac:dyDescent="0.25">
      <c r="A5656">
        <v>57000640</v>
      </c>
      <c r="B5656" t="s">
        <v>8608</v>
      </c>
      <c r="C5656" t="s">
        <v>8609</v>
      </c>
      <c r="D5656" t="s">
        <v>8609</v>
      </c>
      <c r="E5656" t="s">
        <v>8608</v>
      </c>
    </row>
    <row r="5657" spans="1:5" x14ac:dyDescent="0.25">
      <c r="A5657">
        <v>57000641</v>
      </c>
      <c r="B5657" t="s">
        <v>8610</v>
      </c>
      <c r="C5657" t="s">
        <v>8611</v>
      </c>
      <c r="D5657" t="s">
        <v>8611</v>
      </c>
      <c r="E5657" t="s">
        <v>8610</v>
      </c>
    </row>
    <row r="5658" spans="1:5" x14ac:dyDescent="0.25">
      <c r="A5658">
        <v>57000642</v>
      </c>
      <c r="B5658" t="s">
        <v>8612</v>
      </c>
      <c r="C5658" t="s">
        <v>8613</v>
      </c>
      <c r="D5658" t="s">
        <v>8613</v>
      </c>
      <c r="E5658" t="s">
        <v>8612</v>
      </c>
    </row>
    <row r="5659" spans="1:5" x14ac:dyDescent="0.25">
      <c r="A5659">
        <v>57000643</v>
      </c>
      <c r="B5659" t="s">
        <v>8614</v>
      </c>
      <c r="C5659" t="s">
        <v>8205</v>
      </c>
      <c r="D5659" t="s">
        <v>8205</v>
      </c>
      <c r="E5659" t="s">
        <v>8614</v>
      </c>
    </row>
    <row r="5660" spans="1:5" x14ac:dyDescent="0.25">
      <c r="A5660">
        <v>57000644</v>
      </c>
      <c r="B5660" t="s">
        <v>8615</v>
      </c>
      <c r="C5660" t="s">
        <v>8363</v>
      </c>
      <c r="D5660" t="s">
        <v>8363</v>
      </c>
      <c r="E5660" t="s">
        <v>8615</v>
      </c>
    </row>
    <row r="5661" spans="1:5" x14ac:dyDescent="0.25">
      <c r="A5661">
        <v>57000645</v>
      </c>
      <c r="B5661" t="s">
        <v>8616</v>
      </c>
      <c r="C5661" t="s">
        <v>8337</v>
      </c>
      <c r="D5661" t="s">
        <v>8337</v>
      </c>
      <c r="E5661" t="s">
        <v>8616</v>
      </c>
    </row>
    <row r="5662" spans="1:5" x14ac:dyDescent="0.25">
      <c r="A5662">
        <v>57000646</v>
      </c>
      <c r="B5662" t="s">
        <v>8617</v>
      </c>
      <c r="C5662" t="s">
        <v>8618</v>
      </c>
      <c r="D5662" t="s">
        <v>8618</v>
      </c>
      <c r="E5662" t="s">
        <v>8617</v>
      </c>
    </row>
    <row r="5663" spans="1:5" x14ac:dyDescent="0.25">
      <c r="A5663">
        <v>57000647</v>
      </c>
      <c r="B5663" t="s">
        <v>8619</v>
      </c>
      <c r="C5663" t="s">
        <v>4178</v>
      </c>
      <c r="D5663" t="s">
        <v>4178</v>
      </c>
      <c r="E5663" t="s">
        <v>8619</v>
      </c>
    </row>
    <row r="5664" spans="1:5" x14ac:dyDescent="0.25">
      <c r="A5664">
        <v>57000648</v>
      </c>
      <c r="B5664" t="s">
        <v>8620</v>
      </c>
      <c r="C5664" t="s">
        <v>8337</v>
      </c>
      <c r="D5664" t="s">
        <v>8337</v>
      </c>
      <c r="E5664" t="s">
        <v>8620</v>
      </c>
    </row>
    <row r="5665" spans="1:5" x14ac:dyDescent="0.25">
      <c r="A5665">
        <v>57000649</v>
      </c>
      <c r="B5665" t="s">
        <v>8621</v>
      </c>
      <c r="C5665" t="s">
        <v>8622</v>
      </c>
      <c r="D5665" t="s">
        <v>8622</v>
      </c>
      <c r="E5665" t="s">
        <v>8621</v>
      </c>
    </row>
    <row r="5666" spans="1:5" x14ac:dyDescent="0.25">
      <c r="A5666">
        <v>57000650</v>
      </c>
      <c r="B5666" t="s">
        <v>8623</v>
      </c>
      <c r="C5666" t="s">
        <v>8624</v>
      </c>
      <c r="D5666" t="s">
        <v>8624</v>
      </c>
      <c r="E5666" t="s">
        <v>8623</v>
      </c>
    </row>
    <row r="5667" spans="1:5" x14ac:dyDescent="0.25">
      <c r="A5667">
        <v>57000651</v>
      </c>
      <c r="B5667" t="s">
        <v>8625</v>
      </c>
      <c r="C5667" t="s">
        <v>8626</v>
      </c>
      <c r="D5667" t="s">
        <v>8626</v>
      </c>
      <c r="E5667" t="s">
        <v>8625</v>
      </c>
    </row>
    <row r="5668" spans="1:5" x14ac:dyDescent="0.25">
      <c r="A5668">
        <v>57000652</v>
      </c>
      <c r="B5668" t="s">
        <v>8627</v>
      </c>
      <c r="C5668" t="s">
        <v>8628</v>
      </c>
      <c r="D5668" t="s">
        <v>8628</v>
      </c>
      <c r="E5668" t="s">
        <v>8627</v>
      </c>
    </row>
    <row r="5669" spans="1:5" x14ac:dyDescent="0.25">
      <c r="A5669">
        <v>57000653</v>
      </c>
      <c r="B5669" t="s">
        <v>8629</v>
      </c>
      <c r="C5669" t="s">
        <v>8630</v>
      </c>
      <c r="D5669" t="s">
        <v>8630</v>
      </c>
      <c r="E5669" t="s">
        <v>8629</v>
      </c>
    </row>
    <row r="5670" spans="1:5" x14ac:dyDescent="0.25">
      <c r="A5670">
        <v>57000654</v>
      </c>
      <c r="B5670" t="s">
        <v>8631</v>
      </c>
      <c r="C5670" t="s">
        <v>8632</v>
      </c>
      <c r="D5670" t="s">
        <v>8632</v>
      </c>
      <c r="E5670" t="s">
        <v>8631</v>
      </c>
    </row>
    <row r="5671" spans="1:5" x14ac:dyDescent="0.25">
      <c r="A5671">
        <v>57000655</v>
      </c>
      <c r="B5671" t="s">
        <v>8633</v>
      </c>
      <c r="C5671" t="s">
        <v>8634</v>
      </c>
      <c r="D5671" t="s">
        <v>8634</v>
      </c>
      <c r="E5671" t="s">
        <v>8633</v>
      </c>
    </row>
    <row r="5672" spans="1:5" x14ac:dyDescent="0.25">
      <c r="A5672">
        <v>57000656</v>
      </c>
      <c r="B5672" t="s">
        <v>8635</v>
      </c>
      <c r="C5672" t="s">
        <v>8348</v>
      </c>
      <c r="D5672" t="s">
        <v>8348</v>
      </c>
      <c r="E5672" t="s">
        <v>8635</v>
      </c>
    </row>
    <row r="5673" spans="1:5" x14ac:dyDescent="0.25">
      <c r="A5673">
        <v>57000657</v>
      </c>
      <c r="B5673" t="s">
        <v>8636</v>
      </c>
      <c r="C5673" t="s">
        <v>8637</v>
      </c>
      <c r="D5673" t="s">
        <v>8637</v>
      </c>
      <c r="E5673" t="s">
        <v>8636</v>
      </c>
    </row>
    <row r="5674" spans="1:5" x14ac:dyDescent="0.25">
      <c r="A5674">
        <v>57000658</v>
      </c>
      <c r="B5674" t="s">
        <v>5752</v>
      </c>
      <c r="C5674" t="s">
        <v>5753</v>
      </c>
      <c r="D5674" t="s">
        <v>5753</v>
      </c>
      <c r="E5674" t="s">
        <v>5752</v>
      </c>
    </row>
    <row r="5675" spans="1:5" x14ac:dyDescent="0.25">
      <c r="A5675">
        <v>57000659</v>
      </c>
      <c r="B5675" t="s">
        <v>8638</v>
      </c>
      <c r="C5675" t="s">
        <v>8639</v>
      </c>
      <c r="D5675" t="s">
        <v>8639</v>
      </c>
      <c r="E5675" t="s">
        <v>8638</v>
      </c>
    </row>
    <row r="5676" spans="1:5" x14ac:dyDescent="0.25">
      <c r="A5676">
        <v>57000660</v>
      </c>
      <c r="B5676" t="s">
        <v>8640</v>
      </c>
      <c r="C5676" t="s">
        <v>8641</v>
      </c>
      <c r="D5676" t="s">
        <v>8641</v>
      </c>
      <c r="E5676" t="s">
        <v>8640</v>
      </c>
    </row>
    <row r="5677" spans="1:5" x14ac:dyDescent="0.25">
      <c r="A5677">
        <v>57000661</v>
      </c>
      <c r="B5677" t="s">
        <v>8642</v>
      </c>
      <c r="C5677" t="s">
        <v>8643</v>
      </c>
      <c r="D5677" t="s">
        <v>8643</v>
      </c>
      <c r="E5677" t="s">
        <v>8642</v>
      </c>
    </row>
    <row r="5678" spans="1:5" x14ac:dyDescent="0.25">
      <c r="A5678">
        <v>57000662</v>
      </c>
      <c r="B5678" t="s">
        <v>8644</v>
      </c>
      <c r="C5678" t="s">
        <v>405</v>
      </c>
      <c r="D5678" t="s">
        <v>405</v>
      </c>
      <c r="E5678" t="s">
        <v>8644</v>
      </c>
    </row>
    <row r="5679" spans="1:5" x14ac:dyDescent="0.25">
      <c r="A5679">
        <v>57000663</v>
      </c>
      <c r="B5679" t="s">
        <v>8645</v>
      </c>
      <c r="C5679" t="s">
        <v>8646</v>
      </c>
      <c r="D5679" t="s">
        <v>8646</v>
      </c>
      <c r="E5679" t="s">
        <v>8645</v>
      </c>
    </row>
    <row r="5680" spans="1:5" x14ac:dyDescent="0.25">
      <c r="A5680">
        <v>57000664</v>
      </c>
      <c r="B5680" t="s">
        <v>8647</v>
      </c>
      <c r="C5680" t="s">
        <v>8648</v>
      </c>
      <c r="D5680" t="s">
        <v>8648</v>
      </c>
      <c r="E5680" t="s">
        <v>8647</v>
      </c>
    </row>
    <row r="5681" spans="1:5" x14ac:dyDescent="0.25">
      <c r="A5681">
        <v>57000665</v>
      </c>
      <c r="B5681" t="s">
        <v>8649</v>
      </c>
      <c r="C5681" t="s">
        <v>8650</v>
      </c>
      <c r="D5681" t="s">
        <v>8650</v>
      </c>
      <c r="E5681" t="s">
        <v>8649</v>
      </c>
    </row>
    <row r="5682" spans="1:5" x14ac:dyDescent="0.25">
      <c r="A5682">
        <v>57000666</v>
      </c>
      <c r="B5682" t="s">
        <v>8651</v>
      </c>
      <c r="C5682" t="s">
        <v>8652</v>
      </c>
      <c r="D5682" t="s">
        <v>8652</v>
      </c>
      <c r="E5682" t="s">
        <v>8651</v>
      </c>
    </row>
    <row r="5683" spans="1:5" x14ac:dyDescent="0.25">
      <c r="A5683">
        <v>57000667</v>
      </c>
      <c r="B5683" t="s">
        <v>8653</v>
      </c>
      <c r="C5683" t="s">
        <v>405</v>
      </c>
      <c r="D5683" t="s">
        <v>405</v>
      </c>
      <c r="E5683" t="s">
        <v>8653</v>
      </c>
    </row>
    <row r="5684" spans="1:5" x14ac:dyDescent="0.25">
      <c r="A5684">
        <v>57000668</v>
      </c>
      <c r="B5684" t="s">
        <v>8654</v>
      </c>
      <c r="C5684" t="s">
        <v>405</v>
      </c>
      <c r="D5684" t="s">
        <v>405</v>
      </c>
      <c r="E5684" t="s">
        <v>8654</v>
      </c>
    </row>
    <row r="5685" spans="1:5" x14ac:dyDescent="0.25">
      <c r="A5685">
        <v>57000669</v>
      </c>
      <c r="B5685" t="s">
        <v>8655</v>
      </c>
      <c r="C5685" t="s">
        <v>405</v>
      </c>
      <c r="D5685" t="s">
        <v>405</v>
      </c>
      <c r="E5685" t="s">
        <v>8655</v>
      </c>
    </row>
    <row r="5686" spans="1:5" x14ac:dyDescent="0.25">
      <c r="A5686">
        <v>57000670</v>
      </c>
      <c r="B5686" t="s">
        <v>8656</v>
      </c>
      <c r="C5686" t="s">
        <v>8657</v>
      </c>
      <c r="D5686" t="s">
        <v>8657</v>
      </c>
      <c r="E5686" t="s">
        <v>8656</v>
      </c>
    </row>
    <row r="5687" spans="1:5" x14ac:dyDescent="0.25">
      <c r="A5687">
        <v>57000671</v>
      </c>
      <c r="B5687" t="s">
        <v>8658</v>
      </c>
      <c r="C5687" t="s">
        <v>8659</v>
      </c>
      <c r="D5687" t="s">
        <v>8659</v>
      </c>
      <c r="E5687" t="s">
        <v>8658</v>
      </c>
    </row>
    <row r="5688" spans="1:5" x14ac:dyDescent="0.25">
      <c r="A5688">
        <v>57000672</v>
      </c>
      <c r="B5688" t="s">
        <v>8660</v>
      </c>
      <c r="C5688" t="s">
        <v>8661</v>
      </c>
      <c r="D5688" t="s">
        <v>8661</v>
      </c>
      <c r="E5688" t="s">
        <v>8660</v>
      </c>
    </row>
    <row r="5689" spans="1:5" x14ac:dyDescent="0.25">
      <c r="A5689">
        <v>57000673</v>
      </c>
      <c r="B5689" t="s">
        <v>8662</v>
      </c>
      <c r="C5689" t="s">
        <v>8663</v>
      </c>
      <c r="D5689" t="s">
        <v>8663</v>
      </c>
      <c r="E5689" t="s">
        <v>8662</v>
      </c>
    </row>
    <row r="5690" spans="1:5" x14ac:dyDescent="0.25">
      <c r="A5690">
        <v>57000674</v>
      </c>
      <c r="B5690" t="s">
        <v>8664</v>
      </c>
      <c r="C5690" t="s">
        <v>8665</v>
      </c>
      <c r="D5690" t="s">
        <v>8665</v>
      </c>
      <c r="E5690" t="s">
        <v>8664</v>
      </c>
    </row>
    <row r="5691" spans="1:5" x14ac:dyDescent="0.25">
      <c r="A5691">
        <v>57000675</v>
      </c>
      <c r="B5691" t="s">
        <v>8666</v>
      </c>
      <c r="C5691" t="s">
        <v>8665</v>
      </c>
      <c r="D5691" t="s">
        <v>8665</v>
      </c>
      <c r="E5691" t="s">
        <v>8666</v>
      </c>
    </row>
    <row r="5692" spans="1:5" x14ac:dyDescent="0.25">
      <c r="A5692">
        <v>57000676</v>
      </c>
      <c r="B5692" t="s">
        <v>8203</v>
      </c>
      <c r="C5692" t="s">
        <v>8667</v>
      </c>
      <c r="D5692" t="s">
        <v>8667</v>
      </c>
      <c r="E5692" t="s">
        <v>8203</v>
      </c>
    </row>
    <row r="5693" spans="1:5" x14ac:dyDescent="0.25">
      <c r="A5693">
        <v>57000677</v>
      </c>
      <c r="B5693" t="s">
        <v>8668</v>
      </c>
      <c r="C5693" t="s">
        <v>405</v>
      </c>
      <c r="D5693" t="s">
        <v>405</v>
      </c>
      <c r="E5693" t="s">
        <v>8668</v>
      </c>
    </row>
    <row r="5694" spans="1:5" x14ac:dyDescent="0.25">
      <c r="A5694">
        <v>57000678</v>
      </c>
      <c r="B5694" t="s">
        <v>8669</v>
      </c>
      <c r="C5694" t="s">
        <v>405</v>
      </c>
      <c r="D5694" t="s">
        <v>405</v>
      </c>
      <c r="E5694" t="s">
        <v>8669</v>
      </c>
    </row>
    <row r="5695" spans="1:5" x14ac:dyDescent="0.25">
      <c r="A5695">
        <v>57000679</v>
      </c>
      <c r="B5695" t="s">
        <v>8670</v>
      </c>
      <c r="C5695" t="s">
        <v>405</v>
      </c>
      <c r="D5695" t="s">
        <v>405</v>
      </c>
      <c r="E5695" t="s">
        <v>8670</v>
      </c>
    </row>
    <row r="5696" spans="1:5" x14ac:dyDescent="0.25">
      <c r="A5696">
        <v>57000680</v>
      </c>
      <c r="B5696" t="s">
        <v>8228</v>
      </c>
      <c r="C5696" t="s">
        <v>8229</v>
      </c>
      <c r="D5696" t="s">
        <v>8229</v>
      </c>
      <c r="E5696" t="s">
        <v>8228</v>
      </c>
    </row>
    <row r="5697" spans="1:5" x14ac:dyDescent="0.25">
      <c r="A5697">
        <v>57000681</v>
      </c>
      <c r="B5697" t="s">
        <v>8671</v>
      </c>
      <c r="C5697" t="s">
        <v>8672</v>
      </c>
      <c r="D5697" t="s">
        <v>8672</v>
      </c>
      <c r="E5697" t="s">
        <v>8671</v>
      </c>
    </row>
    <row r="5698" spans="1:5" x14ac:dyDescent="0.25">
      <c r="A5698">
        <v>57000682</v>
      </c>
      <c r="B5698" t="s">
        <v>8673</v>
      </c>
      <c r="C5698" t="s">
        <v>8674</v>
      </c>
      <c r="D5698" t="s">
        <v>8674</v>
      </c>
      <c r="E5698" t="s">
        <v>8673</v>
      </c>
    </row>
    <row r="5699" spans="1:5" x14ac:dyDescent="0.25">
      <c r="A5699">
        <v>57000683</v>
      </c>
      <c r="B5699" t="s">
        <v>8675</v>
      </c>
      <c r="C5699" t="s">
        <v>8263</v>
      </c>
      <c r="D5699" t="s">
        <v>8263</v>
      </c>
      <c r="E5699" t="s">
        <v>8675</v>
      </c>
    </row>
    <row r="5700" spans="1:5" x14ac:dyDescent="0.25">
      <c r="A5700">
        <v>57000684</v>
      </c>
      <c r="B5700" t="s">
        <v>8676</v>
      </c>
      <c r="C5700" t="s">
        <v>8273</v>
      </c>
      <c r="D5700" t="s">
        <v>8273</v>
      </c>
      <c r="E5700" t="s">
        <v>8676</v>
      </c>
    </row>
    <row r="5701" spans="1:5" x14ac:dyDescent="0.25">
      <c r="A5701">
        <v>57000685</v>
      </c>
      <c r="B5701" t="s">
        <v>8677</v>
      </c>
      <c r="C5701" t="s">
        <v>8678</v>
      </c>
      <c r="D5701" t="s">
        <v>8678</v>
      </c>
      <c r="E5701" t="s">
        <v>8677</v>
      </c>
    </row>
    <row r="5702" spans="1:5" x14ac:dyDescent="0.25">
      <c r="A5702">
        <v>57000686</v>
      </c>
      <c r="B5702" t="s">
        <v>8679</v>
      </c>
      <c r="C5702" t="s">
        <v>8680</v>
      </c>
      <c r="D5702" t="s">
        <v>8680</v>
      </c>
      <c r="E5702" t="s">
        <v>8679</v>
      </c>
    </row>
    <row r="5703" spans="1:5" x14ac:dyDescent="0.25">
      <c r="A5703">
        <v>57000687</v>
      </c>
      <c r="B5703" t="s">
        <v>8681</v>
      </c>
      <c r="C5703" t="s">
        <v>8604</v>
      </c>
      <c r="D5703" t="s">
        <v>8604</v>
      </c>
      <c r="E5703" t="s">
        <v>8681</v>
      </c>
    </row>
    <row r="5704" spans="1:5" x14ac:dyDescent="0.25">
      <c r="A5704">
        <v>57000688</v>
      </c>
      <c r="B5704" t="s">
        <v>8682</v>
      </c>
      <c r="C5704" t="s">
        <v>8683</v>
      </c>
      <c r="D5704" t="s">
        <v>8683</v>
      </c>
      <c r="E5704" t="s">
        <v>8682</v>
      </c>
    </row>
    <row r="5705" spans="1:5" x14ac:dyDescent="0.25">
      <c r="A5705">
        <v>57000689</v>
      </c>
      <c r="B5705" t="s">
        <v>8684</v>
      </c>
      <c r="C5705" t="s">
        <v>8683</v>
      </c>
      <c r="D5705" t="s">
        <v>8683</v>
      </c>
      <c r="E5705" t="s">
        <v>8684</v>
      </c>
    </row>
    <row r="5706" spans="1:5" x14ac:dyDescent="0.25">
      <c r="A5706">
        <v>57000690</v>
      </c>
      <c r="B5706" t="s">
        <v>8685</v>
      </c>
      <c r="C5706" t="s">
        <v>8683</v>
      </c>
      <c r="D5706" t="s">
        <v>8683</v>
      </c>
      <c r="E5706" t="s">
        <v>8685</v>
      </c>
    </row>
    <row r="5707" spans="1:5" x14ac:dyDescent="0.25">
      <c r="A5707">
        <v>57000691</v>
      </c>
      <c r="B5707" t="s">
        <v>8684</v>
      </c>
      <c r="C5707" t="s">
        <v>8683</v>
      </c>
      <c r="D5707" t="s">
        <v>8683</v>
      </c>
      <c r="E5707" t="s">
        <v>8684</v>
      </c>
    </row>
    <row r="5708" spans="1:5" x14ac:dyDescent="0.25">
      <c r="A5708">
        <v>57000692</v>
      </c>
      <c r="B5708" t="s">
        <v>8686</v>
      </c>
      <c r="C5708" t="s">
        <v>8683</v>
      </c>
      <c r="D5708" t="s">
        <v>8683</v>
      </c>
      <c r="E5708" t="s">
        <v>8686</v>
      </c>
    </row>
    <row r="5709" spans="1:5" x14ac:dyDescent="0.25">
      <c r="A5709">
        <v>57000693</v>
      </c>
      <c r="B5709" t="s">
        <v>8687</v>
      </c>
      <c r="C5709" t="s">
        <v>8683</v>
      </c>
      <c r="D5709" t="s">
        <v>8683</v>
      </c>
      <c r="E5709" t="s">
        <v>8687</v>
      </c>
    </row>
    <row r="5710" spans="1:5" x14ac:dyDescent="0.25">
      <c r="A5710">
        <v>57000694</v>
      </c>
      <c r="B5710" t="s">
        <v>8688</v>
      </c>
      <c r="C5710" t="s">
        <v>8683</v>
      </c>
      <c r="D5710" t="s">
        <v>8683</v>
      </c>
      <c r="E5710" t="s">
        <v>8688</v>
      </c>
    </row>
    <row r="5711" spans="1:5" x14ac:dyDescent="0.25">
      <c r="A5711">
        <v>57000695</v>
      </c>
      <c r="B5711" t="s">
        <v>8689</v>
      </c>
      <c r="C5711" t="s">
        <v>8690</v>
      </c>
      <c r="D5711" t="s">
        <v>8690</v>
      </c>
      <c r="E5711" t="s">
        <v>8689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8691</v>
      </c>
      <c r="C5713" t="s">
        <v>8692</v>
      </c>
      <c r="D5713" t="s">
        <v>8692</v>
      </c>
      <c r="E5713" t="s">
        <v>8691</v>
      </c>
    </row>
    <row r="5714" spans="1:5" x14ac:dyDescent="0.25">
      <c r="A5714">
        <v>57000698</v>
      </c>
      <c r="B5714" t="s">
        <v>8693</v>
      </c>
      <c r="C5714" t="s">
        <v>8229</v>
      </c>
      <c r="D5714" t="s">
        <v>8229</v>
      </c>
      <c r="E5714" t="s">
        <v>8693</v>
      </c>
    </row>
    <row r="5715" spans="1:5" x14ac:dyDescent="0.25">
      <c r="A5715">
        <v>57000699</v>
      </c>
      <c r="B5715" t="s">
        <v>8694</v>
      </c>
      <c r="C5715" t="s">
        <v>8369</v>
      </c>
      <c r="D5715" t="s">
        <v>8369</v>
      </c>
      <c r="E5715" t="s">
        <v>8694</v>
      </c>
    </row>
    <row r="5716" spans="1:5" x14ac:dyDescent="0.25">
      <c r="A5716">
        <v>57000700</v>
      </c>
      <c r="B5716" t="s">
        <v>8695</v>
      </c>
      <c r="C5716" t="s">
        <v>8696</v>
      </c>
      <c r="D5716" t="s">
        <v>8696</v>
      </c>
      <c r="E5716" t="s">
        <v>8695</v>
      </c>
    </row>
    <row r="5717" spans="1:5" x14ac:dyDescent="0.25">
      <c r="A5717">
        <v>57000701</v>
      </c>
      <c r="B5717" t="s">
        <v>8697</v>
      </c>
      <c r="C5717" t="s">
        <v>8251</v>
      </c>
      <c r="D5717" t="s">
        <v>8251</v>
      </c>
      <c r="E5717" t="s">
        <v>8697</v>
      </c>
    </row>
    <row r="5718" spans="1:5" x14ac:dyDescent="0.25">
      <c r="A5718">
        <v>57000702</v>
      </c>
      <c r="B5718" t="s">
        <v>8698</v>
      </c>
      <c r="C5718" t="s">
        <v>8259</v>
      </c>
      <c r="D5718" t="s">
        <v>8259</v>
      </c>
      <c r="E5718" t="s">
        <v>8698</v>
      </c>
    </row>
    <row r="5719" spans="1:5" x14ac:dyDescent="0.25">
      <c r="A5719">
        <v>57000703</v>
      </c>
      <c r="B5719" t="s">
        <v>8699</v>
      </c>
      <c r="C5719" t="s">
        <v>8261</v>
      </c>
      <c r="D5719" t="s">
        <v>8261</v>
      </c>
      <c r="E5719" t="s">
        <v>8699</v>
      </c>
    </row>
    <row r="5720" spans="1:5" x14ac:dyDescent="0.25">
      <c r="A5720">
        <v>57000704</v>
      </c>
      <c r="B5720" t="s">
        <v>8099</v>
      </c>
      <c r="C5720" t="s">
        <v>8098</v>
      </c>
      <c r="D5720" t="s">
        <v>8098</v>
      </c>
      <c r="E5720" t="s">
        <v>8099</v>
      </c>
    </row>
    <row r="5721" spans="1:5" x14ac:dyDescent="0.25">
      <c r="A5721">
        <v>57000705</v>
      </c>
      <c r="B5721" t="s">
        <v>8113</v>
      </c>
      <c r="C5721" t="s">
        <v>8114</v>
      </c>
      <c r="D5721" t="s">
        <v>8114</v>
      </c>
      <c r="E5721" t="s">
        <v>8113</v>
      </c>
    </row>
    <row r="5722" spans="1:5" x14ac:dyDescent="0.25">
      <c r="A5722">
        <v>57000706</v>
      </c>
      <c r="B5722" t="s">
        <v>8360</v>
      </c>
      <c r="C5722" t="s">
        <v>8361</v>
      </c>
      <c r="D5722" t="s">
        <v>8361</v>
      </c>
      <c r="E5722" t="s">
        <v>8360</v>
      </c>
    </row>
    <row r="5723" spans="1:5" x14ac:dyDescent="0.25">
      <c r="A5723">
        <v>57000707</v>
      </c>
      <c r="B5723" t="s">
        <v>8635</v>
      </c>
      <c r="C5723" t="s">
        <v>8348</v>
      </c>
      <c r="D5723" t="s">
        <v>8348</v>
      </c>
      <c r="E5723" t="s">
        <v>8635</v>
      </c>
    </row>
    <row r="5724" spans="1:5" x14ac:dyDescent="0.25">
      <c r="A5724">
        <v>57000708</v>
      </c>
      <c r="B5724" t="s">
        <v>8700</v>
      </c>
      <c r="C5724" t="s">
        <v>327</v>
      </c>
      <c r="D5724" t="s">
        <v>327</v>
      </c>
      <c r="E5724" t="s">
        <v>8700</v>
      </c>
    </row>
    <row r="5725" spans="1:5" x14ac:dyDescent="0.25">
      <c r="A5725">
        <v>57000709</v>
      </c>
      <c r="B5725" t="s">
        <v>8701</v>
      </c>
      <c r="C5725" t="s">
        <v>8702</v>
      </c>
      <c r="D5725" t="s">
        <v>8702</v>
      </c>
      <c r="E5725" t="s">
        <v>8701</v>
      </c>
    </row>
    <row r="5726" spans="1:5" x14ac:dyDescent="0.25">
      <c r="A5726">
        <v>57000710</v>
      </c>
      <c r="B5726" t="s">
        <v>8703</v>
      </c>
      <c r="C5726" t="s">
        <v>8704</v>
      </c>
      <c r="D5726" t="s">
        <v>8704</v>
      </c>
      <c r="E5726" t="s">
        <v>8703</v>
      </c>
    </row>
    <row r="5727" spans="1:5" x14ac:dyDescent="0.25">
      <c r="A5727">
        <v>57000711</v>
      </c>
      <c r="B5727" t="s">
        <v>8705</v>
      </c>
      <c r="C5727" t="s">
        <v>8706</v>
      </c>
      <c r="D5727" t="s">
        <v>8706</v>
      </c>
      <c r="E5727" t="s">
        <v>8705</v>
      </c>
    </row>
    <row r="5728" spans="1:5" x14ac:dyDescent="0.25">
      <c r="A5728">
        <v>57000712</v>
      </c>
      <c r="B5728" t="s">
        <v>8484</v>
      </c>
      <c r="C5728" t="s">
        <v>8485</v>
      </c>
      <c r="D5728" t="s">
        <v>8485</v>
      </c>
      <c r="E5728" t="s">
        <v>8484</v>
      </c>
    </row>
    <row r="5729" spans="1:5" x14ac:dyDescent="0.25">
      <c r="A5729">
        <v>57000713</v>
      </c>
      <c r="B5729" t="s">
        <v>8486</v>
      </c>
      <c r="C5729" t="s">
        <v>8487</v>
      </c>
      <c r="D5729" t="s">
        <v>8487</v>
      </c>
      <c r="E5729" t="s">
        <v>8486</v>
      </c>
    </row>
    <row r="5730" spans="1:5" x14ac:dyDescent="0.25">
      <c r="A5730">
        <v>57000714</v>
      </c>
      <c r="B5730" t="s">
        <v>8707</v>
      </c>
      <c r="C5730" t="s">
        <v>8708</v>
      </c>
      <c r="D5730" t="s">
        <v>8708</v>
      </c>
      <c r="E5730" t="s">
        <v>8707</v>
      </c>
    </row>
    <row r="5731" spans="1:5" x14ac:dyDescent="0.25">
      <c r="A5731">
        <v>57000715</v>
      </c>
      <c r="B5731" t="s">
        <v>8407</v>
      </c>
      <c r="C5731" t="s">
        <v>8369</v>
      </c>
      <c r="D5731" t="s">
        <v>8369</v>
      </c>
      <c r="E5731" t="s">
        <v>8407</v>
      </c>
    </row>
    <row r="5732" spans="1:5" x14ac:dyDescent="0.25">
      <c r="A5732">
        <v>57000716</v>
      </c>
      <c r="B5732" t="s">
        <v>8411</v>
      </c>
      <c r="C5732" t="s">
        <v>8409</v>
      </c>
      <c r="D5732" t="s">
        <v>8409</v>
      </c>
      <c r="E5732" t="s">
        <v>8411</v>
      </c>
    </row>
    <row r="5733" spans="1:5" x14ac:dyDescent="0.25">
      <c r="A5733">
        <v>57000717</v>
      </c>
      <c r="B5733" t="s">
        <v>8441</v>
      </c>
      <c r="C5733" t="s">
        <v>8409</v>
      </c>
      <c r="D5733" t="s">
        <v>8409</v>
      </c>
      <c r="E5733" t="s">
        <v>8441</v>
      </c>
    </row>
    <row r="5734" spans="1:5" x14ac:dyDescent="0.25">
      <c r="A5734">
        <v>57000718</v>
      </c>
      <c r="B5734" t="s">
        <v>8408</v>
      </c>
      <c r="C5734" t="s">
        <v>8409</v>
      </c>
      <c r="D5734" t="s">
        <v>8409</v>
      </c>
      <c r="E5734" t="s">
        <v>8408</v>
      </c>
    </row>
    <row r="5735" spans="1:5" x14ac:dyDescent="0.25">
      <c r="A5735">
        <v>57000719</v>
      </c>
      <c r="B5735" t="s">
        <v>8709</v>
      </c>
      <c r="C5735" t="s">
        <v>8710</v>
      </c>
      <c r="D5735" t="s">
        <v>8710</v>
      </c>
      <c r="E5735" t="s">
        <v>8709</v>
      </c>
    </row>
    <row r="5736" spans="1:5" x14ac:dyDescent="0.25">
      <c r="A5736">
        <v>57000720</v>
      </c>
      <c r="B5736" t="s">
        <v>8442</v>
      </c>
      <c r="C5736" t="s">
        <v>8443</v>
      </c>
      <c r="D5736" t="s">
        <v>8443</v>
      </c>
      <c r="E5736" t="s">
        <v>8442</v>
      </c>
    </row>
    <row r="5737" spans="1:5" x14ac:dyDescent="0.25">
      <c r="A5737">
        <v>57000721</v>
      </c>
      <c r="B5737" t="s">
        <v>8338</v>
      </c>
      <c r="C5737" t="s">
        <v>8339</v>
      </c>
      <c r="D5737" t="s">
        <v>8339</v>
      </c>
      <c r="E5737" t="s">
        <v>8338</v>
      </c>
    </row>
    <row r="5738" spans="1:5" x14ac:dyDescent="0.25">
      <c r="A5738">
        <v>57000722</v>
      </c>
      <c r="B5738" t="s">
        <v>8537</v>
      </c>
      <c r="C5738" t="s">
        <v>8337</v>
      </c>
      <c r="D5738" t="s">
        <v>8337</v>
      </c>
      <c r="E5738" t="s">
        <v>8537</v>
      </c>
    </row>
    <row r="5739" spans="1:5" x14ac:dyDescent="0.25">
      <c r="A5739">
        <v>57000723</v>
      </c>
      <c r="B5739" t="s">
        <v>8445</v>
      </c>
      <c r="C5739" t="s">
        <v>8337</v>
      </c>
      <c r="D5739" t="s">
        <v>8337</v>
      </c>
      <c r="E5739" t="s">
        <v>8445</v>
      </c>
    </row>
    <row r="5740" spans="1:5" x14ac:dyDescent="0.25">
      <c r="A5740">
        <v>57000724</v>
      </c>
      <c r="B5740" t="s">
        <v>8538</v>
      </c>
      <c r="C5740" t="s">
        <v>8337</v>
      </c>
      <c r="D5740" t="s">
        <v>8337</v>
      </c>
      <c r="E5740" t="s">
        <v>8538</v>
      </c>
    </row>
    <row r="5741" spans="1:5" x14ac:dyDescent="0.25">
      <c r="A5741">
        <v>57000725</v>
      </c>
      <c r="B5741" t="s">
        <v>8620</v>
      </c>
      <c r="C5741" t="s">
        <v>8337</v>
      </c>
      <c r="D5741" t="s">
        <v>8337</v>
      </c>
      <c r="E5741" t="s">
        <v>8620</v>
      </c>
    </row>
    <row r="5742" spans="1:5" x14ac:dyDescent="0.25">
      <c r="A5742">
        <v>57000726</v>
      </c>
      <c r="B5742" t="s">
        <v>8616</v>
      </c>
      <c r="C5742" t="s">
        <v>8337</v>
      </c>
      <c r="D5742" t="s">
        <v>8337</v>
      </c>
      <c r="E5742" t="s">
        <v>8616</v>
      </c>
    </row>
    <row r="5743" spans="1:5" x14ac:dyDescent="0.25">
      <c r="A5743">
        <v>57000727</v>
      </c>
      <c r="B5743" t="s">
        <v>8588</v>
      </c>
      <c r="C5743" t="s">
        <v>8589</v>
      </c>
      <c r="D5743" t="s">
        <v>8589</v>
      </c>
      <c r="E5743" t="s">
        <v>8588</v>
      </c>
    </row>
    <row r="5744" spans="1:5" x14ac:dyDescent="0.25">
      <c r="A5744">
        <v>57000728</v>
      </c>
      <c r="B5744" t="s">
        <v>8711</v>
      </c>
      <c r="C5744" t="s">
        <v>8712</v>
      </c>
      <c r="D5744" t="s">
        <v>8712</v>
      </c>
      <c r="E5744" t="s">
        <v>8711</v>
      </c>
    </row>
    <row r="5745" spans="1:5" x14ac:dyDescent="0.25">
      <c r="A5745">
        <v>57000729</v>
      </c>
      <c r="B5745" t="s">
        <v>8713</v>
      </c>
      <c r="C5745" t="s">
        <v>8714</v>
      </c>
      <c r="D5745" t="s">
        <v>8714</v>
      </c>
      <c r="E5745" t="s">
        <v>8713</v>
      </c>
    </row>
    <row r="5746" spans="1:5" x14ac:dyDescent="0.25">
      <c r="A5746">
        <v>57000730</v>
      </c>
      <c r="B5746" t="s">
        <v>8715</v>
      </c>
      <c r="C5746" t="s">
        <v>5753</v>
      </c>
      <c r="D5746" t="s">
        <v>5753</v>
      </c>
      <c r="E5746" t="s">
        <v>8715</v>
      </c>
    </row>
    <row r="5747" spans="1:5" x14ac:dyDescent="0.25">
      <c r="A5747">
        <v>57000731</v>
      </c>
      <c r="B5747" t="s">
        <v>8716</v>
      </c>
      <c r="C5747" t="s">
        <v>5753</v>
      </c>
      <c r="D5747" t="s">
        <v>5753</v>
      </c>
      <c r="E5747" t="s">
        <v>8716</v>
      </c>
    </row>
    <row r="5748" spans="1:5" x14ac:dyDescent="0.25">
      <c r="A5748">
        <v>57000732</v>
      </c>
      <c r="B5748" t="s">
        <v>8717</v>
      </c>
      <c r="C5748" t="s">
        <v>8718</v>
      </c>
      <c r="D5748" t="s">
        <v>8718</v>
      </c>
      <c r="E5748" t="s">
        <v>8717</v>
      </c>
    </row>
    <row r="5749" spans="1:5" x14ac:dyDescent="0.25">
      <c r="A5749">
        <v>57000733</v>
      </c>
      <c r="B5749" t="s">
        <v>8719</v>
      </c>
      <c r="C5749" t="s">
        <v>8453</v>
      </c>
      <c r="D5749" t="s">
        <v>8453</v>
      </c>
      <c r="E5749" t="s">
        <v>8719</v>
      </c>
    </row>
    <row r="5750" spans="1:5" x14ac:dyDescent="0.25">
      <c r="A5750">
        <v>57000734</v>
      </c>
      <c r="B5750" t="s">
        <v>8719</v>
      </c>
      <c r="C5750" t="s">
        <v>8453</v>
      </c>
      <c r="D5750" t="s">
        <v>8453</v>
      </c>
      <c r="E5750" t="s">
        <v>8719</v>
      </c>
    </row>
    <row r="5751" spans="1:5" x14ac:dyDescent="0.25">
      <c r="A5751">
        <v>57000735</v>
      </c>
      <c r="B5751" t="s">
        <v>8719</v>
      </c>
      <c r="C5751" t="s">
        <v>8453</v>
      </c>
      <c r="D5751" t="s">
        <v>8453</v>
      </c>
      <c r="E5751" t="s">
        <v>8719</v>
      </c>
    </row>
    <row r="5752" spans="1:5" x14ac:dyDescent="0.25">
      <c r="A5752">
        <v>57000736</v>
      </c>
      <c r="B5752" t="s">
        <v>8719</v>
      </c>
      <c r="C5752" t="s">
        <v>8453</v>
      </c>
      <c r="D5752" t="s">
        <v>8453</v>
      </c>
      <c r="E5752" t="s">
        <v>8719</v>
      </c>
    </row>
    <row r="5753" spans="1:5" x14ac:dyDescent="0.25">
      <c r="A5753">
        <v>57000737</v>
      </c>
      <c r="B5753" t="s">
        <v>8719</v>
      </c>
      <c r="C5753" t="s">
        <v>8453</v>
      </c>
      <c r="D5753" t="s">
        <v>8453</v>
      </c>
      <c r="E5753" t="s">
        <v>8719</v>
      </c>
    </row>
    <row r="5754" spans="1:5" x14ac:dyDescent="0.25">
      <c r="A5754">
        <v>57000738</v>
      </c>
      <c r="B5754" t="s">
        <v>8720</v>
      </c>
      <c r="C5754" t="s">
        <v>8721</v>
      </c>
      <c r="D5754" t="s">
        <v>8721</v>
      </c>
      <c r="E5754" t="s">
        <v>8720</v>
      </c>
    </row>
    <row r="5755" spans="1:5" x14ac:dyDescent="0.25">
      <c r="A5755">
        <v>57000739</v>
      </c>
      <c r="B5755" t="s">
        <v>8722</v>
      </c>
      <c r="C5755" t="s">
        <v>8723</v>
      </c>
      <c r="D5755" t="s">
        <v>8723</v>
      </c>
      <c r="E5755" t="s">
        <v>8722</v>
      </c>
    </row>
    <row r="5756" spans="1:5" x14ac:dyDescent="0.25">
      <c r="A5756">
        <v>57000740</v>
      </c>
      <c r="B5756" t="s">
        <v>8724</v>
      </c>
      <c r="C5756" t="s">
        <v>8618</v>
      </c>
      <c r="D5756" t="s">
        <v>8618</v>
      </c>
      <c r="E5756" t="s">
        <v>8724</v>
      </c>
    </row>
    <row r="5757" spans="1:5" x14ac:dyDescent="0.25">
      <c r="A5757">
        <v>57000741</v>
      </c>
      <c r="B5757" t="s">
        <v>8725</v>
      </c>
      <c r="C5757" t="s">
        <v>8726</v>
      </c>
      <c r="D5757" t="s">
        <v>8726</v>
      </c>
      <c r="E5757" t="s">
        <v>8725</v>
      </c>
    </row>
    <row r="5758" spans="1:5" x14ac:dyDescent="0.25">
      <c r="A5758">
        <v>57000742</v>
      </c>
      <c r="B5758" t="s">
        <v>8691</v>
      </c>
      <c r="C5758" t="s">
        <v>8692</v>
      </c>
      <c r="D5758" t="s">
        <v>8692</v>
      </c>
      <c r="E5758" t="s">
        <v>8691</v>
      </c>
    </row>
    <row r="5759" spans="1:5" x14ac:dyDescent="0.25">
      <c r="A5759">
        <v>57000743</v>
      </c>
      <c r="B5759" t="s">
        <v>8247</v>
      </c>
      <c r="C5759" t="s">
        <v>8202</v>
      </c>
      <c r="D5759" t="s">
        <v>8202</v>
      </c>
      <c r="E5759" t="s">
        <v>8247</v>
      </c>
    </row>
    <row r="5760" spans="1:5" x14ac:dyDescent="0.25">
      <c r="A5760">
        <v>57000744</v>
      </c>
      <c r="B5760" t="s">
        <v>8727</v>
      </c>
      <c r="C5760" t="s">
        <v>8728</v>
      </c>
      <c r="D5760" t="s">
        <v>8728</v>
      </c>
      <c r="E5760" t="s">
        <v>8727</v>
      </c>
    </row>
    <row r="5761" spans="1:5" x14ac:dyDescent="0.25">
      <c r="A5761">
        <v>57000745</v>
      </c>
      <c r="B5761" t="s">
        <v>5887</v>
      </c>
      <c r="C5761" t="s">
        <v>8729</v>
      </c>
      <c r="D5761" t="s">
        <v>8729</v>
      </c>
      <c r="E5761" t="s">
        <v>5887</v>
      </c>
    </row>
    <row r="5762" spans="1:5" x14ac:dyDescent="0.25">
      <c r="A5762">
        <v>57000746</v>
      </c>
      <c r="B5762" t="s">
        <v>8730</v>
      </c>
      <c r="C5762" t="s">
        <v>8731</v>
      </c>
      <c r="D5762" t="s">
        <v>8731</v>
      </c>
      <c r="E5762" t="s">
        <v>8730</v>
      </c>
    </row>
    <row r="5763" spans="1:5" x14ac:dyDescent="0.25">
      <c r="A5763">
        <v>57000747</v>
      </c>
      <c r="B5763" t="s">
        <v>8582</v>
      </c>
      <c r="C5763" t="s">
        <v>8394</v>
      </c>
      <c r="D5763" t="s">
        <v>8394</v>
      </c>
      <c r="E5763" t="s">
        <v>8582</v>
      </c>
    </row>
    <row r="5764" spans="1:5" x14ac:dyDescent="0.25">
      <c r="A5764">
        <v>57000748</v>
      </c>
      <c r="B5764" t="s">
        <v>8596</v>
      </c>
      <c r="C5764" t="s">
        <v>8396</v>
      </c>
      <c r="D5764" t="s">
        <v>8396</v>
      </c>
      <c r="E5764" t="s">
        <v>8596</v>
      </c>
    </row>
    <row r="5765" spans="1:5" x14ac:dyDescent="0.25">
      <c r="A5765">
        <v>57000749</v>
      </c>
      <c r="B5765" t="s">
        <v>8581</v>
      </c>
      <c r="C5765" t="s">
        <v>8392</v>
      </c>
      <c r="D5765" t="s">
        <v>8392</v>
      </c>
      <c r="E5765" t="s">
        <v>8581</v>
      </c>
    </row>
    <row r="5766" spans="1:5" x14ac:dyDescent="0.25">
      <c r="A5766">
        <v>57000750</v>
      </c>
      <c r="B5766" t="s">
        <v>8732</v>
      </c>
      <c r="C5766" t="s">
        <v>8733</v>
      </c>
      <c r="D5766" t="s">
        <v>8733</v>
      </c>
      <c r="E5766" t="s">
        <v>8732</v>
      </c>
    </row>
    <row r="5767" spans="1:5" x14ac:dyDescent="0.25">
      <c r="A5767">
        <v>57000751</v>
      </c>
      <c r="B5767" t="s">
        <v>8734</v>
      </c>
      <c r="C5767" t="s">
        <v>8735</v>
      </c>
      <c r="D5767" t="s">
        <v>8735</v>
      </c>
      <c r="E5767" t="s">
        <v>8734</v>
      </c>
    </row>
    <row r="5768" spans="1:5" x14ac:dyDescent="0.25">
      <c r="A5768">
        <v>57000752</v>
      </c>
      <c r="B5768" t="s">
        <v>8736</v>
      </c>
      <c r="C5768" t="s">
        <v>327</v>
      </c>
      <c r="D5768" t="s">
        <v>327</v>
      </c>
      <c r="E5768" t="s">
        <v>8736</v>
      </c>
    </row>
    <row r="5769" spans="1:5" x14ac:dyDescent="0.25">
      <c r="A5769">
        <v>57000753</v>
      </c>
      <c r="B5769" t="s">
        <v>8393</v>
      </c>
      <c r="C5769" t="s">
        <v>8394</v>
      </c>
      <c r="D5769" t="s">
        <v>8394</v>
      </c>
      <c r="E5769" t="s">
        <v>8393</v>
      </c>
    </row>
    <row r="5770" spans="1:5" x14ac:dyDescent="0.25">
      <c r="A5770">
        <v>57000754</v>
      </c>
      <c r="B5770" t="s">
        <v>8395</v>
      </c>
      <c r="C5770" t="s">
        <v>8396</v>
      </c>
      <c r="D5770" t="s">
        <v>8396</v>
      </c>
      <c r="E5770" t="s">
        <v>8395</v>
      </c>
    </row>
    <row r="5771" spans="1:5" x14ac:dyDescent="0.25">
      <c r="A5771">
        <v>57000755</v>
      </c>
      <c r="B5771" t="s">
        <v>8737</v>
      </c>
      <c r="C5771" t="s">
        <v>8738</v>
      </c>
      <c r="D5771" t="s">
        <v>8738</v>
      </c>
      <c r="E5771" t="s">
        <v>8737</v>
      </c>
    </row>
    <row r="5772" spans="1:5" x14ac:dyDescent="0.25">
      <c r="A5772">
        <v>57000756</v>
      </c>
      <c r="B5772" t="s">
        <v>8739</v>
      </c>
      <c r="C5772" t="s">
        <v>327</v>
      </c>
      <c r="D5772" t="s">
        <v>327</v>
      </c>
      <c r="E5772" t="s">
        <v>8739</v>
      </c>
    </row>
    <row r="5773" spans="1:5" x14ac:dyDescent="0.25">
      <c r="A5773">
        <v>57000757</v>
      </c>
      <c r="B5773" t="s">
        <v>8740</v>
      </c>
      <c r="C5773" t="s">
        <v>8741</v>
      </c>
      <c r="D5773" t="s">
        <v>8741</v>
      </c>
      <c r="E5773" t="s">
        <v>8740</v>
      </c>
    </row>
    <row r="5774" spans="1:5" x14ac:dyDescent="0.25">
      <c r="A5774">
        <v>57000758</v>
      </c>
      <c r="B5774" t="s">
        <v>8742</v>
      </c>
      <c r="C5774" t="s">
        <v>8541</v>
      </c>
      <c r="D5774" t="s">
        <v>8541</v>
      </c>
      <c r="E5774" t="s">
        <v>8742</v>
      </c>
    </row>
    <row r="5775" spans="1:5" x14ac:dyDescent="0.25">
      <c r="A5775">
        <v>57000759</v>
      </c>
      <c r="B5775" t="s">
        <v>8743</v>
      </c>
      <c r="C5775" t="s">
        <v>8744</v>
      </c>
      <c r="D5775" t="s">
        <v>8744</v>
      </c>
      <c r="E5775" t="s">
        <v>8743</v>
      </c>
    </row>
    <row r="5776" spans="1:5" x14ac:dyDescent="0.25">
      <c r="A5776">
        <v>57000760</v>
      </c>
      <c r="B5776" t="s">
        <v>8745</v>
      </c>
      <c r="C5776" t="s">
        <v>8744</v>
      </c>
      <c r="D5776" t="s">
        <v>8744</v>
      </c>
      <c r="E5776" t="s">
        <v>8745</v>
      </c>
    </row>
    <row r="5777" spans="1:5" x14ac:dyDescent="0.25">
      <c r="A5777">
        <v>57000761</v>
      </c>
      <c r="B5777" t="s">
        <v>8746</v>
      </c>
      <c r="C5777" t="s">
        <v>8744</v>
      </c>
      <c r="D5777" t="s">
        <v>8744</v>
      </c>
      <c r="E5777" t="s">
        <v>8746</v>
      </c>
    </row>
    <row r="5778" spans="1:5" x14ac:dyDescent="0.25">
      <c r="A5778">
        <v>57000762</v>
      </c>
      <c r="B5778" t="s">
        <v>8747</v>
      </c>
      <c r="C5778" t="s">
        <v>8744</v>
      </c>
      <c r="D5778" t="s">
        <v>8744</v>
      </c>
      <c r="E5778" t="s">
        <v>8747</v>
      </c>
    </row>
    <row r="5779" spans="1:5" x14ac:dyDescent="0.25">
      <c r="A5779">
        <v>57000763</v>
      </c>
      <c r="B5779" t="s">
        <v>8748</v>
      </c>
      <c r="C5779" t="s">
        <v>8205</v>
      </c>
      <c r="D5779" t="s">
        <v>8205</v>
      </c>
      <c r="E5779" t="s">
        <v>8748</v>
      </c>
    </row>
    <row r="5780" spans="1:5" x14ac:dyDescent="0.25">
      <c r="A5780">
        <v>57000764</v>
      </c>
      <c r="B5780" t="s">
        <v>8749</v>
      </c>
      <c r="C5780" t="s">
        <v>8205</v>
      </c>
      <c r="D5780" t="s">
        <v>8205</v>
      </c>
      <c r="E5780" t="s">
        <v>8749</v>
      </c>
    </row>
    <row r="5781" spans="1:5" x14ac:dyDescent="0.25">
      <c r="A5781">
        <v>57000765</v>
      </c>
      <c r="B5781" t="s">
        <v>8097</v>
      </c>
      <c r="C5781" t="s">
        <v>8098</v>
      </c>
      <c r="D5781" t="s">
        <v>8098</v>
      </c>
      <c r="E5781" t="s">
        <v>8097</v>
      </c>
    </row>
    <row r="5782" spans="1:5" x14ac:dyDescent="0.25">
      <c r="A5782">
        <v>57900001</v>
      </c>
      <c r="B5782" t="s">
        <v>5896</v>
      </c>
      <c r="C5782" t="s">
        <v>5897</v>
      </c>
      <c r="D5782" t="s">
        <v>5897</v>
      </c>
      <c r="E5782" t="s">
        <v>5896</v>
      </c>
    </row>
    <row r="5783" spans="1:5" x14ac:dyDescent="0.25">
      <c r="A5783">
        <v>57900002</v>
      </c>
      <c r="B5783" t="s">
        <v>8750</v>
      </c>
      <c r="C5783" t="s">
        <v>8751</v>
      </c>
      <c r="D5783" t="s">
        <v>8751</v>
      </c>
      <c r="E5783" t="s">
        <v>8750</v>
      </c>
    </row>
    <row r="5784" spans="1:5" x14ac:dyDescent="0.25">
      <c r="A5784">
        <v>58000003</v>
      </c>
      <c r="B5784" t="s">
        <v>6168</v>
      </c>
      <c r="C5784" t="s">
        <v>8752</v>
      </c>
      <c r="D5784" t="s">
        <v>8752</v>
      </c>
      <c r="E5784" t="s">
        <v>6168</v>
      </c>
    </row>
    <row r="5785" spans="1:5" x14ac:dyDescent="0.25">
      <c r="A5785">
        <v>58000007</v>
      </c>
      <c r="B5785" t="s">
        <v>8753</v>
      </c>
      <c r="C5785" t="s">
        <v>8754</v>
      </c>
      <c r="D5785" t="s">
        <v>8754</v>
      </c>
      <c r="E5785" t="s">
        <v>8753</v>
      </c>
    </row>
    <row r="5786" spans="1:5" x14ac:dyDescent="0.25">
      <c r="A5786">
        <v>58000016</v>
      </c>
      <c r="B5786" t="s">
        <v>6163</v>
      </c>
      <c r="C5786" t="s">
        <v>8755</v>
      </c>
      <c r="D5786" t="s">
        <v>8755</v>
      </c>
      <c r="E5786" t="s">
        <v>6163</v>
      </c>
    </row>
    <row r="5787" spans="1:5" x14ac:dyDescent="0.25">
      <c r="A5787">
        <v>58000017</v>
      </c>
      <c r="B5787" t="s">
        <v>8756</v>
      </c>
      <c r="C5787" t="s">
        <v>8757</v>
      </c>
      <c r="D5787" t="s">
        <v>8757</v>
      </c>
      <c r="E5787" t="s">
        <v>8756</v>
      </c>
    </row>
    <row r="5788" spans="1:5" x14ac:dyDescent="0.25">
      <c r="A5788">
        <v>58000018</v>
      </c>
      <c r="B5788" t="s">
        <v>6164</v>
      </c>
      <c r="C5788" t="s">
        <v>8758</v>
      </c>
      <c r="D5788" t="s">
        <v>8758</v>
      </c>
      <c r="E5788" t="s">
        <v>6164</v>
      </c>
    </row>
    <row r="5789" spans="1:5" x14ac:dyDescent="0.25">
      <c r="A5789">
        <v>58000019</v>
      </c>
      <c r="B5789" t="s">
        <v>6160</v>
      </c>
      <c r="C5789" t="s">
        <v>8759</v>
      </c>
      <c r="D5789" t="s">
        <v>8759</v>
      </c>
      <c r="E5789" t="s">
        <v>6160</v>
      </c>
    </row>
    <row r="5790" spans="1:5" x14ac:dyDescent="0.25">
      <c r="A5790">
        <v>58000031</v>
      </c>
      <c r="B5790" t="s">
        <v>8760</v>
      </c>
      <c r="C5790" t="s">
        <v>8761</v>
      </c>
      <c r="D5790" t="s">
        <v>8761</v>
      </c>
      <c r="E5790" t="s">
        <v>8760</v>
      </c>
    </row>
    <row r="5791" spans="1:5" x14ac:dyDescent="0.25">
      <c r="A5791">
        <v>58000035</v>
      </c>
      <c r="B5791" t="s">
        <v>6182</v>
      </c>
      <c r="C5791" t="s">
        <v>8762</v>
      </c>
      <c r="D5791" t="s">
        <v>8762</v>
      </c>
      <c r="E5791" t="s">
        <v>6182</v>
      </c>
    </row>
    <row r="5792" spans="1:5" x14ac:dyDescent="0.25">
      <c r="A5792">
        <v>58000036</v>
      </c>
      <c r="B5792" t="s">
        <v>6183</v>
      </c>
      <c r="C5792" t="s">
        <v>8763</v>
      </c>
      <c r="D5792" t="s">
        <v>8763</v>
      </c>
      <c r="E5792" t="s">
        <v>6183</v>
      </c>
    </row>
    <row r="5793" spans="1:5" x14ac:dyDescent="0.25">
      <c r="A5793">
        <v>58000039</v>
      </c>
      <c r="B5793" t="s">
        <v>8764</v>
      </c>
      <c r="C5793" t="s">
        <v>8765</v>
      </c>
      <c r="D5793" t="s">
        <v>8765</v>
      </c>
      <c r="E5793" t="s">
        <v>8764</v>
      </c>
    </row>
    <row r="5794" spans="1:5" x14ac:dyDescent="0.25">
      <c r="A5794">
        <v>58000042</v>
      </c>
      <c r="B5794" t="s">
        <v>8764</v>
      </c>
      <c r="C5794" t="s">
        <v>8765</v>
      </c>
      <c r="D5794" t="s">
        <v>8765</v>
      </c>
      <c r="E5794" t="s">
        <v>8764</v>
      </c>
    </row>
    <row r="5795" spans="1:5" x14ac:dyDescent="0.25">
      <c r="A5795">
        <v>58000043</v>
      </c>
      <c r="B5795" t="s">
        <v>8766</v>
      </c>
      <c r="C5795" t="s">
        <v>8767</v>
      </c>
      <c r="D5795" t="s">
        <v>8767</v>
      </c>
      <c r="E5795" t="s">
        <v>8766</v>
      </c>
    </row>
    <row r="5796" spans="1:5" x14ac:dyDescent="0.25">
      <c r="A5796">
        <v>58000048</v>
      </c>
      <c r="B5796" t="s">
        <v>8768</v>
      </c>
      <c r="C5796" t="s">
        <v>8767</v>
      </c>
      <c r="D5796" t="s">
        <v>8767</v>
      </c>
      <c r="E5796" t="s">
        <v>8768</v>
      </c>
    </row>
    <row r="5797" spans="1:5" x14ac:dyDescent="0.25">
      <c r="A5797">
        <v>58000049</v>
      </c>
      <c r="B5797" t="s">
        <v>8769</v>
      </c>
      <c r="C5797" t="s">
        <v>8769</v>
      </c>
      <c r="D5797" t="s">
        <v>8769</v>
      </c>
      <c r="E5797" t="s">
        <v>8769</v>
      </c>
    </row>
    <row r="5798" spans="1:5" x14ac:dyDescent="0.25">
      <c r="A5798">
        <v>58000052</v>
      </c>
      <c r="B5798" t="s">
        <v>8770</v>
      </c>
      <c r="C5798" t="s">
        <v>8767</v>
      </c>
      <c r="D5798" t="s">
        <v>8767</v>
      </c>
      <c r="E5798" t="s">
        <v>8770</v>
      </c>
    </row>
    <row r="5799" spans="1:5" x14ac:dyDescent="0.25">
      <c r="A5799">
        <v>58000053</v>
      </c>
      <c r="B5799" t="s">
        <v>8771</v>
      </c>
      <c r="C5799" t="s">
        <v>8771</v>
      </c>
      <c r="D5799" t="s">
        <v>8771</v>
      </c>
      <c r="E5799" t="s">
        <v>8771</v>
      </c>
    </row>
    <row r="5800" spans="1:5" x14ac:dyDescent="0.25">
      <c r="A5800">
        <v>58000054</v>
      </c>
      <c r="B5800" t="s">
        <v>8772</v>
      </c>
      <c r="C5800" t="s">
        <v>8773</v>
      </c>
      <c r="D5800" t="s">
        <v>8773</v>
      </c>
      <c r="E5800" t="s">
        <v>8772</v>
      </c>
    </row>
    <row r="5801" spans="1:5" x14ac:dyDescent="0.25">
      <c r="A5801">
        <v>58000059</v>
      </c>
      <c r="B5801" t="s">
        <v>8774</v>
      </c>
      <c r="C5801" t="s">
        <v>8774</v>
      </c>
      <c r="D5801" t="s">
        <v>8774</v>
      </c>
      <c r="E5801" t="s">
        <v>8774</v>
      </c>
    </row>
    <row r="5802" spans="1:5" x14ac:dyDescent="0.25">
      <c r="A5802">
        <v>58000061</v>
      </c>
      <c r="B5802" t="s">
        <v>8764</v>
      </c>
      <c r="C5802" t="s">
        <v>8765</v>
      </c>
      <c r="D5802" t="s">
        <v>8765</v>
      </c>
      <c r="E5802" t="s">
        <v>8764</v>
      </c>
    </row>
    <row r="5803" spans="1:5" x14ac:dyDescent="0.25">
      <c r="A5803">
        <v>58000062</v>
      </c>
      <c r="B5803" t="s">
        <v>8766</v>
      </c>
      <c r="C5803" t="s">
        <v>8767</v>
      </c>
      <c r="D5803" t="s">
        <v>8767</v>
      </c>
      <c r="E5803" t="s">
        <v>8766</v>
      </c>
    </row>
    <row r="5804" spans="1:5" x14ac:dyDescent="0.25">
      <c r="A5804">
        <v>58000063</v>
      </c>
      <c r="B5804" t="s">
        <v>8764</v>
      </c>
      <c r="C5804" t="s">
        <v>8775</v>
      </c>
      <c r="D5804" t="s">
        <v>8775</v>
      </c>
      <c r="E5804" t="s">
        <v>8764</v>
      </c>
    </row>
    <row r="5805" spans="1:5" x14ac:dyDescent="0.25">
      <c r="A5805">
        <v>58000064</v>
      </c>
      <c r="B5805" t="s">
        <v>8766</v>
      </c>
      <c r="C5805" t="s">
        <v>8767</v>
      </c>
      <c r="D5805" t="s">
        <v>8767</v>
      </c>
      <c r="E5805" t="s">
        <v>8766</v>
      </c>
    </row>
    <row r="5806" spans="1:5" x14ac:dyDescent="0.25">
      <c r="A5806">
        <v>58000067</v>
      </c>
      <c r="B5806" t="s">
        <v>6095</v>
      </c>
      <c r="C5806" t="s">
        <v>8776</v>
      </c>
      <c r="D5806" t="s">
        <v>8776</v>
      </c>
      <c r="E5806" t="s">
        <v>6095</v>
      </c>
    </row>
    <row r="5807" spans="1:5" x14ac:dyDescent="0.25">
      <c r="A5807">
        <v>58000068</v>
      </c>
      <c r="B5807" t="s">
        <v>8777</v>
      </c>
      <c r="C5807" t="s">
        <v>8778</v>
      </c>
      <c r="D5807" t="s">
        <v>8778</v>
      </c>
      <c r="E5807" t="s">
        <v>8777</v>
      </c>
    </row>
    <row r="5808" spans="1:5" x14ac:dyDescent="0.25">
      <c r="A5808">
        <v>58000069</v>
      </c>
      <c r="B5808" t="s">
        <v>8779</v>
      </c>
      <c r="C5808" t="s">
        <v>8780</v>
      </c>
      <c r="D5808" t="s">
        <v>8780</v>
      </c>
      <c r="E5808" t="s">
        <v>8779</v>
      </c>
    </row>
    <row r="5809" spans="1:5" x14ac:dyDescent="0.25">
      <c r="A5809">
        <v>58000070</v>
      </c>
      <c r="B5809" t="s">
        <v>8781</v>
      </c>
      <c r="C5809" t="s">
        <v>8782</v>
      </c>
      <c r="D5809" t="s">
        <v>8782</v>
      </c>
      <c r="E5809" t="s">
        <v>8781</v>
      </c>
    </row>
    <row r="5810" spans="1:5" x14ac:dyDescent="0.25">
      <c r="A5810">
        <v>58000071</v>
      </c>
      <c r="B5810" t="s">
        <v>8783</v>
      </c>
      <c r="C5810" t="s">
        <v>8780</v>
      </c>
      <c r="D5810" t="s">
        <v>8780</v>
      </c>
      <c r="E5810" t="s">
        <v>8783</v>
      </c>
    </row>
    <row r="5811" spans="1:5" x14ac:dyDescent="0.25">
      <c r="A5811">
        <v>58000074</v>
      </c>
      <c r="B5811" t="s">
        <v>8784</v>
      </c>
      <c r="C5811" t="s">
        <v>8780</v>
      </c>
      <c r="D5811" t="s">
        <v>8780</v>
      </c>
      <c r="E5811" t="s">
        <v>8784</v>
      </c>
    </row>
    <row r="5812" spans="1:5" x14ac:dyDescent="0.25">
      <c r="A5812">
        <v>58000075</v>
      </c>
      <c r="B5812" t="s">
        <v>8779</v>
      </c>
      <c r="C5812" t="s">
        <v>8780</v>
      </c>
      <c r="D5812" t="s">
        <v>8780</v>
      </c>
      <c r="E5812" t="s">
        <v>8779</v>
      </c>
    </row>
    <row r="5813" spans="1:5" x14ac:dyDescent="0.25">
      <c r="A5813">
        <v>58000076</v>
      </c>
      <c r="B5813" t="s">
        <v>8779</v>
      </c>
      <c r="C5813" t="s">
        <v>8780</v>
      </c>
      <c r="D5813" t="s">
        <v>8780</v>
      </c>
      <c r="E5813" t="s">
        <v>8779</v>
      </c>
    </row>
    <row r="5814" spans="1:5" x14ac:dyDescent="0.25">
      <c r="A5814">
        <v>58000077</v>
      </c>
      <c r="B5814" t="s">
        <v>8785</v>
      </c>
      <c r="C5814" t="s">
        <v>8786</v>
      </c>
      <c r="D5814" t="s">
        <v>8786</v>
      </c>
      <c r="E5814" t="s">
        <v>8785</v>
      </c>
    </row>
    <row r="5815" spans="1:5" x14ac:dyDescent="0.25">
      <c r="A5815">
        <v>58000078</v>
      </c>
      <c r="B5815" t="s">
        <v>8787</v>
      </c>
      <c r="C5815" t="s">
        <v>8788</v>
      </c>
      <c r="D5815" t="s">
        <v>8788</v>
      </c>
      <c r="E5815" t="s">
        <v>8787</v>
      </c>
    </row>
    <row r="5816" spans="1:5" x14ac:dyDescent="0.25">
      <c r="A5816">
        <v>58000079</v>
      </c>
      <c r="B5816" t="s">
        <v>8789</v>
      </c>
      <c r="C5816" t="s">
        <v>8790</v>
      </c>
      <c r="D5816" t="s">
        <v>8790</v>
      </c>
      <c r="E5816" t="s">
        <v>8789</v>
      </c>
    </row>
    <row r="5817" spans="1:5" x14ac:dyDescent="0.25">
      <c r="A5817">
        <v>58000080</v>
      </c>
      <c r="B5817" t="s">
        <v>8791</v>
      </c>
      <c r="C5817" t="s">
        <v>8792</v>
      </c>
      <c r="D5817" t="s">
        <v>8792</v>
      </c>
      <c r="E5817" t="s">
        <v>8791</v>
      </c>
    </row>
    <row r="5818" spans="1:5" x14ac:dyDescent="0.25">
      <c r="A5818">
        <v>58000081</v>
      </c>
      <c r="B5818" t="s">
        <v>8793</v>
      </c>
      <c r="C5818" t="s">
        <v>8790</v>
      </c>
      <c r="D5818" t="s">
        <v>8790</v>
      </c>
      <c r="E5818" t="s">
        <v>8793</v>
      </c>
    </row>
    <row r="5819" spans="1:5" x14ac:dyDescent="0.25">
      <c r="A5819">
        <v>58000084</v>
      </c>
      <c r="B5819" t="s">
        <v>8794</v>
      </c>
      <c r="C5819" t="s">
        <v>8790</v>
      </c>
      <c r="D5819" t="s">
        <v>8790</v>
      </c>
      <c r="E5819" t="s">
        <v>8794</v>
      </c>
    </row>
    <row r="5820" spans="1:5" x14ac:dyDescent="0.25">
      <c r="A5820">
        <v>58000085</v>
      </c>
      <c r="B5820" t="s">
        <v>8795</v>
      </c>
      <c r="C5820" t="s">
        <v>8790</v>
      </c>
      <c r="D5820" t="s">
        <v>8790</v>
      </c>
      <c r="E5820" t="s">
        <v>8795</v>
      </c>
    </row>
    <row r="5821" spans="1:5" x14ac:dyDescent="0.25">
      <c r="A5821">
        <v>58000086</v>
      </c>
      <c r="B5821" t="s">
        <v>8789</v>
      </c>
      <c r="C5821" t="s">
        <v>8790</v>
      </c>
      <c r="D5821" t="s">
        <v>8790</v>
      </c>
      <c r="E5821" t="s">
        <v>8789</v>
      </c>
    </row>
    <row r="5822" spans="1:5" x14ac:dyDescent="0.25">
      <c r="A5822">
        <v>58000087</v>
      </c>
      <c r="B5822" t="s">
        <v>8796</v>
      </c>
      <c r="C5822" t="s">
        <v>8797</v>
      </c>
      <c r="D5822" t="s">
        <v>8797</v>
      </c>
      <c r="E5822" t="s">
        <v>8796</v>
      </c>
    </row>
    <row r="5823" spans="1:5" x14ac:dyDescent="0.25">
      <c r="A5823">
        <v>58000088</v>
      </c>
      <c r="B5823" t="s">
        <v>8798</v>
      </c>
      <c r="C5823" t="s">
        <v>8799</v>
      </c>
      <c r="D5823" t="s">
        <v>8799</v>
      </c>
      <c r="E5823" t="s">
        <v>8798</v>
      </c>
    </row>
    <row r="5824" spans="1:5" x14ac:dyDescent="0.25">
      <c r="A5824">
        <v>58000089</v>
      </c>
      <c r="B5824" t="s">
        <v>8800</v>
      </c>
      <c r="C5824" t="s">
        <v>8801</v>
      </c>
      <c r="D5824" t="s">
        <v>8801</v>
      </c>
      <c r="E5824" t="s">
        <v>8800</v>
      </c>
    </row>
    <row r="5825" spans="1:5" x14ac:dyDescent="0.25">
      <c r="A5825">
        <v>58000090</v>
      </c>
      <c r="B5825" t="s">
        <v>8802</v>
      </c>
      <c r="C5825" t="s">
        <v>8801</v>
      </c>
      <c r="D5825" t="s">
        <v>8801</v>
      </c>
      <c r="E5825" t="s">
        <v>8802</v>
      </c>
    </row>
    <row r="5826" spans="1:5" x14ac:dyDescent="0.25">
      <c r="A5826">
        <v>58000092</v>
      </c>
      <c r="B5826" t="s">
        <v>6110</v>
      </c>
      <c r="C5826" t="s">
        <v>8801</v>
      </c>
      <c r="D5826" t="s">
        <v>8801</v>
      </c>
      <c r="E5826" t="s">
        <v>6110</v>
      </c>
    </row>
    <row r="5827" spans="1:5" x14ac:dyDescent="0.25">
      <c r="A5827">
        <v>58000094</v>
      </c>
      <c r="B5827" t="s">
        <v>6111</v>
      </c>
      <c r="C5827" t="s">
        <v>8801</v>
      </c>
      <c r="D5827" t="s">
        <v>8801</v>
      </c>
      <c r="E5827" t="s">
        <v>6111</v>
      </c>
    </row>
    <row r="5828" spans="1:5" x14ac:dyDescent="0.25">
      <c r="A5828">
        <v>58000095</v>
      </c>
      <c r="B5828" t="s">
        <v>8800</v>
      </c>
      <c r="C5828" t="s">
        <v>8801</v>
      </c>
      <c r="D5828" t="s">
        <v>8801</v>
      </c>
      <c r="E5828" t="s">
        <v>8800</v>
      </c>
    </row>
    <row r="5829" spans="1:5" x14ac:dyDescent="0.25">
      <c r="A5829">
        <v>58000096</v>
      </c>
      <c r="B5829" t="s">
        <v>8800</v>
      </c>
      <c r="C5829" t="s">
        <v>8801</v>
      </c>
      <c r="D5829" t="s">
        <v>8801</v>
      </c>
      <c r="E5829" t="s">
        <v>8800</v>
      </c>
    </row>
    <row r="5830" spans="1:5" x14ac:dyDescent="0.25">
      <c r="A5830">
        <v>58000097</v>
      </c>
      <c r="B5830" t="s">
        <v>8803</v>
      </c>
      <c r="C5830" t="s">
        <v>8804</v>
      </c>
      <c r="D5830" t="s">
        <v>8804</v>
      </c>
      <c r="E5830" t="s">
        <v>8803</v>
      </c>
    </row>
    <row r="5831" spans="1:5" x14ac:dyDescent="0.25">
      <c r="A5831">
        <v>58000098</v>
      </c>
      <c r="B5831" t="s">
        <v>8805</v>
      </c>
      <c r="C5831" t="s">
        <v>8806</v>
      </c>
      <c r="D5831" t="s">
        <v>8806</v>
      </c>
      <c r="E5831" t="s">
        <v>8805</v>
      </c>
    </row>
    <row r="5832" spans="1:5" x14ac:dyDescent="0.25">
      <c r="A5832">
        <v>58000099</v>
      </c>
      <c r="B5832" t="s">
        <v>8807</v>
      </c>
      <c r="C5832" t="s">
        <v>8808</v>
      </c>
      <c r="D5832" t="s">
        <v>8808</v>
      </c>
      <c r="E5832" t="s">
        <v>8807</v>
      </c>
    </row>
    <row r="5833" spans="1:5" x14ac:dyDescent="0.25">
      <c r="A5833">
        <v>58000100</v>
      </c>
      <c r="B5833" t="s">
        <v>6117</v>
      </c>
      <c r="C5833" t="s">
        <v>8808</v>
      </c>
      <c r="D5833" t="s">
        <v>8808</v>
      </c>
      <c r="E5833" t="s">
        <v>6117</v>
      </c>
    </row>
    <row r="5834" spans="1:5" x14ac:dyDescent="0.25">
      <c r="A5834">
        <v>58000101</v>
      </c>
      <c r="B5834" t="s">
        <v>8809</v>
      </c>
      <c r="C5834" t="s">
        <v>8808</v>
      </c>
      <c r="D5834" t="s">
        <v>8808</v>
      </c>
      <c r="E5834" t="s">
        <v>8809</v>
      </c>
    </row>
    <row r="5835" spans="1:5" x14ac:dyDescent="0.25">
      <c r="A5835">
        <v>58000103</v>
      </c>
      <c r="B5835" t="s">
        <v>8810</v>
      </c>
      <c r="C5835" t="s">
        <v>8808</v>
      </c>
      <c r="D5835" t="s">
        <v>8808</v>
      </c>
      <c r="E5835" t="s">
        <v>8810</v>
      </c>
    </row>
    <row r="5836" spans="1:5" x14ac:dyDescent="0.25">
      <c r="A5836">
        <v>58000105</v>
      </c>
      <c r="B5836" t="s">
        <v>8811</v>
      </c>
      <c r="C5836" t="s">
        <v>8812</v>
      </c>
      <c r="D5836" t="s">
        <v>8812</v>
      </c>
      <c r="E5836" t="s">
        <v>8811</v>
      </c>
    </row>
    <row r="5837" spans="1:5" x14ac:dyDescent="0.25">
      <c r="A5837">
        <v>58000106</v>
      </c>
      <c r="B5837" t="s">
        <v>8811</v>
      </c>
      <c r="C5837" t="s">
        <v>8812</v>
      </c>
      <c r="D5837" t="s">
        <v>8812</v>
      </c>
      <c r="E5837" t="s">
        <v>8811</v>
      </c>
    </row>
    <row r="5838" spans="1:5" x14ac:dyDescent="0.25">
      <c r="A5838">
        <v>58000107</v>
      </c>
      <c r="B5838" t="s">
        <v>8813</v>
      </c>
      <c r="C5838" t="s">
        <v>8812</v>
      </c>
      <c r="D5838" t="s">
        <v>8812</v>
      </c>
      <c r="E5838" t="s">
        <v>8813</v>
      </c>
    </row>
    <row r="5839" spans="1:5" x14ac:dyDescent="0.25">
      <c r="A5839">
        <v>58000108</v>
      </c>
      <c r="B5839" t="s">
        <v>8814</v>
      </c>
      <c r="C5839" t="s">
        <v>8815</v>
      </c>
      <c r="D5839" t="s">
        <v>8815</v>
      </c>
      <c r="E5839" t="s">
        <v>8814</v>
      </c>
    </row>
    <row r="5840" spans="1:5" x14ac:dyDescent="0.25">
      <c r="A5840">
        <v>58000110</v>
      </c>
      <c r="B5840" t="s">
        <v>8816</v>
      </c>
      <c r="C5840" t="s">
        <v>8812</v>
      </c>
      <c r="D5840" t="s">
        <v>8812</v>
      </c>
      <c r="E5840" t="s">
        <v>8816</v>
      </c>
    </row>
    <row r="5841" spans="1:5" x14ac:dyDescent="0.25">
      <c r="A5841">
        <v>58000111</v>
      </c>
      <c r="B5841" t="s">
        <v>6126</v>
      </c>
      <c r="C5841" t="s">
        <v>8817</v>
      </c>
      <c r="D5841" t="s">
        <v>8817</v>
      </c>
      <c r="E5841" t="s">
        <v>6126</v>
      </c>
    </row>
    <row r="5842" spans="1:5" x14ac:dyDescent="0.25">
      <c r="A5842">
        <v>58000112</v>
      </c>
      <c r="B5842" t="s">
        <v>8818</v>
      </c>
      <c r="C5842" t="s">
        <v>8819</v>
      </c>
      <c r="D5842" t="s">
        <v>8819</v>
      </c>
      <c r="E5842" t="s">
        <v>8818</v>
      </c>
    </row>
    <row r="5843" spans="1:5" x14ac:dyDescent="0.25">
      <c r="A5843">
        <v>58000113</v>
      </c>
      <c r="B5843" t="s">
        <v>8811</v>
      </c>
      <c r="C5843" t="s">
        <v>8812</v>
      </c>
      <c r="D5843" t="s">
        <v>8812</v>
      </c>
      <c r="E5843" t="s">
        <v>8811</v>
      </c>
    </row>
    <row r="5844" spans="1:5" x14ac:dyDescent="0.25">
      <c r="A5844">
        <v>58000114</v>
      </c>
      <c r="B5844" t="s">
        <v>6126</v>
      </c>
      <c r="C5844" t="s">
        <v>8820</v>
      </c>
      <c r="D5844" t="s">
        <v>8820</v>
      </c>
      <c r="E5844" t="s">
        <v>6126</v>
      </c>
    </row>
    <row r="5845" spans="1:5" x14ac:dyDescent="0.25">
      <c r="A5845">
        <v>58000115</v>
      </c>
      <c r="B5845" t="s">
        <v>6127</v>
      </c>
      <c r="C5845" t="s">
        <v>8812</v>
      </c>
      <c r="D5845" t="s">
        <v>8812</v>
      </c>
      <c r="E5845" t="s">
        <v>6127</v>
      </c>
    </row>
    <row r="5846" spans="1:5" x14ac:dyDescent="0.25">
      <c r="A5846">
        <v>58000116</v>
      </c>
      <c r="B5846" t="s">
        <v>8821</v>
      </c>
      <c r="C5846" t="s">
        <v>8822</v>
      </c>
      <c r="D5846" t="s">
        <v>8822</v>
      </c>
      <c r="E5846" t="s">
        <v>8821</v>
      </c>
    </row>
    <row r="5847" spans="1:5" x14ac:dyDescent="0.25">
      <c r="A5847">
        <v>58000117</v>
      </c>
      <c r="B5847" t="s">
        <v>8823</v>
      </c>
      <c r="C5847" t="s">
        <v>8824</v>
      </c>
      <c r="D5847" t="s">
        <v>8824</v>
      </c>
      <c r="E5847" t="s">
        <v>8823</v>
      </c>
    </row>
    <row r="5848" spans="1:5" x14ac:dyDescent="0.25">
      <c r="A5848">
        <v>58000118</v>
      </c>
      <c r="B5848" t="s">
        <v>8825</v>
      </c>
      <c r="C5848" t="s">
        <v>8826</v>
      </c>
      <c r="D5848" t="s">
        <v>8826</v>
      </c>
      <c r="E5848" t="s">
        <v>8825</v>
      </c>
    </row>
    <row r="5849" spans="1:5" x14ac:dyDescent="0.25">
      <c r="A5849">
        <v>58000119</v>
      </c>
      <c r="B5849" t="s">
        <v>8827</v>
      </c>
      <c r="C5849" t="s">
        <v>8828</v>
      </c>
      <c r="D5849" t="s">
        <v>8828</v>
      </c>
      <c r="E5849" t="s">
        <v>8827</v>
      </c>
    </row>
    <row r="5850" spans="1:5" x14ac:dyDescent="0.25">
      <c r="A5850">
        <v>58000120</v>
      </c>
      <c r="B5850" t="s">
        <v>8829</v>
      </c>
      <c r="C5850" t="s">
        <v>8830</v>
      </c>
      <c r="D5850" t="s">
        <v>8830</v>
      </c>
      <c r="E5850" t="s">
        <v>8829</v>
      </c>
    </row>
    <row r="5851" spans="1:5" x14ac:dyDescent="0.25">
      <c r="A5851">
        <v>58000127</v>
      </c>
      <c r="B5851" t="s">
        <v>8831</v>
      </c>
      <c r="C5851" t="s">
        <v>8832</v>
      </c>
      <c r="D5851" t="s">
        <v>8832</v>
      </c>
      <c r="E5851" t="s">
        <v>8831</v>
      </c>
    </row>
    <row r="5852" spans="1:5" x14ac:dyDescent="0.25">
      <c r="A5852">
        <v>58000130</v>
      </c>
      <c r="B5852" t="s">
        <v>8833</v>
      </c>
      <c r="C5852" t="s">
        <v>8834</v>
      </c>
      <c r="D5852" t="s">
        <v>8834</v>
      </c>
      <c r="E5852" t="s">
        <v>8833</v>
      </c>
    </row>
    <row r="5853" spans="1:5" x14ac:dyDescent="0.25">
      <c r="A5853">
        <v>58000131</v>
      </c>
      <c r="B5853" t="s">
        <v>8835</v>
      </c>
      <c r="C5853" t="s">
        <v>8836</v>
      </c>
      <c r="D5853" t="s">
        <v>8836</v>
      </c>
      <c r="E5853" t="s">
        <v>8835</v>
      </c>
    </row>
    <row r="5854" spans="1:5" x14ac:dyDescent="0.25">
      <c r="A5854">
        <v>58000133</v>
      </c>
      <c r="B5854" t="s">
        <v>8837</v>
      </c>
      <c r="C5854" t="s">
        <v>8838</v>
      </c>
      <c r="D5854" t="s">
        <v>8838</v>
      </c>
      <c r="E5854" t="s">
        <v>8837</v>
      </c>
    </row>
    <row r="5855" spans="1:5" x14ac:dyDescent="0.25">
      <c r="A5855">
        <v>58000134</v>
      </c>
      <c r="B5855" t="s">
        <v>5970</v>
      </c>
      <c r="C5855" t="s">
        <v>8839</v>
      </c>
      <c r="D5855" t="s">
        <v>8839</v>
      </c>
      <c r="E5855" t="s">
        <v>5970</v>
      </c>
    </row>
    <row r="5856" spans="1:5" x14ac:dyDescent="0.25">
      <c r="A5856">
        <v>58000135</v>
      </c>
      <c r="B5856" t="s">
        <v>8840</v>
      </c>
      <c r="C5856" t="s">
        <v>8841</v>
      </c>
      <c r="D5856" t="s">
        <v>8841</v>
      </c>
      <c r="E5856" t="s">
        <v>8840</v>
      </c>
    </row>
    <row r="5857" spans="1:5" x14ac:dyDescent="0.25">
      <c r="A5857">
        <v>58000136</v>
      </c>
      <c r="B5857" t="s">
        <v>8842</v>
      </c>
      <c r="C5857" t="s">
        <v>8843</v>
      </c>
      <c r="D5857" t="s">
        <v>8843</v>
      </c>
      <c r="E5857" t="s">
        <v>8842</v>
      </c>
    </row>
    <row r="5858" spans="1:5" x14ac:dyDescent="0.25">
      <c r="A5858">
        <v>58000137</v>
      </c>
      <c r="B5858" t="s">
        <v>8844</v>
      </c>
      <c r="C5858" t="s">
        <v>8843</v>
      </c>
      <c r="D5858" t="s">
        <v>8843</v>
      </c>
      <c r="E5858" t="s">
        <v>8844</v>
      </c>
    </row>
    <row r="5859" spans="1:5" x14ac:dyDescent="0.25">
      <c r="A5859">
        <v>58000138</v>
      </c>
      <c r="B5859" t="s">
        <v>8844</v>
      </c>
      <c r="C5859" t="s">
        <v>8843</v>
      </c>
      <c r="D5859" t="s">
        <v>8843</v>
      </c>
      <c r="E5859" t="s">
        <v>8844</v>
      </c>
    </row>
    <row r="5860" spans="1:5" x14ac:dyDescent="0.25">
      <c r="A5860">
        <v>58000139</v>
      </c>
      <c r="B5860" t="s">
        <v>6136</v>
      </c>
      <c r="C5860" t="s">
        <v>8845</v>
      </c>
      <c r="D5860" t="s">
        <v>8845</v>
      </c>
      <c r="E5860" t="s">
        <v>6136</v>
      </c>
    </row>
    <row r="5861" spans="1:5" x14ac:dyDescent="0.25">
      <c r="A5861">
        <v>58000143</v>
      </c>
      <c r="B5861" t="s">
        <v>8846</v>
      </c>
      <c r="C5861" t="s">
        <v>8847</v>
      </c>
      <c r="D5861" t="s">
        <v>8847</v>
      </c>
      <c r="E5861" t="s">
        <v>8846</v>
      </c>
    </row>
    <row r="5862" spans="1:5" x14ac:dyDescent="0.25">
      <c r="A5862">
        <v>58000145</v>
      </c>
      <c r="B5862" t="s">
        <v>8848</v>
      </c>
      <c r="C5862" t="s">
        <v>8847</v>
      </c>
      <c r="D5862" t="s">
        <v>8847</v>
      </c>
      <c r="E5862" t="s">
        <v>8848</v>
      </c>
    </row>
    <row r="5863" spans="1:5" x14ac:dyDescent="0.25">
      <c r="A5863">
        <v>58000153</v>
      </c>
      <c r="B5863" t="s">
        <v>8849</v>
      </c>
      <c r="C5863" t="s">
        <v>8850</v>
      </c>
      <c r="D5863" t="s">
        <v>8850</v>
      </c>
      <c r="E5863" t="s">
        <v>8849</v>
      </c>
    </row>
    <row r="5864" spans="1:5" x14ac:dyDescent="0.25">
      <c r="A5864">
        <v>58000155</v>
      </c>
      <c r="B5864" t="s">
        <v>8851</v>
      </c>
      <c r="C5864" t="s">
        <v>8843</v>
      </c>
      <c r="D5864" t="s">
        <v>8843</v>
      </c>
      <c r="E5864" t="s">
        <v>8851</v>
      </c>
    </row>
    <row r="5865" spans="1:5" x14ac:dyDescent="0.25">
      <c r="A5865">
        <v>58000158</v>
      </c>
      <c r="B5865" t="s">
        <v>8852</v>
      </c>
      <c r="C5865" t="s">
        <v>8853</v>
      </c>
      <c r="D5865" t="s">
        <v>8853</v>
      </c>
      <c r="E5865" t="s">
        <v>8852</v>
      </c>
    </row>
    <row r="5866" spans="1:5" x14ac:dyDescent="0.25">
      <c r="A5866">
        <v>58000160</v>
      </c>
      <c r="B5866" t="s">
        <v>6188</v>
      </c>
      <c r="C5866" t="s">
        <v>8854</v>
      </c>
      <c r="D5866" t="s">
        <v>8854</v>
      </c>
      <c r="E5866" t="s">
        <v>6188</v>
      </c>
    </row>
    <row r="5867" spans="1:5" x14ac:dyDescent="0.25">
      <c r="A5867">
        <v>58000161</v>
      </c>
      <c r="B5867" t="s">
        <v>8855</v>
      </c>
      <c r="C5867" t="s">
        <v>8856</v>
      </c>
      <c r="D5867" t="s">
        <v>8856</v>
      </c>
      <c r="E5867" t="s">
        <v>8855</v>
      </c>
    </row>
    <row r="5868" spans="1:5" x14ac:dyDescent="0.25">
      <c r="A5868">
        <v>58000163</v>
      </c>
      <c r="B5868" t="s">
        <v>8857</v>
      </c>
      <c r="C5868" t="s">
        <v>8858</v>
      </c>
      <c r="D5868" t="s">
        <v>8858</v>
      </c>
      <c r="E5868" t="s">
        <v>8857</v>
      </c>
    </row>
    <row r="5869" spans="1:5" x14ac:dyDescent="0.25">
      <c r="A5869">
        <v>58000164</v>
      </c>
      <c r="B5869" t="s">
        <v>8859</v>
      </c>
      <c r="C5869" t="s">
        <v>8858</v>
      </c>
      <c r="D5869" t="s">
        <v>8858</v>
      </c>
      <c r="E5869" t="s">
        <v>8859</v>
      </c>
    </row>
    <row r="5870" spans="1:5" x14ac:dyDescent="0.25">
      <c r="A5870">
        <v>58000166</v>
      </c>
      <c r="B5870" t="s">
        <v>8860</v>
      </c>
      <c r="C5870" t="s">
        <v>8861</v>
      </c>
      <c r="D5870" t="s">
        <v>8861</v>
      </c>
      <c r="E5870" t="s">
        <v>8860</v>
      </c>
    </row>
    <row r="5871" spans="1:5" x14ac:dyDescent="0.25">
      <c r="A5871">
        <v>58000167</v>
      </c>
      <c r="B5871" t="s">
        <v>8862</v>
      </c>
      <c r="C5871" t="s">
        <v>8863</v>
      </c>
      <c r="D5871" t="s">
        <v>8863</v>
      </c>
      <c r="E5871" t="s">
        <v>8862</v>
      </c>
    </row>
    <row r="5872" spans="1:5" x14ac:dyDescent="0.25">
      <c r="A5872">
        <v>58000169</v>
      </c>
      <c r="B5872" t="s">
        <v>8864</v>
      </c>
      <c r="C5872" t="s">
        <v>8865</v>
      </c>
      <c r="D5872" t="s">
        <v>8865</v>
      </c>
      <c r="E5872" t="s">
        <v>8864</v>
      </c>
    </row>
    <row r="5873" spans="1:5" x14ac:dyDescent="0.25">
      <c r="A5873">
        <v>58000170</v>
      </c>
      <c r="B5873" t="s">
        <v>8866</v>
      </c>
      <c r="C5873" t="s">
        <v>8867</v>
      </c>
      <c r="D5873" t="s">
        <v>8867</v>
      </c>
      <c r="E5873" t="s">
        <v>8866</v>
      </c>
    </row>
    <row r="5874" spans="1:5" x14ac:dyDescent="0.25">
      <c r="A5874">
        <v>58000171</v>
      </c>
      <c r="B5874" t="s">
        <v>8866</v>
      </c>
      <c r="C5874" t="s">
        <v>8867</v>
      </c>
      <c r="D5874" t="s">
        <v>8867</v>
      </c>
      <c r="E5874" t="s">
        <v>8866</v>
      </c>
    </row>
    <row r="5875" spans="1:5" x14ac:dyDescent="0.25">
      <c r="A5875">
        <v>58000172</v>
      </c>
      <c r="B5875" t="s">
        <v>8868</v>
      </c>
      <c r="C5875" t="s">
        <v>8869</v>
      </c>
      <c r="D5875" t="s">
        <v>8869</v>
      </c>
      <c r="E5875" t="s">
        <v>8868</v>
      </c>
    </row>
    <row r="5876" spans="1:5" x14ac:dyDescent="0.25">
      <c r="A5876">
        <v>58000173</v>
      </c>
      <c r="B5876" t="s">
        <v>8868</v>
      </c>
      <c r="C5876" t="s">
        <v>8869</v>
      </c>
      <c r="D5876" t="s">
        <v>8869</v>
      </c>
      <c r="E5876" t="s">
        <v>8868</v>
      </c>
    </row>
    <row r="5877" spans="1:5" x14ac:dyDescent="0.25">
      <c r="A5877">
        <v>58000174</v>
      </c>
      <c r="B5877" t="s">
        <v>8870</v>
      </c>
      <c r="C5877" t="s">
        <v>8871</v>
      </c>
      <c r="D5877" t="s">
        <v>8871</v>
      </c>
      <c r="E5877" t="s">
        <v>8870</v>
      </c>
    </row>
    <row r="5878" spans="1:5" x14ac:dyDescent="0.25">
      <c r="A5878">
        <v>58000175</v>
      </c>
      <c r="B5878" t="s">
        <v>8870</v>
      </c>
      <c r="C5878" t="s">
        <v>8872</v>
      </c>
      <c r="D5878" t="s">
        <v>8872</v>
      </c>
      <c r="E5878" t="s">
        <v>8870</v>
      </c>
    </row>
    <row r="5879" spans="1:5" x14ac:dyDescent="0.25">
      <c r="A5879">
        <v>58000179</v>
      </c>
      <c r="B5879" t="s">
        <v>8873</v>
      </c>
      <c r="C5879" t="s">
        <v>8874</v>
      </c>
      <c r="D5879" t="s">
        <v>8874</v>
      </c>
      <c r="E5879" t="s">
        <v>8873</v>
      </c>
    </row>
    <row r="5880" spans="1:5" x14ac:dyDescent="0.25">
      <c r="A5880">
        <v>58000180</v>
      </c>
      <c r="B5880" t="s">
        <v>8875</v>
      </c>
      <c r="C5880" t="s">
        <v>8874</v>
      </c>
      <c r="D5880" t="s">
        <v>8874</v>
      </c>
      <c r="E5880" t="s">
        <v>8875</v>
      </c>
    </row>
    <row r="5881" spans="1:5" x14ac:dyDescent="0.25">
      <c r="A5881">
        <v>58000181</v>
      </c>
      <c r="B5881" t="s">
        <v>8876</v>
      </c>
      <c r="C5881" t="s">
        <v>8877</v>
      </c>
      <c r="D5881" t="s">
        <v>8877</v>
      </c>
      <c r="E5881" t="s">
        <v>8876</v>
      </c>
    </row>
    <row r="5882" spans="1:5" x14ac:dyDescent="0.25">
      <c r="A5882">
        <v>58000183</v>
      </c>
      <c r="B5882" t="s">
        <v>8878</v>
      </c>
      <c r="C5882" t="s">
        <v>8879</v>
      </c>
      <c r="D5882" t="s">
        <v>8879</v>
      </c>
      <c r="E5882" t="s">
        <v>8878</v>
      </c>
    </row>
    <row r="5883" spans="1:5" x14ac:dyDescent="0.25">
      <c r="A5883">
        <v>58000185</v>
      </c>
      <c r="B5883" t="s">
        <v>8880</v>
      </c>
      <c r="C5883" t="s">
        <v>8881</v>
      </c>
      <c r="D5883" t="s">
        <v>8881</v>
      </c>
      <c r="E5883" t="s">
        <v>8880</v>
      </c>
    </row>
    <row r="5884" spans="1:5" x14ac:dyDescent="0.25">
      <c r="A5884">
        <v>58000187</v>
      </c>
      <c r="B5884" t="s">
        <v>8882</v>
      </c>
      <c r="C5884" t="s">
        <v>8883</v>
      </c>
      <c r="D5884" t="s">
        <v>8883</v>
      </c>
      <c r="E5884" t="s">
        <v>8882</v>
      </c>
    </row>
    <row r="5885" spans="1:5" x14ac:dyDescent="0.25">
      <c r="A5885">
        <v>58000188</v>
      </c>
      <c r="B5885" t="s">
        <v>8884</v>
      </c>
      <c r="C5885" t="s">
        <v>8883</v>
      </c>
      <c r="D5885" t="s">
        <v>8883</v>
      </c>
      <c r="E5885" t="s">
        <v>8884</v>
      </c>
    </row>
    <row r="5886" spans="1:5" x14ac:dyDescent="0.25">
      <c r="A5886">
        <v>58000189</v>
      </c>
      <c r="B5886" t="s">
        <v>8885</v>
      </c>
      <c r="C5886" t="s">
        <v>8886</v>
      </c>
      <c r="D5886" t="s">
        <v>8886</v>
      </c>
      <c r="E5886" t="s">
        <v>8885</v>
      </c>
    </row>
    <row r="5887" spans="1:5" x14ac:dyDescent="0.25">
      <c r="A5887">
        <v>58000190</v>
      </c>
      <c r="B5887" t="s">
        <v>8887</v>
      </c>
      <c r="C5887" t="s">
        <v>8888</v>
      </c>
      <c r="D5887" t="s">
        <v>8888</v>
      </c>
      <c r="E5887" t="s">
        <v>8887</v>
      </c>
    </row>
    <row r="5888" spans="1:5" x14ac:dyDescent="0.25">
      <c r="A5888">
        <v>58000191</v>
      </c>
      <c r="B5888" t="s">
        <v>6189</v>
      </c>
      <c r="C5888" t="s">
        <v>8836</v>
      </c>
      <c r="D5888" t="s">
        <v>8836</v>
      </c>
      <c r="E5888" t="s">
        <v>6189</v>
      </c>
    </row>
    <row r="5889" spans="1:5" x14ac:dyDescent="0.25">
      <c r="A5889">
        <v>58000192</v>
      </c>
      <c r="B5889" t="s">
        <v>8889</v>
      </c>
      <c r="C5889" t="s">
        <v>8890</v>
      </c>
      <c r="D5889" t="s">
        <v>8890</v>
      </c>
      <c r="E5889" t="s">
        <v>8889</v>
      </c>
    </row>
    <row r="5890" spans="1:5" x14ac:dyDescent="0.25">
      <c r="A5890">
        <v>58000201</v>
      </c>
      <c r="B5890" t="s">
        <v>8891</v>
      </c>
      <c r="C5890" t="s">
        <v>8847</v>
      </c>
      <c r="D5890" t="s">
        <v>8847</v>
      </c>
      <c r="E5890" t="s">
        <v>8891</v>
      </c>
    </row>
    <row r="5891" spans="1:5" x14ac:dyDescent="0.25">
      <c r="A5891">
        <v>58000203</v>
      </c>
      <c r="B5891" t="s">
        <v>8892</v>
      </c>
      <c r="C5891" t="s">
        <v>8893</v>
      </c>
      <c r="D5891" t="s">
        <v>8893</v>
      </c>
      <c r="E5891" t="s">
        <v>8892</v>
      </c>
    </row>
    <row r="5892" spans="1:5" x14ac:dyDescent="0.25">
      <c r="A5892">
        <v>58000204</v>
      </c>
      <c r="B5892" t="s">
        <v>8892</v>
      </c>
      <c r="C5892" t="s">
        <v>8893</v>
      </c>
      <c r="D5892" t="s">
        <v>8893</v>
      </c>
      <c r="E5892" t="s">
        <v>8892</v>
      </c>
    </row>
    <row r="5893" spans="1:5" x14ac:dyDescent="0.25">
      <c r="A5893">
        <v>58000215</v>
      </c>
      <c r="B5893" t="s">
        <v>6147</v>
      </c>
      <c r="C5893" t="s">
        <v>8894</v>
      </c>
      <c r="D5893" t="s">
        <v>8894</v>
      </c>
      <c r="E5893" t="s">
        <v>6147</v>
      </c>
    </row>
    <row r="5894" spans="1:5" x14ac:dyDescent="0.25">
      <c r="A5894">
        <v>58000216</v>
      </c>
      <c r="B5894" t="s">
        <v>6148</v>
      </c>
      <c r="C5894" t="s">
        <v>8895</v>
      </c>
      <c r="D5894" t="s">
        <v>8895</v>
      </c>
      <c r="E5894" t="s">
        <v>6148</v>
      </c>
    </row>
    <row r="5895" spans="1:5" x14ac:dyDescent="0.25">
      <c r="A5895">
        <v>58000230</v>
      </c>
      <c r="B5895" t="s">
        <v>8896</v>
      </c>
      <c r="C5895" t="s">
        <v>8897</v>
      </c>
      <c r="D5895" t="s">
        <v>8897</v>
      </c>
      <c r="E5895" t="s">
        <v>8896</v>
      </c>
    </row>
    <row r="5896" spans="1:5" x14ac:dyDescent="0.25">
      <c r="A5896">
        <v>58000231</v>
      </c>
      <c r="B5896" t="s">
        <v>8898</v>
      </c>
      <c r="C5896" t="s">
        <v>8899</v>
      </c>
      <c r="D5896" t="s">
        <v>8899</v>
      </c>
      <c r="E5896" t="s">
        <v>8898</v>
      </c>
    </row>
    <row r="5897" spans="1:5" x14ac:dyDescent="0.25">
      <c r="A5897">
        <v>58000235</v>
      </c>
      <c r="B5897" t="s">
        <v>8900</v>
      </c>
      <c r="C5897" t="s">
        <v>8901</v>
      </c>
      <c r="D5897" t="s">
        <v>8901</v>
      </c>
      <c r="E5897" t="s">
        <v>8900</v>
      </c>
    </row>
    <row r="5898" spans="1:5" x14ac:dyDescent="0.25">
      <c r="A5898">
        <v>58000237</v>
      </c>
      <c r="B5898" t="s">
        <v>8902</v>
      </c>
      <c r="C5898" t="s">
        <v>8903</v>
      </c>
      <c r="D5898" t="s">
        <v>8903</v>
      </c>
      <c r="E5898" t="s">
        <v>8902</v>
      </c>
    </row>
    <row r="5899" spans="1:5" x14ac:dyDescent="0.25">
      <c r="A5899">
        <v>58000244</v>
      </c>
      <c r="B5899" t="s">
        <v>6190</v>
      </c>
      <c r="C5899" t="s">
        <v>8904</v>
      </c>
      <c r="D5899" t="s">
        <v>8904</v>
      </c>
      <c r="E5899" t="s">
        <v>6190</v>
      </c>
    </row>
    <row r="5900" spans="1:5" x14ac:dyDescent="0.25">
      <c r="A5900">
        <v>58000254</v>
      </c>
      <c r="B5900" t="s">
        <v>8905</v>
      </c>
      <c r="C5900" t="s">
        <v>8906</v>
      </c>
      <c r="D5900" t="s">
        <v>8906</v>
      </c>
      <c r="E5900" t="s">
        <v>8905</v>
      </c>
    </row>
    <row r="5901" spans="1:5" x14ac:dyDescent="0.25">
      <c r="A5901">
        <v>58000255</v>
      </c>
      <c r="B5901" t="s">
        <v>8905</v>
      </c>
      <c r="C5901" t="s">
        <v>8906</v>
      </c>
      <c r="D5901" t="s">
        <v>8906</v>
      </c>
      <c r="E5901" t="s">
        <v>8905</v>
      </c>
    </row>
    <row r="5902" spans="1:5" x14ac:dyDescent="0.25">
      <c r="A5902">
        <v>58000259</v>
      </c>
      <c r="B5902" t="s">
        <v>8907</v>
      </c>
      <c r="C5902" t="s">
        <v>8908</v>
      </c>
      <c r="D5902" t="s">
        <v>8908</v>
      </c>
      <c r="E5902" t="s">
        <v>8907</v>
      </c>
    </row>
    <row r="5903" spans="1:5" x14ac:dyDescent="0.25">
      <c r="A5903">
        <v>58000260</v>
      </c>
      <c r="B5903" t="s">
        <v>8907</v>
      </c>
      <c r="C5903" t="s">
        <v>8908</v>
      </c>
      <c r="D5903" t="s">
        <v>8908</v>
      </c>
      <c r="E5903" t="s">
        <v>8907</v>
      </c>
    </row>
    <row r="5904" spans="1:5" x14ac:dyDescent="0.25">
      <c r="A5904">
        <v>58000264</v>
      </c>
      <c r="B5904" t="s">
        <v>8909</v>
      </c>
      <c r="C5904" t="s">
        <v>8910</v>
      </c>
      <c r="D5904" t="s">
        <v>8910</v>
      </c>
      <c r="E5904" t="s">
        <v>8909</v>
      </c>
    </row>
    <row r="5905" spans="1:5" x14ac:dyDescent="0.25">
      <c r="A5905">
        <v>58000265</v>
      </c>
      <c r="B5905" t="s">
        <v>8909</v>
      </c>
      <c r="C5905" t="s">
        <v>8910</v>
      </c>
      <c r="D5905" t="s">
        <v>8910</v>
      </c>
      <c r="E5905" t="s">
        <v>8909</v>
      </c>
    </row>
    <row r="5906" spans="1:5" x14ac:dyDescent="0.25">
      <c r="A5906">
        <v>58000283</v>
      </c>
      <c r="B5906" t="s">
        <v>8911</v>
      </c>
      <c r="C5906" t="s">
        <v>8912</v>
      </c>
      <c r="D5906" t="s">
        <v>8912</v>
      </c>
      <c r="E5906" t="s">
        <v>8911</v>
      </c>
    </row>
    <row r="5907" spans="1:5" x14ac:dyDescent="0.25">
      <c r="A5907">
        <v>58000287</v>
      </c>
      <c r="B5907" t="s">
        <v>8913</v>
      </c>
      <c r="C5907" t="s">
        <v>8914</v>
      </c>
      <c r="D5907" t="s">
        <v>8914</v>
      </c>
      <c r="E5907" t="s">
        <v>8913</v>
      </c>
    </row>
    <row r="5908" spans="1:5" x14ac:dyDescent="0.25">
      <c r="A5908">
        <v>58000297</v>
      </c>
      <c r="B5908" t="s">
        <v>8915</v>
      </c>
      <c r="C5908" t="s">
        <v>8916</v>
      </c>
      <c r="D5908" t="s">
        <v>8916</v>
      </c>
      <c r="E5908" t="s">
        <v>8915</v>
      </c>
    </row>
    <row r="5909" spans="1:5" x14ac:dyDescent="0.25">
      <c r="A5909">
        <v>58000299</v>
      </c>
      <c r="B5909" t="s">
        <v>8917</v>
      </c>
      <c r="C5909" t="s">
        <v>8916</v>
      </c>
      <c r="D5909" t="s">
        <v>8916</v>
      </c>
      <c r="E5909" t="s">
        <v>8917</v>
      </c>
    </row>
    <row r="5910" spans="1:5" x14ac:dyDescent="0.25">
      <c r="A5910">
        <v>58000300</v>
      </c>
      <c r="B5910" t="s">
        <v>8918</v>
      </c>
      <c r="C5910" t="s">
        <v>8919</v>
      </c>
      <c r="D5910" t="s">
        <v>8919</v>
      </c>
      <c r="E5910" t="s">
        <v>8918</v>
      </c>
    </row>
    <row r="5911" spans="1:5" x14ac:dyDescent="0.25">
      <c r="A5911">
        <v>58000321</v>
      </c>
      <c r="B5911" t="s">
        <v>8920</v>
      </c>
      <c r="C5911" t="s">
        <v>8921</v>
      </c>
      <c r="D5911" t="s">
        <v>8921</v>
      </c>
      <c r="E5911" t="s">
        <v>8920</v>
      </c>
    </row>
    <row r="5912" spans="1:5" x14ac:dyDescent="0.25">
      <c r="A5912">
        <v>58000324</v>
      </c>
      <c r="B5912" t="s">
        <v>8922</v>
      </c>
      <c r="C5912" t="s">
        <v>8923</v>
      </c>
      <c r="D5912" t="s">
        <v>8923</v>
      </c>
      <c r="E5912" t="s">
        <v>8922</v>
      </c>
    </row>
    <row r="5913" spans="1:5" x14ac:dyDescent="0.25">
      <c r="A5913">
        <v>58000328</v>
      </c>
      <c r="B5913" t="s">
        <v>8924</v>
      </c>
      <c r="C5913" t="s">
        <v>8925</v>
      </c>
      <c r="D5913" t="s">
        <v>8925</v>
      </c>
      <c r="E5913" t="s">
        <v>8924</v>
      </c>
    </row>
    <row r="5914" spans="1:5" x14ac:dyDescent="0.25">
      <c r="A5914">
        <v>58000337</v>
      </c>
      <c r="B5914" t="s">
        <v>8926</v>
      </c>
      <c r="C5914" t="s">
        <v>8927</v>
      </c>
      <c r="D5914" t="s">
        <v>8927</v>
      </c>
      <c r="E5914" t="s">
        <v>8926</v>
      </c>
    </row>
    <row r="5915" spans="1:5" x14ac:dyDescent="0.25">
      <c r="A5915">
        <v>58000338</v>
      </c>
      <c r="B5915" t="s">
        <v>8928</v>
      </c>
      <c r="C5915" t="s">
        <v>8929</v>
      </c>
      <c r="D5915" t="s">
        <v>8929</v>
      </c>
      <c r="E5915" t="s">
        <v>8928</v>
      </c>
    </row>
    <row r="5916" spans="1:5" x14ac:dyDescent="0.25">
      <c r="A5916">
        <v>58000339</v>
      </c>
      <c r="B5916" t="s">
        <v>8930</v>
      </c>
      <c r="C5916" t="s">
        <v>8931</v>
      </c>
      <c r="D5916" t="s">
        <v>8931</v>
      </c>
      <c r="E5916" t="s">
        <v>8930</v>
      </c>
    </row>
    <row r="5917" spans="1:5" x14ac:dyDescent="0.25">
      <c r="A5917">
        <v>58000341</v>
      </c>
      <c r="B5917" t="s">
        <v>8932</v>
      </c>
      <c r="C5917" t="s">
        <v>8933</v>
      </c>
      <c r="D5917" t="s">
        <v>8933</v>
      </c>
      <c r="E5917" t="s">
        <v>8932</v>
      </c>
    </row>
    <row r="5918" spans="1:5" x14ac:dyDescent="0.25">
      <c r="A5918">
        <v>58000345</v>
      </c>
      <c r="B5918" t="s">
        <v>8934</v>
      </c>
      <c r="C5918" t="s">
        <v>8935</v>
      </c>
      <c r="D5918" t="s">
        <v>8935</v>
      </c>
      <c r="E5918" t="s">
        <v>8934</v>
      </c>
    </row>
    <row r="5919" spans="1:5" x14ac:dyDescent="0.25">
      <c r="A5919">
        <v>58000346</v>
      </c>
      <c r="B5919" t="s">
        <v>8934</v>
      </c>
      <c r="C5919" t="s">
        <v>8935</v>
      </c>
      <c r="D5919" t="s">
        <v>8935</v>
      </c>
      <c r="E5919" t="s">
        <v>8934</v>
      </c>
    </row>
    <row r="5920" spans="1:5" x14ac:dyDescent="0.25">
      <c r="A5920">
        <v>58000355</v>
      </c>
      <c r="B5920" t="s">
        <v>8936</v>
      </c>
      <c r="C5920" t="s">
        <v>8937</v>
      </c>
      <c r="D5920" t="s">
        <v>8937</v>
      </c>
      <c r="E5920" t="s">
        <v>8936</v>
      </c>
    </row>
    <row r="5921" spans="1:5" x14ac:dyDescent="0.25">
      <c r="A5921">
        <v>58000357</v>
      </c>
      <c r="B5921" t="s">
        <v>8936</v>
      </c>
      <c r="C5921" t="s">
        <v>8937</v>
      </c>
      <c r="D5921" t="s">
        <v>8937</v>
      </c>
      <c r="E5921" t="s">
        <v>8936</v>
      </c>
    </row>
    <row r="5922" spans="1:5" x14ac:dyDescent="0.25">
      <c r="A5922">
        <v>58000358</v>
      </c>
      <c r="B5922" t="s">
        <v>8936</v>
      </c>
      <c r="C5922" t="s">
        <v>8937</v>
      </c>
      <c r="D5922" t="s">
        <v>8937</v>
      </c>
      <c r="E5922" t="s">
        <v>8936</v>
      </c>
    </row>
    <row r="5923" spans="1:5" x14ac:dyDescent="0.25">
      <c r="A5923">
        <v>58000368</v>
      </c>
      <c r="B5923" t="s">
        <v>8938</v>
      </c>
      <c r="C5923" t="s">
        <v>8939</v>
      </c>
      <c r="D5923" t="s">
        <v>8939</v>
      </c>
      <c r="E5923" t="s">
        <v>8938</v>
      </c>
    </row>
    <row r="5924" spans="1:5" x14ac:dyDescent="0.25">
      <c r="A5924">
        <v>58000369</v>
      </c>
      <c r="B5924" t="s">
        <v>8938</v>
      </c>
      <c r="C5924" t="s">
        <v>8939</v>
      </c>
      <c r="D5924" t="s">
        <v>8939</v>
      </c>
      <c r="E5924" t="s">
        <v>8938</v>
      </c>
    </row>
    <row r="5925" spans="1:5" x14ac:dyDescent="0.25">
      <c r="A5925">
        <v>58000373</v>
      </c>
      <c r="B5925" t="s">
        <v>5562</v>
      </c>
      <c r="C5925" t="s">
        <v>8404</v>
      </c>
      <c r="D5925" t="s">
        <v>8404</v>
      </c>
      <c r="E5925" t="s">
        <v>5562</v>
      </c>
    </row>
    <row r="5926" spans="1:5" x14ac:dyDescent="0.25">
      <c r="A5926">
        <v>58000380</v>
      </c>
      <c r="B5926" t="s">
        <v>8940</v>
      </c>
      <c r="C5926" t="s">
        <v>8941</v>
      </c>
      <c r="D5926" t="s">
        <v>8941</v>
      </c>
      <c r="E5926" t="s">
        <v>8940</v>
      </c>
    </row>
    <row r="5927" spans="1:5" x14ac:dyDescent="0.25">
      <c r="A5927">
        <v>58000382</v>
      </c>
      <c r="B5927" t="s">
        <v>8942</v>
      </c>
      <c r="C5927" t="s">
        <v>8943</v>
      </c>
      <c r="D5927" t="s">
        <v>8943</v>
      </c>
      <c r="E5927" t="s">
        <v>8942</v>
      </c>
    </row>
    <row r="5928" spans="1:5" x14ac:dyDescent="0.25">
      <c r="A5928">
        <v>58000389</v>
      </c>
      <c r="B5928" t="s">
        <v>8944</v>
      </c>
      <c r="C5928" t="s">
        <v>8945</v>
      </c>
      <c r="D5928" t="s">
        <v>8945</v>
      </c>
      <c r="E5928" t="s">
        <v>8944</v>
      </c>
    </row>
    <row r="5929" spans="1:5" x14ac:dyDescent="0.25">
      <c r="A5929">
        <v>58000390</v>
      </c>
      <c r="B5929" t="s">
        <v>8946</v>
      </c>
      <c r="C5929" t="s">
        <v>8947</v>
      </c>
      <c r="D5929" t="s">
        <v>8947</v>
      </c>
      <c r="E5929" t="s">
        <v>8946</v>
      </c>
    </row>
    <row r="5930" spans="1:5" x14ac:dyDescent="0.25">
      <c r="A5930">
        <v>58000393</v>
      </c>
      <c r="B5930" t="s">
        <v>8948</v>
      </c>
      <c r="C5930" t="s">
        <v>8949</v>
      </c>
      <c r="D5930" t="s">
        <v>8949</v>
      </c>
      <c r="E5930" t="s">
        <v>8948</v>
      </c>
    </row>
    <row r="5931" spans="1:5" x14ac:dyDescent="0.25">
      <c r="A5931">
        <v>58000396</v>
      </c>
      <c r="B5931" t="s">
        <v>8950</v>
      </c>
      <c r="C5931" t="s">
        <v>8951</v>
      </c>
      <c r="D5931" t="s">
        <v>8951</v>
      </c>
      <c r="E5931" t="s">
        <v>8950</v>
      </c>
    </row>
    <row r="5932" spans="1:5" x14ac:dyDescent="0.25">
      <c r="A5932">
        <v>58000397</v>
      </c>
      <c r="B5932" t="s">
        <v>8952</v>
      </c>
      <c r="C5932" t="s">
        <v>8953</v>
      </c>
      <c r="D5932" t="s">
        <v>8953</v>
      </c>
      <c r="E5932" t="s">
        <v>8952</v>
      </c>
    </row>
    <row r="5933" spans="1:5" x14ac:dyDescent="0.25">
      <c r="A5933">
        <v>58000399</v>
      </c>
      <c r="B5933" t="s">
        <v>8954</v>
      </c>
      <c r="C5933" t="s">
        <v>8955</v>
      </c>
      <c r="D5933" t="s">
        <v>8955</v>
      </c>
      <c r="E5933" t="s">
        <v>8954</v>
      </c>
    </row>
    <row r="5934" spans="1:5" x14ac:dyDescent="0.25">
      <c r="A5934">
        <v>58000400</v>
      </c>
      <c r="B5934" t="s">
        <v>8956</v>
      </c>
      <c r="C5934" t="s">
        <v>8957</v>
      </c>
      <c r="D5934" t="s">
        <v>8957</v>
      </c>
      <c r="E5934" t="s">
        <v>8956</v>
      </c>
    </row>
    <row r="5935" spans="1:5" x14ac:dyDescent="0.25">
      <c r="A5935">
        <v>58000401</v>
      </c>
      <c r="B5935" t="s">
        <v>8958</v>
      </c>
      <c r="C5935" t="s">
        <v>8959</v>
      </c>
      <c r="D5935" t="s">
        <v>8959</v>
      </c>
      <c r="E5935" t="s">
        <v>8958</v>
      </c>
    </row>
    <row r="5936" spans="1:5" x14ac:dyDescent="0.25">
      <c r="A5936">
        <v>58000403</v>
      </c>
      <c r="B5936" t="s">
        <v>8960</v>
      </c>
      <c r="C5936" t="s">
        <v>8961</v>
      </c>
      <c r="D5936" t="s">
        <v>8961</v>
      </c>
      <c r="E5936" t="s">
        <v>8960</v>
      </c>
    </row>
    <row r="5937" spans="1:5" x14ac:dyDescent="0.25">
      <c r="A5937">
        <v>58000405</v>
      </c>
      <c r="B5937" t="s">
        <v>8962</v>
      </c>
      <c r="C5937" t="s">
        <v>8963</v>
      </c>
      <c r="D5937" t="s">
        <v>8963</v>
      </c>
      <c r="E5937" t="s">
        <v>8962</v>
      </c>
    </row>
    <row r="5938" spans="1:5" x14ac:dyDescent="0.25">
      <c r="A5938">
        <v>58000406</v>
      </c>
      <c r="B5938" t="s">
        <v>6168</v>
      </c>
      <c r="C5938" t="s">
        <v>8752</v>
      </c>
      <c r="D5938" t="s">
        <v>8752</v>
      </c>
      <c r="E5938" t="s">
        <v>6168</v>
      </c>
    </row>
    <row r="5939" spans="1:5" x14ac:dyDescent="0.25">
      <c r="A5939">
        <v>58000407</v>
      </c>
      <c r="B5939" t="s">
        <v>8964</v>
      </c>
      <c r="C5939" t="s">
        <v>8965</v>
      </c>
      <c r="D5939" t="s">
        <v>8965</v>
      </c>
      <c r="E5939" t="s">
        <v>8964</v>
      </c>
    </row>
    <row r="5940" spans="1:5" x14ac:dyDescent="0.25">
      <c r="A5940">
        <v>58000410</v>
      </c>
      <c r="B5940" t="s">
        <v>8966</v>
      </c>
      <c r="C5940" t="s">
        <v>8967</v>
      </c>
      <c r="D5940" t="s">
        <v>8967</v>
      </c>
      <c r="E5940" t="s">
        <v>8966</v>
      </c>
    </row>
    <row r="5941" spans="1:5" x14ac:dyDescent="0.25">
      <c r="A5941">
        <v>58000411</v>
      </c>
      <c r="B5941" t="s">
        <v>8968</v>
      </c>
      <c r="C5941" t="s">
        <v>8969</v>
      </c>
      <c r="D5941" t="s">
        <v>8969</v>
      </c>
      <c r="E5941" t="s">
        <v>8968</v>
      </c>
    </row>
    <row r="5942" spans="1:5" x14ac:dyDescent="0.25">
      <c r="A5942">
        <v>58000413</v>
      </c>
      <c r="B5942" t="s">
        <v>8970</v>
      </c>
      <c r="C5942" t="s">
        <v>8971</v>
      </c>
      <c r="D5942" t="s">
        <v>8971</v>
      </c>
      <c r="E5942" t="s">
        <v>8970</v>
      </c>
    </row>
    <row r="5943" spans="1:5" x14ac:dyDescent="0.25">
      <c r="A5943">
        <v>58000414</v>
      </c>
      <c r="B5943" t="s">
        <v>8972</v>
      </c>
      <c r="C5943" t="s">
        <v>8971</v>
      </c>
      <c r="D5943" t="s">
        <v>8971</v>
      </c>
      <c r="E5943" t="s">
        <v>8972</v>
      </c>
    </row>
    <row r="5944" spans="1:5" x14ac:dyDescent="0.25">
      <c r="A5944">
        <v>58000447</v>
      </c>
      <c r="B5944" t="s">
        <v>6098</v>
      </c>
      <c r="C5944" t="s">
        <v>8780</v>
      </c>
      <c r="D5944" t="s">
        <v>8780</v>
      </c>
      <c r="E5944" t="s">
        <v>6098</v>
      </c>
    </row>
    <row r="5945" spans="1:5" x14ac:dyDescent="0.25">
      <c r="A5945">
        <v>58000448</v>
      </c>
      <c r="B5945" t="s">
        <v>8973</v>
      </c>
      <c r="C5945" t="s">
        <v>8790</v>
      </c>
      <c r="D5945" t="s">
        <v>8790</v>
      </c>
      <c r="E5945" t="s">
        <v>8973</v>
      </c>
    </row>
    <row r="5946" spans="1:5" x14ac:dyDescent="0.25">
      <c r="A5946">
        <v>58000449</v>
      </c>
      <c r="B5946" t="s">
        <v>8974</v>
      </c>
      <c r="C5946" t="s">
        <v>8801</v>
      </c>
      <c r="D5946" t="s">
        <v>8801</v>
      </c>
      <c r="E5946" t="s">
        <v>8974</v>
      </c>
    </row>
    <row r="5947" spans="1:5" x14ac:dyDescent="0.25">
      <c r="A5947">
        <v>58000450</v>
      </c>
      <c r="B5947" t="s">
        <v>6177</v>
      </c>
      <c r="C5947" t="s">
        <v>8975</v>
      </c>
      <c r="D5947" t="s">
        <v>8975</v>
      </c>
      <c r="E5947" t="s">
        <v>6177</v>
      </c>
    </row>
    <row r="5948" spans="1:5" x14ac:dyDescent="0.25">
      <c r="A5948">
        <v>58000451</v>
      </c>
      <c r="B5948" t="s">
        <v>6272</v>
      </c>
      <c r="C5948" t="s">
        <v>8976</v>
      </c>
      <c r="D5948" t="s">
        <v>8976</v>
      </c>
      <c r="E5948" t="s">
        <v>6272</v>
      </c>
    </row>
    <row r="5949" spans="1:5" x14ac:dyDescent="0.25">
      <c r="A5949">
        <v>58000452</v>
      </c>
      <c r="B5949" t="s">
        <v>6274</v>
      </c>
      <c r="C5949" t="s">
        <v>8977</v>
      </c>
      <c r="D5949" t="s">
        <v>8977</v>
      </c>
      <c r="E5949" t="s">
        <v>6274</v>
      </c>
    </row>
    <row r="5950" spans="1:5" x14ac:dyDescent="0.25">
      <c r="A5950">
        <v>58000453</v>
      </c>
      <c r="B5950" t="s">
        <v>8978</v>
      </c>
      <c r="C5950" t="s">
        <v>8979</v>
      </c>
      <c r="D5950" t="s">
        <v>8979</v>
      </c>
      <c r="E5950" t="s">
        <v>8978</v>
      </c>
    </row>
    <row r="5951" spans="1:5" x14ac:dyDescent="0.25">
      <c r="A5951">
        <v>58000455</v>
      </c>
      <c r="B5951" t="s">
        <v>8980</v>
      </c>
      <c r="C5951" t="s">
        <v>8981</v>
      </c>
      <c r="D5951" t="s">
        <v>8981</v>
      </c>
      <c r="E5951" t="s">
        <v>8980</v>
      </c>
    </row>
    <row r="5952" spans="1:5" x14ac:dyDescent="0.25">
      <c r="A5952">
        <v>58000456</v>
      </c>
      <c r="B5952" t="s">
        <v>8982</v>
      </c>
      <c r="C5952" t="s">
        <v>8983</v>
      </c>
      <c r="D5952" t="s">
        <v>8983</v>
      </c>
      <c r="E5952" t="s">
        <v>8982</v>
      </c>
    </row>
    <row r="5953" spans="1:5" x14ac:dyDescent="0.25">
      <c r="A5953">
        <v>58000457</v>
      </c>
      <c r="B5953" t="s">
        <v>8984</v>
      </c>
      <c r="C5953" t="s">
        <v>8985</v>
      </c>
      <c r="D5953" t="s">
        <v>8985</v>
      </c>
      <c r="E5953" t="s">
        <v>8984</v>
      </c>
    </row>
    <row r="5954" spans="1:5" x14ac:dyDescent="0.25">
      <c r="A5954">
        <v>58000458</v>
      </c>
      <c r="B5954" t="s">
        <v>8986</v>
      </c>
      <c r="C5954" t="s">
        <v>8987</v>
      </c>
      <c r="D5954" t="s">
        <v>8987</v>
      </c>
      <c r="E5954" t="s">
        <v>8986</v>
      </c>
    </row>
    <row r="5955" spans="1:5" x14ac:dyDescent="0.25">
      <c r="A5955">
        <v>58000459</v>
      </c>
      <c r="B5955" t="s">
        <v>8942</v>
      </c>
      <c r="C5955" t="s">
        <v>8988</v>
      </c>
      <c r="D5955" t="s">
        <v>8988</v>
      </c>
      <c r="E5955" t="s">
        <v>8942</v>
      </c>
    </row>
    <row r="5956" spans="1:5" x14ac:dyDescent="0.25">
      <c r="A5956">
        <v>58000460</v>
      </c>
      <c r="B5956" t="s">
        <v>8942</v>
      </c>
      <c r="C5956" t="s">
        <v>8988</v>
      </c>
      <c r="D5956" t="s">
        <v>8988</v>
      </c>
      <c r="E5956" t="s">
        <v>8942</v>
      </c>
    </row>
    <row r="5957" spans="1:5" x14ac:dyDescent="0.25">
      <c r="A5957">
        <v>58000461</v>
      </c>
      <c r="B5957" t="s">
        <v>8942</v>
      </c>
      <c r="C5957" t="s">
        <v>8988</v>
      </c>
      <c r="D5957" t="s">
        <v>8988</v>
      </c>
      <c r="E5957" t="s">
        <v>8942</v>
      </c>
    </row>
    <row r="5958" spans="1:5" x14ac:dyDescent="0.25">
      <c r="A5958">
        <v>58000462</v>
      </c>
      <c r="B5958" t="s">
        <v>8942</v>
      </c>
      <c r="C5958" t="s">
        <v>8988</v>
      </c>
      <c r="D5958" t="s">
        <v>8988</v>
      </c>
      <c r="E5958" t="s">
        <v>8942</v>
      </c>
    </row>
    <row r="5959" spans="1:5" x14ac:dyDescent="0.25">
      <c r="A5959">
        <v>58000463</v>
      </c>
      <c r="B5959" t="s">
        <v>8989</v>
      </c>
      <c r="C5959" t="s">
        <v>8990</v>
      </c>
      <c r="D5959" t="s">
        <v>8990</v>
      </c>
      <c r="E5959" t="s">
        <v>8989</v>
      </c>
    </row>
    <row r="5960" spans="1:5" x14ac:dyDescent="0.25">
      <c r="A5960">
        <v>58000465</v>
      </c>
      <c r="B5960" t="s">
        <v>8991</v>
      </c>
      <c r="C5960" t="s">
        <v>8992</v>
      </c>
      <c r="D5960" t="s">
        <v>8992</v>
      </c>
      <c r="E5960" t="s">
        <v>8991</v>
      </c>
    </row>
    <row r="5961" spans="1:5" x14ac:dyDescent="0.25">
      <c r="A5961">
        <v>58000466</v>
      </c>
      <c r="B5961" t="s">
        <v>8993</v>
      </c>
      <c r="C5961" t="s">
        <v>8994</v>
      </c>
      <c r="D5961" t="s">
        <v>8994</v>
      </c>
      <c r="E5961" t="s">
        <v>8993</v>
      </c>
    </row>
    <row r="5962" spans="1:5" x14ac:dyDescent="0.25">
      <c r="A5962">
        <v>58000467</v>
      </c>
      <c r="B5962" t="s">
        <v>6169</v>
      </c>
      <c r="C5962" t="s">
        <v>8995</v>
      </c>
      <c r="D5962" t="s">
        <v>8995</v>
      </c>
      <c r="E5962" t="s">
        <v>6169</v>
      </c>
    </row>
    <row r="5963" spans="1:5" x14ac:dyDescent="0.25">
      <c r="A5963">
        <v>58000468</v>
      </c>
      <c r="B5963" t="s">
        <v>6171</v>
      </c>
      <c r="C5963" t="s">
        <v>6172</v>
      </c>
      <c r="D5963" t="s">
        <v>6172</v>
      </c>
      <c r="E5963" t="s">
        <v>6171</v>
      </c>
    </row>
    <row r="5964" spans="1:5" x14ac:dyDescent="0.25">
      <c r="A5964">
        <v>58000469</v>
      </c>
      <c r="B5964" t="s">
        <v>8996</v>
      </c>
      <c r="C5964" t="s">
        <v>8997</v>
      </c>
      <c r="D5964" t="s">
        <v>8997</v>
      </c>
      <c r="E5964" t="s">
        <v>8996</v>
      </c>
    </row>
    <row r="5965" spans="1:5" x14ac:dyDescent="0.25">
      <c r="A5965">
        <v>58000470</v>
      </c>
      <c r="B5965" t="s">
        <v>8998</v>
      </c>
      <c r="C5965" t="s">
        <v>8999</v>
      </c>
      <c r="D5965" t="s">
        <v>8999</v>
      </c>
      <c r="E5965" t="s">
        <v>8998</v>
      </c>
    </row>
    <row r="5966" spans="1:5" x14ac:dyDescent="0.25">
      <c r="A5966">
        <v>58000471</v>
      </c>
      <c r="B5966" t="s">
        <v>6175</v>
      </c>
      <c r="C5966" t="s">
        <v>6175</v>
      </c>
      <c r="D5966" t="s">
        <v>6175</v>
      </c>
      <c r="E5966" t="s">
        <v>6175</v>
      </c>
    </row>
    <row r="5967" spans="1:5" x14ac:dyDescent="0.25">
      <c r="A5967">
        <v>58000474</v>
      </c>
      <c r="B5967" t="s">
        <v>6180</v>
      </c>
      <c r="C5967" t="s">
        <v>9000</v>
      </c>
      <c r="D5967" t="s">
        <v>9000</v>
      </c>
      <c r="E5967" t="s">
        <v>6180</v>
      </c>
    </row>
    <row r="5968" spans="1:5" x14ac:dyDescent="0.25">
      <c r="A5968">
        <v>58000475</v>
      </c>
      <c r="B5968" t="s">
        <v>6153</v>
      </c>
      <c r="C5968" t="s">
        <v>6153</v>
      </c>
      <c r="D5968" t="s">
        <v>6153</v>
      </c>
      <c r="E5968" t="s">
        <v>6153</v>
      </c>
    </row>
    <row r="5969" spans="1:5" x14ac:dyDescent="0.25">
      <c r="A5969">
        <v>58000476</v>
      </c>
      <c r="B5969" t="s">
        <v>9001</v>
      </c>
      <c r="C5969" t="s">
        <v>9001</v>
      </c>
      <c r="D5969" t="s">
        <v>9001</v>
      </c>
      <c r="E5969" t="s">
        <v>9001</v>
      </c>
    </row>
    <row r="5970" spans="1:5" x14ac:dyDescent="0.25">
      <c r="A5970">
        <v>58000477</v>
      </c>
      <c r="B5970" t="s">
        <v>9002</v>
      </c>
      <c r="C5970" t="s">
        <v>9003</v>
      </c>
      <c r="D5970" t="s">
        <v>9003</v>
      </c>
      <c r="E5970" t="s">
        <v>9002</v>
      </c>
    </row>
    <row r="5971" spans="1:5" x14ac:dyDescent="0.25">
      <c r="A5971">
        <v>58000485</v>
      </c>
      <c r="B5971" t="s">
        <v>9004</v>
      </c>
      <c r="C5971" t="s">
        <v>9004</v>
      </c>
      <c r="D5971" t="s">
        <v>9004</v>
      </c>
      <c r="E5971" t="s">
        <v>9004</v>
      </c>
    </row>
    <row r="5972" spans="1:5" x14ac:dyDescent="0.25">
      <c r="A5972">
        <v>58000486</v>
      </c>
      <c r="B5972" t="s">
        <v>1143</v>
      </c>
      <c r="C5972" t="s">
        <v>9005</v>
      </c>
      <c r="D5972" t="s">
        <v>9005</v>
      </c>
      <c r="E5972" t="s">
        <v>1143</v>
      </c>
    </row>
    <row r="5973" spans="1:5" x14ac:dyDescent="0.25">
      <c r="A5973">
        <v>58000487</v>
      </c>
      <c r="B5973" t="s">
        <v>6339</v>
      </c>
      <c r="C5973" t="s">
        <v>9006</v>
      </c>
      <c r="D5973" t="s">
        <v>9006</v>
      </c>
      <c r="E5973" t="s">
        <v>6339</v>
      </c>
    </row>
    <row r="5974" spans="1:5" x14ac:dyDescent="0.25">
      <c r="A5974">
        <v>58000488</v>
      </c>
      <c r="B5974" t="s">
        <v>9007</v>
      </c>
      <c r="C5974" t="s">
        <v>9008</v>
      </c>
      <c r="D5974" t="s">
        <v>9008</v>
      </c>
      <c r="E5974" t="s">
        <v>9007</v>
      </c>
    </row>
    <row r="5975" spans="1:5" x14ac:dyDescent="0.25">
      <c r="A5975">
        <v>58000489</v>
      </c>
      <c r="B5975" t="s">
        <v>9007</v>
      </c>
      <c r="C5975" t="s">
        <v>9008</v>
      </c>
      <c r="D5975" t="s">
        <v>9008</v>
      </c>
      <c r="E5975" t="s">
        <v>9007</v>
      </c>
    </row>
    <row r="5976" spans="1:5" x14ac:dyDescent="0.25">
      <c r="A5976">
        <v>58000490</v>
      </c>
      <c r="B5976" t="s">
        <v>9009</v>
      </c>
      <c r="C5976" t="s">
        <v>9010</v>
      </c>
      <c r="D5976" t="s">
        <v>9010</v>
      </c>
      <c r="E5976" t="s">
        <v>9009</v>
      </c>
    </row>
    <row r="5977" spans="1:5" x14ac:dyDescent="0.25">
      <c r="A5977">
        <v>58000491</v>
      </c>
      <c r="B5977" t="s">
        <v>9009</v>
      </c>
      <c r="C5977" t="s">
        <v>9010</v>
      </c>
      <c r="D5977" t="s">
        <v>9010</v>
      </c>
      <c r="E5977" t="s">
        <v>9009</v>
      </c>
    </row>
    <row r="5978" spans="1:5" x14ac:dyDescent="0.25">
      <c r="A5978">
        <v>58000492</v>
      </c>
      <c r="B5978" t="s">
        <v>9011</v>
      </c>
      <c r="C5978" t="s">
        <v>9012</v>
      </c>
      <c r="D5978" t="s">
        <v>9012</v>
      </c>
      <c r="E5978" t="s">
        <v>9011</v>
      </c>
    </row>
    <row r="5979" spans="1:5" x14ac:dyDescent="0.25">
      <c r="A5979">
        <v>58000493</v>
      </c>
      <c r="B5979" t="s">
        <v>9011</v>
      </c>
      <c r="C5979" t="s">
        <v>9012</v>
      </c>
      <c r="D5979" t="s">
        <v>9012</v>
      </c>
      <c r="E5979" t="s">
        <v>9011</v>
      </c>
    </row>
    <row r="5980" spans="1:5" x14ac:dyDescent="0.25">
      <c r="A5980">
        <v>58000494</v>
      </c>
      <c r="B5980" t="s">
        <v>9013</v>
      </c>
      <c r="C5980" t="s">
        <v>9014</v>
      </c>
      <c r="D5980" t="s">
        <v>9014</v>
      </c>
      <c r="E5980" t="s">
        <v>9013</v>
      </c>
    </row>
    <row r="5981" spans="1:5" x14ac:dyDescent="0.25">
      <c r="A5981">
        <v>58000495</v>
      </c>
      <c r="B5981" t="s">
        <v>9013</v>
      </c>
      <c r="C5981" t="s">
        <v>9014</v>
      </c>
      <c r="D5981" t="s">
        <v>9014</v>
      </c>
      <c r="E5981" t="s">
        <v>9013</v>
      </c>
    </row>
    <row r="5982" spans="1:5" x14ac:dyDescent="0.25">
      <c r="A5982">
        <v>58000496</v>
      </c>
      <c r="B5982" t="s">
        <v>9015</v>
      </c>
      <c r="C5982" t="s">
        <v>9016</v>
      </c>
      <c r="D5982" t="s">
        <v>9016</v>
      </c>
      <c r="E5982" t="s">
        <v>9015</v>
      </c>
    </row>
    <row r="5983" spans="1:5" x14ac:dyDescent="0.25">
      <c r="A5983">
        <v>58000497</v>
      </c>
      <c r="B5983" t="s">
        <v>9015</v>
      </c>
      <c r="C5983" t="s">
        <v>9016</v>
      </c>
      <c r="D5983" t="s">
        <v>9016</v>
      </c>
      <c r="E5983" t="s">
        <v>9015</v>
      </c>
    </row>
    <row r="5984" spans="1:5" x14ac:dyDescent="0.25">
      <c r="A5984">
        <v>58000498</v>
      </c>
      <c r="B5984" t="s">
        <v>9017</v>
      </c>
      <c r="C5984" t="s">
        <v>9018</v>
      </c>
      <c r="D5984" t="s">
        <v>9018</v>
      </c>
      <c r="E5984" t="s">
        <v>9017</v>
      </c>
    </row>
    <row r="5985" spans="1:5" x14ac:dyDescent="0.25">
      <c r="A5985">
        <v>58000499</v>
      </c>
      <c r="B5985" t="s">
        <v>6294</v>
      </c>
      <c r="C5985" t="s">
        <v>9019</v>
      </c>
      <c r="D5985" t="s">
        <v>9019</v>
      </c>
      <c r="E5985" t="s">
        <v>6294</v>
      </c>
    </row>
    <row r="5986" spans="1:5" x14ac:dyDescent="0.25">
      <c r="A5986">
        <v>58000501</v>
      </c>
      <c r="B5986" t="s">
        <v>9020</v>
      </c>
      <c r="C5986" t="s">
        <v>9021</v>
      </c>
      <c r="D5986" t="s">
        <v>9021</v>
      </c>
      <c r="E5986" t="s">
        <v>9020</v>
      </c>
    </row>
    <row r="5987" spans="1:5" x14ac:dyDescent="0.25">
      <c r="A5987">
        <v>58000502</v>
      </c>
      <c r="B5987" t="s">
        <v>9022</v>
      </c>
      <c r="C5987" t="s">
        <v>9023</v>
      </c>
      <c r="D5987" t="s">
        <v>9023</v>
      </c>
      <c r="E5987" t="s">
        <v>9022</v>
      </c>
    </row>
    <row r="5988" spans="1:5" x14ac:dyDescent="0.25">
      <c r="A5988">
        <v>58000503</v>
      </c>
      <c r="B5988" t="s">
        <v>9024</v>
      </c>
      <c r="C5988" t="s">
        <v>9025</v>
      </c>
      <c r="D5988" t="s">
        <v>9025</v>
      </c>
      <c r="E5988" t="s">
        <v>9024</v>
      </c>
    </row>
    <row r="5989" spans="1:5" x14ac:dyDescent="0.25">
      <c r="A5989">
        <v>58000504</v>
      </c>
      <c r="B5989" t="s">
        <v>9026</v>
      </c>
      <c r="C5989" t="s">
        <v>9027</v>
      </c>
      <c r="D5989" t="s">
        <v>9027</v>
      </c>
      <c r="E5989" t="s">
        <v>9026</v>
      </c>
    </row>
    <row r="5990" spans="1:5" x14ac:dyDescent="0.25">
      <c r="A5990">
        <v>58000505</v>
      </c>
      <c r="B5990" t="s">
        <v>9028</v>
      </c>
      <c r="C5990" t="s">
        <v>9029</v>
      </c>
      <c r="D5990" t="s">
        <v>9029</v>
      </c>
      <c r="E5990" t="s">
        <v>9028</v>
      </c>
    </row>
    <row r="5991" spans="1:5" x14ac:dyDescent="0.25">
      <c r="A5991">
        <v>58000506</v>
      </c>
      <c r="B5991" t="s">
        <v>9030</v>
      </c>
      <c r="C5991" t="s">
        <v>9031</v>
      </c>
      <c r="D5991" t="s">
        <v>9031</v>
      </c>
      <c r="E5991" t="s">
        <v>9030</v>
      </c>
    </row>
    <row r="5992" spans="1:5" x14ac:dyDescent="0.25">
      <c r="A5992">
        <v>58000507</v>
      </c>
      <c r="B5992" t="s">
        <v>9032</v>
      </c>
      <c r="C5992" t="s">
        <v>9033</v>
      </c>
      <c r="D5992" t="s">
        <v>9033</v>
      </c>
      <c r="E5992" t="s">
        <v>9032</v>
      </c>
    </row>
    <row r="5993" spans="1:5" x14ac:dyDescent="0.25">
      <c r="A5993">
        <v>58000509</v>
      </c>
      <c r="B5993" t="s">
        <v>9034</v>
      </c>
      <c r="C5993" t="s">
        <v>9035</v>
      </c>
      <c r="D5993" t="s">
        <v>9035</v>
      </c>
      <c r="E5993" t="s">
        <v>9034</v>
      </c>
    </row>
    <row r="5994" spans="1:5" x14ac:dyDescent="0.25">
      <c r="A5994">
        <v>58000510</v>
      </c>
      <c r="B5994" t="s">
        <v>9036</v>
      </c>
      <c r="C5994" t="s">
        <v>9037</v>
      </c>
      <c r="D5994" t="s">
        <v>9037</v>
      </c>
      <c r="E5994" t="s">
        <v>9036</v>
      </c>
    </row>
    <row r="5995" spans="1:5" x14ac:dyDescent="0.25">
      <c r="A5995">
        <v>58000511</v>
      </c>
      <c r="B5995" t="s">
        <v>9038</v>
      </c>
      <c r="C5995" t="s">
        <v>9039</v>
      </c>
      <c r="D5995" t="s">
        <v>9039</v>
      </c>
      <c r="E5995" t="s">
        <v>9038</v>
      </c>
    </row>
    <row r="5996" spans="1:5" x14ac:dyDescent="0.25">
      <c r="A5996">
        <v>58000513</v>
      </c>
      <c r="B5996" t="s">
        <v>9040</v>
      </c>
      <c r="C5996" t="s">
        <v>9041</v>
      </c>
      <c r="D5996" t="s">
        <v>9041</v>
      </c>
      <c r="E5996" t="s">
        <v>9040</v>
      </c>
    </row>
    <row r="5997" spans="1:5" x14ac:dyDescent="0.25">
      <c r="A5997">
        <v>58000514</v>
      </c>
      <c r="B5997" t="s">
        <v>9042</v>
      </c>
      <c r="C5997" t="s">
        <v>9043</v>
      </c>
      <c r="D5997" t="s">
        <v>9043</v>
      </c>
      <c r="E5997" t="s">
        <v>9042</v>
      </c>
    </row>
    <row r="5998" spans="1:5" x14ac:dyDescent="0.25">
      <c r="A5998">
        <v>58000516</v>
      </c>
      <c r="B5998" t="s">
        <v>9044</v>
      </c>
      <c r="C5998" t="s">
        <v>9045</v>
      </c>
      <c r="D5998" t="s">
        <v>9045</v>
      </c>
      <c r="E5998" t="s">
        <v>9044</v>
      </c>
    </row>
    <row r="5999" spans="1:5" x14ac:dyDescent="0.25">
      <c r="A5999">
        <v>58000517</v>
      </c>
      <c r="B5999" t="s">
        <v>9046</v>
      </c>
      <c r="C5999" t="s">
        <v>9047</v>
      </c>
      <c r="D5999" t="s">
        <v>9047</v>
      </c>
      <c r="E5999" t="s">
        <v>9046</v>
      </c>
    </row>
    <row r="6000" spans="1:5" x14ac:dyDescent="0.25">
      <c r="A6000">
        <v>58000518</v>
      </c>
      <c r="B6000" t="s">
        <v>9048</v>
      </c>
      <c r="C6000" t="s">
        <v>9049</v>
      </c>
      <c r="D6000" t="s">
        <v>9049</v>
      </c>
      <c r="E6000" t="s">
        <v>9048</v>
      </c>
    </row>
    <row r="6001" spans="1:5" x14ac:dyDescent="0.25">
      <c r="A6001">
        <v>58000519</v>
      </c>
      <c r="B6001" t="s">
        <v>9050</v>
      </c>
      <c r="C6001" t="s">
        <v>9051</v>
      </c>
      <c r="D6001" t="s">
        <v>9051</v>
      </c>
      <c r="E6001" t="s">
        <v>9050</v>
      </c>
    </row>
    <row r="6002" spans="1:5" x14ac:dyDescent="0.25">
      <c r="A6002">
        <v>58000520</v>
      </c>
      <c r="B6002" t="s">
        <v>9052</v>
      </c>
      <c r="C6002" t="s">
        <v>9053</v>
      </c>
      <c r="D6002" t="s">
        <v>9053</v>
      </c>
      <c r="E6002" t="s">
        <v>9052</v>
      </c>
    </row>
    <row r="6003" spans="1:5" x14ac:dyDescent="0.25">
      <c r="A6003">
        <v>58000521</v>
      </c>
      <c r="B6003" t="s">
        <v>9054</v>
      </c>
      <c r="C6003" t="s">
        <v>9055</v>
      </c>
      <c r="D6003" t="s">
        <v>9055</v>
      </c>
      <c r="E6003" t="s">
        <v>9054</v>
      </c>
    </row>
    <row r="6004" spans="1:5" x14ac:dyDescent="0.25">
      <c r="A6004">
        <v>58000523</v>
      </c>
      <c r="B6004" t="s">
        <v>9056</v>
      </c>
      <c r="C6004" t="s">
        <v>9057</v>
      </c>
      <c r="D6004" t="s">
        <v>9057</v>
      </c>
      <c r="E6004" t="s">
        <v>9056</v>
      </c>
    </row>
    <row r="6005" spans="1:5" x14ac:dyDescent="0.25">
      <c r="A6005">
        <v>58000524</v>
      </c>
      <c r="B6005" t="s">
        <v>9058</v>
      </c>
      <c r="C6005" t="s">
        <v>9059</v>
      </c>
      <c r="D6005" t="s">
        <v>9059</v>
      </c>
      <c r="E6005" t="s">
        <v>9058</v>
      </c>
    </row>
    <row r="6006" spans="1:5" x14ac:dyDescent="0.25">
      <c r="A6006">
        <v>58000525</v>
      </c>
      <c r="B6006" t="s">
        <v>9060</v>
      </c>
      <c r="C6006" t="s">
        <v>9061</v>
      </c>
      <c r="D6006" t="s">
        <v>9061</v>
      </c>
      <c r="E6006" t="s">
        <v>9060</v>
      </c>
    </row>
    <row r="6007" spans="1:5" x14ac:dyDescent="0.25">
      <c r="A6007">
        <v>58000526</v>
      </c>
      <c r="B6007" t="s">
        <v>9062</v>
      </c>
      <c r="C6007" t="s">
        <v>9063</v>
      </c>
      <c r="D6007" t="s">
        <v>9063</v>
      </c>
      <c r="E6007" t="s">
        <v>9062</v>
      </c>
    </row>
    <row r="6008" spans="1:5" x14ac:dyDescent="0.25">
      <c r="A6008">
        <v>58000527</v>
      </c>
      <c r="B6008" t="s">
        <v>7038</v>
      </c>
      <c r="C6008" t="s">
        <v>9064</v>
      </c>
      <c r="D6008" t="s">
        <v>9064</v>
      </c>
      <c r="E6008" t="s">
        <v>7038</v>
      </c>
    </row>
    <row r="6009" spans="1:5" x14ac:dyDescent="0.25">
      <c r="A6009">
        <v>58000528</v>
      </c>
      <c r="B6009" t="s">
        <v>9065</v>
      </c>
      <c r="C6009" t="s">
        <v>9066</v>
      </c>
      <c r="D6009" t="s">
        <v>9066</v>
      </c>
      <c r="E6009" t="s">
        <v>9065</v>
      </c>
    </row>
    <row r="6010" spans="1:5" x14ac:dyDescent="0.25">
      <c r="A6010">
        <v>58000529</v>
      </c>
      <c r="B6010" t="s">
        <v>9067</v>
      </c>
      <c r="C6010" t="s">
        <v>9068</v>
      </c>
      <c r="D6010" t="s">
        <v>9068</v>
      </c>
      <c r="E6010" t="s">
        <v>9067</v>
      </c>
    </row>
    <row r="6011" spans="1:5" x14ac:dyDescent="0.25">
      <c r="A6011">
        <v>58000530</v>
      </c>
      <c r="B6011" t="s">
        <v>9069</v>
      </c>
      <c r="C6011" t="s">
        <v>9070</v>
      </c>
      <c r="D6011" t="s">
        <v>9070</v>
      </c>
      <c r="E6011" t="s">
        <v>9069</v>
      </c>
    </row>
    <row r="6012" spans="1:5" x14ac:dyDescent="0.25">
      <c r="A6012">
        <v>58000531</v>
      </c>
      <c r="B6012" t="s">
        <v>9071</v>
      </c>
      <c r="C6012" t="s">
        <v>7825</v>
      </c>
      <c r="D6012" t="s">
        <v>7825</v>
      </c>
      <c r="E6012" t="s">
        <v>9071</v>
      </c>
    </row>
    <row r="6013" spans="1:5" x14ac:dyDescent="0.25">
      <c r="A6013">
        <v>58000532</v>
      </c>
      <c r="B6013" t="s">
        <v>9072</v>
      </c>
      <c r="C6013" t="s">
        <v>7825</v>
      </c>
      <c r="D6013" t="s">
        <v>7825</v>
      </c>
      <c r="E6013" t="s">
        <v>9072</v>
      </c>
    </row>
    <row r="6014" spans="1:5" x14ac:dyDescent="0.25">
      <c r="A6014">
        <v>58000533</v>
      </c>
      <c r="B6014" t="s">
        <v>9073</v>
      </c>
      <c r="C6014" t="s">
        <v>9074</v>
      </c>
      <c r="D6014" t="s">
        <v>9074</v>
      </c>
      <c r="E6014" t="s">
        <v>9073</v>
      </c>
    </row>
    <row r="6015" spans="1:5" x14ac:dyDescent="0.25">
      <c r="A6015">
        <v>58000534</v>
      </c>
      <c r="B6015" t="s">
        <v>9075</v>
      </c>
      <c r="C6015" t="s">
        <v>9070</v>
      </c>
      <c r="D6015" t="s">
        <v>9070</v>
      </c>
      <c r="E6015" t="s">
        <v>9075</v>
      </c>
    </row>
    <row r="6016" spans="1:5" x14ac:dyDescent="0.25">
      <c r="A6016">
        <v>58000535</v>
      </c>
      <c r="B6016" t="s">
        <v>9076</v>
      </c>
      <c r="C6016" t="s">
        <v>8965</v>
      </c>
      <c r="D6016" t="s">
        <v>8965</v>
      </c>
      <c r="E6016" t="s">
        <v>9076</v>
      </c>
    </row>
    <row r="6017" spans="1:5" x14ac:dyDescent="0.25">
      <c r="A6017">
        <v>58000536</v>
      </c>
      <c r="B6017" t="s">
        <v>9077</v>
      </c>
      <c r="C6017" t="s">
        <v>8967</v>
      </c>
      <c r="D6017" t="s">
        <v>8967</v>
      </c>
      <c r="E6017" t="s">
        <v>9077</v>
      </c>
    </row>
    <row r="6018" spans="1:5" x14ac:dyDescent="0.25">
      <c r="A6018">
        <v>58000537</v>
      </c>
      <c r="B6018" t="s">
        <v>8952</v>
      </c>
      <c r="C6018" t="s">
        <v>9078</v>
      </c>
      <c r="D6018" t="s">
        <v>9078</v>
      </c>
      <c r="E6018" t="s">
        <v>8952</v>
      </c>
    </row>
    <row r="6019" spans="1:5" x14ac:dyDescent="0.25">
      <c r="A6019">
        <v>58000538</v>
      </c>
      <c r="B6019" t="s">
        <v>8952</v>
      </c>
      <c r="C6019" t="s">
        <v>8953</v>
      </c>
      <c r="D6019" t="s">
        <v>8953</v>
      </c>
      <c r="E6019" t="s">
        <v>8952</v>
      </c>
    </row>
    <row r="6020" spans="1:5" x14ac:dyDescent="0.25">
      <c r="A6020">
        <v>58000539</v>
      </c>
      <c r="B6020" t="s">
        <v>9079</v>
      </c>
      <c r="C6020" t="s">
        <v>9080</v>
      </c>
      <c r="D6020" t="s">
        <v>9080</v>
      </c>
      <c r="E6020" t="s">
        <v>9079</v>
      </c>
    </row>
    <row r="6021" spans="1:5" x14ac:dyDescent="0.25">
      <c r="A6021">
        <v>58000540</v>
      </c>
      <c r="B6021" t="s">
        <v>6274</v>
      </c>
      <c r="C6021" t="s">
        <v>8977</v>
      </c>
      <c r="D6021" t="s">
        <v>8977</v>
      </c>
      <c r="E6021" t="s">
        <v>6274</v>
      </c>
    </row>
    <row r="6022" spans="1:5" x14ac:dyDescent="0.25">
      <c r="A6022">
        <v>58000541</v>
      </c>
      <c r="B6022" t="s">
        <v>6272</v>
      </c>
      <c r="C6022" t="s">
        <v>8976</v>
      </c>
      <c r="D6022" t="s">
        <v>8976</v>
      </c>
      <c r="E6022" t="s">
        <v>6272</v>
      </c>
    </row>
    <row r="6023" spans="1:5" x14ac:dyDescent="0.25">
      <c r="A6023">
        <v>58000542</v>
      </c>
      <c r="B6023" t="s">
        <v>8936</v>
      </c>
      <c r="C6023" t="s">
        <v>9081</v>
      </c>
      <c r="D6023" t="s">
        <v>9081</v>
      </c>
      <c r="E6023" t="s">
        <v>8936</v>
      </c>
    </row>
    <row r="6024" spans="1:5" x14ac:dyDescent="0.25">
      <c r="A6024">
        <v>58000543</v>
      </c>
      <c r="B6024" t="s">
        <v>8936</v>
      </c>
      <c r="C6024" t="s">
        <v>8937</v>
      </c>
      <c r="D6024" t="s">
        <v>8937</v>
      </c>
      <c r="E6024" t="s">
        <v>8936</v>
      </c>
    </row>
    <row r="6025" spans="1:5" x14ac:dyDescent="0.25">
      <c r="A6025">
        <v>58000544</v>
      </c>
      <c r="B6025" t="s">
        <v>8936</v>
      </c>
      <c r="C6025" t="s">
        <v>9082</v>
      </c>
      <c r="D6025" t="s">
        <v>9082</v>
      </c>
      <c r="E6025" t="s">
        <v>8936</v>
      </c>
    </row>
    <row r="6026" spans="1:5" x14ac:dyDescent="0.25">
      <c r="A6026">
        <v>58000545</v>
      </c>
      <c r="B6026" t="s">
        <v>8936</v>
      </c>
      <c r="C6026" t="s">
        <v>8937</v>
      </c>
      <c r="D6026" t="s">
        <v>8937</v>
      </c>
      <c r="E6026" t="s">
        <v>8936</v>
      </c>
    </row>
    <row r="6027" spans="1:5" x14ac:dyDescent="0.25">
      <c r="A6027">
        <v>58000546</v>
      </c>
      <c r="B6027" t="s">
        <v>8936</v>
      </c>
      <c r="C6027" t="s">
        <v>8937</v>
      </c>
      <c r="D6027" t="s">
        <v>8937</v>
      </c>
      <c r="E6027" t="s">
        <v>8936</v>
      </c>
    </row>
    <row r="6028" spans="1:5" x14ac:dyDescent="0.25">
      <c r="A6028">
        <v>58000547</v>
      </c>
      <c r="B6028" t="s">
        <v>8936</v>
      </c>
      <c r="C6028" t="s">
        <v>8937</v>
      </c>
      <c r="D6028" t="s">
        <v>8937</v>
      </c>
      <c r="E6028" t="s">
        <v>8936</v>
      </c>
    </row>
    <row r="6029" spans="1:5" x14ac:dyDescent="0.25">
      <c r="A6029">
        <v>58000548</v>
      </c>
      <c r="B6029" t="s">
        <v>8932</v>
      </c>
      <c r="C6029" t="s">
        <v>8933</v>
      </c>
      <c r="D6029" t="s">
        <v>8933</v>
      </c>
      <c r="E6029" t="s">
        <v>8932</v>
      </c>
    </row>
    <row r="6030" spans="1:5" x14ac:dyDescent="0.25">
      <c r="A6030">
        <v>58000550</v>
      </c>
      <c r="B6030" t="s">
        <v>9083</v>
      </c>
      <c r="C6030" t="s">
        <v>9084</v>
      </c>
      <c r="D6030" t="s">
        <v>9084</v>
      </c>
      <c r="E6030" t="s">
        <v>9083</v>
      </c>
    </row>
    <row r="6031" spans="1:5" x14ac:dyDescent="0.25">
      <c r="A6031">
        <v>58000552</v>
      </c>
      <c r="B6031" t="s">
        <v>9085</v>
      </c>
      <c r="C6031" t="s">
        <v>9086</v>
      </c>
      <c r="D6031" t="s">
        <v>9086</v>
      </c>
      <c r="E6031" t="s">
        <v>9085</v>
      </c>
    </row>
    <row r="6032" spans="1:5" x14ac:dyDescent="0.25">
      <c r="A6032">
        <v>58000553</v>
      </c>
      <c r="B6032" t="s">
        <v>9087</v>
      </c>
      <c r="C6032" t="s">
        <v>9088</v>
      </c>
      <c r="D6032" t="s">
        <v>9088</v>
      </c>
      <c r="E6032" t="s">
        <v>9087</v>
      </c>
    </row>
    <row r="6033" spans="1:5" x14ac:dyDescent="0.25">
      <c r="A6033">
        <v>58000554</v>
      </c>
      <c r="B6033" t="s">
        <v>6295</v>
      </c>
      <c r="C6033" t="s">
        <v>9089</v>
      </c>
      <c r="D6033" t="s">
        <v>9089</v>
      </c>
      <c r="E6033" t="s">
        <v>6295</v>
      </c>
    </row>
    <row r="6034" spans="1:5" x14ac:dyDescent="0.25">
      <c r="A6034">
        <v>58000555</v>
      </c>
      <c r="B6034" t="s">
        <v>6296</v>
      </c>
      <c r="C6034" t="s">
        <v>9090</v>
      </c>
      <c r="D6034" t="s">
        <v>9090</v>
      </c>
      <c r="E6034" t="s">
        <v>6296</v>
      </c>
    </row>
    <row r="6035" spans="1:5" x14ac:dyDescent="0.25">
      <c r="A6035">
        <v>58000556</v>
      </c>
      <c r="B6035" t="s">
        <v>9091</v>
      </c>
      <c r="C6035" t="s">
        <v>9092</v>
      </c>
      <c r="D6035" t="s">
        <v>9092</v>
      </c>
      <c r="E6035" t="s">
        <v>9091</v>
      </c>
    </row>
    <row r="6036" spans="1:5" x14ac:dyDescent="0.25">
      <c r="A6036">
        <v>58000557</v>
      </c>
      <c r="B6036" t="s">
        <v>9093</v>
      </c>
      <c r="C6036" t="s">
        <v>9094</v>
      </c>
      <c r="D6036" t="s">
        <v>9094</v>
      </c>
      <c r="E6036" t="s">
        <v>9093</v>
      </c>
    </row>
    <row r="6037" spans="1:5" x14ac:dyDescent="0.25">
      <c r="A6037">
        <v>58000558</v>
      </c>
      <c r="B6037" t="s">
        <v>9095</v>
      </c>
      <c r="C6037" t="s">
        <v>9096</v>
      </c>
      <c r="D6037" t="s">
        <v>9096</v>
      </c>
      <c r="E6037" t="s">
        <v>9095</v>
      </c>
    </row>
    <row r="6038" spans="1:5" x14ac:dyDescent="0.25">
      <c r="A6038">
        <v>58000559</v>
      </c>
      <c r="B6038" t="s">
        <v>9097</v>
      </c>
      <c r="C6038" t="s">
        <v>9098</v>
      </c>
      <c r="D6038" t="s">
        <v>9098</v>
      </c>
      <c r="E6038" t="s">
        <v>9097</v>
      </c>
    </row>
    <row r="6039" spans="1:5" x14ac:dyDescent="0.25">
      <c r="A6039">
        <v>58000560</v>
      </c>
      <c r="B6039" t="s">
        <v>9099</v>
      </c>
      <c r="C6039" t="s">
        <v>9100</v>
      </c>
      <c r="D6039" t="s">
        <v>9100</v>
      </c>
      <c r="E6039" t="s">
        <v>9099</v>
      </c>
    </row>
    <row r="6040" spans="1:5" x14ac:dyDescent="0.25">
      <c r="A6040">
        <v>58000561</v>
      </c>
      <c r="B6040" t="s">
        <v>6254</v>
      </c>
      <c r="C6040" t="s">
        <v>9101</v>
      </c>
      <c r="D6040" t="s">
        <v>9101</v>
      </c>
      <c r="E6040" t="s">
        <v>6254</v>
      </c>
    </row>
    <row r="6041" spans="1:5" x14ac:dyDescent="0.25">
      <c r="A6041">
        <v>58000562</v>
      </c>
      <c r="B6041" t="s">
        <v>9102</v>
      </c>
      <c r="C6041" t="s">
        <v>9103</v>
      </c>
      <c r="D6041" t="s">
        <v>9103</v>
      </c>
      <c r="E6041" t="s">
        <v>9102</v>
      </c>
    </row>
    <row r="6042" spans="1:5" x14ac:dyDescent="0.25">
      <c r="A6042">
        <v>58000563</v>
      </c>
      <c r="B6042" t="s">
        <v>9104</v>
      </c>
      <c r="C6042" t="s">
        <v>9104</v>
      </c>
      <c r="D6042" t="s">
        <v>9104</v>
      </c>
      <c r="E6042" t="s">
        <v>9104</v>
      </c>
    </row>
    <row r="6043" spans="1:5" x14ac:dyDescent="0.25">
      <c r="A6043">
        <v>58000564</v>
      </c>
      <c r="B6043" t="s">
        <v>9105</v>
      </c>
      <c r="C6043" t="s">
        <v>9105</v>
      </c>
      <c r="D6043" t="s">
        <v>9105</v>
      </c>
      <c r="E6043" t="s">
        <v>9105</v>
      </c>
    </row>
    <row r="6044" spans="1:5" x14ac:dyDescent="0.25">
      <c r="A6044">
        <v>58000565</v>
      </c>
      <c r="B6044" t="s">
        <v>6132</v>
      </c>
      <c r="C6044" t="s">
        <v>6132</v>
      </c>
      <c r="D6044" t="s">
        <v>6132</v>
      </c>
      <c r="E6044" t="s">
        <v>6132</v>
      </c>
    </row>
    <row r="6045" spans="1:5" x14ac:dyDescent="0.25">
      <c r="A6045">
        <v>58000566</v>
      </c>
      <c r="B6045" t="s">
        <v>9106</v>
      </c>
      <c r="C6045" t="s">
        <v>9107</v>
      </c>
      <c r="D6045" t="s">
        <v>9107</v>
      </c>
      <c r="E6045" t="s">
        <v>9106</v>
      </c>
    </row>
    <row r="6046" spans="1:5" x14ac:dyDescent="0.25">
      <c r="A6046">
        <v>58000567</v>
      </c>
      <c r="B6046" t="s">
        <v>9108</v>
      </c>
      <c r="C6046" t="s">
        <v>9109</v>
      </c>
      <c r="D6046" t="s">
        <v>9109</v>
      </c>
      <c r="E6046" t="s">
        <v>9108</v>
      </c>
    </row>
    <row r="6047" spans="1:5" x14ac:dyDescent="0.25">
      <c r="A6047">
        <v>58000568</v>
      </c>
      <c r="B6047" t="s">
        <v>9110</v>
      </c>
      <c r="C6047" t="s">
        <v>8775</v>
      </c>
      <c r="D6047" t="s">
        <v>8775</v>
      </c>
      <c r="E6047" t="s">
        <v>9110</v>
      </c>
    </row>
    <row r="6048" spans="1:5" x14ac:dyDescent="0.25">
      <c r="A6048">
        <v>58000569</v>
      </c>
      <c r="B6048" t="s">
        <v>9111</v>
      </c>
      <c r="C6048" t="s">
        <v>5901</v>
      </c>
      <c r="D6048" t="s">
        <v>5901</v>
      </c>
      <c r="E6048" t="s">
        <v>9111</v>
      </c>
    </row>
    <row r="6049" spans="1:5" x14ac:dyDescent="0.25">
      <c r="A6049">
        <v>58000570</v>
      </c>
      <c r="B6049" t="s">
        <v>1139</v>
      </c>
      <c r="C6049" t="s">
        <v>9112</v>
      </c>
      <c r="D6049" t="s">
        <v>9112</v>
      </c>
      <c r="E6049" t="s">
        <v>1139</v>
      </c>
    </row>
    <row r="6050" spans="1:5" x14ac:dyDescent="0.25">
      <c r="A6050">
        <v>58000571</v>
      </c>
      <c r="B6050" t="s">
        <v>9113</v>
      </c>
      <c r="C6050" t="s">
        <v>9114</v>
      </c>
      <c r="D6050" t="s">
        <v>9114</v>
      </c>
      <c r="E6050" t="s">
        <v>9113</v>
      </c>
    </row>
    <row r="6051" spans="1:5" x14ac:dyDescent="0.25">
      <c r="A6051">
        <v>58000572</v>
      </c>
      <c r="B6051" t="s">
        <v>9115</v>
      </c>
      <c r="C6051" t="s">
        <v>8947</v>
      </c>
      <c r="D6051" t="s">
        <v>8947</v>
      </c>
      <c r="E6051" t="s">
        <v>9115</v>
      </c>
    </row>
    <row r="6052" spans="1:5" x14ac:dyDescent="0.25">
      <c r="A6052">
        <v>58000573</v>
      </c>
      <c r="B6052" t="s">
        <v>9116</v>
      </c>
      <c r="C6052" t="s">
        <v>8767</v>
      </c>
      <c r="D6052" t="s">
        <v>8767</v>
      </c>
      <c r="E6052" t="s">
        <v>9116</v>
      </c>
    </row>
    <row r="6053" spans="1:5" x14ac:dyDescent="0.25">
      <c r="A6053">
        <v>58000574</v>
      </c>
      <c r="B6053" t="s">
        <v>4194</v>
      </c>
      <c r="C6053" t="s">
        <v>9117</v>
      </c>
      <c r="D6053" t="s">
        <v>9117</v>
      </c>
      <c r="E6053" t="s">
        <v>4194</v>
      </c>
    </row>
    <row r="6054" spans="1:5" x14ac:dyDescent="0.25">
      <c r="A6054">
        <v>58000575</v>
      </c>
      <c r="B6054" t="s">
        <v>8942</v>
      </c>
      <c r="C6054" t="s">
        <v>9118</v>
      </c>
      <c r="D6054" t="s">
        <v>9118</v>
      </c>
      <c r="E6054" t="s">
        <v>8942</v>
      </c>
    </row>
    <row r="6055" spans="1:5" x14ac:dyDescent="0.25">
      <c r="A6055">
        <v>58000578</v>
      </c>
      <c r="B6055" t="s">
        <v>8942</v>
      </c>
      <c r="C6055" t="s">
        <v>8943</v>
      </c>
      <c r="D6055" t="s">
        <v>8943</v>
      </c>
      <c r="E6055" t="s">
        <v>8942</v>
      </c>
    </row>
    <row r="6056" spans="1:5" x14ac:dyDescent="0.25">
      <c r="A6056">
        <v>58000579</v>
      </c>
      <c r="B6056" t="s">
        <v>9119</v>
      </c>
      <c r="C6056" t="s">
        <v>9086</v>
      </c>
      <c r="D6056" t="s">
        <v>9086</v>
      </c>
      <c r="E6056" t="s">
        <v>9119</v>
      </c>
    </row>
    <row r="6057" spans="1:5" x14ac:dyDescent="0.25">
      <c r="A6057">
        <v>58000580</v>
      </c>
      <c r="B6057" t="s">
        <v>9120</v>
      </c>
      <c r="C6057" t="s">
        <v>9121</v>
      </c>
      <c r="D6057" t="s">
        <v>9121</v>
      </c>
      <c r="E6057" t="s">
        <v>9120</v>
      </c>
    </row>
    <row r="6058" spans="1:5" x14ac:dyDescent="0.25">
      <c r="A6058">
        <v>58000581</v>
      </c>
      <c r="B6058" t="s">
        <v>9122</v>
      </c>
      <c r="C6058" t="s">
        <v>9121</v>
      </c>
      <c r="D6058" t="s">
        <v>9121</v>
      </c>
      <c r="E6058" t="s">
        <v>9122</v>
      </c>
    </row>
    <row r="6059" spans="1:5" x14ac:dyDescent="0.25">
      <c r="A6059">
        <v>58000582</v>
      </c>
      <c r="B6059" t="s">
        <v>6169</v>
      </c>
      <c r="C6059" t="s">
        <v>9123</v>
      </c>
      <c r="D6059" t="s">
        <v>9123</v>
      </c>
      <c r="E6059" t="s">
        <v>6169</v>
      </c>
    </row>
    <row r="6060" spans="1:5" x14ac:dyDescent="0.25">
      <c r="A6060">
        <v>58000583</v>
      </c>
      <c r="B6060" t="s">
        <v>6171</v>
      </c>
      <c r="C6060" t="s">
        <v>9123</v>
      </c>
      <c r="D6060" t="s">
        <v>9123</v>
      </c>
      <c r="E6060" t="s">
        <v>6171</v>
      </c>
    </row>
    <row r="6061" spans="1:5" x14ac:dyDescent="0.25">
      <c r="A6061">
        <v>58000584</v>
      </c>
      <c r="B6061" t="s">
        <v>9124</v>
      </c>
      <c r="C6061" t="s">
        <v>9125</v>
      </c>
      <c r="D6061" t="s">
        <v>9125</v>
      </c>
      <c r="E6061" t="s">
        <v>9124</v>
      </c>
    </row>
    <row r="6062" spans="1:5" x14ac:dyDescent="0.25">
      <c r="A6062">
        <v>58000585</v>
      </c>
      <c r="B6062" t="s">
        <v>9124</v>
      </c>
      <c r="C6062" t="s">
        <v>9125</v>
      </c>
      <c r="D6062" t="s">
        <v>9125</v>
      </c>
      <c r="E6062" t="s">
        <v>9124</v>
      </c>
    </row>
    <row r="6063" spans="1:5" x14ac:dyDescent="0.25">
      <c r="A6063">
        <v>58000586</v>
      </c>
      <c r="B6063" t="s">
        <v>8936</v>
      </c>
      <c r="C6063" t="s">
        <v>8937</v>
      </c>
      <c r="D6063" t="s">
        <v>8937</v>
      </c>
      <c r="E6063" t="s">
        <v>8936</v>
      </c>
    </row>
    <row r="6064" spans="1:5" x14ac:dyDescent="0.25">
      <c r="A6064">
        <v>58000587</v>
      </c>
      <c r="B6064" t="s">
        <v>9126</v>
      </c>
      <c r="C6064" t="s">
        <v>8767</v>
      </c>
      <c r="D6064" t="s">
        <v>8767</v>
      </c>
      <c r="E6064" t="s">
        <v>9126</v>
      </c>
    </row>
    <row r="6065" spans="1:5" x14ac:dyDescent="0.25">
      <c r="A6065">
        <v>58000588</v>
      </c>
      <c r="B6065" t="s">
        <v>9127</v>
      </c>
      <c r="C6065" t="s">
        <v>8775</v>
      </c>
      <c r="D6065" t="s">
        <v>8775</v>
      </c>
      <c r="E6065" t="s">
        <v>9127</v>
      </c>
    </row>
    <row r="6066" spans="1:5" x14ac:dyDescent="0.25">
      <c r="A6066">
        <v>58000589</v>
      </c>
      <c r="B6066" t="s">
        <v>9128</v>
      </c>
      <c r="C6066" t="s">
        <v>8965</v>
      </c>
      <c r="D6066" t="s">
        <v>8965</v>
      </c>
      <c r="E6066" t="s">
        <v>9128</v>
      </c>
    </row>
    <row r="6067" spans="1:5" x14ac:dyDescent="0.25">
      <c r="A6067">
        <v>58000590</v>
      </c>
      <c r="B6067" t="s">
        <v>9128</v>
      </c>
      <c r="C6067" t="s">
        <v>8965</v>
      </c>
      <c r="D6067" t="s">
        <v>8965</v>
      </c>
      <c r="E6067" t="s">
        <v>9128</v>
      </c>
    </row>
    <row r="6068" spans="1:5" x14ac:dyDescent="0.25">
      <c r="A6068">
        <v>58000591</v>
      </c>
      <c r="B6068" t="s">
        <v>9129</v>
      </c>
      <c r="C6068" t="s">
        <v>9066</v>
      </c>
      <c r="D6068" t="s">
        <v>9066</v>
      </c>
      <c r="E6068" t="s">
        <v>9129</v>
      </c>
    </row>
    <row r="6069" spans="1:5" x14ac:dyDescent="0.25">
      <c r="A6069">
        <v>58000592</v>
      </c>
      <c r="B6069" t="s">
        <v>9129</v>
      </c>
      <c r="C6069" t="s">
        <v>9066</v>
      </c>
      <c r="D6069" t="s">
        <v>9066</v>
      </c>
      <c r="E6069" t="s">
        <v>9129</v>
      </c>
    </row>
    <row r="6070" spans="1:5" x14ac:dyDescent="0.25">
      <c r="A6070">
        <v>58000593</v>
      </c>
      <c r="B6070" t="s">
        <v>9130</v>
      </c>
      <c r="C6070" t="s">
        <v>8965</v>
      </c>
      <c r="D6070" t="s">
        <v>8965</v>
      </c>
      <c r="E6070" t="s">
        <v>9130</v>
      </c>
    </row>
    <row r="6071" spans="1:5" x14ac:dyDescent="0.25">
      <c r="A6071">
        <v>58000594</v>
      </c>
      <c r="B6071" t="s">
        <v>9130</v>
      </c>
      <c r="C6071" t="s">
        <v>8965</v>
      </c>
      <c r="D6071" t="s">
        <v>8965</v>
      </c>
      <c r="E6071" t="s">
        <v>9130</v>
      </c>
    </row>
    <row r="6072" spans="1:5" x14ac:dyDescent="0.25">
      <c r="A6072">
        <v>58000595</v>
      </c>
      <c r="B6072" t="s">
        <v>9131</v>
      </c>
      <c r="C6072" t="s">
        <v>9066</v>
      </c>
      <c r="D6072" t="s">
        <v>9066</v>
      </c>
      <c r="E6072" t="s">
        <v>9131</v>
      </c>
    </row>
    <row r="6073" spans="1:5" x14ac:dyDescent="0.25">
      <c r="A6073">
        <v>58000596</v>
      </c>
      <c r="B6073" t="s">
        <v>9131</v>
      </c>
      <c r="C6073" t="s">
        <v>9066</v>
      </c>
      <c r="D6073" t="s">
        <v>9066</v>
      </c>
      <c r="E6073" t="s">
        <v>9131</v>
      </c>
    </row>
    <row r="6074" spans="1:5" x14ac:dyDescent="0.25">
      <c r="A6074">
        <v>58000597</v>
      </c>
      <c r="B6074" t="s">
        <v>9132</v>
      </c>
      <c r="C6074" t="s">
        <v>9133</v>
      </c>
      <c r="D6074" t="s">
        <v>9133</v>
      </c>
      <c r="E6074" t="s">
        <v>9132</v>
      </c>
    </row>
    <row r="6075" spans="1:5" x14ac:dyDescent="0.25">
      <c r="A6075">
        <v>58000598</v>
      </c>
      <c r="B6075" t="s">
        <v>9134</v>
      </c>
      <c r="C6075" t="s">
        <v>9135</v>
      </c>
      <c r="D6075" t="s">
        <v>9135</v>
      </c>
      <c r="E6075" t="s">
        <v>9134</v>
      </c>
    </row>
    <row r="6076" spans="1:5" x14ac:dyDescent="0.25">
      <c r="A6076">
        <v>58000599</v>
      </c>
      <c r="B6076" t="s">
        <v>9136</v>
      </c>
      <c r="C6076" t="s">
        <v>9137</v>
      </c>
      <c r="D6076" t="s">
        <v>9137</v>
      </c>
      <c r="E6076" t="s">
        <v>9136</v>
      </c>
    </row>
    <row r="6077" spans="1:5" x14ac:dyDescent="0.25">
      <c r="A6077">
        <v>58000600</v>
      </c>
      <c r="B6077" t="s">
        <v>9138</v>
      </c>
      <c r="C6077" t="s">
        <v>9139</v>
      </c>
      <c r="D6077" t="s">
        <v>9139</v>
      </c>
      <c r="E6077" t="s">
        <v>9138</v>
      </c>
    </row>
    <row r="6078" spans="1:5" x14ac:dyDescent="0.25">
      <c r="A6078">
        <v>58000601</v>
      </c>
      <c r="B6078" t="s">
        <v>9140</v>
      </c>
      <c r="C6078" t="s">
        <v>9141</v>
      </c>
      <c r="D6078" t="s">
        <v>9141</v>
      </c>
      <c r="E6078" t="s">
        <v>9140</v>
      </c>
    </row>
    <row r="6079" spans="1:5" x14ac:dyDescent="0.25">
      <c r="A6079">
        <v>58000602</v>
      </c>
      <c r="B6079" t="s">
        <v>9142</v>
      </c>
      <c r="C6079" t="s">
        <v>9143</v>
      </c>
      <c r="D6079" t="s">
        <v>9143</v>
      </c>
      <c r="E6079" t="s">
        <v>9142</v>
      </c>
    </row>
    <row r="6080" spans="1:5" x14ac:dyDescent="0.25">
      <c r="A6080">
        <v>58000603</v>
      </c>
      <c r="B6080" t="s">
        <v>9142</v>
      </c>
      <c r="C6080" t="s">
        <v>9143</v>
      </c>
      <c r="D6080" t="s">
        <v>9143</v>
      </c>
      <c r="E6080" t="s">
        <v>9142</v>
      </c>
    </row>
    <row r="6081" spans="1:5" x14ac:dyDescent="0.25">
      <c r="A6081">
        <v>58000604</v>
      </c>
      <c r="B6081" t="s">
        <v>8892</v>
      </c>
      <c r="C6081" t="s">
        <v>8893</v>
      </c>
      <c r="D6081" t="s">
        <v>8893</v>
      </c>
      <c r="E6081" t="s">
        <v>8892</v>
      </c>
    </row>
    <row r="6082" spans="1:5" x14ac:dyDescent="0.25">
      <c r="A6082">
        <v>58000605</v>
      </c>
      <c r="B6082" t="s">
        <v>8892</v>
      </c>
      <c r="C6082" t="s">
        <v>8893</v>
      </c>
      <c r="D6082" t="s">
        <v>8893</v>
      </c>
      <c r="E6082" t="s">
        <v>8892</v>
      </c>
    </row>
    <row r="6083" spans="1:5" x14ac:dyDescent="0.25">
      <c r="A6083">
        <v>58000606</v>
      </c>
      <c r="B6083" t="s">
        <v>9144</v>
      </c>
      <c r="C6083" t="s">
        <v>9145</v>
      </c>
      <c r="D6083" t="s">
        <v>9145</v>
      </c>
      <c r="E6083" t="s">
        <v>9144</v>
      </c>
    </row>
    <row r="6084" spans="1:5" x14ac:dyDescent="0.25">
      <c r="A6084">
        <v>58000607</v>
      </c>
      <c r="B6084" t="s">
        <v>9146</v>
      </c>
      <c r="C6084" t="s">
        <v>9147</v>
      </c>
      <c r="D6084" t="s">
        <v>9147</v>
      </c>
      <c r="E6084" t="s">
        <v>9146</v>
      </c>
    </row>
    <row r="6085" spans="1:5" x14ac:dyDescent="0.25">
      <c r="A6085">
        <v>58000608</v>
      </c>
      <c r="B6085" t="s">
        <v>9148</v>
      </c>
      <c r="C6085" t="s">
        <v>9149</v>
      </c>
      <c r="D6085" t="s">
        <v>9149</v>
      </c>
      <c r="E6085" t="s">
        <v>9148</v>
      </c>
    </row>
    <row r="6086" spans="1:5" x14ac:dyDescent="0.25">
      <c r="A6086">
        <v>58000609</v>
      </c>
      <c r="B6086" t="s">
        <v>9102</v>
      </c>
      <c r="C6086" t="s">
        <v>9150</v>
      </c>
      <c r="D6086" t="s">
        <v>9150</v>
      </c>
      <c r="E6086" t="s">
        <v>9102</v>
      </c>
    </row>
    <row r="6087" spans="1:5" x14ac:dyDescent="0.25">
      <c r="A6087">
        <v>58000610</v>
      </c>
      <c r="B6087" t="s">
        <v>8766</v>
      </c>
      <c r="C6087" t="s">
        <v>8767</v>
      </c>
      <c r="D6087" t="s">
        <v>8767</v>
      </c>
      <c r="E6087" t="s">
        <v>8766</v>
      </c>
    </row>
    <row r="6088" spans="1:5" x14ac:dyDescent="0.25">
      <c r="A6088">
        <v>58000611</v>
      </c>
      <c r="B6088" t="s">
        <v>9151</v>
      </c>
      <c r="C6088" t="s">
        <v>9152</v>
      </c>
      <c r="D6088" t="s">
        <v>9152</v>
      </c>
      <c r="E6088" t="s">
        <v>9151</v>
      </c>
    </row>
    <row r="6089" spans="1:5" x14ac:dyDescent="0.25">
      <c r="A6089">
        <v>58000612</v>
      </c>
      <c r="B6089" t="s">
        <v>9153</v>
      </c>
      <c r="C6089" t="s">
        <v>9152</v>
      </c>
      <c r="D6089" t="s">
        <v>9152</v>
      </c>
      <c r="E6089" t="s">
        <v>9153</v>
      </c>
    </row>
    <row r="6090" spans="1:5" x14ac:dyDescent="0.25">
      <c r="A6090">
        <v>58000613</v>
      </c>
      <c r="B6090" t="s">
        <v>9154</v>
      </c>
      <c r="C6090" t="s">
        <v>9155</v>
      </c>
      <c r="D6090" t="s">
        <v>9155</v>
      </c>
      <c r="E6090" t="s">
        <v>9154</v>
      </c>
    </row>
    <row r="6091" spans="1:5" x14ac:dyDescent="0.25">
      <c r="A6091">
        <v>58000614</v>
      </c>
      <c r="B6091" t="s">
        <v>9156</v>
      </c>
      <c r="C6091" t="s">
        <v>9157</v>
      </c>
      <c r="D6091" t="s">
        <v>9157</v>
      </c>
      <c r="E6091" t="s">
        <v>9156</v>
      </c>
    </row>
    <row r="6092" spans="1:5" x14ac:dyDescent="0.25">
      <c r="A6092">
        <v>58000615</v>
      </c>
      <c r="B6092" t="s">
        <v>9158</v>
      </c>
      <c r="C6092" t="s">
        <v>9159</v>
      </c>
      <c r="D6092" t="s">
        <v>9159</v>
      </c>
      <c r="E6092" t="s">
        <v>9158</v>
      </c>
    </row>
    <row r="6093" spans="1:5" x14ac:dyDescent="0.25">
      <c r="A6093">
        <v>58000616</v>
      </c>
      <c r="B6093" t="s">
        <v>9160</v>
      </c>
      <c r="C6093" t="s">
        <v>9161</v>
      </c>
      <c r="D6093" t="s">
        <v>9161</v>
      </c>
      <c r="E6093" t="s">
        <v>9160</v>
      </c>
    </row>
    <row r="6094" spans="1:5" x14ac:dyDescent="0.25">
      <c r="A6094">
        <v>58000617</v>
      </c>
      <c r="B6094" t="s">
        <v>9162</v>
      </c>
      <c r="C6094" t="s">
        <v>9163</v>
      </c>
      <c r="D6094" t="s">
        <v>9163</v>
      </c>
      <c r="E6094" t="s">
        <v>9162</v>
      </c>
    </row>
    <row r="6095" spans="1:5" x14ac:dyDescent="0.25">
      <c r="A6095">
        <v>58000618</v>
      </c>
      <c r="B6095" t="s">
        <v>9164</v>
      </c>
      <c r="C6095" t="s">
        <v>9165</v>
      </c>
      <c r="D6095" t="s">
        <v>9165</v>
      </c>
      <c r="E6095" t="s">
        <v>9164</v>
      </c>
    </row>
    <row r="6096" spans="1:5" x14ac:dyDescent="0.25">
      <c r="A6096">
        <v>58000619</v>
      </c>
      <c r="B6096" t="s">
        <v>9166</v>
      </c>
      <c r="C6096" t="s">
        <v>9165</v>
      </c>
      <c r="D6096" t="s">
        <v>9165</v>
      </c>
      <c r="E6096" t="s">
        <v>9166</v>
      </c>
    </row>
    <row r="6097" spans="1:5" x14ac:dyDescent="0.25">
      <c r="A6097">
        <v>58000620</v>
      </c>
      <c r="B6097" t="s">
        <v>9167</v>
      </c>
      <c r="C6097" t="s">
        <v>9165</v>
      </c>
      <c r="D6097" t="s">
        <v>9165</v>
      </c>
      <c r="E6097" t="s">
        <v>9167</v>
      </c>
    </row>
    <row r="6098" spans="1:5" x14ac:dyDescent="0.25">
      <c r="A6098">
        <v>58000621</v>
      </c>
      <c r="B6098" t="s">
        <v>9168</v>
      </c>
      <c r="C6098" t="s">
        <v>9165</v>
      </c>
      <c r="D6098" t="s">
        <v>9165</v>
      </c>
      <c r="E6098" t="s">
        <v>9168</v>
      </c>
    </row>
    <row r="6099" spans="1:5" x14ac:dyDescent="0.25">
      <c r="A6099">
        <v>58000622</v>
      </c>
      <c r="B6099" t="s">
        <v>9169</v>
      </c>
      <c r="C6099" t="s">
        <v>9165</v>
      </c>
      <c r="D6099" t="s">
        <v>9165</v>
      </c>
      <c r="E6099" t="s">
        <v>9169</v>
      </c>
    </row>
    <row r="6100" spans="1:5" x14ac:dyDescent="0.25">
      <c r="A6100">
        <v>58000623</v>
      </c>
      <c r="B6100" t="s">
        <v>9170</v>
      </c>
      <c r="C6100" t="s">
        <v>9171</v>
      </c>
      <c r="D6100" t="s">
        <v>9171</v>
      </c>
      <c r="E6100" t="s">
        <v>9170</v>
      </c>
    </row>
    <row r="6101" spans="1:5" x14ac:dyDescent="0.25">
      <c r="A6101">
        <v>58000624</v>
      </c>
      <c r="B6101" t="s">
        <v>9172</v>
      </c>
      <c r="C6101" t="s">
        <v>9171</v>
      </c>
      <c r="D6101" t="s">
        <v>9171</v>
      </c>
      <c r="E6101" t="s">
        <v>9172</v>
      </c>
    </row>
    <row r="6102" spans="1:5" x14ac:dyDescent="0.25">
      <c r="A6102">
        <v>58000625</v>
      </c>
      <c r="B6102" t="s">
        <v>9173</v>
      </c>
      <c r="C6102" t="s">
        <v>9171</v>
      </c>
      <c r="D6102" t="s">
        <v>9171</v>
      </c>
      <c r="E6102" t="s">
        <v>9173</v>
      </c>
    </row>
    <row r="6103" spans="1:5" x14ac:dyDescent="0.25">
      <c r="A6103">
        <v>58000626</v>
      </c>
      <c r="B6103" t="s">
        <v>9174</v>
      </c>
      <c r="C6103" t="s">
        <v>9171</v>
      </c>
      <c r="D6103" t="s">
        <v>9171</v>
      </c>
      <c r="E6103" t="s">
        <v>9174</v>
      </c>
    </row>
    <row r="6104" spans="1:5" x14ac:dyDescent="0.25">
      <c r="A6104">
        <v>58000627</v>
      </c>
      <c r="B6104" t="s">
        <v>9175</v>
      </c>
      <c r="C6104" t="s">
        <v>9171</v>
      </c>
      <c r="D6104" t="s">
        <v>9171</v>
      </c>
      <c r="E6104" t="s">
        <v>9175</v>
      </c>
    </row>
    <row r="6105" spans="1:5" x14ac:dyDescent="0.25">
      <c r="A6105">
        <v>58000628</v>
      </c>
      <c r="B6105" t="s">
        <v>9176</v>
      </c>
      <c r="C6105" t="s">
        <v>9171</v>
      </c>
      <c r="D6105" t="s">
        <v>9171</v>
      </c>
      <c r="E6105" t="s">
        <v>9176</v>
      </c>
    </row>
    <row r="6106" spans="1:5" x14ac:dyDescent="0.25">
      <c r="A6106">
        <v>58000629</v>
      </c>
      <c r="B6106" t="s">
        <v>9177</v>
      </c>
      <c r="C6106" t="s">
        <v>9171</v>
      </c>
      <c r="D6106" t="s">
        <v>9171</v>
      </c>
      <c r="E6106" t="s">
        <v>9177</v>
      </c>
    </row>
    <row r="6107" spans="1:5" x14ac:dyDescent="0.25">
      <c r="A6107">
        <v>58000630</v>
      </c>
      <c r="B6107" t="s">
        <v>9178</v>
      </c>
      <c r="C6107" t="s">
        <v>9171</v>
      </c>
      <c r="D6107" t="s">
        <v>9171</v>
      </c>
      <c r="E6107" t="s">
        <v>9178</v>
      </c>
    </row>
    <row r="6108" spans="1:5" x14ac:dyDescent="0.25">
      <c r="A6108">
        <v>58000631</v>
      </c>
      <c r="B6108" t="s">
        <v>9179</v>
      </c>
      <c r="C6108" t="s">
        <v>9180</v>
      </c>
      <c r="D6108" t="s">
        <v>9180</v>
      </c>
      <c r="E6108" t="s">
        <v>9179</v>
      </c>
    </row>
    <row r="6109" spans="1:5" x14ac:dyDescent="0.25">
      <c r="A6109">
        <v>58000632</v>
      </c>
      <c r="B6109" t="s">
        <v>9181</v>
      </c>
      <c r="C6109" t="s">
        <v>9182</v>
      </c>
      <c r="D6109" t="s">
        <v>9182</v>
      </c>
      <c r="E6109" t="s">
        <v>9181</v>
      </c>
    </row>
    <row r="6110" spans="1:5" x14ac:dyDescent="0.25">
      <c r="A6110">
        <v>58000633</v>
      </c>
      <c r="B6110" t="s">
        <v>9183</v>
      </c>
      <c r="C6110" t="s">
        <v>9184</v>
      </c>
      <c r="D6110" t="s">
        <v>9184</v>
      </c>
      <c r="E6110" t="s">
        <v>9183</v>
      </c>
    </row>
    <row r="6111" spans="1:5" x14ac:dyDescent="0.25">
      <c r="A6111">
        <v>58000634</v>
      </c>
      <c r="B6111" t="s">
        <v>9185</v>
      </c>
      <c r="C6111" t="s">
        <v>9186</v>
      </c>
      <c r="D6111" t="s">
        <v>9186</v>
      </c>
      <c r="E6111" t="s">
        <v>9185</v>
      </c>
    </row>
    <row r="6112" spans="1:5" x14ac:dyDescent="0.25">
      <c r="A6112">
        <v>58000635</v>
      </c>
      <c r="B6112" t="s">
        <v>9187</v>
      </c>
      <c r="C6112" t="s">
        <v>9188</v>
      </c>
      <c r="D6112" t="s">
        <v>9188</v>
      </c>
      <c r="E6112" t="s">
        <v>9187</v>
      </c>
    </row>
    <row r="6113" spans="1:5" x14ac:dyDescent="0.25">
      <c r="A6113">
        <v>58000636</v>
      </c>
      <c r="B6113" t="s">
        <v>9189</v>
      </c>
      <c r="C6113" t="s">
        <v>9190</v>
      </c>
      <c r="D6113" t="s">
        <v>9190</v>
      </c>
      <c r="E6113" t="s">
        <v>9189</v>
      </c>
    </row>
    <row r="6114" spans="1:5" x14ac:dyDescent="0.25">
      <c r="A6114">
        <v>58000637</v>
      </c>
      <c r="B6114" t="s">
        <v>9191</v>
      </c>
      <c r="C6114" t="s">
        <v>9192</v>
      </c>
      <c r="D6114" t="s">
        <v>9192</v>
      </c>
      <c r="E6114" t="s">
        <v>9191</v>
      </c>
    </row>
    <row r="6115" spans="1:5" x14ac:dyDescent="0.25">
      <c r="A6115">
        <v>58000638</v>
      </c>
      <c r="B6115" t="s">
        <v>9193</v>
      </c>
      <c r="C6115" t="s">
        <v>9194</v>
      </c>
      <c r="D6115" t="s">
        <v>9194</v>
      </c>
      <c r="E6115" t="s">
        <v>9193</v>
      </c>
    </row>
    <row r="6116" spans="1:5" x14ac:dyDescent="0.25">
      <c r="A6116">
        <v>58000639</v>
      </c>
      <c r="B6116" t="s">
        <v>9195</v>
      </c>
      <c r="C6116" t="s">
        <v>9196</v>
      </c>
      <c r="D6116" t="s">
        <v>9196</v>
      </c>
      <c r="E6116" t="s">
        <v>9195</v>
      </c>
    </row>
    <row r="6117" spans="1:5" x14ac:dyDescent="0.25">
      <c r="A6117">
        <v>58000640</v>
      </c>
      <c r="B6117" t="s">
        <v>9197</v>
      </c>
      <c r="C6117" t="s">
        <v>9198</v>
      </c>
      <c r="D6117" t="s">
        <v>9198</v>
      </c>
      <c r="E6117" t="s">
        <v>9197</v>
      </c>
    </row>
    <row r="6118" spans="1:5" x14ac:dyDescent="0.25">
      <c r="A6118">
        <v>58000641</v>
      </c>
      <c r="B6118" t="s">
        <v>9199</v>
      </c>
      <c r="C6118" t="s">
        <v>9200</v>
      </c>
      <c r="D6118" t="s">
        <v>9200</v>
      </c>
      <c r="E6118" t="s">
        <v>9199</v>
      </c>
    </row>
    <row r="6119" spans="1:5" x14ac:dyDescent="0.25">
      <c r="A6119">
        <v>58000642</v>
      </c>
      <c r="B6119" t="s">
        <v>9201</v>
      </c>
      <c r="C6119" t="s">
        <v>9202</v>
      </c>
      <c r="D6119" t="s">
        <v>9202</v>
      </c>
      <c r="E6119" t="s">
        <v>9201</v>
      </c>
    </row>
    <row r="6120" spans="1:5" x14ac:dyDescent="0.25">
      <c r="A6120">
        <v>58000643</v>
      </c>
      <c r="B6120" t="s">
        <v>9203</v>
      </c>
      <c r="C6120" t="s">
        <v>9204</v>
      </c>
      <c r="D6120" t="s">
        <v>9204</v>
      </c>
      <c r="E6120" t="s">
        <v>9203</v>
      </c>
    </row>
    <row r="6121" spans="1:5" x14ac:dyDescent="0.25">
      <c r="A6121">
        <v>58000644</v>
      </c>
      <c r="B6121" t="s">
        <v>9205</v>
      </c>
      <c r="C6121" t="s">
        <v>9206</v>
      </c>
      <c r="D6121" t="s">
        <v>9206</v>
      </c>
      <c r="E6121" t="s">
        <v>9205</v>
      </c>
    </row>
    <row r="6122" spans="1:5" x14ac:dyDescent="0.25">
      <c r="A6122">
        <v>58000645</v>
      </c>
      <c r="B6122" t="s">
        <v>9207</v>
      </c>
      <c r="C6122" t="s">
        <v>9208</v>
      </c>
      <c r="D6122" t="s">
        <v>9208</v>
      </c>
      <c r="E6122" t="s">
        <v>9207</v>
      </c>
    </row>
    <row r="6123" spans="1:5" x14ac:dyDescent="0.25">
      <c r="A6123">
        <v>58000646</v>
      </c>
      <c r="B6123" t="s">
        <v>9209</v>
      </c>
      <c r="C6123" t="s">
        <v>9210</v>
      </c>
      <c r="D6123" t="s">
        <v>9210</v>
      </c>
      <c r="E6123" t="s">
        <v>9209</v>
      </c>
    </row>
    <row r="6124" spans="1:5" x14ac:dyDescent="0.25">
      <c r="A6124">
        <v>58000647</v>
      </c>
      <c r="B6124" t="s">
        <v>9211</v>
      </c>
      <c r="C6124" t="s">
        <v>9212</v>
      </c>
      <c r="D6124" t="s">
        <v>9212</v>
      </c>
      <c r="E6124" t="s">
        <v>9211</v>
      </c>
    </row>
    <row r="6125" spans="1:5" x14ac:dyDescent="0.25">
      <c r="A6125">
        <v>58000648</v>
      </c>
      <c r="B6125" t="s">
        <v>9213</v>
      </c>
      <c r="C6125" t="s">
        <v>9214</v>
      </c>
      <c r="D6125" t="s">
        <v>9214</v>
      </c>
      <c r="E6125" t="s">
        <v>9213</v>
      </c>
    </row>
    <row r="6126" spans="1:5" x14ac:dyDescent="0.25">
      <c r="A6126">
        <v>58000649</v>
      </c>
      <c r="B6126" t="s">
        <v>9215</v>
      </c>
      <c r="C6126" t="s">
        <v>9216</v>
      </c>
      <c r="D6126" t="s">
        <v>9216</v>
      </c>
      <c r="E6126" t="s">
        <v>9215</v>
      </c>
    </row>
    <row r="6127" spans="1:5" x14ac:dyDescent="0.25">
      <c r="A6127">
        <v>58000650</v>
      </c>
      <c r="B6127" t="s">
        <v>9217</v>
      </c>
      <c r="C6127" t="s">
        <v>9218</v>
      </c>
      <c r="D6127" t="s">
        <v>9218</v>
      </c>
      <c r="E6127" t="s">
        <v>9217</v>
      </c>
    </row>
    <row r="6128" spans="1:5" x14ac:dyDescent="0.25">
      <c r="A6128">
        <v>58000651</v>
      </c>
      <c r="B6128" t="s">
        <v>9219</v>
      </c>
      <c r="C6128" t="s">
        <v>9220</v>
      </c>
      <c r="D6128" t="s">
        <v>9220</v>
      </c>
      <c r="E6128" t="s">
        <v>9219</v>
      </c>
    </row>
    <row r="6129" spans="1:5" x14ac:dyDescent="0.25">
      <c r="A6129">
        <v>58000652</v>
      </c>
      <c r="B6129" t="s">
        <v>9221</v>
      </c>
      <c r="C6129" t="s">
        <v>9222</v>
      </c>
      <c r="D6129" t="s">
        <v>9222</v>
      </c>
      <c r="E6129" t="s">
        <v>9221</v>
      </c>
    </row>
    <row r="6130" spans="1:5" x14ac:dyDescent="0.25">
      <c r="A6130">
        <v>58000653</v>
      </c>
      <c r="B6130" t="s">
        <v>9223</v>
      </c>
      <c r="C6130" t="s">
        <v>9224</v>
      </c>
      <c r="D6130" t="s">
        <v>9224</v>
      </c>
      <c r="E6130" t="s">
        <v>9223</v>
      </c>
    </row>
    <row r="6131" spans="1:5" x14ac:dyDescent="0.25">
      <c r="A6131">
        <v>58000654</v>
      </c>
      <c r="B6131" t="s">
        <v>9225</v>
      </c>
      <c r="C6131" t="s">
        <v>9226</v>
      </c>
      <c r="D6131" t="s">
        <v>9226</v>
      </c>
      <c r="E6131" t="s">
        <v>9225</v>
      </c>
    </row>
    <row r="6132" spans="1:5" x14ac:dyDescent="0.25">
      <c r="A6132">
        <v>58000655</v>
      </c>
      <c r="B6132" t="s">
        <v>9227</v>
      </c>
      <c r="C6132" t="s">
        <v>9228</v>
      </c>
      <c r="D6132" t="s">
        <v>9228</v>
      </c>
      <c r="E6132" t="s">
        <v>9227</v>
      </c>
    </row>
    <row r="6133" spans="1:5" x14ac:dyDescent="0.25">
      <c r="A6133">
        <v>58000656</v>
      </c>
      <c r="B6133" t="s">
        <v>9229</v>
      </c>
      <c r="C6133" t="s">
        <v>9230</v>
      </c>
      <c r="D6133" t="s">
        <v>9230</v>
      </c>
      <c r="E6133" t="s">
        <v>9229</v>
      </c>
    </row>
    <row r="6134" spans="1:5" x14ac:dyDescent="0.25">
      <c r="A6134">
        <v>58000657</v>
      </c>
      <c r="B6134" t="s">
        <v>9231</v>
      </c>
      <c r="C6134" t="s">
        <v>9232</v>
      </c>
      <c r="D6134" t="s">
        <v>9232</v>
      </c>
      <c r="E6134" t="s">
        <v>9231</v>
      </c>
    </row>
    <row r="6135" spans="1:5" x14ac:dyDescent="0.25">
      <c r="A6135">
        <v>58000658</v>
      </c>
      <c r="B6135" t="s">
        <v>9233</v>
      </c>
      <c r="C6135" t="s">
        <v>9234</v>
      </c>
      <c r="D6135" t="s">
        <v>9234</v>
      </c>
      <c r="E6135" t="s">
        <v>9233</v>
      </c>
    </row>
    <row r="6136" spans="1:5" x14ac:dyDescent="0.25">
      <c r="A6136">
        <v>58000659</v>
      </c>
      <c r="B6136" t="s">
        <v>9235</v>
      </c>
      <c r="C6136" t="s">
        <v>9236</v>
      </c>
      <c r="D6136" t="s">
        <v>9236</v>
      </c>
      <c r="E6136" t="s">
        <v>9235</v>
      </c>
    </row>
    <row r="6137" spans="1:5" x14ac:dyDescent="0.25">
      <c r="A6137">
        <v>58000660</v>
      </c>
      <c r="B6137" t="s">
        <v>9237</v>
      </c>
      <c r="C6137" t="s">
        <v>9238</v>
      </c>
      <c r="D6137" t="s">
        <v>9238</v>
      </c>
      <c r="E6137" t="s">
        <v>9237</v>
      </c>
    </row>
    <row r="6138" spans="1:5" x14ac:dyDescent="0.25">
      <c r="A6138">
        <v>58000661</v>
      </c>
      <c r="B6138" t="s">
        <v>9239</v>
      </c>
      <c r="C6138" t="s">
        <v>9240</v>
      </c>
      <c r="D6138" t="s">
        <v>9240</v>
      </c>
      <c r="E6138" t="s">
        <v>9239</v>
      </c>
    </row>
    <row r="6139" spans="1:5" x14ac:dyDescent="0.25">
      <c r="A6139">
        <v>58000662</v>
      </c>
      <c r="B6139" t="s">
        <v>9241</v>
      </c>
      <c r="C6139" t="s">
        <v>9242</v>
      </c>
      <c r="D6139" t="s">
        <v>9242</v>
      </c>
      <c r="E6139" t="s">
        <v>9241</v>
      </c>
    </row>
    <row r="6140" spans="1:5" x14ac:dyDescent="0.25">
      <c r="A6140">
        <v>58000663</v>
      </c>
      <c r="B6140" t="s">
        <v>9243</v>
      </c>
      <c r="C6140" t="s">
        <v>9244</v>
      </c>
      <c r="D6140" t="s">
        <v>9244</v>
      </c>
      <c r="E6140" t="s">
        <v>9243</v>
      </c>
    </row>
    <row r="6141" spans="1:5" x14ac:dyDescent="0.25">
      <c r="A6141">
        <v>58000664</v>
      </c>
      <c r="B6141" t="s">
        <v>9245</v>
      </c>
      <c r="C6141" t="s">
        <v>9246</v>
      </c>
      <c r="D6141" t="s">
        <v>9246</v>
      </c>
      <c r="E6141" t="s">
        <v>9245</v>
      </c>
    </row>
    <row r="6142" spans="1:5" x14ac:dyDescent="0.25">
      <c r="A6142">
        <v>58000665</v>
      </c>
      <c r="B6142" t="s">
        <v>9247</v>
      </c>
      <c r="C6142" t="s">
        <v>9248</v>
      </c>
      <c r="D6142" t="s">
        <v>9248</v>
      </c>
      <c r="E6142" t="s">
        <v>9247</v>
      </c>
    </row>
    <row r="6143" spans="1:5" x14ac:dyDescent="0.25">
      <c r="A6143">
        <v>58000666</v>
      </c>
      <c r="B6143" t="s">
        <v>9249</v>
      </c>
      <c r="C6143" t="s">
        <v>9250</v>
      </c>
      <c r="D6143" t="s">
        <v>9250</v>
      </c>
      <c r="E6143" t="s">
        <v>9249</v>
      </c>
    </row>
    <row r="6144" spans="1:5" x14ac:dyDescent="0.25">
      <c r="A6144">
        <v>58000667</v>
      </c>
      <c r="B6144" t="s">
        <v>9251</v>
      </c>
      <c r="C6144" t="s">
        <v>9252</v>
      </c>
      <c r="D6144" t="s">
        <v>9252</v>
      </c>
      <c r="E6144" t="s">
        <v>9251</v>
      </c>
    </row>
    <row r="6145" spans="1:5" x14ac:dyDescent="0.25">
      <c r="A6145">
        <v>58000668</v>
      </c>
      <c r="B6145" t="s">
        <v>9253</v>
      </c>
      <c r="C6145" t="s">
        <v>9254</v>
      </c>
      <c r="D6145" t="s">
        <v>9254</v>
      </c>
      <c r="E6145" t="s">
        <v>9253</v>
      </c>
    </row>
    <row r="6146" spans="1:5" x14ac:dyDescent="0.25">
      <c r="A6146">
        <v>58000669</v>
      </c>
      <c r="B6146" t="s">
        <v>9255</v>
      </c>
      <c r="C6146" t="s">
        <v>9256</v>
      </c>
      <c r="D6146" t="s">
        <v>9256</v>
      </c>
      <c r="E6146" t="s">
        <v>9255</v>
      </c>
    </row>
    <row r="6147" spans="1:5" x14ac:dyDescent="0.25">
      <c r="A6147">
        <v>58000670</v>
      </c>
      <c r="B6147" t="s">
        <v>9257</v>
      </c>
      <c r="C6147" t="s">
        <v>9258</v>
      </c>
      <c r="D6147" t="s">
        <v>9258</v>
      </c>
      <c r="E6147" t="s">
        <v>9257</v>
      </c>
    </row>
    <row r="6148" spans="1:5" x14ac:dyDescent="0.25">
      <c r="A6148">
        <v>58000671</v>
      </c>
      <c r="B6148" t="s">
        <v>9259</v>
      </c>
      <c r="C6148" t="s">
        <v>9260</v>
      </c>
      <c r="D6148" t="s">
        <v>9260</v>
      </c>
      <c r="E6148" t="s">
        <v>9259</v>
      </c>
    </row>
    <row r="6149" spans="1:5" x14ac:dyDescent="0.25">
      <c r="A6149">
        <v>58000672</v>
      </c>
      <c r="B6149" t="s">
        <v>9261</v>
      </c>
      <c r="C6149" t="s">
        <v>9262</v>
      </c>
      <c r="D6149" t="s">
        <v>9262</v>
      </c>
      <c r="E6149" t="s">
        <v>9261</v>
      </c>
    </row>
    <row r="6150" spans="1:5" x14ac:dyDescent="0.25">
      <c r="A6150">
        <v>58000673</v>
      </c>
      <c r="B6150" t="s">
        <v>9263</v>
      </c>
      <c r="C6150" t="s">
        <v>9264</v>
      </c>
      <c r="D6150" t="s">
        <v>9264</v>
      </c>
      <c r="E6150" t="s">
        <v>9263</v>
      </c>
    </row>
    <row r="6151" spans="1:5" x14ac:dyDescent="0.25">
      <c r="A6151">
        <v>58000674</v>
      </c>
      <c r="B6151" t="s">
        <v>9265</v>
      </c>
      <c r="C6151" t="s">
        <v>9266</v>
      </c>
      <c r="D6151" t="s">
        <v>9266</v>
      </c>
      <c r="E6151" t="s">
        <v>9265</v>
      </c>
    </row>
    <row r="6152" spans="1:5" x14ac:dyDescent="0.25">
      <c r="A6152">
        <v>58000675</v>
      </c>
      <c r="B6152" t="s">
        <v>9267</v>
      </c>
      <c r="C6152" t="s">
        <v>9268</v>
      </c>
      <c r="D6152" t="s">
        <v>9268</v>
      </c>
      <c r="E6152" t="s">
        <v>9267</v>
      </c>
    </row>
    <row r="6153" spans="1:5" x14ac:dyDescent="0.25">
      <c r="A6153">
        <v>58000676</v>
      </c>
      <c r="B6153" t="s">
        <v>9269</v>
      </c>
      <c r="C6153" t="s">
        <v>9270</v>
      </c>
      <c r="D6153" t="s">
        <v>9270</v>
      </c>
      <c r="E6153" t="s">
        <v>9269</v>
      </c>
    </row>
    <row r="6154" spans="1:5" x14ac:dyDescent="0.25">
      <c r="A6154">
        <v>58000677</v>
      </c>
      <c r="B6154" t="s">
        <v>9271</v>
      </c>
      <c r="C6154" t="s">
        <v>9272</v>
      </c>
      <c r="D6154" t="s">
        <v>9272</v>
      </c>
      <c r="E6154" t="s">
        <v>9271</v>
      </c>
    </row>
    <row r="6155" spans="1:5" x14ac:dyDescent="0.25">
      <c r="A6155">
        <v>58000678</v>
      </c>
      <c r="B6155" t="s">
        <v>9273</v>
      </c>
      <c r="C6155" t="s">
        <v>9274</v>
      </c>
      <c r="D6155" t="s">
        <v>9274</v>
      </c>
      <c r="E6155" t="s">
        <v>9273</v>
      </c>
    </row>
    <row r="6156" spans="1:5" x14ac:dyDescent="0.25">
      <c r="A6156">
        <v>58000679</v>
      </c>
      <c r="B6156" t="s">
        <v>9275</v>
      </c>
      <c r="C6156" t="s">
        <v>9276</v>
      </c>
      <c r="D6156" t="s">
        <v>9276</v>
      </c>
      <c r="E6156" t="s">
        <v>9275</v>
      </c>
    </row>
    <row r="6157" spans="1:5" x14ac:dyDescent="0.25">
      <c r="A6157">
        <v>58000680</v>
      </c>
      <c r="B6157" t="s">
        <v>9277</v>
      </c>
      <c r="C6157" t="s">
        <v>9278</v>
      </c>
      <c r="D6157" t="s">
        <v>9278</v>
      </c>
      <c r="E6157" t="s">
        <v>9277</v>
      </c>
    </row>
    <row r="6158" spans="1:5" x14ac:dyDescent="0.25">
      <c r="A6158">
        <v>58000681</v>
      </c>
      <c r="B6158" t="s">
        <v>9279</v>
      </c>
      <c r="C6158" t="s">
        <v>9280</v>
      </c>
      <c r="D6158" t="s">
        <v>9280</v>
      </c>
      <c r="E6158" t="s">
        <v>9279</v>
      </c>
    </row>
    <row r="6159" spans="1:5" x14ac:dyDescent="0.25">
      <c r="A6159">
        <v>58000682</v>
      </c>
      <c r="B6159" t="s">
        <v>9281</v>
      </c>
      <c r="C6159" t="s">
        <v>9282</v>
      </c>
      <c r="D6159" t="s">
        <v>9282</v>
      </c>
      <c r="E6159" t="s">
        <v>9281</v>
      </c>
    </row>
    <row r="6160" spans="1:5" x14ac:dyDescent="0.25">
      <c r="A6160">
        <v>58000683</v>
      </c>
      <c r="B6160" t="s">
        <v>9283</v>
      </c>
      <c r="C6160" t="s">
        <v>9284</v>
      </c>
      <c r="D6160" t="s">
        <v>9284</v>
      </c>
      <c r="E6160" t="s">
        <v>9283</v>
      </c>
    </row>
    <row r="6161" spans="1:5" x14ac:dyDescent="0.25">
      <c r="A6161">
        <v>58000684</v>
      </c>
      <c r="B6161" t="s">
        <v>9285</v>
      </c>
      <c r="C6161" t="s">
        <v>9286</v>
      </c>
      <c r="D6161" t="s">
        <v>9286</v>
      </c>
      <c r="E6161" t="s">
        <v>9285</v>
      </c>
    </row>
    <row r="6162" spans="1:5" x14ac:dyDescent="0.25">
      <c r="A6162">
        <v>58000685</v>
      </c>
      <c r="B6162" t="s">
        <v>9287</v>
      </c>
      <c r="C6162" t="s">
        <v>9288</v>
      </c>
      <c r="D6162" t="s">
        <v>9288</v>
      </c>
      <c r="E6162" t="s">
        <v>9287</v>
      </c>
    </row>
    <row r="6163" spans="1:5" x14ac:dyDescent="0.25">
      <c r="A6163">
        <v>58000686</v>
      </c>
      <c r="B6163" t="s">
        <v>9289</v>
      </c>
      <c r="C6163" t="s">
        <v>9290</v>
      </c>
      <c r="D6163" t="s">
        <v>9290</v>
      </c>
      <c r="E6163" t="s">
        <v>9289</v>
      </c>
    </row>
    <row r="6164" spans="1:5" x14ac:dyDescent="0.25">
      <c r="A6164">
        <v>58000687</v>
      </c>
      <c r="B6164" t="s">
        <v>9291</v>
      </c>
      <c r="C6164" t="s">
        <v>9292</v>
      </c>
      <c r="D6164" t="s">
        <v>9292</v>
      </c>
      <c r="E6164" t="s">
        <v>9291</v>
      </c>
    </row>
    <row r="6165" spans="1:5" x14ac:dyDescent="0.25">
      <c r="A6165">
        <v>58000688</v>
      </c>
      <c r="B6165" t="s">
        <v>9293</v>
      </c>
      <c r="C6165" t="s">
        <v>9294</v>
      </c>
      <c r="D6165" t="s">
        <v>9294</v>
      </c>
      <c r="E6165" t="s">
        <v>9293</v>
      </c>
    </row>
    <row r="6166" spans="1:5" x14ac:dyDescent="0.25">
      <c r="A6166">
        <v>58000689</v>
      </c>
      <c r="B6166" t="s">
        <v>9295</v>
      </c>
      <c r="C6166" t="s">
        <v>9296</v>
      </c>
      <c r="D6166" t="s">
        <v>9296</v>
      </c>
      <c r="E6166" t="s">
        <v>9295</v>
      </c>
    </row>
    <row r="6167" spans="1:5" x14ac:dyDescent="0.25">
      <c r="A6167">
        <v>58000690</v>
      </c>
      <c r="B6167" t="s">
        <v>9297</v>
      </c>
      <c r="C6167" t="s">
        <v>9298</v>
      </c>
      <c r="D6167" t="s">
        <v>9298</v>
      </c>
      <c r="E6167" t="s">
        <v>9297</v>
      </c>
    </row>
    <row r="6168" spans="1:5" x14ac:dyDescent="0.25">
      <c r="A6168">
        <v>58000691</v>
      </c>
      <c r="B6168" t="s">
        <v>9299</v>
      </c>
      <c r="C6168" t="s">
        <v>9300</v>
      </c>
      <c r="D6168" t="s">
        <v>9300</v>
      </c>
      <c r="E6168" t="s">
        <v>9299</v>
      </c>
    </row>
    <row r="6169" spans="1:5" x14ac:dyDescent="0.25">
      <c r="A6169">
        <v>58000692</v>
      </c>
      <c r="B6169" t="s">
        <v>9301</v>
      </c>
      <c r="C6169" t="s">
        <v>9302</v>
      </c>
      <c r="D6169" t="s">
        <v>9302</v>
      </c>
      <c r="E6169" t="s">
        <v>9301</v>
      </c>
    </row>
    <row r="6170" spans="1:5" x14ac:dyDescent="0.25">
      <c r="A6170">
        <v>58000693</v>
      </c>
      <c r="B6170" t="s">
        <v>9303</v>
      </c>
      <c r="C6170" t="s">
        <v>9304</v>
      </c>
      <c r="D6170" t="s">
        <v>9304</v>
      </c>
      <c r="E6170" t="s">
        <v>9303</v>
      </c>
    </row>
    <row r="6171" spans="1:5" x14ac:dyDescent="0.25">
      <c r="A6171">
        <v>58000694</v>
      </c>
      <c r="B6171" t="s">
        <v>9305</v>
      </c>
      <c r="C6171" t="s">
        <v>9306</v>
      </c>
      <c r="D6171" t="s">
        <v>9306</v>
      </c>
      <c r="E6171" t="s">
        <v>9305</v>
      </c>
    </row>
    <row r="6172" spans="1:5" x14ac:dyDescent="0.25">
      <c r="A6172">
        <v>58000695</v>
      </c>
      <c r="B6172" t="s">
        <v>9307</v>
      </c>
      <c r="C6172" t="s">
        <v>9308</v>
      </c>
      <c r="D6172" t="s">
        <v>9308</v>
      </c>
      <c r="E6172" t="s">
        <v>9307</v>
      </c>
    </row>
    <row r="6173" spans="1:5" x14ac:dyDescent="0.25">
      <c r="A6173">
        <v>58000696</v>
      </c>
      <c r="B6173" t="s">
        <v>9309</v>
      </c>
      <c r="C6173" t="s">
        <v>9310</v>
      </c>
      <c r="D6173" t="s">
        <v>9310</v>
      </c>
      <c r="E6173" t="s">
        <v>9309</v>
      </c>
    </row>
    <row r="6174" spans="1:5" x14ac:dyDescent="0.25">
      <c r="A6174">
        <v>58000697</v>
      </c>
      <c r="B6174" t="s">
        <v>9311</v>
      </c>
      <c r="C6174" t="s">
        <v>9312</v>
      </c>
      <c r="D6174" t="s">
        <v>9312</v>
      </c>
      <c r="E6174" t="s">
        <v>9311</v>
      </c>
    </row>
    <row r="6175" spans="1:5" x14ac:dyDescent="0.25">
      <c r="A6175">
        <v>58000698</v>
      </c>
      <c r="B6175" t="s">
        <v>9313</v>
      </c>
      <c r="C6175" t="s">
        <v>9314</v>
      </c>
      <c r="D6175" t="s">
        <v>9314</v>
      </c>
      <c r="E6175" t="s">
        <v>9313</v>
      </c>
    </row>
    <row r="6176" spans="1:5" x14ac:dyDescent="0.25">
      <c r="A6176">
        <v>58000699</v>
      </c>
      <c r="B6176" t="s">
        <v>9315</v>
      </c>
      <c r="C6176" t="s">
        <v>9316</v>
      </c>
      <c r="D6176" t="s">
        <v>9316</v>
      </c>
      <c r="E6176" t="s">
        <v>9315</v>
      </c>
    </row>
    <row r="6177" spans="1:5" x14ac:dyDescent="0.25">
      <c r="A6177">
        <v>58000700</v>
      </c>
      <c r="B6177" t="s">
        <v>9317</v>
      </c>
      <c r="C6177" t="s">
        <v>9318</v>
      </c>
      <c r="D6177" t="s">
        <v>9318</v>
      </c>
      <c r="E6177" t="s">
        <v>9317</v>
      </c>
    </row>
    <row r="6178" spans="1:5" x14ac:dyDescent="0.25">
      <c r="A6178">
        <v>58000701</v>
      </c>
      <c r="B6178" t="s">
        <v>9319</v>
      </c>
      <c r="C6178" t="s">
        <v>9320</v>
      </c>
      <c r="D6178" t="s">
        <v>9320</v>
      </c>
      <c r="E6178" t="s">
        <v>9319</v>
      </c>
    </row>
    <row r="6179" spans="1:5" x14ac:dyDescent="0.25">
      <c r="A6179">
        <v>58000702</v>
      </c>
      <c r="B6179" t="s">
        <v>9321</v>
      </c>
      <c r="C6179" t="s">
        <v>9322</v>
      </c>
      <c r="D6179" t="s">
        <v>9322</v>
      </c>
      <c r="E6179" t="s">
        <v>9321</v>
      </c>
    </row>
    <row r="6180" spans="1:5" x14ac:dyDescent="0.25">
      <c r="A6180">
        <v>58000703</v>
      </c>
      <c r="B6180" t="s">
        <v>9323</v>
      </c>
      <c r="C6180" t="s">
        <v>9324</v>
      </c>
      <c r="D6180" t="s">
        <v>9324</v>
      </c>
      <c r="E6180" t="s">
        <v>9323</v>
      </c>
    </row>
    <row r="6181" spans="1:5" x14ac:dyDescent="0.25">
      <c r="A6181">
        <v>58000704</v>
      </c>
      <c r="B6181" t="s">
        <v>9325</v>
      </c>
      <c r="C6181" t="s">
        <v>9326</v>
      </c>
      <c r="D6181" t="s">
        <v>9326</v>
      </c>
      <c r="E6181" t="s">
        <v>9325</v>
      </c>
    </row>
    <row r="6182" spans="1:5" x14ac:dyDescent="0.25">
      <c r="A6182">
        <v>58000705</v>
      </c>
      <c r="B6182" t="s">
        <v>9327</v>
      </c>
      <c r="C6182" t="s">
        <v>9328</v>
      </c>
      <c r="D6182" t="s">
        <v>9328</v>
      </c>
      <c r="E6182" t="s">
        <v>9327</v>
      </c>
    </row>
    <row r="6183" spans="1:5" x14ac:dyDescent="0.25">
      <c r="A6183">
        <v>58000706</v>
      </c>
      <c r="B6183" t="s">
        <v>9329</v>
      </c>
      <c r="C6183" t="s">
        <v>9330</v>
      </c>
      <c r="D6183" t="s">
        <v>9330</v>
      </c>
      <c r="E6183" t="s">
        <v>9329</v>
      </c>
    </row>
    <row r="6184" spans="1:5" x14ac:dyDescent="0.25">
      <c r="A6184">
        <v>58000707</v>
      </c>
      <c r="B6184" t="s">
        <v>9331</v>
      </c>
      <c r="C6184" t="s">
        <v>9332</v>
      </c>
      <c r="D6184" t="s">
        <v>9332</v>
      </c>
      <c r="E6184" t="s">
        <v>9331</v>
      </c>
    </row>
    <row r="6185" spans="1:5" x14ac:dyDescent="0.25">
      <c r="A6185">
        <v>58000708</v>
      </c>
      <c r="B6185" t="s">
        <v>9333</v>
      </c>
      <c r="C6185" t="s">
        <v>9334</v>
      </c>
      <c r="D6185" t="s">
        <v>9334</v>
      </c>
      <c r="E6185" t="s">
        <v>9333</v>
      </c>
    </row>
    <row r="6186" spans="1:5" x14ac:dyDescent="0.25">
      <c r="A6186">
        <v>58000709</v>
      </c>
      <c r="B6186" t="s">
        <v>9335</v>
      </c>
      <c r="C6186" t="s">
        <v>9336</v>
      </c>
      <c r="D6186" t="s">
        <v>9336</v>
      </c>
      <c r="E6186" t="s">
        <v>9335</v>
      </c>
    </row>
    <row r="6187" spans="1:5" x14ac:dyDescent="0.25">
      <c r="A6187">
        <v>58000710</v>
      </c>
      <c r="B6187" t="s">
        <v>9337</v>
      </c>
      <c r="C6187" t="s">
        <v>9338</v>
      </c>
      <c r="D6187" t="s">
        <v>9338</v>
      </c>
      <c r="E6187" t="s">
        <v>9337</v>
      </c>
    </row>
    <row r="6188" spans="1:5" x14ac:dyDescent="0.25">
      <c r="A6188">
        <v>58000711</v>
      </c>
      <c r="B6188" t="s">
        <v>9339</v>
      </c>
      <c r="C6188" t="s">
        <v>9340</v>
      </c>
      <c r="D6188" t="s">
        <v>9340</v>
      </c>
      <c r="E6188" t="s">
        <v>9339</v>
      </c>
    </row>
    <row r="6189" spans="1:5" x14ac:dyDescent="0.25">
      <c r="A6189">
        <v>58000712</v>
      </c>
      <c r="B6189" t="s">
        <v>9341</v>
      </c>
      <c r="C6189" t="s">
        <v>9342</v>
      </c>
      <c r="D6189" t="s">
        <v>9342</v>
      </c>
      <c r="E6189" t="s">
        <v>9341</v>
      </c>
    </row>
    <row r="6190" spans="1:5" x14ac:dyDescent="0.25">
      <c r="A6190">
        <v>58000713</v>
      </c>
      <c r="B6190" t="s">
        <v>9343</v>
      </c>
      <c r="C6190" t="s">
        <v>9344</v>
      </c>
      <c r="D6190" t="s">
        <v>9344</v>
      </c>
      <c r="E6190" t="s">
        <v>9343</v>
      </c>
    </row>
    <row r="6191" spans="1:5" x14ac:dyDescent="0.25">
      <c r="A6191">
        <v>58000714</v>
      </c>
      <c r="B6191" t="s">
        <v>9345</v>
      </c>
      <c r="C6191" t="s">
        <v>9346</v>
      </c>
      <c r="D6191" t="s">
        <v>9346</v>
      </c>
      <c r="E6191" t="s">
        <v>9345</v>
      </c>
    </row>
    <row r="6192" spans="1:5" x14ac:dyDescent="0.25">
      <c r="A6192">
        <v>58000715</v>
      </c>
      <c r="B6192" t="s">
        <v>9347</v>
      </c>
      <c r="C6192" t="s">
        <v>9348</v>
      </c>
      <c r="D6192" t="s">
        <v>9348</v>
      </c>
      <c r="E6192" t="s">
        <v>9347</v>
      </c>
    </row>
    <row r="6193" spans="1:5" x14ac:dyDescent="0.25">
      <c r="A6193">
        <v>58000716</v>
      </c>
      <c r="B6193" t="s">
        <v>9349</v>
      </c>
      <c r="C6193" t="s">
        <v>9350</v>
      </c>
      <c r="D6193" t="s">
        <v>9350</v>
      </c>
      <c r="E6193" t="s">
        <v>9349</v>
      </c>
    </row>
    <row r="6194" spans="1:5" x14ac:dyDescent="0.25">
      <c r="A6194">
        <v>58000717</v>
      </c>
      <c r="B6194" t="s">
        <v>9351</v>
      </c>
      <c r="C6194" t="s">
        <v>9352</v>
      </c>
      <c r="D6194" t="s">
        <v>9352</v>
      </c>
      <c r="E6194" t="s">
        <v>9351</v>
      </c>
    </row>
    <row r="6195" spans="1:5" x14ac:dyDescent="0.25">
      <c r="A6195">
        <v>58000718</v>
      </c>
      <c r="B6195" t="s">
        <v>9353</v>
      </c>
      <c r="C6195" t="s">
        <v>9354</v>
      </c>
      <c r="D6195" t="s">
        <v>9354</v>
      </c>
      <c r="E6195" t="s">
        <v>9353</v>
      </c>
    </row>
    <row r="6196" spans="1:5" x14ac:dyDescent="0.25">
      <c r="A6196">
        <v>58000719</v>
      </c>
      <c r="B6196" t="s">
        <v>9355</v>
      </c>
      <c r="C6196" t="s">
        <v>9356</v>
      </c>
      <c r="D6196" t="s">
        <v>9356</v>
      </c>
      <c r="E6196" t="s">
        <v>9355</v>
      </c>
    </row>
    <row r="6197" spans="1:5" x14ac:dyDescent="0.25">
      <c r="A6197">
        <v>58000720</v>
      </c>
      <c r="B6197" t="s">
        <v>9357</v>
      </c>
      <c r="C6197" t="s">
        <v>9358</v>
      </c>
      <c r="D6197" t="s">
        <v>9358</v>
      </c>
      <c r="E6197" t="s">
        <v>9357</v>
      </c>
    </row>
    <row r="6198" spans="1:5" x14ac:dyDescent="0.25">
      <c r="A6198">
        <v>58000721</v>
      </c>
      <c r="B6198" t="s">
        <v>9359</v>
      </c>
      <c r="C6198" t="s">
        <v>9360</v>
      </c>
      <c r="D6198" t="s">
        <v>9360</v>
      </c>
      <c r="E6198" t="s">
        <v>9359</v>
      </c>
    </row>
    <row r="6199" spans="1:5" x14ac:dyDescent="0.25">
      <c r="A6199">
        <v>58000722</v>
      </c>
      <c r="B6199" t="s">
        <v>9361</v>
      </c>
      <c r="C6199" t="s">
        <v>9362</v>
      </c>
      <c r="D6199" t="s">
        <v>9362</v>
      </c>
      <c r="E6199" t="s">
        <v>9361</v>
      </c>
    </row>
    <row r="6200" spans="1:5" x14ac:dyDescent="0.25">
      <c r="A6200">
        <v>58000723</v>
      </c>
      <c r="B6200" t="s">
        <v>9363</v>
      </c>
      <c r="C6200" t="s">
        <v>9364</v>
      </c>
      <c r="D6200" t="s">
        <v>9364</v>
      </c>
      <c r="E6200" t="s">
        <v>9363</v>
      </c>
    </row>
    <row r="6201" spans="1:5" x14ac:dyDescent="0.25">
      <c r="A6201">
        <v>58000724</v>
      </c>
      <c r="B6201" t="s">
        <v>9365</v>
      </c>
      <c r="C6201" t="s">
        <v>9366</v>
      </c>
      <c r="D6201" t="s">
        <v>9366</v>
      </c>
      <c r="E6201" t="s">
        <v>9365</v>
      </c>
    </row>
    <row r="6202" spans="1:5" x14ac:dyDescent="0.25">
      <c r="A6202">
        <v>58000725</v>
      </c>
      <c r="B6202" t="s">
        <v>9367</v>
      </c>
      <c r="C6202" t="s">
        <v>9368</v>
      </c>
      <c r="D6202" t="s">
        <v>9368</v>
      </c>
      <c r="E6202" t="s">
        <v>9367</v>
      </c>
    </row>
    <row r="6203" spans="1:5" x14ac:dyDescent="0.25">
      <c r="A6203">
        <v>58000726</v>
      </c>
      <c r="B6203" t="s">
        <v>9369</v>
      </c>
      <c r="C6203" t="s">
        <v>9370</v>
      </c>
      <c r="D6203" t="s">
        <v>9370</v>
      </c>
      <c r="E6203" t="s">
        <v>9369</v>
      </c>
    </row>
    <row r="6204" spans="1:5" x14ac:dyDescent="0.25">
      <c r="A6204">
        <v>58000727</v>
      </c>
      <c r="B6204" t="s">
        <v>9371</v>
      </c>
      <c r="C6204" t="s">
        <v>9372</v>
      </c>
      <c r="D6204" t="s">
        <v>9372</v>
      </c>
      <c r="E6204" t="s">
        <v>9371</v>
      </c>
    </row>
    <row r="6205" spans="1:5" x14ac:dyDescent="0.25">
      <c r="A6205">
        <v>58000728</v>
      </c>
      <c r="B6205" t="s">
        <v>9373</v>
      </c>
      <c r="C6205" t="s">
        <v>9374</v>
      </c>
      <c r="D6205" t="s">
        <v>9374</v>
      </c>
      <c r="E6205" t="s">
        <v>9373</v>
      </c>
    </row>
    <row r="6206" spans="1:5" x14ac:dyDescent="0.25">
      <c r="A6206">
        <v>58000729</v>
      </c>
      <c r="B6206" t="s">
        <v>9375</v>
      </c>
      <c r="C6206" t="s">
        <v>9376</v>
      </c>
      <c r="D6206" t="s">
        <v>9376</v>
      </c>
      <c r="E6206" t="s">
        <v>9375</v>
      </c>
    </row>
    <row r="6207" spans="1:5" x14ac:dyDescent="0.25">
      <c r="A6207">
        <v>58000730</v>
      </c>
      <c r="B6207" t="s">
        <v>9377</v>
      </c>
      <c r="C6207" t="s">
        <v>9378</v>
      </c>
      <c r="D6207" t="s">
        <v>9378</v>
      </c>
      <c r="E6207" t="s">
        <v>9377</v>
      </c>
    </row>
    <row r="6208" spans="1:5" x14ac:dyDescent="0.25">
      <c r="A6208">
        <v>58000731</v>
      </c>
      <c r="B6208" t="s">
        <v>9379</v>
      </c>
      <c r="C6208" t="s">
        <v>9380</v>
      </c>
      <c r="D6208" t="s">
        <v>9380</v>
      </c>
      <c r="E6208" t="s">
        <v>9379</v>
      </c>
    </row>
    <row r="6209" spans="1:5" x14ac:dyDescent="0.25">
      <c r="A6209">
        <v>58000732</v>
      </c>
      <c r="B6209" t="s">
        <v>9381</v>
      </c>
      <c r="C6209" t="s">
        <v>9382</v>
      </c>
      <c r="D6209" t="s">
        <v>9382</v>
      </c>
      <c r="E6209" t="s">
        <v>9381</v>
      </c>
    </row>
    <row r="6210" spans="1:5" x14ac:dyDescent="0.25">
      <c r="A6210">
        <v>58000733</v>
      </c>
      <c r="B6210" t="s">
        <v>9383</v>
      </c>
      <c r="C6210" t="s">
        <v>9384</v>
      </c>
      <c r="D6210" t="s">
        <v>9384</v>
      </c>
      <c r="E6210" t="s">
        <v>9383</v>
      </c>
    </row>
    <row r="6211" spans="1:5" x14ac:dyDescent="0.25">
      <c r="A6211">
        <v>58000734</v>
      </c>
      <c r="B6211" t="s">
        <v>9385</v>
      </c>
      <c r="C6211" t="s">
        <v>9386</v>
      </c>
      <c r="D6211" t="s">
        <v>9386</v>
      </c>
      <c r="E6211" t="s">
        <v>9385</v>
      </c>
    </row>
    <row r="6212" spans="1:5" x14ac:dyDescent="0.25">
      <c r="A6212">
        <v>58000735</v>
      </c>
      <c r="B6212" t="s">
        <v>9387</v>
      </c>
      <c r="C6212" t="s">
        <v>9388</v>
      </c>
      <c r="D6212" t="s">
        <v>9388</v>
      </c>
      <c r="E6212" t="s">
        <v>9387</v>
      </c>
    </row>
    <row r="6213" spans="1:5" x14ac:dyDescent="0.25">
      <c r="A6213">
        <v>58000736</v>
      </c>
      <c r="B6213" t="s">
        <v>9389</v>
      </c>
      <c r="C6213" t="s">
        <v>9390</v>
      </c>
      <c r="D6213" t="s">
        <v>9390</v>
      </c>
      <c r="E6213" t="s">
        <v>9389</v>
      </c>
    </row>
    <row r="6214" spans="1:5" x14ac:dyDescent="0.25">
      <c r="A6214">
        <v>58000737</v>
      </c>
      <c r="B6214" t="s">
        <v>9391</v>
      </c>
      <c r="C6214" t="s">
        <v>9392</v>
      </c>
      <c r="D6214" t="s">
        <v>9392</v>
      </c>
      <c r="E6214" t="s">
        <v>9391</v>
      </c>
    </row>
    <row r="6215" spans="1:5" x14ac:dyDescent="0.25">
      <c r="A6215">
        <v>58000738</v>
      </c>
      <c r="B6215" t="s">
        <v>9393</v>
      </c>
      <c r="C6215" t="s">
        <v>9394</v>
      </c>
      <c r="D6215" t="s">
        <v>9394</v>
      </c>
      <c r="E6215" t="s">
        <v>9393</v>
      </c>
    </row>
    <row r="6216" spans="1:5" x14ac:dyDescent="0.25">
      <c r="A6216">
        <v>58000739</v>
      </c>
      <c r="B6216" t="s">
        <v>9395</v>
      </c>
      <c r="C6216" t="s">
        <v>9396</v>
      </c>
      <c r="D6216" t="s">
        <v>9396</v>
      </c>
      <c r="E6216" t="s">
        <v>9395</v>
      </c>
    </row>
    <row r="6217" spans="1:5" x14ac:dyDescent="0.25">
      <c r="A6217">
        <v>58000740</v>
      </c>
      <c r="B6217" t="s">
        <v>9397</v>
      </c>
      <c r="C6217" t="s">
        <v>9398</v>
      </c>
      <c r="D6217" t="s">
        <v>9398</v>
      </c>
      <c r="E6217" t="s">
        <v>9397</v>
      </c>
    </row>
    <row r="6218" spans="1:5" x14ac:dyDescent="0.25">
      <c r="A6218">
        <v>58000741</v>
      </c>
      <c r="B6218" t="s">
        <v>9399</v>
      </c>
      <c r="C6218" t="s">
        <v>9400</v>
      </c>
      <c r="D6218" t="s">
        <v>9400</v>
      </c>
      <c r="E6218" t="s">
        <v>9399</v>
      </c>
    </row>
    <row r="6219" spans="1:5" x14ac:dyDescent="0.25">
      <c r="A6219">
        <v>58000742</v>
      </c>
      <c r="B6219" t="s">
        <v>9401</v>
      </c>
      <c r="C6219" t="s">
        <v>9402</v>
      </c>
      <c r="D6219" t="s">
        <v>9402</v>
      </c>
      <c r="E6219" t="s">
        <v>9401</v>
      </c>
    </row>
    <row r="6220" spans="1:5" x14ac:dyDescent="0.25">
      <c r="A6220">
        <v>58000743</v>
      </c>
      <c r="B6220" t="s">
        <v>9403</v>
      </c>
      <c r="C6220" t="s">
        <v>9404</v>
      </c>
      <c r="D6220" t="s">
        <v>9404</v>
      </c>
      <c r="E6220" t="s">
        <v>9403</v>
      </c>
    </row>
    <row r="6221" spans="1:5" x14ac:dyDescent="0.25">
      <c r="A6221">
        <v>58000744</v>
      </c>
      <c r="B6221" t="s">
        <v>9405</v>
      </c>
      <c r="C6221" t="s">
        <v>9406</v>
      </c>
      <c r="D6221" t="s">
        <v>9406</v>
      </c>
      <c r="E6221" t="s">
        <v>9405</v>
      </c>
    </row>
    <row r="6222" spans="1:5" x14ac:dyDescent="0.25">
      <c r="A6222">
        <v>58000745</v>
      </c>
      <c r="B6222" t="s">
        <v>9407</v>
      </c>
      <c r="C6222" t="s">
        <v>9408</v>
      </c>
      <c r="D6222" t="s">
        <v>9408</v>
      </c>
      <c r="E6222" t="s">
        <v>9407</v>
      </c>
    </row>
    <row r="6223" spans="1:5" x14ac:dyDescent="0.25">
      <c r="A6223">
        <v>58000746</v>
      </c>
      <c r="B6223" t="s">
        <v>9409</v>
      </c>
      <c r="C6223" t="s">
        <v>9410</v>
      </c>
      <c r="D6223" t="s">
        <v>9410</v>
      </c>
      <c r="E6223" t="s">
        <v>9409</v>
      </c>
    </row>
    <row r="6224" spans="1:5" x14ac:dyDescent="0.25">
      <c r="A6224">
        <v>58000747</v>
      </c>
      <c r="B6224" t="s">
        <v>9411</v>
      </c>
      <c r="C6224" t="s">
        <v>9412</v>
      </c>
      <c r="D6224" t="s">
        <v>9412</v>
      </c>
      <c r="E6224" t="s">
        <v>9411</v>
      </c>
    </row>
    <row r="6225" spans="1:5" x14ac:dyDescent="0.25">
      <c r="A6225">
        <v>58000748</v>
      </c>
      <c r="B6225" t="s">
        <v>9413</v>
      </c>
      <c r="C6225" t="s">
        <v>9414</v>
      </c>
      <c r="D6225" t="s">
        <v>9414</v>
      </c>
      <c r="E6225" t="s">
        <v>9413</v>
      </c>
    </row>
    <row r="6226" spans="1:5" x14ac:dyDescent="0.25">
      <c r="A6226">
        <v>58000749</v>
      </c>
      <c r="B6226" t="s">
        <v>9415</v>
      </c>
      <c r="C6226" t="s">
        <v>9416</v>
      </c>
      <c r="D6226" t="s">
        <v>9416</v>
      </c>
      <c r="E6226" t="s">
        <v>9415</v>
      </c>
    </row>
    <row r="6227" spans="1:5" x14ac:dyDescent="0.25">
      <c r="A6227">
        <v>58000750</v>
      </c>
      <c r="B6227" t="s">
        <v>9417</v>
      </c>
      <c r="C6227" t="s">
        <v>9418</v>
      </c>
      <c r="D6227" t="s">
        <v>9418</v>
      </c>
      <c r="E6227" t="s">
        <v>9417</v>
      </c>
    </row>
    <row r="6228" spans="1:5" x14ac:dyDescent="0.25">
      <c r="A6228">
        <v>58000751</v>
      </c>
      <c r="B6228" t="s">
        <v>9419</v>
      </c>
      <c r="C6228" t="s">
        <v>9420</v>
      </c>
      <c r="D6228" t="s">
        <v>9420</v>
      </c>
      <c r="E6228" t="s">
        <v>9419</v>
      </c>
    </row>
    <row r="6229" spans="1:5" x14ac:dyDescent="0.25">
      <c r="A6229">
        <v>58000752</v>
      </c>
      <c r="B6229" t="s">
        <v>9421</v>
      </c>
      <c r="C6229" t="s">
        <v>9422</v>
      </c>
      <c r="D6229" t="s">
        <v>9422</v>
      </c>
      <c r="E6229" t="s">
        <v>9421</v>
      </c>
    </row>
    <row r="6230" spans="1:5" x14ac:dyDescent="0.25">
      <c r="A6230">
        <v>58000753</v>
      </c>
      <c r="B6230" t="s">
        <v>9423</v>
      </c>
      <c r="C6230" t="s">
        <v>9424</v>
      </c>
      <c r="D6230" t="s">
        <v>9424</v>
      </c>
      <c r="E6230" t="s">
        <v>9423</v>
      </c>
    </row>
    <row r="6231" spans="1:5" x14ac:dyDescent="0.25">
      <c r="A6231">
        <v>58000754</v>
      </c>
      <c r="B6231" t="s">
        <v>9425</v>
      </c>
      <c r="C6231" t="s">
        <v>9426</v>
      </c>
      <c r="D6231" t="s">
        <v>9426</v>
      </c>
      <c r="E6231" t="s">
        <v>9425</v>
      </c>
    </row>
    <row r="6232" spans="1:5" x14ac:dyDescent="0.25">
      <c r="A6232">
        <v>58000755</v>
      </c>
      <c r="B6232" t="s">
        <v>9427</v>
      </c>
      <c r="C6232" t="s">
        <v>9428</v>
      </c>
      <c r="D6232" t="s">
        <v>9428</v>
      </c>
      <c r="E6232" t="s">
        <v>9427</v>
      </c>
    </row>
    <row r="6233" spans="1:5" x14ac:dyDescent="0.25">
      <c r="A6233">
        <v>58000756</v>
      </c>
      <c r="B6233" t="s">
        <v>9429</v>
      </c>
      <c r="C6233" t="s">
        <v>9430</v>
      </c>
      <c r="D6233" t="s">
        <v>9430</v>
      </c>
      <c r="E6233" t="s">
        <v>9429</v>
      </c>
    </row>
    <row r="6234" spans="1:5" x14ac:dyDescent="0.25">
      <c r="A6234">
        <v>58000757</v>
      </c>
      <c r="B6234" t="s">
        <v>9431</v>
      </c>
      <c r="C6234" t="s">
        <v>9432</v>
      </c>
      <c r="D6234" t="s">
        <v>9432</v>
      </c>
      <c r="E6234" t="s">
        <v>9431</v>
      </c>
    </row>
    <row r="6235" spans="1:5" x14ac:dyDescent="0.25">
      <c r="A6235">
        <v>58000758</v>
      </c>
      <c r="B6235" t="s">
        <v>9433</v>
      </c>
      <c r="C6235" t="s">
        <v>9434</v>
      </c>
      <c r="D6235" t="s">
        <v>9434</v>
      </c>
      <c r="E6235" t="s">
        <v>9433</v>
      </c>
    </row>
    <row r="6236" spans="1:5" x14ac:dyDescent="0.25">
      <c r="A6236">
        <v>58000759</v>
      </c>
      <c r="B6236" t="s">
        <v>9435</v>
      </c>
      <c r="C6236" t="s">
        <v>9436</v>
      </c>
      <c r="D6236" t="s">
        <v>9436</v>
      </c>
      <c r="E6236" t="s">
        <v>9435</v>
      </c>
    </row>
    <row r="6237" spans="1:5" x14ac:dyDescent="0.25">
      <c r="A6237">
        <v>58000760</v>
      </c>
      <c r="B6237" t="s">
        <v>9437</v>
      </c>
      <c r="C6237" t="s">
        <v>9438</v>
      </c>
      <c r="D6237" t="s">
        <v>9438</v>
      </c>
      <c r="E6237" t="s">
        <v>9437</v>
      </c>
    </row>
    <row r="6238" spans="1:5" x14ac:dyDescent="0.25">
      <c r="A6238">
        <v>58000761</v>
      </c>
      <c r="B6238" t="s">
        <v>9439</v>
      </c>
      <c r="C6238" t="s">
        <v>9440</v>
      </c>
      <c r="D6238" t="s">
        <v>9440</v>
      </c>
      <c r="E6238" t="s">
        <v>9439</v>
      </c>
    </row>
    <row r="6239" spans="1:5" x14ac:dyDescent="0.25">
      <c r="A6239">
        <v>58000762</v>
      </c>
      <c r="B6239" t="s">
        <v>9441</v>
      </c>
      <c r="C6239" t="s">
        <v>9442</v>
      </c>
      <c r="D6239" t="s">
        <v>9442</v>
      </c>
      <c r="E6239" t="s">
        <v>9441</v>
      </c>
    </row>
    <row r="6240" spans="1:5" x14ac:dyDescent="0.25">
      <c r="A6240">
        <v>58000763</v>
      </c>
      <c r="B6240" t="s">
        <v>9443</v>
      </c>
      <c r="C6240" t="s">
        <v>9444</v>
      </c>
      <c r="D6240" t="s">
        <v>9444</v>
      </c>
      <c r="E6240" t="s">
        <v>9443</v>
      </c>
    </row>
    <row r="6241" spans="1:5" x14ac:dyDescent="0.25">
      <c r="A6241">
        <v>58000764</v>
      </c>
      <c r="B6241" t="s">
        <v>9445</v>
      </c>
      <c r="C6241" t="s">
        <v>9446</v>
      </c>
      <c r="D6241" t="s">
        <v>9446</v>
      </c>
      <c r="E6241" t="s">
        <v>9445</v>
      </c>
    </row>
    <row r="6242" spans="1:5" x14ac:dyDescent="0.25">
      <c r="A6242">
        <v>58000765</v>
      </c>
      <c r="B6242" t="s">
        <v>9447</v>
      </c>
      <c r="C6242" t="s">
        <v>9448</v>
      </c>
      <c r="D6242" t="s">
        <v>9448</v>
      </c>
      <c r="E6242" t="s">
        <v>9447</v>
      </c>
    </row>
    <row r="6243" spans="1:5" x14ac:dyDescent="0.25">
      <c r="A6243">
        <v>58000766</v>
      </c>
      <c r="B6243" t="s">
        <v>9449</v>
      </c>
      <c r="C6243" t="s">
        <v>9450</v>
      </c>
      <c r="D6243" t="s">
        <v>9450</v>
      </c>
      <c r="E6243" t="s">
        <v>9449</v>
      </c>
    </row>
    <row r="6244" spans="1:5" x14ac:dyDescent="0.25">
      <c r="A6244">
        <v>58000767</v>
      </c>
      <c r="B6244" t="s">
        <v>9451</v>
      </c>
      <c r="C6244" t="s">
        <v>9452</v>
      </c>
      <c r="D6244" t="s">
        <v>9452</v>
      </c>
      <c r="E6244" t="s">
        <v>9451</v>
      </c>
    </row>
    <row r="6245" spans="1:5" x14ac:dyDescent="0.25">
      <c r="A6245">
        <v>58000768</v>
      </c>
      <c r="B6245" t="s">
        <v>9453</v>
      </c>
      <c r="C6245" t="s">
        <v>9454</v>
      </c>
      <c r="D6245" t="s">
        <v>9454</v>
      </c>
      <c r="E6245" t="s">
        <v>9453</v>
      </c>
    </row>
    <row r="6246" spans="1:5" x14ac:dyDescent="0.25">
      <c r="A6246">
        <v>58000769</v>
      </c>
      <c r="B6246" t="s">
        <v>9455</v>
      </c>
      <c r="C6246" t="s">
        <v>9456</v>
      </c>
      <c r="D6246" t="s">
        <v>9456</v>
      </c>
      <c r="E6246" t="s">
        <v>9455</v>
      </c>
    </row>
    <row r="6247" spans="1:5" x14ac:dyDescent="0.25">
      <c r="A6247">
        <v>58000770</v>
      </c>
      <c r="B6247" t="s">
        <v>9457</v>
      </c>
      <c r="C6247" t="s">
        <v>9458</v>
      </c>
      <c r="D6247" t="s">
        <v>9458</v>
      </c>
      <c r="E6247" t="s">
        <v>9457</v>
      </c>
    </row>
    <row r="6248" spans="1:5" x14ac:dyDescent="0.25">
      <c r="A6248">
        <v>58000771</v>
      </c>
      <c r="B6248" t="s">
        <v>9459</v>
      </c>
      <c r="C6248" t="s">
        <v>9460</v>
      </c>
      <c r="D6248" t="s">
        <v>9460</v>
      </c>
      <c r="E6248" t="s">
        <v>9459</v>
      </c>
    </row>
    <row r="6249" spans="1:5" x14ac:dyDescent="0.25">
      <c r="A6249">
        <v>58000772</v>
      </c>
      <c r="B6249" t="s">
        <v>9461</v>
      </c>
      <c r="C6249" t="s">
        <v>9462</v>
      </c>
      <c r="D6249" t="s">
        <v>9462</v>
      </c>
      <c r="E6249" t="s">
        <v>9461</v>
      </c>
    </row>
    <row r="6250" spans="1:5" x14ac:dyDescent="0.25">
      <c r="A6250">
        <v>58000773</v>
      </c>
      <c r="B6250" t="s">
        <v>9463</v>
      </c>
      <c r="C6250" t="s">
        <v>9464</v>
      </c>
      <c r="D6250" t="s">
        <v>9464</v>
      </c>
      <c r="E6250" t="s">
        <v>9463</v>
      </c>
    </row>
    <row r="6251" spans="1:5" x14ac:dyDescent="0.25">
      <c r="A6251">
        <v>58000774</v>
      </c>
      <c r="B6251" t="s">
        <v>9465</v>
      </c>
      <c r="C6251" t="s">
        <v>9466</v>
      </c>
      <c r="D6251" t="s">
        <v>9466</v>
      </c>
      <c r="E6251" t="s">
        <v>9465</v>
      </c>
    </row>
    <row r="6252" spans="1:5" x14ac:dyDescent="0.25">
      <c r="A6252">
        <v>58000775</v>
      </c>
      <c r="B6252" t="s">
        <v>9467</v>
      </c>
      <c r="C6252" t="s">
        <v>9468</v>
      </c>
      <c r="D6252" t="s">
        <v>9468</v>
      </c>
      <c r="E6252" t="s">
        <v>9467</v>
      </c>
    </row>
    <row r="6253" spans="1:5" x14ac:dyDescent="0.25">
      <c r="A6253">
        <v>58000776</v>
      </c>
      <c r="B6253" t="s">
        <v>9469</v>
      </c>
      <c r="C6253" t="s">
        <v>9470</v>
      </c>
      <c r="D6253" t="s">
        <v>9470</v>
      </c>
      <c r="E6253" t="s">
        <v>9469</v>
      </c>
    </row>
    <row r="6254" spans="1:5" x14ac:dyDescent="0.25">
      <c r="A6254">
        <v>58000777</v>
      </c>
      <c r="B6254" t="s">
        <v>9471</v>
      </c>
      <c r="C6254" t="s">
        <v>9472</v>
      </c>
      <c r="D6254" t="s">
        <v>9472</v>
      </c>
      <c r="E6254" t="s">
        <v>9471</v>
      </c>
    </row>
    <row r="6255" spans="1:5" x14ac:dyDescent="0.25">
      <c r="A6255">
        <v>58000778</v>
      </c>
      <c r="B6255" t="s">
        <v>9473</v>
      </c>
      <c r="C6255" t="s">
        <v>9468</v>
      </c>
      <c r="D6255" t="s">
        <v>9468</v>
      </c>
      <c r="E6255" t="s">
        <v>9473</v>
      </c>
    </row>
    <row r="6256" spans="1:5" x14ac:dyDescent="0.25">
      <c r="A6256">
        <v>58000779</v>
      </c>
      <c r="B6256" t="s">
        <v>9474</v>
      </c>
      <c r="C6256" t="s">
        <v>9475</v>
      </c>
      <c r="D6256" t="s">
        <v>9475</v>
      </c>
      <c r="E6256" t="s">
        <v>9474</v>
      </c>
    </row>
    <row r="6257" spans="1:5" x14ac:dyDescent="0.25">
      <c r="A6257">
        <v>58000780</v>
      </c>
      <c r="B6257" t="s">
        <v>9476</v>
      </c>
      <c r="C6257" t="s">
        <v>9477</v>
      </c>
      <c r="D6257" t="s">
        <v>9477</v>
      </c>
      <c r="E6257" t="s">
        <v>9476</v>
      </c>
    </row>
    <row r="6258" spans="1:5" x14ac:dyDescent="0.25">
      <c r="A6258">
        <v>58000781</v>
      </c>
      <c r="B6258" t="s">
        <v>9478</v>
      </c>
      <c r="C6258" t="s">
        <v>9479</v>
      </c>
      <c r="D6258" t="s">
        <v>9479</v>
      </c>
      <c r="E6258" t="s">
        <v>9478</v>
      </c>
    </row>
    <row r="6259" spans="1:5" x14ac:dyDescent="0.25">
      <c r="A6259">
        <v>58000782</v>
      </c>
      <c r="B6259" t="s">
        <v>9480</v>
      </c>
      <c r="C6259" t="s">
        <v>9481</v>
      </c>
      <c r="D6259" t="s">
        <v>9481</v>
      </c>
      <c r="E6259" t="s">
        <v>9480</v>
      </c>
    </row>
    <row r="6260" spans="1:5" x14ac:dyDescent="0.25">
      <c r="A6260">
        <v>58000783</v>
      </c>
      <c r="B6260" t="s">
        <v>9482</v>
      </c>
      <c r="C6260" t="s">
        <v>8767</v>
      </c>
      <c r="D6260" t="s">
        <v>8767</v>
      </c>
      <c r="E6260" t="s">
        <v>9482</v>
      </c>
    </row>
    <row r="6261" spans="1:5" x14ac:dyDescent="0.25">
      <c r="A6261">
        <v>58000784</v>
      </c>
      <c r="B6261" t="s">
        <v>9483</v>
      </c>
      <c r="C6261" t="s">
        <v>9055</v>
      </c>
      <c r="D6261" t="s">
        <v>9055</v>
      </c>
      <c r="E6261" t="s">
        <v>9483</v>
      </c>
    </row>
    <row r="6262" spans="1:5" x14ac:dyDescent="0.25">
      <c r="A6262">
        <v>58000785</v>
      </c>
      <c r="B6262" t="s">
        <v>9484</v>
      </c>
      <c r="C6262" t="s">
        <v>9053</v>
      </c>
      <c r="D6262" t="s">
        <v>9053</v>
      </c>
      <c r="E6262" t="s">
        <v>9484</v>
      </c>
    </row>
    <row r="6263" spans="1:5" x14ac:dyDescent="0.25">
      <c r="A6263">
        <v>58000786</v>
      </c>
      <c r="B6263" t="s">
        <v>9485</v>
      </c>
      <c r="C6263" t="s">
        <v>9049</v>
      </c>
      <c r="D6263" t="s">
        <v>9049</v>
      </c>
      <c r="E6263" t="s">
        <v>9485</v>
      </c>
    </row>
    <row r="6264" spans="1:5" x14ac:dyDescent="0.25">
      <c r="A6264">
        <v>58000787</v>
      </c>
      <c r="B6264" t="s">
        <v>9486</v>
      </c>
      <c r="C6264" t="s">
        <v>9047</v>
      </c>
      <c r="D6264" t="s">
        <v>9047</v>
      </c>
      <c r="E6264" t="s">
        <v>9486</v>
      </c>
    </row>
    <row r="6265" spans="1:5" x14ac:dyDescent="0.25">
      <c r="A6265">
        <v>58000788</v>
      </c>
      <c r="B6265" t="s">
        <v>9487</v>
      </c>
      <c r="C6265" t="s">
        <v>9045</v>
      </c>
      <c r="D6265" t="s">
        <v>9045</v>
      </c>
      <c r="E6265" t="s">
        <v>9487</v>
      </c>
    </row>
    <row r="6266" spans="1:5" x14ac:dyDescent="0.25">
      <c r="A6266">
        <v>58000789</v>
      </c>
      <c r="B6266" t="s">
        <v>9488</v>
      </c>
      <c r="C6266" t="s">
        <v>9043</v>
      </c>
      <c r="D6266" t="s">
        <v>9043</v>
      </c>
      <c r="E6266" t="s">
        <v>9488</v>
      </c>
    </row>
    <row r="6267" spans="1:5" x14ac:dyDescent="0.25">
      <c r="A6267">
        <v>58000790</v>
      </c>
      <c r="B6267" t="s">
        <v>9489</v>
      </c>
      <c r="C6267" t="s">
        <v>9041</v>
      </c>
      <c r="D6267" t="s">
        <v>9041</v>
      </c>
      <c r="E6267" t="s">
        <v>9489</v>
      </c>
    </row>
    <row r="6268" spans="1:5" x14ac:dyDescent="0.25">
      <c r="A6268">
        <v>58000791</v>
      </c>
      <c r="B6268" t="s">
        <v>9490</v>
      </c>
      <c r="C6268" t="s">
        <v>9039</v>
      </c>
      <c r="D6268" t="s">
        <v>9039</v>
      </c>
      <c r="E6268" t="s">
        <v>9490</v>
      </c>
    </row>
    <row r="6269" spans="1:5" x14ac:dyDescent="0.25">
      <c r="A6269">
        <v>58000792</v>
      </c>
      <c r="B6269" t="s">
        <v>9491</v>
      </c>
      <c r="C6269" t="s">
        <v>9037</v>
      </c>
      <c r="D6269" t="s">
        <v>9037</v>
      </c>
      <c r="E6269" t="s">
        <v>9491</v>
      </c>
    </row>
    <row r="6270" spans="1:5" x14ac:dyDescent="0.25">
      <c r="A6270">
        <v>58000793</v>
      </c>
      <c r="B6270" t="s">
        <v>9492</v>
      </c>
      <c r="C6270" t="s">
        <v>9033</v>
      </c>
      <c r="D6270" t="s">
        <v>9033</v>
      </c>
      <c r="E6270" t="s">
        <v>9492</v>
      </c>
    </row>
    <row r="6271" spans="1:5" x14ac:dyDescent="0.25">
      <c r="A6271">
        <v>58000794</v>
      </c>
      <c r="B6271" t="s">
        <v>9493</v>
      </c>
      <c r="C6271" t="s">
        <v>9031</v>
      </c>
      <c r="D6271" t="s">
        <v>9031</v>
      </c>
      <c r="E6271" t="s">
        <v>9493</v>
      </c>
    </row>
    <row r="6272" spans="1:5" x14ac:dyDescent="0.25">
      <c r="A6272">
        <v>58000795</v>
      </c>
      <c r="B6272" t="s">
        <v>9028</v>
      </c>
      <c r="C6272" t="s">
        <v>9029</v>
      </c>
      <c r="D6272" t="s">
        <v>9029</v>
      </c>
      <c r="E6272" t="s">
        <v>9028</v>
      </c>
    </row>
    <row r="6273" spans="1:5" x14ac:dyDescent="0.25">
      <c r="A6273">
        <v>58000796</v>
      </c>
      <c r="B6273" t="s">
        <v>9024</v>
      </c>
      <c r="C6273" t="s">
        <v>9025</v>
      </c>
      <c r="D6273" t="s">
        <v>9025</v>
      </c>
      <c r="E6273" t="s">
        <v>9024</v>
      </c>
    </row>
    <row r="6274" spans="1:5" x14ac:dyDescent="0.25">
      <c r="A6274">
        <v>58000797</v>
      </c>
      <c r="B6274" t="s">
        <v>9022</v>
      </c>
      <c r="C6274" t="s">
        <v>9023</v>
      </c>
      <c r="D6274" t="s">
        <v>9023</v>
      </c>
      <c r="E6274" t="s">
        <v>9022</v>
      </c>
    </row>
    <row r="6275" spans="1:5" x14ac:dyDescent="0.25">
      <c r="A6275">
        <v>58000798</v>
      </c>
      <c r="B6275" t="s">
        <v>9020</v>
      </c>
      <c r="C6275" t="s">
        <v>9021</v>
      </c>
      <c r="D6275" t="s">
        <v>9021</v>
      </c>
      <c r="E6275" t="s">
        <v>9020</v>
      </c>
    </row>
    <row r="6276" spans="1:5" x14ac:dyDescent="0.25">
      <c r="A6276">
        <v>58000799</v>
      </c>
      <c r="B6276" t="s">
        <v>9494</v>
      </c>
      <c r="C6276" t="s">
        <v>9092</v>
      </c>
      <c r="D6276" t="s">
        <v>9092</v>
      </c>
      <c r="E6276" t="s">
        <v>9494</v>
      </c>
    </row>
    <row r="6277" spans="1:5" x14ac:dyDescent="0.25">
      <c r="A6277">
        <v>58000800</v>
      </c>
      <c r="B6277" t="s">
        <v>9495</v>
      </c>
      <c r="C6277" t="s">
        <v>9496</v>
      </c>
      <c r="D6277" t="s">
        <v>9496</v>
      </c>
      <c r="E6277" t="s">
        <v>9495</v>
      </c>
    </row>
    <row r="6278" spans="1:5" x14ac:dyDescent="0.25">
      <c r="A6278">
        <v>58000801</v>
      </c>
      <c r="B6278" t="s">
        <v>9497</v>
      </c>
      <c r="C6278" t="s">
        <v>9096</v>
      </c>
      <c r="D6278" t="s">
        <v>9096</v>
      </c>
      <c r="E6278" t="s">
        <v>9497</v>
      </c>
    </row>
    <row r="6279" spans="1:5" x14ac:dyDescent="0.25">
      <c r="A6279">
        <v>58000802</v>
      </c>
      <c r="B6279" t="s">
        <v>9498</v>
      </c>
      <c r="C6279" t="s">
        <v>9109</v>
      </c>
      <c r="D6279" t="s">
        <v>9109</v>
      </c>
      <c r="E6279" t="s">
        <v>9498</v>
      </c>
    </row>
    <row r="6280" spans="1:5" x14ac:dyDescent="0.25">
      <c r="A6280">
        <v>58000803</v>
      </c>
      <c r="B6280" t="s">
        <v>9499</v>
      </c>
      <c r="C6280" t="s">
        <v>9139</v>
      </c>
      <c r="D6280" t="s">
        <v>9139</v>
      </c>
      <c r="E6280" t="s">
        <v>9499</v>
      </c>
    </row>
    <row r="6281" spans="1:5" x14ac:dyDescent="0.25">
      <c r="A6281">
        <v>58000804</v>
      </c>
      <c r="B6281" t="s">
        <v>9500</v>
      </c>
      <c r="C6281" t="s">
        <v>9141</v>
      </c>
      <c r="D6281" t="s">
        <v>9141</v>
      </c>
      <c r="E6281" t="s">
        <v>9500</v>
      </c>
    </row>
    <row r="6282" spans="1:5" x14ac:dyDescent="0.25">
      <c r="A6282">
        <v>58000805</v>
      </c>
      <c r="B6282" t="s">
        <v>9501</v>
      </c>
      <c r="C6282" t="s">
        <v>9149</v>
      </c>
      <c r="D6282" t="s">
        <v>9149</v>
      </c>
      <c r="E6282" t="s">
        <v>9501</v>
      </c>
    </row>
    <row r="6283" spans="1:5" x14ac:dyDescent="0.25">
      <c r="A6283">
        <v>58000806</v>
      </c>
      <c r="B6283" t="s">
        <v>9153</v>
      </c>
      <c r="C6283" t="s">
        <v>9152</v>
      </c>
      <c r="D6283" t="s">
        <v>9152</v>
      </c>
      <c r="E6283" t="s">
        <v>9153</v>
      </c>
    </row>
    <row r="6284" spans="1:5" x14ac:dyDescent="0.25">
      <c r="A6284">
        <v>58000807</v>
      </c>
      <c r="B6284" t="s">
        <v>9502</v>
      </c>
      <c r="C6284" t="s">
        <v>9152</v>
      </c>
      <c r="D6284" t="s">
        <v>9152</v>
      </c>
      <c r="E6284" t="s">
        <v>9502</v>
      </c>
    </row>
    <row r="6285" spans="1:5" x14ac:dyDescent="0.25">
      <c r="A6285">
        <v>58000808</v>
      </c>
      <c r="B6285" t="s">
        <v>9503</v>
      </c>
      <c r="C6285" t="s">
        <v>9152</v>
      </c>
      <c r="D6285" t="s">
        <v>9152</v>
      </c>
      <c r="E6285" t="s">
        <v>9503</v>
      </c>
    </row>
    <row r="6286" spans="1:5" x14ac:dyDescent="0.25">
      <c r="A6286">
        <v>58000809</v>
      </c>
      <c r="B6286" t="s">
        <v>8771</v>
      </c>
      <c r="C6286" t="s">
        <v>9504</v>
      </c>
      <c r="D6286" t="s">
        <v>9504</v>
      </c>
      <c r="E6286" t="s">
        <v>8771</v>
      </c>
    </row>
    <row r="6287" spans="1:5" x14ac:dyDescent="0.25">
      <c r="A6287">
        <v>58000810</v>
      </c>
      <c r="B6287" t="s">
        <v>9505</v>
      </c>
      <c r="C6287" t="s">
        <v>9506</v>
      </c>
      <c r="D6287" t="s">
        <v>9506</v>
      </c>
      <c r="E6287" t="s">
        <v>9505</v>
      </c>
    </row>
    <row r="6288" spans="1:5" x14ac:dyDescent="0.25">
      <c r="A6288">
        <v>58000811</v>
      </c>
      <c r="B6288" t="s">
        <v>9116</v>
      </c>
      <c r="C6288" t="s">
        <v>8767</v>
      </c>
      <c r="D6288" t="s">
        <v>8767</v>
      </c>
      <c r="E6288" t="s">
        <v>9116</v>
      </c>
    </row>
    <row r="6289" spans="1:5" x14ac:dyDescent="0.25">
      <c r="A6289">
        <v>58000812</v>
      </c>
      <c r="B6289" t="s">
        <v>9507</v>
      </c>
      <c r="C6289" t="s">
        <v>8767</v>
      </c>
      <c r="D6289" t="s">
        <v>8767</v>
      </c>
      <c r="E6289" t="s">
        <v>9507</v>
      </c>
    </row>
    <row r="6290" spans="1:5" x14ac:dyDescent="0.25">
      <c r="A6290">
        <v>58000813</v>
      </c>
      <c r="B6290" t="s">
        <v>9508</v>
      </c>
      <c r="C6290" t="s">
        <v>8767</v>
      </c>
      <c r="D6290" t="s">
        <v>8767</v>
      </c>
      <c r="E6290" t="s">
        <v>9508</v>
      </c>
    </row>
    <row r="6291" spans="1:5" x14ac:dyDescent="0.25">
      <c r="A6291">
        <v>58000814</v>
      </c>
      <c r="B6291" t="s">
        <v>8768</v>
      </c>
      <c r="C6291" t="s">
        <v>8767</v>
      </c>
      <c r="D6291" t="s">
        <v>8767</v>
      </c>
      <c r="E6291" t="s">
        <v>8768</v>
      </c>
    </row>
    <row r="6292" spans="1:5" x14ac:dyDescent="0.25">
      <c r="A6292">
        <v>58000815</v>
      </c>
      <c r="B6292" t="s">
        <v>9509</v>
      </c>
      <c r="C6292" t="s">
        <v>8767</v>
      </c>
      <c r="D6292" t="s">
        <v>8767</v>
      </c>
      <c r="E6292" t="s">
        <v>9509</v>
      </c>
    </row>
    <row r="6293" spans="1:5" x14ac:dyDescent="0.25">
      <c r="A6293">
        <v>58000816</v>
      </c>
      <c r="B6293" t="s">
        <v>1141</v>
      </c>
      <c r="C6293" t="s">
        <v>1142</v>
      </c>
      <c r="D6293" t="s">
        <v>1142</v>
      </c>
      <c r="E6293" t="s">
        <v>1141</v>
      </c>
    </row>
    <row r="6294" spans="1:5" x14ac:dyDescent="0.25">
      <c r="A6294">
        <v>58000817</v>
      </c>
      <c r="B6294" t="s">
        <v>9510</v>
      </c>
      <c r="C6294" t="s">
        <v>8801</v>
      </c>
      <c r="D6294" t="s">
        <v>8801</v>
      </c>
      <c r="E6294" t="s">
        <v>9510</v>
      </c>
    </row>
    <row r="6295" spans="1:5" x14ac:dyDescent="0.25">
      <c r="A6295">
        <v>58000818</v>
      </c>
      <c r="B6295" t="s">
        <v>9511</v>
      </c>
      <c r="C6295" t="s">
        <v>9086</v>
      </c>
      <c r="D6295" t="s">
        <v>9086</v>
      </c>
      <c r="E6295" t="s">
        <v>9511</v>
      </c>
    </row>
    <row r="6296" spans="1:5" x14ac:dyDescent="0.25">
      <c r="A6296">
        <v>58000819</v>
      </c>
      <c r="B6296" t="s">
        <v>8769</v>
      </c>
      <c r="C6296" t="s">
        <v>9086</v>
      </c>
      <c r="D6296" t="s">
        <v>9086</v>
      </c>
      <c r="E6296" t="s">
        <v>8769</v>
      </c>
    </row>
    <row r="6297" spans="1:5" x14ac:dyDescent="0.25">
      <c r="A6297">
        <v>58000820</v>
      </c>
      <c r="B6297" t="s">
        <v>9512</v>
      </c>
      <c r="C6297" t="s">
        <v>9086</v>
      </c>
      <c r="D6297" t="s">
        <v>9086</v>
      </c>
      <c r="E6297" t="s">
        <v>9512</v>
      </c>
    </row>
    <row r="6298" spans="1:5" x14ac:dyDescent="0.25">
      <c r="A6298">
        <v>58000821</v>
      </c>
      <c r="B6298" t="s">
        <v>9513</v>
      </c>
      <c r="C6298" t="s">
        <v>9086</v>
      </c>
      <c r="D6298" t="s">
        <v>9086</v>
      </c>
      <c r="E6298" t="s">
        <v>9513</v>
      </c>
    </row>
    <row r="6299" spans="1:5" x14ac:dyDescent="0.25">
      <c r="A6299">
        <v>58000822</v>
      </c>
      <c r="B6299" t="s">
        <v>9514</v>
      </c>
      <c r="C6299" t="s">
        <v>9086</v>
      </c>
      <c r="D6299" t="s">
        <v>9086</v>
      </c>
      <c r="E6299" t="s">
        <v>9514</v>
      </c>
    </row>
    <row r="6300" spans="1:5" x14ac:dyDescent="0.25">
      <c r="A6300">
        <v>58000823</v>
      </c>
      <c r="B6300" t="s">
        <v>9515</v>
      </c>
      <c r="C6300" t="s">
        <v>9086</v>
      </c>
      <c r="D6300" t="s">
        <v>9086</v>
      </c>
      <c r="E6300" t="s">
        <v>9515</v>
      </c>
    </row>
    <row r="6301" spans="1:5" x14ac:dyDescent="0.25">
      <c r="A6301">
        <v>58000824</v>
      </c>
      <c r="B6301" t="s">
        <v>9516</v>
      </c>
      <c r="C6301" t="s">
        <v>9086</v>
      </c>
      <c r="D6301" t="s">
        <v>9086</v>
      </c>
      <c r="E6301" t="s">
        <v>9516</v>
      </c>
    </row>
    <row r="6302" spans="1:5" x14ac:dyDescent="0.25">
      <c r="A6302">
        <v>58000825</v>
      </c>
      <c r="B6302" t="s">
        <v>8773</v>
      </c>
      <c r="C6302" t="s">
        <v>9086</v>
      </c>
      <c r="D6302" t="s">
        <v>9086</v>
      </c>
      <c r="E6302" t="s">
        <v>8773</v>
      </c>
    </row>
    <row r="6303" spans="1:5" x14ac:dyDescent="0.25">
      <c r="A6303">
        <v>58000826</v>
      </c>
      <c r="B6303" t="s">
        <v>9517</v>
      </c>
      <c r="C6303" t="s">
        <v>9518</v>
      </c>
      <c r="D6303" t="s">
        <v>9518</v>
      </c>
      <c r="E6303" t="s">
        <v>9517</v>
      </c>
    </row>
    <row r="6304" spans="1:5" x14ac:dyDescent="0.25">
      <c r="A6304">
        <v>58000827</v>
      </c>
      <c r="B6304" t="s">
        <v>9519</v>
      </c>
      <c r="C6304" t="s">
        <v>9520</v>
      </c>
      <c r="D6304" t="s">
        <v>9520</v>
      </c>
      <c r="E6304" t="s">
        <v>9519</v>
      </c>
    </row>
    <row r="6305" spans="1:5" x14ac:dyDescent="0.25">
      <c r="A6305">
        <v>58000828</v>
      </c>
      <c r="B6305" t="s">
        <v>9521</v>
      </c>
      <c r="C6305" t="s">
        <v>9522</v>
      </c>
      <c r="D6305" t="s">
        <v>9522</v>
      </c>
      <c r="E6305" t="s">
        <v>9521</v>
      </c>
    </row>
    <row r="6306" spans="1:5" x14ac:dyDescent="0.25">
      <c r="A6306">
        <v>58000829</v>
      </c>
      <c r="B6306" t="s">
        <v>9523</v>
      </c>
      <c r="C6306" t="s">
        <v>9524</v>
      </c>
      <c r="D6306" t="s">
        <v>9524</v>
      </c>
      <c r="E6306" t="s">
        <v>9523</v>
      </c>
    </row>
    <row r="6307" spans="1:5" x14ac:dyDescent="0.25">
      <c r="A6307">
        <v>58000830</v>
      </c>
      <c r="B6307" t="s">
        <v>9525</v>
      </c>
      <c r="C6307" t="s">
        <v>9526</v>
      </c>
      <c r="D6307" t="s">
        <v>9526</v>
      </c>
      <c r="E6307" t="s">
        <v>9525</v>
      </c>
    </row>
    <row r="6308" spans="1:5" x14ac:dyDescent="0.25">
      <c r="A6308">
        <v>58000831</v>
      </c>
      <c r="B6308" t="s">
        <v>9527</v>
      </c>
      <c r="C6308" t="s">
        <v>9528</v>
      </c>
      <c r="D6308" t="s">
        <v>9528</v>
      </c>
      <c r="E6308" t="s">
        <v>9527</v>
      </c>
    </row>
    <row r="6309" spans="1:5" x14ac:dyDescent="0.25">
      <c r="A6309">
        <v>58000832</v>
      </c>
      <c r="B6309" t="s">
        <v>9529</v>
      </c>
      <c r="C6309" t="s">
        <v>9530</v>
      </c>
      <c r="D6309" t="s">
        <v>9530</v>
      </c>
      <c r="E6309" t="s">
        <v>9529</v>
      </c>
    </row>
    <row r="6310" spans="1:5" x14ac:dyDescent="0.25">
      <c r="A6310">
        <v>58000833</v>
      </c>
      <c r="B6310" t="s">
        <v>9531</v>
      </c>
      <c r="C6310" t="s">
        <v>9532</v>
      </c>
      <c r="D6310" t="s">
        <v>9532</v>
      </c>
      <c r="E6310" t="s">
        <v>9531</v>
      </c>
    </row>
    <row r="6311" spans="1:5" x14ac:dyDescent="0.25">
      <c r="A6311">
        <v>58000834</v>
      </c>
      <c r="B6311" t="s">
        <v>9533</v>
      </c>
      <c r="C6311" t="s">
        <v>9534</v>
      </c>
      <c r="D6311" t="s">
        <v>9534</v>
      </c>
      <c r="E6311" t="s">
        <v>9533</v>
      </c>
    </row>
    <row r="6312" spans="1:5" x14ac:dyDescent="0.25">
      <c r="A6312">
        <v>58000835</v>
      </c>
      <c r="B6312" t="s">
        <v>9535</v>
      </c>
      <c r="C6312" t="s">
        <v>9536</v>
      </c>
      <c r="D6312" t="s">
        <v>9536</v>
      </c>
      <c r="E6312" t="s">
        <v>9535</v>
      </c>
    </row>
    <row r="6313" spans="1:5" x14ac:dyDescent="0.25">
      <c r="A6313">
        <v>58000836</v>
      </c>
      <c r="B6313" t="s">
        <v>9537</v>
      </c>
      <c r="C6313" t="s">
        <v>9538</v>
      </c>
      <c r="D6313" t="s">
        <v>9538</v>
      </c>
      <c r="E6313" t="s">
        <v>9537</v>
      </c>
    </row>
    <row r="6314" spans="1:5" x14ac:dyDescent="0.25">
      <c r="A6314">
        <v>58000837</v>
      </c>
      <c r="B6314" t="s">
        <v>9539</v>
      </c>
      <c r="C6314" t="s">
        <v>9540</v>
      </c>
      <c r="D6314" t="s">
        <v>9540</v>
      </c>
      <c r="E6314" t="s">
        <v>9539</v>
      </c>
    </row>
    <row r="6315" spans="1:5" x14ac:dyDescent="0.25">
      <c r="A6315">
        <v>58000838</v>
      </c>
      <c r="B6315" t="s">
        <v>9541</v>
      </c>
      <c r="C6315" t="s">
        <v>9542</v>
      </c>
      <c r="D6315" t="s">
        <v>9542</v>
      </c>
      <c r="E6315" t="s">
        <v>9541</v>
      </c>
    </row>
    <row r="6316" spans="1:5" x14ac:dyDescent="0.25">
      <c r="A6316">
        <v>58000839</v>
      </c>
      <c r="B6316" t="s">
        <v>9501</v>
      </c>
      <c r="C6316" t="s">
        <v>9543</v>
      </c>
      <c r="D6316" t="s">
        <v>9543</v>
      </c>
      <c r="E6316" t="s">
        <v>9501</v>
      </c>
    </row>
    <row r="6317" spans="1:5" x14ac:dyDescent="0.25">
      <c r="A6317">
        <v>58000840</v>
      </c>
      <c r="B6317" t="s">
        <v>9544</v>
      </c>
      <c r="C6317" t="s">
        <v>9545</v>
      </c>
      <c r="D6317" t="s">
        <v>9545</v>
      </c>
      <c r="E6317" t="s">
        <v>9544</v>
      </c>
    </row>
    <row r="6318" spans="1:5" x14ac:dyDescent="0.25">
      <c r="A6318">
        <v>58000841</v>
      </c>
      <c r="B6318" t="s">
        <v>9546</v>
      </c>
      <c r="C6318" t="s">
        <v>9547</v>
      </c>
      <c r="D6318" t="s">
        <v>9547</v>
      </c>
      <c r="E6318" t="s">
        <v>9546</v>
      </c>
    </row>
    <row r="6319" spans="1:5" x14ac:dyDescent="0.25">
      <c r="A6319">
        <v>58000842</v>
      </c>
      <c r="B6319" t="s">
        <v>9028</v>
      </c>
      <c r="C6319" t="s">
        <v>9548</v>
      </c>
      <c r="D6319" t="s">
        <v>9548</v>
      </c>
      <c r="E6319" t="s">
        <v>9028</v>
      </c>
    </row>
    <row r="6320" spans="1:5" x14ac:dyDescent="0.25">
      <c r="A6320">
        <v>58000843</v>
      </c>
      <c r="B6320" t="s">
        <v>9549</v>
      </c>
      <c r="C6320" t="s">
        <v>9550</v>
      </c>
      <c r="D6320" t="s">
        <v>9550</v>
      </c>
      <c r="E6320" t="s">
        <v>9549</v>
      </c>
    </row>
    <row r="6321" spans="1:5" x14ac:dyDescent="0.25">
      <c r="A6321">
        <v>58000844</v>
      </c>
      <c r="B6321" t="s">
        <v>9022</v>
      </c>
      <c r="C6321" t="s">
        <v>9551</v>
      </c>
      <c r="D6321" t="s">
        <v>9551</v>
      </c>
      <c r="E6321" t="s">
        <v>9022</v>
      </c>
    </row>
    <row r="6322" spans="1:5" x14ac:dyDescent="0.25">
      <c r="A6322">
        <v>58000845</v>
      </c>
      <c r="B6322" t="s">
        <v>9552</v>
      </c>
      <c r="C6322" t="s">
        <v>9553</v>
      </c>
      <c r="D6322" t="s">
        <v>9553</v>
      </c>
      <c r="E6322" t="s">
        <v>9552</v>
      </c>
    </row>
    <row r="6323" spans="1:5" x14ac:dyDescent="0.25">
      <c r="A6323">
        <v>58000846</v>
      </c>
      <c r="B6323" t="s">
        <v>9554</v>
      </c>
      <c r="C6323" t="s">
        <v>9555</v>
      </c>
      <c r="D6323" t="s">
        <v>9555</v>
      </c>
      <c r="E6323" t="s">
        <v>9554</v>
      </c>
    </row>
    <row r="6324" spans="1:5" x14ac:dyDescent="0.25">
      <c r="A6324">
        <v>58000847</v>
      </c>
      <c r="B6324" t="s">
        <v>9556</v>
      </c>
      <c r="C6324" t="s">
        <v>9557</v>
      </c>
      <c r="D6324" t="s">
        <v>9557</v>
      </c>
      <c r="E6324" t="s">
        <v>9556</v>
      </c>
    </row>
    <row r="6325" spans="1:5" x14ac:dyDescent="0.25">
      <c r="A6325">
        <v>58000848</v>
      </c>
      <c r="B6325" t="s">
        <v>9558</v>
      </c>
      <c r="C6325" t="s">
        <v>9559</v>
      </c>
      <c r="D6325" t="s">
        <v>9559</v>
      </c>
      <c r="E6325" t="s">
        <v>9558</v>
      </c>
    </row>
    <row r="6326" spans="1:5" x14ac:dyDescent="0.25">
      <c r="A6326">
        <v>58000849</v>
      </c>
      <c r="B6326" t="s">
        <v>9560</v>
      </c>
      <c r="C6326" t="s">
        <v>9561</v>
      </c>
      <c r="D6326" t="s">
        <v>9561</v>
      </c>
      <c r="E6326" t="s">
        <v>9560</v>
      </c>
    </row>
    <row r="6327" spans="1:5" x14ac:dyDescent="0.25">
      <c r="A6327">
        <v>58000850</v>
      </c>
      <c r="B6327" t="s">
        <v>9503</v>
      </c>
      <c r="C6327" t="s">
        <v>9562</v>
      </c>
      <c r="D6327" t="s">
        <v>9562</v>
      </c>
      <c r="E6327" t="s">
        <v>9503</v>
      </c>
    </row>
    <row r="6328" spans="1:5" x14ac:dyDescent="0.25">
      <c r="A6328">
        <v>58000851</v>
      </c>
      <c r="B6328" t="s">
        <v>9158</v>
      </c>
      <c r="C6328" t="s">
        <v>9563</v>
      </c>
      <c r="D6328" t="s">
        <v>9563</v>
      </c>
      <c r="E6328" t="s">
        <v>9158</v>
      </c>
    </row>
    <row r="6329" spans="1:5" x14ac:dyDescent="0.25">
      <c r="A6329">
        <v>58000852</v>
      </c>
      <c r="B6329" t="s">
        <v>9564</v>
      </c>
      <c r="C6329" t="s">
        <v>9161</v>
      </c>
      <c r="D6329" t="s">
        <v>9161</v>
      </c>
      <c r="E6329" t="s">
        <v>9564</v>
      </c>
    </row>
    <row r="6330" spans="1:5" x14ac:dyDescent="0.25">
      <c r="A6330">
        <v>58000853</v>
      </c>
      <c r="B6330" t="s">
        <v>9162</v>
      </c>
      <c r="C6330" t="s">
        <v>9565</v>
      </c>
      <c r="D6330" t="s">
        <v>9565</v>
      </c>
      <c r="E6330" t="s">
        <v>9162</v>
      </c>
    </row>
    <row r="6331" spans="1:5" x14ac:dyDescent="0.25">
      <c r="A6331">
        <v>58000854</v>
      </c>
      <c r="B6331" t="s">
        <v>9566</v>
      </c>
      <c r="C6331" t="s">
        <v>9567</v>
      </c>
      <c r="D6331" t="s">
        <v>9567</v>
      </c>
      <c r="E6331" t="s">
        <v>9566</v>
      </c>
    </row>
    <row r="6332" spans="1:5" x14ac:dyDescent="0.25">
      <c r="A6332">
        <v>58000855</v>
      </c>
      <c r="B6332" t="s">
        <v>9568</v>
      </c>
      <c r="C6332" t="s">
        <v>9569</v>
      </c>
      <c r="D6332" t="s">
        <v>9569</v>
      </c>
      <c r="E6332" t="s">
        <v>9568</v>
      </c>
    </row>
    <row r="6333" spans="1:5" x14ac:dyDescent="0.25">
      <c r="A6333">
        <v>58000856</v>
      </c>
      <c r="B6333" t="s">
        <v>9570</v>
      </c>
      <c r="C6333" t="s">
        <v>9571</v>
      </c>
      <c r="D6333" t="s">
        <v>9571</v>
      </c>
      <c r="E6333" t="s">
        <v>9570</v>
      </c>
    </row>
    <row r="6334" spans="1:5" x14ac:dyDescent="0.25">
      <c r="A6334">
        <v>58000857</v>
      </c>
      <c r="B6334" t="s">
        <v>9572</v>
      </c>
      <c r="C6334" t="s">
        <v>9573</v>
      </c>
      <c r="D6334" t="s">
        <v>9573</v>
      </c>
      <c r="E6334" t="s">
        <v>9572</v>
      </c>
    </row>
    <row r="6335" spans="1:5" x14ac:dyDescent="0.25">
      <c r="A6335">
        <v>58000858</v>
      </c>
      <c r="B6335" t="s">
        <v>9574</v>
      </c>
      <c r="C6335" t="s">
        <v>9575</v>
      </c>
      <c r="D6335" t="s">
        <v>9575</v>
      </c>
      <c r="E6335" t="s">
        <v>9574</v>
      </c>
    </row>
    <row r="6336" spans="1:5" x14ac:dyDescent="0.25">
      <c r="A6336">
        <v>58000859</v>
      </c>
      <c r="B6336" t="s">
        <v>9576</v>
      </c>
      <c r="C6336" t="s">
        <v>9577</v>
      </c>
      <c r="D6336" t="s">
        <v>9577</v>
      </c>
      <c r="E6336" t="s">
        <v>9576</v>
      </c>
    </row>
    <row r="6337" spans="1:5" x14ac:dyDescent="0.25">
      <c r="A6337">
        <v>58000860</v>
      </c>
      <c r="B6337" t="s">
        <v>9578</v>
      </c>
      <c r="C6337" t="s">
        <v>9579</v>
      </c>
      <c r="D6337" t="s">
        <v>9579</v>
      </c>
      <c r="E6337" t="s">
        <v>9578</v>
      </c>
    </row>
    <row r="6338" spans="1:5" x14ac:dyDescent="0.25">
      <c r="A6338">
        <v>58000861</v>
      </c>
      <c r="B6338" t="s">
        <v>9580</v>
      </c>
      <c r="C6338" t="s">
        <v>9581</v>
      </c>
      <c r="D6338" t="s">
        <v>9581</v>
      </c>
      <c r="E6338" t="s">
        <v>9580</v>
      </c>
    </row>
    <row r="6339" spans="1:5" x14ac:dyDescent="0.25">
      <c r="A6339">
        <v>58000862</v>
      </c>
      <c r="B6339" t="s">
        <v>9582</v>
      </c>
      <c r="C6339" t="s">
        <v>9583</v>
      </c>
      <c r="D6339" t="s">
        <v>9583</v>
      </c>
      <c r="E6339" t="s">
        <v>9582</v>
      </c>
    </row>
    <row r="6340" spans="1:5" x14ac:dyDescent="0.25">
      <c r="A6340">
        <v>58000863</v>
      </c>
      <c r="B6340" t="s">
        <v>9584</v>
      </c>
      <c r="C6340" t="s">
        <v>9585</v>
      </c>
      <c r="D6340" t="s">
        <v>9585</v>
      </c>
      <c r="E6340" t="s">
        <v>9584</v>
      </c>
    </row>
    <row r="6341" spans="1:5" x14ac:dyDescent="0.25">
      <c r="A6341">
        <v>58000864</v>
      </c>
      <c r="B6341" t="s">
        <v>9586</v>
      </c>
      <c r="C6341" t="s">
        <v>9587</v>
      </c>
      <c r="D6341" t="s">
        <v>9587</v>
      </c>
      <c r="E6341" t="s">
        <v>9586</v>
      </c>
    </row>
    <row r="6342" spans="1:5" x14ac:dyDescent="0.25">
      <c r="A6342">
        <v>58000865</v>
      </c>
      <c r="B6342" t="s">
        <v>9588</v>
      </c>
      <c r="C6342" t="s">
        <v>9589</v>
      </c>
      <c r="D6342" t="s">
        <v>9589</v>
      </c>
      <c r="E6342" t="s">
        <v>9588</v>
      </c>
    </row>
    <row r="6343" spans="1:5" x14ac:dyDescent="0.25">
      <c r="A6343">
        <v>58000866</v>
      </c>
      <c r="B6343" t="s">
        <v>9590</v>
      </c>
      <c r="C6343" t="s">
        <v>9591</v>
      </c>
      <c r="D6343" t="s">
        <v>9591</v>
      </c>
      <c r="E6343" t="s">
        <v>9590</v>
      </c>
    </row>
    <row r="6344" spans="1:5" x14ac:dyDescent="0.25">
      <c r="A6344">
        <v>58000867</v>
      </c>
      <c r="B6344" t="s">
        <v>9592</v>
      </c>
      <c r="C6344" t="s">
        <v>8790</v>
      </c>
      <c r="D6344" t="s">
        <v>8790</v>
      </c>
      <c r="E6344" t="s">
        <v>9592</v>
      </c>
    </row>
    <row r="6345" spans="1:5" x14ac:dyDescent="0.25">
      <c r="A6345">
        <v>58000868</v>
      </c>
      <c r="B6345" t="s">
        <v>8811</v>
      </c>
      <c r="C6345" t="s">
        <v>8812</v>
      </c>
      <c r="D6345" t="s">
        <v>8812</v>
      </c>
      <c r="E6345" t="s">
        <v>8811</v>
      </c>
    </row>
    <row r="6346" spans="1:5" x14ac:dyDescent="0.25">
      <c r="A6346">
        <v>58000869</v>
      </c>
      <c r="B6346" t="s">
        <v>9593</v>
      </c>
      <c r="C6346" t="s">
        <v>9218</v>
      </c>
      <c r="D6346" t="s">
        <v>9218</v>
      </c>
      <c r="E6346" t="s">
        <v>9593</v>
      </c>
    </row>
    <row r="6347" spans="1:5" x14ac:dyDescent="0.25">
      <c r="A6347">
        <v>58000870</v>
      </c>
      <c r="B6347" t="s">
        <v>9594</v>
      </c>
      <c r="C6347" t="s">
        <v>9374</v>
      </c>
      <c r="D6347" t="s">
        <v>9374</v>
      </c>
      <c r="E6347" t="s">
        <v>9594</v>
      </c>
    </row>
    <row r="6348" spans="1:5" x14ac:dyDescent="0.25">
      <c r="A6348">
        <v>58000871</v>
      </c>
      <c r="B6348" t="s">
        <v>9595</v>
      </c>
      <c r="C6348" t="s">
        <v>9589</v>
      </c>
      <c r="D6348" t="s">
        <v>9589</v>
      </c>
      <c r="E6348" t="s">
        <v>9595</v>
      </c>
    </row>
    <row r="6349" spans="1:5" x14ac:dyDescent="0.25">
      <c r="A6349">
        <v>58000872</v>
      </c>
      <c r="B6349" t="s">
        <v>8952</v>
      </c>
      <c r="C6349" t="s">
        <v>9596</v>
      </c>
      <c r="D6349" t="s">
        <v>9596</v>
      </c>
      <c r="E6349" t="s">
        <v>8952</v>
      </c>
    </row>
    <row r="6350" spans="1:5" x14ac:dyDescent="0.25">
      <c r="A6350">
        <v>58000873</v>
      </c>
      <c r="B6350" t="s">
        <v>9597</v>
      </c>
      <c r="C6350" t="s">
        <v>9598</v>
      </c>
      <c r="D6350" t="s">
        <v>9598</v>
      </c>
      <c r="E6350" t="s">
        <v>9597</v>
      </c>
    </row>
    <row r="6351" spans="1:5" x14ac:dyDescent="0.25">
      <c r="A6351">
        <v>58000874</v>
      </c>
      <c r="B6351" t="s">
        <v>8934</v>
      </c>
      <c r="C6351" t="s">
        <v>8935</v>
      </c>
      <c r="D6351" t="s">
        <v>8935</v>
      </c>
      <c r="E6351" t="s">
        <v>8934</v>
      </c>
    </row>
    <row r="6352" spans="1:5" x14ac:dyDescent="0.25">
      <c r="A6352">
        <v>58000875</v>
      </c>
      <c r="B6352" t="s">
        <v>8936</v>
      </c>
      <c r="C6352" t="s">
        <v>8937</v>
      </c>
      <c r="D6352" t="s">
        <v>8937</v>
      </c>
      <c r="E6352" t="s">
        <v>8936</v>
      </c>
    </row>
    <row r="6353" spans="1:5" x14ac:dyDescent="0.25">
      <c r="A6353">
        <v>58000876</v>
      </c>
      <c r="B6353" t="s">
        <v>6954</v>
      </c>
      <c r="C6353" t="s">
        <v>8822</v>
      </c>
      <c r="D6353" t="s">
        <v>8822</v>
      </c>
      <c r="E6353" t="s">
        <v>6954</v>
      </c>
    </row>
    <row r="6354" spans="1:5" x14ac:dyDescent="0.25">
      <c r="A6354">
        <v>58000877</v>
      </c>
      <c r="B6354" t="s">
        <v>9142</v>
      </c>
      <c r="C6354" t="s">
        <v>9599</v>
      </c>
      <c r="D6354" t="s">
        <v>9599</v>
      </c>
      <c r="E6354" t="s">
        <v>9142</v>
      </c>
    </row>
    <row r="6355" spans="1:5" x14ac:dyDescent="0.25">
      <c r="A6355">
        <v>58000878</v>
      </c>
      <c r="B6355" t="s">
        <v>9600</v>
      </c>
      <c r="C6355" t="s">
        <v>9121</v>
      </c>
      <c r="D6355" t="s">
        <v>9121</v>
      </c>
      <c r="E6355" t="s">
        <v>9600</v>
      </c>
    </row>
    <row r="6356" spans="1:5" x14ac:dyDescent="0.25">
      <c r="A6356">
        <v>58000879</v>
      </c>
      <c r="B6356" t="s">
        <v>9601</v>
      </c>
      <c r="C6356" t="s">
        <v>9602</v>
      </c>
      <c r="D6356" t="s">
        <v>9602</v>
      </c>
      <c r="E6356" t="s">
        <v>9601</v>
      </c>
    </row>
    <row r="6357" spans="1:5" x14ac:dyDescent="0.25">
      <c r="A6357">
        <v>58000880</v>
      </c>
      <c r="B6357" t="s">
        <v>9102</v>
      </c>
      <c r="C6357" t="s">
        <v>9150</v>
      </c>
      <c r="D6357" t="s">
        <v>9150</v>
      </c>
      <c r="E6357" t="s">
        <v>9102</v>
      </c>
    </row>
    <row r="6358" spans="1:5" x14ac:dyDescent="0.25">
      <c r="A6358">
        <v>58000881</v>
      </c>
      <c r="B6358" t="s">
        <v>9603</v>
      </c>
      <c r="C6358" t="s">
        <v>9604</v>
      </c>
      <c r="D6358" t="s">
        <v>9604</v>
      </c>
      <c r="E6358" t="s">
        <v>9603</v>
      </c>
    </row>
    <row r="6359" spans="1:5" x14ac:dyDescent="0.25">
      <c r="A6359">
        <v>58000882</v>
      </c>
      <c r="B6359" t="s">
        <v>9605</v>
      </c>
      <c r="C6359" t="s">
        <v>9606</v>
      </c>
      <c r="D6359" t="s">
        <v>9606</v>
      </c>
      <c r="E6359" t="s">
        <v>9605</v>
      </c>
    </row>
    <row r="6360" spans="1:5" x14ac:dyDescent="0.25">
      <c r="A6360">
        <v>58000883</v>
      </c>
      <c r="B6360" t="s">
        <v>9607</v>
      </c>
      <c r="C6360" t="s">
        <v>9608</v>
      </c>
      <c r="D6360" t="s">
        <v>9608</v>
      </c>
      <c r="E6360" t="s">
        <v>9607</v>
      </c>
    </row>
    <row r="6361" spans="1:5" x14ac:dyDescent="0.25">
      <c r="A6361">
        <v>58000884</v>
      </c>
      <c r="B6361" t="s">
        <v>9609</v>
      </c>
      <c r="C6361" t="s">
        <v>9610</v>
      </c>
      <c r="D6361" t="s">
        <v>9610</v>
      </c>
      <c r="E6361" t="s">
        <v>9609</v>
      </c>
    </row>
    <row r="6362" spans="1:5" x14ac:dyDescent="0.25">
      <c r="A6362">
        <v>58000885</v>
      </c>
      <c r="B6362" t="s">
        <v>9611</v>
      </c>
      <c r="C6362" t="s">
        <v>9612</v>
      </c>
      <c r="D6362" t="s">
        <v>9612</v>
      </c>
      <c r="E6362" t="s">
        <v>9611</v>
      </c>
    </row>
    <row r="6363" spans="1:5" x14ac:dyDescent="0.25">
      <c r="A6363">
        <v>58000886</v>
      </c>
      <c r="B6363" t="s">
        <v>9613</v>
      </c>
      <c r="C6363" t="s">
        <v>9614</v>
      </c>
      <c r="D6363" t="s">
        <v>9614</v>
      </c>
      <c r="E6363" t="s">
        <v>9613</v>
      </c>
    </row>
    <row r="6364" spans="1:5" x14ac:dyDescent="0.25">
      <c r="A6364">
        <v>58000887</v>
      </c>
      <c r="B6364" t="s">
        <v>9615</v>
      </c>
      <c r="C6364" t="s">
        <v>9616</v>
      </c>
      <c r="D6364" t="s">
        <v>9616</v>
      </c>
      <c r="E6364" t="s">
        <v>9615</v>
      </c>
    </row>
    <row r="6365" spans="1:5" x14ac:dyDescent="0.25">
      <c r="A6365">
        <v>58000888</v>
      </c>
      <c r="B6365" t="s">
        <v>9617</v>
      </c>
      <c r="C6365" t="s">
        <v>9618</v>
      </c>
      <c r="D6365" t="s">
        <v>9618</v>
      </c>
      <c r="E6365" t="s">
        <v>9617</v>
      </c>
    </row>
    <row r="6366" spans="1:5" x14ac:dyDescent="0.25">
      <c r="A6366">
        <v>58000889</v>
      </c>
      <c r="B6366" t="s">
        <v>9619</v>
      </c>
      <c r="C6366" t="s">
        <v>9620</v>
      </c>
      <c r="D6366" t="s">
        <v>9620</v>
      </c>
      <c r="E6366" t="s">
        <v>9619</v>
      </c>
    </row>
    <row r="6367" spans="1:5" x14ac:dyDescent="0.25">
      <c r="A6367">
        <v>58000890</v>
      </c>
      <c r="B6367" t="s">
        <v>9621</v>
      </c>
      <c r="C6367" t="s">
        <v>9622</v>
      </c>
      <c r="D6367" t="s">
        <v>9622</v>
      </c>
      <c r="E6367" t="s">
        <v>9621</v>
      </c>
    </row>
    <row r="6368" spans="1:5" x14ac:dyDescent="0.25">
      <c r="A6368">
        <v>58000891</v>
      </c>
      <c r="B6368" t="s">
        <v>9623</v>
      </c>
      <c r="C6368" t="s">
        <v>9624</v>
      </c>
      <c r="D6368" t="s">
        <v>9624</v>
      </c>
      <c r="E6368" t="s">
        <v>9623</v>
      </c>
    </row>
    <row r="6369" spans="1:5" x14ac:dyDescent="0.25">
      <c r="A6369">
        <v>58000892</v>
      </c>
      <c r="B6369" t="s">
        <v>9625</v>
      </c>
      <c r="C6369" t="s">
        <v>9626</v>
      </c>
      <c r="D6369" t="s">
        <v>9626</v>
      </c>
      <c r="E6369" t="s">
        <v>9625</v>
      </c>
    </row>
    <row r="6370" spans="1:5" x14ac:dyDescent="0.25">
      <c r="A6370">
        <v>58000893</v>
      </c>
      <c r="B6370" t="s">
        <v>9627</v>
      </c>
      <c r="C6370" t="s">
        <v>9628</v>
      </c>
      <c r="D6370" t="s">
        <v>9628</v>
      </c>
      <c r="E6370" t="s">
        <v>9627</v>
      </c>
    </row>
    <row r="6371" spans="1:5" x14ac:dyDescent="0.25">
      <c r="A6371">
        <v>58000894</v>
      </c>
      <c r="B6371" t="s">
        <v>9629</v>
      </c>
      <c r="C6371" t="s">
        <v>9630</v>
      </c>
      <c r="D6371" t="s">
        <v>9630</v>
      </c>
      <c r="E6371" t="s">
        <v>9629</v>
      </c>
    </row>
    <row r="6372" spans="1:5" x14ac:dyDescent="0.25">
      <c r="A6372">
        <v>58000895</v>
      </c>
      <c r="B6372" t="s">
        <v>9631</v>
      </c>
      <c r="C6372" t="s">
        <v>9632</v>
      </c>
      <c r="D6372" t="s">
        <v>9632</v>
      </c>
      <c r="E6372" t="s">
        <v>9631</v>
      </c>
    </row>
    <row r="6373" spans="1:5" x14ac:dyDescent="0.25">
      <c r="A6373">
        <v>58000896</v>
      </c>
      <c r="B6373" t="s">
        <v>9633</v>
      </c>
      <c r="C6373" t="s">
        <v>9634</v>
      </c>
      <c r="D6373" t="s">
        <v>9634</v>
      </c>
      <c r="E6373" t="s">
        <v>9633</v>
      </c>
    </row>
    <row r="6374" spans="1:5" x14ac:dyDescent="0.25">
      <c r="A6374">
        <v>58000897</v>
      </c>
      <c r="B6374" t="s">
        <v>9635</v>
      </c>
      <c r="C6374" t="s">
        <v>9636</v>
      </c>
      <c r="D6374" t="s">
        <v>9636</v>
      </c>
      <c r="E6374" t="s">
        <v>9635</v>
      </c>
    </row>
    <row r="6375" spans="1:5" x14ac:dyDescent="0.25">
      <c r="A6375">
        <v>58000898</v>
      </c>
      <c r="B6375" t="s">
        <v>9637</v>
      </c>
      <c r="C6375" t="s">
        <v>9638</v>
      </c>
      <c r="D6375" t="s">
        <v>9638</v>
      </c>
      <c r="E6375" t="s">
        <v>9637</v>
      </c>
    </row>
    <row r="6376" spans="1:5" x14ac:dyDescent="0.25">
      <c r="A6376">
        <v>58000899</v>
      </c>
      <c r="B6376" t="s">
        <v>9639</v>
      </c>
      <c r="C6376" t="s">
        <v>9640</v>
      </c>
      <c r="D6376" t="s">
        <v>9640</v>
      </c>
      <c r="E6376" t="s">
        <v>9639</v>
      </c>
    </row>
    <row r="6377" spans="1:5" x14ac:dyDescent="0.25">
      <c r="A6377">
        <v>58000900</v>
      </c>
      <c r="B6377" t="s">
        <v>9099</v>
      </c>
      <c r="C6377" t="s">
        <v>9641</v>
      </c>
      <c r="D6377" t="s">
        <v>9641</v>
      </c>
      <c r="E6377" t="s">
        <v>9099</v>
      </c>
    </row>
    <row r="6378" spans="1:5" x14ac:dyDescent="0.25">
      <c r="A6378">
        <v>58000901</v>
      </c>
      <c r="B6378" t="s">
        <v>9642</v>
      </c>
      <c r="C6378" t="s">
        <v>8979</v>
      </c>
      <c r="D6378" t="s">
        <v>8979</v>
      </c>
      <c r="E6378" t="s">
        <v>9642</v>
      </c>
    </row>
    <row r="6379" spans="1:5" x14ac:dyDescent="0.25">
      <c r="A6379">
        <v>58000902</v>
      </c>
      <c r="B6379" t="s">
        <v>9643</v>
      </c>
      <c r="C6379" t="s">
        <v>496</v>
      </c>
      <c r="D6379" t="s">
        <v>496</v>
      </c>
      <c r="E6379" t="s">
        <v>9643</v>
      </c>
    </row>
    <row r="6380" spans="1:5" x14ac:dyDescent="0.25">
      <c r="A6380">
        <v>58000903</v>
      </c>
      <c r="B6380" t="s">
        <v>9644</v>
      </c>
      <c r="C6380" t="s">
        <v>9645</v>
      </c>
      <c r="D6380" t="s">
        <v>9645</v>
      </c>
      <c r="E6380" t="s">
        <v>9644</v>
      </c>
    </row>
    <row r="6381" spans="1:5" x14ac:dyDescent="0.25">
      <c r="A6381">
        <v>58000904</v>
      </c>
      <c r="B6381" t="s">
        <v>9646</v>
      </c>
      <c r="C6381" t="s">
        <v>9647</v>
      </c>
      <c r="D6381" t="s">
        <v>9647</v>
      </c>
      <c r="E6381" t="s">
        <v>9646</v>
      </c>
    </row>
    <row r="6382" spans="1:5" x14ac:dyDescent="0.25">
      <c r="A6382">
        <v>58000905</v>
      </c>
      <c r="B6382" t="s">
        <v>9648</v>
      </c>
      <c r="C6382" t="s">
        <v>9649</v>
      </c>
      <c r="D6382" t="s">
        <v>9649</v>
      </c>
      <c r="E6382" t="s">
        <v>9648</v>
      </c>
    </row>
    <row r="6383" spans="1:5" x14ac:dyDescent="0.25">
      <c r="A6383">
        <v>58000906</v>
      </c>
      <c r="B6383" t="s">
        <v>9650</v>
      </c>
      <c r="C6383" t="s">
        <v>9651</v>
      </c>
      <c r="D6383" t="s">
        <v>9651</v>
      </c>
      <c r="E6383" t="s">
        <v>9650</v>
      </c>
    </row>
    <row r="6384" spans="1:5" x14ac:dyDescent="0.25">
      <c r="A6384">
        <v>58000907</v>
      </c>
      <c r="B6384" t="s">
        <v>9652</v>
      </c>
      <c r="C6384" t="s">
        <v>9653</v>
      </c>
      <c r="D6384" t="s">
        <v>9653</v>
      </c>
      <c r="E6384" t="s">
        <v>9652</v>
      </c>
    </row>
    <row r="6385" spans="1:5" x14ac:dyDescent="0.25">
      <c r="A6385">
        <v>58000908</v>
      </c>
      <c r="B6385" t="s">
        <v>9654</v>
      </c>
      <c r="C6385" t="s">
        <v>9655</v>
      </c>
      <c r="D6385" t="s">
        <v>9655</v>
      </c>
      <c r="E6385" t="s">
        <v>9654</v>
      </c>
    </row>
    <row r="6386" spans="1:5" x14ac:dyDescent="0.25">
      <c r="A6386">
        <v>58000909</v>
      </c>
      <c r="B6386" t="s">
        <v>9656</v>
      </c>
      <c r="C6386" t="s">
        <v>9657</v>
      </c>
      <c r="D6386" t="s">
        <v>9657</v>
      </c>
      <c r="E6386" t="s">
        <v>9656</v>
      </c>
    </row>
    <row r="6387" spans="1:5" x14ac:dyDescent="0.25">
      <c r="A6387">
        <v>58000910</v>
      </c>
      <c r="B6387" t="s">
        <v>9658</v>
      </c>
      <c r="C6387" t="s">
        <v>9659</v>
      </c>
      <c r="D6387" t="s">
        <v>9659</v>
      </c>
      <c r="E6387" t="s">
        <v>9658</v>
      </c>
    </row>
    <row r="6388" spans="1:5" x14ac:dyDescent="0.25">
      <c r="A6388">
        <v>58000911</v>
      </c>
      <c r="B6388" t="s">
        <v>9660</v>
      </c>
      <c r="C6388" t="s">
        <v>9661</v>
      </c>
      <c r="D6388" t="s">
        <v>9661</v>
      </c>
      <c r="E6388" t="s">
        <v>9660</v>
      </c>
    </row>
    <row r="6389" spans="1:5" x14ac:dyDescent="0.25">
      <c r="A6389">
        <v>58000912</v>
      </c>
      <c r="B6389" t="s">
        <v>9662</v>
      </c>
      <c r="C6389" t="s">
        <v>9663</v>
      </c>
      <c r="D6389" t="s">
        <v>9663</v>
      </c>
      <c r="E6389" t="s">
        <v>9662</v>
      </c>
    </row>
    <row r="6390" spans="1:5" x14ac:dyDescent="0.25">
      <c r="A6390">
        <v>58000913</v>
      </c>
      <c r="B6390" t="s">
        <v>9664</v>
      </c>
      <c r="C6390" t="s">
        <v>9665</v>
      </c>
      <c r="D6390" t="s">
        <v>9665</v>
      </c>
      <c r="E6390" t="s">
        <v>9664</v>
      </c>
    </row>
    <row r="6391" spans="1:5" x14ac:dyDescent="0.25">
      <c r="A6391">
        <v>58000914</v>
      </c>
      <c r="B6391" t="s">
        <v>9666</v>
      </c>
      <c r="C6391" t="s">
        <v>9667</v>
      </c>
      <c r="D6391" t="s">
        <v>9667</v>
      </c>
      <c r="E6391" t="s">
        <v>9666</v>
      </c>
    </row>
    <row r="6392" spans="1:5" x14ac:dyDescent="0.25">
      <c r="A6392">
        <v>58000915</v>
      </c>
      <c r="B6392" t="s">
        <v>9668</v>
      </c>
      <c r="C6392" t="s">
        <v>9669</v>
      </c>
      <c r="D6392" t="s">
        <v>9669</v>
      </c>
      <c r="E6392" t="s">
        <v>9668</v>
      </c>
    </row>
    <row r="6393" spans="1:5" x14ac:dyDescent="0.25">
      <c r="A6393">
        <v>58000916</v>
      </c>
      <c r="B6393" t="s">
        <v>9670</v>
      </c>
      <c r="C6393" t="s">
        <v>9671</v>
      </c>
      <c r="D6393" t="s">
        <v>9671</v>
      </c>
      <c r="E6393" t="s">
        <v>9670</v>
      </c>
    </row>
    <row r="6394" spans="1:5" x14ac:dyDescent="0.25">
      <c r="A6394">
        <v>58000917</v>
      </c>
      <c r="B6394" t="s">
        <v>8993</v>
      </c>
      <c r="C6394" t="s">
        <v>8994</v>
      </c>
      <c r="D6394" t="s">
        <v>8994</v>
      </c>
      <c r="E6394" t="s">
        <v>8993</v>
      </c>
    </row>
    <row r="6395" spans="1:5" x14ac:dyDescent="0.25">
      <c r="A6395">
        <v>58000918</v>
      </c>
      <c r="B6395" t="s">
        <v>5910</v>
      </c>
      <c r="C6395" t="s">
        <v>9089</v>
      </c>
      <c r="D6395" t="s">
        <v>9089</v>
      </c>
      <c r="E6395" t="s">
        <v>5910</v>
      </c>
    </row>
    <row r="6396" spans="1:5" x14ac:dyDescent="0.25">
      <c r="A6396">
        <v>58000919</v>
      </c>
      <c r="B6396" t="s">
        <v>9672</v>
      </c>
      <c r="C6396" t="s">
        <v>9673</v>
      </c>
      <c r="D6396" t="s">
        <v>9673</v>
      </c>
      <c r="E6396" t="s">
        <v>9672</v>
      </c>
    </row>
    <row r="6397" spans="1:5" x14ac:dyDescent="0.25">
      <c r="A6397">
        <v>58000920</v>
      </c>
      <c r="B6397" t="s">
        <v>9674</v>
      </c>
      <c r="C6397" t="s">
        <v>9675</v>
      </c>
      <c r="D6397" t="s">
        <v>9675</v>
      </c>
      <c r="E6397" t="s">
        <v>9674</v>
      </c>
    </row>
    <row r="6398" spans="1:5" x14ac:dyDescent="0.25">
      <c r="A6398">
        <v>58000921</v>
      </c>
      <c r="B6398" t="s">
        <v>9676</v>
      </c>
      <c r="C6398" t="s">
        <v>9677</v>
      </c>
      <c r="D6398" t="s">
        <v>9677</v>
      </c>
      <c r="E6398" t="s">
        <v>9676</v>
      </c>
    </row>
    <row r="6399" spans="1:5" x14ac:dyDescent="0.25">
      <c r="A6399">
        <v>58000922</v>
      </c>
      <c r="B6399" t="s">
        <v>9678</v>
      </c>
      <c r="C6399" t="s">
        <v>9679</v>
      </c>
      <c r="D6399" t="s">
        <v>9679</v>
      </c>
      <c r="E6399" t="s">
        <v>9678</v>
      </c>
    </row>
    <row r="6400" spans="1:5" x14ac:dyDescent="0.25">
      <c r="A6400">
        <v>58000923</v>
      </c>
      <c r="B6400" t="s">
        <v>9680</v>
      </c>
      <c r="C6400" t="s">
        <v>9681</v>
      </c>
      <c r="D6400" t="s">
        <v>9681</v>
      </c>
      <c r="E6400" t="s">
        <v>9680</v>
      </c>
    </row>
    <row r="6401" spans="1:5" x14ac:dyDescent="0.25">
      <c r="A6401">
        <v>58000924</v>
      </c>
      <c r="B6401" t="s">
        <v>9682</v>
      </c>
      <c r="C6401" t="s">
        <v>9683</v>
      </c>
      <c r="D6401" t="s">
        <v>9683</v>
      </c>
      <c r="E6401" t="s">
        <v>9682</v>
      </c>
    </row>
    <row r="6402" spans="1:5" x14ac:dyDescent="0.25">
      <c r="A6402">
        <v>58000925</v>
      </c>
      <c r="B6402" t="s">
        <v>9684</v>
      </c>
      <c r="C6402" t="s">
        <v>8893</v>
      </c>
      <c r="D6402" t="s">
        <v>8893</v>
      </c>
      <c r="E6402" t="s">
        <v>9684</v>
      </c>
    </row>
    <row r="6403" spans="1:5" x14ac:dyDescent="0.25">
      <c r="A6403">
        <v>58000926</v>
      </c>
      <c r="B6403" t="s">
        <v>9685</v>
      </c>
      <c r="C6403" t="s">
        <v>9686</v>
      </c>
      <c r="D6403" t="s">
        <v>9686</v>
      </c>
      <c r="E6403" t="s">
        <v>9685</v>
      </c>
    </row>
    <row r="6404" spans="1:5" x14ac:dyDescent="0.25">
      <c r="A6404">
        <v>58000927</v>
      </c>
      <c r="B6404" t="s">
        <v>9687</v>
      </c>
      <c r="C6404" t="s">
        <v>9688</v>
      </c>
      <c r="D6404" t="s">
        <v>9688</v>
      </c>
      <c r="E6404" t="s">
        <v>9687</v>
      </c>
    </row>
    <row r="6405" spans="1:5" x14ac:dyDescent="0.25">
      <c r="A6405">
        <v>58000928</v>
      </c>
      <c r="B6405" t="s">
        <v>9689</v>
      </c>
      <c r="C6405" t="s">
        <v>9690</v>
      </c>
      <c r="D6405" t="s">
        <v>9690</v>
      </c>
      <c r="E6405" t="s">
        <v>9689</v>
      </c>
    </row>
    <row r="6406" spans="1:5" x14ac:dyDescent="0.25">
      <c r="A6406">
        <v>58000929</v>
      </c>
      <c r="B6406" t="s">
        <v>9691</v>
      </c>
      <c r="C6406" t="s">
        <v>9692</v>
      </c>
      <c r="D6406" t="s">
        <v>9692</v>
      </c>
      <c r="E6406" t="s">
        <v>9691</v>
      </c>
    </row>
    <row r="6407" spans="1:5" x14ac:dyDescent="0.25">
      <c r="A6407">
        <v>58000931</v>
      </c>
      <c r="B6407" t="s">
        <v>9693</v>
      </c>
      <c r="C6407" t="s">
        <v>9332</v>
      </c>
      <c r="D6407" t="s">
        <v>9332</v>
      </c>
      <c r="E6407" t="s">
        <v>9693</v>
      </c>
    </row>
    <row r="6408" spans="1:5" x14ac:dyDescent="0.25">
      <c r="A6408">
        <v>58000932</v>
      </c>
      <c r="B6408" t="s">
        <v>9694</v>
      </c>
      <c r="C6408" t="s">
        <v>9695</v>
      </c>
      <c r="D6408" t="s">
        <v>9695</v>
      </c>
      <c r="E6408" t="s">
        <v>9694</v>
      </c>
    </row>
    <row r="6409" spans="1:5" x14ac:dyDescent="0.25">
      <c r="A6409">
        <v>58000933</v>
      </c>
      <c r="B6409" t="s">
        <v>9696</v>
      </c>
      <c r="C6409" t="s">
        <v>9697</v>
      </c>
      <c r="D6409" t="s">
        <v>9697</v>
      </c>
      <c r="E6409" t="s">
        <v>9696</v>
      </c>
    </row>
    <row r="6410" spans="1:5" x14ac:dyDescent="0.25">
      <c r="A6410">
        <v>58000934</v>
      </c>
      <c r="B6410" t="s">
        <v>9698</v>
      </c>
      <c r="C6410" t="s">
        <v>9699</v>
      </c>
      <c r="D6410" t="s">
        <v>9699</v>
      </c>
      <c r="E6410" t="s">
        <v>9698</v>
      </c>
    </row>
    <row r="6411" spans="1:5" x14ac:dyDescent="0.25">
      <c r="A6411">
        <v>58000935</v>
      </c>
      <c r="B6411" t="s">
        <v>9700</v>
      </c>
      <c r="C6411" t="s">
        <v>9699</v>
      </c>
      <c r="D6411" t="s">
        <v>9699</v>
      </c>
      <c r="E6411" t="s">
        <v>9700</v>
      </c>
    </row>
    <row r="6412" spans="1:5" x14ac:dyDescent="0.25">
      <c r="A6412">
        <v>58000936</v>
      </c>
      <c r="B6412" t="s">
        <v>9698</v>
      </c>
      <c r="C6412" t="s">
        <v>9701</v>
      </c>
      <c r="D6412" t="s">
        <v>9701</v>
      </c>
      <c r="E6412" t="s">
        <v>9698</v>
      </c>
    </row>
    <row r="6413" spans="1:5" x14ac:dyDescent="0.25">
      <c r="A6413">
        <v>58000937</v>
      </c>
      <c r="B6413" t="s">
        <v>9702</v>
      </c>
      <c r="C6413" t="s">
        <v>9699</v>
      </c>
      <c r="D6413" t="s">
        <v>9699</v>
      </c>
      <c r="E6413" t="s">
        <v>9702</v>
      </c>
    </row>
    <row r="6414" spans="1:5" x14ac:dyDescent="0.25">
      <c r="A6414">
        <v>58000938</v>
      </c>
      <c r="B6414" t="s">
        <v>9703</v>
      </c>
      <c r="C6414" t="s">
        <v>9704</v>
      </c>
      <c r="D6414" t="s">
        <v>9704</v>
      </c>
      <c r="E6414" t="s">
        <v>9703</v>
      </c>
    </row>
    <row r="6415" spans="1:5" x14ac:dyDescent="0.25">
      <c r="A6415">
        <v>58000939</v>
      </c>
      <c r="B6415" t="s">
        <v>9705</v>
      </c>
      <c r="C6415" t="s">
        <v>9706</v>
      </c>
      <c r="D6415" t="s">
        <v>9706</v>
      </c>
      <c r="E6415" t="s">
        <v>9705</v>
      </c>
    </row>
    <row r="6416" spans="1:5" x14ac:dyDescent="0.25">
      <c r="A6416">
        <v>58000940</v>
      </c>
      <c r="B6416" t="s">
        <v>9707</v>
      </c>
      <c r="C6416" t="s">
        <v>9708</v>
      </c>
      <c r="D6416" t="s">
        <v>9708</v>
      </c>
      <c r="E6416" t="s">
        <v>9707</v>
      </c>
    </row>
    <row r="6417" spans="1:5" x14ac:dyDescent="0.25">
      <c r="A6417">
        <v>58000941</v>
      </c>
      <c r="B6417" t="s">
        <v>9709</v>
      </c>
      <c r="C6417" t="s">
        <v>9710</v>
      </c>
      <c r="D6417" t="s">
        <v>9710</v>
      </c>
      <c r="E6417" t="s">
        <v>9709</v>
      </c>
    </row>
    <row r="6418" spans="1:5" x14ac:dyDescent="0.25">
      <c r="A6418">
        <v>58000942</v>
      </c>
      <c r="B6418" t="s">
        <v>9711</v>
      </c>
      <c r="C6418" t="s">
        <v>9712</v>
      </c>
      <c r="D6418" t="s">
        <v>9712</v>
      </c>
      <c r="E6418" t="s">
        <v>9711</v>
      </c>
    </row>
    <row r="6419" spans="1:5" x14ac:dyDescent="0.25">
      <c r="A6419">
        <v>58000943</v>
      </c>
      <c r="B6419" t="s">
        <v>9713</v>
      </c>
      <c r="C6419" t="s">
        <v>9714</v>
      </c>
      <c r="D6419" t="s">
        <v>9714</v>
      </c>
      <c r="E6419" t="s">
        <v>9713</v>
      </c>
    </row>
    <row r="6420" spans="1:5" x14ac:dyDescent="0.25">
      <c r="A6420">
        <v>58000944</v>
      </c>
      <c r="B6420" t="s">
        <v>9715</v>
      </c>
      <c r="C6420" t="s">
        <v>9716</v>
      </c>
      <c r="D6420" t="s">
        <v>9716</v>
      </c>
      <c r="E6420" t="s">
        <v>9715</v>
      </c>
    </row>
    <row r="6421" spans="1:5" x14ac:dyDescent="0.25">
      <c r="A6421">
        <v>58000945</v>
      </c>
      <c r="B6421" t="s">
        <v>9717</v>
      </c>
      <c r="C6421" t="s">
        <v>9718</v>
      </c>
      <c r="D6421" t="s">
        <v>9718</v>
      </c>
      <c r="E6421" t="s">
        <v>9717</v>
      </c>
    </row>
    <row r="6422" spans="1:5" x14ac:dyDescent="0.25">
      <c r="A6422">
        <v>58000946</v>
      </c>
      <c r="B6422" t="s">
        <v>9719</v>
      </c>
      <c r="C6422" t="s">
        <v>9720</v>
      </c>
      <c r="D6422" t="s">
        <v>9720</v>
      </c>
      <c r="E6422" t="s">
        <v>9719</v>
      </c>
    </row>
    <row r="6423" spans="1:5" x14ac:dyDescent="0.25">
      <c r="A6423">
        <v>58000947</v>
      </c>
      <c r="B6423" t="s">
        <v>9721</v>
      </c>
      <c r="C6423" t="s">
        <v>9722</v>
      </c>
      <c r="D6423" t="s">
        <v>9722</v>
      </c>
      <c r="E6423" t="s">
        <v>9721</v>
      </c>
    </row>
    <row r="6424" spans="1:5" x14ac:dyDescent="0.25">
      <c r="A6424">
        <v>58000948</v>
      </c>
      <c r="B6424" t="s">
        <v>9723</v>
      </c>
      <c r="C6424" t="s">
        <v>9724</v>
      </c>
      <c r="D6424" t="s">
        <v>9724</v>
      </c>
      <c r="E6424" t="s">
        <v>9723</v>
      </c>
    </row>
    <row r="6425" spans="1:5" x14ac:dyDescent="0.25">
      <c r="A6425">
        <v>58000949</v>
      </c>
      <c r="B6425" t="s">
        <v>9725</v>
      </c>
      <c r="C6425" t="s">
        <v>9726</v>
      </c>
      <c r="D6425" t="s">
        <v>9726</v>
      </c>
      <c r="E6425" t="s">
        <v>9725</v>
      </c>
    </row>
    <row r="6426" spans="1:5" x14ac:dyDescent="0.25">
      <c r="A6426">
        <v>58000950</v>
      </c>
      <c r="B6426" t="s">
        <v>9727</v>
      </c>
      <c r="C6426" t="s">
        <v>9728</v>
      </c>
      <c r="D6426" t="s">
        <v>9728</v>
      </c>
      <c r="E6426" t="s">
        <v>9727</v>
      </c>
    </row>
    <row r="6427" spans="1:5" x14ac:dyDescent="0.25">
      <c r="A6427">
        <v>58000951</v>
      </c>
      <c r="B6427" t="s">
        <v>9729</v>
      </c>
      <c r="C6427" t="s">
        <v>9730</v>
      </c>
      <c r="D6427" t="s">
        <v>9730</v>
      </c>
      <c r="E6427" t="s">
        <v>9729</v>
      </c>
    </row>
    <row r="6428" spans="1:5" x14ac:dyDescent="0.25">
      <c r="A6428">
        <v>58000952</v>
      </c>
      <c r="B6428" t="s">
        <v>9731</v>
      </c>
      <c r="C6428" t="s">
        <v>9732</v>
      </c>
      <c r="D6428" t="s">
        <v>9732</v>
      </c>
      <c r="E6428" t="s">
        <v>9731</v>
      </c>
    </row>
    <row r="6429" spans="1:5" x14ac:dyDescent="0.25">
      <c r="A6429">
        <v>58000953</v>
      </c>
      <c r="B6429" t="s">
        <v>9733</v>
      </c>
      <c r="C6429" t="s">
        <v>9734</v>
      </c>
      <c r="D6429" t="s">
        <v>9734</v>
      </c>
      <c r="E6429" t="s">
        <v>9733</v>
      </c>
    </row>
    <row r="6430" spans="1:5" x14ac:dyDescent="0.25">
      <c r="A6430">
        <v>58000954</v>
      </c>
      <c r="B6430" t="s">
        <v>9735</v>
      </c>
      <c r="C6430" t="s">
        <v>9736</v>
      </c>
      <c r="D6430" t="s">
        <v>9736</v>
      </c>
      <c r="E6430" t="s">
        <v>9735</v>
      </c>
    </row>
    <row r="6431" spans="1:5" x14ac:dyDescent="0.25">
      <c r="A6431">
        <v>58000955</v>
      </c>
      <c r="B6431" t="s">
        <v>9737</v>
      </c>
      <c r="C6431" t="s">
        <v>9738</v>
      </c>
      <c r="D6431" t="s">
        <v>9738</v>
      </c>
      <c r="E6431" t="s">
        <v>9737</v>
      </c>
    </row>
    <row r="6432" spans="1:5" x14ac:dyDescent="0.25">
      <c r="A6432">
        <v>58000956</v>
      </c>
      <c r="B6432" t="s">
        <v>9739</v>
      </c>
      <c r="C6432" t="s">
        <v>9740</v>
      </c>
      <c r="D6432" t="s">
        <v>9740</v>
      </c>
      <c r="E6432" t="s">
        <v>9739</v>
      </c>
    </row>
    <row r="6433" spans="1:5" x14ac:dyDescent="0.25">
      <c r="A6433">
        <v>58000957</v>
      </c>
      <c r="B6433" t="s">
        <v>9741</v>
      </c>
      <c r="C6433" t="s">
        <v>9742</v>
      </c>
      <c r="D6433" t="s">
        <v>9742</v>
      </c>
      <c r="E6433" t="s">
        <v>9741</v>
      </c>
    </row>
    <row r="6434" spans="1:5" x14ac:dyDescent="0.25">
      <c r="A6434">
        <v>58000958</v>
      </c>
      <c r="B6434" t="s">
        <v>9743</v>
      </c>
      <c r="C6434" t="s">
        <v>9744</v>
      </c>
      <c r="D6434" t="s">
        <v>9744</v>
      </c>
      <c r="E6434" t="s">
        <v>9743</v>
      </c>
    </row>
    <row r="6435" spans="1:5" x14ac:dyDescent="0.25">
      <c r="A6435">
        <v>58000959</v>
      </c>
      <c r="B6435" t="s">
        <v>9745</v>
      </c>
      <c r="C6435" t="s">
        <v>9746</v>
      </c>
      <c r="D6435" t="s">
        <v>9746</v>
      </c>
      <c r="E6435" t="s">
        <v>9745</v>
      </c>
    </row>
    <row r="6436" spans="1:5" x14ac:dyDescent="0.25">
      <c r="A6436">
        <v>58000960</v>
      </c>
      <c r="B6436" t="s">
        <v>9747</v>
      </c>
      <c r="C6436" t="s">
        <v>9748</v>
      </c>
      <c r="D6436" t="s">
        <v>9748</v>
      </c>
      <c r="E6436" t="s">
        <v>9747</v>
      </c>
    </row>
    <row r="6437" spans="1:5" x14ac:dyDescent="0.25">
      <c r="A6437">
        <v>58000961</v>
      </c>
      <c r="B6437" t="s">
        <v>9749</v>
      </c>
      <c r="C6437" t="s">
        <v>9750</v>
      </c>
      <c r="D6437" t="s">
        <v>9750</v>
      </c>
      <c r="E6437" t="s">
        <v>9749</v>
      </c>
    </row>
    <row r="6438" spans="1:5" x14ac:dyDescent="0.25">
      <c r="A6438">
        <v>58000962</v>
      </c>
      <c r="B6438" t="s">
        <v>9751</v>
      </c>
      <c r="C6438" t="s">
        <v>9752</v>
      </c>
      <c r="D6438" t="s">
        <v>9752</v>
      </c>
      <c r="E6438" t="s">
        <v>9751</v>
      </c>
    </row>
    <row r="6439" spans="1:5" x14ac:dyDescent="0.25">
      <c r="A6439">
        <v>58000963</v>
      </c>
      <c r="B6439" t="s">
        <v>9753</v>
      </c>
      <c r="C6439" t="s">
        <v>9754</v>
      </c>
      <c r="D6439" t="s">
        <v>9754</v>
      </c>
      <c r="E6439" t="s">
        <v>9753</v>
      </c>
    </row>
    <row r="6440" spans="1:5" x14ac:dyDescent="0.25">
      <c r="A6440">
        <v>58000964</v>
      </c>
      <c r="B6440" t="s">
        <v>9755</v>
      </c>
      <c r="C6440" t="s">
        <v>9756</v>
      </c>
      <c r="D6440" t="s">
        <v>9756</v>
      </c>
      <c r="E6440" t="s">
        <v>9755</v>
      </c>
    </row>
    <row r="6441" spans="1:5" x14ac:dyDescent="0.25">
      <c r="A6441">
        <v>58000965</v>
      </c>
      <c r="B6441" t="s">
        <v>9757</v>
      </c>
      <c r="C6441" t="s">
        <v>9758</v>
      </c>
      <c r="D6441" t="s">
        <v>9758</v>
      </c>
      <c r="E6441" t="s">
        <v>9757</v>
      </c>
    </row>
    <row r="6442" spans="1:5" x14ac:dyDescent="0.25">
      <c r="A6442">
        <v>58000966</v>
      </c>
      <c r="B6442" t="s">
        <v>7221</v>
      </c>
      <c r="C6442" t="s">
        <v>9759</v>
      </c>
      <c r="D6442" t="s">
        <v>9759</v>
      </c>
      <c r="E6442" t="s">
        <v>7221</v>
      </c>
    </row>
    <row r="6443" spans="1:5" x14ac:dyDescent="0.25">
      <c r="A6443">
        <v>58000967</v>
      </c>
      <c r="B6443" t="s">
        <v>7223</v>
      </c>
      <c r="C6443" t="s">
        <v>9760</v>
      </c>
      <c r="D6443" t="s">
        <v>9760</v>
      </c>
      <c r="E6443" t="s">
        <v>7223</v>
      </c>
    </row>
    <row r="6444" spans="1:5" x14ac:dyDescent="0.25">
      <c r="A6444">
        <v>58000968</v>
      </c>
      <c r="B6444" t="s">
        <v>9761</v>
      </c>
      <c r="C6444" t="s">
        <v>9760</v>
      </c>
      <c r="D6444" t="s">
        <v>9760</v>
      </c>
      <c r="E6444" t="s">
        <v>9761</v>
      </c>
    </row>
    <row r="6445" spans="1:5" x14ac:dyDescent="0.25">
      <c r="A6445">
        <v>58000969</v>
      </c>
      <c r="B6445" t="s">
        <v>9762</v>
      </c>
      <c r="C6445" t="s">
        <v>9763</v>
      </c>
      <c r="D6445" t="s">
        <v>9763</v>
      </c>
      <c r="E6445" t="s">
        <v>9762</v>
      </c>
    </row>
    <row r="6446" spans="1:5" x14ac:dyDescent="0.25">
      <c r="A6446">
        <v>58000970</v>
      </c>
      <c r="B6446" t="s">
        <v>9127</v>
      </c>
      <c r="C6446" t="s">
        <v>8775</v>
      </c>
      <c r="D6446" t="s">
        <v>8775</v>
      </c>
      <c r="E6446" t="s">
        <v>9127</v>
      </c>
    </row>
    <row r="6447" spans="1:5" x14ac:dyDescent="0.25">
      <c r="A6447">
        <v>58000971</v>
      </c>
      <c r="B6447" t="s">
        <v>9764</v>
      </c>
      <c r="C6447" t="s">
        <v>9765</v>
      </c>
      <c r="D6447" t="s">
        <v>9765</v>
      </c>
      <c r="E6447" t="s">
        <v>9764</v>
      </c>
    </row>
    <row r="6448" spans="1:5" x14ac:dyDescent="0.25">
      <c r="A6448">
        <v>58000972</v>
      </c>
      <c r="B6448" t="s">
        <v>9766</v>
      </c>
      <c r="C6448" t="s">
        <v>9767</v>
      </c>
      <c r="D6448" t="s">
        <v>9767</v>
      </c>
      <c r="E6448" t="s">
        <v>9766</v>
      </c>
    </row>
    <row r="6449" spans="1:5" x14ac:dyDescent="0.25">
      <c r="A6449">
        <v>58000973</v>
      </c>
      <c r="B6449" t="s">
        <v>9768</v>
      </c>
      <c r="C6449" t="s">
        <v>9769</v>
      </c>
      <c r="D6449" t="s">
        <v>9769</v>
      </c>
      <c r="E6449" t="s">
        <v>9768</v>
      </c>
    </row>
    <row r="6450" spans="1:5" x14ac:dyDescent="0.25">
      <c r="A6450">
        <v>58000974</v>
      </c>
      <c r="B6450" t="s">
        <v>9770</v>
      </c>
      <c r="C6450" t="s">
        <v>9771</v>
      </c>
      <c r="D6450" t="s">
        <v>9771</v>
      </c>
      <c r="E6450" t="s">
        <v>9770</v>
      </c>
    </row>
    <row r="6451" spans="1:5" x14ac:dyDescent="0.25">
      <c r="A6451">
        <v>58000975</v>
      </c>
      <c r="B6451" t="s">
        <v>9772</v>
      </c>
      <c r="C6451" t="s">
        <v>9773</v>
      </c>
      <c r="D6451" t="s">
        <v>9773</v>
      </c>
      <c r="E6451" t="s">
        <v>9772</v>
      </c>
    </row>
    <row r="6452" spans="1:5" x14ac:dyDescent="0.25">
      <c r="A6452">
        <v>58000976</v>
      </c>
      <c r="B6452" t="s">
        <v>9128</v>
      </c>
      <c r="C6452" t="s">
        <v>8965</v>
      </c>
      <c r="D6452" t="s">
        <v>8965</v>
      </c>
      <c r="E6452" t="s">
        <v>9128</v>
      </c>
    </row>
    <row r="6453" spans="1:5" x14ac:dyDescent="0.25">
      <c r="A6453">
        <v>58000977</v>
      </c>
      <c r="B6453" t="s">
        <v>9774</v>
      </c>
      <c r="C6453" t="s">
        <v>9775</v>
      </c>
      <c r="D6453" t="s">
        <v>9775</v>
      </c>
      <c r="E6453" t="s">
        <v>9774</v>
      </c>
    </row>
    <row r="6454" spans="1:5" x14ac:dyDescent="0.25">
      <c r="A6454">
        <v>58000978</v>
      </c>
      <c r="B6454" t="s">
        <v>9776</v>
      </c>
      <c r="C6454" t="s">
        <v>9777</v>
      </c>
      <c r="D6454" t="s">
        <v>9777</v>
      </c>
      <c r="E6454" t="s">
        <v>9776</v>
      </c>
    </row>
    <row r="6455" spans="1:5" x14ac:dyDescent="0.25">
      <c r="A6455">
        <v>58000979</v>
      </c>
      <c r="B6455" t="s">
        <v>9778</v>
      </c>
      <c r="C6455" t="s">
        <v>9599</v>
      </c>
      <c r="D6455" t="s">
        <v>9599</v>
      </c>
      <c r="E6455" t="s">
        <v>9778</v>
      </c>
    </row>
    <row r="6456" spans="1:5" x14ac:dyDescent="0.25">
      <c r="A6456">
        <v>58000980</v>
      </c>
      <c r="B6456" t="s">
        <v>9779</v>
      </c>
      <c r="C6456" t="s">
        <v>9780</v>
      </c>
      <c r="D6456" t="s">
        <v>9780</v>
      </c>
      <c r="E6456" t="s">
        <v>9779</v>
      </c>
    </row>
    <row r="6457" spans="1:5" x14ac:dyDescent="0.25">
      <c r="A6457">
        <v>58000981</v>
      </c>
      <c r="B6457" t="s">
        <v>9781</v>
      </c>
      <c r="C6457" t="s">
        <v>9780</v>
      </c>
      <c r="D6457" t="s">
        <v>9780</v>
      </c>
      <c r="E6457" t="s">
        <v>9781</v>
      </c>
    </row>
    <row r="6458" spans="1:5" x14ac:dyDescent="0.25">
      <c r="A6458">
        <v>58000982</v>
      </c>
      <c r="B6458" t="s">
        <v>9782</v>
      </c>
      <c r="C6458" t="s">
        <v>8648</v>
      </c>
      <c r="D6458" t="s">
        <v>8648</v>
      </c>
      <c r="E6458" t="s">
        <v>9782</v>
      </c>
    </row>
    <row r="6459" spans="1:5" x14ac:dyDescent="0.25">
      <c r="A6459">
        <v>58000983</v>
      </c>
      <c r="B6459" t="s">
        <v>9783</v>
      </c>
      <c r="C6459" t="s">
        <v>9780</v>
      </c>
      <c r="D6459" t="s">
        <v>9780</v>
      </c>
      <c r="E6459" t="s">
        <v>9783</v>
      </c>
    </row>
    <row r="6460" spans="1:5" x14ac:dyDescent="0.25">
      <c r="A6460">
        <v>58000984</v>
      </c>
      <c r="B6460" t="s">
        <v>9784</v>
      </c>
      <c r="C6460" t="s">
        <v>9785</v>
      </c>
      <c r="D6460" t="s">
        <v>9785</v>
      </c>
      <c r="E6460" t="s">
        <v>9784</v>
      </c>
    </row>
    <row r="6461" spans="1:5" x14ac:dyDescent="0.25">
      <c r="A6461">
        <v>58000985</v>
      </c>
      <c r="B6461" t="s">
        <v>9786</v>
      </c>
      <c r="C6461" t="s">
        <v>9787</v>
      </c>
      <c r="D6461" t="s">
        <v>9787</v>
      </c>
      <c r="E6461" t="s">
        <v>9786</v>
      </c>
    </row>
    <row r="6462" spans="1:5" x14ac:dyDescent="0.25">
      <c r="A6462">
        <v>58000986</v>
      </c>
      <c r="B6462" t="s">
        <v>9788</v>
      </c>
      <c r="C6462" t="s">
        <v>9789</v>
      </c>
      <c r="D6462" t="s">
        <v>9789</v>
      </c>
      <c r="E6462" t="s">
        <v>9788</v>
      </c>
    </row>
    <row r="6463" spans="1:5" x14ac:dyDescent="0.25">
      <c r="A6463">
        <v>58000987</v>
      </c>
      <c r="B6463" t="s">
        <v>9790</v>
      </c>
      <c r="C6463" t="s">
        <v>9791</v>
      </c>
      <c r="D6463" t="s">
        <v>9791</v>
      </c>
      <c r="E6463" t="s">
        <v>9790</v>
      </c>
    </row>
    <row r="6464" spans="1:5" x14ac:dyDescent="0.25">
      <c r="A6464">
        <v>58000988</v>
      </c>
      <c r="B6464" t="s">
        <v>9792</v>
      </c>
      <c r="C6464" t="s">
        <v>9793</v>
      </c>
      <c r="D6464" t="s">
        <v>9793</v>
      </c>
      <c r="E6464" t="s">
        <v>9792</v>
      </c>
    </row>
    <row r="6465" spans="1:5" x14ac:dyDescent="0.25">
      <c r="A6465">
        <v>58000989</v>
      </c>
      <c r="B6465" t="s">
        <v>9794</v>
      </c>
      <c r="C6465" t="s">
        <v>9795</v>
      </c>
      <c r="D6465" t="s">
        <v>9795</v>
      </c>
      <c r="E6465" t="s">
        <v>9794</v>
      </c>
    </row>
    <row r="6466" spans="1:5" x14ac:dyDescent="0.25">
      <c r="A6466">
        <v>58000990</v>
      </c>
      <c r="B6466" t="s">
        <v>9796</v>
      </c>
      <c r="C6466" t="s">
        <v>9797</v>
      </c>
      <c r="D6466" t="s">
        <v>9797</v>
      </c>
      <c r="E6466" t="s">
        <v>9796</v>
      </c>
    </row>
    <row r="6467" spans="1:5" x14ac:dyDescent="0.25">
      <c r="A6467">
        <v>58000991</v>
      </c>
      <c r="B6467" t="s">
        <v>9798</v>
      </c>
      <c r="C6467" t="s">
        <v>9799</v>
      </c>
      <c r="D6467" t="s">
        <v>9799</v>
      </c>
      <c r="E6467" t="s">
        <v>9798</v>
      </c>
    </row>
    <row r="6468" spans="1:5" x14ac:dyDescent="0.25">
      <c r="A6468">
        <v>58000992</v>
      </c>
      <c r="B6468" t="s">
        <v>9800</v>
      </c>
      <c r="C6468" t="s">
        <v>9801</v>
      </c>
      <c r="D6468" t="s">
        <v>9801</v>
      </c>
      <c r="E6468" t="s">
        <v>9800</v>
      </c>
    </row>
    <row r="6469" spans="1:5" x14ac:dyDescent="0.25">
      <c r="A6469">
        <v>58000993</v>
      </c>
      <c r="B6469" t="s">
        <v>9802</v>
      </c>
      <c r="C6469" t="s">
        <v>9803</v>
      </c>
      <c r="D6469" t="s">
        <v>9803</v>
      </c>
      <c r="E6469" t="s">
        <v>9802</v>
      </c>
    </row>
    <row r="6470" spans="1:5" x14ac:dyDescent="0.25">
      <c r="A6470">
        <v>58000994</v>
      </c>
      <c r="B6470" t="s">
        <v>9804</v>
      </c>
      <c r="C6470" t="s">
        <v>9805</v>
      </c>
      <c r="D6470" t="s">
        <v>9805</v>
      </c>
      <c r="E6470" t="s">
        <v>9804</v>
      </c>
    </row>
    <row r="6471" spans="1:5" x14ac:dyDescent="0.25">
      <c r="A6471">
        <v>58000995</v>
      </c>
      <c r="B6471" t="s">
        <v>9806</v>
      </c>
      <c r="C6471" t="s">
        <v>9807</v>
      </c>
      <c r="D6471" t="s">
        <v>9807</v>
      </c>
      <c r="E6471" t="s">
        <v>9806</v>
      </c>
    </row>
    <row r="6472" spans="1:5" x14ac:dyDescent="0.25">
      <c r="A6472">
        <v>58000996</v>
      </c>
      <c r="B6472" t="s">
        <v>9808</v>
      </c>
      <c r="C6472" t="s">
        <v>9809</v>
      </c>
      <c r="D6472" t="s">
        <v>9809</v>
      </c>
      <c r="E6472" t="s">
        <v>9808</v>
      </c>
    </row>
    <row r="6473" spans="1:5" x14ac:dyDescent="0.25">
      <c r="A6473">
        <v>58000997</v>
      </c>
      <c r="B6473" t="s">
        <v>9810</v>
      </c>
      <c r="C6473" t="s">
        <v>9811</v>
      </c>
      <c r="D6473" t="s">
        <v>9811</v>
      </c>
      <c r="E6473" t="s">
        <v>9810</v>
      </c>
    </row>
    <row r="6474" spans="1:5" x14ac:dyDescent="0.25">
      <c r="A6474">
        <v>58000998</v>
      </c>
      <c r="B6474" t="s">
        <v>9812</v>
      </c>
      <c r="C6474" t="s">
        <v>9813</v>
      </c>
      <c r="D6474" t="s">
        <v>9813</v>
      </c>
      <c r="E6474" t="s">
        <v>9812</v>
      </c>
    </row>
    <row r="6475" spans="1:5" x14ac:dyDescent="0.25">
      <c r="A6475">
        <v>58000999</v>
      </c>
      <c r="B6475" t="s">
        <v>9814</v>
      </c>
      <c r="C6475" t="s">
        <v>9815</v>
      </c>
      <c r="D6475" t="s">
        <v>9815</v>
      </c>
      <c r="E6475" t="s">
        <v>9814</v>
      </c>
    </row>
    <row r="6476" spans="1:5" x14ac:dyDescent="0.25">
      <c r="A6476">
        <v>58001000</v>
      </c>
      <c r="B6476" t="s">
        <v>9816</v>
      </c>
      <c r="C6476" t="s">
        <v>9817</v>
      </c>
      <c r="D6476" t="s">
        <v>9817</v>
      </c>
      <c r="E6476" t="s">
        <v>9816</v>
      </c>
    </row>
    <row r="6477" spans="1:5" x14ac:dyDescent="0.25">
      <c r="A6477">
        <v>58001001</v>
      </c>
      <c r="B6477" t="s">
        <v>9818</v>
      </c>
      <c r="C6477" t="s">
        <v>9819</v>
      </c>
      <c r="D6477" t="s">
        <v>9819</v>
      </c>
      <c r="E6477" t="s">
        <v>9818</v>
      </c>
    </row>
    <row r="6478" spans="1:5" x14ac:dyDescent="0.25">
      <c r="A6478">
        <v>58001002</v>
      </c>
      <c r="B6478" t="s">
        <v>9820</v>
      </c>
      <c r="C6478" t="s">
        <v>9821</v>
      </c>
      <c r="D6478" t="s">
        <v>9821</v>
      </c>
      <c r="E6478" t="s">
        <v>9820</v>
      </c>
    </row>
    <row r="6479" spans="1:5" x14ac:dyDescent="0.25">
      <c r="A6479">
        <v>58001003</v>
      </c>
      <c r="B6479" t="s">
        <v>9822</v>
      </c>
      <c r="C6479" t="s">
        <v>9821</v>
      </c>
      <c r="D6479" t="s">
        <v>9821</v>
      </c>
      <c r="E6479" t="s">
        <v>9822</v>
      </c>
    </row>
    <row r="6480" spans="1:5" x14ac:dyDescent="0.25">
      <c r="A6480">
        <v>58001004</v>
      </c>
      <c r="B6480" t="s">
        <v>9823</v>
      </c>
      <c r="C6480" t="s">
        <v>9824</v>
      </c>
      <c r="D6480" t="s">
        <v>9824</v>
      </c>
      <c r="E6480" t="s">
        <v>9823</v>
      </c>
    </row>
    <row r="6481" spans="1:5" x14ac:dyDescent="0.25">
      <c r="A6481">
        <v>58001005</v>
      </c>
      <c r="B6481" t="s">
        <v>9825</v>
      </c>
      <c r="C6481" t="s">
        <v>9826</v>
      </c>
      <c r="D6481" t="s">
        <v>9826</v>
      </c>
      <c r="E6481" t="s">
        <v>9825</v>
      </c>
    </row>
    <row r="6482" spans="1:5" x14ac:dyDescent="0.25">
      <c r="A6482">
        <v>58001006</v>
      </c>
      <c r="B6482" t="s">
        <v>9827</v>
      </c>
      <c r="C6482" t="s">
        <v>9828</v>
      </c>
      <c r="D6482" t="s">
        <v>9828</v>
      </c>
      <c r="E6482" t="s">
        <v>9827</v>
      </c>
    </row>
    <row r="6483" spans="1:5" x14ac:dyDescent="0.25">
      <c r="A6483">
        <v>58001007</v>
      </c>
      <c r="B6483" t="s">
        <v>9829</v>
      </c>
      <c r="C6483" t="s">
        <v>9830</v>
      </c>
      <c r="D6483" t="s">
        <v>9830</v>
      </c>
      <c r="E6483" t="s">
        <v>9829</v>
      </c>
    </row>
    <row r="6484" spans="1:5" x14ac:dyDescent="0.25">
      <c r="A6484">
        <v>58001008</v>
      </c>
      <c r="B6484" t="s">
        <v>9831</v>
      </c>
      <c r="C6484" t="s">
        <v>9832</v>
      </c>
      <c r="D6484" t="s">
        <v>9832</v>
      </c>
      <c r="E6484" t="s">
        <v>9831</v>
      </c>
    </row>
    <row r="6485" spans="1:5" x14ac:dyDescent="0.25">
      <c r="A6485">
        <v>58001009</v>
      </c>
      <c r="B6485" t="s">
        <v>9833</v>
      </c>
      <c r="C6485" t="s">
        <v>9834</v>
      </c>
      <c r="D6485" t="s">
        <v>9834</v>
      </c>
      <c r="E6485" t="s">
        <v>9833</v>
      </c>
    </row>
    <row r="6486" spans="1:5" x14ac:dyDescent="0.25">
      <c r="A6486">
        <v>58001010</v>
      </c>
      <c r="B6486" t="s">
        <v>9835</v>
      </c>
      <c r="C6486" t="s">
        <v>9836</v>
      </c>
      <c r="D6486" t="s">
        <v>9836</v>
      </c>
      <c r="E6486" t="s">
        <v>9835</v>
      </c>
    </row>
    <row r="6487" spans="1:5" x14ac:dyDescent="0.25">
      <c r="A6487">
        <v>58001011</v>
      </c>
      <c r="B6487" t="s">
        <v>9837</v>
      </c>
      <c r="C6487" t="s">
        <v>9838</v>
      </c>
      <c r="D6487" t="s">
        <v>9838</v>
      </c>
      <c r="E6487" t="s">
        <v>9837</v>
      </c>
    </row>
    <row r="6488" spans="1:5" x14ac:dyDescent="0.25">
      <c r="A6488">
        <v>58001012</v>
      </c>
      <c r="B6488" t="s">
        <v>9839</v>
      </c>
      <c r="C6488" t="s">
        <v>9840</v>
      </c>
      <c r="D6488" t="s">
        <v>9840</v>
      </c>
      <c r="E6488" t="s">
        <v>9839</v>
      </c>
    </row>
    <row r="6489" spans="1:5" x14ac:dyDescent="0.25">
      <c r="A6489">
        <v>58001013</v>
      </c>
      <c r="B6489" t="s">
        <v>9841</v>
      </c>
      <c r="C6489" t="s">
        <v>9842</v>
      </c>
      <c r="D6489" t="s">
        <v>9842</v>
      </c>
      <c r="E6489" t="s">
        <v>9841</v>
      </c>
    </row>
    <row r="6490" spans="1:5" x14ac:dyDescent="0.25">
      <c r="A6490">
        <v>58001014</v>
      </c>
      <c r="B6490" t="s">
        <v>9843</v>
      </c>
      <c r="C6490" t="s">
        <v>9844</v>
      </c>
      <c r="D6490" t="s">
        <v>9844</v>
      </c>
      <c r="E6490" t="s">
        <v>9843</v>
      </c>
    </row>
    <row r="6491" spans="1:5" x14ac:dyDescent="0.25">
      <c r="A6491">
        <v>58001015</v>
      </c>
      <c r="B6491" t="s">
        <v>9845</v>
      </c>
      <c r="C6491" t="s">
        <v>9846</v>
      </c>
      <c r="D6491" t="s">
        <v>9846</v>
      </c>
      <c r="E6491" t="s">
        <v>9845</v>
      </c>
    </row>
    <row r="6492" spans="1:5" x14ac:dyDescent="0.25">
      <c r="A6492">
        <v>58001016</v>
      </c>
      <c r="B6492" t="s">
        <v>9847</v>
      </c>
      <c r="C6492" t="s">
        <v>9848</v>
      </c>
      <c r="D6492" t="s">
        <v>9848</v>
      </c>
      <c r="E6492" t="s">
        <v>9847</v>
      </c>
    </row>
    <row r="6493" spans="1:5" x14ac:dyDescent="0.25">
      <c r="A6493">
        <v>58001017</v>
      </c>
      <c r="B6493" t="s">
        <v>9849</v>
      </c>
      <c r="C6493" t="s">
        <v>9850</v>
      </c>
      <c r="D6493" t="s">
        <v>9850</v>
      </c>
      <c r="E6493" t="s">
        <v>9849</v>
      </c>
    </row>
    <row r="6494" spans="1:5" x14ac:dyDescent="0.25">
      <c r="A6494">
        <v>58001018</v>
      </c>
      <c r="B6494" t="s">
        <v>9851</v>
      </c>
      <c r="C6494" t="s">
        <v>9852</v>
      </c>
      <c r="D6494" t="s">
        <v>9852</v>
      </c>
      <c r="E6494" t="s">
        <v>9851</v>
      </c>
    </row>
    <row r="6495" spans="1:5" x14ac:dyDescent="0.25">
      <c r="A6495">
        <v>58001019</v>
      </c>
      <c r="B6495" t="s">
        <v>9853</v>
      </c>
      <c r="C6495" t="s">
        <v>9854</v>
      </c>
      <c r="D6495" t="s">
        <v>9854</v>
      </c>
      <c r="E6495" t="s">
        <v>9853</v>
      </c>
    </row>
    <row r="6496" spans="1:5" x14ac:dyDescent="0.25">
      <c r="A6496">
        <v>58001020</v>
      </c>
      <c r="B6496" t="s">
        <v>9855</v>
      </c>
      <c r="C6496" t="s">
        <v>9856</v>
      </c>
      <c r="D6496" t="s">
        <v>9856</v>
      </c>
      <c r="E6496" t="s">
        <v>9855</v>
      </c>
    </row>
    <row r="6497" spans="1:5" x14ac:dyDescent="0.25">
      <c r="A6497">
        <v>58001021</v>
      </c>
      <c r="B6497" t="s">
        <v>9857</v>
      </c>
      <c r="C6497" t="s">
        <v>9858</v>
      </c>
      <c r="D6497" t="s">
        <v>9858</v>
      </c>
      <c r="E6497" t="s">
        <v>9857</v>
      </c>
    </row>
    <row r="6498" spans="1:5" x14ac:dyDescent="0.25">
      <c r="A6498">
        <v>58001022</v>
      </c>
      <c r="B6498" t="s">
        <v>9859</v>
      </c>
      <c r="C6498" t="s">
        <v>9860</v>
      </c>
      <c r="D6498" t="s">
        <v>9860</v>
      </c>
      <c r="E6498" t="s">
        <v>9859</v>
      </c>
    </row>
    <row r="6499" spans="1:5" x14ac:dyDescent="0.25">
      <c r="A6499">
        <v>58001023</v>
      </c>
      <c r="B6499" t="s">
        <v>9861</v>
      </c>
      <c r="C6499" t="s">
        <v>9862</v>
      </c>
      <c r="D6499" t="s">
        <v>9862</v>
      </c>
      <c r="E6499" t="s">
        <v>9861</v>
      </c>
    </row>
    <row r="6500" spans="1:5" x14ac:dyDescent="0.25">
      <c r="A6500">
        <v>58001024</v>
      </c>
      <c r="B6500" t="s">
        <v>9863</v>
      </c>
      <c r="C6500" t="s">
        <v>9695</v>
      </c>
      <c r="D6500" t="s">
        <v>9695</v>
      </c>
      <c r="E6500" t="s">
        <v>9863</v>
      </c>
    </row>
    <row r="6501" spans="1:5" x14ac:dyDescent="0.25">
      <c r="A6501">
        <v>58001025</v>
      </c>
      <c r="B6501" t="s">
        <v>9864</v>
      </c>
      <c r="C6501" t="s">
        <v>9865</v>
      </c>
      <c r="D6501" t="s">
        <v>9865</v>
      </c>
      <c r="E6501" t="s">
        <v>9864</v>
      </c>
    </row>
    <row r="6502" spans="1:5" x14ac:dyDescent="0.25">
      <c r="A6502">
        <v>58001026</v>
      </c>
      <c r="B6502" t="s">
        <v>9866</v>
      </c>
      <c r="C6502" t="s">
        <v>9754</v>
      </c>
      <c r="D6502" t="s">
        <v>9754</v>
      </c>
      <c r="E6502" t="s">
        <v>9866</v>
      </c>
    </row>
    <row r="6503" spans="1:5" x14ac:dyDescent="0.25">
      <c r="A6503">
        <v>58001027</v>
      </c>
      <c r="B6503" t="s">
        <v>9867</v>
      </c>
      <c r="C6503" t="s">
        <v>9868</v>
      </c>
      <c r="D6503" t="s">
        <v>9868</v>
      </c>
      <c r="E6503" t="s">
        <v>9867</v>
      </c>
    </row>
    <row r="6504" spans="1:5" x14ac:dyDescent="0.25">
      <c r="A6504">
        <v>58001028</v>
      </c>
      <c r="B6504" t="s">
        <v>9869</v>
      </c>
      <c r="C6504" t="s">
        <v>9870</v>
      </c>
      <c r="D6504" t="s">
        <v>9870</v>
      </c>
      <c r="E6504" t="s">
        <v>9869</v>
      </c>
    </row>
    <row r="6505" spans="1:5" x14ac:dyDescent="0.25">
      <c r="A6505">
        <v>58001029</v>
      </c>
      <c r="B6505" t="s">
        <v>9871</v>
      </c>
      <c r="C6505" t="s">
        <v>9872</v>
      </c>
      <c r="D6505" t="s">
        <v>9872</v>
      </c>
      <c r="E6505" t="s">
        <v>9871</v>
      </c>
    </row>
    <row r="6506" spans="1:5" x14ac:dyDescent="0.25">
      <c r="A6506">
        <v>58001030</v>
      </c>
      <c r="B6506" t="s">
        <v>9873</v>
      </c>
      <c r="C6506" t="s">
        <v>9874</v>
      </c>
      <c r="D6506" t="s">
        <v>9874</v>
      </c>
      <c r="E6506" t="s">
        <v>9873</v>
      </c>
    </row>
    <row r="6507" spans="1:5" x14ac:dyDescent="0.25">
      <c r="A6507">
        <v>58001031</v>
      </c>
      <c r="B6507" t="s">
        <v>9875</v>
      </c>
      <c r="C6507" t="s">
        <v>9876</v>
      </c>
      <c r="D6507" t="s">
        <v>9876</v>
      </c>
      <c r="E6507" t="s">
        <v>9875</v>
      </c>
    </row>
    <row r="6508" spans="1:5" x14ac:dyDescent="0.25">
      <c r="A6508">
        <v>58001032</v>
      </c>
      <c r="B6508" t="s">
        <v>9877</v>
      </c>
      <c r="C6508" t="s">
        <v>9878</v>
      </c>
      <c r="D6508" t="s">
        <v>9878</v>
      </c>
      <c r="E6508" t="s">
        <v>9877</v>
      </c>
    </row>
    <row r="6509" spans="1:5" x14ac:dyDescent="0.25">
      <c r="A6509">
        <v>58001033</v>
      </c>
      <c r="B6509" t="s">
        <v>9879</v>
      </c>
      <c r="C6509" t="s">
        <v>9880</v>
      </c>
      <c r="D6509" t="s">
        <v>9880</v>
      </c>
      <c r="E6509" t="s">
        <v>9879</v>
      </c>
    </row>
    <row r="6510" spans="1:5" x14ac:dyDescent="0.25">
      <c r="A6510">
        <v>58001034</v>
      </c>
      <c r="B6510" t="s">
        <v>9881</v>
      </c>
      <c r="C6510" t="s">
        <v>9882</v>
      </c>
      <c r="D6510" t="s">
        <v>9882</v>
      </c>
      <c r="E6510" t="s">
        <v>9881</v>
      </c>
    </row>
    <row r="6511" spans="1:5" x14ac:dyDescent="0.25">
      <c r="A6511">
        <v>58001035</v>
      </c>
      <c r="B6511" t="s">
        <v>9883</v>
      </c>
      <c r="C6511" t="s">
        <v>9884</v>
      </c>
      <c r="D6511" t="s">
        <v>9884</v>
      </c>
      <c r="E6511" t="s">
        <v>9883</v>
      </c>
    </row>
    <row r="6512" spans="1:5" x14ac:dyDescent="0.25">
      <c r="A6512">
        <v>58001036</v>
      </c>
      <c r="B6512" t="s">
        <v>9885</v>
      </c>
      <c r="C6512" t="s">
        <v>9886</v>
      </c>
      <c r="D6512" t="s">
        <v>9886</v>
      </c>
      <c r="E6512" t="s">
        <v>9885</v>
      </c>
    </row>
    <row r="6513" spans="1:5" x14ac:dyDescent="0.25">
      <c r="A6513">
        <v>58001037</v>
      </c>
      <c r="B6513" t="s">
        <v>9887</v>
      </c>
      <c r="C6513" t="s">
        <v>9888</v>
      </c>
      <c r="D6513" t="s">
        <v>9888</v>
      </c>
      <c r="E6513" t="s">
        <v>9887</v>
      </c>
    </row>
    <row r="6514" spans="1:5" x14ac:dyDescent="0.25">
      <c r="A6514">
        <v>58001038</v>
      </c>
      <c r="B6514" t="s">
        <v>9889</v>
      </c>
      <c r="C6514" t="s">
        <v>9890</v>
      </c>
      <c r="D6514" t="s">
        <v>9890</v>
      </c>
      <c r="E6514" t="s">
        <v>9889</v>
      </c>
    </row>
    <row r="6515" spans="1:5" x14ac:dyDescent="0.25">
      <c r="A6515">
        <v>58001039</v>
      </c>
      <c r="B6515" t="s">
        <v>9891</v>
      </c>
      <c r="C6515" t="s">
        <v>9892</v>
      </c>
      <c r="D6515" t="s">
        <v>9892</v>
      </c>
      <c r="E6515" t="s">
        <v>9891</v>
      </c>
    </row>
    <row r="6516" spans="1:5" x14ac:dyDescent="0.25">
      <c r="A6516">
        <v>58001040</v>
      </c>
      <c r="B6516" t="s">
        <v>9893</v>
      </c>
      <c r="C6516" t="s">
        <v>9894</v>
      </c>
      <c r="D6516" t="s">
        <v>9894</v>
      </c>
      <c r="E6516" t="s">
        <v>9893</v>
      </c>
    </row>
    <row r="6517" spans="1:5" x14ac:dyDescent="0.25">
      <c r="A6517">
        <v>58001041</v>
      </c>
      <c r="B6517" t="s">
        <v>9895</v>
      </c>
      <c r="C6517" t="s">
        <v>9896</v>
      </c>
      <c r="D6517" t="s">
        <v>9896</v>
      </c>
      <c r="E6517" t="s">
        <v>9895</v>
      </c>
    </row>
    <row r="6518" spans="1:5" x14ac:dyDescent="0.25">
      <c r="A6518">
        <v>58001042</v>
      </c>
      <c r="B6518" t="s">
        <v>9897</v>
      </c>
      <c r="C6518" t="s">
        <v>9898</v>
      </c>
      <c r="D6518" t="s">
        <v>9898</v>
      </c>
      <c r="E6518" t="s">
        <v>9897</v>
      </c>
    </row>
    <row r="6519" spans="1:5" x14ac:dyDescent="0.25">
      <c r="A6519">
        <v>58001043</v>
      </c>
      <c r="B6519" t="s">
        <v>9899</v>
      </c>
      <c r="C6519" t="s">
        <v>9900</v>
      </c>
      <c r="D6519" t="s">
        <v>9900</v>
      </c>
      <c r="E6519" t="s">
        <v>9899</v>
      </c>
    </row>
    <row r="6520" spans="1:5" x14ac:dyDescent="0.25">
      <c r="A6520">
        <v>58001044</v>
      </c>
      <c r="B6520" t="s">
        <v>9901</v>
      </c>
      <c r="C6520" t="s">
        <v>9902</v>
      </c>
      <c r="D6520" t="s">
        <v>9902</v>
      </c>
      <c r="E6520" t="s">
        <v>9901</v>
      </c>
    </row>
    <row r="6521" spans="1:5" x14ac:dyDescent="0.25">
      <c r="A6521">
        <v>58001045</v>
      </c>
      <c r="B6521" t="s">
        <v>9903</v>
      </c>
      <c r="C6521" t="s">
        <v>9904</v>
      </c>
      <c r="D6521" t="s">
        <v>9904</v>
      </c>
      <c r="E6521" t="s">
        <v>9903</v>
      </c>
    </row>
    <row r="6522" spans="1:5" x14ac:dyDescent="0.25">
      <c r="A6522">
        <v>58001046</v>
      </c>
      <c r="B6522" t="s">
        <v>9905</v>
      </c>
      <c r="C6522" t="s">
        <v>9906</v>
      </c>
      <c r="D6522" t="s">
        <v>9906</v>
      </c>
      <c r="E6522" t="s">
        <v>9905</v>
      </c>
    </row>
    <row r="6523" spans="1:5" x14ac:dyDescent="0.25">
      <c r="A6523">
        <v>58001047</v>
      </c>
      <c r="B6523" t="s">
        <v>9907</v>
      </c>
      <c r="C6523" t="s">
        <v>9908</v>
      </c>
      <c r="D6523" t="s">
        <v>9908</v>
      </c>
      <c r="E6523" t="s">
        <v>9907</v>
      </c>
    </row>
    <row r="6524" spans="1:5" x14ac:dyDescent="0.25">
      <c r="A6524">
        <v>58001048</v>
      </c>
      <c r="B6524" t="s">
        <v>9909</v>
      </c>
      <c r="C6524" t="s">
        <v>9910</v>
      </c>
      <c r="D6524" t="s">
        <v>9910</v>
      </c>
      <c r="E6524" t="s">
        <v>9909</v>
      </c>
    </row>
    <row r="6525" spans="1:5" x14ac:dyDescent="0.25">
      <c r="A6525">
        <v>58001049</v>
      </c>
      <c r="B6525" t="s">
        <v>9911</v>
      </c>
      <c r="C6525" t="s">
        <v>9912</v>
      </c>
      <c r="D6525" t="s">
        <v>9912</v>
      </c>
      <c r="E6525" t="s">
        <v>9911</v>
      </c>
    </row>
    <row r="6526" spans="1:5" x14ac:dyDescent="0.25">
      <c r="A6526">
        <v>58001050</v>
      </c>
      <c r="B6526" t="s">
        <v>9913</v>
      </c>
      <c r="C6526" t="s">
        <v>9914</v>
      </c>
      <c r="D6526" t="s">
        <v>9914</v>
      </c>
      <c r="E6526" t="s">
        <v>9913</v>
      </c>
    </row>
    <row r="6527" spans="1:5" x14ac:dyDescent="0.25">
      <c r="A6527">
        <v>58001051</v>
      </c>
      <c r="B6527" t="s">
        <v>9915</v>
      </c>
      <c r="C6527" t="s">
        <v>9916</v>
      </c>
      <c r="D6527" t="s">
        <v>9916</v>
      </c>
      <c r="E6527" t="s">
        <v>9915</v>
      </c>
    </row>
    <row r="6528" spans="1:5" x14ac:dyDescent="0.25">
      <c r="A6528">
        <v>58001052</v>
      </c>
      <c r="B6528" t="s">
        <v>9917</v>
      </c>
      <c r="C6528" t="s">
        <v>9918</v>
      </c>
      <c r="D6528" t="s">
        <v>9918</v>
      </c>
      <c r="E6528" t="s">
        <v>9917</v>
      </c>
    </row>
    <row r="6529" spans="1:5" x14ac:dyDescent="0.25">
      <c r="A6529">
        <v>58001053</v>
      </c>
      <c r="B6529" t="s">
        <v>9919</v>
      </c>
      <c r="C6529" t="s">
        <v>9920</v>
      </c>
      <c r="D6529" t="s">
        <v>9920</v>
      </c>
      <c r="E6529" t="s">
        <v>9919</v>
      </c>
    </row>
    <row r="6530" spans="1:5" x14ac:dyDescent="0.25">
      <c r="A6530">
        <v>58001054</v>
      </c>
      <c r="B6530" t="s">
        <v>9921</v>
      </c>
      <c r="C6530" t="s">
        <v>9922</v>
      </c>
      <c r="D6530" t="s">
        <v>9922</v>
      </c>
      <c r="E6530" t="s">
        <v>9921</v>
      </c>
    </row>
    <row r="6531" spans="1:5" x14ac:dyDescent="0.25">
      <c r="A6531">
        <v>58001055</v>
      </c>
      <c r="B6531" t="s">
        <v>9923</v>
      </c>
      <c r="C6531" t="s">
        <v>9920</v>
      </c>
      <c r="D6531" t="s">
        <v>9920</v>
      </c>
      <c r="E6531" t="s">
        <v>9923</v>
      </c>
    </row>
    <row r="6532" spans="1:5" x14ac:dyDescent="0.25">
      <c r="A6532">
        <v>58001056</v>
      </c>
      <c r="B6532" t="s">
        <v>9924</v>
      </c>
      <c r="C6532" t="s">
        <v>9925</v>
      </c>
      <c r="D6532" t="s">
        <v>9925</v>
      </c>
      <c r="E6532" t="s">
        <v>9924</v>
      </c>
    </row>
    <row r="6533" spans="1:5" x14ac:dyDescent="0.25">
      <c r="A6533">
        <v>58001057</v>
      </c>
      <c r="B6533" t="s">
        <v>9926</v>
      </c>
      <c r="C6533" t="s">
        <v>9927</v>
      </c>
      <c r="D6533" t="s">
        <v>9927</v>
      </c>
      <c r="E6533" t="s">
        <v>9926</v>
      </c>
    </row>
    <row r="6534" spans="1:5" x14ac:dyDescent="0.25">
      <c r="A6534">
        <v>58001058</v>
      </c>
      <c r="B6534" t="s">
        <v>9928</v>
      </c>
      <c r="C6534" t="s">
        <v>9089</v>
      </c>
      <c r="D6534" t="s">
        <v>9089</v>
      </c>
      <c r="E6534" t="s">
        <v>9928</v>
      </c>
    </row>
    <row r="6535" spans="1:5" x14ac:dyDescent="0.25">
      <c r="A6535">
        <v>58001059</v>
      </c>
      <c r="B6535" t="s">
        <v>9929</v>
      </c>
      <c r="C6535" t="s">
        <v>9930</v>
      </c>
      <c r="D6535" t="s">
        <v>9930</v>
      </c>
      <c r="E6535" t="s">
        <v>9929</v>
      </c>
    </row>
    <row r="6536" spans="1:5" x14ac:dyDescent="0.25">
      <c r="A6536">
        <v>58001060</v>
      </c>
      <c r="B6536" t="s">
        <v>9931</v>
      </c>
      <c r="C6536" t="s">
        <v>9932</v>
      </c>
      <c r="D6536" t="s">
        <v>9932</v>
      </c>
      <c r="E6536" t="s">
        <v>9931</v>
      </c>
    </row>
    <row r="6537" spans="1:5" x14ac:dyDescent="0.25">
      <c r="A6537">
        <v>58001061</v>
      </c>
      <c r="B6537" t="s">
        <v>9933</v>
      </c>
      <c r="C6537" t="s">
        <v>9934</v>
      </c>
      <c r="D6537" t="s">
        <v>9934</v>
      </c>
      <c r="E6537" t="s">
        <v>9933</v>
      </c>
    </row>
    <row r="6538" spans="1:5" x14ac:dyDescent="0.25">
      <c r="A6538">
        <v>58001062</v>
      </c>
      <c r="B6538" t="s">
        <v>9935</v>
      </c>
      <c r="C6538" t="s">
        <v>9936</v>
      </c>
      <c r="D6538" t="s">
        <v>9936</v>
      </c>
      <c r="E6538" t="s">
        <v>9935</v>
      </c>
    </row>
    <row r="6539" spans="1:5" x14ac:dyDescent="0.25">
      <c r="A6539">
        <v>58001063</v>
      </c>
      <c r="B6539" t="s">
        <v>9937</v>
      </c>
      <c r="C6539" t="s">
        <v>9938</v>
      </c>
      <c r="D6539" t="s">
        <v>9938</v>
      </c>
      <c r="E6539" t="s">
        <v>9937</v>
      </c>
    </row>
    <row r="6540" spans="1:5" x14ac:dyDescent="0.25">
      <c r="A6540">
        <v>58001064</v>
      </c>
      <c r="B6540" t="s">
        <v>9939</v>
      </c>
      <c r="C6540" t="s">
        <v>9940</v>
      </c>
      <c r="D6540" t="s">
        <v>9940</v>
      </c>
      <c r="E6540" t="s">
        <v>9939</v>
      </c>
    </row>
    <row r="6541" spans="1:5" x14ac:dyDescent="0.25">
      <c r="A6541">
        <v>58001065</v>
      </c>
      <c r="B6541" t="s">
        <v>9941</v>
      </c>
      <c r="C6541" t="s">
        <v>9942</v>
      </c>
      <c r="D6541" t="s">
        <v>9942</v>
      </c>
      <c r="E6541" t="s">
        <v>9941</v>
      </c>
    </row>
    <row r="6542" spans="1:5" x14ac:dyDescent="0.25">
      <c r="A6542">
        <v>58001066</v>
      </c>
      <c r="B6542" t="s">
        <v>9943</v>
      </c>
      <c r="C6542" t="s">
        <v>9944</v>
      </c>
      <c r="D6542" t="s">
        <v>9944</v>
      </c>
      <c r="E6542" t="s">
        <v>9943</v>
      </c>
    </row>
    <row r="6543" spans="1:5" x14ac:dyDescent="0.25">
      <c r="A6543">
        <v>58001067</v>
      </c>
      <c r="B6543" t="s">
        <v>9945</v>
      </c>
      <c r="C6543" t="s">
        <v>9946</v>
      </c>
      <c r="D6543" t="s">
        <v>9946</v>
      </c>
      <c r="E6543" t="s">
        <v>9945</v>
      </c>
    </row>
    <row r="6544" spans="1:5" x14ac:dyDescent="0.25">
      <c r="A6544">
        <v>58001068</v>
      </c>
      <c r="B6544" t="s">
        <v>9947</v>
      </c>
      <c r="C6544" t="s">
        <v>9948</v>
      </c>
      <c r="D6544" t="s">
        <v>9948</v>
      </c>
      <c r="E6544" t="s">
        <v>9947</v>
      </c>
    </row>
    <row r="6545" spans="1:5" x14ac:dyDescent="0.25">
      <c r="A6545">
        <v>58001069</v>
      </c>
      <c r="B6545" t="s">
        <v>9949</v>
      </c>
      <c r="C6545" t="s">
        <v>9950</v>
      </c>
      <c r="D6545" t="s">
        <v>9950</v>
      </c>
      <c r="E6545" t="s">
        <v>9949</v>
      </c>
    </row>
    <row r="6546" spans="1:5" x14ac:dyDescent="0.25">
      <c r="A6546">
        <v>58001070</v>
      </c>
      <c r="B6546" t="s">
        <v>9951</v>
      </c>
      <c r="C6546" t="s">
        <v>9952</v>
      </c>
      <c r="D6546" t="s">
        <v>9952</v>
      </c>
      <c r="E6546" t="s">
        <v>9951</v>
      </c>
    </row>
    <row r="6547" spans="1:5" x14ac:dyDescent="0.25">
      <c r="A6547">
        <v>58001071</v>
      </c>
      <c r="B6547" t="s">
        <v>9953</v>
      </c>
      <c r="C6547" t="s">
        <v>9954</v>
      </c>
      <c r="D6547" t="s">
        <v>9954</v>
      </c>
      <c r="E6547" t="s">
        <v>9953</v>
      </c>
    </row>
    <row r="6548" spans="1:5" x14ac:dyDescent="0.25">
      <c r="A6548">
        <v>58001072</v>
      </c>
      <c r="B6548" t="s">
        <v>9955</v>
      </c>
      <c r="C6548" t="s">
        <v>9956</v>
      </c>
      <c r="D6548" t="s">
        <v>9956</v>
      </c>
      <c r="E6548" t="s">
        <v>9955</v>
      </c>
    </row>
    <row r="6549" spans="1:5" x14ac:dyDescent="0.25">
      <c r="A6549">
        <v>58001073</v>
      </c>
      <c r="B6549" t="s">
        <v>9957</v>
      </c>
      <c r="C6549" t="s">
        <v>9958</v>
      </c>
      <c r="D6549" t="s">
        <v>9958</v>
      </c>
      <c r="E6549" t="s">
        <v>9957</v>
      </c>
    </row>
    <row r="6550" spans="1:5" x14ac:dyDescent="0.25">
      <c r="A6550">
        <v>58001074</v>
      </c>
      <c r="B6550" t="s">
        <v>9959</v>
      </c>
      <c r="C6550" t="s">
        <v>9960</v>
      </c>
      <c r="D6550" t="s">
        <v>9960</v>
      </c>
      <c r="E6550" t="s">
        <v>9959</v>
      </c>
    </row>
    <row r="6551" spans="1:5" x14ac:dyDescent="0.25">
      <c r="A6551">
        <v>58001075</v>
      </c>
      <c r="B6551" t="s">
        <v>9961</v>
      </c>
      <c r="C6551" t="s">
        <v>9962</v>
      </c>
      <c r="D6551" t="s">
        <v>9962</v>
      </c>
      <c r="E6551" t="s">
        <v>9961</v>
      </c>
    </row>
    <row r="6552" spans="1:5" x14ac:dyDescent="0.25">
      <c r="A6552">
        <v>58001076</v>
      </c>
      <c r="B6552" t="s">
        <v>9963</v>
      </c>
      <c r="C6552" t="s">
        <v>9964</v>
      </c>
      <c r="D6552" t="s">
        <v>9964</v>
      </c>
      <c r="E6552" t="s">
        <v>9963</v>
      </c>
    </row>
    <row r="6553" spans="1:5" x14ac:dyDescent="0.25">
      <c r="A6553">
        <v>58001077</v>
      </c>
      <c r="B6553" t="s">
        <v>9965</v>
      </c>
      <c r="C6553" t="s">
        <v>9966</v>
      </c>
      <c r="D6553" t="s">
        <v>9966</v>
      </c>
      <c r="E6553" t="s">
        <v>9965</v>
      </c>
    </row>
    <row r="6554" spans="1:5" x14ac:dyDescent="0.25">
      <c r="A6554">
        <v>58001078</v>
      </c>
      <c r="B6554" t="s">
        <v>9967</v>
      </c>
      <c r="C6554" t="s">
        <v>9968</v>
      </c>
      <c r="D6554" t="s">
        <v>9968</v>
      </c>
      <c r="E6554" t="s">
        <v>9967</v>
      </c>
    </row>
    <row r="6555" spans="1:5" x14ac:dyDescent="0.25">
      <c r="A6555">
        <v>58001079</v>
      </c>
      <c r="B6555" t="s">
        <v>9969</v>
      </c>
      <c r="C6555" t="s">
        <v>9970</v>
      </c>
      <c r="D6555" t="s">
        <v>9970</v>
      </c>
      <c r="E6555" t="s">
        <v>9969</v>
      </c>
    </row>
    <row r="6556" spans="1:5" x14ac:dyDescent="0.25">
      <c r="A6556">
        <v>58001080</v>
      </c>
      <c r="B6556" t="s">
        <v>9971</v>
      </c>
      <c r="C6556" t="s">
        <v>9972</v>
      </c>
      <c r="D6556" t="s">
        <v>9972</v>
      </c>
      <c r="E6556" t="s">
        <v>9971</v>
      </c>
    </row>
    <row r="6557" spans="1:5" x14ac:dyDescent="0.25">
      <c r="A6557">
        <v>58001081</v>
      </c>
      <c r="B6557" t="s">
        <v>9973</v>
      </c>
      <c r="C6557" t="s">
        <v>9974</v>
      </c>
      <c r="D6557" t="s">
        <v>9974</v>
      </c>
      <c r="E6557" t="s">
        <v>9973</v>
      </c>
    </row>
    <row r="6558" spans="1:5" x14ac:dyDescent="0.25">
      <c r="A6558">
        <v>58001082</v>
      </c>
      <c r="B6558" t="s">
        <v>9975</v>
      </c>
      <c r="C6558" t="s">
        <v>9976</v>
      </c>
      <c r="D6558" t="s">
        <v>9976</v>
      </c>
      <c r="E6558" t="s">
        <v>9975</v>
      </c>
    </row>
    <row r="6559" spans="1:5" x14ac:dyDescent="0.25">
      <c r="A6559">
        <v>58001083</v>
      </c>
      <c r="B6559" t="s">
        <v>9977</v>
      </c>
      <c r="C6559" t="s">
        <v>9978</v>
      </c>
      <c r="D6559" t="s">
        <v>9978</v>
      </c>
      <c r="E6559" t="s">
        <v>9977</v>
      </c>
    </row>
    <row r="6560" spans="1:5" x14ac:dyDescent="0.25">
      <c r="A6560">
        <v>58001084</v>
      </c>
      <c r="B6560" t="s">
        <v>9979</v>
      </c>
      <c r="C6560" t="s">
        <v>9980</v>
      </c>
      <c r="D6560" t="s">
        <v>9980</v>
      </c>
      <c r="E6560" t="s">
        <v>9979</v>
      </c>
    </row>
    <row r="6561" spans="1:5" x14ac:dyDescent="0.25">
      <c r="A6561">
        <v>58001085</v>
      </c>
      <c r="B6561" t="s">
        <v>9981</v>
      </c>
      <c r="C6561" t="s">
        <v>9982</v>
      </c>
      <c r="D6561" t="s">
        <v>9982</v>
      </c>
      <c r="E6561" t="s">
        <v>9981</v>
      </c>
    </row>
    <row r="6562" spans="1:5" x14ac:dyDescent="0.25">
      <c r="A6562">
        <v>58001086</v>
      </c>
      <c r="B6562" t="s">
        <v>9983</v>
      </c>
      <c r="C6562" t="s">
        <v>9982</v>
      </c>
      <c r="D6562" t="s">
        <v>9982</v>
      </c>
      <c r="E6562" t="s">
        <v>9983</v>
      </c>
    </row>
    <row r="6563" spans="1:5" x14ac:dyDescent="0.25">
      <c r="A6563">
        <v>58001087</v>
      </c>
      <c r="B6563" t="s">
        <v>9984</v>
      </c>
      <c r="C6563" t="s">
        <v>9982</v>
      </c>
      <c r="D6563" t="s">
        <v>9982</v>
      </c>
      <c r="E6563" t="s">
        <v>9984</v>
      </c>
    </row>
    <row r="6564" spans="1:5" x14ac:dyDescent="0.25">
      <c r="A6564">
        <v>58001088</v>
      </c>
      <c r="B6564" t="s">
        <v>9985</v>
      </c>
      <c r="C6564" t="s">
        <v>9982</v>
      </c>
      <c r="D6564" t="s">
        <v>9982</v>
      </c>
      <c r="E6564" t="s">
        <v>9985</v>
      </c>
    </row>
    <row r="6565" spans="1:5" x14ac:dyDescent="0.25">
      <c r="A6565">
        <v>58001089</v>
      </c>
      <c r="B6565" t="s">
        <v>9986</v>
      </c>
      <c r="C6565" t="s">
        <v>9987</v>
      </c>
      <c r="D6565" t="s">
        <v>9987</v>
      </c>
      <c r="E6565" t="s">
        <v>9986</v>
      </c>
    </row>
    <row r="6566" spans="1:5" x14ac:dyDescent="0.25">
      <c r="A6566">
        <v>58001090</v>
      </c>
      <c r="B6566" t="s">
        <v>9642</v>
      </c>
      <c r="C6566" t="s">
        <v>8979</v>
      </c>
      <c r="D6566" t="s">
        <v>8979</v>
      </c>
      <c r="E6566" t="s">
        <v>9642</v>
      </c>
    </row>
    <row r="6567" spans="1:5" x14ac:dyDescent="0.25">
      <c r="A6567">
        <v>58001091</v>
      </c>
      <c r="B6567" t="s">
        <v>9988</v>
      </c>
      <c r="C6567" t="s">
        <v>9989</v>
      </c>
      <c r="D6567" t="s">
        <v>9989</v>
      </c>
      <c r="E6567" t="s">
        <v>9988</v>
      </c>
    </row>
    <row r="6568" spans="1:5" x14ac:dyDescent="0.25">
      <c r="A6568">
        <v>58001092</v>
      </c>
      <c r="B6568" t="s">
        <v>9990</v>
      </c>
      <c r="C6568" t="s">
        <v>9991</v>
      </c>
      <c r="D6568" t="s">
        <v>9991</v>
      </c>
      <c r="E6568" t="s">
        <v>9990</v>
      </c>
    </row>
    <row r="6569" spans="1:5" x14ac:dyDescent="0.25">
      <c r="A6569">
        <v>58001093</v>
      </c>
      <c r="B6569" t="s">
        <v>9992</v>
      </c>
      <c r="C6569" t="s">
        <v>9993</v>
      </c>
      <c r="D6569" t="s">
        <v>9993</v>
      </c>
      <c r="E6569" t="s">
        <v>9992</v>
      </c>
    </row>
    <row r="6570" spans="1:5" x14ac:dyDescent="0.25">
      <c r="A6570">
        <v>58001094</v>
      </c>
      <c r="B6570" t="s">
        <v>9994</v>
      </c>
      <c r="C6570" t="s">
        <v>9995</v>
      </c>
      <c r="D6570" t="s">
        <v>9995</v>
      </c>
      <c r="E6570" t="s">
        <v>9994</v>
      </c>
    </row>
    <row r="6571" spans="1:5" x14ac:dyDescent="0.25">
      <c r="A6571">
        <v>58001095</v>
      </c>
      <c r="B6571" t="s">
        <v>9996</v>
      </c>
      <c r="C6571" t="s">
        <v>9997</v>
      </c>
      <c r="D6571" t="s">
        <v>9997</v>
      </c>
      <c r="E6571" t="s">
        <v>9996</v>
      </c>
    </row>
    <row r="6572" spans="1:5" x14ac:dyDescent="0.25">
      <c r="A6572">
        <v>58001096</v>
      </c>
      <c r="B6572" t="s">
        <v>9998</v>
      </c>
      <c r="C6572" t="s">
        <v>9999</v>
      </c>
      <c r="D6572" t="s">
        <v>9999</v>
      </c>
      <c r="E6572" t="s">
        <v>9998</v>
      </c>
    </row>
    <row r="6573" spans="1:5" x14ac:dyDescent="0.25">
      <c r="A6573">
        <v>58001097</v>
      </c>
      <c r="B6573" t="s">
        <v>10000</v>
      </c>
      <c r="C6573" t="s">
        <v>10001</v>
      </c>
      <c r="D6573" t="s">
        <v>10001</v>
      </c>
      <c r="E6573" t="s">
        <v>10000</v>
      </c>
    </row>
    <row r="6574" spans="1:5" x14ac:dyDescent="0.25">
      <c r="A6574">
        <v>58001098</v>
      </c>
      <c r="B6574" t="s">
        <v>10002</v>
      </c>
      <c r="C6574" t="s">
        <v>10003</v>
      </c>
      <c r="D6574" t="s">
        <v>10003</v>
      </c>
      <c r="E6574" t="s">
        <v>10002</v>
      </c>
    </row>
    <row r="6575" spans="1:5" x14ac:dyDescent="0.25">
      <c r="A6575">
        <v>58001099</v>
      </c>
      <c r="B6575" t="s">
        <v>10004</v>
      </c>
      <c r="C6575" t="s">
        <v>10005</v>
      </c>
      <c r="D6575" t="s">
        <v>10005</v>
      </c>
      <c r="E6575" t="s">
        <v>10004</v>
      </c>
    </row>
    <row r="6576" spans="1:5" x14ac:dyDescent="0.25">
      <c r="A6576">
        <v>58001100</v>
      </c>
      <c r="B6576" t="s">
        <v>10006</v>
      </c>
      <c r="C6576" t="s">
        <v>10007</v>
      </c>
      <c r="D6576" t="s">
        <v>10007</v>
      </c>
      <c r="E6576" t="s">
        <v>10006</v>
      </c>
    </row>
    <row r="6577" spans="1:5" x14ac:dyDescent="0.25">
      <c r="A6577">
        <v>58001101</v>
      </c>
      <c r="B6577" t="s">
        <v>10008</v>
      </c>
      <c r="C6577" t="s">
        <v>10009</v>
      </c>
      <c r="D6577" t="s">
        <v>10009</v>
      </c>
      <c r="E6577" t="s">
        <v>10008</v>
      </c>
    </row>
    <row r="6578" spans="1:5" x14ac:dyDescent="0.25">
      <c r="A6578">
        <v>58001102</v>
      </c>
      <c r="B6578" t="s">
        <v>10010</v>
      </c>
      <c r="C6578" t="s">
        <v>10011</v>
      </c>
      <c r="D6578" t="s">
        <v>10011</v>
      </c>
      <c r="E6578" t="s">
        <v>10010</v>
      </c>
    </row>
    <row r="6579" spans="1:5" x14ac:dyDescent="0.25">
      <c r="A6579">
        <v>58001103</v>
      </c>
      <c r="B6579" t="s">
        <v>10012</v>
      </c>
      <c r="C6579" t="s">
        <v>9089</v>
      </c>
      <c r="D6579" t="s">
        <v>9089</v>
      </c>
      <c r="E6579" t="s">
        <v>10012</v>
      </c>
    </row>
    <row r="6580" spans="1:5" x14ac:dyDescent="0.25">
      <c r="A6580">
        <v>58001104</v>
      </c>
      <c r="B6580" t="s">
        <v>10013</v>
      </c>
      <c r="C6580" t="s">
        <v>10014</v>
      </c>
      <c r="D6580" t="s">
        <v>10014</v>
      </c>
      <c r="E6580" t="s">
        <v>10013</v>
      </c>
    </row>
    <row r="6581" spans="1:5" x14ac:dyDescent="0.25">
      <c r="A6581">
        <v>58001105</v>
      </c>
      <c r="B6581" t="s">
        <v>10015</v>
      </c>
      <c r="C6581" t="s">
        <v>4870</v>
      </c>
      <c r="D6581" t="s">
        <v>4870</v>
      </c>
      <c r="E6581" t="s">
        <v>10015</v>
      </c>
    </row>
    <row r="6582" spans="1:5" x14ac:dyDescent="0.25">
      <c r="A6582">
        <v>58001106</v>
      </c>
      <c r="B6582" t="s">
        <v>10016</v>
      </c>
      <c r="C6582" t="s">
        <v>10017</v>
      </c>
      <c r="D6582" t="s">
        <v>10017</v>
      </c>
      <c r="E6582" t="s">
        <v>10016</v>
      </c>
    </row>
    <row r="6583" spans="1:5" x14ac:dyDescent="0.25">
      <c r="A6583">
        <v>58001107</v>
      </c>
      <c r="B6583" t="s">
        <v>9988</v>
      </c>
      <c r="C6583" t="s">
        <v>9989</v>
      </c>
      <c r="D6583" t="s">
        <v>9989</v>
      </c>
      <c r="E6583" t="s">
        <v>9988</v>
      </c>
    </row>
    <row r="6584" spans="1:5" x14ac:dyDescent="0.25">
      <c r="A6584">
        <v>58001108</v>
      </c>
      <c r="B6584" t="s">
        <v>10018</v>
      </c>
      <c r="C6584" t="s">
        <v>10019</v>
      </c>
      <c r="D6584" t="s">
        <v>10019</v>
      </c>
      <c r="E6584" t="s">
        <v>10018</v>
      </c>
    </row>
    <row r="6585" spans="1:5" x14ac:dyDescent="0.25">
      <c r="A6585">
        <v>58001109</v>
      </c>
      <c r="B6585" t="s">
        <v>10020</v>
      </c>
      <c r="C6585" t="s">
        <v>10021</v>
      </c>
      <c r="D6585" t="s">
        <v>10021</v>
      </c>
      <c r="E6585" t="s">
        <v>10020</v>
      </c>
    </row>
    <row r="6586" spans="1:5" x14ac:dyDescent="0.25">
      <c r="A6586">
        <v>58001110</v>
      </c>
      <c r="B6586" t="s">
        <v>10022</v>
      </c>
      <c r="C6586" t="s">
        <v>10023</v>
      </c>
      <c r="D6586" t="s">
        <v>10023</v>
      </c>
      <c r="E6586" t="s">
        <v>10022</v>
      </c>
    </row>
    <row r="6587" spans="1:5" x14ac:dyDescent="0.25">
      <c r="A6587">
        <v>58001111</v>
      </c>
      <c r="B6587" t="s">
        <v>10024</v>
      </c>
      <c r="C6587" t="s">
        <v>10025</v>
      </c>
      <c r="D6587" t="s">
        <v>10025</v>
      </c>
      <c r="E6587" t="s">
        <v>10024</v>
      </c>
    </row>
    <row r="6588" spans="1:5" x14ac:dyDescent="0.25">
      <c r="A6588">
        <v>58001112</v>
      </c>
      <c r="B6588" t="s">
        <v>10026</v>
      </c>
      <c r="C6588" t="s">
        <v>10027</v>
      </c>
      <c r="D6588" t="s">
        <v>10027</v>
      </c>
      <c r="E6588" t="s">
        <v>10026</v>
      </c>
    </row>
    <row r="6589" spans="1:5" x14ac:dyDescent="0.25">
      <c r="A6589">
        <v>58001113</v>
      </c>
      <c r="B6589" t="s">
        <v>10028</v>
      </c>
      <c r="C6589" t="s">
        <v>10029</v>
      </c>
      <c r="D6589" t="s">
        <v>10029</v>
      </c>
      <c r="E6589" t="s">
        <v>10028</v>
      </c>
    </row>
    <row r="6590" spans="1:5" x14ac:dyDescent="0.25">
      <c r="A6590">
        <v>58001114</v>
      </c>
      <c r="B6590" t="s">
        <v>10030</v>
      </c>
      <c r="C6590" t="s">
        <v>10031</v>
      </c>
      <c r="D6590" t="s">
        <v>10031</v>
      </c>
      <c r="E6590" t="s">
        <v>10030</v>
      </c>
    </row>
    <row r="6591" spans="1:5" x14ac:dyDescent="0.25">
      <c r="A6591">
        <v>58001115</v>
      </c>
      <c r="B6591" t="s">
        <v>10032</v>
      </c>
      <c r="C6591" t="s">
        <v>10033</v>
      </c>
      <c r="D6591" t="s">
        <v>10033</v>
      </c>
      <c r="E6591" t="s">
        <v>10032</v>
      </c>
    </row>
    <row r="6592" spans="1:5" x14ac:dyDescent="0.25">
      <c r="A6592">
        <v>58001116</v>
      </c>
      <c r="B6592" t="s">
        <v>10034</v>
      </c>
      <c r="C6592" t="s">
        <v>10035</v>
      </c>
      <c r="D6592" t="s">
        <v>10035</v>
      </c>
      <c r="E6592" t="s">
        <v>10034</v>
      </c>
    </row>
    <row r="6593" spans="1:5" x14ac:dyDescent="0.25">
      <c r="A6593">
        <v>58001117</v>
      </c>
      <c r="B6593" t="s">
        <v>10036</v>
      </c>
      <c r="C6593" t="s">
        <v>10037</v>
      </c>
      <c r="D6593" t="s">
        <v>10037</v>
      </c>
      <c r="E6593" t="s">
        <v>10036</v>
      </c>
    </row>
    <row r="6594" spans="1:5" x14ac:dyDescent="0.25">
      <c r="A6594">
        <v>58001118</v>
      </c>
      <c r="B6594" t="s">
        <v>10038</v>
      </c>
      <c r="C6594" t="s">
        <v>10039</v>
      </c>
      <c r="D6594" t="s">
        <v>10039</v>
      </c>
      <c r="E6594" t="s">
        <v>10038</v>
      </c>
    </row>
    <row r="6595" spans="1:5" x14ac:dyDescent="0.25">
      <c r="A6595">
        <v>58001119</v>
      </c>
      <c r="B6595" t="s">
        <v>10040</v>
      </c>
      <c r="C6595" t="s">
        <v>10041</v>
      </c>
      <c r="D6595" t="s">
        <v>10041</v>
      </c>
      <c r="E6595" t="s">
        <v>10040</v>
      </c>
    </row>
    <row r="6596" spans="1:5" x14ac:dyDescent="0.25">
      <c r="A6596">
        <v>58001120</v>
      </c>
      <c r="B6596" t="s">
        <v>10042</v>
      </c>
      <c r="C6596" t="s">
        <v>10043</v>
      </c>
      <c r="D6596" t="s">
        <v>10043</v>
      </c>
      <c r="E6596" t="s">
        <v>10042</v>
      </c>
    </row>
    <row r="6597" spans="1:5" x14ac:dyDescent="0.25">
      <c r="A6597">
        <v>58001121</v>
      </c>
      <c r="B6597" t="s">
        <v>10044</v>
      </c>
      <c r="C6597" t="s">
        <v>10045</v>
      </c>
      <c r="D6597" t="s">
        <v>10045</v>
      </c>
      <c r="E6597" t="s">
        <v>10044</v>
      </c>
    </row>
    <row r="6598" spans="1:5" x14ac:dyDescent="0.25">
      <c r="A6598">
        <v>58001122</v>
      </c>
      <c r="B6598" t="s">
        <v>10046</v>
      </c>
      <c r="C6598" t="s">
        <v>10047</v>
      </c>
      <c r="D6598" t="s">
        <v>10047</v>
      </c>
      <c r="E6598" t="s">
        <v>10046</v>
      </c>
    </row>
    <row r="6599" spans="1:5" x14ac:dyDescent="0.25">
      <c r="A6599">
        <v>58001123</v>
      </c>
      <c r="B6599" t="s">
        <v>10048</v>
      </c>
      <c r="C6599" t="s">
        <v>10049</v>
      </c>
      <c r="D6599" t="s">
        <v>10049</v>
      </c>
      <c r="E6599" t="s">
        <v>10048</v>
      </c>
    </row>
    <row r="6600" spans="1:5" x14ac:dyDescent="0.25">
      <c r="A6600">
        <v>58001124</v>
      </c>
      <c r="B6600" t="s">
        <v>10050</v>
      </c>
      <c r="C6600" t="s">
        <v>10051</v>
      </c>
      <c r="D6600" t="s">
        <v>10051</v>
      </c>
      <c r="E6600" t="s">
        <v>10050</v>
      </c>
    </row>
    <row r="6601" spans="1:5" x14ac:dyDescent="0.25">
      <c r="A6601">
        <v>58001125</v>
      </c>
      <c r="B6601" t="s">
        <v>10052</v>
      </c>
      <c r="C6601" t="s">
        <v>10053</v>
      </c>
      <c r="D6601" t="s">
        <v>10053</v>
      </c>
      <c r="E6601" t="s">
        <v>10052</v>
      </c>
    </row>
    <row r="6602" spans="1:5" x14ac:dyDescent="0.25">
      <c r="A6602">
        <v>58001126</v>
      </c>
      <c r="B6602" t="s">
        <v>10054</v>
      </c>
      <c r="C6602" t="s">
        <v>10055</v>
      </c>
      <c r="D6602" t="s">
        <v>10055</v>
      </c>
      <c r="E6602" t="s">
        <v>10054</v>
      </c>
    </row>
    <row r="6603" spans="1:5" x14ac:dyDescent="0.25">
      <c r="A6603">
        <v>58001127</v>
      </c>
      <c r="B6603" t="s">
        <v>10056</v>
      </c>
      <c r="C6603" t="s">
        <v>10057</v>
      </c>
      <c r="D6603" t="s">
        <v>10057</v>
      </c>
      <c r="E6603" t="s">
        <v>10056</v>
      </c>
    </row>
    <row r="6604" spans="1:5" x14ac:dyDescent="0.25">
      <c r="A6604">
        <v>58001128</v>
      </c>
      <c r="B6604" t="s">
        <v>10056</v>
      </c>
      <c r="C6604" t="s">
        <v>10057</v>
      </c>
      <c r="D6604" t="s">
        <v>10057</v>
      </c>
      <c r="E6604" t="s">
        <v>10056</v>
      </c>
    </row>
    <row r="6605" spans="1:5" x14ac:dyDescent="0.25">
      <c r="A6605">
        <v>58001129</v>
      </c>
      <c r="B6605" t="s">
        <v>10056</v>
      </c>
      <c r="C6605" t="s">
        <v>10057</v>
      </c>
      <c r="D6605" t="s">
        <v>10057</v>
      </c>
      <c r="E6605" t="s">
        <v>10056</v>
      </c>
    </row>
    <row r="6606" spans="1:5" x14ac:dyDescent="0.25">
      <c r="A6606">
        <v>58001130</v>
      </c>
      <c r="B6606" t="s">
        <v>10056</v>
      </c>
      <c r="C6606" t="s">
        <v>10057</v>
      </c>
      <c r="D6606" t="s">
        <v>10057</v>
      </c>
      <c r="E6606" t="s">
        <v>10056</v>
      </c>
    </row>
    <row r="6607" spans="1:5" x14ac:dyDescent="0.25">
      <c r="A6607">
        <v>58001131</v>
      </c>
      <c r="B6607" t="s">
        <v>10058</v>
      </c>
      <c r="C6607" t="s">
        <v>10059</v>
      </c>
      <c r="D6607" t="s">
        <v>10059</v>
      </c>
      <c r="E6607" t="s">
        <v>10058</v>
      </c>
    </row>
    <row r="6608" spans="1:5" x14ac:dyDescent="0.25">
      <c r="A6608">
        <v>58001132</v>
      </c>
      <c r="B6608" t="s">
        <v>10060</v>
      </c>
      <c r="C6608" t="s">
        <v>10061</v>
      </c>
      <c r="D6608" t="s">
        <v>10061</v>
      </c>
      <c r="E6608" t="s">
        <v>10060</v>
      </c>
    </row>
    <row r="6609" spans="1:5" x14ac:dyDescent="0.25">
      <c r="A6609">
        <v>58001133</v>
      </c>
      <c r="B6609" t="s">
        <v>10062</v>
      </c>
      <c r="C6609" t="s">
        <v>10063</v>
      </c>
      <c r="D6609" t="s">
        <v>10063</v>
      </c>
      <c r="E6609" t="s">
        <v>10062</v>
      </c>
    </row>
    <row r="6610" spans="1:5" x14ac:dyDescent="0.25">
      <c r="A6610">
        <v>58001134</v>
      </c>
      <c r="B6610" t="s">
        <v>10064</v>
      </c>
      <c r="C6610" t="s">
        <v>10065</v>
      </c>
      <c r="D6610" t="s">
        <v>10065</v>
      </c>
      <c r="E6610" t="s">
        <v>10064</v>
      </c>
    </row>
    <row r="6611" spans="1:5" x14ac:dyDescent="0.25">
      <c r="A6611">
        <v>58001135</v>
      </c>
      <c r="B6611" t="s">
        <v>10066</v>
      </c>
      <c r="C6611" t="s">
        <v>10067</v>
      </c>
      <c r="D6611" t="s">
        <v>10067</v>
      </c>
      <c r="E6611" t="s">
        <v>10066</v>
      </c>
    </row>
    <row r="6612" spans="1:5" x14ac:dyDescent="0.25">
      <c r="A6612">
        <v>58001136</v>
      </c>
      <c r="B6612" t="s">
        <v>10068</v>
      </c>
      <c r="C6612" t="s">
        <v>10069</v>
      </c>
      <c r="D6612" t="s">
        <v>10069</v>
      </c>
      <c r="E6612" t="s">
        <v>10068</v>
      </c>
    </row>
    <row r="6613" spans="1:5" x14ac:dyDescent="0.25">
      <c r="A6613">
        <v>58001137</v>
      </c>
      <c r="B6613" t="s">
        <v>10070</v>
      </c>
      <c r="C6613" t="s">
        <v>10071</v>
      </c>
      <c r="D6613" t="s">
        <v>10071</v>
      </c>
      <c r="E6613" t="s">
        <v>10070</v>
      </c>
    </row>
    <row r="6614" spans="1:5" x14ac:dyDescent="0.25">
      <c r="A6614">
        <v>58001138</v>
      </c>
      <c r="B6614" t="s">
        <v>10072</v>
      </c>
      <c r="C6614" t="s">
        <v>10073</v>
      </c>
      <c r="D6614" t="s">
        <v>10073</v>
      </c>
      <c r="E6614" t="s">
        <v>10072</v>
      </c>
    </row>
    <row r="6615" spans="1:5" x14ac:dyDescent="0.25">
      <c r="A6615">
        <v>58001139</v>
      </c>
      <c r="B6615" t="s">
        <v>10074</v>
      </c>
      <c r="C6615" t="s">
        <v>10075</v>
      </c>
      <c r="D6615" t="s">
        <v>10075</v>
      </c>
      <c r="E6615" t="s">
        <v>10074</v>
      </c>
    </row>
    <row r="6616" spans="1:5" x14ac:dyDescent="0.25">
      <c r="A6616">
        <v>58001140</v>
      </c>
      <c r="B6616" t="s">
        <v>10076</v>
      </c>
      <c r="C6616" t="s">
        <v>10077</v>
      </c>
      <c r="D6616" t="s">
        <v>10077</v>
      </c>
      <c r="E6616" t="s">
        <v>10076</v>
      </c>
    </row>
    <row r="6617" spans="1:5" x14ac:dyDescent="0.25">
      <c r="A6617">
        <v>58001141</v>
      </c>
      <c r="B6617" t="s">
        <v>10078</v>
      </c>
      <c r="C6617" t="s">
        <v>10079</v>
      </c>
      <c r="D6617" t="s">
        <v>10079</v>
      </c>
      <c r="E6617" t="s">
        <v>10078</v>
      </c>
    </row>
    <row r="6618" spans="1:5" x14ac:dyDescent="0.25">
      <c r="A6618">
        <v>58001142</v>
      </c>
      <c r="B6618" t="s">
        <v>10080</v>
      </c>
      <c r="C6618" t="s">
        <v>10081</v>
      </c>
      <c r="D6618" t="s">
        <v>10081</v>
      </c>
      <c r="E6618" t="s">
        <v>10080</v>
      </c>
    </row>
    <row r="6619" spans="1:5" x14ac:dyDescent="0.25">
      <c r="A6619">
        <v>58001143</v>
      </c>
      <c r="B6619" t="s">
        <v>10082</v>
      </c>
      <c r="C6619" t="s">
        <v>10083</v>
      </c>
      <c r="D6619" t="s">
        <v>10083</v>
      </c>
      <c r="E6619" t="s">
        <v>10082</v>
      </c>
    </row>
    <row r="6620" spans="1:5" x14ac:dyDescent="0.25">
      <c r="A6620">
        <v>58001144</v>
      </c>
      <c r="B6620" t="s">
        <v>10084</v>
      </c>
      <c r="C6620" t="s">
        <v>10085</v>
      </c>
      <c r="D6620" t="s">
        <v>10085</v>
      </c>
      <c r="E6620" t="s">
        <v>10084</v>
      </c>
    </row>
    <row r="6621" spans="1:5" x14ac:dyDescent="0.25">
      <c r="A6621">
        <v>58001145</v>
      </c>
      <c r="B6621" t="s">
        <v>10086</v>
      </c>
      <c r="C6621" t="s">
        <v>10087</v>
      </c>
      <c r="D6621" t="s">
        <v>10087</v>
      </c>
      <c r="E6621" t="s">
        <v>10086</v>
      </c>
    </row>
    <row r="6622" spans="1:5" x14ac:dyDescent="0.25">
      <c r="A6622">
        <v>58001146</v>
      </c>
      <c r="B6622" t="s">
        <v>10088</v>
      </c>
      <c r="C6622" t="s">
        <v>10089</v>
      </c>
      <c r="D6622" t="s">
        <v>10089</v>
      </c>
      <c r="E6622" t="s">
        <v>10088</v>
      </c>
    </row>
    <row r="6623" spans="1:5" x14ac:dyDescent="0.25">
      <c r="A6623">
        <v>58001147</v>
      </c>
      <c r="B6623" t="s">
        <v>10090</v>
      </c>
      <c r="C6623" t="s">
        <v>10091</v>
      </c>
      <c r="D6623" t="s">
        <v>10091</v>
      </c>
      <c r="E6623" t="s">
        <v>10090</v>
      </c>
    </row>
    <row r="6624" spans="1:5" x14ac:dyDescent="0.25">
      <c r="A6624">
        <v>58001148</v>
      </c>
      <c r="B6624" t="s">
        <v>9698</v>
      </c>
      <c r="C6624" t="s">
        <v>9699</v>
      </c>
      <c r="D6624" t="s">
        <v>9699</v>
      </c>
      <c r="E6624" t="s">
        <v>9698</v>
      </c>
    </row>
    <row r="6625" spans="1:5" x14ac:dyDescent="0.25">
      <c r="A6625">
        <v>58001149</v>
      </c>
      <c r="B6625" t="s">
        <v>10092</v>
      </c>
      <c r="C6625" t="s">
        <v>9699</v>
      </c>
      <c r="D6625" t="s">
        <v>9699</v>
      </c>
      <c r="E6625" t="s">
        <v>10092</v>
      </c>
    </row>
    <row r="6626" spans="1:5" x14ac:dyDescent="0.25">
      <c r="A6626">
        <v>58001150</v>
      </c>
      <c r="B6626" t="s">
        <v>10093</v>
      </c>
      <c r="C6626" t="s">
        <v>9121</v>
      </c>
      <c r="D6626" t="s">
        <v>9121</v>
      </c>
      <c r="E6626" t="s">
        <v>10093</v>
      </c>
    </row>
    <row r="6627" spans="1:5" x14ac:dyDescent="0.25">
      <c r="A6627">
        <v>58001151</v>
      </c>
      <c r="B6627" t="s">
        <v>10094</v>
      </c>
      <c r="C6627" t="s">
        <v>9121</v>
      </c>
      <c r="D6627" t="s">
        <v>9121</v>
      </c>
      <c r="E6627" t="s">
        <v>10094</v>
      </c>
    </row>
    <row r="6628" spans="1:5" x14ac:dyDescent="0.25">
      <c r="A6628">
        <v>58001152</v>
      </c>
      <c r="B6628" t="s">
        <v>10095</v>
      </c>
      <c r="C6628" t="s">
        <v>9121</v>
      </c>
      <c r="D6628" t="s">
        <v>9121</v>
      </c>
      <c r="E6628" t="s">
        <v>10095</v>
      </c>
    </row>
    <row r="6629" spans="1:5" x14ac:dyDescent="0.25">
      <c r="A6629">
        <v>58001153</v>
      </c>
      <c r="B6629" t="s">
        <v>10096</v>
      </c>
      <c r="C6629" t="s">
        <v>9121</v>
      </c>
      <c r="D6629" t="s">
        <v>9121</v>
      </c>
      <c r="E6629" t="s">
        <v>10096</v>
      </c>
    </row>
    <row r="6630" spans="1:5" x14ac:dyDescent="0.25">
      <c r="A6630">
        <v>58001154</v>
      </c>
      <c r="B6630" t="s">
        <v>10097</v>
      </c>
      <c r="C6630" t="s">
        <v>9121</v>
      </c>
      <c r="D6630" t="s">
        <v>9121</v>
      </c>
      <c r="E6630" t="s">
        <v>10097</v>
      </c>
    </row>
    <row r="6631" spans="1:5" x14ac:dyDescent="0.25">
      <c r="A6631">
        <v>58001155</v>
      </c>
      <c r="B6631" t="s">
        <v>10098</v>
      </c>
      <c r="C6631" t="s">
        <v>10099</v>
      </c>
      <c r="D6631" t="s">
        <v>10099</v>
      </c>
      <c r="E6631" t="s">
        <v>10098</v>
      </c>
    </row>
    <row r="6632" spans="1:5" x14ac:dyDescent="0.25">
      <c r="A6632">
        <v>58001156</v>
      </c>
      <c r="B6632" t="s">
        <v>10100</v>
      </c>
      <c r="C6632" t="s">
        <v>10101</v>
      </c>
      <c r="D6632" t="s">
        <v>10101</v>
      </c>
      <c r="E6632" t="s">
        <v>10100</v>
      </c>
    </row>
    <row r="6633" spans="1:5" x14ac:dyDescent="0.25">
      <c r="A6633">
        <v>58001157</v>
      </c>
      <c r="B6633" t="s">
        <v>10102</v>
      </c>
      <c r="C6633" t="s">
        <v>10103</v>
      </c>
      <c r="D6633" t="s">
        <v>10103</v>
      </c>
      <c r="E6633" t="s">
        <v>10102</v>
      </c>
    </row>
    <row r="6634" spans="1:5" x14ac:dyDescent="0.25">
      <c r="A6634">
        <v>58001158</v>
      </c>
      <c r="B6634" t="s">
        <v>10104</v>
      </c>
      <c r="C6634" t="s">
        <v>10105</v>
      </c>
      <c r="D6634" t="s">
        <v>10105</v>
      </c>
      <c r="E6634" t="s">
        <v>10104</v>
      </c>
    </row>
    <row r="6635" spans="1:5" x14ac:dyDescent="0.25">
      <c r="A6635">
        <v>58001159</v>
      </c>
      <c r="B6635" t="s">
        <v>10106</v>
      </c>
      <c r="C6635" t="s">
        <v>10107</v>
      </c>
      <c r="D6635" t="s">
        <v>10107</v>
      </c>
      <c r="E6635" t="s">
        <v>10106</v>
      </c>
    </row>
    <row r="6636" spans="1:5" x14ac:dyDescent="0.25">
      <c r="A6636">
        <v>58001160</v>
      </c>
      <c r="B6636" t="s">
        <v>10108</v>
      </c>
      <c r="C6636" t="s">
        <v>10109</v>
      </c>
      <c r="D6636" t="s">
        <v>10109</v>
      </c>
      <c r="E6636" t="s">
        <v>10108</v>
      </c>
    </row>
    <row r="6637" spans="1:5" x14ac:dyDescent="0.25">
      <c r="A6637">
        <v>58001161</v>
      </c>
      <c r="B6637" t="s">
        <v>10110</v>
      </c>
      <c r="C6637" t="s">
        <v>10111</v>
      </c>
      <c r="D6637" t="s">
        <v>10111</v>
      </c>
      <c r="E6637" t="s">
        <v>10110</v>
      </c>
    </row>
    <row r="6638" spans="1:5" x14ac:dyDescent="0.25">
      <c r="A6638">
        <v>58001162</v>
      </c>
      <c r="B6638" t="s">
        <v>10112</v>
      </c>
      <c r="C6638" t="s">
        <v>10113</v>
      </c>
      <c r="D6638" t="s">
        <v>10113</v>
      </c>
      <c r="E6638" t="s">
        <v>10112</v>
      </c>
    </row>
    <row r="6639" spans="1:5" x14ac:dyDescent="0.25">
      <c r="A6639">
        <v>58001163</v>
      </c>
      <c r="B6639" t="s">
        <v>10114</v>
      </c>
      <c r="C6639" t="s">
        <v>10115</v>
      </c>
      <c r="D6639" t="s">
        <v>10115</v>
      </c>
      <c r="E6639" t="s">
        <v>10114</v>
      </c>
    </row>
    <row r="6640" spans="1:5" x14ac:dyDescent="0.25">
      <c r="A6640">
        <v>58001164</v>
      </c>
      <c r="B6640" t="s">
        <v>7221</v>
      </c>
      <c r="C6640" t="s">
        <v>10116</v>
      </c>
      <c r="D6640" t="s">
        <v>10116</v>
      </c>
      <c r="E6640" t="s">
        <v>7221</v>
      </c>
    </row>
    <row r="6641" spans="1:5" x14ac:dyDescent="0.25">
      <c r="A6641">
        <v>58001165</v>
      </c>
      <c r="B6641" t="s">
        <v>7223</v>
      </c>
      <c r="C6641" t="s">
        <v>10117</v>
      </c>
      <c r="D6641" t="s">
        <v>10117</v>
      </c>
      <c r="E6641" t="s">
        <v>7223</v>
      </c>
    </row>
    <row r="6642" spans="1:5" x14ac:dyDescent="0.25">
      <c r="A6642">
        <v>58001166</v>
      </c>
      <c r="B6642" t="s">
        <v>9761</v>
      </c>
      <c r="C6642" t="s">
        <v>10118</v>
      </c>
      <c r="D6642" t="s">
        <v>10118</v>
      </c>
      <c r="E6642" t="s">
        <v>9761</v>
      </c>
    </row>
    <row r="6643" spans="1:5" x14ac:dyDescent="0.25">
      <c r="A6643">
        <v>58001167</v>
      </c>
      <c r="B6643" t="s">
        <v>10119</v>
      </c>
      <c r="C6643" t="s">
        <v>10120</v>
      </c>
      <c r="D6643" t="s">
        <v>10120</v>
      </c>
      <c r="E6643" t="s">
        <v>10119</v>
      </c>
    </row>
    <row r="6644" spans="1:5" x14ac:dyDescent="0.25">
      <c r="A6644">
        <v>58001168</v>
      </c>
      <c r="B6644" t="s">
        <v>10121</v>
      </c>
      <c r="C6644" t="s">
        <v>10122</v>
      </c>
      <c r="D6644" t="s">
        <v>10122</v>
      </c>
      <c r="E6644" t="s">
        <v>10121</v>
      </c>
    </row>
    <row r="6645" spans="1:5" x14ac:dyDescent="0.25">
      <c r="A6645">
        <v>58001169</v>
      </c>
      <c r="B6645" t="s">
        <v>10123</v>
      </c>
      <c r="C6645" t="s">
        <v>10124</v>
      </c>
      <c r="D6645" t="s">
        <v>10124</v>
      </c>
      <c r="E6645" t="s">
        <v>10123</v>
      </c>
    </row>
    <row r="6646" spans="1:5" x14ac:dyDescent="0.25">
      <c r="A6646">
        <v>58001170</v>
      </c>
      <c r="B6646" t="s">
        <v>10125</v>
      </c>
      <c r="C6646" t="s">
        <v>10126</v>
      </c>
      <c r="D6646" t="s">
        <v>10126</v>
      </c>
      <c r="E6646" t="s">
        <v>10125</v>
      </c>
    </row>
    <row r="6647" spans="1:5" x14ac:dyDescent="0.25">
      <c r="A6647">
        <v>58001171</v>
      </c>
      <c r="B6647" t="s">
        <v>10127</v>
      </c>
      <c r="C6647" t="s">
        <v>10128</v>
      </c>
      <c r="D6647" t="s">
        <v>10128</v>
      </c>
      <c r="E6647" t="s">
        <v>10127</v>
      </c>
    </row>
    <row r="6648" spans="1:5" x14ac:dyDescent="0.25">
      <c r="A6648">
        <v>58001172</v>
      </c>
      <c r="B6648" t="s">
        <v>10129</v>
      </c>
      <c r="C6648" t="s">
        <v>10130</v>
      </c>
      <c r="D6648" t="s">
        <v>10130</v>
      </c>
      <c r="E6648" t="s">
        <v>10129</v>
      </c>
    </row>
    <row r="6649" spans="1:5" x14ac:dyDescent="0.25">
      <c r="A6649">
        <v>58001173</v>
      </c>
      <c r="B6649" t="s">
        <v>10131</v>
      </c>
      <c r="C6649" t="s">
        <v>10132</v>
      </c>
      <c r="D6649" t="s">
        <v>10132</v>
      </c>
      <c r="E6649" t="s">
        <v>10131</v>
      </c>
    </row>
    <row r="6650" spans="1:5" x14ac:dyDescent="0.25">
      <c r="A6650">
        <v>58001174</v>
      </c>
      <c r="B6650" t="s">
        <v>10133</v>
      </c>
      <c r="C6650" t="s">
        <v>10001</v>
      </c>
      <c r="D6650" t="s">
        <v>10001</v>
      </c>
      <c r="E6650" t="s">
        <v>10133</v>
      </c>
    </row>
    <row r="6651" spans="1:5" x14ac:dyDescent="0.25">
      <c r="A6651">
        <v>58001175</v>
      </c>
      <c r="B6651" t="s">
        <v>10134</v>
      </c>
      <c r="C6651" t="s">
        <v>8903</v>
      </c>
      <c r="D6651" t="s">
        <v>8903</v>
      </c>
      <c r="E6651" t="s">
        <v>10134</v>
      </c>
    </row>
    <row r="6652" spans="1:5" x14ac:dyDescent="0.25">
      <c r="A6652">
        <v>58001176</v>
      </c>
      <c r="B6652" t="s">
        <v>10135</v>
      </c>
      <c r="C6652" t="s">
        <v>10136</v>
      </c>
      <c r="D6652" t="s">
        <v>10136</v>
      </c>
      <c r="E6652" t="s">
        <v>10135</v>
      </c>
    </row>
    <row r="6653" spans="1:5" x14ac:dyDescent="0.25">
      <c r="A6653">
        <v>58001177</v>
      </c>
      <c r="B6653" t="s">
        <v>10137</v>
      </c>
      <c r="C6653" t="s">
        <v>10138</v>
      </c>
      <c r="D6653" t="s">
        <v>10138</v>
      </c>
      <c r="E6653" t="s">
        <v>10137</v>
      </c>
    </row>
    <row r="6654" spans="1:5" x14ac:dyDescent="0.25">
      <c r="A6654">
        <v>59000001</v>
      </c>
      <c r="B6654" t="s">
        <v>10139</v>
      </c>
      <c r="C6654" t="s">
        <v>10140</v>
      </c>
      <c r="D6654" t="s">
        <v>10140</v>
      </c>
      <c r="E6654" t="s">
        <v>10139</v>
      </c>
    </row>
    <row r="6655" spans="1:5" x14ac:dyDescent="0.25">
      <c r="A6655">
        <v>59000002</v>
      </c>
      <c r="B6655" t="s">
        <v>10141</v>
      </c>
      <c r="C6655" t="s">
        <v>10140</v>
      </c>
      <c r="D6655" t="s">
        <v>10140</v>
      </c>
      <c r="E6655" t="s">
        <v>10141</v>
      </c>
    </row>
    <row r="6656" spans="1:5" x14ac:dyDescent="0.25">
      <c r="A6656">
        <v>59000009</v>
      </c>
      <c r="B6656" t="s">
        <v>10142</v>
      </c>
      <c r="C6656" t="s">
        <v>10140</v>
      </c>
      <c r="D6656" t="s">
        <v>10140</v>
      </c>
      <c r="E6656" t="s">
        <v>10142</v>
      </c>
    </row>
    <row r="6657" spans="1:5" x14ac:dyDescent="0.25">
      <c r="A6657">
        <v>59000012</v>
      </c>
      <c r="B6657" t="s">
        <v>10143</v>
      </c>
      <c r="C6657" t="s">
        <v>10144</v>
      </c>
      <c r="D6657" t="s">
        <v>10144</v>
      </c>
      <c r="E6657" t="s">
        <v>10143</v>
      </c>
    </row>
    <row r="6658" spans="1:5" x14ac:dyDescent="0.25">
      <c r="A6658">
        <v>59000013</v>
      </c>
      <c r="B6658" t="s">
        <v>10145</v>
      </c>
      <c r="C6658" t="s">
        <v>10146</v>
      </c>
      <c r="D6658" t="s">
        <v>10146</v>
      </c>
      <c r="E6658" t="s">
        <v>10145</v>
      </c>
    </row>
    <row r="6659" spans="1:5" x14ac:dyDescent="0.25">
      <c r="A6659">
        <v>59000017</v>
      </c>
      <c r="B6659" t="s">
        <v>1518</v>
      </c>
      <c r="C6659" t="s">
        <v>10147</v>
      </c>
      <c r="D6659" t="s">
        <v>10147</v>
      </c>
      <c r="E6659" t="s">
        <v>1518</v>
      </c>
    </row>
    <row r="6660" spans="1:5" x14ac:dyDescent="0.25">
      <c r="A6660">
        <v>59000019</v>
      </c>
      <c r="B6660" t="s">
        <v>10148</v>
      </c>
      <c r="C6660" t="s">
        <v>10149</v>
      </c>
      <c r="D6660" t="s">
        <v>10149</v>
      </c>
      <c r="E6660" t="s">
        <v>10148</v>
      </c>
    </row>
    <row r="6661" spans="1:5" x14ac:dyDescent="0.25">
      <c r="A6661">
        <v>59000020</v>
      </c>
      <c r="B6661" t="s">
        <v>1518</v>
      </c>
      <c r="C6661" t="s">
        <v>10150</v>
      </c>
      <c r="D6661" t="s">
        <v>10150</v>
      </c>
      <c r="E6661" t="s">
        <v>1518</v>
      </c>
    </row>
    <row r="6662" spans="1:5" x14ac:dyDescent="0.25">
      <c r="A6662">
        <v>59000021</v>
      </c>
      <c r="B6662" t="s">
        <v>10151</v>
      </c>
      <c r="C6662" t="s">
        <v>10152</v>
      </c>
      <c r="D6662" t="s">
        <v>10152</v>
      </c>
      <c r="E6662" t="s">
        <v>10151</v>
      </c>
    </row>
    <row r="6663" spans="1:5" x14ac:dyDescent="0.25">
      <c r="A6663">
        <v>59000022</v>
      </c>
      <c r="B6663" t="s">
        <v>10153</v>
      </c>
      <c r="C6663" t="s">
        <v>10144</v>
      </c>
      <c r="D6663" t="s">
        <v>10144</v>
      </c>
      <c r="E6663" t="s">
        <v>10153</v>
      </c>
    </row>
    <row r="6664" spans="1:5" x14ac:dyDescent="0.25">
      <c r="A6664">
        <v>59000023</v>
      </c>
      <c r="B6664" t="s">
        <v>10154</v>
      </c>
      <c r="C6664" t="s">
        <v>10152</v>
      </c>
      <c r="D6664" t="s">
        <v>10152</v>
      </c>
      <c r="E6664" t="s">
        <v>10154</v>
      </c>
    </row>
    <row r="6665" spans="1:5" x14ac:dyDescent="0.25">
      <c r="A6665">
        <v>59000024</v>
      </c>
      <c r="B6665" t="s">
        <v>10155</v>
      </c>
      <c r="C6665" t="s">
        <v>10152</v>
      </c>
      <c r="D6665" t="s">
        <v>10152</v>
      </c>
      <c r="E6665" t="s">
        <v>10155</v>
      </c>
    </row>
    <row r="6666" spans="1:5" x14ac:dyDescent="0.25">
      <c r="A6666">
        <v>59000025</v>
      </c>
      <c r="B6666" t="s">
        <v>10156</v>
      </c>
      <c r="C6666" t="s">
        <v>10152</v>
      </c>
      <c r="D6666" t="s">
        <v>10152</v>
      </c>
      <c r="E6666" t="s">
        <v>10156</v>
      </c>
    </row>
    <row r="6667" spans="1:5" x14ac:dyDescent="0.25">
      <c r="A6667">
        <v>59000026</v>
      </c>
      <c r="B6667" t="s">
        <v>4813</v>
      </c>
      <c r="C6667" t="s">
        <v>4814</v>
      </c>
      <c r="D6667" t="s">
        <v>4814</v>
      </c>
      <c r="E6667" t="s">
        <v>4813</v>
      </c>
    </row>
    <row r="6668" spans="1:5" x14ac:dyDescent="0.25">
      <c r="A6668">
        <v>59000027</v>
      </c>
      <c r="B6668" t="s">
        <v>10157</v>
      </c>
      <c r="C6668" t="s">
        <v>10158</v>
      </c>
      <c r="D6668" t="s">
        <v>10158</v>
      </c>
      <c r="E6668" t="s">
        <v>10157</v>
      </c>
    </row>
    <row r="6669" spans="1:5" x14ac:dyDescent="0.25">
      <c r="A6669">
        <v>59000028</v>
      </c>
      <c r="B6669" t="s">
        <v>5904</v>
      </c>
      <c r="C6669" t="s">
        <v>10159</v>
      </c>
      <c r="D6669" t="s">
        <v>10159</v>
      </c>
      <c r="E6669" t="s">
        <v>5904</v>
      </c>
    </row>
    <row r="6670" spans="1:5" x14ac:dyDescent="0.25">
      <c r="A6670">
        <v>59000029</v>
      </c>
      <c r="B6670" t="s">
        <v>10160</v>
      </c>
      <c r="C6670" t="s">
        <v>10161</v>
      </c>
      <c r="D6670" t="s">
        <v>10161</v>
      </c>
      <c r="E6670" t="s">
        <v>10160</v>
      </c>
    </row>
    <row r="6671" spans="1:5" x14ac:dyDescent="0.25">
      <c r="A6671">
        <v>59000030</v>
      </c>
      <c r="B6671" t="s">
        <v>10162</v>
      </c>
      <c r="C6671" t="s">
        <v>10163</v>
      </c>
      <c r="D6671" t="s">
        <v>10163</v>
      </c>
      <c r="E6671" t="s">
        <v>10162</v>
      </c>
    </row>
    <row r="6672" spans="1:5" x14ac:dyDescent="0.25">
      <c r="A6672">
        <v>59000031</v>
      </c>
      <c r="B6672" t="s">
        <v>1143</v>
      </c>
      <c r="C6672" t="s">
        <v>9005</v>
      </c>
      <c r="D6672" t="s">
        <v>9005</v>
      </c>
      <c r="E6672" t="s">
        <v>1143</v>
      </c>
    </row>
    <row r="6673" spans="1:5" x14ac:dyDescent="0.25">
      <c r="A6673">
        <v>59000032</v>
      </c>
      <c r="B6673" t="s">
        <v>1139</v>
      </c>
      <c r="C6673" t="s">
        <v>1140</v>
      </c>
      <c r="D6673" t="s">
        <v>1140</v>
      </c>
      <c r="E6673" t="s">
        <v>1139</v>
      </c>
    </row>
    <row r="6674" spans="1:5" x14ac:dyDescent="0.25">
      <c r="A6674">
        <v>59000033</v>
      </c>
      <c r="B6674" t="s">
        <v>8855</v>
      </c>
      <c r="C6674" t="s">
        <v>10164</v>
      </c>
      <c r="D6674" t="s">
        <v>10164</v>
      </c>
      <c r="E6674" t="s">
        <v>8855</v>
      </c>
    </row>
    <row r="6675" spans="1:5" x14ac:dyDescent="0.25">
      <c r="A6675">
        <v>59000034</v>
      </c>
      <c r="B6675" t="s">
        <v>8857</v>
      </c>
      <c r="C6675" t="s">
        <v>8858</v>
      </c>
      <c r="D6675" t="s">
        <v>8858</v>
      </c>
      <c r="E6675" t="s">
        <v>8857</v>
      </c>
    </row>
    <row r="6676" spans="1:5" x14ac:dyDescent="0.25">
      <c r="A6676">
        <v>59000035</v>
      </c>
      <c r="B6676" t="s">
        <v>8859</v>
      </c>
      <c r="C6676" t="s">
        <v>8858</v>
      </c>
      <c r="D6676" t="s">
        <v>8858</v>
      </c>
      <c r="E6676" t="s">
        <v>8859</v>
      </c>
    </row>
    <row r="6677" spans="1:5" x14ac:dyDescent="0.25">
      <c r="A6677">
        <v>59000036</v>
      </c>
      <c r="B6677" t="s">
        <v>6190</v>
      </c>
      <c r="C6677" t="s">
        <v>10165</v>
      </c>
      <c r="D6677" t="s">
        <v>10165</v>
      </c>
      <c r="E6677" t="s">
        <v>6190</v>
      </c>
    </row>
    <row r="6678" spans="1:5" x14ac:dyDescent="0.25">
      <c r="A6678">
        <v>59000037</v>
      </c>
      <c r="B6678" t="s">
        <v>8913</v>
      </c>
      <c r="C6678" t="s">
        <v>8914</v>
      </c>
      <c r="D6678" t="s">
        <v>8914</v>
      </c>
      <c r="E6678" t="s">
        <v>8913</v>
      </c>
    </row>
    <row r="6679" spans="1:5" x14ac:dyDescent="0.25">
      <c r="A6679">
        <v>59000038</v>
      </c>
      <c r="B6679" t="s">
        <v>5257</v>
      </c>
      <c r="C6679" t="s">
        <v>327</v>
      </c>
      <c r="D6679" t="s">
        <v>327</v>
      </c>
      <c r="E6679" t="s">
        <v>5257</v>
      </c>
    </row>
    <row r="6680" spans="1:5" x14ac:dyDescent="0.25">
      <c r="A6680">
        <v>59000039</v>
      </c>
      <c r="B6680" t="s">
        <v>10166</v>
      </c>
      <c r="C6680" t="s">
        <v>10167</v>
      </c>
      <c r="D6680" t="s">
        <v>10167</v>
      </c>
      <c r="E6680" t="s">
        <v>10166</v>
      </c>
    </row>
    <row r="6681" spans="1:5" x14ac:dyDescent="0.25">
      <c r="A6681">
        <v>59000040</v>
      </c>
      <c r="B6681" t="s">
        <v>10168</v>
      </c>
      <c r="C6681" t="s">
        <v>10169</v>
      </c>
      <c r="D6681" t="s">
        <v>10169</v>
      </c>
      <c r="E6681" t="s">
        <v>10168</v>
      </c>
    </row>
    <row r="6682" spans="1:5" x14ac:dyDescent="0.25">
      <c r="A6682">
        <v>59000041</v>
      </c>
      <c r="B6682" t="s">
        <v>1141</v>
      </c>
      <c r="C6682" t="s">
        <v>10170</v>
      </c>
      <c r="D6682" t="s">
        <v>10170</v>
      </c>
      <c r="E6682" t="s">
        <v>1141</v>
      </c>
    </row>
    <row r="6683" spans="1:5" x14ac:dyDescent="0.25">
      <c r="A6683">
        <v>59000042</v>
      </c>
      <c r="B6683" t="s">
        <v>1139</v>
      </c>
      <c r="C6683" t="s">
        <v>1140</v>
      </c>
      <c r="D6683" t="s">
        <v>1140</v>
      </c>
      <c r="E6683" t="s">
        <v>1139</v>
      </c>
    </row>
    <row r="6684" spans="1:5" x14ac:dyDescent="0.25">
      <c r="A6684">
        <v>59000043</v>
      </c>
      <c r="B6684" t="s">
        <v>10171</v>
      </c>
      <c r="C6684" t="s">
        <v>507</v>
      </c>
      <c r="D6684" t="s">
        <v>507</v>
      </c>
      <c r="E6684" t="s">
        <v>10171</v>
      </c>
    </row>
    <row r="6685" spans="1:5" x14ac:dyDescent="0.25">
      <c r="A6685">
        <v>59000044</v>
      </c>
      <c r="B6685" t="s">
        <v>10160</v>
      </c>
      <c r="C6685" t="s">
        <v>10161</v>
      </c>
      <c r="D6685" t="s">
        <v>10161</v>
      </c>
      <c r="E6685" t="s">
        <v>10160</v>
      </c>
    </row>
    <row r="6686" spans="1:5" x14ac:dyDescent="0.25">
      <c r="A6686">
        <v>59500001</v>
      </c>
      <c r="B6686" t="s">
        <v>10172</v>
      </c>
      <c r="C6686" t="s">
        <v>10173</v>
      </c>
      <c r="D6686" t="s">
        <v>10173</v>
      </c>
      <c r="E6686" t="s">
        <v>10172</v>
      </c>
    </row>
    <row r="6687" spans="1:5" x14ac:dyDescent="0.25">
      <c r="A6687">
        <v>59500002</v>
      </c>
      <c r="B6687" t="s">
        <v>10174</v>
      </c>
      <c r="C6687" t="s">
        <v>10175</v>
      </c>
      <c r="D6687" t="s">
        <v>10175</v>
      </c>
      <c r="E6687" t="s">
        <v>10174</v>
      </c>
    </row>
    <row r="6688" spans="1:5" x14ac:dyDescent="0.25">
      <c r="A6688">
        <v>59500004</v>
      </c>
      <c r="B6688" t="s">
        <v>10176</v>
      </c>
      <c r="C6688" t="s">
        <v>10177</v>
      </c>
      <c r="D6688" t="s">
        <v>10177</v>
      </c>
      <c r="E6688" t="s">
        <v>10176</v>
      </c>
    </row>
    <row r="6689" spans="1:5" x14ac:dyDescent="0.25">
      <c r="A6689">
        <v>59500005</v>
      </c>
      <c r="B6689" t="s">
        <v>10178</v>
      </c>
      <c r="C6689" t="s">
        <v>10179</v>
      </c>
      <c r="D6689" t="s">
        <v>10179</v>
      </c>
      <c r="E6689" t="s">
        <v>10178</v>
      </c>
    </row>
    <row r="6690" spans="1:5" x14ac:dyDescent="0.25">
      <c r="A6690">
        <v>59500008</v>
      </c>
      <c r="B6690" t="s">
        <v>10180</v>
      </c>
      <c r="C6690" t="s">
        <v>10181</v>
      </c>
      <c r="D6690" t="s">
        <v>10181</v>
      </c>
      <c r="E6690" t="s">
        <v>10180</v>
      </c>
    </row>
    <row r="6691" spans="1:5" x14ac:dyDescent="0.25">
      <c r="A6691">
        <v>59500020</v>
      </c>
      <c r="B6691" t="s">
        <v>10182</v>
      </c>
      <c r="C6691" t="s">
        <v>10183</v>
      </c>
      <c r="D6691" t="s">
        <v>10183</v>
      </c>
      <c r="E6691" t="s">
        <v>10182</v>
      </c>
    </row>
    <row r="6692" spans="1:5" x14ac:dyDescent="0.25">
      <c r="A6692">
        <v>59500021</v>
      </c>
      <c r="B6692" t="s">
        <v>10184</v>
      </c>
      <c r="C6692" t="s">
        <v>513</v>
      </c>
      <c r="D6692" t="s">
        <v>513</v>
      </c>
      <c r="E6692" t="s">
        <v>10184</v>
      </c>
    </row>
    <row r="6693" spans="1:5" x14ac:dyDescent="0.25">
      <c r="A6693">
        <v>59500022</v>
      </c>
      <c r="B6693" t="s">
        <v>10185</v>
      </c>
      <c r="C6693" t="s">
        <v>10186</v>
      </c>
      <c r="D6693" t="s">
        <v>10186</v>
      </c>
      <c r="E6693" t="s">
        <v>10185</v>
      </c>
    </row>
    <row r="6694" spans="1:5" x14ac:dyDescent="0.25">
      <c r="A6694">
        <v>59500023</v>
      </c>
      <c r="B6694" t="s">
        <v>10187</v>
      </c>
      <c r="C6694" t="s">
        <v>10177</v>
      </c>
      <c r="D6694" t="s">
        <v>10177</v>
      </c>
      <c r="E6694" t="s">
        <v>10187</v>
      </c>
    </row>
    <row r="6695" spans="1:5" x14ac:dyDescent="0.25">
      <c r="A6695">
        <v>59500024</v>
      </c>
      <c r="B6695" t="s">
        <v>10188</v>
      </c>
      <c r="C6695" t="s">
        <v>10189</v>
      </c>
      <c r="D6695" t="s">
        <v>10189</v>
      </c>
      <c r="E6695" t="s">
        <v>10188</v>
      </c>
    </row>
    <row r="6696" spans="1:5" x14ac:dyDescent="0.25">
      <c r="A6696">
        <v>59500025</v>
      </c>
      <c r="B6696" t="s">
        <v>10190</v>
      </c>
      <c r="C6696" t="s">
        <v>10190</v>
      </c>
      <c r="D6696" t="s">
        <v>10190</v>
      </c>
      <c r="E6696" t="s">
        <v>10190</v>
      </c>
    </row>
    <row r="6697" spans="1:5" x14ac:dyDescent="0.25">
      <c r="A6697">
        <v>59500026</v>
      </c>
      <c r="B6697" t="s">
        <v>10191</v>
      </c>
      <c r="C6697" t="s">
        <v>10191</v>
      </c>
      <c r="D6697" t="s">
        <v>10191</v>
      </c>
      <c r="E6697" t="s">
        <v>10191</v>
      </c>
    </row>
    <row r="6698" spans="1:5" x14ac:dyDescent="0.25">
      <c r="A6698">
        <v>59500027</v>
      </c>
      <c r="B6698" t="s">
        <v>3828</v>
      </c>
      <c r="C6698" t="s">
        <v>10192</v>
      </c>
      <c r="D6698" t="s">
        <v>10192</v>
      </c>
      <c r="E6698" t="s">
        <v>3828</v>
      </c>
    </row>
    <row r="6699" spans="1:5" x14ac:dyDescent="0.25">
      <c r="A6699">
        <v>59500028</v>
      </c>
      <c r="B6699" t="s">
        <v>10193</v>
      </c>
      <c r="C6699" t="s">
        <v>10194</v>
      </c>
      <c r="D6699" t="s">
        <v>10194</v>
      </c>
      <c r="E6699" t="s">
        <v>10193</v>
      </c>
    </row>
    <row r="6700" spans="1:5" x14ac:dyDescent="0.25">
      <c r="A6700">
        <v>59500029</v>
      </c>
      <c r="B6700" t="s">
        <v>3635</v>
      </c>
      <c r="C6700" t="s">
        <v>10195</v>
      </c>
      <c r="D6700" t="s">
        <v>10195</v>
      </c>
      <c r="E6700" t="s">
        <v>3635</v>
      </c>
    </row>
    <row r="6701" spans="1:5" x14ac:dyDescent="0.25">
      <c r="A6701">
        <v>59500030</v>
      </c>
      <c r="B6701" t="s">
        <v>3626</v>
      </c>
      <c r="C6701" t="s">
        <v>10196</v>
      </c>
      <c r="D6701" t="s">
        <v>10196</v>
      </c>
      <c r="E6701" t="s">
        <v>3626</v>
      </c>
    </row>
    <row r="6702" spans="1:5" x14ac:dyDescent="0.25">
      <c r="A6702">
        <v>59500031</v>
      </c>
      <c r="B6702" t="s">
        <v>3814</v>
      </c>
      <c r="C6702" t="s">
        <v>10197</v>
      </c>
      <c r="D6702" t="s">
        <v>10197</v>
      </c>
      <c r="E6702" t="s">
        <v>3814</v>
      </c>
    </row>
    <row r="6703" spans="1:5" x14ac:dyDescent="0.25">
      <c r="A6703">
        <v>59500032</v>
      </c>
      <c r="B6703" t="s">
        <v>3666</v>
      </c>
      <c r="C6703" t="s">
        <v>10198</v>
      </c>
      <c r="D6703" t="s">
        <v>10198</v>
      </c>
      <c r="E6703" t="s">
        <v>3666</v>
      </c>
    </row>
    <row r="6704" spans="1:5" x14ac:dyDescent="0.25">
      <c r="A6704">
        <v>59500033</v>
      </c>
      <c r="B6704" t="s">
        <v>10199</v>
      </c>
      <c r="C6704" t="s">
        <v>10200</v>
      </c>
      <c r="D6704" t="s">
        <v>10200</v>
      </c>
      <c r="E6704" t="s">
        <v>10199</v>
      </c>
    </row>
    <row r="6705" spans="1:5" x14ac:dyDescent="0.25">
      <c r="A6705">
        <v>59500034</v>
      </c>
      <c r="B6705" t="s">
        <v>3654</v>
      </c>
      <c r="C6705" t="s">
        <v>10201</v>
      </c>
      <c r="D6705" t="s">
        <v>10201</v>
      </c>
      <c r="E6705" t="s">
        <v>3654</v>
      </c>
    </row>
    <row r="6706" spans="1:5" x14ac:dyDescent="0.25">
      <c r="A6706">
        <v>59500035</v>
      </c>
      <c r="B6706" t="s">
        <v>10202</v>
      </c>
      <c r="C6706" t="s">
        <v>10203</v>
      </c>
      <c r="D6706" t="s">
        <v>10203</v>
      </c>
      <c r="E6706" t="s">
        <v>10202</v>
      </c>
    </row>
    <row r="6707" spans="1:5" x14ac:dyDescent="0.25">
      <c r="A6707">
        <v>59500036</v>
      </c>
      <c r="B6707" t="s">
        <v>10204</v>
      </c>
      <c r="C6707" t="s">
        <v>10204</v>
      </c>
      <c r="D6707" t="s">
        <v>10204</v>
      </c>
      <c r="E6707" t="s">
        <v>10204</v>
      </c>
    </row>
    <row r="6708" spans="1:5" x14ac:dyDescent="0.25">
      <c r="A6708">
        <v>59500037</v>
      </c>
      <c r="B6708" t="s">
        <v>10205</v>
      </c>
      <c r="C6708" t="s">
        <v>10206</v>
      </c>
      <c r="D6708" t="s">
        <v>10206</v>
      </c>
      <c r="E6708" t="s">
        <v>10205</v>
      </c>
    </row>
    <row r="6709" spans="1:5" x14ac:dyDescent="0.25">
      <c r="A6709">
        <v>59500038</v>
      </c>
      <c r="B6709" t="s">
        <v>10207</v>
      </c>
      <c r="C6709" t="s">
        <v>10207</v>
      </c>
      <c r="D6709" t="s">
        <v>10207</v>
      </c>
      <c r="E6709" t="s">
        <v>10207</v>
      </c>
    </row>
    <row r="6710" spans="1:5" x14ac:dyDescent="0.25">
      <c r="A6710">
        <v>59500039</v>
      </c>
      <c r="B6710" t="s">
        <v>10208</v>
      </c>
      <c r="C6710" t="s">
        <v>10209</v>
      </c>
      <c r="D6710" t="s">
        <v>10209</v>
      </c>
      <c r="E6710" t="s">
        <v>10208</v>
      </c>
    </row>
    <row r="6711" spans="1:5" x14ac:dyDescent="0.25">
      <c r="A6711">
        <v>59500040</v>
      </c>
      <c r="B6711" t="s">
        <v>10210</v>
      </c>
      <c r="C6711" t="s">
        <v>10211</v>
      </c>
      <c r="D6711" t="s">
        <v>10211</v>
      </c>
      <c r="E6711" t="s">
        <v>10210</v>
      </c>
    </row>
    <row r="6712" spans="1:5" x14ac:dyDescent="0.25">
      <c r="A6712">
        <v>59500041</v>
      </c>
      <c r="B6712" t="s">
        <v>3626</v>
      </c>
      <c r="C6712" t="s">
        <v>10212</v>
      </c>
      <c r="D6712" t="s">
        <v>10212</v>
      </c>
      <c r="E6712" t="s">
        <v>3626</v>
      </c>
    </row>
    <row r="6713" spans="1:5" x14ac:dyDescent="0.25">
      <c r="A6713">
        <v>59500042</v>
      </c>
      <c r="B6713" t="s">
        <v>10213</v>
      </c>
      <c r="C6713" t="s">
        <v>3663</v>
      </c>
      <c r="D6713" t="s">
        <v>3663</v>
      </c>
      <c r="E6713" t="s">
        <v>10213</v>
      </c>
    </row>
    <row r="6714" spans="1:5" x14ac:dyDescent="0.25">
      <c r="A6714">
        <v>59500043</v>
      </c>
      <c r="B6714" t="s">
        <v>3639</v>
      </c>
      <c r="C6714" t="s">
        <v>10214</v>
      </c>
      <c r="D6714" t="s">
        <v>10214</v>
      </c>
      <c r="E6714" t="s">
        <v>3639</v>
      </c>
    </row>
    <row r="6715" spans="1:5" x14ac:dyDescent="0.25">
      <c r="A6715">
        <v>59500044</v>
      </c>
      <c r="B6715" t="s">
        <v>3666</v>
      </c>
      <c r="C6715" t="s">
        <v>10215</v>
      </c>
      <c r="D6715" t="s">
        <v>10215</v>
      </c>
      <c r="E6715" t="s">
        <v>3666</v>
      </c>
    </row>
    <row r="6716" spans="1:5" x14ac:dyDescent="0.25">
      <c r="A6716">
        <v>59500045</v>
      </c>
      <c r="B6716" t="s">
        <v>3626</v>
      </c>
      <c r="C6716" t="s">
        <v>10216</v>
      </c>
      <c r="D6716" t="s">
        <v>10216</v>
      </c>
      <c r="E6716" t="s">
        <v>3626</v>
      </c>
    </row>
    <row r="6717" spans="1:5" x14ac:dyDescent="0.25">
      <c r="A6717">
        <v>59500046</v>
      </c>
      <c r="B6717" t="s">
        <v>3654</v>
      </c>
      <c r="C6717" t="s">
        <v>10201</v>
      </c>
      <c r="D6717" t="s">
        <v>10201</v>
      </c>
      <c r="E6717" t="s">
        <v>3654</v>
      </c>
    </row>
    <row r="6718" spans="1:5" x14ac:dyDescent="0.25">
      <c r="A6718">
        <v>59500047</v>
      </c>
      <c r="B6718" t="s">
        <v>10213</v>
      </c>
      <c r="C6718" t="s">
        <v>10217</v>
      </c>
      <c r="D6718" t="s">
        <v>10217</v>
      </c>
      <c r="E6718" t="s">
        <v>10213</v>
      </c>
    </row>
    <row r="6719" spans="1:5" x14ac:dyDescent="0.25">
      <c r="A6719">
        <v>59500048</v>
      </c>
      <c r="B6719" t="s">
        <v>3635</v>
      </c>
      <c r="C6719" t="s">
        <v>10218</v>
      </c>
      <c r="D6719" t="s">
        <v>10218</v>
      </c>
      <c r="E6719" t="s">
        <v>3635</v>
      </c>
    </row>
    <row r="6720" spans="1:5" x14ac:dyDescent="0.25">
      <c r="A6720">
        <v>59500049</v>
      </c>
      <c r="B6720" t="s">
        <v>10219</v>
      </c>
      <c r="C6720" t="s">
        <v>10220</v>
      </c>
      <c r="D6720" t="s">
        <v>10220</v>
      </c>
      <c r="E6720" t="s">
        <v>10219</v>
      </c>
    </row>
    <row r="6721" spans="1:5" x14ac:dyDescent="0.25">
      <c r="A6721">
        <v>59500050</v>
      </c>
      <c r="B6721" t="s">
        <v>10221</v>
      </c>
      <c r="C6721" t="s">
        <v>10222</v>
      </c>
      <c r="D6721" t="s">
        <v>10222</v>
      </c>
      <c r="E6721" t="s">
        <v>10221</v>
      </c>
    </row>
    <row r="6722" spans="1:5" x14ac:dyDescent="0.25">
      <c r="A6722">
        <v>59500051</v>
      </c>
      <c r="B6722" t="s">
        <v>10223</v>
      </c>
      <c r="C6722" t="s">
        <v>473</v>
      </c>
      <c r="D6722" t="s">
        <v>473</v>
      </c>
      <c r="E6722" t="s">
        <v>10223</v>
      </c>
    </row>
    <row r="6723" spans="1:5" x14ac:dyDescent="0.25">
      <c r="A6723">
        <v>59500052</v>
      </c>
      <c r="B6723" t="s">
        <v>10224</v>
      </c>
      <c r="C6723" t="s">
        <v>10225</v>
      </c>
      <c r="D6723" t="s">
        <v>10225</v>
      </c>
      <c r="E6723" t="s">
        <v>10224</v>
      </c>
    </row>
    <row r="6724" spans="1:5" x14ac:dyDescent="0.25">
      <c r="A6724">
        <v>59500053</v>
      </c>
      <c r="B6724" t="s">
        <v>10226</v>
      </c>
      <c r="C6724" t="s">
        <v>10227</v>
      </c>
      <c r="D6724" t="s">
        <v>10227</v>
      </c>
      <c r="E6724" t="s">
        <v>10226</v>
      </c>
    </row>
    <row r="6725" spans="1:5" x14ac:dyDescent="0.25">
      <c r="A6725">
        <v>59500054</v>
      </c>
      <c r="B6725" t="s">
        <v>3814</v>
      </c>
      <c r="C6725" t="s">
        <v>10228</v>
      </c>
      <c r="D6725" t="s">
        <v>10228</v>
      </c>
      <c r="E6725" t="s">
        <v>3814</v>
      </c>
    </row>
    <row r="6726" spans="1:5" x14ac:dyDescent="0.25">
      <c r="A6726">
        <v>59500055</v>
      </c>
      <c r="B6726" t="s">
        <v>10229</v>
      </c>
      <c r="C6726" t="s">
        <v>10230</v>
      </c>
      <c r="D6726" t="s">
        <v>10230</v>
      </c>
      <c r="E6726" t="s">
        <v>10229</v>
      </c>
    </row>
    <row r="6727" spans="1:5" x14ac:dyDescent="0.25">
      <c r="A6727">
        <v>59500056</v>
      </c>
      <c r="B6727" t="s">
        <v>10231</v>
      </c>
      <c r="C6727" t="s">
        <v>10232</v>
      </c>
      <c r="D6727" t="s">
        <v>10232</v>
      </c>
      <c r="E6727" t="s">
        <v>10231</v>
      </c>
    </row>
    <row r="6728" spans="1:5" x14ac:dyDescent="0.25">
      <c r="A6728">
        <v>59500057</v>
      </c>
      <c r="B6728" t="s">
        <v>10233</v>
      </c>
      <c r="C6728" t="s">
        <v>10234</v>
      </c>
      <c r="D6728" t="s">
        <v>10234</v>
      </c>
      <c r="E6728" t="s">
        <v>10233</v>
      </c>
    </row>
    <row r="6729" spans="1:5" x14ac:dyDescent="0.25">
      <c r="A6729">
        <v>59500058</v>
      </c>
      <c r="B6729" t="s">
        <v>10235</v>
      </c>
      <c r="C6729" t="s">
        <v>10236</v>
      </c>
      <c r="D6729" t="s">
        <v>10236</v>
      </c>
      <c r="E6729" t="s">
        <v>10235</v>
      </c>
    </row>
    <row r="6730" spans="1:5" x14ac:dyDescent="0.25">
      <c r="A6730">
        <v>59500059</v>
      </c>
      <c r="B6730" t="s">
        <v>10237</v>
      </c>
      <c r="C6730" t="s">
        <v>10238</v>
      </c>
      <c r="D6730" t="s">
        <v>10238</v>
      </c>
      <c r="E6730" t="s">
        <v>10237</v>
      </c>
    </row>
    <row r="6731" spans="1:5" x14ac:dyDescent="0.25">
      <c r="A6731">
        <v>59500060</v>
      </c>
      <c r="B6731" t="s">
        <v>351</v>
      </c>
      <c r="C6731" t="s">
        <v>10239</v>
      </c>
      <c r="D6731" t="s">
        <v>10239</v>
      </c>
      <c r="E6731" t="s">
        <v>351</v>
      </c>
    </row>
    <row r="6732" spans="1:5" x14ac:dyDescent="0.25">
      <c r="A6732">
        <v>59500061</v>
      </c>
      <c r="B6732" t="s">
        <v>10240</v>
      </c>
      <c r="C6732" t="s">
        <v>10241</v>
      </c>
      <c r="D6732" t="s">
        <v>10241</v>
      </c>
      <c r="E6732" t="s">
        <v>10240</v>
      </c>
    </row>
    <row r="6733" spans="1:5" x14ac:dyDescent="0.25">
      <c r="A6733">
        <v>59500062</v>
      </c>
      <c r="B6733" t="s">
        <v>10242</v>
      </c>
      <c r="C6733" t="s">
        <v>10243</v>
      </c>
      <c r="D6733" t="s">
        <v>10243</v>
      </c>
      <c r="E6733" t="s">
        <v>10242</v>
      </c>
    </row>
    <row r="6734" spans="1:5" x14ac:dyDescent="0.25">
      <c r="A6734">
        <v>59500063</v>
      </c>
      <c r="B6734" t="s">
        <v>10244</v>
      </c>
      <c r="C6734" t="s">
        <v>10245</v>
      </c>
      <c r="D6734" t="s">
        <v>10245</v>
      </c>
      <c r="E6734" t="s">
        <v>10244</v>
      </c>
    </row>
    <row r="6735" spans="1:5" x14ac:dyDescent="0.25">
      <c r="A6735">
        <v>59500064</v>
      </c>
      <c r="B6735" t="s">
        <v>10246</v>
      </c>
      <c r="C6735" t="s">
        <v>10247</v>
      </c>
      <c r="D6735" t="s">
        <v>10247</v>
      </c>
      <c r="E6735" t="s">
        <v>10246</v>
      </c>
    </row>
    <row r="6736" spans="1:5" x14ac:dyDescent="0.25">
      <c r="A6736">
        <v>59500065</v>
      </c>
      <c r="B6736" t="s">
        <v>10248</v>
      </c>
      <c r="C6736" t="s">
        <v>10247</v>
      </c>
      <c r="D6736" t="s">
        <v>10247</v>
      </c>
      <c r="E6736" t="s">
        <v>10248</v>
      </c>
    </row>
    <row r="6737" spans="1:5" x14ac:dyDescent="0.25">
      <c r="A6737">
        <v>59500066</v>
      </c>
      <c r="B6737" t="s">
        <v>10249</v>
      </c>
      <c r="C6737" t="s">
        <v>10177</v>
      </c>
      <c r="D6737" t="s">
        <v>10177</v>
      </c>
      <c r="E6737" t="s">
        <v>10249</v>
      </c>
    </row>
    <row r="6738" spans="1:5" x14ac:dyDescent="0.25">
      <c r="A6738">
        <v>59500067</v>
      </c>
      <c r="B6738" t="s">
        <v>10250</v>
      </c>
      <c r="C6738" t="s">
        <v>10251</v>
      </c>
      <c r="D6738" t="s">
        <v>10251</v>
      </c>
      <c r="E6738" t="s">
        <v>10250</v>
      </c>
    </row>
    <row r="6739" spans="1:5" x14ac:dyDescent="0.25">
      <c r="A6739">
        <v>59500068</v>
      </c>
      <c r="B6739" t="s">
        <v>10252</v>
      </c>
      <c r="C6739" t="s">
        <v>10253</v>
      </c>
      <c r="D6739" t="s">
        <v>10253</v>
      </c>
      <c r="E6739" t="s">
        <v>10252</v>
      </c>
    </row>
    <row r="6740" spans="1:5" x14ac:dyDescent="0.25">
      <c r="A6740">
        <v>59500069</v>
      </c>
      <c r="B6740" t="s">
        <v>10254</v>
      </c>
      <c r="C6740" t="s">
        <v>10253</v>
      </c>
      <c r="D6740" t="s">
        <v>10253</v>
      </c>
      <c r="E6740" t="s">
        <v>10254</v>
      </c>
    </row>
    <row r="6741" spans="1:5" x14ac:dyDescent="0.25">
      <c r="A6741">
        <v>59500070</v>
      </c>
      <c r="B6741" t="s">
        <v>10255</v>
      </c>
      <c r="C6741" t="s">
        <v>10256</v>
      </c>
      <c r="D6741" t="s">
        <v>10256</v>
      </c>
      <c r="E6741" t="s">
        <v>10255</v>
      </c>
    </row>
    <row r="6742" spans="1:5" x14ac:dyDescent="0.25">
      <c r="A6742">
        <v>59500071</v>
      </c>
      <c r="B6742" t="s">
        <v>10257</v>
      </c>
      <c r="C6742" t="s">
        <v>10186</v>
      </c>
      <c r="D6742" t="s">
        <v>10186</v>
      </c>
      <c r="E6742" t="s">
        <v>10257</v>
      </c>
    </row>
    <row r="6743" spans="1:5" x14ac:dyDescent="0.25">
      <c r="A6743">
        <v>59500072</v>
      </c>
      <c r="B6743" t="s">
        <v>10258</v>
      </c>
      <c r="C6743" t="s">
        <v>10186</v>
      </c>
      <c r="D6743" t="s">
        <v>10186</v>
      </c>
      <c r="E6743" t="s">
        <v>10258</v>
      </c>
    </row>
    <row r="6744" spans="1:5" x14ac:dyDescent="0.25">
      <c r="A6744">
        <v>59500073</v>
      </c>
      <c r="B6744" t="s">
        <v>10259</v>
      </c>
      <c r="C6744" t="s">
        <v>10260</v>
      </c>
      <c r="D6744" t="s">
        <v>10260</v>
      </c>
      <c r="E6744" t="s">
        <v>10259</v>
      </c>
    </row>
    <row r="6745" spans="1:5" x14ac:dyDescent="0.25">
      <c r="A6745">
        <v>59500074</v>
      </c>
      <c r="B6745" t="s">
        <v>10261</v>
      </c>
      <c r="C6745" t="s">
        <v>10260</v>
      </c>
      <c r="D6745" t="s">
        <v>10260</v>
      </c>
      <c r="E6745" t="s">
        <v>10261</v>
      </c>
    </row>
    <row r="6746" spans="1:5" x14ac:dyDescent="0.25">
      <c r="A6746">
        <v>59500075</v>
      </c>
      <c r="B6746" t="s">
        <v>10262</v>
      </c>
      <c r="C6746" t="s">
        <v>10263</v>
      </c>
      <c r="D6746" t="s">
        <v>10263</v>
      </c>
      <c r="E6746" t="s">
        <v>10262</v>
      </c>
    </row>
    <row r="6747" spans="1:5" x14ac:dyDescent="0.25">
      <c r="A6747">
        <v>59500076</v>
      </c>
      <c r="B6747" t="s">
        <v>10264</v>
      </c>
      <c r="C6747" t="s">
        <v>10263</v>
      </c>
      <c r="D6747" t="s">
        <v>10263</v>
      </c>
      <c r="E6747" t="s">
        <v>10264</v>
      </c>
    </row>
    <row r="6748" spans="1:5" x14ac:dyDescent="0.25">
      <c r="A6748">
        <v>59500077</v>
      </c>
      <c r="B6748" t="s">
        <v>10265</v>
      </c>
      <c r="C6748" t="s">
        <v>10266</v>
      </c>
      <c r="D6748" t="s">
        <v>10266</v>
      </c>
      <c r="E6748" t="s">
        <v>10265</v>
      </c>
    </row>
    <row r="6749" spans="1:5" x14ac:dyDescent="0.25">
      <c r="A6749">
        <v>59500078</v>
      </c>
      <c r="B6749" t="s">
        <v>10267</v>
      </c>
      <c r="C6749" t="s">
        <v>10266</v>
      </c>
      <c r="D6749" t="s">
        <v>10266</v>
      </c>
      <c r="E6749" t="s">
        <v>10267</v>
      </c>
    </row>
    <row r="6750" spans="1:5" x14ac:dyDescent="0.25">
      <c r="A6750">
        <v>59500079</v>
      </c>
      <c r="B6750" t="s">
        <v>10268</v>
      </c>
      <c r="C6750" t="s">
        <v>10269</v>
      </c>
      <c r="D6750" t="s">
        <v>10269</v>
      </c>
      <c r="E6750" t="s">
        <v>10268</v>
      </c>
    </row>
    <row r="6751" spans="1:5" x14ac:dyDescent="0.25">
      <c r="A6751">
        <v>70000001</v>
      </c>
      <c r="B6751" t="s">
        <v>10270</v>
      </c>
      <c r="C6751" t="s">
        <v>10271</v>
      </c>
      <c r="D6751" t="s">
        <v>10271</v>
      </c>
      <c r="E6751" t="s">
        <v>10270</v>
      </c>
    </row>
    <row r="6752" spans="1:5" x14ac:dyDescent="0.25">
      <c r="A6752">
        <v>70000002</v>
      </c>
      <c r="B6752" t="s">
        <v>10272</v>
      </c>
      <c r="C6752" t="s">
        <v>10273</v>
      </c>
      <c r="D6752" t="s">
        <v>10273</v>
      </c>
      <c r="E6752" t="s">
        <v>10272</v>
      </c>
    </row>
    <row r="6753" spans="1:5" x14ac:dyDescent="0.25">
      <c r="A6753">
        <v>70000003</v>
      </c>
      <c r="B6753" t="s">
        <v>10274</v>
      </c>
      <c r="C6753" t="s">
        <v>10275</v>
      </c>
      <c r="D6753" t="s">
        <v>10275</v>
      </c>
      <c r="E6753" t="s">
        <v>10274</v>
      </c>
    </row>
    <row r="6754" spans="1:5" x14ac:dyDescent="0.25">
      <c r="A6754">
        <v>70000004</v>
      </c>
      <c r="B6754" t="s">
        <v>10276</v>
      </c>
      <c r="C6754" t="s">
        <v>10277</v>
      </c>
      <c r="D6754" t="s">
        <v>10277</v>
      </c>
      <c r="E6754" t="s">
        <v>10276</v>
      </c>
    </row>
    <row r="6755" spans="1:5" x14ac:dyDescent="0.25">
      <c r="A6755">
        <v>70000005</v>
      </c>
      <c r="B6755" t="s">
        <v>10278</v>
      </c>
      <c r="C6755" t="s">
        <v>10279</v>
      </c>
      <c r="D6755" t="s">
        <v>10279</v>
      </c>
      <c r="E6755" t="s">
        <v>10278</v>
      </c>
    </row>
    <row r="6756" spans="1:5" x14ac:dyDescent="0.25">
      <c r="A6756">
        <v>70000006</v>
      </c>
      <c r="B6756" t="s">
        <v>10280</v>
      </c>
      <c r="C6756" t="s">
        <v>10281</v>
      </c>
      <c r="D6756" t="s">
        <v>10281</v>
      </c>
      <c r="E6756" t="s">
        <v>10280</v>
      </c>
    </row>
    <row r="6757" spans="1:5" x14ac:dyDescent="0.25">
      <c r="A6757">
        <v>70000007</v>
      </c>
      <c r="B6757" t="s">
        <v>10282</v>
      </c>
      <c r="C6757" t="s">
        <v>10283</v>
      </c>
      <c r="D6757" t="s">
        <v>10283</v>
      </c>
      <c r="E6757" t="s">
        <v>10282</v>
      </c>
    </row>
    <row r="6758" spans="1:5" x14ac:dyDescent="0.25">
      <c r="A6758">
        <v>70000008</v>
      </c>
      <c r="B6758" t="s">
        <v>10284</v>
      </c>
      <c r="C6758" t="s">
        <v>10285</v>
      </c>
      <c r="D6758" t="s">
        <v>10285</v>
      </c>
      <c r="E6758" t="s">
        <v>10284</v>
      </c>
    </row>
    <row r="6759" spans="1:5" x14ac:dyDescent="0.25">
      <c r="A6759">
        <v>70000009</v>
      </c>
      <c r="B6759" t="s">
        <v>10286</v>
      </c>
      <c r="C6759" t="s">
        <v>10287</v>
      </c>
      <c r="D6759" t="s">
        <v>10287</v>
      </c>
      <c r="E6759" t="s">
        <v>10286</v>
      </c>
    </row>
    <row r="6760" spans="1:5" x14ac:dyDescent="0.25">
      <c r="A6760">
        <v>70000010</v>
      </c>
      <c r="B6760" t="s">
        <v>10288</v>
      </c>
      <c r="C6760" t="s">
        <v>10289</v>
      </c>
      <c r="D6760" t="s">
        <v>10289</v>
      </c>
      <c r="E6760" t="s">
        <v>10288</v>
      </c>
    </row>
    <row r="6761" spans="1:5" x14ac:dyDescent="0.25">
      <c r="A6761">
        <v>70000011</v>
      </c>
      <c r="B6761" t="s">
        <v>10274</v>
      </c>
      <c r="C6761" t="s">
        <v>10290</v>
      </c>
      <c r="D6761" t="s">
        <v>10290</v>
      </c>
      <c r="E6761" t="s">
        <v>10274</v>
      </c>
    </row>
    <row r="6762" spans="1:5" x14ac:dyDescent="0.25">
      <c r="A6762">
        <v>70000012</v>
      </c>
      <c r="B6762" t="s">
        <v>10291</v>
      </c>
      <c r="C6762" t="s">
        <v>10292</v>
      </c>
      <c r="D6762" t="s">
        <v>10292</v>
      </c>
      <c r="E6762" t="s">
        <v>10291</v>
      </c>
    </row>
    <row r="6763" spans="1:5" x14ac:dyDescent="0.25">
      <c r="A6763">
        <v>70000013</v>
      </c>
      <c r="B6763" t="s">
        <v>10293</v>
      </c>
      <c r="C6763" t="s">
        <v>10294</v>
      </c>
      <c r="D6763" t="s">
        <v>10294</v>
      </c>
      <c r="E6763" t="s">
        <v>10293</v>
      </c>
    </row>
    <row r="6764" spans="1:5" x14ac:dyDescent="0.25">
      <c r="A6764">
        <v>70000014</v>
      </c>
      <c r="B6764" t="s">
        <v>10295</v>
      </c>
      <c r="C6764" t="s">
        <v>10296</v>
      </c>
      <c r="D6764" t="s">
        <v>10296</v>
      </c>
      <c r="E6764" t="s">
        <v>10295</v>
      </c>
    </row>
    <row r="6765" spans="1:5" x14ac:dyDescent="0.25">
      <c r="A6765">
        <v>70000015</v>
      </c>
      <c r="B6765" t="s">
        <v>10280</v>
      </c>
      <c r="C6765" t="s">
        <v>10297</v>
      </c>
      <c r="D6765" t="s">
        <v>10297</v>
      </c>
      <c r="E6765" t="s">
        <v>10280</v>
      </c>
    </row>
    <row r="6766" spans="1:5" x14ac:dyDescent="0.25">
      <c r="A6766">
        <v>70000016</v>
      </c>
      <c r="B6766" t="s">
        <v>10282</v>
      </c>
      <c r="C6766" t="s">
        <v>10298</v>
      </c>
      <c r="D6766" t="s">
        <v>10298</v>
      </c>
      <c r="E6766" t="s">
        <v>10282</v>
      </c>
    </row>
    <row r="6767" spans="1:5" x14ac:dyDescent="0.25">
      <c r="A6767">
        <v>70000017</v>
      </c>
      <c r="B6767" t="s">
        <v>10284</v>
      </c>
      <c r="C6767" t="s">
        <v>10299</v>
      </c>
      <c r="D6767" t="s">
        <v>10299</v>
      </c>
      <c r="E6767" t="s">
        <v>10284</v>
      </c>
    </row>
    <row r="6768" spans="1:5" x14ac:dyDescent="0.25">
      <c r="A6768">
        <v>70000018</v>
      </c>
      <c r="B6768" t="s">
        <v>10300</v>
      </c>
      <c r="C6768" t="s">
        <v>10301</v>
      </c>
      <c r="D6768" t="s">
        <v>10301</v>
      </c>
      <c r="E6768" t="s">
        <v>10300</v>
      </c>
    </row>
    <row r="6769" spans="1:5" x14ac:dyDescent="0.25">
      <c r="A6769">
        <v>70000019</v>
      </c>
      <c r="B6769" t="s">
        <v>10302</v>
      </c>
      <c r="C6769" t="s">
        <v>10303</v>
      </c>
      <c r="D6769" t="s">
        <v>10303</v>
      </c>
      <c r="E6769" t="s">
        <v>10302</v>
      </c>
    </row>
    <row r="6770" spans="1:5" x14ac:dyDescent="0.25">
      <c r="A6770">
        <v>70000020</v>
      </c>
      <c r="B6770" t="s">
        <v>10304</v>
      </c>
      <c r="C6770" t="s">
        <v>10305</v>
      </c>
      <c r="D6770" t="s">
        <v>10305</v>
      </c>
      <c r="E6770" t="s">
        <v>10304</v>
      </c>
    </row>
    <row r="6771" spans="1:5" x14ac:dyDescent="0.25">
      <c r="A6771">
        <v>70000021</v>
      </c>
      <c r="B6771" t="s">
        <v>10306</v>
      </c>
      <c r="C6771" t="s">
        <v>10307</v>
      </c>
      <c r="D6771" t="s">
        <v>10307</v>
      </c>
      <c r="E6771" t="s">
        <v>10306</v>
      </c>
    </row>
    <row r="6772" spans="1:5" x14ac:dyDescent="0.25">
      <c r="A6772">
        <v>70000022</v>
      </c>
      <c r="B6772" t="s">
        <v>10308</v>
      </c>
      <c r="C6772" t="s">
        <v>10309</v>
      </c>
      <c r="D6772" t="s">
        <v>10309</v>
      </c>
      <c r="E6772" t="s">
        <v>10308</v>
      </c>
    </row>
    <row r="6773" spans="1:5" x14ac:dyDescent="0.25">
      <c r="A6773">
        <v>70000023</v>
      </c>
      <c r="B6773" t="s">
        <v>10310</v>
      </c>
      <c r="C6773" t="s">
        <v>10311</v>
      </c>
      <c r="D6773" t="s">
        <v>10311</v>
      </c>
      <c r="E6773" t="s">
        <v>10310</v>
      </c>
    </row>
    <row r="6774" spans="1:5" x14ac:dyDescent="0.25">
      <c r="A6774">
        <v>70000024</v>
      </c>
      <c r="B6774" t="s">
        <v>10312</v>
      </c>
      <c r="C6774" t="s">
        <v>10313</v>
      </c>
      <c r="D6774" t="s">
        <v>10313</v>
      </c>
      <c r="E6774" t="s">
        <v>10312</v>
      </c>
    </row>
    <row r="6775" spans="1:5" x14ac:dyDescent="0.25">
      <c r="A6775">
        <v>70000025</v>
      </c>
      <c r="B6775" t="s">
        <v>10314</v>
      </c>
      <c r="C6775" t="s">
        <v>10315</v>
      </c>
      <c r="D6775" t="s">
        <v>10315</v>
      </c>
      <c r="E6775" t="s">
        <v>10314</v>
      </c>
    </row>
    <row r="6776" spans="1:5" x14ac:dyDescent="0.25">
      <c r="A6776">
        <v>70000026</v>
      </c>
      <c r="B6776" t="s">
        <v>10316</v>
      </c>
      <c r="C6776" t="s">
        <v>10317</v>
      </c>
      <c r="D6776" t="s">
        <v>10317</v>
      </c>
      <c r="E6776" t="s">
        <v>10316</v>
      </c>
    </row>
    <row r="6777" spans="1:5" x14ac:dyDescent="0.25">
      <c r="A6777">
        <v>70000027</v>
      </c>
      <c r="B6777" t="s">
        <v>10318</v>
      </c>
      <c r="C6777" t="s">
        <v>10319</v>
      </c>
      <c r="D6777" t="s">
        <v>10319</v>
      </c>
      <c r="E6777" t="s">
        <v>10318</v>
      </c>
    </row>
    <row r="6778" spans="1:5" x14ac:dyDescent="0.25">
      <c r="A6778">
        <v>70000028</v>
      </c>
      <c r="B6778" t="s">
        <v>10320</v>
      </c>
      <c r="C6778" t="s">
        <v>10321</v>
      </c>
      <c r="D6778" t="s">
        <v>10321</v>
      </c>
      <c r="E6778" t="s">
        <v>10320</v>
      </c>
    </row>
    <row r="6779" spans="1:5" x14ac:dyDescent="0.25">
      <c r="A6779">
        <v>70000029</v>
      </c>
      <c r="B6779" t="s">
        <v>10322</v>
      </c>
      <c r="C6779" t="s">
        <v>10321</v>
      </c>
      <c r="D6779" t="s">
        <v>10321</v>
      </c>
      <c r="E6779" t="s">
        <v>10322</v>
      </c>
    </row>
    <row r="6780" spans="1:5" x14ac:dyDescent="0.25">
      <c r="A6780">
        <v>70000030</v>
      </c>
      <c r="B6780" t="s">
        <v>10323</v>
      </c>
      <c r="C6780" t="s">
        <v>10321</v>
      </c>
      <c r="D6780" t="s">
        <v>10321</v>
      </c>
      <c r="E6780" t="s">
        <v>10323</v>
      </c>
    </row>
    <row r="6781" spans="1:5" x14ac:dyDescent="0.25">
      <c r="A6781">
        <v>70000031</v>
      </c>
      <c r="B6781" t="s">
        <v>10324</v>
      </c>
      <c r="C6781" t="s">
        <v>10321</v>
      </c>
      <c r="D6781" t="s">
        <v>10321</v>
      </c>
      <c r="E6781" t="s">
        <v>10324</v>
      </c>
    </row>
    <row r="6782" spans="1:5" x14ac:dyDescent="0.25">
      <c r="A6782">
        <v>70000032</v>
      </c>
      <c r="B6782" t="s">
        <v>10325</v>
      </c>
      <c r="C6782" t="s">
        <v>10326</v>
      </c>
      <c r="D6782" t="s">
        <v>10326</v>
      </c>
      <c r="E6782" t="s">
        <v>10325</v>
      </c>
    </row>
    <row r="6783" spans="1:5" x14ac:dyDescent="0.25">
      <c r="A6783">
        <v>70000033</v>
      </c>
      <c r="B6783" t="s">
        <v>10324</v>
      </c>
      <c r="C6783" t="s">
        <v>10326</v>
      </c>
      <c r="D6783" t="s">
        <v>10326</v>
      </c>
      <c r="E6783" t="s">
        <v>10324</v>
      </c>
    </row>
    <row r="6784" spans="1:5" x14ac:dyDescent="0.25">
      <c r="A6784">
        <v>70000034</v>
      </c>
      <c r="B6784" t="s">
        <v>10327</v>
      </c>
      <c r="C6784" t="s">
        <v>10328</v>
      </c>
      <c r="D6784" t="s">
        <v>10328</v>
      </c>
      <c r="E6784" t="s">
        <v>10327</v>
      </c>
    </row>
    <row r="6785" spans="1:5" x14ac:dyDescent="0.25">
      <c r="A6785">
        <v>70000035</v>
      </c>
      <c r="B6785" t="s">
        <v>10329</v>
      </c>
      <c r="C6785" t="s">
        <v>10328</v>
      </c>
      <c r="D6785" t="s">
        <v>10328</v>
      </c>
      <c r="E6785" t="s">
        <v>10329</v>
      </c>
    </row>
    <row r="6786" spans="1:5" x14ac:dyDescent="0.25">
      <c r="A6786">
        <v>70000040</v>
      </c>
      <c r="B6786" t="s">
        <v>10330</v>
      </c>
      <c r="C6786" t="s">
        <v>10331</v>
      </c>
      <c r="D6786" t="s">
        <v>10331</v>
      </c>
      <c r="E6786" t="s">
        <v>10330</v>
      </c>
    </row>
    <row r="6787" spans="1:5" x14ac:dyDescent="0.25">
      <c r="A6787">
        <v>70000042</v>
      </c>
      <c r="B6787" t="s">
        <v>10332</v>
      </c>
      <c r="C6787" t="s">
        <v>10333</v>
      </c>
      <c r="D6787" t="s">
        <v>10333</v>
      </c>
      <c r="E6787" t="s">
        <v>10332</v>
      </c>
    </row>
    <row r="6788" spans="1:5" x14ac:dyDescent="0.25">
      <c r="A6788">
        <v>70000043</v>
      </c>
      <c r="B6788" t="s">
        <v>10324</v>
      </c>
      <c r="C6788" t="s">
        <v>10334</v>
      </c>
      <c r="D6788" t="s">
        <v>10334</v>
      </c>
      <c r="E6788" t="s">
        <v>10324</v>
      </c>
    </row>
    <row r="6789" spans="1:5" x14ac:dyDescent="0.25">
      <c r="A6789">
        <v>70000044</v>
      </c>
      <c r="B6789" t="s">
        <v>10335</v>
      </c>
      <c r="C6789" t="s">
        <v>10334</v>
      </c>
      <c r="D6789" t="s">
        <v>10334</v>
      </c>
      <c r="E6789" t="s">
        <v>10335</v>
      </c>
    </row>
    <row r="6790" spans="1:5" x14ac:dyDescent="0.25">
      <c r="A6790">
        <v>70000045</v>
      </c>
      <c r="B6790" t="s">
        <v>10325</v>
      </c>
      <c r="C6790" t="s">
        <v>10326</v>
      </c>
      <c r="D6790" t="s">
        <v>10326</v>
      </c>
      <c r="E6790" t="s">
        <v>10325</v>
      </c>
    </row>
    <row r="6791" spans="1:5" x14ac:dyDescent="0.25">
      <c r="A6791">
        <v>70000047</v>
      </c>
      <c r="B6791" t="s">
        <v>10336</v>
      </c>
      <c r="C6791" t="s">
        <v>10337</v>
      </c>
      <c r="D6791" t="s">
        <v>10337</v>
      </c>
      <c r="E6791" t="s">
        <v>10336</v>
      </c>
    </row>
    <row r="6792" spans="1:5" x14ac:dyDescent="0.25">
      <c r="A6792">
        <v>70000049</v>
      </c>
      <c r="B6792" t="s">
        <v>10338</v>
      </c>
      <c r="C6792" t="s">
        <v>10328</v>
      </c>
      <c r="D6792" t="s">
        <v>10328</v>
      </c>
      <c r="E6792" t="s">
        <v>10338</v>
      </c>
    </row>
    <row r="6793" spans="1:5" x14ac:dyDescent="0.25">
      <c r="A6793">
        <v>70000050</v>
      </c>
      <c r="B6793" t="s">
        <v>10339</v>
      </c>
      <c r="C6793" t="s">
        <v>10340</v>
      </c>
      <c r="D6793" t="s">
        <v>10340</v>
      </c>
      <c r="E6793" t="s">
        <v>10339</v>
      </c>
    </row>
    <row r="6794" spans="1:5" x14ac:dyDescent="0.25">
      <c r="A6794">
        <v>70000051</v>
      </c>
      <c r="B6794" t="s">
        <v>10341</v>
      </c>
      <c r="C6794" t="s">
        <v>10326</v>
      </c>
      <c r="D6794" t="s">
        <v>10326</v>
      </c>
      <c r="E6794" t="s">
        <v>10341</v>
      </c>
    </row>
    <row r="6795" spans="1:5" x14ac:dyDescent="0.25">
      <c r="A6795">
        <v>70000057</v>
      </c>
      <c r="B6795" t="s">
        <v>10342</v>
      </c>
      <c r="C6795" t="s">
        <v>10343</v>
      </c>
      <c r="D6795" t="s">
        <v>10343</v>
      </c>
      <c r="E6795" t="s">
        <v>10342</v>
      </c>
    </row>
    <row r="6796" spans="1:5" x14ac:dyDescent="0.25">
      <c r="A6796">
        <v>70000058</v>
      </c>
      <c r="B6796" t="s">
        <v>10344</v>
      </c>
      <c r="C6796" t="s">
        <v>10343</v>
      </c>
      <c r="D6796" t="s">
        <v>10343</v>
      </c>
      <c r="E6796" t="s">
        <v>10344</v>
      </c>
    </row>
    <row r="6797" spans="1:5" x14ac:dyDescent="0.25">
      <c r="A6797">
        <v>70000059</v>
      </c>
      <c r="B6797" t="s">
        <v>10345</v>
      </c>
      <c r="C6797" t="s">
        <v>10343</v>
      </c>
      <c r="D6797" t="s">
        <v>10343</v>
      </c>
      <c r="E6797" t="s">
        <v>10345</v>
      </c>
    </row>
    <row r="6798" spans="1:5" x14ac:dyDescent="0.25">
      <c r="A6798">
        <v>70000060</v>
      </c>
      <c r="B6798" t="s">
        <v>10346</v>
      </c>
      <c r="C6798" t="s">
        <v>10343</v>
      </c>
      <c r="D6798" t="s">
        <v>10343</v>
      </c>
      <c r="E6798" t="s">
        <v>10346</v>
      </c>
    </row>
    <row r="6799" spans="1:5" x14ac:dyDescent="0.25">
      <c r="A6799">
        <v>70000061</v>
      </c>
      <c r="B6799" t="s">
        <v>10347</v>
      </c>
      <c r="C6799" t="s">
        <v>10348</v>
      </c>
      <c r="D6799" t="s">
        <v>10348</v>
      </c>
      <c r="E6799" t="s">
        <v>10347</v>
      </c>
    </row>
    <row r="6800" spans="1:5" x14ac:dyDescent="0.25">
      <c r="A6800">
        <v>70000063</v>
      </c>
      <c r="B6800" t="s">
        <v>10325</v>
      </c>
      <c r="C6800" t="s">
        <v>10349</v>
      </c>
      <c r="D6800" t="s">
        <v>10349</v>
      </c>
      <c r="E6800" t="s">
        <v>10325</v>
      </c>
    </row>
    <row r="6801" spans="1:5" x14ac:dyDescent="0.25">
      <c r="A6801">
        <v>70000066</v>
      </c>
      <c r="B6801" t="s">
        <v>10350</v>
      </c>
      <c r="C6801" t="s">
        <v>10351</v>
      </c>
      <c r="D6801" t="s">
        <v>10351</v>
      </c>
      <c r="E6801" t="s">
        <v>10350</v>
      </c>
    </row>
    <row r="6802" spans="1:5" x14ac:dyDescent="0.25">
      <c r="A6802">
        <v>70000072</v>
      </c>
      <c r="B6802" t="s">
        <v>10352</v>
      </c>
      <c r="C6802" t="s">
        <v>10353</v>
      </c>
      <c r="D6802" t="s">
        <v>10353</v>
      </c>
      <c r="E6802" t="s">
        <v>10352</v>
      </c>
    </row>
    <row r="6803" spans="1:5" x14ac:dyDescent="0.25">
      <c r="A6803">
        <v>70000073</v>
      </c>
      <c r="B6803" t="s">
        <v>10354</v>
      </c>
      <c r="C6803" t="s">
        <v>10353</v>
      </c>
      <c r="D6803" t="s">
        <v>10353</v>
      </c>
      <c r="E6803" t="s">
        <v>10354</v>
      </c>
    </row>
    <row r="6804" spans="1:5" x14ac:dyDescent="0.25">
      <c r="A6804">
        <v>70000076</v>
      </c>
      <c r="B6804" t="s">
        <v>10355</v>
      </c>
      <c r="C6804" t="s">
        <v>10356</v>
      </c>
      <c r="D6804" t="s">
        <v>10356</v>
      </c>
      <c r="E6804" t="s">
        <v>10355</v>
      </c>
    </row>
    <row r="6805" spans="1:5" x14ac:dyDescent="0.25">
      <c r="A6805">
        <v>70000077</v>
      </c>
      <c r="B6805" t="s">
        <v>10357</v>
      </c>
      <c r="C6805" t="s">
        <v>10358</v>
      </c>
      <c r="D6805" t="s">
        <v>10358</v>
      </c>
      <c r="E6805" t="s">
        <v>10357</v>
      </c>
    </row>
    <row r="6806" spans="1:5" x14ac:dyDescent="0.25">
      <c r="A6806">
        <v>70000078</v>
      </c>
      <c r="B6806" t="s">
        <v>10359</v>
      </c>
      <c r="C6806" t="s">
        <v>10358</v>
      </c>
      <c r="D6806" t="s">
        <v>10358</v>
      </c>
      <c r="E6806" t="s">
        <v>10359</v>
      </c>
    </row>
    <row r="6807" spans="1:5" x14ac:dyDescent="0.25">
      <c r="A6807">
        <v>70000079</v>
      </c>
      <c r="B6807" t="s">
        <v>10360</v>
      </c>
      <c r="C6807" t="s">
        <v>10358</v>
      </c>
      <c r="D6807" t="s">
        <v>10358</v>
      </c>
      <c r="E6807" t="s">
        <v>10360</v>
      </c>
    </row>
    <row r="6808" spans="1:5" x14ac:dyDescent="0.25">
      <c r="A6808">
        <v>70000080</v>
      </c>
      <c r="B6808" t="s">
        <v>10361</v>
      </c>
      <c r="C6808" t="s">
        <v>10358</v>
      </c>
      <c r="D6808" t="s">
        <v>10358</v>
      </c>
      <c r="E6808" t="s">
        <v>10361</v>
      </c>
    </row>
    <row r="6809" spans="1:5" x14ac:dyDescent="0.25">
      <c r="A6809">
        <v>70000081</v>
      </c>
      <c r="B6809" t="s">
        <v>10362</v>
      </c>
      <c r="C6809" t="s">
        <v>10358</v>
      </c>
      <c r="D6809" t="s">
        <v>10358</v>
      </c>
      <c r="E6809" t="s">
        <v>10362</v>
      </c>
    </row>
    <row r="6810" spans="1:5" x14ac:dyDescent="0.25">
      <c r="A6810">
        <v>70000082</v>
      </c>
      <c r="B6810" t="s">
        <v>10363</v>
      </c>
      <c r="C6810" t="s">
        <v>10358</v>
      </c>
      <c r="D6810" t="s">
        <v>10358</v>
      </c>
      <c r="E6810" t="s">
        <v>10363</v>
      </c>
    </row>
    <row r="6811" spans="1:5" x14ac:dyDescent="0.25">
      <c r="A6811">
        <v>70000083</v>
      </c>
      <c r="B6811" t="s">
        <v>10364</v>
      </c>
      <c r="C6811" t="s">
        <v>10358</v>
      </c>
      <c r="D6811" t="s">
        <v>10358</v>
      </c>
      <c r="E6811" t="s">
        <v>10364</v>
      </c>
    </row>
    <row r="6812" spans="1:5" x14ac:dyDescent="0.25">
      <c r="A6812">
        <v>70000084</v>
      </c>
      <c r="B6812" t="s">
        <v>10365</v>
      </c>
      <c r="C6812" t="s">
        <v>10358</v>
      </c>
      <c r="D6812" t="s">
        <v>10358</v>
      </c>
      <c r="E6812" t="s">
        <v>10365</v>
      </c>
    </row>
    <row r="6813" spans="1:5" x14ac:dyDescent="0.25">
      <c r="A6813">
        <v>70000085</v>
      </c>
      <c r="B6813" t="s">
        <v>10366</v>
      </c>
      <c r="C6813" t="s">
        <v>10358</v>
      </c>
      <c r="D6813" t="s">
        <v>10358</v>
      </c>
      <c r="E6813" t="s">
        <v>10366</v>
      </c>
    </row>
    <row r="6814" spans="1:5" x14ac:dyDescent="0.25">
      <c r="A6814">
        <v>70000086</v>
      </c>
      <c r="B6814" t="s">
        <v>10367</v>
      </c>
      <c r="C6814" t="s">
        <v>10358</v>
      </c>
      <c r="D6814" t="s">
        <v>10358</v>
      </c>
      <c r="E6814" t="s">
        <v>10367</v>
      </c>
    </row>
    <row r="6815" spans="1:5" x14ac:dyDescent="0.25">
      <c r="A6815">
        <v>70000087</v>
      </c>
      <c r="B6815" t="s">
        <v>10368</v>
      </c>
      <c r="C6815" t="s">
        <v>10358</v>
      </c>
      <c r="D6815" t="s">
        <v>10358</v>
      </c>
      <c r="E6815" t="s">
        <v>10368</v>
      </c>
    </row>
    <row r="6816" spans="1:5" x14ac:dyDescent="0.25">
      <c r="A6816">
        <v>70000088</v>
      </c>
      <c r="B6816" t="s">
        <v>10369</v>
      </c>
      <c r="C6816" t="s">
        <v>10358</v>
      </c>
      <c r="D6816" t="s">
        <v>10358</v>
      </c>
      <c r="E6816" t="s">
        <v>10369</v>
      </c>
    </row>
    <row r="6817" spans="1:5" x14ac:dyDescent="0.25">
      <c r="A6817">
        <v>70000089</v>
      </c>
      <c r="B6817" t="s">
        <v>10370</v>
      </c>
      <c r="C6817" t="s">
        <v>10371</v>
      </c>
      <c r="D6817" t="s">
        <v>10371</v>
      </c>
      <c r="E6817" t="s">
        <v>10370</v>
      </c>
    </row>
    <row r="6818" spans="1:5" x14ac:dyDescent="0.25">
      <c r="A6818">
        <v>70000090</v>
      </c>
      <c r="B6818" t="s">
        <v>10336</v>
      </c>
      <c r="C6818" t="s">
        <v>10337</v>
      </c>
      <c r="D6818" t="s">
        <v>10337</v>
      </c>
      <c r="E6818" t="s">
        <v>10336</v>
      </c>
    </row>
    <row r="6819" spans="1:5" x14ac:dyDescent="0.25">
      <c r="A6819">
        <v>70000091</v>
      </c>
      <c r="B6819" t="s">
        <v>10372</v>
      </c>
      <c r="C6819" t="s">
        <v>10337</v>
      </c>
      <c r="D6819" t="s">
        <v>10337</v>
      </c>
      <c r="E6819" t="s">
        <v>10372</v>
      </c>
    </row>
    <row r="6820" spans="1:5" x14ac:dyDescent="0.25">
      <c r="A6820">
        <v>70000092</v>
      </c>
      <c r="B6820" t="s">
        <v>10373</v>
      </c>
      <c r="C6820" t="s">
        <v>10374</v>
      </c>
      <c r="D6820" t="s">
        <v>10374</v>
      </c>
      <c r="E6820" t="s">
        <v>10373</v>
      </c>
    </row>
    <row r="6821" spans="1:5" x14ac:dyDescent="0.25">
      <c r="A6821">
        <v>70000093</v>
      </c>
      <c r="B6821" t="s">
        <v>10375</v>
      </c>
      <c r="C6821" t="s">
        <v>10376</v>
      </c>
      <c r="D6821" t="s">
        <v>10376</v>
      </c>
      <c r="E6821" t="s">
        <v>10375</v>
      </c>
    </row>
    <row r="6822" spans="1:5" x14ac:dyDescent="0.25">
      <c r="A6822">
        <v>70000094</v>
      </c>
      <c r="B6822" t="s">
        <v>10370</v>
      </c>
      <c r="C6822" t="s">
        <v>10371</v>
      </c>
      <c r="D6822" t="s">
        <v>10371</v>
      </c>
      <c r="E6822" t="s">
        <v>10370</v>
      </c>
    </row>
    <row r="6823" spans="1:5" x14ac:dyDescent="0.25">
      <c r="A6823">
        <v>70000095</v>
      </c>
      <c r="B6823" t="s">
        <v>10336</v>
      </c>
      <c r="C6823" t="s">
        <v>10337</v>
      </c>
      <c r="D6823" t="s">
        <v>10337</v>
      </c>
      <c r="E6823" t="s">
        <v>10336</v>
      </c>
    </row>
    <row r="6824" spans="1:5" x14ac:dyDescent="0.25">
      <c r="A6824">
        <v>70000096</v>
      </c>
      <c r="B6824" t="s">
        <v>10372</v>
      </c>
      <c r="C6824" t="s">
        <v>10337</v>
      </c>
      <c r="D6824" t="s">
        <v>10337</v>
      </c>
      <c r="E6824" t="s">
        <v>10372</v>
      </c>
    </row>
    <row r="6825" spans="1:5" x14ac:dyDescent="0.25">
      <c r="A6825">
        <v>70000097</v>
      </c>
      <c r="B6825" t="s">
        <v>10377</v>
      </c>
      <c r="C6825" t="s">
        <v>10378</v>
      </c>
      <c r="D6825" t="s">
        <v>10378</v>
      </c>
      <c r="E6825" t="s">
        <v>10377</v>
      </c>
    </row>
    <row r="6826" spans="1:5" x14ac:dyDescent="0.25">
      <c r="A6826">
        <v>70000098</v>
      </c>
      <c r="B6826" t="s">
        <v>10379</v>
      </c>
      <c r="C6826" t="s">
        <v>10378</v>
      </c>
      <c r="D6826" t="s">
        <v>10378</v>
      </c>
      <c r="E6826" t="s">
        <v>10379</v>
      </c>
    </row>
    <row r="6827" spans="1:5" x14ac:dyDescent="0.25">
      <c r="A6827">
        <v>70000099</v>
      </c>
      <c r="B6827" t="s">
        <v>10380</v>
      </c>
      <c r="C6827" t="s">
        <v>10378</v>
      </c>
      <c r="D6827" t="s">
        <v>10378</v>
      </c>
      <c r="E6827" t="s">
        <v>10380</v>
      </c>
    </row>
    <row r="6828" spans="1:5" x14ac:dyDescent="0.25">
      <c r="A6828">
        <v>70000100</v>
      </c>
      <c r="B6828" t="s">
        <v>10381</v>
      </c>
      <c r="C6828" t="s">
        <v>10382</v>
      </c>
      <c r="D6828" t="s">
        <v>10382</v>
      </c>
      <c r="E6828" t="s">
        <v>10381</v>
      </c>
    </row>
    <row r="6829" spans="1:5" x14ac:dyDescent="0.25">
      <c r="A6829">
        <v>70000101</v>
      </c>
      <c r="B6829" t="s">
        <v>10383</v>
      </c>
      <c r="C6829" t="s">
        <v>10382</v>
      </c>
      <c r="D6829" t="s">
        <v>10382</v>
      </c>
      <c r="E6829" t="s">
        <v>10383</v>
      </c>
    </row>
    <row r="6830" spans="1:5" x14ac:dyDescent="0.25">
      <c r="A6830">
        <v>70000102</v>
      </c>
      <c r="B6830" t="s">
        <v>10384</v>
      </c>
      <c r="C6830" t="s">
        <v>10382</v>
      </c>
      <c r="D6830" t="s">
        <v>10382</v>
      </c>
      <c r="E6830" t="s">
        <v>10384</v>
      </c>
    </row>
    <row r="6831" spans="1:5" x14ac:dyDescent="0.25">
      <c r="A6831">
        <v>70000103</v>
      </c>
      <c r="B6831" t="s">
        <v>10385</v>
      </c>
      <c r="C6831" t="s">
        <v>10358</v>
      </c>
      <c r="D6831" t="s">
        <v>10358</v>
      </c>
      <c r="E6831" t="s">
        <v>10385</v>
      </c>
    </row>
    <row r="6832" spans="1:5" x14ac:dyDescent="0.25">
      <c r="A6832">
        <v>70000104</v>
      </c>
      <c r="B6832" t="s">
        <v>10386</v>
      </c>
      <c r="C6832" t="s">
        <v>10358</v>
      </c>
      <c r="D6832" t="s">
        <v>10358</v>
      </c>
      <c r="E6832" t="s">
        <v>10386</v>
      </c>
    </row>
    <row r="6833" spans="1:5" x14ac:dyDescent="0.25">
      <c r="A6833">
        <v>70000105</v>
      </c>
      <c r="B6833" t="s">
        <v>10375</v>
      </c>
      <c r="C6833" t="s">
        <v>10376</v>
      </c>
      <c r="D6833" t="s">
        <v>10376</v>
      </c>
      <c r="E6833" t="s">
        <v>10375</v>
      </c>
    </row>
    <row r="6834" spans="1:5" x14ac:dyDescent="0.25">
      <c r="A6834">
        <v>70000106</v>
      </c>
      <c r="B6834" t="s">
        <v>10387</v>
      </c>
      <c r="C6834" t="s">
        <v>10388</v>
      </c>
      <c r="D6834" t="s">
        <v>10388</v>
      </c>
      <c r="E6834" t="s">
        <v>10387</v>
      </c>
    </row>
    <row r="6835" spans="1:5" x14ac:dyDescent="0.25">
      <c r="A6835">
        <v>70000107</v>
      </c>
      <c r="B6835" t="s">
        <v>10389</v>
      </c>
      <c r="C6835" t="s">
        <v>10390</v>
      </c>
      <c r="D6835" t="s">
        <v>10390</v>
      </c>
      <c r="E6835" t="s">
        <v>10389</v>
      </c>
    </row>
    <row r="6836" spans="1:5" x14ac:dyDescent="0.25">
      <c r="A6836">
        <v>70000108</v>
      </c>
      <c r="B6836" t="s">
        <v>10391</v>
      </c>
      <c r="C6836" t="s">
        <v>10353</v>
      </c>
      <c r="D6836" t="s">
        <v>10353</v>
      </c>
      <c r="E6836" t="s">
        <v>10391</v>
      </c>
    </row>
    <row r="6837" spans="1:5" x14ac:dyDescent="0.25">
      <c r="A6837">
        <v>70000109</v>
      </c>
      <c r="B6837" t="s">
        <v>10392</v>
      </c>
      <c r="C6837" t="s">
        <v>10353</v>
      </c>
      <c r="D6837" t="s">
        <v>10353</v>
      </c>
      <c r="E6837" t="s">
        <v>10392</v>
      </c>
    </row>
    <row r="6838" spans="1:5" x14ac:dyDescent="0.25">
      <c r="A6838">
        <v>70000110</v>
      </c>
      <c r="B6838" t="s">
        <v>10393</v>
      </c>
      <c r="C6838" t="s">
        <v>10353</v>
      </c>
      <c r="D6838" t="s">
        <v>10353</v>
      </c>
      <c r="E6838" t="s">
        <v>10393</v>
      </c>
    </row>
    <row r="6839" spans="1:5" x14ac:dyDescent="0.25">
      <c r="A6839">
        <v>70000111</v>
      </c>
      <c r="B6839" t="s">
        <v>10394</v>
      </c>
      <c r="C6839" t="s">
        <v>10395</v>
      </c>
      <c r="D6839" t="s">
        <v>10395</v>
      </c>
      <c r="E6839" t="s">
        <v>10394</v>
      </c>
    </row>
    <row r="6840" spans="1:5" x14ac:dyDescent="0.25">
      <c r="A6840">
        <v>70000112</v>
      </c>
      <c r="B6840" t="s">
        <v>10396</v>
      </c>
      <c r="C6840" t="s">
        <v>10395</v>
      </c>
      <c r="D6840" t="s">
        <v>10395</v>
      </c>
      <c r="E6840" t="s">
        <v>10396</v>
      </c>
    </row>
    <row r="6841" spans="1:5" x14ac:dyDescent="0.25">
      <c r="A6841">
        <v>70000113</v>
      </c>
      <c r="B6841" t="s">
        <v>10397</v>
      </c>
      <c r="C6841" t="s">
        <v>10395</v>
      </c>
      <c r="D6841" t="s">
        <v>10395</v>
      </c>
      <c r="E6841" t="s">
        <v>10397</v>
      </c>
    </row>
    <row r="6842" spans="1:5" x14ac:dyDescent="0.25">
      <c r="A6842">
        <v>70000114</v>
      </c>
      <c r="B6842" t="s">
        <v>10398</v>
      </c>
      <c r="C6842" t="s">
        <v>10358</v>
      </c>
      <c r="D6842" t="s">
        <v>10358</v>
      </c>
      <c r="E6842" t="s">
        <v>10398</v>
      </c>
    </row>
    <row r="6843" spans="1:5" x14ac:dyDescent="0.25">
      <c r="A6843">
        <v>70000115</v>
      </c>
      <c r="B6843" t="s">
        <v>10399</v>
      </c>
      <c r="C6843" t="s">
        <v>10358</v>
      </c>
      <c r="D6843" t="s">
        <v>10358</v>
      </c>
      <c r="E6843" t="s">
        <v>10399</v>
      </c>
    </row>
    <row r="6844" spans="1:5" x14ac:dyDescent="0.25">
      <c r="A6844">
        <v>70000116</v>
      </c>
      <c r="B6844" t="s">
        <v>10400</v>
      </c>
      <c r="C6844" t="s">
        <v>10358</v>
      </c>
      <c r="D6844" t="s">
        <v>10358</v>
      </c>
      <c r="E6844" t="s">
        <v>10400</v>
      </c>
    </row>
    <row r="6845" spans="1:5" x14ac:dyDescent="0.25">
      <c r="A6845">
        <v>70000117</v>
      </c>
      <c r="B6845" t="s">
        <v>10401</v>
      </c>
      <c r="C6845" t="s">
        <v>10358</v>
      </c>
      <c r="D6845" t="s">
        <v>10358</v>
      </c>
      <c r="E6845" t="s">
        <v>10401</v>
      </c>
    </row>
    <row r="6846" spans="1:5" x14ac:dyDescent="0.25">
      <c r="A6846">
        <v>70000118</v>
      </c>
      <c r="B6846" t="s">
        <v>10402</v>
      </c>
      <c r="C6846" t="s">
        <v>10358</v>
      </c>
      <c r="D6846" t="s">
        <v>10358</v>
      </c>
      <c r="E6846" t="s">
        <v>10402</v>
      </c>
    </row>
    <row r="6847" spans="1:5" x14ac:dyDescent="0.25">
      <c r="A6847">
        <v>70000119</v>
      </c>
      <c r="B6847" t="s">
        <v>10403</v>
      </c>
      <c r="C6847" t="s">
        <v>10358</v>
      </c>
      <c r="D6847" t="s">
        <v>10358</v>
      </c>
      <c r="E6847" t="s">
        <v>10403</v>
      </c>
    </row>
    <row r="6848" spans="1:5" x14ac:dyDescent="0.25">
      <c r="A6848">
        <v>70000120</v>
      </c>
      <c r="B6848" t="s">
        <v>10364</v>
      </c>
      <c r="C6848" t="s">
        <v>10358</v>
      </c>
      <c r="D6848" t="s">
        <v>10358</v>
      </c>
      <c r="E6848" t="s">
        <v>10364</v>
      </c>
    </row>
    <row r="6849" spans="1:5" x14ac:dyDescent="0.25">
      <c r="A6849">
        <v>70000121</v>
      </c>
      <c r="B6849" t="s">
        <v>10365</v>
      </c>
      <c r="C6849" t="s">
        <v>10358</v>
      </c>
      <c r="D6849" t="s">
        <v>10358</v>
      </c>
      <c r="E6849" t="s">
        <v>10365</v>
      </c>
    </row>
    <row r="6850" spans="1:5" x14ac:dyDescent="0.25">
      <c r="A6850">
        <v>70000122</v>
      </c>
      <c r="B6850" t="s">
        <v>10345</v>
      </c>
      <c r="C6850" t="s">
        <v>10343</v>
      </c>
      <c r="D6850" t="s">
        <v>10343</v>
      </c>
      <c r="E6850" t="s">
        <v>10345</v>
      </c>
    </row>
    <row r="6851" spans="1:5" x14ac:dyDescent="0.25">
      <c r="A6851">
        <v>70000123</v>
      </c>
      <c r="B6851" t="s">
        <v>10344</v>
      </c>
      <c r="C6851" t="s">
        <v>10343</v>
      </c>
      <c r="D6851" t="s">
        <v>10343</v>
      </c>
      <c r="E6851" t="s">
        <v>10344</v>
      </c>
    </row>
    <row r="6852" spans="1:5" x14ac:dyDescent="0.25">
      <c r="A6852">
        <v>70000124</v>
      </c>
      <c r="B6852" t="s">
        <v>10404</v>
      </c>
      <c r="C6852" t="s">
        <v>10343</v>
      </c>
      <c r="D6852" t="s">
        <v>10343</v>
      </c>
      <c r="E6852" t="s">
        <v>10404</v>
      </c>
    </row>
    <row r="6853" spans="1:5" x14ac:dyDescent="0.25">
      <c r="A6853">
        <v>70000125</v>
      </c>
      <c r="B6853" t="s">
        <v>10329</v>
      </c>
      <c r="C6853" t="s">
        <v>10343</v>
      </c>
      <c r="D6853" t="s">
        <v>10343</v>
      </c>
      <c r="E6853" t="s">
        <v>10329</v>
      </c>
    </row>
    <row r="6854" spans="1:5" x14ac:dyDescent="0.25">
      <c r="A6854">
        <v>70000126</v>
      </c>
      <c r="B6854" t="s">
        <v>10338</v>
      </c>
      <c r="C6854" t="s">
        <v>10328</v>
      </c>
      <c r="D6854" t="s">
        <v>10328</v>
      </c>
      <c r="E6854" t="s">
        <v>10338</v>
      </c>
    </row>
    <row r="6855" spans="1:5" x14ac:dyDescent="0.25">
      <c r="A6855">
        <v>70000127</v>
      </c>
      <c r="B6855" t="s">
        <v>10370</v>
      </c>
      <c r="C6855" t="s">
        <v>10371</v>
      </c>
      <c r="D6855" t="s">
        <v>10371</v>
      </c>
      <c r="E6855" t="s">
        <v>10370</v>
      </c>
    </row>
    <row r="6856" spans="1:5" x14ac:dyDescent="0.25">
      <c r="A6856">
        <v>70000128</v>
      </c>
      <c r="B6856" t="s">
        <v>10336</v>
      </c>
      <c r="C6856" t="s">
        <v>10337</v>
      </c>
      <c r="D6856" t="s">
        <v>10337</v>
      </c>
      <c r="E6856" t="s">
        <v>10336</v>
      </c>
    </row>
    <row r="6857" spans="1:5" x14ac:dyDescent="0.25">
      <c r="A6857">
        <v>70000129</v>
      </c>
      <c r="B6857" t="s">
        <v>10372</v>
      </c>
      <c r="C6857" t="s">
        <v>10337</v>
      </c>
      <c r="D6857" t="s">
        <v>10337</v>
      </c>
      <c r="E6857" t="s">
        <v>10372</v>
      </c>
    </row>
    <row r="6858" spans="1:5" x14ac:dyDescent="0.25">
      <c r="A6858">
        <v>70000133</v>
      </c>
      <c r="B6858" t="s">
        <v>10405</v>
      </c>
      <c r="C6858" t="s">
        <v>10406</v>
      </c>
      <c r="D6858" t="s">
        <v>10406</v>
      </c>
      <c r="E6858" t="s">
        <v>10405</v>
      </c>
    </row>
    <row r="6859" spans="1:5" x14ac:dyDescent="0.25">
      <c r="A6859">
        <v>70000134</v>
      </c>
      <c r="B6859" t="s">
        <v>10407</v>
      </c>
      <c r="C6859" t="s">
        <v>10408</v>
      </c>
      <c r="D6859" t="s">
        <v>10408</v>
      </c>
      <c r="E6859" t="s">
        <v>10407</v>
      </c>
    </row>
    <row r="6860" spans="1:5" x14ac:dyDescent="0.25">
      <c r="A6860">
        <v>70000135</v>
      </c>
      <c r="B6860" t="s">
        <v>10409</v>
      </c>
      <c r="C6860" t="s">
        <v>10408</v>
      </c>
      <c r="D6860" t="s">
        <v>10408</v>
      </c>
      <c r="E6860" t="s">
        <v>10409</v>
      </c>
    </row>
    <row r="6861" spans="1:5" x14ac:dyDescent="0.25">
      <c r="A6861">
        <v>70000136</v>
      </c>
      <c r="B6861" t="s">
        <v>10410</v>
      </c>
      <c r="C6861" t="s">
        <v>10408</v>
      </c>
      <c r="D6861" t="s">
        <v>10408</v>
      </c>
      <c r="E6861" t="s">
        <v>10410</v>
      </c>
    </row>
    <row r="6862" spans="1:5" x14ac:dyDescent="0.25">
      <c r="A6862">
        <v>70000141</v>
      </c>
      <c r="B6862" t="s">
        <v>10411</v>
      </c>
      <c r="C6862" t="s">
        <v>10412</v>
      </c>
      <c r="D6862" t="s">
        <v>10412</v>
      </c>
      <c r="E6862" t="s">
        <v>10411</v>
      </c>
    </row>
    <row r="6863" spans="1:5" x14ac:dyDescent="0.25">
      <c r="A6863">
        <v>70000142</v>
      </c>
      <c r="B6863" t="s">
        <v>10413</v>
      </c>
      <c r="C6863" t="s">
        <v>10414</v>
      </c>
      <c r="D6863" t="s">
        <v>10414</v>
      </c>
      <c r="E6863" t="s">
        <v>10413</v>
      </c>
    </row>
    <row r="6864" spans="1:5" x14ac:dyDescent="0.25">
      <c r="A6864">
        <v>70000143</v>
      </c>
      <c r="B6864" t="s">
        <v>10415</v>
      </c>
      <c r="C6864" t="s">
        <v>10412</v>
      </c>
      <c r="D6864" t="s">
        <v>10412</v>
      </c>
      <c r="E6864" t="s">
        <v>10415</v>
      </c>
    </row>
    <row r="6865" spans="1:5" x14ac:dyDescent="0.25">
      <c r="A6865">
        <v>70000144</v>
      </c>
      <c r="B6865" t="s">
        <v>10416</v>
      </c>
      <c r="C6865" t="s">
        <v>10417</v>
      </c>
      <c r="D6865" t="s">
        <v>10417</v>
      </c>
      <c r="E6865" t="s">
        <v>10416</v>
      </c>
    </row>
    <row r="6866" spans="1:5" x14ac:dyDescent="0.25">
      <c r="A6866">
        <v>70000147</v>
      </c>
      <c r="B6866" t="s">
        <v>10418</v>
      </c>
      <c r="C6866" t="s">
        <v>10419</v>
      </c>
      <c r="D6866" t="s">
        <v>10419</v>
      </c>
      <c r="E6866" t="s">
        <v>10418</v>
      </c>
    </row>
    <row r="6867" spans="1:5" x14ac:dyDescent="0.25">
      <c r="A6867">
        <v>70000148</v>
      </c>
      <c r="B6867" t="s">
        <v>10420</v>
      </c>
      <c r="C6867" t="s">
        <v>10421</v>
      </c>
      <c r="D6867" t="s">
        <v>10421</v>
      </c>
      <c r="E6867" t="s">
        <v>10420</v>
      </c>
    </row>
    <row r="6868" spans="1:5" x14ac:dyDescent="0.25">
      <c r="A6868">
        <v>70000149</v>
      </c>
      <c r="B6868" t="s">
        <v>10422</v>
      </c>
      <c r="C6868" t="s">
        <v>10423</v>
      </c>
      <c r="D6868" t="s">
        <v>10423</v>
      </c>
      <c r="E6868" t="s">
        <v>10422</v>
      </c>
    </row>
    <row r="6869" spans="1:5" x14ac:dyDescent="0.25">
      <c r="A6869">
        <v>70000150</v>
      </c>
      <c r="B6869" t="s">
        <v>10424</v>
      </c>
      <c r="C6869" t="s">
        <v>10425</v>
      </c>
      <c r="D6869" t="s">
        <v>10425</v>
      </c>
      <c r="E6869" t="s">
        <v>10424</v>
      </c>
    </row>
    <row r="6870" spans="1:5" x14ac:dyDescent="0.25">
      <c r="A6870">
        <v>70000151</v>
      </c>
      <c r="B6870" t="s">
        <v>10426</v>
      </c>
      <c r="C6870" t="s">
        <v>10427</v>
      </c>
      <c r="D6870" t="s">
        <v>10427</v>
      </c>
      <c r="E6870" t="s">
        <v>10426</v>
      </c>
    </row>
    <row r="6871" spans="1:5" x14ac:dyDescent="0.25">
      <c r="A6871">
        <v>70000152</v>
      </c>
      <c r="B6871" t="s">
        <v>10428</v>
      </c>
      <c r="C6871" t="s">
        <v>10429</v>
      </c>
      <c r="D6871" t="s">
        <v>10429</v>
      </c>
      <c r="E6871" t="s">
        <v>10428</v>
      </c>
    </row>
    <row r="6872" spans="1:5" x14ac:dyDescent="0.25">
      <c r="A6872">
        <v>70000153</v>
      </c>
      <c r="B6872" t="s">
        <v>10430</v>
      </c>
      <c r="C6872" t="s">
        <v>10431</v>
      </c>
      <c r="D6872" t="s">
        <v>10431</v>
      </c>
      <c r="E6872" t="s">
        <v>10430</v>
      </c>
    </row>
    <row r="6873" spans="1:5" x14ac:dyDescent="0.25">
      <c r="A6873">
        <v>70000154</v>
      </c>
      <c r="B6873" t="s">
        <v>10432</v>
      </c>
      <c r="C6873" t="s">
        <v>10433</v>
      </c>
      <c r="D6873" t="s">
        <v>10433</v>
      </c>
      <c r="E6873" t="s">
        <v>10432</v>
      </c>
    </row>
    <row r="6874" spans="1:5" x14ac:dyDescent="0.25">
      <c r="A6874">
        <v>70000155</v>
      </c>
      <c r="B6874" t="s">
        <v>10434</v>
      </c>
      <c r="C6874" t="s">
        <v>10435</v>
      </c>
      <c r="D6874" t="s">
        <v>10435</v>
      </c>
      <c r="E6874" t="s">
        <v>10434</v>
      </c>
    </row>
    <row r="6875" spans="1:5" x14ac:dyDescent="0.25">
      <c r="A6875">
        <v>70000157</v>
      </c>
      <c r="B6875" t="s">
        <v>10436</v>
      </c>
      <c r="C6875" t="s">
        <v>10437</v>
      </c>
      <c r="D6875" t="s">
        <v>10437</v>
      </c>
      <c r="E6875" t="s">
        <v>10436</v>
      </c>
    </row>
    <row r="6876" spans="1:5" x14ac:dyDescent="0.25">
      <c r="A6876">
        <v>70000158</v>
      </c>
      <c r="B6876" t="s">
        <v>10438</v>
      </c>
      <c r="C6876" t="s">
        <v>10439</v>
      </c>
      <c r="D6876" t="s">
        <v>10439</v>
      </c>
      <c r="E6876" t="s">
        <v>10438</v>
      </c>
    </row>
    <row r="6877" spans="1:5" x14ac:dyDescent="0.25">
      <c r="A6877">
        <v>70000159</v>
      </c>
      <c r="B6877" t="s">
        <v>10440</v>
      </c>
      <c r="C6877" t="s">
        <v>10439</v>
      </c>
      <c r="D6877" t="s">
        <v>10439</v>
      </c>
      <c r="E6877" t="s">
        <v>10440</v>
      </c>
    </row>
    <row r="6878" spans="1:5" x14ac:dyDescent="0.25">
      <c r="A6878">
        <v>70000161</v>
      </c>
      <c r="B6878" t="s">
        <v>10441</v>
      </c>
      <c r="C6878" t="s">
        <v>10442</v>
      </c>
      <c r="D6878" t="s">
        <v>10442</v>
      </c>
      <c r="E6878" t="s">
        <v>10441</v>
      </c>
    </row>
    <row r="6879" spans="1:5" x14ac:dyDescent="0.25">
      <c r="A6879">
        <v>70000162</v>
      </c>
      <c r="B6879" t="s">
        <v>10443</v>
      </c>
      <c r="C6879" t="s">
        <v>10444</v>
      </c>
      <c r="D6879" t="s">
        <v>10444</v>
      </c>
      <c r="E6879" t="s">
        <v>10443</v>
      </c>
    </row>
    <row r="6880" spans="1:5" x14ac:dyDescent="0.25">
      <c r="A6880">
        <v>70000163</v>
      </c>
      <c r="B6880" t="s">
        <v>10445</v>
      </c>
      <c r="C6880" t="s">
        <v>10446</v>
      </c>
      <c r="D6880" t="s">
        <v>10446</v>
      </c>
      <c r="E6880" t="s">
        <v>10445</v>
      </c>
    </row>
    <row r="6881" spans="1:5" x14ac:dyDescent="0.25">
      <c r="A6881">
        <v>70000164</v>
      </c>
      <c r="B6881" t="s">
        <v>10447</v>
      </c>
      <c r="C6881" t="s">
        <v>10448</v>
      </c>
      <c r="D6881" t="s">
        <v>10448</v>
      </c>
      <c r="E6881" t="s">
        <v>10447</v>
      </c>
    </row>
    <row r="6882" spans="1:5" x14ac:dyDescent="0.25">
      <c r="A6882">
        <v>70000165</v>
      </c>
      <c r="B6882" t="s">
        <v>10449</v>
      </c>
      <c r="C6882" t="s">
        <v>10450</v>
      </c>
      <c r="D6882" t="s">
        <v>10450</v>
      </c>
      <c r="E6882" t="s">
        <v>10449</v>
      </c>
    </row>
    <row r="6883" spans="1:5" x14ac:dyDescent="0.25">
      <c r="A6883">
        <v>70000166</v>
      </c>
      <c r="B6883" t="s">
        <v>10451</v>
      </c>
      <c r="C6883" t="s">
        <v>10448</v>
      </c>
      <c r="D6883" t="s">
        <v>10448</v>
      </c>
      <c r="E6883" t="s">
        <v>10451</v>
      </c>
    </row>
    <row r="6884" spans="1:5" x14ac:dyDescent="0.25">
      <c r="A6884">
        <v>70000168</v>
      </c>
      <c r="B6884" t="s">
        <v>10357</v>
      </c>
      <c r="C6884" t="s">
        <v>10358</v>
      </c>
      <c r="D6884" t="s">
        <v>10358</v>
      </c>
      <c r="E6884" t="s">
        <v>10357</v>
      </c>
    </row>
    <row r="6885" spans="1:5" x14ac:dyDescent="0.25">
      <c r="A6885">
        <v>70000169</v>
      </c>
      <c r="B6885" t="s">
        <v>10359</v>
      </c>
      <c r="C6885" t="s">
        <v>10358</v>
      </c>
      <c r="D6885" t="s">
        <v>10358</v>
      </c>
      <c r="E6885" t="s">
        <v>10359</v>
      </c>
    </row>
    <row r="6886" spans="1:5" x14ac:dyDescent="0.25">
      <c r="A6886">
        <v>70000171</v>
      </c>
      <c r="B6886" t="s">
        <v>10452</v>
      </c>
      <c r="C6886" t="s">
        <v>10453</v>
      </c>
      <c r="D6886" t="s">
        <v>10453</v>
      </c>
      <c r="E6886" t="s">
        <v>10452</v>
      </c>
    </row>
    <row r="6887" spans="1:5" x14ac:dyDescent="0.25">
      <c r="A6887">
        <v>70000172</v>
      </c>
      <c r="B6887" t="s">
        <v>10454</v>
      </c>
      <c r="C6887" t="s">
        <v>10455</v>
      </c>
      <c r="D6887" t="s">
        <v>10455</v>
      </c>
      <c r="E6887" t="s">
        <v>10454</v>
      </c>
    </row>
    <row r="6888" spans="1:5" x14ac:dyDescent="0.25">
      <c r="A6888">
        <v>70000173</v>
      </c>
      <c r="B6888" t="s">
        <v>10456</v>
      </c>
      <c r="C6888" t="s">
        <v>10457</v>
      </c>
      <c r="D6888" t="s">
        <v>10457</v>
      </c>
      <c r="E6888" t="s">
        <v>10456</v>
      </c>
    </row>
    <row r="6889" spans="1:5" x14ac:dyDescent="0.25">
      <c r="A6889">
        <v>70000174</v>
      </c>
      <c r="B6889" t="s">
        <v>10458</v>
      </c>
      <c r="C6889" t="s">
        <v>10459</v>
      </c>
      <c r="D6889" t="s">
        <v>10459</v>
      </c>
      <c r="E6889" t="s">
        <v>10458</v>
      </c>
    </row>
    <row r="6890" spans="1:5" x14ac:dyDescent="0.25">
      <c r="A6890">
        <v>70000175</v>
      </c>
      <c r="B6890" t="s">
        <v>10460</v>
      </c>
      <c r="C6890" t="s">
        <v>10461</v>
      </c>
      <c r="D6890" t="s">
        <v>10461</v>
      </c>
      <c r="E6890" t="s">
        <v>10460</v>
      </c>
    </row>
    <row r="6891" spans="1:5" x14ac:dyDescent="0.25">
      <c r="A6891">
        <v>70000176</v>
      </c>
      <c r="B6891" t="s">
        <v>10462</v>
      </c>
      <c r="C6891" t="s">
        <v>10463</v>
      </c>
      <c r="D6891" t="s">
        <v>10463</v>
      </c>
      <c r="E6891" t="s">
        <v>10462</v>
      </c>
    </row>
    <row r="6892" spans="1:5" x14ac:dyDescent="0.25">
      <c r="A6892">
        <v>70000177</v>
      </c>
      <c r="B6892" t="s">
        <v>10464</v>
      </c>
      <c r="C6892" t="s">
        <v>10465</v>
      </c>
      <c r="D6892" t="s">
        <v>10465</v>
      </c>
      <c r="E6892" t="s">
        <v>10464</v>
      </c>
    </row>
    <row r="6893" spans="1:5" x14ac:dyDescent="0.25">
      <c r="A6893">
        <v>70000178</v>
      </c>
      <c r="B6893" t="s">
        <v>10466</v>
      </c>
      <c r="C6893" t="s">
        <v>10467</v>
      </c>
      <c r="D6893" t="s">
        <v>10467</v>
      </c>
      <c r="E6893" t="s">
        <v>10466</v>
      </c>
    </row>
    <row r="6894" spans="1:5" x14ac:dyDescent="0.25">
      <c r="A6894">
        <v>70000179</v>
      </c>
      <c r="B6894" t="s">
        <v>10468</v>
      </c>
      <c r="C6894" t="s">
        <v>10469</v>
      </c>
      <c r="D6894" t="s">
        <v>10469</v>
      </c>
      <c r="E6894" t="s">
        <v>10468</v>
      </c>
    </row>
    <row r="6895" spans="1:5" x14ac:dyDescent="0.25">
      <c r="A6895">
        <v>70000180</v>
      </c>
      <c r="B6895" t="s">
        <v>10470</v>
      </c>
      <c r="C6895" t="s">
        <v>10469</v>
      </c>
      <c r="D6895" t="s">
        <v>10469</v>
      </c>
      <c r="E6895" t="s">
        <v>10470</v>
      </c>
    </row>
    <row r="6896" spans="1:5" x14ac:dyDescent="0.25">
      <c r="A6896">
        <v>70000181</v>
      </c>
      <c r="B6896" t="s">
        <v>10471</v>
      </c>
      <c r="C6896" t="s">
        <v>10469</v>
      </c>
      <c r="D6896" t="s">
        <v>10469</v>
      </c>
      <c r="E6896" t="s">
        <v>10471</v>
      </c>
    </row>
    <row r="6897" spans="1:5" x14ac:dyDescent="0.25">
      <c r="A6897">
        <v>70000182</v>
      </c>
      <c r="B6897" t="s">
        <v>10472</v>
      </c>
      <c r="C6897" t="s">
        <v>10473</v>
      </c>
      <c r="D6897" t="s">
        <v>10473</v>
      </c>
      <c r="E6897" t="s">
        <v>10472</v>
      </c>
    </row>
    <row r="6898" spans="1:5" x14ac:dyDescent="0.25">
      <c r="A6898">
        <v>70000183</v>
      </c>
      <c r="B6898" t="s">
        <v>10474</v>
      </c>
      <c r="C6898" t="s">
        <v>10473</v>
      </c>
      <c r="D6898" t="s">
        <v>10473</v>
      </c>
      <c r="E6898" t="s">
        <v>10474</v>
      </c>
    </row>
    <row r="6899" spans="1:5" x14ac:dyDescent="0.25">
      <c r="A6899">
        <v>70000184</v>
      </c>
      <c r="B6899" t="s">
        <v>10475</v>
      </c>
      <c r="C6899" t="s">
        <v>10473</v>
      </c>
      <c r="D6899" t="s">
        <v>10473</v>
      </c>
      <c r="E6899" t="s">
        <v>10475</v>
      </c>
    </row>
    <row r="6900" spans="1:5" x14ac:dyDescent="0.25">
      <c r="A6900">
        <v>70000186</v>
      </c>
      <c r="B6900" t="s">
        <v>10476</v>
      </c>
      <c r="C6900" t="s">
        <v>10477</v>
      </c>
      <c r="D6900" t="s">
        <v>10477</v>
      </c>
      <c r="E6900" t="s">
        <v>10476</v>
      </c>
    </row>
    <row r="6901" spans="1:5" x14ac:dyDescent="0.25">
      <c r="A6901">
        <v>70000187</v>
      </c>
      <c r="B6901" t="s">
        <v>10478</v>
      </c>
      <c r="C6901" t="s">
        <v>10479</v>
      </c>
      <c r="D6901" t="s">
        <v>10479</v>
      </c>
      <c r="E6901" t="s">
        <v>10478</v>
      </c>
    </row>
    <row r="6902" spans="1:5" x14ac:dyDescent="0.25">
      <c r="A6902">
        <v>70000189</v>
      </c>
      <c r="B6902" t="s">
        <v>10480</v>
      </c>
      <c r="C6902" t="s">
        <v>10481</v>
      </c>
      <c r="D6902" t="s">
        <v>10481</v>
      </c>
      <c r="E6902" t="s">
        <v>10480</v>
      </c>
    </row>
    <row r="6903" spans="1:5" x14ac:dyDescent="0.25">
      <c r="A6903">
        <v>70000190</v>
      </c>
      <c r="B6903" t="s">
        <v>10482</v>
      </c>
      <c r="C6903" t="s">
        <v>10481</v>
      </c>
      <c r="D6903" t="s">
        <v>10481</v>
      </c>
      <c r="E6903" t="s">
        <v>10482</v>
      </c>
    </row>
    <row r="6904" spans="1:5" x14ac:dyDescent="0.25">
      <c r="A6904">
        <v>70000191</v>
      </c>
      <c r="B6904" t="s">
        <v>10483</v>
      </c>
      <c r="C6904" t="s">
        <v>10481</v>
      </c>
      <c r="D6904" t="s">
        <v>10481</v>
      </c>
      <c r="E6904" t="s">
        <v>10483</v>
      </c>
    </row>
    <row r="6905" spans="1:5" x14ac:dyDescent="0.25">
      <c r="A6905">
        <v>70000192</v>
      </c>
      <c r="B6905" t="s">
        <v>10484</v>
      </c>
      <c r="C6905" t="s">
        <v>10481</v>
      </c>
      <c r="D6905" t="s">
        <v>10481</v>
      </c>
      <c r="E6905" t="s">
        <v>10484</v>
      </c>
    </row>
    <row r="6906" spans="1:5" x14ac:dyDescent="0.25">
      <c r="A6906">
        <v>70000193</v>
      </c>
      <c r="B6906" t="s">
        <v>10485</v>
      </c>
      <c r="C6906" t="s">
        <v>10486</v>
      </c>
      <c r="D6906" t="s">
        <v>10486</v>
      </c>
      <c r="E6906" t="s">
        <v>10485</v>
      </c>
    </row>
    <row r="6907" spans="1:5" x14ac:dyDescent="0.25">
      <c r="A6907">
        <v>70000195</v>
      </c>
      <c r="B6907" t="s">
        <v>10487</v>
      </c>
      <c r="C6907" t="s">
        <v>10488</v>
      </c>
      <c r="D6907" t="s">
        <v>10488</v>
      </c>
      <c r="E6907" t="s">
        <v>10487</v>
      </c>
    </row>
    <row r="6908" spans="1:5" x14ac:dyDescent="0.25">
      <c r="A6908">
        <v>70000196</v>
      </c>
      <c r="B6908" t="s">
        <v>10489</v>
      </c>
      <c r="C6908" t="s">
        <v>10490</v>
      </c>
      <c r="D6908" t="s">
        <v>10490</v>
      </c>
      <c r="E6908" t="s">
        <v>10489</v>
      </c>
    </row>
    <row r="6909" spans="1:5" x14ac:dyDescent="0.25">
      <c r="A6909">
        <v>70000197</v>
      </c>
      <c r="B6909" t="s">
        <v>10491</v>
      </c>
      <c r="C6909" t="s">
        <v>10492</v>
      </c>
      <c r="D6909" t="s">
        <v>10492</v>
      </c>
      <c r="E6909" t="s">
        <v>10491</v>
      </c>
    </row>
    <row r="6910" spans="1:5" x14ac:dyDescent="0.25">
      <c r="A6910">
        <v>70000198</v>
      </c>
      <c r="B6910" t="s">
        <v>10493</v>
      </c>
      <c r="C6910" t="s">
        <v>10494</v>
      </c>
      <c r="D6910" t="s">
        <v>10494</v>
      </c>
      <c r="E6910" t="s">
        <v>10493</v>
      </c>
    </row>
    <row r="6911" spans="1:5" x14ac:dyDescent="0.25">
      <c r="A6911">
        <v>70000199</v>
      </c>
      <c r="B6911" t="s">
        <v>10495</v>
      </c>
      <c r="C6911" t="s">
        <v>10496</v>
      </c>
      <c r="D6911" t="s">
        <v>10496</v>
      </c>
      <c r="E6911" t="s">
        <v>10495</v>
      </c>
    </row>
    <row r="6912" spans="1:5" x14ac:dyDescent="0.25">
      <c r="A6912">
        <v>70000200</v>
      </c>
      <c r="B6912" t="s">
        <v>10497</v>
      </c>
      <c r="C6912" t="s">
        <v>10496</v>
      </c>
      <c r="D6912" t="s">
        <v>10496</v>
      </c>
      <c r="E6912" t="s">
        <v>10497</v>
      </c>
    </row>
    <row r="6913" spans="1:5" x14ac:dyDescent="0.25">
      <c r="A6913">
        <v>70000201</v>
      </c>
      <c r="B6913" t="s">
        <v>10498</v>
      </c>
      <c r="C6913" t="s">
        <v>10496</v>
      </c>
      <c r="D6913" t="s">
        <v>10496</v>
      </c>
      <c r="E6913" t="s">
        <v>10498</v>
      </c>
    </row>
    <row r="6914" spans="1:5" x14ac:dyDescent="0.25">
      <c r="A6914">
        <v>70000202</v>
      </c>
      <c r="B6914" t="s">
        <v>10499</v>
      </c>
      <c r="C6914" t="s">
        <v>10496</v>
      </c>
      <c r="D6914" t="s">
        <v>10496</v>
      </c>
      <c r="E6914" t="s">
        <v>10499</v>
      </c>
    </row>
    <row r="6915" spans="1:5" x14ac:dyDescent="0.25">
      <c r="A6915">
        <v>70000203</v>
      </c>
      <c r="B6915" t="s">
        <v>10500</v>
      </c>
      <c r="C6915" t="s">
        <v>10501</v>
      </c>
      <c r="D6915" t="s">
        <v>10501</v>
      </c>
      <c r="E6915" t="s">
        <v>10500</v>
      </c>
    </row>
    <row r="6916" spans="1:5" x14ac:dyDescent="0.25">
      <c r="A6916">
        <v>70000204</v>
      </c>
      <c r="B6916" t="s">
        <v>10502</v>
      </c>
      <c r="C6916" t="s">
        <v>10501</v>
      </c>
      <c r="D6916" t="s">
        <v>10501</v>
      </c>
      <c r="E6916" t="s">
        <v>10502</v>
      </c>
    </row>
    <row r="6917" spans="1:5" x14ac:dyDescent="0.25">
      <c r="A6917">
        <v>70000205</v>
      </c>
      <c r="B6917" t="s">
        <v>10503</v>
      </c>
      <c r="C6917" t="s">
        <v>10501</v>
      </c>
      <c r="D6917" t="s">
        <v>10501</v>
      </c>
      <c r="E6917" t="s">
        <v>10503</v>
      </c>
    </row>
    <row r="6918" spans="1:5" x14ac:dyDescent="0.25">
      <c r="A6918">
        <v>70000206</v>
      </c>
      <c r="B6918" t="s">
        <v>10504</v>
      </c>
      <c r="C6918" t="s">
        <v>10501</v>
      </c>
      <c r="D6918" t="s">
        <v>10501</v>
      </c>
      <c r="E6918" t="s">
        <v>10504</v>
      </c>
    </row>
    <row r="6919" spans="1:5" x14ac:dyDescent="0.25">
      <c r="A6919">
        <v>70000207</v>
      </c>
      <c r="B6919" t="s">
        <v>10505</v>
      </c>
      <c r="C6919" t="s">
        <v>10506</v>
      </c>
      <c r="D6919" t="s">
        <v>10506</v>
      </c>
      <c r="E6919" t="s">
        <v>10505</v>
      </c>
    </row>
    <row r="6920" spans="1:5" x14ac:dyDescent="0.25">
      <c r="A6920">
        <v>70000208</v>
      </c>
      <c r="B6920" t="s">
        <v>10507</v>
      </c>
      <c r="C6920" t="s">
        <v>10508</v>
      </c>
      <c r="D6920" t="s">
        <v>10508</v>
      </c>
      <c r="E6920" t="s">
        <v>10507</v>
      </c>
    </row>
    <row r="6921" spans="1:5" x14ac:dyDescent="0.25">
      <c r="A6921">
        <v>70000209</v>
      </c>
      <c r="B6921" t="s">
        <v>10509</v>
      </c>
      <c r="C6921" t="s">
        <v>10510</v>
      </c>
      <c r="D6921" t="s">
        <v>10510</v>
      </c>
      <c r="E6921" t="s">
        <v>10509</v>
      </c>
    </row>
    <row r="6922" spans="1:5" x14ac:dyDescent="0.25">
      <c r="A6922">
        <v>70000210</v>
      </c>
      <c r="B6922" t="s">
        <v>10511</v>
      </c>
      <c r="C6922" t="s">
        <v>10512</v>
      </c>
      <c r="D6922" t="s">
        <v>10512</v>
      </c>
      <c r="E6922" t="s">
        <v>10511</v>
      </c>
    </row>
    <row r="6923" spans="1:5" x14ac:dyDescent="0.25">
      <c r="A6923">
        <v>70000211</v>
      </c>
      <c r="B6923" t="s">
        <v>10513</v>
      </c>
      <c r="C6923" t="s">
        <v>10514</v>
      </c>
      <c r="D6923" t="s">
        <v>10514</v>
      </c>
      <c r="E6923" t="s">
        <v>10513</v>
      </c>
    </row>
    <row r="6924" spans="1:5" x14ac:dyDescent="0.25">
      <c r="A6924">
        <v>70000212</v>
      </c>
      <c r="B6924" t="s">
        <v>10515</v>
      </c>
      <c r="C6924" t="s">
        <v>10516</v>
      </c>
      <c r="D6924" t="s">
        <v>10516</v>
      </c>
      <c r="E6924" t="s">
        <v>10515</v>
      </c>
    </row>
    <row r="6925" spans="1:5" x14ac:dyDescent="0.25">
      <c r="A6925">
        <v>70000213</v>
      </c>
      <c r="B6925" t="s">
        <v>10517</v>
      </c>
      <c r="C6925" t="s">
        <v>10518</v>
      </c>
      <c r="D6925" t="s">
        <v>10518</v>
      </c>
      <c r="E6925" t="s">
        <v>10517</v>
      </c>
    </row>
    <row r="6926" spans="1:5" x14ac:dyDescent="0.25">
      <c r="A6926">
        <v>70000214</v>
      </c>
      <c r="B6926" t="s">
        <v>10519</v>
      </c>
      <c r="C6926" t="s">
        <v>10520</v>
      </c>
      <c r="D6926" t="s">
        <v>10520</v>
      </c>
      <c r="E6926" t="s">
        <v>10519</v>
      </c>
    </row>
    <row r="6927" spans="1:5" x14ac:dyDescent="0.25">
      <c r="A6927">
        <v>70000216</v>
      </c>
      <c r="B6927" t="s">
        <v>10521</v>
      </c>
      <c r="C6927" t="s">
        <v>10522</v>
      </c>
      <c r="D6927" t="s">
        <v>10522</v>
      </c>
      <c r="E6927" t="s">
        <v>10521</v>
      </c>
    </row>
    <row r="6928" spans="1:5" x14ac:dyDescent="0.25">
      <c r="A6928">
        <v>70000218</v>
      </c>
      <c r="B6928" t="s">
        <v>10523</v>
      </c>
      <c r="C6928" t="s">
        <v>10524</v>
      </c>
      <c r="D6928" t="s">
        <v>10524</v>
      </c>
      <c r="E6928" t="s">
        <v>10523</v>
      </c>
    </row>
    <row r="6929" spans="1:5" x14ac:dyDescent="0.25">
      <c r="A6929">
        <v>70000219</v>
      </c>
      <c r="B6929" t="s">
        <v>10525</v>
      </c>
      <c r="C6929" t="s">
        <v>10526</v>
      </c>
      <c r="D6929" t="s">
        <v>10526</v>
      </c>
      <c r="E6929" t="s">
        <v>10525</v>
      </c>
    </row>
    <row r="6930" spans="1:5" x14ac:dyDescent="0.25">
      <c r="A6930">
        <v>70000220</v>
      </c>
      <c r="B6930" t="s">
        <v>10527</v>
      </c>
      <c r="C6930" t="s">
        <v>10526</v>
      </c>
      <c r="D6930" t="s">
        <v>10526</v>
      </c>
      <c r="E6930" t="s">
        <v>10527</v>
      </c>
    </row>
    <row r="6931" spans="1:5" x14ac:dyDescent="0.25">
      <c r="A6931">
        <v>70000221</v>
      </c>
      <c r="B6931" t="s">
        <v>10528</v>
      </c>
      <c r="C6931" t="s">
        <v>10529</v>
      </c>
      <c r="D6931" t="s">
        <v>10529</v>
      </c>
      <c r="E6931" t="s">
        <v>10528</v>
      </c>
    </row>
    <row r="6932" spans="1:5" x14ac:dyDescent="0.25">
      <c r="A6932">
        <v>70000222</v>
      </c>
      <c r="B6932" t="s">
        <v>10530</v>
      </c>
      <c r="C6932" t="s">
        <v>10496</v>
      </c>
      <c r="D6932" t="s">
        <v>10496</v>
      </c>
      <c r="E6932" t="s">
        <v>10530</v>
      </c>
    </row>
    <row r="6933" spans="1:5" x14ac:dyDescent="0.25">
      <c r="A6933">
        <v>70000223</v>
      </c>
      <c r="B6933" t="s">
        <v>10531</v>
      </c>
      <c r="C6933" t="s">
        <v>10496</v>
      </c>
      <c r="D6933" t="s">
        <v>10496</v>
      </c>
      <c r="E6933" t="s">
        <v>10531</v>
      </c>
    </row>
    <row r="6934" spans="1:5" x14ac:dyDescent="0.25">
      <c r="A6934">
        <v>70000224</v>
      </c>
      <c r="B6934" t="s">
        <v>10532</v>
      </c>
      <c r="C6934" t="s">
        <v>10496</v>
      </c>
      <c r="D6934" t="s">
        <v>10496</v>
      </c>
      <c r="E6934" t="s">
        <v>10532</v>
      </c>
    </row>
    <row r="6935" spans="1:5" x14ac:dyDescent="0.25">
      <c r="A6935">
        <v>70000225</v>
      </c>
      <c r="B6935" t="s">
        <v>10533</v>
      </c>
      <c r="C6935" t="s">
        <v>10496</v>
      </c>
      <c r="D6935" t="s">
        <v>10496</v>
      </c>
      <c r="E6935" t="s">
        <v>10533</v>
      </c>
    </row>
    <row r="6936" spans="1:5" x14ac:dyDescent="0.25">
      <c r="A6936">
        <v>70000226</v>
      </c>
      <c r="B6936" t="s">
        <v>10534</v>
      </c>
      <c r="C6936" t="s">
        <v>10496</v>
      </c>
      <c r="D6936" t="s">
        <v>10496</v>
      </c>
      <c r="E6936" t="s">
        <v>10534</v>
      </c>
    </row>
    <row r="6937" spans="1:5" x14ac:dyDescent="0.25">
      <c r="A6937">
        <v>70000227</v>
      </c>
      <c r="B6937" t="s">
        <v>10535</v>
      </c>
      <c r="C6937" t="s">
        <v>10496</v>
      </c>
      <c r="D6937" t="s">
        <v>10496</v>
      </c>
      <c r="E6937" t="s">
        <v>10535</v>
      </c>
    </row>
    <row r="6938" spans="1:5" x14ac:dyDescent="0.25">
      <c r="A6938">
        <v>70000228</v>
      </c>
      <c r="B6938" t="s">
        <v>10536</v>
      </c>
      <c r="C6938" t="s">
        <v>10496</v>
      </c>
      <c r="D6938" t="s">
        <v>10496</v>
      </c>
      <c r="E6938" t="s">
        <v>10536</v>
      </c>
    </row>
    <row r="6939" spans="1:5" x14ac:dyDescent="0.25">
      <c r="A6939">
        <v>70000229</v>
      </c>
      <c r="B6939" t="s">
        <v>10537</v>
      </c>
      <c r="C6939" t="s">
        <v>10496</v>
      </c>
      <c r="D6939" t="s">
        <v>10496</v>
      </c>
      <c r="E6939" t="s">
        <v>10537</v>
      </c>
    </row>
    <row r="6940" spans="1:5" x14ac:dyDescent="0.25">
      <c r="A6940">
        <v>70000230</v>
      </c>
      <c r="B6940" t="s">
        <v>10495</v>
      </c>
      <c r="C6940" t="s">
        <v>10496</v>
      </c>
      <c r="D6940" t="s">
        <v>10496</v>
      </c>
      <c r="E6940" t="s">
        <v>10495</v>
      </c>
    </row>
    <row r="6941" spans="1:5" x14ac:dyDescent="0.25">
      <c r="A6941">
        <v>70000231</v>
      </c>
      <c r="B6941" t="s">
        <v>10538</v>
      </c>
      <c r="C6941" t="s">
        <v>10496</v>
      </c>
      <c r="D6941" t="s">
        <v>10496</v>
      </c>
      <c r="E6941" t="s">
        <v>10538</v>
      </c>
    </row>
    <row r="6942" spans="1:5" x14ac:dyDescent="0.25">
      <c r="A6942">
        <v>70000232</v>
      </c>
      <c r="B6942" t="s">
        <v>10539</v>
      </c>
      <c r="C6942" t="s">
        <v>10501</v>
      </c>
      <c r="D6942" t="s">
        <v>10501</v>
      </c>
      <c r="E6942" t="s">
        <v>10539</v>
      </c>
    </row>
    <row r="6943" spans="1:5" x14ac:dyDescent="0.25">
      <c r="A6943">
        <v>70000233</v>
      </c>
      <c r="B6943" t="s">
        <v>10540</v>
      </c>
      <c r="C6943" t="s">
        <v>10501</v>
      </c>
      <c r="D6943" t="s">
        <v>10501</v>
      </c>
      <c r="E6943" t="s">
        <v>10540</v>
      </c>
    </row>
    <row r="6944" spans="1:5" x14ac:dyDescent="0.25">
      <c r="A6944">
        <v>70000234</v>
      </c>
      <c r="B6944" t="s">
        <v>10541</v>
      </c>
      <c r="C6944" t="s">
        <v>10501</v>
      </c>
      <c r="D6944" t="s">
        <v>10501</v>
      </c>
      <c r="E6944" t="s">
        <v>10541</v>
      </c>
    </row>
    <row r="6945" spans="1:5" x14ac:dyDescent="0.25">
      <c r="A6945">
        <v>70000235</v>
      </c>
      <c r="B6945" t="s">
        <v>10542</v>
      </c>
      <c r="C6945" t="s">
        <v>10501</v>
      </c>
      <c r="D6945" t="s">
        <v>10501</v>
      </c>
      <c r="E6945" t="s">
        <v>10542</v>
      </c>
    </row>
    <row r="6946" spans="1:5" x14ac:dyDescent="0.25">
      <c r="A6946">
        <v>70000236</v>
      </c>
      <c r="B6946" t="s">
        <v>10543</v>
      </c>
      <c r="C6946" t="s">
        <v>10501</v>
      </c>
      <c r="D6946" t="s">
        <v>10501</v>
      </c>
      <c r="E6946" t="s">
        <v>10543</v>
      </c>
    </row>
    <row r="6947" spans="1:5" x14ac:dyDescent="0.25">
      <c r="A6947">
        <v>70000237</v>
      </c>
      <c r="B6947" t="s">
        <v>10543</v>
      </c>
      <c r="C6947" t="s">
        <v>10501</v>
      </c>
      <c r="D6947" t="s">
        <v>10501</v>
      </c>
      <c r="E6947" t="s">
        <v>10543</v>
      </c>
    </row>
    <row r="6948" spans="1:5" x14ac:dyDescent="0.25">
      <c r="A6948">
        <v>70000238</v>
      </c>
      <c r="B6948" t="s">
        <v>10544</v>
      </c>
      <c r="C6948" t="s">
        <v>10501</v>
      </c>
      <c r="D6948" t="s">
        <v>10501</v>
      </c>
      <c r="E6948" t="s">
        <v>10544</v>
      </c>
    </row>
    <row r="6949" spans="1:5" x14ac:dyDescent="0.25">
      <c r="A6949">
        <v>70000239</v>
      </c>
      <c r="B6949" t="s">
        <v>10545</v>
      </c>
      <c r="C6949" t="s">
        <v>10501</v>
      </c>
      <c r="D6949" t="s">
        <v>10501</v>
      </c>
      <c r="E6949" t="s">
        <v>10545</v>
      </c>
    </row>
    <row r="6950" spans="1:5" x14ac:dyDescent="0.25">
      <c r="A6950">
        <v>70000240</v>
      </c>
      <c r="B6950" t="s">
        <v>10546</v>
      </c>
      <c r="C6950" t="s">
        <v>10501</v>
      </c>
      <c r="D6950" t="s">
        <v>10501</v>
      </c>
      <c r="E6950" t="s">
        <v>10546</v>
      </c>
    </row>
    <row r="6951" spans="1:5" x14ac:dyDescent="0.25">
      <c r="A6951">
        <v>70000241</v>
      </c>
      <c r="B6951" t="s">
        <v>10500</v>
      </c>
      <c r="C6951" t="s">
        <v>10501</v>
      </c>
      <c r="D6951" t="s">
        <v>10501</v>
      </c>
      <c r="E6951" t="s">
        <v>10500</v>
      </c>
    </row>
    <row r="6952" spans="1:5" x14ac:dyDescent="0.25">
      <c r="A6952">
        <v>70000243</v>
      </c>
      <c r="B6952" t="s">
        <v>10547</v>
      </c>
      <c r="C6952" t="s">
        <v>10548</v>
      </c>
      <c r="D6952" t="s">
        <v>10548</v>
      </c>
      <c r="E6952" t="s">
        <v>10547</v>
      </c>
    </row>
    <row r="6953" spans="1:5" x14ac:dyDescent="0.25">
      <c r="A6953">
        <v>70000244</v>
      </c>
      <c r="B6953" t="s">
        <v>10549</v>
      </c>
      <c r="C6953" t="s">
        <v>10550</v>
      </c>
      <c r="D6953" t="s">
        <v>10550</v>
      </c>
      <c r="E6953" t="s">
        <v>10549</v>
      </c>
    </row>
    <row r="6954" spans="1:5" x14ac:dyDescent="0.25">
      <c r="A6954">
        <v>70000245</v>
      </c>
      <c r="B6954" t="s">
        <v>10551</v>
      </c>
      <c r="C6954" t="s">
        <v>10552</v>
      </c>
      <c r="D6954" t="s">
        <v>10552</v>
      </c>
      <c r="E6954" t="s">
        <v>10551</v>
      </c>
    </row>
    <row r="6955" spans="1:5" x14ac:dyDescent="0.25">
      <c r="A6955">
        <v>70000246</v>
      </c>
      <c r="B6955" t="s">
        <v>10553</v>
      </c>
      <c r="C6955" t="s">
        <v>10554</v>
      </c>
      <c r="D6955" t="s">
        <v>10554</v>
      </c>
      <c r="E6955" t="s">
        <v>10553</v>
      </c>
    </row>
    <row r="6956" spans="1:5" x14ac:dyDescent="0.25">
      <c r="A6956">
        <v>70000247</v>
      </c>
      <c r="B6956" t="s">
        <v>10555</v>
      </c>
      <c r="C6956" t="s">
        <v>10556</v>
      </c>
      <c r="D6956" t="s">
        <v>10556</v>
      </c>
      <c r="E6956" t="s">
        <v>10555</v>
      </c>
    </row>
    <row r="6957" spans="1:5" x14ac:dyDescent="0.25">
      <c r="A6957">
        <v>70000248</v>
      </c>
      <c r="B6957" t="s">
        <v>10557</v>
      </c>
      <c r="C6957" t="s">
        <v>10558</v>
      </c>
      <c r="D6957" t="s">
        <v>10558</v>
      </c>
      <c r="E6957" t="s">
        <v>10557</v>
      </c>
    </row>
    <row r="6958" spans="1:5" x14ac:dyDescent="0.25">
      <c r="A6958">
        <v>70000249</v>
      </c>
      <c r="B6958" t="s">
        <v>10559</v>
      </c>
      <c r="C6958" t="s">
        <v>10560</v>
      </c>
      <c r="D6958" t="s">
        <v>10560</v>
      </c>
      <c r="E6958" t="s">
        <v>10559</v>
      </c>
    </row>
    <row r="6959" spans="1:5" x14ac:dyDescent="0.25">
      <c r="A6959">
        <v>70000250</v>
      </c>
      <c r="B6959" t="s">
        <v>10561</v>
      </c>
      <c r="C6959" t="s">
        <v>10562</v>
      </c>
      <c r="D6959" t="s">
        <v>10562</v>
      </c>
      <c r="E6959" t="s">
        <v>10561</v>
      </c>
    </row>
    <row r="6960" spans="1:5" x14ac:dyDescent="0.25">
      <c r="A6960">
        <v>70000251</v>
      </c>
      <c r="B6960" t="s">
        <v>10563</v>
      </c>
      <c r="C6960" t="s">
        <v>10564</v>
      </c>
      <c r="D6960" t="s">
        <v>10564</v>
      </c>
      <c r="E6960" t="s">
        <v>10563</v>
      </c>
    </row>
    <row r="6961" spans="1:5" x14ac:dyDescent="0.25">
      <c r="A6961">
        <v>70000252</v>
      </c>
      <c r="B6961" t="s">
        <v>10565</v>
      </c>
      <c r="C6961" t="s">
        <v>10564</v>
      </c>
      <c r="D6961" t="s">
        <v>10564</v>
      </c>
      <c r="E6961" t="s">
        <v>10565</v>
      </c>
    </row>
    <row r="6962" spans="1:5" x14ac:dyDescent="0.25">
      <c r="A6962">
        <v>70000253</v>
      </c>
      <c r="B6962" t="s">
        <v>10566</v>
      </c>
      <c r="C6962" t="s">
        <v>10567</v>
      </c>
      <c r="D6962" t="s">
        <v>10567</v>
      </c>
      <c r="E6962" t="s">
        <v>10566</v>
      </c>
    </row>
    <row r="6963" spans="1:5" x14ac:dyDescent="0.25">
      <c r="A6963">
        <v>70000254</v>
      </c>
      <c r="B6963" t="s">
        <v>10568</v>
      </c>
      <c r="C6963" t="s">
        <v>10569</v>
      </c>
      <c r="D6963" t="s">
        <v>10569</v>
      </c>
      <c r="E6963" t="s">
        <v>10568</v>
      </c>
    </row>
    <row r="6964" spans="1:5" x14ac:dyDescent="0.25">
      <c r="A6964">
        <v>70000255</v>
      </c>
      <c r="B6964" t="s">
        <v>10570</v>
      </c>
      <c r="C6964" t="s">
        <v>10571</v>
      </c>
      <c r="D6964" t="s">
        <v>10571</v>
      </c>
      <c r="E6964" t="s">
        <v>10570</v>
      </c>
    </row>
    <row r="6965" spans="1:5" x14ac:dyDescent="0.25">
      <c r="A6965">
        <v>70000270</v>
      </c>
      <c r="B6965" t="s">
        <v>10572</v>
      </c>
      <c r="C6965" t="s">
        <v>10573</v>
      </c>
      <c r="D6965" t="s">
        <v>10573</v>
      </c>
      <c r="E6965" t="s">
        <v>10572</v>
      </c>
    </row>
    <row r="6966" spans="1:5" x14ac:dyDescent="0.25">
      <c r="A6966">
        <v>70000271</v>
      </c>
      <c r="B6966" t="s">
        <v>10574</v>
      </c>
      <c r="C6966" t="s">
        <v>10573</v>
      </c>
      <c r="D6966" t="s">
        <v>10573</v>
      </c>
      <c r="E6966" t="s">
        <v>10574</v>
      </c>
    </row>
    <row r="6967" spans="1:5" x14ac:dyDescent="0.25">
      <c r="A6967">
        <v>70000272</v>
      </c>
      <c r="B6967" t="s">
        <v>10575</v>
      </c>
      <c r="C6967" t="s">
        <v>10576</v>
      </c>
      <c r="D6967" t="s">
        <v>10576</v>
      </c>
      <c r="E6967" t="s">
        <v>10575</v>
      </c>
    </row>
    <row r="6968" spans="1:5" x14ac:dyDescent="0.25">
      <c r="A6968">
        <v>70000273</v>
      </c>
      <c r="B6968" t="s">
        <v>10577</v>
      </c>
      <c r="C6968" t="s">
        <v>10578</v>
      </c>
      <c r="D6968" t="s">
        <v>10578</v>
      </c>
      <c r="E6968" t="s">
        <v>10577</v>
      </c>
    </row>
    <row r="6969" spans="1:5" x14ac:dyDescent="0.25">
      <c r="A6969">
        <v>70000274</v>
      </c>
      <c r="B6969" t="s">
        <v>10579</v>
      </c>
      <c r="C6969" t="s">
        <v>10578</v>
      </c>
      <c r="D6969" t="s">
        <v>10578</v>
      </c>
      <c r="E6969" t="s">
        <v>10579</v>
      </c>
    </row>
    <row r="6970" spans="1:5" x14ac:dyDescent="0.25">
      <c r="A6970">
        <v>70000275</v>
      </c>
      <c r="B6970" t="s">
        <v>10580</v>
      </c>
      <c r="C6970" t="s">
        <v>10581</v>
      </c>
      <c r="D6970" t="s">
        <v>10581</v>
      </c>
      <c r="E6970" t="s">
        <v>10580</v>
      </c>
    </row>
    <row r="6971" spans="1:5" x14ac:dyDescent="0.25">
      <c r="A6971">
        <v>70000276</v>
      </c>
      <c r="B6971" t="s">
        <v>10582</v>
      </c>
      <c r="C6971" t="s">
        <v>10583</v>
      </c>
      <c r="D6971" t="s">
        <v>10583</v>
      </c>
      <c r="E6971" t="s">
        <v>10582</v>
      </c>
    </row>
    <row r="6972" spans="1:5" x14ac:dyDescent="0.25">
      <c r="A6972">
        <v>70000277</v>
      </c>
      <c r="B6972" t="s">
        <v>10584</v>
      </c>
      <c r="C6972" t="s">
        <v>10583</v>
      </c>
      <c r="D6972" t="s">
        <v>10583</v>
      </c>
      <c r="E6972" t="s">
        <v>10584</v>
      </c>
    </row>
    <row r="6973" spans="1:5" x14ac:dyDescent="0.25">
      <c r="A6973">
        <v>70000278</v>
      </c>
      <c r="B6973" t="s">
        <v>10585</v>
      </c>
      <c r="C6973" t="s">
        <v>10583</v>
      </c>
      <c r="D6973" t="s">
        <v>10583</v>
      </c>
      <c r="E6973" t="s">
        <v>10585</v>
      </c>
    </row>
    <row r="6974" spans="1:5" x14ac:dyDescent="0.25">
      <c r="A6974">
        <v>70000279</v>
      </c>
      <c r="B6974" t="s">
        <v>10586</v>
      </c>
      <c r="C6974" t="s">
        <v>10356</v>
      </c>
      <c r="D6974" t="s">
        <v>10356</v>
      </c>
      <c r="E6974" t="s">
        <v>10586</v>
      </c>
    </row>
    <row r="6975" spans="1:5" x14ac:dyDescent="0.25">
      <c r="A6975">
        <v>70000280</v>
      </c>
      <c r="B6975" t="s">
        <v>10587</v>
      </c>
      <c r="C6975" t="s">
        <v>10588</v>
      </c>
      <c r="D6975" t="s">
        <v>10588</v>
      </c>
      <c r="E6975" t="s">
        <v>10587</v>
      </c>
    </row>
    <row r="6976" spans="1:5" x14ac:dyDescent="0.25">
      <c r="A6976">
        <v>70000281</v>
      </c>
      <c r="B6976" t="s">
        <v>10589</v>
      </c>
      <c r="C6976" t="s">
        <v>10356</v>
      </c>
      <c r="D6976" t="s">
        <v>10356</v>
      </c>
      <c r="E6976" t="s">
        <v>10589</v>
      </c>
    </row>
    <row r="6977" spans="1:5" x14ac:dyDescent="0.25">
      <c r="A6977">
        <v>70000282</v>
      </c>
      <c r="B6977" t="s">
        <v>10590</v>
      </c>
      <c r="C6977" t="s">
        <v>10356</v>
      </c>
      <c r="D6977" t="s">
        <v>10356</v>
      </c>
      <c r="E6977" t="s">
        <v>10590</v>
      </c>
    </row>
    <row r="6978" spans="1:5" x14ac:dyDescent="0.25">
      <c r="A6978">
        <v>70000283</v>
      </c>
      <c r="B6978" t="s">
        <v>10591</v>
      </c>
      <c r="C6978" t="s">
        <v>10356</v>
      </c>
      <c r="D6978" t="s">
        <v>10356</v>
      </c>
      <c r="E6978" t="s">
        <v>10591</v>
      </c>
    </row>
    <row r="6979" spans="1:5" x14ac:dyDescent="0.25">
      <c r="A6979">
        <v>70000285</v>
      </c>
      <c r="B6979" t="s">
        <v>10592</v>
      </c>
      <c r="C6979" t="s">
        <v>10593</v>
      </c>
      <c r="D6979" t="s">
        <v>10593</v>
      </c>
      <c r="E6979" t="s">
        <v>10592</v>
      </c>
    </row>
    <row r="6980" spans="1:5" x14ac:dyDescent="0.25">
      <c r="A6980">
        <v>70000286</v>
      </c>
      <c r="B6980" t="s">
        <v>10594</v>
      </c>
      <c r="C6980" t="s">
        <v>10595</v>
      </c>
      <c r="D6980" t="s">
        <v>10595</v>
      </c>
      <c r="E6980" t="s">
        <v>10594</v>
      </c>
    </row>
    <row r="6981" spans="1:5" x14ac:dyDescent="0.25">
      <c r="A6981">
        <v>70000288</v>
      </c>
      <c r="B6981" t="s">
        <v>10596</v>
      </c>
      <c r="C6981" t="s">
        <v>10595</v>
      </c>
      <c r="D6981" t="s">
        <v>10595</v>
      </c>
      <c r="E6981" t="s">
        <v>10596</v>
      </c>
    </row>
    <row r="6982" spans="1:5" x14ac:dyDescent="0.25">
      <c r="A6982">
        <v>70000289</v>
      </c>
      <c r="B6982" t="s">
        <v>10597</v>
      </c>
      <c r="C6982" t="s">
        <v>10598</v>
      </c>
      <c r="D6982" t="s">
        <v>10598</v>
      </c>
      <c r="E6982" t="s">
        <v>10597</v>
      </c>
    </row>
    <row r="6983" spans="1:5" x14ac:dyDescent="0.25">
      <c r="A6983">
        <v>70000290</v>
      </c>
      <c r="B6983" t="s">
        <v>10599</v>
      </c>
      <c r="C6983" t="s">
        <v>10598</v>
      </c>
      <c r="D6983" t="s">
        <v>10598</v>
      </c>
      <c r="E6983" t="s">
        <v>10599</v>
      </c>
    </row>
    <row r="6984" spans="1:5" x14ac:dyDescent="0.25">
      <c r="A6984">
        <v>70000291</v>
      </c>
      <c r="B6984" t="s">
        <v>10600</v>
      </c>
      <c r="C6984" t="s">
        <v>10598</v>
      </c>
      <c r="D6984" t="s">
        <v>10598</v>
      </c>
      <c r="E6984" t="s">
        <v>10600</v>
      </c>
    </row>
    <row r="6985" spans="1:5" x14ac:dyDescent="0.25">
      <c r="A6985">
        <v>70000292</v>
      </c>
      <c r="B6985" t="s">
        <v>10601</v>
      </c>
      <c r="C6985" t="s">
        <v>10602</v>
      </c>
      <c r="D6985" t="s">
        <v>10602</v>
      </c>
      <c r="E6985" t="s">
        <v>10601</v>
      </c>
    </row>
    <row r="6986" spans="1:5" x14ac:dyDescent="0.25">
      <c r="A6986">
        <v>70000293</v>
      </c>
      <c r="B6986" t="s">
        <v>10603</v>
      </c>
      <c r="C6986" t="s">
        <v>10602</v>
      </c>
      <c r="D6986" t="s">
        <v>10602</v>
      </c>
      <c r="E6986" t="s">
        <v>10603</v>
      </c>
    </row>
    <row r="6987" spans="1:5" x14ac:dyDescent="0.25">
      <c r="A6987">
        <v>70000294</v>
      </c>
      <c r="B6987" t="s">
        <v>10604</v>
      </c>
      <c r="C6987" t="s">
        <v>10602</v>
      </c>
      <c r="D6987" t="s">
        <v>10602</v>
      </c>
      <c r="E6987" t="s">
        <v>10604</v>
      </c>
    </row>
    <row r="6988" spans="1:5" x14ac:dyDescent="0.25">
      <c r="A6988">
        <v>70000295</v>
      </c>
      <c r="B6988" t="s">
        <v>10605</v>
      </c>
      <c r="C6988" t="s">
        <v>10606</v>
      </c>
      <c r="D6988" t="s">
        <v>10606</v>
      </c>
      <c r="E6988" t="s">
        <v>10605</v>
      </c>
    </row>
    <row r="6989" spans="1:5" x14ac:dyDescent="0.25">
      <c r="A6989">
        <v>70000296</v>
      </c>
      <c r="B6989" t="s">
        <v>10607</v>
      </c>
      <c r="C6989" t="s">
        <v>10606</v>
      </c>
      <c r="D6989" t="s">
        <v>10606</v>
      </c>
      <c r="E6989" t="s">
        <v>10607</v>
      </c>
    </row>
    <row r="6990" spans="1:5" x14ac:dyDescent="0.25">
      <c r="A6990">
        <v>70000297</v>
      </c>
      <c r="B6990" t="s">
        <v>10608</v>
      </c>
      <c r="C6990" t="s">
        <v>10606</v>
      </c>
      <c r="D6990" t="s">
        <v>10606</v>
      </c>
      <c r="E6990" t="s">
        <v>10608</v>
      </c>
    </row>
    <row r="6991" spans="1:5" x14ac:dyDescent="0.25">
      <c r="A6991">
        <v>70000298</v>
      </c>
      <c r="B6991" t="s">
        <v>10609</v>
      </c>
      <c r="C6991" t="s">
        <v>10606</v>
      </c>
      <c r="D6991" t="s">
        <v>10606</v>
      </c>
      <c r="E6991" t="s">
        <v>10609</v>
      </c>
    </row>
    <row r="6992" spans="1:5" x14ac:dyDescent="0.25">
      <c r="A6992">
        <v>70000299</v>
      </c>
      <c r="B6992" t="s">
        <v>10610</v>
      </c>
      <c r="C6992" t="s">
        <v>10606</v>
      </c>
      <c r="D6992" t="s">
        <v>10606</v>
      </c>
      <c r="E6992" t="s">
        <v>10610</v>
      </c>
    </row>
    <row r="6993" spans="1:5" x14ac:dyDescent="0.25">
      <c r="A6993">
        <v>70000300</v>
      </c>
      <c r="B6993" t="s">
        <v>10611</v>
      </c>
      <c r="C6993" t="s">
        <v>10612</v>
      </c>
      <c r="D6993" t="s">
        <v>10612</v>
      </c>
      <c r="E6993" t="s">
        <v>10611</v>
      </c>
    </row>
    <row r="6994" spans="1:5" x14ac:dyDescent="0.25">
      <c r="A6994">
        <v>70000301</v>
      </c>
      <c r="B6994" t="s">
        <v>10613</v>
      </c>
      <c r="C6994" t="s">
        <v>10612</v>
      </c>
      <c r="D6994" t="s">
        <v>10612</v>
      </c>
      <c r="E6994" t="s">
        <v>10613</v>
      </c>
    </row>
    <row r="6995" spans="1:5" x14ac:dyDescent="0.25">
      <c r="A6995">
        <v>70000302</v>
      </c>
      <c r="B6995" t="s">
        <v>10614</v>
      </c>
      <c r="C6995" t="s">
        <v>10612</v>
      </c>
      <c r="D6995" t="s">
        <v>10612</v>
      </c>
      <c r="E6995" t="s">
        <v>10614</v>
      </c>
    </row>
    <row r="6996" spans="1:5" x14ac:dyDescent="0.25">
      <c r="A6996">
        <v>70000303</v>
      </c>
      <c r="B6996" t="s">
        <v>10615</v>
      </c>
      <c r="C6996" t="s">
        <v>10616</v>
      </c>
      <c r="D6996" t="s">
        <v>10616</v>
      </c>
      <c r="E6996" t="s">
        <v>10615</v>
      </c>
    </row>
    <row r="6997" spans="1:5" x14ac:dyDescent="0.25">
      <c r="A6997">
        <v>70000304</v>
      </c>
      <c r="B6997" t="s">
        <v>10452</v>
      </c>
      <c r="C6997" t="s">
        <v>10617</v>
      </c>
      <c r="D6997" t="s">
        <v>10617</v>
      </c>
      <c r="E6997" t="s">
        <v>10452</v>
      </c>
    </row>
    <row r="6998" spans="1:5" x14ac:dyDescent="0.25">
      <c r="A6998">
        <v>70000305</v>
      </c>
      <c r="B6998" t="s">
        <v>10454</v>
      </c>
      <c r="C6998" t="s">
        <v>10618</v>
      </c>
      <c r="D6998" t="s">
        <v>10618</v>
      </c>
      <c r="E6998" t="s">
        <v>10454</v>
      </c>
    </row>
    <row r="6999" spans="1:5" x14ac:dyDescent="0.25">
      <c r="A6999">
        <v>70000306</v>
      </c>
      <c r="B6999" t="s">
        <v>10458</v>
      </c>
      <c r="C6999" t="s">
        <v>10619</v>
      </c>
      <c r="D6999" t="s">
        <v>10619</v>
      </c>
      <c r="E6999" t="s">
        <v>10458</v>
      </c>
    </row>
    <row r="7000" spans="1:5" x14ac:dyDescent="0.25">
      <c r="A7000">
        <v>70000307</v>
      </c>
      <c r="B7000" t="s">
        <v>10620</v>
      </c>
      <c r="C7000" t="s">
        <v>10621</v>
      </c>
      <c r="D7000" t="s">
        <v>10621</v>
      </c>
      <c r="E7000" t="s">
        <v>10620</v>
      </c>
    </row>
    <row r="7001" spans="1:5" x14ac:dyDescent="0.25">
      <c r="A7001">
        <v>70000308</v>
      </c>
      <c r="B7001" t="s">
        <v>10462</v>
      </c>
      <c r="C7001" t="s">
        <v>10622</v>
      </c>
      <c r="D7001" t="s">
        <v>10622</v>
      </c>
      <c r="E7001" t="s">
        <v>10462</v>
      </c>
    </row>
    <row r="7002" spans="1:5" x14ac:dyDescent="0.25">
      <c r="A7002">
        <v>70000309</v>
      </c>
      <c r="B7002" t="s">
        <v>10623</v>
      </c>
      <c r="C7002" t="s">
        <v>10624</v>
      </c>
      <c r="D7002" t="s">
        <v>10624</v>
      </c>
      <c r="E7002" t="s">
        <v>10623</v>
      </c>
    </row>
    <row r="7003" spans="1:5" x14ac:dyDescent="0.25">
      <c r="A7003">
        <v>70000310</v>
      </c>
      <c r="B7003" t="s">
        <v>10625</v>
      </c>
      <c r="C7003" t="s">
        <v>10626</v>
      </c>
      <c r="D7003" t="s">
        <v>10626</v>
      </c>
      <c r="E7003" t="s">
        <v>10625</v>
      </c>
    </row>
    <row r="7004" spans="1:5" x14ac:dyDescent="0.25">
      <c r="A7004">
        <v>70000311</v>
      </c>
      <c r="B7004" t="s">
        <v>10627</v>
      </c>
      <c r="C7004" t="s">
        <v>10628</v>
      </c>
      <c r="D7004" t="s">
        <v>10628</v>
      </c>
      <c r="E7004" t="s">
        <v>10627</v>
      </c>
    </row>
    <row r="7005" spans="1:5" x14ac:dyDescent="0.25">
      <c r="A7005">
        <v>70000312</v>
      </c>
      <c r="B7005" t="s">
        <v>10629</v>
      </c>
      <c r="C7005" t="s">
        <v>10630</v>
      </c>
      <c r="D7005" t="s">
        <v>10630</v>
      </c>
      <c r="E7005" t="s">
        <v>10629</v>
      </c>
    </row>
    <row r="7006" spans="1:5" x14ac:dyDescent="0.25">
      <c r="A7006">
        <v>70000313</v>
      </c>
      <c r="B7006" t="s">
        <v>10631</v>
      </c>
      <c r="C7006" t="s">
        <v>10628</v>
      </c>
      <c r="D7006" t="s">
        <v>10628</v>
      </c>
      <c r="E7006" t="s">
        <v>10631</v>
      </c>
    </row>
    <row r="7007" spans="1:5" x14ac:dyDescent="0.25">
      <c r="A7007">
        <v>70000314</v>
      </c>
      <c r="B7007" t="s">
        <v>10632</v>
      </c>
      <c r="C7007" t="s">
        <v>10633</v>
      </c>
      <c r="D7007" t="s">
        <v>10633</v>
      </c>
      <c r="E7007" t="s">
        <v>10632</v>
      </c>
    </row>
    <row r="7008" spans="1:5" x14ac:dyDescent="0.25">
      <c r="A7008">
        <v>70000315</v>
      </c>
      <c r="B7008" t="s">
        <v>10634</v>
      </c>
      <c r="C7008" t="s">
        <v>10628</v>
      </c>
      <c r="D7008" t="s">
        <v>10628</v>
      </c>
      <c r="E7008" t="s">
        <v>10634</v>
      </c>
    </row>
    <row r="7009" spans="1:5" x14ac:dyDescent="0.25">
      <c r="A7009">
        <v>70000316</v>
      </c>
      <c r="B7009" t="s">
        <v>10635</v>
      </c>
      <c r="C7009" t="s">
        <v>10630</v>
      </c>
      <c r="D7009" t="s">
        <v>10630</v>
      </c>
      <c r="E7009" t="s">
        <v>10635</v>
      </c>
    </row>
    <row r="7010" spans="1:5" x14ac:dyDescent="0.25">
      <c r="A7010">
        <v>70000317</v>
      </c>
      <c r="B7010" t="s">
        <v>10636</v>
      </c>
      <c r="C7010" t="s">
        <v>10637</v>
      </c>
      <c r="D7010" t="s">
        <v>10637</v>
      </c>
      <c r="E7010" t="s">
        <v>10636</v>
      </c>
    </row>
    <row r="7011" spans="1:5" x14ac:dyDescent="0.25">
      <c r="A7011">
        <v>70000318</v>
      </c>
      <c r="B7011" t="s">
        <v>10638</v>
      </c>
      <c r="C7011" t="s">
        <v>10639</v>
      </c>
      <c r="D7011" t="s">
        <v>10639</v>
      </c>
      <c r="E7011" t="s">
        <v>10638</v>
      </c>
    </row>
    <row r="7012" spans="1:5" x14ac:dyDescent="0.25">
      <c r="A7012">
        <v>70000319</v>
      </c>
      <c r="B7012" t="s">
        <v>10640</v>
      </c>
      <c r="C7012" t="s">
        <v>10641</v>
      </c>
      <c r="D7012" t="s">
        <v>10641</v>
      </c>
      <c r="E7012" t="s">
        <v>10640</v>
      </c>
    </row>
    <row r="7013" spans="1:5" x14ac:dyDescent="0.25">
      <c r="A7013">
        <v>70000320</v>
      </c>
      <c r="B7013" t="s">
        <v>10359</v>
      </c>
      <c r="C7013" t="s">
        <v>10642</v>
      </c>
      <c r="D7013" t="s">
        <v>10642</v>
      </c>
      <c r="E7013" t="s">
        <v>10359</v>
      </c>
    </row>
    <row r="7014" spans="1:5" x14ac:dyDescent="0.25">
      <c r="A7014">
        <v>70000321</v>
      </c>
      <c r="B7014" t="s">
        <v>10357</v>
      </c>
      <c r="C7014" t="s">
        <v>10642</v>
      </c>
      <c r="D7014" t="s">
        <v>10642</v>
      </c>
      <c r="E7014" t="s">
        <v>10357</v>
      </c>
    </row>
    <row r="7015" spans="1:5" x14ac:dyDescent="0.25">
      <c r="A7015">
        <v>70000322</v>
      </c>
      <c r="B7015" t="s">
        <v>10604</v>
      </c>
      <c r="C7015" t="s">
        <v>10602</v>
      </c>
      <c r="D7015" t="s">
        <v>10602</v>
      </c>
      <c r="E7015" t="s">
        <v>10604</v>
      </c>
    </row>
    <row r="7016" spans="1:5" x14ac:dyDescent="0.25">
      <c r="A7016">
        <v>70000323</v>
      </c>
      <c r="B7016" t="s">
        <v>10603</v>
      </c>
      <c r="C7016" t="s">
        <v>10602</v>
      </c>
      <c r="D7016" t="s">
        <v>10602</v>
      </c>
      <c r="E7016" t="s">
        <v>10603</v>
      </c>
    </row>
    <row r="7017" spans="1:5" x14ac:dyDescent="0.25">
      <c r="A7017">
        <v>70000324</v>
      </c>
      <c r="B7017" t="s">
        <v>10643</v>
      </c>
      <c r="C7017" t="s">
        <v>10602</v>
      </c>
      <c r="D7017" t="s">
        <v>10602</v>
      </c>
      <c r="E7017" t="s">
        <v>10643</v>
      </c>
    </row>
    <row r="7018" spans="1:5" x14ac:dyDescent="0.25">
      <c r="A7018">
        <v>70000325</v>
      </c>
      <c r="B7018" t="s">
        <v>10644</v>
      </c>
      <c r="C7018" t="s">
        <v>10522</v>
      </c>
      <c r="D7018" t="s">
        <v>10522</v>
      </c>
      <c r="E7018" t="s">
        <v>10644</v>
      </c>
    </row>
    <row r="7019" spans="1:5" x14ac:dyDescent="0.25">
      <c r="A7019">
        <v>70000326</v>
      </c>
      <c r="B7019" t="s">
        <v>10645</v>
      </c>
      <c r="C7019" t="s">
        <v>10522</v>
      </c>
      <c r="D7019" t="s">
        <v>10522</v>
      </c>
      <c r="E7019" t="s">
        <v>10645</v>
      </c>
    </row>
    <row r="7020" spans="1:5" x14ac:dyDescent="0.25">
      <c r="A7020">
        <v>70000327</v>
      </c>
      <c r="B7020" t="s">
        <v>10646</v>
      </c>
      <c r="C7020" t="s">
        <v>10522</v>
      </c>
      <c r="D7020" t="s">
        <v>10522</v>
      </c>
      <c r="E7020" t="s">
        <v>10646</v>
      </c>
    </row>
    <row r="7021" spans="1:5" x14ac:dyDescent="0.25">
      <c r="A7021">
        <v>70000328</v>
      </c>
      <c r="B7021" t="s">
        <v>10561</v>
      </c>
      <c r="C7021" t="s">
        <v>10562</v>
      </c>
      <c r="D7021" t="s">
        <v>10562</v>
      </c>
      <c r="E7021" t="s">
        <v>10561</v>
      </c>
    </row>
    <row r="7022" spans="1:5" x14ac:dyDescent="0.25">
      <c r="A7022">
        <v>70000329</v>
      </c>
      <c r="B7022" t="s">
        <v>10557</v>
      </c>
      <c r="C7022" t="s">
        <v>10558</v>
      </c>
      <c r="D7022" t="s">
        <v>10558</v>
      </c>
      <c r="E7022" t="s">
        <v>10557</v>
      </c>
    </row>
    <row r="7023" spans="1:5" x14ac:dyDescent="0.25">
      <c r="A7023">
        <v>70000330</v>
      </c>
      <c r="B7023" t="s">
        <v>10559</v>
      </c>
      <c r="C7023" t="s">
        <v>10560</v>
      </c>
      <c r="D7023" t="s">
        <v>10560</v>
      </c>
      <c r="E7023" t="s">
        <v>10559</v>
      </c>
    </row>
    <row r="7024" spans="1:5" x14ac:dyDescent="0.25">
      <c r="A7024">
        <v>70000331</v>
      </c>
      <c r="B7024" t="s">
        <v>10647</v>
      </c>
      <c r="C7024" t="s">
        <v>10648</v>
      </c>
      <c r="D7024" t="s">
        <v>10648</v>
      </c>
      <c r="E7024" t="s">
        <v>10647</v>
      </c>
    </row>
    <row r="7025" spans="1:5" x14ac:dyDescent="0.25">
      <c r="A7025">
        <v>70000332</v>
      </c>
      <c r="B7025" t="s">
        <v>10649</v>
      </c>
      <c r="C7025" t="s">
        <v>10650</v>
      </c>
      <c r="D7025" t="s">
        <v>10650</v>
      </c>
      <c r="E7025" t="s">
        <v>10649</v>
      </c>
    </row>
    <row r="7026" spans="1:5" x14ac:dyDescent="0.25">
      <c r="A7026">
        <v>70000333</v>
      </c>
      <c r="B7026" t="s">
        <v>10651</v>
      </c>
      <c r="C7026" t="s">
        <v>10652</v>
      </c>
      <c r="D7026" t="s">
        <v>10652</v>
      </c>
      <c r="E7026" t="s">
        <v>10651</v>
      </c>
    </row>
    <row r="7027" spans="1:5" x14ac:dyDescent="0.25">
      <c r="A7027">
        <v>70000334</v>
      </c>
      <c r="B7027" t="s">
        <v>10653</v>
      </c>
      <c r="C7027" t="s">
        <v>10442</v>
      </c>
      <c r="D7027" t="s">
        <v>10442</v>
      </c>
      <c r="E7027" t="s">
        <v>10653</v>
      </c>
    </row>
    <row r="7028" spans="1:5" x14ac:dyDescent="0.25">
      <c r="A7028">
        <v>70000335</v>
      </c>
      <c r="B7028" t="s">
        <v>10654</v>
      </c>
      <c r="C7028" t="s">
        <v>10655</v>
      </c>
      <c r="D7028" t="s">
        <v>10655</v>
      </c>
      <c r="E7028" t="s">
        <v>10654</v>
      </c>
    </row>
    <row r="7029" spans="1:5" x14ac:dyDescent="0.25">
      <c r="A7029">
        <v>70000336</v>
      </c>
      <c r="B7029" t="s">
        <v>10656</v>
      </c>
      <c r="C7029" t="s">
        <v>10657</v>
      </c>
      <c r="D7029" t="s">
        <v>10657</v>
      </c>
      <c r="E7029" t="s">
        <v>10656</v>
      </c>
    </row>
    <row r="7030" spans="1:5" x14ac:dyDescent="0.25">
      <c r="A7030">
        <v>70000337</v>
      </c>
      <c r="B7030" t="s">
        <v>10658</v>
      </c>
      <c r="C7030" t="s">
        <v>10659</v>
      </c>
      <c r="D7030" t="s">
        <v>10659</v>
      </c>
      <c r="E7030" t="s">
        <v>10658</v>
      </c>
    </row>
    <row r="7031" spans="1:5" x14ac:dyDescent="0.25">
      <c r="A7031">
        <v>70000338</v>
      </c>
      <c r="B7031" t="s">
        <v>10660</v>
      </c>
      <c r="C7031" t="s">
        <v>10661</v>
      </c>
      <c r="D7031" t="s">
        <v>10661</v>
      </c>
      <c r="E7031" t="s">
        <v>10660</v>
      </c>
    </row>
    <row r="7032" spans="1:5" x14ac:dyDescent="0.25">
      <c r="A7032">
        <v>70000339</v>
      </c>
      <c r="B7032" t="s">
        <v>10662</v>
      </c>
      <c r="C7032" t="s">
        <v>10663</v>
      </c>
      <c r="D7032" t="s">
        <v>10663</v>
      </c>
      <c r="E7032" t="s">
        <v>10662</v>
      </c>
    </row>
    <row r="7033" spans="1:5" x14ac:dyDescent="0.25">
      <c r="A7033">
        <v>70000343</v>
      </c>
      <c r="B7033" t="s">
        <v>10458</v>
      </c>
      <c r="C7033" t="s">
        <v>10459</v>
      </c>
      <c r="D7033" t="s">
        <v>10459</v>
      </c>
      <c r="E7033" t="s">
        <v>10458</v>
      </c>
    </row>
    <row r="7034" spans="1:5" x14ac:dyDescent="0.25">
      <c r="A7034">
        <v>70000344</v>
      </c>
      <c r="B7034" t="s">
        <v>10664</v>
      </c>
      <c r="C7034" t="s">
        <v>10665</v>
      </c>
      <c r="D7034" t="s">
        <v>10665</v>
      </c>
      <c r="E7034" t="s">
        <v>10664</v>
      </c>
    </row>
    <row r="7035" spans="1:5" x14ac:dyDescent="0.25">
      <c r="A7035">
        <v>70000345</v>
      </c>
      <c r="B7035" t="s">
        <v>10666</v>
      </c>
      <c r="C7035" t="s">
        <v>10667</v>
      </c>
      <c r="D7035" t="s">
        <v>10667</v>
      </c>
      <c r="E7035" t="s">
        <v>10666</v>
      </c>
    </row>
    <row r="7036" spans="1:5" x14ac:dyDescent="0.25">
      <c r="A7036">
        <v>70000346</v>
      </c>
      <c r="B7036" t="s">
        <v>10434</v>
      </c>
      <c r="C7036" t="s">
        <v>10435</v>
      </c>
      <c r="D7036" t="s">
        <v>10435</v>
      </c>
      <c r="E7036" t="s">
        <v>10434</v>
      </c>
    </row>
    <row r="7037" spans="1:5" x14ac:dyDescent="0.25">
      <c r="A7037">
        <v>70000347</v>
      </c>
      <c r="B7037" t="s">
        <v>10668</v>
      </c>
      <c r="C7037" t="s">
        <v>10606</v>
      </c>
      <c r="D7037" t="s">
        <v>10606</v>
      </c>
      <c r="E7037" t="s">
        <v>10668</v>
      </c>
    </row>
    <row r="7038" spans="1:5" x14ac:dyDescent="0.25">
      <c r="A7038">
        <v>70000348</v>
      </c>
      <c r="B7038" t="s">
        <v>10669</v>
      </c>
      <c r="C7038" t="s">
        <v>10670</v>
      </c>
      <c r="D7038" t="s">
        <v>10670</v>
      </c>
      <c r="E7038" t="s">
        <v>10669</v>
      </c>
    </row>
    <row r="7039" spans="1:5" x14ac:dyDescent="0.25">
      <c r="A7039">
        <v>70000349</v>
      </c>
      <c r="B7039" t="s">
        <v>10671</v>
      </c>
      <c r="C7039" t="s">
        <v>10670</v>
      </c>
      <c r="D7039" t="s">
        <v>10670</v>
      </c>
      <c r="E7039" t="s">
        <v>10671</v>
      </c>
    </row>
    <row r="7040" spans="1:5" x14ac:dyDescent="0.25">
      <c r="A7040">
        <v>70000350</v>
      </c>
      <c r="B7040" t="s">
        <v>10672</v>
      </c>
      <c r="C7040" t="s">
        <v>10670</v>
      </c>
      <c r="D7040" t="s">
        <v>10670</v>
      </c>
      <c r="E7040" t="s">
        <v>10672</v>
      </c>
    </row>
    <row r="7041" spans="1:5" x14ac:dyDescent="0.25">
      <c r="A7041">
        <v>70000351</v>
      </c>
      <c r="B7041" t="s">
        <v>10673</v>
      </c>
      <c r="C7041" t="s">
        <v>10670</v>
      </c>
      <c r="D7041" t="s">
        <v>10670</v>
      </c>
      <c r="E7041" t="s">
        <v>10673</v>
      </c>
    </row>
    <row r="7042" spans="1:5" x14ac:dyDescent="0.25">
      <c r="A7042">
        <v>70000352</v>
      </c>
      <c r="B7042" t="s">
        <v>10674</v>
      </c>
      <c r="C7042" t="s">
        <v>10675</v>
      </c>
      <c r="D7042" t="s">
        <v>10675</v>
      </c>
      <c r="E7042" t="s">
        <v>10674</v>
      </c>
    </row>
    <row r="7043" spans="1:5" x14ac:dyDescent="0.25">
      <c r="A7043">
        <v>70000353</v>
      </c>
      <c r="B7043" t="s">
        <v>10676</v>
      </c>
      <c r="C7043" t="s">
        <v>10675</v>
      </c>
      <c r="D7043" t="s">
        <v>10675</v>
      </c>
      <c r="E7043" t="s">
        <v>10676</v>
      </c>
    </row>
    <row r="7044" spans="1:5" x14ac:dyDescent="0.25">
      <c r="A7044">
        <v>70000354</v>
      </c>
      <c r="B7044" t="s">
        <v>10677</v>
      </c>
      <c r="C7044" t="s">
        <v>10675</v>
      </c>
      <c r="D7044" t="s">
        <v>10675</v>
      </c>
      <c r="E7044" t="s">
        <v>10677</v>
      </c>
    </row>
    <row r="7045" spans="1:5" x14ac:dyDescent="0.25">
      <c r="A7045">
        <v>70000355</v>
      </c>
      <c r="B7045" t="s">
        <v>10678</v>
      </c>
      <c r="C7045" t="s">
        <v>10675</v>
      </c>
      <c r="D7045" t="s">
        <v>10675</v>
      </c>
      <c r="E7045" t="s">
        <v>10678</v>
      </c>
    </row>
    <row r="7046" spans="1:5" x14ac:dyDescent="0.25">
      <c r="A7046">
        <v>70000356</v>
      </c>
      <c r="B7046" t="s">
        <v>10679</v>
      </c>
      <c r="C7046" t="s">
        <v>10680</v>
      </c>
      <c r="D7046" t="s">
        <v>10680</v>
      </c>
      <c r="E7046" t="s">
        <v>10679</v>
      </c>
    </row>
    <row r="7047" spans="1:5" x14ac:dyDescent="0.25">
      <c r="A7047">
        <v>70000357</v>
      </c>
      <c r="B7047" t="s">
        <v>10681</v>
      </c>
      <c r="C7047" t="s">
        <v>10682</v>
      </c>
      <c r="D7047" t="s">
        <v>10682</v>
      </c>
      <c r="E7047" t="s">
        <v>10681</v>
      </c>
    </row>
    <row r="7048" spans="1:5" x14ac:dyDescent="0.25">
      <c r="A7048">
        <v>70000358</v>
      </c>
      <c r="B7048" t="s">
        <v>10683</v>
      </c>
      <c r="C7048" t="s">
        <v>10684</v>
      </c>
      <c r="D7048" t="s">
        <v>10684</v>
      </c>
      <c r="E7048" t="s">
        <v>10683</v>
      </c>
    </row>
    <row r="7049" spans="1:5" x14ac:dyDescent="0.25">
      <c r="A7049">
        <v>70000359</v>
      </c>
      <c r="B7049" t="s">
        <v>10685</v>
      </c>
      <c r="C7049" t="s">
        <v>10686</v>
      </c>
      <c r="D7049" t="s">
        <v>10686</v>
      </c>
      <c r="E7049" t="s">
        <v>10685</v>
      </c>
    </row>
    <row r="7050" spans="1:5" x14ac:dyDescent="0.25">
      <c r="A7050">
        <v>70000360</v>
      </c>
      <c r="B7050" t="s">
        <v>10687</v>
      </c>
      <c r="C7050" t="s">
        <v>10688</v>
      </c>
      <c r="D7050" t="s">
        <v>10688</v>
      </c>
      <c r="E7050" t="s">
        <v>10687</v>
      </c>
    </row>
    <row r="7051" spans="1:5" x14ac:dyDescent="0.25">
      <c r="A7051">
        <v>70000361</v>
      </c>
      <c r="B7051" t="s">
        <v>10689</v>
      </c>
      <c r="C7051" t="s">
        <v>10690</v>
      </c>
      <c r="D7051" t="s">
        <v>10690</v>
      </c>
      <c r="E7051" t="s">
        <v>10689</v>
      </c>
    </row>
    <row r="7052" spans="1:5" x14ac:dyDescent="0.25">
      <c r="A7052">
        <v>70000362</v>
      </c>
      <c r="B7052" t="s">
        <v>10691</v>
      </c>
      <c r="C7052" t="s">
        <v>10692</v>
      </c>
      <c r="D7052" t="s">
        <v>10692</v>
      </c>
      <c r="E7052" t="s">
        <v>10691</v>
      </c>
    </row>
    <row r="7053" spans="1:5" x14ac:dyDescent="0.25">
      <c r="A7053">
        <v>70000363</v>
      </c>
      <c r="B7053" t="s">
        <v>10693</v>
      </c>
      <c r="C7053" t="s">
        <v>10652</v>
      </c>
      <c r="D7053" t="s">
        <v>10652</v>
      </c>
      <c r="E7053" t="s">
        <v>10693</v>
      </c>
    </row>
    <row r="7054" spans="1:5" x14ac:dyDescent="0.25">
      <c r="A7054">
        <v>70000365</v>
      </c>
      <c r="B7054" t="s">
        <v>10694</v>
      </c>
      <c r="C7054" t="s">
        <v>10695</v>
      </c>
      <c r="D7054" t="s">
        <v>10695</v>
      </c>
      <c r="E7054" t="s">
        <v>10694</v>
      </c>
    </row>
    <row r="7055" spans="1:5" x14ac:dyDescent="0.25">
      <c r="A7055">
        <v>70000366</v>
      </c>
      <c r="B7055" t="s">
        <v>10696</v>
      </c>
      <c r="C7055" t="s">
        <v>10697</v>
      </c>
      <c r="D7055" t="s">
        <v>10697</v>
      </c>
      <c r="E7055" t="s">
        <v>10696</v>
      </c>
    </row>
    <row r="7056" spans="1:5" x14ac:dyDescent="0.25">
      <c r="A7056">
        <v>70000367</v>
      </c>
      <c r="B7056" t="s">
        <v>10698</v>
      </c>
      <c r="C7056" t="s">
        <v>10699</v>
      </c>
      <c r="D7056" t="s">
        <v>10699</v>
      </c>
      <c r="E7056" t="s">
        <v>10698</v>
      </c>
    </row>
    <row r="7057" spans="1:5" x14ac:dyDescent="0.25">
      <c r="A7057">
        <v>70000368</v>
      </c>
      <c r="B7057" t="s">
        <v>10700</v>
      </c>
      <c r="C7057" t="s">
        <v>10701</v>
      </c>
      <c r="D7057" t="s">
        <v>10701</v>
      </c>
      <c r="E7057" t="s">
        <v>10700</v>
      </c>
    </row>
    <row r="7058" spans="1:5" x14ac:dyDescent="0.25">
      <c r="A7058">
        <v>70000369</v>
      </c>
      <c r="B7058" t="s">
        <v>10702</v>
      </c>
      <c r="C7058" t="s">
        <v>10703</v>
      </c>
      <c r="D7058" t="s">
        <v>10703</v>
      </c>
      <c r="E7058" t="s">
        <v>10702</v>
      </c>
    </row>
    <row r="7059" spans="1:5" x14ac:dyDescent="0.25">
      <c r="A7059">
        <v>70000370</v>
      </c>
      <c r="B7059" t="s">
        <v>10704</v>
      </c>
      <c r="C7059" t="s">
        <v>10705</v>
      </c>
      <c r="D7059" t="s">
        <v>10705</v>
      </c>
      <c r="E7059" t="s">
        <v>10704</v>
      </c>
    </row>
    <row r="7060" spans="1:5" x14ac:dyDescent="0.25">
      <c r="A7060">
        <v>70000371</v>
      </c>
      <c r="B7060" t="s">
        <v>10706</v>
      </c>
      <c r="C7060" t="s">
        <v>10707</v>
      </c>
      <c r="D7060" t="s">
        <v>10707</v>
      </c>
      <c r="E7060" t="s">
        <v>10706</v>
      </c>
    </row>
    <row r="7061" spans="1:5" x14ac:dyDescent="0.25">
      <c r="A7061">
        <v>70000372</v>
      </c>
      <c r="B7061" t="s">
        <v>10708</v>
      </c>
      <c r="C7061" t="s">
        <v>10709</v>
      </c>
      <c r="D7061" t="s">
        <v>10709</v>
      </c>
      <c r="E7061" t="s">
        <v>10708</v>
      </c>
    </row>
    <row r="7062" spans="1:5" x14ac:dyDescent="0.25">
      <c r="A7062">
        <v>70000373</v>
      </c>
      <c r="B7062" t="s">
        <v>10710</v>
      </c>
      <c r="C7062" t="s">
        <v>10711</v>
      </c>
      <c r="D7062" t="s">
        <v>10711</v>
      </c>
      <c r="E7062" t="s">
        <v>10710</v>
      </c>
    </row>
    <row r="7063" spans="1:5" x14ac:dyDescent="0.25">
      <c r="A7063">
        <v>70000374</v>
      </c>
      <c r="B7063" t="s">
        <v>10712</v>
      </c>
      <c r="C7063" t="s">
        <v>10713</v>
      </c>
      <c r="D7063" t="s">
        <v>10713</v>
      </c>
      <c r="E7063" t="s">
        <v>10712</v>
      </c>
    </row>
    <row r="7064" spans="1:5" x14ac:dyDescent="0.25">
      <c r="A7064">
        <v>70000375</v>
      </c>
      <c r="B7064" t="s">
        <v>10714</v>
      </c>
      <c r="C7064" t="s">
        <v>10663</v>
      </c>
      <c r="D7064" t="s">
        <v>10663</v>
      </c>
      <c r="E7064" t="s">
        <v>10714</v>
      </c>
    </row>
    <row r="7065" spans="1:5" x14ac:dyDescent="0.25">
      <c r="A7065">
        <v>70000376</v>
      </c>
      <c r="B7065" t="s">
        <v>10715</v>
      </c>
      <c r="C7065" t="s">
        <v>10663</v>
      </c>
      <c r="D7065" t="s">
        <v>10663</v>
      </c>
      <c r="E7065" t="s">
        <v>10715</v>
      </c>
    </row>
    <row r="7066" spans="1:5" x14ac:dyDescent="0.25">
      <c r="A7066">
        <v>70000377</v>
      </c>
      <c r="B7066" t="s">
        <v>10662</v>
      </c>
      <c r="C7066" t="s">
        <v>10663</v>
      </c>
      <c r="D7066" t="s">
        <v>10663</v>
      </c>
      <c r="E7066" t="s">
        <v>10662</v>
      </c>
    </row>
    <row r="7067" spans="1:5" x14ac:dyDescent="0.25">
      <c r="A7067">
        <v>70000378</v>
      </c>
      <c r="B7067" t="s">
        <v>10716</v>
      </c>
      <c r="C7067" t="s">
        <v>10717</v>
      </c>
      <c r="D7067" t="s">
        <v>10717</v>
      </c>
      <c r="E7067" t="s">
        <v>10716</v>
      </c>
    </row>
    <row r="7068" spans="1:5" x14ac:dyDescent="0.25">
      <c r="A7068">
        <v>70000379</v>
      </c>
      <c r="B7068" t="s">
        <v>10718</v>
      </c>
      <c r="C7068" t="s">
        <v>10719</v>
      </c>
      <c r="D7068" t="s">
        <v>10719</v>
      </c>
      <c r="E7068" t="s">
        <v>10718</v>
      </c>
    </row>
    <row r="7069" spans="1:5" x14ac:dyDescent="0.25">
      <c r="A7069">
        <v>70000380</v>
      </c>
      <c r="B7069" t="s">
        <v>10720</v>
      </c>
      <c r="C7069" t="s">
        <v>10721</v>
      </c>
      <c r="D7069" t="s">
        <v>10721</v>
      </c>
      <c r="E7069" t="s">
        <v>10720</v>
      </c>
    </row>
    <row r="7070" spans="1:5" x14ac:dyDescent="0.25">
      <c r="A7070">
        <v>70000381</v>
      </c>
      <c r="B7070" t="s">
        <v>10722</v>
      </c>
      <c r="C7070" t="s">
        <v>10723</v>
      </c>
      <c r="D7070" t="s">
        <v>10723</v>
      </c>
      <c r="E7070" t="s">
        <v>10722</v>
      </c>
    </row>
    <row r="7071" spans="1:5" x14ac:dyDescent="0.25">
      <c r="A7071">
        <v>70000382</v>
      </c>
      <c r="B7071" t="s">
        <v>10724</v>
      </c>
      <c r="C7071" t="s">
        <v>10725</v>
      </c>
      <c r="D7071" t="s">
        <v>10725</v>
      </c>
      <c r="E7071" t="s">
        <v>10724</v>
      </c>
    </row>
    <row r="7072" spans="1:5" x14ac:dyDescent="0.25">
      <c r="A7072">
        <v>70000383</v>
      </c>
      <c r="B7072" t="s">
        <v>10726</v>
      </c>
      <c r="C7072" t="s">
        <v>10727</v>
      </c>
      <c r="D7072" t="s">
        <v>10727</v>
      </c>
      <c r="E7072" t="s">
        <v>10726</v>
      </c>
    </row>
    <row r="7073" spans="1:5" x14ac:dyDescent="0.25">
      <c r="A7073">
        <v>70000384</v>
      </c>
      <c r="B7073" t="s">
        <v>10728</v>
      </c>
      <c r="C7073" t="s">
        <v>10717</v>
      </c>
      <c r="D7073" t="s">
        <v>10717</v>
      </c>
      <c r="E7073" t="s">
        <v>10728</v>
      </c>
    </row>
    <row r="7074" spans="1:5" x14ac:dyDescent="0.25">
      <c r="A7074">
        <v>70000385</v>
      </c>
      <c r="B7074" t="s">
        <v>10729</v>
      </c>
      <c r="C7074" t="s">
        <v>10719</v>
      </c>
      <c r="D7074" t="s">
        <v>10719</v>
      </c>
      <c r="E7074" t="s">
        <v>10729</v>
      </c>
    </row>
    <row r="7075" spans="1:5" x14ac:dyDescent="0.25">
      <c r="A7075">
        <v>70000386</v>
      </c>
      <c r="B7075" t="s">
        <v>10730</v>
      </c>
      <c r="C7075" t="s">
        <v>10721</v>
      </c>
      <c r="D7075" t="s">
        <v>10721</v>
      </c>
      <c r="E7075" t="s">
        <v>10730</v>
      </c>
    </row>
    <row r="7076" spans="1:5" x14ac:dyDescent="0.25">
      <c r="A7076">
        <v>70000387</v>
      </c>
      <c r="B7076" t="s">
        <v>10731</v>
      </c>
      <c r="C7076" t="s">
        <v>10573</v>
      </c>
      <c r="D7076" t="s">
        <v>10573</v>
      </c>
      <c r="E7076" t="s">
        <v>10731</v>
      </c>
    </row>
    <row r="7077" spans="1:5" x14ac:dyDescent="0.25">
      <c r="A7077">
        <v>70000388</v>
      </c>
      <c r="B7077" t="s">
        <v>10732</v>
      </c>
      <c r="C7077" t="s">
        <v>10573</v>
      </c>
      <c r="D7077" t="s">
        <v>10573</v>
      </c>
      <c r="E7077" t="s">
        <v>10732</v>
      </c>
    </row>
    <row r="7078" spans="1:5" x14ac:dyDescent="0.25">
      <c r="A7078">
        <v>70000389</v>
      </c>
      <c r="B7078" t="s">
        <v>10733</v>
      </c>
      <c r="C7078" t="s">
        <v>10734</v>
      </c>
      <c r="D7078" t="s">
        <v>10734</v>
      </c>
      <c r="E7078" t="s">
        <v>10733</v>
      </c>
    </row>
    <row r="7079" spans="1:5" x14ac:dyDescent="0.25">
      <c r="A7079">
        <v>70000390</v>
      </c>
      <c r="B7079" t="s">
        <v>10735</v>
      </c>
      <c r="C7079" t="s">
        <v>10736</v>
      </c>
      <c r="D7079" t="s">
        <v>10736</v>
      </c>
      <c r="E7079" t="s">
        <v>10735</v>
      </c>
    </row>
    <row r="7080" spans="1:5" x14ac:dyDescent="0.25">
      <c r="A7080">
        <v>70000391</v>
      </c>
      <c r="B7080" t="s">
        <v>10737</v>
      </c>
      <c r="C7080" t="s">
        <v>10738</v>
      </c>
      <c r="D7080" t="s">
        <v>10738</v>
      </c>
      <c r="E7080" t="s">
        <v>10737</v>
      </c>
    </row>
    <row r="7081" spans="1:5" x14ac:dyDescent="0.25">
      <c r="A7081">
        <v>70000393</v>
      </c>
      <c r="B7081" t="s">
        <v>10739</v>
      </c>
      <c r="C7081" t="s">
        <v>10740</v>
      </c>
      <c r="D7081" t="s">
        <v>10740</v>
      </c>
      <c r="E7081" t="s">
        <v>10739</v>
      </c>
    </row>
    <row r="7082" spans="1:5" x14ac:dyDescent="0.25">
      <c r="A7082">
        <v>70000394</v>
      </c>
      <c r="B7082" t="s">
        <v>10741</v>
      </c>
      <c r="C7082" t="s">
        <v>10742</v>
      </c>
      <c r="D7082" t="s">
        <v>10742</v>
      </c>
      <c r="E7082" t="s">
        <v>10741</v>
      </c>
    </row>
    <row r="7083" spans="1:5" x14ac:dyDescent="0.25">
      <c r="A7083">
        <v>70000395</v>
      </c>
      <c r="B7083" t="s">
        <v>10743</v>
      </c>
      <c r="C7083" t="s">
        <v>10744</v>
      </c>
      <c r="D7083" t="s">
        <v>10744</v>
      </c>
      <c r="E7083" t="s">
        <v>10743</v>
      </c>
    </row>
    <row r="7084" spans="1:5" x14ac:dyDescent="0.25">
      <c r="A7084">
        <v>70000396</v>
      </c>
      <c r="B7084" t="s">
        <v>10745</v>
      </c>
      <c r="C7084" t="s">
        <v>10746</v>
      </c>
      <c r="D7084" t="s">
        <v>10746</v>
      </c>
      <c r="E7084" t="s">
        <v>10745</v>
      </c>
    </row>
    <row r="7085" spans="1:5" x14ac:dyDescent="0.25">
      <c r="A7085">
        <v>70000397</v>
      </c>
      <c r="B7085" t="s">
        <v>10747</v>
      </c>
      <c r="C7085" t="s">
        <v>10748</v>
      </c>
      <c r="D7085" t="s">
        <v>10748</v>
      </c>
      <c r="E7085" t="s">
        <v>10747</v>
      </c>
    </row>
    <row r="7086" spans="1:5" x14ac:dyDescent="0.25">
      <c r="A7086">
        <v>70000398</v>
      </c>
      <c r="B7086" t="s">
        <v>10749</v>
      </c>
      <c r="C7086" t="s">
        <v>10548</v>
      </c>
      <c r="D7086" t="s">
        <v>10548</v>
      </c>
      <c r="E7086" t="s">
        <v>10749</v>
      </c>
    </row>
    <row r="7087" spans="1:5" x14ac:dyDescent="0.25">
      <c r="A7087">
        <v>70000399</v>
      </c>
      <c r="B7087" t="s">
        <v>10750</v>
      </c>
      <c r="C7087" t="s">
        <v>10751</v>
      </c>
      <c r="D7087" t="s">
        <v>10751</v>
      </c>
      <c r="E7087" t="s">
        <v>10750</v>
      </c>
    </row>
    <row r="7088" spans="1:5" x14ac:dyDescent="0.25">
      <c r="A7088">
        <v>70000400</v>
      </c>
      <c r="B7088" t="s">
        <v>10752</v>
      </c>
      <c r="C7088" t="s">
        <v>10753</v>
      </c>
      <c r="D7088" t="s">
        <v>10753</v>
      </c>
      <c r="E7088" t="s">
        <v>10752</v>
      </c>
    </row>
    <row r="7089" spans="1:5" x14ac:dyDescent="0.25">
      <c r="A7089">
        <v>70000401</v>
      </c>
      <c r="B7089" t="s">
        <v>10754</v>
      </c>
      <c r="C7089" t="s">
        <v>10751</v>
      </c>
      <c r="D7089" t="s">
        <v>10751</v>
      </c>
      <c r="E7089" t="s">
        <v>10754</v>
      </c>
    </row>
    <row r="7090" spans="1:5" x14ac:dyDescent="0.25">
      <c r="A7090">
        <v>70000402</v>
      </c>
      <c r="B7090" t="s">
        <v>10755</v>
      </c>
      <c r="C7090" t="s">
        <v>10753</v>
      </c>
      <c r="D7090" t="s">
        <v>10753</v>
      </c>
      <c r="E7090" t="s">
        <v>10755</v>
      </c>
    </row>
    <row r="7091" spans="1:5" x14ac:dyDescent="0.25">
      <c r="A7091">
        <v>70000403</v>
      </c>
      <c r="B7091" t="s">
        <v>10756</v>
      </c>
      <c r="C7091" t="s">
        <v>10757</v>
      </c>
      <c r="D7091" t="s">
        <v>10757</v>
      </c>
      <c r="E7091" t="s">
        <v>10756</v>
      </c>
    </row>
    <row r="7092" spans="1:5" x14ac:dyDescent="0.25">
      <c r="A7092">
        <v>70000404</v>
      </c>
      <c r="B7092" t="s">
        <v>10758</v>
      </c>
      <c r="C7092" t="s">
        <v>10759</v>
      </c>
      <c r="D7092" t="s">
        <v>10759</v>
      </c>
      <c r="E7092" t="s">
        <v>10758</v>
      </c>
    </row>
    <row r="7093" spans="1:5" x14ac:dyDescent="0.25">
      <c r="A7093">
        <v>70000405</v>
      </c>
      <c r="B7093" t="s">
        <v>10760</v>
      </c>
      <c r="C7093" t="s">
        <v>10761</v>
      </c>
      <c r="D7093" t="s">
        <v>10761</v>
      </c>
      <c r="E7093" t="s">
        <v>10760</v>
      </c>
    </row>
    <row r="7094" spans="1:5" x14ac:dyDescent="0.25">
      <c r="A7094">
        <v>70000406</v>
      </c>
      <c r="B7094" t="s">
        <v>10632</v>
      </c>
      <c r="C7094" t="s">
        <v>10762</v>
      </c>
      <c r="D7094" t="s">
        <v>10762</v>
      </c>
      <c r="E7094" t="s">
        <v>10632</v>
      </c>
    </row>
    <row r="7095" spans="1:5" x14ac:dyDescent="0.25">
      <c r="A7095">
        <v>70000407</v>
      </c>
      <c r="B7095" t="s">
        <v>10763</v>
      </c>
      <c r="C7095" t="s">
        <v>10764</v>
      </c>
      <c r="D7095" t="s">
        <v>10764</v>
      </c>
      <c r="E7095" t="s">
        <v>10763</v>
      </c>
    </row>
    <row r="7096" spans="1:5" x14ac:dyDescent="0.25">
      <c r="A7096">
        <v>70000408</v>
      </c>
      <c r="B7096" t="s">
        <v>10765</v>
      </c>
      <c r="C7096" t="s">
        <v>10766</v>
      </c>
      <c r="D7096" t="s">
        <v>10766</v>
      </c>
      <c r="E7096" t="s">
        <v>10765</v>
      </c>
    </row>
    <row r="7097" spans="1:5" x14ac:dyDescent="0.25">
      <c r="A7097">
        <v>70000409</v>
      </c>
      <c r="B7097" t="s">
        <v>10767</v>
      </c>
      <c r="C7097" t="s">
        <v>10768</v>
      </c>
      <c r="D7097" t="s">
        <v>10768</v>
      </c>
      <c r="E7097" t="s">
        <v>10767</v>
      </c>
    </row>
    <row r="7098" spans="1:5" x14ac:dyDescent="0.25">
      <c r="A7098">
        <v>70000410</v>
      </c>
      <c r="B7098" t="s">
        <v>10769</v>
      </c>
      <c r="C7098" t="s">
        <v>10768</v>
      </c>
      <c r="D7098" t="s">
        <v>10768</v>
      </c>
      <c r="E7098" t="s">
        <v>10769</v>
      </c>
    </row>
    <row r="7099" spans="1:5" x14ac:dyDescent="0.25">
      <c r="A7099">
        <v>70000411</v>
      </c>
      <c r="B7099" t="s">
        <v>10770</v>
      </c>
      <c r="C7099" t="s">
        <v>10768</v>
      </c>
      <c r="D7099" t="s">
        <v>10768</v>
      </c>
      <c r="E7099" t="s">
        <v>10770</v>
      </c>
    </row>
    <row r="7100" spans="1:5" x14ac:dyDescent="0.25">
      <c r="A7100">
        <v>70000412</v>
      </c>
      <c r="B7100" t="s">
        <v>10771</v>
      </c>
      <c r="C7100" t="s">
        <v>10768</v>
      </c>
      <c r="D7100" t="s">
        <v>10768</v>
      </c>
      <c r="E7100" t="s">
        <v>10771</v>
      </c>
    </row>
    <row r="7101" spans="1:5" x14ac:dyDescent="0.25">
      <c r="A7101">
        <v>70000413</v>
      </c>
      <c r="B7101" t="s">
        <v>10772</v>
      </c>
      <c r="C7101" t="s">
        <v>10768</v>
      </c>
      <c r="D7101" t="s">
        <v>10768</v>
      </c>
      <c r="E7101" t="s">
        <v>10772</v>
      </c>
    </row>
    <row r="7102" spans="1:5" x14ac:dyDescent="0.25">
      <c r="A7102">
        <v>70000414</v>
      </c>
      <c r="B7102" t="s">
        <v>10773</v>
      </c>
      <c r="C7102" t="s">
        <v>10774</v>
      </c>
      <c r="D7102" t="s">
        <v>10774</v>
      </c>
      <c r="E7102" t="s">
        <v>10773</v>
      </c>
    </row>
    <row r="7103" spans="1:5" x14ac:dyDescent="0.25">
      <c r="A7103">
        <v>70000415</v>
      </c>
      <c r="B7103" t="s">
        <v>10654</v>
      </c>
      <c r="C7103" t="s">
        <v>10684</v>
      </c>
      <c r="D7103" t="s">
        <v>10684</v>
      </c>
      <c r="E7103" t="s">
        <v>10654</v>
      </c>
    </row>
    <row r="7104" spans="1:5" x14ac:dyDescent="0.25">
      <c r="A7104">
        <v>70000416</v>
      </c>
      <c r="B7104" t="s">
        <v>10656</v>
      </c>
      <c r="C7104" t="s">
        <v>10684</v>
      </c>
      <c r="D7104" t="s">
        <v>10684</v>
      </c>
      <c r="E7104" t="s">
        <v>10656</v>
      </c>
    </row>
    <row r="7105" spans="1:5" x14ac:dyDescent="0.25">
      <c r="A7105">
        <v>70000417</v>
      </c>
      <c r="B7105" t="s">
        <v>10658</v>
      </c>
      <c r="C7105" t="s">
        <v>10684</v>
      </c>
      <c r="D7105" t="s">
        <v>10684</v>
      </c>
      <c r="E7105" t="s">
        <v>10658</v>
      </c>
    </row>
    <row r="7106" spans="1:5" x14ac:dyDescent="0.25">
      <c r="A7106">
        <v>70000418</v>
      </c>
      <c r="B7106" t="s">
        <v>10662</v>
      </c>
      <c r="C7106" t="s">
        <v>10663</v>
      </c>
      <c r="D7106" t="s">
        <v>10663</v>
      </c>
      <c r="E7106" t="s">
        <v>10662</v>
      </c>
    </row>
    <row r="7107" spans="1:5" x14ac:dyDescent="0.25">
      <c r="A7107">
        <v>70000419</v>
      </c>
      <c r="B7107" t="s">
        <v>10775</v>
      </c>
      <c r="C7107" t="s">
        <v>10358</v>
      </c>
      <c r="D7107" t="s">
        <v>10358</v>
      </c>
      <c r="E7107" t="s">
        <v>10775</v>
      </c>
    </row>
    <row r="7108" spans="1:5" x14ac:dyDescent="0.25">
      <c r="A7108">
        <v>70000420</v>
      </c>
      <c r="B7108" t="s">
        <v>10357</v>
      </c>
      <c r="C7108" t="s">
        <v>10358</v>
      </c>
      <c r="D7108" t="s">
        <v>10358</v>
      </c>
      <c r="E7108" t="s">
        <v>10357</v>
      </c>
    </row>
    <row r="7109" spans="1:5" x14ac:dyDescent="0.25">
      <c r="A7109">
        <v>70000421</v>
      </c>
      <c r="B7109" t="s">
        <v>10577</v>
      </c>
      <c r="C7109" t="s">
        <v>10578</v>
      </c>
      <c r="D7109" t="s">
        <v>10578</v>
      </c>
      <c r="E7109" t="s">
        <v>10577</v>
      </c>
    </row>
    <row r="7110" spans="1:5" x14ac:dyDescent="0.25">
      <c r="A7110">
        <v>70000422</v>
      </c>
      <c r="B7110" t="s">
        <v>10579</v>
      </c>
      <c r="C7110" t="s">
        <v>10578</v>
      </c>
      <c r="D7110" t="s">
        <v>10578</v>
      </c>
      <c r="E7110" t="s">
        <v>10579</v>
      </c>
    </row>
    <row r="7111" spans="1:5" x14ac:dyDescent="0.25">
      <c r="A7111">
        <v>70000423</v>
      </c>
      <c r="B7111" t="s">
        <v>10580</v>
      </c>
      <c r="C7111" t="s">
        <v>10581</v>
      </c>
      <c r="D7111" t="s">
        <v>10581</v>
      </c>
      <c r="E7111" t="s">
        <v>10580</v>
      </c>
    </row>
    <row r="7112" spans="1:5" x14ac:dyDescent="0.25">
      <c r="A7112">
        <v>70000424</v>
      </c>
      <c r="B7112" t="s">
        <v>10776</v>
      </c>
      <c r="C7112" t="s">
        <v>10777</v>
      </c>
      <c r="D7112" t="s">
        <v>10777</v>
      </c>
      <c r="E7112" t="s">
        <v>10776</v>
      </c>
    </row>
    <row r="7113" spans="1:5" x14ac:dyDescent="0.25">
      <c r="A7113">
        <v>70000425</v>
      </c>
      <c r="B7113" t="s">
        <v>10778</v>
      </c>
      <c r="C7113" t="s">
        <v>10779</v>
      </c>
      <c r="D7113" t="s">
        <v>10779</v>
      </c>
      <c r="E7113" t="s">
        <v>10778</v>
      </c>
    </row>
    <row r="7114" spans="1:5" x14ac:dyDescent="0.25">
      <c r="A7114">
        <v>70000426</v>
      </c>
      <c r="B7114" t="s">
        <v>10780</v>
      </c>
      <c r="C7114" t="s">
        <v>10781</v>
      </c>
      <c r="D7114" t="s">
        <v>10781</v>
      </c>
      <c r="E7114" t="s">
        <v>10780</v>
      </c>
    </row>
    <row r="7115" spans="1:5" x14ac:dyDescent="0.25">
      <c r="A7115">
        <v>70000427</v>
      </c>
      <c r="B7115" t="s">
        <v>10782</v>
      </c>
      <c r="C7115" t="s">
        <v>10783</v>
      </c>
      <c r="D7115" t="s">
        <v>10783</v>
      </c>
      <c r="E7115" t="s">
        <v>10782</v>
      </c>
    </row>
    <row r="7116" spans="1:5" x14ac:dyDescent="0.25">
      <c r="A7116">
        <v>70000428</v>
      </c>
      <c r="B7116" t="s">
        <v>10784</v>
      </c>
      <c r="C7116" t="s">
        <v>10785</v>
      </c>
      <c r="D7116" t="s">
        <v>10785</v>
      </c>
      <c r="E7116" t="s">
        <v>10784</v>
      </c>
    </row>
    <row r="7117" spans="1:5" x14ac:dyDescent="0.25">
      <c r="A7117">
        <v>70000429</v>
      </c>
      <c r="B7117" t="s">
        <v>10786</v>
      </c>
      <c r="C7117" t="s">
        <v>10787</v>
      </c>
      <c r="D7117" t="s">
        <v>10787</v>
      </c>
      <c r="E7117" t="s">
        <v>10786</v>
      </c>
    </row>
    <row r="7118" spans="1:5" x14ac:dyDescent="0.25">
      <c r="A7118">
        <v>70000430</v>
      </c>
      <c r="B7118" t="s">
        <v>10436</v>
      </c>
      <c r="C7118" t="s">
        <v>10788</v>
      </c>
      <c r="D7118" t="s">
        <v>10788</v>
      </c>
      <c r="E7118" t="s">
        <v>10436</v>
      </c>
    </row>
    <row r="7119" spans="1:5" x14ac:dyDescent="0.25">
      <c r="A7119">
        <v>70000431</v>
      </c>
      <c r="B7119" t="s">
        <v>10789</v>
      </c>
      <c r="C7119" t="s">
        <v>10790</v>
      </c>
      <c r="D7119" t="s">
        <v>10790</v>
      </c>
      <c r="E7119" t="s">
        <v>10789</v>
      </c>
    </row>
    <row r="7120" spans="1:5" x14ac:dyDescent="0.25">
      <c r="A7120">
        <v>70000432</v>
      </c>
      <c r="B7120" t="s">
        <v>10791</v>
      </c>
      <c r="C7120" t="s">
        <v>10792</v>
      </c>
      <c r="D7120" t="s">
        <v>10792</v>
      </c>
      <c r="E7120" t="s">
        <v>10791</v>
      </c>
    </row>
    <row r="7121" spans="1:5" x14ac:dyDescent="0.25">
      <c r="A7121">
        <v>70000433</v>
      </c>
      <c r="B7121" t="s">
        <v>10793</v>
      </c>
      <c r="C7121" t="s">
        <v>10777</v>
      </c>
      <c r="D7121" t="s">
        <v>10777</v>
      </c>
      <c r="E7121" t="s">
        <v>10793</v>
      </c>
    </row>
    <row r="7122" spans="1:5" x14ac:dyDescent="0.25">
      <c r="A7122">
        <v>70000434</v>
      </c>
      <c r="B7122" t="s">
        <v>10794</v>
      </c>
      <c r="C7122" t="s">
        <v>10795</v>
      </c>
      <c r="D7122" t="s">
        <v>10795</v>
      </c>
      <c r="E7122" t="s">
        <v>10794</v>
      </c>
    </row>
    <row r="7123" spans="1:5" x14ac:dyDescent="0.25">
      <c r="A7123">
        <v>70000435</v>
      </c>
      <c r="B7123" t="s">
        <v>10796</v>
      </c>
      <c r="C7123" t="s">
        <v>10797</v>
      </c>
      <c r="D7123" t="s">
        <v>10797</v>
      </c>
      <c r="E7123" t="s">
        <v>10796</v>
      </c>
    </row>
    <row r="7124" spans="1:5" x14ac:dyDescent="0.25">
      <c r="A7124">
        <v>70000436</v>
      </c>
      <c r="B7124" t="s">
        <v>10798</v>
      </c>
      <c r="C7124" t="s">
        <v>10356</v>
      </c>
      <c r="D7124" t="s">
        <v>10356</v>
      </c>
      <c r="E7124" t="s">
        <v>10798</v>
      </c>
    </row>
    <row r="7125" spans="1:5" x14ac:dyDescent="0.25">
      <c r="A7125">
        <v>70000437</v>
      </c>
      <c r="B7125" t="s">
        <v>10799</v>
      </c>
      <c r="C7125" t="s">
        <v>10800</v>
      </c>
      <c r="D7125" t="s">
        <v>10800</v>
      </c>
      <c r="E7125" t="s">
        <v>10799</v>
      </c>
    </row>
    <row r="7126" spans="1:5" x14ac:dyDescent="0.25">
      <c r="A7126">
        <v>70000438</v>
      </c>
      <c r="B7126" t="s">
        <v>10359</v>
      </c>
      <c r="C7126" t="s">
        <v>10801</v>
      </c>
      <c r="D7126" t="s">
        <v>10801</v>
      </c>
      <c r="E7126" t="s">
        <v>10359</v>
      </c>
    </row>
    <row r="7127" spans="1:5" x14ac:dyDescent="0.25">
      <c r="A7127">
        <v>70000439</v>
      </c>
      <c r="B7127" t="s">
        <v>10357</v>
      </c>
      <c r="C7127" t="s">
        <v>10802</v>
      </c>
      <c r="D7127" t="s">
        <v>10802</v>
      </c>
      <c r="E7127" t="s">
        <v>10357</v>
      </c>
    </row>
    <row r="7128" spans="1:5" x14ac:dyDescent="0.25">
      <c r="A7128">
        <v>70000440</v>
      </c>
      <c r="B7128" t="s">
        <v>10782</v>
      </c>
      <c r="C7128" t="s">
        <v>10803</v>
      </c>
      <c r="D7128" t="s">
        <v>10803</v>
      </c>
      <c r="E7128" t="s">
        <v>10782</v>
      </c>
    </row>
    <row r="7129" spans="1:5" x14ac:dyDescent="0.25">
      <c r="A7129">
        <v>70000441</v>
      </c>
      <c r="B7129" t="s">
        <v>10784</v>
      </c>
      <c r="C7129" t="s">
        <v>10804</v>
      </c>
      <c r="D7129" t="s">
        <v>10804</v>
      </c>
      <c r="E7129" t="s">
        <v>10784</v>
      </c>
    </row>
    <row r="7130" spans="1:5" x14ac:dyDescent="0.25">
      <c r="A7130">
        <v>70000442</v>
      </c>
      <c r="B7130" t="s">
        <v>10786</v>
      </c>
      <c r="C7130" t="s">
        <v>10805</v>
      </c>
      <c r="D7130" t="s">
        <v>10805</v>
      </c>
      <c r="E7130" t="s">
        <v>10786</v>
      </c>
    </row>
    <row r="7131" spans="1:5" x14ac:dyDescent="0.25">
      <c r="A7131">
        <v>70000443</v>
      </c>
      <c r="B7131" t="s">
        <v>10436</v>
      </c>
      <c r="C7131" t="s">
        <v>10806</v>
      </c>
      <c r="D7131" t="s">
        <v>10806</v>
      </c>
      <c r="E7131" t="s">
        <v>10436</v>
      </c>
    </row>
    <row r="7132" spans="1:5" x14ac:dyDescent="0.25">
      <c r="A7132">
        <v>70000444</v>
      </c>
      <c r="B7132" t="s">
        <v>10807</v>
      </c>
      <c r="C7132" t="s">
        <v>10808</v>
      </c>
      <c r="D7132" t="s">
        <v>10808</v>
      </c>
      <c r="E7132" t="s">
        <v>10807</v>
      </c>
    </row>
    <row r="7133" spans="1:5" x14ac:dyDescent="0.25">
      <c r="A7133">
        <v>70000445</v>
      </c>
      <c r="B7133" t="s">
        <v>10809</v>
      </c>
      <c r="C7133" t="s">
        <v>10808</v>
      </c>
      <c r="D7133" t="s">
        <v>10808</v>
      </c>
      <c r="E7133" t="s">
        <v>10809</v>
      </c>
    </row>
    <row r="7134" spans="1:5" x14ac:dyDescent="0.25">
      <c r="A7134">
        <v>70000446</v>
      </c>
      <c r="B7134" t="s">
        <v>10810</v>
      </c>
      <c r="C7134" t="s">
        <v>10808</v>
      </c>
      <c r="D7134" t="s">
        <v>10808</v>
      </c>
      <c r="E7134" t="s">
        <v>10810</v>
      </c>
    </row>
    <row r="7135" spans="1:5" x14ac:dyDescent="0.25">
      <c r="A7135">
        <v>70000447</v>
      </c>
      <c r="B7135" t="s">
        <v>10811</v>
      </c>
      <c r="C7135" t="s">
        <v>10812</v>
      </c>
      <c r="D7135" t="s">
        <v>10812</v>
      </c>
      <c r="E7135" t="s">
        <v>10811</v>
      </c>
    </row>
    <row r="7136" spans="1:5" x14ac:dyDescent="0.25">
      <c r="A7136">
        <v>70000448</v>
      </c>
      <c r="B7136" t="s">
        <v>10813</v>
      </c>
      <c r="C7136" t="s">
        <v>10812</v>
      </c>
      <c r="D7136" t="s">
        <v>10812</v>
      </c>
      <c r="E7136" t="s">
        <v>10813</v>
      </c>
    </row>
    <row r="7137" spans="1:5" x14ac:dyDescent="0.25">
      <c r="A7137">
        <v>70000449</v>
      </c>
      <c r="B7137" t="s">
        <v>10814</v>
      </c>
      <c r="C7137" t="s">
        <v>10812</v>
      </c>
      <c r="D7137" t="s">
        <v>10812</v>
      </c>
      <c r="E7137" t="s">
        <v>10814</v>
      </c>
    </row>
    <row r="7138" spans="1:5" x14ac:dyDescent="0.25">
      <c r="A7138">
        <v>70000451</v>
      </c>
      <c r="B7138" t="s">
        <v>10815</v>
      </c>
      <c r="C7138" t="s">
        <v>10816</v>
      </c>
      <c r="D7138" t="s">
        <v>10816</v>
      </c>
      <c r="E7138" t="s">
        <v>10815</v>
      </c>
    </row>
    <row r="7139" spans="1:5" x14ac:dyDescent="0.25">
      <c r="A7139">
        <v>70000452</v>
      </c>
      <c r="B7139" t="s">
        <v>10817</v>
      </c>
      <c r="C7139" t="s">
        <v>10818</v>
      </c>
      <c r="D7139" t="s">
        <v>10818</v>
      </c>
      <c r="E7139" t="s">
        <v>10817</v>
      </c>
    </row>
    <row r="7140" spans="1:5" x14ac:dyDescent="0.25">
      <c r="A7140">
        <v>70000453</v>
      </c>
      <c r="B7140" t="s">
        <v>10819</v>
      </c>
      <c r="C7140" t="s">
        <v>10820</v>
      </c>
      <c r="D7140" t="s">
        <v>10820</v>
      </c>
      <c r="E7140" t="s">
        <v>10819</v>
      </c>
    </row>
    <row r="7141" spans="1:5" x14ac:dyDescent="0.25">
      <c r="A7141">
        <v>70000454</v>
      </c>
      <c r="B7141" t="s">
        <v>10821</v>
      </c>
      <c r="C7141" t="s">
        <v>10822</v>
      </c>
      <c r="D7141" t="s">
        <v>10822</v>
      </c>
      <c r="E7141" t="s">
        <v>10821</v>
      </c>
    </row>
    <row r="7142" spans="1:5" x14ac:dyDescent="0.25">
      <c r="A7142">
        <v>70000455</v>
      </c>
      <c r="B7142" t="s">
        <v>10823</v>
      </c>
      <c r="C7142" t="s">
        <v>10824</v>
      </c>
      <c r="D7142" t="s">
        <v>10824</v>
      </c>
      <c r="E7142" t="s">
        <v>10823</v>
      </c>
    </row>
    <row r="7143" spans="1:5" x14ac:dyDescent="0.25">
      <c r="A7143">
        <v>70000456</v>
      </c>
      <c r="B7143" t="s">
        <v>10825</v>
      </c>
      <c r="C7143" t="s">
        <v>10826</v>
      </c>
      <c r="D7143" t="s">
        <v>10826</v>
      </c>
      <c r="E7143" t="s">
        <v>10825</v>
      </c>
    </row>
    <row r="7144" spans="1:5" x14ac:dyDescent="0.25">
      <c r="A7144">
        <v>70000462</v>
      </c>
      <c r="B7144" t="s">
        <v>10827</v>
      </c>
      <c r="C7144" t="s">
        <v>10828</v>
      </c>
      <c r="D7144" t="s">
        <v>10828</v>
      </c>
      <c r="E7144" t="s">
        <v>10827</v>
      </c>
    </row>
    <row r="7145" spans="1:5" x14ac:dyDescent="0.25">
      <c r="A7145">
        <v>70000463</v>
      </c>
      <c r="B7145" t="s">
        <v>10829</v>
      </c>
      <c r="C7145" t="s">
        <v>10830</v>
      </c>
      <c r="D7145" t="s">
        <v>10830</v>
      </c>
      <c r="E7145" t="s">
        <v>10829</v>
      </c>
    </row>
    <row r="7146" spans="1:5" x14ac:dyDescent="0.25">
      <c r="A7146">
        <v>70000466</v>
      </c>
      <c r="B7146" t="s">
        <v>10831</v>
      </c>
      <c r="C7146" t="s">
        <v>10832</v>
      </c>
      <c r="D7146" t="s">
        <v>10832</v>
      </c>
      <c r="E7146" t="s">
        <v>10831</v>
      </c>
    </row>
    <row r="7147" spans="1:5" x14ac:dyDescent="0.25">
      <c r="A7147">
        <v>70000467</v>
      </c>
      <c r="B7147" t="s">
        <v>10833</v>
      </c>
      <c r="C7147" t="s">
        <v>10834</v>
      </c>
      <c r="D7147" t="s">
        <v>10834</v>
      </c>
      <c r="E7147" t="s">
        <v>10833</v>
      </c>
    </row>
    <row r="7148" spans="1:5" x14ac:dyDescent="0.25">
      <c r="A7148">
        <v>70000468</v>
      </c>
      <c r="B7148" t="s">
        <v>10835</v>
      </c>
      <c r="C7148" t="s">
        <v>10834</v>
      </c>
      <c r="D7148" t="s">
        <v>10834</v>
      </c>
      <c r="E7148" t="s">
        <v>10835</v>
      </c>
    </row>
    <row r="7149" spans="1:5" x14ac:dyDescent="0.25">
      <c r="A7149">
        <v>70000469</v>
      </c>
      <c r="B7149" t="s">
        <v>10836</v>
      </c>
      <c r="C7149" t="s">
        <v>10834</v>
      </c>
      <c r="D7149" t="s">
        <v>10834</v>
      </c>
      <c r="E7149" t="s">
        <v>10836</v>
      </c>
    </row>
    <row r="7150" spans="1:5" x14ac:dyDescent="0.25">
      <c r="A7150">
        <v>70000470</v>
      </c>
      <c r="B7150" t="s">
        <v>10837</v>
      </c>
      <c r="C7150" t="s">
        <v>10834</v>
      </c>
      <c r="D7150" t="s">
        <v>10834</v>
      </c>
      <c r="E7150" t="s">
        <v>10837</v>
      </c>
    </row>
    <row r="7151" spans="1:5" x14ac:dyDescent="0.25">
      <c r="A7151">
        <v>70000471</v>
      </c>
      <c r="B7151" t="s">
        <v>10838</v>
      </c>
      <c r="C7151" t="s">
        <v>10839</v>
      </c>
      <c r="D7151" t="s">
        <v>10839</v>
      </c>
      <c r="E7151" t="s">
        <v>10838</v>
      </c>
    </row>
    <row r="7152" spans="1:5" x14ac:dyDescent="0.25">
      <c r="A7152">
        <v>70000472</v>
      </c>
      <c r="B7152" t="s">
        <v>10840</v>
      </c>
      <c r="C7152" t="s">
        <v>10839</v>
      </c>
      <c r="D7152" t="s">
        <v>10839</v>
      </c>
      <c r="E7152" t="s">
        <v>10840</v>
      </c>
    </row>
    <row r="7153" spans="1:5" x14ac:dyDescent="0.25">
      <c r="A7153">
        <v>70000473</v>
      </c>
      <c r="B7153" t="s">
        <v>10841</v>
      </c>
      <c r="C7153" t="s">
        <v>10839</v>
      </c>
      <c r="D7153" t="s">
        <v>10839</v>
      </c>
      <c r="E7153" t="s">
        <v>10841</v>
      </c>
    </row>
    <row r="7154" spans="1:5" x14ac:dyDescent="0.25">
      <c r="A7154">
        <v>70000474</v>
      </c>
      <c r="B7154" t="s">
        <v>10842</v>
      </c>
      <c r="C7154" t="s">
        <v>10839</v>
      </c>
      <c r="D7154" t="s">
        <v>10839</v>
      </c>
      <c r="E7154" t="s">
        <v>10842</v>
      </c>
    </row>
    <row r="7155" spans="1:5" x14ac:dyDescent="0.25">
      <c r="A7155">
        <v>70000475</v>
      </c>
      <c r="B7155" t="s">
        <v>10843</v>
      </c>
      <c r="C7155" t="s">
        <v>10844</v>
      </c>
      <c r="D7155" t="s">
        <v>10844</v>
      </c>
      <c r="E7155" t="s">
        <v>10843</v>
      </c>
    </row>
    <row r="7156" spans="1:5" x14ac:dyDescent="0.25">
      <c r="A7156">
        <v>70000476</v>
      </c>
      <c r="B7156" t="s">
        <v>10845</v>
      </c>
      <c r="C7156" t="s">
        <v>10846</v>
      </c>
      <c r="D7156" t="s">
        <v>10846</v>
      </c>
      <c r="E7156" t="s">
        <v>10845</v>
      </c>
    </row>
    <row r="7157" spans="1:5" x14ac:dyDescent="0.25">
      <c r="A7157">
        <v>70000477</v>
      </c>
      <c r="B7157" t="s">
        <v>10847</v>
      </c>
      <c r="C7157" t="s">
        <v>10848</v>
      </c>
      <c r="D7157" t="s">
        <v>10848</v>
      </c>
      <c r="E7157" t="s">
        <v>10847</v>
      </c>
    </row>
    <row r="7158" spans="1:5" x14ac:dyDescent="0.25">
      <c r="A7158">
        <v>70000478</v>
      </c>
      <c r="B7158" t="s">
        <v>10849</v>
      </c>
      <c r="C7158" t="s">
        <v>10850</v>
      </c>
      <c r="D7158" t="s">
        <v>10850</v>
      </c>
      <c r="E7158" t="s">
        <v>10849</v>
      </c>
    </row>
    <row r="7159" spans="1:5" x14ac:dyDescent="0.25">
      <c r="A7159">
        <v>70000479</v>
      </c>
      <c r="B7159" t="s">
        <v>10851</v>
      </c>
      <c r="C7159" t="s">
        <v>10852</v>
      </c>
      <c r="D7159" t="s">
        <v>10852</v>
      </c>
      <c r="E7159" t="s">
        <v>10851</v>
      </c>
    </row>
    <row r="7160" spans="1:5" x14ac:dyDescent="0.25">
      <c r="A7160">
        <v>70000480</v>
      </c>
      <c r="B7160" t="s">
        <v>10853</v>
      </c>
      <c r="C7160" t="s">
        <v>10854</v>
      </c>
      <c r="D7160" t="s">
        <v>10854</v>
      </c>
      <c r="E7160" t="s">
        <v>10853</v>
      </c>
    </row>
    <row r="7161" spans="1:5" x14ac:dyDescent="0.25">
      <c r="A7161">
        <v>70000481</v>
      </c>
      <c r="B7161" t="s">
        <v>10855</v>
      </c>
      <c r="C7161" t="s">
        <v>10856</v>
      </c>
      <c r="D7161" t="s">
        <v>10856</v>
      </c>
      <c r="E7161" t="s">
        <v>10855</v>
      </c>
    </row>
    <row r="7162" spans="1:5" x14ac:dyDescent="0.25">
      <c r="A7162">
        <v>70000482</v>
      </c>
      <c r="B7162" t="s">
        <v>10857</v>
      </c>
      <c r="C7162" t="s">
        <v>10858</v>
      </c>
      <c r="D7162" t="s">
        <v>10858</v>
      </c>
      <c r="E7162" t="s">
        <v>10857</v>
      </c>
    </row>
    <row r="7163" spans="1:5" x14ac:dyDescent="0.25">
      <c r="A7163">
        <v>70000483</v>
      </c>
      <c r="B7163" t="s">
        <v>10859</v>
      </c>
      <c r="C7163" t="s">
        <v>10860</v>
      </c>
      <c r="D7163" t="s">
        <v>10860</v>
      </c>
      <c r="E7163" t="s">
        <v>10859</v>
      </c>
    </row>
    <row r="7164" spans="1:5" x14ac:dyDescent="0.25">
      <c r="A7164">
        <v>70000484</v>
      </c>
      <c r="B7164" t="s">
        <v>10861</v>
      </c>
      <c r="C7164" t="s">
        <v>10862</v>
      </c>
      <c r="D7164" t="s">
        <v>10862</v>
      </c>
      <c r="E7164" t="s">
        <v>10861</v>
      </c>
    </row>
    <row r="7165" spans="1:5" x14ac:dyDescent="0.25">
      <c r="A7165">
        <v>70000485</v>
      </c>
      <c r="B7165" t="s">
        <v>10863</v>
      </c>
      <c r="C7165" t="s">
        <v>10864</v>
      </c>
      <c r="D7165" t="s">
        <v>10864</v>
      </c>
      <c r="E7165" t="s">
        <v>10863</v>
      </c>
    </row>
    <row r="7166" spans="1:5" x14ac:dyDescent="0.25">
      <c r="A7166">
        <v>70000486</v>
      </c>
      <c r="B7166" t="s">
        <v>10865</v>
      </c>
      <c r="C7166" t="s">
        <v>10866</v>
      </c>
      <c r="D7166" t="s">
        <v>10866</v>
      </c>
      <c r="E7166" t="s">
        <v>10865</v>
      </c>
    </row>
    <row r="7167" spans="1:5" x14ac:dyDescent="0.25">
      <c r="A7167">
        <v>70000487</v>
      </c>
      <c r="B7167" t="s">
        <v>10867</v>
      </c>
      <c r="C7167" t="s">
        <v>10868</v>
      </c>
      <c r="D7167" t="s">
        <v>10868</v>
      </c>
      <c r="E7167" t="s">
        <v>10867</v>
      </c>
    </row>
    <row r="7168" spans="1:5" x14ac:dyDescent="0.25">
      <c r="A7168">
        <v>70000488</v>
      </c>
      <c r="B7168" t="s">
        <v>10869</v>
      </c>
      <c r="C7168" t="s">
        <v>10870</v>
      </c>
      <c r="D7168" t="s">
        <v>10870</v>
      </c>
      <c r="E7168" t="s">
        <v>10869</v>
      </c>
    </row>
    <row r="7169" spans="1:5" x14ac:dyDescent="0.25">
      <c r="A7169">
        <v>70000489</v>
      </c>
      <c r="B7169" t="s">
        <v>10871</v>
      </c>
      <c r="C7169" t="s">
        <v>10872</v>
      </c>
      <c r="D7169" t="s">
        <v>10872</v>
      </c>
      <c r="E7169" t="s">
        <v>10871</v>
      </c>
    </row>
    <row r="7170" spans="1:5" x14ac:dyDescent="0.25">
      <c r="A7170">
        <v>70000490</v>
      </c>
      <c r="B7170" t="s">
        <v>10873</v>
      </c>
      <c r="C7170" t="s">
        <v>10874</v>
      </c>
      <c r="D7170" t="s">
        <v>10874</v>
      </c>
      <c r="E7170" t="s">
        <v>10873</v>
      </c>
    </row>
    <row r="7171" spans="1:5" x14ac:dyDescent="0.25">
      <c r="A7171">
        <v>70000491</v>
      </c>
      <c r="B7171" t="s">
        <v>10875</v>
      </c>
      <c r="C7171" t="s">
        <v>10876</v>
      </c>
      <c r="D7171" t="s">
        <v>10876</v>
      </c>
      <c r="E7171" t="s">
        <v>10875</v>
      </c>
    </row>
    <row r="7172" spans="1:5" x14ac:dyDescent="0.25">
      <c r="A7172">
        <v>70000492</v>
      </c>
      <c r="B7172" t="s">
        <v>10877</v>
      </c>
      <c r="C7172" t="s">
        <v>10878</v>
      </c>
      <c r="D7172" t="s">
        <v>10878</v>
      </c>
      <c r="E7172" t="s">
        <v>10877</v>
      </c>
    </row>
    <row r="7173" spans="1:5" x14ac:dyDescent="0.25">
      <c r="A7173">
        <v>70000493</v>
      </c>
      <c r="B7173" t="s">
        <v>10879</v>
      </c>
      <c r="C7173" t="s">
        <v>10880</v>
      </c>
      <c r="D7173" t="s">
        <v>10880</v>
      </c>
      <c r="E7173" t="s">
        <v>10879</v>
      </c>
    </row>
    <row r="7174" spans="1:5" x14ac:dyDescent="0.25">
      <c r="A7174">
        <v>70000494</v>
      </c>
      <c r="B7174" t="s">
        <v>10861</v>
      </c>
      <c r="C7174" t="s">
        <v>10881</v>
      </c>
      <c r="D7174" t="s">
        <v>10881</v>
      </c>
      <c r="E7174" t="s">
        <v>10861</v>
      </c>
    </row>
    <row r="7175" spans="1:5" x14ac:dyDescent="0.25">
      <c r="A7175">
        <v>70000495</v>
      </c>
      <c r="B7175" t="s">
        <v>10882</v>
      </c>
      <c r="C7175" t="s">
        <v>10883</v>
      </c>
      <c r="D7175" t="s">
        <v>10883</v>
      </c>
      <c r="E7175" t="s">
        <v>10882</v>
      </c>
    </row>
    <row r="7176" spans="1:5" x14ac:dyDescent="0.25">
      <c r="A7176">
        <v>70000496</v>
      </c>
      <c r="B7176" t="s">
        <v>10884</v>
      </c>
      <c r="C7176" t="s">
        <v>10885</v>
      </c>
      <c r="D7176" t="s">
        <v>10885</v>
      </c>
      <c r="E7176" t="s">
        <v>10884</v>
      </c>
    </row>
    <row r="7177" spans="1:5" x14ac:dyDescent="0.25">
      <c r="A7177">
        <v>70000497</v>
      </c>
      <c r="B7177" t="s">
        <v>10886</v>
      </c>
      <c r="C7177" t="s">
        <v>10887</v>
      </c>
      <c r="D7177" t="s">
        <v>10887</v>
      </c>
      <c r="E7177" t="s">
        <v>10886</v>
      </c>
    </row>
    <row r="7178" spans="1:5" x14ac:dyDescent="0.25">
      <c r="A7178">
        <v>70000498</v>
      </c>
      <c r="B7178" t="s">
        <v>10888</v>
      </c>
      <c r="C7178" t="s">
        <v>10889</v>
      </c>
      <c r="D7178" t="s">
        <v>10889</v>
      </c>
      <c r="E7178" t="s">
        <v>10888</v>
      </c>
    </row>
    <row r="7179" spans="1:5" x14ac:dyDescent="0.25">
      <c r="A7179">
        <v>70000499</v>
      </c>
      <c r="B7179" t="s">
        <v>10890</v>
      </c>
      <c r="C7179" t="s">
        <v>10891</v>
      </c>
      <c r="D7179" t="s">
        <v>10891</v>
      </c>
      <c r="E7179" t="s">
        <v>10890</v>
      </c>
    </row>
    <row r="7180" spans="1:5" x14ac:dyDescent="0.25">
      <c r="A7180">
        <v>70000500</v>
      </c>
      <c r="B7180" t="s">
        <v>10892</v>
      </c>
      <c r="C7180" t="s">
        <v>10893</v>
      </c>
      <c r="D7180" t="s">
        <v>10893</v>
      </c>
      <c r="E7180" t="s">
        <v>10892</v>
      </c>
    </row>
    <row r="7181" spans="1:5" x14ac:dyDescent="0.25">
      <c r="A7181">
        <v>70000501</v>
      </c>
      <c r="B7181" t="s">
        <v>10894</v>
      </c>
      <c r="C7181" t="s">
        <v>10893</v>
      </c>
      <c r="D7181" t="s">
        <v>10893</v>
      </c>
      <c r="E7181" t="s">
        <v>10894</v>
      </c>
    </row>
    <row r="7182" spans="1:5" x14ac:dyDescent="0.25">
      <c r="A7182">
        <v>70000502</v>
      </c>
      <c r="B7182" t="s">
        <v>10895</v>
      </c>
      <c r="C7182" t="s">
        <v>10893</v>
      </c>
      <c r="D7182" t="s">
        <v>10893</v>
      </c>
      <c r="E7182" t="s">
        <v>10895</v>
      </c>
    </row>
    <row r="7183" spans="1:5" x14ac:dyDescent="0.25">
      <c r="A7183">
        <v>70000503</v>
      </c>
      <c r="B7183" t="s">
        <v>10896</v>
      </c>
      <c r="C7183" t="s">
        <v>10897</v>
      </c>
      <c r="D7183" t="s">
        <v>10897</v>
      </c>
      <c r="E7183" t="s">
        <v>10896</v>
      </c>
    </row>
    <row r="7184" spans="1:5" x14ac:dyDescent="0.25">
      <c r="A7184">
        <v>70000504</v>
      </c>
      <c r="B7184" t="s">
        <v>10898</v>
      </c>
      <c r="C7184" t="s">
        <v>10899</v>
      </c>
      <c r="D7184" t="s">
        <v>10899</v>
      </c>
      <c r="E7184" t="s">
        <v>10898</v>
      </c>
    </row>
    <row r="7185" spans="1:5" x14ac:dyDescent="0.25">
      <c r="A7185">
        <v>70000505</v>
      </c>
      <c r="B7185" t="s">
        <v>10900</v>
      </c>
      <c r="C7185" t="s">
        <v>10901</v>
      </c>
      <c r="D7185" t="s">
        <v>10901</v>
      </c>
      <c r="E7185" t="s">
        <v>10900</v>
      </c>
    </row>
    <row r="7186" spans="1:5" x14ac:dyDescent="0.25">
      <c r="A7186">
        <v>70000506</v>
      </c>
      <c r="B7186" t="s">
        <v>10902</v>
      </c>
      <c r="C7186" t="s">
        <v>10903</v>
      </c>
      <c r="D7186" t="s">
        <v>10903</v>
      </c>
      <c r="E7186" t="s">
        <v>10902</v>
      </c>
    </row>
    <row r="7187" spans="1:5" x14ac:dyDescent="0.25">
      <c r="A7187">
        <v>70000507</v>
      </c>
      <c r="B7187" t="s">
        <v>10904</v>
      </c>
      <c r="C7187" t="s">
        <v>10897</v>
      </c>
      <c r="D7187" t="s">
        <v>10897</v>
      </c>
      <c r="E7187" t="s">
        <v>10904</v>
      </c>
    </row>
    <row r="7188" spans="1:5" x14ac:dyDescent="0.25">
      <c r="A7188">
        <v>70000508</v>
      </c>
      <c r="B7188" t="s">
        <v>10905</v>
      </c>
      <c r="C7188" t="s">
        <v>10906</v>
      </c>
      <c r="D7188" t="s">
        <v>10906</v>
      </c>
      <c r="E7188" t="s">
        <v>10905</v>
      </c>
    </row>
    <row r="7189" spans="1:5" x14ac:dyDescent="0.25">
      <c r="A7189">
        <v>70000513</v>
      </c>
      <c r="B7189" t="s">
        <v>10907</v>
      </c>
      <c r="C7189" t="s">
        <v>10908</v>
      </c>
      <c r="D7189" t="s">
        <v>10908</v>
      </c>
      <c r="E7189" t="s">
        <v>10907</v>
      </c>
    </row>
    <row r="7190" spans="1:5" x14ac:dyDescent="0.25">
      <c r="A7190">
        <v>70000514</v>
      </c>
      <c r="B7190" t="s">
        <v>10909</v>
      </c>
      <c r="C7190" t="s">
        <v>10910</v>
      </c>
      <c r="D7190" t="s">
        <v>10910</v>
      </c>
      <c r="E7190" t="s">
        <v>10909</v>
      </c>
    </row>
    <row r="7191" spans="1:5" x14ac:dyDescent="0.25">
      <c r="A7191">
        <v>70000515</v>
      </c>
      <c r="B7191" t="s">
        <v>10911</v>
      </c>
      <c r="C7191" t="s">
        <v>10908</v>
      </c>
      <c r="D7191" t="s">
        <v>10908</v>
      </c>
      <c r="E7191" t="s">
        <v>10911</v>
      </c>
    </row>
    <row r="7192" spans="1:5" x14ac:dyDescent="0.25">
      <c r="A7192">
        <v>70000516</v>
      </c>
      <c r="B7192" t="s">
        <v>10912</v>
      </c>
      <c r="C7192" t="s">
        <v>10910</v>
      </c>
      <c r="D7192" t="s">
        <v>10910</v>
      </c>
      <c r="E7192" t="s">
        <v>10912</v>
      </c>
    </row>
    <row r="7193" spans="1:5" x14ac:dyDescent="0.25">
      <c r="A7193">
        <v>70000519</v>
      </c>
      <c r="B7193" t="s">
        <v>10913</v>
      </c>
      <c r="C7193" t="s">
        <v>10914</v>
      </c>
      <c r="D7193" t="s">
        <v>10914</v>
      </c>
      <c r="E7193" t="s">
        <v>10913</v>
      </c>
    </row>
    <row r="7194" spans="1:5" x14ac:dyDescent="0.25">
      <c r="A7194">
        <v>70000526</v>
      </c>
      <c r="B7194" t="s">
        <v>10915</v>
      </c>
      <c r="C7194" t="s">
        <v>10914</v>
      </c>
      <c r="D7194" t="s">
        <v>10914</v>
      </c>
      <c r="E7194" t="s">
        <v>10915</v>
      </c>
    </row>
    <row r="7195" spans="1:5" x14ac:dyDescent="0.25">
      <c r="A7195">
        <v>70000528</v>
      </c>
      <c r="B7195" t="s">
        <v>10916</v>
      </c>
      <c r="C7195" t="s">
        <v>10914</v>
      </c>
      <c r="D7195" t="s">
        <v>10914</v>
      </c>
      <c r="E7195" t="s">
        <v>10916</v>
      </c>
    </row>
    <row r="7196" spans="1:5" x14ac:dyDescent="0.25">
      <c r="A7196">
        <v>70000530</v>
      </c>
      <c r="B7196" t="s">
        <v>10917</v>
      </c>
      <c r="C7196" t="s">
        <v>10918</v>
      </c>
      <c r="D7196" t="s">
        <v>10918</v>
      </c>
      <c r="E7196" t="s">
        <v>10917</v>
      </c>
    </row>
    <row r="7197" spans="1:5" x14ac:dyDescent="0.25">
      <c r="A7197">
        <v>70000532</v>
      </c>
      <c r="B7197" t="s">
        <v>10919</v>
      </c>
      <c r="C7197" t="s">
        <v>10920</v>
      </c>
      <c r="D7197" t="s">
        <v>10920</v>
      </c>
      <c r="E7197" t="s">
        <v>10919</v>
      </c>
    </row>
    <row r="7198" spans="1:5" x14ac:dyDescent="0.25">
      <c r="A7198">
        <v>70000533</v>
      </c>
      <c r="B7198" t="s">
        <v>10921</v>
      </c>
      <c r="C7198" t="s">
        <v>10922</v>
      </c>
      <c r="D7198" t="s">
        <v>10922</v>
      </c>
      <c r="E7198" t="s">
        <v>10921</v>
      </c>
    </row>
    <row r="7199" spans="1:5" x14ac:dyDescent="0.25">
      <c r="A7199">
        <v>70000539</v>
      </c>
      <c r="B7199" t="s">
        <v>10923</v>
      </c>
      <c r="C7199" t="s">
        <v>10924</v>
      </c>
      <c r="D7199" t="s">
        <v>10924</v>
      </c>
      <c r="E7199" t="s">
        <v>10923</v>
      </c>
    </row>
    <row r="7200" spans="1:5" x14ac:dyDescent="0.25">
      <c r="A7200">
        <v>70000541</v>
      </c>
      <c r="B7200" t="s">
        <v>10925</v>
      </c>
      <c r="C7200" t="s">
        <v>10920</v>
      </c>
      <c r="D7200" t="s">
        <v>10920</v>
      </c>
      <c r="E7200" t="s">
        <v>10925</v>
      </c>
    </row>
    <row r="7201" spans="1:5" x14ac:dyDescent="0.25">
      <c r="A7201">
        <v>70000542</v>
      </c>
      <c r="B7201" t="s">
        <v>10926</v>
      </c>
      <c r="C7201" t="s">
        <v>10927</v>
      </c>
      <c r="D7201" t="s">
        <v>10927</v>
      </c>
      <c r="E7201" t="s">
        <v>10926</v>
      </c>
    </row>
    <row r="7202" spans="1:5" x14ac:dyDescent="0.25">
      <c r="A7202">
        <v>70000543</v>
      </c>
      <c r="B7202" t="s">
        <v>10928</v>
      </c>
      <c r="C7202" t="s">
        <v>10929</v>
      </c>
      <c r="D7202" t="s">
        <v>10929</v>
      </c>
      <c r="E7202" t="s">
        <v>10928</v>
      </c>
    </row>
    <row r="7203" spans="1:5" x14ac:dyDescent="0.25">
      <c r="A7203">
        <v>70000544</v>
      </c>
      <c r="B7203" t="s">
        <v>10930</v>
      </c>
      <c r="C7203" t="s">
        <v>10931</v>
      </c>
      <c r="D7203" t="s">
        <v>10931</v>
      </c>
      <c r="E7203" t="s">
        <v>10930</v>
      </c>
    </row>
    <row r="7204" spans="1:5" x14ac:dyDescent="0.25">
      <c r="A7204">
        <v>70000547</v>
      </c>
      <c r="B7204" t="s">
        <v>10932</v>
      </c>
      <c r="C7204" t="s">
        <v>10933</v>
      </c>
      <c r="D7204" t="s">
        <v>10933</v>
      </c>
      <c r="E7204" t="s">
        <v>10932</v>
      </c>
    </row>
    <row r="7205" spans="1:5" x14ac:dyDescent="0.25">
      <c r="A7205">
        <v>70000548</v>
      </c>
      <c r="B7205" t="s">
        <v>10934</v>
      </c>
      <c r="C7205" t="s">
        <v>10933</v>
      </c>
      <c r="D7205" t="s">
        <v>10933</v>
      </c>
      <c r="E7205" t="s">
        <v>10934</v>
      </c>
    </row>
    <row r="7206" spans="1:5" x14ac:dyDescent="0.25">
      <c r="A7206">
        <v>70000549</v>
      </c>
      <c r="B7206" t="s">
        <v>10935</v>
      </c>
      <c r="C7206" t="s">
        <v>10936</v>
      </c>
      <c r="D7206" t="s">
        <v>10936</v>
      </c>
      <c r="E7206" t="s">
        <v>10935</v>
      </c>
    </row>
    <row r="7207" spans="1:5" x14ac:dyDescent="0.25">
      <c r="A7207">
        <v>70000550</v>
      </c>
      <c r="B7207" t="s">
        <v>10937</v>
      </c>
      <c r="C7207" t="s">
        <v>10938</v>
      </c>
      <c r="D7207" t="s">
        <v>10938</v>
      </c>
      <c r="E7207" t="s">
        <v>10937</v>
      </c>
    </row>
    <row r="7208" spans="1:5" x14ac:dyDescent="0.25">
      <c r="A7208">
        <v>70000551</v>
      </c>
      <c r="B7208" t="s">
        <v>10939</v>
      </c>
      <c r="C7208" t="s">
        <v>10940</v>
      </c>
      <c r="D7208" t="s">
        <v>10940</v>
      </c>
      <c r="E7208" t="s">
        <v>10939</v>
      </c>
    </row>
    <row r="7209" spans="1:5" x14ac:dyDescent="0.25">
      <c r="A7209">
        <v>70000553</v>
      </c>
      <c r="B7209" t="s">
        <v>10941</v>
      </c>
      <c r="C7209" t="s">
        <v>10942</v>
      </c>
      <c r="D7209" t="s">
        <v>10942</v>
      </c>
      <c r="E7209" t="s">
        <v>10941</v>
      </c>
    </row>
    <row r="7210" spans="1:5" x14ac:dyDescent="0.25">
      <c r="A7210">
        <v>70000554</v>
      </c>
      <c r="B7210" t="s">
        <v>10943</v>
      </c>
      <c r="C7210" t="s">
        <v>10944</v>
      </c>
      <c r="D7210" t="s">
        <v>10944</v>
      </c>
      <c r="E7210" t="s">
        <v>10943</v>
      </c>
    </row>
    <row r="7211" spans="1:5" x14ac:dyDescent="0.25">
      <c r="A7211">
        <v>70000555</v>
      </c>
      <c r="B7211" t="s">
        <v>10945</v>
      </c>
      <c r="C7211" t="s">
        <v>10946</v>
      </c>
      <c r="D7211" t="s">
        <v>10946</v>
      </c>
      <c r="E7211" t="s">
        <v>10945</v>
      </c>
    </row>
    <row r="7212" spans="1:5" x14ac:dyDescent="0.25">
      <c r="A7212">
        <v>70000558</v>
      </c>
      <c r="B7212" t="s">
        <v>10947</v>
      </c>
      <c r="C7212" t="s">
        <v>10948</v>
      </c>
      <c r="D7212" t="s">
        <v>10948</v>
      </c>
      <c r="E7212" t="s">
        <v>10947</v>
      </c>
    </row>
    <row r="7213" spans="1:5" x14ac:dyDescent="0.25">
      <c r="A7213">
        <v>70000562</v>
      </c>
      <c r="B7213" t="s">
        <v>10949</v>
      </c>
      <c r="C7213" t="s">
        <v>10950</v>
      </c>
      <c r="D7213" t="s">
        <v>10950</v>
      </c>
      <c r="E7213" t="s">
        <v>10949</v>
      </c>
    </row>
    <row r="7214" spans="1:5" x14ac:dyDescent="0.25">
      <c r="A7214">
        <v>70000563</v>
      </c>
      <c r="B7214" t="s">
        <v>10951</v>
      </c>
      <c r="C7214" t="s">
        <v>10952</v>
      </c>
      <c r="D7214" t="s">
        <v>10952</v>
      </c>
      <c r="E7214" t="s">
        <v>10951</v>
      </c>
    </row>
    <row r="7215" spans="1:5" x14ac:dyDescent="0.25">
      <c r="A7215">
        <v>70000564</v>
      </c>
      <c r="B7215" t="s">
        <v>10953</v>
      </c>
      <c r="C7215" t="s">
        <v>10952</v>
      </c>
      <c r="D7215" t="s">
        <v>10952</v>
      </c>
      <c r="E7215" t="s">
        <v>10953</v>
      </c>
    </row>
    <row r="7216" spans="1:5" x14ac:dyDescent="0.25">
      <c r="A7216">
        <v>70000565</v>
      </c>
      <c r="B7216" t="s">
        <v>10954</v>
      </c>
      <c r="C7216" t="s">
        <v>10955</v>
      </c>
      <c r="D7216" t="s">
        <v>10955</v>
      </c>
      <c r="E7216" t="s">
        <v>10954</v>
      </c>
    </row>
    <row r="7217" spans="1:5" x14ac:dyDescent="0.25">
      <c r="A7217">
        <v>70000566</v>
      </c>
      <c r="B7217" t="s">
        <v>10956</v>
      </c>
      <c r="C7217" t="s">
        <v>10957</v>
      </c>
      <c r="D7217" t="s">
        <v>10957</v>
      </c>
      <c r="E7217" t="s">
        <v>10956</v>
      </c>
    </row>
    <row r="7218" spans="1:5" x14ac:dyDescent="0.25">
      <c r="A7218">
        <v>70000567</v>
      </c>
      <c r="B7218" t="s">
        <v>10958</v>
      </c>
      <c r="C7218" t="s">
        <v>10959</v>
      </c>
      <c r="D7218" t="s">
        <v>10959</v>
      </c>
      <c r="E7218" t="s">
        <v>10958</v>
      </c>
    </row>
    <row r="7219" spans="1:5" x14ac:dyDescent="0.25">
      <c r="A7219">
        <v>70000568</v>
      </c>
      <c r="B7219" t="s">
        <v>10960</v>
      </c>
      <c r="C7219" t="s">
        <v>10959</v>
      </c>
      <c r="D7219" t="s">
        <v>10959</v>
      </c>
      <c r="E7219" t="s">
        <v>10960</v>
      </c>
    </row>
    <row r="7220" spans="1:5" x14ac:dyDescent="0.25">
      <c r="A7220">
        <v>70000569</v>
      </c>
      <c r="B7220" t="s">
        <v>10961</v>
      </c>
      <c r="C7220" t="s">
        <v>10959</v>
      </c>
      <c r="D7220" t="s">
        <v>10959</v>
      </c>
      <c r="E7220" t="s">
        <v>10961</v>
      </c>
    </row>
    <row r="7221" spans="1:5" x14ac:dyDescent="0.25">
      <c r="A7221">
        <v>70000570</v>
      </c>
      <c r="B7221" t="s">
        <v>10962</v>
      </c>
      <c r="C7221" t="s">
        <v>10959</v>
      </c>
      <c r="D7221" t="s">
        <v>10959</v>
      </c>
      <c r="E7221" t="s">
        <v>10962</v>
      </c>
    </row>
    <row r="7222" spans="1:5" x14ac:dyDescent="0.25">
      <c r="A7222">
        <v>70000571</v>
      </c>
      <c r="B7222" t="s">
        <v>10963</v>
      </c>
      <c r="C7222" t="s">
        <v>10959</v>
      </c>
      <c r="D7222" t="s">
        <v>10959</v>
      </c>
      <c r="E7222" t="s">
        <v>10963</v>
      </c>
    </row>
    <row r="7223" spans="1:5" x14ac:dyDescent="0.25">
      <c r="A7223">
        <v>70000572</v>
      </c>
      <c r="B7223" t="s">
        <v>10964</v>
      </c>
      <c r="C7223" t="s">
        <v>10965</v>
      </c>
      <c r="D7223" t="s">
        <v>10965</v>
      </c>
      <c r="E7223" t="s">
        <v>10964</v>
      </c>
    </row>
    <row r="7224" spans="1:5" x14ac:dyDescent="0.25">
      <c r="A7224">
        <v>70000573</v>
      </c>
      <c r="B7224" t="s">
        <v>10962</v>
      </c>
      <c r="C7224" t="s">
        <v>10959</v>
      </c>
      <c r="D7224" t="s">
        <v>10959</v>
      </c>
      <c r="E7224" t="s">
        <v>10962</v>
      </c>
    </row>
    <row r="7225" spans="1:5" x14ac:dyDescent="0.25">
      <c r="A7225">
        <v>70000574</v>
      </c>
      <c r="B7225" t="s">
        <v>10966</v>
      </c>
      <c r="C7225" t="s">
        <v>10933</v>
      </c>
      <c r="D7225" t="s">
        <v>10933</v>
      </c>
      <c r="E7225" t="s">
        <v>10966</v>
      </c>
    </row>
    <row r="7226" spans="1:5" x14ac:dyDescent="0.25">
      <c r="A7226">
        <v>70000575</v>
      </c>
      <c r="B7226" t="s">
        <v>10967</v>
      </c>
      <c r="C7226" t="s">
        <v>10933</v>
      </c>
      <c r="D7226" t="s">
        <v>10933</v>
      </c>
      <c r="E7226" t="s">
        <v>10967</v>
      </c>
    </row>
    <row r="7227" spans="1:5" x14ac:dyDescent="0.25">
      <c r="A7227">
        <v>70000576</v>
      </c>
      <c r="B7227" t="s">
        <v>10968</v>
      </c>
      <c r="C7227" t="s">
        <v>10969</v>
      </c>
      <c r="D7227" t="s">
        <v>10969</v>
      </c>
      <c r="E7227" t="s">
        <v>10968</v>
      </c>
    </row>
    <row r="7228" spans="1:5" x14ac:dyDescent="0.25">
      <c r="A7228">
        <v>70000577</v>
      </c>
      <c r="B7228" t="s">
        <v>10970</v>
      </c>
      <c r="C7228" t="s">
        <v>10971</v>
      </c>
      <c r="D7228" t="s">
        <v>10971</v>
      </c>
      <c r="E7228" t="s">
        <v>10970</v>
      </c>
    </row>
    <row r="7229" spans="1:5" x14ac:dyDescent="0.25">
      <c r="A7229">
        <v>70000578</v>
      </c>
      <c r="B7229" t="s">
        <v>10972</v>
      </c>
      <c r="C7229" t="s">
        <v>10973</v>
      </c>
      <c r="D7229" t="s">
        <v>10973</v>
      </c>
      <c r="E7229" t="s">
        <v>10972</v>
      </c>
    </row>
    <row r="7230" spans="1:5" x14ac:dyDescent="0.25">
      <c r="A7230">
        <v>70000579</v>
      </c>
      <c r="B7230" t="s">
        <v>10974</v>
      </c>
      <c r="C7230" t="s">
        <v>10973</v>
      </c>
      <c r="D7230" t="s">
        <v>10973</v>
      </c>
      <c r="E7230" t="s">
        <v>10974</v>
      </c>
    </row>
    <row r="7231" spans="1:5" x14ac:dyDescent="0.25">
      <c r="A7231">
        <v>70000580</v>
      </c>
      <c r="B7231" t="s">
        <v>10975</v>
      </c>
      <c r="C7231" t="s">
        <v>10973</v>
      </c>
      <c r="D7231" t="s">
        <v>10973</v>
      </c>
      <c r="E7231" t="s">
        <v>10975</v>
      </c>
    </row>
    <row r="7232" spans="1:5" x14ac:dyDescent="0.25">
      <c r="A7232">
        <v>70000581</v>
      </c>
      <c r="B7232" t="s">
        <v>10976</v>
      </c>
      <c r="C7232" t="s">
        <v>10973</v>
      </c>
      <c r="D7232" t="s">
        <v>10973</v>
      </c>
      <c r="E7232" t="s">
        <v>10976</v>
      </c>
    </row>
    <row r="7233" spans="1:5" x14ac:dyDescent="0.25">
      <c r="A7233">
        <v>70000582</v>
      </c>
      <c r="B7233" t="s">
        <v>10977</v>
      </c>
      <c r="C7233" t="s">
        <v>10973</v>
      </c>
      <c r="D7233" t="s">
        <v>10973</v>
      </c>
      <c r="E7233" t="s">
        <v>10977</v>
      </c>
    </row>
    <row r="7234" spans="1:5" x14ac:dyDescent="0.25">
      <c r="A7234">
        <v>70000583</v>
      </c>
      <c r="B7234" t="s">
        <v>10978</v>
      </c>
      <c r="C7234" t="s">
        <v>10973</v>
      </c>
      <c r="D7234" t="s">
        <v>10973</v>
      </c>
      <c r="E7234" t="s">
        <v>10978</v>
      </c>
    </row>
    <row r="7235" spans="1:5" x14ac:dyDescent="0.25">
      <c r="A7235">
        <v>70000584</v>
      </c>
      <c r="B7235" t="s">
        <v>10979</v>
      </c>
      <c r="C7235" t="s">
        <v>10973</v>
      </c>
      <c r="D7235" t="s">
        <v>10973</v>
      </c>
      <c r="E7235" t="s">
        <v>10979</v>
      </c>
    </row>
    <row r="7236" spans="1:5" x14ac:dyDescent="0.25">
      <c r="A7236">
        <v>70000585</v>
      </c>
      <c r="B7236" t="s">
        <v>10980</v>
      </c>
      <c r="C7236" t="s">
        <v>10973</v>
      </c>
      <c r="D7236" t="s">
        <v>10973</v>
      </c>
      <c r="E7236" t="s">
        <v>10980</v>
      </c>
    </row>
    <row r="7237" spans="1:5" x14ac:dyDescent="0.25">
      <c r="A7237">
        <v>70000586</v>
      </c>
      <c r="B7237" t="s">
        <v>10981</v>
      </c>
      <c r="C7237" t="s">
        <v>10920</v>
      </c>
      <c r="D7237" t="s">
        <v>10920</v>
      </c>
      <c r="E7237" t="s">
        <v>10981</v>
      </c>
    </row>
    <row r="7238" spans="1:5" x14ac:dyDescent="0.25">
      <c r="A7238">
        <v>70000587</v>
      </c>
      <c r="B7238" t="s">
        <v>10982</v>
      </c>
      <c r="C7238" t="s">
        <v>10920</v>
      </c>
      <c r="D7238" t="s">
        <v>10920</v>
      </c>
      <c r="E7238" t="s">
        <v>10982</v>
      </c>
    </row>
    <row r="7239" spans="1:5" x14ac:dyDescent="0.25">
      <c r="A7239">
        <v>70000588</v>
      </c>
      <c r="B7239" t="s">
        <v>10983</v>
      </c>
      <c r="C7239" t="s">
        <v>10920</v>
      </c>
      <c r="D7239" t="s">
        <v>10920</v>
      </c>
      <c r="E7239" t="s">
        <v>10983</v>
      </c>
    </row>
    <row r="7240" spans="1:5" x14ac:dyDescent="0.25">
      <c r="A7240">
        <v>70000589</v>
      </c>
      <c r="B7240" t="s">
        <v>10919</v>
      </c>
      <c r="C7240" t="s">
        <v>10920</v>
      </c>
      <c r="D7240" t="s">
        <v>10920</v>
      </c>
      <c r="E7240" t="s">
        <v>10919</v>
      </c>
    </row>
    <row r="7241" spans="1:5" x14ac:dyDescent="0.25">
      <c r="A7241">
        <v>70000590</v>
      </c>
      <c r="B7241" t="s">
        <v>10984</v>
      </c>
      <c r="C7241" t="s">
        <v>10920</v>
      </c>
      <c r="D7241" t="s">
        <v>10920</v>
      </c>
      <c r="E7241" t="s">
        <v>10984</v>
      </c>
    </row>
    <row r="7242" spans="1:5" x14ac:dyDescent="0.25">
      <c r="A7242">
        <v>70000591</v>
      </c>
      <c r="B7242" t="s">
        <v>10985</v>
      </c>
      <c r="C7242" t="s">
        <v>10920</v>
      </c>
      <c r="D7242" t="s">
        <v>10920</v>
      </c>
      <c r="E7242" t="s">
        <v>10985</v>
      </c>
    </row>
    <row r="7243" spans="1:5" x14ac:dyDescent="0.25">
      <c r="A7243">
        <v>70000592</v>
      </c>
      <c r="B7243" t="s">
        <v>10986</v>
      </c>
      <c r="C7243" t="s">
        <v>10920</v>
      </c>
      <c r="D7243" t="s">
        <v>10920</v>
      </c>
      <c r="E7243" t="s">
        <v>10986</v>
      </c>
    </row>
    <row r="7244" spans="1:5" x14ac:dyDescent="0.25">
      <c r="A7244">
        <v>70000593</v>
      </c>
      <c r="B7244" t="s">
        <v>10987</v>
      </c>
      <c r="C7244" t="s">
        <v>10920</v>
      </c>
      <c r="D7244" t="s">
        <v>10920</v>
      </c>
      <c r="E7244" t="s">
        <v>10987</v>
      </c>
    </row>
    <row r="7245" spans="1:5" x14ac:dyDescent="0.25">
      <c r="A7245">
        <v>70000594</v>
      </c>
      <c r="B7245" t="s">
        <v>10988</v>
      </c>
      <c r="C7245" t="s">
        <v>10924</v>
      </c>
      <c r="D7245" t="s">
        <v>10924</v>
      </c>
      <c r="E7245" t="s">
        <v>10988</v>
      </c>
    </row>
    <row r="7246" spans="1:5" x14ac:dyDescent="0.25">
      <c r="A7246">
        <v>70000595</v>
      </c>
      <c r="B7246" t="s">
        <v>10989</v>
      </c>
      <c r="C7246" t="s">
        <v>10990</v>
      </c>
      <c r="D7246" t="s">
        <v>10990</v>
      </c>
      <c r="E7246" t="s">
        <v>10989</v>
      </c>
    </row>
    <row r="7247" spans="1:5" x14ac:dyDescent="0.25">
      <c r="A7247">
        <v>70000596</v>
      </c>
      <c r="B7247" t="s">
        <v>10991</v>
      </c>
      <c r="C7247" t="s">
        <v>10990</v>
      </c>
      <c r="D7247" t="s">
        <v>10990</v>
      </c>
      <c r="E7247" t="s">
        <v>10991</v>
      </c>
    </row>
    <row r="7248" spans="1:5" x14ac:dyDescent="0.25">
      <c r="A7248">
        <v>70000597</v>
      </c>
      <c r="B7248" t="s">
        <v>10992</v>
      </c>
      <c r="C7248" t="s">
        <v>10993</v>
      </c>
      <c r="D7248" t="s">
        <v>10993</v>
      </c>
      <c r="E7248" t="s">
        <v>10992</v>
      </c>
    </row>
    <row r="7249" spans="1:5" x14ac:dyDescent="0.25">
      <c r="A7249">
        <v>70000598</v>
      </c>
      <c r="B7249" t="s">
        <v>10994</v>
      </c>
      <c r="C7249" t="s">
        <v>10993</v>
      </c>
      <c r="D7249" t="s">
        <v>10993</v>
      </c>
      <c r="E7249" t="s">
        <v>10994</v>
      </c>
    </row>
    <row r="7250" spans="1:5" x14ac:dyDescent="0.25">
      <c r="A7250">
        <v>70000599</v>
      </c>
      <c r="B7250" t="s">
        <v>10995</v>
      </c>
      <c r="C7250" t="s">
        <v>10996</v>
      </c>
      <c r="D7250" t="s">
        <v>10996</v>
      </c>
      <c r="E7250" t="s">
        <v>10995</v>
      </c>
    </row>
    <row r="7251" spans="1:5" x14ac:dyDescent="0.25">
      <c r="A7251">
        <v>70000600</v>
      </c>
      <c r="B7251" t="s">
        <v>10997</v>
      </c>
      <c r="C7251" t="s">
        <v>10998</v>
      </c>
      <c r="D7251" t="s">
        <v>10998</v>
      </c>
      <c r="E7251" t="s">
        <v>10997</v>
      </c>
    </row>
    <row r="7252" spans="1:5" x14ac:dyDescent="0.25">
      <c r="A7252">
        <v>70000601</v>
      </c>
      <c r="B7252" t="s">
        <v>10999</v>
      </c>
      <c r="C7252" t="s">
        <v>10959</v>
      </c>
      <c r="D7252" t="s">
        <v>10959</v>
      </c>
      <c r="E7252" t="s">
        <v>10999</v>
      </c>
    </row>
    <row r="7253" spans="1:5" x14ac:dyDescent="0.25">
      <c r="A7253">
        <v>70000602</v>
      </c>
      <c r="B7253" t="s">
        <v>11000</v>
      </c>
      <c r="C7253" t="s">
        <v>10959</v>
      </c>
      <c r="D7253" t="s">
        <v>10959</v>
      </c>
      <c r="E7253" t="s">
        <v>11000</v>
      </c>
    </row>
    <row r="7254" spans="1:5" x14ac:dyDescent="0.25">
      <c r="A7254">
        <v>70000603</v>
      </c>
      <c r="B7254" t="s">
        <v>11001</v>
      </c>
      <c r="C7254" t="s">
        <v>10959</v>
      </c>
      <c r="D7254" t="s">
        <v>10959</v>
      </c>
      <c r="E7254" t="s">
        <v>11001</v>
      </c>
    </row>
    <row r="7255" spans="1:5" x14ac:dyDescent="0.25">
      <c r="A7255">
        <v>70000604</v>
      </c>
      <c r="B7255" t="s">
        <v>11002</v>
      </c>
      <c r="C7255" t="s">
        <v>10959</v>
      </c>
      <c r="D7255" t="s">
        <v>10959</v>
      </c>
      <c r="E7255" t="s">
        <v>11002</v>
      </c>
    </row>
    <row r="7256" spans="1:5" x14ac:dyDescent="0.25">
      <c r="A7256">
        <v>70000605</v>
      </c>
      <c r="B7256" t="s">
        <v>11003</v>
      </c>
      <c r="C7256" t="s">
        <v>10959</v>
      </c>
      <c r="D7256" t="s">
        <v>10959</v>
      </c>
      <c r="E7256" t="s">
        <v>11003</v>
      </c>
    </row>
    <row r="7257" spans="1:5" x14ac:dyDescent="0.25">
      <c r="A7257">
        <v>70000606</v>
      </c>
      <c r="B7257" t="s">
        <v>11004</v>
      </c>
      <c r="C7257" t="s">
        <v>10959</v>
      </c>
      <c r="D7257" t="s">
        <v>10959</v>
      </c>
      <c r="E7257" t="s">
        <v>11004</v>
      </c>
    </row>
    <row r="7258" spans="1:5" x14ac:dyDescent="0.25">
      <c r="A7258">
        <v>70000607</v>
      </c>
      <c r="B7258" t="s">
        <v>11005</v>
      </c>
      <c r="C7258" t="s">
        <v>11006</v>
      </c>
      <c r="D7258" t="s">
        <v>11006</v>
      </c>
      <c r="E7258" t="s">
        <v>11005</v>
      </c>
    </row>
    <row r="7259" spans="1:5" x14ac:dyDescent="0.25">
      <c r="A7259">
        <v>70000608</v>
      </c>
      <c r="B7259" t="s">
        <v>11007</v>
      </c>
      <c r="C7259" t="s">
        <v>11008</v>
      </c>
      <c r="D7259" t="s">
        <v>11008</v>
      </c>
      <c r="E7259" t="s">
        <v>11007</v>
      </c>
    </row>
    <row r="7260" spans="1:5" x14ac:dyDescent="0.25">
      <c r="A7260">
        <v>70000609</v>
      </c>
      <c r="B7260" t="s">
        <v>11009</v>
      </c>
      <c r="C7260" t="s">
        <v>11008</v>
      </c>
      <c r="D7260" t="s">
        <v>11008</v>
      </c>
      <c r="E7260" t="s">
        <v>11009</v>
      </c>
    </row>
    <row r="7261" spans="1:5" x14ac:dyDescent="0.25">
      <c r="A7261">
        <v>70000610</v>
      </c>
      <c r="B7261" t="s">
        <v>11010</v>
      </c>
      <c r="C7261" t="s">
        <v>11008</v>
      </c>
      <c r="D7261" t="s">
        <v>11008</v>
      </c>
      <c r="E7261" t="s">
        <v>11010</v>
      </c>
    </row>
    <row r="7262" spans="1:5" x14ac:dyDescent="0.25">
      <c r="A7262">
        <v>70000611</v>
      </c>
      <c r="B7262" t="s">
        <v>10807</v>
      </c>
      <c r="C7262" t="s">
        <v>10808</v>
      </c>
      <c r="D7262" t="s">
        <v>10808</v>
      </c>
      <c r="E7262" t="s">
        <v>10807</v>
      </c>
    </row>
    <row r="7263" spans="1:5" x14ac:dyDescent="0.25">
      <c r="A7263">
        <v>70000612</v>
      </c>
      <c r="B7263" t="s">
        <v>10809</v>
      </c>
      <c r="C7263" t="s">
        <v>10808</v>
      </c>
      <c r="D7263" t="s">
        <v>10808</v>
      </c>
      <c r="E7263" t="s">
        <v>10809</v>
      </c>
    </row>
    <row r="7264" spans="1:5" x14ac:dyDescent="0.25">
      <c r="A7264">
        <v>70000613</v>
      </c>
      <c r="B7264" t="s">
        <v>10810</v>
      </c>
      <c r="C7264" t="s">
        <v>10808</v>
      </c>
      <c r="D7264" t="s">
        <v>10808</v>
      </c>
      <c r="E7264" t="s">
        <v>10810</v>
      </c>
    </row>
    <row r="7265" spans="1:5" x14ac:dyDescent="0.25">
      <c r="A7265">
        <v>70000614</v>
      </c>
      <c r="B7265" t="s">
        <v>10962</v>
      </c>
      <c r="C7265" t="s">
        <v>10959</v>
      </c>
      <c r="D7265" t="s">
        <v>10959</v>
      </c>
      <c r="E7265" t="s">
        <v>10962</v>
      </c>
    </row>
    <row r="7266" spans="1:5" x14ac:dyDescent="0.25">
      <c r="A7266">
        <v>70000615</v>
      </c>
      <c r="B7266" t="s">
        <v>11011</v>
      </c>
      <c r="C7266" t="s">
        <v>10918</v>
      </c>
      <c r="D7266" t="s">
        <v>10918</v>
      </c>
      <c r="E7266" t="s">
        <v>11011</v>
      </c>
    </row>
    <row r="7267" spans="1:5" x14ac:dyDescent="0.25">
      <c r="A7267">
        <v>70000616</v>
      </c>
      <c r="B7267" t="s">
        <v>11012</v>
      </c>
      <c r="C7267" t="s">
        <v>10918</v>
      </c>
      <c r="D7267" t="s">
        <v>10918</v>
      </c>
      <c r="E7267" t="s">
        <v>11012</v>
      </c>
    </row>
    <row r="7268" spans="1:5" x14ac:dyDescent="0.25">
      <c r="A7268">
        <v>70000617</v>
      </c>
      <c r="B7268" t="s">
        <v>10895</v>
      </c>
      <c r="C7268" t="s">
        <v>10893</v>
      </c>
      <c r="D7268" t="s">
        <v>10893</v>
      </c>
      <c r="E7268" t="s">
        <v>10895</v>
      </c>
    </row>
    <row r="7269" spans="1:5" x14ac:dyDescent="0.25">
      <c r="A7269">
        <v>70000618</v>
      </c>
      <c r="B7269" t="s">
        <v>11013</v>
      </c>
      <c r="C7269" t="s">
        <v>10893</v>
      </c>
      <c r="D7269" t="s">
        <v>10893</v>
      </c>
      <c r="E7269" t="s">
        <v>11013</v>
      </c>
    </row>
    <row r="7270" spans="1:5" x14ac:dyDescent="0.25">
      <c r="A7270">
        <v>70000619</v>
      </c>
      <c r="B7270" t="s">
        <v>10894</v>
      </c>
      <c r="C7270" t="s">
        <v>10893</v>
      </c>
      <c r="D7270" t="s">
        <v>10893</v>
      </c>
      <c r="E7270" t="s">
        <v>10894</v>
      </c>
    </row>
    <row r="7271" spans="1:5" x14ac:dyDescent="0.25">
      <c r="A7271">
        <v>70000620</v>
      </c>
      <c r="B7271" t="s">
        <v>11014</v>
      </c>
      <c r="C7271" t="s">
        <v>11015</v>
      </c>
      <c r="D7271" t="s">
        <v>11015</v>
      </c>
      <c r="E7271" t="s">
        <v>11014</v>
      </c>
    </row>
    <row r="7272" spans="1:5" x14ac:dyDescent="0.25">
      <c r="A7272">
        <v>70000621</v>
      </c>
      <c r="B7272" t="s">
        <v>11016</v>
      </c>
      <c r="C7272" t="s">
        <v>11017</v>
      </c>
      <c r="D7272" t="s">
        <v>11017</v>
      </c>
      <c r="E7272" t="s">
        <v>11016</v>
      </c>
    </row>
    <row r="7273" spans="1:5" x14ac:dyDescent="0.25">
      <c r="A7273">
        <v>70000622</v>
      </c>
      <c r="B7273" t="s">
        <v>11018</v>
      </c>
      <c r="C7273" t="s">
        <v>11019</v>
      </c>
      <c r="D7273" t="s">
        <v>11019</v>
      </c>
      <c r="E7273" t="s">
        <v>11018</v>
      </c>
    </row>
    <row r="7274" spans="1:5" x14ac:dyDescent="0.25">
      <c r="A7274">
        <v>70000623</v>
      </c>
      <c r="B7274" t="s">
        <v>11020</v>
      </c>
      <c r="C7274" t="s">
        <v>11021</v>
      </c>
      <c r="D7274" t="s">
        <v>11021</v>
      </c>
      <c r="E7274" t="s">
        <v>11020</v>
      </c>
    </row>
    <row r="7275" spans="1:5" x14ac:dyDescent="0.25">
      <c r="A7275">
        <v>70000624</v>
      </c>
      <c r="B7275" t="s">
        <v>11022</v>
      </c>
      <c r="C7275" t="s">
        <v>11023</v>
      </c>
      <c r="D7275" t="s">
        <v>11023</v>
      </c>
      <c r="E7275" t="s">
        <v>11022</v>
      </c>
    </row>
    <row r="7276" spans="1:5" x14ac:dyDescent="0.25">
      <c r="A7276">
        <v>70000625</v>
      </c>
      <c r="B7276" t="s">
        <v>11024</v>
      </c>
      <c r="C7276" t="s">
        <v>11025</v>
      </c>
      <c r="D7276" t="s">
        <v>11025</v>
      </c>
      <c r="E7276" t="s">
        <v>11024</v>
      </c>
    </row>
    <row r="7277" spans="1:5" x14ac:dyDescent="0.25">
      <c r="A7277">
        <v>70000626</v>
      </c>
      <c r="B7277" t="s">
        <v>11026</v>
      </c>
      <c r="C7277" t="s">
        <v>652</v>
      </c>
      <c r="D7277" t="s">
        <v>652</v>
      </c>
      <c r="E7277" t="s">
        <v>11026</v>
      </c>
    </row>
    <row r="7278" spans="1:5" x14ac:dyDescent="0.25">
      <c r="A7278">
        <v>70000627</v>
      </c>
      <c r="B7278" t="s">
        <v>11027</v>
      </c>
      <c r="C7278" t="s">
        <v>11028</v>
      </c>
      <c r="D7278" t="s">
        <v>11028</v>
      </c>
      <c r="E7278" t="s">
        <v>11027</v>
      </c>
    </row>
    <row r="7279" spans="1:5" x14ac:dyDescent="0.25">
      <c r="A7279">
        <v>70000628</v>
      </c>
      <c r="B7279" t="s">
        <v>10961</v>
      </c>
      <c r="C7279" t="s">
        <v>10959</v>
      </c>
      <c r="D7279" t="s">
        <v>10959</v>
      </c>
      <c r="E7279" t="s">
        <v>10961</v>
      </c>
    </row>
    <row r="7280" spans="1:5" x14ac:dyDescent="0.25">
      <c r="A7280">
        <v>70000629</v>
      </c>
      <c r="B7280" t="s">
        <v>11029</v>
      </c>
      <c r="C7280" t="s">
        <v>11030</v>
      </c>
      <c r="D7280" t="s">
        <v>11030</v>
      </c>
      <c r="E7280" t="s">
        <v>11029</v>
      </c>
    </row>
    <row r="7281" spans="1:5" x14ac:dyDescent="0.25">
      <c r="A7281">
        <v>70000630</v>
      </c>
      <c r="B7281" t="s">
        <v>11031</v>
      </c>
      <c r="C7281" t="s">
        <v>11032</v>
      </c>
      <c r="D7281" t="s">
        <v>11032</v>
      </c>
      <c r="E7281" t="s">
        <v>11031</v>
      </c>
    </row>
    <row r="7282" spans="1:5" x14ac:dyDescent="0.25">
      <c r="A7282">
        <v>70000631</v>
      </c>
      <c r="B7282" t="s">
        <v>11033</v>
      </c>
      <c r="C7282" t="s">
        <v>11034</v>
      </c>
      <c r="D7282" t="s">
        <v>11034</v>
      </c>
      <c r="E7282" t="s">
        <v>11033</v>
      </c>
    </row>
    <row r="7283" spans="1:5" x14ac:dyDescent="0.25">
      <c r="A7283">
        <v>70000632</v>
      </c>
      <c r="B7283" t="s">
        <v>11035</v>
      </c>
      <c r="C7283" t="s">
        <v>11036</v>
      </c>
      <c r="D7283" t="s">
        <v>11036</v>
      </c>
      <c r="E7283" t="s">
        <v>11035</v>
      </c>
    </row>
    <row r="7284" spans="1:5" x14ac:dyDescent="0.25">
      <c r="A7284">
        <v>70000633</v>
      </c>
      <c r="B7284" t="s">
        <v>11037</v>
      </c>
      <c r="C7284" t="s">
        <v>11038</v>
      </c>
      <c r="D7284" t="s">
        <v>11038</v>
      </c>
      <c r="E7284" t="s">
        <v>11037</v>
      </c>
    </row>
    <row r="7285" spans="1:5" x14ac:dyDescent="0.25">
      <c r="A7285">
        <v>70000634</v>
      </c>
      <c r="B7285" t="s">
        <v>11039</v>
      </c>
      <c r="C7285" t="s">
        <v>10927</v>
      </c>
      <c r="D7285" t="s">
        <v>10927</v>
      </c>
      <c r="E7285" t="s">
        <v>11039</v>
      </c>
    </row>
    <row r="7286" spans="1:5" x14ac:dyDescent="0.25">
      <c r="A7286">
        <v>70000635</v>
      </c>
      <c r="B7286" t="s">
        <v>11040</v>
      </c>
      <c r="C7286" t="s">
        <v>11041</v>
      </c>
      <c r="D7286" t="s">
        <v>11041</v>
      </c>
      <c r="E7286" t="s">
        <v>11040</v>
      </c>
    </row>
    <row r="7287" spans="1:5" x14ac:dyDescent="0.25">
      <c r="A7287">
        <v>70000636</v>
      </c>
      <c r="B7287" t="s">
        <v>11042</v>
      </c>
      <c r="C7287" t="s">
        <v>10901</v>
      </c>
      <c r="D7287" t="s">
        <v>10901</v>
      </c>
      <c r="E7287" t="s">
        <v>11042</v>
      </c>
    </row>
    <row r="7288" spans="1:5" x14ac:dyDescent="0.25">
      <c r="A7288">
        <v>70000637</v>
      </c>
      <c r="B7288" t="s">
        <v>11043</v>
      </c>
      <c r="C7288" t="s">
        <v>10899</v>
      </c>
      <c r="D7288" t="s">
        <v>10899</v>
      </c>
      <c r="E7288" t="s">
        <v>11043</v>
      </c>
    </row>
    <row r="7289" spans="1:5" x14ac:dyDescent="0.25">
      <c r="A7289">
        <v>70000638</v>
      </c>
      <c r="B7289" t="s">
        <v>11044</v>
      </c>
      <c r="C7289" t="s">
        <v>11036</v>
      </c>
      <c r="D7289" t="s">
        <v>11036</v>
      </c>
      <c r="E7289" t="s">
        <v>11044</v>
      </c>
    </row>
    <row r="7290" spans="1:5" x14ac:dyDescent="0.25">
      <c r="A7290">
        <v>70000639</v>
      </c>
      <c r="B7290" t="s">
        <v>11045</v>
      </c>
      <c r="C7290" t="s">
        <v>11046</v>
      </c>
      <c r="D7290" t="s">
        <v>11046</v>
      </c>
      <c r="E7290" t="s">
        <v>11045</v>
      </c>
    </row>
    <row r="7291" spans="1:5" x14ac:dyDescent="0.25">
      <c r="A7291">
        <v>70000640</v>
      </c>
      <c r="B7291" t="s">
        <v>11047</v>
      </c>
      <c r="C7291" t="s">
        <v>11048</v>
      </c>
      <c r="D7291" t="s">
        <v>11048</v>
      </c>
      <c r="E7291" t="s">
        <v>11047</v>
      </c>
    </row>
    <row r="7292" spans="1:5" x14ac:dyDescent="0.25">
      <c r="A7292">
        <v>70000641</v>
      </c>
      <c r="B7292" t="s">
        <v>11049</v>
      </c>
      <c r="C7292" t="s">
        <v>11050</v>
      </c>
      <c r="D7292" t="s">
        <v>11050</v>
      </c>
      <c r="E7292" t="s">
        <v>11049</v>
      </c>
    </row>
    <row r="7293" spans="1:5" x14ac:dyDescent="0.25">
      <c r="A7293">
        <v>70000642</v>
      </c>
      <c r="B7293" t="s">
        <v>11051</v>
      </c>
      <c r="C7293" t="s">
        <v>11052</v>
      </c>
      <c r="D7293" t="s">
        <v>11052</v>
      </c>
      <c r="E7293" t="s">
        <v>11051</v>
      </c>
    </row>
    <row r="7294" spans="1:5" x14ac:dyDescent="0.25">
      <c r="A7294">
        <v>70000643</v>
      </c>
      <c r="B7294" t="s">
        <v>11053</v>
      </c>
      <c r="C7294" t="s">
        <v>10903</v>
      </c>
      <c r="D7294" t="s">
        <v>10903</v>
      </c>
      <c r="E7294" t="s">
        <v>11053</v>
      </c>
    </row>
    <row r="7295" spans="1:5" x14ac:dyDescent="0.25">
      <c r="A7295">
        <v>70000644</v>
      </c>
      <c r="B7295" t="s">
        <v>11054</v>
      </c>
      <c r="C7295" t="s">
        <v>11055</v>
      </c>
      <c r="D7295" t="s">
        <v>11055</v>
      </c>
      <c r="E7295" t="s">
        <v>11054</v>
      </c>
    </row>
    <row r="7296" spans="1:5" x14ac:dyDescent="0.25">
      <c r="A7296">
        <v>70000645</v>
      </c>
      <c r="B7296" t="s">
        <v>11056</v>
      </c>
      <c r="C7296" t="s">
        <v>11055</v>
      </c>
      <c r="D7296" t="s">
        <v>11055</v>
      </c>
      <c r="E7296" t="s">
        <v>11056</v>
      </c>
    </row>
    <row r="7297" spans="1:5" x14ac:dyDescent="0.25">
      <c r="A7297">
        <v>70000646</v>
      </c>
      <c r="B7297" t="s">
        <v>11057</v>
      </c>
      <c r="C7297" t="s">
        <v>11055</v>
      </c>
      <c r="D7297" t="s">
        <v>11055</v>
      </c>
      <c r="E7297" t="s">
        <v>11057</v>
      </c>
    </row>
    <row r="7298" spans="1:5" x14ac:dyDescent="0.25">
      <c r="A7298">
        <v>70000647</v>
      </c>
      <c r="B7298" t="s">
        <v>11058</v>
      </c>
      <c r="C7298" t="s">
        <v>11059</v>
      </c>
      <c r="D7298" t="s">
        <v>11059</v>
      </c>
      <c r="E7298" t="s">
        <v>11058</v>
      </c>
    </row>
    <row r="7299" spans="1:5" x14ac:dyDescent="0.25">
      <c r="A7299">
        <v>70000648</v>
      </c>
      <c r="B7299" t="s">
        <v>11060</v>
      </c>
      <c r="C7299" t="s">
        <v>11061</v>
      </c>
      <c r="D7299" t="s">
        <v>11061</v>
      </c>
      <c r="E7299" t="s">
        <v>11060</v>
      </c>
    </row>
    <row r="7300" spans="1:5" x14ac:dyDescent="0.25">
      <c r="A7300">
        <v>70000649</v>
      </c>
      <c r="B7300" t="s">
        <v>11062</v>
      </c>
      <c r="C7300" t="s">
        <v>11063</v>
      </c>
      <c r="D7300" t="s">
        <v>11063</v>
      </c>
      <c r="E7300" t="s">
        <v>11062</v>
      </c>
    </row>
    <row r="7301" spans="1:5" x14ac:dyDescent="0.25">
      <c r="A7301">
        <v>70000650</v>
      </c>
      <c r="B7301" t="s">
        <v>11064</v>
      </c>
      <c r="C7301" t="s">
        <v>11063</v>
      </c>
      <c r="D7301" t="s">
        <v>11063</v>
      </c>
      <c r="E7301" t="s">
        <v>11064</v>
      </c>
    </row>
    <row r="7302" spans="1:5" x14ac:dyDescent="0.25">
      <c r="A7302">
        <v>70000651</v>
      </c>
      <c r="B7302" t="s">
        <v>11065</v>
      </c>
      <c r="C7302" t="s">
        <v>11063</v>
      </c>
      <c r="D7302" t="s">
        <v>11063</v>
      </c>
      <c r="E7302" t="s">
        <v>11065</v>
      </c>
    </row>
    <row r="7303" spans="1:5" x14ac:dyDescent="0.25">
      <c r="A7303">
        <v>70000652</v>
      </c>
      <c r="B7303" t="s">
        <v>11066</v>
      </c>
      <c r="C7303" t="s">
        <v>11063</v>
      </c>
      <c r="D7303" t="s">
        <v>11063</v>
      </c>
      <c r="E7303" t="s">
        <v>11066</v>
      </c>
    </row>
    <row r="7304" spans="1:5" x14ac:dyDescent="0.25">
      <c r="A7304">
        <v>70000653</v>
      </c>
      <c r="B7304" t="s">
        <v>11067</v>
      </c>
      <c r="C7304" t="s">
        <v>11063</v>
      </c>
      <c r="D7304" t="s">
        <v>11063</v>
      </c>
      <c r="E7304" t="s">
        <v>11067</v>
      </c>
    </row>
    <row r="7305" spans="1:5" x14ac:dyDescent="0.25">
      <c r="A7305">
        <v>70000654</v>
      </c>
      <c r="B7305" t="s">
        <v>11068</v>
      </c>
      <c r="C7305" t="s">
        <v>11063</v>
      </c>
      <c r="D7305" t="s">
        <v>11063</v>
      </c>
      <c r="E7305" t="s">
        <v>11068</v>
      </c>
    </row>
    <row r="7306" spans="1:5" x14ac:dyDescent="0.25">
      <c r="A7306">
        <v>70000655</v>
      </c>
      <c r="B7306" t="s">
        <v>11069</v>
      </c>
      <c r="C7306" t="s">
        <v>11070</v>
      </c>
      <c r="D7306" t="s">
        <v>11070</v>
      </c>
      <c r="E7306" t="s">
        <v>11069</v>
      </c>
    </row>
    <row r="7307" spans="1:5" x14ac:dyDescent="0.25">
      <c r="A7307">
        <v>70000656</v>
      </c>
      <c r="B7307" t="s">
        <v>11071</v>
      </c>
      <c r="C7307" t="s">
        <v>11072</v>
      </c>
      <c r="D7307" t="s">
        <v>11072</v>
      </c>
      <c r="E7307" t="s">
        <v>11071</v>
      </c>
    </row>
    <row r="7308" spans="1:5" x14ac:dyDescent="0.25">
      <c r="A7308">
        <v>70000657</v>
      </c>
      <c r="B7308" t="s">
        <v>11073</v>
      </c>
      <c r="C7308" t="s">
        <v>11074</v>
      </c>
      <c r="D7308" t="s">
        <v>11074</v>
      </c>
      <c r="E7308" t="s">
        <v>11073</v>
      </c>
    </row>
    <row r="7309" spans="1:5" x14ac:dyDescent="0.25">
      <c r="A7309">
        <v>70000658</v>
      </c>
      <c r="B7309" t="s">
        <v>11075</v>
      </c>
      <c r="C7309" t="s">
        <v>11076</v>
      </c>
      <c r="D7309" t="s">
        <v>11076</v>
      </c>
      <c r="E7309" t="s">
        <v>11075</v>
      </c>
    </row>
    <row r="7310" spans="1:5" x14ac:dyDescent="0.25">
      <c r="A7310">
        <v>70000659</v>
      </c>
      <c r="B7310" t="s">
        <v>11077</v>
      </c>
      <c r="C7310" t="s">
        <v>11078</v>
      </c>
      <c r="D7310" t="s">
        <v>11078</v>
      </c>
      <c r="E7310" t="s">
        <v>11077</v>
      </c>
    </row>
    <row r="7311" spans="1:5" x14ac:dyDescent="0.25">
      <c r="A7311">
        <v>70000660</v>
      </c>
      <c r="B7311" t="s">
        <v>11079</v>
      </c>
      <c r="C7311" t="s">
        <v>11080</v>
      </c>
      <c r="D7311" t="s">
        <v>11080</v>
      </c>
      <c r="E7311" t="s">
        <v>11079</v>
      </c>
    </row>
    <row r="7312" spans="1:5" x14ac:dyDescent="0.25">
      <c r="A7312">
        <v>70000661</v>
      </c>
      <c r="B7312" t="s">
        <v>11081</v>
      </c>
      <c r="C7312" t="s">
        <v>11080</v>
      </c>
      <c r="D7312" t="s">
        <v>11080</v>
      </c>
      <c r="E7312" t="s">
        <v>11081</v>
      </c>
    </row>
    <row r="7313" spans="1:5" x14ac:dyDescent="0.25">
      <c r="A7313">
        <v>70000662</v>
      </c>
      <c r="B7313" t="s">
        <v>11082</v>
      </c>
      <c r="C7313" t="s">
        <v>11083</v>
      </c>
      <c r="D7313" t="s">
        <v>11083</v>
      </c>
      <c r="E7313" t="s">
        <v>11082</v>
      </c>
    </row>
    <row r="7314" spans="1:5" x14ac:dyDescent="0.25">
      <c r="A7314">
        <v>70000663</v>
      </c>
      <c r="B7314" t="s">
        <v>11084</v>
      </c>
      <c r="C7314" t="s">
        <v>11083</v>
      </c>
      <c r="D7314" t="s">
        <v>11083</v>
      </c>
      <c r="E7314" t="s">
        <v>11084</v>
      </c>
    </row>
    <row r="7315" spans="1:5" x14ac:dyDescent="0.25">
      <c r="A7315">
        <v>70000664</v>
      </c>
      <c r="B7315" t="s">
        <v>11085</v>
      </c>
      <c r="C7315" t="s">
        <v>11086</v>
      </c>
      <c r="D7315" t="s">
        <v>11086</v>
      </c>
      <c r="E7315" t="s">
        <v>11085</v>
      </c>
    </row>
    <row r="7316" spans="1:5" x14ac:dyDescent="0.25">
      <c r="A7316">
        <v>70000665</v>
      </c>
      <c r="B7316" t="s">
        <v>11087</v>
      </c>
      <c r="C7316" t="s">
        <v>11086</v>
      </c>
      <c r="D7316" t="s">
        <v>11086</v>
      </c>
      <c r="E7316" t="s">
        <v>11087</v>
      </c>
    </row>
    <row r="7317" spans="1:5" x14ac:dyDescent="0.25">
      <c r="A7317">
        <v>70000666</v>
      </c>
      <c r="B7317" t="s">
        <v>11088</v>
      </c>
      <c r="C7317" t="s">
        <v>11086</v>
      </c>
      <c r="D7317" t="s">
        <v>11086</v>
      </c>
      <c r="E7317" t="s">
        <v>11088</v>
      </c>
    </row>
    <row r="7318" spans="1:5" x14ac:dyDescent="0.25">
      <c r="A7318">
        <v>70000667</v>
      </c>
      <c r="B7318" t="s">
        <v>11089</v>
      </c>
      <c r="C7318" t="s">
        <v>11086</v>
      </c>
      <c r="D7318" t="s">
        <v>11086</v>
      </c>
      <c r="E7318" t="s">
        <v>11089</v>
      </c>
    </row>
    <row r="7319" spans="1:5" x14ac:dyDescent="0.25">
      <c r="A7319">
        <v>70000668</v>
      </c>
      <c r="B7319" t="s">
        <v>11090</v>
      </c>
      <c r="C7319" t="s">
        <v>11086</v>
      </c>
      <c r="D7319" t="s">
        <v>11086</v>
      </c>
      <c r="E7319" t="s">
        <v>11090</v>
      </c>
    </row>
    <row r="7320" spans="1:5" x14ac:dyDescent="0.25">
      <c r="A7320">
        <v>70000669</v>
      </c>
      <c r="B7320" t="s">
        <v>11091</v>
      </c>
      <c r="C7320" t="s">
        <v>11086</v>
      </c>
      <c r="D7320" t="s">
        <v>11086</v>
      </c>
      <c r="E7320" t="s">
        <v>11091</v>
      </c>
    </row>
    <row r="7321" spans="1:5" x14ac:dyDescent="0.25">
      <c r="A7321">
        <v>70000670</v>
      </c>
      <c r="B7321" t="s">
        <v>11092</v>
      </c>
      <c r="C7321" t="s">
        <v>11086</v>
      </c>
      <c r="D7321" t="s">
        <v>11086</v>
      </c>
      <c r="E7321" t="s">
        <v>11092</v>
      </c>
    </row>
    <row r="7322" spans="1:5" x14ac:dyDescent="0.25">
      <c r="A7322">
        <v>70000671</v>
      </c>
      <c r="B7322" t="s">
        <v>11093</v>
      </c>
      <c r="C7322" t="s">
        <v>11086</v>
      </c>
      <c r="D7322" t="s">
        <v>11086</v>
      </c>
      <c r="E7322" t="s">
        <v>11093</v>
      </c>
    </row>
    <row r="7323" spans="1:5" x14ac:dyDescent="0.25">
      <c r="A7323">
        <v>70000672</v>
      </c>
      <c r="B7323" t="s">
        <v>11094</v>
      </c>
      <c r="C7323" t="s">
        <v>11095</v>
      </c>
      <c r="D7323" t="s">
        <v>11095</v>
      </c>
      <c r="E7323" t="s">
        <v>11094</v>
      </c>
    </row>
    <row r="7324" spans="1:5" x14ac:dyDescent="0.25">
      <c r="A7324">
        <v>70000673</v>
      </c>
      <c r="B7324" t="s">
        <v>11096</v>
      </c>
      <c r="C7324" t="s">
        <v>11097</v>
      </c>
      <c r="D7324" t="s">
        <v>11097</v>
      </c>
      <c r="E7324" t="s">
        <v>11096</v>
      </c>
    </row>
    <row r="7325" spans="1:5" x14ac:dyDescent="0.25">
      <c r="A7325">
        <v>70000674</v>
      </c>
      <c r="B7325" t="s">
        <v>11098</v>
      </c>
      <c r="C7325" t="s">
        <v>11099</v>
      </c>
      <c r="D7325" t="s">
        <v>11099</v>
      </c>
      <c r="E7325" t="s">
        <v>11098</v>
      </c>
    </row>
    <row r="7326" spans="1:5" x14ac:dyDescent="0.25">
      <c r="A7326">
        <v>70000675</v>
      </c>
      <c r="B7326" t="s">
        <v>11100</v>
      </c>
      <c r="C7326" t="s">
        <v>11101</v>
      </c>
      <c r="D7326" t="s">
        <v>11101</v>
      </c>
      <c r="E7326" t="s">
        <v>11100</v>
      </c>
    </row>
    <row r="7327" spans="1:5" x14ac:dyDescent="0.25">
      <c r="A7327">
        <v>70000676</v>
      </c>
      <c r="B7327" t="s">
        <v>11069</v>
      </c>
      <c r="C7327" t="s">
        <v>11070</v>
      </c>
      <c r="D7327" t="s">
        <v>11070</v>
      </c>
      <c r="E7327" t="s">
        <v>11069</v>
      </c>
    </row>
    <row r="7328" spans="1:5" x14ac:dyDescent="0.25">
      <c r="A7328">
        <v>70000677</v>
      </c>
      <c r="B7328" t="s">
        <v>11102</v>
      </c>
      <c r="C7328" t="s">
        <v>11103</v>
      </c>
      <c r="D7328" t="s">
        <v>11103</v>
      </c>
      <c r="E7328" t="s">
        <v>11102</v>
      </c>
    </row>
    <row r="7329" spans="1:5" x14ac:dyDescent="0.25">
      <c r="A7329">
        <v>70000678</v>
      </c>
      <c r="B7329" t="s">
        <v>11104</v>
      </c>
      <c r="C7329" t="s">
        <v>11105</v>
      </c>
      <c r="D7329" t="s">
        <v>11105</v>
      </c>
      <c r="E7329" t="s">
        <v>11104</v>
      </c>
    </row>
    <row r="7330" spans="1:5" x14ac:dyDescent="0.25">
      <c r="A7330">
        <v>70000679</v>
      </c>
      <c r="B7330" t="s">
        <v>11106</v>
      </c>
      <c r="C7330" t="s">
        <v>11107</v>
      </c>
      <c r="D7330" t="s">
        <v>11107</v>
      </c>
      <c r="E7330" t="s">
        <v>11106</v>
      </c>
    </row>
    <row r="7331" spans="1:5" x14ac:dyDescent="0.25">
      <c r="A7331">
        <v>70000680</v>
      </c>
      <c r="B7331" t="s">
        <v>11108</v>
      </c>
      <c r="C7331" t="s">
        <v>11109</v>
      </c>
      <c r="D7331" t="s">
        <v>11109</v>
      </c>
      <c r="E7331" t="s">
        <v>11108</v>
      </c>
    </row>
    <row r="7332" spans="1:5" x14ac:dyDescent="0.25">
      <c r="A7332">
        <v>70000681</v>
      </c>
      <c r="B7332" t="s">
        <v>11110</v>
      </c>
      <c r="C7332" t="s">
        <v>11111</v>
      </c>
      <c r="D7332" t="s">
        <v>11111</v>
      </c>
      <c r="E7332" t="s">
        <v>11110</v>
      </c>
    </row>
    <row r="7333" spans="1:5" x14ac:dyDescent="0.25">
      <c r="A7333">
        <v>70000682</v>
      </c>
      <c r="B7333" t="s">
        <v>11112</v>
      </c>
      <c r="C7333" t="s">
        <v>11113</v>
      </c>
      <c r="D7333" t="s">
        <v>11113</v>
      </c>
      <c r="E7333" t="s">
        <v>11112</v>
      </c>
    </row>
    <row r="7334" spans="1:5" x14ac:dyDescent="0.25">
      <c r="A7334">
        <v>70000683</v>
      </c>
      <c r="B7334" t="s">
        <v>11104</v>
      </c>
      <c r="C7334" t="s">
        <v>11114</v>
      </c>
      <c r="D7334" t="s">
        <v>11114</v>
      </c>
      <c r="E7334" t="s">
        <v>11104</v>
      </c>
    </row>
    <row r="7335" spans="1:5" x14ac:dyDescent="0.25">
      <c r="A7335">
        <v>70000684</v>
      </c>
      <c r="B7335" t="s">
        <v>11115</v>
      </c>
      <c r="C7335" t="s">
        <v>11116</v>
      </c>
      <c r="D7335" t="s">
        <v>11116</v>
      </c>
      <c r="E7335" t="s">
        <v>11115</v>
      </c>
    </row>
    <row r="7336" spans="1:5" x14ac:dyDescent="0.25">
      <c r="A7336">
        <v>70000685</v>
      </c>
      <c r="B7336" t="s">
        <v>11106</v>
      </c>
      <c r="C7336" t="s">
        <v>11117</v>
      </c>
      <c r="D7336" t="s">
        <v>11117</v>
      </c>
      <c r="E7336" t="s">
        <v>11106</v>
      </c>
    </row>
    <row r="7337" spans="1:5" x14ac:dyDescent="0.25">
      <c r="A7337">
        <v>70000686</v>
      </c>
      <c r="B7337" t="s">
        <v>11118</v>
      </c>
      <c r="C7337" t="s">
        <v>11119</v>
      </c>
      <c r="D7337" t="s">
        <v>11119</v>
      </c>
      <c r="E7337" t="s">
        <v>11118</v>
      </c>
    </row>
    <row r="7338" spans="1:5" x14ac:dyDescent="0.25">
      <c r="A7338">
        <v>70000687</v>
      </c>
      <c r="B7338" t="s">
        <v>11120</v>
      </c>
      <c r="C7338" t="s">
        <v>11121</v>
      </c>
      <c r="D7338" t="s">
        <v>11121</v>
      </c>
      <c r="E7338" t="s">
        <v>11120</v>
      </c>
    </row>
    <row r="7339" spans="1:5" x14ac:dyDescent="0.25">
      <c r="A7339">
        <v>70000688</v>
      </c>
      <c r="B7339" t="s">
        <v>11122</v>
      </c>
      <c r="C7339" t="s">
        <v>11123</v>
      </c>
      <c r="D7339" t="s">
        <v>11123</v>
      </c>
      <c r="E7339" t="s">
        <v>11122</v>
      </c>
    </row>
    <row r="7340" spans="1:5" x14ac:dyDescent="0.25">
      <c r="A7340">
        <v>70000689</v>
      </c>
      <c r="B7340" t="s">
        <v>11124</v>
      </c>
      <c r="C7340" t="s">
        <v>10990</v>
      </c>
      <c r="D7340" t="s">
        <v>10990</v>
      </c>
      <c r="E7340" t="s">
        <v>11124</v>
      </c>
    </row>
    <row r="7341" spans="1:5" x14ac:dyDescent="0.25">
      <c r="A7341">
        <v>70000690</v>
      </c>
      <c r="B7341" t="s">
        <v>11124</v>
      </c>
      <c r="C7341" t="s">
        <v>10990</v>
      </c>
      <c r="D7341" t="s">
        <v>10990</v>
      </c>
      <c r="E7341" t="s">
        <v>11124</v>
      </c>
    </row>
    <row r="7342" spans="1:5" x14ac:dyDescent="0.25">
      <c r="A7342">
        <v>70000691</v>
      </c>
      <c r="B7342" t="s">
        <v>11125</v>
      </c>
      <c r="C7342" t="s">
        <v>10290</v>
      </c>
      <c r="D7342" t="s">
        <v>10290</v>
      </c>
      <c r="E7342" t="s">
        <v>11125</v>
      </c>
    </row>
    <row r="7343" spans="1:5" x14ac:dyDescent="0.25">
      <c r="A7343">
        <v>70000692</v>
      </c>
      <c r="B7343" t="s">
        <v>11126</v>
      </c>
      <c r="C7343" t="s">
        <v>10309</v>
      </c>
      <c r="D7343" t="s">
        <v>10309</v>
      </c>
      <c r="E7343" t="s">
        <v>11126</v>
      </c>
    </row>
    <row r="7344" spans="1:5" x14ac:dyDescent="0.25">
      <c r="A7344">
        <v>70000693</v>
      </c>
      <c r="B7344" t="s">
        <v>11127</v>
      </c>
      <c r="C7344" t="s">
        <v>11128</v>
      </c>
      <c r="D7344" t="s">
        <v>11128</v>
      </c>
      <c r="E7344" t="s">
        <v>11127</v>
      </c>
    </row>
    <row r="7345" spans="1:5" x14ac:dyDescent="0.25">
      <c r="A7345">
        <v>70000694</v>
      </c>
      <c r="B7345" t="s">
        <v>11129</v>
      </c>
      <c r="C7345" t="s">
        <v>11130</v>
      </c>
      <c r="D7345" t="s">
        <v>11130</v>
      </c>
      <c r="E7345" t="s">
        <v>11129</v>
      </c>
    </row>
    <row r="7346" spans="1:5" x14ac:dyDescent="0.25">
      <c r="A7346">
        <v>70000695</v>
      </c>
      <c r="B7346" t="s">
        <v>11131</v>
      </c>
      <c r="C7346" t="s">
        <v>11132</v>
      </c>
      <c r="D7346" t="s">
        <v>11132</v>
      </c>
      <c r="E7346" t="s">
        <v>11131</v>
      </c>
    </row>
    <row r="7347" spans="1:5" x14ac:dyDescent="0.25">
      <c r="A7347">
        <v>70000696</v>
      </c>
      <c r="B7347" t="s">
        <v>11133</v>
      </c>
      <c r="C7347" t="s">
        <v>11134</v>
      </c>
      <c r="D7347" t="s">
        <v>11134</v>
      </c>
      <c r="E7347" t="s">
        <v>11133</v>
      </c>
    </row>
    <row r="7348" spans="1:5" x14ac:dyDescent="0.25">
      <c r="A7348">
        <v>70000697</v>
      </c>
      <c r="B7348" t="s">
        <v>11135</v>
      </c>
      <c r="C7348" t="s">
        <v>11136</v>
      </c>
      <c r="D7348" t="s">
        <v>11136</v>
      </c>
      <c r="E7348" t="s">
        <v>11135</v>
      </c>
    </row>
    <row r="7349" spans="1:5" x14ac:dyDescent="0.25">
      <c r="A7349">
        <v>70000698</v>
      </c>
      <c r="B7349" t="s">
        <v>11137</v>
      </c>
      <c r="C7349" t="s">
        <v>10273</v>
      </c>
      <c r="D7349" t="s">
        <v>10273</v>
      </c>
      <c r="E7349" t="s">
        <v>11137</v>
      </c>
    </row>
    <row r="7350" spans="1:5" x14ac:dyDescent="0.25">
      <c r="A7350">
        <v>70000699</v>
      </c>
      <c r="B7350" t="s">
        <v>11138</v>
      </c>
      <c r="C7350" t="s">
        <v>10290</v>
      </c>
      <c r="D7350" t="s">
        <v>10290</v>
      </c>
      <c r="E7350" t="s">
        <v>11138</v>
      </c>
    </row>
    <row r="7351" spans="1:5" x14ac:dyDescent="0.25">
      <c r="A7351">
        <v>70000700</v>
      </c>
      <c r="B7351" t="s">
        <v>11127</v>
      </c>
      <c r="C7351" t="s">
        <v>11128</v>
      </c>
      <c r="D7351" t="s">
        <v>11128</v>
      </c>
      <c r="E7351" t="s">
        <v>11127</v>
      </c>
    </row>
    <row r="7352" spans="1:5" x14ac:dyDescent="0.25">
      <c r="A7352">
        <v>70000701</v>
      </c>
      <c r="B7352" t="s">
        <v>11139</v>
      </c>
      <c r="C7352" t="s">
        <v>11140</v>
      </c>
      <c r="D7352" t="s">
        <v>11140</v>
      </c>
      <c r="E7352" t="s">
        <v>11139</v>
      </c>
    </row>
    <row r="7353" spans="1:5" x14ac:dyDescent="0.25">
      <c r="A7353">
        <v>70000702</v>
      </c>
      <c r="B7353" t="s">
        <v>11141</v>
      </c>
      <c r="C7353" t="s">
        <v>11142</v>
      </c>
      <c r="D7353" t="s">
        <v>11142</v>
      </c>
      <c r="E7353" t="s">
        <v>11141</v>
      </c>
    </row>
    <row r="7354" spans="1:5" x14ac:dyDescent="0.25">
      <c r="A7354">
        <v>70000703</v>
      </c>
      <c r="B7354" t="s">
        <v>11143</v>
      </c>
      <c r="C7354" t="s">
        <v>11144</v>
      </c>
      <c r="D7354" t="s">
        <v>11144</v>
      </c>
      <c r="E7354" t="s">
        <v>11143</v>
      </c>
    </row>
    <row r="7355" spans="1:5" x14ac:dyDescent="0.25">
      <c r="A7355">
        <v>70000704</v>
      </c>
      <c r="B7355" t="s">
        <v>11145</v>
      </c>
      <c r="C7355" t="s">
        <v>11146</v>
      </c>
      <c r="D7355" t="s">
        <v>11146</v>
      </c>
      <c r="E7355" t="s">
        <v>11145</v>
      </c>
    </row>
    <row r="7356" spans="1:5" x14ac:dyDescent="0.25">
      <c r="A7356">
        <v>70000705</v>
      </c>
      <c r="B7356" t="s">
        <v>11147</v>
      </c>
      <c r="C7356" t="s">
        <v>11148</v>
      </c>
      <c r="D7356" t="s">
        <v>11148</v>
      </c>
      <c r="E7356" t="s">
        <v>11147</v>
      </c>
    </row>
    <row r="7357" spans="1:5" x14ac:dyDescent="0.25">
      <c r="A7357">
        <v>70000706</v>
      </c>
      <c r="B7357" t="s">
        <v>11149</v>
      </c>
      <c r="C7357" t="s">
        <v>11150</v>
      </c>
      <c r="D7357" t="s">
        <v>11150</v>
      </c>
      <c r="E7357" t="s">
        <v>11149</v>
      </c>
    </row>
    <row r="7358" spans="1:5" x14ac:dyDescent="0.25">
      <c r="A7358">
        <v>70000707</v>
      </c>
      <c r="B7358" t="s">
        <v>11151</v>
      </c>
      <c r="C7358" t="s">
        <v>11152</v>
      </c>
      <c r="D7358" t="s">
        <v>11152</v>
      </c>
      <c r="E7358" t="s">
        <v>11151</v>
      </c>
    </row>
    <row r="7359" spans="1:5" x14ac:dyDescent="0.25">
      <c r="A7359">
        <v>70000708</v>
      </c>
      <c r="B7359" t="s">
        <v>11153</v>
      </c>
      <c r="C7359" t="s">
        <v>11154</v>
      </c>
      <c r="D7359" t="s">
        <v>11154</v>
      </c>
      <c r="E7359" t="s">
        <v>11153</v>
      </c>
    </row>
    <row r="7360" spans="1:5" x14ac:dyDescent="0.25">
      <c r="A7360">
        <v>70000709</v>
      </c>
      <c r="B7360" t="s">
        <v>11155</v>
      </c>
      <c r="C7360" t="s">
        <v>10315</v>
      </c>
      <c r="D7360" t="s">
        <v>10315</v>
      </c>
      <c r="E7360" t="s">
        <v>11155</v>
      </c>
    </row>
    <row r="7361" spans="1:5" x14ac:dyDescent="0.25">
      <c r="A7361">
        <v>70000710</v>
      </c>
      <c r="B7361" t="s">
        <v>11156</v>
      </c>
      <c r="C7361" t="s">
        <v>11157</v>
      </c>
      <c r="D7361" t="s">
        <v>11157</v>
      </c>
      <c r="E7361" t="s">
        <v>11156</v>
      </c>
    </row>
    <row r="7362" spans="1:5" x14ac:dyDescent="0.25">
      <c r="A7362">
        <v>70000711</v>
      </c>
      <c r="B7362" t="s">
        <v>11158</v>
      </c>
      <c r="C7362" t="s">
        <v>11159</v>
      </c>
      <c r="D7362" t="s">
        <v>11159</v>
      </c>
      <c r="E7362" t="s">
        <v>11158</v>
      </c>
    </row>
    <row r="7363" spans="1:5" x14ac:dyDescent="0.25">
      <c r="A7363">
        <v>70000718</v>
      </c>
      <c r="B7363" t="s">
        <v>11160</v>
      </c>
      <c r="C7363" t="s">
        <v>11161</v>
      </c>
      <c r="D7363" t="s">
        <v>11161</v>
      </c>
      <c r="E7363" t="s">
        <v>11160</v>
      </c>
    </row>
    <row r="7364" spans="1:5" x14ac:dyDescent="0.25">
      <c r="A7364">
        <v>70000722</v>
      </c>
      <c r="B7364" t="s">
        <v>11162</v>
      </c>
      <c r="C7364" t="s">
        <v>11163</v>
      </c>
      <c r="D7364" t="s">
        <v>11163</v>
      </c>
      <c r="E7364" t="s">
        <v>11162</v>
      </c>
    </row>
    <row r="7365" spans="1:5" x14ac:dyDescent="0.25">
      <c r="A7365">
        <v>70000723</v>
      </c>
      <c r="B7365" t="s">
        <v>11164</v>
      </c>
      <c r="C7365" t="s">
        <v>11165</v>
      </c>
      <c r="D7365" t="s">
        <v>11165</v>
      </c>
      <c r="E7365" t="s">
        <v>11164</v>
      </c>
    </row>
    <row r="7366" spans="1:5" x14ac:dyDescent="0.25">
      <c r="A7366">
        <v>70000724</v>
      </c>
      <c r="B7366" t="s">
        <v>11166</v>
      </c>
      <c r="C7366" t="s">
        <v>11167</v>
      </c>
      <c r="D7366" t="s">
        <v>11167</v>
      </c>
      <c r="E7366" t="s">
        <v>11166</v>
      </c>
    </row>
    <row r="7367" spans="1:5" x14ac:dyDescent="0.25">
      <c r="A7367">
        <v>70000725</v>
      </c>
      <c r="B7367" t="s">
        <v>11168</v>
      </c>
      <c r="C7367" t="s">
        <v>11169</v>
      </c>
      <c r="D7367" t="s">
        <v>11169</v>
      </c>
      <c r="E7367" t="s">
        <v>11168</v>
      </c>
    </row>
    <row r="7368" spans="1:5" x14ac:dyDescent="0.25">
      <c r="A7368">
        <v>70000726</v>
      </c>
      <c r="B7368" t="s">
        <v>11170</v>
      </c>
      <c r="C7368" t="s">
        <v>11171</v>
      </c>
      <c r="D7368" t="s">
        <v>11171</v>
      </c>
      <c r="E7368" t="s">
        <v>11170</v>
      </c>
    </row>
    <row r="7369" spans="1:5" x14ac:dyDescent="0.25">
      <c r="A7369">
        <v>70000728</v>
      </c>
      <c r="B7369" t="s">
        <v>11172</v>
      </c>
      <c r="C7369" t="s">
        <v>11173</v>
      </c>
      <c r="D7369" t="s">
        <v>11173</v>
      </c>
      <c r="E7369" t="s">
        <v>11172</v>
      </c>
    </row>
    <row r="7370" spans="1:5" x14ac:dyDescent="0.25">
      <c r="A7370">
        <v>70000729</v>
      </c>
      <c r="B7370" t="s">
        <v>11174</v>
      </c>
      <c r="C7370" t="s">
        <v>11175</v>
      </c>
      <c r="D7370" t="s">
        <v>11175</v>
      </c>
      <c r="E7370" t="s">
        <v>11174</v>
      </c>
    </row>
    <row r="7371" spans="1:5" x14ac:dyDescent="0.25">
      <c r="A7371">
        <v>70000730</v>
      </c>
      <c r="B7371" t="s">
        <v>11176</v>
      </c>
      <c r="C7371" t="s">
        <v>11177</v>
      </c>
      <c r="D7371" t="s">
        <v>11177</v>
      </c>
      <c r="E7371" t="s">
        <v>11176</v>
      </c>
    </row>
    <row r="7372" spans="1:5" x14ac:dyDescent="0.25">
      <c r="A7372">
        <v>70000731</v>
      </c>
      <c r="B7372" t="s">
        <v>11178</v>
      </c>
      <c r="C7372" t="s">
        <v>11179</v>
      </c>
      <c r="D7372" t="s">
        <v>11179</v>
      </c>
      <c r="E7372" t="s">
        <v>11178</v>
      </c>
    </row>
    <row r="7373" spans="1:5" x14ac:dyDescent="0.25">
      <c r="A7373">
        <v>70000732</v>
      </c>
      <c r="B7373" t="s">
        <v>11180</v>
      </c>
      <c r="C7373" t="s">
        <v>11181</v>
      </c>
      <c r="D7373" t="s">
        <v>11181</v>
      </c>
      <c r="E7373" t="s">
        <v>11180</v>
      </c>
    </row>
    <row r="7374" spans="1:5" x14ac:dyDescent="0.25">
      <c r="A7374">
        <v>70000733</v>
      </c>
      <c r="B7374" t="s">
        <v>11182</v>
      </c>
      <c r="C7374" t="s">
        <v>11175</v>
      </c>
      <c r="D7374" t="s">
        <v>11175</v>
      </c>
      <c r="E7374" t="s">
        <v>11182</v>
      </c>
    </row>
    <row r="7375" spans="1:5" x14ac:dyDescent="0.25">
      <c r="A7375">
        <v>70000734</v>
      </c>
      <c r="B7375" t="s">
        <v>11183</v>
      </c>
      <c r="C7375" t="s">
        <v>11177</v>
      </c>
      <c r="D7375" t="s">
        <v>11177</v>
      </c>
      <c r="E7375" t="s">
        <v>11183</v>
      </c>
    </row>
    <row r="7376" spans="1:5" x14ac:dyDescent="0.25">
      <c r="A7376">
        <v>70000735</v>
      </c>
      <c r="B7376" t="s">
        <v>11184</v>
      </c>
      <c r="C7376" t="s">
        <v>11179</v>
      </c>
      <c r="D7376" t="s">
        <v>11179</v>
      </c>
      <c r="E7376" t="s">
        <v>11184</v>
      </c>
    </row>
    <row r="7377" spans="1:5" x14ac:dyDescent="0.25">
      <c r="A7377">
        <v>70000736</v>
      </c>
      <c r="B7377" t="s">
        <v>11185</v>
      </c>
      <c r="C7377" t="s">
        <v>11181</v>
      </c>
      <c r="D7377" t="s">
        <v>11181</v>
      </c>
      <c r="E7377" t="s">
        <v>11185</v>
      </c>
    </row>
    <row r="7378" spans="1:5" x14ac:dyDescent="0.25">
      <c r="A7378">
        <v>70000737</v>
      </c>
      <c r="B7378" t="s">
        <v>11186</v>
      </c>
      <c r="C7378" t="s">
        <v>11187</v>
      </c>
      <c r="D7378" t="s">
        <v>11187</v>
      </c>
      <c r="E7378" t="s">
        <v>11186</v>
      </c>
    </row>
    <row r="7379" spans="1:5" x14ac:dyDescent="0.25">
      <c r="A7379">
        <v>70000738</v>
      </c>
      <c r="B7379" t="s">
        <v>11188</v>
      </c>
      <c r="C7379" t="s">
        <v>11189</v>
      </c>
      <c r="D7379" t="s">
        <v>11189</v>
      </c>
      <c r="E7379" t="s">
        <v>11188</v>
      </c>
    </row>
    <row r="7380" spans="1:5" x14ac:dyDescent="0.25">
      <c r="A7380">
        <v>70000739</v>
      </c>
      <c r="B7380" t="s">
        <v>11190</v>
      </c>
      <c r="C7380" t="s">
        <v>11191</v>
      </c>
      <c r="D7380" t="s">
        <v>11191</v>
      </c>
      <c r="E7380" t="s">
        <v>11190</v>
      </c>
    </row>
    <row r="7381" spans="1:5" x14ac:dyDescent="0.25">
      <c r="A7381">
        <v>70000740</v>
      </c>
      <c r="B7381" t="s">
        <v>11192</v>
      </c>
      <c r="C7381" t="s">
        <v>11193</v>
      </c>
      <c r="D7381" t="s">
        <v>11193</v>
      </c>
      <c r="E7381" t="s">
        <v>11192</v>
      </c>
    </row>
    <row r="7382" spans="1:5" x14ac:dyDescent="0.25">
      <c r="A7382">
        <v>70000741</v>
      </c>
      <c r="B7382" t="s">
        <v>11194</v>
      </c>
      <c r="C7382" t="s">
        <v>11195</v>
      </c>
      <c r="D7382" t="s">
        <v>11195</v>
      </c>
      <c r="E7382" t="s">
        <v>11194</v>
      </c>
    </row>
    <row r="7383" spans="1:5" x14ac:dyDescent="0.25">
      <c r="A7383">
        <v>70000742</v>
      </c>
      <c r="B7383" t="s">
        <v>11196</v>
      </c>
      <c r="C7383" t="s">
        <v>11197</v>
      </c>
      <c r="D7383" t="s">
        <v>11197</v>
      </c>
      <c r="E7383" t="s">
        <v>11196</v>
      </c>
    </row>
    <row r="7384" spans="1:5" x14ac:dyDescent="0.25">
      <c r="A7384">
        <v>70000743</v>
      </c>
      <c r="B7384" t="s">
        <v>11198</v>
      </c>
      <c r="C7384" t="s">
        <v>11199</v>
      </c>
      <c r="D7384" t="s">
        <v>11199</v>
      </c>
      <c r="E7384" t="s">
        <v>11198</v>
      </c>
    </row>
    <row r="7385" spans="1:5" x14ac:dyDescent="0.25">
      <c r="A7385">
        <v>70000744</v>
      </c>
      <c r="B7385" t="s">
        <v>11200</v>
      </c>
      <c r="C7385" t="s">
        <v>11201</v>
      </c>
      <c r="D7385" t="s">
        <v>11201</v>
      </c>
      <c r="E7385" t="s">
        <v>11200</v>
      </c>
    </row>
    <row r="7386" spans="1:5" x14ac:dyDescent="0.25">
      <c r="A7386">
        <v>70000745</v>
      </c>
      <c r="B7386" t="s">
        <v>11202</v>
      </c>
      <c r="C7386" t="s">
        <v>11203</v>
      </c>
      <c r="D7386" t="s">
        <v>11203</v>
      </c>
      <c r="E7386" t="s">
        <v>11202</v>
      </c>
    </row>
    <row r="7387" spans="1:5" x14ac:dyDescent="0.25">
      <c r="A7387">
        <v>70000746</v>
      </c>
      <c r="B7387" t="s">
        <v>11158</v>
      </c>
      <c r="C7387" t="s">
        <v>11159</v>
      </c>
      <c r="D7387" t="s">
        <v>11159</v>
      </c>
      <c r="E7387" t="s">
        <v>11158</v>
      </c>
    </row>
    <row r="7388" spans="1:5" x14ac:dyDescent="0.25">
      <c r="A7388">
        <v>70000747</v>
      </c>
      <c r="B7388" t="s">
        <v>11204</v>
      </c>
      <c r="C7388" t="s">
        <v>11205</v>
      </c>
      <c r="D7388" t="s">
        <v>11205</v>
      </c>
      <c r="E7388" t="s">
        <v>11204</v>
      </c>
    </row>
    <row r="7389" spans="1:5" x14ac:dyDescent="0.25">
      <c r="A7389">
        <v>70000748</v>
      </c>
      <c r="B7389" t="s">
        <v>11206</v>
      </c>
      <c r="C7389" t="s">
        <v>11207</v>
      </c>
      <c r="D7389" t="s">
        <v>11207</v>
      </c>
      <c r="E7389" t="s">
        <v>11206</v>
      </c>
    </row>
    <row r="7390" spans="1:5" x14ac:dyDescent="0.25">
      <c r="A7390">
        <v>70000749</v>
      </c>
      <c r="B7390" t="s">
        <v>11208</v>
      </c>
      <c r="C7390" t="s">
        <v>11209</v>
      </c>
      <c r="D7390" t="s">
        <v>11209</v>
      </c>
      <c r="E7390" t="s">
        <v>11208</v>
      </c>
    </row>
    <row r="7391" spans="1:5" x14ac:dyDescent="0.25">
      <c r="A7391">
        <v>70000750</v>
      </c>
      <c r="B7391" t="s">
        <v>11210</v>
      </c>
      <c r="C7391" t="s">
        <v>11211</v>
      </c>
      <c r="D7391" t="s">
        <v>11211</v>
      </c>
      <c r="E7391" t="s">
        <v>11210</v>
      </c>
    </row>
    <row r="7392" spans="1:5" x14ac:dyDescent="0.25">
      <c r="A7392">
        <v>70000751</v>
      </c>
      <c r="B7392" t="s">
        <v>11212</v>
      </c>
      <c r="C7392" t="s">
        <v>11213</v>
      </c>
      <c r="D7392" t="s">
        <v>11213</v>
      </c>
      <c r="E7392" t="s">
        <v>11212</v>
      </c>
    </row>
    <row r="7393" spans="1:5" x14ac:dyDescent="0.25">
      <c r="A7393">
        <v>70000752</v>
      </c>
      <c r="B7393" t="s">
        <v>11214</v>
      </c>
      <c r="C7393" t="s">
        <v>11215</v>
      </c>
      <c r="D7393" t="s">
        <v>11215</v>
      </c>
      <c r="E7393" t="s">
        <v>11214</v>
      </c>
    </row>
    <row r="7394" spans="1:5" x14ac:dyDescent="0.25">
      <c r="A7394">
        <v>70000753</v>
      </c>
      <c r="B7394" t="s">
        <v>11216</v>
      </c>
      <c r="C7394" t="s">
        <v>11215</v>
      </c>
      <c r="D7394" t="s">
        <v>11215</v>
      </c>
      <c r="E7394" t="s">
        <v>11216</v>
      </c>
    </row>
    <row r="7395" spans="1:5" x14ac:dyDescent="0.25">
      <c r="A7395">
        <v>70000754</v>
      </c>
      <c r="B7395" t="s">
        <v>11217</v>
      </c>
      <c r="C7395" t="s">
        <v>11215</v>
      </c>
      <c r="D7395" t="s">
        <v>11215</v>
      </c>
      <c r="E7395" t="s">
        <v>11217</v>
      </c>
    </row>
    <row r="7396" spans="1:5" x14ac:dyDescent="0.25">
      <c r="A7396">
        <v>70000755</v>
      </c>
      <c r="B7396" t="s">
        <v>11218</v>
      </c>
      <c r="C7396" t="s">
        <v>11215</v>
      </c>
      <c r="D7396" t="s">
        <v>11215</v>
      </c>
      <c r="E7396" t="s">
        <v>11218</v>
      </c>
    </row>
    <row r="7397" spans="1:5" x14ac:dyDescent="0.25">
      <c r="A7397">
        <v>70000756</v>
      </c>
      <c r="B7397" t="s">
        <v>11219</v>
      </c>
      <c r="C7397" t="s">
        <v>11220</v>
      </c>
      <c r="D7397" t="s">
        <v>11220</v>
      </c>
      <c r="E7397" t="s">
        <v>11219</v>
      </c>
    </row>
    <row r="7398" spans="1:5" x14ac:dyDescent="0.25">
      <c r="A7398">
        <v>70000757</v>
      </c>
      <c r="B7398" t="s">
        <v>11219</v>
      </c>
      <c r="C7398" t="s">
        <v>11220</v>
      </c>
      <c r="D7398" t="s">
        <v>11220</v>
      </c>
      <c r="E7398" t="s">
        <v>11219</v>
      </c>
    </row>
    <row r="7399" spans="1:5" x14ac:dyDescent="0.25">
      <c r="A7399">
        <v>70000758</v>
      </c>
      <c r="B7399" t="s">
        <v>11221</v>
      </c>
      <c r="C7399" t="s">
        <v>11195</v>
      </c>
      <c r="D7399" t="s">
        <v>11195</v>
      </c>
      <c r="E7399" t="s">
        <v>11221</v>
      </c>
    </row>
    <row r="7400" spans="1:5" x14ac:dyDescent="0.25">
      <c r="A7400">
        <v>70000759</v>
      </c>
      <c r="B7400" t="s">
        <v>11222</v>
      </c>
      <c r="C7400" t="s">
        <v>11223</v>
      </c>
      <c r="D7400" t="s">
        <v>11223</v>
      </c>
      <c r="E7400" t="s">
        <v>11222</v>
      </c>
    </row>
    <row r="7401" spans="1:5" x14ac:dyDescent="0.25">
      <c r="A7401">
        <v>70000760</v>
      </c>
      <c r="B7401" t="s">
        <v>11224</v>
      </c>
      <c r="C7401" t="s">
        <v>11225</v>
      </c>
      <c r="D7401" t="s">
        <v>11225</v>
      </c>
      <c r="E7401" t="s">
        <v>11224</v>
      </c>
    </row>
    <row r="7402" spans="1:5" x14ac:dyDescent="0.25">
      <c r="A7402">
        <v>70000761</v>
      </c>
      <c r="B7402" t="s">
        <v>11226</v>
      </c>
      <c r="C7402" t="s">
        <v>11225</v>
      </c>
      <c r="D7402" t="s">
        <v>11225</v>
      </c>
      <c r="E7402" t="s">
        <v>11226</v>
      </c>
    </row>
    <row r="7403" spans="1:5" x14ac:dyDescent="0.25">
      <c r="A7403">
        <v>70000762</v>
      </c>
      <c r="B7403" t="s">
        <v>11227</v>
      </c>
      <c r="C7403" t="s">
        <v>11187</v>
      </c>
      <c r="D7403" t="s">
        <v>11187</v>
      </c>
      <c r="E7403" t="s">
        <v>11227</v>
      </c>
    </row>
    <row r="7404" spans="1:5" x14ac:dyDescent="0.25">
      <c r="A7404">
        <v>70000763</v>
      </c>
      <c r="B7404" t="s">
        <v>11228</v>
      </c>
      <c r="C7404" t="s">
        <v>11229</v>
      </c>
      <c r="D7404" t="s">
        <v>11229</v>
      </c>
      <c r="E7404" t="s">
        <v>11228</v>
      </c>
    </row>
    <row r="7405" spans="1:5" x14ac:dyDescent="0.25">
      <c r="A7405">
        <v>70000764</v>
      </c>
      <c r="B7405" t="s">
        <v>11230</v>
      </c>
      <c r="C7405" t="s">
        <v>11229</v>
      </c>
      <c r="D7405" t="s">
        <v>11229</v>
      </c>
      <c r="E7405" t="s">
        <v>11230</v>
      </c>
    </row>
    <row r="7406" spans="1:5" x14ac:dyDescent="0.25">
      <c r="A7406">
        <v>70000765</v>
      </c>
      <c r="B7406" t="s">
        <v>11231</v>
      </c>
      <c r="C7406" t="s">
        <v>11229</v>
      </c>
      <c r="D7406" t="s">
        <v>11229</v>
      </c>
      <c r="E7406" t="s">
        <v>11231</v>
      </c>
    </row>
    <row r="7407" spans="1:5" x14ac:dyDescent="0.25">
      <c r="A7407">
        <v>70000766</v>
      </c>
      <c r="B7407" t="s">
        <v>11232</v>
      </c>
      <c r="C7407" t="s">
        <v>11229</v>
      </c>
      <c r="D7407" t="s">
        <v>11229</v>
      </c>
      <c r="E7407" t="s">
        <v>11232</v>
      </c>
    </row>
    <row r="7408" spans="1:5" x14ac:dyDescent="0.25">
      <c r="A7408">
        <v>70000767</v>
      </c>
      <c r="B7408" t="s">
        <v>11233</v>
      </c>
      <c r="C7408" t="s">
        <v>11173</v>
      </c>
      <c r="D7408" t="s">
        <v>11173</v>
      </c>
      <c r="E7408" t="s">
        <v>11233</v>
      </c>
    </row>
    <row r="7409" spans="1:5" x14ac:dyDescent="0.25">
      <c r="A7409">
        <v>70000768</v>
      </c>
      <c r="B7409" t="s">
        <v>11234</v>
      </c>
      <c r="C7409" t="s">
        <v>11235</v>
      </c>
      <c r="D7409" t="s">
        <v>11235</v>
      </c>
      <c r="E7409" t="s">
        <v>11234</v>
      </c>
    </row>
    <row r="7410" spans="1:5" x14ac:dyDescent="0.25">
      <c r="A7410">
        <v>70000769</v>
      </c>
      <c r="B7410" t="s">
        <v>11236</v>
      </c>
      <c r="C7410" t="s">
        <v>11235</v>
      </c>
      <c r="D7410" t="s">
        <v>11235</v>
      </c>
      <c r="E7410" t="s">
        <v>11236</v>
      </c>
    </row>
    <row r="7411" spans="1:5" x14ac:dyDescent="0.25">
      <c r="A7411">
        <v>70000770</v>
      </c>
      <c r="B7411" t="s">
        <v>11237</v>
      </c>
      <c r="C7411" t="s">
        <v>11163</v>
      </c>
      <c r="D7411" t="s">
        <v>11163</v>
      </c>
      <c r="E7411" t="s">
        <v>11237</v>
      </c>
    </row>
    <row r="7412" spans="1:5" x14ac:dyDescent="0.25">
      <c r="A7412">
        <v>70000771</v>
      </c>
      <c r="B7412" t="s">
        <v>11238</v>
      </c>
      <c r="C7412" t="s">
        <v>11163</v>
      </c>
      <c r="D7412" t="s">
        <v>11163</v>
      </c>
      <c r="E7412" t="s">
        <v>11238</v>
      </c>
    </row>
    <row r="7413" spans="1:5" x14ac:dyDescent="0.25">
      <c r="A7413">
        <v>70000772</v>
      </c>
      <c r="B7413" t="s">
        <v>11239</v>
      </c>
      <c r="C7413" t="s">
        <v>11163</v>
      </c>
      <c r="D7413" t="s">
        <v>11163</v>
      </c>
      <c r="E7413" t="s">
        <v>11239</v>
      </c>
    </row>
    <row r="7414" spans="1:5" x14ac:dyDescent="0.25">
      <c r="A7414">
        <v>70000773</v>
      </c>
      <c r="B7414" t="s">
        <v>11240</v>
      </c>
      <c r="C7414" t="s">
        <v>10317</v>
      </c>
      <c r="D7414" t="s">
        <v>10317</v>
      </c>
      <c r="E7414" t="s">
        <v>11240</v>
      </c>
    </row>
    <row r="7415" spans="1:5" x14ac:dyDescent="0.25">
      <c r="A7415">
        <v>70000774</v>
      </c>
      <c r="B7415" t="s">
        <v>11241</v>
      </c>
      <c r="C7415" t="s">
        <v>11242</v>
      </c>
      <c r="D7415" t="s">
        <v>11242</v>
      </c>
      <c r="E7415" t="s">
        <v>11241</v>
      </c>
    </row>
    <row r="7416" spans="1:5" x14ac:dyDescent="0.25">
      <c r="A7416">
        <v>70000775</v>
      </c>
      <c r="B7416" t="s">
        <v>11243</v>
      </c>
      <c r="C7416" t="s">
        <v>11244</v>
      </c>
      <c r="D7416" t="s">
        <v>11244</v>
      </c>
      <c r="E7416" t="s">
        <v>11243</v>
      </c>
    </row>
    <row r="7417" spans="1:5" x14ac:dyDescent="0.25">
      <c r="A7417">
        <v>70000776</v>
      </c>
      <c r="B7417" t="s">
        <v>11245</v>
      </c>
      <c r="C7417" t="s">
        <v>11246</v>
      </c>
      <c r="D7417" t="s">
        <v>11246</v>
      </c>
      <c r="E7417" t="s">
        <v>11245</v>
      </c>
    </row>
    <row r="7418" spans="1:5" x14ac:dyDescent="0.25">
      <c r="A7418">
        <v>70000777</v>
      </c>
      <c r="B7418" t="s">
        <v>11247</v>
      </c>
      <c r="C7418" t="s">
        <v>11229</v>
      </c>
      <c r="D7418" t="s">
        <v>11229</v>
      </c>
      <c r="E7418" t="s">
        <v>11247</v>
      </c>
    </row>
    <row r="7419" spans="1:5" x14ac:dyDescent="0.25">
      <c r="A7419">
        <v>70000778</v>
      </c>
      <c r="B7419" t="s">
        <v>11248</v>
      </c>
      <c r="C7419" t="s">
        <v>11229</v>
      </c>
      <c r="D7419" t="s">
        <v>11229</v>
      </c>
      <c r="E7419" t="s">
        <v>11248</v>
      </c>
    </row>
    <row r="7420" spans="1:5" x14ac:dyDescent="0.25">
      <c r="A7420">
        <v>70000779</v>
      </c>
      <c r="B7420" t="s">
        <v>11249</v>
      </c>
      <c r="C7420" t="s">
        <v>11229</v>
      </c>
      <c r="D7420" t="s">
        <v>11229</v>
      </c>
      <c r="E7420" t="s">
        <v>11249</v>
      </c>
    </row>
    <row r="7421" spans="1:5" x14ac:dyDescent="0.25">
      <c r="A7421">
        <v>70000780</v>
      </c>
      <c r="B7421" t="s">
        <v>11250</v>
      </c>
      <c r="C7421" t="s">
        <v>11229</v>
      </c>
      <c r="D7421" t="s">
        <v>11229</v>
      </c>
      <c r="E7421" t="s">
        <v>11250</v>
      </c>
    </row>
    <row r="7422" spans="1:5" x14ac:dyDescent="0.25">
      <c r="A7422">
        <v>70000781</v>
      </c>
      <c r="B7422" t="s">
        <v>11251</v>
      </c>
      <c r="C7422" t="s">
        <v>11252</v>
      </c>
      <c r="D7422" t="s">
        <v>11252</v>
      </c>
      <c r="E7422" t="s">
        <v>11251</v>
      </c>
    </row>
    <row r="7423" spans="1:5" x14ac:dyDescent="0.25">
      <c r="A7423">
        <v>70000782</v>
      </c>
      <c r="B7423" t="s">
        <v>11208</v>
      </c>
      <c r="C7423" t="s">
        <v>11209</v>
      </c>
      <c r="D7423" t="s">
        <v>11209</v>
      </c>
      <c r="E7423" t="s">
        <v>11208</v>
      </c>
    </row>
    <row r="7424" spans="1:5" x14ac:dyDescent="0.25">
      <c r="A7424">
        <v>70000783</v>
      </c>
      <c r="B7424" t="s">
        <v>11253</v>
      </c>
      <c r="C7424" t="s">
        <v>11254</v>
      </c>
      <c r="D7424" t="s">
        <v>11254</v>
      </c>
      <c r="E7424" t="s">
        <v>11253</v>
      </c>
    </row>
    <row r="7425" spans="1:5" x14ac:dyDescent="0.25">
      <c r="A7425">
        <v>70000784</v>
      </c>
      <c r="B7425" t="s">
        <v>11255</v>
      </c>
      <c r="C7425" t="s">
        <v>11254</v>
      </c>
      <c r="D7425" t="s">
        <v>11254</v>
      </c>
      <c r="E7425" t="s">
        <v>11255</v>
      </c>
    </row>
    <row r="7426" spans="1:5" x14ac:dyDescent="0.25">
      <c r="A7426">
        <v>70000785</v>
      </c>
      <c r="B7426" t="s">
        <v>11256</v>
      </c>
      <c r="C7426" t="s">
        <v>11257</v>
      </c>
      <c r="D7426" t="s">
        <v>11257</v>
      </c>
      <c r="E7426" t="s">
        <v>11256</v>
      </c>
    </row>
    <row r="7427" spans="1:5" x14ac:dyDescent="0.25">
      <c r="A7427">
        <v>70000786</v>
      </c>
      <c r="B7427" t="s">
        <v>11258</v>
      </c>
      <c r="C7427" t="s">
        <v>11205</v>
      </c>
      <c r="D7427" t="s">
        <v>11205</v>
      </c>
      <c r="E7427" t="s">
        <v>11258</v>
      </c>
    </row>
    <row r="7428" spans="1:5" x14ac:dyDescent="0.25">
      <c r="A7428">
        <v>70000787</v>
      </c>
      <c r="B7428" t="s">
        <v>11259</v>
      </c>
      <c r="C7428" t="s">
        <v>11260</v>
      </c>
      <c r="D7428" t="s">
        <v>11260</v>
      </c>
      <c r="E7428" t="s">
        <v>11259</v>
      </c>
    </row>
    <row r="7429" spans="1:5" x14ac:dyDescent="0.25">
      <c r="A7429">
        <v>70000788</v>
      </c>
      <c r="B7429" t="s">
        <v>11261</v>
      </c>
      <c r="C7429" t="s">
        <v>11262</v>
      </c>
      <c r="D7429" t="s">
        <v>11262</v>
      </c>
      <c r="E7429" t="s">
        <v>11261</v>
      </c>
    </row>
    <row r="7430" spans="1:5" x14ac:dyDescent="0.25">
      <c r="A7430">
        <v>70000789</v>
      </c>
      <c r="B7430" t="s">
        <v>11263</v>
      </c>
      <c r="C7430" t="s">
        <v>11209</v>
      </c>
      <c r="D7430" t="s">
        <v>11209</v>
      </c>
      <c r="E7430" t="s">
        <v>11263</v>
      </c>
    </row>
    <row r="7431" spans="1:5" x14ac:dyDescent="0.25">
      <c r="A7431">
        <v>70000790</v>
      </c>
      <c r="B7431" t="s">
        <v>11210</v>
      </c>
      <c r="C7431" t="s">
        <v>11257</v>
      </c>
      <c r="D7431" t="s">
        <v>11257</v>
      </c>
      <c r="E7431" t="s">
        <v>11210</v>
      </c>
    </row>
    <row r="7432" spans="1:5" x14ac:dyDescent="0.25">
      <c r="A7432">
        <v>70000791</v>
      </c>
      <c r="B7432" t="s">
        <v>11204</v>
      </c>
      <c r="C7432" t="s">
        <v>11205</v>
      </c>
      <c r="D7432" t="s">
        <v>11205</v>
      </c>
      <c r="E7432" t="s">
        <v>11204</v>
      </c>
    </row>
    <row r="7433" spans="1:5" x14ac:dyDescent="0.25">
      <c r="A7433">
        <v>70000792</v>
      </c>
      <c r="B7433" t="s">
        <v>11264</v>
      </c>
      <c r="C7433" t="s">
        <v>11265</v>
      </c>
      <c r="D7433" t="s">
        <v>11265</v>
      </c>
      <c r="E7433" t="s">
        <v>11264</v>
      </c>
    </row>
    <row r="7434" spans="1:5" x14ac:dyDescent="0.25">
      <c r="A7434">
        <v>70000793</v>
      </c>
      <c r="B7434" t="s">
        <v>11266</v>
      </c>
      <c r="C7434" t="s">
        <v>11267</v>
      </c>
      <c r="D7434" t="s">
        <v>11267</v>
      </c>
      <c r="E7434" t="s">
        <v>11266</v>
      </c>
    </row>
    <row r="7435" spans="1:5" x14ac:dyDescent="0.25">
      <c r="A7435">
        <v>70000794</v>
      </c>
      <c r="B7435" t="s">
        <v>11268</v>
      </c>
      <c r="C7435" t="s">
        <v>11269</v>
      </c>
      <c r="D7435" t="s">
        <v>11269</v>
      </c>
      <c r="E7435" t="s">
        <v>11268</v>
      </c>
    </row>
    <row r="7436" spans="1:5" x14ac:dyDescent="0.25">
      <c r="A7436">
        <v>70000795</v>
      </c>
      <c r="B7436" t="s">
        <v>11270</v>
      </c>
      <c r="C7436" t="s">
        <v>11254</v>
      </c>
      <c r="D7436" t="s">
        <v>11254</v>
      </c>
      <c r="E7436" t="s">
        <v>11270</v>
      </c>
    </row>
    <row r="7437" spans="1:5" x14ac:dyDescent="0.25">
      <c r="A7437">
        <v>70000796</v>
      </c>
      <c r="B7437" t="s">
        <v>11271</v>
      </c>
      <c r="E7437" t="s">
        <v>11271</v>
      </c>
    </row>
    <row r="7438" spans="1:5" x14ac:dyDescent="0.25">
      <c r="A7438">
        <v>70000797</v>
      </c>
      <c r="B7438" t="s">
        <v>11272</v>
      </c>
      <c r="E7438" t="s">
        <v>11272</v>
      </c>
    </row>
    <row r="7439" spans="1:5" x14ac:dyDescent="0.25">
      <c r="A7439">
        <v>70000798</v>
      </c>
      <c r="B7439" t="s">
        <v>11273</v>
      </c>
      <c r="C7439" t="s">
        <v>11274</v>
      </c>
      <c r="D7439" t="s">
        <v>11274</v>
      </c>
      <c r="E7439" t="s">
        <v>11273</v>
      </c>
    </row>
    <row r="7440" spans="1:5" x14ac:dyDescent="0.25">
      <c r="A7440">
        <v>70000799</v>
      </c>
      <c r="B7440" t="s">
        <v>11275</v>
      </c>
      <c r="C7440" t="s">
        <v>11276</v>
      </c>
      <c r="D7440" t="s">
        <v>11276</v>
      </c>
      <c r="E7440" t="s">
        <v>11275</v>
      </c>
    </row>
    <row r="7441" spans="1:5" x14ac:dyDescent="0.25">
      <c r="A7441">
        <v>70000800</v>
      </c>
      <c r="B7441" t="s">
        <v>11277</v>
      </c>
      <c r="C7441" t="s">
        <v>11278</v>
      </c>
      <c r="D7441" t="s">
        <v>11278</v>
      </c>
      <c r="E7441" t="s">
        <v>11277</v>
      </c>
    </row>
    <row r="7442" spans="1:5" x14ac:dyDescent="0.25">
      <c r="A7442">
        <v>70000801</v>
      </c>
      <c r="B7442" t="s">
        <v>11279</v>
      </c>
      <c r="C7442" t="s">
        <v>11280</v>
      </c>
      <c r="D7442" t="s">
        <v>11280</v>
      </c>
      <c r="E7442" t="s">
        <v>11279</v>
      </c>
    </row>
    <row r="7443" spans="1:5" x14ac:dyDescent="0.25">
      <c r="A7443">
        <v>70000802</v>
      </c>
      <c r="B7443" t="s">
        <v>11281</v>
      </c>
      <c r="C7443" t="s">
        <v>11282</v>
      </c>
      <c r="D7443" t="s">
        <v>11282</v>
      </c>
      <c r="E7443" t="s">
        <v>11281</v>
      </c>
    </row>
    <row r="7444" spans="1:5" x14ac:dyDescent="0.25">
      <c r="A7444">
        <v>70000803</v>
      </c>
      <c r="B7444" t="s">
        <v>11283</v>
      </c>
      <c r="C7444" t="s">
        <v>11284</v>
      </c>
      <c r="D7444" t="s">
        <v>11284</v>
      </c>
      <c r="E7444" t="s">
        <v>11283</v>
      </c>
    </row>
    <row r="7445" spans="1:5" x14ac:dyDescent="0.25">
      <c r="A7445">
        <v>70000804</v>
      </c>
      <c r="B7445" t="s">
        <v>11283</v>
      </c>
      <c r="C7445" t="s">
        <v>11285</v>
      </c>
      <c r="D7445" t="s">
        <v>11285</v>
      </c>
      <c r="E7445" t="s">
        <v>11283</v>
      </c>
    </row>
    <row r="7446" spans="1:5" x14ac:dyDescent="0.25">
      <c r="A7446">
        <v>70000812</v>
      </c>
      <c r="B7446" t="s">
        <v>10662</v>
      </c>
      <c r="C7446" t="s">
        <v>10663</v>
      </c>
      <c r="D7446" t="s">
        <v>10663</v>
      </c>
      <c r="E7446" t="s">
        <v>10662</v>
      </c>
    </row>
    <row r="7447" spans="1:5" x14ac:dyDescent="0.25">
      <c r="A7447">
        <v>70000813</v>
      </c>
      <c r="B7447" t="s">
        <v>10749</v>
      </c>
      <c r="C7447" t="s">
        <v>10626</v>
      </c>
      <c r="D7447" t="s">
        <v>10626</v>
      </c>
      <c r="E7447" t="s">
        <v>10749</v>
      </c>
    </row>
    <row r="7448" spans="1:5" x14ac:dyDescent="0.25">
      <c r="A7448">
        <v>70000815</v>
      </c>
      <c r="B7448" t="s">
        <v>10679</v>
      </c>
      <c r="C7448" t="s">
        <v>10680</v>
      </c>
      <c r="D7448" t="s">
        <v>10680</v>
      </c>
      <c r="E7448" t="s">
        <v>10679</v>
      </c>
    </row>
    <row r="7449" spans="1:5" x14ac:dyDescent="0.25">
      <c r="A7449">
        <v>70000816</v>
      </c>
      <c r="B7449" t="s">
        <v>10681</v>
      </c>
      <c r="C7449" t="s">
        <v>10682</v>
      </c>
      <c r="D7449" t="s">
        <v>10682</v>
      </c>
      <c r="E7449" t="s">
        <v>10681</v>
      </c>
    </row>
    <row r="7450" spans="1:5" x14ac:dyDescent="0.25">
      <c r="A7450">
        <v>70000817</v>
      </c>
      <c r="B7450" t="s">
        <v>10811</v>
      </c>
      <c r="C7450" t="s">
        <v>11286</v>
      </c>
      <c r="D7450" t="s">
        <v>11286</v>
      </c>
      <c r="E7450" t="s">
        <v>10811</v>
      </c>
    </row>
    <row r="7451" spans="1:5" x14ac:dyDescent="0.25">
      <c r="A7451">
        <v>70000818</v>
      </c>
      <c r="B7451" t="s">
        <v>10813</v>
      </c>
      <c r="C7451" t="s">
        <v>10686</v>
      </c>
      <c r="D7451" t="s">
        <v>10686</v>
      </c>
      <c r="E7451" t="s">
        <v>10813</v>
      </c>
    </row>
    <row r="7452" spans="1:5" x14ac:dyDescent="0.25">
      <c r="A7452">
        <v>70000819</v>
      </c>
      <c r="B7452" t="s">
        <v>11287</v>
      </c>
      <c r="C7452" t="s">
        <v>11288</v>
      </c>
      <c r="D7452" t="s">
        <v>11288</v>
      </c>
      <c r="E7452" t="s">
        <v>11287</v>
      </c>
    </row>
    <row r="7453" spans="1:5" x14ac:dyDescent="0.25">
      <c r="A7453">
        <v>70000820</v>
      </c>
      <c r="B7453" t="s">
        <v>11289</v>
      </c>
      <c r="C7453" t="s">
        <v>11290</v>
      </c>
      <c r="D7453" t="s">
        <v>11290</v>
      </c>
      <c r="E7453" t="s">
        <v>11289</v>
      </c>
    </row>
    <row r="7454" spans="1:5" x14ac:dyDescent="0.25">
      <c r="A7454">
        <v>70000821</v>
      </c>
      <c r="B7454" t="s">
        <v>11291</v>
      </c>
      <c r="C7454" t="s">
        <v>11292</v>
      </c>
      <c r="D7454" t="s">
        <v>11292</v>
      </c>
      <c r="E7454" t="s">
        <v>11291</v>
      </c>
    </row>
    <row r="7455" spans="1:5" x14ac:dyDescent="0.25">
      <c r="A7455">
        <v>70000822</v>
      </c>
      <c r="B7455" t="s">
        <v>11293</v>
      </c>
      <c r="C7455" t="s">
        <v>11294</v>
      </c>
      <c r="D7455" t="s">
        <v>11294</v>
      </c>
      <c r="E7455" t="s">
        <v>11293</v>
      </c>
    </row>
    <row r="7456" spans="1:5" x14ac:dyDescent="0.25">
      <c r="A7456">
        <v>70000823</v>
      </c>
      <c r="B7456" t="s">
        <v>11295</v>
      </c>
      <c r="C7456" t="s">
        <v>11296</v>
      </c>
      <c r="D7456" t="s">
        <v>11296</v>
      </c>
      <c r="E7456" t="s">
        <v>11295</v>
      </c>
    </row>
    <row r="7457" spans="1:5" x14ac:dyDescent="0.25">
      <c r="A7457">
        <v>70000824</v>
      </c>
      <c r="B7457" t="s">
        <v>11295</v>
      </c>
      <c r="C7457" t="s">
        <v>11297</v>
      </c>
      <c r="D7457" t="s">
        <v>11297</v>
      </c>
      <c r="E7457" t="s">
        <v>11295</v>
      </c>
    </row>
    <row r="7458" spans="1:5" x14ac:dyDescent="0.25">
      <c r="A7458">
        <v>70000825</v>
      </c>
      <c r="B7458" t="s">
        <v>11298</v>
      </c>
      <c r="C7458" t="s">
        <v>10648</v>
      </c>
      <c r="D7458" t="s">
        <v>10648</v>
      </c>
      <c r="E7458" t="s">
        <v>11298</v>
      </c>
    </row>
    <row r="7459" spans="1:5" x14ac:dyDescent="0.25">
      <c r="A7459">
        <v>70000826</v>
      </c>
      <c r="B7459" t="s">
        <v>11299</v>
      </c>
      <c r="C7459" t="s">
        <v>10650</v>
      </c>
      <c r="D7459" t="s">
        <v>10650</v>
      </c>
      <c r="E7459" t="s">
        <v>11299</v>
      </c>
    </row>
    <row r="7460" spans="1:5" x14ac:dyDescent="0.25">
      <c r="A7460">
        <v>70000827</v>
      </c>
      <c r="B7460" t="s">
        <v>11300</v>
      </c>
      <c r="C7460" t="s">
        <v>11301</v>
      </c>
      <c r="D7460" t="s">
        <v>11301</v>
      </c>
      <c r="E7460" t="s">
        <v>11300</v>
      </c>
    </row>
    <row r="7461" spans="1:5" x14ac:dyDescent="0.25">
      <c r="A7461">
        <v>70000828</v>
      </c>
      <c r="B7461" t="s">
        <v>11302</v>
      </c>
      <c r="C7461" t="s">
        <v>11303</v>
      </c>
      <c r="D7461" t="s">
        <v>11303</v>
      </c>
      <c r="E7461" t="s">
        <v>11302</v>
      </c>
    </row>
    <row r="7462" spans="1:5" x14ac:dyDescent="0.25">
      <c r="A7462">
        <v>70000829</v>
      </c>
      <c r="B7462" t="s">
        <v>11304</v>
      </c>
      <c r="C7462" t="s">
        <v>11305</v>
      </c>
      <c r="D7462" t="s">
        <v>11305</v>
      </c>
      <c r="E7462" t="s">
        <v>11304</v>
      </c>
    </row>
    <row r="7463" spans="1:5" x14ac:dyDescent="0.25">
      <c r="A7463">
        <v>70000830</v>
      </c>
      <c r="B7463" t="s">
        <v>11306</v>
      </c>
      <c r="C7463" t="s">
        <v>11307</v>
      </c>
      <c r="D7463" t="s">
        <v>11307</v>
      </c>
      <c r="E7463" t="s">
        <v>11306</v>
      </c>
    </row>
    <row r="7464" spans="1:5" x14ac:dyDescent="0.25">
      <c r="A7464">
        <v>70000831</v>
      </c>
      <c r="B7464" t="s">
        <v>10662</v>
      </c>
      <c r="C7464" t="s">
        <v>10663</v>
      </c>
      <c r="D7464" t="s">
        <v>10663</v>
      </c>
      <c r="E7464" t="s">
        <v>10662</v>
      </c>
    </row>
    <row r="7465" spans="1:5" x14ac:dyDescent="0.25">
      <c r="A7465">
        <v>70000832</v>
      </c>
      <c r="B7465" t="s">
        <v>10662</v>
      </c>
      <c r="C7465" t="s">
        <v>10663</v>
      </c>
      <c r="D7465" t="s">
        <v>10663</v>
      </c>
      <c r="E7465" t="s">
        <v>10662</v>
      </c>
    </row>
    <row r="7466" spans="1:5" x14ac:dyDescent="0.25">
      <c r="A7466">
        <v>70000833</v>
      </c>
      <c r="B7466" t="s">
        <v>11308</v>
      </c>
      <c r="C7466" t="s">
        <v>10573</v>
      </c>
      <c r="D7466" t="s">
        <v>10573</v>
      </c>
      <c r="E7466" t="s">
        <v>11308</v>
      </c>
    </row>
    <row r="7467" spans="1:5" x14ac:dyDescent="0.25">
      <c r="A7467">
        <v>70000834</v>
      </c>
      <c r="B7467" t="s">
        <v>11309</v>
      </c>
      <c r="C7467" t="s">
        <v>10593</v>
      </c>
      <c r="D7467" t="s">
        <v>10593</v>
      </c>
      <c r="E7467" t="s">
        <v>11309</v>
      </c>
    </row>
    <row r="7468" spans="1:5" x14ac:dyDescent="0.25">
      <c r="A7468">
        <v>70000837</v>
      </c>
      <c r="B7468" t="s">
        <v>11310</v>
      </c>
      <c r="C7468" t="s">
        <v>11311</v>
      </c>
      <c r="D7468" t="s">
        <v>11311</v>
      </c>
      <c r="E7468" t="s">
        <v>11310</v>
      </c>
    </row>
    <row r="7469" spans="1:5" x14ac:dyDescent="0.25">
      <c r="A7469">
        <v>70000838</v>
      </c>
      <c r="B7469" t="s">
        <v>11312</v>
      </c>
      <c r="C7469" t="s">
        <v>11313</v>
      </c>
      <c r="D7469" t="s">
        <v>11313</v>
      </c>
      <c r="E7469" t="s">
        <v>11312</v>
      </c>
    </row>
    <row r="7470" spans="1:5" x14ac:dyDescent="0.25">
      <c r="A7470">
        <v>70000839</v>
      </c>
      <c r="B7470" t="s">
        <v>11314</v>
      </c>
      <c r="C7470" t="s">
        <v>11315</v>
      </c>
      <c r="D7470" t="s">
        <v>11315</v>
      </c>
      <c r="E7470" t="s">
        <v>11314</v>
      </c>
    </row>
    <row r="7471" spans="1:5" x14ac:dyDescent="0.25">
      <c r="A7471">
        <v>70000840</v>
      </c>
      <c r="B7471" t="s">
        <v>11316</v>
      </c>
      <c r="C7471" t="s">
        <v>11317</v>
      </c>
      <c r="D7471" t="s">
        <v>11317</v>
      </c>
      <c r="E7471" t="s">
        <v>11316</v>
      </c>
    </row>
    <row r="7472" spans="1:5" x14ac:dyDescent="0.25">
      <c r="A7472">
        <v>70000841</v>
      </c>
      <c r="B7472" t="s">
        <v>11318</v>
      </c>
      <c r="C7472" t="s">
        <v>11319</v>
      </c>
      <c r="D7472" t="s">
        <v>11319</v>
      </c>
      <c r="E7472" t="s">
        <v>11318</v>
      </c>
    </row>
    <row r="7473" spans="1:5" x14ac:dyDescent="0.25">
      <c r="A7473">
        <v>70000842</v>
      </c>
      <c r="B7473" t="s">
        <v>11320</v>
      </c>
      <c r="C7473" t="s">
        <v>11321</v>
      </c>
      <c r="D7473" t="s">
        <v>11321</v>
      </c>
      <c r="E7473" t="s">
        <v>11320</v>
      </c>
    </row>
    <row r="7474" spans="1:5" x14ac:dyDescent="0.25">
      <c r="A7474">
        <v>70000843</v>
      </c>
      <c r="B7474" t="s">
        <v>11322</v>
      </c>
      <c r="C7474" t="s">
        <v>11323</v>
      </c>
      <c r="D7474" t="s">
        <v>11323</v>
      </c>
      <c r="E7474" t="s">
        <v>11322</v>
      </c>
    </row>
    <row r="7475" spans="1:5" x14ac:dyDescent="0.25">
      <c r="A7475">
        <v>70000844</v>
      </c>
      <c r="B7475" t="s">
        <v>11324</v>
      </c>
      <c r="C7475" t="s">
        <v>11325</v>
      </c>
      <c r="D7475" t="s">
        <v>11325</v>
      </c>
      <c r="E7475" t="s">
        <v>11324</v>
      </c>
    </row>
    <row r="7476" spans="1:5" x14ac:dyDescent="0.25">
      <c r="A7476">
        <v>70000845</v>
      </c>
      <c r="B7476" t="s">
        <v>11326</v>
      </c>
      <c r="C7476" t="s">
        <v>11327</v>
      </c>
      <c r="D7476" t="s">
        <v>11327</v>
      </c>
      <c r="E7476" t="s">
        <v>11326</v>
      </c>
    </row>
    <row r="7477" spans="1:5" x14ac:dyDescent="0.25">
      <c r="A7477">
        <v>70000846</v>
      </c>
      <c r="B7477" t="s">
        <v>11328</v>
      </c>
      <c r="C7477" t="s">
        <v>11329</v>
      </c>
      <c r="D7477" t="s">
        <v>11329</v>
      </c>
      <c r="E7477" t="s">
        <v>11328</v>
      </c>
    </row>
    <row r="7478" spans="1:5" x14ac:dyDescent="0.25">
      <c r="A7478">
        <v>70000847</v>
      </c>
      <c r="B7478" t="s">
        <v>11330</v>
      </c>
      <c r="C7478" t="s">
        <v>11329</v>
      </c>
      <c r="D7478" t="s">
        <v>11329</v>
      </c>
      <c r="E7478" t="s">
        <v>11330</v>
      </c>
    </row>
    <row r="7479" spans="1:5" x14ac:dyDescent="0.25">
      <c r="A7479">
        <v>70000848</v>
      </c>
      <c r="B7479" t="s">
        <v>11331</v>
      </c>
      <c r="C7479" t="s">
        <v>11329</v>
      </c>
      <c r="D7479" t="s">
        <v>11329</v>
      </c>
      <c r="E7479" t="s">
        <v>11331</v>
      </c>
    </row>
    <row r="7480" spans="1:5" x14ac:dyDescent="0.25">
      <c r="A7480">
        <v>70000849</v>
      </c>
      <c r="B7480" t="s">
        <v>11332</v>
      </c>
      <c r="C7480" t="s">
        <v>11329</v>
      </c>
      <c r="D7480" t="s">
        <v>11329</v>
      </c>
      <c r="E7480" t="s">
        <v>11332</v>
      </c>
    </row>
    <row r="7481" spans="1:5" x14ac:dyDescent="0.25">
      <c r="A7481">
        <v>70000852</v>
      </c>
      <c r="B7481" t="s">
        <v>11333</v>
      </c>
      <c r="C7481" t="s">
        <v>10969</v>
      </c>
      <c r="D7481" t="s">
        <v>10969</v>
      </c>
      <c r="E7481" t="s">
        <v>11333</v>
      </c>
    </row>
    <row r="7482" spans="1:5" x14ac:dyDescent="0.25">
      <c r="A7482">
        <v>70000857</v>
      </c>
      <c r="B7482" t="s">
        <v>11334</v>
      </c>
      <c r="C7482" t="s">
        <v>11335</v>
      </c>
      <c r="D7482" t="s">
        <v>11335</v>
      </c>
      <c r="E7482" t="s">
        <v>11334</v>
      </c>
    </row>
    <row r="7483" spans="1:5" x14ac:dyDescent="0.25">
      <c r="A7483">
        <v>70000858</v>
      </c>
      <c r="B7483" t="s">
        <v>11336</v>
      </c>
      <c r="C7483" t="s">
        <v>11038</v>
      </c>
      <c r="D7483" t="s">
        <v>11038</v>
      </c>
      <c r="E7483" t="s">
        <v>11336</v>
      </c>
    </row>
    <row r="7484" spans="1:5" x14ac:dyDescent="0.25">
      <c r="A7484">
        <v>70000859</v>
      </c>
      <c r="B7484" t="s">
        <v>11337</v>
      </c>
      <c r="C7484" t="s">
        <v>11338</v>
      </c>
      <c r="D7484" t="s">
        <v>11338</v>
      </c>
      <c r="E7484" t="s">
        <v>11337</v>
      </c>
    </row>
    <row r="7485" spans="1:5" x14ac:dyDescent="0.25">
      <c r="A7485">
        <v>70000860</v>
      </c>
      <c r="B7485" t="s">
        <v>11339</v>
      </c>
      <c r="C7485" t="s">
        <v>11041</v>
      </c>
      <c r="D7485" t="s">
        <v>11041</v>
      </c>
      <c r="E7485" t="s">
        <v>11339</v>
      </c>
    </row>
    <row r="7486" spans="1:5" x14ac:dyDescent="0.25">
      <c r="A7486">
        <v>70000861</v>
      </c>
      <c r="B7486" t="s">
        <v>11340</v>
      </c>
      <c r="C7486" t="s">
        <v>11048</v>
      </c>
      <c r="D7486" t="s">
        <v>11048</v>
      </c>
      <c r="E7486" t="s">
        <v>11340</v>
      </c>
    </row>
    <row r="7487" spans="1:5" x14ac:dyDescent="0.25">
      <c r="A7487">
        <v>70000863</v>
      </c>
      <c r="B7487" t="s">
        <v>11341</v>
      </c>
      <c r="C7487" t="s">
        <v>11342</v>
      </c>
      <c r="D7487" t="s">
        <v>11342</v>
      </c>
      <c r="E7487" t="s">
        <v>11341</v>
      </c>
    </row>
    <row r="7488" spans="1:5" x14ac:dyDescent="0.25">
      <c r="A7488">
        <v>70000871</v>
      </c>
      <c r="B7488" t="s">
        <v>11343</v>
      </c>
      <c r="C7488" t="s">
        <v>11344</v>
      </c>
      <c r="D7488" t="s">
        <v>11344</v>
      </c>
      <c r="E7488" t="s">
        <v>11343</v>
      </c>
    </row>
    <row r="7489" spans="1:5" x14ac:dyDescent="0.25">
      <c r="A7489">
        <v>70000884</v>
      </c>
      <c r="B7489" t="s">
        <v>11345</v>
      </c>
      <c r="C7489" t="s">
        <v>10328</v>
      </c>
      <c r="D7489" t="s">
        <v>10328</v>
      </c>
      <c r="E7489" t="s">
        <v>11345</v>
      </c>
    </row>
    <row r="7490" spans="1:5" x14ac:dyDescent="0.25">
      <c r="A7490">
        <v>70000912</v>
      </c>
      <c r="B7490" t="s">
        <v>11346</v>
      </c>
      <c r="C7490" t="s">
        <v>11280</v>
      </c>
      <c r="D7490" t="s">
        <v>11280</v>
      </c>
      <c r="E7490" t="s">
        <v>11346</v>
      </c>
    </row>
    <row r="7491" spans="1:5" x14ac:dyDescent="0.25">
      <c r="A7491">
        <v>70000913</v>
      </c>
      <c r="B7491" t="s">
        <v>11347</v>
      </c>
      <c r="C7491" t="s">
        <v>11348</v>
      </c>
      <c r="D7491" t="s">
        <v>11348</v>
      </c>
      <c r="E7491" t="s">
        <v>11347</v>
      </c>
    </row>
    <row r="7492" spans="1:5" x14ac:dyDescent="0.25">
      <c r="A7492">
        <v>70000914</v>
      </c>
      <c r="B7492" t="s">
        <v>11349</v>
      </c>
      <c r="C7492" t="s">
        <v>11350</v>
      </c>
      <c r="D7492" t="s">
        <v>11350</v>
      </c>
      <c r="E7492" t="s">
        <v>11349</v>
      </c>
    </row>
    <row r="7493" spans="1:5" x14ac:dyDescent="0.25">
      <c r="A7493">
        <v>70000916</v>
      </c>
      <c r="B7493" t="s">
        <v>11351</v>
      </c>
      <c r="C7493" t="s">
        <v>11352</v>
      </c>
      <c r="D7493" t="s">
        <v>11352</v>
      </c>
      <c r="E7493" t="s">
        <v>11351</v>
      </c>
    </row>
    <row r="7494" spans="1:5" x14ac:dyDescent="0.25">
      <c r="A7494">
        <v>70000917</v>
      </c>
      <c r="B7494" t="s">
        <v>11353</v>
      </c>
      <c r="C7494" t="s">
        <v>11354</v>
      </c>
      <c r="D7494" t="s">
        <v>11354</v>
      </c>
      <c r="E7494" t="s">
        <v>11353</v>
      </c>
    </row>
    <row r="7495" spans="1:5" x14ac:dyDescent="0.25">
      <c r="A7495">
        <v>70000918</v>
      </c>
      <c r="B7495" t="s">
        <v>11355</v>
      </c>
      <c r="C7495" t="s">
        <v>11280</v>
      </c>
      <c r="D7495" t="s">
        <v>11280</v>
      </c>
      <c r="E7495" t="s">
        <v>11355</v>
      </c>
    </row>
    <row r="7496" spans="1:5" x14ac:dyDescent="0.25">
      <c r="A7496">
        <v>70000919</v>
      </c>
      <c r="B7496" t="s">
        <v>11356</v>
      </c>
      <c r="C7496" t="s">
        <v>11280</v>
      </c>
      <c r="D7496" t="s">
        <v>11280</v>
      </c>
      <c r="E7496" t="s">
        <v>11356</v>
      </c>
    </row>
    <row r="7497" spans="1:5" x14ac:dyDescent="0.25">
      <c r="A7497">
        <v>70000921</v>
      </c>
      <c r="B7497" t="s">
        <v>11357</v>
      </c>
      <c r="C7497" t="s">
        <v>11280</v>
      </c>
      <c r="D7497" t="s">
        <v>11280</v>
      </c>
      <c r="E7497" t="s">
        <v>11357</v>
      </c>
    </row>
    <row r="7498" spans="1:5" x14ac:dyDescent="0.25">
      <c r="A7498">
        <v>70000923</v>
      </c>
      <c r="B7498" t="s">
        <v>11358</v>
      </c>
      <c r="C7498" t="s">
        <v>11280</v>
      </c>
      <c r="D7498" t="s">
        <v>11280</v>
      </c>
      <c r="E7498" t="s">
        <v>11358</v>
      </c>
    </row>
    <row r="7499" spans="1:5" x14ac:dyDescent="0.25">
      <c r="A7499">
        <v>70000924</v>
      </c>
      <c r="B7499" t="s">
        <v>11359</v>
      </c>
      <c r="C7499" t="s">
        <v>11276</v>
      </c>
      <c r="D7499" t="s">
        <v>11276</v>
      </c>
      <c r="E7499" t="s">
        <v>11359</v>
      </c>
    </row>
    <row r="7500" spans="1:5" x14ac:dyDescent="0.25">
      <c r="A7500">
        <v>70000925</v>
      </c>
      <c r="B7500" t="s">
        <v>11360</v>
      </c>
      <c r="C7500" t="s">
        <v>11276</v>
      </c>
      <c r="D7500" t="s">
        <v>11276</v>
      </c>
      <c r="E7500" t="s">
        <v>11360</v>
      </c>
    </row>
    <row r="7501" spans="1:5" x14ac:dyDescent="0.25">
      <c r="A7501">
        <v>70000926</v>
      </c>
      <c r="B7501" t="s">
        <v>11361</v>
      </c>
      <c r="C7501" t="s">
        <v>11276</v>
      </c>
      <c r="D7501" t="s">
        <v>11276</v>
      </c>
      <c r="E7501" t="s">
        <v>11361</v>
      </c>
    </row>
    <row r="7502" spans="1:5" x14ac:dyDescent="0.25">
      <c r="A7502">
        <v>70000927</v>
      </c>
      <c r="B7502" t="s">
        <v>11362</v>
      </c>
      <c r="C7502" t="s">
        <v>11276</v>
      </c>
      <c r="D7502" t="s">
        <v>11276</v>
      </c>
      <c r="E7502" t="s">
        <v>11362</v>
      </c>
    </row>
    <row r="7503" spans="1:5" x14ac:dyDescent="0.25">
      <c r="A7503">
        <v>70000928</v>
      </c>
      <c r="B7503" t="s">
        <v>11363</v>
      </c>
      <c r="C7503" t="s">
        <v>11364</v>
      </c>
      <c r="D7503" t="s">
        <v>11364</v>
      </c>
      <c r="E7503" t="s">
        <v>11363</v>
      </c>
    </row>
    <row r="7504" spans="1:5" x14ac:dyDescent="0.25">
      <c r="A7504">
        <v>70000929</v>
      </c>
      <c r="B7504" t="s">
        <v>11365</v>
      </c>
      <c r="C7504" t="s">
        <v>11366</v>
      </c>
      <c r="D7504" t="s">
        <v>11366</v>
      </c>
      <c r="E7504" t="s">
        <v>11365</v>
      </c>
    </row>
    <row r="7505" spans="1:5" x14ac:dyDescent="0.25">
      <c r="A7505">
        <v>70000930</v>
      </c>
      <c r="B7505" t="s">
        <v>11367</v>
      </c>
      <c r="C7505" t="s">
        <v>11366</v>
      </c>
      <c r="D7505" t="s">
        <v>11366</v>
      </c>
      <c r="E7505" t="s">
        <v>11367</v>
      </c>
    </row>
    <row r="7506" spans="1:5" x14ac:dyDescent="0.25">
      <c r="A7506">
        <v>70000931</v>
      </c>
      <c r="B7506" t="s">
        <v>11368</v>
      </c>
      <c r="C7506" t="s">
        <v>11366</v>
      </c>
      <c r="D7506" t="s">
        <v>11366</v>
      </c>
      <c r="E7506" t="s">
        <v>11368</v>
      </c>
    </row>
    <row r="7507" spans="1:5" x14ac:dyDescent="0.25">
      <c r="A7507">
        <v>70000933</v>
      </c>
      <c r="B7507" t="s">
        <v>11369</v>
      </c>
      <c r="C7507" t="s">
        <v>10573</v>
      </c>
      <c r="D7507" t="s">
        <v>10573</v>
      </c>
      <c r="E7507" t="s">
        <v>11369</v>
      </c>
    </row>
    <row r="7508" spans="1:5" x14ac:dyDescent="0.25">
      <c r="A7508">
        <v>70000936</v>
      </c>
      <c r="B7508" t="s">
        <v>11370</v>
      </c>
      <c r="C7508" t="s">
        <v>11371</v>
      </c>
      <c r="D7508" t="s">
        <v>11371</v>
      </c>
      <c r="E7508" t="s">
        <v>11370</v>
      </c>
    </row>
    <row r="7509" spans="1:5" x14ac:dyDescent="0.25">
      <c r="A7509">
        <v>70000937</v>
      </c>
      <c r="B7509" t="s">
        <v>11372</v>
      </c>
      <c r="C7509" t="s">
        <v>11371</v>
      </c>
      <c r="D7509" t="s">
        <v>11371</v>
      </c>
      <c r="E7509" t="s">
        <v>11372</v>
      </c>
    </row>
    <row r="7510" spans="1:5" x14ac:dyDescent="0.25">
      <c r="A7510">
        <v>70000938</v>
      </c>
      <c r="B7510" t="s">
        <v>11373</v>
      </c>
      <c r="C7510" t="s">
        <v>11371</v>
      </c>
      <c r="D7510" t="s">
        <v>11371</v>
      </c>
      <c r="E7510" t="s">
        <v>11373</v>
      </c>
    </row>
    <row r="7511" spans="1:5" x14ac:dyDescent="0.25">
      <c r="A7511">
        <v>70000939</v>
      </c>
      <c r="B7511" t="s">
        <v>11374</v>
      </c>
      <c r="C7511" t="s">
        <v>11375</v>
      </c>
      <c r="D7511" t="s">
        <v>11375</v>
      </c>
      <c r="E7511" t="s">
        <v>11374</v>
      </c>
    </row>
    <row r="7512" spans="1:5" x14ac:dyDescent="0.25">
      <c r="A7512">
        <v>70000940</v>
      </c>
      <c r="B7512" t="s">
        <v>11376</v>
      </c>
      <c r="C7512" t="s">
        <v>11377</v>
      </c>
      <c r="D7512" t="s">
        <v>11377</v>
      </c>
      <c r="E7512" t="s">
        <v>11376</v>
      </c>
    </row>
    <row r="7513" spans="1:5" x14ac:dyDescent="0.25">
      <c r="A7513">
        <v>70000941</v>
      </c>
      <c r="B7513" t="s">
        <v>11378</v>
      </c>
      <c r="C7513" t="s">
        <v>11379</v>
      </c>
      <c r="D7513" t="s">
        <v>11379</v>
      </c>
      <c r="E7513" t="s">
        <v>11378</v>
      </c>
    </row>
    <row r="7514" spans="1:5" x14ac:dyDescent="0.25">
      <c r="A7514">
        <v>70000942</v>
      </c>
      <c r="B7514" t="s">
        <v>11380</v>
      </c>
      <c r="C7514" t="s">
        <v>11381</v>
      </c>
      <c r="D7514" t="s">
        <v>11381</v>
      </c>
      <c r="E7514" t="s">
        <v>11380</v>
      </c>
    </row>
    <row r="7515" spans="1:5" x14ac:dyDescent="0.25">
      <c r="A7515">
        <v>70000944</v>
      </c>
      <c r="B7515" t="s">
        <v>11382</v>
      </c>
      <c r="C7515" t="s">
        <v>10583</v>
      </c>
      <c r="D7515" t="s">
        <v>10583</v>
      </c>
      <c r="E7515" t="s">
        <v>11382</v>
      </c>
    </row>
    <row r="7516" spans="1:5" x14ac:dyDescent="0.25">
      <c r="A7516">
        <v>70000945</v>
      </c>
      <c r="B7516" t="s">
        <v>11383</v>
      </c>
      <c r="C7516" t="s">
        <v>10583</v>
      </c>
      <c r="D7516" t="s">
        <v>10583</v>
      </c>
      <c r="E7516" t="s">
        <v>11383</v>
      </c>
    </row>
    <row r="7517" spans="1:5" x14ac:dyDescent="0.25">
      <c r="A7517">
        <v>70000946</v>
      </c>
      <c r="B7517" t="s">
        <v>11384</v>
      </c>
      <c r="C7517" t="s">
        <v>10583</v>
      </c>
      <c r="D7517" t="s">
        <v>10583</v>
      </c>
      <c r="E7517" t="s">
        <v>11384</v>
      </c>
    </row>
    <row r="7518" spans="1:5" x14ac:dyDescent="0.25">
      <c r="A7518">
        <v>70000951</v>
      </c>
      <c r="B7518" t="s">
        <v>11385</v>
      </c>
      <c r="C7518" t="s">
        <v>11386</v>
      </c>
      <c r="D7518" t="s">
        <v>11386</v>
      </c>
      <c r="E7518" t="s">
        <v>11385</v>
      </c>
    </row>
    <row r="7519" spans="1:5" x14ac:dyDescent="0.25">
      <c r="A7519">
        <v>70000953</v>
      </c>
      <c r="B7519" t="s">
        <v>11387</v>
      </c>
      <c r="C7519" t="s">
        <v>10439</v>
      </c>
      <c r="D7519" t="s">
        <v>10439</v>
      </c>
      <c r="E7519" t="s">
        <v>11387</v>
      </c>
    </row>
    <row r="7520" spans="1:5" x14ac:dyDescent="0.25">
      <c r="A7520">
        <v>70000954</v>
      </c>
      <c r="B7520" t="s">
        <v>11388</v>
      </c>
      <c r="C7520" t="s">
        <v>10439</v>
      </c>
      <c r="D7520" t="s">
        <v>10439</v>
      </c>
      <c r="E7520" t="s">
        <v>11388</v>
      </c>
    </row>
    <row r="7521" spans="1:5" x14ac:dyDescent="0.25">
      <c r="A7521">
        <v>70000958</v>
      </c>
      <c r="B7521" t="s">
        <v>11389</v>
      </c>
      <c r="C7521" t="s">
        <v>10442</v>
      </c>
      <c r="D7521" t="s">
        <v>10442</v>
      </c>
      <c r="E7521" t="s">
        <v>11389</v>
      </c>
    </row>
    <row r="7522" spans="1:5" x14ac:dyDescent="0.25">
      <c r="A7522">
        <v>70000959</v>
      </c>
      <c r="B7522" t="s">
        <v>11390</v>
      </c>
      <c r="C7522" t="s">
        <v>10442</v>
      </c>
      <c r="D7522" t="s">
        <v>10442</v>
      </c>
      <c r="E7522" t="s">
        <v>11390</v>
      </c>
    </row>
    <row r="7523" spans="1:5" x14ac:dyDescent="0.25">
      <c r="A7523">
        <v>70000961</v>
      </c>
      <c r="B7523" t="s">
        <v>10563</v>
      </c>
      <c r="C7523" t="s">
        <v>10564</v>
      </c>
      <c r="D7523" t="s">
        <v>10564</v>
      </c>
      <c r="E7523" t="s">
        <v>10563</v>
      </c>
    </row>
    <row r="7524" spans="1:5" x14ac:dyDescent="0.25">
      <c r="A7524">
        <v>70000962</v>
      </c>
      <c r="B7524" t="s">
        <v>11391</v>
      </c>
      <c r="C7524" t="s">
        <v>10564</v>
      </c>
      <c r="D7524" t="s">
        <v>10564</v>
      </c>
      <c r="E7524" t="s">
        <v>11391</v>
      </c>
    </row>
    <row r="7525" spans="1:5" x14ac:dyDescent="0.25">
      <c r="A7525">
        <v>70000963</v>
      </c>
      <c r="B7525" t="s">
        <v>10565</v>
      </c>
      <c r="C7525" t="s">
        <v>10564</v>
      </c>
      <c r="D7525" t="s">
        <v>10564</v>
      </c>
      <c r="E7525" t="s">
        <v>10565</v>
      </c>
    </row>
    <row r="7526" spans="1:5" x14ac:dyDescent="0.25">
      <c r="A7526">
        <v>70000968</v>
      </c>
      <c r="B7526" t="s">
        <v>11392</v>
      </c>
      <c r="C7526" t="s">
        <v>10686</v>
      </c>
      <c r="D7526" t="s">
        <v>10686</v>
      </c>
      <c r="E7526" t="s">
        <v>11392</v>
      </c>
    </row>
    <row r="7527" spans="1:5" x14ac:dyDescent="0.25">
      <c r="A7527">
        <v>70000969</v>
      </c>
      <c r="B7527" t="s">
        <v>10485</v>
      </c>
      <c r="C7527" t="s">
        <v>10692</v>
      </c>
      <c r="D7527" t="s">
        <v>10692</v>
      </c>
      <c r="E7527" t="s">
        <v>10485</v>
      </c>
    </row>
    <row r="7528" spans="1:5" x14ac:dyDescent="0.25">
      <c r="A7528">
        <v>70000972</v>
      </c>
      <c r="B7528" t="s">
        <v>11393</v>
      </c>
      <c r="C7528" t="s">
        <v>10652</v>
      </c>
      <c r="D7528" t="s">
        <v>10652</v>
      </c>
      <c r="E7528" t="s">
        <v>11393</v>
      </c>
    </row>
    <row r="7529" spans="1:5" x14ac:dyDescent="0.25">
      <c r="A7529">
        <v>70000973</v>
      </c>
      <c r="B7529" t="s">
        <v>11394</v>
      </c>
      <c r="C7529" t="s">
        <v>11395</v>
      </c>
      <c r="D7529" t="s">
        <v>11395</v>
      </c>
      <c r="E7529" t="s">
        <v>11394</v>
      </c>
    </row>
    <row r="7530" spans="1:5" x14ac:dyDescent="0.25">
      <c r="A7530">
        <v>70000974</v>
      </c>
      <c r="B7530" t="s">
        <v>11396</v>
      </c>
      <c r="C7530" t="s">
        <v>11395</v>
      </c>
      <c r="D7530" t="s">
        <v>11395</v>
      </c>
      <c r="E7530" t="s">
        <v>11396</v>
      </c>
    </row>
    <row r="7531" spans="1:5" x14ac:dyDescent="0.25">
      <c r="A7531">
        <v>70000975</v>
      </c>
      <c r="B7531" t="s">
        <v>10654</v>
      </c>
      <c r="C7531" t="s">
        <v>10655</v>
      </c>
      <c r="D7531" t="s">
        <v>10655</v>
      </c>
      <c r="E7531" t="s">
        <v>10654</v>
      </c>
    </row>
    <row r="7532" spans="1:5" x14ac:dyDescent="0.25">
      <c r="A7532">
        <v>70000976</v>
      </c>
      <c r="B7532" t="s">
        <v>10656</v>
      </c>
      <c r="C7532" t="s">
        <v>10657</v>
      </c>
      <c r="D7532" t="s">
        <v>10657</v>
      </c>
      <c r="E7532" t="s">
        <v>10656</v>
      </c>
    </row>
    <row r="7533" spans="1:5" x14ac:dyDescent="0.25">
      <c r="A7533">
        <v>70000977</v>
      </c>
      <c r="B7533" t="s">
        <v>10658</v>
      </c>
      <c r="C7533" t="s">
        <v>10659</v>
      </c>
      <c r="D7533" t="s">
        <v>10659</v>
      </c>
      <c r="E7533" t="s">
        <v>10658</v>
      </c>
    </row>
    <row r="7534" spans="1:5" x14ac:dyDescent="0.25">
      <c r="A7534">
        <v>70000978</v>
      </c>
      <c r="B7534" t="s">
        <v>11397</v>
      </c>
      <c r="C7534" t="s">
        <v>10593</v>
      </c>
      <c r="D7534" t="s">
        <v>10593</v>
      </c>
      <c r="E7534" t="s">
        <v>11397</v>
      </c>
    </row>
    <row r="7535" spans="1:5" x14ac:dyDescent="0.25">
      <c r="A7535">
        <v>70000980</v>
      </c>
      <c r="B7535" t="s">
        <v>11398</v>
      </c>
      <c r="C7535" t="s">
        <v>11399</v>
      </c>
      <c r="D7535" t="s">
        <v>11399</v>
      </c>
      <c r="E7535" t="s">
        <v>11398</v>
      </c>
    </row>
    <row r="7536" spans="1:5" x14ac:dyDescent="0.25">
      <c r="A7536">
        <v>70000981</v>
      </c>
      <c r="B7536" t="s">
        <v>11400</v>
      </c>
      <c r="C7536" t="s">
        <v>11401</v>
      </c>
      <c r="D7536" t="s">
        <v>11401</v>
      </c>
      <c r="E7536" t="s">
        <v>11400</v>
      </c>
    </row>
    <row r="7537" spans="1:5" x14ac:dyDescent="0.25">
      <c r="A7537">
        <v>70000982</v>
      </c>
      <c r="B7537" t="s">
        <v>11402</v>
      </c>
      <c r="C7537" t="s">
        <v>11403</v>
      </c>
      <c r="D7537" t="s">
        <v>11403</v>
      </c>
      <c r="E7537" t="s">
        <v>11402</v>
      </c>
    </row>
    <row r="7538" spans="1:5" x14ac:dyDescent="0.25">
      <c r="A7538">
        <v>70000983</v>
      </c>
      <c r="B7538" t="s">
        <v>11404</v>
      </c>
      <c r="C7538" t="s">
        <v>11405</v>
      </c>
      <c r="D7538" t="s">
        <v>11405</v>
      </c>
      <c r="E7538" t="s">
        <v>11404</v>
      </c>
    </row>
    <row r="7539" spans="1:5" x14ac:dyDescent="0.25">
      <c r="A7539">
        <v>70000985</v>
      </c>
      <c r="B7539" t="s">
        <v>11406</v>
      </c>
      <c r="C7539" t="s">
        <v>11407</v>
      </c>
      <c r="D7539" t="s">
        <v>11407</v>
      </c>
      <c r="E7539" t="s">
        <v>11406</v>
      </c>
    </row>
    <row r="7540" spans="1:5" x14ac:dyDescent="0.25">
      <c r="A7540">
        <v>70000986</v>
      </c>
      <c r="B7540" t="s">
        <v>11408</v>
      </c>
      <c r="C7540" t="s">
        <v>11409</v>
      </c>
      <c r="D7540" t="s">
        <v>11409</v>
      </c>
      <c r="E7540" t="s">
        <v>11408</v>
      </c>
    </row>
    <row r="7541" spans="1:5" x14ac:dyDescent="0.25">
      <c r="A7541">
        <v>70000987</v>
      </c>
      <c r="B7541" t="s">
        <v>11410</v>
      </c>
      <c r="C7541" t="s">
        <v>11411</v>
      </c>
      <c r="D7541" t="s">
        <v>11411</v>
      </c>
      <c r="E7541" t="s">
        <v>11410</v>
      </c>
    </row>
    <row r="7542" spans="1:5" x14ac:dyDescent="0.25">
      <c r="A7542">
        <v>70000988</v>
      </c>
      <c r="B7542" t="s">
        <v>11412</v>
      </c>
      <c r="C7542" t="s">
        <v>11413</v>
      </c>
      <c r="D7542" t="s">
        <v>11413</v>
      </c>
      <c r="E7542" t="s">
        <v>11412</v>
      </c>
    </row>
    <row r="7543" spans="1:5" x14ac:dyDescent="0.25">
      <c r="A7543">
        <v>70000989</v>
      </c>
      <c r="B7543" t="s">
        <v>11414</v>
      </c>
      <c r="C7543" t="s">
        <v>11415</v>
      </c>
      <c r="D7543" t="s">
        <v>11415</v>
      </c>
      <c r="E7543" t="s">
        <v>11414</v>
      </c>
    </row>
    <row r="7544" spans="1:5" x14ac:dyDescent="0.25">
      <c r="A7544">
        <v>70000990</v>
      </c>
      <c r="B7544" t="s">
        <v>11416</v>
      </c>
      <c r="C7544" t="s">
        <v>11415</v>
      </c>
      <c r="D7544" t="s">
        <v>11415</v>
      </c>
      <c r="E7544" t="s">
        <v>11416</v>
      </c>
    </row>
    <row r="7545" spans="1:5" x14ac:dyDescent="0.25">
      <c r="A7545">
        <v>70000991</v>
      </c>
      <c r="B7545" t="s">
        <v>11417</v>
      </c>
      <c r="C7545" t="s">
        <v>11415</v>
      </c>
      <c r="D7545" t="s">
        <v>11415</v>
      </c>
      <c r="E7545" t="s">
        <v>11417</v>
      </c>
    </row>
    <row r="7546" spans="1:5" x14ac:dyDescent="0.25">
      <c r="A7546">
        <v>70000992</v>
      </c>
      <c r="B7546" t="s">
        <v>11418</v>
      </c>
      <c r="C7546" t="s">
        <v>11419</v>
      </c>
      <c r="D7546" t="s">
        <v>11419</v>
      </c>
      <c r="E7546" t="s">
        <v>11418</v>
      </c>
    </row>
    <row r="7547" spans="1:5" x14ac:dyDescent="0.25">
      <c r="A7547">
        <v>70000993</v>
      </c>
      <c r="B7547" t="s">
        <v>11420</v>
      </c>
      <c r="C7547" t="s">
        <v>11421</v>
      </c>
      <c r="D7547" t="s">
        <v>11421</v>
      </c>
      <c r="E7547" t="s">
        <v>11420</v>
      </c>
    </row>
    <row r="7548" spans="1:5" x14ac:dyDescent="0.25">
      <c r="A7548">
        <v>70000994</v>
      </c>
      <c r="B7548" t="s">
        <v>11422</v>
      </c>
      <c r="C7548" t="s">
        <v>11423</v>
      </c>
      <c r="D7548" t="s">
        <v>11423</v>
      </c>
      <c r="E7548" t="s">
        <v>11422</v>
      </c>
    </row>
    <row r="7549" spans="1:5" x14ac:dyDescent="0.25">
      <c r="A7549">
        <v>70000995</v>
      </c>
      <c r="B7549" t="s">
        <v>11424</v>
      </c>
      <c r="C7549" t="s">
        <v>11425</v>
      </c>
      <c r="D7549" t="s">
        <v>11425</v>
      </c>
      <c r="E7549" t="s">
        <v>11424</v>
      </c>
    </row>
    <row r="7550" spans="1:5" x14ac:dyDescent="0.25">
      <c r="A7550">
        <v>70000996</v>
      </c>
      <c r="B7550" t="s">
        <v>11426</v>
      </c>
      <c r="C7550" t="s">
        <v>11427</v>
      </c>
      <c r="D7550" t="s">
        <v>11427</v>
      </c>
      <c r="E7550" t="s">
        <v>11426</v>
      </c>
    </row>
    <row r="7551" spans="1:5" x14ac:dyDescent="0.25">
      <c r="A7551">
        <v>70001001</v>
      </c>
      <c r="B7551" t="s">
        <v>11428</v>
      </c>
      <c r="C7551" t="s">
        <v>11055</v>
      </c>
      <c r="D7551" t="s">
        <v>11055</v>
      </c>
      <c r="E7551" t="s">
        <v>11428</v>
      </c>
    </row>
    <row r="7552" spans="1:5" x14ac:dyDescent="0.25">
      <c r="A7552">
        <v>70001002</v>
      </c>
      <c r="B7552" t="s">
        <v>11054</v>
      </c>
      <c r="C7552" t="s">
        <v>11055</v>
      </c>
      <c r="D7552" t="s">
        <v>11055</v>
      </c>
      <c r="E7552" t="s">
        <v>11054</v>
      </c>
    </row>
    <row r="7553" spans="1:5" x14ac:dyDescent="0.25">
      <c r="A7553">
        <v>70001003</v>
      </c>
      <c r="B7553" t="s">
        <v>11429</v>
      </c>
      <c r="C7553" t="s">
        <v>11055</v>
      </c>
      <c r="D7553" t="s">
        <v>11055</v>
      </c>
      <c r="E7553" t="s">
        <v>11429</v>
      </c>
    </row>
    <row r="7554" spans="1:5" x14ac:dyDescent="0.25">
      <c r="A7554">
        <v>70001004</v>
      </c>
      <c r="B7554" t="s">
        <v>11057</v>
      </c>
      <c r="C7554" t="s">
        <v>11055</v>
      </c>
      <c r="D7554" t="s">
        <v>11055</v>
      </c>
      <c r="E7554" t="s">
        <v>11057</v>
      </c>
    </row>
    <row r="7555" spans="1:5" x14ac:dyDescent="0.25">
      <c r="A7555">
        <v>70001010</v>
      </c>
      <c r="B7555" t="s">
        <v>11430</v>
      </c>
      <c r="C7555" t="s">
        <v>11431</v>
      </c>
      <c r="D7555" t="s">
        <v>11431</v>
      </c>
      <c r="E7555" t="s">
        <v>11430</v>
      </c>
    </row>
    <row r="7556" spans="1:5" x14ac:dyDescent="0.25">
      <c r="A7556">
        <v>70001025</v>
      </c>
      <c r="B7556" t="s">
        <v>11432</v>
      </c>
      <c r="C7556" t="s">
        <v>11433</v>
      </c>
      <c r="D7556" t="s">
        <v>11433</v>
      </c>
      <c r="E7556" t="s">
        <v>11432</v>
      </c>
    </row>
    <row r="7557" spans="1:5" x14ac:dyDescent="0.25">
      <c r="A7557">
        <v>70001028</v>
      </c>
      <c r="B7557" t="s">
        <v>11434</v>
      </c>
      <c r="C7557" t="s">
        <v>11006</v>
      </c>
      <c r="D7557" t="s">
        <v>11006</v>
      </c>
      <c r="E7557" t="s">
        <v>11434</v>
      </c>
    </row>
    <row r="7558" spans="1:5" x14ac:dyDescent="0.25">
      <c r="A7558">
        <v>70001029</v>
      </c>
      <c r="B7558" t="s">
        <v>11435</v>
      </c>
      <c r="C7558" t="s">
        <v>11436</v>
      </c>
      <c r="D7558" t="s">
        <v>11436</v>
      </c>
      <c r="E7558" t="s">
        <v>11435</v>
      </c>
    </row>
    <row r="7559" spans="1:5" x14ac:dyDescent="0.25">
      <c r="A7559">
        <v>70001030</v>
      </c>
      <c r="B7559" t="s">
        <v>11437</v>
      </c>
      <c r="C7559" t="s">
        <v>11438</v>
      </c>
      <c r="D7559" t="s">
        <v>11438</v>
      </c>
      <c r="E7559" t="s">
        <v>11437</v>
      </c>
    </row>
    <row r="7560" spans="1:5" x14ac:dyDescent="0.25">
      <c r="A7560">
        <v>70001035</v>
      </c>
      <c r="B7560" t="s">
        <v>11439</v>
      </c>
      <c r="C7560" t="s">
        <v>11440</v>
      </c>
      <c r="D7560" t="s">
        <v>11440</v>
      </c>
      <c r="E7560" t="s">
        <v>11439</v>
      </c>
    </row>
    <row r="7561" spans="1:5" x14ac:dyDescent="0.25">
      <c r="A7561">
        <v>70001037</v>
      </c>
      <c r="B7561" t="s">
        <v>11060</v>
      </c>
      <c r="C7561" t="s">
        <v>11441</v>
      </c>
      <c r="D7561" t="s">
        <v>11441</v>
      </c>
      <c r="E7561" t="s">
        <v>11060</v>
      </c>
    </row>
    <row r="7562" spans="1:5" x14ac:dyDescent="0.25">
      <c r="A7562">
        <v>70001038</v>
      </c>
      <c r="B7562" t="s">
        <v>11058</v>
      </c>
      <c r="C7562" t="s">
        <v>11442</v>
      </c>
      <c r="D7562" t="s">
        <v>11442</v>
      </c>
      <c r="E7562" t="s">
        <v>11058</v>
      </c>
    </row>
    <row r="7563" spans="1:5" x14ac:dyDescent="0.25">
      <c r="A7563">
        <v>70001039</v>
      </c>
      <c r="B7563" t="s">
        <v>11443</v>
      </c>
      <c r="C7563" t="s">
        <v>11444</v>
      </c>
      <c r="D7563" t="s">
        <v>11444</v>
      </c>
      <c r="E7563" t="s">
        <v>11443</v>
      </c>
    </row>
    <row r="7564" spans="1:5" x14ac:dyDescent="0.25">
      <c r="A7564">
        <v>70001056</v>
      </c>
      <c r="B7564" t="s">
        <v>11020</v>
      </c>
      <c r="C7564" t="s">
        <v>11021</v>
      </c>
      <c r="D7564" t="s">
        <v>11021</v>
      </c>
      <c r="E7564" t="s">
        <v>11020</v>
      </c>
    </row>
    <row r="7565" spans="1:5" x14ac:dyDescent="0.25">
      <c r="A7565">
        <v>70001057</v>
      </c>
      <c r="B7565" t="s">
        <v>11022</v>
      </c>
      <c r="C7565" t="s">
        <v>11023</v>
      </c>
      <c r="D7565" t="s">
        <v>11023</v>
      </c>
      <c r="E7565" t="s">
        <v>11022</v>
      </c>
    </row>
    <row r="7566" spans="1:5" x14ac:dyDescent="0.25">
      <c r="A7566">
        <v>70001058</v>
      </c>
      <c r="B7566" t="s">
        <v>11024</v>
      </c>
      <c r="C7566" t="s">
        <v>11025</v>
      </c>
      <c r="D7566" t="s">
        <v>11025</v>
      </c>
      <c r="E7566" t="s">
        <v>11024</v>
      </c>
    </row>
    <row r="7567" spans="1:5" x14ac:dyDescent="0.25">
      <c r="A7567">
        <v>70001059</v>
      </c>
      <c r="B7567" t="s">
        <v>11026</v>
      </c>
      <c r="C7567" t="s">
        <v>652</v>
      </c>
      <c r="D7567" t="s">
        <v>652</v>
      </c>
      <c r="E7567" t="s">
        <v>11026</v>
      </c>
    </row>
    <row r="7568" spans="1:5" x14ac:dyDescent="0.25">
      <c r="A7568">
        <v>70001063</v>
      </c>
      <c r="B7568" t="s">
        <v>11445</v>
      </c>
      <c r="C7568" t="s">
        <v>10996</v>
      </c>
      <c r="D7568" t="s">
        <v>10996</v>
      </c>
      <c r="E7568" t="s">
        <v>11445</v>
      </c>
    </row>
    <row r="7569" spans="1:5" x14ac:dyDescent="0.25">
      <c r="A7569">
        <v>70001064</v>
      </c>
      <c r="B7569" t="s">
        <v>11446</v>
      </c>
      <c r="C7569" t="s">
        <v>11447</v>
      </c>
      <c r="D7569" t="s">
        <v>11447</v>
      </c>
      <c r="E7569" t="s">
        <v>11446</v>
      </c>
    </row>
    <row r="7570" spans="1:5" x14ac:dyDescent="0.25">
      <c r="A7570">
        <v>70001065</v>
      </c>
      <c r="B7570" t="s">
        <v>10960</v>
      </c>
      <c r="C7570" t="s">
        <v>10959</v>
      </c>
      <c r="D7570" t="s">
        <v>10959</v>
      </c>
      <c r="E7570" t="s">
        <v>10960</v>
      </c>
    </row>
    <row r="7571" spans="1:5" x14ac:dyDescent="0.25">
      <c r="A7571">
        <v>70001066</v>
      </c>
      <c r="B7571" t="s">
        <v>10961</v>
      </c>
      <c r="C7571" t="s">
        <v>10959</v>
      </c>
      <c r="D7571" t="s">
        <v>10959</v>
      </c>
      <c r="E7571" t="s">
        <v>10961</v>
      </c>
    </row>
    <row r="7572" spans="1:5" x14ac:dyDescent="0.25">
      <c r="A7572">
        <v>70001067</v>
      </c>
      <c r="B7572" t="s">
        <v>10962</v>
      </c>
      <c r="C7572" t="s">
        <v>10959</v>
      </c>
      <c r="D7572" t="s">
        <v>10959</v>
      </c>
      <c r="E7572" t="s">
        <v>10962</v>
      </c>
    </row>
    <row r="7573" spans="1:5" x14ac:dyDescent="0.25">
      <c r="A7573">
        <v>70001068</v>
      </c>
      <c r="B7573" t="s">
        <v>10963</v>
      </c>
      <c r="C7573" t="s">
        <v>10959</v>
      </c>
      <c r="D7573" t="s">
        <v>10959</v>
      </c>
      <c r="E7573" t="s">
        <v>10963</v>
      </c>
    </row>
    <row r="7574" spans="1:5" x14ac:dyDescent="0.25">
      <c r="A7574">
        <v>70001072</v>
      </c>
      <c r="B7574" t="s">
        <v>11448</v>
      </c>
      <c r="C7574" t="s">
        <v>11252</v>
      </c>
      <c r="D7574" t="s">
        <v>11252</v>
      </c>
      <c r="E7574" t="s">
        <v>11448</v>
      </c>
    </row>
    <row r="7575" spans="1:5" x14ac:dyDescent="0.25">
      <c r="A7575">
        <v>70001073</v>
      </c>
      <c r="B7575" t="s">
        <v>11449</v>
      </c>
      <c r="C7575" t="s">
        <v>11450</v>
      </c>
      <c r="D7575" t="s">
        <v>11450</v>
      </c>
      <c r="E7575" t="s">
        <v>11449</v>
      </c>
    </row>
    <row r="7576" spans="1:5" x14ac:dyDescent="0.25">
      <c r="A7576">
        <v>70001074</v>
      </c>
      <c r="B7576" t="s">
        <v>11451</v>
      </c>
      <c r="C7576" t="s">
        <v>11452</v>
      </c>
      <c r="D7576" t="s">
        <v>11452</v>
      </c>
      <c r="E7576" t="s">
        <v>11451</v>
      </c>
    </row>
    <row r="7577" spans="1:5" x14ac:dyDescent="0.25">
      <c r="A7577">
        <v>70001077</v>
      </c>
      <c r="B7577" t="s">
        <v>11453</v>
      </c>
      <c r="C7577" t="s">
        <v>11246</v>
      </c>
      <c r="D7577" t="s">
        <v>11246</v>
      </c>
      <c r="E7577" t="s">
        <v>11453</v>
      </c>
    </row>
    <row r="7578" spans="1:5" x14ac:dyDescent="0.25">
      <c r="A7578">
        <v>70001078</v>
      </c>
      <c r="B7578" t="s">
        <v>11454</v>
      </c>
      <c r="C7578" t="s">
        <v>11455</v>
      </c>
      <c r="D7578" t="s">
        <v>11455</v>
      </c>
      <c r="E7578" t="s">
        <v>11454</v>
      </c>
    </row>
    <row r="7579" spans="1:5" x14ac:dyDescent="0.25">
      <c r="A7579">
        <v>70001079</v>
      </c>
      <c r="B7579" t="s">
        <v>11456</v>
      </c>
      <c r="C7579" t="s">
        <v>11457</v>
      </c>
      <c r="D7579" t="s">
        <v>11457</v>
      </c>
      <c r="E7579" t="s">
        <v>11456</v>
      </c>
    </row>
    <row r="7580" spans="1:5" x14ac:dyDescent="0.25">
      <c r="A7580">
        <v>70001082</v>
      </c>
      <c r="B7580" t="s">
        <v>11458</v>
      </c>
      <c r="C7580" t="s">
        <v>11459</v>
      </c>
      <c r="D7580" t="s">
        <v>11459</v>
      </c>
      <c r="E7580" t="s">
        <v>11458</v>
      </c>
    </row>
    <row r="7581" spans="1:5" x14ac:dyDescent="0.25">
      <c r="A7581">
        <v>70001085</v>
      </c>
      <c r="B7581" t="s">
        <v>11460</v>
      </c>
      <c r="C7581" t="s">
        <v>11461</v>
      </c>
      <c r="D7581" t="s">
        <v>11461</v>
      </c>
      <c r="E7581" t="s">
        <v>11460</v>
      </c>
    </row>
    <row r="7582" spans="1:5" x14ac:dyDescent="0.25">
      <c r="A7582">
        <v>70001086</v>
      </c>
      <c r="B7582" t="s">
        <v>11462</v>
      </c>
      <c r="C7582" t="s">
        <v>11463</v>
      </c>
      <c r="D7582" t="s">
        <v>11463</v>
      </c>
      <c r="E7582" t="s">
        <v>11462</v>
      </c>
    </row>
    <row r="7583" spans="1:5" x14ac:dyDescent="0.25">
      <c r="A7583">
        <v>70001093</v>
      </c>
      <c r="B7583" t="s">
        <v>11464</v>
      </c>
      <c r="C7583" t="s">
        <v>11301</v>
      </c>
      <c r="D7583" t="s">
        <v>11301</v>
      </c>
      <c r="E7583" t="s">
        <v>11464</v>
      </c>
    </row>
    <row r="7584" spans="1:5" x14ac:dyDescent="0.25">
      <c r="A7584">
        <v>70001095</v>
      </c>
      <c r="B7584" t="s">
        <v>11465</v>
      </c>
      <c r="C7584" t="s">
        <v>11466</v>
      </c>
      <c r="D7584" t="s">
        <v>11466</v>
      </c>
      <c r="E7584" t="s">
        <v>11465</v>
      </c>
    </row>
    <row r="7585" spans="1:5" x14ac:dyDescent="0.25">
      <c r="A7585">
        <v>70001102</v>
      </c>
      <c r="B7585" t="s">
        <v>10511</v>
      </c>
      <c r="C7585" t="s">
        <v>10512</v>
      </c>
      <c r="D7585" t="s">
        <v>10512</v>
      </c>
      <c r="E7585" t="s">
        <v>10511</v>
      </c>
    </row>
    <row r="7586" spans="1:5" x14ac:dyDescent="0.25">
      <c r="A7586">
        <v>70001103</v>
      </c>
      <c r="B7586" t="s">
        <v>10513</v>
      </c>
      <c r="C7586" t="s">
        <v>10514</v>
      </c>
      <c r="D7586" t="s">
        <v>10514</v>
      </c>
      <c r="E7586" t="s">
        <v>10513</v>
      </c>
    </row>
    <row r="7587" spans="1:5" x14ac:dyDescent="0.25">
      <c r="A7587">
        <v>70001104</v>
      </c>
      <c r="B7587" t="s">
        <v>10515</v>
      </c>
      <c r="C7587" t="s">
        <v>10516</v>
      </c>
      <c r="D7587" t="s">
        <v>10516</v>
      </c>
      <c r="E7587" t="s">
        <v>10515</v>
      </c>
    </row>
    <row r="7588" spans="1:5" x14ac:dyDescent="0.25">
      <c r="A7588">
        <v>70001108</v>
      </c>
      <c r="B7588" t="s">
        <v>11467</v>
      </c>
      <c r="C7588" t="s">
        <v>11468</v>
      </c>
      <c r="D7588" t="s">
        <v>11468</v>
      </c>
      <c r="E7588" t="s">
        <v>11467</v>
      </c>
    </row>
    <row r="7589" spans="1:5" x14ac:dyDescent="0.25">
      <c r="A7589">
        <v>70001109</v>
      </c>
      <c r="B7589" t="s">
        <v>11469</v>
      </c>
      <c r="C7589" t="s">
        <v>11468</v>
      </c>
      <c r="D7589" t="s">
        <v>11468</v>
      </c>
      <c r="E7589" t="s">
        <v>11469</v>
      </c>
    </row>
    <row r="7590" spans="1:5" x14ac:dyDescent="0.25">
      <c r="A7590">
        <v>70001110</v>
      </c>
      <c r="B7590" t="s">
        <v>11470</v>
      </c>
      <c r="C7590" t="s">
        <v>11468</v>
      </c>
      <c r="D7590" t="s">
        <v>11468</v>
      </c>
      <c r="E7590" t="s">
        <v>11470</v>
      </c>
    </row>
    <row r="7591" spans="1:5" x14ac:dyDescent="0.25">
      <c r="A7591">
        <v>70001128</v>
      </c>
      <c r="B7591" t="s">
        <v>11007</v>
      </c>
      <c r="C7591" t="s">
        <v>11008</v>
      </c>
      <c r="D7591" t="s">
        <v>11008</v>
      </c>
      <c r="E7591" t="s">
        <v>11007</v>
      </c>
    </row>
    <row r="7592" spans="1:5" x14ac:dyDescent="0.25">
      <c r="A7592">
        <v>70001129</v>
      </c>
      <c r="B7592" t="s">
        <v>11009</v>
      </c>
      <c r="C7592" t="s">
        <v>11008</v>
      </c>
      <c r="D7592" t="s">
        <v>11008</v>
      </c>
      <c r="E7592" t="s">
        <v>11009</v>
      </c>
    </row>
    <row r="7593" spans="1:5" x14ac:dyDescent="0.25">
      <c r="A7593">
        <v>70001130</v>
      </c>
      <c r="B7593" t="s">
        <v>11010</v>
      </c>
      <c r="C7593" t="s">
        <v>11008</v>
      </c>
      <c r="D7593" t="s">
        <v>11008</v>
      </c>
      <c r="E7593" t="s">
        <v>11010</v>
      </c>
    </row>
    <row r="7594" spans="1:5" x14ac:dyDescent="0.25">
      <c r="A7594">
        <v>70001131</v>
      </c>
      <c r="B7594" t="s">
        <v>11014</v>
      </c>
      <c r="C7594" t="s">
        <v>11471</v>
      </c>
      <c r="D7594" t="s">
        <v>11471</v>
      </c>
      <c r="E7594" t="s">
        <v>11014</v>
      </c>
    </row>
    <row r="7595" spans="1:5" x14ac:dyDescent="0.25">
      <c r="A7595">
        <v>70001132</v>
      </c>
      <c r="B7595" t="s">
        <v>11018</v>
      </c>
      <c r="C7595" t="s">
        <v>11019</v>
      </c>
      <c r="D7595" t="s">
        <v>11019</v>
      </c>
      <c r="E7595" t="s">
        <v>11018</v>
      </c>
    </row>
    <row r="7596" spans="1:5" x14ac:dyDescent="0.25">
      <c r="A7596">
        <v>70001133</v>
      </c>
      <c r="B7596" t="s">
        <v>11016</v>
      </c>
      <c r="C7596" t="s">
        <v>11472</v>
      </c>
      <c r="D7596" t="s">
        <v>11472</v>
      </c>
      <c r="E7596" t="s">
        <v>11016</v>
      </c>
    </row>
    <row r="7597" spans="1:5" x14ac:dyDescent="0.25">
      <c r="A7597">
        <v>70001134</v>
      </c>
      <c r="B7597" t="s">
        <v>11473</v>
      </c>
      <c r="C7597" t="s">
        <v>11474</v>
      </c>
      <c r="D7597" t="s">
        <v>11474</v>
      </c>
      <c r="E7597" t="s">
        <v>11473</v>
      </c>
    </row>
    <row r="7598" spans="1:5" x14ac:dyDescent="0.25">
      <c r="A7598">
        <v>70001135</v>
      </c>
      <c r="B7598" t="s">
        <v>11434</v>
      </c>
      <c r="C7598" t="s">
        <v>11006</v>
      </c>
      <c r="D7598" t="s">
        <v>11006</v>
      </c>
      <c r="E7598" t="s">
        <v>11434</v>
      </c>
    </row>
    <row r="7599" spans="1:5" x14ac:dyDescent="0.25">
      <c r="A7599">
        <v>70001136</v>
      </c>
      <c r="B7599" t="s">
        <v>10949</v>
      </c>
      <c r="C7599" t="s">
        <v>10950</v>
      </c>
      <c r="D7599" t="s">
        <v>10950</v>
      </c>
      <c r="E7599" t="s">
        <v>10949</v>
      </c>
    </row>
    <row r="7600" spans="1:5" x14ac:dyDescent="0.25">
      <c r="A7600">
        <v>70001137</v>
      </c>
      <c r="B7600" t="s">
        <v>11475</v>
      </c>
      <c r="C7600" t="s">
        <v>10690</v>
      </c>
      <c r="D7600" t="s">
        <v>10690</v>
      </c>
      <c r="E7600" t="s">
        <v>11475</v>
      </c>
    </row>
    <row r="7601" spans="1:5" x14ac:dyDescent="0.25">
      <c r="A7601">
        <v>70001138</v>
      </c>
      <c r="B7601" t="s">
        <v>11476</v>
      </c>
      <c r="C7601" t="s">
        <v>10688</v>
      </c>
      <c r="D7601" t="s">
        <v>10688</v>
      </c>
      <c r="E7601" t="s">
        <v>11476</v>
      </c>
    </row>
    <row r="7602" spans="1:5" x14ac:dyDescent="0.25">
      <c r="A7602">
        <v>70001139</v>
      </c>
      <c r="B7602" t="s">
        <v>11477</v>
      </c>
      <c r="C7602" t="s">
        <v>11478</v>
      </c>
      <c r="D7602" t="s">
        <v>11478</v>
      </c>
      <c r="E7602" t="s">
        <v>11477</v>
      </c>
    </row>
    <row r="7603" spans="1:5" x14ac:dyDescent="0.25">
      <c r="A7603">
        <v>70001140</v>
      </c>
      <c r="B7603" t="s">
        <v>11479</v>
      </c>
      <c r="C7603" t="s">
        <v>11480</v>
      </c>
      <c r="D7603" t="s">
        <v>11480</v>
      </c>
      <c r="E7603" t="s">
        <v>11479</v>
      </c>
    </row>
    <row r="7604" spans="1:5" x14ac:dyDescent="0.25">
      <c r="A7604">
        <v>70001141</v>
      </c>
      <c r="B7604" t="s">
        <v>11481</v>
      </c>
      <c r="C7604" t="s">
        <v>11480</v>
      </c>
      <c r="D7604" t="s">
        <v>11480</v>
      </c>
      <c r="E7604" t="s">
        <v>11481</v>
      </c>
    </row>
    <row r="7605" spans="1:5" x14ac:dyDescent="0.25">
      <c r="A7605">
        <v>70001142</v>
      </c>
      <c r="B7605" t="s">
        <v>11482</v>
      </c>
      <c r="C7605" t="s">
        <v>11483</v>
      </c>
      <c r="D7605" t="s">
        <v>11483</v>
      </c>
      <c r="E7605" t="s">
        <v>11482</v>
      </c>
    </row>
    <row r="7606" spans="1:5" x14ac:dyDescent="0.25">
      <c r="A7606">
        <v>70001143</v>
      </c>
      <c r="B7606" t="s">
        <v>11484</v>
      </c>
      <c r="C7606" t="s">
        <v>11485</v>
      </c>
      <c r="D7606" t="s">
        <v>11485</v>
      </c>
      <c r="E7606" t="s">
        <v>11484</v>
      </c>
    </row>
    <row r="7607" spans="1:5" x14ac:dyDescent="0.25">
      <c r="A7607">
        <v>70001144</v>
      </c>
      <c r="B7607" t="s">
        <v>11486</v>
      </c>
      <c r="C7607" t="s">
        <v>10795</v>
      </c>
      <c r="D7607" t="s">
        <v>10795</v>
      </c>
      <c r="E7607" t="s">
        <v>11486</v>
      </c>
    </row>
    <row r="7608" spans="1:5" x14ac:dyDescent="0.25">
      <c r="A7608">
        <v>70001145</v>
      </c>
      <c r="B7608" t="s">
        <v>11487</v>
      </c>
      <c r="C7608" t="s">
        <v>10795</v>
      </c>
      <c r="D7608" t="s">
        <v>10795</v>
      </c>
      <c r="E7608" t="s">
        <v>11487</v>
      </c>
    </row>
    <row r="7609" spans="1:5" x14ac:dyDescent="0.25">
      <c r="A7609">
        <v>70001146</v>
      </c>
      <c r="B7609" t="s">
        <v>11488</v>
      </c>
      <c r="C7609" t="s">
        <v>10795</v>
      </c>
      <c r="D7609" t="s">
        <v>10795</v>
      </c>
      <c r="E7609" t="s">
        <v>11488</v>
      </c>
    </row>
    <row r="7610" spans="1:5" x14ac:dyDescent="0.25">
      <c r="A7610">
        <v>70001147</v>
      </c>
      <c r="B7610" t="s">
        <v>11489</v>
      </c>
      <c r="C7610" t="s">
        <v>10795</v>
      </c>
      <c r="D7610" t="s">
        <v>10795</v>
      </c>
      <c r="E7610" t="s">
        <v>11489</v>
      </c>
    </row>
    <row r="7611" spans="1:5" x14ac:dyDescent="0.25">
      <c r="A7611">
        <v>70001148</v>
      </c>
      <c r="B7611" t="s">
        <v>11490</v>
      </c>
      <c r="C7611" t="s">
        <v>10795</v>
      </c>
      <c r="D7611" t="s">
        <v>10795</v>
      </c>
      <c r="E7611" t="s">
        <v>11490</v>
      </c>
    </row>
    <row r="7612" spans="1:5" x14ac:dyDescent="0.25">
      <c r="A7612">
        <v>70001149</v>
      </c>
      <c r="B7612" t="s">
        <v>11491</v>
      </c>
      <c r="C7612" t="s">
        <v>10795</v>
      </c>
      <c r="D7612" t="s">
        <v>10795</v>
      </c>
      <c r="E7612" t="s">
        <v>11491</v>
      </c>
    </row>
    <row r="7613" spans="1:5" x14ac:dyDescent="0.25">
      <c r="A7613">
        <v>70001150</v>
      </c>
      <c r="B7613" t="s">
        <v>11492</v>
      </c>
      <c r="C7613" t="s">
        <v>10795</v>
      </c>
      <c r="D7613" t="s">
        <v>10795</v>
      </c>
      <c r="E7613" t="s">
        <v>11492</v>
      </c>
    </row>
    <row r="7614" spans="1:5" x14ac:dyDescent="0.25">
      <c r="A7614">
        <v>70001151</v>
      </c>
      <c r="B7614" t="s">
        <v>11493</v>
      </c>
      <c r="C7614" t="s">
        <v>11494</v>
      </c>
      <c r="D7614" t="s">
        <v>11494</v>
      </c>
      <c r="E7614" t="s">
        <v>11493</v>
      </c>
    </row>
    <row r="7615" spans="1:5" x14ac:dyDescent="0.25">
      <c r="A7615">
        <v>70001152</v>
      </c>
      <c r="B7615" t="s">
        <v>11495</v>
      </c>
      <c r="C7615" t="s">
        <v>11496</v>
      </c>
      <c r="D7615" t="s">
        <v>11496</v>
      </c>
      <c r="E7615" t="s">
        <v>11495</v>
      </c>
    </row>
    <row r="7616" spans="1:5" x14ac:dyDescent="0.25">
      <c r="A7616">
        <v>70001153</v>
      </c>
      <c r="B7616" t="s">
        <v>11497</v>
      </c>
      <c r="C7616" t="s">
        <v>11498</v>
      </c>
      <c r="D7616" t="s">
        <v>11498</v>
      </c>
      <c r="E7616" t="s">
        <v>11497</v>
      </c>
    </row>
    <row r="7617" spans="1:5" x14ac:dyDescent="0.25">
      <c r="A7617">
        <v>70001154</v>
      </c>
      <c r="B7617" t="s">
        <v>11499</v>
      </c>
      <c r="C7617" t="s">
        <v>11500</v>
      </c>
      <c r="D7617" t="s">
        <v>11500</v>
      </c>
      <c r="E7617" t="s">
        <v>11499</v>
      </c>
    </row>
    <row r="7618" spans="1:5" x14ac:dyDescent="0.25">
      <c r="A7618">
        <v>70001155</v>
      </c>
      <c r="B7618" t="s">
        <v>11501</v>
      </c>
      <c r="C7618" t="s">
        <v>11500</v>
      </c>
      <c r="D7618" t="s">
        <v>11500</v>
      </c>
      <c r="E7618" t="s">
        <v>11501</v>
      </c>
    </row>
    <row r="7619" spans="1:5" x14ac:dyDescent="0.25">
      <c r="A7619">
        <v>70001156</v>
      </c>
      <c r="B7619" t="s">
        <v>11502</v>
      </c>
      <c r="C7619" t="s">
        <v>10358</v>
      </c>
      <c r="D7619" t="s">
        <v>10358</v>
      </c>
      <c r="E7619" t="s">
        <v>11502</v>
      </c>
    </row>
    <row r="7620" spans="1:5" x14ac:dyDescent="0.25">
      <c r="A7620">
        <v>70001157</v>
      </c>
      <c r="B7620" t="s">
        <v>11503</v>
      </c>
      <c r="C7620" t="s">
        <v>10358</v>
      </c>
      <c r="D7620" t="s">
        <v>10358</v>
      </c>
      <c r="E7620" t="s">
        <v>11503</v>
      </c>
    </row>
    <row r="7621" spans="1:5" x14ac:dyDescent="0.25">
      <c r="A7621">
        <v>70001158</v>
      </c>
      <c r="B7621" t="s">
        <v>11504</v>
      </c>
      <c r="C7621" t="s">
        <v>11438</v>
      </c>
      <c r="D7621" t="s">
        <v>11438</v>
      </c>
      <c r="E7621" t="s">
        <v>11504</v>
      </c>
    </row>
    <row r="7622" spans="1:5" x14ac:dyDescent="0.25">
      <c r="A7622">
        <v>70001159</v>
      </c>
      <c r="B7622" t="s">
        <v>11505</v>
      </c>
      <c r="C7622" t="s">
        <v>10768</v>
      </c>
      <c r="D7622" t="s">
        <v>10768</v>
      </c>
      <c r="E7622" t="s">
        <v>11505</v>
      </c>
    </row>
    <row r="7623" spans="1:5" x14ac:dyDescent="0.25">
      <c r="A7623">
        <v>70001160</v>
      </c>
      <c r="B7623" t="s">
        <v>11506</v>
      </c>
      <c r="C7623" t="s">
        <v>11507</v>
      </c>
      <c r="D7623" t="s">
        <v>11507</v>
      </c>
      <c r="E7623" t="s">
        <v>11506</v>
      </c>
    </row>
    <row r="7624" spans="1:5" x14ac:dyDescent="0.25">
      <c r="A7624">
        <v>70001161</v>
      </c>
      <c r="B7624" t="s">
        <v>11508</v>
      </c>
      <c r="C7624" t="s">
        <v>11509</v>
      </c>
      <c r="D7624" t="s">
        <v>11509</v>
      </c>
      <c r="E7624" t="s">
        <v>11508</v>
      </c>
    </row>
    <row r="7625" spans="1:5" x14ac:dyDescent="0.25">
      <c r="A7625">
        <v>70001162</v>
      </c>
      <c r="B7625" t="s">
        <v>11510</v>
      </c>
      <c r="C7625" t="s">
        <v>11511</v>
      </c>
      <c r="D7625" t="s">
        <v>11511</v>
      </c>
      <c r="E7625" t="s">
        <v>11510</v>
      </c>
    </row>
    <row r="7626" spans="1:5" x14ac:dyDescent="0.25">
      <c r="A7626">
        <v>70001163</v>
      </c>
      <c r="B7626" t="s">
        <v>11512</v>
      </c>
      <c r="C7626" t="s">
        <v>11509</v>
      </c>
      <c r="D7626" t="s">
        <v>11509</v>
      </c>
      <c r="E7626" t="s">
        <v>11512</v>
      </c>
    </row>
    <row r="7627" spans="1:5" x14ac:dyDescent="0.25">
      <c r="A7627">
        <v>70001164</v>
      </c>
      <c r="B7627" t="s">
        <v>11513</v>
      </c>
      <c r="C7627" t="s">
        <v>11511</v>
      </c>
      <c r="D7627" t="s">
        <v>11511</v>
      </c>
      <c r="E7627" t="s">
        <v>11513</v>
      </c>
    </row>
    <row r="7628" spans="1:5" x14ac:dyDescent="0.25">
      <c r="A7628">
        <v>70001165</v>
      </c>
      <c r="B7628" t="s">
        <v>11514</v>
      </c>
      <c r="C7628" t="s">
        <v>11509</v>
      </c>
      <c r="D7628" t="s">
        <v>11509</v>
      </c>
      <c r="E7628" t="s">
        <v>11514</v>
      </c>
    </row>
    <row r="7629" spans="1:5" x14ac:dyDescent="0.25">
      <c r="A7629">
        <v>70001166</v>
      </c>
      <c r="B7629" t="s">
        <v>11515</v>
      </c>
      <c r="C7629" t="s">
        <v>11511</v>
      </c>
      <c r="D7629" t="s">
        <v>11511</v>
      </c>
      <c r="E7629" t="s">
        <v>11515</v>
      </c>
    </row>
    <row r="7630" spans="1:5" x14ac:dyDescent="0.25">
      <c r="A7630">
        <v>70001167</v>
      </c>
      <c r="B7630" t="s">
        <v>11516</v>
      </c>
      <c r="C7630" t="s">
        <v>11509</v>
      </c>
      <c r="D7630" t="s">
        <v>11509</v>
      </c>
      <c r="E7630" t="s">
        <v>11516</v>
      </c>
    </row>
    <row r="7631" spans="1:5" x14ac:dyDescent="0.25">
      <c r="A7631">
        <v>70001168</v>
      </c>
      <c r="B7631" t="s">
        <v>11517</v>
      </c>
      <c r="C7631" t="s">
        <v>11511</v>
      </c>
      <c r="D7631" t="s">
        <v>11511</v>
      </c>
      <c r="E7631" t="s">
        <v>11517</v>
      </c>
    </row>
    <row r="7632" spans="1:5" x14ac:dyDescent="0.25">
      <c r="A7632">
        <v>70001169</v>
      </c>
      <c r="B7632" t="s">
        <v>11221</v>
      </c>
      <c r="C7632" t="s">
        <v>11509</v>
      </c>
      <c r="D7632" t="s">
        <v>11509</v>
      </c>
      <c r="E7632" t="s">
        <v>11221</v>
      </c>
    </row>
    <row r="7633" spans="1:5" x14ac:dyDescent="0.25">
      <c r="A7633">
        <v>70001170</v>
      </c>
      <c r="B7633" t="s">
        <v>11227</v>
      </c>
      <c r="C7633" t="s">
        <v>11511</v>
      </c>
      <c r="D7633" t="s">
        <v>11511</v>
      </c>
      <c r="E7633" t="s">
        <v>11227</v>
      </c>
    </row>
    <row r="7634" spans="1:5" x14ac:dyDescent="0.25">
      <c r="A7634">
        <v>70001171</v>
      </c>
      <c r="B7634" t="s">
        <v>11518</v>
      </c>
      <c r="C7634" t="s">
        <v>11509</v>
      </c>
      <c r="D7634" t="s">
        <v>11509</v>
      </c>
      <c r="E7634" t="s">
        <v>11518</v>
      </c>
    </row>
    <row r="7635" spans="1:5" x14ac:dyDescent="0.25">
      <c r="A7635">
        <v>70001172</v>
      </c>
      <c r="B7635" t="s">
        <v>11519</v>
      </c>
      <c r="C7635" t="s">
        <v>11511</v>
      </c>
      <c r="D7635" t="s">
        <v>11511</v>
      </c>
      <c r="E7635" t="s">
        <v>11519</v>
      </c>
    </row>
    <row r="7636" spans="1:5" x14ac:dyDescent="0.25">
      <c r="A7636">
        <v>70001174</v>
      </c>
      <c r="B7636" t="s">
        <v>11520</v>
      </c>
      <c r="C7636" t="s">
        <v>11480</v>
      </c>
      <c r="D7636" t="s">
        <v>11480</v>
      </c>
      <c r="E7636" t="s">
        <v>11520</v>
      </c>
    </row>
    <row r="7637" spans="1:5" x14ac:dyDescent="0.25">
      <c r="A7637">
        <v>70001175</v>
      </c>
      <c r="B7637" t="s">
        <v>11521</v>
      </c>
      <c r="C7637" t="s">
        <v>11480</v>
      </c>
      <c r="D7637" t="s">
        <v>11480</v>
      </c>
      <c r="E7637" t="s">
        <v>11521</v>
      </c>
    </row>
    <row r="7638" spans="1:5" x14ac:dyDescent="0.25">
      <c r="A7638">
        <v>70001177</v>
      </c>
      <c r="B7638" t="s">
        <v>11522</v>
      </c>
      <c r="C7638" t="s">
        <v>10663</v>
      </c>
      <c r="D7638" t="s">
        <v>10663</v>
      </c>
      <c r="E7638" t="s">
        <v>11522</v>
      </c>
    </row>
    <row r="7639" spans="1:5" x14ac:dyDescent="0.25">
      <c r="A7639">
        <v>70001178</v>
      </c>
      <c r="B7639" t="s">
        <v>11523</v>
      </c>
      <c r="C7639" t="s">
        <v>10663</v>
      </c>
      <c r="D7639" t="s">
        <v>10663</v>
      </c>
      <c r="E7639" t="s">
        <v>11523</v>
      </c>
    </row>
    <row r="7640" spans="1:5" x14ac:dyDescent="0.25">
      <c r="A7640">
        <v>70001179</v>
      </c>
      <c r="B7640" t="s">
        <v>11524</v>
      </c>
      <c r="C7640" t="s">
        <v>10552</v>
      </c>
      <c r="D7640" t="s">
        <v>10552</v>
      </c>
      <c r="E7640" t="s">
        <v>11524</v>
      </c>
    </row>
    <row r="7641" spans="1:5" x14ac:dyDescent="0.25">
      <c r="A7641">
        <v>70001180</v>
      </c>
      <c r="B7641" t="s">
        <v>11525</v>
      </c>
      <c r="C7641" t="s">
        <v>10554</v>
      </c>
      <c r="D7641" t="s">
        <v>10554</v>
      </c>
      <c r="E7641" t="s">
        <v>11525</v>
      </c>
    </row>
    <row r="7642" spans="1:5" x14ac:dyDescent="0.25">
      <c r="A7642">
        <v>70001181</v>
      </c>
      <c r="B7642" t="s">
        <v>11526</v>
      </c>
      <c r="C7642" t="s">
        <v>10556</v>
      </c>
      <c r="D7642" t="s">
        <v>10556</v>
      </c>
      <c r="E7642" t="s">
        <v>11526</v>
      </c>
    </row>
    <row r="7643" spans="1:5" x14ac:dyDescent="0.25">
      <c r="A7643">
        <v>70001182</v>
      </c>
      <c r="B7643" t="s">
        <v>11527</v>
      </c>
      <c r="C7643" t="s">
        <v>11528</v>
      </c>
      <c r="D7643" t="s">
        <v>11528</v>
      </c>
      <c r="E7643" t="s">
        <v>11527</v>
      </c>
    </row>
    <row r="7644" spans="1:5" x14ac:dyDescent="0.25">
      <c r="A7644">
        <v>70001183</v>
      </c>
      <c r="B7644" t="s">
        <v>11529</v>
      </c>
      <c r="C7644" t="s">
        <v>10578</v>
      </c>
      <c r="D7644" t="s">
        <v>10578</v>
      </c>
      <c r="E7644" t="s">
        <v>11529</v>
      </c>
    </row>
    <row r="7645" spans="1:5" x14ac:dyDescent="0.25">
      <c r="A7645">
        <v>70001184</v>
      </c>
      <c r="B7645" t="s">
        <v>11529</v>
      </c>
      <c r="C7645" t="s">
        <v>10578</v>
      </c>
      <c r="D7645" t="s">
        <v>10578</v>
      </c>
      <c r="E7645" t="s">
        <v>11529</v>
      </c>
    </row>
    <row r="7646" spans="1:5" x14ac:dyDescent="0.25">
      <c r="A7646">
        <v>70001185</v>
      </c>
      <c r="B7646" t="s">
        <v>10580</v>
      </c>
      <c r="C7646" t="s">
        <v>10581</v>
      </c>
      <c r="D7646" t="s">
        <v>10581</v>
      </c>
      <c r="E7646" t="s">
        <v>10580</v>
      </c>
    </row>
    <row r="7647" spans="1:5" x14ac:dyDescent="0.25">
      <c r="A7647">
        <v>70001186</v>
      </c>
      <c r="B7647" t="s">
        <v>11524</v>
      </c>
      <c r="C7647" t="s">
        <v>10558</v>
      </c>
      <c r="D7647" t="s">
        <v>10558</v>
      </c>
      <c r="E7647" t="s">
        <v>11524</v>
      </c>
    </row>
    <row r="7648" spans="1:5" x14ac:dyDescent="0.25">
      <c r="A7648">
        <v>70001187</v>
      </c>
      <c r="B7648" t="s">
        <v>11530</v>
      </c>
      <c r="C7648" t="s">
        <v>10560</v>
      </c>
      <c r="D7648" t="s">
        <v>10560</v>
      </c>
      <c r="E7648" t="s">
        <v>11530</v>
      </c>
    </row>
    <row r="7649" spans="1:5" x14ac:dyDescent="0.25">
      <c r="A7649">
        <v>70001188</v>
      </c>
      <c r="B7649" t="s">
        <v>11531</v>
      </c>
      <c r="C7649" t="s">
        <v>10562</v>
      </c>
      <c r="D7649" t="s">
        <v>10562</v>
      </c>
      <c r="E7649" t="s">
        <v>11531</v>
      </c>
    </row>
    <row r="7650" spans="1:5" x14ac:dyDescent="0.25">
      <c r="A7650">
        <v>70001189</v>
      </c>
      <c r="B7650" t="s">
        <v>11532</v>
      </c>
      <c r="C7650" t="s">
        <v>11533</v>
      </c>
      <c r="D7650" t="s">
        <v>11533</v>
      </c>
      <c r="E7650" t="s">
        <v>11532</v>
      </c>
    </row>
    <row r="7651" spans="1:5" x14ac:dyDescent="0.25">
      <c r="A7651">
        <v>70001190</v>
      </c>
      <c r="B7651" t="s">
        <v>11534</v>
      </c>
      <c r="C7651" t="s">
        <v>10573</v>
      </c>
      <c r="D7651" t="s">
        <v>10573</v>
      </c>
      <c r="E7651" t="s">
        <v>11534</v>
      </c>
    </row>
    <row r="7652" spans="1:5" x14ac:dyDescent="0.25">
      <c r="A7652">
        <v>70001191</v>
      </c>
      <c r="B7652" t="s">
        <v>11535</v>
      </c>
      <c r="C7652" t="s">
        <v>10573</v>
      </c>
      <c r="D7652" t="s">
        <v>10573</v>
      </c>
      <c r="E7652" t="s">
        <v>11535</v>
      </c>
    </row>
    <row r="7653" spans="1:5" x14ac:dyDescent="0.25">
      <c r="A7653">
        <v>70001192</v>
      </c>
      <c r="B7653" t="s">
        <v>11536</v>
      </c>
      <c r="C7653" t="s">
        <v>10573</v>
      </c>
      <c r="D7653" t="s">
        <v>10573</v>
      </c>
      <c r="E7653" t="s">
        <v>11536</v>
      </c>
    </row>
    <row r="7654" spans="1:5" x14ac:dyDescent="0.25">
      <c r="A7654">
        <v>70001193</v>
      </c>
      <c r="B7654" t="s">
        <v>11219</v>
      </c>
      <c r="C7654" t="s">
        <v>11220</v>
      </c>
      <c r="D7654" t="s">
        <v>11220</v>
      </c>
      <c r="E7654" t="s">
        <v>11219</v>
      </c>
    </row>
    <row r="7655" spans="1:5" x14ac:dyDescent="0.25">
      <c r="A7655">
        <v>70001194</v>
      </c>
      <c r="B7655" t="s">
        <v>11537</v>
      </c>
      <c r="C7655" t="s">
        <v>11538</v>
      </c>
      <c r="D7655" t="s">
        <v>11538</v>
      </c>
      <c r="E7655" t="s">
        <v>11537</v>
      </c>
    </row>
    <row r="7656" spans="1:5" x14ac:dyDescent="0.25">
      <c r="A7656">
        <v>70001196</v>
      </c>
      <c r="B7656" t="s">
        <v>10735</v>
      </c>
      <c r="C7656" t="s">
        <v>10736</v>
      </c>
      <c r="D7656" t="s">
        <v>10736</v>
      </c>
      <c r="E7656" t="s">
        <v>10735</v>
      </c>
    </row>
    <row r="7657" spans="1:5" x14ac:dyDescent="0.25">
      <c r="A7657">
        <v>70001197</v>
      </c>
      <c r="B7657" t="s">
        <v>10737</v>
      </c>
      <c r="C7657" t="s">
        <v>10738</v>
      </c>
      <c r="D7657" t="s">
        <v>10738</v>
      </c>
      <c r="E7657" t="s">
        <v>10737</v>
      </c>
    </row>
    <row r="7658" spans="1:5" x14ac:dyDescent="0.25">
      <c r="A7658">
        <v>70001198</v>
      </c>
      <c r="B7658" t="s">
        <v>11473</v>
      </c>
      <c r="C7658" t="s">
        <v>11474</v>
      </c>
      <c r="D7658" t="s">
        <v>11474</v>
      </c>
      <c r="E7658" t="s">
        <v>11473</v>
      </c>
    </row>
    <row r="7659" spans="1:5" x14ac:dyDescent="0.25">
      <c r="A7659">
        <v>70001199</v>
      </c>
      <c r="B7659" t="s">
        <v>11527</v>
      </c>
      <c r="C7659" t="s">
        <v>11528</v>
      </c>
      <c r="D7659" t="s">
        <v>11528</v>
      </c>
      <c r="E7659" t="s">
        <v>11527</v>
      </c>
    </row>
    <row r="7660" spans="1:5" x14ac:dyDescent="0.25">
      <c r="A7660">
        <v>70001200</v>
      </c>
      <c r="B7660" t="s">
        <v>11539</v>
      </c>
      <c r="C7660" t="s">
        <v>10612</v>
      </c>
      <c r="D7660" t="s">
        <v>10612</v>
      </c>
      <c r="E7660" t="s">
        <v>11539</v>
      </c>
    </row>
    <row r="7661" spans="1:5" x14ac:dyDescent="0.25">
      <c r="A7661">
        <v>70001201</v>
      </c>
      <c r="B7661" t="s">
        <v>11540</v>
      </c>
      <c r="C7661" t="s">
        <v>10612</v>
      </c>
      <c r="D7661" t="s">
        <v>10612</v>
      </c>
      <c r="E7661" t="s">
        <v>11540</v>
      </c>
    </row>
    <row r="7662" spans="1:5" x14ac:dyDescent="0.25">
      <c r="A7662">
        <v>70001202</v>
      </c>
      <c r="B7662" t="s">
        <v>11541</v>
      </c>
      <c r="C7662" t="s">
        <v>10612</v>
      </c>
      <c r="D7662" t="s">
        <v>10612</v>
      </c>
      <c r="E7662" t="s">
        <v>11541</v>
      </c>
    </row>
    <row r="7663" spans="1:5" x14ac:dyDescent="0.25">
      <c r="A7663">
        <v>70001203</v>
      </c>
      <c r="B7663" t="s">
        <v>11072</v>
      </c>
      <c r="C7663" t="s">
        <v>11072</v>
      </c>
      <c r="D7663" t="s">
        <v>11072</v>
      </c>
      <c r="E7663" t="s">
        <v>11072</v>
      </c>
    </row>
    <row r="7664" spans="1:5" x14ac:dyDescent="0.25">
      <c r="A7664">
        <v>70001204</v>
      </c>
      <c r="B7664" t="s">
        <v>11542</v>
      </c>
      <c r="C7664" t="s">
        <v>10290</v>
      </c>
      <c r="D7664" t="s">
        <v>10290</v>
      </c>
      <c r="E7664" t="s">
        <v>11542</v>
      </c>
    </row>
    <row r="7665" spans="1:5" x14ac:dyDescent="0.25">
      <c r="A7665">
        <v>70001205</v>
      </c>
      <c r="B7665" t="s">
        <v>10939</v>
      </c>
      <c r="C7665" t="s">
        <v>10940</v>
      </c>
      <c r="D7665" t="s">
        <v>10940</v>
      </c>
      <c r="E7665" t="s">
        <v>10939</v>
      </c>
    </row>
    <row r="7666" spans="1:5" x14ac:dyDescent="0.25">
      <c r="A7666">
        <v>70001206</v>
      </c>
      <c r="B7666" t="s">
        <v>10935</v>
      </c>
      <c r="C7666" t="s">
        <v>10936</v>
      </c>
      <c r="D7666" t="s">
        <v>10936</v>
      </c>
      <c r="E7666" t="s">
        <v>10935</v>
      </c>
    </row>
    <row r="7667" spans="1:5" x14ac:dyDescent="0.25">
      <c r="A7667">
        <v>70001207</v>
      </c>
      <c r="B7667" t="s">
        <v>10937</v>
      </c>
      <c r="C7667" t="s">
        <v>10938</v>
      </c>
      <c r="D7667" t="s">
        <v>10938</v>
      </c>
      <c r="E7667" t="s">
        <v>10937</v>
      </c>
    </row>
    <row r="7668" spans="1:5" x14ac:dyDescent="0.25">
      <c r="A7668">
        <v>70001208</v>
      </c>
      <c r="B7668" t="s">
        <v>11543</v>
      </c>
      <c r="C7668" t="s">
        <v>11544</v>
      </c>
      <c r="D7668" t="s">
        <v>11544</v>
      </c>
      <c r="E7668" t="s">
        <v>11543</v>
      </c>
    </row>
    <row r="7669" spans="1:5" x14ac:dyDescent="0.25">
      <c r="A7669">
        <v>70001209</v>
      </c>
      <c r="B7669" t="s">
        <v>11391</v>
      </c>
      <c r="C7669" t="s">
        <v>10564</v>
      </c>
      <c r="D7669" t="s">
        <v>10564</v>
      </c>
      <c r="E7669" t="s">
        <v>11391</v>
      </c>
    </row>
    <row r="7670" spans="1:5" x14ac:dyDescent="0.25">
      <c r="A7670">
        <v>70001210</v>
      </c>
      <c r="B7670" t="s">
        <v>11054</v>
      </c>
      <c r="C7670" t="s">
        <v>11055</v>
      </c>
      <c r="D7670" t="s">
        <v>11055</v>
      </c>
      <c r="E7670" t="s">
        <v>11054</v>
      </c>
    </row>
    <row r="7671" spans="1:5" x14ac:dyDescent="0.25">
      <c r="A7671">
        <v>70001211</v>
      </c>
      <c r="B7671" t="s">
        <v>11545</v>
      </c>
      <c r="C7671" t="s">
        <v>11546</v>
      </c>
      <c r="D7671" t="s">
        <v>11546</v>
      </c>
      <c r="E7671" t="s">
        <v>11545</v>
      </c>
    </row>
    <row r="7672" spans="1:5" x14ac:dyDescent="0.25">
      <c r="A7672">
        <v>70001212</v>
      </c>
      <c r="B7672" t="s">
        <v>11060</v>
      </c>
      <c r="C7672" t="s">
        <v>11061</v>
      </c>
      <c r="D7672" t="s">
        <v>11061</v>
      </c>
      <c r="E7672" t="s">
        <v>11060</v>
      </c>
    </row>
    <row r="7673" spans="1:5" x14ac:dyDescent="0.25">
      <c r="A7673">
        <v>70001213</v>
      </c>
      <c r="B7673" t="s">
        <v>11058</v>
      </c>
      <c r="C7673" t="s">
        <v>11059</v>
      </c>
      <c r="D7673" t="s">
        <v>11059</v>
      </c>
      <c r="E7673" t="s">
        <v>11058</v>
      </c>
    </row>
    <row r="7674" spans="1:5" x14ac:dyDescent="0.25">
      <c r="A7674">
        <v>70001214</v>
      </c>
      <c r="B7674" t="s">
        <v>11547</v>
      </c>
      <c r="C7674" t="s">
        <v>11431</v>
      </c>
      <c r="D7674" t="s">
        <v>11431</v>
      </c>
      <c r="E7674" t="s">
        <v>11547</v>
      </c>
    </row>
    <row r="7675" spans="1:5" x14ac:dyDescent="0.25">
      <c r="A7675">
        <v>70001215</v>
      </c>
      <c r="B7675" t="s">
        <v>11548</v>
      </c>
      <c r="C7675" t="s">
        <v>10942</v>
      </c>
      <c r="D7675" t="s">
        <v>10942</v>
      </c>
      <c r="E7675" t="s">
        <v>11548</v>
      </c>
    </row>
    <row r="7676" spans="1:5" x14ac:dyDescent="0.25">
      <c r="A7676">
        <v>70001216</v>
      </c>
      <c r="B7676" t="s">
        <v>11549</v>
      </c>
      <c r="C7676" t="s">
        <v>11550</v>
      </c>
      <c r="D7676" t="s">
        <v>11550</v>
      </c>
      <c r="E7676" t="s">
        <v>11549</v>
      </c>
    </row>
    <row r="7677" spans="1:5" x14ac:dyDescent="0.25">
      <c r="A7677">
        <v>70001217</v>
      </c>
      <c r="B7677" t="s">
        <v>11551</v>
      </c>
      <c r="C7677" t="s">
        <v>11552</v>
      </c>
      <c r="D7677" t="s">
        <v>11552</v>
      </c>
      <c r="E7677" t="s">
        <v>11551</v>
      </c>
    </row>
    <row r="7678" spans="1:5" x14ac:dyDescent="0.25">
      <c r="A7678">
        <v>70001218</v>
      </c>
      <c r="B7678" t="s">
        <v>11553</v>
      </c>
      <c r="C7678" t="s">
        <v>10353</v>
      </c>
      <c r="D7678" t="s">
        <v>10353</v>
      </c>
      <c r="E7678" t="s">
        <v>11553</v>
      </c>
    </row>
    <row r="7679" spans="1:5" x14ac:dyDescent="0.25">
      <c r="A7679">
        <v>70001219</v>
      </c>
      <c r="B7679" t="s">
        <v>11554</v>
      </c>
      <c r="C7679" t="s">
        <v>10321</v>
      </c>
      <c r="D7679" t="s">
        <v>10321</v>
      </c>
      <c r="E7679" t="s">
        <v>11554</v>
      </c>
    </row>
    <row r="7680" spans="1:5" x14ac:dyDescent="0.25">
      <c r="A7680">
        <v>70001220</v>
      </c>
      <c r="B7680" t="s">
        <v>11555</v>
      </c>
      <c r="C7680" t="s">
        <v>11556</v>
      </c>
      <c r="D7680" t="s">
        <v>11556</v>
      </c>
      <c r="E7680" t="s">
        <v>11555</v>
      </c>
    </row>
    <row r="7681" spans="1:5" x14ac:dyDescent="0.25">
      <c r="A7681">
        <v>70001221</v>
      </c>
      <c r="B7681" t="s">
        <v>11557</v>
      </c>
      <c r="C7681" t="s">
        <v>11558</v>
      </c>
      <c r="D7681" t="s">
        <v>11558</v>
      </c>
      <c r="E7681" t="s">
        <v>11557</v>
      </c>
    </row>
    <row r="7682" spans="1:5" x14ac:dyDescent="0.25">
      <c r="A7682">
        <v>70001234</v>
      </c>
      <c r="B7682" t="s">
        <v>11559</v>
      </c>
      <c r="C7682" t="s">
        <v>11560</v>
      </c>
      <c r="D7682" t="s">
        <v>11560</v>
      </c>
      <c r="E7682" t="s">
        <v>11559</v>
      </c>
    </row>
    <row r="7683" spans="1:5" x14ac:dyDescent="0.25">
      <c r="A7683">
        <v>70001235</v>
      </c>
      <c r="B7683" t="s">
        <v>10741</v>
      </c>
      <c r="C7683" t="s">
        <v>10742</v>
      </c>
      <c r="D7683" t="s">
        <v>10742</v>
      </c>
      <c r="E7683" t="s">
        <v>10741</v>
      </c>
    </row>
    <row r="7684" spans="1:5" x14ac:dyDescent="0.25">
      <c r="A7684">
        <v>70001236</v>
      </c>
      <c r="B7684" t="s">
        <v>10743</v>
      </c>
      <c r="C7684" t="s">
        <v>11561</v>
      </c>
      <c r="D7684" t="s">
        <v>11561</v>
      </c>
      <c r="E7684" t="s">
        <v>10743</v>
      </c>
    </row>
    <row r="7685" spans="1:5" x14ac:dyDescent="0.25">
      <c r="A7685">
        <v>70001237</v>
      </c>
      <c r="B7685" t="s">
        <v>10745</v>
      </c>
      <c r="C7685" t="s">
        <v>10746</v>
      </c>
      <c r="D7685" t="s">
        <v>10746</v>
      </c>
      <c r="E7685" t="s">
        <v>10745</v>
      </c>
    </row>
    <row r="7686" spans="1:5" x14ac:dyDescent="0.25">
      <c r="A7686">
        <v>70001238</v>
      </c>
      <c r="B7686" t="s">
        <v>11562</v>
      </c>
      <c r="C7686" t="s">
        <v>11563</v>
      </c>
      <c r="D7686" t="s">
        <v>11563</v>
      </c>
      <c r="E7686" t="s">
        <v>11562</v>
      </c>
    </row>
    <row r="7687" spans="1:5" x14ac:dyDescent="0.25">
      <c r="A7687">
        <v>70001239</v>
      </c>
      <c r="B7687" t="s">
        <v>10662</v>
      </c>
      <c r="C7687" t="s">
        <v>10663</v>
      </c>
      <c r="D7687" t="s">
        <v>10663</v>
      </c>
      <c r="E7687" t="s">
        <v>10662</v>
      </c>
    </row>
    <row r="7688" spans="1:5" x14ac:dyDescent="0.25">
      <c r="A7688">
        <v>70001240</v>
      </c>
      <c r="B7688" t="s">
        <v>11564</v>
      </c>
      <c r="C7688" t="s">
        <v>10663</v>
      </c>
      <c r="D7688" t="s">
        <v>10663</v>
      </c>
      <c r="E7688" t="s">
        <v>11564</v>
      </c>
    </row>
    <row r="7689" spans="1:5" x14ac:dyDescent="0.25">
      <c r="A7689">
        <v>70001241</v>
      </c>
      <c r="B7689" t="s">
        <v>11565</v>
      </c>
      <c r="C7689" t="s">
        <v>11566</v>
      </c>
      <c r="D7689" t="s">
        <v>11566</v>
      </c>
      <c r="E7689" t="s">
        <v>11565</v>
      </c>
    </row>
    <row r="7690" spans="1:5" x14ac:dyDescent="0.25">
      <c r="A7690">
        <v>70001242</v>
      </c>
      <c r="B7690" t="s">
        <v>11567</v>
      </c>
      <c r="C7690" t="s">
        <v>11568</v>
      </c>
      <c r="D7690" t="s">
        <v>11568</v>
      </c>
      <c r="E7690" t="s">
        <v>11567</v>
      </c>
    </row>
    <row r="7691" spans="1:5" x14ac:dyDescent="0.25">
      <c r="A7691">
        <v>70001243</v>
      </c>
      <c r="B7691" t="s">
        <v>11569</v>
      </c>
      <c r="C7691" t="s">
        <v>11570</v>
      </c>
      <c r="D7691" t="s">
        <v>11570</v>
      </c>
      <c r="E7691" t="s">
        <v>11569</v>
      </c>
    </row>
    <row r="7692" spans="1:5" x14ac:dyDescent="0.25">
      <c r="A7692">
        <v>70001244</v>
      </c>
      <c r="B7692" t="s">
        <v>11571</v>
      </c>
      <c r="C7692" t="s">
        <v>10942</v>
      </c>
      <c r="D7692" t="s">
        <v>10942</v>
      </c>
      <c r="E7692" t="s">
        <v>11571</v>
      </c>
    </row>
    <row r="7693" spans="1:5" x14ac:dyDescent="0.25">
      <c r="A7693">
        <v>70001245</v>
      </c>
      <c r="B7693" t="s">
        <v>11572</v>
      </c>
      <c r="C7693" t="s">
        <v>11573</v>
      </c>
      <c r="D7693" t="s">
        <v>11573</v>
      </c>
      <c r="E7693" t="s">
        <v>11572</v>
      </c>
    </row>
    <row r="7694" spans="1:5" x14ac:dyDescent="0.25">
      <c r="A7694">
        <v>70001246</v>
      </c>
      <c r="B7694" t="s">
        <v>11574</v>
      </c>
      <c r="C7694" t="s">
        <v>11573</v>
      </c>
      <c r="D7694" t="s">
        <v>11573</v>
      </c>
      <c r="E7694" t="s">
        <v>11574</v>
      </c>
    </row>
    <row r="7695" spans="1:5" x14ac:dyDescent="0.25">
      <c r="A7695">
        <v>70001247</v>
      </c>
      <c r="B7695" t="s">
        <v>11575</v>
      </c>
      <c r="C7695" t="s">
        <v>11573</v>
      </c>
      <c r="D7695" t="s">
        <v>11573</v>
      </c>
      <c r="E7695" t="s">
        <v>11575</v>
      </c>
    </row>
    <row r="7696" spans="1:5" x14ac:dyDescent="0.25">
      <c r="A7696">
        <v>70001248</v>
      </c>
      <c r="B7696" t="s">
        <v>11576</v>
      </c>
      <c r="C7696" t="s">
        <v>11573</v>
      </c>
      <c r="D7696" t="s">
        <v>11573</v>
      </c>
      <c r="E7696" t="s">
        <v>11576</v>
      </c>
    </row>
    <row r="7697" spans="1:5" x14ac:dyDescent="0.25">
      <c r="A7697">
        <v>70001249</v>
      </c>
      <c r="B7697" t="s">
        <v>11577</v>
      </c>
      <c r="C7697" t="s">
        <v>11573</v>
      </c>
      <c r="D7697" t="s">
        <v>11573</v>
      </c>
      <c r="E7697" t="s">
        <v>11577</v>
      </c>
    </row>
    <row r="7698" spans="1:5" x14ac:dyDescent="0.25">
      <c r="A7698">
        <v>70001250</v>
      </c>
      <c r="B7698" t="s">
        <v>11578</v>
      </c>
      <c r="C7698" t="s">
        <v>11579</v>
      </c>
      <c r="D7698" t="s">
        <v>11579</v>
      </c>
      <c r="E7698" t="s">
        <v>11578</v>
      </c>
    </row>
    <row r="7699" spans="1:5" x14ac:dyDescent="0.25">
      <c r="A7699">
        <v>70001251</v>
      </c>
      <c r="B7699" t="s">
        <v>11580</v>
      </c>
      <c r="C7699" t="s">
        <v>11579</v>
      </c>
      <c r="D7699" t="s">
        <v>11579</v>
      </c>
      <c r="E7699" t="s">
        <v>11580</v>
      </c>
    </row>
    <row r="7700" spans="1:5" x14ac:dyDescent="0.25">
      <c r="A7700">
        <v>70001252</v>
      </c>
      <c r="B7700" t="s">
        <v>11581</v>
      </c>
      <c r="C7700" t="s">
        <v>11579</v>
      </c>
      <c r="D7700" t="s">
        <v>11579</v>
      </c>
      <c r="E7700" t="s">
        <v>11581</v>
      </c>
    </row>
    <row r="7701" spans="1:5" x14ac:dyDescent="0.25">
      <c r="A7701">
        <v>70001253</v>
      </c>
      <c r="B7701" t="s">
        <v>11582</v>
      </c>
      <c r="C7701" t="s">
        <v>11579</v>
      </c>
      <c r="D7701" t="s">
        <v>11579</v>
      </c>
      <c r="E7701" t="s">
        <v>11582</v>
      </c>
    </row>
    <row r="7702" spans="1:5" x14ac:dyDescent="0.25">
      <c r="A7702">
        <v>70001254</v>
      </c>
      <c r="B7702" t="s">
        <v>11583</v>
      </c>
      <c r="C7702" t="s">
        <v>11579</v>
      </c>
      <c r="D7702" t="s">
        <v>11579</v>
      </c>
      <c r="E7702" t="s">
        <v>11583</v>
      </c>
    </row>
    <row r="7703" spans="1:5" x14ac:dyDescent="0.25">
      <c r="A7703">
        <v>70001255</v>
      </c>
      <c r="B7703" t="s">
        <v>10733</v>
      </c>
      <c r="C7703" t="s">
        <v>10734</v>
      </c>
      <c r="D7703" t="s">
        <v>10734</v>
      </c>
      <c r="E7703" t="s">
        <v>10733</v>
      </c>
    </row>
    <row r="7704" spans="1:5" x14ac:dyDescent="0.25">
      <c r="A7704">
        <v>70001256</v>
      </c>
      <c r="B7704" t="s">
        <v>11026</v>
      </c>
      <c r="C7704" t="s">
        <v>652</v>
      </c>
      <c r="D7704" t="s">
        <v>652</v>
      </c>
      <c r="E7704" t="s">
        <v>11026</v>
      </c>
    </row>
    <row r="7705" spans="1:5" x14ac:dyDescent="0.25">
      <c r="A7705">
        <v>70001257</v>
      </c>
      <c r="B7705" t="s">
        <v>11584</v>
      </c>
      <c r="C7705" t="s">
        <v>11585</v>
      </c>
      <c r="D7705" t="s">
        <v>11585</v>
      </c>
      <c r="E7705" t="s">
        <v>11584</v>
      </c>
    </row>
    <row r="7706" spans="1:5" x14ac:dyDescent="0.25">
      <c r="A7706">
        <v>70001258</v>
      </c>
      <c r="B7706" t="s">
        <v>11586</v>
      </c>
      <c r="C7706" t="s">
        <v>11587</v>
      </c>
      <c r="D7706" t="s">
        <v>11587</v>
      </c>
      <c r="E7706" t="s">
        <v>11586</v>
      </c>
    </row>
    <row r="7707" spans="1:5" x14ac:dyDescent="0.25">
      <c r="A7707">
        <v>70001259</v>
      </c>
      <c r="B7707" t="s">
        <v>11588</v>
      </c>
      <c r="C7707" t="s">
        <v>11585</v>
      </c>
      <c r="D7707" t="s">
        <v>11585</v>
      </c>
      <c r="E7707" t="s">
        <v>11588</v>
      </c>
    </row>
    <row r="7708" spans="1:5" x14ac:dyDescent="0.25">
      <c r="A7708">
        <v>70001260</v>
      </c>
      <c r="B7708" t="s">
        <v>11589</v>
      </c>
      <c r="C7708" t="s">
        <v>11587</v>
      </c>
      <c r="D7708" t="s">
        <v>11587</v>
      </c>
      <c r="E7708" t="s">
        <v>11589</v>
      </c>
    </row>
    <row r="7709" spans="1:5" x14ac:dyDescent="0.25">
      <c r="A7709">
        <v>70001261</v>
      </c>
      <c r="B7709" t="s">
        <v>11590</v>
      </c>
      <c r="C7709" t="s">
        <v>11585</v>
      </c>
      <c r="D7709" t="s">
        <v>11585</v>
      </c>
      <c r="E7709" t="s">
        <v>11590</v>
      </c>
    </row>
    <row r="7710" spans="1:5" x14ac:dyDescent="0.25">
      <c r="A7710">
        <v>70001262</v>
      </c>
      <c r="B7710" t="s">
        <v>11591</v>
      </c>
      <c r="C7710" t="s">
        <v>11587</v>
      </c>
      <c r="D7710" t="s">
        <v>11587</v>
      </c>
      <c r="E7710" t="s">
        <v>11591</v>
      </c>
    </row>
    <row r="7711" spans="1:5" x14ac:dyDescent="0.25">
      <c r="A7711">
        <v>70001263</v>
      </c>
      <c r="B7711" t="s">
        <v>11592</v>
      </c>
      <c r="C7711" t="s">
        <v>11593</v>
      </c>
      <c r="D7711" t="s">
        <v>11593</v>
      </c>
      <c r="E7711" t="s">
        <v>11592</v>
      </c>
    </row>
    <row r="7712" spans="1:5" x14ac:dyDescent="0.25">
      <c r="A7712">
        <v>70001264</v>
      </c>
      <c r="B7712" t="s">
        <v>11239</v>
      </c>
      <c r="C7712" t="s">
        <v>11163</v>
      </c>
      <c r="D7712" t="s">
        <v>11163</v>
      </c>
      <c r="E7712" t="s">
        <v>11239</v>
      </c>
    </row>
    <row r="7713" spans="1:5" x14ac:dyDescent="0.25">
      <c r="A7713">
        <v>70001265</v>
      </c>
      <c r="B7713" t="s">
        <v>11237</v>
      </c>
      <c r="C7713" t="s">
        <v>11163</v>
      </c>
      <c r="D7713" t="s">
        <v>11163</v>
      </c>
      <c r="E7713" t="s">
        <v>11237</v>
      </c>
    </row>
    <row r="7714" spans="1:5" x14ac:dyDescent="0.25">
      <c r="A7714">
        <v>70001266</v>
      </c>
      <c r="B7714" t="s">
        <v>11238</v>
      </c>
      <c r="C7714" t="s">
        <v>11163</v>
      </c>
      <c r="D7714" t="s">
        <v>11163</v>
      </c>
      <c r="E7714" t="s">
        <v>11238</v>
      </c>
    </row>
    <row r="7715" spans="1:5" x14ac:dyDescent="0.25">
      <c r="A7715">
        <v>70001268</v>
      </c>
      <c r="B7715" t="s">
        <v>11594</v>
      </c>
      <c r="C7715" t="s">
        <v>11163</v>
      </c>
      <c r="D7715" t="s">
        <v>11163</v>
      </c>
      <c r="E7715" t="s">
        <v>11594</v>
      </c>
    </row>
    <row r="7716" spans="1:5" x14ac:dyDescent="0.25">
      <c r="A7716">
        <v>70001270</v>
      </c>
      <c r="B7716" t="s">
        <v>11595</v>
      </c>
      <c r="C7716" t="s">
        <v>11596</v>
      </c>
      <c r="D7716" t="s">
        <v>11596</v>
      </c>
      <c r="E7716" t="s">
        <v>11595</v>
      </c>
    </row>
    <row r="7717" spans="1:5" x14ac:dyDescent="0.25">
      <c r="A7717">
        <v>70001271</v>
      </c>
      <c r="B7717" t="s">
        <v>11597</v>
      </c>
      <c r="C7717" t="s">
        <v>11598</v>
      </c>
      <c r="D7717" t="s">
        <v>11598</v>
      </c>
      <c r="E7717" t="s">
        <v>11597</v>
      </c>
    </row>
    <row r="7718" spans="1:5" x14ac:dyDescent="0.25">
      <c r="A7718">
        <v>70001272</v>
      </c>
      <c r="B7718" t="s">
        <v>11599</v>
      </c>
      <c r="C7718" t="s">
        <v>11600</v>
      </c>
      <c r="D7718" t="s">
        <v>11600</v>
      </c>
      <c r="E7718" t="s">
        <v>11599</v>
      </c>
    </row>
    <row r="7719" spans="1:5" x14ac:dyDescent="0.25">
      <c r="A7719">
        <v>70001273</v>
      </c>
      <c r="B7719" t="s">
        <v>11601</v>
      </c>
      <c r="C7719" t="s">
        <v>11600</v>
      </c>
      <c r="D7719" t="s">
        <v>11600</v>
      </c>
      <c r="E7719" t="s">
        <v>11601</v>
      </c>
    </row>
    <row r="7720" spans="1:5" x14ac:dyDescent="0.25">
      <c r="A7720">
        <v>70001274</v>
      </c>
      <c r="B7720" t="s">
        <v>11602</v>
      </c>
      <c r="C7720" t="s">
        <v>11603</v>
      </c>
      <c r="D7720" t="s">
        <v>11603</v>
      </c>
      <c r="E7720" t="s">
        <v>11602</v>
      </c>
    </row>
    <row r="7721" spans="1:5" x14ac:dyDescent="0.25">
      <c r="A7721">
        <v>70001275</v>
      </c>
      <c r="B7721" t="s">
        <v>11604</v>
      </c>
      <c r="C7721" t="s">
        <v>10690</v>
      </c>
      <c r="D7721" t="s">
        <v>10690</v>
      </c>
      <c r="E7721" t="s">
        <v>11604</v>
      </c>
    </row>
    <row r="7722" spans="1:5" x14ac:dyDescent="0.25">
      <c r="A7722">
        <v>70001276</v>
      </c>
      <c r="B7722" t="s">
        <v>11605</v>
      </c>
      <c r="C7722" t="s">
        <v>10688</v>
      </c>
      <c r="D7722" t="s">
        <v>10688</v>
      </c>
      <c r="E7722" t="s">
        <v>11605</v>
      </c>
    </row>
    <row r="7723" spans="1:5" x14ac:dyDescent="0.25">
      <c r="A7723">
        <v>70001277</v>
      </c>
      <c r="B7723" t="s">
        <v>11606</v>
      </c>
      <c r="C7723" t="s">
        <v>10969</v>
      </c>
      <c r="D7723" t="s">
        <v>10969</v>
      </c>
      <c r="E7723" t="s">
        <v>11606</v>
      </c>
    </row>
    <row r="7724" spans="1:5" x14ac:dyDescent="0.25">
      <c r="A7724">
        <v>70001278</v>
      </c>
      <c r="B7724" t="s">
        <v>11607</v>
      </c>
      <c r="C7724" t="s">
        <v>10573</v>
      </c>
      <c r="D7724" t="s">
        <v>10573</v>
      </c>
      <c r="E7724" t="s">
        <v>11607</v>
      </c>
    </row>
    <row r="7725" spans="1:5" x14ac:dyDescent="0.25">
      <c r="A7725">
        <v>70001279</v>
      </c>
      <c r="B7725" t="s">
        <v>11608</v>
      </c>
      <c r="C7725" t="s">
        <v>11609</v>
      </c>
      <c r="D7725" t="s">
        <v>11609</v>
      </c>
      <c r="E7725" t="s">
        <v>11608</v>
      </c>
    </row>
    <row r="7726" spans="1:5" x14ac:dyDescent="0.25">
      <c r="A7726">
        <v>70001280</v>
      </c>
      <c r="B7726" t="s">
        <v>11610</v>
      </c>
      <c r="C7726" t="s">
        <v>11611</v>
      </c>
      <c r="D7726" t="s">
        <v>11611</v>
      </c>
      <c r="E7726" t="s">
        <v>11610</v>
      </c>
    </row>
    <row r="7727" spans="1:5" x14ac:dyDescent="0.25">
      <c r="A7727">
        <v>70001281</v>
      </c>
      <c r="B7727" t="s">
        <v>11612</v>
      </c>
      <c r="C7727" t="s">
        <v>11613</v>
      </c>
      <c r="D7727" t="s">
        <v>11613</v>
      </c>
      <c r="E7727" t="s">
        <v>11612</v>
      </c>
    </row>
    <row r="7728" spans="1:5" x14ac:dyDescent="0.25">
      <c r="A7728">
        <v>70001282</v>
      </c>
      <c r="B7728" t="s">
        <v>11614</v>
      </c>
      <c r="C7728" t="s">
        <v>11615</v>
      </c>
      <c r="D7728" t="s">
        <v>11615</v>
      </c>
      <c r="E7728" t="s">
        <v>11614</v>
      </c>
    </row>
    <row r="7729" spans="1:5" x14ac:dyDescent="0.25">
      <c r="A7729">
        <v>70001283</v>
      </c>
      <c r="B7729" t="s">
        <v>10325</v>
      </c>
      <c r="C7729" t="s">
        <v>10334</v>
      </c>
      <c r="D7729" t="s">
        <v>10334</v>
      </c>
      <c r="E7729" t="s">
        <v>10325</v>
      </c>
    </row>
    <row r="7730" spans="1:5" x14ac:dyDescent="0.25">
      <c r="A7730">
        <v>70001284</v>
      </c>
      <c r="B7730" t="s">
        <v>11616</v>
      </c>
      <c r="C7730" t="s">
        <v>11615</v>
      </c>
      <c r="D7730" t="s">
        <v>11615</v>
      </c>
      <c r="E7730" t="s">
        <v>11616</v>
      </c>
    </row>
    <row r="7731" spans="1:5" x14ac:dyDescent="0.25">
      <c r="A7731">
        <v>70001285</v>
      </c>
      <c r="B7731" t="s">
        <v>11617</v>
      </c>
      <c r="C7731" t="s">
        <v>11618</v>
      </c>
      <c r="D7731" t="s">
        <v>11618</v>
      </c>
      <c r="E7731" t="s">
        <v>11617</v>
      </c>
    </row>
    <row r="7732" spans="1:5" x14ac:dyDescent="0.25">
      <c r="A7732">
        <v>70001286</v>
      </c>
      <c r="B7732" t="s">
        <v>10960</v>
      </c>
      <c r="C7732" t="s">
        <v>10959</v>
      </c>
      <c r="D7732" t="s">
        <v>10959</v>
      </c>
      <c r="E7732" t="s">
        <v>10960</v>
      </c>
    </row>
    <row r="7733" spans="1:5" x14ac:dyDescent="0.25">
      <c r="A7733">
        <v>70001287</v>
      </c>
      <c r="B7733" t="s">
        <v>10961</v>
      </c>
      <c r="C7733" t="s">
        <v>10959</v>
      </c>
      <c r="D7733" t="s">
        <v>10959</v>
      </c>
      <c r="E7733" t="s">
        <v>10961</v>
      </c>
    </row>
    <row r="7734" spans="1:5" x14ac:dyDescent="0.25">
      <c r="A7734">
        <v>70001288</v>
      </c>
      <c r="B7734" t="s">
        <v>10962</v>
      </c>
      <c r="C7734" t="s">
        <v>10959</v>
      </c>
      <c r="D7734" t="s">
        <v>10959</v>
      </c>
      <c r="E7734" t="s">
        <v>10962</v>
      </c>
    </row>
    <row r="7735" spans="1:5" x14ac:dyDescent="0.25">
      <c r="A7735">
        <v>70001289</v>
      </c>
      <c r="B7735" t="s">
        <v>10958</v>
      </c>
      <c r="C7735" t="s">
        <v>10959</v>
      </c>
      <c r="D7735" t="s">
        <v>10959</v>
      </c>
      <c r="E7735" t="s">
        <v>10958</v>
      </c>
    </row>
    <row r="7736" spans="1:5" x14ac:dyDescent="0.25">
      <c r="A7736">
        <v>70001290</v>
      </c>
      <c r="B7736" t="s">
        <v>11619</v>
      </c>
      <c r="C7736" t="s">
        <v>11620</v>
      </c>
      <c r="D7736" t="s">
        <v>11620</v>
      </c>
      <c r="E7736" t="s">
        <v>11619</v>
      </c>
    </row>
    <row r="7737" spans="1:5" x14ac:dyDescent="0.25">
      <c r="A7737">
        <v>70001291</v>
      </c>
      <c r="B7737" t="s">
        <v>10679</v>
      </c>
      <c r="C7737" t="s">
        <v>11621</v>
      </c>
      <c r="D7737" t="s">
        <v>11621</v>
      </c>
      <c r="E7737" t="s">
        <v>10679</v>
      </c>
    </row>
    <row r="7738" spans="1:5" x14ac:dyDescent="0.25">
      <c r="A7738">
        <v>70001292</v>
      </c>
      <c r="B7738" t="s">
        <v>11622</v>
      </c>
      <c r="C7738" t="s">
        <v>10663</v>
      </c>
      <c r="D7738" t="s">
        <v>10663</v>
      </c>
      <c r="E7738" t="s">
        <v>11622</v>
      </c>
    </row>
    <row r="7739" spans="1:5" x14ac:dyDescent="0.25">
      <c r="A7739">
        <v>70001293</v>
      </c>
      <c r="B7739" t="s">
        <v>11623</v>
      </c>
      <c r="C7739" t="s">
        <v>11624</v>
      </c>
      <c r="D7739" t="s">
        <v>11624</v>
      </c>
      <c r="E7739" t="s">
        <v>11623</v>
      </c>
    </row>
    <row r="7740" spans="1:5" x14ac:dyDescent="0.25">
      <c r="A7740">
        <v>70001294</v>
      </c>
      <c r="B7740" t="s">
        <v>11625</v>
      </c>
      <c r="C7740" t="s">
        <v>11626</v>
      </c>
      <c r="D7740" t="s">
        <v>11626</v>
      </c>
      <c r="E7740" t="s">
        <v>11625</v>
      </c>
    </row>
    <row r="7741" spans="1:5" x14ac:dyDescent="0.25">
      <c r="A7741">
        <v>70001295</v>
      </c>
      <c r="B7741" t="s">
        <v>11627</v>
      </c>
      <c r="C7741" t="s">
        <v>11628</v>
      </c>
      <c r="D7741" t="s">
        <v>11628</v>
      </c>
      <c r="E7741" t="s">
        <v>11627</v>
      </c>
    </row>
    <row r="7742" spans="1:5" x14ac:dyDescent="0.25">
      <c r="A7742">
        <v>70001296</v>
      </c>
      <c r="B7742" t="s">
        <v>11629</v>
      </c>
      <c r="C7742" t="s">
        <v>11630</v>
      </c>
      <c r="D7742" t="s">
        <v>11630</v>
      </c>
      <c r="E7742" t="s">
        <v>11629</v>
      </c>
    </row>
    <row r="7743" spans="1:5" x14ac:dyDescent="0.25">
      <c r="A7743">
        <v>70001297</v>
      </c>
      <c r="B7743" t="s">
        <v>11625</v>
      </c>
      <c r="C7743" t="s">
        <v>11626</v>
      </c>
      <c r="D7743" t="s">
        <v>11626</v>
      </c>
      <c r="E7743" t="s">
        <v>11625</v>
      </c>
    </row>
    <row r="7744" spans="1:5" x14ac:dyDescent="0.25">
      <c r="A7744">
        <v>70001298</v>
      </c>
      <c r="B7744" t="s">
        <v>11631</v>
      </c>
      <c r="C7744" t="s">
        <v>11632</v>
      </c>
      <c r="D7744" t="s">
        <v>11632</v>
      </c>
      <c r="E7744" t="s">
        <v>11631</v>
      </c>
    </row>
    <row r="7745" spans="1:5" x14ac:dyDescent="0.25">
      <c r="A7745">
        <v>70001299</v>
      </c>
      <c r="B7745" t="s">
        <v>11633</v>
      </c>
      <c r="C7745" t="s">
        <v>11634</v>
      </c>
      <c r="D7745" t="s">
        <v>11634</v>
      </c>
      <c r="E7745" t="s">
        <v>11633</v>
      </c>
    </row>
    <row r="7746" spans="1:5" x14ac:dyDescent="0.25">
      <c r="A7746">
        <v>70001300</v>
      </c>
      <c r="B7746" t="s">
        <v>11635</v>
      </c>
      <c r="C7746" t="s">
        <v>11636</v>
      </c>
      <c r="D7746" t="s">
        <v>11636</v>
      </c>
      <c r="E7746" t="s">
        <v>11635</v>
      </c>
    </row>
    <row r="7747" spans="1:5" x14ac:dyDescent="0.25">
      <c r="A7747">
        <v>70001301</v>
      </c>
      <c r="B7747" t="s">
        <v>11633</v>
      </c>
      <c r="C7747" t="s">
        <v>11634</v>
      </c>
      <c r="D7747" t="s">
        <v>11634</v>
      </c>
      <c r="E7747" t="s">
        <v>11633</v>
      </c>
    </row>
    <row r="7748" spans="1:5" x14ac:dyDescent="0.25">
      <c r="A7748">
        <v>70001302</v>
      </c>
      <c r="B7748" t="s">
        <v>11637</v>
      </c>
      <c r="C7748" t="s">
        <v>11638</v>
      </c>
      <c r="D7748" t="s">
        <v>11638</v>
      </c>
      <c r="E7748" t="s">
        <v>11637</v>
      </c>
    </row>
    <row r="7749" spans="1:5" x14ac:dyDescent="0.25">
      <c r="A7749">
        <v>70001303</v>
      </c>
      <c r="B7749" t="s">
        <v>11639</v>
      </c>
      <c r="C7749" t="s">
        <v>11640</v>
      </c>
      <c r="D7749" t="s">
        <v>11640</v>
      </c>
      <c r="E7749" t="s">
        <v>11639</v>
      </c>
    </row>
    <row r="7750" spans="1:5" x14ac:dyDescent="0.25">
      <c r="A7750">
        <v>70001304</v>
      </c>
      <c r="B7750" t="s">
        <v>11639</v>
      </c>
      <c r="C7750" t="s">
        <v>11640</v>
      </c>
      <c r="D7750" t="s">
        <v>11640</v>
      </c>
      <c r="E7750" t="s">
        <v>11639</v>
      </c>
    </row>
    <row r="7751" spans="1:5" x14ac:dyDescent="0.25">
      <c r="A7751">
        <v>70001305</v>
      </c>
      <c r="B7751" t="s">
        <v>11641</v>
      </c>
      <c r="C7751" t="s">
        <v>11642</v>
      </c>
      <c r="D7751" t="s">
        <v>11642</v>
      </c>
      <c r="E7751" t="s">
        <v>11641</v>
      </c>
    </row>
    <row r="7752" spans="1:5" x14ac:dyDescent="0.25">
      <c r="A7752">
        <v>70001306</v>
      </c>
      <c r="B7752" t="s">
        <v>11643</v>
      </c>
      <c r="C7752" t="s">
        <v>11644</v>
      </c>
      <c r="D7752" t="s">
        <v>11644</v>
      </c>
      <c r="E7752" t="s">
        <v>11643</v>
      </c>
    </row>
    <row r="7753" spans="1:5" x14ac:dyDescent="0.25">
      <c r="A7753">
        <v>70001307</v>
      </c>
      <c r="B7753" t="s">
        <v>11645</v>
      </c>
      <c r="C7753" t="s">
        <v>11646</v>
      </c>
      <c r="D7753" t="s">
        <v>11646</v>
      </c>
      <c r="E7753" t="s">
        <v>11645</v>
      </c>
    </row>
    <row r="7754" spans="1:5" x14ac:dyDescent="0.25">
      <c r="A7754">
        <v>70001308</v>
      </c>
      <c r="B7754" t="s">
        <v>11645</v>
      </c>
      <c r="C7754" t="s">
        <v>11646</v>
      </c>
      <c r="D7754" t="s">
        <v>11646</v>
      </c>
      <c r="E7754" t="s">
        <v>11645</v>
      </c>
    </row>
    <row r="7755" spans="1:5" x14ac:dyDescent="0.25">
      <c r="A7755">
        <v>70001309</v>
      </c>
      <c r="B7755" t="s">
        <v>11647</v>
      </c>
      <c r="C7755" t="s">
        <v>11648</v>
      </c>
      <c r="D7755" t="s">
        <v>11648</v>
      </c>
      <c r="E7755" t="s">
        <v>11647</v>
      </c>
    </row>
    <row r="7756" spans="1:5" x14ac:dyDescent="0.25">
      <c r="A7756">
        <v>70001310</v>
      </c>
      <c r="B7756" t="s">
        <v>11649</v>
      </c>
      <c r="C7756" t="s">
        <v>11650</v>
      </c>
      <c r="D7756" t="s">
        <v>11650</v>
      </c>
      <c r="E7756" t="s">
        <v>11649</v>
      </c>
    </row>
    <row r="7757" spans="1:5" x14ac:dyDescent="0.25">
      <c r="A7757">
        <v>70001311</v>
      </c>
      <c r="B7757" t="s">
        <v>11651</v>
      </c>
      <c r="C7757" t="s">
        <v>11652</v>
      </c>
      <c r="D7757" t="s">
        <v>11652</v>
      </c>
      <c r="E7757" t="s">
        <v>11651</v>
      </c>
    </row>
    <row r="7758" spans="1:5" x14ac:dyDescent="0.25">
      <c r="A7758">
        <v>70001312</v>
      </c>
      <c r="B7758" t="s">
        <v>11651</v>
      </c>
      <c r="C7758" t="s">
        <v>11652</v>
      </c>
      <c r="D7758" t="s">
        <v>11652</v>
      </c>
      <c r="E7758" t="s">
        <v>11651</v>
      </c>
    </row>
    <row r="7759" spans="1:5" x14ac:dyDescent="0.25">
      <c r="A7759">
        <v>70001313</v>
      </c>
      <c r="B7759" t="s">
        <v>11653</v>
      </c>
      <c r="C7759" t="s">
        <v>11654</v>
      </c>
      <c r="D7759" t="s">
        <v>11654</v>
      </c>
      <c r="E7759" t="s">
        <v>11653</v>
      </c>
    </row>
    <row r="7760" spans="1:5" x14ac:dyDescent="0.25">
      <c r="A7760">
        <v>70001316</v>
      </c>
      <c r="B7760" t="s">
        <v>11655</v>
      </c>
      <c r="C7760" t="s">
        <v>11655</v>
      </c>
      <c r="D7760" t="s">
        <v>11655</v>
      </c>
      <c r="E7760" t="s">
        <v>11655</v>
      </c>
    </row>
    <row r="7761" spans="1:5" x14ac:dyDescent="0.25">
      <c r="A7761">
        <v>70001317</v>
      </c>
      <c r="B7761" t="s">
        <v>11656</v>
      </c>
      <c r="C7761" t="s">
        <v>11656</v>
      </c>
      <c r="D7761" t="s">
        <v>11656</v>
      </c>
      <c r="E7761" t="s">
        <v>11656</v>
      </c>
    </row>
    <row r="7762" spans="1:5" x14ac:dyDescent="0.25">
      <c r="A7762">
        <v>70001318</v>
      </c>
      <c r="B7762" t="s">
        <v>11657</v>
      </c>
      <c r="C7762" t="s">
        <v>11657</v>
      </c>
      <c r="D7762" t="s">
        <v>11657</v>
      </c>
      <c r="E7762" t="s">
        <v>11657</v>
      </c>
    </row>
    <row r="7763" spans="1:5" x14ac:dyDescent="0.25">
      <c r="A7763">
        <v>70001319</v>
      </c>
      <c r="B7763" t="s">
        <v>11658</v>
      </c>
      <c r="C7763" t="s">
        <v>11658</v>
      </c>
      <c r="D7763" t="s">
        <v>11658</v>
      </c>
      <c r="E7763" t="s">
        <v>11658</v>
      </c>
    </row>
    <row r="7764" spans="1:5" x14ac:dyDescent="0.25">
      <c r="A7764">
        <v>70001320</v>
      </c>
      <c r="B7764" t="s">
        <v>11659</v>
      </c>
      <c r="C7764" t="s">
        <v>11659</v>
      </c>
      <c r="D7764" t="s">
        <v>11659</v>
      </c>
      <c r="E7764" t="s">
        <v>11659</v>
      </c>
    </row>
    <row r="7765" spans="1:5" x14ac:dyDescent="0.25">
      <c r="A7765">
        <v>70001321</v>
      </c>
      <c r="B7765" t="s">
        <v>11660</v>
      </c>
      <c r="C7765" t="s">
        <v>11661</v>
      </c>
      <c r="D7765" t="s">
        <v>11661</v>
      </c>
      <c r="E7765" t="s">
        <v>11660</v>
      </c>
    </row>
    <row r="7766" spans="1:5" x14ac:dyDescent="0.25">
      <c r="A7766">
        <v>70001322</v>
      </c>
      <c r="B7766" t="s">
        <v>11662</v>
      </c>
      <c r="C7766" t="s">
        <v>11662</v>
      </c>
      <c r="D7766" t="s">
        <v>11662</v>
      </c>
      <c r="E7766" t="s">
        <v>11662</v>
      </c>
    </row>
    <row r="7767" spans="1:5" x14ac:dyDescent="0.25">
      <c r="A7767">
        <v>70001323</v>
      </c>
      <c r="B7767" t="s">
        <v>11663</v>
      </c>
      <c r="C7767" t="s">
        <v>11663</v>
      </c>
      <c r="D7767" t="s">
        <v>11663</v>
      </c>
      <c r="E7767" t="s">
        <v>11663</v>
      </c>
    </row>
    <row r="7768" spans="1:5" x14ac:dyDescent="0.25">
      <c r="A7768">
        <v>70001324</v>
      </c>
      <c r="B7768" t="s">
        <v>11664</v>
      </c>
      <c r="C7768" t="s">
        <v>11665</v>
      </c>
      <c r="D7768" t="s">
        <v>11665</v>
      </c>
      <c r="E7768" t="s">
        <v>11664</v>
      </c>
    </row>
    <row r="7769" spans="1:5" x14ac:dyDescent="0.25">
      <c r="A7769">
        <v>70001325</v>
      </c>
      <c r="B7769" t="s">
        <v>11666</v>
      </c>
      <c r="C7769" t="s">
        <v>11666</v>
      </c>
      <c r="D7769" t="s">
        <v>11666</v>
      </c>
      <c r="E7769" t="s">
        <v>11666</v>
      </c>
    </row>
    <row r="7770" spans="1:5" x14ac:dyDescent="0.25">
      <c r="A7770">
        <v>70001326</v>
      </c>
      <c r="B7770" t="s">
        <v>11667</v>
      </c>
      <c r="C7770" t="s">
        <v>11667</v>
      </c>
      <c r="D7770" t="s">
        <v>11667</v>
      </c>
      <c r="E7770" t="s">
        <v>11667</v>
      </c>
    </row>
    <row r="7771" spans="1:5" x14ac:dyDescent="0.25">
      <c r="A7771">
        <v>70001327</v>
      </c>
      <c r="B7771" t="s">
        <v>11668</v>
      </c>
      <c r="C7771" t="s">
        <v>11668</v>
      </c>
      <c r="D7771" t="s">
        <v>11668</v>
      </c>
      <c r="E7771" t="s">
        <v>11668</v>
      </c>
    </row>
    <row r="7772" spans="1:5" x14ac:dyDescent="0.25">
      <c r="A7772">
        <v>70001328</v>
      </c>
      <c r="B7772" t="s">
        <v>11669</v>
      </c>
      <c r="C7772" t="s">
        <v>11669</v>
      </c>
      <c r="D7772" t="s">
        <v>11669</v>
      </c>
      <c r="E7772" t="s">
        <v>11669</v>
      </c>
    </row>
    <row r="7773" spans="1:5" x14ac:dyDescent="0.25">
      <c r="A7773">
        <v>70001329</v>
      </c>
      <c r="B7773" t="s">
        <v>11670</v>
      </c>
      <c r="C7773" t="s">
        <v>11671</v>
      </c>
      <c r="D7773" t="s">
        <v>11671</v>
      </c>
      <c r="E7773" t="s">
        <v>11670</v>
      </c>
    </row>
    <row r="7774" spans="1:5" x14ac:dyDescent="0.25">
      <c r="A7774">
        <v>70001330</v>
      </c>
      <c r="B7774" t="s">
        <v>11672</v>
      </c>
      <c r="C7774" t="s">
        <v>11673</v>
      </c>
      <c r="D7774" t="s">
        <v>11673</v>
      </c>
      <c r="E7774" t="s">
        <v>11672</v>
      </c>
    </row>
    <row r="7775" spans="1:5" x14ac:dyDescent="0.25">
      <c r="A7775">
        <v>70001331</v>
      </c>
      <c r="B7775" t="s">
        <v>11674</v>
      </c>
      <c r="C7775" t="s">
        <v>11675</v>
      </c>
      <c r="D7775" t="s">
        <v>11675</v>
      </c>
      <c r="E7775" t="s">
        <v>11674</v>
      </c>
    </row>
    <row r="7776" spans="1:5" x14ac:dyDescent="0.25">
      <c r="A7776">
        <v>70001332</v>
      </c>
      <c r="B7776" t="s">
        <v>11676</v>
      </c>
      <c r="C7776" t="s">
        <v>11676</v>
      </c>
      <c r="D7776" t="s">
        <v>11676</v>
      </c>
      <c r="E7776" t="s">
        <v>11676</v>
      </c>
    </row>
    <row r="7777" spans="1:5" x14ac:dyDescent="0.25">
      <c r="A7777">
        <v>70001333</v>
      </c>
      <c r="B7777" t="s">
        <v>11677</v>
      </c>
      <c r="C7777" t="s">
        <v>11677</v>
      </c>
      <c r="D7777" t="s">
        <v>11677</v>
      </c>
      <c r="E7777" t="s">
        <v>11677</v>
      </c>
    </row>
    <row r="7778" spans="1:5" x14ac:dyDescent="0.25">
      <c r="A7778">
        <v>70001334</v>
      </c>
      <c r="B7778" t="s">
        <v>11678</v>
      </c>
      <c r="C7778" t="s">
        <v>11678</v>
      </c>
      <c r="D7778" t="s">
        <v>11678</v>
      </c>
      <c r="E7778" t="s">
        <v>11678</v>
      </c>
    </row>
    <row r="7779" spans="1:5" x14ac:dyDescent="0.25">
      <c r="A7779">
        <v>70001335</v>
      </c>
      <c r="B7779" t="s">
        <v>11679</v>
      </c>
      <c r="C7779" t="s">
        <v>11679</v>
      </c>
      <c r="D7779" t="s">
        <v>11679</v>
      </c>
      <c r="E7779" t="s">
        <v>11679</v>
      </c>
    </row>
    <row r="7780" spans="1:5" x14ac:dyDescent="0.25">
      <c r="A7780">
        <v>70001336</v>
      </c>
      <c r="B7780" t="s">
        <v>11680</v>
      </c>
      <c r="C7780" t="s">
        <v>10358</v>
      </c>
      <c r="D7780" t="s">
        <v>10358</v>
      </c>
      <c r="E7780" t="s">
        <v>11680</v>
      </c>
    </row>
    <row r="7781" spans="1:5" x14ac:dyDescent="0.25">
      <c r="A7781">
        <v>70001337</v>
      </c>
      <c r="B7781" t="s">
        <v>11681</v>
      </c>
      <c r="C7781" t="s">
        <v>11682</v>
      </c>
      <c r="D7781" t="s">
        <v>11682</v>
      </c>
      <c r="E7781" t="s">
        <v>11681</v>
      </c>
    </row>
    <row r="7782" spans="1:5" x14ac:dyDescent="0.25">
      <c r="A7782">
        <v>70001338</v>
      </c>
      <c r="B7782" t="s">
        <v>11683</v>
      </c>
      <c r="C7782" t="s">
        <v>11684</v>
      </c>
      <c r="D7782" t="s">
        <v>11684</v>
      </c>
      <c r="E7782" t="s">
        <v>11683</v>
      </c>
    </row>
    <row r="7783" spans="1:5" x14ac:dyDescent="0.25">
      <c r="A7783">
        <v>70001339</v>
      </c>
      <c r="B7783" t="s">
        <v>11685</v>
      </c>
      <c r="C7783" t="s">
        <v>11686</v>
      </c>
      <c r="D7783" t="s">
        <v>11686</v>
      </c>
      <c r="E7783" t="s">
        <v>11685</v>
      </c>
    </row>
    <row r="7784" spans="1:5" x14ac:dyDescent="0.25">
      <c r="A7784">
        <v>70001340</v>
      </c>
      <c r="B7784" t="s">
        <v>11687</v>
      </c>
      <c r="C7784" t="s">
        <v>11688</v>
      </c>
      <c r="D7784" t="s">
        <v>11688</v>
      </c>
      <c r="E7784" t="s">
        <v>11687</v>
      </c>
    </row>
    <row r="7785" spans="1:5" x14ac:dyDescent="0.25">
      <c r="A7785">
        <v>70001341</v>
      </c>
      <c r="B7785" t="s">
        <v>11689</v>
      </c>
      <c r="C7785" t="s">
        <v>11686</v>
      </c>
      <c r="D7785" t="s">
        <v>11686</v>
      </c>
      <c r="E7785" t="s">
        <v>11689</v>
      </c>
    </row>
    <row r="7786" spans="1:5" x14ac:dyDescent="0.25">
      <c r="A7786">
        <v>70001342</v>
      </c>
      <c r="B7786" t="s">
        <v>11690</v>
      </c>
      <c r="C7786" t="s">
        <v>11691</v>
      </c>
      <c r="D7786" t="s">
        <v>11691</v>
      </c>
      <c r="E7786" t="s">
        <v>11690</v>
      </c>
    </row>
    <row r="7787" spans="1:5" x14ac:dyDescent="0.25">
      <c r="A7787">
        <v>70001343</v>
      </c>
      <c r="B7787" t="s">
        <v>11692</v>
      </c>
      <c r="C7787" t="s">
        <v>11693</v>
      </c>
      <c r="D7787" t="s">
        <v>11693</v>
      </c>
      <c r="E7787" t="s">
        <v>11692</v>
      </c>
    </row>
    <row r="7788" spans="1:5" x14ac:dyDescent="0.25">
      <c r="A7788">
        <v>70001344</v>
      </c>
      <c r="B7788" t="s">
        <v>11694</v>
      </c>
      <c r="C7788" t="s">
        <v>11568</v>
      </c>
      <c r="D7788" t="s">
        <v>11568</v>
      </c>
      <c r="E7788" t="s">
        <v>11694</v>
      </c>
    </row>
    <row r="7789" spans="1:5" x14ac:dyDescent="0.25">
      <c r="A7789">
        <v>70001345</v>
      </c>
      <c r="B7789" t="s">
        <v>11695</v>
      </c>
      <c r="C7789" t="s">
        <v>10959</v>
      </c>
      <c r="D7789" t="s">
        <v>10959</v>
      </c>
      <c r="E7789" t="s">
        <v>11695</v>
      </c>
    </row>
    <row r="7790" spans="1:5" x14ac:dyDescent="0.25">
      <c r="A7790">
        <v>70001346</v>
      </c>
      <c r="B7790" t="s">
        <v>11696</v>
      </c>
      <c r="C7790" t="s">
        <v>10959</v>
      </c>
      <c r="D7790" t="s">
        <v>10959</v>
      </c>
      <c r="E7790" t="s">
        <v>11696</v>
      </c>
    </row>
    <row r="7791" spans="1:5" x14ac:dyDescent="0.25">
      <c r="A7791">
        <v>70001347</v>
      </c>
      <c r="B7791" t="s">
        <v>11697</v>
      </c>
      <c r="C7791" t="s">
        <v>10959</v>
      </c>
      <c r="D7791" t="s">
        <v>10959</v>
      </c>
      <c r="E7791" t="s">
        <v>11697</v>
      </c>
    </row>
    <row r="7792" spans="1:5" x14ac:dyDescent="0.25">
      <c r="A7792">
        <v>70001348</v>
      </c>
      <c r="B7792" t="s">
        <v>11698</v>
      </c>
      <c r="C7792" t="s">
        <v>10959</v>
      </c>
      <c r="D7792" t="s">
        <v>10959</v>
      </c>
      <c r="E7792" t="s">
        <v>11698</v>
      </c>
    </row>
    <row r="7793" spans="1:5" x14ac:dyDescent="0.25">
      <c r="A7793">
        <v>70001349</v>
      </c>
      <c r="B7793" t="s">
        <v>11699</v>
      </c>
      <c r="C7793" t="s">
        <v>10573</v>
      </c>
      <c r="D7793" t="s">
        <v>10573</v>
      </c>
      <c r="E7793" t="s">
        <v>11699</v>
      </c>
    </row>
    <row r="7794" spans="1:5" x14ac:dyDescent="0.25">
      <c r="A7794">
        <v>70001350</v>
      </c>
      <c r="B7794" t="s">
        <v>11700</v>
      </c>
      <c r="C7794" t="s">
        <v>11587</v>
      </c>
      <c r="D7794" t="s">
        <v>11587</v>
      </c>
      <c r="E7794" t="s">
        <v>11700</v>
      </c>
    </row>
    <row r="7795" spans="1:5" x14ac:dyDescent="0.25">
      <c r="A7795">
        <v>70001351</v>
      </c>
      <c r="B7795" t="s">
        <v>11701</v>
      </c>
      <c r="C7795" t="s">
        <v>11585</v>
      </c>
      <c r="D7795" t="s">
        <v>11585</v>
      </c>
      <c r="E7795" t="s">
        <v>11701</v>
      </c>
    </row>
    <row r="7796" spans="1:5" x14ac:dyDescent="0.25">
      <c r="A7796">
        <v>70001352</v>
      </c>
      <c r="B7796" t="s">
        <v>11702</v>
      </c>
      <c r="C7796" t="s">
        <v>10957</v>
      </c>
      <c r="D7796" t="s">
        <v>10957</v>
      </c>
      <c r="E7796" t="s">
        <v>11702</v>
      </c>
    </row>
    <row r="7797" spans="1:5" x14ac:dyDescent="0.25">
      <c r="A7797">
        <v>70001353</v>
      </c>
      <c r="B7797" t="s">
        <v>11703</v>
      </c>
      <c r="C7797" t="s">
        <v>11471</v>
      </c>
      <c r="D7797" t="s">
        <v>11471</v>
      </c>
      <c r="E7797" t="s">
        <v>11703</v>
      </c>
    </row>
    <row r="7798" spans="1:5" x14ac:dyDescent="0.25">
      <c r="A7798">
        <v>70001354</v>
      </c>
      <c r="B7798" t="s">
        <v>11704</v>
      </c>
      <c r="C7798" t="s">
        <v>11019</v>
      </c>
      <c r="D7798" t="s">
        <v>11019</v>
      </c>
      <c r="E7798" t="s">
        <v>11704</v>
      </c>
    </row>
    <row r="7799" spans="1:5" x14ac:dyDescent="0.25">
      <c r="A7799">
        <v>70001355</v>
      </c>
      <c r="B7799" t="s">
        <v>11705</v>
      </c>
      <c r="C7799" t="s">
        <v>11472</v>
      </c>
      <c r="D7799" t="s">
        <v>11472</v>
      </c>
      <c r="E7799" t="s">
        <v>11705</v>
      </c>
    </row>
    <row r="7800" spans="1:5" x14ac:dyDescent="0.25">
      <c r="A7800">
        <v>70001356</v>
      </c>
      <c r="B7800" t="s">
        <v>11706</v>
      </c>
      <c r="C7800" t="s">
        <v>11296</v>
      </c>
      <c r="D7800" t="s">
        <v>11296</v>
      </c>
      <c r="E7800" t="s">
        <v>11706</v>
      </c>
    </row>
    <row r="7801" spans="1:5" x14ac:dyDescent="0.25">
      <c r="A7801">
        <v>70001357</v>
      </c>
      <c r="B7801" t="s">
        <v>11707</v>
      </c>
      <c r="C7801" t="s">
        <v>11294</v>
      </c>
      <c r="D7801" t="s">
        <v>11294</v>
      </c>
      <c r="E7801" t="s">
        <v>11707</v>
      </c>
    </row>
    <row r="7802" spans="1:5" x14ac:dyDescent="0.25">
      <c r="A7802">
        <v>70001358</v>
      </c>
      <c r="B7802" t="s">
        <v>11708</v>
      </c>
      <c r="C7802" t="s">
        <v>10692</v>
      </c>
      <c r="D7802" t="s">
        <v>10692</v>
      </c>
      <c r="E7802" t="s">
        <v>11708</v>
      </c>
    </row>
    <row r="7803" spans="1:5" x14ac:dyDescent="0.25">
      <c r="A7803">
        <v>70001359</v>
      </c>
      <c r="B7803" t="s">
        <v>11572</v>
      </c>
      <c r="C7803" t="s">
        <v>11573</v>
      </c>
      <c r="D7803" t="s">
        <v>11573</v>
      </c>
      <c r="E7803" t="s">
        <v>11572</v>
      </c>
    </row>
    <row r="7804" spans="1:5" x14ac:dyDescent="0.25">
      <c r="A7804">
        <v>70001360</v>
      </c>
      <c r="B7804" t="s">
        <v>11574</v>
      </c>
      <c r="C7804" t="s">
        <v>11573</v>
      </c>
      <c r="D7804" t="s">
        <v>11573</v>
      </c>
      <c r="E7804" t="s">
        <v>11574</v>
      </c>
    </row>
    <row r="7805" spans="1:5" x14ac:dyDescent="0.25">
      <c r="A7805">
        <v>70001361</v>
      </c>
      <c r="B7805" t="s">
        <v>11709</v>
      </c>
      <c r="C7805" t="s">
        <v>11573</v>
      </c>
      <c r="D7805" t="s">
        <v>11573</v>
      </c>
      <c r="E7805" t="s">
        <v>11709</v>
      </c>
    </row>
    <row r="7806" spans="1:5" x14ac:dyDescent="0.25">
      <c r="A7806">
        <v>70001362</v>
      </c>
      <c r="B7806" t="s">
        <v>11710</v>
      </c>
      <c r="C7806" t="s">
        <v>11573</v>
      </c>
      <c r="D7806" t="s">
        <v>11573</v>
      </c>
      <c r="E7806" t="s">
        <v>11710</v>
      </c>
    </row>
    <row r="7807" spans="1:5" x14ac:dyDescent="0.25">
      <c r="A7807">
        <v>70001363</v>
      </c>
      <c r="B7807" t="s">
        <v>11577</v>
      </c>
      <c r="C7807" t="s">
        <v>11573</v>
      </c>
      <c r="D7807" t="s">
        <v>11573</v>
      </c>
      <c r="E7807" t="s">
        <v>11577</v>
      </c>
    </row>
    <row r="7808" spans="1:5" x14ac:dyDescent="0.25">
      <c r="A7808">
        <v>70001364</v>
      </c>
      <c r="B7808" t="s">
        <v>11711</v>
      </c>
      <c r="C7808" t="s">
        <v>10801</v>
      </c>
      <c r="D7808" t="s">
        <v>10801</v>
      </c>
      <c r="E7808" t="s">
        <v>11711</v>
      </c>
    </row>
    <row r="7809" spans="1:5" x14ac:dyDescent="0.25">
      <c r="A7809">
        <v>70001365</v>
      </c>
      <c r="B7809" t="s">
        <v>11712</v>
      </c>
      <c r="C7809" t="s">
        <v>10802</v>
      </c>
      <c r="D7809" t="s">
        <v>10802</v>
      </c>
      <c r="E7809" t="s">
        <v>11712</v>
      </c>
    </row>
    <row r="7810" spans="1:5" x14ac:dyDescent="0.25">
      <c r="A7810">
        <v>70001366</v>
      </c>
      <c r="B7810" t="s">
        <v>11713</v>
      </c>
      <c r="C7810" t="s">
        <v>11566</v>
      </c>
      <c r="D7810" t="s">
        <v>11566</v>
      </c>
      <c r="E7810" t="s">
        <v>11713</v>
      </c>
    </row>
    <row r="7811" spans="1:5" x14ac:dyDescent="0.25">
      <c r="A7811">
        <v>70001367</v>
      </c>
      <c r="B7811" t="s">
        <v>11583</v>
      </c>
      <c r="C7811" t="s">
        <v>11579</v>
      </c>
      <c r="D7811" t="s">
        <v>11579</v>
      </c>
      <c r="E7811" t="s">
        <v>11583</v>
      </c>
    </row>
    <row r="7812" spans="1:5" x14ac:dyDescent="0.25">
      <c r="A7812">
        <v>70001368</v>
      </c>
      <c r="B7812" t="s">
        <v>11714</v>
      </c>
      <c r="C7812" t="s">
        <v>11715</v>
      </c>
      <c r="D7812" t="s">
        <v>11715</v>
      </c>
      <c r="E7812" t="s">
        <v>11714</v>
      </c>
    </row>
    <row r="7813" spans="1:5" x14ac:dyDescent="0.25">
      <c r="A7813">
        <v>70001369</v>
      </c>
      <c r="B7813" t="s">
        <v>11716</v>
      </c>
      <c r="C7813" t="s">
        <v>11693</v>
      </c>
      <c r="D7813" t="s">
        <v>11693</v>
      </c>
      <c r="E7813" t="s">
        <v>11716</v>
      </c>
    </row>
    <row r="7814" spans="1:5" x14ac:dyDescent="0.25">
      <c r="A7814">
        <v>70001370</v>
      </c>
      <c r="B7814" t="s">
        <v>11717</v>
      </c>
      <c r="C7814" t="s">
        <v>11494</v>
      </c>
      <c r="D7814" t="s">
        <v>11494</v>
      </c>
      <c r="E7814" t="s">
        <v>11717</v>
      </c>
    </row>
    <row r="7815" spans="1:5" x14ac:dyDescent="0.25">
      <c r="A7815">
        <v>70001371</v>
      </c>
      <c r="B7815" t="s">
        <v>11022</v>
      </c>
      <c r="C7815" t="s">
        <v>11023</v>
      </c>
      <c r="D7815" t="s">
        <v>11023</v>
      </c>
      <c r="E7815" t="s">
        <v>11022</v>
      </c>
    </row>
    <row r="7816" spans="1:5" x14ac:dyDescent="0.25">
      <c r="A7816">
        <v>70001372</v>
      </c>
      <c r="B7816" t="s">
        <v>11718</v>
      </c>
      <c r="C7816" t="s">
        <v>11719</v>
      </c>
      <c r="D7816" t="s">
        <v>11719</v>
      </c>
      <c r="E7816" t="s">
        <v>11718</v>
      </c>
    </row>
    <row r="7817" spans="1:5" x14ac:dyDescent="0.25">
      <c r="A7817">
        <v>70001373</v>
      </c>
      <c r="B7817" t="s">
        <v>11720</v>
      </c>
      <c r="C7817" t="s">
        <v>11721</v>
      </c>
      <c r="D7817" t="s">
        <v>11721</v>
      </c>
      <c r="E7817" t="s">
        <v>11720</v>
      </c>
    </row>
    <row r="7818" spans="1:5" x14ac:dyDescent="0.25">
      <c r="A7818">
        <v>70001374</v>
      </c>
      <c r="B7818" t="s">
        <v>11722</v>
      </c>
      <c r="C7818" t="s">
        <v>11723</v>
      </c>
      <c r="D7818" t="s">
        <v>11723</v>
      </c>
      <c r="E7818" t="s">
        <v>11722</v>
      </c>
    </row>
    <row r="7819" spans="1:5" x14ac:dyDescent="0.25">
      <c r="A7819">
        <v>70001375</v>
      </c>
      <c r="B7819" t="s">
        <v>11724</v>
      </c>
      <c r="C7819" t="s">
        <v>11721</v>
      </c>
      <c r="D7819" t="s">
        <v>11721</v>
      </c>
      <c r="E7819" t="s">
        <v>11724</v>
      </c>
    </row>
    <row r="7820" spans="1:5" x14ac:dyDescent="0.25">
      <c r="A7820">
        <v>70001376</v>
      </c>
      <c r="B7820" t="s">
        <v>11725</v>
      </c>
      <c r="C7820" t="s">
        <v>11726</v>
      </c>
      <c r="D7820" t="s">
        <v>11726</v>
      </c>
      <c r="E7820" t="s">
        <v>11725</v>
      </c>
    </row>
    <row r="7821" spans="1:5" x14ac:dyDescent="0.25">
      <c r="A7821">
        <v>70001377</v>
      </c>
      <c r="B7821" t="s">
        <v>11727</v>
      </c>
      <c r="C7821" t="s">
        <v>11726</v>
      </c>
      <c r="D7821" t="s">
        <v>11726</v>
      </c>
      <c r="E7821" t="s">
        <v>11727</v>
      </c>
    </row>
    <row r="7822" spans="1:5" x14ac:dyDescent="0.25">
      <c r="A7822">
        <v>70001378</v>
      </c>
      <c r="B7822" t="s">
        <v>11728</v>
      </c>
      <c r="C7822" t="s">
        <v>11726</v>
      </c>
      <c r="D7822" t="s">
        <v>11726</v>
      </c>
      <c r="E7822" t="s">
        <v>11728</v>
      </c>
    </row>
    <row r="7823" spans="1:5" x14ac:dyDescent="0.25">
      <c r="A7823">
        <v>70001379</v>
      </c>
      <c r="B7823" t="s">
        <v>11729</v>
      </c>
      <c r="C7823" t="s">
        <v>11726</v>
      </c>
      <c r="D7823" t="s">
        <v>11726</v>
      </c>
      <c r="E7823" t="s">
        <v>11729</v>
      </c>
    </row>
    <row r="7824" spans="1:5" x14ac:dyDescent="0.25">
      <c r="A7824">
        <v>70001380</v>
      </c>
      <c r="B7824" t="s">
        <v>11730</v>
      </c>
      <c r="C7824" t="s">
        <v>11726</v>
      </c>
      <c r="D7824" t="s">
        <v>11726</v>
      </c>
      <c r="E7824" t="s">
        <v>11730</v>
      </c>
    </row>
    <row r="7825" spans="1:5" x14ac:dyDescent="0.25">
      <c r="A7825">
        <v>70001381</v>
      </c>
      <c r="B7825" t="s">
        <v>11731</v>
      </c>
      <c r="C7825" t="s">
        <v>11726</v>
      </c>
      <c r="D7825" t="s">
        <v>11726</v>
      </c>
      <c r="E7825" t="s">
        <v>11731</v>
      </c>
    </row>
    <row r="7826" spans="1:5" x14ac:dyDescent="0.25">
      <c r="A7826">
        <v>70001382</v>
      </c>
      <c r="B7826" t="s">
        <v>11732</v>
      </c>
      <c r="C7826" t="s">
        <v>11726</v>
      </c>
      <c r="D7826" t="s">
        <v>11726</v>
      </c>
      <c r="E7826" t="s">
        <v>11732</v>
      </c>
    </row>
    <row r="7827" spans="1:5" x14ac:dyDescent="0.25">
      <c r="A7827">
        <v>70001383</v>
      </c>
      <c r="B7827" t="s">
        <v>11733</v>
      </c>
      <c r="C7827" t="s">
        <v>11726</v>
      </c>
      <c r="D7827" t="s">
        <v>11726</v>
      </c>
      <c r="E7827" t="s">
        <v>11733</v>
      </c>
    </row>
    <row r="7828" spans="1:5" x14ac:dyDescent="0.25">
      <c r="A7828">
        <v>70001384</v>
      </c>
      <c r="B7828" t="s">
        <v>11734</v>
      </c>
      <c r="C7828" t="s">
        <v>11735</v>
      </c>
      <c r="D7828" t="s">
        <v>11735</v>
      </c>
      <c r="E7828" t="s">
        <v>11734</v>
      </c>
    </row>
    <row r="7829" spans="1:5" x14ac:dyDescent="0.25">
      <c r="A7829">
        <v>70001385</v>
      </c>
      <c r="B7829" t="s">
        <v>11736</v>
      </c>
      <c r="C7829" t="s">
        <v>11735</v>
      </c>
      <c r="D7829" t="s">
        <v>11735</v>
      </c>
      <c r="E7829" t="s">
        <v>11736</v>
      </c>
    </row>
    <row r="7830" spans="1:5" x14ac:dyDescent="0.25">
      <c r="A7830">
        <v>70001386</v>
      </c>
      <c r="B7830" t="s">
        <v>11737</v>
      </c>
      <c r="C7830" t="s">
        <v>11738</v>
      </c>
      <c r="D7830" t="s">
        <v>11738</v>
      </c>
      <c r="E7830" t="s">
        <v>11737</v>
      </c>
    </row>
    <row r="7831" spans="1:5" x14ac:dyDescent="0.25">
      <c r="A7831">
        <v>70001387</v>
      </c>
      <c r="B7831" t="s">
        <v>11739</v>
      </c>
      <c r="C7831" t="s">
        <v>11738</v>
      </c>
      <c r="D7831" t="s">
        <v>11738</v>
      </c>
      <c r="E7831" t="s">
        <v>11739</v>
      </c>
    </row>
    <row r="7832" spans="1:5" x14ac:dyDescent="0.25">
      <c r="A7832">
        <v>70001388</v>
      </c>
      <c r="B7832" t="s">
        <v>11740</v>
      </c>
      <c r="C7832" t="s">
        <v>10279</v>
      </c>
      <c r="D7832" t="s">
        <v>10279</v>
      </c>
      <c r="E7832" t="s">
        <v>11740</v>
      </c>
    </row>
    <row r="7833" spans="1:5" x14ac:dyDescent="0.25">
      <c r="A7833">
        <v>70001389</v>
      </c>
      <c r="B7833" t="s">
        <v>11741</v>
      </c>
      <c r="C7833" t="s">
        <v>10298</v>
      </c>
      <c r="D7833" t="s">
        <v>10298</v>
      </c>
      <c r="E7833" t="s">
        <v>11741</v>
      </c>
    </row>
    <row r="7834" spans="1:5" x14ac:dyDescent="0.25">
      <c r="A7834">
        <v>70001390</v>
      </c>
      <c r="B7834" t="s">
        <v>11742</v>
      </c>
      <c r="C7834" t="s">
        <v>10297</v>
      </c>
      <c r="D7834" t="s">
        <v>10297</v>
      </c>
      <c r="E7834" t="s">
        <v>11742</v>
      </c>
    </row>
    <row r="7835" spans="1:5" x14ac:dyDescent="0.25">
      <c r="A7835">
        <v>70001392</v>
      </c>
      <c r="B7835" t="s">
        <v>11743</v>
      </c>
      <c r="C7835" t="s">
        <v>11691</v>
      </c>
      <c r="D7835" t="s">
        <v>11691</v>
      </c>
      <c r="E7835" t="s">
        <v>11743</v>
      </c>
    </row>
    <row r="7836" spans="1:5" x14ac:dyDescent="0.25">
      <c r="A7836">
        <v>70001393</v>
      </c>
      <c r="B7836" t="s">
        <v>11744</v>
      </c>
      <c r="C7836" t="s">
        <v>11745</v>
      </c>
      <c r="D7836" t="s">
        <v>11745</v>
      </c>
      <c r="E7836" t="s">
        <v>11744</v>
      </c>
    </row>
    <row r="7837" spans="1:5" x14ac:dyDescent="0.25">
      <c r="A7837">
        <v>70001394</v>
      </c>
      <c r="B7837" t="s">
        <v>11746</v>
      </c>
      <c r="C7837" t="s">
        <v>11747</v>
      </c>
      <c r="D7837" t="s">
        <v>11747</v>
      </c>
      <c r="E7837" t="s">
        <v>11746</v>
      </c>
    </row>
    <row r="7838" spans="1:5" x14ac:dyDescent="0.25">
      <c r="A7838">
        <v>70001395</v>
      </c>
      <c r="B7838" t="s">
        <v>11746</v>
      </c>
      <c r="C7838" t="s">
        <v>11747</v>
      </c>
      <c r="D7838" t="s">
        <v>11747</v>
      </c>
      <c r="E7838" t="s">
        <v>11746</v>
      </c>
    </row>
    <row r="7839" spans="1:5" x14ac:dyDescent="0.25">
      <c r="A7839">
        <v>70001396</v>
      </c>
      <c r="B7839" t="s">
        <v>11748</v>
      </c>
      <c r="C7839" t="s">
        <v>10742</v>
      </c>
      <c r="D7839" t="s">
        <v>10742</v>
      </c>
      <c r="E7839" t="s">
        <v>11748</v>
      </c>
    </row>
    <row r="7840" spans="1:5" x14ac:dyDescent="0.25">
      <c r="A7840">
        <v>70001397</v>
      </c>
      <c r="B7840" t="s">
        <v>11748</v>
      </c>
      <c r="C7840" t="s">
        <v>10742</v>
      </c>
      <c r="D7840" t="s">
        <v>10742</v>
      </c>
      <c r="E7840" t="s">
        <v>11748</v>
      </c>
    </row>
    <row r="7841" spans="1:5" x14ac:dyDescent="0.25">
      <c r="A7841">
        <v>70001398</v>
      </c>
      <c r="B7841" t="s">
        <v>11749</v>
      </c>
      <c r="C7841" t="s">
        <v>11750</v>
      </c>
      <c r="D7841" t="s">
        <v>11750</v>
      </c>
      <c r="E7841" t="s">
        <v>11749</v>
      </c>
    </row>
    <row r="7842" spans="1:5" x14ac:dyDescent="0.25">
      <c r="A7842">
        <v>70001399</v>
      </c>
      <c r="B7842" t="s">
        <v>11751</v>
      </c>
      <c r="C7842" t="s">
        <v>11265</v>
      </c>
      <c r="D7842" t="s">
        <v>11265</v>
      </c>
      <c r="E7842" t="s">
        <v>11751</v>
      </c>
    </row>
    <row r="7843" spans="1:5" x14ac:dyDescent="0.25">
      <c r="A7843">
        <v>70001400</v>
      </c>
      <c r="B7843" t="s">
        <v>11752</v>
      </c>
      <c r="C7843" t="s">
        <v>11267</v>
      </c>
      <c r="D7843" t="s">
        <v>11267</v>
      </c>
      <c r="E7843" t="s">
        <v>11752</v>
      </c>
    </row>
    <row r="7844" spans="1:5" x14ac:dyDescent="0.25">
      <c r="A7844">
        <v>70001401</v>
      </c>
      <c r="B7844" t="s">
        <v>11753</v>
      </c>
      <c r="C7844" t="s">
        <v>11754</v>
      </c>
      <c r="D7844" t="s">
        <v>11754</v>
      </c>
      <c r="E7844" t="s">
        <v>11753</v>
      </c>
    </row>
    <row r="7845" spans="1:5" x14ac:dyDescent="0.25">
      <c r="A7845">
        <v>70001402</v>
      </c>
      <c r="B7845" t="s">
        <v>11755</v>
      </c>
      <c r="C7845" t="s">
        <v>11254</v>
      </c>
      <c r="D7845" t="s">
        <v>11254</v>
      </c>
      <c r="E7845" t="s">
        <v>11755</v>
      </c>
    </row>
    <row r="7846" spans="1:5" x14ac:dyDescent="0.25">
      <c r="A7846">
        <v>70001403</v>
      </c>
      <c r="B7846" t="s">
        <v>11756</v>
      </c>
      <c r="C7846" t="s">
        <v>11254</v>
      </c>
      <c r="D7846" t="s">
        <v>11254</v>
      </c>
      <c r="E7846" t="s">
        <v>11756</v>
      </c>
    </row>
    <row r="7847" spans="1:5" x14ac:dyDescent="0.25">
      <c r="A7847">
        <v>70001404</v>
      </c>
      <c r="B7847" t="s">
        <v>11757</v>
      </c>
      <c r="C7847" t="s">
        <v>11205</v>
      </c>
      <c r="D7847" t="s">
        <v>11205</v>
      </c>
      <c r="E7847" t="s">
        <v>11757</v>
      </c>
    </row>
    <row r="7848" spans="1:5" x14ac:dyDescent="0.25">
      <c r="A7848">
        <v>70001405</v>
      </c>
      <c r="B7848" t="s">
        <v>11758</v>
      </c>
      <c r="C7848" t="s">
        <v>11209</v>
      </c>
      <c r="D7848" t="s">
        <v>11209</v>
      </c>
      <c r="E7848" t="s">
        <v>11758</v>
      </c>
    </row>
    <row r="7849" spans="1:5" x14ac:dyDescent="0.25">
      <c r="A7849">
        <v>70001406</v>
      </c>
      <c r="B7849" t="s">
        <v>11759</v>
      </c>
      <c r="C7849" t="s">
        <v>11257</v>
      </c>
      <c r="D7849" t="s">
        <v>11257</v>
      </c>
      <c r="E7849" t="s">
        <v>11759</v>
      </c>
    </row>
    <row r="7850" spans="1:5" x14ac:dyDescent="0.25">
      <c r="A7850">
        <v>70001407</v>
      </c>
      <c r="B7850" t="s">
        <v>11760</v>
      </c>
      <c r="C7850" t="s">
        <v>11262</v>
      </c>
      <c r="D7850" t="s">
        <v>11262</v>
      </c>
      <c r="E7850" t="s">
        <v>11760</v>
      </c>
    </row>
    <row r="7851" spans="1:5" x14ac:dyDescent="0.25">
      <c r="A7851">
        <v>70001409</v>
      </c>
      <c r="B7851" t="s">
        <v>11761</v>
      </c>
      <c r="C7851" t="s">
        <v>11213</v>
      </c>
      <c r="D7851" t="s">
        <v>11213</v>
      </c>
      <c r="E7851" t="s">
        <v>11761</v>
      </c>
    </row>
    <row r="7852" spans="1:5" x14ac:dyDescent="0.25">
      <c r="A7852">
        <v>70001410</v>
      </c>
      <c r="B7852" t="s">
        <v>11762</v>
      </c>
      <c r="C7852" t="s">
        <v>11257</v>
      </c>
      <c r="D7852" t="s">
        <v>11257</v>
      </c>
      <c r="E7852" t="s">
        <v>11762</v>
      </c>
    </row>
    <row r="7853" spans="1:5" x14ac:dyDescent="0.25">
      <c r="A7853">
        <v>70001411</v>
      </c>
      <c r="B7853" t="s">
        <v>11763</v>
      </c>
      <c r="C7853" t="s">
        <v>11209</v>
      </c>
      <c r="D7853" t="s">
        <v>11209</v>
      </c>
      <c r="E7853" t="s">
        <v>11763</v>
      </c>
    </row>
    <row r="7854" spans="1:5" x14ac:dyDescent="0.25">
      <c r="A7854">
        <v>70001412</v>
      </c>
      <c r="B7854" t="s">
        <v>11764</v>
      </c>
      <c r="C7854" t="s">
        <v>11205</v>
      </c>
      <c r="D7854" t="s">
        <v>11205</v>
      </c>
      <c r="E7854" t="s">
        <v>11764</v>
      </c>
    </row>
    <row r="7855" spans="1:5" x14ac:dyDescent="0.25">
      <c r="A7855">
        <v>70001413</v>
      </c>
      <c r="B7855" t="s">
        <v>11765</v>
      </c>
      <c r="C7855" t="s">
        <v>11544</v>
      </c>
      <c r="D7855" t="s">
        <v>11544</v>
      </c>
      <c r="E7855" t="s">
        <v>11765</v>
      </c>
    </row>
    <row r="7856" spans="1:5" x14ac:dyDescent="0.25">
      <c r="A7856">
        <v>70001414</v>
      </c>
      <c r="B7856" t="s">
        <v>11766</v>
      </c>
      <c r="C7856" t="s">
        <v>11767</v>
      </c>
      <c r="D7856" t="s">
        <v>11767</v>
      </c>
      <c r="E7856" t="s">
        <v>11766</v>
      </c>
    </row>
    <row r="7857" spans="1:5" x14ac:dyDescent="0.25">
      <c r="A7857">
        <v>70001415</v>
      </c>
      <c r="B7857" t="s">
        <v>11768</v>
      </c>
      <c r="C7857" t="s">
        <v>11769</v>
      </c>
      <c r="D7857" t="s">
        <v>11769</v>
      </c>
      <c r="E7857" t="s">
        <v>11768</v>
      </c>
    </row>
    <row r="7858" spans="1:5" x14ac:dyDescent="0.25">
      <c r="A7858">
        <v>70001416</v>
      </c>
      <c r="B7858" t="s">
        <v>11770</v>
      </c>
      <c r="C7858" t="s">
        <v>10378</v>
      </c>
      <c r="D7858" t="s">
        <v>10378</v>
      </c>
      <c r="E7858" t="s">
        <v>11770</v>
      </c>
    </row>
    <row r="7859" spans="1:5" x14ac:dyDescent="0.25">
      <c r="A7859">
        <v>70001417</v>
      </c>
      <c r="B7859" t="s">
        <v>11771</v>
      </c>
      <c r="C7859" t="s">
        <v>10378</v>
      </c>
      <c r="D7859" t="s">
        <v>10378</v>
      </c>
      <c r="E7859" t="s">
        <v>11771</v>
      </c>
    </row>
    <row r="7860" spans="1:5" x14ac:dyDescent="0.25">
      <c r="A7860">
        <v>70001419</v>
      </c>
      <c r="B7860" t="s">
        <v>11772</v>
      </c>
      <c r="C7860" t="s">
        <v>11558</v>
      </c>
      <c r="D7860" t="s">
        <v>11558</v>
      </c>
      <c r="E7860" t="s">
        <v>11772</v>
      </c>
    </row>
    <row r="7861" spans="1:5" x14ac:dyDescent="0.25">
      <c r="A7861">
        <v>70001420</v>
      </c>
      <c r="B7861" t="s">
        <v>11773</v>
      </c>
      <c r="C7861" t="s">
        <v>10701</v>
      </c>
      <c r="D7861" t="s">
        <v>10701</v>
      </c>
      <c r="E7861" t="s">
        <v>11773</v>
      </c>
    </row>
    <row r="7862" spans="1:5" x14ac:dyDescent="0.25">
      <c r="A7862">
        <v>70001421</v>
      </c>
      <c r="B7862" t="s">
        <v>11774</v>
      </c>
      <c r="C7862" t="s">
        <v>11774</v>
      </c>
      <c r="D7862" t="s">
        <v>11774</v>
      </c>
      <c r="E7862" t="s">
        <v>11774</v>
      </c>
    </row>
    <row r="7863" spans="1:5" x14ac:dyDescent="0.25">
      <c r="A7863">
        <v>70001422</v>
      </c>
      <c r="B7863" t="s">
        <v>11775</v>
      </c>
      <c r="C7863" t="s">
        <v>11776</v>
      </c>
      <c r="D7863" t="s">
        <v>11776</v>
      </c>
      <c r="E7863" t="s">
        <v>11775</v>
      </c>
    </row>
    <row r="7864" spans="1:5" x14ac:dyDescent="0.25">
      <c r="A7864">
        <v>70001423</v>
      </c>
      <c r="B7864" t="s">
        <v>11777</v>
      </c>
      <c r="C7864" t="s">
        <v>11778</v>
      </c>
      <c r="D7864" t="s">
        <v>11778</v>
      </c>
      <c r="E7864" t="s">
        <v>11777</v>
      </c>
    </row>
    <row r="7865" spans="1:5" x14ac:dyDescent="0.25">
      <c r="A7865">
        <v>70001424</v>
      </c>
      <c r="B7865" t="s">
        <v>11779</v>
      </c>
      <c r="C7865" t="s">
        <v>11778</v>
      </c>
      <c r="D7865" t="s">
        <v>11778</v>
      </c>
      <c r="E7865" t="s">
        <v>11779</v>
      </c>
    </row>
    <row r="7866" spans="1:5" x14ac:dyDescent="0.25">
      <c r="A7866">
        <v>70001425</v>
      </c>
      <c r="B7866" t="s">
        <v>11780</v>
      </c>
      <c r="C7866" t="s">
        <v>11781</v>
      </c>
      <c r="D7866" t="s">
        <v>11781</v>
      </c>
      <c r="E7866" t="s">
        <v>11780</v>
      </c>
    </row>
    <row r="7867" spans="1:5" x14ac:dyDescent="0.25">
      <c r="A7867">
        <v>70001426</v>
      </c>
      <c r="B7867" t="s">
        <v>11782</v>
      </c>
      <c r="C7867" t="s">
        <v>11783</v>
      </c>
      <c r="D7867" t="s">
        <v>11783</v>
      </c>
      <c r="E7867" t="s">
        <v>11782</v>
      </c>
    </row>
    <row r="7868" spans="1:5" x14ac:dyDescent="0.25">
      <c r="A7868">
        <v>70001427</v>
      </c>
      <c r="B7868" t="s">
        <v>11784</v>
      </c>
      <c r="C7868" t="s">
        <v>11783</v>
      </c>
      <c r="D7868" t="s">
        <v>11783</v>
      </c>
      <c r="E7868" t="s">
        <v>11784</v>
      </c>
    </row>
    <row r="7869" spans="1:5" x14ac:dyDescent="0.25">
      <c r="A7869">
        <v>70001428</v>
      </c>
      <c r="B7869" t="s">
        <v>11785</v>
      </c>
      <c r="C7869" t="s">
        <v>11783</v>
      </c>
      <c r="D7869" t="s">
        <v>11783</v>
      </c>
      <c r="E7869" t="s">
        <v>11785</v>
      </c>
    </row>
    <row r="7870" spans="1:5" x14ac:dyDescent="0.25">
      <c r="A7870">
        <v>70001429</v>
      </c>
      <c r="B7870" t="s">
        <v>11786</v>
      </c>
      <c r="C7870" t="s">
        <v>11787</v>
      </c>
      <c r="D7870" t="s">
        <v>11787</v>
      </c>
      <c r="E7870" t="s">
        <v>11786</v>
      </c>
    </row>
    <row r="7871" spans="1:5" x14ac:dyDescent="0.25">
      <c r="A7871">
        <v>70001430</v>
      </c>
      <c r="B7871" t="s">
        <v>11788</v>
      </c>
      <c r="C7871" t="s">
        <v>11789</v>
      </c>
      <c r="D7871" t="s">
        <v>11789</v>
      </c>
      <c r="E7871" t="s">
        <v>11788</v>
      </c>
    </row>
    <row r="7872" spans="1:5" x14ac:dyDescent="0.25">
      <c r="A7872">
        <v>70001431</v>
      </c>
      <c r="B7872" t="s">
        <v>11790</v>
      </c>
      <c r="C7872" t="s">
        <v>11787</v>
      </c>
      <c r="D7872" t="s">
        <v>11787</v>
      </c>
      <c r="E7872" t="s">
        <v>11790</v>
      </c>
    </row>
    <row r="7873" spans="1:5" x14ac:dyDescent="0.25">
      <c r="A7873">
        <v>70001432</v>
      </c>
      <c r="B7873" t="s">
        <v>11791</v>
      </c>
      <c r="C7873" t="s">
        <v>11789</v>
      </c>
      <c r="D7873" t="s">
        <v>11789</v>
      </c>
      <c r="E7873" t="s">
        <v>11791</v>
      </c>
    </row>
    <row r="7874" spans="1:5" x14ac:dyDescent="0.25">
      <c r="A7874">
        <v>70001433</v>
      </c>
      <c r="B7874" t="s">
        <v>11792</v>
      </c>
      <c r="C7874" t="s">
        <v>11038</v>
      </c>
      <c r="D7874" t="s">
        <v>11038</v>
      </c>
      <c r="E7874" t="s">
        <v>11792</v>
      </c>
    </row>
    <row r="7875" spans="1:5" x14ac:dyDescent="0.25">
      <c r="A7875">
        <v>70001434</v>
      </c>
      <c r="B7875" t="s">
        <v>11793</v>
      </c>
      <c r="C7875" t="s">
        <v>11600</v>
      </c>
      <c r="D7875" t="s">
        <v>11600</v>
      </c>
      <c r="E7875" t="s">
        <v>11793</v>
      </c>
    </row>
    <row r="7876" spans="1:5" x14ac:dyDescent="0.25">
      <c r="A7876">
        <v>70001435</v>
      </c>
      <c r="B7876" t="s">
        <v>11794</v>
      </c>
      <c r="C7876" t="s">
        <v>11600</v>
      </c>
      <c r="D7876" t="s">
        <v>11600</v>
      </c>
      <c r="E7876" t="s">
        <v>11794</v>
      </c>
    </row>
    <row r="7877" spans="1:5" x14ac:dyDescent="0.25">
      <c r="A7877">
        <v>70001436</v>
      </c>
      <c r="B7877" t="s">
        <v>11795</v>
      </c>
      <c r="C7877" t="s">
        <v>11600</v>
      </c>
      <c r="D7877" t="s">
        <v>11600</v>
      </c>
      <c r="E7877" t="s">
        <v>11795</v>
      </c>
    </row>
    <row r="7878" spans="1:5" x14ac:dyDescent="0.25">
      <c r="A7878">
        <v>70001437</v>
      </c>
      <c r="B7878" t="s">
        <v>11796</v>
      </c>
      <c r="C7878" t="s">
        <v>11600</v>
      </c>
      <c r="D7878" t="s">
        <v>11600</v>
      </c>
      <c r="E7878" t="s">
        <v>11796</v>
      </c>
    </row>
    <row r="7879" spans="1:5" x14ac:dyDescent="0.25">
      <c r="A7879">
        <v>70001438</v>
      </c>
      <c r="B7879" t="s">
        <v>11797</v>
      </c>
      <c r="C7879" t="s">
        <v>11798</v>
      </c>
      <c r="D7879" t="s">
        <v>11798</v>
      </c>
      <c r="E7879" t="s">
        <v>11797</v>
      </c>
    </row>
    <row r="7880" spans="1:5" x14ac:dyDescent="0.25">
      <c r="A7880">
        <v>70001439</v>
      </c>
      <c r="B7880" t="s">
        <v>11799</v>
      </c>
      <c r="C7880" t="s">
        <v>11798</v>
      </c>
      <c r="D7880" t="s">
        <v>11798</v>
      </c>
      <c r="E7880" t="s">
        <v>11799</v>
      </c>
    </row>
    <row r="7881" spans="1:5" x14ac:dyDescent="0.25">
      <c r="A7881">
        <v>70001440</v>
      </c>
      <c r="B7881" t="s">
        <v>11800</v>
      </c>
      <c r="C7881" t="s">
        <v>11798</v>
      </c>
      <c r="D7881" t="s">
        <v>11798</v>
      </c>
      <c r="E7881" t="s">
        <v>11800</v>
      </c>
    </row>
    <row r="7882" spans="1:5" x14ac:dyDescent="0.25">
      <c r="A7882">
        <v>70001441</v>
      </c>
      <c r="B7882" t="s">
        <v>11801</v>
      </c>
      <c r="C7882" t="s">
        <v>11798</v>
      </c>
      <c r="D7882" t="s">
        <v>11798</v>
      </c>
      <c r="E7882" t="s">
        <v>11801</v>
      </c>
    </row>
    <row r="7883" spans="1:5" x14ac:dyDescent="0.25">
      <c r="A7883">
        <v>70001442</v>
      </c>
      <c r="B7883" t="s">
        <v>11802</v>
      </c>
      <c r="C7883" t="s">
        <v>11803</v>
      </c>
      <c r="D7883" t="s">
        <v>11803</v>
      </c>
      <c r="E7883" t="s">
        <v>11802</v>
      </c>
    </row>
    <row r="7884" spans="1:5" x14ac:dyDescent="0.25">
      <c r="A7884">
        <v>70001443</v>
      </c>
      <c r="B7884" t="s">
        <v>11804</v>
      </c>
      <c r="C7884" t="s">
        <v>11805</v>
      </c>
      <c r="D7884" t="s">
        <v>11805</v>
      </c>
      <c r="E7884" t="s">
        <v>11804</v>
      </c>
    </row>
    <row r="7885" spans="1:5" x14ac:dyDescent="0.25">
      <c r="A7885">
        <v>70001444</v>
      </c>
      <c r="B7885" t="s">
        <v>11806</v>
      </c>
      <c r="C7885" t="s">
        <v>11657</v>
      </c>
      <c r="D7885" t="s">
        <v>11657</v>
      </c>
      <c r="E7885" t="s">
        <v>11806</v>
      </c>
    </row>
    <row r="7886" spans="1:5" x14ac:dyDescent="0.25">
      <c r="A7886">
        <v>70001445</v>
      </c>
      <c r="B7886" t="s">
        <v>11807</v>
      </c>
      <c r="C7886" t="s">
        <v>11808</v>
      </c>
      <c r="D7886" t="s">
        <v>11808</v>
      </c>
      <c r="E7886" t="s">
        <v>11807</v>
      </c>
    </row>
    <row r="7887" spans="1:5" x14ac:dyDescent="0.25">
      <c r="A7887">
        <v>70001446</v>
      </c>
      <c r="B7887" t="s">
        <v>11809</v>
      </c>
      <c r="C7887" t="s">
        <v>11658</v>
      </c>
      <c r="D7887" t="s">
        <v>11658</v>
      </c>
      <c r="E7887" t="s">
        <v>11809</v>
      </c>
    </row>
    <row r="7888" spans="1:5" x14ac:dyDescent="0.25">
      <c r="A7888">
        <v>70001447</v>
      </c>
      <c r="B7888" t="s">
        <v>11810</v>
      </c>
      <c r="C7888" t="s">
        <v>11655</v>
      </c>
      <c r="D7888" t="s">
        <v>11655</v>
      </c>
      <c r="E7888" t="s">
        <v>11810</v>
      </c>
    </row>
    <row r="7889" spans="1:5" x14ac:dyDescent="0.25">
      <c r="A7889">
        <v>70001448</v>
      </c>
      <c r="B7889" t="s">
        <v>11811</v>
      </c>
      <c r="C7889" t="s">
        <v>11682</v>
      </c>
      <c r="D7889" t="s">
        <v>11682</v>
      </c>
      <c r="E7889" t="s">
        <v>11811</v>
      </c>
    </row>
    <row r="7890" spans="1:5" x14ac:dyDescent="0.25">
      <c r="A7890">
        <v>70001449</v>
      </c>
      <c r="B7890" t="s">
        <v>11812</v>
      </c>
      <c r="C7890" t="s">
        <v>11662</v>
      </c>
      <c r="D7890" t="s">
        <v>11662</v>
      </c>
      <c r="E7890" t="s">
        <v>11812</v>
      </c>
    </row>
    <row r="7891" spans="1:5" x14ac:dyDescent="0.25">
      <c r="A7891">
        <v>70001450</v>
      </c>
      <c r="B7891" t="s">
        <v>11813</v>
      </c>
      <c r="C7891" t="s">
        <v>11661</v>
      </c>
      <c r="D7891" t="s">
        <v>11661</v>
      </c>
      <c r="E7891" t="s">
        <v>11813</v>
      </c>
    </row>
    <row r="7892" spans="1:5" x14ac:dyDescent="0.25">
      <c r="A7892">
        <v>70001451</v>
      </c>
      <c r="B7892" t="s">
        <v>11814</v>
      </c>
      <c r="C7892" t="s">
        <v>11815</v>
      </c>
      <c r="D7892" t="s">
        <v>11815</v>
      </c>
      <c r="E7892" t="s">
        <v>11814</v>
      </c>
    </row>
    <row r="7893" spans="1:5" x14ac:dyDescent="0.25">
      <c r="A7893">
        <v>70001452</v>
      </c>
      <c r="B7893" t="s">
        <v>11816</v>
      </c>
      <c r="C7893" t="s">
        <v>11688</v>
      </c>
      <c r="D7893" t="s">
        <v>11688</v>
      </c>
      <c r="E7893" t="s">
        <v>11816</v>
      </c>
    </row>
    <row r="7894" spans="1:5" x14ac:dyDescent="0.25">
      <c r="A7894">
        <v>70001453</v>
      </c>
      <c r="B7894" t="s">
        <v>11817</v>
      </c>
      <c r="C7894" t="s">
        <v>11679</v>
      </c>
      <c r="D7894" t="s">
        <v>11679</v>
      </c>
      <c r="E7894" t="s">
        <v>11817</v>
      </c>
    </row>
    <row r="7895" spans="1:5" x14ac:dyDescent="0.25">
      <c r="A7895">
        <v>70001454</v>
      </c>
      <c r="B7895" t="s">
        <v>11818</v>
      </c>
      <c r="C7895" t="s">
        <v>11686</v>
      </c>
      <c r="D7895" t="s">
        <v>11686</v>
      </c>
      <c r="E7895" t="s">
        <v>11818</v>
      </c>
    </row>
    <row r="7896" spans="1:5" x14ac:dyDescent="0.25">
      <c r="A7896">
        <v>70001455</v>
      </c>
      <c r="B7896" t="s">
        <v>11819</v>
      </c>
      <c r="C7896" t="s">
        <v>11684</v>
      </c>
      <c r="D7896" t="s">
        <v>11684</v>
      </c>
      <c r="E7896" t="s">
        <v>11819</v>
      </c>
    </row>
    <row r="7897" spans="1:5" x14ac:dyDescent="0.25">
      <c r="A7897">
        <v>70001456</v>
      </c>
      <c r="B7897" t="s">
        <v>11820</v>
      </c>
      <c r="C7897" t="s">
        <v>11678</v>
      </c>
      <c r="D7897" t="s">
        <v>11678</v>
      </c>
      <c r="E7897" t="s">
        <v>11820</v>
      </c>
    </row>
    <row r="7898" spans="1:5" x14ac:dyDescent="0.25">
      <c r="A7898">
        <v>70001457</v>
      </c>
      <c r="B7898" t="s">
        <v>11821</v>
      </c>
      <c r="C7898" t="s">
        <v>11665</v>
      </c>
      <c r="D7898" t="s">
        <v>11665</v>
      </c>
      <c r="E7898" t="s">
        <v>11821</v>
      </c>
    </row>
    <row r="7899" spans="1:5" x14ac:dyDescent="0.25">
      <c r="A7899">
        <v>70001458</v>
      </c>
      <c r="B7899" t="s">
        <v>11822</v>
      </c>
      <c r="C7899" t="s">
        <v>11667</v>
      </c>
      <c r="D7899" t="s">
        <v>11667</v>
      </c>
      <c r="E7899" t="s">
        <v>11822</v>
      </c>
    </row>
    <row r="7900" spans="1:5" x14ac:dyDescent="0.25">
      <c r="A7900">
        <v>70001459</v>
      </c>
      <c r="B7900" t="s">
        <v>11823</v>
      </c>
      <c r="C7900" t="s">
        <v>11668</v>
      </c>
      <c r="D7900" t="s">
        <v>11668</v>
      </c>
      <c r="E7900" t="s">
        <v>11823</v>
      </c>
    </row>
    <row r="7901" spans="1:5" x14ac:dyDescent="0.25">
      <c r="A7901">
        <v>70001460</v>
      </c>
      <c r="B7901" t="s">
        <v>11824</v>
      </c>
      <c r="C7901" t="s">
        <v>11666</v>
      </c>
      <c r="D7901" t="s">
        <v>11666</v>
      </c>
      <c r="E7901" t="s">
        <v>11824</v>
      </c>
    </row>
    <row r="7902" spans="1:5" x14ac:dyDescent="0.25">
      <c r="A7902">
        <v>70001461</v>
      </c>
      <c r="B7902" t="s">
        <v>11825</v>
      </c>
      <c r="C7902" t="s">
        <v>11826</v>
      </c>
      <c r="D7902" t="s">
        <v>11826</v>
      </c>
      <c r="E7902" t="s">
        <v>11825</v>
      </c>
    </row>
    <row r="7903" spans="1:5" x14ac:dyDescent="0.25">
      <c r="A7903">
        <v>70001462</v>
      </c>
      <c r="B7903" t="s">
        <v>11827</v>
      </c>
      <c r="C7903" t="s">
        <v>11828</v>
      </c>
      <c r="D7903" t="s">
        <v>11828</v>
      </c>
      <c r="E7903" t="s">
        <v>11827</v>
      </c>
    </row>
    <row r="7904" spans="1:5" x14ac:dyDescent="0.25">
      <c r="A7904">
        <v>70001463</v>
      </c>
      <c r="B7904" t="s">
        <v>11829</v>
      </c>
      <c r="C7904" t="s">
        <v>11669</v>
      </c>
      <c r="D7904" t="s">
        <v>11669</v>
      </c>
      <c r="E7904" t="s">
        <v>11829</v>
      </c>
    </row>
    <row r="7905" spans="1:5" x14ac:dyDescent="0.25">
      <c r="A7905">
        <v>70001464</v>
      </c>
      <c r="B7905" t="s">
        <v>11830</v>
      </c>
      <c r="C7905" t="s">
        <v>11677</v>
      </c>
      <c r="D7905" t="s">
        <v>11677</v>
      </c>
      <c r="E7905" t="s">
        <v>11830</v>
      </c>
    </row>
    <row r="7906" spans="1:5" x14ac:dyDescent="0.25">
      <c r="A7906">
        <v>70001465</v>
      </c>
      <c r="B7906" t="s">
        <v>11831</v>
      </c>
      <c r="C7906" t="s">
        <v>11676</v>
      </c>
      <c r="D7906" t="s">
        <v>11676</v>
      </c>
      <c r="E7906" t="s">
        <v>11831</v>
      </c>
    </row>
    <row r="7907" spans="1:5" x14ac:dyDescent="0.25">
      <c r="A7907">
        <v>70001466</v>
      </c>
      <c r="B7907" t="s">
        <v>11832</v>
      </c>
      <c r="C7907" t="s">
        <v>11671</v>
      </c>
      <c r="D7907" t="s">
        <v>11671</v>
      </c>
      <c r="E7907" t="s">
        <v>11832</v>
      </c>
    </row>
    <row r="7908" spans="1:5" x14ac:dyDescent="0.25">
      <c r="A7908">
        <v>70001467</v>
      </c>
      <c r="B7908" t="s">
        <v>11833</v>
      </c>
      <c r="C7908" t="s">
        <v>11656</v>
      </c>
      <c r="D7908" t="s">
        <v>11656</v>
      </c>
      <c r="E7908" t="s">
        <v>11833</v>
      </c>
    </row>
    <row r="7909" spans="1:5" x14ac:dyDescent="0.25">
      <c r="A7909">
        <v>70001468</v>
      </c>
      <c r="B7909" t="s">
        <v>11834</v>
      </c>
      <c r="C7909" t="s">
        <v>11663</v>
      </c>
      <c r="D7909" t="s">
        <v>11663</v>
      </c>
      <c r="E7909" t="s">
        <v>11834</v>
      </c>
    </row>
    <row r="7910" spans="1:5" x14ac:dyDescent="0.25">
      <c r="A7910">
        <v>70001469</v>
      </c>
      <c r="B7910" t="s">
        <v>11835</v>
      </c>
      <c r="C7910" t="s">
        <v>11658</v>
      </c>
      <c r="D7910" t="s">
        <v>11658</v>
      </c>
      <c r="E7910" t="s">
        <v>11835</v>
      </c>
    </row>
    <row r="7911" spans="1:5" x14ac:dyDescent="0.25">
      <c r="A7911">
        <v>70001470</v>
      </c>
      <c r="B7911" t="s">
        <v>11836</v>
      </c>
      <c r="C7911" t="s">
        <v>11655</v>
      </c>
      <c r="D7911" t="s">
        <v>11655</v>
      </c>
      <c r="E7911" t="s">
        <v>11836</v>
      </c>
    </row>
    <row r="7912" spans="1:5" x14ac:dyDescent="0.25">
      <c r="A7912">
        <v>70001471</v>
      </c>
      <c r="B7912" t="s">
        <v>11837</v>
      </c>
      <c r="C7912" t="s">
        <v>11682</v>
      </c>
      <c r="D7912" t="s">
        <v>11682</v>
      </c>
      <c r="E7912" t="s">
        <v>11837</v>
      </c>
    </row>
    <row r="7913" spans="1:5" x14ac:dyDescent="0.25">
      <c r="A7913">
        <v>70001472</v>
      </c>
      <c r="B7913" t="s">
        <v>11838</v>
      </c>
      <c r="C7913" t="s">
        <v>11662</v>
      </c>
      <c r="D7913" t="s">
        <v>11662</v>
      </c>
      <c r="E7913" t="s">
        <v>11838</v>
      </c>
    </row>
    <row r="7914" spans="1:5" x14ac:dyDescent="0.25">
      <c r="A7914">
        <v>70001473</v>
      </c>
      <c r="B7914" t="s">
        <v>11839</v>
      </c>
      <c r="C7914" t="s">
        <v>11661</v>
      </c>
      <c r="D7914" t="s">
        <v>11661</v>
      </c>
      <c r="E7914" t="s">
        <v>11839</v>
      </c>
    </row>
    <row r="7915" spans="1:5" x14ac:dyDescent="0.25">
      <c r="A7915">
        <v>70001474</v>
      </c>
      <c r="B7915" t="s">
        <v>11840</v>
      </c>
      <c r="C7915" t="s">
        <v>11688</v>
      </c>
      <c r="D7915" t="s">
        <v>11688</v>
      </c>
      <c r="E7915" t="s">
        <v>11840</v>
      </c>
    </row>
    <row r="7916" spans="1:5" x14ac:dyDescent="0.25">
      <c r="A7916">
        <v>70001475</v>
      </c>
      <c r="B7916" t="s">
        <v>11841</v>
      </c>
      <c r="C7916" t="s">
        <v>11686</v>
      </c>
      <c r="D7916" t="s">
        <v>11686</v>
      </c>
      <c r="E7916" t="s">
        <v>11841</v>
      </c>
    </row>
    <row r="7917" spans="1:5" x14ac:dyDescent="0.25">
      <c r="A7917">
        <v>70001476</v>
      </c>
      <c r="B7917" t="s">
        <v>11842</v>
      </c>
      <c r="C7917" t="s">
        <v>11684</v>
      </c>
      <c r="D7917" t="s">
        <v>11684</v>
      </c>
      <c r="E7917" t="s">
        <v>11842</v>
      </c>
    </row>
    <row r="7918" spans="1:5" x14ac:dyDescent="0.25">
      <c r="A7918">
        <v>70001477</v>
      </c>
      <c r="B7918" t="s">
        <v>11843</v>
      </c>
      <c r="C7918" t="s">
        <v>11665</v>
      </c>
      <c r="D7918" t="s">
        <v>11665</v>
      </c>
      <c r="E7918" t="s">
        <v>11843</v>
      </c>
    </row>
    <row r="7919" spans="1:5" x14ac:dyDescent="0.25">
      <c r="A7919">
        <v>70001478</v>
      </c>
      <c r="B7919" t="s">
        <v>11844</v>
      </c>
      <c r="C7919" t="s">
        <v>11667</v>
      </c>
      <c r="D7919" t="s">
        <v>11667</v>
      </c>
      <c r="E7919" t="s">
        <v>11844</v>
      </c>
    </row>
    <row r="7920" spans="1:5" x14ac:dyDescent="0.25">
      <c r="A7920">
        <v>70001479</v>
      </c>
      <c r="B7920" t="s">
        <v>11845</v>
      </c>
      <c r="C7920" t="s">
        <v>11668</v>
      </c>
      <c r="D7920" t="s">
        <v>11668</v>
      </c>
      <c r="E7920" t="s">
        <v>11845</v>
      </c>
    </row>
    <row r="7921" spans="1:5" x14ac:dyDescent="0.25">
      <c r="A7921">
        <v>70001480</v>
      </c>
      <c r="B7921" t="s">
        <v>11846</v>
      </c>
      <c r="C7921" t="s">
        <v>11669</v>
      </c>
      <c r="D7921" t="s">
        <v>11669</v>
      </c>
      <c r="E7921" t="s">
        <v>11846</v>
      </c>
    </row>
    <row r="7922" spans="1:5" x14ac:dyDescent="0.25">
      <c r="A7922">
        <v>70001481</v>
      </c>
      <c r="B7922" t="s">
        <v>11847</v>
      </c>
      <c r="C7922" t="s">
        <v>11677</v>
      </c>
      <c r="D7922" t="s">
        <v>11677</v>
      </c>
      <c r="E7922" t="s">
        <v>11847</v>
      </c>
    </row>
    <row r="7923" spans="1:5" x14ac:dyDescent="0.25">
      <c r="A7923">
        <v>70001482</v>
      </c>
      <c r="B7923" t="s">
        <v>11848</v>
      </c>
      <c r="C7923" t="s">
        <v>11671</v>
      </c>
      <c r="D7923" t="s">
        <v>11671</v>
      </c>
      <c r="E7923" t="s">
        <v>11848</v>
      </c>
    </row>
    <row r="7924" spans="1:5" x14ac:dyDescent="0.25">
      <c r="A7924">
        <v>70001483</v>
      </c>
      <c r="B7924" t="s">
        <v>11849</v>
      </c>
      <c r="C7924" t="s">
        <v>11850</v>
      </c>
      <c r="D7924" t="s">
        <v>11850</v>
      </c>
      <c r="E7924" t="s">
        <v>11849</v>
      </c>
    </row>
    <row r="7925" spans="1:5" x14ac:dyDescent="0.25">
      <c r="A7925">
        <v>70001484</v>
      </c>
      <c r="B7925" t="s">
        <v>11851</v>
      </c>
      <c r="C7925" t="s">
        <v>11852</v>
      </c>
      <c r="D7925" t="s">
        <v>11852</v>
      </c>
      <c r="E7925" t="s">
        <v>11851</v>
      </c>
    </row>
    <row r="7926" spans="1:5" x14ac:dyDescent="0.25">
      <c r="A7926">
        <v>70001485</v>
      </c>
      <c r="B7926" t="s">
        <v>11853</v>
      </c>
      <c r="C7926" t="s">
        <v>11854</v>
      </c>
      <c r="D7926" t="s">
        <v>11854</v>
      </c>
      <c r="E7926" t="s">
        <v>11853</v>
      </c>
    </row>
    <row r="7927" spans="1:5" x14ac:dyDescent="0.25">
      <c r="A7927">
        <v>70001486</v>
      </c>
      <c r="B7927" t="s">
        <v>11855</v>
      </c>
      <c r="C7927" t="s">
        <v>11856</v>
      </c>
      <c r="D7927" t="s">
        <v>11856</v>
      </c>
      <c r="E7927" t="s">
        <v>11855</v>
      </c>
    </row>
    <row r="7928" spans="1:5" x14ac:dyDescent="0.25">
      <c r="A7928">
        <v>70001487</v>
      </c>
      <c r="B7928" t="s">
        <v>11857</v>
      </c>
      <c r="C7928" t="s">
        <v>11858</v>
      </c>
      <c r="D7928" t="s">
        <v>11858</v>
      </c>
      <c r="E7928" t="s">
        <v>11857</v>
      </c>
    </row>
    <row r="7929" spans="1:5" x14ac:dyDescent="0.25">
      <c r="A7929">
        <v>70001488</v>
      </c>
      <c r="B7929" t="s">
        <v>11859</v>
      </c>
      <c r="C7929" t="s">
        <v>11163</v>
      </c>
      <c r="D7929" t="s">
        <v>11163</v>
      </c>
      <c r="E7929" t="s">
        <v>11859</v>
      </c>
    </row>
    <row r="7930" spans="1:5" x14ac:dyDescent="0.25">
      <c r="A7930">
        <v>70001493</v>
      </c>
      <c r="B7930" t="s">
        <v>11443</v>
      </c>
      <c r="C7930" t="s">
        <v>11444</v>
      </c>
      <c r="D7930" t="s">
        <v>11444</v>
      </c>
      <c r="E7930" t="s">
        <v>11443</v>
      </c>
    </row>
    <row r="7931" spans="1:5" x14ac:dyDescent="0.25">
      <c r="A7931">
        <v>70001494</v>
      </c>
      <c r="B7931" t="s">
        <v>10961</v>
      </c>
      <c r="C7931" t="s">
        <v>10959</v>
      </c>
      <c r="D7931" t="s">
        <v>10959</v>
      </c>
      <c r="E7931" t="s">
        <v>10961</v>
      </c>
    </row>
    <row r="7932" spans="1:5" x14ac:dyDescent="0.25">
      <c r="A7932">
        <v>70001495</v>
      </c>
      <c r="B7932" t="s">
        <v>11443</v>
      </c>
      <c r="C7932" t="s">
        <v>11444</v>
      </c>
      <c r="D7932" t="s">
        <v>11444</v>
      </c>
      <c r="E7932" t="s">
        <v>11443</v>
      </c>
    </row>
    <row r="7933" spans="1:5" x14ac:dyDescent="0.25">
      <c r="A7933">
        <v>70001496</v>
      </c>
      <c r="B7933" t="s">
        <v>11860</v>
      </c>
      <c r="C7933" t="s">
        <v>11861</v>
      </c>
      <c r="D7933" t="s">
        <v>11861</v>
      </c>
      <c r="E7933" t="s">
        <v>11860</v>
      </c>
    </row>
    <row r="7934" spans="1:5" x14ac:dyDescent="0.25">
      <c r="A7934">
        <v>70001497</v>
      </c>
      <c r="B7934" t="s">
        <v>11862</v>
      </c>
      <c r="C7934" t="s">
        <v>11863</v>
      </c>
      <c r="D7934" t="s">
        <v>11863</v>
      </c>
      <c r="E7934" t="s">
        <v>11862</v>
      </c>
    </row>
    <row r="7935" spans="1:5" x14ac:dyDescent="0.25">
      <c r="A7935">
        <v>70001498</v>
      </c>
      <c r="B7935" t="s">
        <v>11864</v>
      </c>
      <c r="C7935" t="s">
        <v>11865</v>
      </c>
      <c r="D7935" t="s">
        <v>11865</v>
      </c>
      <c r="E7935" t="s">
        <v>11864</v>
      </c>
    </row>
    <row r="7936" spans="1:5" x14ac:dyDescent="0.25">
      <c r="A7936">
        <v>70001499</v>
      </c>
      <c r="B7936" t="s">
        <v>11866</v>
      </c>
      <c r="C7936" t="s">
        <v>11721</v>
      </c>
      <c r="D7936" t="s">
        <v>11721</v>
      </c>
      <c r="E7936" t="s">
        <v>11866</v>
      </c>
    </row>
    <row r="7937" spans="1:5" x14ac:dyDescent="0.25">
      <c r="A7937">
        <v>70001500</v>
      </c>
      <c r="B7937" t="s">
        <v>11867</v>
      </c>
      <c r="C7937" t="s">
        <v>11783</v>
      </c>
      <c r="D7937" t="s">
        <v>11783</v>
      </c>
      <c r="E7937" t="s">
        <v>11867</v>
      </c>
    </row>
    <row r="7938" spans="1:5" x14ac:dyDescent="0.25">
      <c r="A7938">
        <v>70001501</v>
      </c>
      <c r="B7938" t="s">
        <v>11868</v>
      </c>
      <c r="C7938" t="s">
        <v>11869</v>
      </c>
      <c r="D7938" t="s">
        <v>11869</v>
      </c>
      <c r="E7938" t="s">
        <v>11868</v>
      </c>
    </row>
    <row r="7939" spans="1:5" x14ac:dyDescent="0.25">
      <c r="A7939">
        <v>70001502</v>
      </c>
      <c r="B7939" t="s">
        <v>11870</v>
      </c>
      <c r="C7939" t="s">
        <v>11870</v>
      </c>
      <c r="D7939" t="s">
        <v>11870</v>
      </c>
      <c r="E7939" t="s">
        <v>11870</v>
      </c>
    </row>
    <row r="7940" spans="1:5" x14ac:dyDescent="0.25">
      <c r="A7940">
        <v>70001503</v>
      </c>
      <c r="B7940" t="s">
        <v>11871</v>
      </c>
      <c r="C7940" t="s">
        <v>11872</v>
      </c>
      <c r="D7940" t="s">
        <v>11872</v>
      </c>
      <c r="E7940" t="s">
        <v>11871</v>
      </c>
    </row>
    <row r="7941" spans="1:5" x14ac:dyDescent="0.25">
      <c r="A7941">
        <v>70001504</v>
      </c>
      <c r="B7941" t="s">
        <v>11873</v>
      </c>
      <c r="C7941" t="s">
        <v>10358</v>
      </c>
      <c r="D7941" t="s">
        <v>10358</v>
      </c>
      <c r="E7941" t="s">
        <v>11873</v>
      </c>
    </row>
    <row r="7942" spans="1:5" x14ac:dyDescent="0.25">
      <c r="A7942">
        <v>70001505</v>
      </c>
      <c r="B7942" t="s">
        <v>11874</v>
      </c>
      <c r="C7942" t="s">
        <v>10358</v>
      </c>
      <c r="D7942" t="s">
        <v>10358</v>
      </c>
      <c r="E7942" t="s">
        <v>11874</v>
      </c>
    </row>
    <row r="7943" spans="1:5" x14ac:dyDescent="0.25">
      <c r="A7943">
        <v>70001506</v>
      </c>
      <c r="B7943" t="s">
        <v>11875</v>
      </c>
      <c r="C7943" t="s">
        <v>10358</v>
      </c>
      <c r="D7943" t="s">
        <v>10358</v>
      </c>
      <c r="E7943" t="s">
        <v>11875</v>
      </c>
    </row>
    <row r="7944" spans="1:5" x14ac:dyDescent="0.25">
      <c r="A7944">
        <v>70001507</v>
      </c>
      <c r="B7944" t="s">
        <v>11876</v>
      </c>
      <c r="C7944" t="s">
        <v>10358</v>
      </c>
      <c r="D7944" t="s">
        <v>10358</v>
      </c>
      <c r="E7944" t="s">
        <v>11876</v>
      </c>
    </row>
    <row r="7945" spans="1:5" x14ac:dyDescent="0.25">
      <c r="A7945">
        <v>70001508</v>
      </c>
      <c r="B7945" t="s">
        <v>11877</v>
      </c>
      <c r="C7945" t="s">
        <v>10358</v>
      </c>
      <c r="D7945" t="s">
        <v>10358</v>
      </c>
      <c r="E7945" t="s">
        <v>11877</v>
      </c>
    </row>
    <row r="7946" spans="1:5" x14ac:dyDescent="0.25">
      <c r="A7946">
        <v>70001509</v>
      </c>
      <c r="B7946" t="s">
        <v>11878</v>
      </c>
      <c r="C7946" t="s">
        <v>10358</v>
      </c>
      <c r="D7946" t="s">
        <v>10358</v>
      </c>
      <c r="E7946" t="s">
        <v>11878</v>
      </c>
    </row>
    <row r="7947" spans="1:5" x14ac:dyDescent="0.25">
      <c r="A7947">
        <v>70001510</v>
      </c>
      <c r="B7947" t="s">
        <v>10359</v>
      </c>
      <c r="C7947" t="s">
        <v>10358</v>
      </c>
      <c r="D7947" t="s">
        <v>10358</v>
      </c>
      <c r="E7947" t="s">
        <v>10359</v>
      </c>
    </row>
    <row r="7948" spans="1:5" x14ac:dyDescent="0.25">
      <c r="A7948">
        <v>70001511</v>
      </c>
      <c r="B7948" t="s">
        <v>11879</v>
      </c>
      <c r="C7948" t="s">
        <v>11880</v>
      </c>
      <c r="D7948" t="s">
        <v>11880</v>
      </c>
      <c r="E7948" t="s">
        <v>11879</v>
      </c>
    </row>
    <row r="7949" spans="1:5" x14ac:dyDescent="0.25">
      <c r="A7949">
        <v>70001512</v>
      </c>
      <c r="B7949" t="s">
        <v>11881</v>
      </c>
      <c r="C7949" t="s">
        <v>782</v>
      </c>
      <c r="D7949" t="s">
        <v>782</v>
      </c>
      <c r="E7949" t="s">
        <v>11881</v>
      </c>
    </row>
    <row r="7950" spans="1:5" x14ac:dyDescent="0.25">
      <c r="A7950">
        <v>70001513</v>
      </c>
      <c r="B7950" t="s">
        <v>11882</v>
      </c>
      <c r="C7950" t="s">
        <v>11883</v>
      </c>
      <c r="D7950" t="s">
        <v>11883</v>
      </c>
      <c r="E7950" t="s">
        <v>11882</v>
      </c>
    </row>
    <row r="7951" spans="1:5" x14ac:dyDescent="0.25">
      <c r="A7951">
        <v>70001514</v>
      </c>
      <c r="B7951" t="s">
        <v>11884</v>
      </c>
      <c r="C7951" t="s">
        <v>11885</v>
      </c>
      <c r="D7951" t="s">
        <v>11885</v>
      </c>
      <c r="E7951" t="s">
        <v>11884</v>
      </c>
    </row>
    <row r="7952" spans="1:5" x14ac:dyDescent="0.25">
      <c r="A7952">
        <v>70001515</v>
      </c>
      <c r="B7952" t="s">
        <v>11886</v>
      </c>
      <c r="C7952" t="s">
        <v>11887</v>
      </c>
      <c r="D7952" t="s">
        <v>11887</v>
      </c>
      <c r="E7952" t="s">
        <v>11886</v>
      </c>
    </row>
    <row r="7953" spans="1:5" x14ac:dyDescent="0.25">
      <c r="A7953">
        <v>70001516</v>
      </c>
      <c r="B7953" t="s">
        <v>11888</v>
      </c>
      <c r="C7953" t="s">
        <v>11889</v>
      </c>
      <c r="D7953" t="s">
        <v>11889</v>
      </c>
      <c r="E7953" t="s">
        <v>11888</v>
      </c>
    </row>
    <row r="7954" spans="1:5" x14ac:dyDescent="0.25">
      <c r="A7954">
        <v>70001517</v>
      </c>
      <c r="B7954" t="s">
        <v>11890</v>
      </c>
      <c r="C7954" t="s">
        <v>11891</v>
      </c>
      <c r="D7954" t="s">
        <v>11891</v>
      </c>
      <c r="E7954" t="s">
        <v>11890</v>
      </c>
    </row>
    <row r="7955" spans="1:5" x14ac:dyDescent="0.25">
      <c r="A7955">
        <v>70001518</v>
      </c>
      <c r="B7955" t="s">
        <v>11892</v>
      </c>
      <c r="C7955" t="s">
        <v>11893</v>
      </c>
      <c r="D7955" t="s">
        <v>11893</v>
      </c>
      <c r="E7955" t="s">
        <v>11892</v>
      </c>
    </row>
    <row r="7956" spans="1:5" x14ac:dyDescent="0.25">
      <c r="A7956">
        <v>70001519</v>
      </c>
      <c r="B7956" t="s">
        <v>11894</v>
      </c>
      <c r="C7956" t="s">
        <v>11895</v>
      </c>
      <c r="D7956" t="s">
        <v>11895</v>
      </c>
      <c r="E7956" t="s">
        <v>11894</v>
      </c>
    </row>
    <row r="7957" spans="1:5" x14ac:dyDescent="0.25">
      <c r="A7957">
        <v>70001520</v>
      </c>
      <c r="B7957" t="s">
        <v>11896</v>
      </c>
      <c r="C7957" t="s">
        <v>11897</v>
      </c>
      <c r="D7957" t="s">
        <v>11897</v>
      </c>
      <c r="E7957" t="s">
        <v>11896</v>
      </c>
    </row>
    <row r="7958" spans="1:5" x14ac:dyDescent="0.25">
      <c r="A7958">
        <v>70001521</v>
      </c>
      <c r="B7958" t="s">
        <v>11898</v>
      </c>
      <c r="C7958" t="s">
        <v>11899</v>
      </c>
      <c r="D7958" t="s">
        <v>11899</v>
      </c>
      <c r="E7958" t="s">
        <v>11898</v>
      </c>
    </row>
    <row r="7959" spans="1:5" x14ac:dyDescent="0.25">
      <c r="A7959">
        <v>70001522</v>
      </c>
      <c r="B7959" t="s">
        <v>11900</v>
      </c>
      <c r="C7959" t="s">
        <v>11901</v>
      </c>
      <c r="D7959" t="s">
        <v>11901</v>
      </c>
      <c r="E7959" t="s">
        <v>11900</v>
      </c>
    </row>
    <row r="7960" spans="1:5" x14ac:dyDescent="0.25">
      <c r="A7960">
        <v>70001523</v>
      </c>
      <c r="B7960" t="s">
        <v>11902</v>
      </c>
      <c r="C7960" t="s">
        <v>11903</v>
      </c>
      <c r="D7960" t="s">
        <v>11903</v>
      </c>
      <c r="E7960" t="s">
        <v>11902</v>
      </c>
    </row>
    <row r="7961" spans="1:5" x14ac:dyDescent="0.25">
      <c r="A7961">
        <v>70001524</v>
      </c>
      <c r="B7961" t="s">
        <v>11904</v>
      </c>
      <c r="C7961" t="s">
        <v>11905</v>
      </c>
      <c r="D7961" t="s">
        <v>11905</v>
      </c>
      <c r="E7961" t="s">
        <v>11904</v>
      </c>
    </row>
    <row r="7962" spans="1:5" x14ac:dyDescent="0.25">
      <c r="A7962">
        <v>70001525</v>
      </c>
      <c r="B7962" t="s">
        <v>11906</v>
      </c>
      <c r="C7962" t="s">
        <v>11907</v>
      </c>
      <c r="D7962" t="s">
        <v>11907</v>
      </c>
      <c r="E7962" t="s">
        <v>11906</v>
      </c>
    </row>
    <row r="7963" spans="1:5" x14ac:dyDescent="0.25">
      <c r="A7963">
        <v>70001526</v>
      </c>
      <c r="B7963" t="s">
        <v>11908</v>
      </c>
      <c r="C7963" t="s">
        <v>11909</v>
      </c>
      <c r="D7963" t="s">
        <v>11909</v>
      </c>
      <c r="E7963" t="s">
        <v>11908</v>
      </c>
    </row>
    <row r="7964" spans="1:5" x14ac:dyDescent="0.25">
      <c r="A7964">
        <v>70001527</v>
      </c>
      <c r="B7964" t="s">
        <v>11910</v>
      </c>
      <c r="C7964" t="s">
        <v>11911</v>
      </c>
      <c r="D7964" t="s">
        <v>11911</v>
      </c>
      <c r="E7964" t="s">
        <v>11910</v>
      </c>
    </row>
    <row r="7965" spans="1:5" x14ac:dyDescent="0.25">
      <c r="A7965">
        <v>70001528</v>
      </c>
      <c r="B7965" t="s">
        <v>11912</v>
      </c>
      <c r="C7965" t="s">
        <v>11913</v>
      </c>
      <c r="D7965" t="s">
        <v>11913</v>
      </c>
      <c r="E7965" t="s">
        <v>11912</v>
      </c>
    </row>
    <row r="7966" spans="1:5" x14ac:dyDescent="0.25">
      <c r="A7966">
        <v>70001529</v>
      </c>
      <c r="B7966" t="s">
        <v>11619</v>
      </c>
      <c r="C7966" t="s">
        <v>11620</v>
      </c>
      <c r="D7966" t="s">
        <v>11620</v>
      </c>
      <c r="E7966" t="s">
        <v>11619</v>
      </c>
    </row>
    <row r="7967" spans="1:5" x14ac:dyDescent="0.25">
      <c r="A7967">
        <v>70001530</v>
      </c>
      <c r="B7967" t="s">
        <v>11914</v>
      </c>
      <c r="C7967" t="s">
        <v>11915</v>
      </c>
      <c r="D7967" t="s">
        <v>11915</v>
      </c>
      <c r="E7967" t="s">
        <v>11914</v>
      </c>
    </row>
    <row r="7968" spans="1:5" x14ac:dyDescent="0.25">
      <c r="A7968">
        <v>70001531</v>
      </c>
      <c r="B7968" t="s">
        <v>11916</v>
      </c>
      <c r="C7968" t="s">
        <v>11917</v>
      </c>
      <c r="D7968" t="s">
        <v>11917</v>
      </c>
      <c r="E7968" t="s">
        <v>11916</v>
      </c>
    </row>
    <row r="7969" spans="1:5" x14ac:dyDescent="0.25">
      <c r="A7969">
        <v>70001532</v>
      </c>
      <c r="B7969" t="s">
        <v>11918</v>
      </c>
      <c r="C7969" t="s">
        <v>11883</v>
      </c>
      <c r="D7969" t="s">
        <v>11883</v>
      </c>
      <c r="E7969" t="s">
        <v>11918</v>
      </c>
    </row>
    <row r="7970" spans="1:5" x14ac:dyDescent="0.25">
      <c r="A7970">
        <v>70001533</v>
      </c>
      <c r="B7970" t="s">
        <v>11919</v>
      </c>
      <c r="C7970" t="s">
        <v>11920</v>
      </c>
      <c r="D7970" t="s">
        <v>11920</v>
      </c>
      <c r="E7970" t="s">
        <v>11919</v>
      </c>
    </row>
    <row r="7971" spans="1:5" x14ac:dyDescent="0.25">
      <c r="A7971">
        <v>70001534</v>
      </c>
      <c r="B7971" t="s">
        <v>11921</v>
      </c>
      <c r="C7971" t="s">
        <v>11922</v>
      </c>
      <c r="D7971" t="s">
        <v>11922</v>
      </c>
      <c r="E7971" t="s">
        <v>11921</v>
      </c>
    </row>
    <row r="7972" spans="1:5" x14ac:dyDescent="0.25">
      <c r="A7972">
        <v>70001535</v>
      </c>
      <c r="B7972" t="s">
        <v>11923</v>
      </c>
      <c r="C7972" t="s">
        <v>11924</v>
      </c>
      <c r="D7972" t="s">
        <v>11924</v>
      </c>
      <c r="E7972" t="s">
        <v>11923</v>
      </c>
    </row>
    <row r="7973" spans="1:5" x14ac:dyDescent="0.25">
      <c r="A7973">
        <v>70001536</v>
      </c>
      <c r="B7973" t="s">
        <v>11925</v>
      </c>
      <c r="C7973" t="s">
        <v>11926</v>
      </c>
      <c r="D7973" t="s">
        <v>11926</v>
      </c>
      <c r="E7973" t="s">
        <v>11925</v>
      </c>
    </row>
    <row r="7974" spans="1:5" x14ac:dyDescent="0.25">
      <c r="A7974">
        <v>70001537</v>
      </c>
      <c r="B7974" t="s">
        <v>11927</v>
      </c>
      <c r="C7974" t="s">
        <v>11928</v>
      </c>
      <c r="D7974" t="s">
        <v>11928</v>
      </c>
      <c r="E7974" t="s">
        <v>11927</v>
      </c>
    </row>
    <row r="7975" spans="1:5" x14ac:dyDescent="0.25">
      <c r="A7975">
        <v>70001538</v>
      </c>
      <c r="B7975" t="s">
        <v>11929</v>
      </c>
      <c r="C7975" t="s">
        <v>11930</v>
      </c>
      <c r="D7975" t="s">
        <v>11930</v>
      </c>
      <c r="E7975" t="s">
        <v>11929</v>
      </c>
    </row>
    <row r="7976" spans="1:5" x14ac:dyDescent="0.25">
      <c r="A7976">
        <v>70001539</v>
      </c>
      <c r="B7976" t="s">
        <v>11931</v>
      </c>
      <c r="C7976" t="s">
        <v>11932</v>
      </c>
      <c r="D7976" t="s">
        <v>11932</v>
      </c>
      <c r="E7976" t="s">
        <v>11931</v>
      </c>
    </row>
    <row r="7977" spans="1:5" x14ac:dyDescent="0.25">
      <c r="A7977">
        <v>70001540</v>
      </c>
      <c r="B7977" t="s">
        <v>11933</v>
      </c>
      <c r="C7977" t="s">
        <v>11934</v>
      </c>
      <c r="D7977" t="s">
        <v>11934</v>
      </c>
      <c r="E7977" t="s">
        <v>11933</v>
      </c>
    </row>
    <row r="7978" spans="1:5" x14ac:dyDescent="0.25">
      <c r="A7978">
        <v>70001541</v>
      </c>
      <c r="B7978" t="s">
        <v>11935</v>
      </c>
      <c r="C7978" t="s">
        <v>11936</v>
      </c>
      <c r="D7978" t="s">
        <v>11936</v>
      </c>
      <c r="E7978" t="s">
        <v>11935</v>
      </c>
    </row>
    <row r="7979" spans="1:5" x14ac:dyDescent="0.25">
      <c r="A7979">
        <v>70001542</v>
      </c>
      <c r="B7979" t="s">
        <v>11937</v>
      </c>
      <c r="C7979" t="s">
        <v>11938</v>
      </c>
      <c r="D7979" t="s">
        <v>11938</v>
      </c>
      <c r="E7979" t="s">
        <v>11937</v>
      </c>
    </row>
    <row r="7980" spans="1:5" x14ac:dyDescent="0.25">
      <c r="A7980">
        <v>70001543</v>
      </c>
      <c r="B7980" t="s">
        <v>11939</v>
      </c>
      <c r="C7980" t="s">
        <v>11940</v>
      </c>
      <c r="D7980" t="s">
        <v>11940</v>
      </c>
      <c r="E7980" t="s">
        <v>11939</v>
      </c>
    </row>
    <row r="7981" spans="1:5" x14ac:dyDescent="0.25">
      <c r="A7981">
        <v>70001544</v>
      </c>
      <c r="B7981" t="s">
        <v>11941</v>
      </c>
      <c r="C7981" t="s">
        <v>11942</v>
      </c>
      <c r="D7981" t="s">
        <v>11942</v>
      </c>
      <c r="E7981" t="s">
        <v>11941</v>
      </c>
    </row>
    <row r="7982" spans="1:5" x14ac:dyDescent="0.25">
      <c r="A7982">
        <v>70001545</v>
      </c>
      <c r="B7982" t="s">
        <v>11943</v>
      </c>
      <c r="C7982" t="s">
        <v>11944</v>
      </c>
      <c r="D7982" t="s">
        <v>11944</v>
      </c>
      <c r="E7982" t="s">
        <v>11943</v>
      </c>
    </row>
    <row r="7983" spans="1:5" x14ac:dyDescent="0.25">
      <c r="A7983">
        <v>70001546</v>
      </c>
      <c r="B7983" t="s">
        <v>11945</v>
      </c>
      <c r="C7983" t="s">
        <v>11946</v>
      </c>
      <c r="D7983" t="s">
        <v>11946</v>
      </c>
      <c r="E7983" t="s">
        <v>11945</v>
      </c>
    </row>
    <row r="7984" spans="1:5" x14ac:dyDescent="0.25">
      <c r="A7984">
        <v>70001547</v>
      </c>
      <c r="B7984" t="s">
        <v>11947</v>
      </c>
      <c r="C7984" t="s">
        <v>11887</v>
      </c>
      <c r="D7984" t="s">
        <v>11887</v>
      </c>
      <c r="E7984" t="s">
        <v>11947</v>
      </c>
    </row>
    <row r="7985" spans="1:5" x14ac:dyDescent="0.25">
      <c r="A7985">
        <v>70001548</v>
      </c>
      <c r="B7985" t="s">
        <v>11948</v>
      </c>
      <c r="C7985" t="s">
        <v>11949</v>
      </c>
      <c r="D7985" t="s">
        <v>11949</v>
      </c>
      <c r="E7985" t="s">
        <v>11948</v>
      </c>
    </row>
    <row r="7986" spans="1:5" x14ac:dyDescent="0.25">
      <c r="A7986">
        <v>70001549</v>
      </c>
      <c r="B7986" t="s">
        <v>11950</v>
      </c>
      <c r="C7986" t="s">
        <v>11951</v>
      </c>
      <c r="D7986" t="s">
        <v>11951</v>
      </c>
      <c r="E7986" t="s">
        <v>11950</v>
      </c>
    </row>
    <row r="7987" spans="1:5" x14ac:dyDescent="0.25">
      <c r="A7987">
        <v>70001550</v>
      </c>
      <c r="B7987" t="s">
        <v>11952</v>
      </c>
      <c r="C7987" t="s">
        <v>11953</v>
      </c>
      <c r="D7987" t="s">
        <v>11953</v>
      </c>
      <c r="E7987" t="s">
        <v>11952</v>
      </c>
    </row>
    <row r="7988" spans="1:5" x14ac:dyDescent="0.25">
      <c r="A7988">
        <v>70001551</v>
      </c>
      <c r="B7988" t="s">
        <v>11954</v>
      </c>
      <c r="C7988" t="s">
        <v>11955</v>
      </c>
      <c r="D7988" t="s">
        <v>11955</v>
      </c>
      <c r="E7988" t="s">
        <v>11954</v>
      </c>
    </row>
    <row r="7989" spans="1:5" x14ac:dyDescent="0.25">
      <c r="A7989">
        <v>70001552</v>
      </c>
      <c r="B7989" t="s">
        <v>11956</v>
      </c>
      <c r="C7989" t="s">
        <v>11957</v>
      </c>
      <c r="D7989" t="s">
        <v>11957</v>
      </c>
      <c r="E7989" t="s">
        <v>11956</v>
      </c>
    </row>
    <row r="7990" spans="1:5" x14ac:dyDescent="0.25">
      <c r="A7990">
        <v>70001553</v>
      </c>
      <c r="B7990" t="s">
        <v>11958</v>
      </c>
      <c r="C7990" t="s">
        <v>11959</v>
      </c>
      <c r="D7990" t="s">
        <v>11959</v>
      </c>
      <c r="E7990" t="s">
        <v>11958</v>
      </c>
    </row>
    <row r="7991" spans="1:5" x14ac:dyDescent="0.25">
      <c r="A7991">
        <v>70001554</v>
      </c>
      <c r="B7991" t="s">
        <v>11960</v>
      </c>
      <c r="C7991" t="s">
        <v>11961</v>
      </c>
      <c r="D7991" t="s">
        <v>11961</v>
      </c>
      <c r="E7991" t="s">
        <v>11960</v>
      </c>
    </row>
    <row r="7992" spans="1:5" x14ac:dyDescent="0.25">
      <c r="A7992">
        <v>70001555</v>
      </c>
      <c r="B7992" t="s">
        <v>11962</v>
      </c>
      <c r="C7992" t="s">
        <v>11963</v>
      </c>
      <c r="D7992" t="s">
        <v>11963</v>
      </c>
      <c r="E7992" t="s">
        <v>11962</v>
      </c>
    </row>
    <row r="7993" spans="1:5" x14ac:dyDescent="0.25">
      <c r="A7993">
        <v>70001556</v>
      </c>
      <c r="B7993" t="s">
        <v>11964</v>
      </c>
      <c r="C7993" t="s">
        <v>11965</v>
      </c>
      <c r="D7993" t="s">
        <v>11965</v>
      </c>
      <c r="E7993" t="s">
        <v>11964</v>
      </c>
    </row>
    <row r="7994" spans="1:5" x14ac:dyDescent="0.25">
      <c r="A7994">
        <v>70001557</v>
      </c>
      <c r="B7994" t="s">
        <v>11966</v>
      </c>
      <c r="C7994" t="s">
        <v>11967</v>
      </c>
      <c r="D7994" t="s">
        <v>11967</v>
      </c>
      <c r="E7994" t="s">
        <v>11966</v>
      </c>
    </row>
    <row r="7995" spans="1:5" x14ac:dyDescent="0.25">
      <c r="A7995">
        <v>70001558</v>
      </c>
      <c r="B7995" t="s">
        <v>11968</v>
      </c>
      <c r="C7995" t="s">
        <v>11969</v>
      </c>
      <c r="D7995" t="s">
        <v>11969</v>
      </c>
      <c r="E7995" t="s">
        <v>11968</v>
      </c>
    </row>
    <row r="7996" spans="1:5" x14ac:dyDescent="0.25">
      <c r="A7996">
        <v>70001559</v>
      </c>
      <c r="B7996" t="s">
        <v>11970</v>
      </c>
      <c r="C7996" t="s">
        <v>11971</v>
      </c>
      <c r="D7996" t="s">
        <v>11971</v>
      </c>
      <c r="E7996" t="s">
        <v>11970</v>
      </c>
    </row>
    <row r="7997" spans="1:5" x14ac:dyDescent="0.25">
      <c r="A7997">
        <v>70001560</v>
      </c>
      <c r="B7997" t="s">
        <v>11972</v>
      </c>
      <c r="C7997" t="s">
        <v>11973</v>
      </c>
      <c r="D7997" t="s">
        <v>11973</v>
      </c>
      <c r="E7997" t="s">
        <v>11972</v>
      </c>
    </row>
    <row r="7998" spans="1:5" x14ac:dyDescent="0.25">
      <c r="A7998">
        <v>70001561</v>
      </c>
      <c r="B7998" t="s">
        <v>11974</v>
      </c>
      <c r="C7998" t="s">
        <v>11975</v>
      </c>
      <c r="D7998" t="s">
        <v>11975</v>
      </c>
      <c r="E7998" t="s">
        <v>11974</v>
      </c>
    </row>
    <row r="7999" spans="1:5" x14ac:dyDescent="0.25">
      <c r="A7999">
        <v>70001562</v>
      </c>
      <c r="B7999" t="s">
        <v>11976</v>
      </c>
      <c r="C7999" t="s">
        <v>11977</v>
      </c>
      <c r="D7999" t="s">
        <v>11977</v>
      </c>
      <c r="E7999" t="s">
        <v>11976</v>
      </c>
    </row>
    <row r="8000" spans="1:5" x14ac:dyDescent="0.25">
      <c r="A8000">
        <v>70001563</v>
      </c>
      <c r="B8000" t="s">
        <v>11978</v>
      </c>
      <c r="C8000" t="s">
        <v>11887</v>
      </c>
      <c r="D8000" t="s">
        <v>11887</v>
      </c>
      <c r="E8000" t="s">
        <v>11978</v>
      </c>
    </row>
    <row r="8001" spans="1:5" x14ac:dyDescent="0.25">
      <c r="A8001">
        <v>70001564</v>
      </c>
      <c r="B8001" t="s">
        <v>11979</v>
      </c>
      <c r="C8001" t="s">
        <v>11980</v>
      </c>
      <c r="D8001" t="s">
        <v>11980</v>
      </c>
      <c r="E8001" t="s">
        <v>11979</v>
      </c>
    </row>
    <row r="8002" spans="1:5" x14ac:dyDescent="0.25">
      <c r="A8002">
        <v>70001565</v>
      </c>
      <c r="B8002" t="s">
        <v>11981</v>
      </c>
      <c r="C8002" t="s">
        <v>11982</v>
      </c>
      <c r="D8002" t="s">
        <v>11982</v>
      </c>
      <c r="E8002" t="s">
        <v>11981</v>
      </c>
    </row>
    <row r="8003" spans="1:5" x14ac:dyDescent="0.25">
      <c r="A8003">
        <v>70001566</v>
      </c>
      <c r="B8003" t="s">
        <v>11983</v>
      </c>
      <c r="C8003" t="s">
        <v>11984</v>
      </c>
      <c r="D8003" t="s">
        <v>11984</v>
      </c>
      <c r="E8003" t="s">
        <v>11983</v>
      </c>
    </row>
    <row r="8004" spans="1:5" x14ac:dyDescent="0.25">
      <c r="A8004">
        <v>70001567</v>
      </c>
      <c r="B8004" t="s">
        <v>11985</v>
      </c>
      <c r="C8004" t="s">
        <v>11986</v>
      </c>
      <c r="D8004" t="s">
        <v>11986</v>
      </c>
      <c r="E8004" t="s">
        <v>11985</v>
      </c>
    </row>
    <row r="8005" spans="1:5" x14ac:dyDescent="0.25">
      <c r="A8005">
        <v>70001568</v>
      </c>
      <c r="B8005" t="s">
        <v>11987</v>
      </c>
      <c r="C8005" t="s">
        <v>11988</v>
      </c>
      <c r="D8005" t="s">
        <v>11988</v>
      </c>
      <c r="E8005" t="s">
        <v>11987</v>
      </c>
    </row>
    <row r="8006" spans="1:5" x14ac:dyDescent="0.25">
      <c r="A8006">
        <v>70001569</v>
      </c>
      <c r="B8006" t="s">
        <v>11989</v>
      </c>
      <c r="C8006" t="s">
        <v>11883</v>
      </c>
      <c r="D8006" t="s">
        <v>11883</v>
      </c>
      <c r="E8006" t="s">
        <v>11989</v>
      </c>
    </row>
    <row r="8007" spans="1:5" x14ac:dyDescent="0.25">
      <c r="A8007">
        <v>70001570</v>
      </c>
      <c r="B8007" t="s">
        <v>11990</v>
      </c>
      <c r="C8007" t="s">
        <v>11991</v>
      </c>
      <c r="D8007" t="s">
        <v>11991</v>
      </c>
      <c r="E8007" t="s">
        <v>11990</v>
      </c>
    </row>
    <row r="8008" spans="1:5" x14ac:dyDescent="0.25">
      <c r="A8008">
        <v>70001571</v>
      </c>
      <c r="B8008" t="s">
        <v>11992</v>
      </c>
      <c r="C8008" t="s">
        <v>11993</v>
      </c>
      <c r="D8008" t="s">
        <v>11993</v>
      </c>
      <c r="E8008" t="s">
        <v>11992</v>
      </c>
    </row>
    <row r="8009" spans="1:5" x14ac:dyDescent="0.25">
      <c r="A8009">
        <v>70001572</v>
      </c>
      <c r="B8009" t="s">
        <v>11994</v>
      </c>
      <c r="C8009" t="s">
        <v>11995</v>
      </c>
      <c r="D8009" t="s">
        <v>11995</v>
      </c>
      <c r="E8009" t="s">
        <v>11994</v>
      </c>
    </row>
    <row r="8010" spans="1:5" x14ac:dyDescent="0.25">
      <c r="A8010">
        <v>70001573</v>
      </c>
      <c r="B8010" t="s">
        <v>11996</v>
      </c>
      <c r="C8010" t="s">
        <v>11997</v>
      </c>
      <c r="D8010" t="s">
        <v>11997</v>
      </c>
      <c r="E8010" t="s">
        <v>11996</v>
      </c>
    </row>
    <row r="8011" spans="1:5" x14ac:dyDescent="0.25">
      <c r="A8011">
        <v>70001574</v>
      </c>
      <c r="B8011" t="s">
        <v>11998</v>
      </c>
      <c r="C8011" t="s">
        <v>11999</v>
      </c>
      <c r="D8011" t="s">
        <v>11999</v>
      </c>
      <c r="E8011" t="s">
        <v>11998</v>
      </c>
    </row>
    <row r="8012" spans="1:5" x14ac:dyDescent="0.25">
      <c r="A8012">
        <v>70001575</v>
      </c>
      <c r="B8012" t="s">
        <v>12000</v>
      </c>
      <c r="C8012" t="s">
        <v>12001</v>
      </c>
      <c r="D8012" t="s">
        <v>12001</v>
      </c>
      <c r="E8012" t="s">
        <v>12000</v>
      </c>
    </row>
    <row r="8013" spans="1:5" x14ac:dyDescent="0.25">
      <c r="A8013">
        <v>70001576</v>
      </c>
      <c r="B8013" t="s">
        <v>12002</v>
      </c>
      <c r="C8013" t="s">
        <v>12003</v>
      </c>
      <c r="D8013" t="s">
        <v>12003</v>
      </c>
      <c r="E8013" t="s">
        <v>12002</v>
      </c>
    </row>
    <row r="8014" spans="1:5" x14ac:dyDescent="0.25">
      <c r="A8014">
        <v>70001577</v>
      </c>
      <c r="B8014" t="s">
        <v>12004</v>
      </c>
      <c r="C8014" t="s">
        <v>12005</v>
      </c>
      <c r="D8014" t="s">
        <v>12005</v>
      </c>
      <c r="E8014" t="s">
        <v>12004</v>
      </c>
    </row>
    <row r="8015" spans="1:5" x14ac:dyDescent="0.25">
      <c r="A8015">
        <v>70001578</v>
      </c>
      <c r="B8015" t="s">
        <v>12006</v>
      </c>
      <c r="C8015" t="s">
        <v>12007</v>
      </c>
      <c r="D8015" t="s">
        <v>12007</v>
      </c>
      <c r="E8015" t="s">
        <v>12006</v>
      </c>
    </row>
    <row r="8016" spans="1:5" x14ac:dyDescent="0.25">
      <c r="A8016">
        <v>70001579</v>
      </c>
      <c r="B8016" t="s">
        <v>12008</v>
      </c>
      <c r="C8016" t="s">
        <v>12009</v>
      </c>
      <c r="D8016" t="s">
        <v>12009</v>
      </c>
      <c r="E8016" t="s">
        <v>12008</v>
      </c>
    </row>
    <row r="8017" spans="1:5" x14ac:dyDescent="0.25">
      <c r="A8017">
        <v>70001580</v>
      </c>
      <c r="B8017" t="s">
        <v>12010</v>
      </c>
      <c r="C8017" t="s">
        <v>12011</v>
      </c>
      <c r="D8017" t="s">
        <v>12011</v>
      </c>
      <c r="E8017" t="s">
        <v>12010</v>
      </c>
    </row>
    <row r="8018" spans="1:5" x14ac:dyDescent="0.25">
      <c r="A8018">
        <v>70001581</v>
      </c>
      <c r="B8018" t="s">
        <v>12012</v>
      </c>
      <c r="C8018" t="s">
        <v>12013</v>
      </c>
      <c r="D8018" t="s">
        <v>12013</v>
      </c>
      <c r="E8018" t="s">
        <v>12012</v>
      </c>
    </row>
    <row r="8019" spans="1:5" x14ac:dyDescent="0.25">
      <c r="A8019">
        <v>70001582</v>
      </c>
      <c r="B8019" t="s">
        <v>12014</v>
      </c>
      <c r="C8019" t="s">
        <v>12015</v>
      </c>
      <c r="D8019" t="s">
        <v>12015</v>
      </c>
      <c r="E8019" t="s">
        <v>12014</v>
      </c>
    </row>
    <row r="8020" spans="1:5" x14ac:dyDescent="0.25">
      <c r="A8020">
        <v>70001583</v>
      </c>
      <c r="B8020" t="s">
        <v>12016</v>
      </c>
      <c r="C8020" t="s">
        <v>11883</v>
      </c>
      <c r="D8020" t="s">
        <v>11883</v>
      </c>
      <c r="E8020" t="s">
        <v>12016</v>
      </c>
    </row>
    <row r="8021" spans="1:5" x14ac:dyDescent="0.25">
      <c r="A8021">
        <v>70001584</v>
      </c>
      <c r="B8021" t="s">
        <v>12017</v>
      </c>
      <c r="C8021" t="s">
        <v>12018</v>
      </c>
      <c r="D8021" t="s">
        <v>12018</v>
      </c>
      <c r="E8021" t="s">
        <v>12017</v>
      </c>
    </row>
    <row r="8022" spans="1:5" x14ac:dyDescent="0.25">
      <c r="A8022">
        <v>70001585</v>
      </c>
      <c r="B8022" t="s">
        <v>12019</v>
      </c>
      <c r="C8022" t="s">
        <v>12020</v>
      </c>
      <c r="D8022" t="s">
        <v>12020</v>
      </c>
      <c r="E8022" t="s">
        <v>12019</v>
      </c>
    </row>
    <row r="8023" spans="1:5" x14ac:dyDescent="0.25">
      <c r="A8023">
        <v>70001586</v>
      </c>
      <c r="B8023" t="s">
        <v>12021</v>
      </c>
      <c r="C8023" t="s">
        <v>12022</v>
      </c>
      <c r="D8023" t="s">
        <v>12022</v>
      </c>
      <c r="E8023" t="s">
        <v>12021</v>
      </c>
    </row>
    <row r="8024" spans="1:5" x14ac:dyDescent="0.25">
      <c r="A8024">
        <v>70001587</v>
      </c>
      <c r="B8024" t="s">
        <v>12023</v>
      </c>
      <c r="C8024" t="s">
        <v>12024</v>
      </c>
      <c r="D8024" t="s">
        <v>12024</v>
      </c>
      <c r="E8024" t="s">
        <v>12023</v>
      </c>
    </row>
    <row r="8025" spans="1:5" x14ac:dyDescent="0.25">
      <c r="A8025">
        <v>70001588</v>
      </c>
      <c r="B8025" t="s">
        <v>12025</v>
      </c>
      <c r="C8025" t="s">
        <v>12026</v>
      </c>
      <c r="D8025" t="s">
        <v>12026</v>
      </c>
      <c r="E8025" t="s">
        <v>12025</v>
      </c>
    </row>
    <row r="8026" spans="1:5" x14ac:dyDescent="0.25">
      <c r="A8026">
        <v>70001589</v>
      </c>
      <c r="B8026" t="s">
        <v>12027</v>
      </c>
      <c r="C8026" t="s">
        <v>12028</v>
      </c>
      <c r="D8026" t="s">
        <v>12028</v>
      </c>
      <c r="E8026" t="s">
        <v>12027</v>
      </c>
    </row>
    <row r="8027" spans="1:5" x14ac:dyDescent="0.25">
      <c r="A8027">
        <v>70001590</v>
      </c>
      <c r="B8027" t="s">
        <v>12029</v>
      </c>
      <c r="C8027" t="s">
        <v>12030</v>
      </c>
      <c r="D8027" t="s">
        <v>12030</v>
      </c>
      <c r="E8027" t="s">
        <v>12029</v>
      </c>
    </row>
    <row r="8028" spans="1:5" x14ac:dyDescent="0.25">
      <c r="A8028">
        <v>70001591</v>
      </c>
      <c r="B8028" t="s">
        <v>12031</v>
      </c>
      <c r="C8028" t="s">
        <v>12032</v>
      </c>
      <c r="D8028" t="s">
        <v>12032</v>
      </c>
      <c r="E8028" t="s">
        <v>12031</v>
      </c>
    </row>
    <row r="8029" spans="1:5" x14ac:dyDescent="0.25">
      <c r="A8029">
        <v>70001592</v>
      </c>
      <c r="B8029" t="s">
        <v>12033</v>
      </c>
      <c r="C8029" t="s">
        <v>12034</v>
      </c>
      <c r="D8029" t="s">
        <v>12034</v>
      </c>
      <c r="E8029" t="s">
        <v>12033</v>
      </c>
    </row>
    <row r="8030" spans="1:5" x14ac:dyDescent="0.25">
      <c r="A8030">
        <v>70001593</v>
      </c>
      <c r="B8030" t="s">
        <v>12035</v>
      </c>
      <c r="C8030" t="s">
        <v>12036</v>
      </c>
      <c r="D8030" t="s">
        <v>12036</v>
      </c>
      <c r="E8030" t="s">
        <v>12035</v>
      </c>
    </row>
    <row r="8031" spans="1:5" x14ac:dyDescent="0.25">
      <c r="A8031">
        <v>70001594</v>
      </c>
      <c r="B8031" t="s">
        <v>12037</v>
      </c>
      <c r="C8031" t="s">
        <v>12038</v>
      </c>
      <c r="D8031" t="s">
        <v>12038</v>
      </c>
      <c r="E8031" t="s">
        <v>12037</v>
      </c>
    </row>
    <row r="8032" spans="1:5" x14ac:dyDescent="0.25">
      <c r="A8032">
        <v>70001595</v>
      </c>
      <c r="B8032" t="s">
        <v>12039</v>
      </c>
      <c r="C8032" t="s">
        <v>11883</v>
      </c>
      <c r="D8032" t="s">
        <v>11883</v>
      </c>
      <c r="E8032" t="s">
        <v>12039</v>
      </c>
    </row>
    <row r="8033" spans="1:5" x14ac:dyDescent="0.25">
      <c r="A8033">
        <v>70001596</v>
      </c>
      <c r="B8033" t="s">
        <v>12040</v>
      </c>
      <c r="C8033" t="s">
        <v>12041</v>
      </c>
      <c r="D8033" t="s">
        <v>12041</v>
      </c>
      <c r="E8033" t="s">
        <v>12040</v>
      </c>
    </row>
    <row r="8034" spans="1:5" x14ac:dyDescent="0.25">
      <c r="A8034">
        <v>70001597</v>
      </c>
      <c r="B8034" t="s">
        <v>12042</v>
      </c>
      <c r="C8034" t="s">
        <v>12043</v>
      </c>
      <c r="D8034" t="s">
        <v>12043</v>
      </c>
      <c r="E8034" t="s">
        <v>12042</v>
      </c>
    </row>
    <row r="8035" spans="1:5" x14ac:dyDescent="0.25">
      <c r="A8035">
        <v>70001598</v>
      </c>
      <c r="B8035" t="s">
        <v>12044</v>
      </c>
      <c r="C8035" t="s">
        <v>12045</v>
      </c>
      <c r="D8035" t="s">
        <v>12045</v>
      </c>
      <c r="E8035" t="s">
        <v>12044</v>
      </c>
    </row>
    <row r="8036" spans="1:5" x14ac:dyDescent="0.25">
      <c r="A8036">
        <v>70001599</v>
      </c>
      <c r="B8036" t="s">
        <v>12046</v>
      </c>
      <c r="C8036" t="s">
        <v>12047</v>
      </c>
      <c r="D8036" t="s">
        <v>12047</v>
      </c>
      <c r="E8036" t="s">
        <v>12046</v>
      </c>
    </row>
    <row r="8037" spans="1:5" x14ac:dyDescent="0.25">
      <c r="A8037">
        <v>70001600</v>
      </c>
      <c r="B8037" t="s">
        <v>12048</v>
      </c>
      <c r="C8037" t="s">
        <v>12049</v>
      </c>
      <c r="D8037" t="s">
        <v>12049</v>
      </c>
      <c r="E8037" t="s">
        <v>12048</v>
      </c>
    </row>
    <row r="8038" spans="1:5" x14ac:dyDescent="0.25">
      <c r="A8038">
        <v>70001601</v>
      </c>
      <c r="B8038" t="s">
        <v>12050</v>
      </c>
      <c r="C8038" t="s">
        <v>12051</v>
      </c>
      <c r="D8038" t="s">
        <v>12051</v>
      </c>
      <c r="E8038" t="s">
        <v>12050</v>
      </c>
    </row>
    <row r="8039" spans="1:5" x14ac:dyDescent="0.25">
      <c r="A8039">
        <v>70001602</v>
      </c>
      <c r="B8039" t="s">
        <v>12052</v>
      </c>
      <c r="C8039" t="s">
        <v>12053</v>
      </c>
      <c r="D8039" t="s">
        <v>12053</v>
      </c>
      <c r="E8039" t="s">
        <v>12052</v>
      </c>
    </row>
    <row r="8040" spans="1:5" x14ac:dyDescent="0.25">
      <c r="A8040">
        <v>70001603</v>
      </c>
      <c r="B8040" t="s">
        <v>12054</v>
      </c>
      <c r="C8040" t="s">
        <v>12055</v>
      </c>
      <c r="D8040" t="s">
        <v>12055</v>
      </c>
      <c r="E8040" t="s">
        <v>12054</v>
      </c>
    </row>
    <row r="8041" spans="1:5" x14ac:dyDescent="0.25">
      <c r="A8041">
        <v>70001604</v>
      </c>
      <c r="B8041" t="s">
        <v>12056</v>
      </c>
      <c r="C8041" t="s">
        <v>12057</v>
      </c>
      <c r="D8041" t="s">
        <v>12057</v>
      </c>
      <c r="E8041" t="s">
        <v>12056</v>
      </c>
    </row>
    <row r="8042" spans="1:5" x14ac:dyDescent="0.25">
      <c r="A8042">
        <v>70001605</v>
      </c>
      <c r="B8042" t="s">
        <v>12058</v>
      </c>
      <c r="C8042" t="s">
        <v>12059</v>
      </c>
      <c r="D8042" t="s">
        <v>12059</v>
      </c>
      <c r="E8042" t="s">
        <v>12058</v>
      </c>
    </row>
    <row r="8043" spans="1:5" x14ac:dyDescent="0.25">
      <c r="A8043">
        <v>70001606</v>
      </c>
      <c r="B8043" t="s">
        <v>12060</v>
      </c>
      <c r="C8043" t="s">
        <v>12061</v>
      </c>
      <c r="D8043" t="s">
        <v>12061</v>
      </c>
      <c r="E8043" t="s">
        <v>12060</v>
      </c>
    </row>
    <row r="8044" spans="1:5" x14ac:dyDescent="0.25">
      <c r="A8044">
        <v>70001607</v>
      </c>
      <c r="B8044" t="s">
        <v>12062</v>
      </c>
      <c r="C8044" t="s">
        <v>11887</v>
      </c>
      <c r="D8044" t="s">
        <v>11887</v>
      </c>
      <c r="E8044" t="s">
        <v>12062</v>
      </c>
    </row>
    <row r="8045" spans="1:5" x14ac:dyDescent="0.25">
      <c r="A8045">
        <v>70001608</v>
      </c>
      <c r="B8045" t="s">
        <v>12063</v>
      </c>
      <c r="C8045" t="s">
        <v>12064</v>
      </c>
      <c r="D8045" t="s">
        <v>12064</v>
      </c>
      <c r="E8045" t="s">
        <v>12063</v>
      </c>
    </row>
    <row r="8046" spans="1:5" x14ac:dyDescent="0.25">
      <c r="A8046">
        <v>70001609</v>
      </c>
      <c r="B8046" t="s">
        <v>12065</v>
      </c>
      <c r="C8046" t="s">
        <v>11883</v>
      </c>
      <c r="D8046" t="s">
        <v>11883</v>
      </c>
      <c r="E8046" t="s">
        <v>12065</v>
      </c>
    </row>
    <row r="8047" spans="1:5" x14ac:dyDescent="0.25">
      <c r="A8047">
        <v>70001610</v>
      </c>
      <c r="B8047" t="s">
        <v>12066</v>
      </c>
      <c r="C8047" t="s">
        <v>12067</v>
      </c>
      <c r="D8047" t="s">
        <v>12067</v>
      </c>
      <c r="E8047" t="s">
        <v>12066</v>
      </c>
    </row>
    <row r="8048" spans="1:5" x14ac:dyDescent="0.25">
      <c r="A8048">
        <v>70001611</v>
      </c>
      <c r="B8048" t="s">
        <v>12068</v>
      </c>
      <c r="C8048" t="s">
        <v>12069</v>
      </c>
      <c r="D8048" t="s">
        <v>12069</v>
      </c>
      <c r="E8048" t="s">
        <v>12068</v>
      </c>
    </row>
    <row r="8049" spans="1:5" x14ac:dyDescent="0.25">
      <c r="A8049">
        <v>70001612</v>
      </c>
      <c r="B8049" t="s">
        <v>12070</v>
      </c>
      <c r="C8049" t="s">
        <v>12071</v>
      </c>
      <c r="D8049" t="s">
        <v>12071</v>
      </c>
      <c r="E8049" t="s">
        <v>12070</v>
      </c>
    </row>
    <row r="8050" spans="1:5" x14ac:dyDescent="0.25">
      <c r="A8050">
        <v>70001613</v>
      </c>
      <c r="B8050" t="s">
        <v>12072</v>
      </c>
      <c r="C8050" t="s">
        <v>12073</v>
      </c>
      <c r="D8050" t="s">
        <v>12073</v>
      </c>
      <c r="E8050" t="s">
        <v>12072</v>
      </c>
    </row>
    <row r="8051" spans="1:5" x14ac:dyDescent="0.25">
      <c r="A8051">
        <v>70001614</v>
      </c>
      <c r="B8051" t="s">
        <v>12074</v>
      </c>
      <c r="C8051" t="s">
        <v>12075</v>
      </c>
      <c r="D8051" t="s">
        <v>12075</v>
      </c>
      <c r="E8051" t="s">
        <v>12074</v>
      </c>
    </row>
    <row r="8052" spans="1:5" x14ac:dyDescent="0.25">
      <c r="A8052">
        <v>70001615</v>
      </c>
      <c r="B8052" t="s">
        <v>12076</v>
      </c>
      <c r="C8052" t="s">
        <v>12077</v>
      </c>
      <c r="D8052" t="s">
        <v>12077</v>
      </c>
      <c r="E8052" t="s">
        <v>12076</v>
      </c>
    </row>
    <row r="8053" spans="1:5" x14ac:dyDescent="0.25">
      <c r="A8053">
        <v>70001616</v>
      </c>
      <c r="B8053" t="s">
        <v>12078</v>
      </c>
      <c r="C8053" t="s">
        <v>12078</v>
      </c>
      <c r="D8053" t="s">
        <v>12078</v>
      </c>
      <c r="E8053" t="s">
        <v>12078</v>
      </c>
    </row>
    <row r="8054" spans="1:5" x14ac:dyDescent="0.25">
      <c r="A8054">
        <v>70001617</v>
      </c>
      <c r="B8054" t="s">
        <v>12079</v>
      </c>
      <c r="C8054" t="s">
        <v>12080</v>
      </c>
      <c r="D8054" t="s">
        <v>12080</v>
      </c>
      <c r="E8054" t="s">
        <v>12079</v>
      </c>
    </row>
    <row r="8055" spans="1:5" x14ac:dyDescent="0.25">
      <c r="A8055">
        <v>70001618</v>
      </c>
      <c r="B8055" t="s">
        <v>12081</v>
      </c>
      <c r="C8055" t="s">
        <v>12081</v>
      </c>
      <c r="D8055" t="s">
        <v>12081</v>
      </c>
      <c r="E8055" t="s">
        <v>12081</v>
      </c>
    </row>
    <row r="8056" spans="1:5" x14ac:dyDescent="0.25">
      <c r="A8056">
        <v>70001619</v>
      </c>
      <c r="B8056" t="s">
        <v>12082</v>
      </c>
      <c r="C8056" t="s">
        <v>12083</v>
      </c>
      <c r="D8056" t="s">
        <v>12083</v>
      </c>
      <c r="E8056" t="s">
        <v>12082</v>
      </c>
    </row>
    <row r="8057" spans="1:5" x14ac:dyDescent="0.25">
      <c r="A8057">
        <v>70001620</v>
      </c>
      <c r="B8057" t="s">
        <v>12084</v>
      </c>
      <c r="C8057" t="s">
        <v>12085</v>
      </c>
      <c r="D8057" t="s">
        <v>12085</v>
      </c>
      <c r="E8057" t="s">
        <v>12084</v>
      </c>
    </row>
    <row r="8058" spans="1:5" x14ac:dyDescent="0.25">
      <c r="A8058">
        <v>70001621</v>
      </c>
      <c r="B8058" t="s">
        <v>12086</v>
      </c>
      <c r="C8058" t="s">
        <v>12087</v>
      </c>
      <c r="D8058" t="s">
        <v>12087</v>
      </c>
      <c r="E8058" t="s">
        <v>12086</v>
      </c>
    </row>
    <row r="8059" spans="1:5" x14ac:dyDescent="0.25">
      <c r="A8059">
        <v>70001622</v>
      </c>
      <c r="B8059" t="s">
        <v>12088</v>
      </c>
      <c r="C8059" t="s">
        <v>12089</v>
      </c>
      <c r="D8059" t="s">
        <v>12089</v>
      </c>
      <c r="E8059" t="s">
        <v>12088</v>
      </c>
    </row>
    <row r="8060" spans="1:5" x14ac:dyDescent="0.25">
      <c r="A8060">
        <v>70001623</v>
      </c>
      <c r="B8060" t="s">
        <v>12090</v>
      </c>
      <c r="C8060" t="s">
        <v>11883</v>
      </c>
      <c r="D8060" t="s">
        <v>11883</v>
      </c>
      <c r="E8060" t="s">
        <v>12090</v>
      </c>
    </row>
    <row r="8061" spans="1:5" x14ac:dyDescent="0.25">
      <c r="A8061">
        <v>70001624</v>
      </c>
      <c r="B8061" t="s">
        <v>12091</v>
      </c>
      <c r="C8061" t="s">
        <v>12092</v>
      </c>
      <c r="D8061" t="s">
        <v>12092</v>
      </c>
      <c r="E8061" t="s">
        <v>12091</v>
      </c>
    </row>
    <row r="8062" spans="1:5" x14ac:dyDescent="0.25">
      <c r="A8062">
        <v>70001625</v>
      </c>
      <c r="B8062" t="s">
        <v>12093</v>
      </c>
      <c r="C8062" t="s">
        <v>12094</v>
      </c>
      <c r="D8062" t="s">
        <v>12094</v>
      </c>
      <c r="E8062" t="s">
        <v>12093</v>
      </c>
    </row>
    <row r="8063" spans="1:5" x14ac:dyDescent="0.25">
      <c r="A8063">
        <v>70001626</v>
      </c>
      <c r="B8063" t="s">
        <v>12095</v>
      </c>
      <c r="C8063" t="s">
        <v>12096</v>
      </c>
      <c r="D8063" t="s">
        <v>12096</v>
      </c>
      <c r="E8063" t="s">
        <v>12095</v>
      </c>
    </row>
    <row r="8064" spans="1:5" x14ac:dyDescent="0.25">
      <c r="A8064">
        <v>70001627</v>
      </c>
      <c r="B8064" t="s">
        <v>12097</v>
      </c>
      <c r="C8064" t="s">
        <v>12098</v>
      </c>
      <c r="D8064" t="s">
        <v>12098</v>
      </c>
      <c r="E8064" t="s">
        <v>12097</v>
      </c>
    </row>
    <row r="8065" spans="1:5" x14ac:dyDescent="0.25">
      <c r="A8065">
        <v>70001628</v>
      </c>
      <c r="B8065" t="s">
        <v>12099</v>
      </c>
      <c r="C8065" t="s">
        <v>12100</v>
      </c>
      <c r="D8065" t="s">
        <v>12100</v>
      </c>
      <c r="E8065" t="s">
        <v>12099</v>
      </c>
    </row>
    <row r="8066" spans="1:5" x14ac:dyDescent="0.25">
      <c r="A8066">
        <v>70001629</v>
      </c>
      <c r="B8066" t="s">
        <v>12101</v>
      </c>
      <c r="C8066" t="s">
        <v>12102</v>
      </c>
      <c r="D8066" t="s">
        <v>12102</v>
      </c>
      <c r="E8066" t="s">
        <v>12101</v>
      </c>
    </row>
    <row r="8067" spans="1:5" x14ac:dyDescent="0.25">
      <c r="A8067">
        <v>70001630</v>
      </c>
      <c r="B8067" t="s">
        <v>12103</v>
      </c>
      <c r="C8067" t="s">
        <v>12104</v>
      </c>
      <c r="D8067" t="s">
        <v>12104</v>
      </c>
      <c r="E8067" t="s">
        <v>12103</v>
      </c>
    </row>
    <row r="8068" spans="1:5" x14ac:dyDescent="0.25">
      <c r="A8068">
        <v>70001631</v>
      </c>
      <c r="B8068" t="s">
        <v>12105</v>
      </c>
      <c r="C8068" t="s">
        <v>12106</v>
      </c>
      <c r="D8068" t="s">
        <v>12106</v>
      </c>
      <c r="E8068" t="s">
        <v>12105</v>
      </c>
    </row>
    <row r="8069" spans="1:5" x14ac:dyDescent="0.25">
      <c r="A8069">
        <v>70001632</v>
      </c>
      <c r="B8069" t="s">
        <v>12107</v>
      </c>
      <c r="C8069" t="s">
        <v>12108</v>
      </c>
      <c r="D8069" t="s">
        <v>12108</v>
      </c>
      <c r="E8069" t="s">
        <v>12107</v>
      </c>
    </row>
    <row r="8070" spans="1:5" x14ac:dyDescent="0.25">
      <c r="A8070">
        <v>70001633</v>
      </c>
      <c r="B8070" t="s">
        <v>12109</v>
      </c>
      <c r="C8070" t="s">
        <v>12110</v>
      </c>
      <c r="D8070" t="s">
        <v>12110</v>
      </c>
      <c r="E8070" t="s">
        <v>12109</v>
      </c>
    </row>
    <row r="8071" spans="1:5" x14ac:dyDescent="0.25">
      <c r="A8071">
        <v>70001634</v>
      </c>
      <c r="B8071" t="s">
        <v>12111</v>
      </c>
      <c r="C8071" t="s">
        <v>12112</v>
      </c>
      <c r="D8071" t="s">
        <v>12112</v>
      </c>
      <c r="E8071" t="s">
        <v>12111</v>
      </c>
    </row>
    <row r="8072" spans="1:5" x14ac:dyDescent="0.25">
      <c r="A8072">
        <v>70001635</v>
      </c>
      <c r="B8072" t="s">
        <v>12113</v>
      </c>
      <c r="C8072" t="s">
        <v>12114</v>
      </c>
      <c r="D8072" t="s">
        <v>12114</v>
      </c>
      <c r="E8072" t="s">
        <v>12113</v>
      </c>
    </row>
    <row r="8073" spans="1:5" x14ac:dyDescent="0.25">
      <c r="A8073">
        <v>70001636</v>
      </c>
      <c r="B8073" t="s">
        <v>12115</v>
      </c>
      <c r="C8073" t="s">
        <v>12116</v>
      </c>
      <c r="D8073" t="s">
        <v>12116</v>
      </c>
      <c r="E8073" t="s">
        <v>12115</v>
      </c>
    </row>
    <row r="8074" spans="1:5" x14ac:dyDescent="0.25">
      <c r="A8074">
        <v>70001637</v>
      </c>
      <c r="B8074" t="s">
        <v>12117</v>
      </c>
      <c r="C8074" t="s">
        <v>12118</v>
      </c>
      <c r="D8074" t="s">
        <v>12118</v>
      </c>
      <c r="E8074" t="s">
        <v>12117</v>
      </c>
    </row>
    <row r="8075" spans="1:5" x14ac:dyDescent="0.25">
      <c r="A8075">
        <v>70001638</v>
      </c>
      <c r="B8075" t="s">
        <v>12119</v>
      </c>
      <c r="C8075" t="s">
        <v>11883</v>
      </c>
      <c r="D8075" t="s">
        <v>11883</v>
      </c>
      <c r="E8075" t="s">
        <v>12119</v>
      </c>
    </row>
    <row r="8076" spans="1:5" x14ac:dyDescent="0.25">
      <c r="A8076">
        <v>70001639</v>
      </c>
      <c r="B8076" t="s">
        <v>12120</v>
      </c>
      <c r="C8076" t="s">
        <v>12121</v>
      </c>
      <c r="D8076" t="s">
        <v>12121</v>
      </c>
      <c r="E8076" t="s">
        <v>12120</v>
      </c>
    </row>
    <row r="8077" spans="1:5" x14ac:dyDescent="0.25">
      <c r="A8077">
        <v>70001640</v>
      </c>
      <c r="B8077" t="s">
        <v>12122</v>
      </c>
      <c r="C8077" t="s">
        <v>12123</v>
      </c>
      <c r="D8077" t="s">
        <v>12123</v>
      </c>
      <c r="E8077" t="s">
        <v>12122</v>
      </c>
    </row>
    <row r="8078" spans="1:5" x14ac:dyDescent="0.25">
      <c r="A8078">
        <v>70001641</v>
      </c>
      <c r="B8078" t="s">
        <v>12124</v>
      </c>
      <c r="C8078" t="s">
        <v>12125</v>
      </c>
      <c r="D8078" t="s">
        <v>12125</v>
      </c>
      <c r="E8078" t="s">
        <v>12124</v>
      </c>
    </row>
    <row r="8079" spans="1:5" x14ac:dyDescent="0.25">
      <c r="A8079">
        <v>70001642</v>
      </c>
      <c r="B8079" t="s">
        <v>12126</v>
      </c>
      <c r="C8079" t="s">
        <v>12127</v>
      </c>
      <c r="D8079" t="s">
        <v>12127</v>
      </c>
      <c r="E8079" t="s">
        <v>12126</v>
      </c>
    </row>
    <row r="8080" spans="1:5" x14ac:dyDescent="0.25">
      <c r="A8080">
        <v>70001643</v>
      </c>
      <c r="B8080" t="s">
        <v>12128</v>
      </c>
      <c r="C8080" t="s">
        <v>12129</v>
      </c>
      <c r="D8080" t="s">
        <v>12129</v>
      </c>
      <c r="E8080" t="s">
        <v>12128</v>
      </c>
    </row>
    <row r="8081" spans="1:5" x14ac:dyDescent="0.25">
      <c r="A8081">
        <v>70001644</v>
      </c>
      <c r="B8081" t="s">
        <v>12130</v>
      </c>
      <c r="C8081" t="s">
        <v>12131</v>
      </c>
      <c r="D8081" t="s">
        <v>12131</v>
      </c>
      <c r="E8081" t="s">
        <v>12130</v>
      </c>
    </row>
    <row r="8082" spans="1:5" x14ac:dyDescent="0.25">
      <c r="A8082">
        <v>70001645</v>
      </c>
      <c r="B8082" t="s">
        <v>12132</v>
      </c>
      <c r="C8082" t="s">
        <v>12133</v>
      </c>
      <c r="D8082" t="s">
        <v>12133</v>
      </c>
      <c r="E8082" t="s">
        <v>12132</v>
      </c>
    </row>
    <row r="8083" spans="1:5" x14ac:dyDescent="0.25">
      <c r="A8083">
        <v>70001646</v>
      </c>
      <c r="B8083" t="s">
        <v>12134</v>
      </c>
      <c r="C8083" t="s">
        <v>12135</v>
      </c>
      <c r="D8083" t="s">
        <v>12135</v>
      </c>
      <c r="E8083" t="s">
        <v>12134</v>
      </c>
    </row>
    <row r="8084" spans="1:5" x14ac:dyDescent="0.25">
      <c r="A8084">
        <v>70001647</v>
      </c>
      <c r="B8084" t="s">
        <v>12136</v>
      </c>
      <c r="C8084" t="s">
        <v>12137</v>
      </c>
      <c r="D8084" t="s">
        <v>12137</v>
      </c>
      <c r="E8084" t="s">
        <v>12136</v>
      </c>
    </row>
    <row r="8085" spans="1:5" x14ac:dyDescent="0.25">
      <c r="A8085">
        <v>70001648</v>
      </c>
      <c r="B8085" t="s">
        <v>12138</v>
      </c>
      <c r="C8085" t="s">
        <v>12139</v>
      </c>
      <c r="D8085" t="s">
        <v>12139</v>
      </c>
      <c r="E8085" t="s">
        <v>12138</v>
      </c>
    </row>
    <row r="8086" spans="1:5" x14ac:dyDescent="0.25">
      <c r="A8086">
        <v>70001649</v>
      </c>
      <c r="B8086" t="s">
        <v>12140</v>
      </c>
      <c r="C8086" t="s">
        <v>11887</v>
      </c>
      <c r="D8086" t="s">
        <v>11887</v>
      </c>
      <c r="E8086" t="s">
        <v>12140</v>
      </c>
    </row>
    <row r="8087" spans="1:5" x14ac:dyDescent="0.25">
      <c r="A8087">
        <v>70001650</v>
      </c>
      <c r="B8087" t="s">
        <v>12141</v>
      </c>
      <c r="C8087" t="s">
        <v>12142</v>
      </c>
      <c r="D8087" t="s">
        <v>12142</v>
      </c>
      <c r="E8087" t="s">
        <v>12141</v>
      </c>
    </row>
    <row r="8088" spans="1:5" x14ac:dyDescent="0.25">
      <c r="A8088">
        <v>70001651</v>
      </c>
      <c r="B8088" t="s">
        <v>12143</v>
      </c>
      <c r="C8088" t="s">
        <v>12144</v>
      </c>
      <c r="D8088" t="s">
        <v>12144</v>
      </c>
      <c r="E8088" t="s">
        <v>12143</v>
      </c>
    </row>
    <row r="8089" spans="1:5" x14ac:dyDescent="0.25">
      <c r="A8089">
        <v>70001652</v>
      </c>
      <c r="B8089" t="s">
        <v>12145</v>
      </c>
      <c r="C8089" t="s">
        <v>12146</v>
      </c>
      <c r="D8089" t="s">
        <v>12146</v>
      </c>
      <c r="E8089" t="s">
        <v>12145</v>
      </c>
    </row>
    <row r="8090" spans="1:5" x14ac:dyDescent="0.25">
      <c r="A8090">
        <v>70001653</v>
      </c>
      <c r="B8090" t="s">
        <v>12147</v>
      </c>
      <c r="C8090" t="s">
        <v>12148</v>
      </c>
      <c r="D8090" t="s">
        <v>12148</v>
      </c>
      <c r="E8090" t="s">
        <v>12147</v>
      </c>
    </row>
    <row r="8091" spans="1:5" x14ac:dyDescent="0.25">
      <c r="A8091">
        <v>70001654</v>
      </c>
      <c r="B8091" t="s">
        <v>12149</v>
      </c>
      <c r="C8091" t="s">
        <v>12150</v>
      </c>
      <c r="D8091" t="s">
        <v>12150</v>
      </c>
      <c r="E8091" t="s">
        <v>12149</v>
      </c>
    </row>
    <row r="8092" spans="1:5" x14ac:dyDescent="0.25">
      <c r="A8092">
        <v>70001655</v>
      </c>
      <c r="B8092" t="s">
        <v>12151</v>
      </c>
      <c r="C8092" t="s">
        <v>12152</v>
      </c>
      <c r="D8092" t="s">
        <v>12152</v>
      </c>
      <c r="E8092" t="s">
        <v>12151</v>
      </c>
    </row>
    <row r="8093" spans="1:5" x14ac:dyDescent="0.25">
      <c r="A8093">
        <v>70001656</v>
      </c>
      <c r="B8093" t="s">
        <v>12153</v>
      </c>
      <c r="C8093" t="s">
        <v>12154</v>
      </c>
      <c r="D8093" t="s">
        <v>12154</v>
      </c>
      <c r="E8093" t="s">
        <v>12153</v>
      </c>
    </row>
    <row r="8094" spans="1:5" x14ac:dyDescent="0.25">
      <c r="A8094">
        <v>70001657</v>
      </c>
      <c r="B8094" t="s">
        <v>12155</v>
      </c>
      <c r="C8094" t="s">
        <v>783</v>
      </c>
      <c r="D8094" t="s">
        <v>783</v>
      </c>
      <c r="E8094" t="s">
        <v>12155</v>
      </c>
    </row>
    <row r="8095" spans="1:5" x14ac:dyDescent="0.25">
      <c r="A8095">
        <v>70001658</v>
      </c>
      <c r="B8095" t="s">
        <v>12156</v>
      </c>
      <c r="C8095" t="s">
        <v>12157</v>
      </c>
      <c r="D8095" t="s">
        <v>12157</v>
      </c>
      <c r="E8095" t="s">
        <v>12156</v>
      </c>
    </row>
    <row r="8096" spans="1:5" x14ac:dyDescent="0.25">
      <c r="A8096">
        <v>70001659</v>
      </c>
      <c r="B8096" t="s">
        <v>12158</v>
      </c>
      <c r="C8096" t="s">
        <v>12159</v>
      </c>
      <c r="D8096" t="s">
        <v>12159</v>
      </c>
      <c r="E8096" t="s">
        <v>12158</v>
      </c>
    </row>
    <row r="8097" spans="1:5" x14ac:dyDescent="0.25">
      <c r="A8097">
        <v>70001660</v>
      </c>
      <c r="B8097" t="s">
        <v>12160</v>
      </c>
      <c r="C8097" t="s">
        <v>11657</v>
      </c>
      <c r="D8097" t="s">
        <v>11657</v>
      </c>
      <c r="E8097" t="s">
        <v>12160</v>
      </c>
    </row>
    <row r="8098" spans="1:5" x14ac:dyDescent="0.25">
      <c r="A8098">
        <v>70001661</v>
      </c>
      <c r="B8098" t="s">
        <v>12161</v>
      </c>
      <c r="C8098" t="s">
        <v>11803</v>
      </c>
      <c r="D8098" t="s">
        <v>11803</v>
      </c>
      <c r="E8098" t="s">
        <v>12161</v>
      </c>
    </row>
    <row r="8099" spans="1:5" x14ac:dyDescent="0.25">
      <c r="A8099">
        <v>70001662</v>
      </c>
      <c r="B8099" t="s">
        <v>12162</v>
      </c>
      <c r="C8099" t="s">
        <v>10290</v>
      </c>
      <c r="D8099" t="s">
        <v>10290</v>
      </c>
      <c r="E8099" t="s">
        <v>12162</v>
      </c>
    </row>
    <row r="8100" spans="1:5" x14ac:dyDescent="0.25">
      <c r="A8100">
        <v>70001663</v>
      </c>
      <c r="B8100" t="s">
        <v>11277</v>
      </c>
      <c r="C8100" t="s">
        <v>11278</v>
      </c>
      <c r="D8100" t="s">
        <v>11278</v>
      </c>
      <c r="E8100" t="s">
        <v>11277</v>
      </c>
    </row>
    <row r="8101" spans="1:5" x14ac:dyDescent="0.25">
      <c r="A8101">
        <v>70001664</v>
      </c>
      <c r="B8101" t="s">
        <v>12163</v>
      </c>
      <c r="E8101" t="s">
        <v>12163</v>
      </c>
    </row>
    <row r="8102" spans="1:5" x14ac:dyDescent="0.25">
      <c r="A8102">
        <v>70001665</v>
      </c>
      <c r="B8102" t="s">
        <v>12164</v>
      </c>
      <c r="E8102" t="s">
        <v>12164</v>
      </c>
    </row>
    <row r="8103" spans="1:5" x14ac:dyDescent="0.25">
      <c r="A8103">
        <v>70001666</v>
      </c>
      <c r="B8103" t="s">
        <v>12165</v>
      </c>
      <c r="E8103" t="s">
        <v>12165</v>
      </c>
    </row>
    <row r="8104" spans="1:5" x14ac:dyDescent="0.25">
      <c r="A8104">
        <v>70001667</v>
      </c>
      <c r="B8104" t="s">
        <v>12166</v>
      </c>
      <c r="C8104" t="s">
        <v>11128</v>
      </c>
      <c r="D8104" t="s">
        <v>11128</v>
      </c>
      <c r="E8104" t="s">
        <v>12166</v>
      </c>
    </row>
    <row r="8105" spans="1:5" x14ac:dyDescent="0.25">
      <c r="A8105">
        <v>70001668</v>
      </c>
      <c r="B8105" t="s">
        <v>12167</v>
      </c>
      <c r="C8105" t="s">
        <v>11615</v>
      </c>
      <c r="D8105" t="s">
        <v>11615</v>
      </c>
      <c r="E8105" t="s">
        <v>12167</v>
      </c>
    </row>
    <row r="8106" spans="1:5" x14ac:dyDescent="0.25">
      <c r="A8106">
        <v>70001669</v>
      </c>
      <c r="B8106" t="s">
        <v>10579</v>
      </c>
      <c r="C8106" t="s">
        <v>10578</v>
      </c>
      <c r="D8106" t="s">
        <v>10578</v>
      </c>
      <c r="E8106" t="s">
        <v>10579</v>
      </c>
    </row>
    <row r="8107" spans="1:5" x14ac:dyDescent="0.25">
      <c r="A8107">
        <v>70001670</v>
      </c>
      <c r="B8107" t="s">
        <v>12168</v>
      </c>
      <c r="E8107" t="s">
        <v>12168</v>
      </c>
    </row>
    <row r="8108" spans="1:5" x14ac:dyDescent="0.25">
      <c r="A8108">
        <v>70001671</v>
      </c>
      <c r="B8108" t="s">
        <v>12169</v>
      </c>
      <c r="C8108" t="s">
        <v>11128</v>
      </c>
      <c r="D8108" t="s">
        <v>11128</v>
      </c>
      <c r="E8108" t="s">
        <v>12169</v>
      </c>
    </row>
    <row r="8109" spans="1:5" x14ac:dyDescent="0.25">
      <c r="A8109">
        <v>70001672</v>
      </c>
      <c r="B8109" t="s">
        <v>11523</v>
      </c>
      <c r="C8109" t="s">
        <v>10663</v>
      </c>
      <c r="D8109" t="s">
        <v>10663</v>
      </c>
      <c r="E8109" t="s">
        <v>11523</v>
      </c>
    </row>
    <row r="8110" spans="1:5" x14ac:dyDescent="0.25">
      <c r="A8110">
        <v>70001673</v>
      </c>
      <c r="B8110" t="s">
        <v>12170</v>
      </c>
      <c r="C8110" t="s">
        <v>12171</v>
      </c>
      <c r="D8110" t="s">
        <v>12171</v>
      </c>
      <c r="E8110" t="s">
        <v>12170</v>
      </c>
    </row>
    <row r="8111" spans="1:5" x14ac:dyDescent="0.25">
      <c r="A8111">
        <v>70001674</v>
      </c>
      <c r="B8111" t="s">
        <v>12172</v>
      </c>
      <c r="C8111" t="s">
        <v>11880</v>
      </c>
      <c r="D8111" t="s">
        <v>11880</v>
      </c>
      <c r="E8111" t="s">
        <v>12172</v>
      </c>
    </row>
    <row r="8112" spans="1:5" x14ac:dyDescent="0.25">
      <c r="A8112">
        <v>70001675</v>
      </c>
      <c r="B8112" t="s">
        <v>12173</v>
      </c>
      <c r="C8112" t="s">
        <v>11895</v>
      </c>
      <c r="D8112" t="s">
        <v>11895</v>
      </c>
      <c r="E8112" t="s">
        <v>12173</v>
      </c>
    </row>
    <row r="8113" spans="1:5" x14ac:dyDescent="0.25">
      <c r="A8113">
        <v>70001676</v>
      </c>
      <c r="B8113" t="s">
        <v>12174</v>
      </c>
      <c r="C8113" t="s">
        <v>12175</v>
      </c>
      <c r="D8113" t="s">
        <v>12175</v>
      </c>
      <c r="E8113" t="s">
        <v>12174</v>
      </c>
    </row>
    <row r="8114" spans="1:5" x14ac:dyDescent="0.25">
      <c r="A8114">
        <v>70001677</v>
      </c>
      <c r="B8114" t="s">
        <v>12176</v>
      </c>
      <c r="C8114" t="s">
        <v>12177</v>
      </c>
      <c r="D8114" t="s">
        <v>12177</v>
      </c>
      <c r="E8114" t="s">
        <v>12176</v>
      </c>
    </row>
    <row r="8115" spans="1:5" x14ac:dyDescent="0.25">
      <c r="A8115">
        <v>70001678</v>
      </c>
      <c r="B8115" t="s">
        <v>12178</v>
      </c>
      <c r="C8115" t="s">
        <v>12179</v>
      </c>
      <c r="D8115" t="s">
        <v>12179</v>
      </c>
      <c r="E8115" t="s">
        <v>12178</v>
      </c>
    </row>
    <row r="8116" spans="1:5" x14ac:dyDescent="0.25">
      <c r="A8116">
        <v>70001679</v>
      </c>
      <c r="B8116" t="s">
        <v>12180</v>
      </c>
      <c r="C8116" t="s">
        <v>12181</v>
      </c>
      <c r="D8116" t="s">
        <v>12181</v>
      </c>
      <c r="E8116" t="s">
        <v>12180</v>
      </c>
    </row>
    <row r="8117" spans="1:5" x14ac:dyDescent="0.25">
      <c r="A8117">
        <v>70001680</v>
      </c>
      <c r="B8117" t="s">
        <v>12182</v>
      </c>
      <c r="C8117" t="s">
        <v>11988</v>
      </c>
      <c r="D8117" t="s">
        <v>11988</v>
      </c>
      <c r="E8117" t="s">
        <v>12182</v>
      </c>
    </row>
    <row r="8118" spans="1:5" x14ac:dyDescent="0.25">
      <c r="A8118">
        <v>70001681</v>
      </c>
      <c r="B8118" t="s">
        <v>12183</v>
      </c>
      <c r="C8118" t="s">
        <v>12184</v>
      </c>
      <c r="D8118" t="s">
        <v>12184</v>
      </c>
      <c r="E8118" t="s">
        <v>12183</v>
      </c>
    </row>
    <row r="8119" spans="1:5" x14ac:dyDescent="0.25">
      <c r="A8119">
        <v>70001682</v>
      </c>
      <c r="B8119" t="s">
        <v>12185</v>
      </c>
      <c r="C8119" t="s">
        <v>12186</v>
      </c>
      <c r="D8119" t="s">
        <v>12186</v>
      </c>
      <c r="E8119" t="s">
        <v>12185</v>
      </c>
    </row>
    <row r="8120" spans="1:5" x14ac:dyDescent="0.25">
      <c r="A8120">
        <v>70001683</v>
      </c>
      <c r="B8120" t="s">
        <v>12187</v>
      </c>
      <c r="C8120" t="s">
        <v>12188</v>
      </c>
      <c r="D8120" t="s">
        <v>12188</v>
      </c>
      <c r="E8120" t="s">
        <v>12187</v>
      </c>
    </row>
    <row r="8121" spans="1:5" x14ac:dyDescent="0.25">
      <c r="A8121">
        <v>70001684</v>
      </c>
      <c r="B8121" t="s">
        <v>12189</v>
      </c>
      <c r="C8121" t="s">
        <v>11883</v>
      </c>
      <c r="D8121" t="s">
        <v>11883</v>
      </c>
      <c r="E8121" t="s">
        <v>12189</v>
      </c>
    </row>
    <row r="8122" spans="1:5" x14ac:dyDescent="0.25">
      <c r="A8122">
        <v>70001685</v>
      </c>
      <c r="B8122" t="s">
        <v>12190</v>
      </c>
      <c r="C8122" t="s">
        <v>11883</v>
      </c>
      <c r="D8122" t="s">
        <v>11883</v>
      </c>
      <c r="E8122" t="s">
        <v>12190</v>
      </c>
    </row>
    <row r="8123" spans="1:5" x14ac:dyDescent="0.25">
      <c r="A8123">
        <v>70001686</v>
      </c>
      <c r="B8123" t="s">
        <v>12191</v>
      </c>
      <c r="C8123" t="s">
        <v>11883</v>
      </c>
      <c r="D8123" t="s">
        <v>11883</v>
      </c>
      <c r="E8123" t="s">
        <v>12191</v>
      </c>
    </row>
    <row r="8124" spans="1:5" x14ac:dyDescent="0.25">
      <c r="A8124">
        <v>70001687</v>
      </c>
      <c r="B8124" t="s">
        <v>12192</v>
      </c>
      <c r="C8124" t="s">
        <v>11883</v>
      </c>
      <c r="D8124" t="s">
        <v>11883</v>
      </c>
      <c r="E8124" t="s">
        <v>12192</v>
      </c>
    </row>
    <row r="8125" spans="1:5" x14ac:dyDescent="0.25">
      <c r="A8125">
        <v>70001688</v>
      </c>
      <c r="B8125" t="s">
        <v>12193</v>
      </c>
      <c r="E8125" t="s">
        <v>12193</v>
      </c>
    </row>
    <row r="8126" spans="1:5" x14ac:dyDescent="0.25">
      <c r="A8126">
        <v>70001689</v>
      </c>
      <c r="B8126" t="s">
        <v>12194</v>
      </c>
      <c r="C8126" t="s">
        <v>11620</v>
      </c>
      <c r="D8126" t="s">
        <v>11620</v>
      </c>
      <c r="E8126" t="s">
        <v>12194</v>
      </c>
    </row>
    <row r="8127" spans="1:5" x14ac:dyDescent="0.25">
      <c r="A8127">
        <v>70001690</v>
      </c>
      <c r="B8127" t="s">
        <v>12195</v>
      </c>
      <c r="C8127" t="s">
        <v>11620</v>
      </c>
      <c r="D8127" t="s">
        <v>11620</v>
      </c>
      <c r="E8127" t="s">
        <v>12195</v>
      </c>
    </row>
    <row r="8128" spans="1:5" x14ac:dyDescent="0.25">
      <c r="A8128">
        <v>70001691</v>
      </c>
      <c r="B8128" t="s">
        <v>11602</v>
      </c>
      <c r="C8128" t="s">
        <v>11603</v>
      </c>
      <c r="D8128" t="s">
        <v>11603</v>
      </c>
      <c r="E8128" t="s">
        <v>11602</v>
      </c>
    </row>
    <row r="8129" spans="1:5" x14ac:dyDescent="0.25">
      <c r="A8129">
        <v>70001692</v>
      </c>
      <c r="B8129" t="s">
        <v>12196</v>
      </c>
      <c r="C8129" t="s">
        <v>11560</v>
      </c>
      <c r="D8129" t="s">
        <v>11560</v>
      </c>
      <c r="E8129" t="s">
        <v>12196</v>
      </c>
    </row>
    <row r="8130" spans="1:5" x14ac:dyDescent="0.25">
      <c r="A8130">
        <v>70001693</v>
      </c>
      <c r="B8130" t="s">
        <v>12197</v>
      </c>
      <c r="C8130" t="s">
        <v>12198</v>
      </c>
      <c r="D8130" t="s">
        <v>12198</v>
      </c>
      <c r="E8130" t="s">
        <v>12197</v>
      </c>
    </row>
    <row r="8131" spans="1:5" x14ac:dyDescent="0.25">
      <c r="A8131">
        <v>70001694</v>
      </c>
      <c r="B8131" t="s">
        <v>12199</v>
      </c>
      <c r="C8131" t="s">
        <v>12200</v>
      </c>
      <c r="D8131" t="s">
        <v>12200</v>
      </c>
      <c r="E8131" t="s">
        <v>12199</v>
      </c>
    </row>
    <row r="8132" spans="1:5" x14ac:dyDescent="0.25">
      <c r="A8132">
        <v>70001695</v>
      </c>
      <c r="B8132" t="s">
        <v>10291</v>
      </c>
      <c r="C8132" t="s">
        <v>10292</v>
      </c>
      <c r="D8132" t="s">
        <v>10292</v>
      </c>
      <c r="E8132" t="s">
        <v>10291</v>
      </c>
    </row>
    <row r="8133" spans="1:5" x14ac:dyDescent="0.25">
      <c r="A8133">
        <v>70001696</v>
      </c>
      <c r="B8133" t="s">
        <v>12201</v>
      </c>
      <c r="C8133" t="s">
        <v>12202</v>
      </c>
      <c r="D8133" t="s">
        <v>12202</v>
      </c>
      <c r="E8133" t="s">
        <v>12201</v>
      </c>
    </row>
    <row r="8134" spans="1:5" x14ac:dyDescent="0.25">
      <c r="A8134">
        <v>70001697</v>
      </c>
      <c r="B8134" t="s">
        <v>12203</v>
      </c>
      <c r="C8134" t="s">
        <v>12200</v>
      </c>
      <c r="D8134" t="s">
        <v>12200</v>
      </c>
      <c r="E8134" t="s">
        <v>12203</v>
      </c>
    </row>
    <row r="8135" spans="1:5" x14ac:dyDescent="0.25">
      <c r="A8135">
        <v>70001698</v>
      </c>
      <c r="B8135" t="s">
        <v>12204</v>
      </c>
      <c r="C8135" t="s">
        <v>12205</v>
      </c>
      <c r="D8135" t="s">
        <v>12205</v>
      </c>
      <c r="E8135" t="s">
        <v>12204</v>
      </c>
    </row>
    <row r="8136" spans="1:5" x14ac:dyDescent="0.25">
      <c r="A8136">
        <v>70001699</v>
      </c>
      <c r="B8136" t="s">
        <v>12206</v>
      </c>
      <c r="C8136" t="s">
        <v>12207</v>
      </c>
      <c r="D8136" t="s">
        <v>12207</v>
      </c>
      <c r="E8136" t="s">
        <v>12206</v>
      </c>
    </row>
    <row r="8137" spans="1:5" x14ac:dyDescent="0.25">
      <c r="A8137">
        <v>70001700</v>
      </c>
      <c r="B8137" t="s">
        <v>12208</v>
      </c>
      <c r="C8137" t="s">
        <v>12209</v>
      </c>
      <c r="D8137" t="s">
        <v>12209</v>
      </c>
      <c r="E8137" t="s">
        <v>12208</v>
      </c>
    </row>
    <row r="8138" spans="1:5" x14ac:dyDescent="0.25">
      <c r="A8138">
        <v>70001701</v>
      </c>
      <c r="B8138" t="s">
        <v>12210</v>
      </c>
      <c r="C8138" t="s">
        <v>11671</v>
      </c>
      <c r="D8138" t="s">
        <v>11671</v>
      </c>
      <c r="E8138" t="s">
        <v>12210</v>
      </c>
    </row>
    <row r="8139" spans="1:5" x14ac:dyDescent="0.25">
      <c r="A8139">
        <v>70001702</v>
      </c>
      <c r="B8139" t="s">
        <v>12211</v>
      </c>
      <c r="C8139" t="s">
        <v>11671</v>
      </c>
      <c r="D8139" t="s">
        <v>11671</v>
      </c>
      <c r="E8139" t="s">
        <v>12211</v>
      </c>
    </row>
    <row r="8140" spans="1:5" x14ac:dyDescent="0.25">
      <c r="A8140">
        <v>70001703</v>
      </c>
      <c r="B8140" t="s">
        <v>12212</v>
      </c>
      <c r="C8140" t="s">
        <v>12213</v>
      </c>
      <c r="D8140" t="s">
        <v>12213</v>
      </c>
      <c r="E8140" t="s">
        <v>12212</v>
      </c>
    </row>
    <row r="8141" spans="1:5" x14ac:dyDescent="0.25">
      <c r="A8141">
        <v>70001704</v>
      </c>
      <c r="B8141" t="s">
        <v>12214</v>
      </c>
      <c r="C8141" t="s">
        <v>12215</v>
      </c>
      <c r="D8141" t="s">
        <v>12215</v>
      </c>
      <c r="E8141" t="s">
        <v>12214</v>
      </c>
    </row>
    <row r="8142" spans="1:5" x14ac:dyDescent="0.25">
      <c r="A8142">
        <v>70001705</v>
      </c>
      <c r="B8142" t="s">
        <v>12216</v>
      </c>
      <c r="C8142" t="s">
        <v>12217</v>
      </c>
      <c r="D8142" t="s">
        <v>12217</v>
      </c>
      <c r="E8142" t="s">
        <v>12216</v>
      </c>
    </row>
    <row r="8143" spans="1:5" x14ac:dyDescent="0.25">
      <c r="A8143">
        <v>70001706</v>
      </c>
      <c r="B8143" t="s">
        <v>12218</v>
      </c>
      <c r="C8143" t="s">
        <v>12219</v>
      </c>
      <c r="D8143" t="s">
        <v>12219</v>
      </c>
      <c r="E8143" t="s">
        <v>12218</v>
      </c>
    </row>
    <row r="8144" spans="1:5" x14ac:dyDescent="0.25">
      <c r="A8144">
        <v>70001707</v>
      </c>
      <c r="B8144" t="s">
        <v>12220</v>
      </c>
      <c r="C8144" t="s">
        <v>12221</v>
      </c>
      <c r="D8144" t="s">
        <v>12221</v>
      </c>
      <c r="E8144" t="s">
        <v>12220</v>
      </c>
    </row>
    <row r="8145" spans="1:5" x14ac:dyDescent="0.25">
      <c r="A8145">
        <v>70001708</v>
      </c>
      <c r="B8145" t="s">
        <v>12222</v>
      </c>
      <c r="C8145" t="s">
        <v>12223</v>
      </c>
      <c r="D8145" t="s">
        <v>12223</v>
      </c>
      <c r="E8145" t="s">
        <v>12222</v>
      </c>
    </row>
    <row r="8146" spans="1:5" x14ac:dyDescent="0.25">
      <c r="A8146">
        <v>70001709</v>
      </c>
      <c r="B8146" t="s">
        <v>12224</v>
      </c>
      <c r="C8146" t="s">
        <v>12225</v>
      </c>
      <c r="D8146" t="s">
        <v>12225</v>
      </c>
      <c r="E8146" t="s">
        <v>12224</v>
      </c>
    </row>
    <row r="8147" spans="1:5" x14ac:dyDescent="0.25">
      <c r="A8147">
        <v>70001710</v>
      </c>
      <c r="B8147" t="s">
        <v>12226</v>
      </c>
      <c r="C8147" t="s">
        <v>12227</v>
      </c>
      <c r="D8147" t="s">
        <v>12227</v>
      </c>
      <c r="E8147" t="s">
        <v>12226</v>
      </c>
    </row>
    <row r="8148" spans="1:5" x14ac:dyDescent="0.25">
      <c r="A8148">
        <v>70001711</v>
      </c>
      <c r="B8148" t="s">
        <v>12228</v>
      </c>
      <c r="C8148" t="s">
        <v>12229</v>
      </c>
      <c r="D8148" t="s">
        <v>12229</v>
      </c>
      <c r="E8148" t="s">
        <v>12228</v>
      </c>
    </row>
    <row r="8149" spans="1:5" x14ac:dyDescent="0.25">
      <c r="A8149">
        <v>70001712</v>
      </c>
      <c r="B8149" t="s">
        <v>12230</v>
      </c>
      <c r="C8149" t="s">
        <v>12231</v>
      </c>
      <c r="D8149" t="s">
        <v>12231</v>
      </c>
      <c r="E8149" t="s">
        <v>12230</v>
      </c>
    </row>
    <row r="8150" spans="1:5" x14ac:dyDescent="0.25">
      <c r="A8150">
        <v>70001713</v>
      </c>
      <c r="B8150" t="s">
        <v>12232</v>
      </c>
      <c r="C8150" t="s">
        <v>12233</v>
      </c>
      <c r="D8150" t="s">
        <v>12233</v>
      </c>
      <c r="E8150" t="s">
        <v>12232</v>
      </c>
    </row>
    <row r="8151" spans="1:5" x14ac:dyDescent="0.25">
      <c r="A8151">
        <v>70001714</v>
      </c>
      <c r="B8151" t="s">
        <v>12234</v>
      </c>
      <c r="C8151" t="s">
        <v>12235</v>
      </c>
      <c r="D8151" t="s">
        <v>12235</v>
      </c>
      <c r="E8151" t="s">
        <v>12234</v>
      </c>
    </row>
    <row r="8152" spans="1:5" x14ac:dyDescent="0.25">
      <c r="A8152">
        <v>70001715</v>
      </c>
      <c r="B8152" t="s">
        <v>12236</v>
      </c>
      <c r="C8152" t="s">
        <v>10946</v>
      </c>
      <c r="D8152" t="s">
        <v>10946</v>
      </c>
      <c r="E8152" t="s">
        <v>12236</v>
      </c>
    </row>
    <row r="8153" spans="1:5" x14ac:dyDescent="0.25">
      <c r="A8153">
        <v>70001716</v>
      </c>
      <c r="B8153" t="s">
        <v>11202</v>
      </c>
      <c r="C8153" t="s">
        <v>11203</v>
      </c>
      <c r="D8153" t="s">
        <v>11203</v>
      </c>
      <c r="E8153" t="s">
        <v>11202</v>
      </c>
    </row>
    <row r="8154" spans="1:5" x14ac:dyDescent="0.25">
      <c r="A8154">
        <v>70001717</v>
      </c>
      <c r="B8154" t="s">
        <v>10953</v>
      </c>
      <c r="C8154" t="s">
        <v>10952</v>
      </c>
      <c r="D8154" t="s">
        <v>10952</v>
      </c>
      <c r="E8154" t="s">
        <v>10953</v>
      </c>
    </row>
    <row r="8155" spans="1:5" x14ac:dyDescent="0.25">
      <c r="A8155">
        <v>70001718</v>
      </c>
      <c r="B8155" t="s">
        <v>11599</v>
      </c>
      <c r="C8155" t="s">
        <v>11600</v>
      </c>
      <c r="D8155" t="s">
        <v>11600</v>
      </c>
      <c r="E8155" t="s">
        <v>11599</v>
      </c>
    </row>
    <row r="8156" spans="1:5" x14ac:dyDescent="0.25">
      <c r="A8156">
        <v>70001719</v>
      </c>
      <c r="B8156" t="s">
        <v>11601</v>
      </c>
      <c r="C8156" t="s">
        <v>11600</v>
      </c>
      <c r="D8156" t="s">
        <v>11600</v>
      </c>
      <c r="E8156" t="s">
        <v>11601</v>
      </c>
    </row>
    <row r="8157" spans="1:5" x14ac:dyDescent="0.25">
      <c r="A8157">
        <v>70001720</v>
      </c>
      <c r="B8157" t="s">
        <v>11020</v>
      </c>
      <c r="C8157" t="s">
        <v>11021</v>
      </c>
      <c r="D8157" t="s">
        <v>11021</v>
      </c>
      <c r="E8157" t="s">
        <v>11020</v>
      </c>
    </row>
    <row r="8158" spans="1:5" x14ac:dyDescent="0.25">
      <c r="A8158">
        <v>70001721</v>
      </c>
      <c r="B8158" t="s">
        <v>11024</v>
      </c>
      <c r="C8158" t="s">
        <v>11025</v>
      </c>
      <c r="D8158" t="s">
        <v>11025</v>
      </c>
      <c r="E8158" t="s">
        <v>11024</v>
      </c>
    </row>
    <row r="8159" spans="1:5" x14ac:dyDescent="0.25">
      <c r="A8159">
        <v>70001722</v>
      </c>
      <c r="B8159" t="s">
        <v>11026</v>
      </c>
      <c r="C8159" t="s">
        <v>652</v>
      </c>
      <c r="D8159" t="s">
        <v>652</v>
      </c>
      <c r="E8159" t="s">
        <v>11026</v>
      </c>
    </row>
    <row r="8160" spans="1:5" x14ac:dyDescent="0.25">
      <c r="A8160">
        <v>70001723</v>
      </c>
      <c r="B8160" t="s">
        <v>12237</v>
      </c>
      <c r="C8160" t="s">
        <v>12238</v>
      </c>
      <c r="D8160" t="s">
        <v>12238</v>
      </c>
      <c r="E8160" t="s">
        <v>12237</v>
      </c>
    </row>
    <row r="8161" spans="1:5" x14ac:dyDescent="0.25">
      <c r="A8161">
        <v>70001724</v>
      </c>
      <c r="B8161" t="s">
        <v>10397</v>
      </c>
      <c r="C8161" t="s">
        <v>10395</v>
      </c>
      <c r="D8161" t="s">
        <v>10395</v>
      </c>
      <c r="E8161" t="s">
        <v>10397</v>
      </c>
    </row>
    <row r="8162" spans="1:5" x14ac:dyDescent="0.25">
      <c r="A8162">
        <v>70001725</v>
      </c>
      <c r="B8162" t="s">
        <v>10394</v>
      </c>
      <c r="C8162" t="s">
        <v>10395</v>
      </c>
      <c r="D8162" t="s">
        <v>10395</v>
      </c>
      <c r="E8162" t="s">
        <v>10394</v>
      </c>
    </row>
    <row r="8163" spans="1:5" x14ac:dyDescent="0.25">
      <c r="A8163">
        <v>70001726</v>
      </c>
      <c r="B8163" t="s">
        <v>10396</v>
      </c>
      <c r="C8163" t="s">
        <v>10395</v>
      </c>
      <c r="D8163" t="s">
        <v>10395</v>
      </c>
      <c r="E8163" t="s">
        <v>10396</v>
      </c>
    </row>
    <row r="8164" spans="1:5" x14ac:dyDescent="0.25">
      <c r="A8164">
        <v>70001727</v>
      </c>
      <c r="B8164" t="s">
        <v>12239</v>
      </c>
      <c r="C8164" t="s">
        <v>12209</v>
      </c>
      <c r="D8164" t="s">
        <v>12209</v>
      </c>
      <c r="E8164" t="s">
        <v>12239</v>
      </c>
    </row>
    <row r="8165" spans="1:5" x14ac:dyDescent="0.25">
      <c r="A8165">
        <v>70001728</v>
      </c>
      <c r="B8165" t="s">
        <v>11622</v>
      </c>
      <c r="C8165" t="s">
        <v>10663</v>
      </c>
      <c r="D8165" t="s">
        <v>10663</v>
      </c>
      <c r="E8165" t="s">
        <v>11622</v>
      </c>
    </row>
    <row r="8166" spans="1:5" x14ac:dyDescent="0.25">
      <c r="A8166">
        <v>70001729</v>
      </c>
      <c r="B8166" t="s">
        <v>11564</v>
      </c>
      <c r="C8166" t="s">
        <v>10663</v>
      </c>
      <c r="D8166" t="s">
        <v>10663</v>
      </c>
      <c r="E8166" t="s">
        <v>11564</v>
      </c>
    </row>
    <row r="8167" spans="1:5" x14ac:dyDescent="0.25">
      <c r="A8167">
        <v>70001730</v>
      </c>
      <c r="B8167" t="s">
        <v>12240</v>
      </c>
      <c r="C8167" t="s">
        <v>11666</v>
      </c>
      <c r="D8167" t="s">
        <v>11666</v>
      </c>
      <c r="E8167" t="s">
        <v>12240</v>
      </c>
    </row>
    <row r="8168" spans="1:5" x14ac:dyDescent="0.25">
      <c r="A8168">
        <v>70001731</v>
      </c>
      <c r="B8168" t="s">
        <v>12241</v>
      </c>
      <c r="C8168" t="s">
        <v>12242</v>
      </c>
      <c r="D8168" t="s">
        <v>12242</v>
      </c>
      <c r="E8168" t="s">
        <v>12241</v>
      </c>
    </row>
    <row r="8169" spans="1:5" x14ac:dyDescent="0.25">
      <c r="A8169">
        <v>70001732</v>
      </c>
      <c r="B8169" t="s">
        <v>10907</v>
      </c>
      <c r="C8169" t="s">
        <v>10908</v>
      </c>
      <c r="D8169" t="s">
        <v>10908</v>
      </c>
      <c r="E8169" t="s">
        <v>10907</v>
      </c>
    </row>
    <row r="8170" spans="1:5" x14ac:dyDescent="0.25">
      <c r="A8170">
        <v>70001733</v>
      </c>
      <c r="B8170" t="s">
        <v>10909</v>
      </c>
      <c r="C8170" t="s">
        <v>10910</v>
      </c>
      <c r="D8170" t="s">
        <v>10910</v>
      </c>
      <c r="E8170" t="s">
        <v>10909</v>
      </c>
    </row>
    <row r="8171" spans="1:5" x14ac:dyDescent="0.25">
      <c r="A8171">
        <v>70001734</v>
      </c>
      <c r="B8171" t="s">
        <v>10291</v>
      </c>
      <c r="C8171" t="s">
        <v>10292</v>
      </c>
      <c r="D8171" t="s">
        <v>10292</v>
      </c>
      <c r="E8171" t="s">
        <v>10291</v>
      </c>
    </row>
    <row r="8172" spans="1:5" x14ac:dyDescent="0.25">
      <c r="A8172">
        <v>70001735</v>
      </c>
      <c r="B8172" t="s">
        <v>11047</v>
      </c>
      <c r="C8172" t="s">
        <v>11048</v>
      </c>
      <c r="D8172" t="s">
        <v>11048</v>
      </c>
      <c r="E8172" t="s">
        <v>11047</v>
      </c>
    </row>
    <row r="8173" spans="1:5" x14ac:dyDescent="0.25">
      <c r="A8173">
        <v>70001736</v>
      </c>
      <c r="B8173" t="s">
        <v>10383</v>
      </c>
      <c r="C8173" t="s">
        <v>10382</v>
      </c>
      <c r="D8173" t="s">
        <v>10382</v>
      </c>
      <c r="E8173" t="s">
        <v>10383</v>
      </c>
    </row>
    <row r="8174" spans="1:5" x14ac:dyDescent="0.25">
      <c r="A8174">
        <v>70001737</v>
      </c>
      <c r="B8174" t="s">
        <v>11770</v>
      </c>
      <c r="C8174" t="s">
        <v>10378</v>
      </c>
      <c r="D8174" t="s">
        <v>10378</v>
      </c>
      <c r="E8174" t="s">
        <v>11770</v>
      </c>
    </row>
    <row r="8175" spans="1:5" x14ac:dyDescent="0.25">
      <c r="A8175">
        <v>70001738</v>
      </c>
      <c r="B8175" t="s">
        <v>12243</v>
      </c>
      <c r="C8175" t="s">
        <v>12244</v>
      </c>
      <c r="D8175" t="s">
        <v>12244</v>
      </c>
      <c r="E8175" t="s">
        <v>12243</v>
      </c>
    </row>
    <row r="8176" spans="1:5" x14ac:dyDescent="0.25">
      <c r="A8176">
        <v>70001739</v>
      </c>
      <c r="B8176" t="s">
        <v>12245</v>
      </c>
      <c r="C8176" t="s">
        <v>12245</v>
      </c>
      <c r="D8176" t="s">
        <v>12245</v>
      </c>
      <c r="E8176" t="s">
        <v>12245</v>
      </c>
    </row>
    <row r="8177" spans="1:5" x14ac:dyDescent="0.25">
      <c r="A8177">
        <v>70001740</v>
      </c>
      <c r="B8177" t="s">
        <v>12246</v>
      </c>
      <c r="C8177" t="s">
        <v>12246</v>
      </c>
      <c r="D8177" t="s">
        <v>12246</v>
      </c>
      <c r="E8177" t="s">
        <v>12246</v>
      </c>
    </row>
    <row r="8178" spans="1:5" x14ac:dyDescent="0.25">
      <c r="A8178">
        <v>70001741</v>
      </c>
      <c r="B8178" t="s">
        <v>12247</v>
      </c>
      <c r="C8178" t="s">
        <v>12247</v>
      </c>
      <c r="D8178" t="s">
        <v>12247</v>
      </c>
      <c r="E8178" t="s">
        <v>12247</v>
      </c>
    </row>
    <row r="8179" spans="1:5" x14ac:dyDescent="0.25">
      <c r="A8179">
        <v>70001742</v>
      </c>
      <c r="B8179" t="s">
        <v>12248</v>
      </c>
      <c r="C8179" t="s">
        <v>12248</v>
      </c>
      <c r="D8179" t="s">
        <v>12248</v>
      </c>
      <c r="E8179" t="s">
        <v>12248</v>
      </c>
    </row>
    <row r="8180" spans="1:5" x14ac:dyDescent="0.25">
      <c r="A8180">
        <v>70001743</v>
      </c>
      <c r="B8180" t="s">
        <v>12249</v>
      </c>
      <c r="C8180" t="s">
        <v>12249</v>
      </c>
      <c r="D8180" t="s">
        <v>12249</v>
      </c>
      <c r="E8180" t="s">
        <v>12249</v>
      </c>
    </row>
    <row r="8181" spans="1:5" x14ac:dyDescent="0.25">
      <c r="A8181">
        <v>70001744</v>
      </c>
      <c r="B8181" t="s">
        <v>12250</v>
      </c>
      <c r="C8181" t="s">
        <v>12250</v>
      </c>
      <c r="D8181" t="s">
        <v>12250</v>
      </c>
      <c r="E8181" t="s">
        <v>12250</v>
      </c>
    </row>
    <row r="8182" spans="1:5" x14ac:dyDescent="0.25">
      <c r="A8182">
        <v>70001745</v>
      </c>
      <c r="B8182" t="s">
        <v>12251</v>
      </c>
      <c r="C8182" t="s">
        <v>12251</v>
      </c>
      <c r="D8182" t="s">
        <v>12251</v>
      </c>
      <c r="E8182" t="s">
        <v>12251</v>
      </c>
    </row>
    <row r="8183" spans="1:5" x14ac:dyDescent="0.25">
      <c r="A8183">
        <v>70001746</v>
      </c>
      <c r="B8183" t="s">
        <v>11619</v>
      </c>
      <c r="C8183" t="s">
        <v>11620</v>
      </c>
      <c r="D8183" t="s">
        <v>11620</v>
      </c>
      <c r="E8183" t="s">
        <v>11619</v>
      </c>
    </row>
    <row r="8184" spans="1:5" x14ac:dyDescent="0.25">
      <c r="A8184">
        <v>70001747</v>
      </c>
      <c r="B8184" t="s">
        <v>12194</v>
      </c>
      <c r="C8184" t="s">
        <v>11620</v>
      </c>
      <c r="D8184" t="s">
        <v>11620</v>
      </c>
      <c r="E8184" t="s">
        <v>12194</v>
      </c>
    </row>
    <row r="8185" spans="1:5" x14ac:dyDescent="0.25">
      <c r="A8185">
        <v>70001748</v>
      </c>
      <c r="B8185" t="s">
        <v>12252</v>
      </c>
      <c r="C8185" t="s">
        <v>10808</v>
      </c>
      <c r="D8185" t="s">
        <v>10808</v>
      </c>
      <c r="E8185" t="s">
        <v>12252</v>
      </c>
    </row>
    <row r="8186" spans="1:5" x14ac:dyDescent="0.25">
      <c r="A8186">
        <v>70001749</v>
      </c>
      <c r="B8186" t="s">
        <v>12253</v>
      </c>
      <c r="C8186" t="s">
        <v>10808</v>
      </c>
      <c r="D8186" t="s">
        <v>10808</v>
      </c>
      <c r="E8186" t="s">
        <v>12253</v>
      </c>
    </row>
    <row r="8187" spans="1:5" x14ac:dyDescent="0.25">
      <c r="A8187">
        <v>70001750</v>
      </c>
      <c r="B8187" t="s">
        <v>12254</v>
      </c>
      <c r="C8187" t="s">
        <v>10808</v>
      </c>
      <c r="D8187" t="s">
        <v>10808</v>
      </c>
      <c r="E8187" t="s">
        <v>12254</v>
      </c>
    </row>
    <row r="8188" spans="1:5" x14ac:dyDescent="0.25">
      <c r="A8188">
        <v>70001751</v>
      </c>
      <c r="B8188" t="s">
        <v>12255</v>
      </c>
      <c r="C8188" t="s">
        <v>12256</v>
      </c>
      <c r="D8188" t="s">
        <v>12256</v>
      </c>
      <c r="E8188" t="s">
        <v>12255</v>
      </c>
    </row>
    <row r="8189" spans="1:5" x14ac:dyDescent="0.25">
      <c r="A8189">
        <v>70001752</v>
      </c>
      <c r="B8189" t="s">
        <v>12257</v>
      </c>
      <c r="C8189" t="s">
        <v>12258</v>
      </c>
      <c r="D8189" t="s">
        <v>12258</v>
      </c>
      <c r="E8189" t="s">
        <v>12257</v>
      </c>
    </row>
    <row r="8190" spans="1:5" x14ac:dyDescent="0.25">
      <c r="A8190">
        <v>70001753</v>
      </c>
      <c r="B8190" t="s">
        <v>12259</v>
      </c>
      <c r="C8190" t="s">
        <v>12258</v>
      </c>
      <c r="D8190" t="s">
        <v>12258</v>
      </c>
      <c r="E8190" t="s">
        <v>12259</v>
      </c>
    </row>
    <row r="8191" spans="1:5" x14ac:dyDescent="0.25">
      <c r="A8191">
        <v>70001754</v>
      </c>
      <c r="B8191" t="s">
        <v>12260</v>
      </c>
      <c r="C8191" t="s">
        <v>12258</v>
      </c>
      <c r="D8191" t="s">
        <v>12258</v>
      </c>
      <c r="E8191" t="s">
        <v>12260</v>
      </c>
    </row>
    <row r="8192" spans="1:5" x14ac:dyDescent="0.25">
      <c r="A8192">
        <v>70001755</v>
      </c>
      <c r="B8192" t="s">
        <v>11862</v>
      </c>
      <c r="C8192" t="s">
        <v>11863</v>
      </c>
      <c r="D8192" t="s">
        <v>11863</v>
      </c>
      <c r="E8192" t="s">
        <v>11862</v>
      </c>
    </row>
    <row r="8193" spans="1:5" x14ac:dyDescent="0.25">
      <c r="A8193">
        <v>70001756</v>
      </c>
      <c r="B8193" t="s">
        <v>11864</v>
      </c>
      <c r="C8193" t="s">
        <v>11865</v>
      </c>
      <c r="D8193" t="s">
        <v>11865</v>
      </c>
      <c r="E8193" t="s">
        <v>11864</v>
      </c>
    </row>
    <row r="8194" spans="1:5" x14ac:dyDescent="0.25">
      <c r="A8194">
        <v>70001758</v>
      </c>
      <c r="B8194" t="s">
        <v>12261</v>
      </c>
      <c r="C8194" t="s">
        <v>12262</v>
      </c>
      <c r="D8194" t="s">
        <v>12262</v>
      </c>
      <c r="E8194" t="s">
        <v>12261</v>
      </c>
    </row>
    <row r="8195" spans="1:5" x14ac:dyDescent="0.25">
      <c r="A8195">
        <v>70001759</v>
      </c>
      <c r="B8195" t="s">
        <v>12263</v>
      </c>
      <c r="C8195" t="s">
        <v>12264</v>
      </c>
      <c r="D8195" t="s">
        <v>12264</v>
      </c>
      <c r="E8195" t="s">
        <v>12263</v>
      </c>
    </row>
    <row r="8196" spans="1:5" x14ac:dyDescent="0.25">
      <c r="A8196">
        <v>70001760</v>
      </c>
      <c r="B8196" t="s">
        <v>12265</v>
      </c>
      <c r="C8196" t="s">
        <v>12266</v>
      </c>
      <c r="D8196" t="s">
        <v>12266</v>
      </c>
      <c r="E8196" t="s">
        <v>12265</v>
      </c>
    </row>
    <row r="8197" spans="1:5" x14ac:dyDescent="0.25">
      <c r="A8197">
        <v>70001761</v>
      </c>
      <c r="B8197" t="s">
        <v>12267</v>
      </c>
      <c r="C8197" t="s">
        <v>12268</v>
      </c>
      <c r="D8197" t="s">
        <v>12268</v>
      </c>
      <c r="E8197" t="s">
        <v>12267</v>
      </c>
    </row>
    <row r="8198" spans="1:5" x14ac:dyDescent="0.25">
      <c r="A8198">
        <v>70001762</v>
      </c>
      <c r="B8198" t="s">
        <v>12269</v>
      </c>
      <c r="C8198" t="s">
        <v>12270</v>
      </c>
      <c r="D8198" t="s">
        <v>12270</v>
      </c>
      <c r="E8198" t="s">
        <v>12269</v>
      </c>
    </row>
    <row r="8199" spans="1:5" x14ac:dyDescent="0.25">
      <c r="A8199">
        <v>70001763</v>
      </c>
      <c r="B8199" t="s">
        <v>12271</v>
      </c>
      <c r="C8199" t="s">
        <v>12272</v>
      </c>
      <c r="D8199" t="s">
        <v>12272</v>
      </c>
      <c r="E8199" t="s">
        <v>12271</v>
      </c>
    </row>
    <row r="8200" spans="1:5" x14ac:dyDescent="0.25">
      <c r="A8200">
        <v>70001764</v>
      </c>
      <c r="B8200" t="s">
        <v>12273</v>
      </c>
      <c r="C8200" t="s">
        <v>12274</v>
      </c>
      <c r="D8200" t="s">
        <v>12274</v>
      </c>
      <c r="E8200" t="s">
        <v>12273</v>
      </c>
    </row>
    <row r="8201" spans="1:5" x14ac:dyDescent="0.25">
      <c r="A8201">
        <v>70001765</v>
      </c>
      <c r="B8201" t="s">
        <v>12222</v>
      </c>
      <c r="C8201" t="s">
        <v>12275</v>
      </c>
      <c r="D8201" t="s">
        <v>12275</v>
      </c>
      <c r="E8201" t="s">
        <v>12222</v>
      </c>
    </row>
    <row r="8202" spans="1:5" x14ac:dyDescent="0.25">
      <c r="A8202">
        <v>70001766</v>
      </c>
      <c r="B8202" t="s">
        <v>12276</v>
      </c>
      <c r="C8202" t="s">
        <v>12277</v>
      </c>
      <c r="D8202" t="s">
        <v>12277</v>
      </c>
      <c r="E8202" t="s">
        <v>12276</v>
      </c>
    </row>
    <row r="8203" spans="1:5" x14ac:dyDescent="0.25">
      <c r="A8203">
        <v>70001767</v>
      </c>
      <c r="B8203" t="s">
        <v>12278</v>
      </c>
      <c r="C8203" t="s">
        <v>12279</v>
      </c>
      <c r="D8203" t="s">
        <v>12279</v>
      </c>
      <c r="E8203" t="s">
        <v>12278</v>
      </c>
    </row>
    <row r="8204" spans="1:5" x14ac:dyDescent="0.25">
      <c r="A8204">
        <v>70001768</v>
      </c>
      <c r="B8204" t="s">
        <v>785</v>
      </c>
      <c r="C8204" t="s">
        <v>12280</v>
      </c>
      <c r="D8204" t="s">
        <v>12280</v>
      </c>
      <c r="E8204" t="s">
        <v>785</v>
      </c>
    </row>
    <row r="8205" spans="1:5" x14ac:dyDescent="0.25">
      <c r="A8205">
        <v>70001769</v>
      </c>
      <c r="B8205" t="s">
        <v>12281</v>
      </c>
      <c r="C8205" t="s">
        <v>12262</v>
      </c>
      <c r="D8205" t="s">
        <v>12262</v>
      </c>
      <c r="E8205" t="s">
        <v>12281</v>
      </c>
    </row>
    <row r="8206" spans="1:5" x14ac:dyDescent="0.25">
      <c r="A8206">
        <v>70001770</v>
      </c>
      <c r="B8206" t="s">
        <v>12282</v>
      </c>
      <c r="C8206" t="s">
        <v>12264</v>
      </c>
      <c r="D8206" t="s">
        <v>12264</v>
      </c>
      <c r="E8206" t="s">
        <v>12282</v>
      </c>
    </row>
    <row r="8207" spans="1:5" x14ac:dyDescent="0.25">
      <c r="A8207">
        <v>70001771</v>
      </c>
      <c r="B8207" t="s">
        <v>12283</v>
      </c>
      <c r="C8207" t="s">
        <v>12270</v>
      </c>
      <c r="D8207" t="s">
        <v>12270</v>
      </c>
      <c r="E8207" t="s">
        <v>12283</v>
      </c>
    </row>
    <row r="8208" spans="1:5" x14ac:dyDescent="0.25">
      <c r="A8208">
        <v>70001772</v>
      </c>
      <c r="B8208" t="s">
        <v>12284</v>
      </c>
      <c r="C8208" t="s">
        <v>12272</v>
      </c>
      <c r="D8208" t="s">
        <v>12272</v>
      </c>
      <c r="E8208" t="s">
        <v>12284</v>
      </c>
    </row>
    <row r="8209" spans="1:5" x14ac:dyDescent="0.25">
      <c r="A8209">
        <v>70001773</v>
      </c>
      <c r="B8209" t="s">
        <v>12285</v>
      </c>
      <c r="C8209" t="s">
        <v>12286</v>
      </c>
      <c r="D8209" t="s">
        <v>12286</v>
      </c>
      <c r="E8209" t="s">
        <v>12285</v>
      </c>
    </row>
    <row r="8210" spans="1:5" x14ac:dyDescent="0.25">
      <c r="A8210">
        <v>70001774</v>
      </c>
      <c r="B8210" t="s">
        <v>12287</v>
      </c>
      <c r="C8210" t="s">
        <v>12274</v>
      </c>
      <c r="D8210" t="s">
        <v>12274</v>
      </c>
      <c r="E8210" t="s">
        <v>12287</v>
      </c>
    </row>
    <row r="8211" spans="1:5" x14ac:dyDescent="0.25">
      <c r="A8211">
        <v>70001775</v>
      </c>
      <c r="B8211" t="s">
        <v>12288</v>
      </c>
      <c r="C8211" t="s">
        <v>12279</v>
      </c>
      <c r="D8211" t="s">
        <v>12279</v>
      </c>
      <c r="E8211" t="s">
        <v>12288</v>
      </c>
    </row>
    <row r="8212" spans="1:5" x14ac:dyDescent="0.25">
      <c r="A8212">
        <v>70001776</v>
      </c>
      <c r="B8212" t="s">
        <v>12289</v>
      </c>
      <c r="C8212" t="s">
        <v>12290</v>
      </c>
      <c r="D8212" t="s">
        <v>12290</v>
      </c>
      <c r="E8212" t="s">
        <v>12289</v>
      </c>
    </row>
    <row r="8213" spans="1:5" x14ac:dyDescent="0.25">
      <c r="A8213">
        <v>70001777</v>
      </c>
      <c r="B8213" t="s">
        <v>12291</v>
      </c>
      <c r="C8213" t="s">
        <v>12262</v>
      </c>
      <c r="D8213" t="s">
        <v>12262</v>
      </c>
      <c r="E8213" t="s">
        <v>12291</v>
      </c>
    </row>
    <row r="8214" spans="1:5" x14ac:dyDescent="0.25">
      <c r="A8214">
        <v>70001778</v>
      </c>
      <c r="B8214" t="s">
        <v>12292</v>
      </c>
      <c r="C8214" t="s">
        <v>12270</v>
      </c>
      <c r="D8214" t="s">
        <v>12270</v>
      </c>
      <c r="E8214" t="s">
        <v>12292</v>
      </c>
    </row>
    <row r="8215" spans="1:5" x14ac:dyDescent="0.25">
      <c r="A8215">
        <v>70001779</v>
      </c>
      <c r="B8215" t="s">
        <v>12293</v>
      </c>
      <c r="C8215" t="s">
        <v>12286</v>
      </c>
      <c r="D8215" t="s">
        <v>12286</v>
      </c>
      <c r="E8215" t="s">
        <v>12293</v>
      </c>
    </row>
    <row r="8216" spans="1:5" x14ac:dyDescent="0.25">
      <c r="A8216">
        <v>70001780</v>
      </c>
      <c r="B8216" t="s">
        <v>775</v>
      </c>
      <c r="C8216" t="s">
        <v>12264</v>
      </c>
      <c r="D8216" t="s">
        <v>12264</v>
      </c>
      <c r="E8216" t="s">
        <v>775</v>
      </c>
    </row>
    <row r="8217" spans="1:5" x14ac:dyDescent="0.25">
      <c r="A8217">
        <v>70001781</v>
      </c>
      <c r="B8217" t="s">
        <v>774</v>
      </c>
      <c r="C8217" t="s">
        <v>12270</v>
      </c>
      <c r="D8217" t="s">
        <v>12270</v>
      </c>
      <c r="E8217" t="s">
        <v>774</v>
      </c>
    </row>
    <row r="8218" spans="1:5" x14ac:dyDescent="0.25">
      <c r="A8218">
        <v>70001782</v>
      </c>
      <c r="B8218" t="s">
        <v>12294</v>
      </c>
      <c r="C8218" t="s">
        <v>12262</v>
      </c>
      <c r="D8218" t="s">
        <v>12262</v>
      </c>
      <c r="E8218" t="s">
        <v>12294</v>
      </c>
    </row>
    <row r="8219" spans="1:5" x14ac:dyDescent="0.25">
      <c r="A8219">
        <v>70001783</v>
      </c>
      <c r="B8219" t="s">
        <v>12295</v>
      </c>
      <c r="C8219" t="s">
        <v>12264</v>
      </c>
      <c r="D8219" t="s">
        <v>12264</v>
      </c>
      <c r="E8219" t="s">
        <v>12295</v>
      </c>
    </row>
    <row r="8220" spans="1:5" x14ac:dyDescent="0.25">
      <c r="A8220">
        <v>70001784</v>
      </c>
      <c r="B8220" t="s">
        <v>12296</v>
      </c>
      <c r="C8220" t="s">
        <v>12272</v>
      </c>
      <c r="D8220" t="s">
        <v>12272</v>
      </c>
      <c r="E8220" t="s">
        <v>12296</v>
      </c>
    </row>
    <row r="8221" spans="1:5" x14ac:dyDescent="0.25">
      <c r="A8221">
        <v>70001785</v>
      </c>
      <c r="B8221" t="s">
        <v>12297</v>
      </c>
      <c r="C8221" t="s">
        <v>12270</v>
      </c>
      <c r="D8221" t="s">
        <v>12270</v>
      </c>
      <c r="E8221" t="s">
        <v>12297</v>
      </c>
    </row>
    <row r="8222" spans="1:5" x14ac:dyDescent="0.25">
      <c r="A8222">
        <v>70001786</v>
      </c>
      <c r="B8222" t="s">
        <v>12298</v>
      </c>
      <c r="C8222" t="s">
        <v>12264</v>
      </c>
      <c r="D8222" t="s">
        <v>12264</v>
      </c>
      <c r="E8222" t="s">
        <v>12298</v>
      </c>
    </row>
    <row r="8223" spans="1:5" x14ac:dyDescent="0.25">
      <c r="A8223">
        <v>70001787</v>
      </c>
      <c r="B8223" t="s">
        <v>12299</v>
      </c>
      <c r="C8223" t="s">
        <v>12272</v>
      </c>
      <c r="D8223" t="s">
        <v>12272</v>
      </c>
      <c r="E8223" t="s">
        <v>12299</v>
      </c>
    </row>
    <row r="8224" spans="1:5" x14ac:dyDescent="0.25">
      <c r="A8224">
        <v>70001788</v>
      </c>
      <c r="B8224" t="s">
        <v>12300</v>
      </c>
      <c r="C8224" t="s">
        <v>12270</v>
      </c>
      <c r="D8224" t="s">
        <v>12270</v>
      </c>
      <c r="E8224" t="s">
        <v>12300</v>
      </c>
    </row>
    <row r="8225" spans="1:5" x14ac:dyDescent="0.25">
      <c r="A8225">
        <v>70001789</v>
      </c>
      <c r="B8225" t="s">
        <v>12301</v>
      </c>
      <c r="C8225" t="s">
        <v>12264</v>
      </c>
      <c r="D8225" t="s">
        <v>12264</v>
      </c>
      <c r="E8225" t="s">
        <v>12301</v>
      </c>
    </row>
    <row r="8226" spans="1:5" x14ac:dyDescent="0.25">
      <c r="A8226">
        <v>70001790</v>
      </c>
      <c r="B8226" t="s">
        <v>12302</v>
      </c>
      <c r="C8226" t="s">
        <v>12272</v>
      </c>
      <c r="D8226" t="s">
        <v>12272</v>
      </c>
      <c r="E8226" t="s">
        <v>12302</v>
      </c>
    </row>
    <row r="8227" spans="1:5" x14ac:dyDescent="0.25">
      <c r="A8227">
        <v>70001791</v>
      </c>
      <c r="B8227" t="s">
        <v>12303</v>
      </c>
      <c r="C8227" t="s">
        <v>12270</v>
      </c>
      <c r="D8227" t="s">
        <v>12270</v>
      </c>
      <c r="E8227" t="s">
        <v>12303</v>
      </c>
    </row>
    <row r="8228" spans="1:5" x14ac:dyDescent="0.25">
      <c r="A8228">
        <v>70001792</v>
      </c>
      <c r="B8228" t="s">
        <v>12304</v>
      </c>
      <c r="C8228" t="s">
        <v>12264</v>
      </c>
      <c r="D8228" t="s">
        <v>12264</v>
      </c>
      <c r="E8228" t="s">
        <v>12304</v>
      </c>
    </row>
    <row r="8229" spans="1:5" x14ac:dyDescent="0.25">
      <c r="A8229">
        <v>70001793</v>
      </c>
      <c r="B8229" t="s">
        <v>12305</v>
      </c>
      <c r="C8229" t="s">
        <v>12270</v>
      </c>
      <c r="D8229" t="s">
        <v>12270</v>
      </c>
      <c r="E8229" t="s">
        <v>12305</v>
      </c>
    </row>
    <row r="8230" spans="1:5" x14ac:dyDescent="0.25">
      <c r="A8230">
        <v>70001794</v>
      </c>
      <c r="B8230" t="s">
        <v>12306</v>
      </c>
      <c r="C8230" t="s">
        <v>12272</v>
      </c>
      <c r="D8230" t="s">
        <v>12272</v>
      </c>
      <c r="E8230" t="s">
        <v>12306</v>
      </c>
    </row>
    <row r="8231" spans="1:5" x14ac:dyDescent="0.25">
      <c r="A8231">
        <v>70001795</v>
      </c>
      <c r="B8231" t="s">
        <v>12307</v>
      </c>
      <c r="C8231" t="s">
        <v>12274</v>
      </c>
      <c r="D8231" t="s">
        <v>12274</v>
      </c>
      <c r="E8231" t="s">
        <v>12307</v>
      </c>
    </row>
    <row r="8232" spans="1:5" x14ac:dyDescent="0.25">
      <c r="A8232">
        <v>70001796</v>
      </c>
      <c r="B8232" t="s">
        <v>12212</v>
      </c>
      <c r="C8232" t="s">
        <v>12308</v>
      </c>
      <c r="D8232" t="s">
        <v>12308</v>
      </c>
      <c r="E8232" t="s">
        <v>12212</v>
      </c>
    </row>
    <row r="8233" spans="1:5" x14ac:dyDescent="0.25">
      <c r="A8233">
        <v>70001797</v>
      </c>
      <c r="B8233" t="s">
        <v>12309</v>
      </c>
      <c r="C8233" t="s">
        <v>12310</v>
      </c>
      <c r="D8233" t="s">
        <v>12310</v>
      </c>
      <c r="E8233" t="s">
        <v>12309</v>
      </c>
    </row>
    <row r="8234" spans="1:5" x14ac:dyDescent="0.25">
      <c r="A8234">
        <v>70001798</v>
      </c>
      <c r="B8234" t="s">
        <v>12216</v>
      </c>
      <c r="C8234" t="s">
        <v>12311</v>
      </c>
      <c r="D8234" t="s">
        <v>12311</v>
      </c>
      <c r="E8234" t="s">
        <v>12216</v>
      </c>
    </row>
    <row r="8235" spans="1:5" x14ac:dyDescent="0.25">
      <c r="A8235">
        <v>70001799</v>
      </c>
      <c r="B8235" t="s">
        <v>12312</v>
      </c>
      <c r="C8235" t="s">
        <v>12270</v>
      </c>
      <c r="D8235" t="s">
        <v>12270</v>
      </c>
      <c r="E8235" t="s">
        <v>12312</v>
      </c>
    </row>
    <row r="8236" spans="1:5" x14ac:dyDescent="0.25">
      <c r="A8236">
        <v>70001800</v>
      </c>
      <c r="B8236" t="s">
        <v>12313</v>
      </c>
      <c r="C8236" t="s">
        <v>12272</v>
      </c>
      <c r="D8236" t="s">
        <v>12272</v>
      </c>
      <c r="E8236" t="s">
        <v>12313</v>
      </c>
    </row>
    <row r="8237" spans="1:5" x14ac:dyDescent="0.25">
      <c r="A8237">
        <v>70001801</v>
      </c>
      <c r="B8237" t="s">
        <v>12314</v>
      </c>
      <c r="C8237" t="s">
        <v>12311</v>
      </c>
      <c r="D8237" t="s">
        <v>12311</v>
      </c>
      <c r="E8237" t="s">
        <v>12314</v>
      </c>
    </row>
    <row r="8238" spans="1:5" x14ac:dyDescent="0.25">
      <c r="A8238">
        <v>70001802</v>
      </c>
      <c r="B8238" t="s">
        <v>12315</v>
      </c>
      <c r="C8238" t="s">
        <v>12279</v>
      </c>
      <c r="D8238" t="s">
        <v>12279</v>
      </c>
      <c r="E8238" t="s">
        <v>12315</v>
      </c>
    </row>
    <row r="8239" spans="1:5" x14ac:dyDescent="0.25">
      <c r="A8239">
        <v>70001803</v>
      </c>
      <c r="B8239" t="s">
        <v>12316</v>
      </c>
      <c r="C8239" t="s">
        <v>12270</v>
      </c>
      <c r="D8239" t="s">
        <v>12270</v>
      </c>
      <c r="E8239" t="s">
        <v>12316</v>
      </c>
    </row>
    <row r="8240" spans="1:5" x14ac:dyDescent="0.25">
      <c r="A8240">
        <v>70001804</v>
      </c>
      <c r="B8240" t="s">
        <v>12317</v>
      </c>
      <c r="C8240" t="s">
        <v>12264</v>
      </c>
      <c r="D8240" t="s">
        <v>12264</v>
      </c>
      <c r="E8240" t="s">
        <v>12317</v>
      </c>
    </row>
    <row r="8241" spans="1:5" x14ac:dyDescent="0.25">
      <c r="A8241">
        <v>70001805</v>
      </c>
      <c r="B8241" t="s">
        <v>12318</v>
      </c>
      <c r="C8241" t="s">
        <v>12272</v>
      </c>
      <c r="D8241" t="s">
        <v>12272</v>
      </c>
      <c r="E8241" t="s">
        <v>12318</v>
      </c>
    </row>
    <row r="8242" spans="1:5" x14ac:dyDescent="0.25">
      <c r="A8242">
        <v>70001806</v>
      </c>
      <c r="B8242" t="s">
        <v>12319</v>
      </c>
      <c r="C8242" t="s">
        <v>12320</v>
      </c>
      <c r="D8242" t="s">
        <v>12320</v>
      </c>
      <c r="E8242" t="s">
        <v>12319</v>
      </c>
    </row>
    <row r="8243" spans="1:5" x14ac:dyDescent="0.25">
      <c r="A8243">
        <v>70001807</v>
      </c>
      <c r="B8243" t="s">
        <v>12321</v>
      </c>
      <c r="C8243" t="s">
        <v>12270</v>
      </c>
      <c r="D8243" t="s">
        <v>12270</v>
      </c>
      <c r="E8243" t="s">
        <v>12321</v>
      </c>
    </row>
    <row r="8244" spans="1:5" x14ac:dyDescent="0.25">
      <c r="A8244">
        <v>70001808</v>
      </c>
      <c r="B8244" t="s">
        <v>12322</v>
      </c>
      <c r="C8244" t="s">
        <v>12264</v>
      </c>
      <c r="D8244" t="s">
        <v>12264</v>
      </c>
      <c r="E8244" t="s">
        <v>12322</v>
      </c>
    </row>
    <row r="8245" spans="1:5" x14ac:dyDescent="0.25">
      <c r="A8245">
        <v>70001809</v>
      </c>
      <c r="B8245" t="s">
        <v>12323</v>
      </c>
      <c r="C8245" t="s">
        <v>12272</v>
      </c>
      <c r="D8245" t="s">
        <v>12272</v>
      </c>
      <c r="E8245" t="s">
        <v>12323</v>
      </c>
    </row>
    <row r="8246" spans="1:5" x14ac:dyDescent="0.25">
      <c r="A8246">
        <v>70001810</v>
      </c>
      <c r="B8246" t="s">
        <v>12324</v>
      </c>
      <c r="C8246" t="s">
        <v>12320</v>
      </c>
      <c r="D8246" t="s">
        <v>12320</v>
      </c>
      <c r="E8246" t="s">
        <v>12324</v>
      </c>
    </row>
    <row r="8247" spans="1:5" x14ac:dyDescent="0.25">
      <c r="A8247">
        <v>70001811</v>
      </c>
      <c r="B8247" t="s">
        <v>12325</v>
      </c>
      <c r="C8247" t="s">
        <v>10573</v>
      </c>
      <c r="D8247" t="s">
        <v>10573</v>
      </c>
      <c r="E8247" t="s">
        <v>12325</v>
      </c>
    </row>
    <row r="8248" spans="1:5" x14ac:dyDescent="0.25">
      <c r="A8248">
        <v>70001812</v>
      </c>
      <c r="B8248" t="s">
        <v>12326</v>
      </c>
      <c r="C8248" t="s">
        <v>10573</v>
      </c>
      <c r="D8248" t="s">
        <v>10573</v>
      </c>
      <c r="E8248" t="s">
        <v>12326</v>
      </c>
    </row>
    <row r="8249" spans="1:5" x14ac:dyDescent="0.25">
      <c r="A8249">
        <v>70001813</v>
      </c>
      <c r="B8249" t="s">
        <v>12327</v>
      </c>
      <c r="C8249" t="s">
        <v>10573</v>
      </c>
      <c r="D8249" t="s">
        <v>10573</v>
      </c>
      <c r="E8249" t="s">
        <v>12327</v>
      </c>
    </row>
    <row r="8250" spans="1:5" x14ac:dyDescent="0.25">
      <c r="A8250">
        <v>70001814</v>
      </c>
      <c r="B8250" t="s">
        <v>11713</v>
      </c>
      <c r="C8250" t="s">
        <v>11566</v>
      </c>
      <c r="D8250" t="s">
        <v>11566</v>
      </c>
      <c r="E8250" t="s">
        <v>11713</v>
      </c>
    </row>
    <row r="8251" spans="1:5" x14ac:dyDescent="0.25">
      <c r="A8251">
        <v>70001815</v>
      </c>
      <c r="B8251" t="s">
        <v>11873</v>
      </c>
      <c r="C8251" t="s">
        <v>10358</v>
      </c>
      <c r="D8251" t="s">
        <v>10358</v>
      </c>
      <c r="E8251" t="s">
        <v>11873</v>
      </c>
    </row>
    <row r="8252" spans="1:5" x14ac:dyDescent="0.25">
      <c r="A8252">
        <v>70001816</v>
      </c>
      <c r="B8252" t="s">
        <v>11874</v>
      </c>
      <c r="C8252" t="s">
        <v>10358</v>
      </c>
      <c r="D8252" t="s">
        <v>10358</v>
      </c>
      <c r="E8252" t="s">
        <v>11874</v>
      </c>
    </row>
    <row r="8253" spans="1:5" x14ac:dyDescent="0.25">
      <c r="A8253">
        <v>70001817</v>
      </c>
      <c r="B8253" t="s">
        <v>11876</v>
      </c>
      <c r="C8253" t="s">
        <v>10358</v>
      </c>
      <c r="D8253" t="s">
        <v>10358</v>
      </c>
      <c r="E8253" t="s">
        <v>11876</v>
      </c>
    </row>
    <row r="8254" spans="1:5" x14ac:dyDescent="0.25">
      <c r="A8254">
        <v>70001818</v>
      </c>
      <c r="B8254" t="s">
        <v>11875</v>
      </c>
      <c r="C8254" t="s">
        <v>10358</v>
      </c>
      <c r="D8254" t="s">
        <v>10358</v>
      </c>
      <c r="E8254" t="s">
        <v>11875</v>
      </c>
    </row>
    <row r="8255" spans="1:5" x14ac:dyDescent="0.25">
      <c r="A8255">
        <v>70001819</v>
      </c>
      <c r="B8255" t="s">
        <v>11711</v>
      </c>
      <c r="C8255" t="s">
        <v>10801</v>
      </c>
      <c r="D8255" t="s">
        <v>10801</v>
      </c>
      <c r="E8255" t="s">
        <v>11711</v>
      </c>
    </row>
    <row r="8256" spans="1:5" x14ac:dyDescent="0.25">
      <c r="A8256">
        <v>70001820</v>
      </c>
      <c r="B8256" t="s">
        <v>11712</v>
      </c>
      <c r="C8256" t="s">
        <v>10802</v>
      </c>
      <c r="D8256" t="s">
        <v>10802</v>
      </c>
      <c r="E8256" t="s">
        <v>11712</v>
      </c>
    </row>
    <row r="8257" spans="1:5" x14ac:dyDescent="0.25">
      <c r="A8257">
        <v>70001821</v>
      </c>
      <c r="B8257" t="s">
        <v>11233</v>
      </c>
      <c r="C8257" t="s">
        <v>11173</v>
      </c>
      <c r="D8257" t="s">
        <v>11173</v>
      </c>
      <c r="E8257" t="s">
        <v>11233</v>
      </c>
    </row>
    <row r="8258" spans="1:5" x14ac:dyDescent="0.25">
      <c r="A8258">
        <v>70001822</v>
      </c>
      <c r="B8258" t="s">
        <v>11029</v>
      </c>
      <c r="C8258" t="s">
        <v>11030</v>
      </c>
      <c r="D8258" t="s">
        <v>11030</v>
      </c>
      <c r="E8258" t="s">
        <v>11029</v>
      </c>
    </row>
    <row r="8259" spans="1:5" x14ac:dyDescent="0.25">
      <c r="A8259">
        <v>70001823</v>
      </c>
      <c r="B8259" t="s">
        <v>11031</v>
      </c>
      <c r="C8259" t="s">
        <v>11032</v>
      </c>
      <c r="D8259" t="s">
        <v>11032</v>
      </c>
      <c r="E8259" t="s">
        <v>11031</v>
      </c>
    </row>
    <row r="8260" spans="1:5" x14ac:dyDescent="0.25">
      <c r="A8260">
        <v>70001824</v>
      </c>
      <c r="B8260" t="s">
        <v>10995</v>
      </c>
      <c r="C8260" t="s">
        <v>10996</v>
      </c>
      <c r="D8260" t="s">
        <v>10996</v>
      </c>
      <c r="E8260" t="s">
        <v>10995</v>
      </c>
    </row>
    <row r="8261" spans="1:5" x14ac:dyDescent="0.25">
      <c r="A8261">
        <v>70001825</v>
      </c>
      <c r="B8261" t="s">
        <v>12195</v>
      </c>
      <c r="C8261" t="s">
        <v>11620</v>
      </c>
      <c r="D8261" t="s">
        <v>11620</v>
      </c>
      <c r="E8261" t="s">
        <v>12195</v>
      </c>
    </row>
    <row r="8262" spans="1:5" x14ac:dyDescent="0.25">
      <c r="A8262">
        <v>70001826</v>
      </c>
      <c r="B8262" t="s">
        <v>12328</v>
      </c>
      <c r="C8262" t="s">
        <v>12329</v>
      </c>
      <c r="D8262" t="s">
        <v>12329</v>
      </c>
      <c r="E8262" t="s">
        <v>12328</v>
      </c>
    </row>
    <row r="8263" spans="1:5" x14ac:dyDescent="0.25">
      <c r="A8263">
        <v>70001827</v>
      </c>
      <c r="B8263" t="s">
        <v>12330</v>
      </c>
      <c r="C8263" t="s">
        <v>12331</v>
      </c>
      <c r="D8263" t="s">
        <v>12331</v>
      </c>
      <c r="E8263" t="s">
        <v>12330</v>
      </c>
    </row>
    <row r="8264" spans="1:5" x14ac:dyDescent="0.25">
      <c r="A8264">
        <v>70001828</v>
      </c>
      <c r="B8264" t="s">
        <v>10756</v>
      </c>
      <c r="C8264" t="s">
        <v>10757</v>
      </c>
      <c r="D8264" t="s">
        <v>10757</v>
      </c>
      <c r="E8264" t="s">
        <v>10756</v>
      </c>
    </row>
    <row r="8265" spans="1:5" x14ac:dyDescent="0.25">
      <c r="A8265">
        <v>70001829</v>
      </c>
      <c r="B8265" t="s">
        <v>10758</v>
      </c>
      <c r="C8265" t="s">
        <v>10759</v>
      </c>
      <c r="D8265" t="s">
        <v>10759</v>
      </c>
      <c r="E8265" t="s">
        <v>10758</v>
      </c>
    </row>
    <row r="8266" spans="1:5" x14ac:dyDescent="0.25">
      <c r="A8266">
        <v>70001830</v>
      </c>
      <c r="B8266" t="s">
        <v>11158</v>
      </c>
      <c r="C8266" t="s">
        <v>11159</v>
      </c>
      <c r="D8266" t="s">
        <v>11159</v>
      </c>
      <c r="E8266" t="s">
        <v>11158</v>
      </c>
    </row>
    <row r="8267" spans="1:5" x14ac:dyDescent="0.25">
      <c r="A8267">
        <v>70001831</v>
      </c>
      <c r="B8267" t="s">
        <v>11608</v>
      </c>
      <c r="C8267" t="s">
        <v>11609</v>
      </c>
      <c r="D8267" t="s">
        <v>11609</v>
      </c>
      <c r="E8267" t="s">
        <v>11608</v>
      </c>
    </row>
    <row r="8268" spans="1:5" x14ac:dyDescent="0.25">
      <c r="A8268">
        <v>70001832</v>
      </c>
      <c r="B8268" t="s">
        <v>12332</v>
      </c>
      <c r="C8268" t="s">
        <v>11342</v>
      </c>
      <c r="D8268" t="s">
        <v>11342</v>
      </c>
      <c r="E8268" t="s">
        <v>12332</v>
      </c>
    </row>
    <row r="8269" spans="1:5" x14ac:dyDescent="0.25">
      <c r="A8269">
        <v>70001833</v>
      </c>
      <c r="B8269" t="s">
        <v>10370</v>
      </c>
      <c r="C8269" t="s">
        <v>10371</v>
      </c>
      <c r="D8269" t="s">
        <v>10371</v>
      </c>
      <c r="E8269" t="s">
        <v>10370</v>
      </c>
    </row>
    <row r="8270" spans="1:5" x14ac:dyDescent="0.25">
      <c r="A8270">
        <v>70001834</v>
      </c>
      <c r="B8270" t="s">
        <v>10336</v>
      </c>
      <c r="C8270" t="s">
        <v>10337</v>
      </c>
      <c r="D8270" t="s">
        <v>10337</v>
      </c>
      <c r="E8270" t="s">
        <v>10336</v>
      </c>
    </row>
    <row r="8271" spans="1:5" x14ac:dyDescent="0.25">
      <c r="A8271">
        <v>70001835</v>
      </c>
      <c r="B8271" t="s">
        <v>11007</v>
      </c>
      <c r="C8271" t="s">
        <v>11008</v>
      </c>
      <c r="D8271" t="s">
        <v>11008</v>
      </c>
      <c r="E8271" t="s">
        <v>11007</v>
      </c>
    </row>
    <row r="8272" spans="1:5" x14ac:dyDescent="0.25">
      <c r="A8272">
        <v>70001836</v>
      </c>
      <c r="B8272" t="s">
        <v>11009</v>
      </c>
      <c r="C8272" t="s">
        <v>11008</v>
      </c>
      <c r="D8272" t="s">
        <v>11008</v>
      </c>
      <c r="E8272" t="s">
        <v>11009</v>
      </c>
    </row>
    <row r="8273" spans="1:5" x14ac:dyDescent="0.25">
      <c r="A8273">
        <v>70001837</v>
      </c>
      <c r="B8273" t="s">
        <v>11010</v>
      </c>
      <c r="C8273" t="s">
        <v>11008</v>
      </c>
      <c r="D8273" t="s">
        <v>11008</v>
      </c>
      <c r="E8273" t="s">
        <v>11010</v>
      </c>
    </row>
    <row r="8274" spans="1:5" x14ac:dyDescent="0.25">
      <c r="A8274">
        <v>70001838</v>
      </c>
      <c r="B8274" t="s">
        <v>10654</v>
      </c>
      <c r="C8274" t="s">
        <v>10655</v>
      </c>
      <c r="D8274" t="s">
        <v>10655</v>
      </c>
      <c r="E8274" t="s">
        <v>10654</v>
      </c>
    </row>
    <row r="8275" spans="1:5" x14ac:dyDescent="0.25">
      <c r="A8275">
        <v>70001839</v>
      </c>
      <c r="B8275" t="s">
        <v>10656</v>
      </c>
      <c r="C8275" t="s">
        <v>10657</v>
      </c>
      <c r="D8275" t="s">
        <v>10657</v>
      </c>
      <c r="E8275" t="s">
        <v>10656</v>
      </c>
    </row>
    <row r="8276" spans="1:5" x14ac:dyDescent="0.25">
      <c r="A8276">
        <v>70001840</v>
      </c>
      <c r="B8276" t="s">
        <v>10658</v>
      </c>
      <c r="C8276" t="s">
        <v>10659</v>
      </c>
      <c r="D8276" t="s">
        <v>10659</v>
      </c>
      <c r="E8276" t="s">
        <v>10658</v>
      </c>
    </row>
    <row r="8277" spans="1:5" x14ac:dyDescent="0.25">
      <c r="A8277">
        <v>70001841</v>
      </c>
      <c r="B8277" t="s">
        <v>10683</v>
      </c>
      <c r="C8277" t="s">
        <v>12333</v>
      </c>
      <c r="D8277" t="s">
        <v>12333</v>
      </c>
      <c r="E8277" t="s">
        <v>10683</v>
      </c>
    </row>
    <row r="8278" spans="1:5" x14ac:dyDescent="0.25">
      <c r="A8278">
        <v>70001842</v>
      </c>
      <c r="B8278" t="s">
        <v>12334</v>
      </c>
      <c r="C8278" t="s">
        <v>12310</v>
      </c>
      <c r="D8278" t="s">
        <v>12310</v>
      </c>
      <c r="E8278" t="s">
        <v>12334</v>
      </c>
    </row>
    <row r="8279" spans="1:5" x14ac:dyDescent="0.25">
      <c r="A8279">
        <v>70001843</v>
      </c>
      <c r="B8279" t="s">
        <v>12335</v>
      </c>
      <c r="C8279" t="s">
        <v>12335</v>
      </c>
      <c r="D8279" t="s">
        <v>12335</v>
      </c>
      <c r="E8279" t="s">
        <v>12335</v>
      </c>
    </row>
    <row r="8280" spans="1:5" x14ac:dyDescent="0.25">
      <c r="A8280">
        <v>70001844</v>
      </c>
      <c r="B8280" t="s">
        <v>12336</v>
      </c>
      <c r="C8280" t="s">
        <v>12336</v>
      </c>
      <c r="D8280" t="s">
        <v>12336</v>
      </c>
      <c r="E8280" t="s">
        <v>12336</v>
      </c>
    </row>
    <row r="8281" spans="1:5" x14ac:dyDescent="0.25">
      <c r="A8281">
        <v>70001845</v>
      </c>
      <c r="B8281" t="s">
        <v>12337</v>
      </c>
      <c r="C8281" t="s">
        <v>12337</v>
      </c>
      <c r="D8281" t="s">
        <v>12337</v>
      </c>
      <c r="E8281" t="s">
        <v>12337</v>
      </c>
    </row>
    <row r="8282" spans="1:5" x14ac:dyDescent="0.25">
      <c r="A8282">
        <v>70001846</v>
      </c>
      <c r="B8282" t="s">
        <v>12338</v>
      </c>
      <c r="C8282" t="s">
        <v>12338</v>
      </c>
      <c r="D8282" t="s">
        <v>12338</v>
      </c>
      <c r="E8282" t="s">
        <v>12338</v>
      </c>
    </row>
    <row r="8283" spans="1:5" x14ac:dyDescent="0.25">
      <c r="A8283">
        <v>70001847</v>
      </c>
      <c r="B8283" t="s">
        <v>12339</v>
      </c>
      <c r="C8283" t="s">
        <v>12339</v>
      </c>
      <c r="D8283" t="s">
        <v>12339</v>
      </c>
      <c r="E8283" t="s">
        <v>12339</v>
      </c>
    </row>
    <row r="8284" spans="1:5" x14ac:dyDescent="0.25">
      <c r="A8284">
        <v>70001848</v>
      </c>
      <c r="B8284" t="s">
        <v>12340</v>
      </c>
      <c r="C8284" t="s">
        <v>12340</v>
      </c>
      <c r="D8284" t="s">
        <v>12340</v>
      </c>
      <c r="E8284" t="s">
        <v>12340</v>
      </c>
    </row>
    <row r="8285" spans="1:5" x14ac:dyDescent="0.25">
      <c r="A8285">
        <v>70001849</v>
      </c>
      <c r="B8285" t="s">
        <v>12341</v>
      </c>
      <c r="C8285" t="s">
        <v>12341</v>
      </c>
      <c r="D8285" t="s">
        <v>12341</v>
      </c>
      <c r="E8285" t="s">
        <v>12341</v>
      </c>
    </row>
    <row r="8286" spans="1:5" x14ac:dyDescent="0.25">
      <c r="A8286">
        <v>70001850</v>
      </c>
      <c r="B8286" t="s">
        <v>12342</v>
      </c>
      <c r="C8286" t="s">
        <v>12343</v>
      </c>
      <c r="D8286" t="s">
        <v>12343</v>
      </c>
      <c r="E8286" t="s">
        <v>12342</v>
      </c>
    </row>
    <row r="8287" spans="1:5" x14ac:dyDescent="0.25">
      <c r="A8287">
        <v>70001851</v>
      </c>
      <c r="B8287" t="s">
        <v>12344</v>
      </c>
      <c r="C8287" t="s">
        <v>12344</v>
      </c>
      <c r="D8287" t="s">
        <v>12344</v>
      </c>
      <c r="E8287" t="s">
        <v>12344</v>
      </c>
    </row>
    <row r="8288" spans="1:5" x14ac:dyDescent="0.25">
      <c r="A8288">
        <v>70001852</v>
      </c>
      <c r="B8288" t="s">
        <v>12345</v>
      </c>
      <c r="C8288" t="s">
        <v>12345</v>
      </c>
      <c r="D8288" t="s">
        <v>12345</v>
      </c>
      <c r="E8288" t="s">
        <v>12345</v>
      </c>
    </row>
    <row r="8289" spans="1:5" x14ac:dyDescent="0.25">
      <c r="A8289">
        <v>70001853</v>
      </c>
      <c r="B8289" t="s">
        <v>12346</v>
      </c>
      <c r="C8289" t="s">
        <v>12346</v>
      </c>
      <c r="D8289" t="s">
        <v>12346</v>
      </c>
      <c r="E8289" t="s">
        <v>12346</v>
      </c>
    </row>
    <row r="8290" spans="1:5" x14ac:dyDescent="0.25">
      <c r="A8290">
        <v>70001854</v>
      </c>
      <c r="B8290" t="s">
        <v>12347</v>
      </c>
      <c r="C8290" t="s">
        <v>12347</v>
      </c>
      <c r="D8290" t="s">
        <v>12347</v>
      </c>
      <c r="E8290" t="s">
        <v>12347</v>
      </c>
    </row>
    <row r="8291" spans="1:5" x14ac:dyDescent="0.25">
      <c r="A8291">
        <v>70001855</v>
      </c>
      <c r="B8291" t="s">
        <v>12348</v>
      </c>
      <c r="C8291" t="s">
        <v>12348</v>
      </c>
      <c r="D8291" t="s">
        <v>12348</v>
      </c>
      <c r="E8291" t="s">
        <v>12348</v>
      </c>
    </row>
    <row r="8292" spans="1:5" x14ac:dyDescent="0.25">
      <c r="A8292">
        <v>70001856</v>
      </c>
      <c r="B8292" t="s">
        <v>12349</v>
      </c>
      <c r="C8292" t="s">
        <v>12349</v>
      </c>
      <c r="D8292" t="s">
        <v>12349</v>
      </c>
      <c r="E8292" t="s">
        <v>12349</v>
      </c>
    </row>
    <row r="8293" spans="1:5" x14ac:dyDescent="0.25">
      <c r="A8293">
        <v>70001857</v>
      </c>
      <c r="B8293" t="s">
        <v>12350</v>
      </c>
      <c r="C8293" t="s">
        <v>12350</v>
      </c>
      <c r="D8293" t="s">
        <v>12350</v>
      </c>
      <c r="E8293" t="s">
        <v>12350</v>
      </c>
    </row>
    <row r="8294" spans="1:5" x14ac:dyDescent="0.25">
      <c r="A8294">
        <v>70001858</v>
      </c>
      <c r="B8294" t="s">
        <v>12351</v>
      </c>
      <c r="C8294" t="s">
        <v>12352</v>
      </c>
      <c r="D8294" t="s">
        <v>12352</v>
      </c>
      <c r="E8294" t="s">
        <v>12351</v>
      </c>
    </row>
    <row r="8295" spans="1:5" x14ac:dyDescent="0.25">
      <c r="A8295">
        <v>70001859</v>
      </c>
      <c r="B8295" t="s">
        <v>10735</v>
      </c>
      <c r="C8295" t="s">
        <v>10736</v>
      </c>
      <c r="D8295" t="s">
        <v>10736</v>
      </c>
      <c r="E8295" t="s">
        <v>10735</v>
      </c>
    </row>
    <row r="8296" spans="1:5" x14ac:dyDescent="0.25">
      <c r="A8296">
        <v>70001860</v>
      </c>
      <c r="B8296" t="s">
        <v>10733</v>
      </c>
      <c r="C8296" t="s">
        <v>10734</v>
      </c>
      <c r="D8296" t="s">
        <v>10734</v>
      </c>
      <c r="E8296" t="s">
        <v>10733</v>
      </c>
    </row>
    <row r="8297" spans="1:5" x14ac:dyDescent="0.25">
      <c r="A8297">
        <v>70001861</v>
      </c>
      <c r="B8297" t="s">
        <v>12353</v>
      </c>
      <c r="C8297" t="s">
        <v>12353</v>
      </c>
      <c r="D8297" t="s">
        <v>12353</v>
      </c>
      <c r="E8297" t="s">
        <v>12353</v>
      </c>
    </row>
    <row r="8298" spans="1:5" x14ac:dyDescent="0.25">
      <c r="A8298">
        <v>70001862</v>
      </c>
      <c r="B8298" t="s">
        <v>12226</v>
      </c>
      <c r="C8298" t="s">
        <v>12226</v>
      </c>
      <c r="D8298" t="s">
        <v>12226</v>
      </c>
      <c r="E8298" t="s">
        <v>12226</v>
      </c>
    </row>
    <row r="8299" spans="1:5" x14ac:dyDescent="0.25">
      <c r="A8299">
        <v>70001863</v>
      </c>
      <c r="B8299" t="s">
        <v>12228</v>
      </c>
      <c r="C8299" t="s">
        <v>12228</v>
      </c>
      <c r="D8299" t="s">
        <v>12228</v>
      </c>
      <c r="E8299" t="s">
        <v>12228</v>
      </c>
    </row>
    <row r="8300" spans="1:5" x14ac:dyDescent="0.25">
      <c r="A8300">
        <v>70001864</v>
      </c>
      <c r="B8300" t="s">
        <v>12234</v>
      </c>
      <c r="C8300" t="s">
        <v>12234</v>
      </c>
      <c r="D8300" t="s">
        <v>12234</v>
      </c>
      <c r="E8300" t="s">
        <v>12234</v>
      </c>
    </row>
    <row r="8301" spans="1:5" x14ac:dyDescent="0.25">
      <c r="A8301">
        <v>70001865</v>
      </c>
      <c r="B8301" t="s">
        <v>12230</v>
      </c>
      <c r="C8301" t="s">
        <v>12230</v>
      </c>
      <c r="D8301" t="s">
        <v>12230</v>
      </c>
      <c r="E8301" t="s">
        <v>12230</v>
      </c>
    </row>
    <row r="8302" spans="1:5" x14ac:dyDescent="0.25">
      <c r="A8302">
        <v>70001866</v>
      </c>
      <c r="B8302" t="s">
        <v>12232</v>
      </c>
      <c r="C8302" t="s">
        <v>12232</v>
      </c>
      <c r="D8302" t="s">
        <v>12232</v>
      </c>
      <c r="E8302" t="s">
        <v>12232</v>
      </c>
    </row>
    <row r="8303" spans="1:5" x14ac:dyDescent="0.25">
      <c r="A8303">
        <v>70001867</v>
      </c>
      <c r="B8303" t="s">
        <v>12354</v>
      </c>
      <c r="C8303" t="s">
        <v>12224</v>
      </c>
      <c r="D8303" t="s">
        <v>12224</v>
      </c>
      <c r="E8303" t="s">
        <v>12354</v>
      </c>
    </row>
    <row r="8304" spans="1:5" x14ac:dyDescent="0.25">
      <c r="A8304">
        <v>70001868</v>
      </c>
      <c r="B8304" t="s">
        <v>10737</v>
      </c>
      <c r="C8304" t="s">
        <v>10738</v>
      </c>
      <c r="D8304" t="s">
        <v>10738</v>
      </c>
      <c r="E8304" t="s">
        <v>10737</v>
      </c>
    </row>
    <row r="8305" spans="1:5" x14ac:dyDescent="0.25">
      <c r="A8305">
        <v>70001869</v>
      </c>
      <c r="B8305" t="s">
        <v>10773</v>
      </c>
      <c r="C8305" t="s">
        <v>10774</v>
      </c>
      <c r="D8305" t="s">
        <v>10774</v>
      </c>
      <c r="E8305" t="s">
        <v>10773</v>
      </c>
    </row>
    <row r="8306" spans="1:5" x14ac:dyDescent="0.25">
      <c r="A8306">
        <v>70001870</v>
      </c>
      <c r="B8306" t="s">
        <v>12355</v>
      </c>
      <c r="C8306" t="s">
        <v>12356</v>
      </c>
      <c r="D8306" t="s">
        <v>12356</v>
      </c>
      <c r="E8306" t="s">
        <v>12355</v>
      </c>
    </row>
    <row r="8307" spans="1:5" x14ac:dyDescent="0.25">
      <c r="A8307">
        <v>70001871</v>
      </c>
      <c r="B8307" t="s">
        <v>12357</v>
      </c>
      <c r="C8307" t="s">
        <v>12358</v>
      </c>
      <c r="D8307" t="s">
        <v>12358</v>
      </c>
      <c r="E8307" t="s">
        <v>12357</v>
      </c>
    </row>
    <row r="8308" spans="1:5" x14ac:dyDescent="0.25">
      <c r="A8308">
        <v>70001872</v>
      </c>
      <c r="B8308" t="s">
        <v>11527</v>
      </c>
      <c r="C8308" t="s">
        <v>11528</v>
      </c>
      <c r="D8308" t="s">
        <v>11528</v>
      </c>
      <c r="E8308" t="s">
        <v>11527</v>
      </c>
    </row>
    <row r="8309" spans="1:5" x14ac:dyDescent="0.25">
      <c r="A8309">
        <v>70001873</v>
      </c>
      <c r="B8309" t="s">
        <v>10647</v>
      </c>
      <c r="C8309" t="s">
        <v>10648</v>
      </c>
      <c r="D8309" t="s">
        <v>10648</v>
      </c>
      <c r="E8309" t="s">
        <v>10647</v>
      </c>
    </row>
    <row r="8310" spans="1:5" x14ac:dyDescent="0.25">
      <c r="A8310">
        <v>70001874</v>
      </c>
      <c r="B8310" t="s">
        <v>10649</v>
      </c>
      <c r="C8310" t="s">
        <v>10650</v>
      </c>
      <c r="D8310" t="s">
        <v>10650</v>
      </c>
      <c r="E8310" t="s">
        <v>10649</v>
      </c>
    </row>
    <row r="8311" spans="1:5" x14ac:dyDescent="0.25">
      <c r="A8311">
        <v>70001875</v>
      </c>
      <c r="B8311" t="s">
        <v>10651</v>
      </c>
      <c r="C8311" t="s">
        <v>10652</v>
      </c>
      <c r="D8311" t="s">
        <v>10652</v>
      </c>
      <c r="E8311" t="s">
        <v>10651</v>
      </c>
    </row>
    <row r="8312" spans="1:5" x14ac:dyDescent="0.25">
      <c r="A8312">
        <v>70001876</v>
      </c>
      <c r="B8312" t="s">
        <v>10714</v>
      </c>
      <c r="C8312" t="s">
        <v>10663</v>
      </c>
      <c r="D8312" t="s">
        <v>10663</v>
      </c>
      <c r="E8312" t="s">
        <v>10714</v>
      </c>
    </row>
    <row r="8313" spans="1:5" x14ac:dyDescent="0.25">
      <c r="A8313">
        <v>70001877</v>
      </c>
      <c r="B8313" t="s">
        <v>11522</v>
      </c>
      <c r="C8313" t="s">
        <v>10663</v>
      </c>
      <c r="D8313" t="s">
        <v>10663</v>
      </c>
      <c r="E8313" t="s">
        <v>11522</v>
      </c>
    </row>
    <row r="8314" spans="1:5" x14ac:dyDescent="0.25">
      <c r="A8314">
        <v>70001878</v>
      </c>
      <c r="B8314" t="s">
        <v>10715</v>
      </c>
      <c r="C8314" t="s">
        <v>10663</v>
      </c>
      <c r="D8314" t="s">
        <v>10663</v>
      </c>
      <c r="E8314" t="s">
        <v>10715</v>
      </c>
    </row>
    <row r="8315" spans="1:5" x14ac:dyDescent="0.25">
      <c r="A8315">
        <v>70001879</v>
      </c>
      <c r="B8315" t="s">
        <v>10960</v>
      </c>
      <c r="C8315" t="s">
        <v>10959</v>
      </c>
      <c r="D8315" t="s">
        <v>10959</v>
      </c>
      <c r="E8315" t="s">
        <v>10960</v>
      </c>
    </row>
    <row r="8316" spans="1:5" x14ac:dyDescent="0.25">
      <c r="A8316">
        <v>70001880</v>
      </c>
      <c r="B8316" t="s">
        <v>10961</v>
      </c>
      <c r="C8316" t="s">
        <v>10959</v>
      </c>
      <c r="D8316" t="s">
        <v>10959</v>
      </c>
      <c r="E8316" t="s">
        <v>10961</v>
      </c>
    </row>
    <row r="8317" spans="1:5" x14ac:dyDescent="0.25">
      <c r="A8317">
        <v>70001881</v>
      </c>
      <c r="B8317" t="s">
        <v>10962</v>
      </c>
      <c r="C8317" t="s">
        <v>10959</v>
      </c>
      <c r="D8317" t="s">
        <v>10959</v>
      </c>
      <c r="E8317" t="s">
        <v>10962</v>
      </c>
    </row>
    <row r="8318" spans="1:5" x14ac:dyDescent="0.25">
      <c r="A8318">
        <v>70001882</v>
      </c>
      <c r="B8318" t="s">
        <v>10958</v>
      </c>
      <c r="C8318" t="s">
        <v>10959</v>
      </c>
      <c r="D8318" t="s">
        <v>10959</v>
      </c>
      <c r="E8318" t="s">
        <v>10958</v>
      </c>
    </row>
    <row r="8319" spans="1:5" x14ac:dyDescent="0.25">
      <c r="A8319">
        <v>70001883</v>
      </c>
      <c r="B8319" t="s">
        <v>12359</v>
      </c>
      <c r="C8319" t="s">
        <v>11585</v>
      </c>
      <c r="D8319" t="s">
        <v>11585</v>
      </c>
      <c r="E8319" t="s">
        <v>12359</v>
      </c>
    </row>
    <row r="8320" spans="1:5" x14ac:dyDescent="0.25">
      <c r="A8320">
        <v>70001884</v>
      </c>
      <c r="B8320" t="s">
        <v>12360</v>
      </c>
      <c r="C8320" t="s">
        <v>11587</v>
      </c>
      <c r="D8320" t="s">
        <v>11587</v>
      </c>
      <c r="E8320" t="s">
        <v>12360</v>
      </c>
    </row>
    <row r="8321" spans="1:5" x14ac:dyDescent="0.25">
      <c r="A8321">
        <v>70001885</v>
      </c>
      <c r="B8321" t="s">
        <v>12361</v>
      </c>
      <c r="C8321" t="s">
        <v>11585</v>
      </c>
      <c r="D8321" t="s">
        <v>11585</v>
      </c>
      <c r="E8321" t="s">
        <v>12361</v>
      </c>
    </row>
    <row r="8322" spans="1:5" x14ac:dyDescent="0.25">
      <c r="A8322">
        <v>70001886</v>
      </c>
      <c r="B8322" t="s">
        <v>12362</v>
      </c>
      <c r="C8322" t="s">
        <v>11587</v>
      </c>
      <c r="D8322" t="s">
        <v>11587</v>
      </c>
      <c r="E8322" t="s">
        <v>12362</v>
      </c>
    </row>
    <row r="8323" spans="1:5" x14ac:dyDescent="0.25">
      <c r="A8323">
        <v>70001887</v>
      </c>
      <c r="B8323" t="s">
        <v>11701</v>
      </c>
      <c r="C8323" t="s">
        <v>11585</v>
      </c>
      <c r="D8323" t="s">
        <v>11585</v>
      </c>
      <c r="E8323" t="s">
        <v>11701</v>
      </c>
    </row>
    <row r="8324" spans="1:5" x14ac:dyDescent="0.25">
      <c r="A8324">
        <v>70001888</v>
      </c>
      <c r="B8324" t="s">
        <v>12354</v>
      </c>
      <c r="C8324" t="s">
        <v>12224</v>
      </c>
      <c r="D8324" t="s">
        <v>12224</v>
      </c>
      <c r="E8324" t="s">
        <v>12354</v>
      </c>
    </row>
    <row r="8325" spans="1:5" x14ac:dyDescent="0.25">
      <c r="A8325">
        <v>70001889</v>
      </c>
      <c r="B8325" t="s">
        <v>11700</v>
      </c>
      <c r="C8325" t="s">
        <v>11587</v>
      </c>
      <c r="D8325" t="s">
        <v>11587</v>
      </c>
      <c r="E8325" t="s">
        <v>11700</v>
      </c>
    </row>
    <row r="8326" spans="1:5" x14ac:dyDescent="0.25">
      <c r="A8326">
        <v>70001890</v>
      </c>
      <c r="B8326" t="s">
        <v>12363</v>
      </c>
      <c r="C8326" t="s">
        <v>11585</v>
      </c>
      <c r="D8326" t="s">
        <v>11585</v>
      </c>
      <c r="E8326" t="s">
        <v>12363</v>
      </c>
    </row>
    <row r="8327" spans="1:5" x14ac:dyDescent="0.25">
      <c r="A8327">
        <v>70001891</v>
      </c>
      <c r="B8327" t="s">
        <v>12364</v>
      </c>
      <c r="C8327" t="s">
        <v>12365</v>
      </c>
      <c r="D8327" t="s">
        <v>12365</v>
      </c>
      <c r="E8327" t="s">
        <v>12364</v>
      </c>
    </row>
    <row r="8328" spans="1:5" x14ac:dyDescent="0.25">
      <c r="A8328">
        <v>70001892</v>
      </c>
      <c r="B8328" t="s">
        <v>12366</v>
      </c>
      <c r="C8328" t="s">
        <v>12367</v>
      </c>
      <c r="D8328" t="s">
        <v>12367</v>
      </c>
      <c r="E8328" t="s">
        <v>12366</v>
      </c>
    </row>
    <row r="8329" spans="1:5" x14ac:dyDescent="0.25">
      <c r="A8329">
        <v>70001893</v>
      </c>
      <c r="B8329" t="s">
        <v>12368</v>
      </c>
      <c r="C8329" t="s">
        <v>10573</v>
      </c>
      <c r="D8329" t="s">
        <v>10573</v>
      </c>
      <c r="E8329" t="s">
        <v>12368</v>
      </c>
    </row>
    <row r="8330" spans="1:5" x14ac:dyDescent="0.25">
      <c r="A8330">
        <v>70001894</v>
      </c>
      <c r="B8330" t="s">
        <v>12369</v>
      </c>
      <c r="C8330" t="s">
        <v>10573</v>
      </c>
      <c r="D8330" t="s">
        <v>10573</v>
      </c>
      <c r="E8330" t="s">
        <v>12369</v>
      </c>
    </row>
    <row r="8331" spans="1:5" x14ac:dyDescent="0.25">
      <c r="A8331">
        <v>70001895</v>
      </c>
      <c r="B8331" t="s">
        <v>12370</v>
      </c>
      <c r="C8331" t="s">
        <v>10573</v>
      </c>
      <c r="D8331" t="s">
        <v>10573</v>
      </c>
      <c r="E8331" t="s">
        <v>12370</v>
      </c>
    </row>
    <row r="8332" spans="1:5" x14ac:dyDescent="0.25">
      <c r="A8332">
        <v>70001896</v>
      </c>
      <c r="B8332" t="s">
        <v>12371</v>
      </c>
      <c r="C8332" t="s">
        <v>12372</v>
      </c>
      <c r="D8332" t="s">
        <v>12372</v>
      </c>
      <c r="E8332" t="s">
        <v>12371</v>
      </c>
    </row>
    <row r="8333" spans="1:5" x14ac:dyDescent="0.25">
      <c r="A8333">
        <v>70001897</v>
      </c>
      <c r="B8333" t="s">
        <v>12373</v>
      </c>
      <c r="C8333" t="s">
        <v>12374</v>
      </c>
      <c r="D8333" t="s">
        <v>12374</v>
      </c>
      <c r="E8333" t="s">
        <v>12373</v>
      </c>
    </row>
    <row r="8334" spans="1:5" x14ac:dyDescent="0.25">
      <c r="A8334">
        <v>70001898</v>
      </c>
      <c r="B8334" t="s">
        <v>12375</v>
      </c>
      <c r="C8334" t="s">
        <v>12376</v>
      </c>
      <c r="D8334" t="s">
        <v>12376</v>
      </c>
      <c r="E8334" t="s">
        <v>12375</v>
      </c>
    </row>
    <row r="8335" spans="1:5" x14ac:dyDescent="0.25">
      <c r="A8335">
        <v>70001899</v>
      </c>
      <c r="B8335" t="s">
        <v>12377</v>
      </c>
      <c r="C8335" t="s">
        <v>12377</v>
      </c>
      <c r="D8335" t="s">
        <v>12377</v>
      </c>
      <c r="E8335" t="s">
        <v>12377</v>
      </c>
    </row>
    <row r="8336" spans="1:5" x14ac:dyDescent="0.25">
      <c r="A8336">
        <v>70001900</v>
      </c>
      <c r="B8336" t="s">
        <v>12378</v>
      </c>
      <c r="C8336" t="s">
        <v>12379</v>
      </c>
      <c r="D8336" t="s">
        <v>12379</v>
      </c>
      <c r="E8336" t="s">
        <v>12378</v>
      </c>
    </row>
    <row r="8337" spans="1:5" x14ac:dyDescent="0.25">
      <c r="A8337">
        <v>70001901</v>
      </c>
      <c r="B8337" t="s">
        <v>12380</v>
      </c>
      <c r="C8337" t="s">
        <v>12380</v>
      </c>
      <c r="D8337" t="s">
        <v>12380</v>
      </c>
      <c r="E8337" t="s">
        <v>12380</v>
      </c>
    </row>
    <row r="8338" spans="1:5" x14ac:dyDescent="0.25">
      <c r="A8338">
        <v>70001902</v>
      </c>
      <c r="B8338" t="s">
        <v>12381</v>
      </c>
      <c r="C8338" t="s">
        <v>12382</v>
      </c>
      <c r="D8338" t="s">
        <v>12382</v>
      </c>
      <c r="E8338" t="s">
        <v>12381</v>
      </c>
    </row>
    <row r="8339" spans="1:5" x14ac:dyDescent="0.25">
      <c r="A8339">
        <v>70001903</v>
      </c>
      <c r="B8339" t="s">
        <v>12383</v>
      </c>
      <c r="C8339" t="s">
        <v>12383</v>
      </c>
      <c r="D8339" t="s">
        <v>12383</v>
      </c>
      <c r="E8339" t="s">
        <v>12383</v>
      </c>
    </row>
    <row r="8340" spans="1:5" x14ac:dyDescent="0.25">
      <c r="A8340">
        <v>70001904</v>
      </c>
      <c r="B8340" t="s">
        <v>12384</v>
      </c>
      <c r="C8340" t="s">
        <v>12384</v>
      </c>
      <c r="D8340" t="s">
        <v>12384</v>
      </c>
      <c r="E8340" t="s">
        <v>12384</v>
      </c>
    </row>
    <row r="8341" spans="1:5" x14ac:dyDescent="0.25">
      <c r="A8341">
        <v>70001905</v>
      </c>
      <c r="B8341" t="s">
        <v>12385</v>
      </c>
      <c r="C8341" t="s">
        <v>12386</v>
      </c>
      <c r="D8341" t="s">
        <v>12386</v>
      </c>
      <c r="E8341" t="s">
        <v>12385</v>
      </c>
    </row>
    <row r="8342" spans="1:5" x14ac:dyDescent="0.25">
      <c r="A8342">
        <v>70001906</v>
      </c>
      <c r="B8342" t="s">
        <v>12387</v>
      </c>
      <c r="C8342" t="s">
        <v>12388</v>
      </c>
      <c r="D8342" t="s">
        <v>12388</v>
      </c>
      <c r="E8342" t="s">
        <v>12387</v>
      </c>
    </row>
    <row r="8343" spans="1:5" x14ac:dyDescent="0.25">
      <c r="A8343">
        <v>70001907</v>
      </c>
      <c r="B8343" t="s">
        <v>12389</v>
      </c>
      <c r="C8343" t="s">
        <v>12389</v>
      </c>
      <c r="D8343" t="s">
        <v>12389</v>
      </c>
      <c r="E8343" t="s">
        <v>12389</v>
      </c>
    </row>
    <row r="8344" spans="1:5" x14ac:dyDescent="0.25">
      <c r="A8344">
        <v>70001908</v>
      </c>
      <c r="B8344" t="s">
        <v>12390</v>
      </c>
      <c r="C8344" t="s">
        <v>12391</v>
      </c>
      <c r="D8344" t="s">
        <v>12391</v>
      </c>
      <c r="E8344" t="s">
        <v>12390</v>
      </c>
    </row>
    <row r="8345" spans="1:5" x14ac:dyDescent="0.25">
      <c r="A8345">
        <v>70001909</v>
      </c>
      <c r="B8345" t="s">
        <v>12392</v>
      </c>
      <c r="C8345" t="s">
        <v>12392</v>
      </c>
      <c r="D8345" t="s">
        <v>12392</v>
      </c>
      <c r="E8345" t="s">
        <v>12392</v>
      </c>
    </row>
    <row r="8346" spans="1:5" x14ac:dyDescent="0.25">
      <c r="A8346">
        <v>70001910</v>
      </c>
      <c r="B8346" t="s">
        <v>12393</v>
      </c>
      <c r="C8346" t="s">
        <v>12393</v>
      </c>
      <c r="D8346" t="s">
        <v>12393</v>
      </c>
      <c r="E8346" t="s">
        <v>12393</v>
      </c>
    </row>
    <row r="8347" spans="1:5" x14ac:dyDescent="0.25">
      <c r="A8347">
        <v>70001911</v>
      </c>
      <c r="B8347" t="s">
        <v>12394</v>
      </c>
      <c r="C8347" t="s">
        <v>12395</v>
      </c>
      <c r="D8347" t="s">
        <v>12395</v>
      </c>
      <c r="E8347" t="s">
        <v>12394</v>
      </c>
    </row>
    <row r="8348" spans="1:5" x14ac:dyDescent="0.25">
      <c r="A8348">
        <v>70001912</v>
      </c>
      <c r="B8348" t="s">
        <v>786</v>
      </c>
      <c r="C8348" t="s">
        <v>786</v>
      </c>
      <c r="D8348" t="s">
        <v>786</v>
      </c>
      <c r="E8348" t="s">
        <v>786</v>
      </c>
    </row>
    <row r="8349" spans="1:5" x14ac:dyDescent="0.25">
      <c r="A8349">
        <v>70001913</v>
      </c>
      <c r="B8349" t="s">
        <v>787</v>
      </c>
      <c r="C8349" t="s">
        <v>12396</v>
      </c>
      <c r="D8349" t="s">
        <v>12396</v>
      </c>
      <c r="E8349" t="s">
        <v>787</v>
      </c>
    </row>
    <row r="8350" spans="1:5" x14ac:dyDescent="0.25">
      <c r="A8350">
        <v>70001914</v>
      </c>
      <c r="B8350" t="s">
        <v>12397</v>
      </c>
      <c r="C8350" t="s">
        <v>12397</v>
      </c>
      <c r="D8350" t="s">
        <v>12397</v>
      </c>
      <c r="E8350" t="s">
        <v>12397</v>
      </c>
    </row>
    <row r="8351" spans="1:5" x14ac:dyDescent="0.25">
      <c r="A8351">
        <v>70001915</v>
      </c>
      <c r="B8351" t="s">
        <v>12398</v>
      </c>
      <c r="C8351" t="s">
        <v>12398</v>
      </c>
      <c r="D8351" t="s">
        <v>12398</v>
      </c>
      <c r="E8351" t="s">
        <v>12398</v>
      </c>
    </row>
    <row r="8352" spans="1:5" x14ac:dyDescent="0.25">
      <c r="A8352">
        <v>70001916</v>
      </c>
      <c r="B8352" t="s">
        <v>12399</v>
      </c>
      <c r="C8352" t="s">
        <v>12399</v>
      </c>
      <c r="D8352" t="s">
        <v>12399</v>
      </c>
      <c r="E8352" t="s">
        <v>12399</v>
      </c>
    </row>
    <row r="8353" spans="1:5" x14ac:dyDescent="0.25">
      <c r="A8353">
        <v>70001917</v>
      </c>
      <c r="B8353" t="s">
        <v>12400</v>
      </c>
      <c r="C8353" t="s">
        <v>12400</v>
      </c>
      <c r="D8353" t="s">
        <v>12400</v>
      </c>
      <c r="E8353" t="s">
        <v>12400</v>
      </c>
    </row>
    <row r="8354" spans="1:5" x14ac:dyDescent="0.25">
      <c r="A8354">
        <v>70001918</v>
      </c>
      <c r="B8354" t="s">
        <v>12401</v>
      </c>
      <c r="C8354" t="s">
        <v>12401</v>
      </c>
      <c r="D8354" t="s">
        <v>12401</v>
      </c>
      <c r="E8354" t="s">
        <v>12401</v>
      </c>
    </row>
    <row r="8355" spans="1:5" x14ac:dyDescent="0.25">
      <c r="A8355">
        <v>70001919</v>
      </c>
      <c r="B8355" t="s">
        <v>12402</v>
      </c>
      <c r="C8355" t="s">
        <v>12402</v>
      </c>
      <c r="D8355" t="s">
        <v>12402</v>
      </c>
      <c r="E8355" t="s">
        <v>12402</v>
      </c>
    </row>
    <row r="8356" spans="1:5" x14ac:dyDescent="0.25">
      <c r="A8356">
        <v>70001920</v>
      </c>
      <c r="B8356" t="s">
        <v>12403</v>
      </c>
      <c r="C8356" t="s">
        <v>12403</v>
      </c>
      <c r="D8356" t="s">
        <v>12403</v>
      </c>
      <c r="E8356" t="s">
        <v>12403</v>
      </c>
    </row>
    <row r="8357" spans="1:5" x14ac:dyDescent="0.25">
      <c r="A8357">
        <v>70001921</v>
      </c>
      <c r="B8357" t="s">
        <v>12404</v>
      </c>
      <c r="C8357" t="s">
        <v>12404</v>
      </c>
      <c r="D8357" t="s">
        <v>12404</v>
      </c>
      <c r="E8357" t="s">
        <v>12404</v>
      </c>
    </row>
    <row r="8358" spans="1:5" x14ac:dyDescent="0.25">
      <c r="A8358">
        <v>70001922</v>
      </c>
      <c r="B8358" t="s">
        <v>12405</v>
      </c>
      <c r="C8358" t="s">
        <v>12406</v>
      </c>
      <c r="D8358" t="s">
        <v>12406</v>
      </c>
      <c r="E8358" t="s">
        <v>12405</v>
      </c>
    </row>
    <row r="8359" spans="1:5" x14ac:dyDescent="0.25">
      <c r="A8359">
        <v>70001923</v>
      </c>
      <c r="B8359" t="s">
        <v>12407</v>
      </c>
      <c r="C8359" t="s">
        <v>12407</v>
      </c>
      <c r="D8359" t="s">
        <v>12407</v>
      </c>
      <c r="E8359" t="s">
        <v>12407</v>
      </c>
    </row>
    <row r="8360" spans="1:5" x14ac:dyDescent="0.25">
      <c r="A8360">
        <v>70001924</v>
      </c>
      <c r="B8360" t="s">
        <v>11606</v>
      </c>
      <c r="C8360" t="s">
        <v>10969</v>
      </c>
      <c r="D8360" t="s">
        <v>10969</v>
      </c>
      <c r="E8360" t="s">
        <v>11606</v>
      </c>
    </row>
    <row r="8361" spans="1:5" x14ac:dyDescent="0.25">
      <c r="A8361">
        <v>70001925</v>
      </c>
      <c r="B8361" t="s">
        <v>11523</v>
      </c>
      <c r="C8361" t="s">
        <v>10663</v>
      </c>
      <c r="D8361" t="s">
        <v>10663</v>
      </c>
      <c r="E8361" t="s">
        <v>11523</v>
      </c>
    </row>
    <row r="8362" spans="1:5" x14ac:dyDescent="0.25">
      <c r="A8362">
        <v>70001926</v>
      </c>
      <c r="B8362" t="s">
        <v>12408</v>
      </c>
      <c r="C8362" t="s">
        <v>12409</v>
      </c>
      <c r="D8362" t="s">
        <v>12409</v>
      </c>
      <c r="E8362" t="s">
        <v>12408</v>
      </c>
    </row>
    <row r="8363" spans="1:5" x14ac:dyDescent="0.25">
      <c r="A8363">
        <v>70001927</v>
      </c>
      <c r="B8363" t="s">
        <v>12410</v>
      </c>
      <c r="C8363" t="s">
        <v>12411</v>
      </c>
      <c r="D8363" t="s">
        <v>12411</v>
      </c>
      <c r="E8363" t="s">
        <v>12410</v>
      </c>
    </row>
    <row r="8364" spans="1:5" x14ac:dyDescent="0.25">
      <c r="A8364">
        <v>70001928</v>
      </c>
      <c r="B8364" t="s">
        <v>12412</v>
      </c>
      <c r="C8364" t="s">
        <v>12413</v>
      </c>
      <c r="D8364" t="s">
        <v>12413</v>
      </c>
      <c r="E8364" t="s">
        <v>12412</v>
      </c>
    </row>
    <row r="8365" spans="1:5" x14ac:dyDescent="0.25">
      <c r="A8365">
        <v>70001929</v>
      </c>
      <c r="B8365" t="s">
        <v>12414</v>
      </c>
      <c r="C8365" t="s">
        <v>12415</v>
      </c>
      <c r="D8365" t="s">
        <v>12415</v>
      </c>
      <c r="E8365" t="s">
        <v>12414</v>
      </c>
    </row>
    <row r="8366" spans="1:5" x14ac:dyDescent="0.25">
      <c r="A8366">
        <v>70001930</v>
      </c>
      <c r="B8366" t="s">
        <v>12416</v>
      </c>
      <c r="C8366" t="s">
        <v>12417</v>
      </c>
      <c r="D8366" t="s">
        <v>12417</v>
      </c>
      <c r="E8366" t="s">
        <v>12416</v>
      </c>
    </row>
    <row r="8367" spans="1:5" x14ac:dyDescent="0.25">
      <c r="A8367">
        <v>70001931</v>
      </c>
      <c r="B8367" t="s">
        <v>12418</v>
      </c>
      <c r="C8367" t="s">
        <v>12419</v>
      </c>
      <c r="D8367" t="s">
        <v>12419</v>
      </c>
      <c r="E8367" t="s">
        <v>12418</v>
      </c>
    </row>
    <row r="8368" spans="1:5" x14ac:dyDescent="0.25">
      <c r="A8368">
        <v>70001932</v>
      </c>
      <c r="B8368" t="s">
        <v>12420</v>
      </c>
      <c r="C8368" t="s">
        <v>12421</v>
      </c>
      <c r="D8368" t="s">
        <v>12421</v>
      </c>
      <c r="E8368" t="s">
        <v>12420</v>
      </c>
    </row>
    <row r="8369" spans="1:5" x14ac:dyDescent="0.25">
      <c r="A8369">
        <v>70001933</v>
      </c>
      <c r="B8369" t="s">
        <v>12422</v>
      </c>
      <c r="C8369" t="s">
        <v>12423</v>
      </c>
      <c r="D8369" t="s">
        <v>12423</v>
      </c>
      <c r="E8369" t="s">
        <v>12422</v>
      </c>
    </row>
    <row r="8370" spans="1:5" x14ac:dyDescent="0.25">
      <c r="A8370">
        <v>70001934</v>
      </c>
      <c r="B8370" t="s">
        <v>12424</v>
      </c>
      <c r="C8370" t="s">
        <v>12425</v>
      </c>
      <c r="D8370" t="s">
        <v>12425</v>
      </c>
      <c r="E8370" t="s">
        <v>12424</v>
      </c>
    </row>
    <row r="8371" spans="1:5" x14ac:dyDescent="0.25">
      <c r="A8371">
        <v>70001935</v>
      </c>
      <c r="B8371" t="s">
        <v>12426</v>
      </c>
      <c r="C8371" t="s">
        <v>12427</v>
      </c>
      <c r="D8371" t="s">
        <v>12427</v>
      </c>
      <c r="E8371" t="s">
        <v>12426</v>
      </c>
    </row>
    <row r="8372" spans="1:5" x14ac:dyDescent="0.25">
      <c r="A8372">
        <v>70001936</v>
      </c>
      <c r="B8372" t="s">
        <v>12428</v>
      </c>
      <c r="C8372" t="s">
        <v>12429</v>
      </c>
      <c r="D8372" t="s">
        <v>12429</v>
      </c>
      <c r="E8372" t="s">
        <v>12428</v>
      </c>
    </row>
    <row r="8373" spans="1:5" x14ac:dyDescent="0.25">
      <c r="A8373">
        <v>70001937</v>
      </c>
      <c r="B8373" t="s">
        <v>12430</v>
      </c>
      <c r="C8373" t="s">
        <v>12431</v>
      </c>
      <c r="D8373" t="s">
        <v>12431</v>
      </c>
      <c r="E8373" t="s">
        <v>12430</v>
      </c>
    </row>
    <row r="8374" spans="1:5" x14ac:dyDescent="0.25">
      <c r="A8374">
        <v>70001938</v>
      </c>
      <c r="B8374" t="s">
        <v>12432</v>
      </c>
      <c r="C8374" t="s">
        <v>12433</v>
      </c>
      <c r="D8374" t="s">
        <v>12433</v>
      </c>
      <c r="E8374" t="s">
        <v>12432</v>
      </c>
    </row>
    <row r="8375" spans="1:5" x14ac:dyDescent="0.25">
      <c r="A8375">
        <v>70001939</v>
      </c>
      <c r="B8375" t="s">
        <v>12434</v>
      </c>
      <c r="C8375" t="s">
        <v>12435</v>
      </c>
      <c r="D8375" t="s">
        <v>12435</v>
      </c>
      <c r="E8375" t="s">
        <v>12434</v>
      </c>
    </row>
    <row r="8376" spans="1:5" x14ac:dyDescent="0.25">
      <c r="A8376">
        <v>70001940</v>
      </c>
      <c r="B8376" t="s">
        <v>12436</v>
      </c>
      <c r="C8376" t="s">
        <v>12437</v>
      </c>
      <c r="D8376" t="s">
        <v>12437</v>
      </c>
      <c r="E8376" t="s">
        <v>12436</v>
      </c>
    </row>
    <row r="8377" spans="1:5" x14ac:dyDescent="0.25">
      <c r="A8377">
        <v>70001941</v>
      </c>
      <c r="B8377" t="s">
        <v>12438</v>
      </c>
      <c r="C8377" t="s">
        <v>12439</v>
      </c>
      <c r="D8377" t="s">
        <v>12439</v>
      </c>
      <c r="E8377" t="s">
        <v>12438</v>
      </c>
    </row>
    <row r="8378" spans="1:5" x14ac:dyDescent="0.25">
      <c r="A8378">
        <v>70001942</v>
      </c>
      <c r="B8378" t="s">
        <v>11706</v>
      </c>
      <c r="C8378" t="s">
        <v>11296</v>
      </c>
      <c r="D8378" t="s">
        <v>11296</v>
      </c>
      <c r="E8378" t="s">
        <v>11706</v>
      </c>
    </row>
    <row r="8379" spans="1:5" x14ac:dyDescent="0.25">
      <c r="A8379">
        <v>70001943</v>
      </c>
      <c r="B8379" t="s">
        <v>12440</v>
      </c>
      <c r="C8379" t="s">
        <v>11294</v>
      </c>
      <c r="D8379" t="s">
        <v>11294</v>
      </c>
      <c r="E8379" t="s">
        <v>12440</v>
      </c>
    </row>
    <row r="8380" spans="1:5" x14ac:dyDescent="0.25">
      <c r="A8380">
        <v>70001944</v>
      </c>
      <c r="B8380" t="s">
        <v>12441</v>
      </c>
      <c r="C8380" t="s">
        <v>12442</v>
      </c>
      <c r="D8380" t="s">
        <v>12442</v>
      </c>
      <c r="E8380" t="s">
        <v>12441</v>
      </c>
    </row>
    <row r="8381" spans="1:5" x14ac:dyDescent="0.25">
      <c r="A8381">
        <v>70001945</v>
      </c>
      <c r="B8381" t="s">
        <v>12443</v>
      </c>
      <c r="C8381" t="s">
        <v>12444</v>
      </c>
      <c r="D8381" t="s">
        <v>12444</v>
      </c>
      <c r="E8381" t="s">
        <v>12443</v>
      </c>
    </row>
    <row r="8382" spans="1:5" x14ac:dyDescent="0.25">
      <c r="A8382">
        <v>70001946</v>
      </c>
      <c r="B8382" t="s">
        <v>12445</v>
      </c>
      <c r="C8382" t="s">
        <v>12446</v>
      </c>
      <c r="D8382" t="s">
        <v>12446</v>
      </c>
      <c r="E8382" t="s">
        <v>12445</v>
      </c>
    </row>
    <row r="8383" spans="1:5" x14ac:dyDescent="0.25">
      <c r="A8383">
        <v>70001947</v>
      </c>
      <c r="B8383" t="s">
        <v>12447</v>
      </c>
      <c r="C8383" t="s">
        <v>12448</v>
      </c>
      <c r="D8383" t="s">
        <v>12448</v>
      </c>
      <c r="E8383" t="s">
        <v>12447</v>
      </c>
    </row>
    <row r="8384" spans="1:5" x14ac:dyDescent="0.25">
      <c r="A8384">
        <v>70001948</v>
      </c>
      <c r="B8384" t="s">
        <v>12449</v>
      </c>
      <c r="C8384" t="s">
        <v>10442</v>
      </c>
      <c r="D8384" t="s">
        <v>10442</v>
      </c>
      <c r="E8384" t="s">
        <v>12449</v>
      </c>
    </row>
    <row r="8385" spans="1:5" x14ac:dyDescent="0.25">
      <c r="A8385">
        <v>70001949</v>
      </c>
      <c r="B8385" t="s">
        <v>12450</v>
      </c>
      <c r="C8385" t="s">
        <v>10442</v>
      </c>
      <c r="D8385" t="s">
        <v>10442</v>
      </c>
      <c r="E8385" t="s">
        <v>12450</v>
      </c>
    </row>
    <row r="8386" spans="1:5" x14ac:dyDescent="0.25">
      <c r="A8386">
        <v>70001950</v>
      </c>
      <c r="B8386" t="s">
        <v>12451</v>
      </c>
      <c r="C8386" t="s">
        <v>10442</v>
      </c>
      <c r="D8386" t="s">
        <v>10442</v>
      </c>
      <c r="E8386" t="s">
        <v>12451</v>
      </c>
    </row>
    <row r="8387" spans="1:5" x14ac:dyDescent="0.25">
      <c r="A8387">
        <v>70001951</v>
      </c>
      <c r="B8387" t="s">
        <v>12452</v>
      </c>
      <c r="C8387" t="s">
        <v>12453</v>
      </c>
      <c r="D8387" t="s">
        <v>12453</v>
      </c>
      <c r="E8387" t="s">
        <v>12452</v>
      </c>
    </row>
    <row r="8388" spans="1:5" x14ac:dyDescent="0.25">
      <c r="A8388">
        <v>70001952</v>
      </c>
      <c r="B8388" t="s">
        <v>12454</v>
      </c>
      <c r="C8388" t="s">
        <v>12454</v>
      </c>
      <c r="D8388" t="s">
        <v>12454</v>
      </c>
      <c r="E8388" t="s">
        <v>12454</v>
      </c>
    </row>
    <row r="8389" spans="1:5" x14ac:dyDescent="0.25">
      <c r="A8389">
        <v>70001953</v>
      </c>
      <c r="B8389" t="s">
        <v>12455</v>
      </c>
      <c r="C8389" t="s">
        <v>12331</v>
      </c>
      <c r="D8389" t="s">
        <v>12331</v>
      </c>
      <c r="E8389" t="s">
        <v>12455</v>
      </c>
    </row>
    <row r="8390" spans="1:5" x14ac:dyDescent="0.25">
      <c r="A8390">
        <v>70001954</v>
      </c>
      <c r="B8390" t="s">
        <v>12456</v>
      </c>
      <c r="C8390" t="s">
        <v>12457</v>
      </c>
      <c r="D8390" t="s">
        <v>12457</v>
      </c>
      <c r="E8390" t="s">
        <v>12456</v>
      </c>
    </row>
    <row r="8391" spans="1:5" x14ac:dyDescent="0.25">
      <c r="A8391">
        <v>70001955</v>
      </c>
      <c r="B8391" t="s">
        <v>12458</v>
      </c>
      <c r="C8391" t="s">
        <v>12458</v>
      </c>
      <c r="D8391" t="s">
        <v>12458</v>
      </c>
      <c r="E8391" t="s">
        <v>12458</v>
      </c>
    </row>
    <row r="8392" spans="1:5" x14ac:dyDescent="0.25">
      <c r="A8392">
        <v>70001956</v>
      </c>
      <c r="B8392" t="s">
        <v>12459</v>
      </c>
      <c r="C8392" t="s">
        <v>12459</v>
      </c>
      <c r="D8392" t="s">
        <v>12459</v>
      </c>
      <c r="E8392" t="s">
        <v>12459</v>
      </c>
    </row>
    <row r="8393" spans="1:5" x14ac:dyDescent="0.25">
      <c r="A8393">
        <v>70001957</v>
      </c>
      <c r="B8393" t="s">
        <v>12460</v>
      </c>
      <c r="C8393" t="s">
        <v>12461</v>
      </c>
      <c r="D8393" t="s">
        <v>12461</v>
      </c>
      <c r="E8393" t="s">
        <v>12460</v>
      </c>
    </row>
    <row r="8394" spans="1:5" x14ac:dyDescent="0.25">
      <c r="A8394">
        <v>70001958</v>
      </c>
      <c r="B8394" t="s">
        <v>10409</v>
      </c>
      <c r="C8394" t="s">
        <v>12462</v>
      </c>
      <c r="D8394" t="s">
        <v>12462</v>
      </c>
      <c r="E8394" t="s">
        <v>10409</v>
      </c>
    </row>
    <row r="8395" spans="1:5" x14ac:dyDescent="0.25">
      <c r="A8395">
        <v>70001959</v>
      </c>
      <c r="B8395" t="s">
        <v>10410</v>
      </c>
      <c r="C8395" t="s">
        <v>12461</v>
      </c>
      <c r="D8395" t="s">
        <v>12461</v>
      </c>
      <c r="E8395" t="s">
        <v>10410</v>
      </c>
    </row>
    <row r="8396" spans="1:5" x14ac:dyDescent="0.25">
      <c r="A8396">
        <v>70001960</v>
      </c>
      <c r="B8396" t="s">
        <v>12463</v>
      </c>
      <c r="C8396" t="s">
        <v>10414</v>
      </c>
      <c r="D8396" t="s">
        <v>10414</v>
      </c>
      <c r="E8396" t="s">
        <v>12463</v>
      </c>
    </row>
    <row r="8397" spans="1:5" x14ac:dyDescent="0.25">
      <c r="A8397">
        <v>70001961</v>
      </c>
      <c r="B8397" t="s">
        <v>12464</v>
      </c>
      <c r="C8397" t="s">
        <v>10412</v>
      </c>
      <c r="D8397" t="s">
        <v>10412</v>
      </c>
      <c r="E8397" t="s">
        <v>12464</v>
      </c>
    </row>
    <row r="8398" spans="1:5" x14ac:dyDescent="0.25">
      <c r="A8398">
        <v>70001962</v>
      </c>
      <c r="B8398" t="s">
        <v>12465</v>
      </c>
      <c r="C8398" t="s">
        <v>10412</v>
      </c>
      <c r="D8398" t="s">
        <v>10412</v>
      </c>
      <c r="E8398" t="s">
        <v>12465</v>
      </c>
    </row>
    <row r="8399" spans="1:5" x14ac:dyDescent="0.25">
      <c r="A8399">
        <v>70001963</v>
      </c>
      <c r="B8399" t="s">
        <v>12466</v>
      </c>
      <c r="C8399" t="s">
        <v>10311</v>
      </c>
      <c r="D8399" t="s">
        <v>10311</v>
      </c>
      <c r="E8399" t="s">
        <v>12466</v>
      </c>
    </row>
    <row r="8400" spans="1:5" x14ac:dyDescent="0.25">
      <c r="A8400">
        <v>70001964</v>
      </c>
      <c r="B8400" t="s">
        <v>12467</v>
      </c>
      <c r="C8400" t="s">
        <v>10313</v>
      </c>
      <c r="D8400" t="s">
        <v>10313</v>
      </c>
      <c r="E8400" t="s">
        <v>12467</v>
      </c>
    </row>
    <row r="8401" spans="1:5" x14ac:dyDescent="0.25">
      <c r="A8401">
        <v>70001965</v>
      </c>
      <c r="B8401" t="s">
        <v>12468</v>
      </c>
      <c r="C8401" t="s">
        <v>10303</v>
      </c>
      <c r="D8401" t="s">
        <v>10303</v>
      </c>
      <c r="E8401" t="s">
        <v>12468</v>
      </c>
    </row>
    <row r="8402" spans="1:5" x14ac:dyDescent="0.25">
      <c r="A8402">
        <v>70001966</v>
      </c>
      <c r="B8402" t="s">
        <v>12469</v>
      </c>
      <c r="C8402" t="s">
        <v>10305</v>
      </c>
      <c r="D8402" t="s">
        <v>10305</v>
      </c>
      <c r="E8402" t="s">
        <v>12469</v>
      </c>
    </row>
    <row r="8403" spans="1:5" x14ac:dyDescent="0.25">
      <c r="A8403">
        <v>70001967</v>
      </c>
      <c r="B8403" t="s">
        <v>12470</v>
      </c>
      <c r="C8403" t="s">
        <v>11371</v>
      </c>
      <c r="D8403" t="s">
        <v>11371</v>
      </c>
      <c r="E8403" t="s">
        <v>12470</v>
      </c>
    </row>
    <row r="8404" spans="1:5" x14ac:dyDescent="0.25">
      <c r="A8404">
        <v>70001968</v>
      </c>
      <c r="B8404" t="s">
        <v>12471</v>
      </c>
      <c r="C8404" t="s">
        <v>11371</v>
      </c>
      <c r="D8404" t="s">
        <v>11371</v>
      </c>
      <c r="E8404" t="s">
        <v>12471</v>
      </c>
    </row>
    <row r="8405" spans="1:5" x14ac:dyDescent="0.25">
      <c r="A8405">
        <v>70001969</v>
      </c>
      <c r="B8405" t="s">
        <v>12472</v>
      </c>
      <c r="C8405" t="s">
        <v>11371</v>
      </c>
      <c r="D8405" t="s">
        <v>11371</v>
      </c>
      <c r="E8405" t="s">
        <v>12472</v>
      </c>
    </row>
    <row r="8406" spans="1:5" x14ac:dyDescent="0.25">
      <c r="A8406">
        <v>70001970</v>
      </c>
      <c r="B8406" t="s">
        <v>12473</v>
      </c>
      <c r="C8406" t="s">
        <v>11366</v>
      </c>
      <c r="D8406" t="s">
        <v>11366</v>
      </c>
      <c r="E8406" t="s">
        <v>12473</v>
      </c>
    </row>
    <row r="8407" spans="1:5" x14ac:dyDescent="0.25">
      <c r="A8407">
        <v>70001971</v>
      </c>
      <c r="B8407" t="s">
        <v>11367</v>
      </c>
      <c r="C8407" t="s">
        <v>11366</v>
      </c>
      <c r="D8407" t="s">
        <v>11366</v>
      </c>
      <c r="E8407" t="s">
        <v>11367</v>
      </c>
    </row>
    <row r="8408" spans="1:5" x14ac:dyDescent="0.25">
      <c r="A8408">
        <v>70001972</v>
      </c>
      <c r="B8408" t="s">
        <v>12474</v>
      </c>
      <c r="C8408" t="s">
        <v>11366</v>
      </c>
      <c r="D8408" t="s">
        <v>11366</v>
      </c>
      <c r="E8408" t="s">
        <v>12474</v>
      </c>
    </row>
    <row r="8409" spans="1:5" x14ac:dyDescent="0.25">
      <c r="A8409">
        <v>70001973</v>
      </c>
      <c r="B8409" t="s">
        <v>12475</v>
      </c>
      <c r="C8409" t="s">
        <v>10723</v>
      </c>
      <c r="D8409" t="s">
        <v>10723</v>
      </c>
      <c r="E8409" t="s">
        <v>12475</v>
      </c>
    </row>
    <row r="8410" spans="1:5" x14ac:dyDescent="0.25">
      <c r="A8410">
        <v>70001974</v>
      </c>
      <c r="B8410" t="s">
        <v>12476</v>
      </c>
      <c r="C8410" t="s">
        <v>10725</v>
      </c>
      <c r="D8410" t="s">
        <v>10725</v>
      </c>
      <c r="E8410" t="s">
        <v>12476</v>
      </c>
    </row>
    <row r="8411" spans="1:5" x14ac:dyDescent="0.25">
      <c r="A8411">
        <v>70001975</v>
      </c>
      <c r="B8411" t="s">
        <v>12477</v>
      </c>
      <c r="C8411" t="s">
        <v>10727</v>
      </c>
      <c r="D8411" t="s">
        <v>10727</v>
      </c>
      <c r="E8411" t="s">
        <v>12477</v>
      </c>
    </row>
    <row r="8412" spans="1:5" x14ac:dyDescent="0.25">
      <c r="A8412">
        <v>70001976</v>
      </c>
      <c r="B8412" t="s">
        <v>12478</v>
      </c>
      <c r="C8412" t="s">
        <v>10717</v>
      </c>
      <c r="D8412" t="s">
        <v>10717</v>
      </c>
      <c r="E8412" t="s">
        <v>12478</v>
      </c>
    </row>
    <row r="8413" spans="1:5" x14ac:dyDescent="0.25">
      <c r="A8413">
        <v>70001977</v>
      </c>
      <c r="B8413" t="s">
        <v>12479</v>
      </c>
      <c r="C8413" t="s">
        <v>10719</v>
      </c>
      <c r="D8413" t="s">
        <v>10719</v>
      </c>
      <c r="E8413" t="s">
        <v>12479</v>
      </c>
    </row>
    <row r="8414" spans="1:5" x14ac:dyDescent="0.25">
      <c r="A8414">
        <v>70001978</v>
      </c>
      <c r="B8414" t="s">
        <v>12480</v>
      </c>
      <c r="C8414" t="s">
        <v>10721</v>
      </c>
      <c r="D8414" t="s">
        <v>10721</v>
      </c>
      <c r="E8414" t="s">
        <v>12480</v>
      </c>
    </row>
    <row r="8415" spans="1:5" x14ac:dyDescent="0.25">
      <c r="A8415">
        <v>70001979</v>
      </c>
      <c r="B8415" t="s">
        <v>12481</v>
      </c>
      <c r="C8415" t="s">
        <v>11297</v>
      </c>
      <c r="D8415" t="s">
        <v>11297</v>
      </c>
      <c r="E8415" t="s">
        <v>12481</v>
      </c>
    </row>
    <row r="8416" spans="1:5" x14ac:dyDescent="0.25">
      <c r="A8416">
        <v>70001980</v>
      </c>
      <c r="B8416" t="s">
        <v>12482</v>
      </c>
      <c r="C8416" t="s">
        <v>12483</v>
      </c>
      <c r="D8416" t="s">
        <v>12483</v>
      </c>
      <c r="E8416" t="s">
        <v>12482</v>
      </c>
    </row>
    <row r="8417" spans="1:5" x14ac:dyDescent="0.25">
      <c r="A8417">
        <v>70001981</v>
      </c>
      <c r="B8417" t="s">
        <v>12484</v>
      </c>
      <c r="C8417" t="s">
        <v>12485</v>
      </c>
      <c r="D8417" t="s">
        <v>12485</v>
      </c>
      <c r="E8417" t="s">
        <v>12484</v>
      </c>
    </row>
    <row r="8418" spans="1:5" x14ac:dyDescent="0.25">
      <c r="A8418">
        <v>70001982</v>
      </c>
      <c r="B8418" t="s">
        <v>12486</v>
      </c>
      <c r="C8418" t="s">
        <v>12487</v>
      </c>
      <c r="D8418" t="s">
        <v>12487</v>
      </c>
      <c r="E8418" t="s">
        <v>12486</v>
      </c>
    </row>
    <row r="8419" spans="1:5" x14ac:dyDescent="0.25">
      <c r="A8419">
        <v>70001983</v>
      </c>
      <c r="B8419" t="s">
        <v>12488</v>
      </c>
      <c r="C8419" t="s">
        <v>10717</v>
      </c>
      <c r="D8419" t="s">
        <v>10717</v>
      </c>
      <c r="E8419" t="s">
        <v>12488</v>
      </c>
    </row>
    <row r="8420" spans="1:5" x14ac:dyDescent="0.25">
      <c r="A8420">
        <v>70001984</v>
      </c>
      <c r="B8420" t="s">
        <v>12489</v>
      </c>
      <c r="C8420" t="s">
        <v>10719</v>
      </c>
      <c r="D8420" t="s">
        <v>10719</v>
      </c>
      <c r="E8420" t="s">
        <v>12489</v>
      </c>
    </row>
    <row r="8421" spans="1:5" x14ac:dyDescent="0.25">
      <c r="A8421">
        <v>70001985</v>
      </c>
      <c r="B8421" t="s">
        <v>12490</v>
      </c>
      <c r="C8421" t="s">
        <v>10721</v>
      </c>
      <c r="D8421" t="s">
        <v>10721</v>
      </c>
      <c r="E8421" t="s">
        <v>12490</v>
      </c>
    </row>
    <row r="8422" spans="1:5" x14ac:dyDescent="0.25">
      <c r="A8422">
        <v>70001986</v>
      </c>
      <c r="B8422" t="s">
        <v>12449</v>
      </c>
      <c r="C8422" t="s">
        <v>10442</v>
      </c>
      <c r="D8422" t="s">
        <v>10442</v>
      </c>
      <c r="E8422" t="s">
        <v>12449</v>
      </c>
    </row>
    <row r="8423" spans="1:5" x14ac:dyDescent="0.25">
      <c r="A8423">
        <v>70001987</v>
      </c>
      <c r="B8423" t="s">
        <v>12450</v>
      </c>
      <c r="C8423" t="s">
        <v>10442</v>
      </c>
      <c r="D8423" t="s">
        <v>10442</v>
      </c>
      <c r="E8423" t="s">
        <v>12450</v>
      </c>
    </row>
    <row r="8424" spans="1:5" x14ac:dyDescent="0.25">
      <c r="A8424">
        <v>70001988</v>
      </c>
      <c r="B8424" t="s">
        <v>12491</v>
      </c>
      <c r="C8424" t="s">
        <v>10442</v>
      </c>
      <c r="D8424" t="s">
        <v>10442</v>
      </c>
      <c r="E8424" t="s">
        <v>12491</v>
      </c>
    </row>
    <row r="8425" spans="1:5" x14ac:dyDescent="0.25">
      <c r="A8425">
        <v>70001989</v>
      </c>
      <c r="B8425" t="s">
        <v>12492</v>
      </c>
      <c r="C8425" t="s">
        <v>12493</v>
      </c>
      <c r="D8425" t="s">
        <v>12493</v>
      </c>
      <c r="E8425" t="s">
        <v>12492</v>
      </c>
    </row>
    <row r="8426" spans="1:5" x14ac:dyDescent="0.25">
      <c r="A8426">
        <v>70001990</v>
      </c>
      <c r="B8426" t="s">
        <v>12494</v>
      </c>
      <c r="C8426" t="s">
        <v>12495</v>
      </c>
      <c r="D8426" t="s">
        <v>12495</v>
      </c>
      <c r="E8426" t="s">
        <v>12494</v>
      </c>
    </row>
    <row r="8427" spans="1:5" x14ac:dyDescent="0.25">
      <c r="A8427">
        <v>70001991</v>
      </c>
      <c r="B8427" t="s">
        <v>12496</v>
      </c>
      <c r="C8427" t="s">
        <v>12497</v>
      </c>
      <c r="D8427" t="s">
        <v>12497</v>
      </c>
      <c r="E8427" t="s">
        <v>12496</v>
      </c>
    </row>
    <row r="8428" spans="1:5" x14ac:dyDescent="0.25">
      <c r="A8428">
        <v>70001992</v>
      </c>
      <c r="B8428" t="s">
        <v>12498</v>
      </c>
      <c r="C8428" t="s">
        <v>12499</v>
      </c>
      <c r="D8428" t="s">
        <v>12499</v>
      </c>
      <c r="E8428" t="s">
        <v>12498</v>
      </c>
    </row>
    <row r="8429" spans="1:5" x14ac:dyDescent="0.25">
      <c r="A8429">
        <v>70001993</v>
      </c>
      <c r="B8429" t="s">
        <v>12500</v>
      </c>
      <c r="C8429" t="s">
        <v>12499</v>
      </c>
      <c r="D8429" t="s">
        <v>12499</v>
      </c>
      <c r="E8429" t="s">
        <v>12500</v>
      </c>
    </row>
    <row r="8430" spans="1:5" x14ac:dyDescent="0.25">
      <c r="A8430">
        <v>70001994</v>
      </c>
      <c r="B8430" t="s">
        <v>12501</v>
      </c>
      <c r="C8430" t="s">
        <v>12501</v>
      </c>
      <c r="D8430" t="s">
        <v>12501</v>
      </c>
      <c r="E8430" t="s">
        <v>12501</v>
      </c>
    </row>
    <row r="8431" spans="1:5" x14ac:dyDescent="0.25">
      <c r="A8431">
        <v>70001995</v>
      </c>
      <c r="B8431" t="s">
        <v>12502</v>
      </c>
      <c r="C8431" t="s">
        <v>12502</v>
      </c>
      <c r="D8431" t="s">
        <v>12502</v>
      </c>
      <c r="E8431" t="s">
        <v>12502</v>
      </c>
    </row>
    <row r="8432" spans="1:5" x14ac:dyDescent="0.25">
      <c r="A8432">
        <v>70001996</v>
      </c>
      <c r="B8432" t="s">
        <v>12503</v>
      </c>
      <c r="C8432" t="s">
        <v>12504</v>
      </c>
      <c r="D8432" t="s">
        <v>12504</v>
      </c>
      <c r="E8432" t="s">
        <v>12503</v>
      </c>
    </row>
    <row r="8433" spans="1:5" x14ac:dyDescent="0.25">
      <c r="A8433">
        <v>70001997</v>
      </c>
      <c r="B8433" t="s">
        <v>774</v>
      </c>
      <c r="C8433" t="s">
        <v>774</v>
      </c>
      <c r="D8433" t="s">
        <v>774</v>
      </c>
      <c r="E8433" t="s">
        <v>774</v>
      </c>
    </row>
    <row r="8434" spans="1:5" x14ac:dyDescent="0.25">
      <c r="A8434">
        <v>70001998</v>
      </c>
      <c r="B8434" t="s">
        <v>12505</v>
      </c>
      <c r="C8434" t="s">
        <v>12506</v>
      </c>
      <c r="D8434" t="s">
        <v>12506</v>
      </c>
      <c r="E8434" t="s">
        <v>12505</v>
      </c>
    </row>
    <row r="8435" spans="1:5" x14ac:dyDescent="0.25">
      <c r="A8435">
        <v>70001999</v>
      </c>
      <c r="B8435" t="s">
        <v>12507</v>
      </c>
      <c r="C8435" t="s">
        <v>12343</v>
      </c>
      <c r="D8435" t="s">
        <v>12343</v>
      </c>
      <c r="E8435" t="s">
        <v>12507</v>
      </c>
    </row>
    <row r="8436" spans="1:5" x14ac:dyDescent="0.25">
      <c r="A8436">
        <v>70002000</v>
      </c>
      <c r="B8436" t="s">
        <v>775</v>
      </c>
      <c r="C8436" t="s">
        <v>12508</v>
      </c>
      <c r="D8436" t="s">
        <v>12508</v>
      </c>
      <c r="E8436" t="s">
        <v>775</v>
      </c>
    </row>
    <row r="8437" spans="1:5" x14ac:dyDescent="0.25">
      <c r="A8437">
        <v>70002001</v>
      </c>
      <c r="B8437" t="s">
        <v>12509</v>
      </c>
      <c r="C8437" t="s">
        <v>12510</v>
      </c>
      <c r="D8437" t="s">
        <v>12510</v>
      </c>
      <c r="E8437" t="s">
        <v>12509</v>
      </c>
    </row>
    <row r="8438" spans="1:5" x14ac:dyDescent="0.25">
      <c r="A8438">
        <v>70002002</v>
      </c>
      <c r="B8438" t="s">
        <v>12511</v>
      </c>
      <c r="C8438" t="s">
        <v>10358</v>
      </c>
      <c r="D8438" t="s">
        <v>10358</v>
      </c>
      <c r="E8438" t="s">
        <v>12511</v>
      </c>
    </row>
    <row r="8439" spans="1:5" x14ac:dyDescent="0.25">
      <c r="A8439">
        <v>70002003</v>
      </c>
      <c r="B8439" t="s">
        <v>12512</v>
      </c>
      <c r="C8439" t="s">
        <v>10358</v>
      </c>
      <c r="D8439" t="s">
        <v>10358</v>
      </c>
      <c r="E8439" t="s">
        <v>12512</v>
      </c>
    </row>
    <row r="8440" spans="1:5" x14ac:dyDescent="0.25">
      <c r="A8440">
        <v>70002004</v>
      </c>
      <c r="B8440" t="s">
        <v>12513</v>
      </c>
      <c r="C8440" t="s">
        <v>12514</v>
      </c>
      <c r="D8440" t="s">
        <v>12514</v>
      </c>
      <c r="E8440" t="s">
        <v>12513</v>
      </c>
    </row>
    <row r="8441" spans="1:5" x14ac:dyDescent="0.25">
      <c r="A8441">
        <v>70002005</v>
      </c>
      <c r="B8441" t="s">
        <v>12515</v>
      </c>
      <c r="E8441" t="s">
        <v>12515</v>
      </c>
    </row>
    <row r="8442" spans="1:5" x14ac:dyDescent="0.25">
      <c r="A8442">
        <v>70002006</v>
      </c>
      <c r="B8442" t="s">
        <v>12516</v>
      </c>
      <c r="E8442" t="s">
        <v>12516</v>
      </c>
    </row>
    <row r="8443" spans="1:5" x14ac:dyDescent="0.25">
      <c r="A8443">
        <v>70002007</v>
      </c>
      <c r="B8443" t="s">
        <v>12517</v>
      </c>
      <c r="E8443" t="s">
        <v>12517</v>
      </c>
    </row>
    <row r="8444" spans="1:5" x14ac:dyDescent="0.25">
      <c r="A8444">
        <v>70002008</v>
      </c>
      <c r="B8444" t="s">
        <v>12518</v>
      </c>
      <c r="C8444" t="s">
        <v>10952</v>
      </c>
      <c r="D8444" t="s">
        <v>10952</v>
      </c>
      <c r="E8444" t="s">
        <v>12518</v>
      </c>
    </row>
    <row r="8445" spans="1:5" x14ac:dyDescent="0.25">
      <c r="A8445">
        <v>70002009</v>
      </c>
      <c r="B8445" t="s">
        <v>12519</v>
      </c>
      <c r="C8445" t="s">
        <v>12520</v>
      </c>
      <c r="D8445" t="s">
        <v>12520</v>
      </c>
      <c r="E8445" t="s">
        <v>12519</v>
      </c>
    </row>
    <row r="8446" spans="1:5" x14ac:dyDescent="0.25">
      <c r="A8446">
        <v>70002010</v>
      </c>
      <c r="B8446" t="s">
        <v>12521</v>
      </c>
      <c r="C8446" t="s">
        <v>12522</v>
      </c>
      <c r="D8446" t="s">
        <v>12522</v>
      </c>
      <c r="E8446" t="s">
        <v>12521</v>
      </c>
    </row>
    <row r="8447" spans="1:5" x14ac:dyDescent="0.25">
      <c r="A8447">
        <v>70002011</v>
      </c>
      <c r="B8447" t="s">
        <v>12523</v>
      </c>
      <c r="C8447" t="s">
        <v>12522</v>
      </c>
      <c r="D8447" t="s">
        <v>12522</v>
      </c>
      <c r="E8447" t="s">
        <v>12523</v>
      </c>
    </row>
    <row r="8448" spans="1:5" x14ac:dyDescent="0.25">
      <c r="A8448">
        <v>70002012</v>
      </c>
      <c r="B8448" t="s">
        <v>12524</v>
      </c>
      <c r="C8448" t="s">
        <v>12525</v>
      </c>
      <c r="D8448" t="s">
        <v>12525</v>
      </c>
      <c r="E8448" t="s">
        <v>12524</v>
      </c>
    </row>
    <row r="8449" spans="1:5" x14ac:dyDescent="0.25">
      <c r="A8449">
        <v>70002013</v>
      </c>
      <c r="B8449" t="s">
        <v>12526</v>
      </c>
      <c r="C8449" t="s">
        <v>12526</v>
      </c>
      <c r="D8449" t="s">
        <v>12526</v>
      </c>
      <c r="E8449" t="s">
        <v>12526</v>
      </c>
    </row>
    <row r="8450" spans="1:5" x14ac:dyDescent="0.25">
      <c r="A8450">
        <v>70002014</v>
      </c>
      <c r="B8450" t="s">
        <v>12527</v>
      </c>
      <c r="C8450" t="s">
        <v>12528</v>
      </c>
      <c r="D8450" t="s">
        <v>12528</v>
      </c>
      <c r="E8450" t="s">
        <v>12527</v>
      </c>
    </row>
    <row r="8451" spans="1:5" x14ac:dyDescent="0.25">
      <c r="A8451">
        <v>70002015</v>
      </c>
      <c r="B8451" t="s">
        <v>12529</v>
      </c>
      <c r="C8451" t="s">
        <v>10805</v>
      </c>
      <c r="D8451" t="s">
        <v>10805</v>
      </c>
      <c r="E8451" t="s">
        <v>12529</v>
      </c>
    </row>
    <row r="8452" spans="1:5" x14ac:dyDescent="0.25">
      <c r="A8452">
        <v>70002016</v>
      </c>
      <c r="B8452" t="s">
        <v>12530</v>
      </c>
      <c r="C8452" t="s">
        <v>10806</v>
      </c>
      <c r="D8452" t="s">
        <v>10806</v>
      </c>
      <c r="E8452" t="s">
        <v>12530</v>
      </c>
    </row>
    <row r="8453" spans="1:5" x14ac:dyDescent="0.25">
      <c r="A8453">
        <v>70002017</v>
      </c>
      <c r="B8453" t="s">
        <v>12531</v>
      </c>
      <c r="C8453" t="s">
        <v>10804</v>
      </c>
      <c r="D8453" t="s">
        <v>10804</v>
      </c>
      <c r="E8453" t="s">
        <v>12531</v>
      </c>
    </row>
    <row r="8454" spans="1:5" x14ac:dyDescent="0.25">
      <c r="A8454">
        <v>70002018</v>
      </c>
      <c r="B8454" t="s">
        <v>12532</v>
      </c>
      <c r="C8454" t="s">
        <v>10803</v>
      </c>
      <c r="D8454" t="s">
        <v>10803</v>
      </c>
      <c r="E8454" t="s">
        <v>12532</v>
      </c>
    </row>
    <row r="8455" spans="1:5" x14ac:dyDescent="0.25">
      <c r="A8455">
        <v>70002019</v>
      </c>
      <c r="B8455" t="s">
        <v>12533</v>
      </c>
      <c r="C8455" t="s">
        <v>10358</v>
      </c>
      <c r="D8455" t="s">
        <v>10358</v>
      </c>
      <c r="E8455" t="s">
        <v>12533</v>
      </c>
    </row>
    <row r="8456" spans="1:5" x14ac:dyDescent="0.25">
      <c r="A8456">
        <v>70002020</v>
      </c>
      <c r="B8456" t="s">
        <v>12534</v>
      </c>
      <c r="C8456" t="s">
        <v>10358</v>
      </c>
      <c r="D8456" t="s">
        <v>10358</v>
      </c>
      <c r="E8456" t="s">
        <v>12534</v>
      </c>
    </row>
    <row r="8457" spans="1:5" x14ac:dyDescent="0.25">
      <c r="A8457">
        <v>70002021</v>
      </c>
      <c r="B8457" t="s">
        <v>12535</v>
      </c>
      <c r="C8457" t="s">
        <v>10358</v>
      </c>
      <c r="D8457" t="s">
        <v>10358</v>
      </c>
      <c r="E8457" t="s">
        <v>12535</v>
      </c>
    </row>
    <row r="8458" spans="1:5" x14ac:dyDescent="0.25">
      <c r="A8458">
        <v>70002022</v>
      </c>
      <c r="B8458" t="s">
        <v>12536</v>
      </c>
      <c r="C8458" t="s">
        <v>12537</v>
      </c>
      <c r="D8458" t="s">
        <v>12537</v>
      </c>
      <c r="E8458" t="s">
        <v>12536</v>
      </c>
    </row>
    <row r="8459" spans="1:5" x14ac:dyDescent="0.25">
      <c r="A8459">
        <v>70002023</v>
      </c>
      <c r="B8459" t="s">
        <v>12538</v>
      </c>
      <c r="C8459" t="s">
        <v>12538</v>
      </c>
      <c r="D8459" t="s">
        <v>12538</v>
      </c>
      <c r="E8459" t="s">
        <v>12538</v>
      </c>
    </row>
    <row r="8460" spans="1:5" x14ac:dyDescent="0.25">
      <c r="A8460">
        <v>70002024</v>
      </c>
      <c r="B8460" t="s">
        <v>12539</v>
      </c>
      <c r="C8460" t="s">
        <v>12540</v>
      </c>
      <c r="D8460" t="s">
        <v>12540</v>
      </c>
      <c r="E8460" t="s">
        <v>12539</v>
      </c>
    </row>
    <row r="8461" spans="1:5" x14ac:dyDescent="0.25">
      <c r="A8461">
        <v>70002025</v>
      </c>
      <c r="B8461" t="s">
        <v>12541</v>
      </c>
      <c r="C8461" t="s">
        <v>12540</v>
      </c>
      <c r="D8461" t="s">
        <v>12540</v>
      </c>
      <c r="E8461" t="s">
        <v>12541</v>
      </c>
    </row>
    <row r="8462" spans="1:5" x14ac:dyDescent="0.25">
      <c r="A8462">
        <v>70002026</v>
      </c>
      <c r="B8462" t="s">
        <v>12542</v>
      </c>
      <c r="C8462" t="s">
        <v>12540</v>
      </c>
      <c r="D8462" t="s">
        <v>12540</v>
      </c>
      <c r="E8462" t="s">
        <v>12542</v>
      </c>
    </row>
    <row r="8463" spans="1:5" x14ac:dyDescent="0.25">
      <c r="A8463">
        <v>70002027</v>
      </c>
      <c r="B8463" t="s">
        <v>12543</v>
      </c>
      <c r="C8463" t="s">
        <v>12543</v>
      </c>
      <c r="D8463" t="s">
        <v>12543</v>
      </c>
      <c r="E8463" t="s">
        <v>12543</v>
      </c>
    </row>
    <row r="8464" spans="1:5" x14ac:dyDescent="0.25">
      <c r="A8464">
        <v>70002028</v>
      </c>
      <c r="B8464" t="s">
        <v>12544</v>
      </c>
      <c r="C8464" t="s">
        <v>12544</v>
      </c>
      <c r="D8464" t="s">
        <v>12544</v>
      </c>
      <c r="E8464" t="s">
        <v>12544</v>
      </c>
    </row>
    <row r="8465" spans="1:5" x14ac:dyDescent="0.25">
      <c r="A8465">
        <v>70002029</v>
      </c>
      <c r="B8465" t="s">
        <v>12545</v>
      </c>
      <c r="C8465" t="s">
        <v>12546</v>
      </c>
      <c r="D8465" t="s">
        <v>12546</v>
      </c>
      <c r="E8465" t="s">
        <v>12545</v>
      </c>
    </row>
    <row r="8466" spans="1:5" x14ac:dyDescent="0.25">
      <c r="A8466">
        <v>70002030</v>
      </c>
      <c r="B8466" t="s">
        <v>12547</v>
      </c>
      <c r="C8466" t="s">
        <v>12343</v>
      </c>
      <c r="D8466" t="s">
        <v>12343</v>
      </c>
      <c r="E8466" t="s">
        <v>12547</v>
      </c>
    </row>
    <row r="8467" spans="1:5" x14ac:dyDescent="0.25">
      <c r="A8467">
        <v>70002031</v>
      </c>
      <c r="B8467" t="s">
        <v>12548</v>
      </c>
      <c r="C8467" t="s">
        <v>12548</v>
      </c>
      <c r="D8467" t="s">
        <v>12548</v>
      </c>
      <c r="E8467" t="s">
        <v>12548</v>
      </c>
    </row>
    <row r="8468" spans="1:5" x14ac:dyDescent="0.25">
      <c r="A8468">
        <v>70002032</v>
      </c>
      <c r="B8468" t="s">
        <v>12549</v>
      </c>
      <c r="C8468" t="s">
        <v>12550</v>
      </c>
      <c r="D8468" t="s">
        <v>12550</v>
      </c>
      <c r="E8468" t="s">
        <v>12549</v>
      </c>
    </row>
    <row r="8469" spans="1:5" x14ac:dyDescent="0.25">
      <c r="A8469">
        <v>70002033</v>
      </c>
      <c r="B8469" t="s">
        <v>12551</v>
      </c>
      <c r="C8469" t="s">
        <v>12551</v>
      </c>
      <c r="D8469" t="s">
        <v>12551</v>
      </c>
      <c r="E8469" t="s">
        <v>12551</v>
      </c>
    </row>
    <row r="8470" spans="1:5" x14ac:dyDescent="0.25">
      <c r="A8470">
        <v>70002034</v>
      </c>
      <c r="B8470" t="s">
        <v>12552</v>
      </c>
      <c r="C8470" t="s">
        <v>12552</v>
      </c>
      <c r="D8470" t="s">
        <v>12552</v>
      </c>
      <c r="E8470" t="s">
        <v>12552</v>
      </c>
    </row>
    <row r="8471" spans="1:5" x14ac:dyDescent="0.25">
      <c r="A8471">
        <v>70002035</v>
      </c>
      <c r="B8471" t="s">
        <v>12553</v>
      </c>
      <c r="C8471" t="s">
        <v>12188</v>
      </c>
      <c r="D8471" t="s">
        <v>12188</v>
      </c>
      <c r="E8471" t="s">
        <v>12553</v>
      </c>
    </row>
    <row r="8472" spans="1:5" x14ac:dyDescent="0.25">
      <c r="A8472">
        <v>70002036</v>
      </c>
      <c r="B8472" t="s">
        <v>12554</v>
      </c>
      <c r="C8472" t="s">
        <v>12554</v>
      </c>
      <c r="D8472" t="s">
        <v>12554</v>
      </c>
      <c r="E8472" t="s">
        <v>12554</v>
      </c>
    </row>
    <row r="8473" spans="1:5" x14ac:dyDescent="0.25">
      <c r="A8473">
        <v>70002037</v>
      </c>
      <c r="B8473" t="s">
        <v>12555</v>
      </c>
      <c r="C8473" t="s">
        <v>12555</v>
      </c>
      <c r="D8473" t="s">
        <v>12555</v>
      </c>
      <c r="E8473" t="s">
        <v>12555</v>
      </c>
    </row>
    <row r="8474" spans="1:5" x14ac:dyDescent="0.25">
      <c r="A8474">
        <v>70002038</v>
      </c>
      <c r="B8474" t="s">
        <v>12556</v>
      </c>
      <c r="C8474" t="s">
        <v>12556</v>
      </c>
      <c r="D8474" t="s">
        <v>12556</v>
      </c>
      <c r="E8474" t="s">
        <v>12556</v>
      </c>
    </row>
    <row r="8475" spans="1:5" x14ac:dyDescent="0.25">
      <c r="A8475">
        <v>70002039</v>
      </c>
      <c r="B8475" t="s">
        <v>789</v>
      </c>
      <c r="C8475" t="s">
        <v>12557</v>
      </c>
      <c r="D8475" t="s">
        <v>12557</v>
      </c>
      <c r="E8475" t="s">
        <v>789</v>
      </c>
    </row>
    <row r="8476" spans="1:5" x14ac:dyDescent="0.25">
      <c r="A8476">
        <v>70002040</v>
      </c>
      <c r="B8476" t="s">
        <v>790</v>
      </c>
      <c r="C8476" t="s">
        <v>790</v>
      </c>
      <c r="D8476" t="s">
        <v>790</v>
      </c>
      <c r="E8476" t="s">
        <v>790</v>
      </c>
    </row>
    <row r="8477" spans="1:5" x14ac:dyDescent="0.25">
      <c r="A8477">
        <v>70002041</v>
      </c>
      <c r="B8477" t="s">
        <v>12558</v>
      </c>
      <c r="C8477" t="s">
        <v>12558</v>
      </c>
      <c r="D8477" t="s">
        <v>12558</v>
      </c>
      <c r="E8477" t="s">
        <v>12558</v>
      </c>
    </row>
    <row r="8478" spans="1:5" x14ac:dyDescent="0.25">
      <c r="A8478">
        <v>70002042</v>
      </c>
      <c r="B8478" t="s">
        <v>12559</v>
      </c>
      <c r="C8478" t="s">
        <v>12559</v>
      </c>
      <c r="D8478" t="s">
        <v>12559</v>
      </c>
      <c r="E8478" t="s">
        <v>12559</v>
      </c>
    </row>
    <row r="8479" spans="1:5" x14ac:dyDescent="0.25">
      <c r="A8479">
        <v>70002043</v>
      </c>
      <c r="B8479" t="s">
        <v>12304</v>
      </c>
      <c r="C8479" t="s">
        <v>12304</v>
      </c>
      <c r="D8479" t="s">
        <v>12304</v>
      </c>
      <c r="E8479" t="s">
        <v>12304</v>
      </c>
    </row>
    <row r="8480" spans="1:5" x14ac:dyDescent="0.25">
      <c r="A8480">
        <v>70002044</v>
      </c>
      <c r="B8480" t="s">
        <v>12560</v>
      </c>
      <c r="C8480" t="s">
        <v>12305</v>
      </c>
      <c r="D8480" t="s">
        <v>12305</v>
      </c>
      <c r="E8480" t="s">
        <v>12560</v>
      </c>
    </row>
    <row r="8481" spans="1:5" x14ac:dyDescent="0.25">
      <c r="A8481">
        <v>70002045</v>
      </c>
      <c r="B8481" t="s">
        <v>12561</v>
      </c>
      <c r="C8481" t="s">
        <v>12561</v>
      </c>
      <c r="D8481" t="s">
        <v>12561</v>
      </c>
      <c r="E8481" t="s">
        <v>12561</v>
      </c>
    </row>
    <row r="8482" spans="1:5" x14ac:dyDescent="0.25">
      <c r="A8482">
        <v>70002046</v>
      </c>
      <c r="B8482" t="s">
        <v>12562</v>
      </c>
      <c r="C8482" t="s">
        <v>12563</v>
      </c>
      <c r="D8482" t="s">
        <v>12563</v>
      </c>
      <c r="E8482" t="s">
        <v>12562</v>
      </c>
    </row>
    <row r="8483" spans="1:5" x14ac:dyDescent="0.25">
      <c r="A8483">
        <v>70002047</v>
      </c>
      <c r="B8483" t="s">
        <v>12564</v>
      </c>
      <c r="C8483" t="s">
        <v>12564</v>
      </c>
      <c r="D8483" t="s">
        <v>12564</v>
      </c>
      <c r="E8483" t="s">
        <v>12564</v>
      </c>
    </row>
    <row r="8484" spans="1:5" x14ac:dyDescent="0.25">
      <c r="A8484">
        <v>70002048</v>
      </c>
      <c r="B8484" t="s">
        <v>12565</v>
      </c>
      <c r="C8484" t="s">
        <v>12565</v>
      </c>
      <c r="D8484" t="s">
        <v>12565</v>
      </c>
      <c r="E8484" t="s">
        <v>12565</v>
      </c>
    </row>
    <row r="8485" spans="1:5" x14ac:dyDescent="0.25">
      <c r="A8485">
        <v>70002049</v>
      </c>
      <c r="B8485" t="s">
        <v>12566</v>
      </c>
      <c r="C8485" t="s">
        <v>12566</v>
      </c>
      <c r="D8485" t="s">
        <v>12566</v>
      </c>
      <c r="E8485" t="s">
        <v>12566</v>
      </c>
    </row>
    <row r="8486" spans="1:5" x14ac:dyDescent="0.25">
      <c r="A8486">
        <v>70002050</v>
      </c>
      <c r="B8486" t="s">
        <v>791</v>
      </c>
      <c r="C8486" t="s">
        <v>12567</v>
      </c>
      <c r="D8486" t="s">
        <v>12567</v>
      </c>
      <c r="E8486" t="s">
        <v>791</v>
      </c>
    </row>
    <row r="8487" spans="1:5" x14ac:dyDescent="0.25">
      <c r="A8487">
        <v>70002051</v>
      </c>
      <c r="B8487" t="s">
        <v>12568</v>
      </c>
      <c r="C8487" t="s">
        <v>12569</v>
      </c>
      <c r="D8487" t="s">
        <v>12569</v>
      </c>
      <c r="E8487" t="s">
        <v>12568</v>
      </c>
    </row>
    <row r="8488" spans="1:5" x14ac:dyDescent="0.25">
      <c r="A8488">
        <v>70002052</v>
      </c>
      <c r="B8488" t="s">
        <v>12570</v>
      </c>
      <c r="C8488" t="s">
        <v>12570</v>
      </c>
      <c r="D8488" t="s">
        <v>12570</v>
      </c>
      <c r="E8488" t="s">
        <v>12570</v>
      </c>
    </row>
    <row r="8489" spans="1:5" x14ac:dyDescent="0.25">
      <c r="A8489">
        <v>70002053</v>
      </c>
      <c r="B8489" t="s">
        <v>12571</v>
      </c>
      <c r="C8489" t="s">
        <v>12572</v>
      </c>
      <c r="D8489" t="s">
        <v>12572</v>
      </c>
      <c r="E8489" t="s">
        <v>12571</v>
      </c>
    </row>
    <row r="8490" spans="1:5" x14ac:dyDescent="0.25">
      <c r="A8490">
        <v>70002054</v>
      </c>
      <c r="B8490" t="s">
        <v>12573</v>
      </c>
      <c r="C8490" t="s">
        <v>12573</v>
      </c>
      <c r="D8490" t="s">
        <v>12573</v>
      </c>
      <c r="E8490" t="s">
        <v>12573</v>
      </c>
    </row>
    <row r="8491" spans="1:5" x14ac:dyDescent="0.25">
      <c r="A8491">
        <v>70002055</v>
      </c>
      <c r="B8491" t="s">
        <v>12574</v>
      </c>
      <c r="C8491" t="s">
        <v>12575</v>
      </c>
      <c r="D8491" t="s">
        <v>12575</v>
      </c>
      <c r="E8491" t="s">
        <v>12574</v>
      </c>
    </row>
    <row r="8492" spans="1:5" x14ac:dyDescent="0.25">
      <c r="A8492">
        <v>70002056</v>
      </c>
      <c r="B8492" t="s">
        <v>12576</v>
      </c>
      <c r="C8492" t="s">
        <v>12577</v>
      </c>
      <c r="D8492" t="s">
        <v>12577</v>
      </c>
      <c r="E8492" t="s">
        <v>12576</v>
      </c>
    </row>
    <row r="8493" spans="1:5" x14ac:dyDescent="0.25">
      <c r="A8493">
        <v>70002057</v>
      </c>
      <c r="B8493" t="s">
        <v>12578</v>
      </c>
      <c r="C8493" t="s">
        <v>12577</v>
      </c>
      <c r="D8493" t="s">
        <v>12577</v>
      </c>
      <c r="E8493" t="s">
        <v>12578</v>
      </c>
    </row>
    <row r="8494" spans="1:5" x14ac:dyDescent="0.25">
      <c r="A8494">
        <v>70002058</v>
      </c>
      <c r="B8494" t="s">
        <v>12579</v>
      </c>
      <c r="C8494" t="s">
        <v>11128</v>
      </c>
      <c r="D8494" t="s">
        <v>11128</v>
      </c>
      <c r="E8494" t="s">
        <v>12579</v>
      </c>
    </row>
    <row r="8495" spans="1:5" x14ac:dyDescent="0.25">
      <c r="A8495">
        <v>70002059</v>
      </c>
      <c r="B8495" t="s">
        <v>12580</v>
      </c>
      <c r="C8495" t="s">
        <v>11128</v>
      </c>
      <c r="D8495" t="s">
        <v>11128</v>
      </c>
      <c r="E8495" t="s">
        <v>12580</v>
      </c>
    </row>
    <row r="8496" spans="1:5" x14ac:dyDescent="0.25">
      <c r="A8496">
        <v>70002060</v>
      </c>
      <c r="B8496" t="s">
        <v>12581</v>
      </c>
      <c r="C8496" t="s">
        <v>12343</v>
      </c>
      <c r="D8496" t="s">
        <v>12343</v>
      </c>
      <c r="E8496" t="s">
        <v>12581</v>
      </c>
    </row>
    <row r="8497" spans="1:5" x14ac:dyDescent="0.25">
      <c r="A8497">
        <v>70002061</v>
      </c>
      <c r="B8497" t="s">
        <v>12582</v>
      </c>
      <c r="C8497" t="s">
        <v>12582</v>
      </c>
      <c r="D8497" t="s">
        <v>12582</v>
      </c>
      <c r="E8497" t="s">
        <v>12582</v>
      </c>
    </row>
    <row r="8498" spans="1:5" x14ac:dyDescent="0.25">
      <c r="A8498">
        <v>70002062</v>
      </c>
      <c r="B8498" t="s">
        <v>12583</v>
      </c>
      <c r="C8498" t="s">
        <v>12550</v>
      </c>
      <c r="D8498" t="s">
        <v>12550</v>
      </c>
      <c r="E8498" t="s">
        <v>12583</v>
      </c>
    </row>
    <row r="8499" spans="1:5" x14ac:dyDescent="0.25">
      <c r="A8499">
        <v>70002063</v>
      </c>
      <c r="B8499" t="s">
        <v>12584</v>
      </c>
      <c r="C8499" t="s">
        <v>12584</v>
      </c>
      <c r="D8499" t="s">
        <v>12584</v>
      </c>
      <c r="E8499" t="s">
        <v>12584</v>
      </c>
    </row>
    <row r="8500" spans="1:5" x14ac:dyDescent="0.25">
      <c r="A8500">
        <v>70002064</v>
      </c>
      <c r="B8500" t="s">
        <v>12585</v>
      </c>
      <c r="C8500" t="s">
        <v>12585</v>
      </c>
      <c r="D8500" t="s">
        <v>12585</v>
      </c>
      <c r="E8500" t="s">
        <v>12585</v>
      </c>
    </row>
    <row r="8501" spans="1:5" x14ac:dyDescent="0.25">
      <c r="A8501">
        <v>70002065</v>
      </c>
      <c r="B8501" t="s">
        <v>12586</v>
      </c>
      <c r="C8501" t="s">
        <v>12586</v>
      </c>
      <c r="D8501" t="s">
        <v>12586</v>
      </c>
      <c r="E8501" t="s">
        <v>12586</v>
      </c>
    </row>
    <row r="8502" spans="1:5" x14ac:dyDescent="0.25">
      <c r="A8502">
        <v>70002066</v>
      </c>
      <c r="B8502" t="s">
        <v>12587</v>
      </c>
      <c r="C8502" t="s">
        <v>12587</v>
      </c>
      <c r="D8502" t="s">
        <v>12587</v>
      </c>
      <c r="E8502" t="s">
        <v>12587</v>
      </c>
    </row>
    <row r="8503" spans="1:5" x14ac:dyDescent="0.25">
      <c r="A8503">
        <v>70002067</v>
      </c>
      <c r="B8503" t="s">
        <v>792</v>
      </c>
      <c r="C8503" t="s">
        <v>792</v>
      </c>
      <c r="D8503" t="s">
        <v>792</v>
      </c>
      <c r="E8503" t="s">
        <v>792</v>
      </c>
    </row>
    <row r="8504" spans="1:5" x14ac:dyDescent="0.25">
      <c r="A8504">
        <v>70002068</v>
      </c>
      <c r="B8504" t="s">
        <v>12588</v>
      </c>
      <c r="C8504" t="s">
        <v>12588</v>
      </c>
      <c r="D8504" t="s">
        <v>12588</v>
      </c>
      <c r="E8504" t="s">
        <v>12588</v>
      </c>
    </row>
    <row r="8505" spans="1:5" x14ac:dyDescent="0.25">
      <c r="A8505">
        <v>70002069</v>
      </c>
      <c r="B8505" t="s">
        <v>12589</v>
      </c>
      <c r="C8505" t="s">
        <v>10578</v>
      </c>
      <c r="D8505" t="s">
        <v>10578</v>
      </c>
      <c r="E8505" t="s">
        <v>12589</v>
      </c>
    </row>
    <row r="8506" spans="1:5" x14ac:dyDescent="0.25">
      <c r="A8506">
        <v>70002070</v>
      </c>
      <c r="B8506" t="s">
        <v>12590</v>
      </c>
      <c r="C8506" t="s">
        <v>10578</v>
      </c>
      <c r="D8506" t="s">
        <v>10578</v>
      </c>
      <c r="E8506" t="s">
        <v>12590</v>
      </c>
    </row>
    <row r="8507" spans="1:5" x14ac:dyDescent="0.25">
      <c r="A8507">
        <v>70002071</v>
      </c>
      <c r="B8507" t="s">
        <v>12591</v>
      </c>
      <c r="C8507" t="s">
        <v>10581</v>
      </c>
      <c r="D8507" t="s">
        <v>10581</v>
      </c>
      <c r="E8507" t="s">
        <v>12591</v>
      </c>
    </row>
    <row r="8508" spans="1:5" x14ac:dyDescent="0.25">
      <c r="A8508">
        <v>70002072</v>
      </c>
      <c r="B8508" t="s">
        <v>12592</v>
      </c>
      <c r="C8508" t="s">
        <v>12563</v>
      </c>
      <c r="D8508" t="s">
        <v>12563</v>
      </c>
      <c r="E8508" t="s">
        <v>12592</v>
      </c>
    </row>
    <row r="8509" spans="1:5" x14ac:dyDescent="0.25">
      <c r="A8509">
        <v>70002073</v>
      </c>
      <c r="B8509" t="s">
        <v>12593</v>
      </c>
      <c r="C8509" t="s">
        <v>12594</v>
      </c>
      <c r="D8509" t="s">
        <v>12594</v>
      </c>
      <c r="E8509" t="s">
        <v>12593</v>
      </c>
    </row>
    <row r="8510" spans="1:5" x14ac:dyDescent="0.25">
      <c r="A8510">
        <v>70002074</v>
      </c>
      <c r="B8510" t="s">
        <v>12595</v>
      </c>
      <c r="C8510" t="s">
        <v>12595</v>
      </c>
      <c r="D8510" t="s">
        <v>12595</v>
      </c>
      <c r="E8510" t="s">
        <v>12595</v>
      </c>
    </row>
    <row r="8511" spans="1:5" x14ac:dyDescent="0.25">
      <c r="A8511">
        <v>70002075</v>
      </c>
      <c r="B8511" t="s">
        <v>12596</v>
      </c>
      <c r="C8511" t="s">
        <v>12597</v>
      </c>
      <c r="D8511" t="s">
        <v>12597</v>
      </c>
      <c r="E8511" t="s">
        <v>12596</v>
      </c>
    </row>
    <row r="8512" spans="1:5" x14ac:dyDescent="0.25">
      <c r="A8512">
        <v>70002076</v>
      </c>
      <c r="B8512" t="s">
        <v>12598</v>
      </c>
      <c r="C8512" t="s">
        <v>11620</v>
      </c>
      <c r="D8512" t="s">
        <v>11620</v>
      </c>
      <c r="E8512" t="s">
        <v>12598</v>
      </c>
    </row>
    <row r="8513" spans="1:5" x14ac:dyDescent="0.25">
      <c r="A8513">
        <v>70002077</v>
      </c>
      <c r="B8513" t="s">
        <v>12599</v>
      </c>
      <c r="C8513" t="s">
        <v>11620</v>
      </c>
      <c r="D8513" t="s">
        <v>11620</v>
      </c>
      <c r="E8513" t="s">
        <v>12599</v>
      </c>
    </row>
    <row r="8514" spans="1:5" x14ac:dyDescent="0.25">
      <c r="A8514">
        <v>70002078</v>
      </c>
      <c r="B8514" t="s">
        <v>12600</v>
      </c>
      <c r="C8514" t="s">
        <v>12256</v>
      </c>
      <c r="D8514" t="s">
        <v>12256</v>
      </c>
      <c r="E8514" t="s">
        <v>12600</v>
      </c>
    </row>
    <row r="8515" spans="1:5" x14ac:dyDescent="0.25">
      <c r="A8515">
        <v>70002079</v>
      </c>
      <c r="B8515" t="s">
        <v>12601</v>
      </c>
      <c r="C8515" t="s">
        <v>12601</v>
      </c>
      <c r="D8515" t="s">
        <v>12601</v>
      </c>
      <c r="E8515" t="s">
        <v>12601</v>
      </c>
    </row>
    <row r="8516" spans="1:5" x14ac:dyDescent="0.25">
      <c r="A8516">
        <v>70002080</v>
      </c>
      <c r="B8516" t="s">
        <v>12602</v>
      </c>
      <c r="C8516" t="s">
        <v>12602</v>
      </c>
      <c r="D8516" t="s">
        <v>12602</v>
      </c>
      <c r="E8516" t="s">
        <v>12602</v>
      </c>
    </row>
    <row r="8517" spans="1:5" x14ac:dyDescent="0.25">
      <c r="A8517">
        <v>70002081</v>
      </c>
      <c r="B8517" t="s">
        <v>12603</v>
      </c>
      <c r="C8517" t="s">
        <v>12604</v>
      </c>
      <c r="D8517" t="s">
        <v>12604</v>
      </c>
      <c r="E8517" t="s">
        <v>12603</v>
      </c>
    </row>
    <row r="8518" spans="1:5" x14ac:dyDescent="0.25">
      <c r="A8518">
        <v>70002082</v>
      </c>
      <c r="B8518" t="s">
        <v>12605</v>
      </c>
      <c r="C8518" t="s">
        <v>12605</v>
      </c>
      <c r="D8518" t="s">
        <v>12605</v>
      </c>
      <c r="E8518" t="s">
        <v>12605</v>
      </c>
    </row>
    <row r="8519" spans="1:5" x14ac:dyDescent="0.25">
      <c r="A8519">
        <v>70002083</v>
      </c>
      <c r="B8519" t="s">
        <v>12606</v>
      </c>
      <c r="C8519" t="s">
        <v>12343</v>
      </c>
      <c r="D8519" t="s">
        <v>12343</v>
      </c>
      <c r="E8519" t="s">
        <v>12606</v>
      </c>
    </row>
    <row r="8520" spans="1:5" x14ac:dyDescent="0.25">
      <c r="A8520">
        <v>70002084</v>
      </c>
      <c r="B8520" t="s">
        <v>12607</v>
      </c>
      <c r="C8520" t="s">
        <v>12608</v>
      </c>
      <c r="D8520" t="s">
        <v>12608</v>
      </c>
      <c r="E8520" t="s">
        <v>12607</v>
      </c>
    </row>
    <row r="8521" spans="1:5" x14ac:dyDescent="0.25">
      <c r="A8521">
        <v>70002085</v>
      </c>
      <c r="B8521" t="s">
        <v>12609</v>
      </c>
      <c r="C8521" t="s">
        <v>12609</v>
      </c>
      <c r="D8521" t="s">
        <v>12609</v>
      </c>
      <c r="E8521" t="s">
        <v>12609</v>
      </c>
    </row>
    <row r="8522" spans="1:5" x14ac:dyDescent="0.25">
      <c r="A8522">
        <v>70002086</v>
      </c>
      <c r="B8522" t="s">
        <v>12610</v>
      </c>
      <c r="C8522" t="s">
        <v>12610</v>
      </c>
      <c r="D8522" t="s">
        <v>12610</v>
      </c>
      <c r="E8522" t="s">
        <v>12610</v>
      </c>
    </row>
    <row r="8523" spans="1:5" x14ac:dyDescent="0.25">
      <c r="A8523">
        <v>70002087</v>
      </c>
      <c r="B8523" t="s">
        <v>12611</v>
      </c>
      <c r="C8523" t="s">
        <v>12612</v>
      </c>
      <c r="D8523" t="s">
        <v>12612</v>
      </c>
      <c r="E8523" t="s">
        <v>12611</v>
      </c>
    </row>
    <row r="8524" spans="1:5" x14ac:dyDescent="0.25">
      <c r="A8524">
        <v>70002088</v>
      </c>
      <c r="B8524" t="s">
        <v>12613</v>
      </c>
      <c r="C8524" t="s">
        <v>12614</v>
      </c>
      <c r="D8524" t="s">
        <v>12614</v>
      </c>
      <c r="E8524" t="s">
        <v>12613</v>
      </c>
    </row>
    <row r="8525" spans="1:5" x14ac:dyDescent="0.25">
      <c r="A8525">
        <v>70002089</v>
      </c>
      <c r="B8525" t="s">
        <v>12615</v>
      </c>
      <c r="C8525" t="s">
        <v>12616</v>
      </c>
      <c r="D8525" t="s">
        <v>12616</v>
      </c>
      <c r="E8525" t="s">
        <v>12615</v>
      </c>
    </row>
    <row r="8526" spans="1:5" x14ac:dyDescent="0.25">
      <c r="A8526">
        <v>70002090</v>
      </c>
      <c r="B8526" t="s">
        <v>12617</v>
      </c>
      <c r="C8526" t="s">
        <v>12614</v>
      </c>
      <c r="D8526" t="s">
        <v>12614</v>
      </c>
      <c r="E8526" t="s">
        <v>12617</v>
      </c>
    </row>
    <row r="8527" spans="1:5" x14ac:dyDescent="0.25">
      <c r="A8527">
        <v>70002091</v>
      </c>
      <c r="B8527" t="s">
        <v>12618</v>
      </c>
      <c r="C8527" t="s">
        <v>12616</v>
      </c>
      <c r="D8527" t="s">
        <v>12616</v>
      </c>
      <c r="E8527" t="s">
        <v>12618</v>
      </c>
    </row>
    <row r="8528" spans="1:5" x14ac:dyDescent="0.25">
      <c r="A8528">
        <v>70002092</v>
      </c>
      <c r="B8528" t="s">
        <v>12619</v>
      </c>
      <c r="C8528" t="s">
        <v>12614</v>
      </c>
      <c r="D8528" t="s">
        <v>12614</v>
      </c>
      <c r="E8528" t="s">
        <v>12619</v>
      </c>
    </row>
    <row r="8529" spans="1:5" x14ac:dyDescent="0.25">
      <c r="A8529">
        <v>70002093</v>
      </c>
      <c r="B8529" t="s">
        <v>12620</v>
      </c>
      <c r="C8529" t="s">
        <v>12616</v>
      </c>
      <c r="D8529" t="s">
        <v>12616</v>
      </c>
      <c r="E8529" t="s">
        <v>12620</v>
      </c>
    </row>
    <row r="8530" spans="1:5" x14ac:dyDescent="0.25">
      <c r="A8530">
        <v>70002094</v>
      </c>
      <c r="B8530" t="s">
        <v>12621</v>
      </c>
      <c r="C8530" t="s">
        <v>12622</v>
      </c>
      <c r="D8530" t="s">
        <v>12622</v>
      </c>
      <c r="E8530" t="s">
        <v>12621</v>
      </c>
    </row>
    <row r="8531" spans="1:5" x14ac:dyDescent="0.25">
      <c r="A8531">
        <v>70002095</v>
      </c>
      <c r="B8531" t="s">
        <v>12623</v>
      </c>
      <c r="C8531" t="s">
        <v>12624</v>
      </c>
      <c r="D8531" t="s">
        <v>12624</v>
      </c>
      <c r="E8531" t="s">
        <v>12623</v>
      </c>
    </row>
    <row r="8532" spans="1:5" x14ac:dyDescent="0.25">
      <c r="A8532">
        <v>70002096</v>
      </c>
      <c r="B8532" t="s">
        <v>12625</v>
      </c>
      <c r="C8532" t="s">
        <v>12626</v>
      </c>
      <c r="D8532" t="s">
        <v>12626</v>
      </c>
      <c r="E8532" t="s">
        <v>12625</v>
      </c>
    </row>
    <row r="8533" spans="1:5" x14ac:dyDescent="0.25">
      <c r="A8533">
        <v>70002097</v>
      </c>
      <c r="B8533" t="s">
        <v>12627</v>
      </c>
      <c r="C8533" t="s">
        <v>12626</v>
      </c>
      <c r="D8533" t="s">
        <v>12626</v>
      </c>
      <c r="E8533" t="s">
        <v>12627</v>
      </c>
    </row>
    <row r="8534" spans="1:5" x14ac:dyDescent="0.25">
      <c r="A8534">
        <v>70002098</v>
      </c>
      <c r="B8534" t="s">
        <v>12628</v>
      </c>
      <c r="C8534" t="s">
        <v>12207</v>
      </c>
      <c r="D8534" t="s">
        <v>12207</v>
      </c>
      <c r="E8534" t="s">
        <v>12628</v>
      </c>
    </row>
    <row r="8535" spans="1:5" x14ac:dyDescent="0.25">
      <c r="A8535">
        <v>70002099</v>
      </c>
      <c r="B8535" t="s">
        <v>12629</v>
      </c>
      <c r="C8535" t="s">
        <v>12630</v>
      </c>
      <c r="D8535" t="s">
        <v>12630</v>
      </c>
      <c r="E8535" t="s">
        <v>12629</v>
      </c>
    </row>
    <row r="8536" spans="1:5" x14ac:dyDescent="0.25">
      <c r="A8536">
        <v>70002100</v>
      </c>
      <c r="B8536" t="s">
        <v>12631</v>
      </c>
      <c r="C8536" t="s">
        <v>12632</v>
      </c>
      <c r="D8536" t="s">
        <v>12632</v>
      </c>
      <c r="E8536" t="s">
        <v>12631</v>
      </c>
    </row>
    <row r="8537" spans="1:5" x14ac:dyDescent="0.25">
      <c r="A8537">
        <v>70002101</v>
      </c>
      <c r="B8537" t="s">
        <v>12633</v>
      </c>
      <c r="C8537" t="s">
        <v>12634</v>
      </c>
      <c r="D8537" t="s">
        <v>12634</v>
      </c>
      <c r="E8537" t="s">
        <v>12633</v>
      </c>
    </row>
    <row r="8538" spans="1:5" x14ac:dyDescent="0.25">
      <c r="A8538">
        <v>70002102</v>
      </c>
      <c r="B8538" t="s">
        <v>12635</v>
      </c>
      <c r="C8538" t="s">
        <v>12636</v>
      </c>
      <c r="D8538" t="s">
        <v>12636</v>
      </c>
      <c r="E8538" t="s">
        <v>12635</v>
      </c>
    </row>
    <row r="8539" spans="1:5" x14ac:dyDescent="0.25">
      <c r="A8539">
        <v>70002103</v>
      </c>
      <c r="B8539" t="s">
        <v>10517</v>
      </c>
      <c r="C8539" t="s">
        <v>10518</v>
      </c>
      <c r="D8539" t="s">
        <v>10518</v>
      </c>
      <c r="E8539" t="s">
        <v>10517</v>
      </c>
    </row>
    <row r="8540" spans="1:5" x14ac:dyDescent="0.25">
      <c r="A8540">
        <v>70002104</v>
      </c>
      <c r="B8540" t="s">
        <v>11306</v>
      </c>
      <c r="C8540" t="s">
        <v>11307</v>
      </c>
      <c r="D8540" t="s">
        <v>11307</v>
      </c>
      <c r="E8540" t="s">
        <v>11306</v>
      </c>
    </row>
    <row r="8541" spans="1:5" x14ac:dyDescent="0.25">
      <c r="A8541">
        <v>70002105</v>
      </c>
      <c r="B8541" t="s">
        <v>10519</v>
      </c>
      <c r="C8541" t="s">
        <v>10520</v>
      </c>
      <c r="D8541" t="s">
        <v>10520</v>
      </c>
      <c r="E8541" t="s">
        <v>10519</v>
      </c>
    </row>
    <row r="8542" spans="1:5" x14ac:dyDescent="0.25">
      <c r="A8542">
        <v>70002106</v>
      </c>
      <c r="B8542" t="s">
        <v>12637</v>
      </c>
      <c r="C8542" t="s">
        <v>11783</v>
      </c>
      <c r="D8542" t="s">
        <v>11783</v>
      </c>
      <c r="E8542" t="s">
        <v>12637</v>
      </c>
    </row>
    <row r="8543" spans="1:5" x14ac:dyDescent="0.25">
      <c r="A8543">
        <v>70002107</v>
      </c>
      <c r="B8543" t="s">
        <v>12638</v>
      </c>
      <c r="C8543" t="s">
        <v>11783</v>
      </c>
      <c r="D8543" t="s">
        <v>11783</v>
      </c>
      <c r="E8543" t="s">
        <v>12638</v>
      </c>
    </row>
    <row r="8544" spans="1:5" x14ac:dyDescent="0.25">
      <c r="A8544">
        <v>70002108</v>
      </c>
      <c r="B8544" t="s">
        <v>12639</v>
      </c>
      <c r="C8544" t="s">
        <v>11783</v>
      </c>
      <c r="D8544" t="s">
        <v>11783</v>
      </c>
      <c r="E8544" t="s">
        <v>12639</v>
      </c>
    </row>
    <row r="8545" spans="1:5" x14ac:dyDescent="0.25">
      <c r="A8545">
        <v>70002109</v>
      </c>
      <c r="B8545" t="s">
        <v>12640</v>
      </c>
      <c r="C8545" t="s">
        <v>11721</v>
      </c>
      <c r="D8545" t="s">
        <v>11721</v>
      </c>
      <c r="E8545" t="s">
        <v>12640</v>
      </c>
    </row>
    <row r="8546" spans="1:5" x14ac:dyDescent="0.25">
      <c r="A8546">
        <v>70002110</v>
      </c>
      <c r="B8546" t="s">
        <v>12641</v>
      </c>
      <c r="C8546" t="s">
        <v>11723</v>
      </c>
      <c r="D8546" t="s">
        <v>11723</v>
      </c>
      <c r="E8546" t="s">
        <v>12641</v>
      </c>
    </row>
    <row r="8547" spans="1:5" x14ac:dyDescent="0.25">
      <c r="A8547">
        <v>70002111</v>
      </c>
      <c r="B8547" t="s">
        <v>12642</v>
      </c>
      <c r="C8547" t="s">
        <v>11721</v>
      </c>
      <c r="D8547" t="s">
        <v>11721</v>
      </c>
      <c r="E8547" t="s">
        <v>12642</v>
      </c>
    </row>
    <row r="8548" spans="1:5" x14ac:dyDescent="0.25">
      <c r="A8548">
        <v>70002112</v>
      </c>
      <c r="B8548" t="s">
        <v>12643</v>
      </c>
      <c r="C8548" t="s">
        <v>11507</v>
      </c>
      <c r="D8548" t="s">
        <v>11507</v>
      </c>
      <c r="E8548" t="s">
        <v>12643</v>
      </c>
    </row>
    <row r="8549" spans="1:5" x14ac:dyDescent="0.25">
      <c r="A8549">
        <v>70002113</v>
      </c>
      <c r="B8549" t="s">
        <v>12644</v>
      </c>
      <c r="C8549" t="s">
        <v>12331</v>
      </c>
      <c r="D8549" t="s">
        <v>12331</v>
      </c>
      <c r="E8549" t="s">
        <v>12644</v>
      </c>
    </row>
    <row r="8550" spans="1:5" x14ac:dyDescent="0.25">
      <c r="A8550">
        <v>70002114</v>
      </c>
      <c r="B8550" t="s">
        <v>12645</v>
      </c>
      <c r="C8550" t="s">
        <v>12645</v>
      </c>
      <c r="D8550" t="s">
        <v>12645</v>
      </c>
      <c r="E8550" t="s">
        <v>12645</v>
      </c>
    </row>
    <row r="8551" spans="1:5" x14ac:dyDescent="0.25">
      <c r="A8551">
        <v>70002115</v>
      </c>
      <c r="B8551" t="s">
        <v>12646</v>
      </c>
      <c r="C8551" t="s">
        <v>12646</v>
      </c>
      <c r="D8551" t="s">
        <v>12646</v>
      </c>
      <c r="E8551" t="s">
        <v>12646</v>
      </c>
    </row>
    <row r="8552" spans="1:5" x14ac:dyDescent="0.25">
      <c r="A8552">
        <v>70002116</v>
      </c>
      <c r="B8552" t="s">
        <v>776</v>
      </c>
      <c r="C8552" t="s">
        <v>12647</v>
      </c>
      <c r="D8552" t="s">
        <v>12647</v>
      </c>
      <c r="E8552" t="s">
        <v>776</v>
      </c>
    </row>
    <row r="8553" spans="1:5" x14ac:dyDescent="0.25">
      <c r="A8553">
        <v>70002117</v>
      </c>
      <c r="B8553" t="s">
        <v>12648</v>
      </c>
      <c r="C8553" t="s">
        <v>12648</v>
      </c>
      <c r="D8553" t="s">
        <v>12648</v>
      </c>
      <c r="E8553" t="s">
        <v>12648</v>
      </c>
    </row>
    <row r="8554" spans="1:5" x14ac:dyDescent="0.25">
      <c r="A8554">
        <v>70002118</v>
      </c>
      <c r="B8554" t="s">
        <v>12649</v>
      </c>
      <c r="C8554" t="s">
        <v>12649</v>
      </c>
      <c r="D8554" t="s">
        <v>12649</v>
      </c>
      <c r="E8554" t="s">
        <v>12649</v>
      </c>
    </row>
    <row r="8555" spans="1:5" x14ac:dyDescent="0.25">
      <c r="A8555">
        <v>70002119</v>
      </c>
      <c r="B8555" t="s">
        <v>12650</v>
      </c>
      <c r="C8555" t="s">
        <v>12650</v>
      </c>
      <c r="D8555" t="s">
        <v>12650</v>
      </c>
      <c r="E8555" t="s">
        <v>12650</v>
      </c>
    </row>
    <row r="8556" spans="1:5" x14ac:dyDescent="0.25">
      <c r="A8556">
        <v>70002120</v>
      </c>
      <c r="B8556" t="s">
        <v>764</v>
      </c>
      <c r="C8556" t="s">
        <v>764</v>
      </c>
      <c r="D8556" t="s">
        <v>764</v>
      </c>
      <c r="E8556" t="s">
        <v>764</v>
      </c>
    </row>
    <row r="8557" spans="1:5" x14ac:dyDescent="0.25">
      <c r="A8557">
        <v>70002121</v>
      </c>
      <c r="B8557" t="s">
        <v>12377</v>
      </c>
      <c r="C8557" t="s">
        <v>12377</v>
      </c>
      <c r="D8557" t="s">
        <v>12377</v>
      </c>
      <c r="E8557" t="s">
        <v>12377</v>
      </c>
    </row>
    <row r="8558" spans="1:5" x14ac:dyDescent="0.25">
      <c r="A8558">
        <v>70002122</v>
      </c>
      <c r="B8558" t="s">
        <v>12651</v>
      </c>
      <c r="C8558" t="s">
        <v>11431</v>
      </c>
      <c r="D8558" t="s">
        <v>11431</v>
      </c>
      <c r="E8558" t="s">
        <v>12651</v>
      </c>
    </row>
    <row r="8559" spans="1:5" x14ac:dyDescent="0.25">
      <c r="A8559">
        <v>70002123</v>
      </c>
      <c r="B8559" t="s">
        <v>12652</v>
      </c>
      <c r="C8559" t="s">
        <v>12493</v>
      </c>
      <c r="D8559" t="s">
        <v>12493</v>
      </c>
      <c r="E8559" t="s">
        <v>12652</v>
      </c>
    </row>
    <row r="8560" spans="1:5" x14ac:dyDescent="0.25">
      <c r="A8560">
        <v>70002124</v>
      </c>
      <c r="B8560" t="s">
        <v>12653</v>
      </c>
      <c r="C8560" t="s">
        <v>12653</v>
      </c>
      <c r="D8560" t="s">
        <v>12653</v>
      </c>
      <c r="E8560" t="s">
        <v>12653</v>
      </c>
    </row>
    <row r="8561" spans="1:5" x14ac:dyDescent="0.25">
      <c r="A8561">
        <v>70002125</v>
      </c>
      <c r="B8561" t="s">
        <v>12654</v>
      </c>
      <c r="C8561" t="s">
        <v>12647</v>
      </c>
      <c r="D8561" t="s">
        <v>12647</v>
      </c>
      <c r="E8561" t="s">
        <v>12654</v>
      </c>
    </row>
    <row r="8562" spans="1:5" x14ac:dyDescent="0.25">
      <c r="A8562">
        <v>70002126</v>
      </c>
      <c r="B8562" t="s">
        <v>12655</v>
      </c>
      <c r="C8562" t="s">
        <v>12655</v>
      </c>
      <c r="D8562" t="s">
        <v>12655</v>
      </c>
      <c r="E8562" t="s">
        <v>12655</v>
      </c>
    </row>
    <row r="8563" spans="1:5" x14ac:dyDescent="0.25">
      <c r="A8563">
        <v>70002127</v>
      </c>
      <c r="B8563" t="s">
        <v>793</v>
      </c>
      <c r="C8563" t="s">
        <v>12656</v>
      </c>
      <c r="D8563" t="s">
        <v>12656</v>
      </c>
      <c r="E8563" t="s">
        <v>793</v>
      </c>
    </row>
    <row r="8564" spans="1:5" x14ac:dyDescent="0.25">
      <c r="A8564">
        <v>70002128</v>
      </c>
      <c r="B8564" t="s">
        <v>12657</v>
      </c>
      <c r="C8564" t="s">
        <v>12658</v>
      </c>
      <c r="D8564" t="s">
        <v>12658</v>
      </c>
      <c r="E8564" t="s">
        <v>12657</v>
      </c>
    </row>
    <row r="8565" spans="1:5" x14ac:dyDescent="0.25">
      <c r="A8565">
        <v>70002129</v>
      </c>
      <c r="B8565" t="s">
        <v>12659</v>
      </c>
      <c r="C8565" t="s">
        <v>12659</v>
      </c>
      <c r="D8565" t="s">
        <v>12659</v>
      </c>
      <c r="E8565" t="s">
        <v>12659</v>
      </c>
    </row>
    <row r="8566" spans="1:5" x14ac:dyDescent="0.25">
      <c r="A8566">
        <v>70002130</v>
      </c>
      <c r="B8566" t="s">
        <v>12660</v>
      </c>
      <c r="C8566" t="s">
        <v>10957</v>
      </c>
      <c r="D8566" t="s">
        <v>10957</v>
      </c>
      <c r="E8566" t="s">
        <v>12660</v>
      </c>
    </row>
    <row r="8567" spans="1:5" x14ac:dyDescent="0.25">
      <c r="A8567">
        <v>70002131</v>
      </c>
      <c r="B8567" t="s">
        <v>12661</v>
      </c>
      <c r="C8567" t="s">
        <v>12661</v>
      </c>
      <c r="D8567" t="s">
        <v>12661</v>
      </c>
      <c r="E8567" t="s">
        <v>12661</v>
      </c>
    </row>
    <row r="8568" spans="1:5" x14ac:dyDescent="0.25">
      <c r="A8568">
        <v>70002132</v>
      </c>
      <c r="B8568" t="s">
        <v>12206</v>
      </c>
      <c r="C8568" t="s">
        <v>12207</v>
      </c>
      <c r="D8568" t="s">
        <v>12207</v>
      </c>
      <c r="E8568" t="s">
        <v>12206</v>
      </c>
    </row>
    <row r="8569" spans="1:5" x14ac:dyDescent="0.25">
      <c r="A8569">
        <v>70002133</v>
      </c>
      <c r="B8569" t="s">
        <v>12552</v>
      </c>
      <c r="C8569" t="s">
        <v>12244</v>
      </c>
      <c r="D8569" t="s">
        <v>12244</v>
      </c>
      <c r="E8569" t="s">
        <v>12552</v>
      </c>
    </row>
    <row r="8570" spans="1:5" x14ac:dyDescent="0.25">
      <c r="A8570">
        <v>70002134</v>
      </c>
      <c r="B8570" t="s">
        <v>12662</v>
      </c>
      <c r="C8570" t="s">
        <v>12662</v>
      </c>
      <c r="D8570" t="s">
        <v>12662</v>
      </c>
      <c r="E8570" t="s">
        <v>12662</v>
      </c>
    </row>
    <row r="8571" spans="1:5" x14ac:dyDescent="0.25">
      <c r="A8571">
        <v>70002135</v>
      </c>
      <c r="B8571" t="s">
        <v>11910</v>
      </c>
      <c r="C8571" t="s">
        <v>11911</v>
      </c>
      <c r="D8571" t="s">
        <v>11911</v>
      </c>
      <c r="E8571" t="s">
        <v>11910</v>
      </c>
    </row>
    <row r="8572" spans="1:5" x14ac:dyDescent="0.25">
      <c r="A8572">
        <v>70002136</v>
      </c>
      <c r="B8572" t="s">
        <v>11912</v>
      </c>
      <c r="C8572" t="s">
        <v>11913</v>
      </c>
      <c r="D8572" t="s">
        <v>11913</v>
      </c>
      <c r="E8572" t="s">
        <v>11912</v>
      </c>
    </row>
    <row r="8573" spans="1:5" x14ac:dyDescent="0.25">
      <c r="A8573">
        <v>70002137</v>
      </c>
      <c r="B8573" t="s">
        <v>12663</v>
      </c>
      <c r="C8573" t="s">
        <v>12664</v>
      </c>
      <c r="D8573" t="s">
        <v>12664</v>
      </c>
      <c r="E8573" t="s">
        <v>12663</v>
      </c>
    </row>
    <row r="8574" spans="1:5" x14ac:dyDescent="0.25">
      <c r="A8574">
        <v>70002138</v>
      </c>
      <c r="B8574" t="s">
        <v>12665</v>
      </c>
      <c r="C8574" t="s">
        <v>10578</v>
      </c>
      <c r="D8574" t="s">
        <v>10578</v>
      </c>
      <c r="E8574" t="s">
        <v>12665</v>
      </c>
    </row>
    <row r="8575" spans="1:5" x14ac:dyDescent="0.25">
      <c r="A8575">
        <v>70002139</v>
      </c>
      <c r="B8575" t="s">
        <v>12666</v>
      </c>
      <c r="C8575" t="s">
        <v>10578</v>
      </c>
      <c r="D8575" t="s">
        <v>10578</v>
      </c>
      <c r="E8575" t="s">
        <v>12666</v>
      </c>
    </row>
    <row r="8576" spans="1:5" x14ac:dyDescent="0.25">
      <c r="A8576">
        <v>70002140</v>
      </c>
      <c r="B8576" t="s">
        <v>12667</v>
      </c>
      <c r="C8576" t="s">
        <v>10581</v>
      </c>
      <c r="D8576" t="s">
        <v>10581</v>
      </c>
      <c r="E8576" t="s">
        <v>12667</v>
      </c>
    </row>
    <row r="8577" spans="1:5" x14ac:dyDescent="0.25">
      <c r="A8577">
        <v>70002141</v>
      </c>
      <c r="B8577" t="s">
        <v>12668</v>
      </c>
      <c r="C8577" t="s">
        <v>10358</v>
      </c>
      <c r="D8577" t="s">
        <v>10358</v>
      </c>
      <c r="E8577" t="s">
        <v>12668</v>
      </c>
    </row>
    <row r="8578" spans="1:5" x14ac:dyDescent="0.25">
      <c r="A8578">
        <v>70002142</v>
      </c>
      <c r="B8578" t="s">
        <v>12669</v>
      </c>
      <c r="C8578" t="s">
        <v>10358</v>
      </c>
      <c r="D8578" t="s">
        <v>10358</v>
      </c>
      <c r="E8578" t="s">
        <v>12669</v>
      </c>
    </row>
    <row r="8579" spans="1:5" x14ac:dyDescent="0.25">
      <c r="A8579">
        <v>70002143</v>
      </c>
      <c r="B8579" t="s">
        <v>12670</v>
      </c>
      <c r="C8579" t="s">
        <v>11620</v>
      </c>
      <c r="D8579" t="s">
        <v>11620</v>
      </c>
      <c r="E8579" t="s">
        <v>12670</v>
      </c>
    </row>
    <row r="8580" spans="1:5" x14ac:dyDescent="0.25">
      <c r="A8580">
        <v>70002144</v>
      </c>
      <c r="B8580" t="s">
        <v>12671</v>
      </c>
      <c r="C8580" t="s">
        <v>12417</v>
      </c>
      <c r="D8580" t="s">
        <v>12417</v>
      </c>
      <c r="E8580" t="s">
        <v>12671</v>
      </c>
    </row>
    <row r="8581" spans="1:5" x14ac:dyDescent="0.25">
      <c r="A8581">
        <v>70002145</v>
      </c>
      <c r="B8581" t="s">
        <v>12672</v>
      </c>
      <c r="C8581" t="s">
        <v>12673</v>
      </c>
      <c r="D8581" t="s">
        <v>12673</v>
      </c>
      <c r="E8581" t="s">
        <v>12672</v>
      </c>
    </row>
    <row r="8582" spans="1:5" x14ac:dyDescent="0.25">
      <c r="A8582">
        <v>70002146</v>
      </c>
      <c r="B8582" t="s">
        <v>12674</v>
      </c>
      <c r="C8582" t="s">
        <v>12674</v>
      </c>
      <c r="D8582" t="s">
        <v>12674</v>
      </c>
      <c r="E8582" t="s">
        <v>12674</v>
      </c>
    </row>
    <row r="8583" spans="1:5" x14ac:dyDescent="0.25">
      <c r="A8583">
        <v>70002147</v>
      </c>
      <c r="B8583" t="s">
        <v>12675</v>
      </c>
      <c r="C8583" t="s">
        <v>10952</v>
      </c>
      <c r="D8583" t="s">
        <v>10952</v>
      </c>
      <c r="E8583" t="s">
        <v>12675</v>
      </c>
    </row>
    <row r="8584" spans="1:5" x14ac:dyDescent="0.25">
      <c r="A8584">
        <v>70002148</v>
      </c>
      <c r="B8584" t="s">
        <v>12676</v>
      </c>
      <c r="C8584" t="s">
        <v>10952</v>
      </c>
      <c r="D8584" t="s">
        <v>10952</v>
      </c>
      <c r="E8584" t="s">
        <v>12676</v>
      </c>
    </row>
    <row r="8585" spans="1:5" x14ac:dyDescent="0.25">
      <c r="A8585">
        <v>70002149</v>
      </c>
      <c r="B8585" t="s">
        <v>12677</v>
      </c>
      <c r="C8585" t="s">
        <v>12677</v>
      </c>
      <c r="D8585" t="s">
        <v>12677</v>
      </c>
      <c r="E8585" t="s">
        <v>12677</v>
      </c>
    </row>
    <row r="8586" spans="1:5" x14ac:dyDescent="0.25">
      <c r="A8586">
        <v>70002150</v>
      </c>
      <c r="B8586" t="s">
        <v>748</v>
      </c>
      <c r="C8586" t="s">
        <v>748</v>
      </c>
      <c r="D8586" t="s">
        <v>748</v>
      </c>
      <c r="E8586" t="s">
        <v>748</v>
      </c>
    </row>
    <row r="8587" spans="1:5" x14ac:dyDescent="0.25">
      <c r="A8587">
        <v>70002151</v>
      </c>
      <c r="B8587" t="s">
        <v>12678</v>
      </c>
      <c r="C8587" t="s">
        <v>11560</v>
      </c>
      <c r="D8587" t="s">
        <v>11560</v>
      </c>
      <c r="E8587" t="s">
        <v>12678</v>
      </c>
    </row>
    <row r="8588" spans="1:5" x14ac:dyDescent="0.25">
      <c r="A8588">
        <v>70002152</v>
      </c>
      <c r="B8588" t="s">
        <v>12679</v>
      </c>
      <c r="C8588" t="s">
        <v>12566</v>
      </c>
      <c r="D8588" t="s">
        <v>12566</v>
      </c>
      <c r="E8588" t="s">
        <v>12679</v>
      </c>
    </row>
    <row r="8589" spans="1:5" x14ac:dyDescent="0.25">
      <c r="A8589">
        <v>70002153</v>
      </c>
      <c r="B8589" t="s">
        <v>12680</v>
      </c>
      <c r="C8589" t="s">
        <v>10996</v>
      </c>
      <c r="D8589" t="s">
        <v>10996</v>
      </c>
      <c r="E8589" t="s">
        <v>12680</v>
      </c>
    </row>
    <row r="8590" spans="1:5" x14ac:dyDescent="0.25">
      <c r="A8590">
        <v>70002154</v>
      </c>
      <c r="B8590" t="s">
        <v>12681</v>
      </c>
      <c r="C8590" t="s">
        <v>12681</v>
      </c>
      <c r="D8590" t="s">
        <v>12681</v>
      </c>
      <c r="E8590" t="s">
        <v>12681</v>
      </c>
    </row>
    <row r="8591" spans="1:5" x14ac:dyDescent="0.25">
      <c r="A8591">
        <v>70002155</v>
      </c>
      <c r="B8591" t="s">
        <v>12682</v>
      </c>
      <c r="C8591" t="s">
        <v>11008</v>
      </c>
      <c r="D8591" t="s">
        <v>11008</v>
      </c>
      <c r="E8591" t="s">
        <v>12682</v>
      </c>
    </row>
    <row r="8592" spans="1:5" x14ac:dyDescent="0.25">
      <c r="A8592">
        <v>70002156</v>
      </c>
      <c r="B8592" t="s">
        <v>12683</v>
      </c>
      <c r="C8592" t="s">
        <v>11008</v>
      </c>
      <c r="D8592" t="s">
        <v>11008</v>
      </c>
      <c r="E8592" t="s">
        <v>12683</v>
      </c>
    </row>
    <row r="8593" spans="1:5" x14ac:dyDescent="0.25">
      <c r="A8593">
        <v>70002157</v>
      </c>
      <c r="B8593" t="s">
        <v>12684</v>
      </c>
      <c r="C8593" t="s">
        <v>11008</v>
      </c>
      <c r="D8593" t="s">
        <v>11008</v>
      </c>
      <c r="E8593" t="s">
        <v>12684</v>
      </c>
    </row>
    <row r="8594" spans="1:5" x14ac:dyDescent="0.25">
      <c r="A8594">
        <v>70002158</v>
      </c>
      <c r="B8594" t="s">
        <v>12685</v>
      </c>
      <c r="C8594" t="s">
        <v>12686</v>
      </c>
      <c r="D8594" t="s">
        <v>12686</v>
      </c>
      <c r="E8594" t="s">
        <v>12685</v>
      </c>
    </row>
    <row r="8595" spans="1:5" x14ac:dyDescent="0.25">
      <c r="A8595">
        <v>70002159</v>
      </c>
      <c r="B8595" t="s">
        <v>12687</v>
      </c>
      <c r="C8595" t="s">
        <v>12688</v>
      </c>
      <c r="D8595" t="s">
        <v>12688</v>
      </c>
      <c r="E8595" t="s">
        <v>12687</v>
      </c>
    </row>
    <row r="8596" spans="1:5" x14ac:dyDescent="0.25">
      <c r="A8596">
        <v>70002160</v>
      </c>
      <c r="B8596" t="s">
        <v>12689</v>
      </c>
      <c r="C8596" t="s">
        <v>12688</v>
      </c>
      <c r="D8596" t="s">
        <v>12688</v>
      </c>
      <c r="E8596" t="s">
        <v>12689</v>
      </c>
    </row>
    <row r="8597" spans="1:5" x14ac:dyDescent="0.25">
      <c r="A8597">
        <v>70002161</v>
      </c>
      <c r="B8597" t="s">
        <v>10939</v>
      </c>
      <c r="C8597" t="s">
        <v>10940</v>
      </c>
      <c r="D8597" t="s">
        <v>10940</v>
      </c>
      <c r="E8597" t="s">
        <v>10939</v>
      </c>
    </row>
    <row r="8598" spans="1:5" x14ac:dyDescent="0.25">
      <c r="A8598">
        <v>70002162</v>
      </c>
      <c r="B8598" t="s">
        <v>12690</v>
      </c>
      <c r="C8598" t="s">
        <v>12691</v>
      </c>
      <c r="D8598" t="s">
        <v>12691</v>
      </c>
      <c r="E8598" t="s">
        <v>12690</v>
      </c>
    </row>
    <row r="8599" spans="1:5" x14ac:dyDescent="0.25">
      <c r="A8599">
        <v>70002163</v>
      </c>
      <c r="B8599" t="s">
        <v>12692</v>
      </c>
      <c r="C8599" t="s">
        <v>10648</v>
      </c>
      <c r="D8599" t="s">
        <v>10648</v>
      </c>
      <c r="E8599" t="s">
        <v>12692</v>
      </c>
    </row>
    <row r="8600" spans="1:5" x14ac:dyDescent="0.25">
      <c r="A8600">
        <v>70002164</v>
      </c>
      <c r="B8600" t="s">
        <v>12693</v>
      </c>
      <c r="C8600" t="s">
        <v>10650</v>
      </c>
      <c r="D8600" t="s">
        <v>10650</v>
      </c>
      <c r="E8600" t="s">
        <v>12693</v>
      </c>
    </row>
    <row r="8601" spans="1:5" x14ac:dyDescent="0.25">
      <c r="A8601">
        <v>70002165</v>
      </c>
      <c r="B8601" t="s">
        <v>12694</v>
      </c>
      <c r="C8601" t="s">
        <v>10652</v>
      </c>
      <c r="D8601" t="s">
        <v>10652</v>
      </c>
      <c r="E8601" t="s">
        <v>12694</v>
      </c>
    </row>
    <row r="8602" spans="1:5" x14ac:dyDescent="0.25">
      <c r="A8602">
        <v>70002166</v>
      </c>
      <c r="B8602" t="s">
        <v>12695</v>
      </c>
      <c r="C8602" t="s">
        <v>12696</v>
      </c>
      <c r="D8602" t="s">
        <v>12696</v>
      </c>
      <c r="E8602" t="s">
        <v>12695</v>
      </c>
    </row>
    <row r="8603" spans="1:5" x14ac:dyDescent="0.25">
      <c r="A8603">
        <v>70002167</v>
      </c>
      <c r="B8603" t="s">
        <v>11703</v>
      </c>
      <c r="C8603" t="s">
        <v>11471</v>
      </c>
      <c r="D8603" t="s">
        <v>11471</v>
      </c>
      <c r="E8603" t="s">
        <v>11703</v>
      </c>
    </row>
    <row r="8604" spans="1:5" x14ac:dyDescent="0.25">
      <c r="A8604">
        <v>70002168</v>
      </c>
      <c r="B8604" t="s">
        <v>11704</v>
      </c>
      <c r="C8604" t="s">
        <v>11019</v>
      </c>
      <c r="D8604" t="s">
        <v>11019</v>
      </c>
      <c r="E8604" t="s">
        <v>11704</v>
      </c>
    </row>
    <row r="8605" spans="1:5" x14ac:dyDescent="0.25">
      <c r="A8605">
        <v>70002169</v>
      </c>
      <c r="B8605" t="s">
        <v>11705</v>
      </c>
      <c r="C8605" t="s">
        <v>11472</v>
      </c>
      <c r="D8605" t="s">
        <v>11472</v>
      </c>
      <c r="E8605" t="s">
        <v>11705</v>
      </c>
    </row>
    <row r="8606" spans="1:5" x14ac:dyDescent="0.25">
      <c r="A8606">
        <v>70002170</v>
      </c>
      <c r="B8606" t="s">
        <v>11604</v>
      </c>
      <c r="C8606" t="s">
        <v>10690</v>
      </c>
      <c r="D8606" t="s">
        <v>10690</v>
      </c>
      <c r="E8606" t="s">
        <v>11604</v>
      </c>
    </row>
    <row r="8607" spans="1:5" x14ac:dyDescent="0.25">
      <c r="A8607">
        <v>70002171</v>
      </c>
      <c r="B8607" t="s">
        <v>12697</v>
      </c>
      <c r="C8607" t="s">
        <v>12698</v>
      </c>
      <c r="D8607" t="s">
        <v>12698</v>
      </c>
      <c r="E8607" t="s">
        <v>12697</v>
      </c>
    </row>
    <row r="8608" spans="1:5" x14ac:dyDescent="0.25">
      <c r="A8608">
        <v>70002172</v>
      </c>
      <c r="B8608" t="s">
        <v>11605</v>
      </c>
      <c r="C8608" t="s">
        <v>10688</v>
      </c>
      <c r="D8608" t="s">
        <v>10688</v>
      </c>
      <c r="E8608" t="s">
        <v>11605</v>
      </c>
    </row>
    <row r="8609" spans="1:5" x14ac:dyDescent="0.25">
      <c r="A8609">
        <v>70002173</v>
      </c>
      <c r="B8609" t="s">
        <v>12699</v>
      </c>
      <c r="C8609" t="s">
        <v>12699</v>
      </c>
      <c r="D8609" t="s">
        <v>12699</v>
      </c>
      <c r="E8609" t="s">
        <v>12699</v>
      </c>
    </row>
    <row r="8610" spans="1:5" x14ac:dyDescent="0.25">
      <c r="A8610">
        <v>70002174</v>
      </c>
      <c r="B8610" t="s">
        <v>12700</v>
      </c>
      <c r="C8610" t="s">
        <v>12700</v>
      </c>
      <c r="D8610" t="s">
        <v>12700</v>
      </c>
      <c r="E8610" t="s">
        <v>12700</v>
      </c>
    </row>
    <row r="8611" spans="1:5" x14ac:dyDescent="0.25">
      <c r="A8611">
        <v>70002175</v>
      </c>
      <c r="B8611" t="s">
        <v>12701</v>
      </c>
      <c r="C8611" t="s">
        <v>11509</v>
      </c>
      <c r="D8611" t="s">
        <v>11509</v>
      </c>
      <c r="E8611" t="s">
        <v>12701</v>
      </c>
    </row>
    <row r="8612" spans="1:5" x14ac:dyDescent="0.25">
      <c r="A8612">
        <v>70002176</v>
      </c>
      <c r="B8612" t="s">
        <v>12702</v>
      </c>
      <c r="C8612" t="s">
        <v>11511</v>
      </c>
      <c r="D8612" t="s">
        <v>11511</v>
      </c>
      <c r="E8612" t="s">
        <v>12702</v>
      </c>
    </row>
    <row r="8613" spans="1:5" x14ac:dyDescent="0.25">
      <c r="A8613">
        <v>70002177</v>
      </c>
      <c r="B8613" t="s">
        <v>12703</v>
      </c>
      <c r="C8613" t="s">
        <v>11509</v>
      </c>
      <c r="D8613" t="s">
        <v>11509</v>
      </c>
      <c r="E8613" t="s">
        <v>12703</v>
      </c>
    </row>
    <row r="8614" spans="1:5" x14ac:dyDescent="0.25">
      <c r="A8614">
        <v>70002178</v>
      </c>
      <c r="B8614" t="s">
        <v>12704</v>
      </c>
      <c r="C8614" t="s">
        <v>11511</v>
      </c>
      <c r="D8614" t="s">
        <v>11511</v>
      </c>
      <c r="E8614" t="s">
        <v>12704</v>
      </c>
    </row>
    <row r="8615" spans="1:5" x14ac:dyDescent="0.25">
      <c r="A8615">
        <v>70002179</v>
      </c>
      <c r="B8615" t="s">
        <v>12705</v>
      </c>
      <c r="C8615" t="s">
        <v>12705</v>
      </c>
      <c r="D8615" t="s">
        <v>12705</v>
      </c>
      <c r="E8615" t="s">
        <v>12705</v>
      </c>
    </row>
    <row r="8616" spans="1:5" x14ac:dyDescent="0.25">
      <c r="A8616">
        <v>70002180</v>
      </c>
      <c r="B8616" t="s">
        <v>12706</v>
      </c>
      <c r="C8616" t="s">
        <v>12395</v>
      </c>
      <c r="D8616" t="s">
        <v>12395</v>
      </c>
      <c r="E8616" t="s">
        <v>12706</v>
      </c>
    </row>
    <row r="8617" spans="1:5" x14ac:dyDescent="0.25">
      <c r="A8617">
        <v>70002181</v>
      </c>
      <c r="B8617" t="s">
        <v>12707</v>
      </c>
      <c r="C8617" t="s">
        <v>12707</v>
      </c>
      <c r="D8617" t="s">
        <v>12707</v>
      </c>
      <c r="E8617" t="s">
        <v>12707</v>
      </c>
    </row>
    <row r="8618" spans="1:5" x14ac:dyDescent="0.25">
      <c r="A8618">
        <v>70002182</v>
      </c>
      <c r="B8618" t="s">
        <v>12708</v>
      </c>
      <c r="C8618" t="s">
        <v>12610</v>
      </c>
      <c r="D8618" t="s">
        <v>12610</v>
      </c>
      <c r="E8618" t="s">
        <v>12708</v>
      </c>
    </row>
    <row r="8619" spans="1:5" x14ac:dyDescent="0.25">
      <c r="A8619">
        <v>70002183</v>
      </c>
      <c r="B8619" t="s">
        <v>12709</v>
      </c>
      <c r="C8619" t="s">
        <v>12710</v>
      </c>
      <c r="D8619" t="s">
        <v>12710</v>
      </c>
      <c r="E8619" t="s">
        <v>12709</v>
      </c>
    </row>
    <row r="8620" spans="1:5" x14ac:dyDescent="0.25">
      <c r="A8620">
        <v>70002184</v>
      </c>
      <c r="B8620" t="s">
        <v>12711</v>
      </c>
      <c r="C8620" t="s">
        <v>11173</v>
      </c>
      <c r="D8620" t="s">
        <v>11173</v>
      </c>
      <c r="E8620" t="s">
        <v>12711</v>
      </c>
    </row>
    <row r="8621" spans="1:5" x14ac:dyDescent="0.25">
      <c r="A8621">
        <v>70002185</v>
      </c>
      <c r="B8621" t="s">
        <v>12712</v>
      </c>
      <c r="C8621" t="s">
        <v>12395</v>
      </c>
      <c r="D8621" t="s">
        <v>12395</v>
      </c>
      <c r="E8621" t="s">
        <v>12712</v>
      </c>
    </row>
    <row r="8622" spans="1:5" x14ac:dyDescent="0.25">
      <c r="A8622">
        <v>70002186</v>
      </c>
      <c r="B8622" t="s">
        <v>12713</v>
      </c>
      <c r="C8622" t="s">
        <v>12395</v>
      </c>
      <c r="D8622" t="s">
        <v>12395</v>
      </c>
      <c r="E8622" t="s">
        <v>12713</v>
      </c>
    </row>
    <row r="8623" spans="1:5" x14ac:dyDescent="0.25">
      <c r="A8623">
        <v>70002187</v>
      </c>
      <c r="B8623" t="s">
        <v>794</v>
      </c>
      <c r="C8623" t="s">
        <v>12714</v>
      </c>
      <c r="D8623" t="s">
        <v>12714</v>
      </c>
      <c r="E8623" t="s">
        <v>794</v>
      </c>
    </row>
    <row r="8624" spans="1:5" x14ac:dyDescent="0.25">
      <c r="A8624">
        <v>70002188</v>
      </c>
      <c r="B8624" t="s">
        <v>795</v>
      </c>
      <c r="C8624" t="s">
        <v>795</v>
      </c>
      <c r="D8624" t="s">
        <v>795</v>
      </c>
      <c r="E8624" t="s">
        <v>795</v>
      </c>
    </row>
    <row r="8625" spans="1:5" x14ac:dyDescent="0.25">
      <c r="A8625">
        <v>70002189</v>
      </c>
      <c r="B8625" t="s">
        <v>12715</v>
      </c>
      <c r="C8625" t="s">
        <v>12715</v>
      </c>
      <c r="D8625" t="s">
        <v>12715</v>
      </c>
      <c r="E8625" t="s">
        <v>12715</v>
      </c>
    </row>
    <row r="8626" spans="1:5" x14ac:dyDescent="0.25">
      <c r="A8626">
        <v>70002190</v>
      </c>
      <c r="B8626" t="s">
        <v>12716</v>
      </c>
      <c r="C8626" t="s">
        <v>12716</v>
      </c>
      <c r="D8626" t="s">
        <v>12716</v>
      </c>
      <c r="E8626" t="s">
        <v>12716</v>
      </c>
    </row>
    <row r="8627" spans="1:5" x14ac:dyDescent="0.25">
      <c r="A8627">
        <v>70002191</v>
      </c>
      <c r="B8627" t="s">
        <v>12717</v>
      </c>
      <c r="C8627" t="s">
        <v>10573</v>
      </c>
      <c r="D8627" t="s">
        <v>10573</v>
      </c>
      <c r="E8627" t="s">
        <v>12717</v>
      </c>
    </row>
    <row r="8628" spans="1:5" x14ac:dyDescent="0.25">
      <c r="A8628">
        <v>70002192</v>
      </c>
      <c r="B8628" t="s">
        <v>12718</v>
      </c>
      <c r="C8628" t="s">
        <v>10573</v>
      </c>
      <c r="D8628" t="s">
        <v>10573</v>
      </c>
      <c r="E8628" t="s">
        <v>12718</v>
      </c>
    </row>
    <row r="8629" spans="1:5" x14ac:dyDescent="0.25">
      <c r="A8629">
        <v>70002193</v>
      </c>
      <c r="B8629" t="s">
        <v>12719</v>
      </c>
      <c r="C8629" t="s">
        <v>10573</v>
      </c>
      <c r="D8629" t="s">
        <v>10573</v>
      </c>
      <c r="E8629" t="s">
        <v>12719</v>
      </c>
    </row>
    <row r="8630" spans="1:5" x14ac:dyDescent="0.25">
      <c r="A8630">
        <v>70002194</v>
      </c>
      <c r="B8630" t="s">
        <v>12720</v>
      </c>
      <c r="C8630" t="s">
        <v>12721</v>
      </c>
      <c r="D8630" t="s">
        <v>12721</v>
      </c>
      <c r="E8630" t="s">
        <v>12720</v>
      </c>
    </row>
    <row r="8631" spans="1:5" x14ac:dyDescent="0.25">
      <c r="A8631">
        <v>70002195</v>
      </c>
      <c r="B8631" t="s">
        <v>12722</v>
      </c>
      <c r="C8631" t="s">
        <v>10952</v>
      </c>
      <c r="D8631" t="s">
        <v>10952</v>
      </c>
      <c r="E8631" t="s">
        <v>12722</v>
      </c>
    </row>
    <row r="8632" spans="1:5" x14ac:dyDescent="0.25">
      <c r="A8632">
        <v>70002196</v>
      </c>
      <c r="B8632" t="s">
        <v>12723</v>
      </c>
      <c r="C8632" t="s">
        <v>12723</v>
      </c>
      <c r="D8632" t="s">
        <v>12723</v>
      </c>
      <c r="E8632" t="s">
        <v>12723</v>
      </c>
    </row>
    <row r="8633" spans="1:5" x14ac:dyDescent="0.25">
      <c r="A8633">
        <v>70002197</v>
      </c>
      <c r="B8633" t="s">
        <v>12724</v>
      </c>
      <c r="C8633" t="s">
        <v>12725</v>
      </c>
      <c r="D8633" t="s">
        <v>12725</v>
      </c>
      <c r="E8633" t="s">
        <v>12724</v>
      </c>
    </row>
    <row r="8634" spans="1:5" x14ac:dyDescent="0.25">
      <c r="A8634">
        <v>70002198</v>
      </c>
      <c r="B8634" t="s">
        <v>12726</v>
      </c>
      <c r="C8634" t="s">
        <v>12727</v>
      </c>
      <c r="D8634" t="s">
        <v>12727</v>
      </c>
      <c r="E8634" t="s">
        <v>12726</v>
      </c>
    </row>
    <row r="8635" spans="1:5" x14ac:dyDescent="0.25">
      <c r="A8635">
        <v>70002199</v>
      </c>
      <c r="B8635" t="s">
        <v>12728</v>
      </c>
      <c r="C8635" t="s">
        <v>12729</v>
      </c>
      <c r="D8635" t="s">
        <v>12729</v>
      </c>
      <c r="E8635" t="s">
        <v>12728</v>
      </c>
    </row>
    <row r="8636" spans="1:5" x14ac:dyDescent="0.25">
      <c r="A8636">
        <v>70002200</v>
      </c>
      <c r="B8636" t="s">
        <v>12730</v>
      </c>
      <c r="C8636" t="s">
        <v>11265</v>
      </c>
      <c r="D8636" t="s">
        <v>11265</v>
      </c>
      <c r="E8636" t="s">
        <v>12730</v>
      </c>
    </row>
    <row r="8637" spans="1:5" x14ac:dyDescent="0.25">
      <c r="A8637">
        <v>70002201</v>
      </c>
      <c r="B8637" t="s">
        <v>12731</v>
      </c>
      <c r="C8637" t="s">
        <v>11267</v>
      </c>
      <c r="D8637" t="s">
        <v>11267</v>
      </c>
      <c r="E8637" t="s">
        <v>12731</v>
      </c>
    </row>
    <row r="8638" spans="1:5" x14ac:dyDescent="0.25">
      <c r="A8638">
        <v>70002202</v>
      </c>
      <c r="B8638" t="s">
        <v>12732</v>
      </c>
      <c r="C8638" t="s">
        <v>11254</v>
      </c>
      <c r="D8638" t="s">
        <v>11254</v>
      </c>
      <c r="E8638" t="s">
        <v>12732</v>
      </c>
    </row>
    <row r="8639" spans="1:5" x14ac:dyDescent="0.25">
      <c r="A8639">
        <v>70002203</v>
      </c>
      <c r="B8639" t="s">
        <v>12733</v>
      </c>
      <c r="C8639" t="s">
        <v>11205</v>
      </c>
      <c r="D8639" t="s">
        <v>11205</v>
      </c>
      <c r="E8639" t="s">
        <v>12733</v>
      </c>
    </row>
    <row r="8640" spans="1:5" x14ac:dyDescent="0.25">
      <c r="A8640">
        <v>70002204</v>
      </c>
      <c r="B8640" t="s">
        <v>12734</v>
      </c>
      <c r="C8640" t="s">
        <v>11257</v>
      </c>
      <c r="D8640" t="s">
        <v>11257</v>
      </c>
      <c r="E8640" t="s">
        <v>12734</v>
      </c>
    </row>
    <row r="8641" spans="1:5" x14ac:dyDescent="0.25">
      <c r="A8641">
        <v>70002205</v>
      </c>
      <c r="B8641" t="s">
        <v>12735</v>
      </c>
      <c r="C8641" t="s">
        <v>11205</v>
      </c>
      <c r="D8641" t="s">
        <v>11205</v>
      </c>
      <c r="E8641" t="s">
        <v>12735</v>
      </c>
    </row>
    <row r="8642" spans="1:5" x14ac:dyDescent="0.25">
      <c r="A8642">
        <v>70002206</v>
      </c>
      <c r="B8642" t="s">
        <v>12736</v>
      </c>
      <c r="C8642" t="s">
        <v>11257</v>
      </c>
      <c r="D8642" t="s">
        <v>11257</v>
      </c>
      <c r="E8642" t="s">
        <v>12736</v>
      </c>
    </row>
    <row r="8643" spans="1:5" x14ac:dyDescent="0.25">
      <c r="A8643">
        <v>70002207</v>
      </c>
      <c r="B8643" t="s">
        <v>12737</v>
      </c>
      <c r="C8643" t="s">
        <v>12738</v>
      </c>
      <c r="D8643" t="s">
        <v>12738</v>
      </c>
      <c r="E8643" t="s">
        <v>12737</v>
      </c>
    </row>
    <row r="8644" spans="1:5" x14ac:dyDescent="0.25">
      <c r="A8644">
        <v>70002208</v>
      </c>
      <c r="B8644" t="s">
        <v>12739</v>
      </c>
      <c r="C8644" t="s">
        <v>12738</v>
      </c>
      <c r="D8644" t="s">
        <v>12738</v>
      </c>
      <c r="E8644" t="s">
        <v>12739</v>
      </c>
    </row>
    <row r="8645" spans="1:5" x14ac:dyDescent="0.25">
      <c r="A8645">
        <v>70002209</v>
      </c>
      <c r="B8645" t="s">
        <v>12740</v>
      </c>
      <c r="C8645" t="s">
        <v>11262</v>
      </c>
      <c r="D8645" t="s">
        <v>11262</v>
      </c>
      <c r="E8645" t="s">
        <v>12740</v>
      </c>
    </row>
    <row r="8646" spans="1:5" x14ac:dyDescent="0.25">
      <c r="A8646">
        <v>70002210</v>
      </c>
      <c r="B8646" t="s">
        <v>12741</v>
      </c>
      <c r="C8646" t="s">
        <v>12742</v>
      </c>
      <c r="D8646" t="s">
        <v>12742</v>
      </c>
      <c r="E8646" t="s">
        <v>12741</v>
      </c>
    </row>
    <row r="8647" spans="1:5" x14ac:dyDescent="0.25">
      <c r="A8647">
        <v>70002211</v>
      </c>
      <c r="B8647" t="s">
        <v>12743</v>
      </c>
      <c r="C8647" t="s">
        <v>12744</v>
      </c>
      <c r="D8647" t="s">
        <v>12744</v>
      </c>
      <c r="E8647" t="s">
        <v>12743</v>
      </c>
    </row>
    <row r="8648" spans="1:5" x14ac:dyDescent="0.25">
      <c r="A8648">
        <v>70002212</v>
      </c>
      <c r="B8648" t="s">
        <v>12745</v>
      </c>
      <c r="C8648" t="s">
        <v>12746</v>
      </c>
      <c r="D8648" t="s">
        <v>12746</v>
      </c>
      <c r="E8648" t="s">
        <v>12745</v>
      </c>
    </row>
    <row r="8649" spans="1:5" x14ac:dyDescent="0.25">
      <c r="A8649">
        <v>70002213</v>
      </c>
      <c r="B8649" t="s">
        <v>12747</v>
      </c>
      <c r="C8649" t="s">
        <v>11566</v>
      </c>
      <c r="D8649" t="s">
        <v>11566</v>
      </c>
      <c r="E8649" t="s">
        <v>12747</v>
      </c>
    </row>
    <row r="8650" spans="1:5" x14ac:dyDescent="0.25">
      <c r="A8650">
        <v>70002214</v>
      </c>
      <c r="B8650" t="s">
        <v>12748</v>
      </c>
      <c r="C8650" t="s">
        <v>12748</v>
      </c>
      <c r="D8650" t="s">
        <v>12748</v>
      </c>
      <c r="E8650" t="s">
        <v>12748</v>
      </c>
    </row>
    <row r="8651" spans="1:5" x14ac:dyDescent="0.25">
      <c r="A8651">
        <v>70002215</v>
      </c>
      <c r="B8651" t="s">
        <v>12749</v>
      </c>
      <c r="C8651" t="s">
        <v>12750</v>
      </c>
      <c r="D8651" t="s">
        <v>12750</v>
      </c>
      <c r="E8651" t="s">
        <v>12749</v>
      </c>
    </row>
    <row r="8652" spans="1:5" x14ac:dyDescent="0.25">
      <c r="A8652">
        <v>70002216</v>
      </c>
      <c r="B8652" t="s">
        <v>12751</v>
      </c>
      <c r="C8652" t="s">
        <v>12751</v>
      </c>
      <c r="D8652" t="s">
        <v>12751</v>
      </c>
      <c r="E8652" t="s">
        <v>12751</v>
      </c>
    </row>
    <row r="8653" spans="1:5" x14ac:dyDescent="0.25">
      <c r="A8653">
        <v>70002217</v>
      </c>
      <c r="B8653" t="s">
        <v>12752</v>
      </c>
      <c r="C8653" t="s">
        <v>12753</v>
      </c>
      <c r="D8653" t="s">
        <v>12753</v>
      </c>
      <c r="E8653" t="s">
        <v>12752</v>
      </c>
    </row>
    <row r="8654" spans="1:5" x14ac:dyDescent="0.25">
      <c r="A8654">
        <v>70002218</v>
      </c>
      <c r="B8654" t="s">
        <v>12257</v>
      </c>
      <c r="C8654" t="s">
        <v>12258</v>
      </c>
      <c r="D8654" t="s">
        <v>12258</v>
      </c>
      <c r="E8654" t="s">
        <v>12257</v>
      </c>
    </row>
    <row r="8655" spans="1:5" x14ac:dyDescent="0.25">
      <c r="A8655">
        <v>70002219</v>
      </c>
      <c r="B8655" t="s">
        <v>12259</v>
      </c>
      <c r="C8655" t="s">
        <v>12258</v>
      </c>
      <c r="D8655" t="s">
        <v>12258</v>
      </c>
      <c r="E8655" t="s">
        <v>12259</v>
      </c>
    </row>
    <row r="8656" spans="1:5" x14ac:dyDescent="0.25">
      <c r="A8656">
        <v>70002220</v>
      </c>
      <c r="B8656" t="s">
        <v>796</v>
      </c>
      <c r="C8656" t="s">
        <v>796</v>
      </c>
      <c r="D8656" t="s">
        <v>796</v>
      </c>
      <c r="E8656" t="s">
        <v>796</v>
      </c>
    </row>
    <row r="8657" spans="1:5" x14ac:dyDescent="0.25">
      <c r="A8657">
        <v>70002221</v>
      </c>
      <c r="B8657" t="s">
        <v>797</v>
      </c>
      <c r="C8657" t="s">
        <v>12656</v>
      </c>
      <c r="D8657" t="s">
        <v>12656</v>
      </c>
      <c r="E8657" t="s">
        <v>797</v>
      </c>
    </row>
    <row r="8658" spans="1:5" x14ac:dyDescent="0.25">
      <c r="A8658">
        <v>70002222</v>
      </c>
      <c r="B8658" t="s">
        <v>12754</v>
      </c>
      <c r="C8658" t="s">
        <v>12754</v>
      </c>
      <c r="D8658" t="s">
        <v>12754</v>
      </c>
      <c r="E8658" t="s">
        <v>12754</v>
      </c>
    </row>
    <row r="8659" spans="1:5" x14ac:dyDescent="0.25">
      <c r="A8659">
        <v>70002223</v>
      </c>
      <c r="B8659" t="s">
        <v>12755</v>
      </c>
      <c r="C8659" t="s">
        <v>12755</v>
      </c>
      <c r="D8659" t="s">
        <v>12755</v>
      </c>
      <c r="E8659" t="s">
        <v>12755</v>
      </c>
    </row>
    <row r="8660" spans="1:5" x14ac:dyDescent="0.25">
      <c r="A8660">
        <v>70002224</v>
      </c>
      <c r="B8660" t="s">
        <v>12756</v>
      </c>
      <c r="C8660" t="s">
        <v>12757</v>
      </c>
      <c r="D8660" t="s">
        <v>12757</v>
      </c>
      <c r="E8660" t="s">
        <v>12756</v>
      </c>
    </row>
    <row r="8661" spans="1:5" x14ac:dyDescent="0.25">
      <c r="A8661">
        <v>70002225</v>
      </c>
      <c r="B8661" t="s">
        <v>12758</v>
      </c>
      <c r="C8661" t="s">
        <v>12759</v>
      </c>
      <c r="D8661" t="s">
        <v>12759</v>
      </c>
      <c r="E8661" t="s">
        <v>12758</v>
      </c>
    </row>
    <row r="8662" spans="1:5" x14ac:dyDescent="0.25">
      <c r="A8662">
        <v>70002226</v>
      </c>
      <c r="B8662" t="s">
        <v>12760</v>
      </c>
      <c r="C8662" t="s">
        <v>12761</v>
      </c>
      <c r="D8662" t="s">
        <v>12761</v>
      </c>
      <c r="E8662" t="s">
        <v>12760</v>
      </c>
    </row>
    <row r="8663" spans="1:5" x14ac:dyDescent="0.25">
      <c r="A8663">
        <v>70002227</v>
      </c>
      <c r="B8663" t="s">
        <v>12762</v>
      </c>
      <c r="C8663" t="s">
        <v>12763</v>
      </c>
      <c r="D8663" t="s">
        <v>12763</v>
      </c>
      <c r="E8663" t="s">
        <v>12762</v>
      </c>
    </row>
    <row r="8664" spans="1:5" x14ac:dyDescent="0.25">
      <c r="A8664">
        <v>70002228</v>
      </c>
      <c r="B8664" t="s">
        <v>12764</v>
      </c>
      <c r="C8664" t="s">
        <v>12356</v>
      </c>
      <c r="D8664" t="s">
        <v>12356</v>
      </c>
      <c r="E8664" t="s">
        <v>12764</v>
      </c>
    </row>
    <row r="8665" spans="1:5" x14ac:dyDescent="0.25">
      <c r="A8665">
        <v>70002229</v>
      </c>
      <c r="B8665" t="s">
        <v>12765</v>
      </c>
      <c r="C8665" t="s">
        <v>12766</v>
      </c>
      <c r="D8665" t="s">
        <v>12766</v>
      </c>
      <c r="E8665" t="s">
        <v>12765</v>
      </c>
    </row>
    <row r="8666" spans="1:5" x14ac:dyDescent="0.25">
      <c r="A8666">
        <v>70002230</v>
      </c>
      <c r="B8666" t="s">
        <v>12767</v>
      </c>
      <c r="C8666" t="s">
        <v>11735</v>
      </c>
      <c r="D8666" t="s">
        <v>11735</v>
      </c>
      <c r="E8666" t="s">
        <v>12767</v>
      </c>
    </row>
    <row r="8667" spans="1:5" x14ac:dyDescent="0.25">
      <c r="A8667">
        <v>70002231</v>
      </c>
      <c r="B8667" t="s">
        <v>12768</v>
      </c>
      <c r="C8667" t="s">
        <v>11735</v>
      </c>
      <c r="D8667" t="s">
        <v>11735</v>
      </c>
      <c r="E8667" t="s">
        <v>12768</v>
      </c>
    </row>
    <row r="8668" spans="1:5" x14ac:dyDescent="0.25">
      <c r="A8668">
        <v>70002232</v>
      </c>
      <c r="B8668" t="s">
        <v>12769</v>
      </c>
      <c r="C8668" t="s">
        <v>11738</v>
      </c>
      <c r="D8668" t="s">
        <v>11738</v>
      </c>
      <c r="E8668" t="s">
        <v>12769</v>
      </c>
    </row>
    <row r="8669" spans="1:5" x14ac:dyDescent="0.25">
      <c r="A8669">
        <v>70002233</v>
      </c>
      <c r="B8669" t="s">
        <v>12770</v>
      </c>
      <c r="C8669" t="s">
        <v>11738</v>
      </c>
      <c r="D8669" t="s">
        <v>11738</v>
      </c>
      <c r="E8669" t="s">
        <v>12770</v>
      </c>
    </row>
    <row r="8670" spans="1:5" x14ac:dyDescent="0.25">
      <c r="A8670">
        <v>70002234</v>
      </c>
      <c r="B8670" t="s">
        <v>12771</v>
      </c>
      <c r="C8670" t="s">
        <v>10382</v>
      </c>
      <c r="D8670" t="s">
        <v>10382</v>
      </c>
      <c r="E8670" t="s">
        <v>12771</v>
      </c>
    </row>
    <row r="8671" spans="1:5" x14ac:dyDescent="0.25">
      <c r="A8671">
        <v>70002235</v>
      </c>
      <c r="B8671" t="s">
        <v>12772</v>
      </c>
      <c r="C8671" t="s">
        <v>10378</v>
      </c>
      <c r="D8671" t="s">
        <v>10378</v>
      </c>
      <c r="E8671" t="s">
        <v>12772</v>
      </c>
    </row>
    <row r="8672" spans="1:5" x14ac:dyDescent="0.25">
      <c r="A8672">
        <v>70002236</v>
      </c>
      <c r="B8672" t="s">
        <v>12773</v>
      </c>
      <c r="C8672" t="s">
        <v>12773</v>
      </c>
      <c r="D8672" t="s">
        <v>12773</v>
      </c>
      <c r="E8672" t="s">
        <v>12773</v>
      </c>
    </row>
    <row r="8673" spans="1:5" x14ac:dyDescent="0.25">
      <c r="A8673">
        <v>70002237</v>
      </c>
      <c r="B8673" t="s">
        <v>12774</v>
      </c>
      <c r="C8673" t="s">
        <v>10808</v>
      </c>
      <c r="D8673" t="s">
        <v>10808</v>
      </c>
      <c r="E8673" t="s">
        <v>12774</v>
      </c>
    </row>
    <row r="8674" spans="1:5" x14ac:dyDescent="0.25">
      <c r="A8674">
        <v>70002238</v>
      </c>
      <c r="B8674" t="s">
        <v>12775</v>
      </c>
      <c r="C8674" t="s">
        <v>10808</v>
      </c>
      <c r="D8674" t="s">
        <v>10808</v>
      </c>
      <c r="E8674" t="s">
        <v>12775</v>
      </c>
    </row>
    <row r="8675" spans="1:5" x14ac:dyDescent="0.25">
      <c r="A8675">
        <v>70002239</v>
      </c>
      <c r="B8675" t="s">
        <v>12776</v>
      </c>
      <c r="C8675" t="s">
        <v>10808</v>
      </c>
      <c r="D8675" t="s">
        <v>10808</v>
      </c>
      <c r="E8675" t="s">
        <v>12776</v>
      </c>
    </row>
    <row r="8676" spans="1:5" x14ac:dyDescent="0.25">
      <c r="A8676">
        <v>70002240</v>
      </c>
      <c r="B8676" t="s">
        <v>12777</v>
      </c>
      <c r="C8676" t="s">
        <v>10371</v>
      </c>
      <c r="D8676" t="s">
        <v>10371</v>
      </c>
      <c r="E8676" t="s">
        <v>12777</v>
      </c>
    </row>
    <row r="8677" spans="1:5" x14ac:dyDescent="0.25">
      <c r="A8677">
        <v>70002241</v>
      </c>
      <c r="B8677" t="s">
        <v>12778</v>
      </c>
      <c r="C8677" t="s">
        <v>10908</v>
      </c>
      <c r="D8677" t="s">
        <v>10908</v>
      </c>
      <c r="E8677" t="s">
        <v>12778</v>
      </c>
    </row>
    <row r="8678" spans="1:5" x14ac:dyDescent="0.25">
      <c r="A8678">
        <v>70002242</v>
      </c>
      <c r="B8678" t="s">
        <v>12779</v>
      </c>
      <c r="C8678" t="s">
        <v>10910</v>
      </c>
      <c r="D8678" t="s">
        <v>10910</v>
      </c>
      <c r="E8678" t="s">
        <v>12779</v>
      </c>
    </row>
    <row r="8679" spans="1:5" x14ac:dyDescent="0.25">
      <c r="A8679">
        <v>70002243</v>
      </c>
      <c r="B8679" t="s">
        <v>12780</v>
      </c>
      <c r="C8679" t="s">
        <v>12780</v>
      </c>
      <c r="D8679" t="s">
        <v>12780</v>
      </c>
      <c r="E8679" t="s">
        <v>12780</v>
      </c>
    </row>
    <row r="8680" spans="1:5" x14ac:dyDescent="0.25">
      <c r="A8680">
        <v>70002244</v>
      </c>
      <c r="B8680" t="s">
        <v>12781</v>
      </c>
      <c r="C8680" t="s">
        <v>11620</v>
      </c>
      <c r="D8680" t="s">
        <v>11620</v>
      </c>
      <c r="E8680" t="s">
        <v>12781</v>
      </c>
    </row>
    <row r="8681" spans="1:5" x14ac:dyDescent="0.25">
      <c r="A8681">
        <v>70002245</v>
      </c>
      <c r="B8681" t="s">
        <v>12782</v>
      </c>
      <c r="C8681" t="s">
        <v>12417</v>
      </c>
      <c r="D8681" t="s">
        <v>12417</v>
      </c>
      <c r="E8681" t="s">
        <v>12782</v>
      </c>
    </row>
    <row r="8682" spans="1:5" x14ac:dyDescent="0.25">
      <c r="A8682">
        <v>70002246</v>
      </c>
      <c r="B8682" t="s">
        <v>12783</v>
      </c>
      <c r="C8682" t="s">
        <v>11620</v>
      </c>
      <c r="D8682" t="s">
        <v>11620</v>
      </c>
      <c r="E8682" t="s">
        <v>12783</v>
      </c>
    </row>
    <row r="8683" spans="1:5" x14ac:dyDescent="0.25">
      <c r="A8683">
        <v>70002247</v>
      </c>
      <c r="B8683" t="s">
        <v>12784</v>
      </c>
      <c r="C8683" t="s">
        <v>11620</v>
      </c>
      <c r="D8683" t="s">
        <v>11620</v>
      </c>
      <c r="E8683" t="s">
        <v>12784</v>
      </c>
    </row>
    <row r="8684" spans="1:5" x14ac:dyDescent="0.25">
      <c r="A8684">
        <v>70002248</v>
      </c>
      <c r="B8684" t="s">
        <v>12785</v>
      </c>
      <c r="C8684" t="s">
        <v>11252</v>
      </c>
      <c r="D8684" t="s">
        <v>11252</v>
      </c>
      <c r="E8684" t="s">
        <v>12785</v>
      </c>
    </row>
    <row r="8685" spans="1:5" x14ac:dyDescent="0.25">
      <c r="A8685">
        <v>70002249</v>
      </c>
      <c r="B8685" t="s">
        <v>12786</v>
      </c>
      <c r="C8685" t="s">
        <v>11006</v>
      </c>
      <c r="D8685" t="s">
        <v>11006</v>
      </c>
      <c r="E8685" t="s">
        <v>12786</v>
      </c>
    </row>
    <row r="8686" spans="1:5" x14ac:dyDescent="0.25">
      <c r="A8686">
        <v>70002250</v>
      </c>
      <c r="B8686" t="s">
        <v>798</v>
      </c>
      <c r="C8686" t="s">
        <v>798</v>
      </c>
      <c r="D8686" t="s">
        <v>798</v>
      </c>
      <c r="E8686" t="s">
        <v>798</v>
      </c>
    </row>
    <row r="8687" spans="1:5" x14ac:dyDescent="0.25">
      <c r="A8687">
        <v>70002251</v>
      </c>
      <c r="B8687" t="s">
        <v>12787</v>
      </c>
      <c r="C8687" t="s">
        <v>12787</v>
      </c>
      <c r="D8687" t="s">
        <v>12787</v>
      </c>
      <c r="E8687" t="s">
        <v>12787</v>
      </c>
    </row>
    <row r="8688" spans="1:5" x14ac:dyDescent="0.25">
      <c r="A8688">
        <v>70002252</v>
      </c>
      <c r="B8688" t="s">
        <v>12788</v>
      </c>
      <c r="C8688" t="s">
        <v>12789</v>
      </c>
      <c r="D8688" t="s">
        <v>12789</v>
      </c>
      <c r="E8688" t="s">
        <v>12788</v>
      </c>
    </row>
    <row r="8689" spans="1:5" x14ac:dyDescent="0.25">
      <c r="A8689">
        <v>70002253</v>
      </c>
      <c r="B8689" t="s">
        <v>12790</v>
      </c>
      <c r="C8689" t="s">
        <v>12791</v>
      </c>
      <c r="D8689" t="s">
        <v>12791</v>
      </c>
      <c r="E8689" t="s">
        <v>12790</v>
      </c>
    </row>
    <row r="8690" spans="1:5" x14ac:dyDescent="0.25">
      <c r="A8690">
        <v>70002254</v>
      </c>
      <c r="B8690" t="s">
        <v>12792</v>
      </c>
      <c r="C8690" t="s">
        <v>12791</v>
      </c>
      <c r="D8690" t="s">
        <v>12791</v>
      </c>
      <c r="E8690" t="s">
        <v>12792</v>
      </c>
    </row>
    <row r="8691" spans="1:5" x14ac:dyDescent="0.25">
      <c r="A8691">
        <v>70002255</v>
      </c>
      <c r="B8691" t="s">
        <v>12793</v>
      </c>
      <c r="C8691" t="s">
        <v>10453</v>
      </c>
      <c r="D8691" t="s">
        <v>10453</v>
      </c>
      <c r="E8691" t="s">
        <v>12793</v>
      </c>
    </row>
    <row r="8692" spans="1:5" x14ac:dyDescent="0.25">
      <c r="A8692">
        <v>70002256</v>
      </c>
      <c r="B8692" t="s">
        <v>12794</v>
      </c>
      <c r="C8692" t="s">
        <v>10455</v>
      </c>
      <c r="D8692" t="s">
        <v>10455</v>
      </c>
      <c r="E8692" t="s">
        <v>12794</v>
      </c>
    </row>
    <row r="8693" spans="1:5" x14ac:dyDescent="0.25">
      <c r="A8693">
        <v>70002257</v>
      </c>
      <c r="B8693" t="s">
        <v>12795</v>
      </c>
      <c r="C8693" t="s">
        <v>10457</v>
      </c>
      <c r="D8693" t="s">
        <v>10457</v>
      </c>
      <c r="E8693" t="s">
        <v>12795</v>
      </c>
    </row>
    <row r="8694" spans="1:5" x14ac:dyDescent="0.25">
      <c r="A8694">
        <v>70002258</v>
      </c>
      <c r="B8694" t="s">
        <v>12796</v>
      </c>
      <c r="C8694" t="s">
        <v>10461</v>
      </c>
      <c r="D8694" t="s">
        <v>10461</v>
      </c>
      <c r="E8694" t="s">
        <v>12796</v>
      </c>
    </row>
    <row r="8695" spans="1:5" x14ac:dyDescent="0.25">
      <c r="A8695">
        <v>70002259</v>
      </c>
      <c r="B8695" t="s">
        <v>12797</v>
      </c>
      <c r="C8695" t="s">
        <v>12710</v>
      </c>
      <c r="D8695" t="s">
        <v>12710</v>
      </c>
      <c r="E8695" t="s">
        <v>12797</v>
      </c>
    </row>
    <row r="8696" spans="1:5" x14ac:dyDescent="0.25">
      <c r="A8696">
        <v>70002260</v>
      </c>
      <c r="B8696" t="s">
        <v>12798</v>
      </c>
      <c r="C8696" t="s">
        <v>11048</v>
      </c>
      <c r="D8696" t="s">
        <v>11048</v>
      </c>
      <c r="E8696" t="s">
        <v>12798</v>
      </c>
    </row>
    <row r="8697" spans="1:5" x14ac:dyDescent="0.25">
      <c r="A8697">
        <v>70002261</v>
      </c>
      <c r="B8697" t="s">
        <v>12799</v>
      </c>
      <c r="C8697" t="s">
        <v>12800</v>
      </c>
      <c r="D8697" t="s">
        <v>12800</v>
      </c>
      <c r="E8697" t="s">
        <v>12799</v>
      </c>
    </row>
    <row r="8698" spans="1:5" x14ac:dyDescent="0.25">
      <c r="A8698">
        <v>70002262</v>
      </c>
      <c r="B8698" t="s">
        <v>12801</v>
      </c>
      <c r="C8698" t="s">
        <v>12802</v>
      </c>
      <c r="D8698" t="s">
        <v>12802</v>
      </c>
      <c r="E8698" t="s">
        <v>12801</v>
      </c>
    </row>
    <row r="8699" spans="1:5" x14ac:dyDescent="0.25">
      <c r="A8699">
        <v>70002263</v>
      </c>
      <c r="B8699" t="s">
        <v>12803</v>
      </c>
      <c r="C8699" t="s">
        <v>12804</v>
      </c>
      <c r="D8699" t="s">
        <v>12804</v>
      </c>
      <c r="E8699" t="s">
        <v>12803</v>
      </c>
    </row>
    <row r="8700" spans="1:5" x14ac:dyDescent="0.25">
      <c r="A8700">
        <v>70002264</v>
      </c>
      <c r="B8700" t="s">
        <v>12805</v>
      </c>
      <c r="C8700" t="s">
        <v>12806</v>
      </c>
      <c r="D8700" t="s">
        <v>12806</v>
      </c>
      <c r="E8700" t="s">
        <v>12805</v>
      </c>
    </row>
    <row r="8701" spans="1:5" x14ac:dyDescent="0.25">
      <c r="A8701">
        <v>70002265</v>
      </c>
      <c r="B8701" t="s">
        <v>12807</v>
      </c>
      <c r="C8701" t="s">
        <v>11585</v>
      </c>
      <c r="D8701" t="s">
        <v>11585</v>
      </c>
      <c r="E8701" t="s">
        <v>12807</v>
      </c>
    </row>
    <row r="8702" spans="1:5" x14ac:dyDescent="0.25">
      <c r="A8702">
        <v>70002266</v>
      </c>
      <c r="B8702" t="s">
        <v>12808</v>
      </c>
      <c r="C8702" t="s">
        <v>11587</v>
      </c>
      <c r="D8702" t="s">
        <v>11587</v>
      </c>
      <c r="E8702" t="s">
        <v>12808</v>
      </c>
    </row>
    <row r="8703" spans="1:5" x14ac:dyDescent="0.25">
      <c r="A8703">
        <v>70002267</v>
      </c>
      <c r="B8703" t="s">
        <v>12809</v>
      </c>
      <c r="C8703" t="s">
        <v>11159</v>
      </c>
      <c r="D8703" t="s">
        <v>11159</v>
      </c>
      <c r="E8703" t="s">
        <v>12809</v>
      </c>
    </row>
    <row r="8704" spans="1:5" x14ac:dyDescent="0.25">
      <c r="A8704">
        <v>70002268</v>
      </c>
      <c r="B8704" t="s">
        <v>12810</v>
      </c>
      <c r="C8704" t="s">
        <v>12811</v>
      </c>
      <c r="D8704" t="s">
        <v>12811</v>
      </c>
      <c r="E8704" t="s">
        <v>12810</v>
      </c>
    </row>
    <row r="8705" spans="1:5" x14ac:dyDescent="0.25">
      <c r="A8705">
        <v>70002269</v>
      </c>
      <c r="B8705" t="s">
        <v>12812</v>
      </c>
      <c r="C8705" t="s">
        <v>12813</v>
      </c>
      <c r="D8705" t="s">
        <v>12813</v>
      </c>
      <c r="E8705" t="s">
        <v>12812</v>
      </c>
    </row>
    <row r="8706" spans="1:5" x14ac:dyDescent="0.25">
      <c r="A8706">
        <v>70002270</v>
      </c>
      <c r="B8706" t="s">
        <v>12814</v>
      </c>
      <c r="C8706" t="s">
        <v>12813</v>
      </c>
      <c r="D8706" t="s">
        <v>12813</v>
      </c>
      <c r="E8706" t="s">
        <v>12814</v>
      </c>
    </row>
    <row r="8707" spans="1:5" x14ac:dyDescent="0.25">
      <c r="A8707">
        <v>70002271</v>
      </c>
      <c r="B8707" t="s">
        <v>12815</v>
      </c>
      <c r="C8707" t="s">
        <v>12813</v>
      </c>
      <c r="D8707" t="s">
        <v>12813</v>
      </c>
      <c r="E8707" t="s">
        <v>12815</v>
      </c>
    </row>
    <row r="8708" spans="1:5" x14ac:dyDescent="0.25">
      <c r="A8708">
        <v>70002272</v>
      </c>
      <c r="B8708" t="s">
        <v>12816</v>
      </c>
      <c r="C8708" t="s">
        <v>12813</v>
      </c>
      <c r="D8708" t="s">
        <v>12813</v>
      </c>
      <c r="E8708" t="s">
        <v>12816</v>
      </c>
    </row>
    <row r="8709" spans="1:5" x14ac:dyDescent="0.25">
      <c r="A8709">
        <v>70002273</v>
      </c>
      <c r="B8709" t="s">
        <v>12817</v>
      </c>
      <c r="C8709" t="s">
        <v>12817</v>
      </c>
      <c r="D8709" t="s">
        <v>12817</v>
      </c>
      <c r="E8709" t="s">
        <v>12817</v>
      </c>
    </row>
    <row r="8710" spans="1:5" x14ac:dyDescent="0.25">
      <c r="A8710">
        <v>70002274</v>
      </c>
      <c r="B8710" t="s">
        <v>12818</v>
      </c>
      <c r="C8710" t="s">
        <v>12710</v>
      </c>
      <c r="D8710" t="s">
        <v>12710</v>
      </c>
      <c r="E8710" t="s">
        <v>12818</v>
      </c>
    </row>
    <row r="8711" spans="1:5" x14ac:dyDescent="0.25">
      <c r="A8711">
        <v>70002275</v>
      </c>
      <c r="B8711" t="s">
        <v>12819</v>
      </c>
      <c r="C8711" t="s">
        <v>10290</v>
      </c>
      <c r="D8711" t="s">
        <v>10290</v>
      </c>
      <c r="E8711" t="s">
        <v>12819</v>
      </c>
    </row>
    <row r="8712" spans="1:5" x14ac:dyDescent="0.25">
      <c r="A8712">
        <v>70002276</v>
      </c>
      <c r="B8712" t="s">
        <v>12820</v>
      </c>
      <c r="C8712" t="s">
        <v>12821</v>
      </c>
      <c r="D8712" t="s">
        <v>12821</v>
      </c>
      <c r="E8712" t="s">
        <v>12820</v>
      </c>
    </row>
    <row r="8713" spans="1:5" x14ac:dyDescent="0.25">
      <c r="A8713">
        <v>70002277</v>
      </c>
      <c r="B8713" t="s">
        <v>12822</v>
      </c>
      <c r="C8713" t="s">
        <v>10740</v>
      </c>
      <c r="D8713" t="s">
        <v>10740</v>
      </c>
      <c r="E8713" t="s">
        <v>12822</v>
      </c>
    </row>
    <row r="8714" spans="1:5" x14ac:dyDescent="0.25">
      <c r="A8714">
        <v>70002278</v>
      </c>
      <c r="B8714" t="s">
        <v>12823</v>
      </c>
      <c r="C8714" t="s">
        <v>10748</v>
      </c>
      <c r="D8714" t="s">
        <v>10748</v>
      </c>
      <c r="E8714" t="s">
        <v>12823</v>
      </c>
    </row>
    <row r="8715" spans="1:5" x14ac:dyDescent="0.25">
      <c r="A8715">
        <v>70002279</v>
      </c>
      <c r="B8715" t="s">
        <v>12824</v>
      </c>
      <c r="C8715" t="s">
        <v>12825</v>
      </c>
      <c r="D8715" t="s">
        <v>12825</v>
      </c>
      <c r="E8715" t="s">
        <v>12824</v>
      </c>
    </row>
    <row r="8716" spans="1:5" x14ac:dyDescent="0.25">
      <c r="A8716">
        <v>70002280</v>
      </c>
      <c r="B8716" t="s">
        <v>12826</v>
      </c>
      <c r="C8716" t="s">
        <v>12395</v>
      </c>
      <c r="D8716" t="s">
        <v>12395</v>
      </c>
      <c r="E8716" t="s">
        <v>12826</v>
      </c>
    </row>
    <row r="8717" spans="1:5" x14ac:dyDescent="0.25">
      <c r="A8717">
        <v>70002281</v>
      </c>
      <c r="B8717" t="s">
        <v>12827</v>
      </c>
      <c r="C8717" t="s">
        <v>10655</v>
      </c>
      <c r="D8717" t="s">
        <v>10655</v>
      </c>
      <c r="E8717" t="s">
        <v>12827</v>
      </c>
    </row>
    <row r="8718" spans="1:5" x14ac:dyDescent="0.25">
      <c r="A8718">
        <v>70002282</v>
      </c>
      <c r="B8718" t="s">
        <v>12828</v>
      </c>
      <c r="C8718" t="s">
        <v>10657</v>
      </c>
      <c r="D8718" t="s">
        <v>10657</v>
      </c>
      <c r="E8718" t="s">
        <v>12828</v>
      </c>
    </row>
    <row r="8719" spans="1:5" x14ac:dyDescent="0.25">
      <c r="A8719">
        <v>70002283</v>
      </c>
      <c r="B8719" t="s">
        <v>12829</v>
      </c>
      <c r="C8719" t="s">
        <v>12830</v>
      </c>
      <c r="D8719" t="s">
        <v>12830</v>
      </c>
      <c r="E8719" t="s">
        <v>12829</v>
      </c>
    </row>
    <row r="8720" spans="1:5" x14ac:dyDescent="0.25">
      <c r="A8720">
        <v>70002284</v>
      </c>
      <c r="B8720" t="s">
        <v>12831</v>
      </c>
      <c r="C8720" t="s">
        <v>12333</v>
      </c>
      <c r="D8720" t="s">
        <v>12333</v>
      </c>
      <c r="E8720" t="s">
        <v>12831</v>
      </c>
    </row>
    <row r="8721" spans="1:5" x14ac:dyDescent="0.25">
      <c r="A8721">
        <v>70002285</v>
      </c>
      <c r="B8721" t="s">
        <v>12832</v>
      </c>
      <c r="C8721" t="s">
        <v>12409</v>
      </c>
      <c r="D8721" t="s">
        <v>12409</v>
      </c>
      <c r="E8721" t="s">
        <v>12832</v>
      </c>
    </row>
    <row r="8722" spans="1:5" x14ac:dyDescent="0.25">
      <c r="A8722">
        <v>70002286</v>
      </c>
      <c r="B8722" t="s">
        <v>12833</v>
      </c>
      <c r="C8722" t="s">
        <v>12572</v>
      </c>
      <c r="D8722" t="s">
        <v>12572</v>
      </c>
      <c r="E8722" t="s">
        <v>12833</v>
      </c>
    </row>
    <row r="8723" spans="1:5" x14ac:dyDescent="0.25">
      <c r="A8723">
        <v>70002287</v>
      </c>
      <c r="B8723" t="s">
        <v>12834</v>
      </c>
      <c r="C8723" t="s">
        <v>10337</v>
      </c>
      <c r="D8723" t="s">
        <v>10337</v>
      </c>
      <c r="E8723" t="s">
        <v>12834</v>
      </c>
    </row>
    <row r="8724" spans="1:5" x14ac:dyDescent="0.25">
      <c r="A8724">
        <v>70002288</v>
      </c>
      <c r="B8724" t="s">
        <v>12835</v>
      </c>
      <c r="C8724" t="s">
        <v>11246</v>
      </c>
      <c r="D8724" t="s">
        <v>11246</v>
      </c>
      <c r="E8724" t="s">
        <v>12835</v>
      </c>
    </row>
    <row r="8725" spans="1:5" x14ac:dyDescent="0.25">
      <c r="A8725">
        <v>70002289</v>
      </c>
      <c r="B8725" t="s">
        <v>12836</v>
      </c>
      <c r="C8725" t="s">
        <v>11560</v>
      </c>
      <c r="D8725" t="s">
        <v>11560</v>
      </c>
      <c r="E8725" t="s">
        <v>12836</v>
      </c>
    </row>
    <row r="8726" spans="1:5" x14ac:dyDescent="0.25">
      <c r="A8726">
        <v>70002290</v>
      </c>
      <c r="B8726" t="s">
        <v>12837</v>
      </c>
      <c r="C8726" t="s">
        <v>11587</v>
      </c>
      <c r="D8726" t="s">
        <v>11587</v>
      </c>
      <c r="E8726" t="s">
        <v>12837</v>
      </c>
    </row>
    <row r="8727" spans="1:5" x14ac:dyDescent="0.25">
      <c r="A8727">
        <v>70002291</v>
      </c>
      <c r="B8727" t="s">
        <v>12838</v>
      </c>
      <c r="C8727" t="s">
        <v>12839</v>
      </c>
      <c r="D8727" t="s">
        <v>12839</v>
      </c>
      <c r="E8727" t="s">
        <v>12838</v>
      </c>
    </row>
    <row r="8728" spans="1:5" x14ac:dyDescent="0.25">
      <c r="A8728">
        <v>70002292</v>
      </c>
      <c r="B8728" t="s">
        <v>12840</v>
      </c>
      <c r="C8728" t="s">
        <v>12841</v>
      </c>
      <c r="D8728" t="s">
        <v>12841</v>
      </c>
      <c r="E8728" t="s">
        <v>12840</v>
      </c>
    </row>
    <row r="8729" spans="1:5" x14ac:dyDescent="0.25">
      <c r="A8729">
        <v>70002293</v>
      </c>
      <c r="B8729" t="s">
        <v>12842</v>
      </c>
      <c r="C8729" t="s">
        <v>12843</v>
      </c>
      <c r="D8729" t="s">
        <v>12843</v>
      </c>
      <c r="E8729" t="s">
        <v>12842</v>
      </c>
    </row>
    <row r="8730" spans="1:5" x14ac:dyDescent="0.25">
      <c r="A8730">
        <v>70002294</v>
      </c>
      <c r="B8730" t="s">
        <v>12844</v>
      </c>
      <c r="C8730" t="s">
        <v>12448</v>
      </c>
      <c r="D8730" t="s">
        <v>12448</v>
      </c>
      <c r="E8730" t="s">
        <v>12844</v>
      </c>
    </row>
    <row r="8731" spans="1:5" x14ac:dyDescent="0.25">
      <c r="A8731">
        <v>70002295</v>
      </c>
      <c r="B8731" t="s">
        <v>12845</v>
      </c>
      <c r="C8731" t="s">
        <v>12846</v>
      </c>
      <c r="D8731" t="s">
        <v>12846</v>
      </c>
      <c r="E8731" t="s">
        <v>12845</v>
      </c>
    </row>
    <row r="8732" spans="1:5" x14ac:dyDescent="0.25">
      <c r="A8732">
        <v>70002296</v>
      </c>
      <c r="B8732" t="s">
        <v>12847</v>
      </c>
      <c r="C8732" t="s">
        <v>12848</v>
      </c>
      <c r="D8732" t="s">
        <v>12848</v>
      </c>
      <c r="E8732" t="s">
        <v>12847</v>
      </c>
    </row>
    <row r="8733" spans="1:5" x14ac:dyDescent="0.25">
      <c r="A8733">
        <v>70002297</v>
      </c>
      <c r="B8733" t="s">
        <v>12849</v>
      </c>
      <c r="C8733" t="s">
        <v>12850</v>
      </c>
      <c r="D8733" t="s">
        <v>12850</v>
      </c>
      <c r="E8733" t="s">
        <v>12849</v>
      </c>
    </row>
    <row r="8734" spans="1:5" x14ac:dyDescent="0.25">
      <c r="A8734">
        <v>70002298</v>
      </c>
      <c r="B8734" t="s">
        <v>12851</v>
      </c>
      <c r="C8734" t="s">
        <v>10663</v>
      </c>
      <c r="D8734" t="s">
        <v>10663</v>
      </c>
      <c r="E8734" t="s">
        <v>12851</v>
      </c>
    </row>
    <row r="8735" spans="1:5" x14ac:dyDescent="0.25">
      <c r="A8735">
        <v>70002299</v>
      </c>
      <c r="B8735" t="s">
        <v>12852</v>
      </c>
      <c r="C8735" t="s">
        <v>10663</v>
      </c>
      <c r="D8735" t="s">
        <v>10663</v>
      </c>
      <c r="E8735" t="s">
        <v>12852</v>
      </c>
    </row>
    <row r="8736" spans="1:5" x14ac:dyDescent="0.25">
      <c r="A8736">
        <v>70002300</v>
      </c>
      <c r="B8736" t="s">
        <v>12853</v>
      </c>
      <c r="C8736" t="s">
        <v>10663</v>
      </c>
      <c r="D8736" t="s">
        <v>10663</v>
      </c>
      <c r="E8736" t="s">
        <v>12853</v>
      </c>
    </row>
    <row r="8737" spans="1:5" x14ac:dyDescent="0.25">
      <c r="A8737">
        <v>70002301</v>
      </c>
      <c r="B8737" t="s">
        <v>12854</v>
      </c>
      <c r="C8737" t="s">
        <v>12855</v>
      </c>
      <c r="D8737" t="s">
        <v>12855</v>
      </c>
      <c r="E8737" t="s">
        <v>12854</v>
      </c>
    </row>
    <row r="8738" spans="1:5" x14ac:dyDescent="0.25">
      <c r="A8738">
        <v>70002302</v>
      </c>
      <c r="B8738" t="s">
        <v>12856</v>
      </c>
      <c r="C8738" t="s">
        <v>10663</v>
      </c>
      <c r="D8738" t="s">
        <v>10663</v>
      </c>
      <c r="E8738" t="s">
        <v>12856</v>
      </c>
    </row>
    <row r="8739" spans="1:5" x14ac:dyDescent="0.25">
      <c r="A8739">
        <v>70002303</v>
      </c>
      <c r="B8739" t="s">
        <v>12857</v>
      </c>
      <c r="C8739" t="s">
        <v>12857</v>
      </c>
      <c r="D8739" t="s">
        <v>12857</v>
      </c>
      <c r="E8739" t="s">
        <v>12857</v>
      </c>
    </row>
    <row r="8740" spans="1:5" x14ac:dyDescent="0.25">
      <c r="A8740">
        <v>70002304</v>
      </c>
      <c r="B8740" t="s">
        <v>12858</v>
      </c>
      <c r="C8740" t="s">
        <v>12858</v>
      </c>
      <c r="D8740" t="s">
        <v>12858</v>
      </c>
      <c r="E8740" t="s">
        <v>12858</v>
      </c>
    </row>
    <row r="8741" spans="1:5" x14ac:dyDescent="0.25">
      <c r="A8741">
        <v>70002305</v>
      </c>
      <c r="B8741" t="s">
        <v>12859</v>
      </c>
      <c r="C8741" t="s">
        <v>12859</v>
      </c>
      <c r="D8741" t="s">
        <v>12859</v>
      </c>
      <c r="E8741" t="s">
        <v>12859</v>
      </c>
    </row>
    <row r="8742" spans="1:5" x14ac:dyDescent="0.25">
      <c r="A8742">
        <v>70002306</v>
      </c>
      <c r="B8742" t="s">
        <v>12860</v>
      </c>
      <c r="C8742" t="s">
        <v>12860</v>
      </c>
      <c r="D8742" t="s">
        <v>12860</v>
      </c>
      <c r="E8742" t="s">
        <v>12860</v>
      </c>
    </row>
    <row r="8743" spans="1:5" x14ac:dyDescent="0.25">
      <c r="A8743">
        <v>70002307</v>
      </c>
      <c r="B8743" t="s">
        <v>12861</v>
      </c>
      <c r="C8743" t="s">
        <v>12861</v>
      </c>
      <c r="D8743" t="s">
        <v>12861</v>
      </c>
      <c r="E8743" t="s">
        <v>12861</v>
      </c>
    </row>
    <row r="8744" spans="1:5" x14ac:dyDescent="0.25">
      <c r="A8744">
        <v>70002308</v>
      </c>
      <c r="B8744" t="s">
        <v>12862</v>
      </c>
      <c r="C8744" t="s">
        <v>12862</v>
      </c>
      <c r="D8744" t="s">
        <v>12862</v>
      </c>
      <c r="E8744" t="s">
        <v>12862</v>
      </c>
    </row>
    <row r="8745" spans="1:5" x14ac:dyDescent="0.25">
      <c r="A8745">
        <v>70002309</v>
      </c>
      <c r="B8745" t="s">
        <v>12863</v>
      </c>
      <c r="C8745" t="s">
        <v>12864</v>
      </c>
      <c r="D8745" t="s">
        <v>12864</v>
      </c>
      <c r="E8745" t="s">
        <v>12863</v>
      </c>
    </row>
    <row r="8746" spans="1:5" x14ac:dyDescent="0.25">
      <c r="A8746">
        <v>70002310</v>
      </c>
      <c r="B8746" t="s">
        <v>12865</v>
      </c>
      <c r="C8746" t="s">
        <v>12866</v>
      </c>
      <c r="D8746" t="s">
        <v>12866</v>
      </c>
      <c r="E8746" t="s">
        <v>12865</v>
      </c>
    </row>
    <row r="8747" spans="1:5" x14ac:dyDescent="0.25">
      <c r="A8747">
        <v>70002311</v>
      </c>
      <c r="B8747" t="s">
        <v>12867</v>
      </c>
      <c r="C8747" t="s">
        <v>12868</v>
      </c>
      <c r="D8747" t="s">
        <v>12868</v>
      </c>
      <c r="E8747" t="s">
        <v>12867</v>
      </c>
    </row>
    <row r="8748" spans="1:5" x14ac:dyDescent="0.25">
      <c r="A8748">
        <v>70002312</v>
      </c>
      <c r="B8748" t="s">
        <v>12869</v>
      </c>
      <c r="C8748" t="s">
        <v>12868</v>
      </c>
      <c r="D8748" t="s">
        <v>12868</v>
      </c>
      <c r="E8748" t="s">
        <v>12869</v>
      </c>
    </row>
    <row r="8749" spans="1:5" x14ac:dyDescent="0.25">
      <c r="A8749">
        <v>70002313</v>
      </c>
      <c r="B8749" t="s">
        <v>12870</v>
      </c>
      <c r="C8749" t="s">
        <v>12871</v>
      </c>
      <c r="D8749" t="s">
        <v>12871</v>
      </c>
      <c r="E8749" t="s">
        <v>12870</v>
      </c>
    </row>
    <row r="8750" spans="1:5" x14ac:dyDescent="0.25">
      <c r="A8750">
        <v>70002314</v>
      </c>
      <c r="B8750" t="s">
        <v>12872</v>
      </c>
      <c r="C8750" t="s">
        <v>11684</v>
      </c>
      <c r="D8750" t="s">
        <v>11684</v>
      </c>
      <c r="E8750" t="s">
        <v>12872</v>
      </c>
    </row>
    <row r="8751" spans="1:5" x14ac:dyDescent="0.25">
      <c r="A8751">
        <v>70002315</v>
      </c>
      <c r="B8751" t="s">
        <v>12873</v>
      </c>
      <c r="C8751" t="s">
        <v>12874</v>
      </c>
      <c r="D8751" t="s">
        <v>12874</v>
      </c>
      <c r="E8751" t="s">
        <v>12873</v>
      </c>
    </row>
    <row r="8752" spans="1:5" x14ac:dyDescent="0.25">
      <c r="A8752">
        <v>70002316</v>
      </c>
      <c r="B8752" t="s">
        <v>12875</v>
      </c>
      <c r="C8752" t="s">
        <v>12825</v>
      </c>
      <c r="D8752" t="s">
        <v>12825</v>
      </c>
      <c r="E8752" t="s">
        <v>12875</v>
      </c>
    </row>
    <row r="8753" spans="1:5" x14ac:dyDescent="0.25">
      <c r="A8753">
        <v>70002317</v>
      </c>
      <c r="B8753" t="s">
        <v>12876</v>
      </c>
      <c r="C8753" t="s">
        <v>12877</v>
      </c>
      <c r="D8753" t="s">
        <v>12877</v>
      </c>
      <c r="E8753" t="s">
        <v>12876</v>
      </c>
    </row>
    <row r="8754" spans="1:5" x14ac:dyDescent="0.25">
      <c r="A8754">
        <v>70002318</v>
      </c>
      <c r="B8754" t="s">
        <v>12878</v>
      </c>
      <c r="C8754" t="s">
        <v>12877</v>
      </c>
      <c r="D8754" t="s">
        <v>12877</v>
      </c>
      <c r="E8754" t="s">
        <v>12878</v>
      </c>
    </row>
    <row r="8755" spans="1:5" x14ac:dyDescent="0.25">
      <c r="A8755">
        <v>70002319</v>
      </c>
      <c r="B8755" t="s">
        <v>12879</v>
      </c>
      <c r="C8755" t="s">
        <v>12877</v>
      </c>
      <c r="D8755" t="s">
        <v>12877</v>
      </c>
      <c r="E8755" t="s">
        <v>12879</v>
      </c>
    </row>
    <row r="8756" spans="1:5" x14ac:dyDescent="0.25">
      <c r="A8756">
        <v>70002320</v>
      </c>
      <c r="B8756" t="s">
        <v>12880</v>
      </c>
      <c r="C8756" t="s">
        <v>12877</v>
      </c>
      <c r="D8756" t="s">
        <v>12877</v>
      </c>
      <c r="E8756" t="s">
        <v>12880</v>
      </c>
    </row>
    <row r="8757" spans="1:5" x14ac:dyDescent="0.25">
      <c r="A8757">
        <v>70002321</v>
      </c>
      <c r="B8757" t="s">
        <v>12881</v>
      </c>
      <c r="C8757" t="s">
        <v>11609</v>
      </c>
      <c r="D8757" t="s">
        <v>11609</v>
      </c>
      <c r="E8757" t="s">
        <v>12881</v>
      </c>
    </row>
    <row r="8758" spans="1:5" x14ac:dyDescent="0.25">
      <c r="A8758">
        <v>70002322</v>
      </c>
      <c r="B8758" t="s">
        <v>12882</v>
      </c>
      <c r="C8758" t="s">
        <v>12883</v>
      </c>
      <c r="D8758" t="s">
        <v>12883</v>
      </c>
      <c r="E8758" t="s">
        <v>12882</v>
      </c>
    </row>
    <row r="8759" spans="1:5" x14ac:dyDescent="0.25">
      <c r="A8759">
        <v>70002323</v>
      </c>
      <c r="B8759" t="s">
        <v>12884</v>
      </c>
      <c r="C8759" t="s">
        <v>12885</v>
      </c>
      <c r="D8759" t="s">
        <v>12885</v>
      </c>
      <c r="E8759" t="s">
        <v>12884</v>
      </c>
    </row>
    <row r="8760" spans="1:5" x14ac:dyDescent="0.25">
      <c r="A8760">
        <v>70002324</v>
      </c>
      <c r="B8760" t="s">
        <v>12886</v>
      </c>
      <c r="C8760" t="s">
        <v>12887</v>
      </c>
      <c r="D8760" t="s">
        <v>12887</v>
      </c>
      <c r="E8760" t="s">
        <v>12886</v>
      </c>
    </row>
    <row r="8761" spans="1:5" x14ac:dyDescent="0.25">
      <c r="A8761">
        <v>70002325</v>
      </c>
      <c r="B8761" t="s">
        <v>12888</v>
      </c>
      <c r="C8761" t="s">
        <v>10663</v>
      </c>
      <c r="D8761" t="s">
        <v>10663</v>
      </c>
      <c r="E8761" t="s">
        <v>12888</v>
      </c>
    </row>
    <row r="8762" spans="1:5" x14ac:dyDescent="0.25">
      <c r="A8762">
        <v>70002326</v>
      </c>
      <c r="B8762" t="s">
        <v>12889</v>
      </c>
      <c r="C8762" t="s">
        <v>11327</v>
      </c>
      <c r="D8762" t="s">
        <v>11327</v>
      </c>
      <c r="E8762" t="s">
        <v>12889</v>
      </c>
    </row>
    <row r="8763" spans="1:5" x14ac:dyDescent="0.25">
      <c r="A8763">
        <v>70002327</v>
      </c>
      <c r="B8763" t="s">
        <v>12890</v>
      </c>
      <c r="C8763" t="s">
        <v>11321</v>
      </c>
      <c r="D8763" t="s">
        <v>11321</v>
      </c>
      <c r="E8763" t="s">
        <v>12890</v>
      </c>
    </row>
    <row r="8764" spans="1:5" x14ac:dyDescent="0.25">
      <c r="A8764">
        <v>70002328</v>
      </c>
      <c r="B8764" t="s">
        <v>12891</v>
      </c>
      <c r="C8764" t="s">
        <v>11319</v>
      </c>
      <c r="D8764" t="s">
        <v>11319</v>
      </c>
      <c r="E8764" t="s">
        <v>12891</v>
      </c>
    </row>
    <row r="8765" spans="1:5" x14ac:dyDescent="0.25">
      <c r="A8765">
        <v>70002329</v>
      </c>
      <c r="B8765" t="s">
        <v>12892</v>
      </c>
      <c r="C8765" t="s">
        <v>11325</v>
      </c>
      <c r="D8765" t="s">
        <v>11325</v>
      </c>
      <c r="E8765" t="s">
        <v>12892</v>
      </c>
    </row>
    <row r="8766" spans="1:5" x14ac:dyDescent="0.25">
      <c r="A8766">
        <v>70002330</v>
      </c>
      <c r="B8766" t="s">
        <v>12893</v>
      </c>
      <c r="C8766" t="s">
        <v>10648</v>
      </c>
      <c r="D8766" t="s">
        <v>10648</v>
      </c>
      <c r="E8766" t="s">
        <v>12893</v>
      </c>
    </row>
    <row r="8767" spans="1:5" x14ac:dyDescent="0.25">
      <c r="A8767">
        <v>70002331</v>
      </c>
      <c r="B8767" t="s">
        <v>12894</v>
      </c>
      <c r="C8767" t="s">
        <v>10650</v>
      </c>
      <c r="D8767" t="s">
        <v>10650</v>
      </c>
      <c r="E8767" t="s">
        <v>12894</v>
      </c>
    </row>
    <row r="8768" spans="1:5" x14ac:dyDescent="0.25">
      <c r="A8768">
        <v>70002332</v>
      </c>
      <c r="B8768" t="s">
        <v>12895</v>
      </c>
      <c r="C8768" t="s">
        <v>10652</v>
      </c>
      <c r="D8768" t="s">
        <v>10652</v>
      </c>
      <c r="E8768" t="s">
        <v>12895</v>
      </c>
    </row>
    <row r="8769" spans="1:5" x14ac:dyDescent="0.25">
      <c r="A8769">
        <v>70002333</v>
      </c>
      <c r="B8769" t="s">
        <v>800</v>
      </c>
      <c r="C8769" t="s">
        <v>12896</v>
      </c>
      <c r="D8769" t="s">
        <v>12896</v>
      </c>
      <c r="E8769" t="s">
        <v>800</v>
      </c>
    </row>
    <row r="8770" spans="1:5" x14ac:dyDescent="0.25">
      <c r="A8770">
        <v>70002334</v>
      </c>
      <c r="B8770" t="s">
        <v>12897</v>
      </c>
      <c r="C8770" t="s">
        <v>11611</v>
      </c>
      <c r="D8770" t="s">
        <v>11611</v>
      </c>
      <c r="E8770" t="s">
        <v>12897</v>
      </c>
    </row>
    <row r="8771" spans="1:5" x14ac:dyDescent="0.25">
      <c r="A8771">
        <v>70002335</v>
      </c>
      <c r="B8771" t="s">
        <v>12898</v>
      </c>
      <c r="C8771" t="s">
        <v>11028</v>
      </c>
      <c r="D8771" t="s">
        <v>11028</v>
      </c>
      <c r="E8771" t="s">
        <v>12898</v>
      </c>
    </row>
    <row r="8772" spans="1:5" x14ac:dyDescent="0.25">
      <c r="A8772">
        <v>70002336</v>
      </c>
      <c r="B8772" t="s">
        <v>12899</v>
      </c>
      <c r="C8772" t="s">
        <v>10812</v>
      </c>
      <c r="D8772" t="s">
        <v>10812</v>
      </c>
      <c r="E8772" t="s">
        <v>12899</v>
      </c>
    </row>
    <row r="8773" spans="1:5" x14ac:dyDescent="0.25">
      <c r="A8773">
        <v>70002337</v>
      </c>
      <c r="B8773" t="s">
        <v>12900</v>
      </c>
      <c r="C8773" t="s">
        <v>10812</v>
      </c>
      <c r="D8773" t="s">
        <v>10812</v>
      </c>
      <c r="E8773" t="s">
        <v>12900</v>
      </c>
    </row>
    <row r="8774" spans="1:5" x14ac:dyDescent="0.25">
      <c r="A8774">
        <v>70002338</v>
      </c>
      <c r="B8774" t="s">
        <v>12901</v>
      </c>
      <c r="C8774" t="s">
        <v>12485</v>
      </c>
      <c r="D8774" t="s">
        <v>12485</v>
      </c>
      <c r="E8774" t="s">
        <v>12901</v>
      </c>
    </row>
    <row r="8775" spans="1:5" x14ac:dyDescent="0.25">
      <c r="A8775">
        <v>70002339</v>
      </c>
      <c r="B8775" t="s">
        <v>12902</v>
      </c>
      <c r="C8775" t="s">
        <v>12903</v>
      </c>
      <c r="D8775" t="s">
        <v>12903</v>
      </c>
      <c r="E8775" t="s">
        <v>12902</v>
      </c>
    </row>
    <row r="8776" spans="1:5" x14ac:dyDescent="0.25">
      <c r="A8776">
        <v>70002340</v>
      </c>
      <c r="B8776" t="s">
        <v>12904</v>
      </c>
      <c r="C8776" t="s">
        <v>12905</v>
      </c>
      <c r="D8776" t="s">
        <v>12905</v>
      </c>
      <c r="E8776" t="s">
        <v>12904</v>
      </c>
    </row>
    <row r="8777" spans="1:5" x14ac:dyDescent="0.25">
      <c r="A8777">
        <v>70002341</v>
      </c>
      <c r="B8777" t="s">
        <v>12906</v>
      </c>
      <c r="C8777" t="s">
        <v>12905</v>
      </c>
      <c r="D8777" t="s">
        <v>12905</v>
      </c>
      <c r="E8777" t="s">
        <v>12906</v>
      </c>
    </row>
    <row r="8778" spans="1:5" x14ac:dyDescent="0.25">
      <c r="A8778">
        <v>70002342</v>
      </c>
      <c r="B8778" t="s">
        <v>12907</v>
      </c>
      <c r="C8778" t="s">
        <v>12905</v>
      </c>
      <c r="D8778" t="s">
        <v>12905</v>
      </c>
      <c r="E8778" t="s">
        <v>12907</v>
      </c>
    </row>
    <row r="8779" spans="1:5" x14ac:dyDescent="0.25">
      <c r="A8779">
        <v>70002343</v>
      </c>
      <c r="B8779" t="s">
        <v>12908</v>
      </c>
      <c r="C8779" t="s">
        <v>12905</v>
      </c>
      <c r="D8779" t="s">
        <v>12905</v>
      </c>
      <c r="E8779" t="s">
        <v>12908</v>
      </c>
    </row>
    <row r="8780" spans="1:5" x14ac:dyDescent="0.25">
      <c r="A8780">
        <v>70002344</v>
      </c>
      <c r="B8780" t="s">
        <v>12909</v>
      </c>
      <c r="C8780" t="s">
        <v>12910</v>
      </c>
      <c r="D8780" t="s">
        <v>12910</v>
      </c>
      <c r="E8780" t="s">
        <v>12909</v>
      </c>
    </row>
    <row r="8781" spans="1:5" x14ac:dyDescent="0.25">
      <c r="A8781">
        <v>70002345</v>
      </c>
      <c r="B8781" t="s">
        <v>12911</v>
      </c>
      <c r="C8781" t="s">
        <v>10757</v>
      </c>
      <c r="D8781" t="s">
        <v>10757</v>
      </c>
      <c r="E8781" t="s">
        <v>12911</v>
      </c>
    </row>
    <row r="8782" spans="1:5" x14ac:dyDescent="0.25">
      <c r="A8782">
        <v>70002346</v>
      </c>
      <c r="B8782" t="s">
        <v>12912</v>
      </c>
      <c r="C8782" t="s">
        <v>10759</v>
      </c>
      <c r="D8782" t="s">
        <v>10759</v>
      </c>
      <c r="E8782" t="s">
        <v>12912</v>
      </c>
    </row>
    <row r="8783" spans="1:5" x14ac:dyDescent="0.25">
      <c r="A8783">
        <v>70002347</v>
      </c>
      <c r="B8783" t="s">
        <v>12913</v>
      </c>
      <c r="C8783" t="s">
        <v>12761</v>
      </c>
      <c r="D8783" t="s">
        <v>12761</v>
      </c>
      <c r="E8783" t="s">
        <v>12913</v>
      </c>
    </row>
    <row r="8784" spans="1:5" x14ac:dyDescent="0.25">
      <c r="A8784">
        <v>70002348</v>
      </c>
      <c r="B8784" t="s">
        <v>12914</v>
      </c>
      <c r="C8784" t="s">
        <v>12914</v>
      </c>
      <c r="D8784" t="s">
        <v>12914</v>
      </c>
      <c r="E8784" t="s">
        <v>12914</v>
      </c>
    </row>
    <row r="8785" spans="1:5" x14ac:dyDescent="0.25">
      <c r="A8785">
        <v>70002349</v>
      </c>
      <c r="B8785" t="s">
        <v>801</v>
      </c>
      <c r="C8785" t="s">
        <v>801</v>
      </c>
      <c r="D8785" t="s">
        <v>801</v>
      </c>
      <c r="E8785" t="s">
        <v>801</v>
      </c>
    </row>
    <row r="8786" spans="1:5" x14ac:dyDescent="0.25">
      <c r="A8786">
        <v>70002350</v>
      </c>
      <c r="B8786" t="s">
        <v>12915</v>
      </c>
      <c r="C8786" t="s">
        <v>12916</v>
      </c>
      <c r="D8786" t="s">
        <v>12916</v>
      </c>
      <c r="E8786" t="s">
        <v>12915</v>
      </c>
    </row>
    <row r="8787" spans="1:5" x14ac:dyDescent="0.25">
      <c r="A8787">
        <v>70002351</v>
      </c>
      <c r="B8787" t="s">
        <v>12917</v>
      </c>
      <c r="C8787" t="s">
        <v>12437</v>
      </c>
      <c r="D8787" t="s">
        <v>12437</v>
      </c>
      <c r="E8787" t="s">
        <v>12917</v>
      </c>
    </row>
    <row r="8788" spans="1:5" x14ac:dyDescent="0.25">
      <c r="A8788">
        <v>70002352</v>
      </c>
      <c r="B8788" t="s">
        <v>12918</v>
      </c>
      <c r="C8788" t="s">
        <v>11296</v>
      </c>
      <c r="D8788" t="s">
        <v>11296</v>
      </c>
      <c r="E8788" t="s">
        <v>12918</v>
      </c>
    </row>
    <row r="8789" spans="1:5" x14ac:dyDescent="0.25">
      <c r="A8789">
        <v>70002353</v>
      </c>
      <c r="B8789" t="s">
        <v>12919</v>
      </c>
      <c r="C8789" t="s">
        <v>12751</v>
      </c>
      <c r="D8789" t="s">
        <v>12751</v>
      </c>
      <c r="E8789" t="s">
        <v>12919</v>
      </c>
    </row>
    <row r="8790" spans="1:5" x14ac:dyDescent="0.25">
      <c r="A8790">
        <v>70002354</v>
      </c>
      <c r="B8790" t="s">
        <v>802</v>
      </c>
      <c r="C8790" t="s">
        <v>12920</v>
      </c>
      <c r="D8790" t="s">
        <v>12920</v>
      </c>
      <c r="E8790" t="s">
        <v>802</v>
      </c>
    </row>
    <row r="8791" spans="1:5" x14ac:dyDescent="0.25">
      <c r="A8791">
        <v>70002355</v>
      </c>
      <c r="B8791" t="s">
        <v>12921</v>
      </c>
      <c r="C8791" t="s">
        <v>12922</v>
      </c>
      <c r="D8791" t="s">
        <v>12922</v>
      </c>
      <c r="E8791" t="s">
        <v>12921</v>
      </c>
    </row>
    <row r="8792" spans="1:5" x14ac:dyDescent="0.25">
      <c r="A8792">
        <v>70002356</v>
      </c>
      <c r="B8792" t="s">
        <v>12923</v>
      </c>
      <c r="C8792" t="s">
        <v>12497</v>
      </c>
      <c r="D8792" t="s">
        <v>12497</v>
      </c>
      <c r="E8792" t="s">
        <v>12923</v>
      </c>
    </row>
    <row r="8793" spans="1:5" x14ac:dyDescent="0.25">
      <c r="A8793">
        <v>70002357</v>
      </c>
      <c r="B8793" t="s">
        <v>12924</v>
      </c>
      <c r="C8793" t="s">
        <v>12499</v>
      </c>
      <c r="D8793" t="s">
        <v>12499</v>
      </c>
      <c r="E8793" t="s">
        <v>12924</v>
      </c>
    </row>
    <row r="8794" spans="1:5" x14ac:dyDescent="0.25">
      <c r="A8794">
        <v>70002358</v>
      </c>
      <c r="B8794" t="s">
        <v>12925</v>
      </c>
      <c r="C8794" t="s">
        <v>12499</v>
      </c>
      <c r="D8794" t="s">
        <v>12499</v>
      </c>
      <c r="E8794" t="s">
        <v>12925</v>
      </c>
    </row>
    <row r="8795" spans="1:5" x14ac:dyDescent="0.25">
      <c r="A8795">
        <v>70002359</v>
      </c>
      <c r="B8795" t="s">
        <v>12926</v>
      </c>
      <c r="C8795" t="s">
        <v>10950</v>
      </c>
      <c r="D8795" t="s">
        <v>10950</v>
      </c>
      <c r="E8795" t="s">
        <v>12926</v>
      </c>
    </row>
    <row r="8796" spans="1:5" x14ac:dyDescent="0.25">
      <c r="A8796">
        <v>70002360</v>
      </c>
      <c r="B8796" t="s">
        <v>12927</v>
      </c>
      <c r="C8796" t="s">
        <v>11052</v>
      </c>
      <c r="D8796" t="s">
        <v>11052</v>
      </c>
      <c r="E8796" t="s">
        <v>12927</v>
      </c>
    </row>
    <row r="8797" spans="1:5" x14ac:dyDescent="0.25">
      <c r="A8797">
        <v>70002361</v>
      </c>
      <c r="B8797" t="s">
        <v>12928</v>
      </c>
      <c r="C8797" t="s">
        <v>12929</v>
      </c>
      <c r="D8797" t="s">
        <v>12929</v>
      </c>
      <c r="E8797" t="s">
        <v>12928</v>
      </c>
    </row>
    <row r="8798" spans="1:5" x14ac:dyDescent="0.25">
      <c r="A8798">
        <v>70002362</v>
      </c>
      <c r="B8798" t="s">
        <v>12930</v>
      </c>
      <c r="C8798" t="s">
        <v>12647</v>
      </c>
      <c r="D8798" t="s">
        <v>12647</v>
      </c>
      <c r="E8798" t="s">
        <v>12930</v>
      </c>
    </row>
    <row r="8799" spans="1:5" x14ac:dyDescent="0.25">
      <c r="A8799">
        <v>70002363</v>
      </c>
      <c r="B8799" t="s">
        <v>12931</v>
      </c>
      <c r="C8799" t="s">
        <v>10742</v>
      </c>
      <c r="D8799" t="s">
        <v>10742</v>
      </c>
      <c r="E8799" t="s">
        <v>12931</v>
      </c>
    </row>
    <row r="8800" spans="1:5" x14ac:dyDescent="0.25">
      <c r="A8800">
        <v>70002364</v>
      </c>
      <c r="B8800" t="s">
        <v>12932</v>
      </c>
      <c r="C8800" t="s">
        <v>10742</v>
      </c>
      <c r="D8800" t="s">
        <v>10742</v>
      </c>
      <c r="E8800" t="s">
        <v>12932</v>
      </c>
    </row>
    <row r="8801" spans="1:5" x14ac:dyDescent="0.25">
      <c r="A8801">
        <v>70002365</v>
      </c>
      <c r="B8801" t="s">
        <v>12933</v>
      </c>
      <c r="C8801" t="s">
        <v>10742</v>
      </c>
      <c r="D8801" t="s">
        <v>10742</v>
      </c>
      <c r="E8801" t="s">
        <v>12933</v>
      </c>
    </row>
    <row r="8802" spans="1:5" x14ac:dyDescent="0.25">
      <c r="A8802">
        <v>70002366</v>
      </c>
      <c r="B8802" t="s">
        <v>12934</v>
      </c>
      <c r="C8802" t="s">
        <v>11563</v>
      </c>
      <c r="D8802" t="s">
        <v>11563</v>
      </c>
      <c r="E8802" t="s">
        <v>12934</v>
      </c>
    </row>
    <row r="8803" spans="1:5" x14ac:dyDescent="0.25">
      <c r="A8803">
        <v>70002367</v>
      </c>
      <c r="B8803" t="s">
        <v>12935</v>
      </c>
      <c r="C8803" t="s">
        <v>11563</v>
      </c>
      <c r="D8803" t="s">
        <v>11563</v>
      </c>
      <c r="E8803" t="s">
        <v>12935</v>
      </c>
    </row>
    <row r="8804" spans="1:5" x14ac:dyDescent="0.25">
      <c r="A8804">
        <v>70002368</v>
      </c>
      <c r="B8804" t="s">
        <v>12936</v>
      </c>
      <c r="C8804" t="s">
        <v>11563</v>
      </c>
      <c r="D8804" t="s">
        <v>11563</v>
      </c>
      <c r="E8804" t="s">
        <v>12936</v>
      </c>
    </row>
    <row r="8805" spans="1:5" x14ac:dyDescent="0.25">
      <c r="A8805">
        <v>70002369</v>
      </c>
      <c r="B8805" t="s">
        <v>12937</v>
      </c>
      <c r="C8805" t="s">
        <v>11561</v>
      </c>
      <c r="D8805" t="s">
        <v>11561</v>
      </c>
      <c r="E8805" t="s">
        <v>12937</v>
      </c>
    </row>
    <row r="8806" spans="1:5" x14ac:dyDescent="0.25">
      <c r="A8806">
        <v>70002370</v>
      </c>
      <c r="B8806" t="s">
        <v>12938</v>
      </c>
      <c r="C8806" t="s">
        <v>11561</v>
      </c>
      <c r="D8806" t="s">
        <v>11561</v>
      </c>
      <c r="E8806" t="s">
        <v>12938</v>
      </c>
    </row>
    <row r="8807" spans="1:5" x14ac:dyDescent="0.25">
      <c r="A8807">
        <v>70002371</v>
      </c>
      <c r="B8807" t="s">
        <v>12939</v>
      </c>
      <c r="C8807" t="s">
        <v>11561</v>
      </c>
      <c r="D8807" t="s">
        <v>11561</v>
      </c>
      <c r="E8807" t="s">
        <v>12939</v>
      </c>
    </row>
    <row r="8808" spans="1:5" x14ac:dyDescent="0.25">
      <c r="A8808">
        <v>70002372</v>
      </c>
      <c r="B8808" t="s">
        <v>12940</v>
      </c>
      <c r="C8808" t="s">
        <v>10746</v>
      </c>
      <c r="D8808" t="s">
        <v>10746</v>
      </c>
      <c r="E8808" t="s">
        <v>12940</v>
      </c>
    </row>
    <row r="8809" spans="1:5" x14ac:dyDescent="0.25">
      <c r="A8809">
        <v>70002373</v>
      </c>
      <c r="B8809" t="s">
        <v>12941</v>
      </c>
      <c r="C8809" t="s">
        <v>10746</v>
      </c>
      <c r="D8809" t="s">
        <v>10746</v>
      </c>
      <c r="E8809" t="s">
        <v>12941</v>
      </c>
    </row>
    <row r="8810" spans="1:5" x14ac:dyDescent="0.25">
      <c r="A8810">
        <v>70002374</v>
      </c>
      <c r="B8810" t="s">
        <v>12942</v>
      </c>
      <c r="C8810" t="s">
        <v>10746</v>
      </c>
      <c r="D8810" t="s">
        <v>10746</v>
      </c>
      <c r="E8810" t="s">
        <v>12942</v>
      </c>
    </row>
    <row r="8811" spans="1:5" x14ac:dyDescent="0.25">
      <c r="A8811">
        <v>70002375</v>
      </c>
      <c r="B8811" t="s">
        <v>12943</v>
      </c>
      <c r="C8811" t="s">
        <v>11563</v>
      </c>
      <c r="D8811" t="s">
        <v>11563</v>
      </c>
      <c r="E8811" t="s">
        <v>12943</v>
      </c>
    </row>
    <row r="8812" spans="1:5" x14ac:dyDescent="0.25">
      <c r="A8812">
        <v>70002376</v>
      </c>
      <c r="B8812" t="s">
        <v>12944</v>
      </c>
      <c r="C8812" t="s">
        <v>11561</v>
      </c>
      <c r="D8812" t="s">
        <v>11561</v>
      </c>
      <c r="E8812" t="s">
        <v>12944</v>
      </c>
    </row>
    <row r="8813" spans="1:5" x14ac:dyDescent="0.25">
      <c r="A8813">
        <v>70002377</v>
      </c>
      <c r="B8813" t="s">
        <v>12945</v>
      </c>
      <c r="C8813" t="s">
        <v>10742</v>
      </c>
      <c r="D8813" t="s">
        <v>10742</v>
      </c>
      <c r="E8813" t="s">
        <v>12945</v>
      </c>
    </row>
    <row r="8814" spans="1:5" x14ac:dyDescent="0.25">
      <c r="A8814">
        <v>70002378</v>
      </c>
      <c r="B8814" t="s">
        <v>12946</v>
      </c>
      <c r="C8814" t="s">
        <v>10746</v>
      </c>
      <c r="D8814" t="s">
        <v>10746</v>
      </c>
      <c r="E8814" t="s">
        <v>12946</v>
      </c>
    </row>
    <row r="8815" spans="1:5" x14ac:dyDescent="0.25">
      <c r="A8815">
        <v>70002379</v>
      </c>
      <c r="B8815" t="s">
        <v>12947</v>
      </c>
      <c r="C8815" t="s">
        <v>12948</v>
      </c>
      <c r="D8815" t="s">
        <v>12948</v>
      </c>
      <c r="E8815" t="s">
        <v>12947</v>
      </c>
    </row>
    <row r="8816" spans="1:5" x14ac:dyDescent="0.25">
      <c r="A8816">
        <v>70002380</v>
      </c>
      <c r="B8816" t="s">
        <v>12949</v>
      </c>
      <c r="C8816" t="s">
        <v>12950</v>
      </c>
      <c r="D8816" t="s">
        <v>12950</v>
      </c>
      <c r="E8816" t="s">
        <v>12949</v>
      </c>
    </row>
    <row r="8817" spans="1:5" x14ac:dyDescent="0.25">
      <c r="A8817">
        <v>70002381</v>
      </c>
      <c r="B8817" t="s">
        <v>12951</v>
      </c>
      <c r="C8817" t="s">
        <v>12950</v>
      </c>
      <c r="D8817" t="s">
        <v>12950</v>
      </c>
      <c r="E8817" t="s">
        <v>12951</v>
      </c>
    </row>
    <row r="8818" spans="1:5" x14ac:dyDescent="0.25">
      <c r="A8818">
        <v>70002382</v>
      </c>
      <c r="B8818" t="s">
        <v>12952</v>
      </c>
      <c r="C8818" t="s">
        <v>12950</v>
      </c>
      <c r="D8818" t="s">
        <v>12950</v>
      </c>
      <c r="E8818" t="s">
        <v>12952</v>
      </c>
    </row>
    <row r="8819" spans="1:5" x14ac:dyDescent="0.25">
      <c r="A8819">
        <v>70002383</v>
      </c>
      <c r="B8819" t="s">
        <v>12953</v>
      </c>
      <c r="C8819" t="s">
        <v>12948</v>
      </c>
      <c r="D8819" t="s">
        <v>12948</v>
      </c>
      <c r="E8819" t="s">
        <v>12953</v>
      </c>
    </row>
    <row r="8820" spans="1:5" x14ac:dyDescent="0.25">
      <c r="A8820">
        <v>70002384</v>
      </c>
      <c r="B8820" t="s">
        <v>12954</v>
      </c>
      <c r="C8820" t="s">
        <v>12950</v>
      </c>
      <c r="D8820" t="s">
        <v>12950</v>
      </c>
      <c r="E8820" t="s">
        <v>12954</v>
      </c>
    </row>
    <row r="8821" spans="1:5" x14ac:dyDescent="0.25">
      <c r="A8821">
        <v>70002385</v>
      </c>
      <c r="B8821" t="s">
        <v>12955</v>
      </c>
      <c r="C8821" t="s">
        <v>12950</v>
      </c>
      <c r="D8821" t="s">
        <v>12950</v>
      </c>
      <c r="E8821" t="s">
        <v>12955</v>
      </c>
    </row>
    <row r="8822" spans="1:5" x14ac:dyDescent="0.25">
      <c r="A8822">
        <v>70002386</v>
      </c>
      <c r="B8822" t="s">
        <v>12956</v>
      </c>
      <c r="C8822" t="s">
        <v>12950</v>
      </c>
      <c r="D8822" t="s">
        <v>12950</v>
      </c>
      <c r="E8822" t="s">
        <v>12956</v>
      </c>
    </row>
    <row r="8823" spans="1:5" x14ac:dyDescent="0.25">
      <c r="A8823">
        <v>70002387</v>
      </c>
      <c r="B8823" t="s">
        <v>12957</v>
      </c>
      <c r="C8823" t="s">
        <v>12395</v>
      </c>
      <c r="D8823" t="s">
        <v>12395</v>
      </c>
      <c r="E8823" t="s">
        <v>12957</v>
      </c>
    </row>
    <row r="8824" spans="1:5" x14ac:dyDescent="0.25">
      <c r="A8824">
        <v>70002388</v>
      </c>
      <c r="B8824" t="s">
        <v>12958</v>
      </c>
      <c r="C8824" t="s">
        <v>11620</v>
      </c>
      <c r="D8824" t="s">
        <v>11620</v>
      </c>
      <c r="E8824" t="s">
        <v>12958</v>
      </c>
    </row>
    <row r="8825" spans="1:5" x14ac:dyDescent="0.25">
      <c r="A8825">
        <v>70002389</v>
      </c>
      <c r="B8825" t="s">
        <v>12959</v>
      </c>
      <c r="C8825" t="s">
        <v>12395</v>
      </c>
      <c r="D8825" t="s">
        <v>12395</v>
      </c>
      <c r="E8825" t="s">
        <v>12959</v>
      </c>
    </row>
    <row r="8826" spans="1:5" x14ac:dyDescent="0.25">
      <c r="A8826">
        <v>70002390</v>
      </c>
      <c r="B8826" t="s">
        <v>12700</v>
      </c>
      <c r="C8826" t="s">
        <v>12700</v>
      </c>
      <c r="D8826" t="s">
        <v>12700</v>
      </c>
      <c r="E8826" t="s">
        <v>12700</v>
      </c>
    </row>
    <row r="8827" spans="1:5" x14ac:dyDescent="0.25">
      <c r="A8827">
        <v>70002391</v>
      </c>
      <c r="B8827" t="s">
        <v>12960</v>
      </c>
      <c r="C8827" t="s">
        <v>12761</v>
      </c>
      <c r="D8827" t="s">
        <v>12761</v>
      </c>
      <c r="E8827" t="s">
        <v>12960</v>
      </c>
    </row>
    <row r="8828" spans="1:5" x14ac:dyDescent="0.25">
      <c r="A8828">
        <v>70002392</v>
      </c>
      <c r="B8828" t="s">
        <v>12961</v>
      </c>
      <c r="C8828" t="s">
        <v>12922</v>
      </c>
      <c r="D8828" t="s">
        <v>12922</v>
      </c>
      <c r="E8828" t="s">
        <v>12961</v>
      </c>
    </row>
    <row r="8829" spans="1:5" x14ac:dyDescent="0.25">
      <c r="A8829">
        <v>70002393</v>
      </c>
      <c r="B8829" t="s">
        <v>12962</v>
      </c>
      <c r="C8829" t="s">
        <v>12188</v>
      </c>
      <c r="D8829" t="s">
        <v>12188</v>
      </c>
      <c r="E8829" t="s">
        <v>12962</v>
      </c>
    </row>
    <row r="8830" spans="1:5" x14ac:dyDescent="0.25">
      <c r="A8830">
        <v>70002394</v>
      </c>
      <c r="B8830" t="s">
        <v>12963</v>
      </c>
      <c r="C8830" t="s">
        <v>12395</v>
      </c>
      <c r="D8830" t="s">
        <v>12395</v>
      </c>
      <c r="E8830" t="s">
        <v>12963</v>
      </c>
    </row>
    <row r="8831" spans="1:5" x14ac:dyDescent="0.25">
      <c r="A8831">
        <v>70002395</v>
      </c>
      <c r="B8831" t="s">
        <v>12964</v>
      </c>
      <c r="C8831" t="s">
        <v>12965</v>
      </c>
      <c r="D8831" t="s">
        <v>12965</v>
      </c>
      <c r="E8831" t="s">
        <v>12964</v>
      </c>
    </row>
    <row r="8832" spans="1:5" x14ac:dyDescent="0.25">
      <c r="A8832">
        <v>70002396</v>
      </c>
      <c r="B8832" t="s">
        <v>12966</v>
      </c>
      <c r="C8832" t="s">
        <v>12967</v>
      </c>
      <c r="D8832" t="s">
        <v>12967</v>
      </c>
      <c r="E8832" t="s">
        <v>12966</v>
      </c>
    </row>
    <row r="8833" spans="1:5" x14ac:dyDescent="0.25">
      <c r="A8833">
        <v>70002397</v>
      </c>
      <c r="B8833" t="s">
        <v>12968</v>
      </c>
      <c r="C8833" t="s">
        <v>12710</v>
      </c>
      <c r="D8833" t="s">
        <v>12710</v>
      </c>
      <c r="E8833" t="s">
        <v>12968</v>
      </c>
    </row>
    <row r="8834" spans="1:5" x14ac:dyDescent="0.25">
      <c r="A8834">
        <v>70002398</v>
      </c>
      <c r="B8834" t="s">
        <v>12969</v>
      </c>
      <c r="C8834" t="s">
        <v>12970</v>
      </c>
      <c r="D8834" t="s">
        <v>12970</v>
      </c>
      <c r="E8834" t="s">
        <v>12969</v>
      </c>
    </row>
    <row r="8835" spans="1:5" x14ac:dyDescent="0.25">
      <c r="A8835">
        <v>70002399</v>
      </c>
      <c r="B8835" t="s">
        <v>12325</v>
      </c>
      <c r="C8835" t="s">
        <v>10573</v>
      </c>
      <c r="D8835" t="s">
        <v>10573</v>
      </c>
      <c r="E8835" t="s">
        <v>12325</v>
      </c>
    </row>
    <row r="8836" spans="1:5" x14ac:dyDescent="0.25">
      <c r="A8836">
        <v>70002400</v>
      </c>
      <c r="B8836" t="s">
        <v>12326</v>
      </c>
      <c r="C8836" t="s">
        <v>10573</v>
      </c>
      <c r="D8836" t="s">
        <v>10573</v>
      </c>
      <c r="E8836" t="s">
        <v>12326</v>
      </c>
    </row>
    <row r="8837" spans="1:5" x14ac:dyDescent="0.25">
      <c r="A8837">
        <v>70002401</v>
      </c>
      <c r="B8837" t="s">
        <v>12327</v>
      </c>
      <c r="C8837" t="s">
        <v>10573</v>
      </c>
      <c r="D8837" t="s">
        <v>10573</v>
      </c>
      <c r="E8837" t="s">
        <v>12327</v>
      </c>
    </row>
    <row r="8838" spans="1:5" x14ac:dyDescent="0.25">
      <c r="A8838">
        <v>70002402</v>
      </c>
      <c r="B8838" t="s">
        <v>12971</v>
      </c>
      <c r="C8838" t="s">
        <v>11620</v>
      </c>
      <c r="D8838" t="s">
        <v>11620</v>
      </c>
      <c r="E8838" t="s">
        <v>12971</v>
      </c>
    </row>
    <row r="8839" spans="1:5" x14ac:dyDescent="0.25">
      <c r="A8839">
        <v>70002403</v>
      </c>
      <c r="B8839" t="s">
        <v>12972</v>
      </c>
      <c r="C8839" t="s">
        <v>12973</v>
      </c>
      <c r="D8839" t="s">
        <v>12973</v>
      </c>
      <c r="E8839" t="s">
        <v>12972</v>
      </c>
    </row>
    <row r="8840" spans="1:5" x14ac:dyDescent="0.25">
      <c r="A8840">
        <v>70002404</v>
      </c>
      <c r="B8840" t="s">
        <v>12974</v>
      </c>
      <c r="C8840" t="s">
        <v>12975</v>
      </c>
      <c r="D8840" t="s">
        <v>12975</v>
      </c>
      <c r="E8840" t="s">
        <v>12974</v>
      </c>
    </row>
    <row r="8841" spans="1:5" x14ac:dyDescent="0.25">
      <c r="A8841">
        <v>70002405</v>
      </c>
      <c r="B8841" t="s">
        <v>12257</v>
      </c>
      <c r="C8841" t="s">
        <v>12258</v>
      </c>
      <c r="D8841" t="s">
        <v>12258</v>
      </c>
      <c r="E8841" t="s">
        <v>12257</v>
      </c>
    </row>
    <row r="8842" spans="1:5" x14ac:dyDescent="0.25">
      <c r="A8842">
        <v>70002406</v>
      </c>
      <c r="B8842" t="s">
        <v>12259</v>
      </c>
      <c r="C8842" t="s">
        <v>12258</v>
      </c>
      <c r="D8842" t="s">
        <v>12258</v>
      </c>
      <c r="E8842" t="s">
        <v>12259</v>
      </c>
    </row>
    <row r="8843" spans="1:5" x14ac:dyDescent="0.25">
      <c r="A8843">
        <v>70002407</v>
      </c>
      <c r="B8843" t="s">
        <v>12260</v>
      </c>
      <c r="C8843" t="s">
        <v>12258</v>
      </c>
      <c r="D8843" t="s">
        <v>12258</v>
      </c>
      <c r="E8843" t="s">
        <v>12260</v>
      </c>
    </row>
    <row r="8844" spans="1:5" x14ac:dyDescent="0.25">
      <c r="A8844">
        <v>70002408</v>
      </c>
      <c r="B8844" t="s">
        <v>12976</v>
      </c>
      <c r="C8844" t="s">
        <v>12977</v>
      </c>
      <c r="D8844" t="s">
        <v>12977</v>
      </c>
      <c r="E8844" t="s">
        <v>12976</v>
      </c>
    </row>
    <row r="8845" spans="1:5" x14ac:dyDescent="0.25">
      <c r="A8845">
        <v>70002409</v>
      </c>
      <c r="B8845" t="s">
        <v>12978</v>
      </c>
      <c r="C8845" t="s">
        <v>12977</v>
      </c>
      <c r="D8845" t="s">
        <v>12977</v>
      </c>
      <c r="E8845" t="s">
        <v>12978</v>
      </c>
    </row>
    <row r="8846" spans="1:5" x14ac:dyDescent="0.25">
      <c r="A8846">
        <v>70002410</v>
      </c>
      <c r="B8846" t="s">
        <v>12979</v>
      </c>
      <c r="C8846" t="s">
        <v>12977</v>
      </c>
      <c r="D8846" t="s">
        <v>12977</v>
      </c>
      <c r="E8846" t="s">
        <v>12979</v>
      </c>
    </row>
    <row r="8847" spans="1:5" x14ac:dyDescent="0.25">
      <c r="A8847">
        <v>70002411</v>
      </c>
      <c r="B8847" t="s">
        <v>12980</v>
      </c>
      <c r="C8847" t="s">
        <v>11006</v>
      </c>
      <c r="D8847" t="s">
        <v>11006</v>
      </c>
      <c r="E8847" t="s">
        <v>12980</v>
      </c>
    </row>
    <row r="8848" spans="1:5" x14ac:dyDescent="0.25">
      <c r="A8848">
        <v>70002412</v>
      </c>
      <c r="B8848" t="s">
        <v>12981</v>
      </c>
      <c r="C8848" t="s">
        <v>12981</v>
      </c>
      <c r="D8848" t="s">
        <v>12981</v>
      </c>
      <c r="E8848" t="s">
        <v>12981</v>
      </c>
    </row>
    <row r="8849" spans="1:5" x14ac:dyDescent="0.25">
      <c r="A8849">
        <v>70002413</v>
      </c>
      <c r="B8849" t="s">
        <v>12982</v>
      </c>
      <c r="C8849" t="s">
        <v>12983</v>
      </c>
      <c r="D8849" t="s">
        <v>12983</v>
      </c>
      <c r="E8849" t="s">
        <v>12982</v>
      </c>
    </row>
    <row r="8850" spans="1:5" x14ac:dyDescent="0.25">
      <c r="A8850">
        <v>70002414</v>
      </c>
      <c r="B8850" t="s">
        <v>12984</v>
      </c>
      <c r="C8850" t="s">
        <v>12791</v>
      </c>
      <c r="D8850" t="s">
        <v>12791</v>
      </c>
      <c r="E8850" t="s">
        <v>12984</v>
      </c>
    </row>
    <row r="8851" spans="1:5" x14ac:dyDescent="0.25">
      <c r="A8851">
        <v>70002415</v>
      </c>
      <c r="B8851" t="s">
        <v>12985</v>
      </c>
      <c r="C8851" t="s">
        <v>12791</v>
      </c>
      <c r="D8851" t="s">
        <v>12791</v>
      </c>
      <c r="E8851" t="s">
        <v>12985</v>
      </c>
    </row>
    <row r="8852" spans="1:5" x14ac:dyDescent="0.25">
      <c r="A8852">
        <v>70002416</v>
      </c>
      <c r="B8852" t="s">
        <v>12986</v>
      </c>
      <c r="C8852" t="s">
        <v>12987</v>
      </c>
      <c r="D8852" t="s">
        <v>12987</v>
      </c>
      <c r="E8852" t="s">
        <v>12986</v>
      </c>
    </row>
    <row r="8853" spans="1:5" x14ac:dyDescent="0.25">
      <c r="A8853">
        <v>70002417</v>
      </c>
      <c r="B8853" t="s">
        <v>12988</v>
      </c>
      <c r="C8853" t="s">
        <v>12987</v>
      </c>
      <c r="D8853" t="s">
        <v>12987</v>
      </c>
      <c r="E8853" t="s">
        <v>12988</v>
      </c>
    </row>
    <row r="8854" spans="1:5" x14ac:dyDescent="0.25">
      <c r="A8854">
        <v>70002418</v>
      </c>
      <c r="B8854" t="s">
        <v>12989</v>
      </c>
      <c r="C8854" t="s">
        <v>12987</v>
      </c>
      <c r="D8854" t="s">
        <v>12987</v>
      </c>
      <c r="E8854" t="s">
        <v>12989</v>
      </c>
    </row>
    <row r="8855" spans="1:5" x14ac:dyDescent="0.25">
      <c r="A8855">
        <v>70002419</v>
      </c>
      <c r="B8855" t="s">
        <v>12990</v>
      </c>
      <c r="C8855" t="s">
        <v>12987</v>
      </c>
      <c r="D8855" t="s">
        <v>12987</v>
      </c>
      <c r="E8855" t="s">
        <v>12990</v>
      </c>
    </row>
    <row r="8856" spans="1:5" x14ac:dyDescent="0.25">
      <c r="A8856">
        <v>70002420</v>
      </c>
      <c r="B8856" t="s">
        <v>12991</v>
      </c>
      <c r="C8856" t="s">
        <v>12987</v>
      </c>
      <c r="D8856" t="s">
        <v>12987</v>
      </c>
      <c r="E8856" t="s">
        <v>12991</v>
      </c>
    </row>
    <row r="8857" spans="1:5" x14ac:dyDescent="0.25">
      <c r="A8857">
        <v>70002421</v>
      </c>
      <c r="B8857" t="s">
        <v>12992</v>
      </c>
      <c r="C8857" t="s">
        <v>12987</v>
      </c>
      <c r="D8857" t="s">
        <v>12987</v>
      </c>
      <c r="E8857" t="s">
        <v>12992</v>
      </c>
    </row>
    <row r="8858" spans="1:5" x14ac:dyDescent="0.25">
      <c r="A8858">
        <v>70002422</v>
      </c>
      <c r="B8858" t="s">
        <v>12993</v>
      </c>
      <c r="C8858" t="s">
        <v>12987</v>
      </c>
      <c r="D8858" t="s">
        <v>12987</v>
      </c>
      <c r="E8858" t="s">
        <v>12993</v>
      </c>
    </row>
    <row r="8859" spans="1:5" x14ac:dyDescent="0.25">
      <c r="A8859">
        <v>70002423</v>
      </c>
      <c r="B8859" t="s">
        <v>12994</v>
      </c>
      <c r="C8859" t="s">
        <v>12987</v>
      </c>
      <c r="D8859" t="s">
        <v>12987</v>
      </c>
      <c r="E8859" t="s">
        <v>12994</v>
      </c>
    </row>
    <row r="8860" spans="1:5" x14ac:dyDescent="0.25">
      <c r="A8860">
        <v>70002424</v>
      </c>
      <c r="B8860" t="s">
        <v>12995</v>
      </c>
      <c r="C8860" t="s">
        <v>12987</v>
      </c>
      <c r="D8860" t="s">
        <v>12987</v>
      </c>
      <c r="E8860" t="s">
        <v>12995</v>
      </c>
    </row>
    <row r="8861" spans="1:5" x14ac:dyDescent="0.25">
      <c r="A8861">
        <v>70002425</v>
      </c>
      <c r="B8861" t="s">
        <v>12996</v>
      </c>
      <c r="C8861" t="s">
        <v>12987</v>
      </c>
      <c r="D8861" t="s">
        <v>12987</v>
      </c>
      <c r="E8861" t="s">
        <v>12996</v>
      </c>
    </row>
    <row r="8862" spans="1:5" x14ac:dyDescent="0.25">
      <c r="A8862">
        <v>70002426</v>
      </c>
      <c r="B8862" t="s">
        <v>12997</v>
      </c>
      <c r="C8862" t="s">
        <v>12987</v>
      </c>
      <c r="D8862" t="s">
        <v>12987</v>
      </c>
      <c r="E8862" t="s">
        <v>12997</v>
      </c>
    </row>
    <row r="8863" spans="1:5" x14ac:dyDescent="0.25">
      <c r="A8863">
        <v>70002427</v>
      </c>
      <c r="B8863" t="s">
        <v>12998</v>
      </c>
      <c r="C8863" t="s">
        <v>12987</v>
      </c>
      <c r="D8863" t="s">
        <v>12987</v>
      </c>
      <c r="E8863" t="s">
        <v>12998</v>
      </c>
    </row>
    <row r="8864" spans="1:5" x14ac:dyDescent="0.25">
      <c r="A8864">
        <v>70002428</v>
      </c>
      <c r="B8864" t="s">
        <v>12999</v>
      </c>
      <c r="C8864" t="s">
        <v>11585</v>
      </c>
      <c r="D8864" t="s">
        <v>11585</v>
      </c>
      <c r="E8864" t="s">
        <v>12999</v>
      </c>
    </row>
    <row r="8865" spans="1:5" x14ac:dyDescent="0.25">
      <c r="A8865">
        <v>70002429</v>
      </c>
      <c r="B8865" t="s">
        <v>13000</v>
      </c>
      <c r="C8865" t="s">
        <v>11587</v>
      </c>
      <c r="D8865" t="s">
        <v>11587</v>
      </c>
      <c r="E8865" t="s">
        <v>13000</v>
      </c>
    </row>
    <row r="8866" spans="1:5" x14ac:dyDescent="0.25">
      <c r="A8866">
        <v>70002430</v>
      </c>
      <c r="B8866" t="s">
        <v>13001</v>
      </c>
      <c r="C8866" t="s">
        <v>13002</v>
      </c>
      <c r="D8866" t="s">
        <v>13002</v>
      </c>
      <c r="E8866" t="s">
        <v>13001</v>
      </c>
    </row>
    <row r="8867" spans="1:5" x14ac:dyDescent="0.25">
      <c r="A8867">
        <v>70002431</v>
      </c>
      <c r="B8867" t="s">
        <v>13003</v>
      </c>
      <c r="C8867" t="s">
        <v>13004</v>
      </c>
      <c r="D8867" t="s">
        <v>13004</v>
      </c>
      <c r="E8867" t="s">
        <v>13003</v>
      </c>
    </row>
    <row r="8868" spans="1:5" x14ac:dyDescent="0.25">
      <c r="A8868">
        <v>70002432</v>
      </c>
      <c r="B8868" t="s">
        <v>13005</v>
      </c>
      <c r="C8868" t="s">
        <v>11509</v>
      </c>
      <c r="D8868" t="s">
        <v>11509</v>
      </c>
      <c r="E8868" t="s">
        <v>13005</v>
      </c>
    </row>
    <row r="8869" spans="1:5" x14ac:dyDescent="0.25">
      <c r="A8869">
        <v>70002433</v>
      </c>
      <c r="B8869" t="s">
        <v>13006</v>
      </c>
      <c r="C8869" t="s">
        <v>11511</v>
      </c>
      <c r="D8869" t="s">
        <v>11511</v>
      </c>
      <c r="E8869" t="s">
        <v>13006</v>
      </c>
    </row>
    <row r="8870" spans="1:5" x14ac:dyDescent="0.25">
      <c r="A8870">
        <v>70002434</v>
      </c>
      <c r="B8870" t="s">
        <v>13007</v>
      </c>
      <c r="C8870" t="s">
        <v>13007</v>
      </c>
      <c r="D8870" t="s">
        <v>13007</v>
      </c>
      <c r="E8870" t="s">
        <v>13007</v>
      </c>
    </row>
    <row r="8871" spans="1:5" x14ac:dyDescent="0.25">
      <c r="A8871">
        <v>70002435</v>
      </c>
      <c r="B8871" t="s">
        <v>13008</v>
      </c>
      <c r="C8871" t="s">
        <v>13008</v>
      </c>
      <c r="D8871" t="s">
        <v>13008</v>
      </c>
      <c r="E8871" t="s">
        <v>13008</v>
      </c>
    </row>
    <row r="8872" spans="1:5" x14ac:dyDescent="0.25">
      <c r="A8872">
        <v>70002436</v>
      </c>
      <c r="B8872" t="s">
        <v>13009</v>
      </c>
      <c r="C8872" t="s">
        <v>12647</v>
      </c>
      <c r="D8872" t="s">
        <v>12647</v>
      </c>
      <c r="E8872" t="s">
        <v>13009</v>
      </c>
    </row>
    <row r="8873" spans="1:5" x14ac:dyDescent="0.25">
      <c r="A8873">
        <v>70002437</v>
      </c>
      <c r="B8873" t="s">
        <v>13010</v>
      </c>
      <c r="C8873" t="s">
        <v>11585</v>
      </c>
      <c r="D8873" t="s">
        <v>11585</v>
      </c>
      <c r="E8873" t="s">
        <v>13010</v>
      </c>
    </row>
    <row r="8874" spans="1:5" x14ac:dyDescent="0.25">
      <c r="A8874">
        <v>70002438</v>
      </c>
      <c r="B8874" t="s">
        <v>12837</v>
      </c>
      <c r="C8874" t="s">
        <v>11587</v>
      </c>
      <c r="D8874" t="s">
        <v>11587</v>
      </c>
      <c r="E8874" t="s">
        <v>12837</v>
      </c>
    </row>
    <row r="8875" spans="1:5" x14ac:dyDescent="0.25">
      <c r="A8875">
        <v>70002439</v>
      </c>
      <c r="B8875" t="s">
        <v>13011</v>
      </c>
      <c r="C8875" t="s">
        <v>11585</v>
      </c>
      <c r="D8875" t="s">
        <v>11585</v>
      </c>
      <c r="E8875" t="s">
        <v>13011</v>
      </c>
    </row>
    <row r="8876" spans="1:5" x14ac:dyDescent="0.25">
      <c r="A8876">
        <v>70002440</v>
      </c>
      <c r="B8876" t="s">
        <v>13012</v>
      </c>
      <c r="C8876" t="s">
        <v>11587</v>
      </c>
      <c r="D8876" t="s">
        <v>11587</v>
      </c>
      <c r="E8876" t="s">
        <v>13012</v>
      </c>
    </row>
    <row r="8877" spans="1:5" x14ac:dyDescent="0.25">
      <c r="A8877">
        <v>70002441</v>
      </c>
      <c r="B8877" t="s">
        <v>13013</v>
      </c>
      <c r="C8877" t="s">
        <v>10395</v>
      </c>
      <c r="D8877" t="s">
        <v>10395</v>
      </c>
      <c r="E8877" t="s">
        <v>13013</v>
      </c>
    </row>
    <row r="8878" spans="1:5" x14ac:dyDescent="0.25">
      <c r="A8878">
        <v>70002442</v>
      </c>
      <c r="B8878" t="s">
        <v>13014</v>
      </c>
      <c r="C8878" t="s">
        <v>10395</v>
      </c>
      <c r="D8878" t="s">
        <v>10395</v>
      </c>
      <c r="E8878" t="s">
        <v>13014</v>
      </c>
    </row>
    <row r="8879" spans="1:5" x14ac:dyDescent="0.25">
      <c r="A8879">
        <v>70002443</v>
      </c>
      <c r="B8879" t="s">
        <v>13015</v>
      </c>
      <c r="C8879" t="s">
        <v>10395</v>
      </c>
      <c r="D8879" t="s">
        <v>10395</v>
      </c>
      <c r="E8879" t="s">
        <v>13015</v>
      </c>
    </row>
    <row r="8880" spans="1:5" x14ac:dyDescent="0.25">
      <c r="A8880">
        <v>70002444</v>
      </c>
      <c r="B8880" t="s">
        <v>13016</v>
      </c>
      <c r="C8880" t="s">
        <v>10663</v>
      </c>
      <c r="D8880" t="s">
        <v>10663</v>
      </c>
      <c r="E8880" t="s">
        <v>13016</v>
      </c>
    </row>
    <row r="8881" spans="1:5" x14ac:dyDescent="0.25">
      <c r="A8881">
        <v>70002445</v>
      </c>
      <c r="B8881" t="s">
        <v>13017</v>
      </c>
      <c r="C8881" t="s">
        <v>10663</v>
      </c>
      <c r="D8881" t="s">
        <v>10663</v>
      </c>
      <c r="E8881" t="s">
        <v>13017</v>
      </c>
    </row>
    <row r="8882" spans="1:5" x14ac:dyDescent="0.25">
      <c r="A8882">
        <v>70002446</v>
      </c>
      <c r="B8882" t="s">
        <v>13018</v>
      </c>
      <c r="C8882" t="s">
        <v>13018</v>
      </c>
      <c r="D8882" t="s">
        <v>13018</v>
      </c>
      <c r="E8882" t="s">
        <v>13018</v>
      </c>
    </row>
    <row r="8883" spans="1:5" x14ac:dyDescent="0.25">
      <c r="A8883">
        <v>70002447</v>
      </c>
      <c r="B8883" t="s">
        <v>13019</v>
      </c>
      <c r="C8883" t="s">
        <v>12761</v>
      </c>
      <c r="D8883" t="s">
        <v>12761</v>
      </c>
      <c r="E8883" t="s">
        <v>13019</v>
      </c>
    </row>
    <row r="8884" spans="1:5" x14ac:dyDescent="0.25">
      <c r="A8884">
        <v>70002448</v>
      </c>
      <c r="B8884" t="s">
        <v>750</v>
      </c>
      <c r="C8884" t="s">
        <v>13020</v>
      </c>
      <c r="D8884" t="s">
        <v>13020</v>
      </c>
      <c r="E8884" t="s">
        <v>750</v>
      </c>
    </row>
    <row r="8885" spans="1:5" x14ac:dyDescent="0.25">
      <c r="A8885">
        <v>70002449</v>
      </c>
      <c r="B8885" t="s">
        <v>13008</v>
      </c>
      <c r="C8885" t="s">
        <v>13008</v>
      </c>
      <c r="D8885" t="s">
        <v>13008</v>
      </c>
      <c r="E8885" t="s">
        <v>13008</v>
      </c>
    </row>
    <row r="8886" spans="1:5" x14ac:dyDescent="0.25">
      <c r="A8886">
        <v>70002450</v>
      </c>
      <c r="B8886" t="s">
        <v>13021</v>
      </c>
      <c r="C8886" t="s">
        <v>13021</v>
      </c>
      <c r="D8886" t="s">
        <v>13021</v>
      </c>
      <c r="E8886" t="s">
        <v>13021</v>
      </c>
    </row>
    <row r="8887" spans="1:5" x14ac:dyDescent="0.25">
      <c r="A8887">
        <v>70002451</v>
      </c>
      <c r="B8887" t="s">
        <v>13022</v>
      </c>
      <c r="C8887" t="s">
        <v>12813</v>
      </c>
      <c r="D8887" t="s">
        <v>12813</v>
      </c>
      <c r="E8887" t="s">
        <v>13022</v>
      </c>
    </row>
    <row r="8888" spans="1:5" x14ac:dyDescent="0.25">
      <c r="A8888">
        <v>70002452</v>
      </c>
      <c r="B8888" t="s">
        <v>12685</v>
      </c>
      <c r="C8888" t="s">
        <v>12686</v>
      </c>
      <c r="D8888" t="s">
        <v>12686</v>
      </c>
      <c r="E8888" t="s">
        <v>12685</v>
      </c>
    </row>
    <row r="8889" spans="1:5" x14ac:dyDescent="0.25">
      <c r="A8889">
        <v>70002453</v>
      </c>
      <c r="B8889" t="s">
        <v>13023</v>
      </c>
      <c r="C8889" t="s">
        <v>13024</v>
      </c>
      <c r="D8889" t="s">
        <v>13024</v>
      </c>
      <c r="E8889" t="s">
        <v>13023</v>
      </c>
    </row>
    <row r="8890" spans="1:5" x14ac:dyDescent="0.25">
      <c r="A8890">
        <v>70002454</v>
      </c>
      <c r="B8890" t="s">
        <v>12665</v>
      </c>
      <c r="C8890" t="s">
        <v>10578</v>
      </c>
      <c r="D8890" t="s">
        <v>10578</v>
      </c>
      <c r="E8890" t="s">
        <v>12665</v>
      </c>
    </row>
    <row r="8891" spans="1:5" x14ac:dyDescent="0.25">
      <c r="A8891">
        <v>70002455</v>
      </c>
      <c r="B8891" t="s">
        <v>12666</v>
      </c>
      <c r="C8891" t="s">
        <v>10578</v>
      </c>
      <c r="D8891" t="s">
        <v>10578</v>
      </c>
      <c r="E8891" t="s">
        <v>12666</v>
      </c>
    </row>
    <row r="8892" spans="1:5" x14ac:dyDescent="0.25">
      <c r="A8892">
        <v>70002456</v>
      </c>
      <c r="B8892" t="s">
        <v>12820</v>
      </c>
      <c r="C8892" t="s">
        <v>13025</v>
      </c>
      <c r="D8892" t="s">
        <v>13025</v>
      </c>
      <c r="E8892" t="s">
        <v>12820</v>
      </c>
    </row>
    <row r="8893" spans="1:5" x14ac:dyDescent="0.25">
      <c r="A8893">
        <v>70002457</v>
      </c>
      <c r="B8893" t="s">
        <v>13026</v>
      </c>
      <c r="C8893" t="s">
        <v>13027</v>
      </c>
      <c r="D8893" t="s">
        <v>13027</v>
      </c>
      <c r="E8893" t="s">
        <v>13026</v>
      </c>
    </row>
    <row r="8894" spans="1:5" x14ac:dyDescent="0.25">
      <c r="A8894">
        <v>70002458</v>
      </c>
      <c r="B8894" t="s">
        <v>13020</v>
      </c>
      <c r="C8894" t="s">
        <v>13020</v>
      </c>
      <c r="D8894" t="s">
        <v>13020</v>
      </c>
      <c r="E8894" t="s">
        <v>13020</v>
      </c>
    </row>
    <row r="8895" spans="1:5" x14ac:dyDescent="0.25">
      <c r="A8895">
        <v>70002459</v>
      </c>
      <c r="B8895" t="s">
        <v>13028</v>
      </c>
      <c r="C8895" t="s">
        <v>13028</v>
      </c>
      <c r="D8895" t="s">
        <v>13028</v>
      </c>
      <c r="E8895" t="s">
        <v>13028</v>
      </c>
    </row>
    <row r="8896" spans="1:5" x14ac:dyDescent="0.25">
      <c r="A8896">
        <v>70002460</v>
      </c>
      <c r="B8896" t="s">
        <v>13029</v>
      </c>
      <c r="C8896" t="s">
        <v>11509</v>
      </c>
      <c r="D8896" t="s">
        <v>11509</v>
      </c>
      <c r="E8896" t="s">
        <v>13029</v>
      </c>
    </row>
    <row r="8897" spans="1:5" x14ac:dyDescent="0.25">
      <c r="A8897">
        <v>70002461</v>
      </c>
      <c r="B8897" t="s">
        <v>13030</v>
      </c>
      <c r="C8897" t="s">
        <v>11511</v>
      </c>
      <c r="D8897" t="s">
        <v>11511</v>
      </c>
      <c r="E8897" t="s">
        <v>13030</v>
      </c>
    </row>
    <row r="8898" spans="1:5" x14ac:dyDescent="0.25">
      <c r="A8898">
        <v>70002462</v>
      </c>
      <c r="B8898" t="s">
        <v>13031</v>
      </c>
      <c r="C8898" t="s">
        <v>13032</v>
      </c>
      <c r="D8898" t="s">
        <v>13032</v>
      </c>
      <c r="E8898" t="s">
        <v>13031</v>
      </c>
    </row>
    <row r="8899" spans="1:5" x14ac:dyDescent="0.25">
      <c r="A8899">
        <v>70002463</v>
      </c>
      <c r="B8899" t="s">
        <v>13033</v>
      </c>
      <c r="C8899" t="s">
        <v>10358</v>
      </c>
      <c r="D8899" t="s">
        <v>10358</v>
      </c>
      <c r="E8899" t="s">
        <v>13033</v>
      </c>
    </row>
    <row r="8900" spans="1:5" x14ac:dyDescent="0.25">
      <c r="A8900">
        <v>70002464</v>
      </c>
      <c r="B8900" t="s">
        <v>13034</v>
      </c>
      <c r="C8900" t="s">
        <v>10358</v>
      </c>
      <c r="D8900" t="s">
        <v>10358</v>
      </c>
      <c r="E8900" t="s">
        <v>13034</v>
      </c>
    </row>
    <row r="8901" spans="1:5" x14ac:dyDescent="0.25">
      <c r="A8901">
        <v>70002465</v>
      </c>
      <c r="B8901" t="s">
        <v>13035</v>
      </c>
      <c r="C8901" t="s">
        <v>10358</v>
      </c>
      <c r="D8901" t="s">
        <v>10358</v>
      </c>
      <c r="E8901" t="s">
        <v>13035</v>
      </c>
    </row>
    <row r="8902" spans="1:5" x14ac:dyDescent="0.25">
      <c r="A8902">
        <v>70002466</v>
      </c>
      <c r="B8902" t="s">
        <v>13036</v>
      </c>
      <c r="C8902" t="s">
        <v>12540</v>
      </c>
      <c r="D8902" t="s">
        <v>12540</v>
      </c>
      <c r="E8902" t="s">
        <v>13036</v>
      </c>
    </row>
    <row r="8903" spans="1:5" x14ac:dyDescent="0.25">
      <c r="A8903">
        <v>70002467</v>
      </c>
      <c r="B8903" t="s">
        <v>13037</v>
      </c>
      <c r="C8903" t="s">
        <v>12540</v>
      </c>
      <c r="D8903" t="s">
        <v>12540</v>
      </c>
      <c r="E8903" t="s">
        <v>13037</v>
      </c>
    </row>
    <row r="8904" spans="1:5" x14ac:dyDescent="0.25">
      <c r="A8904">
        <v>70002468</v>
      </c>
      <c r="B8904" t="s">
        <v>13038</v>
      </c>
      <c r="C8904" t="s">
        <v>12540</v>
      </c>
      <c r="D8904" t="s">
        <v>12540</v>
      </c>
      <c r="E8904" t="s">
        <v>13038</v>
      </c>
    </row>
    <row r="8905" spans="1:5" x14ac:dyDescent="0.25">
      <c r="A8905">
        <v>70002469</v>
      </c>
      <c r="B8905" t="s">
        <v>13039</v>
      </c>
      <c r="C8905" t="s">
        <v>10358</v>
      </c>
      <c r="D8905" t="s">
        <v>10358</v>
      </c>
      <c r="E8905" t="s">
        <v>13039</v>
      </c>
    </row>
    <row r="8906" spans="1:5" x14ac:dyDescent="0.25">
      <c r="A8906">
        <v>70002470</v>
      </c>
      <c r="B8906" t="s">
        <v>13040</v>
      </c>
      <c r="C8906" t="s">
        <v>10358</v>
      </c>
      <c r="D8906" t="s">
        <v>10358</v>
      </c>
      <c r="E8906" t="s">
        <v>13040</v>
      </c>
    </row>
    <row r="8907" spans="1:5" x14ac:dyDescent="0.25">
      <c r="A8907">
        <v>70002471</v>
      </c>
      <c r="B8907" t="s">
        <v>13041</v>
      </c>
      <c r="C8907" t="s">
        <v>11573</v>
      </c>
      <c r="D8907" t="s">
        <v>11573</v>
      </c>
      <c r="E8907" t="s">
        <v>13041</v>
      </c>
    </row>
    <row r="8908" spans="1:5" x14ac:dyDescent="0.25">
      <c r="A8908">
        <v>70002472</v>
      </c>
      <c r="B8908" t="s">
        <v>13042</v>
      </c>
      <c r="C8908" t="s">
        <v>11573</v>
      </c>
      <c r="D8908" t="s">
        <v>11573</v>
      </c>
      <c r="E8908" t="s">
        <v>13042</v>
      </c>
    </row>
    <row r="8909" spans="1:5" x14ac:dyDescent="0.25">
      <c r="A8909">
        <v>70002473</v>
      </c>
      <c r="B8909" t="s">
        <v>13043</v>
      </c>
      <c r="C8909" t="s">
        <v>11573</v>
      </c>
      <c r="D8909" t="s">
        <v>11573</v>
      </c>
      <c r="E8909" t="s">
        <v>13043</v>
      </c>
    </row>
    <row r="8910" spans="1:5" x14ac:dyDescent="0.25">
      <c r="A8910">
        <v>70002474</v>
      </c>
      <c r="B8910" t="s">
        <v>13044</v>
      </c>
      <c r="C8910" t="s">
        <v>11579</v>
      </c>
      <c r="D8910" t="s">
        <v>11579</v>
      </c>
      <c r="E8910" t="s">
        <v>13044</v>
      </c>
    </row>
    <row r="8911" spans="1:5" x14ac:dyDescent="0.25">
      <c r="A8911">
        <v>70002475</v>
      </c>
      <c r="B8911" t="s">
        <v>13045</v>
      </c>
      <c r="C8911" t="s">
        <v>11579</v>
      </c>
      <c r="D8911" t="s">
        <v>11579</v>
      </c>
      <c r="E8911" t="s">
        <v>13045</v>
      </c>
    </row>
    <row r="8912" spans="1:5" x14ac:dyDescent="0.25">
      <c r="A8912">
        <v>70002476</v>
      </c>
      <c r="B8912" t="s">
        <v>13046</v>
      </c>
      <c r="C8912" t="s">
        <v>11579</v>
      </c>
      <c r="D8912" t="s">
        <v>11579</v>
      </c>
      <c r="E8912" t="s">
        <v>13046</v>
      </c>
    </row>
    <row r="8913" spans="1:5" x14ac:dyDescent="0.25">
      <c r="A8913">
        <v>70002477</v>
      </c>
      <c r="B8913" t="s">
        <v>13047</v>
      </c>
      <c r="C8913" t="s">
        <v>12417</v>
      </c>
      <c r="D8913" t="s">
        <v>12417</v>
      </c>
      <c r="E8913" t="s">
        <v>13047</v>
      </c>
    </row>
    <row r="8914" spans="1:5" x14ac:dyDescent="0.25">
      <c r="A8914">
        <v>70002478</v>
      </c>
      <c r="B8914" t="s">
        <v>13048</v>
      </c>
      <c r="C8914" t="s">
        <v>13049</v>
      </c>
      <c r="D8914" t="s">
        <v>13049</v>
      </c>
      <c r="E8914" t="s">
        <v>13048</v>
      </c>
    </row>
    <row r="8915" spans="1:5" x14ac:dyDescent="0.25">
      <c r="A8915">
        <v>70002479</v>
      </c>
      <c r="B8915" t="s">
        <v>13050</v>
      </c>
      <c r="C8915" t="s">
        <v>13051</v>
      </c>
      <c r="D8915" t="s">
        <v>13051</v>
      </c>
      <c r="E8915" t="s">
        <v>13050</v>
      </c>
    </row>
    <row r="8916" spans="1:5" x14ac:dyDescent="0.25">
      <c r="A8916">
        <v>70002480</v>
      </c>
      <c r="B8916" t="s">
        <v>13052</v>
      </c>
      <c r="C8916" t="s">
        <v>13053</v>
      </c>
      <c r="D8916" t="s">
        <v>13053</v>
      </c>
      <c r="E8916" t="s">
        <v>13052</v>
      </c>
    </row>
    <row r="8917" spans="1:5" x14ac:dyDescent="0.25">
      <c r="A8917">
        <v>70002481</v>
      </c>
      <c r="B8917" t="s">
        <v>13054</v>
      </c>
      <c r="C8917" t="s">
        <v>13054</v>
      </c>
      <c r="D8917" t="s">
        <v>13054</v>
      </c>
      <c r="E8917" t="s">
        <v>13054</v>
      </c>
    </row>
    <row r="8918" spans="1:5" x14ac:dyDescent="0.25">
      <c r="A8918">
        <v>70002482</v>
      </c>
      <c r="B8918" t="s">
        <v>13055</v>
      </c>
      <c r="C8918" t="s">
        <v>11620</v>
      </c>
      <c r="D8918" t="s">
        <v>11620</v>
      </c>
      <c r="E8918" t="s">
        <v>13055</v>
      </c>
    </row>
    <row r="8919" spans="1:5" x14ac:dyDescent="0.25">
      <c r="A8919">
        <v>70002483</v>
      </c>
      <c r="B8919" t="s">
        <v>12529</v>
      </c>
      <c r="C8919" t="s">
        <v>10805</v>
      </c>
      <c r="D8919" t="s">
        <v>10805</v>
      </c>
      <c r="E8919" t="s">
        <v>12529</v>
      </c>
    </row>
    <row r="8920" spans="1:5" x14ac:dyDescent="0.25">
      <c r="A8920">
        <v>70002484</v>
      </c>
      <c r="B8920" t="s">
        <v>12531</v>
      </c>
      <c r="C8920" t="s">
        <v>10804</v>
      </c>
      <c r="D8920" t="s">
        <v>10804</v>
      </c>
      <c r="E8920" t="s">
        <v>12531</v>
      </c>
    </row>
    <row r="8921" spans="1:5" x14ac:dyDescent="0.25">
      <c r="A8921">
        <v>70002485</v>
      </c>
      <c r="B8921" t="s">
        <v>12532</v>
      </c>
      <c r="C8921" t="s">
        <v>10803</v>
      </c>
      <c r="D8921" t="s">
        <v>10803</v>
      </c>
      <c r="E8921" t="s">
        <v>12532</v>
      </c>
    </row>
    <row r="8922" spans="1:5" x14ac:dyDescent="0.25">
      <c r="A8922">
        <v>70002486</v>
      </c>
      <c r="B8922" t="s">
        <v>13056</v>
      </c>
      <c r="C8922" t="s">
        <v>11205</v>
      </c>
      <c r="D8922" t="s">
        <v>11205</v>
      </c>
      <c r="E8922" t="s">
        <v>13056</v>
      </c>
    </row>
    <row r="8923" spans="1:5" x14ac:dyDescent="0.25">
      <c r="A8923">
        <v>70002487</v>
      </c>
      <c r="B8923" t="s">
        <v>13057</v>
      </c>
      <c r="C8923" t="s">
        <v>11205</v>
      </c>
      <c r="D8923" t="s">
        <v>11205</v>
      </c>
      <c r="E8923" t="s">
        <v>13057</v>
      </c>
    </row>
    <row r="8924" spans="1:5" x14ac:dyDescent="0.25">
      <c r="A8924">
        <v>70002488</v>
      </c>
      <c r="B8924" t="s">
        <v>13058</v>
      </c>
      <c r="C8924" t="s">
        <v>13027</v>
      </c>
      <c r="D8924" t="s">
        <v>13027</v>
      </c>
      <c r="E8924" t="s">
        <v>13058</v>
      </c>
    </row>
    <row r="8925" spans="1:5" x14ac:dyDescent="0.25">
      <c r="A8925">
        <v>70002489</v>
      </c>
      <c r="B8925" t="s">
        <v>13059</v>
      </c>
      <c r="C8925" t="s">
        <v>13027</v>
      </c>
      <c r="D8925" t="s">
        <v>13027</v>
      </c>
      <c r="E8925" t="s">
        <v>13059</v>
      </c>
    </row>
    <row r="8926" spans="1:5" x14ac:dyDescent="0.25">
      <c r="A8926">
        <v>70002490</v>
      </c>
      <c r="B8926" t="s">
        <v>13060</v>
      </c>
      <c r="C8926" t="s">
        <v>13061</v>
      </c>
      <c r="D8926" t="s">
        <v>13061</v>
      </c>
      <c r="E8926" t="s">
        <v>13060</v>
      </c>
    </row>
    <row r="8927" spans="1:5" x14ac:dyDescent="0.25">
      <c r="A8927">
        <v>70002491</v>
      </c>
      <c r="B8927" t="s">
        <v>13062</v>
      </c>
      <c r="C8927" t="s">
        <v>13061</v>
      </c>
      <c r="D8927" t="s">
        <v>13061</v>
      </c>
      <c r="E8927" t="s">
        <v>13062</v>
      </c>
    </row>
    <row r="8928" spans="1:5" x14ac:dyDescent="0.25">
      <c r="A8928">
        <v>70002492</v>
      </c>
      <c r="B8928" t="s">
        <v>13063</v>
      </c>
      <c r="C8928" t="s">
        <v>13061</v>
      </c>
      <c r="D8928" t="s">
        <v>13061</v>
      </c>
      <c r="E8928" t="s">
        <v>13063</v>
      </c>
    </row>
    <row r="8929" spans="1:5" x14ac:dyDescent="0.25">
      <c r="A8929">
        <v>70002493</v>
      </c>
      <c r="B8929" t="s">
        <v>13064</v>
      </c>
      <c r="C8929" t="s">
        <v>10358</v>
      </c>
      <c r="D8929" t="s">
        <v>10358</v>
      </c>
      <c r="E8929" t="s">
        <v>13064</v>
      </c>
    </row>
    <row r="8930" spans="1:5" x14ac:dyDescent="0.25">
      <c r="A8930">
        <v>70002494</v>
      </c>
      <c r="B8930" t="s">
        <v>13065</v>
      </c>
      <c r="C8930" t="s">
        <v>10358</v>
      </c>
      <c r="D8930" t="s">
        <v>10358</v>
      </c>
      <c r="E8930" t="s">
        <v>13065</v>
      </c>
    </row>
    <row r="8931" spans="1:5" x14ac:dyDescent="0.25">
      <c r="A8931">
        <v>70002495</v>
      </c>
      <c r="B8931" t="s">
        <v>11741</v>
      </c>
      <c r="C8931" t="s">
        <v>10298</v>
      </c>
      <c r="D8931" t="s">
        <v>10298</v>
      </c>
      <c r="E8931" t="s">
        <v>11741</v>
      </c>
    </row>
    <row r="8932" spans="1:5" x14ac:dyDescent="0.25">
      <c r="A8932">
        <v>70002496</v>
      </c>
      <c r="B8932" t="s">
        <v>11742</v>
      </c>
      <c r="C8932" t="s">
        <v>10297</v>
      </c>
      <c r="D8932" t="s">
        <v>10297</v>
      </c>
      <c r="E8932" t="s">
        <v>11742</v>
      </c>
    </row>
    <row r="8933" spans="1:5" x14ac:dyDescent="0.25">
      <c r="A8933">
        <v>70002497</v>
      </c>
      <c r="B8933" t="s">
        <v>13066</v>
      </c>
      <c r="C8933" t="s">
        <v>11471</v>
      </c>
      <c r="D8933" t="s">
        <v>11471</v>
      </c>
      <c r="E8933" t="s">
        <v>13066</v>
      </c>
    </row>
    <row r="8934" spans="1:5" x14ac:dyDescent="0.25">
      <c r="A8934">
        <v>70002498</v>
      </c>
      <c r="B8934" t="s">
        <v>13067</v>
      </c>
      <c r="C8934" t="s">
        <v>11019</v>
      </c>
      <c r="D8934" t="s">
        <v>11019</v>
      </c>
      <c r="E8934" t="s">
        <v>13067</v>
      </c>
    </row>
    <row r="8935" spans="1:5" x14ac:dyDescent="0.25">
      <c r="A8935">
        <v>70002499</v>
      </c>
      <c r="B8935" t="s">
        <v>13068</v>
      </c>
      <c r="C8935" t="s">
        <v>13068</v>
      </c>
      <c r="D8935" t="s">
        <v>13068</v>
      </c>
      <c r="E8935" t="s">
        <v>13068</v>
      </c>
    </row>
    <row r="8936" spans="1:5" x14ac:dyDescent="0.25">
      <c r="A8936">
        <v>70002500</v>
      </c>
      <c r="B8936" t="s">
        <v>13069</v>
      </c>
      <c r="C8936" t="s">
        <v>13070</v>
      </c>
      <c r="D8936" t="s">
        <v>13070</v>
      </c>
      <c r="E8936" t="s">
        <v>13069</v>
      </c>
    </row>
    <row r="8937" spans="1:5" x14ac:dyDescent="0.25">
      <c r="A8937">
        <v>70002501</v>
      </c>
      <c r="B8937" t="s">
        <v>13071</v>
      </c>
      <c r="C8937" t="s">
        <v>13072</v>
      </c>
      <c r="D8937" t="s">
        <v>13072</v>
      </c>
      <c r="E8937" t="s">
        <v>13071</v>
      </c>
    </row>
    <row r="8938" spans="1:5" x14ac:dyDescent="0.25">
      <c r="A8938">
        <v>70002502</v>
      </c>
      <c r="B8938" t="s">
        <v>13073</v>
      </c>
      <c r="C8938" t="s">
        <v>13074</v>
      </c>
      <c r="D8938" t="s">
        <v>13074</v>
      </c>
      <c r="E8938" t="s">
        <v>13073</v>
      </c>
    </row>
    <row r="8939" spans="1:5" x14ac:dyDescent="0.25">
      <c r="A8939">
        <v>70002503</v>
      </c>
      <c r="B8939" t="s">
        <v>13075</v>
      </c>
      <c r="C8939" t="s">
        <v>13074</v>
      </c>
      <c r="D8939" t="s">
        <v>13074</v>
      </c>
      <c r="E8939" t="s">
        <v>13075</v>
      </c>
    </row>
    <row r="8940" spans="1:5" x14ac:dyDescent="0.25">
      <c r="A8940">
        <v>70002504</v>
      </c>
      <c r="B8940" t="s">
        <v>12530</v>
      </c>
      <c r="C8940" t="s">
        <v>10806</v>
      </c>
      <c r="D8940" t="s">
        <v>10806</v>
      </c>
      <c r="E8940" t="s">
        <v>12530</v>
      </c>
    </row>
    <row r="8941" spans="1:5" x14ac:dyDescent="0.25">
      <c r="A8941">
        <v>70002505</v>
      </c>
      <c r="B8941" t="s">
        <v>13076</v>
      </c>
      <c r="C8941" t="s">
        <v>13077</v>
      </c>
      <c r="D8941" t="s">
        <v>13077</v>
      </c>
      <c r="E8941" t="s">
        <v>13076</v>
      </c>
    </row>
    <row r="8942" spans="1:5" x14ac:dyDescent="0.25">
      <c r="A8942">
        <v>70002506</v>
      </c>
      <c r="B8942" t="s">
        <v>13078</v>
      </c>
      <c r="C8942" t="s">
        <v>13079</v>
      </c>
      <c r="D8942" t="s">
        <v>13079</v>
      </c>
      <c r="E8942" t="s">
        <v>13078</v>
      </c>
    </row>
    <row r="8943" spans="1:5" x14ac:dyDescent="0.25">
      <c r="A8943">
        <v>70002507</v>
      </c>
      <c r="B8943" t="s">
        <v>13080</v>
      </c>
      <c r="C8943" t="s">
        <v>13081</v>
      </c>
      <c r="D8943" t="s">
        <v>13081</v>
      </c>
      <c r="E8943" t="s">
        <v>13080</v>
      </c>
    </row>
    <row r="8944" spans="1:5" x14ac:dyDescent="0.25">
      <c r="A8944">
        <v>70002508</v>
      </c>
      <c r="B8944" t="s">
        <v>13082</v>
      </c>
      <c r="C8944" t="s">
        <v>13083</v>
      </c>
      <c r="D8944" t="s">
        <v>13083</v>
      </c>
      <c r="E8944" t="s">
        <v>13082</v>
      </c>
    </row>
    <row r="8945" spans="1:5" x14ac:dyDescent="0.25">
      <c r="A8945">
        <v>70002509</v>
      </c>
      <c r="B8945" t="s">
        <v>13084</v>
      </c>
      <c r="C8945" t="s">
        <v>13085</v>
      </c>
      <c r="D8945" t="s">
        <v>13085</v>
      </c>
      <c r="E8945" t="s">
        <v>13084</v>
      </c>
    </row>
    <row r="8946" spans="1:5" x14ac:dyDescent="0.25">
      <c r="A8946">
        <v>70002510</v>
      </c>
      <c r="B8946" t="s">
        <v>13086</v>
      </c>
      <c r="C8946" t="s">
        <v>13087</v>
      </c>
      <c r="D8946" t="s">
        <v>13087</v>
      </c>
      <c r="E8946" t="s">
        <v>13086</v>
      </c>
    </row>
    <row r="8947" spans="1:5" x14ac:dyDescent="0.25">
      <c r="A8947">
        <v>70002511</v>
      </c>
      <c r="B8947" t="s">
        <v>13088</v>
      </c>
      <c r="C8947" t="s">
        <v>13089</v>
      </c>
      <c r="D8947" t="s">
        <v>13089</v>
      </c>
      <c r="E8947" t="s">
        <v>13088</v>
      </c>
    </row>
    <row r="8948" spans="1:5" x14ac:dyDescent="0.25">
      <c r="A8948">
        <v>70002512</v>
      </c>
      <c r="B8948" t="s">
        <v>13090</v>
      </c>
      <c r="C8948" t="s">
        <v>13091</v>
      </c>
      <c r="D8948" t="s">
        <v>13091</v>
      </c>
      <c r="E8948" t="s">
        <v>13090</v>
      </c>
    </row>
    <row r="8949" spans="1:5" x14ac:dyDescent="0.25">
      <c r="A8949">
        <v>70002513</v>
      </c>
      <c r="B8949" t="s">
        <v>13092</v>
      </c>
      <c r="C8949" t="s">
        <v>10473</v>
      </c>
      <c r="D8949" t="s">
        <v>10473</v>
      </c>
      <c r="E8949" t="s">
        <v>13092</v>
      </c>
    </row>
    <row r="8950" spans="1:5" x14ac:dyDescent="0.25">
      <c r="A8950">
        <v>70002514</v>
      </c>
      <c r="B8950" t="s">
        <v>13093</v>
      </c>
      <c r="C8950" t="s">
        <v>10473</v>
      </c>
      <c r="D8950" t="s">
        <v>10473</v>
      </c>
      <c r="E8950" t="s">
        <v>13093</v>
      </c>
    </row>
    <row r="8951" spans="1:5" x14ac:dyDescent="0.25">
      <c r="A8951">
        <v>70002515</v>
      </c>
      <c r="B8951" t="s">
        <v>13094</v>
      </c>
      <c r="C8951" t="s">
        <v>13095</v>
      </c>
      <c r="D8951" t="s">
        <v>13095</v>
      </c>
      <c r="E8951" t="s">
        <v>13094</v>
      </c>
    </row>
    <row r="8952" spans="1:5" x14ac:dyDescent="0.25">
      <c r="A8952">
        <v>70002516</v>
      </c>
      <c r="B8952" t="s">
        <v>13096</v>
      </c>
      <c r="C8952" t="s">
        <v>13097</v>
      </c>
      <c r="D8952" t="s">
        <v>13097</v>
      </c>
      <c r="E8952" t="s">
        <v>13096</v>
      </c>
    </row>
    <row r="8953" spans="1:5" x14ac:dyDescent="0.25">
      <c r="A8953">
        <v>70002517</v>
      </c>
      <c r="B8953" t="s">
        <v>13098</v>
      </c>
      <c r="C8953" t="s">
        <v>13099</v>
      </c>
      <c r="D8953" t="s">
        <v>13099</v>
      </c>
      <c r="E8953" t="s">
        <v>13098</v>
      </c>
    </row>
    <row r="8954" spans="1:5" x14ac:dyDescent="0.25">
      <c r="A8954">
        <v>70002518</v>
      </c>
      <c r="B8954" t="s">
        <v>13100</v>
      </c>
      <c r="C8954" t="s">
        <v>13101</v>
      </c>
      <c r="D8954" t="s">
        <v>13101</v>
      </c>
      <c r="E8954" t="s">
        <v>13100</v>
      </c>
    </row>
    <row r="8955" spans="1:5" x14ac:dyDescent="0.25">
      <c r="A8955">
        <v>70002519</v>
      </c>
      <c r="B8955" t="s">
        <v>13102</v>
      </c>
      <c r="C8955" t="s">
        <v>13101</v>
      </c>
      <c r="D8955" t="s">
        <v>13101</v>
      </c>
      <c r="E8955" t="s">
        <v>13102</v>
      </c>
    </row>
    <row r="8956" spans="1:5" x14ac:dyDescent="0.25">
      <c r="A8956">
        <v>70002520</v>
      </c>
      <c r="B8956" t="s">
        <v>13103</v>
      </c>
      <c r="C8956" t="s">
        <v>10473</v>
      </c>
      <c r="D8956" t="s">
        <v>10473</v>
      </c>
      <c r="E8956" t="s">
        <v>13103</v>
      </c>
    </row>
    <row r="8957" spans="1:5" x14ac:dyDescent="0.25">
      <c r="A8957">
        <v>71000001</v>
      </c>
      <c r="B8957" t="s">
        <v>13104</v>
      </c>
      <c r="C8957" t="s">
        <v>13105</v>
      </c>
      <c r="D8957" t="s">
        <v>13105</v>
      </c>
      <c r="E8957" t="s">
        <v>13104</v>
      </c>
    </row>
    <row r="8958" spans="1:5" x14ac:dyDescent="0.25">
      <c r="A8958">
        <v>71000002</v>
      </c>
      <c r="B8958" t="s">
        <v>13106</v>
      </c>
      <c r="C8958" t="s">
        <v>13107</v>
      </c>
      <c r="D8958" t="s">
        <v>13107</v>
      </c>
      <c r="E8958" t="s">
        <v>13106</v>
      </c>
    </row>
    <row r="8959" spans="1:5" x14ac:dyDescent="0.25">
      <c r="A8959">
        <v>71000003</v>
      </c>
      <c r="B8959" t="s">
        <v>13108</v>
      </c>
      <c r="C8959" t="s">
        <v>13109</v>
      </c>
      <c r="D8959" t="s">
        <v>13109</v>
      </c>
      <c r="E8959" t="s">
        <v>13108</v>
      </c>
    </row>
    <row r="8960" spans="1:5" x14ac:dyDescent="0.25">
      <c r="A8960">
        <v>71000004</v>
      </c>
      <c r="B8960" t="s">
        <v>13110</v>
      </c>
      <c r="C8960" t="s">
        <v>13111</v>
      </c>
      <c r="D8960" t="s">
        <v>13111</v>
      </c>
      <c r="E8960" t="s">
        <v>13110</v>
      </c>
    </row>
    <row r="8961" spans="1:5" x14ac:dyDescent="0.25">
      <c r="A8961">
        <v>71000005</v>
      </c>
      <c r="B8961" t="s">
        <v>13112</v>
      </c>
      <c r="C8961" t="s">
        <v>13109</v>
      </c>
      <c r="D8961" t="s">
        <v>13109</v>
      </c>
      <c r="E8961" t="s">
        <v>13112</v>
      </c>
    </row>
    <row r="8962" spans="1:5" x14ac:dyDescent="0.25">
      <c r="A8962">
        <v>71000007</v>
      </c>
      <c r="B8962" t="s">
        <v>13113</v>
      </c>
      <c r="C8962" t="s">
        <v>13114</v>
      </c>
      <c r="D8962" t="s">
        <v>13114</v>
      </c>
      <c r="E8962" t="s">
        <v>13113</v>
      </c>
    </row>
    <row r="8963" spans="1:5" x14ac:dyDescent="0.25">
      <c r="A8963">
        <v>71000008</v>
      </c>
      <c r="B8963" t="s">
        <v>13115</v>
      </c>
      <c r="C8963" t="s">
        <v>13114</v>
      </c>
      <c r="D8963" t="s">
        <v>13114</v>
      </c>
      <c r="E8963" t="s">
        <v>13115</v>
      </c>
    </row>
    <row r="8964" spans="1:5" x14ac:dyDescent="0.25">
      <c r="A8964">
        <v>71000009</v>
      </c>
      <c r="B8964" t="s">
        <v>13116</v>
      </c>
      <c r="C8964" t="s">
        <v>13117</v>
      </c>
      <c r="D8964" t="s">
        <v>13117</v>
      </c>
      <c r="E8964" t="s">
        <v>13116</v>
      </c>
    </row>
    <row r="8965" spans="1:5" x14ac:dyDescent="0.25">
      <c r="A8965">
        <v>71000010</v>
      </c>
      <c r="B8965" t="s">
        <v>13116</v>
      </c>
      <c r="C8965" t="s">
        <v>13117</v>
      </c>
      <c r="D8965" t="s">
        <v>13117</v>
      </c>
      <c r="E8965" t="s">
        <v>13116</v>
      </c>
    </row>
    <row r="8966" spans="1:5" x14ac:dyDescent="0.25">
      <c r="A8966">
        <v>71000011</v>
      </c>
      <c r="B8966" t="s">
        <v>13118</v>
      </c>
      <c r="C8966" t="s">
        <v>13119</v>
      </c>
      <c r="D8966" t="s">
        <v>13119</v>
      </c>
      <c r="E8966" t="s">
        <v>13118</v>
      </c>
    </row>
    <row r="8967" spans="1:5" x14ac:dyDescent="0.25">
      <c r="A8967">
        <v>71000012</v>
      </c>
      <c r="B8967" t="s">
        <v>13120</v>
      </c>
      <c r="C8967" t="s">
        <v>13121</v>
      </c>
      <c r="D8967" t="s">
        <v>13121</v>
      </c>
      <c r="E8967" t="s">
        <v>13120</v>
      </c>
    </row>
    <row r="8968" spans="1:5" x14ac:dyDescent="0.25">
      <c r="A8968">
        <v>71000013</v>
      </c>
      <c r="B8968" t="s">
        <v>13122</v>
      </c>
      <c r="C8968" t="s">
        <v>13123</v>
      </c>
      <c r="D8968" t="s">
        <v>13123</v>
      </c>
      <c r="E8968" t="s">
        <v>13122</v>
      </c>
    </row>
    <row r="8969" spans="1:5" x14ac:dyDescent="0.25">
      <c r="A8969">
        <v>71000015</v>
      </c>
      <c r="B8969" t="s">
        <v>13124</v>
      </c>
      <c r="C8969" t="s">
        <v>13125</v>
      </c>
      <c r="D8969" t="s">
        <v>13125</v>
      </c>
      <c r="E8969" t="s">
        <v>13124</v>
      </c>
    </row>
    <row r="8970" spans="1:5" x14ac:dyDescent="0.25">
      <c r="A8970">
        <v>71000016</v>
      </c>
      <c r="B8970" t="s">
        <v>13126</v>
      </c>
      <c r="C8970" t="s">
        <v>13127</v>
      </c>
      <c r="D8970" t="s">
        <v>13127</v>
      </c>
      <c r="E8970" t="s">
        <v>13126</v>
      </c>
    </row>
    <row r="8971" spans="1:5" x14ac:dyDescent="0.25">
      <c r="A8971">
        <v>71000018</v>
      </c>
      <c r="B8971" t="s">
        <v>13128</v>
      </c>
      <c r="C8971" t="s">
        <v>13129</v>
      </c>
      <c r="D8971" t="s">
        <v>13129</v>
      </c>
      <c r="E8971" t="s">
        <v>13128</v>
      </c>
    </row>
    <row r="8972" spans="1:5" x14ac:dyDescent="0.25">
      <c r="A8972">
        <v>71000019</v>
      </c>
      <c r="B8972" t="s">
        <v>13130</v>
      </c>
      <c r="C8972" t="s">
        <v>13131</v>
      </c>
      <c r="D8972" t="s">
        <v>13131</v>
      </c>
      <c r="E8972" t="s">
        <v>13130</v>
      </c>
    </row>
    <row r="8973" spans="1:5" x14ac:dyDescent="0.25">
      <c r="A8973">
        <v>71000020</v>
      </c>
      <c r="B8973" t="s">
        <v>13132</v>
      </c>
      <c r="C8973" t="s">
        <v>13133</v>
      </c>
      <c r="D8973" t="s">
        <v>13133</v>
      </c>
      <c r="E8973" t="s">
        <v>13132</v>
      </c>
    </row>
    <row r="8974" spans="1:5" x14ac:dyDescent="0.25">
      <c r="A8974">
        <v>71000022</v>
      </c>
      <c r="B8974" t="s">
        <v>13134</v>
      </c>
      <c r="C8974" t="s">
        <v>13135</v>
      </c>
      <c r="D8974" t="s">
        <v>13135</v>
      </c>
      <c r="E8974" t="s">
        <v>13134</v>
      </c>
    </row>
    <row r="8975" spans="1:5" x14ac:dyDescent="0.25">
      <c r="A8975">
        <v>71000023</v>
      </c>
      <c r="B8975" t="s">
        <v>13136</v>
      </c>
      <c r="C8975" t="s">
        <v>13137</v>
      </c>
      <c r="D8975" t="s">
        <v>13137</v>
      </c>
      <c r="E8975" t="s">
        <v>13136</v>
      </c>
    </row>
    <row r="8976" spans="1:5" x14ac:dyDescent="0.25">
      <c r="A8976">
        <v>71000024</v>
      </c>
      <c r="B8976" t="s">
        <v>13138</v>
      </c>
      <c r="C8976" t="s">
        <v>13139</v>
      </c>
      <c r="D8976" t="s">
        <v>13139</v>
      </c>
      <c r="E8976" t="s">
        <v>13138</v>
      </c>
    </row>
    <row r="8977" spans="1:5" x14ac:dyDescent="0.25">
      <c r="A8977">
        <v>71000025</v>
      </c>
      <c r="B8977" t="s">
        <v>13140</v>
      </c>
      <c r="C8977" t="s">
        <v>13141</v>
      </c>
      <c r="D8977" t="s">
        <v>13141</v>
      </c>
      <c r="E8977" t="s">
        <v>13140</v>
      </c>
    </row>
    <row r="8978" spans="1:5" x14ac:dyDescent="0.25">
      <c r="A8978">
        <v>71000026</v>
      </c>
      <c r="B8978" t="s">
        <v>13142</v>
      </c>
      <c r="C8978" t="s">
        <v>13143</v>
      </c>
      <c r="D8978" t="s">
        <v>13143</v>
      </c>
      <c r="E8978" t="s">
        <v>13142</v>
      </c>
    </row>
    <row r="8979" spans="1:5" x14ac:dyDescent="0.25">
      <c r="A8979">
        <v>71000027</v>
      </c>
      <c r="B8979" t="s">
        <v>13144</v>
      </c>
      <c r="C8979" t="s">
        <v>13145</v>
      </c>
      <c r="D8979" t="s">
        <v>13145</v>
      </c>
      <c r="E8979" t="s">
        <v>13144</v>
      </c>
    </row>
    <row r="8980" spans="1:5" x14ac:dyDescent="0.25">
      <c r="A8980">
        <v>71000030</v>
      </c>
      <c r="B8980" t="s">
        <v>13146</v>
      </c>
      <c r="C8980" t="s">
        <v>13147</v>
      </c>
      <c r="D8980" t="s">
        <v>13147</v>
      </c>
      <c r="E8980" t="s">
        <v>13146</v>
      </c>
    </row>
    <row r="8981" spans="1:5" x14ac:dyDescent="0.25">
      <c r="A8981">
        <v>71000031</v>
      </c>
      <c r="B8981" t="s">
        <v>13148</v>
      </c>
      <c r="C8981" t="s">
        <v>13149</v>
      </c>
      <c r="D8981" t="s">
        <v>13149</v>
      </c>
      <c r="E8981" t="s">
        <v>13148</v>
      </c>
    </row>
    <row r="8982" spans="1:5" x14ac:dyDescent="0.25">
      <c r="A8982">
        <v>71000033</v>
      </c>
      <c r="B8982" t="s">
        <v>13150</v>
      </c>
      <c r="C8982" t="s">
        <v>13151</v>
      </c>
      <c r="D8982" t="s">
        <v>13151</v>
      </c>
      <c r="E8982" t="s">
        <v>13150</v>
      </c>
    </row>
    <row r="8983" spans="1:5" x14ac:dyDescent="0.25">
      <c r="A8983">
        <v>71000035</v>
      </c>
      <c r="B8983" t="s">
        <v>13152</v>
      </c>
      <c r="C8983" t="s">
        <v>13153</v>
      </c>
      <c r="D8983" t="s">
        <v>13153</v>
      </c>
      <c r="E8983" t="s">
        <v>13152</v>
      </c>
    </row>
    <row r="8984" spans="1:5" x14ac:dyDescent="0.25">
      <c r="A8984">
        <v>71000036</v>
      </c>
      <c r="B8984" t="s">
        <v>13150</v>
      </c>
      <c r="C8984" t="s">
        <v>13151</v>
      </c>
      <c r="D8984" t="s">
        <v>13151</v>
      </c>
      <c r="E8984" t="s">
        <v>13150</v>
      </c>
    </row>
    <row r="8985" spans="1:5" x14ac:dyDescent="0.25">
      <c r="A8985">
        <v>71000037</v>
      </c>
      <c r="B8985" t="s">
        <v>13154</v>
      </c>
      <c r="C8985" t="s">
        <v>13155</v>
      </c>
      <c r="D8985" t="s">
        <v>13155</v>
      </c>
      <c r="E8985" t="s">
        <v>13154</v>
      </c>
    </row>
    <row r="8986" spans="1:5" x14ac:dyDescent="0.25">
      <c r="A8986">
        <v>71000039</v>
      </c>
      <c r="B8986" t="s">
        <v>13156</v>
      </c>
      <c r="C8986" t="s">
        <v>13157</v>
      </c>
      <c r="D8986" t="s">
        <v>13157</v>
      </c>
      <c r="E8986" t="s">
        <v>13156</v>
      </c>
    </row>
    <row r="8987" spans="1:5" x14ac:dyDescent="0.25">
      <c r="A8987">
        <v>71000040</v>
      </c>
      <c r="B8987" t="s">
        <v>13158</v>
      </c>
      <c r="C8987" t="s">
        <v>13159</v>
      </c>
      <c r="D8987" t="s">
        <v>13159</v>
      </c>
      <c r="E8987" t="s">
        <v>13158</v>
      </c>
    </row>
    <row r="8988" spans="1:5" x14ac:dyDescent="0.25">
      <c r="A8988">
        <v>71000041</v>
      </c>
      <c r="B8988" t="s">
        <v>13160</v>
      </c>
      <c r="C8988" t="s">
        <v>13161</v>
      </c>
      <c r="D8988" t="s">
        <v>13161</v>
      </c>
      <c r="E8988" t="s">
        <v>13160</v>
      </c>
    </row>
    <row r="8989" spans="1:5" x14ac:dyDescent="0.25">
      <c r="A8989">
        <v>71000042</v>
      </c>
      <c r="B8989" t="s">
        <v>13162</v>
      </c>
      <c r="C8989" t="s">
        <v>13163</v>
      </c>
      <c r="D8989" t="s">
        <v>13163</v>
      </c>
      <c r="E8989" t="s">
        <v>13162</v>
      </c>
    </row>
    <row r="8990" spans="1:5" x14ac:dyDescent="0.25">
      <c r="A8990">
        <v>71000045</v>
      </c>
      <c r="B8990" t="s">
        <v>13164</v>
      </c>
      <c r="C8990" t="s">
        <v>13165</v>
      </c>
      <c r="D8990" t="s">
        <v>13165</v>
      </c>
      <c r="E8990" t="s">
        <v>13164</v>
      </c>
    </row>
    <row r="8991" spans="1:5" x14ac:dyDescent="0.25">
      <c r="A8991">
        <v>71000046</v>
      </c>
      <c r="B8991" t="s">
        <v>13166</v>
      </c>
      <c r="C8991" t="s">
        <v>13167</v>
      </c>
      <c r="D8991" t="s">
        <v>13167</v>
      </c>
      <c r="E8991" t="s">
        <v>13166</v>
      </c>
    </row>
    <row r="8992" spans="1:5" x14ac:dyDescent="0.25">
      <c r="A8992">
        <v>71000047</v>
      </c>
      <c r="B8992" t="s">
        <v>13142</v>
      </c>
      <c r="C8992" t="s">
        <v>13143</v>
      </c>
      <c r="D8992" t="s">
        <v>13143</v>
      </c>
      <c r="E8992" t="s">
        <v>13142</v>
      </c>
    </row>
    <row r="8993" spans="1:5" x14ac:dyDescent="0.25">
      <c r="A8993">
        <v>71000048</v>
      </c>
      <c r="B8993" t="s">
        <v>13144</v>
      </c>
      <c r="C8993" t="s">
        <v>13145</v>
      </c>
      <c r="D8993" t="s">
        <v>13145</v>
      </c>
      <c r="E8993" t="s">
        <v>13144</v>
      </c>
    </row>
    <row r="8994" spans="1:5" x14ac:dyDescent="0.25">
      <c r="A8994">
        <v>71000049</v>
      </c>
      <c r="B8994" t="s">
        <v>13168</v>
      </c>
      <c r="C8994" t="s">
        <v>13169</v>
      </c>
      <c r="D8994" t="s">
        <v>13169</v>
      </c>
      <c r="E8994" t="s">
        <v>13168</v>
      </c>
    </row>
    <row r="8995" spans="1:5" x14ac:dyDescent="0.25">
      <c r="A8995">
        <v>71000050</v>
      </c>
      <c r="B8995" t="s">
        <v>13170</v>
      </c>
      <c r="C8995" t="s">
        <v>13147</v>
      </c>
      <c r="D8995" t="s">
        <v>13147</v>
      </c>
      <c r="E8995" t="s">
        <v>13170</v>
      </c>
    </row>
    <row r="8996" spans="1:5" x14ac:dyDescent="0.25">
      <c r="A8996">
        <v>71000051</v>
      </c>
      <c r="B8996" t="s">
        <v>13171</v>
      </c>
      <c r="C8996" t="s">
        <v>13172</v>
      </c>
      <c r="D8996" t="s">
        <v>13172</v>
      </c>
      <c r="E8996" t="s">
        <v>13171</v>
      </c>
    </row>
    <row r="8997" spans="1:5" x14ac:dyDescent="0.25">
      <c r="A8997">
        <v>71000052</v>
      </c>
      <c r="B8997" t="s">
        <v>13173</v>
      </c>
      <c r="C8997" t="s">
        <v>13174</v>
      </c>
      <c r="D8997" t="s">
        <v>13174</v>
      </c>
      <c r="E8997" t="s">
        <v>13173</v>
      </c>
    </row>
    <row r="8998" spans="1:5" x14ac:dyDescent="0.25">
      <c r="A8998">
        <v>71000053</v>
      </c>
      <c r="B8998" t="s">
        <v>13175</v>
      </c>
      <c r="C8998" t="s">
        <v>13176</v>
      </c>
      <c r="D8998" t="s">
        <v>13176</v>
      </c>
      <c r="E8998" t="s">
        <v>13175</v>
      </c>
    </row>
    <row r="8999" spans="1:5" x14ac:dyDescent="0.25">
      <c r="A8999">
        <v>71000055</v>
      </c>
      <c r="B8999" t="s">
        <v>13177</v>
      </c>
      <c r="C8999" t="s">
        <v>13178</v>
      </c>
      <c r="D8999" t="s">
        <v>13178</v>
      </c>
      <c r="E8999" t="s">
        <v>13177</v>
      </c>
    </row>
    <row r="9000" spans="1:5" x14ac:dyDescent="0.25">
      <c r="A9000">
        <v>71000060</v>
      </c>
      <c r="B9000" t="s">
        <v>13179</v>
      </c>
      <c r="C9000" t="s">
        <v>13180</v>
      </c>
      <c r="D9000" t="s">
        <v>13180</v>
      </c>
      <c r="E9000" t="s">
        <v>13179</v>
      </c>
    </row>
    <row r="9001" spans="1:5" x14ac:dyDescent="0.25">
      <c r="A9001">
        <v>71000061</v>
      </c>
      <c r="B9001" t="s">
        <v>13181</v>
      </c>
      <c r="C9001" t="s">
        <v>13180</v>
      </c>
      <c r="D9001" t="s">
        <v>13180</v>
      </c>
      <c r="E9001" t="s">
        <v>13181</v>
      </c>
    </row>
    <row r="9002" spans="1:5" x14ac:dyDescent="0.25">
      <c r="A9002">
        <v>71000062</v>
      </c>
      <c r="B9002" t="s">
        <v>13182</v>
      </c>
      <c r="C9002" t="s">
        <v>13180</v>
      </c>
      <c r="D9002" t="s">
        <v>13180</v>
      </c>
      <c r="E9002" t="s">
        <v>13182</v>
      </c>
    </row>
    <row r="9003" spans="1:5" x14ac:dyDescent="0.25">
      <c r="A9003">
        <v>71000063</v>
      </c>
      <c r="B9003" t="s">
        <v>13183</v>
      </c>
      <c r="C9003" t="s">
        <v>13184</v>
      </c>
      <c r="D9003" t="s">
        <v>13184</v>
      </c>
      <c r="E9003" t="s">
        <v>13183</v>
      </c>
    </row>
    <row r="9004" spans="1:5" x14ac:dyDescent="0.25">
      <c r="A9004">
        <v>71000064</v>
      </c>
      <c r="B9004" t="s">
        <v>13185</v>
      </c>
      <c r="C9004" t="s">
        <v>13184</v>
      </c>
      <c r="D9004" t="s">
        <v>13184</v>
      </c>
      <c r="E9004" t="s">
        <v>13185</v>
      </c>
    </row>
    <row r="9005" spans="1:5" x14ac:dyDescent="0.25">
      <c r="A9005">
        <v>71000065</v>
      </c>
      <c r="B9005" t="s">
        <v>13186</v>
      </c>
      <c r="C9005" t="s">
        <v>13184</v>
      </c>
      <c r="D9005" t="s">
        <v>13184</v>
      </c>
      <c r="E9005" t="s">
        <v>13186</v>
      </c>
    </row>
    <row r="9006" spans="1:5" x14ac:dyDescent="0.25">
      <c r="A9006">
        <v>71000066</v>
      </c>
      <c r="B9006" t="s">
        <v>13187</v>
      </c>
      <c r="C9006" t="s">
        <v>13145</v>
      </c>
      <c r="D9006" t="s">
        <v>13145</v>
      </c>
      <c r="E9006" t="s">
        <v>13187</v>
      </c>
    </row>
    <row r="9007" spans="1:5" x14ac:dyDescent="0.25">
      <c r="A9007">
        <v>71000067</v>
      </c>
      <c r="B9007" t="s">
        <v>13188</v>
      </c>
      <c r="C9007" t="s">
        <v>13189</v>
      </c>
      <c r="D9007" t="s">
        <v>13189</v>
      </c>
      <c r="E9007" t="s">
        <v>13188</v>
      </c>
    </row>
    <row r="9008" spans="1:5" x14ac:dyDescent="0.25">
      <c r="A9008">
        <v>71000068</v>
      </c>
      <c r="B9008" t="s">
        <v>13190</v>
      </c>
      <c r="C9008" t="s">
        <v>13151</v>
      </c>
      <c r="D9008" t="s">
        <v>13151</v>
      </c>
      <c r="E9008" t="s">
        <v>13190</v>
      </c>
    </row>
    <row r="9009" spans="1:5" x14ac:dyDescent="0.25">
      <c r="A9009">
        <v>71000070</v>
      </c>
      <c r="B9009" t="s">
        <v>13191</v>
      </c>
      <c r="C9009" t="s">
        <v>13192</v>
      </c>
      <c r="D9009" t="s">
        <v>13192</v>
      </c>
      <c r="E9009" t="s">
        <v>13191</v>
      </c>
    </row>
    <row r="9010" spans="1:5" x14ac:dyDescent="0.25">
      <c r="A9010">
        <v>71000071</v>
      </c>
      <c r="B9010" t="s">
        <v>13193</v>
      </c>
      <c r="C9010" t="s">
        <v>13192</v>
      </c>
      <c r="D9010" t="s">
        <v>13192</v>
      </c>
      <c r="E9010" t="s">
        <v>13193</v>
      </c>
    </row>
    <row r="9011" spans="1:5" x14ac:dyDescent="0.25">
      <c r="A9011">
        <v>71000072</v>
      </c>
      <c r="B9011" t="s">
        <v>13190</v>
      </c>
      <c r="C9011" t="s">
        <v>13155</v>
      </c>
      <c r="D9011" t="s">
        <v>13155</v>
      </c>
      <c r="E9011" t="s">
        <v>13190</v>
      </c>
    </row>
    <row r="9012" spans="1:5" x14ac:dyDescent="0.25">
      <c r="A9012">
        <v>71000073</v>
      </c>
      <c r="B9012" t="s">
        <v>13194</v>
      </c>
      <c r="C9012" t="s">
        <v>13195</v>
      </c>
      <c r="D9012" t="s">
        <v>13195</v>
      </c>
      <c r="E9012" t="s">
        <v>13194</v>
      </c>
    </row>
    <row r="9013" spans="1:5" x14ac:dyDescent="0.25">
      <c r="A9013">
        <v>71000074</v>
      </c>
      <c r="B9013" t="s">
        <v>13196</v>
      </c>
      <c r="C9013" t="s">
        <v>13197</v>
      </c>
      <c r="D9013" t="s">
        <v>13197</v>
      </c>
      <c r="E9013" t="s">
        <v>13196</v>
      </c>
    </row>
    <row r="9014" spans="1:5" x14ac:dyDescent="0.25">
      <c r="A9014">
        <v>71000075</v>
      </c>
      <c r="B9014" t="s">
        <v>13198</v>
      </c>
      <c r="C9014" t="s">
        <v>13199</v>
      </c>
      <c r="D9014" t="s">
        <v>13199</v>
      </c>
      <c r="E9014" t="s">
        <v>13198</v>
      </c>
    </row>
    <row r="9015" spans="1:5" x14ac:dyDescent="0.25">
      <c r="A9015">
        <v>71000076</v>
      </c>
      <c r="B9015" t="s">
        <v>13200</v>
      </c>
      <c r="C9015" t="s">
        <v>13201</v>
      </c>
      <c r="D9015" t="s">
        <v>13201</v>
      </c>
      <c r="E9015" t="s">
        <v>13200</v>
      </c>
    </row>
    <row r="9016" spans="1:5" x14ac:dyDescent="0.25">
      <c r="A9016">
        <v>71000077</v>
      </c>
      <c r="B9016" t="s">
        <v>13146</v>
      </c>
      <c r="C9016" t="s">
        <v>13147</v>
      </c>
      <c r="D9016" t="s">
        <v>13147</v>
      </c>
      <c r="E9016" t="s">
        <v>13146</v>
      </c>
    </row>
    <row r="9017" spans="1:5" x14ac:dyDescent="0.25">
      <c r="A9017">
        <v>71000078</v>
      </c>
      <c r="B9017" t="s">
        <v>13146</v>
      </c>
      <c r="C9017" t="s">
        <v>13147</v>
      </c>
      <c r="D9017" t="s">
        <v>13147</v>
      </c>
      <c r="E9017" t="s">
        <v>13146</v>
      </c>
    </row>
    <row r="9018" spans="1:5" x14ac:dyDescent="0.25">
      <c r="A9018">
        <v>71000079</v>
      </c>
      <c r="B9018" t="s">
        <v>13202</v>
      </c>
      <c r="C9018" t="s">
        <v>13147</v>
      </c>
      <c r="D9018" t="s">
        <v>13147</v>
      </c>
      <c r="E9018" t="s">
        <v>13202</v>
      </c>
    </row>
    <row r="9019" spans="1:5" x14ac:dyDescent="0.25">
      <c r="A9019">
        <v>71000080</v>
      </c>
      <c r="B9019" t="s">
        <v>13203</v>
      </c>
      <c r="C9019" t="s">
        <v>13147</v>
      </c>
      <c r="D9019" t="s">
        <v>13147</v>
      </c>
      <c r="E9019" t="s">
        <v>13203</v>
      </c>
    </row>
    <row r="9020" spans="1:5" x14ac:dyDescent="0.25">
      <c r="A9020">
        <v>71000081</v>
      </c>
      <c r="B9020" t="s">
        <v>13204</v>
      </c>
      <c r="C9020" t="s">
        <v>13147</v>
      </c>
      <c r="D9020" t="s">
        <v>13147</v>
      </c>
      <c r="E9020" t="s">
        <v>13204</v>
      </c>
    </row>
    <row r="9021" spans="1:5" x14ac:dyDescent="0.25">
      <c r="A9021">
        <v>71000082</v>
      </c>
      <c r="B9021" t="s">
        <v>13205</v>
      </c>
      <c r="C9021" t="s">
        <v>13206</v>
      </c>
      <c r="D9021" t="s">
        <v>13206</v>
      </c>
      <c r="E9021" t="s">
        <v>13205</v>
      </c>
    </row>
    <row r="9022" spans="1:5" x14ac:dyDescent="0.25">
      <c r="A9022">
        <v>71000083</v>
      </c>
      <c r="B9022" t="s">
        <v>13207</v>
      </c>
      <c r="C9022" t="s">
        <v>13208</v>
      </c>
      <c r="D9022" t="s">
        <v>13208</v>
      </c>
      <c r="E9022" t="s">
        <v>13207</v>
      </c>
    </row>
    <row r="9023" spans="1:5" x14ac:dyDescent="0.25">
      <c r="A9023">
        <v>71000084</v>
      </c>
      <c r="B9023" t="s">
        <v>13209</v>
      </c>
      <c r="C9023" t="s">
        <v>13210</v>
      </c>
      <c r="D9023" t="s">
        <v>13210</v>
      </c>
      <c r="E9023" t="s">
        <v>13209</v>
      </c>
    </row>
    <row r="9024" spans="1:5" x14ac:dyDescent="0.25">
      <c r="A9024">
        <v>71000085</v>
      </c>
      <c r="B9024" t="s">
        <v>13211</v>
      </c>
      <c r="C9024" t="s">
        <v>13212</v>
      </c>
      <c r="D9024" t="s">
        <v>13212</v>
      </c>
      <c r="E9024" t="s">
        <v>13211</v>
      </c>
    </row>
    <row r="9025" spans="1:5" x14ac:dyDescent="0.25">
      <c r="A9025">
        <v>71000086</v>
      </c>
      <c r="B9025" t="s">
        <v>13213</v>
      </c>
      <c r="C9025" t="s">
        <v>13214</v>
      </c>
      <c r="D9025" t="s">
        <v>13214</v>
      </c>
      <c r="E9025" t="s">
        <v>13213</v>
      </c>
    </row>
    <row r="9026" spans="1:5" x14ac:dyDescent="0.25">
      <c r="A9026">
        <v>71000087</v>
      </c>
      <c r="B9026" t="s">
        <v>13215</v>
      </c>
      <c r="C9026" t="s">
        <v>13216</v>
      </c>
      <c r="D9026" t="s">
        <v>13216</v>
      </c>
      <c r="E9026" t="s">
        <v>13215</v>
      </c>
    </row>
    <row r="9027" spans="1:5" x14ac:dyDescent="0.25">
      <c r="A9027">
        <v>71000088</v>
      </c>
      <c r="B9027" t="s">
        <v>13142</v>
      </c>
      <c r="C9027" t="s">
        <v>13143</v>
      </c>
      <c r="D9027" t="s">
        <v>13143</v>
      </c>
      <c r="E9027" t="s">
        <v>13142</v>
      </c>
    </row>
    <row r="9028" spans="1:5" x14ac:dyDescent="0.25">
      <c r="A9028">
        <v>71000089</v>
      </c>
      <c r="B9028" t="s">
        <v>13144</v>
      </c>
      <c r="C9028" t="s">
        <v>13145</v>
      </c>
      <c r="D9028" t="s">
        <v>13145</v>
      </c>
      <c r="E9028" t="s">
        <v>13144</v>
      </c>
    </row>
    <row r="9029" spans="1:5" x14ac:dyDescent="0.25">
      <c r="A9029">
        <v>71000090</v>
      </c>
      <c r="B9029" t="s">
        <v>13217</v>
      </c>
      <c r="C9029" t="s">
        <v>13145</v>
      </c>
      <c r="D9029" t="s">
        <v>13145</v>
      </c>
      <c r="E9029" t="s">
        <v>13217</v>
      </c>
    </row>
    <row r="9030" spans="1:5" x14ac:dyDescent="0.25">
      <c r="A9030">
        <v>71000091</v>
      </c>
      <c r="B9030" t="s">
        <v>13218</v>
      </c>
      <c r="C9030" t="s">
        <v>13219</v>
      </c>
      <c r="D9030" t="s">
        <v>13219</v>
      </c>
      <c r="E9030" t="s">
        <v>13218</v>
      </c>
    </row>
    <row r="9031" spans="1:5" x14ac:dyDescent="0.25">
      <c r="A9031">
        <v>71000092</v>
      </c>
      <c r="B9031" t="s">
        <v>13220</v>
      </c>
      <c r="C9031" t="s">
        <v>13221</v>
      </c>
      <c r="D9031" t="s">
        <v>13221</v>
      </c>
      <c r="E9031" t="s">
        <v>13220</v>
      </c>
    </row>
    <row r="9032" spans="1:5" x14ac:dyDescent="0.25">
      <c r="A9032">
        <v>71000093</v>
      </c>
      <c r="B9032" t="s">
        <v>13183</v>
      </c>
      <c r="C9032" t="s">
        <v>13184</v>
      </c>
      <c r="D9032" t="s">
        <v>13184</v>
      </c>
      <c r="E9032" t="s">
        <v>13183</v>
      </c>
    </row>
    <row r="9033" spans="1:5" x14ac:dyDescent="0.25">
      <c r="A9033">
        <v>71000094</v>
      </c>
      <c r="B9033" t="s">
        <v>13185</v>
      </c>
      <c r="C9033" t="s">
        <v>13184</v>
      </c>
      <c r="D9033" t="s">
        <v>13184</v>
      </c>
      <c r="E9033" t="s">
        <v>13185</v>
      </c>
    </row>
    <row r="9034" spans="1:5" x14ac:dyDescent="0.25">
      <c r="A9034">
        <v>71000095</v>
      </c>
      <c r="B9034" t="s">
        <v>13186</v>
      </c>
      <c r="C9034" t="s">
        <v>13184</v>
      </c>
      <c r="D9034" t="s">
        <v>13184</v>
      </c>
      <c r="E9034" t="s">
        <v>13186</v>
      </c>
    </row>
    <row r="9035" spans="1:5" x14ac:dyDescent="0.25">
      <c r="A9035">
        <v>71000096</v>
      </c>
      <c r="B9035" t="s">
        <v>13222</v>
      </c>
      <c r="C9035" t="s">
        <v>13184</v>
      </c>
      <c r="D9035" t="s">
        <v>13184</v>
      </c>
      <c r="E9035" t="s">
        <v>13222</v>
      </c>
    </row>
    <row r="9036" spans="1:5" x14ac:dyDescent="0.25">
      <c r="A9036">
        <v>71000097</v>
      </c>
      <c r="B9036" t="s">
        <v>13223</v>
      </c>
      <c r="C9036" t="s">
        <v>13224</v>
      </c>
      <c r="D9036" t="s">
        <v>13224</v>
      </c>
      <c r="E9036" t="s">
        <v>13223</v>
      </c>
    </row>
    <row r="9037" spans="1:5" x14ac:dyDescent="0.25">
      <c r="A9037">
        <v>71000098</v>
      </c>
      <c r="B9037" t="s">
        <v>13225</v>
      </c>
      <c r="C9037" t="s">
        <v>13226</v>
      </c>
      <c r="D9037" t="s">
        <v>13226</v>
      </c>
      <c r="E9037" t="s">
        <v>13225</v>
      </c>
    </row>
    <row r="9038" spans="1:5" x14ac:dyDescent="0.25">
      <c r="A9038">
        <v>71000099</v>
      </c>
      <c r="B9038" t="s">
        <v>13227</v>
      </c>
      <c r="C9038" t="s">
        <v>13228</v>
      </c>
      <c r="D9038" t="s">
        <v>13228</v>
      </c>
      <c r="E9038" t="s">
        <v>13227</v>
      </c>
    </row>
    <row r="9039" spans="1:5" x14ac:dyDescent="0.25">
      <c r="A9039">
        <v>71000100</v>
      </c>
      <c r="B9039" t="s">
        <v>13229</v>
      </c>
      <c r="C9039" t="s">
        <v>13230</v>
      </c>
      <c r="D9039" t="s">
        <v>13230</v>
      </c>
      <c r="E9039" t="s">
        <v>13229</v>
      </c>
    </row>
    <row r="9040" spans="1:5" x14ac:dyDescent="0.25">
      <c r="A9040">
        <v>71000101</v>
      </c>
      <c r="B9040" t="s">
        <v>13231</v>
      </c>
      <c r="C9040" t="s">
        <v>13232</v>
      </c>
      <c r="D9040" t="s">
        <v>13232</v>
      </c>
      <c r="E9040" t="s">
        <v>13231</v>
      </c>
    </row>
    <row r="9041" spans="1:5" x14ac:dyDescent="0.25">
      <c r="A9041">
        <v>71000102</v>
      </c>
      <c r="B9041" t="s">
        <v>13233</v>
      </c>
      <c r="C9041" t="s">
        <v>13234</v>
      </c>
      <c r="D9041" t="s">
        <v>13234</v>
      </c>
      <c r="E9041" t="s">
        <v>13233</v>
      </c>
    </row>
    <row r="9042" spans="1:5" x14ac:dyDescent="0.25">
      <c r="A9042">
        <v>71000103</v>
      </c>
      <c r="B9042" t="s">
        <v>13235</v>
      </c>
      <c r="C9042" t="s">
        <v>13236</v>
      </c>
      <c r="D9042" t="s">
        <v>13236</v>
      </c>
      <c r="E9042" t="s">
        <v>13235</v>
      </c>
    </row>
    <row r="9043" spans="1:5" x14ac:dyDescent="0.25">
      <c r="A9043">
        <v>71000104</v>
      </c>
      <c r="B9043" t="s">
        <v>13237</v>
      </c>
      <c r="C9043" t="s">
        <v>13238</v>
      </c>
      <c r="D9043" t="s">
        <v>13238</v>
      </c>
      <c r="E9043" t="s">
        <v>13237</v>
      </c>
    </row>
    <row r="9044" spans="1:5" x14ac:dyDescent="0.25">
      <c r="A9044">
        <v>71000105</v>
      </c>
      <c r="B9044" t="s">
        <v>13239</v>
      </c>
      <c r="C9044" t="s">
        <v>13240</v>
      </c>
      <c r="D9044" t="s">
        <v>13240</v>
      </c>
      <c r="E9044" t="s">
        <v>13239</v>
      </c>
    </row>
    <row r="9045" spans="1:5" x14ac:dyDescent="0.25">
      <c r="A9045">
        <v>71000106</v>
      </c>
      <c r="B9045" t="s">
        <v>13241</v>
      </c>
      <c r="C9045" t="s">
        <v>13242</v>
      </c>
      <c r="D9045" t="s">
        <v>13242</v>
      </c>
      <c r="E9045" t="s">
        <v>13241</v>
      </c>
    </row>
    <row r="9046" spans="1:5" x14ac:dyDescent="0.25">
      <c r="A9046">
        <v>71000107</v>
      </c>
      <c r="B9046" t="s">
        <v>13243</v>
      </c>
      <c r="C9046" t="s">
        <v>13244</v>
      </c>
      <c r="D9046" t="s">
        <v>13244</v>
      </c>
      <c r="E9046" t="s">
        <v>13243</v>
      </c>
    </row>
    <row r="9047" spans="1:5" x14ac:dyDescent="0.25">
      <c r="A9047">
        <v>71000108</v>
      </c>
      <c r="B9047" t="s">
        <v>13245</v>
      </c>
      <c r="C9047" t="s">
        <v>13246</v>
      </c>
      <c r="D9047" t="s">
        <v>13246</v>
      </c>
      <c r="E9047" t="s">
        <v>13245</v>
      </c>
    </row>
    <row r="9048" spans="1:5" x14ac:dyDescent="0.25">
      <c r="A9048">
        <v>71000109</v>
      </c>
      <c r="B9048" t="s">
        <v>13146</v>
      </c>
      <c r="C9048" t="s">
        <v>13147</v>
      </c>
      <c r="D9048" t="s">
        <v>13147</v>
      </c>
      <c r="E9048" t="s">
        <v>13146</v>
      </c>
    </row>
    <row r="9049" spans="1:5" x14ac:dyDescent="0.25">
      <c r="A9049">
        <v>71000110</v>
      </c>
      <c r="B9049" t="s">
        <v>13247</v>
      </c>
      <c r="C9049" t="s">
        <v>13151</v>
      </c>
      <c r="D9049" t="s">
        <v>13151</v>
      </c>
      <c r="E9049" t="s">
        <v>13247</v>
      </c>
    </row>
    <row r="9050" spans="1:5" x14ac:dyDescent="0.25">
      <c r="A9050">
        <v>71000111</v>
      </c>
      <c r="B9050" t="s">
        <v>13196</v>
      </c>
      <c r="C9050" t="s">
        <v>13197</v>
      </c>
      <c r="D9050" t="s">
        <v>13197</v>
      </c>
      <c r="E9050" t="s">
        <v>13196</v>
      </c>
    </row>
    <row r="9051" spans="1:5" x14ac:dyDescent="0.25">
      <c r="A9051">
        <v>71000112</v>
      </c>
      <c r="B9051" t="s">
        <v>13198</v>
      </c>
      <c r="C9051" t="s">
        <v>13199</v>
      </c>
      <c r="D9051" t="s">
        <v>13199</v>
      </c>
      <c r="E9051" t="s">
        <v>13198</v>
      </c>
    </row>
    <row r="9052" spans="1:5" x14ac:dyDescent="0.25">
      <c r="A9052">
        <v>71000113</v>
      </c>
      <c r="B9052" t="s">
        <v>13200</v>
      </c>
      <c r="C9052" t="s">
        <v>13201</v>
      </c>
      <c r="D9052" t="s">
        <v>13201</v>
      </c>
      <c r="E9052" t="s">
        <v>13200</v>
      </c>
    </row>
    <row r="9053" spans="1:5" x14ac:dyDescent="0.25">
      <c r="A9053">
        <v>71000114</v>
      </c>
      <c r="B9053" t="s">
        <v>13179</v>
      </c>
      <c r="C9053" t="s">
        <v>13180</v>
      </c>
      <c r="D9053" t="s">
        <v>13180</v>
      </c>
      <c r="E9053" t="s">
        <v>13179</v>
      </c>
    </row>
    <row r="9054" spans="1:5" x14ac:dyDescent="0.25">
      <c r="A9054">
        <v>71000115</v>
      </c>
      <c r="B9054" t="s">
        <v>13181</v>
      </c>
      <c r="C9054" t="s">
        <v>13180</v>
      </c>
      <c r="D9054" t="s">
        <v>13180</v>
      </c>
      <c r="E9054" t="s">
        <v>13181</v>
      </c>
    </row>
    <row r="9055" spans="1:5" x14ac:dyDescent="0.25">
      <c r="A9055">
        <v>71000116</v>
      </c>
      <c r="B9055" t="s">
        <v>13182</v>
      </c>
      <c r="C9055" t="s">
        <v>13180</v>
      </c>
      <c r="D9055" t="s">
        <v>13180</v>
      </c>
      <c r="E9055" t="s">
        <v>13182</v>
      </c>
    </row>
    <row r="9056" spans="1:5" x14ac:dyDescent="0.25">
      <c r="A9056">
        <v>71000118</v>
      </c>
      <c r="B9056" t="s">
        <v>13191</v>
      </c>
      <c r="C9056" t="s">
        <v>13192</v>
      </c>
      <c r="D9056" t="s">
        <v>13192</v>
      </c>
      <c r="E9056" t="s">
        <v>13191</v>
      </c>
    </row>
    <row r="9057" spans="1:5" x14ac:dyDescent="0.25">
      <c r="A9057">
        <v>71000119</v>
      </c>
      <c r="B9057" t="s">
        <v>13193</v>
      </c>
      <c r="C9057" t="s">
        <v>13192</v>
      </c>
      <c r="D9057" t="s">
        <v>13192</v>
      </c>
      <c r="E9057" t="s">
        <v>13193</v>
      </c>
    </row>
    <row r="9058" spans="1:5" x14ac:dyDescent="0.25">
      <c r="A9058">
        <v>71000120</v>
      </c>
      <c r="B9058" t="s">
        <v>13248</v>
      </c>
      <c r="C9058" t="s">
        <v>13192</v>
      </c>
      <c r="D9058" t="s">
        <v>13192</v>
      </c>
      <c r="E9058" t="s">
        <v>13248</v>
      </c>
    </row>
    <row r="9059" spans="1:5" x14ac:dyDescent="0.25">
      <c r="A9059">
        <v>71000121</v>
      </c>
      <c r="B9059" t="s">
        <v>13249</v>
      </c>
      <c r="C9059" t="s">
        <v>13192</v>
      </c>
      <c r="D9059" t="s">
        <v>13192</v>
      </c>
      <c r="E9059" t="s">
        <v>13249</v>
      </c>
    </row>
    <row r="9060" spans="1:5" x14ac:dyDescent="0.25">
      <c r="A9060">
        <v>71000122</v>
      </c>
      <c r="B9060" t="s">
        <v>13250</v>
      </c>
      <c r="C9060" t="s">
        <v>13192</v>
      </c>
      <c r="D9060" t="s">
        <v>13192</v>
      </c>
      <c r="E9060" t="s">
        <v>13250</v>
      </c>
    </row>
    <row r="9061" spans="1:5" x14ac:dyDescent="0.25">
      <c r="A9061">
        <v>71000123</v>
      </c>
      <c r="B9061" t="s">
        <v>13251</v>
      </c>
      <c r="C9061" t="s">
        <v>13192</v>
      </c>
      <c r="D9061" t="s">
        <v>13192</v>
      </c>
      <c r="E9061" t="s">
        <v>13251</v>
      </c>
    </row>
    <row r="9062" spans="1:5" x14ac:dyDescent="0.25">
      <c r="A9062">
        <v>71000124</v>
      </c>
      <c r="B9062" t="s">
        <v>13186</v>
      </c>
      <c r="C9062" t="s">
        <v>13184</v>
      </c>
      <c r="D9062" t="s">
        <v>13184</v>
      </c>
      <c r="E9062" t="s">
        <v>13186</v>
      </c>
    </row>
    <row r="9063" spans="1:5" x14ac:dyDescent="0.25">
      <c r="A9063">
        <v>71000125</v>
      </c>
      <c r="B9063" t="s">
        <v>13185</v>
      </c>
      <c r="C9063" t="s">
        <v>13184</v>
      </c>
      <c r="D9063" t="s">
        <v>13184</v>
      </c>
      <c r="E9063" t="s">
        <v>13185</v>
      </c>
    </row>
    <row r="9064" spans="1:5" x14ac:dyDescent="0.25">
      <c r="A9064">
        <v>71000126</v>
      </c>
      <c r="B9064" t="s">
        <v>13183</v>
      </c>
      <c r="C9064" t="s">
        <v>13184</v>
      </c>
      <c r="D9064" t="s">
        <v>13184</v>
      </c>
      <c r="E9064" t="s">
        <v>13183</v>
      </c>
    </row>
    <row r="9065" spans="1:5" x14ac:dyDescent="0.25">
      <c r="A9065">
        <v>71000127</v>
      </c>
      <c r="B9065" t="s">
        <v>13222</v>
      </c>
      <c r="C9065" t="s">
        <v>13184</v>
      </c>
      <c r="D9065" t="s">
        <v>13184</v>
      </c>
      <c r="E9065" t="s">
        <v>13222</v>
      </c>
    </row>
    <row r="9066" spans="1:5" x14ac:dyDescent="0.25">
      <c r="A9066">
        <v>71000128</v>
      </c>
      <c r="B9066" t="s">
        <v>13252</v>
      </c>
      <c r="C9066" t="s">
        <v>13253</v>
      </c>
      <c r="D9066" t="s">
        <v>13253</v>
      </c>
      <c r="E9066" t="s">
        <v>13252</v>
      </c>
    </row>
    <row r="9067" spans="1:5" x14ac:dyDescent="0.25">
      <c r="A9067">
        <v>71000129</v>
      </c>
      <c r="B9067" t="s">
        <v>13239</v>
      </c>
      <c r="C9067" t="s">
        <v>13240</v>
      </c>
      <c r="D9067" t="s">
        <v>13240</v>
      </c>
      <c r="E9067" t="s">
        <v>13239</v>
      </c>
    </row>
    <row r="9068" spans="1:5" x14ac:dyDescent="0.25">
      <c r="A9068">
        <v>71000130</v>
      </c>
      <c r="B9068" t="s">
        <v>13241</v>
      </c>
      <c r="C9068" t="s">
        <v>13242</v>
      </c>
      <c r="D9068" t="s">
        <v>13242</v>
      </c>
      <c r="E9068" t="s">
        <v>13241</v>
      </c>
    </row>
    <row r="9069" spans="1:5" x14ac:dyDescent="0.25">
      <c r="A9069">
        <v>71000131</v>
      </c>
      <c r="B9069" t="s">
        <v>13243</v>
      </c>
      <c r="C9069" t="s">
        <v>13244</v>
      </c>
      <c r="D9069" t="s">
        <v>13244</v>
      </c>
      <c r="E9069" t="s">
        <v>13243</v>
      </c>
    </row>
    <row r="9070" spans="1:5" x14ac:dyDescent="0.25">
      <c r="A9070">
        <v>71000132</v>
      </c>
      <c r="B9070" t="s">
        <v>13142</v>
      </c>
      <c r="C9070" t="s">
        <v>13143</v>
      </c>
      <c r="D9070" t="s">
        <v>13143</v>
      </c>
      <c r="E9070" t="s">
        <v>13142</v>
      </c>
    </row>
    <row r="9071" spans="1:5" x14ac:dyDescent="0.25">
      <c r="A9071">
        <v>71000133</v>
      </c>
      <c r="B9071" t="s">
        <v>13144</v>
      </c>
      <c r="C9071" t="s">
        <v>13145</v>
      </c>
      <c r="D9071" t="s">
        <v>13145</v>
      </c>
      <c r="E9071" t="s">
        <v>13144</v>
      </c>
    </row>
    <row r="9072" spans="1:5" x14ac:dyDescent="0.25">
      <c r="A9072">
        <v>71000134</v>
      </c>
      <c r="B9072" t="s">
        <v>13254</v>
      </c>
      <c r="C9072" t="s">
        <v>13145</v>
      </c>
      <c r="D9072" t="s">
        <v>13145</v>
      </c>
      <c r="E9072" t="s">
        <v>13254</v>
      </c>
    </row>
    <row r="9073" spans="1:5" x14ac:dyDescent="0.25">
      <c r="A9073">
        <v>71000135</v>
      </c>
      <c r="B9073" t="s">
        <v>13255</v>
      </c>
      <c r="C9073" t="s">
        <v>13256</v>
      </c>
      <c r="D9073" t="s">
        <v>13256</v>
      </c>
      <c r="E9073" t="s">
        <v>13255</v>
      </c>
    </row>
    <row r="9074" spans="1:5" x14ac:dyDescent="0.25">
      <c r="A9074">
        <v>71000136</v>
      </c>
      <c r="B9074" t="s">
        <v>13150</v>
      </c>
      <c r="C9074" t="s">
        <v>13151</v>
      </c>
      <c r="D9074" t="s">
        <v>13151</v>
      </c>
      <c r="E9074" t="s">
        <v>13150</v>
      </c>
    </row>
    <row r="9075" spans="1:5" x14ac:dyDescent="0.25">
      <c r="A9075">
        <v>71000137</v>
      </c>
      <c r="B9075" t="s">
        <v>13154</v>
      </c>
      <c r="C9075" t="s">
        <v>13155</v>
      </c>
      <c r="D9075" t="s">
        <v>13155</v>
      </c>
      <c r="E9075" t="s">
        <v>13154</v>
      </c>
    </row>
    <row r="9076" spans="1:5" x14ac:dyDescent="0.25">
      <c r="A9076">
        <v>71000138</v>
      </c>
      <c r="B9076" t="s">
        <v>13179</v>
      </c>
      <c r="C9076" t="s">
        <v>13180</v>
      </c>
      <c r="D9076" t="s">
        <v>13180</v>
      </c>
      <c r="E9076" t="s">
        <v>13179</v>
      </c>
    </row>
    <row r="9077" spans="1:5" x14ac:dyDescent="0.25">
      <c r="A9077">
        <v>71000139</v>
      </c>
      <c r="B9077" t="s">
        <v>13181</v>
      </c>
      <c r="C9077" t="s">
        <v>13180</v>
      </c>
      <c r="D9077" t="s">
        <v>13180</v>
      </c>
      <c r="E9077" t="s">
        <v>13181</v>
      </c>
    </row>
    <row r="9078" spans="1:5" x14ac:dyDescent="0.25">
      <c r="A9078">
        <v>71000140</v>
      </c>
      <c r="B9078" t="s">
        <v>13182</v>
      </c>
      <c r="C9078" t="s">
        <v>13180</v>
      </c>
      <c r="D9078" t="s">
        <v>13180</v>
      </c>
      <c r="E9078" t="s">
        <v>13182</v>
      </c>
    </row>
    <row r="9079" spans="1:5" x14ac:dyDescent="0.25">
      <c r="A9079">
        <v>71000141</v>
      </c>
      <c r="B9079" t="s">
        <v>13257</v>
      </c>
      <c r="C9079" t="s">
        <v>13258</v>
      </c>
      <c r="D9079" t="s">
        <v>13258</v>
      </c>
      <c r="E9079" t="s">
        <v>13257</v>
      </c>
    </row>
    <row r="9080" spans="1:5" x14ac:dyDescent="0.25">
      <c r="A9080">
        <v>71000142</v>
      </c>
      <c r="B9080" t="s">
        <v>13259</v>
      </c>
      <c r="C9080" t="s">
        <v>13260</v>
      </c>
      <c r="D9080" t="s">
        <v>13260</v>
      </c>
      <c r="E9080" t="s">
        <v>13259</v>
      </c>
    </row>
    <row r="9081" spans="1:5" x14ac:dyDescent="0.25">
      <c r="A9081">
        <v>71000143</v>
      </c>
      <c r="B9081" t="s">
        <v>13261</v>
      </c>
      <c r="C9081" t="s">
        <v>13262</v>
      </c>
      <c r="D9081" t="s">
        <v>13262</v>
      </c>
      <c r="E9081" t="s">
        <v>13261</v>
      </c>
    </row>
    <row r="9082" spans="1:5" x14ac:dyDescent="0.25">
      <c r="A9082">
        <v>71000144</v>
      </c>
      <c r="B9082" t="s">
        <v>13263</v>
      </c>
      <c r="C9082" t="s">
        <v>13264</v>
      </c>
      <c r="D9082" t="s">
        <v>13264</v>
      </c>
      <c r="E9082" t="s">
        <v>13263</v>
      </c>
    </row>
    <row r="9083" spans="1:5" x14ac:dyDescent="0.25">
      <c r="A9083">
        <v>71000145</v>
      </c>
      <c r="B9083" t="s">
        <v>13265</v>
      </c>
      <c r="C9083" t="s">
        <v>13266</v>
      </c>
      <c r="D9083" t="s">
        <v>13266</v>
      </c>
      <c r="E9083" t="s">
        <v>13265</v>
      </c>
    </row>
    <row r="9084" spans="1:5" x14ac:dyDescent="0.25">
      <c r="A9084">
        <v>71000146</v>
      </c>
      <c r="B9084" t="s">
        <v>13267</v>
      </c>
      <c r="C9084" t="s">
        <v>13268</v>
      </c>
      <c r="D9084" t="s">
        <v>13268</v>
      </c>
      <c r="E9084" t="s">
        <v>13267</v>
      </c>
    </row>
    <row r="9085" spans="1:5" x14ac:dyDescent="0.25">
      <c r="A9085">
        <v>71000147</v>
      </c>
      <c r="B9085" t="s">
        <v>13269</v>
      </c>
      <c r="C9085" t="s">
        <v>13270</v>
      </c>
      <c r="D9085" t="s">
        <v>13270</v>
      </c>
      <c r="E9085" t="s">
        <v>13269</v>
      </c>
    </row>
    <row r="9086" spans="1:5" x14ac:dyDescent="0.25">
      <c r="A9086">
        <v>71000148</v>
      </c>
      <c r="B9086" t="s">
        <v>13271</v>
      </c>
      <c r="C9086" t="s">
        <v>13272</v>
      </c>
      <c r="D9086" t="s">
        <v>13272</v>
      </c>
      <c r="E9086" t="s">
        <v>13271</v>
      </c>
    </row>
    <row r="9087" spans="1:5" x14ac:dyDescent="0.25">
      <c r="A9087">
        <v>71000149</v>
      </c>
      <c r="B9087" t="s">
        <v>13273</v>
      </c>
      <c r="C9087" t="s">
        <v>13274</v>
      </c>
      <c r="D9087" t="s">
        <v>13274</v>
      </c>
      <c r="E9087" t="s">
        <v>13273</v>
      </c>
    </row>
    <row r="9088" spans="1:5" x14ac:dyDescent="0.25">
      <c r="A9088">
        <v>71000150</v>
      </c>
      <c r="B9088" t="s">
        <v>13275</v>
      </c>
      <c r="C9088" t="s">
        <v>13276</v>
      </c>
      <c r="D9088" t="s">
        <v>13276</v>
      </c>
      <c r="E9088" t="s">
        <v>13275</v>
      </c>
    </row>
    <row r="9089" spans="1:5" x14ac:dyDescent="0.25">
      <c r="A9089">
        <v>71000151</v>
      </c>
      <c r="B9089" t="s">
        <v>13277</v>
      </c>
      <c r="C9089" t="s">
        <v>13278</v>
      </c>
      <c r="D9089" t="s">
        <v>13278</v>
      </c>
      <c r="E9089" t="s">
        <v>13277</v>
      </c>
    </row>
    <row r="9090" spans="1:5" x14ac:dyDescent="0.25">
      <c r="A9090">
        <v>71000153</v>
      </c>
      <c r="B9090" t="s">
        <v>13279</v>
      </c>
      <c r="C9090" t="s">
        <v>13280</v>
      </c>
      <c r="D9090" t="s">
        <v>13280</v>
      </c>
      <c r="E9090" t="s">
        <v>13279</v>
      </c>
    </row>
    <row r="9091" spans="1:5" x14ac:dyDescent="0.25">
      <c r="A9091">
        <v>71000155</v>
      </c>
      <c r="B9091" t="s">
        <v>13281</v>
      </c>
      <c r="C9091" t="s">
        <v>13282</v>
      </c>
      <c r="D9091" t="s">
        <v>13282</v>
      </c>
      <c r="E9091" t="s">
        <v>13281</v>
      </c>
    </row>
    <row r="9092" spans="1:5" x14ac:dyDescent="0.25">
      <c r="A9092">
        <v>71000156</v>
      </c>
      <c r="B9092" t="s">
        <v>13283</v>
      </c>
      <c r="C9092" t="s">
        <v>13284</v>
      </c>
      <c r="D9092" t="s">
        <v>13284</v>
      </c>
      <c r="E9092" t="s">
        <v>13283</v>
      </c>
    </row>
    <row r="9093" spans="1:5" x14ac:dyDescent="0.25">
      <c r="A9093">
        <v>71000157</v>
      </c>
      <c r="B9093" t="s">
        <v>13104</v>
      </c>
      <c r="C9093" t="s">
        <v>13285</v>
      </c>
      <c r="D9093" t="s">
        <v>13285</v>
      </c>
      <c r="E9093" t="s">
        <v>13104</v>
      </c>
    </row>
    <row r="9094" spans="1:5" x14ac:dyDescent="0.25">
      <c r="A9094">
        <v>71000158</v>
      </c>
      <c r="B9094" t="s">
        <v>13286</v>
      </c>
      <c r="C9094" t="s">
        <v>13287</v>
      </c>
      <c r="D9094" t="s">
        <v>13287</v>
      </c>
      <c r="E9094" t="s">
        <v>13286</v>
      </c>
    </row>
    <row r="9095" spans="1:5" x14ac:dyDescent="0.25">
      <c r="A9095">
        <v>71000159</v>
      </c>
      <c r="B9095" t="s">
        <v>13288</v>
      </c>
      <c r="C9095" t="s">
        <v>13289</v>
      </c>
      <c r="D9095" t="s">
        <v>13289</v>
      </c>
      <c r="E9095" t="s">
        <v>13288</v>
      </c>
    </row>
    <row r="9096" spans="1:5" x14ac:dyDescent="0.25">
      <c r="A9096">
        <v>71000160</v>
      </c>
      <c r="B9096" t="s">
        <v>13290</v>
      </c>
      <c r="C9096" t="s">
        <v>13291</v>
      </c>
      <c r="D9096" t="s">
        <v>13291</v>
      </c>
      <c r="E9096" t="s">
        <v>13290</v>
      </c>
    </row>
    <row r="9097" spans="1:5" x14ac:dyDescent="0.25">
      <c r="A9097">
        <v>71000161</v>
      </c>
      <c r="B9097" t="s">
        <v>13292</v>
      </c>
      <c r="C9097" t="s">
        <v>13293</v>
      </c>
      <c r="D9097" t="s">
        <v>13293</v>
      </c>
      <c r="E9097" t="s">
        <v>13292</v>
      </c>
    </row>
    <row r="9098" spans="1:5" x14ac:dyDescent="0.25">
      <c r="A9098">
        <v>71000162</v>
      </c>
      <c r="B9098" t="s">
        <v>13294</v>
      </c>
      <c r="C9098" t="s">
        <v>13295</v>
      </c>
      <c r="D9098" t="s">
        <v>13295</v>
      </c>
      <c r="E9098" t="s">
        <v>13294</v>
      </c>
    </row>
    <row r="9099" spans="1:5" x14ac:dyDescent="0.25">
      <c r="A9099">
        <v>71000163</v>
      </c>
      <c r="B9099" t="s">
        <v>13296</v>
      </c>
      <c r="C9099" t="s">
        <v>13297</v>
      </c>
      <c r="D9099" t="s">
        <v>13297</v>
      </c>
      <c r="E9099" t="s">
        <v>13296</v>
      </c>
    </row>
    <row r="9100" spans="1:5" x14ac:dyDescent="0.25">
      <c r="A9100">
        <v>71000164</v>
      </c>
      <c r="B9100" t="s">
        <v>13298</v>
      </c>
      <c r="C9100" t="s">
        <v>13299</v>
      </c>
      <c r="D9100" t="s">
        <v>13299</v>
      </c>
      <c r="E9100" t="s">
        <v>13298</v>
      </c>
    </row>
    <row r="9101" spans="1:5" x14ac:dyDescent="0.25">
      <c r="A9101">
        <v>71000165</v>
      </c>
      <c r="B9101" t="s">
        <v>13300</v>
      </c>
      <c r="C9101" t="s">
        <v>13301</v>
      </c>
      <c r="D9101" t="s">
        <v>13301</v>
      </c>
      <c r="E9101" t="s">
        <v>13300</v>
      </c>
    </row>
    <row r="9102" spans="1:5" x14ac:dyDescent="0.25">
      <c r="A9102">
        <v>71000166</v>
      </c>
      <c r="B9102" t="s">
        <v>13302</v>
      </c>
      <c r="C9102" t="s">
        <v>13303</v>
      </c>
      <c r="D9102" t="s">
        <v>13303</v>
      </c>
      <c r="E9102" t="s">
        <v>13302</v>
      </c>
    </row>
    <row r="9103" spans="1:5" x14ac:dyDescent="0.25">
      <c r="A9103">
        <v>71000168</v>
      </c>
      <c r="B9103" t="s">
        <v>13304</v>
      </c>
      <c r="C9103" t="s">
        <v>13305</v>
      </c>
      <c r="D9103" t="s">
        <v>13305</v>
      </c>
      <c r="E9103" t="s">
        <v>13304</v>
      </c>
    </row>
    <row r="9104" spans="1:5" x14ac:dyDescent="0.25">
      <c r="A9104">
        <v>71000169</v>
      </c>
      <c r="B9104" t="s">
        <v>13306</v>
      </c>
      <c r="C9104" t="s">
        <v>13307</v>
      </c>
      <c r="D9104" t="s">
        <v>13307</v>
      </c>
      <c r="E9104" t="s">
        <v>13306</v>
      </c>
    </row>
    <row r="9105" spans="1:5" x14ac:dyDescent="0.25">
      <c r="A9105">
        <v>71000170</v>
      </c>
      <c r="B9105" t="s">
        <v>13308</v>
      </c>
      <c r="C9105" t="s">
        <v>13309</v>
      </c>
      <c r="D9105" t="s">
        <v>13309</v>
      </c>
      <c r="E9105" t="s">
        <v>13308</v>
      </c>
    </row>
    <row r="9106" spans="1:5" x14ac:dyDescent="0.25">
      <c r="A9106">
        <v>71000171</v>
      </c>
      <c r="B9106" t="s">
        <v>13310</v>
      </c>
      <c r="C9106" t="s">
        <v>13311</v>
      </c>
      <c r="D9106" t="s">
        <v>13311</v>
      </c>
      <c r="E9106" t="s">
        <v>13310</v>
      </c>
    </row>
    <row r="9107" spans="1:5" x14ac:dyDescent="0.25">
      <c r="A9107">
        <v>71000172</v>
      </c>
      <c r="B9107" t="s">
        <v>13312</v>
      </c>
      <c r="C9107" t="s">
        <v>13313</v>
      </c>
      <c r="D9107" t="s">
        <v>13313</v>
      </c>
      <c r="E9107" t="s">
        <v>13312</v>
      </c>
    </row>
    <row r="9108" spans="1:5" x14ac:dyDescent="0.25">
      <c r="A9108">
        <v>71000173</v>
      </c>
      <c r="B9108" t="s">
        <v>13314</v>
      </c>
      <c r="C9108" t="s">
        <v>13315</v>
      </c>
      <c r="D9108" t="s">
        <v>13315</v>
      </c>
      <c r="E9108" t="s">
        <v>13314</v>
      </c>
    </row>
    <row r="9109" spans="1:5" x14ac:dyDescent="0.25">
      <c r="A9109">
        <v>71000174</v>
      </c>
      <c r="B9109" t="s">
        <v>13316</v>
      </c>
      <c r="C9109" t="s">
        <v>13317</v>
      </c>
      <c r="D9109" t="s">
        <v>13317</v>
      </c>
      <c r="E9109" t="s">
        <v>13316</v>
      </c>
    </row>
    <row r="9110" spans="1:5" x14ac:dyDescent="0.25">
      <c r="A9110">
        <v>71000175</v>
      </c>
      <c r="B9110" t="s">
        <v>13318</v>
      </c>
      <c r="C9110" t="s">
        <v>13319</v>
      </c>
      <c r="D9110" t="s">
        <v>13319</v>
      </c>
      <c r="E9110" t="s">
        <v>13318</v>
      </c>
    </row>
    <row r="9111" spans="1:5" x14ac:dyDescent="0.25">
      <c r="A9111">
        <v>71000176</v>
      </c>
      <c r="B9111" t="s">
        <v>13320</v>
      </c>
      <c r="C9111" t="s">
        <v>13321</v>
      </c>
      <c r="D9111" t="s">
        <v>13321</v>
      </c>
      <c r="E9111" t="s">
        <v>13320</v>
      </c>
    </row>
    <row r="9112" spans="1:5" x14ac:dyDescent="0.25">
      <c r="A9112">
        <v>71000177</v>
      </c>
      <c r="B9112" t="s">
        <v>13322</v>
      </c>
      <c r="C9112" t="s">
        <v>13323</v>
      </c>
      <c r="D9112" t="s">
        <v>13323</v>
      </c>
      <c r="E9112" t="s">
        <v>13322</v>
      </c>
    </row>
    <row r="9113" spans="1:5" x14ac:dyDescent="0.25">
      <c r="A9113">
        <v>71000178</v>
      </c>
      <c r="B9113" t="s">
        <v>13324</v>
      </c>
      <c r="C9113" t="s">
        <v>13325</v>
      </c>
      <c r="D9113" t="s">
        <v>13325</v>
      </c>
      <c r="E9113" t="s">
        <v>13324</v>
      </c>
    </row>
    <row r="9114" spans="1:5" x14ac:dyDescent="0.25">
      <c r="A9114">
        <v>71000179</v>
      </c>
      <c r="B9114" t="s">
        <v>13326</v>
      </c>
      <c r="C9114" t="s">
        <v>13327</v>
      </c>
      <c r="D9114" t="s">
        <v>13327</v>
      </c>
      <c r="E9114" t="s">
        <v>13326</v>
      </c>
    </row>
    <row r="9115" spans="1:5" x14ac:dyDescent="0.25">
      <c r="A9115">
        <v>71000181</v>
      </c>
      <c r="B9115" t="s">
        <v>13316</v>
      </c>
      <c r="C9115" t="s">
        <v>13317</v>
      </c>
      <c r="D9115" t="s">
        <v>13317</v>
      </c>
      <c r="E9115" t="s">
        <v>13316</v>
      </c>
    </row>
    <row r="9116" spans="1:5" x14ac:dyDescent="0.25">
      <c r="A9116">
        <v>71000182</v>
      </c>
      <c r="B9116" t="s">
        <v>13328</v>
      </c>
      <c r="C9116" t="s">
        <v>13329</v>
      </c>
      <c r="D9116" t="s">
        <v>13329</v>
      </c>
      <c r="E9116" t="s">
        <v>13328</v>
      </c>
    </row>
    <row r="9117" spans="1:5" x14ac:dyDescent="0.25">
      <c r="A9117">
        <v>71000183</v>
      </c>
      <c r="B9117" t="s">
        <v>13330</v>
      </c>
      <c r="C9117" t="s">
        <v>11533</v>
      </c>
      <c r="D9117" t="s">
        <v>11533</v>
      </c>
      <c r="E9117" t="s">
        <v>13330</v>
      </c>
    </row>
    <row r="9118" spans="1:5" x14ac:dyDescent="0.25">
      <c r="A9118">
        <v>71000184</v>
      </c>
      <c r="B9118" t="s">
        <v>13331</v>
      </c>
      <c r="C9118" t="s">
        <v>13332</v>
      </c>
      <c r="D9118" t="s">
        <v>13332</v>
      </c>
      <c r="E9118" t="s">
        <v>13331</v>
      </c>
    </row>
    <row r="9119" spans="1:5" x14ac:dyDescent="0.25">
      <c r="A9119">
        <v>71000185</v>
      </c>
      <c r="B9119" t="s">
        <v>13333</v>
      </c>
      <c r="C9119" t="s">
        <v>13332</v>
      </c>
      <c r="D9119" t="s">
        <v>13332</v>
      </c>
      <c r="E9119" t="s">
        <v>13333</v>
      </c>
    </row>
    <row r="9120" spans="1:5" x14ac:dyDescent="0.25">
      <c r="A9120">
        <v>71000186</v>
      </c>
      <c r="B9120" t="s">
        <v>13334</v>
      </c>
      <c r="C9120" t="s">
        <v>13335</v>
      </c>
      <c r="D9120" t="s">
        <v>13335</v>
      </c>
      <c r="E9120" t="s">
        <v>13334</v>
      </c>
    </row>
    <row r="9121" spans="1:5" x14ac:dyDescent="0.25">
      <c r="A9121">
        <v>71000187</v>
      </c>
      <c r="B9121" t="s">
        <v>13279</v>
      </c>
      <c r="C9121" t="s">
        <v>13336</v>
      </c>
      <c r="D9121" t="s">
        <v>13336</v>
      </c>
      <c r="E9121" t="s">
        <v>13279</v>
      </c>
    </row>
    <row r="9122" spans="1:5" x14ac:dyDescent="0.25">
      <c r="A9122">
        <v>71000188</v>
      </c>
      <c r="B9122" t="s">
        <v>13337</v>
      </c>
      <c r="C9122" t="s">
        <v>13338</v>
      </c>
      <c r="D9122" t="s">
        <v>13338</v>
      </c>
      <c r="E9122" t="s">
        <v>13337</v>
      </c>
    </row>
    <row r="9123" spans="1:5" x14ac:dyDescent="0.25">
      <c r="A9123">
        <v>71000189</v>
      </c>
      <c r="B9123" t="s">
        <v>13339</v>
      </c>
      <c r="C9123" t="s">
        <v>13340</v>
      </c>
      <c r="D9123" t="s">
        <v>13340</v>
      </c>
      <c r="E9123" t="s">
        <v>13339</v>
      </c>
    </row>
    <row r="9124" spans="1:5" x14ac:dyDescent="0.25">
      <c r="A9124">
        <v>71000190</v>
      </c>
      <c r="B9124" t="s">
        <v>13341</v>
      </c>
      <c r="C9124" t="s">
        <v>13342</v>
      </c>
      <c r="D9124" t="s">
        <v>13342</v>
      </c>
      <c r="E9124" t="s">
        <v>13341</v>
      </c>
    </row>
    <row r="9125" spans="1:5" x14ac:dyDescent="0.25">
      <c r="A9125">
        <v>71000191</v>
      </c>
      <c r="B9125" t="s">
        <v>11532</v>
      </c>
      <c r="C9125" t="s">
        <v>11533</v>
      </c>
      <c r="D9125" t="s">
        <v>11533</v>
      </c>
      <c r="E9125" t="s">
        <v>11532</v>
      </c>
    </row>
    <row r="9126" spans="1:5" x14ac:dyDescent="0.25">
      <c r="A9126">
        <v>71000192</v>
      </c>
      <c r="B9126" t="s">
        <v>13343</v>
      </c>
      <c r="C9126" t="s">
        <v>13317</v>
      </c>
      <c r="D9126" t="s">
        <v>13317</v>
      </c>
      <c r="E9126" t="s">
        <v>13343</v>
      </c>
    </row>
    <row r="9127" spans="1:5" x14ac:dyDescent="0.25">
      <c r="A9127">
        <v>71000193</v>
      </c>
      <c r="B9127" t="s">
        <v>13328</v>
      </c>
      <c r="C9127" t="s">
        <v>13329</v>
      </c>
      <c r="D9127" t="s">
        <v>13329</v>
      </c>
      <c r="E9127" t="s">
        <v>13328</v>
      </c>
    </row>
    <row r="9128" spans="1:5" x14ac:dyDescent="0.25">
      <c r="A9128">
        <v>71000194</v>
      </c>
      <c r="B9128" t="s">
        <v>13344</v>
      </c>
      <c r="C9128" t="s">
        <v>13345</v>
      </c>
      <c r="D9128" t="s">
        <v>13345</v>
      </c>
      <c r="E9128" t="s">
        <v>13344</v>
      </c>
    </row>
    <row r="9129" spans="1:5" x14ac:dyDescent="0.25">
      <c r="A9129">
        <v>71000195</v>
      </c>
      <c r="B9129" t="s">
        <v>13346</v>
      </c>
      <c r="C9129" t="s">
        <v>13347</v>
      </c>
      <c r="D9129" t="s">
        <v>13347</v>
      </c>
      <c r="E9129" t="s">
        <v>13346</v>
      </c>
    </row>
    <row r="9130" spans="1:5" x14ac:dyDescent="0.25">
      <c r="A9130">
        <v>71000197</v>
      </c>
      <c r="B9130" t="s">
        <v>13348</v>
      </c>
      <c r="C9130" t="s">
        <v>13349</v>
      </c>
      <c r="D9130" t="s">
        <v>13349</v>
      </c>
      <c r="E9130" t="s">
        <v>13348</v>
      </c>
    </row>
    <row r="9131" spans="1:5" x14ac:dyDescent="0.25">
      <c r="A9131">
        <v>71000198</v>
      </c>
      <c r="B9131" t="s">
        <v>13350</v>
      </c>
      <c r="C9131" t="s">
        <v>13351</v>
      </c>
      <c r="D9131" t="s">
        <v>13351</v>
      </c>
      <c r="E9131" t="s">
        <v>13350</v>
      </c>
    </row>
    <row r="9132" spans="1:5" x14ac:dyDescent="0.25">
      <c r="A9132">
        <v>71000199</v>
      </c>
      <c r="B9132" t="s">
        <v>13352</v>
      </c>
      <c r="C9132" t="s">
        <v>13353</v>
      </c>
      <c r="D9132" t="s">
        <v>13353</v>
      </c>
      <c r="E9132" t="s">
        <v>13352</v>
      </c>
    </row>
    <row r="9133" spans="1:5" x14ac:dyDescent="0.25">
      <c r="A9133">
        <v>71000200</v>
      </c>
      <c r="B9133" t="s">
        <v>13354</v>
      </c>
      <c r="C9133" t="s">
        <v>13355</v>
      </c>
      <c r="D9133" t="s">
        <v>13355</v>
      </c>
      <c r="E9133" t="s">
        <v>13354</v>
      </c>
    </row>
    <row r="9134" spans="1:5" x14ac:dyDescent="0.25">
      <c r="A9134">
        <v>71000201</v>
      </c>
      <c r="B9134" t="s">
        <v>13356</v>
      </c>
      <c r="C9134" t="s">
        <v>13357</v>
      </c>
      <c r="D9134" t="s">
        <v>13357</v>
      </c>
      <c r="E9134" t="s">
        <v>13356</v>
      </c>
    </row>
    <row r="9135" spans="1:5" x14ac:dyDescent="0.25">
      <c r="A9135">
        <v>71000202</v>
      </c>
      <c r="B9135" t="s">
        <v>13306</v>
      </c>
      <c r="C9135" t="s">
        <v>13358</v>
      </c>
      <c r="D9135" t="s">
        <v>13358</v>
      </c>
      <c r="E9135" t="s">
        <v>13306</v>
      </c>
    </row>
    <row r="9136" spans="1:5" x14ac:dyDescent="0.25">
      <c r="A9136">
        <v>71000203</v>
      </c>
      <c r="B9136" t="s">
        <v>13359</v>
      </c>
      <c r="C9136" t="s">
        <v>13360</v>
      </c>
      <c r="D9136" t="s">
        <v>13360</v>
      </c>
      <c r="E9136" t="s">
        <v>13359</v>
      </c>
    </row>
    <row r="9137" spans="1:5" x14ac:dyDescent="0.25">
      <c r="A9137">
        <v>71000204</v>
      </c>
      <c r="B9137" t="s">
        <v>13361</v>
      </c>
      <c r="C9137" t="s">
        <v>13362</v>
      </c>
      <c r="D9137" t="s">
        <v>13362</v>
      </c>
      <c r="E9137" t="s">
        <v>13361</v>
      </c>
    </row>
    <row r="9138" spans="1:5" x14ac:dyDescent="0.25">
      <c r="A9138">
        <v>71000205</v>
      </c>
      <c r="B9138" t="s">
        <v>13363</v>
      </c>
      <c r="C9138" t="s">
        <v>13364</v>
      </c>
      <c r="D9138" t="s">
        <v>13364</v>
      </c>
      <c r="E9138" t="s">
        <v>13363</v>
      </c>
    </row>
    <row r="9139" spans="1:5" x14ac:dyDescent="0.25">
      <c r="A9139">
        <v>71000206</v>
      </c>
      <c r="B9139" t="s">
        <v>13365</v>
      </c>
      <c r="C9139" t="s">
        <v>13366</v>
      </c>
      <c r="D9139" t="s">
        <v>13366</v>
      </c>
      <c r="E9139" t="s">
        <v>13365</v>
      </c>
    </row>
    <row r="9140" spans="1:5" x14ac:dyDescent="0.25">
      <c r="A9140">
        <v>71000207</v>
      </c>
      <c r="B9140" t="s">
        <v>13367</v>
      </c>
      <c r="C9140" t="s">
        <v>13368</v>
      </c>
      <c r="D9140" t="s">
        <v>13368</v>
      </c>
      <c r="E9140" t="s">
        <v>13367</v>
      </c>
    </row>
    <row r="9141" spans="1:5" x14ac:dyDescent="0.25">
      <c r="A9141">
        <v>71000208</v>
      </c>
      <c r="B9141" t="s">
        <v>13369</v>
      </c>
      <c r="C9141" t="s">
        <v>13368</v>
      </c>
      <c r="D9141" t="s">
        <v>13368</v>
      </c>
      <c r="E9141" t="s">
        <v>13369</v>
      </c>
    </row>
    <row r="9142" spans="1:5" x14ac:dyDescent="0.25">
      <c r="A9142">
        <v>71000209</v>
      </c>
      <c r="B9142" t="s">
        <v>13370</v>
      </c>
      <c r="C9142" t="s">
        <v>13368</v>
      </c>
      <c r="D9142" t="s">
        <v>13368</v>
      </c>
      <c r="E9142" t="s">
        <v>13370</v>
      </c>
    </row>
    <row r="9143" spans="1:5" x14ac:dyDescent="0.25">
      <c r="A9143">
        <v>71000210</v>
      </c>
      <c r="B9143" t="s">
        <v>13371</v>
      </c>
      <c r="E9143" t="s">
        <v>13371</v>
      </c>
    </row>
    <row r="9144" spans="1:5" x14ac:dyDescent="0.25">
      <c r="A9144">
        <v>71000211</v>
      </c>
      <c r="B9144" t="s">
        <v>13372</v>
      </c>
      <c r="C9144" t="s">
        <v>13373</v>
      </c>
      <c r="D9144" t="s">
        <v>13373</v>
      </c>
      <c r="E9144" t="s">
        <v>13372</v>
      </c>
    </row>
    <row r="9145" spans="1:5" x14ac:dyDescent="0.25">
      <c r="A9145">
        <v>71000213</v>
      </c>
      <c r="B9145" t="s">
        <v>13374</v>
      </c>
      <c r="C9145" t="s">
        <v>13375</v>
      </c>
      <c r="D9145" t="s">
        <v>13375</v>
      </c>
      <c r="E9145" t="s">
        <v>13374</v>
      </c>
    </row>
    <row r="9146" spans="1:5" x14ac:dyDescent="0.25">
      <c r="A9146">
        <v>71000214</v>
      </c>
      <c r="B9146" t="s">
        <v>13376</v>
      </c>
      <c r="C9146" t="s">
        <v>13377</v>
      </c>
      <c r="D9146" t="s">
        <v>13377</v>
      </c>
      <c r="E9146" t="s">
        <v>13376</v>
      </c>
    </row>
    <row r="9147" spans="1:5" x14ac:dyDescent="0.25">
      <c r="A9147">
        <v>71000215</v>
      </c>
      <c r="B9147" t="s">
        <v>13215</v>
      </c>
      <c r="C9147" t="s">
        <v>13216</v>
      </c>
      <c r="D9147" t="s">
        <v>13216</v>
      </c>
      <c r="E9147" t="s">
        <v>13215</v>
      </c>
    </row>
    <row r="9148" spans="1:5" x14ac:dyDescent="0.25">
      <c r="A9148">
        <v>71000216</v>
      </c>
      <c r="B9148" t="s">
        <v>13213</v>
      </c>
      <c r="C9148" t="s">
        <v>13214</v>
      </c>
      <c r="D9148" t="s">
        <v>13214</v>
      </c>
      <c r="E9148" t="s">
        <v>13213</v>
      </c>
    </row>
    <row r="9149" spans="1:5" x14ac:dyDescent="0.25">
      <c r="A9149">
        <v>71000217</v>
      </c>
      <c r="B9149" t="s">
        <v>13378</v>
      </c>
      <c r="C9149" t="s">
        <v>13379</v>
      </c>
      <c r="D9149" t="s">
        <v>13379</v>
      </c>
      <c r="E9149" t="s">
        <v>13378</v>
      </c>
    </row>
    <row r="9150" spans="1:5" x14ac:dyDescent="0.25">
      <c r="A9150">
        <v>71000218</v>
      </c>
      <c r="B9150" t="s">
        <v>13215</v>
      </c>
      <c r="C9150" t="s">
        <v>13216</v>
      </c>
      <c r="D9150" t="s">
        <v>13216</v>
      </c>
      <c r="E9150" t="s">
        <v>13215</v>
      </c>
    </row>
    <row r="9151" spans="1:5" x14ac:dyDescent="0.25">
      <c r="A9151">
        <v>71000221</v>
      </c>
      <c r="B9151" t="s">
        <v>13380</v>
      </c>
      <c r="C9151" t="s">
        <v>13381</v>
      </c>
      <c r="D9151" t="s">
        <v>13381</v>
      </c>
      <c r="E9151" t="s">
        <v>13380</v>
      </c>
    </row>
    <row r="9152" spans="1:5" x14ac:dyDescent="0.25">
      <c r="A9152">
        <v>71000222</v>
      </c>
      <c r="B9152" t="s">
        <v>13382</v>
      </c>
      <c r="C9152" t="s">
        <v>13383</v>
      </c>
      <c r="D9152" t="s">
        <v>13383</v>
      </c>
      <c r="E9152" t="s">
        <v>13382</v>
      </c>
    </row>
    <row r="9153" spans="1:5" x14ac:dyDescent="0.25">
      <c r="A9153">
        <v>71000224</v>
      </c>
      <c r="B9153" t="s">
        <v>13384</v>
      </c>
      <c r="C9153" t="s">
        <v>13385</v>
      </c>
      <c r="D9153" t="s">
        <v>13385</v>
      </c>
      <c r="E9153" t="s">
        <v>13384</v>
      </c>
    </row>
    <row r="9154" spans="1:5" x14ac:dyDescent="0.25">
      <c r="A9154">
        <v>71000225</v>
      </c>
      <c r="B9154" t="s">
        <v>13386</v>
      </c>
      <c r="C9154" t="s">
        <v>13385</v>
      </c>
      <c r="D9154" t="s">
        <v>13385</v>
      </c>
      <c r="E9154" t="s">
        <v>13386</v>
      </c>
    </row>
    <row r="9155" spans="1:5" x14ac:dyDescent="0.25">
      <c r="A9155">
        <v>71000226</v>
      </c>
      <c r="B9155" t="s">
        <v>13387</v>
      </c>
      <c r="C9155" t="s">
        <v>13385</v>
      </c>
      <c r="D9155" t="s">
        <v>13385</v>
      </c>
      <c r="E9155" t="s">
        <v>13387</v>
      </c>
    </row>
    <row r="9156" spans="1:5" x14ac:dyDescent="0.25">
      <c r="A9156">
        <v>71000228</v>
      </c>
      <c r="B9156" t="s">
        <v>13388</v>
      </c>
      <c r="C9156" t="s">
        <v>13389</v>
      </c>
      <c r="D9156" t="s">
        <v>13389</v>
      </c>
      <c r="E9156" t="s">
        <v>13388</v>
      </c>
    </row>
    <row r="9157" spans="1:5" x14ac:dyDescent="0.25">
      <c r="A9157">
        <v>71000229</v>
      </c>
      <c r="B9157" t="s">
        <v>13390</v>
      </c>
      <c r="C9157" t="s">
        <v>13389</v>
      </c>
      <c r="D9157" t="s">
        <v>13389</v>
      </c>
      <c r="E9157" t="s">
        <v>13390</v>
      </c>
    </row>
    <row r="9158" spans="1:5" x14ac:dyDescent="0.25">
      <c r="A9158">
        <v>71000230</v>
      </c>
      <c r="B9158" t="s">
        <v>13391</v>
      </c>
      <c r="C9158" t="s">
        <v>13389</v>
      </c>
      <c r="D9158" t="s">
        <v>13389</v>
      </c>
      <c r="E9158" t="s">
        <v>13391</v>
      </c>
    </row>
    <row r="9159" spans="1:5" x14ac:dyDescent="0.25">
      <c r="A9159">
        <v>71000231</v>
      </c>
      <c r="B9159" t="s">
        <v>13392</v>
      </c>
      <c r="C9159" t="s">
        <v>13389</v>
      </c>
      <c r="D9159" t="s">
        <v>13389</v>
      </c>
      <c r="E9159" t="s">
        <v>13392</v>
      </c>
    </row>
    <row r="9160" spans="1:5" x14ac:dyDescent="0.25">
      <c r="A9160">
        <v>71000234</v>
      </c>
      <c r="B9160" t="s">
        <v>13393</v>
      </c>
      <c r="C9160" t="s">
        <v>13329</v>
      </c>
      <c r="D9160" t="s">
        <v>13329</v>
      </c>
      <c r="E9160" t="s">
        <v>13393</v>
      </c>
    </row>
    <row r="9161" spans="1:5" x14ac:dyDescent="0.25">
      <c r="A9161">
        <v>71000235</v>
      </c>
      <c r="B9161" t="s">
        <v>13394</v>
      </c>
      <c r="C9161" t="s">
        <v>13395</v>
      </c>
      <c r="D9161" t="s">
        <v>13395</v>
      </c>
      <c r="E9161" t="s">
        <v>13394</v>
      </c>
    </row>
    <row r="9162" spans="1:5" x14ac:dyDescent="0.25">
      <c r="A9162">
        <v>71000236</v>
      </c>
      <c r="B9162" t="s">
        <v>13396</v>
      </c>
      <c r="C9162" t="s">
        <v>11533</v>
      </c>
      <c r="D9162" t="s">
        <v>11533</v>
      </c>
      <c r="E9162" t="s">
        <v>13396</v>
      </c>
    </row>
    <row r="9163" spans="1:5" x14ac:dyDescent="0.25">
      <c r="A9163">
        <v>71000237</v>
      </c>
      <c r="B9163" t="s">
        <v>13397</v>
      </c>
      <c r="C9163" t="s">
        <v>11533</v>
      </c>
      <c r="D9163" t="s">
        <v>11533</v>
      </c>
      <c r="E9163" t="s">
        <v>13397</v>
      </c>
    </row>
    <row r="9164" spans="1:5" x14ac:dyDescent="0.25">
      <c r="A9164">
        <v>71000238</v>
      </c>
      <c r="B9164" t="s">
        <v>13398</v>
      </c>
      <c r="C9164" t="s">
        <v>11533</v>
      </c>
      <c r="D9164" t="s">
        <v>11533</v>
      </c>
      <c r="E9164" t="s">
        <v>13398</v>
      </c>
    </row>
    <row r="9165" spans="1:5" x14ac:dyDescent="0.25">
      <c r="A9165">
        <v>71000239</v>
      </c>
      <c r="B9165" t="s">
        <v>13399</v>
      </c>
      <c r="C9165" t="s">
        <v>13400</v>
      </c>
      <c r="D9165" t="s">
        <v>13400</v>
      </c>
      <c r="E9165" t="s">
        <v>13399</v>
      </c>
    </row>
    <row r="9166" spans="1:5" x14ac:dyDescent="0.25">
      <c r="A9166">
        <v>71000240</v>
      </c>
      <c r="B9166" t="s">
        <v>13401</v>
      </c>
      <c r="C9166" t="s">
        <v>13400</v>
      </c>
      <c r="D9166" t="s">
        <v>13400</v>
      </c>
      <c r="E9166" t="s">
        <v>13401</v>
      </c>
    </row>
    <row r="9167" spans="1:5" x14ac:dyDescent="0.25">
      <c r="A9167">
        <v>71000241</v>
      </c>
      <c r="B9167" t="s">
        <v>13402</v>
      </c>
      <c r="C9167" t="s">
        <v>13400</v>
      </c>
      <c r="D9167" t="s">
        <v>13400</v>
      </c>
      <c r="E9167" t="s">
        <v>13402</v>
      </c>
    </row>
    <row r="9168" spans="1:5" x14ac:dyDescent="0.25">
      <c r="A9168">
        <v>71000242</v>
      </c>
      <c r="B9168" t="s">
        <v>13403</v>
      </c>
      <c r="C9168" t="s">
        <v>13404</v>
      </c>
      <c r="D9168" t="s">
        <v>13404</v>
      </c>
      <c r="E9168" t="s">
        <v>13403</v>
      </c>
    </row>
    <row r="9169" spans="1:5" x14ac:dyDescent="0.25">
      <c r="A9169">
        <v>71000243</v>
      </c>
      <c r="B9169" t="s">
        <v>13405</v>
      </c>
      <c r="C9169" t="s">
        <v>13406</v>
      </c>
      <c r="D9169" t="s">
        <v>13406</v>
      </c>
      <c r="E9169" t="s">
        <v>13405</v>
      </c>
    </row>
    <row r="9170" spans="1:5" x14ac:dyDescent="0.25">
      <c r="A9170">
        <v>71000244</v>
      </c>
      <c r="B9170" t="s">
        <v>13407</v>
      </c>
      <c r="C9170" t="s">
        <v>13408</v>
      </c>
      <c r="D9170" t="s">
        <v>13408</v>
      </c>
      <c r="E9170" t="s">
        <v>13407</v>
      </c>
    </row>
    <row r="9171" spans="1:5" x14ac:dyDescent="0.25">
      <c r="A9171">
        <v>71000245</v>
      </c>
      <c r="B9171" t="s">
        <v>13179</v>
      </c>
      <c r="C9171" t="s">
        <v>13180</v>
      </c>
      <c r="D9171" t="s">
        <v>13180</v>
      </c>
      <c r="E9171" t="s">
        <v>13179</v>
      </c>
    </row>
    <row r="9172" spans="1:5" x14ac:dyDescent="0.25">
      <c r="A9172">
        <v>71000247</v>
      </c>
      <c r="B9172" t="s">
        <v>13182</v>
      </c>
      <c r="C9172" t="s">
        <v>13180</v>
      </c>
      <c r="D9172" t="s">
        <v>13180</v>
      </c>
      <c r="E9172" t="s">
        <v>13182</v>
      </c>
    </row>
    <row r="9173" spans="1:5" x14ac:dyDescent="0.25">
      <c r="A9173">
        <v>71000248</v>
      </c>
      <c r="B9173" t="s">
        <v>13409</v>
      </c>
      <c r="C9173" t="s">
        <v>13410</v>
      </c>
      <c r="D9173" t="s">
        <v>13410</v>
      </c>
      <c r="E9173" t="s">
        <v>13409</v>
      </c>
    </row>
    <row r="9174" spans="1:5" x14ac:dyDescent="0.25">
      <c r="A9174">
        <v>71000250</v>
      </c>
      <c r="B9174" t="s">
        <v>13411</v>
      </c>
      <c r="C9174" t="s">
        <v>13412</v>
      </c>
      <c r="D9174" t="s">
        <v>13412</v>
      </c>
      <c r="E9174" t="s">
        <v>13411</v>
      </c>
    </row>
    <row r="9175" spans="1:5" x14ac:dyDescent="0.25">
      <c r="A9175">
        <v>71000251</v>
      </c>
      <c r="B9175" t="s">
        <v>13413</v>
      </c>
      <c r="C9175" t="s">
        <v>13414</v>
      </c>
      <c r="D9175" t="s">
        <v>13414</v>
      </c>
      <c r="E9175" t="s">
        <v>13413</v>
      </c>
    </row>
    <row r="9176" spans="1:5" x14ac:dyDescent="0.25">
      <c r="A9176">
        <v>71000252</v>
      </c>
      <c r="B9176" t="s">
        <v>13415</v>
      </c>
      <c r="C9176" t="s">
        <v>13416</v>
      </c>
      <c r="D9176" t="s">
        <v>13416</v>
      </c>
      <c r="E9176" t="s">
        <v>13415</v>
      </c>
    </row>
    <row r="9177" spans="1:5" x14ac:dyDescent="0.25">
      <c r="A9177">
        <v>71000253</v>
      </c>
      <c r="B9177" t="s">
        <v>13417</v>
      </c>
      <c r="C9177" t="s">
        <v>13418</v>
      </c>
      <c r="D9177" t="s">
        <v>13418</v>
      </c>
      <c r="E9177" t="s">
        <v>13417</v>
      </c>
    </row>
    <row r="9178" spans="1:5" x14ac:dyDescent="0.25">
      <c r="A9178">
        <v>71000254</v>
      </c>
      <c r="B9178" t="s">
        <v>13419</v>
      </c>
      <c r="C9178" t="s">
        <v>13420</v>
      </c>
      <c r="D9178" t="s">
        <v>13420</v>
      </c>
      <c r="E9178" t="s">
        <v>13419</v>
      </c>
    </row>
    <row r="9179" spans="1:5" x14ac:dyDescent="0.25">
      <c r="A9179">
        <v>71000255</v>
      </c>
      <c r="B9179" t="s">
        <v>13421</v>
      </c>
      <c r="C9179" t="s">
        <v>13422</v>
      </c>
      <c r="D9179" t="s">
        <v>13422</v>
      </c>
      <c r="E9179" t="s">
        <v>13421</v>
      </c>
    </row>
    <row r="9180" spans="1:5" x14ac:dyDescent="0.25">
      <c r="A9180">
        <v>71000256</v>
      </c>
      <c r="B9180" t="s">
        <v>13312</v>
      </c>
      <c r="C9180" t="s">
        <v>13313</v>
      </c>
      <c r="D9180" t="s">
        <v>13313</v>
      </c>
      <c r="E9180" t="s">
        <v>13312</v>
      </c>
    </row>
    <row r="9181" spans="1:5" x14ac:dyDescent="0.25">
      <c r="A9181">
        <v>71000257</v>
      </c>
      <c r="B9181" t="s">
        <v>13314</v>
      </c>
      <c r="C9181" t="s">
        <v>13315</v>
      </c>
      <c r="D9181" t="s">
        <v>13315</v>
      </c>
      <c r="E9181" t="s">
        <v>13314</v>
      </c>
    </row>
    <row r="9182" spans="1:5" x14ac:dyDescent="0.25">
      <c r="A9182">
        <v>71000258</v>
      </c>
      <c r="B9182" t="s">
        <v>13423</v>
      </c>
      <c r="C9182" t="s">
        <v>13424</v>
      </c>
      <c r="D9182" t="s">
        <v>13424</v>
      </c>
      <c r="E9182" t="s">
        <v>13423</v>
      </c>
    </row>
    <row r="9183" spans="1:5" x14ac:dyDescent="0.25">
      <c r="A9183">
        <v>71000259</v>
      </c>
      <c r="B9183" t="s">
        <v>13425</v>
      </c>
      <c r="C9183" t="s">
        <v>13426</v>
      </c>
      <c r="D9183" t="s">
        <v>13426</v>
      </c>
      <c r="E9183" t="s">
        <v>13425</v>
      </c>
    </row>
    <row r="9184" spans="1:5" x14ac:dyDescent="0.25">
      <c r="A9184">
        <v>71000261</v>
      </c>
      <c r="B9184" t="s">
        <v>11532</v>
      </c>
      <c r="C9184" t="s">
        <v>11533</v>
      </c>
      <c r="D9184" t="s">
        <v>11533</v>
      </c>
      <c r="E9184" t="s">
        <v>11532</v>
      </c>
    </row>
    <row r="9185" spans="1:5" x14ac:dyDescent="0.25">
      <c r="A9185">
        <v>71000262</v>
      </c>
      <c r="B9185" t="s">
        <v>13427</v>
      </c>
      <c r="C9185" t="s">
        <v>13428</v>
      </c>
      <c r="D9185" t="s">
        <v>13428</v>
      </c>
      <c r="E9185" t="s">
        <v>13427</v>
      </c>
    </row>
    <row r="9186" spans="1:5" x14ac:dyDescent="0.25">
      <c r="A9186">
        <v>71000263</v>
      </c>
      <c r="B9186" t="s">
        <v>13429</v>
      </c>
      <c r="C9186" t="s">
        <v>13430</v>
      </c>
      <c r="D9186" t="s">
        <v>13430</v>
      </c>
      <c r="E9186" t="s">
        <v>13429</v>
      </c>
    </row>
    <row r="9187" spans="1:5" x14ac:dyDescent="0.25">
      <c r="A9187">
        <v>71000264</v>
      </c>
      <c r="B9187" t="s">
        <v>13431</v>
      </c>
      <c r="C9187" t="s">
        <v>13432</v>
      </c>
      <c r="D9187" t="s">
        <v>13432</v>
      </c>
      <c r="E9187" t="s">
        <v>13431</v>
      </c>
    </row>
    <row r="9188" spans="1:5" x14ac:dyDescent="0.25">
      <c r="A9188">
        <v>71000265</v>
      </c>
      <c r="B9188" t="s">
        <v>13433</v>
      </c>
      <c r="C9188" t="s">
        <v>13434</v>
      </c>
      <c r="D9188" t="s">
        <v>13434</v>
      </c>
      <c r="E9188" t="s">
        <v>13433</v>
      </c>
    </row>
    <row r="9189" spans="1:5" x14ac:dyDescent="0.25">
      <c r="A9189">
        <v>71000266</v>
      </c>
      <c r="B9189" t="s">
        <v>13435</v>
      </c>
      <c r="C9189" t="s">
        <v>13436</v>
      </c>
      <c r="D9189" t="s">
        <v>13436</v>
      </c>
      <c r="E9189" t="s">
        <v>13435</v>
      </c>
    </row>
    <row r="9190" spans="1:5" x14ac:dyDescent="0.25">
      <c r="A9190">
        <v>71000267</v>
      </c>
      <c r="B9190" t="s">
        <v>13437</v>
      </c>
      <c r="C9190" t="s">
        <v>13438</v>
      </c>
      <c r="D9190" t="s">
        <v>13438</v>
      </c>
      <c r="E9190" t="s">
        <v>13437</v>
      </c>
    </row>
    <row r="9191" spans="1:5" x14ac:dyDescent="0.25">
      <c r="A9191">
        <v>71000268</v>
      </c>
      <c r="B9191" t="s">
        <v>13439</v>
      </c>
      <c r="C9191" t="s">
        <v>13440</v>
      </c>
      <c r="D9191" t="s">
        <v>13440</v>
      </c>
      <c r="E9191" t="s">
        <v>13439</v>
      </c>
    </row>
    <row r="9192" spans="1:5" x14ac:dyDescent="0.25">
      <c r="A9192">
        <v>71000269</v>
      </c>
      <c r="B9192" t="s">
        <v>13441</v>
      </c>
      <c r="C9192" t="s">
        <v>13442</v>
      </c>
      <c r="D9192" t="s">
        <v>13442</v>
      </c>
      <c r="E9192" t="s">
        <v>13441</v>
      </c>
    </row>
    <row r="9193" spans="1:5" x14ac:dyDescent="0.25">
      <c r="A9193">
        <v>71000270</v>
      </c>
      <c r="B9193" t="s">
        <v>13443</v>
      </c>
      <c r="C9193" t="s">
        <v>13444</v>
      </c>
      <c r="D9193" t="s">
        <v>13444</v>
      </c>
      <c r="E9193" t="s">
        <v>13443</v>
      </c>
    </row>
    <row r="9194" spans="1:5" x14ac:dyDescent="0.25">
      <c r="A9194">
        <v>71000271</v>
      </c>
      <c r="B9194" t="s">
        <v>13445</v>
      </c>
      <c r="C9194" t="s">
        <v>13446</v>
      </c>
      <c r="D9194" t="s">
        <v>13446</v>
      </c>
      <c r="E9194" t="s">
        <v>13445</v>
      </c>
    </row>
    <row r="9195" spans="1:5" x14ac:dyDescent="0.25">
      <c r="A9195">
        <v>71000272</v>
      </c>
      <c r="B9195" t="s">
        <v>13447</v>
      </c>
      <c r="C9195" t="s">
        <v>13448</v>
      </c>
      <c r="D9195" t="s">
        <v>13448</v>
      </c>
      <c r="E9195" t="s">
        <v>13447</v>
      </c>
    </row>
    <row r="9196" spans="1:5" x14ac:dyDescent="0.25">
      <c r="A9196">
        <v>71000274</v>
      </c>
      <c r="B9196" t="s">
        <v>13449</v>
      </c>
      <c r="C9196" t="s">
        <v>13450</v>
      </c>
      <c r="D9196" t="s">
        <v>13450</v>
      </c>
      <c r="E9196" t="s">
        <v>13449</v>
      </c>
    </row>
    <row r="9197" spans="1:5" x14ac:dyDescent="0.25">
      <c r="A9197">
        <v>71000275</v>
      </c>
      <c r="B9197" t="s">
        <v>13451</v>
      </c>
      <c r="C9197" t="s">
        <v>13452</v>
      </c>
      <c r="D9197" t="s">
        <v>13452</v>
      </c>
      <c r="E9197" t="s">
        <v>13451</v>
      </c>
    </row>
    <row r="9198" spans="1:5" x14ac:dyDescent="0.25">
      <c r="A9198">
        <v>71000276</v>
      </c>
      <c r="B9198" t="s">
        <v>13453</v>
      </c>
      <c r="C9198" t="s">
        <v>13454</v>
      </c>
      <c r="D9198" t="s">
        <v>13454</v>
      </c>
      <c r="E9198" t="s">
        <v>13453</v>
      </c>
    </row>
    <row r="9199" spans="1:5" x14ac:dyDescent="0.25">
      <c r="A9199">
        <v>71000277</v>
      </c>
      <c r="B9199" t="s">
        <v>13455</v>
      </c>
      <c r="C9199" t="s">
        <v>13452</v>
      </c>
      <c r="D9199" t="s">
        <v>13452</v>
      </c>
      <c r="E9199" t="s">
        <v>13455</v>
      </c>
    </row>
    <row r="9200" spans="1:5" x14ac:dyDescent="0.25">
      <c r="A9200">
        <v>71000281</v>
      </c>
      <c r="B9200" t="s">
        <v>13456</v>
      </c>
      <c r="C9200" t="s">
        <v>13323</v>
      </c>
      <c r="D9200" t="s">
        <v>13323</v>
      </c>
      <c r="E9200" t="s">
        <v>13456</v>
      </c>
    </row>
    <row r="9201" spans="1:5" x14ac:dyDescent="0.25">
      <c r="A9201">
        <v>71000282</v>
      </c>
      <c r="B9201" t="s">
        <v>13457</v>
      </c>
      <c r="C9201" t="s">
        <v>13147</v>
      </c>
      <c r="D9201" t="s">
        <v>13147</v>
      </c>
      <c r="E9201" t="s">
        <v>13457</v>
      </c>
    </row>
    <row r="9202" spans="1:5" x14ac:dyDescent="0.25">
      <c r="A9202">
        <v>71000283</v>
      </c>
      <c r="B9202" t="s">
        <v>13458</v>
      </c>
      <c r="C9202" t="s">
        <v>13459</v>
      </c>
      <c r="D9202" t="s">
        <v>13459</v>
      </c>
      <c r="E9202" t="s">
        <v>13458</v>
      </c>
    </row>
    <row r="9203" spans="1:5" x14ac:dyDescent="0.25">
      <c r="A9203">
        <v>71000284</v>
      </c>
      <c r="B9203" t="s">
        <v>13220</v>
      </c>
      <c r="C9203" t="s">
        <v>13221</v>
      </c>
      <c r="D9203" t="s">
        <v>13221</v>
      </c>
      <c r="E9203" t="s">
        <v>13220</v>
      </c>
    </row>
    <row r="9204" spans="1:5" x14ac:dyDescent="0.25">
      <c r="A9204">
        <v>71000285</v>
      </c>
      <c r="B9204" t="s">
        <v>13218</v>
      </c>
      <c r="C9204" t="s">
        <v>13219</v>
      </c>
      <c r="D9204" t="s">
        <v>13219</v>
      </c>
      <c r="E9204" t="s">
        <v>13218</v>
      </c>
    </row>
    <row r="9205" spans="1:5" x14ac:dyDescent="0.25">
      <c r="A9205">
        <v>71000286</v>
      </c>
      <c r="B9205" t="s">
        <v>13460</v>
      </c>
      <c r="C9205" t="s">
        <v>13461</v>
      </c>
      <c r="D9205" t="s">
        <v>13461</v>
      </c>
      <c r="E9205" t="s">
        <v>13460</v>
      </c>
    </row>
    <row r="9206" spans="1:5" x14ac:dyDescent="0.25">
      <c r="A9206">
        <v>71000287</v>
      </c>
      <c r="B9206" t="s">
        <v>13462</v>
      </c>
      <c r="C9206" t="s">
        <v>13461</v>
      </c>
      <c r="D9206" t="s">
        <v>13461</v>
      </c>
      <c r="E9206" t="s">
        <v>13462</v>
      </c>
    </row>
    <row r="9207" spans="1:5" x14ac:dyDescent="0.25">
      <c r="A9207">
        <v>71000288</v>
      </c>
      <c r="B9207" t="s">
        <v>13463</v>
      </c>
      <c r="C9207" t="s">
        <v>13461</v>
      </c>
      <c r="D9207" t="s">
        <v>13461</v>
      </c>
      <c r="E9207" t="s">
        <v>13463</v>
      </c>
    </row>
    <row r="9208" spans="1:5" x14ac:dyDescent="0.25">
      <c r="A9208">
        <v>71000289</v>
      </c>
      <c r="B9208" t="s">
        <v>13464</v>
      </c>
      <c r="C9208" t="s">
        <v>13256</v>
      </c>
      <c r="D9208" t="s">
        <v>13256</v>
      </c>
      <c r="E9208" t="s">
        <v>13464</v>
      </c>
    </row>
    <row r="9209" spans="1:5" x14ac:dyDescent="0.25">
      <c r="A9209">
        <v>71000290</v>
      </c>
      <c r="B9209" t="s">
        <v>13465</v>
      </c>
      <c r="C9209" t="s">
        <v>13461</v>
      </c>
      <c r="D9209" t="s">
        <v>13461</v>
      </c>
      <c r="E9209" t="s">
        <v>13465</v>
      </c>
    </row>
    <row r="9210" spans="1:5" x14ac:dyDescent="0.25">
      <c r="A9210">
        <v>71000291</v>
      </c>
      <c r="B9210" t="s">
        <v>13466</v>
      </c>
      <c r="C9210" t="s">
        <v>13461</v>
      </c>
      <c r="D9210" t="s">
        <v>13461</v>
      </c>
      <c r="E9210" t="s">
        <v>13466</v>
      </c>
    </row>
    <row r="9211" spans="1:5" x14ac:dyDescent="0.25">
      <c r="A9211">
        <v>71000292</v>
      </c>
      <c r="B9211" t="s">
        <v>13467</v>
      </c>
      <c r="C9211" t="s">
        <v>13461</v>
      </c>
      <c r="D9211" t="s">
        <v>13461</v>
      </c>
      <c r="E9211" t="s">
        <v>13467</v>
      </c>
    </row>
    <row r="9212" spans="1:5" x14ac:dyDescent="0.25">
      <c r="A9212">
        <v>71000293</v>
      </c>
      <c r="B9212" t="s">
        <v>13468</v>
      </c>
      <c r="C9212" t="s">
        <v>13469</v>
      </c>
      <c r="D9212" t="s">
        <v>13469</v>
      </c>
      <c r="E9212" t="s">
        <v>13468</v>
      </c>
    </row>
    <row r="9213" spans="1:5" x14ac:dyDescent="0.25">
      <c r="A9213">
        <v>71000294</v>
      </c>
      <c r="B9213" t="s">
        <v>13470</v>
      </c>
      <c r="C9213" t="s">
        <v>13471</v>
      </c>
      <c r="D9213" t="s">
        <v>13471</v>
      </c>
      <c r="E9213" t="s">
        <v>13470</v>
      </c>
    </row>
    <row r="9214" spans="1:5" x14ac:dyDescent="0.25">
      <c r="A9214">
        <v>71000295</v>
      </c>
      <c r="B9214" t="s">
        <v>13472</v>
      </c>
      <c r="C9214" t="s">
        <v>13473</v>
      </c>
      <c r="D9214" t="s">
        <v>13473</v>
      </c>
      <c r="E9214" t="s">
        <v>13472</v>
      </c>
    </row>
    <row r="9215" spans="1:5" x14ac:dyDescent="0.25">
      <c r="A9215">
        <v>71000296</v>
      </c>
      <c r="B9215" t="s">
        <v>13474</v>
      </c>
      <c r="C9215" t="s">
        <v>13475</v>
      </c>
      <c r="D9215" t="s">
        <v>13475</v>
      </c>
      <c r="E9215" t="s">
        <v>13474</v>
      </c>
    </row>
    <row r="9216" spans="1:5" x14ac:dyDescent="0.25">
      <c r="A9216">
        <v>71000297</v>
      </c>
      <c r="B9216" t="s">
        <v>13476</v>
      </c>
      <c r="C9216" t="s">
        <v>13477</v>
      </c>
      <c r="D9216" t="s">
        <v>13477</v>
      </c>
      <c r="E9216" t="s">
        <v>13476</v>
      </c>
    </row>
    <row r="9217" spans="1:5" x14ac:dyDescent="0.25">
      <c r="A9217">
        <v>71000298</v>
      </c>
      <c r="B9217" t="s">
        <v>13478</v>
      </c>
      <c r="C9217" t="s">
        <v>13479</v>
      </c>
      <c r="D9217" t="s">
        <v>13479</v>
      </c>
      <c r="E9217" t="s">
        <v>13478</v>
      </c>
    </row>
    <row r="9218" spans="1:5" x14ac:dyDescent="0.25">
      <c r="A9218">
        <v>71000299</v>
      </c>
      <c r="B9218" t="s">
        <v>13480</v>
      </c>
      <c r="C9218" t="s">
        <v>13481</v>
      </c>
      <c r="D9218" t="s">
        <v>13481</v>
      </c>
      <c r="E9218" t="s">
        <v>13480</v>
      </c>
    </row>
    <row r="9219" spans="1:5" x14ac:dyDescent="0.25">
      <c r="A9219">
        <v>71000300</v>
      </c>
      <c r="B9219" t="s">
        <v>13482</v>
      </c>
      <c r="C9219" t="s">
        <v>13483</v>
      </c>
      <c r="D9219" t="s">
        <v>13483</v>
      </c>
      <c r="E9219" t="s">
        <v>13482</v>
      </c>
    </row>
    <row r="9220" spans="1:5" x14ac:dyDescent="0.25">
      <c r="A9220">
        <v>71000301</v>
      </c>
      <c r="B9220" t="s">
        <v>13484</v>
      </c>
      <c r="C9220" t="s">
        <v>13483</v>
      </c>
      <c r="D9220" t="s">
        <v>13483</v>
      </c>
      <c r="E9220" t="s">
        <v>13484</v>
      </c>
    </row>
    <row r="9221" spans="1:5" x14ac:dyDescent="0.25">
      <c r="A9221">
        <v>71000302</v>
      </c>
      <c r="B9221" t="s">
        <v>13485</v>
      </c>
      <c r="C9221" t="s">
        <v>13486</v>
      </c>
      <c r="D9221" t="s">
        <v>13486</v>
      </c>
      <c r="E9221" t="s">
        <v>13485</v>
      </c>
    </row>
    <row r="9222" spans="1:5" x14ac:dyDescent="0.25">
      <c r="A9222">
        <v>71000303</v>
      </c>
      <c r="B9222" t="s">
        <v>13487</v>
      </c>
      <c r="C9222" t="s">
        <v>13488</v>
      </c>
      <c r="D9222" t="s">
        <v>13488</v>
      </c>
      <c r="E9222" t="s">
        <v>13487</v>
      </c>
    </row>
    <row r="9223" spans="1:5" x14ac:dyDescent="0.25">
      <c r="A9223">
        <v>71000304</v>
      </c>
      <c r="B9223" t="s">
        <v>13489</v>
      </c>
      <c r="C9223" t="s">
        <v>13490</v>
      </c>
      <c r="D9223" t="s">
        <v>13490</v>
      </c>
      <c r="E9223" t="s">
        <v>13489</v>
      </c>
    </row>
    <row r="9224" spans="1:5" x14ac:dyDescent="0.25">
      <c r="A9224">
        <v>71000305</v>
      </c>
      <c r="B9224" t="s">
        <v>13491</v>
      </c>
      <c r="C9224" t="s">
        <v>13492</v>
      </c>
      <c r="D9224" t="s">
        <v>13492</v>
      </c>
      <c r="E9224" t="s">
        <v>13491</v>
      </c>
    </row>
    <row r="9225" spans="1:5" x14ac:dyDescent="0.25">
      <c r="A9225">
        <v>71000306</v>
      </c>
      <c r="B9225" t="s">
        <v>13493</v>
      </c>
      <c r="C9225" t="s">
        <v>13494</v>
      </c>
      <c r="D9225" t="s">
        <v>13494</v>
      </c>
      <c r="E9225" t="s">
        <v>13493</v>
      </c>
    </row>
    <row r="9226" spans="1:5" x14ac:dyDescent="0.25">
      <c r="A9226">
        <v>71000307</v>
      </c>
      <c r="B9226" t="s">
        <v>13495</v>
      </c>
      <c r="C9226" t="s">
        <v>13496</v>
      </c>
      <c r="D9226" t="s">
        <v>13496</v>
      </c>
      <c r="E9226" t="s">
        <v>13495</v>
      </c>
    </row>
    <row r="9227" spans="1:5" x14ac:dyDescent="0.25">
      <c r="A9227">
        <v>71000308</v>
      </c>
      <c r="B9227" t="s">
        <v>13229</v>
      </c>
      <c r="C9227" t="s">
        <v>13230</v>
      </c>
      <c r="D9227" t="s">
        <v>13230</v>
      </c>
      <c r="E9227" t="s">
        <v>13229</v>
      </c>
    </row>
    <row r="9228" spans="1:5" x14ac:dyDescent="0.25">
      <c r="A9228">
        <v>71000309</v>
      </c>
      <c r="B9228" t="s">
        <v>13233</v>
      </c>
      <c r="C9228" t="s">
        <v>13234</v>
      </c>
      <c r="D9228" t="s">
        <v>13234</v>
      </c>
      <c r="E9228" t="s">
        <v>13233</v>
      </c>
    </row>
    <row r="9229" spans="1:5" x14ac:dyDescent="0.25">
      <c r="A9229">
        <v>71000310</v>
      </c>
      <c r="B9229" t="s">
        <v>13235</v>
      </c>
      <c r="C9229" t="s">
        <v>13236</v>
      </c>
      <c r="D9229" t="s">
        <v>13236</v>
      </c>
      <c r="E9229" t="s">
        <v>13235</v>
      </c>
    </row>
    <row r="9230" spans="1:5" x14ac:dyDescent="0.25">
      <c r="A9230">
        <v>71000311</v>
      </c>
      <c r="B9230" t="s">
        <v>13497</v>
      </c>
      <c r="C9230" t="s">
        <v>13498</v>
      </c>
      <c r="D9230" t="s">
        <v>13498</v>
      </c>
      <c r="E9230" t="s">
        <v>13497</v>
      </c>
    </row>
    <row r="9231" spans="1:5" x14ac:dyDescent="0.25">
      <c r="A9231">
        <v>71000312</v>
      </c>
      <c r="B9231" t="s">
        <v>13204</v>
      </c>
      <c r="C9231" t="s">
        <v>13147</v>
      </c>
      <c r="D9231" t="s">
        <v>13147</v>
      </c>
      <c r="E9231" t="s">
        <v>13204</v>
      </c>
    </row>
    <row r="9232" spans="1:5" x14ac:dyDescent="0.25">
      <c r="A9232">
        <v>71000314</v>
      </c>
      <c r="B9232" t="s">
        <v>13202</v>
      </c>
      <c r="C9232" t="s">
        <v>13147</v>
      </c>
      <c r="D9232" t="s">
        <v>13147</v>
      </c>
      <c r="E9232" t="s">
        <v>13202</v>
      </c>
    </row>
    <row r="9233" spans="1:5" x14ac:dyDescent="0.25">
      <c r="A9233">
        <v>71000315</v>
      </c>
      <c r="B9233" t="s">
        <v>13203</v>
      </c>
      <c r="C9233" t="s">
        <v>13147</v>
      </c>
      <c r="D9233" t="s">
        <v>13147</v>
      </c>
      <c r="E9233" t="s">
        <v>13203</v>
      </c>
    </row>
    <row r="9234" spans="1:5" x14ac:dyDescent="0.25">
      <c r="A9234">
        <v>71000316</v>
      </c>
      <c r="B9234" t="s">
        <v>13497</v>
      </c>
      <c r="C9234" t="s">
        <v>13498</v>
      </c>
      <c r="D9234" t="s">
        <v>13498</v>
      </c>
      <c r="E9234" t="s">
        <v>13497</v>
      </c>
    </row>
    <row r="9235" spans="1:5" x14ac:dyDescent="0.25">
      <c r="A9235">
        <v>71000317</v>
      </c>
      <c r="B9235" t="s">
        <v>13499</v>
      </c>
      <c r="C9235" t="s">
        <v>11533</v>
      </c>
      <c r="D9235" t="s">
        <v>11533</v>
      </c>
      <c r="E9235" t="s">
        <v>13499</v>
      </c>
    </row>
    <row r="9236" spans="1:5" x14ac:dyDescent="0.25">
      <c r="A9236">
        <v>71000318</v>
      </c>
      <c r="B9236" t="s">
        <v>13500</v>
      </c>
      <c r="C9236" t="s">
        <v>11533</v>
      </c>
      <c r="D9236" t="s">
        <v>11533</v>
      </c>
      <c r="E9236" t="s">
        <v>13500</v>
      </c>
    </row>
    <row r="9237" spans="1:5" x14ac:dyDescent="0.25">
      <c r="A9237">
        <v>71000319</v>
      </c>
      <c r="B9237" t="s">
        <v>13330</v>
      </c>
      <c r="C9237" t="s">
        <v>11533</v>
      </c>
      <c r="D9237" t="s">
        <v>11533</v>
      </c>
      <c r="E9237" t="s">
        <v>13330</v>
      </c>
    </row>
    <row r="9238" spans="1:5" x14ac:dyDescent="0.25">
      <c r="A9238">
        <v>71000320</v>
      </c>
      <c r="B9238" t="s">
        <v>13501</v>
      </c>
      <c r="C9238" t="s">
        <v>13400</v>
      </c>
      <c r="D9238" t="s">
        <v>13400</v>
      </c>
      <c r="E9238" t="s">
        <v>13501</v>
      </c>
    </row>
    <row r="9239" spans="1:5" x14ac:dyDescent="0.25">
      <c r="A9239">
        <v>71000321</v>
      </c>
      <c r="B9239" t="s">
        <v>13502</v>
      </c>
      <c r="C9239" t="s">
        <v>13400</v>
      </c>
      <c r="D9239" t="s">
        <v>13400</v>
      </c>
      <c r="E9239" t="s">
        <v>13502</v>
      </c>
    </row>
    <row r="9240" spans="1:5" x14ac:dyDescent="0.25">
      <c r="A9240">
        <v>71000322</v>
      </c>
      <c r="B9240" t="s">
        <v>13503</v>
      </c>
      <c r="C9240" t="s">
        <v>13400</v>
      </c>
      <c r="D9240" t="s">
        <v>13400</v>
      </c>
      <c r="E9240" t="s">
        <v>13503</v>
      </c>
    </row>
    <row r="9241" spans="1:5" x14ac:dyDescent="0.25">
      <c r="A9241">
        <v>71000323</v>
      </c>
      <c r="B9241" t="s">
        <v>13504</v>
      </c>
      <c r="C9241" t="s">
        <v>13505</v>
      </c>
      <c r="D9241" t="s">
        <v>13505</v>
      </c>
      <c r="E9241" t="s">
        <v>13504</v>
      </c>
    </row>
    <row r="9242" spans="1:5" x14ac:dyDescent="0.25">
      <c r="A9242">
        <v>71000324</v>
      </c>
      <c r="B9242" t="s">
        <v>13506</v>
      </c>
      <c r="C9242" t="s">
        <v>13507</v>
      </c>
      <c r="D9242" t="s">
        <v>13507</v>
      </c>
      <c r="E9242" t="s">
        <v>13506</v>
      </c>
    </row>
    <row r="9243" spans="1:5" x14ac:dyDescent="0.25">
      <c r="A9243">
        <v>71000325</v>
      </c>
      <c r="B9243" t="s">
        <v>13508</v>
      </c>
      <c r="C9243" t="s">
        <v>13509</v>
      </c>
      <c r="D9243" t="s">
        <v>13509</v>
      </c>
      <c r="E9243" t="s">
        <v>13508</v>
      </c>
    </row>
    <row r="9244" spans="1:5" x14ac:dyDescent="0.25">
      <c r="A9244">
        <v>71000326</v>
      </c>
      <c r="B9244" t="s">
        <v>13510</v>
      </c>
      <c r="C9244" t="s">
        <v>13511</v>
      </c>
      <c r="D9244" t="s">
        <v>13511</v>
      </c>
      <c r="E9244" t="s">
        <v>13510</v>
      </c>
    </row>
    <row r="9245" spans="1:5" x14ac:dyDescent="0.25">
      <c r="A9245">
        <v>71000327</v>
      </c>
      <c r="B9245" t="s">
        <v>13213</v>
      </c>
      <c r="C9245" t="s">
        <v>13214</v>
      </c>
      <c r="D9245" t="s">
        <v>13214</v>
      </c>
      <c r="E9245" t="s">
        <v>13213</v>
      </c>
    </row>
    <row r="9246" spans="1:5" x14ac:dyDescent="0.25">
      <c r="A9246">
        <v>71000328</v>
      </c>
      <c r="B9246" t="s">
        <v>13215</v>
      </c>
      <c r="C9246" t="s">
        <v>13216</v>
      </c>
      <c r="D9246" t="s">
        <v>13216</v>
      </c>
      <c r="E9246" t="s">
        <v>13215</v>
      </c>
    </row>
    <row r="9247" spans="1:5" x14ac:dyDescent="0.25">
      <c r="A9247">
        <v>71000329</v>
      </c>
      <c r="B9247" t="s">
        <v>13116</v>
      </c>
      <c r="C9247" t="s">
        <v>13117</v>
      </c>
      <c r="D9247" t="s">
        <v>13117</v>
      </c>
      <c r="E9247" t="s">
        <v>13116</v>
      </c>
    </row>
    <row r="9248" spans="1:5" x14ac:dyDescent="0.25">
      <c r="A9248">
        <v>71000330</v>
      </c>
      <c r="B9248" t="s">
        <v>13312</v>
      </c>
      <c r="C9248" t="s">
        <v>13313</v>
      </c>
      <c r="D9248" t="s">
        <v>13313</v>
      </c>
      <c r="E9248" t="s">
        <v>13312</v>
      </c>
    </row>
    <row r="9249" spans="1:5" x14ac:dyDescent="0.25">
      <c r="A9249">
        <v>71000331</v>
      </c>
      <c r="B9249" t="s">
        <v>13314</v>
      </c>
      <c r="C9249" t="s">
        <v>13315</v>
      </c>
      <c r="D9249" t="s">
        <v>13315</v>
      </c>
      <c r="E9249" t="s">
        <v>13314</v>
      </c>
    </row>
    <row r="9250" spans="1:5" x14ac:dyDescent="0.25">
      <c r="A9250">
        <v>71000332</v>
      </c>
      <c r="B9250" t="s">
        <v>13292</v>
      </c>
      <c r="C9250" t="s">
        <v>13293</v>
      </c>
      <c r="D9250" t="s">
        <v>13293</v>
      </c>
      <c r="E9250" t="s">
        <v>13292</v>
      </c>
    </row>
    <row r="9251" spans="1:5" x14ac:dyDescent="0.25">
      <c r="A9251">
        <v>71000333</v>
      </c>
      <c r="B9251" t="s">
        <v>13288</v>
      </c>
      <c r="C9251" t="s">
        <v>13289</v>
      </c>
      <c r="D9251" t="s">
        <v>13289</v>
      </c>
      <c r="E9251" t="s">
        <v>13288</v>
      </c>
    </row>
    <row r="9252" spans="1:5" x14ac:dyDescent="0.25">
      <c r="A9252">
        <v>71000334</v>
      </c>
      <c r="B9252" t="s">
        <v>13294</v>
      </c>
      <c r="C9252" t="s">
        <v>13295</v>
      </c>
      <c r="D9252" t="s">
        <v>13295</v>
      </c>
      <c r="E9252" t="s">
        <v>13294</v>
      </c>
    </row>
    <row r="9253" spans="1:5" x14ac:dyDescent="0.25">
      <c r="A9253">
        <v>71000335</v>
      </c>
      <c r="B9253" t="s">
        <v>13290</v>
      </c>
      <c r="C9253" t="s">
        <v>13291</v>
      </c>
      <c r="D9253" t="s">
        <v>13291</v>
      </c>
      <c r="E9253" t="s">
        <v>13290</v>
      </c>
    </row>
    <row r="9254" spans="1:5" x14ac:dyDescent="0.25">
      <c r="A9254">
        <v>71000336</v>
      </c>
      <c r="B9254" t="s">
        <v>13512</v>
      </c>
      <c r="C9254" t="s">
        <v>13513</v>
      </c>
      <c r="D9254" t="s">
        <v>13513</v>
      </c>
      <c r="E9254" t="s">
        <v>13512</v>
      </c>
    </row>
    <row r="9255" spans="1:5" x14ac:dyDescent="0.25">
      <c r="A9255">
        <v>71000339</v>
      </c>
      <c r="B9255" t="s">
        <v>13239</v>
      </c>
      <c r="C9255" t="s">
        <v>13240</v>
      </c>
      <c r="D9255" t="s">
        <v>13240</v>
      </c>
      <c r="E9255" t="s">
        <v>13239</v>
      </c>
    </row>
    <row r="9256" spans="1:5" x14ac:dyDescent="0.25">
      <c r="A9256">
        <v>71000340</v>
      </c>
      <c r="B9256" t="s">
        <v>13241</v>
      </c>
      <c r="C9256" t="s">
        <v>13242</v>
      </c>
      <c r="D9256" t="s">
        <v>13242</v>
      </c>
      <c r="E9256" t="s">
        <v>13241</v>
      </c>
    </row>
    <row r="9257" spans="1:5" x14ac:dyDescent="0.25">
      <c r="A9257">
        <v>71000341</v>
      </c>
      <c r="B9257" t="s">
        <v>13243</v>
      </c>
      <c r="C9257" t="s">
        <v>13244</v>
      </c>
      <c r="D9257" t="s">
        <v>13244</v>
      </c>
      <c r="E9257" t="s">
        <v>13243</v>
      </c>
    </row>
    <row r="9258" spans="1:5" x14ac:dyDescent="0.25">
      <c r="A9258">
        <v>71000342</v>
      </c>
      <c r="B9258" t="s">
        <v>13514</v>
      </c>
      <c r="C9258" t="s">
        <v>13515</v>
      </c>
      <c r="D9258" t="s">
        <v>13515</v>
      </c>
      <c r="E9258" t="s">
        <v>13514</v>
      </c>
    </row>
    <row r="9259" spans="1:5" x14ac:dyDescent="0.25">
      <c r="A9259">
        <v>71000343</v>
      </c>
      <c r="B9259" t="s">
        <v>13516</v>
      </c>
      <c r="C9259" t="s">
        <v>13517</v>
      </c>
      <c r="D9259" t="s">
        <v>13517</v>
      </c>
      <c r="E9259" t="s">
        <v>13516</v>
      </c>
    </row>
    <row r="9260" spans="1:5" x14ac:dyDescent="0.25">
      <c r="A9260">
        <v>71000344</v>
      </c>
      <c r="B9260" t="s">
        <v>13518</v>
      </c>
      <c r="C9260" t="s">
        <v>13519</v>
      </c>
      <c r="D9260" t="s">
        <v>13519</v>
      </c>
      <c r="E9260" t="s">
        <v>13518</v>
      </c>
    </row>
    <row r="9261" spans="1:5" x14ac:dyDescent="0.25">
      <c r="A9261">
        <v>71000345</v>
      </c>
      <c r="B9261" t="s">
        <v>13520</v>
      </c>
      <c r="C9261" t="s">
        <v>13492</v>
      </c>
      <c r="D9261" t="s">
        <v>13492</v>
      </c>
      <c r="E9261" t="s">
        <v>13520</v>
      </c>
    </row>
    <row r="9262" spans="1:5" x14ac:dyDescent="0.25">
      <c r="A9262">
        <v>71000346</v>
      </c>
      <c r="B9262" t="s">
        <v>13521</v>
      </c>
      <c r="C9262" t="s">
        <v>13522</v>
      </c>
      <c r="D9262" t="s">
        <v>13522</v>
      </c>
      <c r="E9262" t="s">
        <v>13521</v>
      </c>
    </row>
    <row r="9263" spans="1:5" x14ac:dyDescent="0.25">
      <c r="A9263">
        <v>71000347</v>
      </c>
      <c r="B9263" t="s">
        <v>13523</v>
      </c>
      <c r="C9263" t="s">
        <v>13232</v>
      </c>
      <c r="D9263" t="s">
        <v>13232</v>
      </c>
      <c r="E9263" t="s">
        <v>13523</v>
      </c>
    </row>
    <row r="9264" spans="1:5" x14ac:dyDescent="0.25">
      <c r="A9264">
        <v>71000348</v>
      </c>
      <c r="B9264" t="s">
        <v>13524</v>
      </c>
      <c r="C9264" t="s">
        <v>13525</v>
      </c>
      <c r="D9264" t="s">
        <v>13525</v>
      </c>
      <c r="E9264" t="s">
        <v>13524</v>
      </c>
    </row>
    <row r="9265" spans="1:5" x14ac:dyDescent="0.25">
      <c r="A9265">
        <v>71000349</v>
      </c>
      <c r="B9265" t="s">
        <v>13526</v>
      </c>
      <c r="C9265" t="s">
        <v>13525</v>
      </c>
      <c r="D9265" t="s">
        <v>13525</v>
      </c>
      <c r="E9265" t="s">
        <v>13526</v>
      </c>
    </row>
    <row r="9266" spans="1:5" x14ac:dyDescent="0.25">
      <c r="A9266">
        <v>71000350</v>
      </c>
      <c r="B9266" t="s">
        <v>13527</v>
      </c>
      <c r="C9266" t="s">
        <v>13525</v>
      </c>
      <c r="D9266" t="s">
        <v>13525</v>
      </c>
      <c r="E9266" t="s">
        <v>13527</v>
      </c>
    </row>
    <row r="9267" spans="1:5" x14ac:dyDescent="0.25">
      <c r="A9267">
        <v>71000351</v>
      </c>
      <c r="B9267" t="s">
        <v>13524</v>
      </c>
      <c r="C9267" t="s">
        <v>13525</v>
      </c>
      <c r="D9267" t="s">
        <v>13525</v>
      </c>
      <c r="E9267" t="s">
        <v>13524</v>
      </c>
    </row>
    <row r="9268" spans="1:5" x14ac:dyDescent="0.25">
      <c r="A9268">
        <v>71000352</v>
      </c>
      <c r="B9268" t="s">
        <v>13528</v>
      </c>
      <c r="C9268" t="s">
        <v>13490</v>
      </c>
      <c r="D9268" t="s">
        <v>13490</v>
      </c>
      <c r="E9268" t="s">
        <v>13528</v>
      </c>
    </row>
    <row r="9269" spans="1:5" x14ac:dyDescent="0.25">
      <c r="A9269">
        <v>71000353</v>
      </c>
      <c r="B9269" t="s">
        <v>13529</v>
      </c>
      <c r="C9269" t="s">
        <v>13530</v>
      </c>
      <c r="D9269" t="s">
        <v>13530</v>
      </c>
      <c r="E9269" t="s">
        <v>13529</v>
      </c>
    </row>
    <row r="9270" spans="1:5" x14ac:dyDescent="0.25">
      <c r="A9270">
        <v>71000354</v>
      </c>
      <c r="B9270" t="s">
        <v>13531</v>
      </c>
      <c r="C9270" t="s">
        <v>13532</v>
      </c>
      <c r="D9270" t="s">
        <v>13532</v>
      </c>
      <c r="E9270" t="s">
        <v>13531</v>
      </c>
    </row>
    <row r="9271" spans="1:5" x14ac:dyDescent="0.25">
      <c r="A9271">
        <v>71000355</v>
      </c>
      <c r="B9271" t="s">
        <v>13533</v>
      </c>
      <c r="C9271" t="s">
        <v>13338</v>
      </c>
      <c r="D9271" t="s">
        <v>13338</v>
      </c>
      <c r="E9271" t="s">
        <v>13533</v>
      </c>
    </row>
    <row r="9272" spans="1:5" x14ac:dyDescent="0.25">
      <c r="A9272">
        <v>71000356</v>
      </c>
      <c r="B9272" t="s">
        <v>13534</v>
      </c>
      <c r="C9272" t="s">
        <v>13340</v>
      </c>
      <c r="D9272" t="s">
        <v>13340</v>
      </c>
      <c r="E9272" t="s">
        <v>13534</v>
      </c>
    </row>
    <row r="9273" spans="1:5" x14ac:dyDescent="0.25">
      <c r="A9273">
        <v>71000357</v>
      </c>
      <c r="B9273" t="s">
        <v>13535</v>
      </c>
      <c r="C9273" t="s">
        <v>13342</v>
      </c>
      <c r="D9273" t="s">
        <v>13342</v>
      </c>
      <c r="E9273" t="s">
        <v>13535</v>
      </c>
    </row>
    <row r="9274" spans="1:5" x14ac:dyDescent="0.25">
      <c r="A9274">
        <v>71000358</v>
      </c>
      <c r="B9274" t="s">
        <v>13536</v>
      </c>
      <c r="C9274" t="s">
        <v>13537</v>
      </c>
      <c r="D9274" t="s">
        <v>13537</v>
      </c>
      <c r="E9274" t="s">
        <v>13536</v>
      </c>
    </row>
    <row r="9275" spans="1:5" x14ac:dyDescent="0.25">
      <c r="A9275">
        <v>71000359</v>
      </c>
      <c r="B9275" t="s">
        <v>13538</v>
      </c>
      <c r="C9275" t="s">
        <v>13539</v>
      </c>
      <c r="D9275" t="s">
        <v>13539</v>
      </c>
      <c r="E9275" t="s">
        <v>13538</v>
      </c>
    </row>
    <row r="9276" spans="1:5" x14ac:dyDescent="0.25">
      <c r="A9276">
        <v>71000360</v>
      </c>
      <c r="B9276" t="s">
        <v>13540</v>
      </c>
      <c r="C9276" t="s">
        <v>13541</v>
      </c>
      <c r="D9276" t="s">
        <v>13541</v>
      </c>
      <c r="E9276" t="s">
        <v>13540</v>
      </c>
    </row>
    <row r="9277" spans="1:5" x14ac:dyDescent="0.25">
      <c r="A9277">
        <v>71000361</v>
      </c>
      <c r="B9277" t="s">
        <v>13542</v>
      </c>
      <c r="C9277" t="s">
        <v>13541</v>
      </c>
      <c r="D9277" t="s">
        <v>13541</v>
      </c>
      <c r="E9277" t="s">
        <v>13542</v>
      </c>
    </row>
    <row r="9278" spans="1:5" x14ac:dyDescent="0.25">
      <c r="A9278">
        <v>71000362</v>
      </c>
      <c r="B9278" t="s">
        <v>13543</v>
      </c>
      <c r="C9278" t="s">
        <v>13219</v>
      </c>
      <c r="D9278" t="s">
        <v>13219</v>
      </c>
      <c r="E9278" t="s">
        <v>13543</v>
      </c>
    </row>
    <row r="9279" spans="1:5" x14ac:dyDescent="0.25">
      <c r="A9279">
        <v>71000363</v>
      </c>
      <c r="B9279" t="s">
        <v>13544</v>
      </c>
      <c r="C9279" t="s">
        <v>13221</v>
      </c>
      <c r="D9279" t="s">
        <v>13221</v>
      </c>
      <c r="E9279" t="s">
        <v>13544</v>
      </c>
    </row>
    <row r="9280" spans="1:5" x14ac:dyDescent="0.25">
      <c r="A9280">
        <v>71000364</v>
      </c>
      <c r="B9280" t="s">
        <v>13545</v>
      </c>
      <c r="C9280" t="s">
        <v>13400</v>
      </c>
      <c r="D9280" t="s">
        <v>13400</v>
      </c>
      <c r="E9280" t="s">
        <v>13545</v>
      </c>
    </row>
    <row r="9281" spans="1:5" x14ac:dyDescent="0.25">
      <c r="A9281">
        <v>71000365</v>
      </c>
      <c r="B9281" t="s">
        <v>13546</v>
      </c>
      <c r="C9281" t="s">
        <v>13119</v>
      </c>
      <c r="D9281" t="s">
        <v>13119</v>
      </c>
      <c r="E9281" t="s">
        <v>13546</v>
      </c>
    </row>
    <row r="9282" spans="1:5" x14ac:dyDescent="0.25">
      <c r="A9282">
        <v>71000366</v>
      </c>
      <c r="B9282" t="s">
        <v>13547</v>
      </c>
      <c r="C9282" t="s">
        <v>13129</v>
      </c>
      <c r="D9282" t="s">
        <v>13129</v>
      </c>
      <c r="E9282" t="s">
        <v>13547</v>
      </c>
    </row>
    <row r="9283" spans="1:5" x14ac:dyDescent="0.25">
      <c r="A9283">
        <v>71000367</v>
      </c>
      <c r="B9283" t="s">
        <v>11532</v>
      </c>
      <c r="C9283" t="s">
        <v>11533</v>
      </c>
      <c r="D9283" t="s">
        <v>11533</v>
      </c>
      <c r="E9283" t="s">
        <v>11532</v>
      </c>
    </row>
    <row r="9284" spans="1:5" x14ac:dyDescent="0.25">
      <c r="A9284">
        <v>71000371</v>
      </c>
      <c r="B9284" t="s">
        <v>13499</v>
      </c>
      <c r="C9284" t="s">
        <v>11533</v>
      </c>
      <c r="D9284" t="s">
        <v>11533</v>
      </c>
      <c r="E9284" t="s">
        <v>13499</v>
      </c>
    </row>
    <row r="9285" spans="1:5" x14ac:dyDescent="0.25">
      <c r="A9285">
        <v>71000372</v>
      </c>
      <c r="B9285" t="s">
        <v>13548</v>
      </c>
      <c r="C9285" t="s">
        <v>11533</v>
      </c>
      <c r="D9285" t="s">
        <v>11533</v>
      </c>
      <c r="E9285" t="s">
        <v>13548</v>
      </c>
    </row>
    <row r="9286" spans="1:5" x14ac:dyDescent="0.25">
      <c r="A9286">
        <v>71000373</v>
      </c>
      <c r="B9286" t="s">
        <v>13500</v>
      </c>
      <c r="C9286" t="s">
        <v>11533</v>
      </c>
      <c r="D9286" t="s">
        <v>11533</v>
      </c>
      <c r="E9286" t="s">
        <v>13500</v>
      </c>
    </row>
    <row r="9287" spans="1:5" x14ac:dyDescent="0.25">
      <c r="A9287">
        <v>71000374</v>
      </c>
      <c r="B9287" t="s">
        <v>13330</v>
      </c>
      <c r="C9287" t="s">
        <v>11533</v>
      </c>
      <c r="D9287" t="s">
        <v>11533</v>
      </c>
      <c r="E9287" t="s">
        <v>13330</v>
      </c>
    </row>
    <row r="9288" spans="1:5" x14ac:dyDescent="0.25">
      <c r="A9288">
        <v>71000375</v>
      </c>
      <c r="B9288" t="s">
        <v>13549</v>
      </c>
      <c r="C9288" t="s">
        <v>13550</v>
      </c>
      <c r="D9288" t="s">
        <v>13550</v>
      </c>
      <c r="E9288" t="s">
        <v>13549</v>
      </c>
    </row>
    <row r="9289" spans="1:5" x14ac:dyDescent="0.25">
      <c r="A9289">
        <v>71000376</v>
      </c>
      <c r="B9289" t="s">
        <v>13551</v>
      </c>
      <c r="C9289" t="s">
        <v>13147</v>
      </c>
      <c r="D9289" t="s">
        <v>13147</v>
      </c>
      <c r="E9289" t="s">
        <v>13551</v>
      </c>
    </row>
    <row r="9290" spans="1:5" x14ac:dyDescent="0.25">
      <c r="A9290">
        <v>71000377</v>
      </c>
      <c r="B9290" t="s">
        <v>13552</v>
      </c>
      <c r="C9290" t="s">
        <v>13553</v>
      </c>
      <c r="D9290" t="s">
        <v>13553</v>
      </c>
      <c r="E9290" t="s">
        <v>13552</v>
      </c>
    </row>
    <row r="9291" spans="1:5" x14ac:dyDescent="0.25">
      <c r="A9291">
        <v>71000378</v>
      </c>
      <c r="B9291" t="s">
        <v>13356</v>
      </c>
      <c r="C9291" t="s">
        <v>13357</v>
      </c>
      <c r="D9291" t="s">
        <v>13357</v>
      </c>
      <c r="E9291" t="s">
        <v>13356</v>
      </c>
    </row>
    <row r="9292" spans="1:5" x14ac:dyDescent="0.25">
      <c r="A9292">
        <v>71000379</v>
      </c>
      <c r="B9292" t="s">
        <v>13554</v>
      </c>
      <c r="C9292" t="s">
        <v>13555</v>
      </c>
      <c r="D9292" t="s">
        <v>13555</v>
      </c>
      <c r="E9292" t="s">
        <v>13554</v>
      </c>
    </row>
    <row r="9293" spans="1:5" x14ac:dyDescent="0.25">
      <c r="A9293">
        <v>71000380</v>
      </c>
      <c r="B9293" t="s">
        <v>13556</v>
      </c>
      <c r="C9293" t="s">
        <v>13519</v>
      </c>
      <c r="D9293" t="s">
        <v>13519</v>
      </c>
      <c r="E9293" t="s">
        <v>13556</v>
      </c>
    </row>
    <row r="9294" spans="1:5" x14ac:dyDescent="0.25">
      <c r="A9294">
        <v>71000381</v>
      </c>
      <c r="B9294" t="s">
        <v>13557</v>
      </c>
      <c r="C9294" t="s">
        <v>11533</v>
      </c>
      <c r="D9294" t="s">
        <v>11533</v>
      </c>
      <c r="E9294" t="s">
        <v>13557</v>
      </c>
    </row>
    <row r="9295" spans="1:5" x14ac:dyDescent="0.25">
      <c r="A9295">
        <v>71000382</v>
      </c>
      <c r="B9295" t="s">
        <v>13558</v>
      </c>
      <c r="C9295" t="s">
        <v>11533</v>
      </c>
      <c r="D9295" t="s">
        <v>11533</v>
      </c>
      <c r="E9295" t="s">
        <v>13558</v>
      </c>
    </row>
    <row r="9296" spans="1:5" x14ac:dyDescent="0.25">
      <c r="A9296">
        <v>71000383</v>
      </c>
      <c r="B9296" t="s">
        <v>13559</v>
      </c>
      <c r="C9296" t="s">
        <v>11533</v>
      </c>
      <c r="D9296" t="s">
        <v>11533</v>
      </c>
      <c r="E9296" t="s">
        <v>13559</v>
      </c>
    </row>
    <row r="9297" spans="1:5" x14ac:dyDescent="0.25">
      <c r="A9297">
        <v>71000384</v>
      </c>
      <c r="B9297" t="s">
        <v>13560</v>
      </c>
      <c r="C9297" t="s">
        <v>11533</v>
      </c>
      <c r="D9297" t="s">
        <v>11533</v>
      </c>
      <c r="E9297" t="s">
        <v>13560</v>
      </c>
    </row>
    <row r="9298" spans="1:5" x14ac:dyDescent="0.25">
      <c r="A9298">
        <v>71000385</v>
      </c>
      <c r="B9298" t="s">
        <v>13561</v>
      </c>
      <c r="C9298" t="s">
        <v>13400</v>
      </c>
      <c r="D9298" t="s">
        <v>13400</v>
      </c>
      <c r="E9298" t="s">
        <v>13561</v>
      </c>
    </row>
    <row r="9299" spans="1:5" x14ac:dyDescent="0.25">
      <c r="A9299">
        <v>71000386</v>
      </c>
      <c r="B9299" t="s">
        <v>13562</v>
      </c>
      <c r="C9299" t="s">
        <v>13525</v>
      </c>
      <c r="D9299" t="s">
        <v>13525</v>
      </c>
      <c r="E9299" t="s">
        <v>13562</v>
      </c>
    </row>
    <row r="9300" spans="1:5" x14ac:dyDescent="0.25">
      <c r="A9300">
        <v>71000387</v>
      </c>
      <c r="B9300" t="s">
        <v>13563</v>
      </c>
      <c r="C9300" t="s">
        <v>13564</v>
      </c>
      <c r="D9300" t="s">
        <v>13564</v>
      </c>
      <c r="E9300" t="s">
        <v>13563</v>
      </c>
    </row>
    <row r="9301" spans="1:5" x14ac:dyDescent="0.25">
      <c r="A9301">
        <v>71000388</v>
      </c>
      <c r="B9301" t="s">
        <v>13565</v>
      </c>
      <c r="C9301" t="s">
        <v>13282</v>
      </c>
      <c r="D9301" t="s">
        <v>13282</v>
      </c>
      <c r="E9301" t="s">
        <v>13565</v>
      </c>
    </row>
    <row r="9302" spans="1:5" x14ac:dyDescent="0.25">
      <c r="A9302">
        <v>71000389</v>
      </c>
      <c r="B9302" t="s">
        <v>13533</v>
      </c>
      <c r="C9302" t="s">
        <v>13338</v>
      </c>
      <c r="D9302" t="s">
        <v>13338</v>
      </c>
      <c r="E9302" t="s">
        <v>13533</v>
      </c>
    </row>
    <row r="9303" spans="1:5" x14ac:dyDescent="0.25">
      <c r="A9303">
        <v>71000390</v>
      </c>
      <c r="B9303" t="s">
        <v>13534</v>
      </c>
      <c r="C9303" t="s">
        <v>13340</v>
      </c>
      <c r="D9303" t="s">
        <v>13340</v>
      </c>
      <c r="E9303" t="s">
        <v>13534</v>
      </c>
    </row>
    <row r="9304" spans="1:5" x14ac:dyDescent="0.25">
      <c r="A9304">
        <v>71000391</v>
      </c>
      <c r="B9304" t="s">
        <v>13535</v>
      </c>
      <c r="C9304" t="s">
        <v>13566</v>
      </c>
      <c r="D9304" t="s">
        <v>13566</v>
      </c>
      <c r="E9304" t="s">
        <v>13535</v>
      </c>
    </row>
    <row r="9305" spans="1:5" x14ac:dyDescent="0.25">
      <c r="A9305">
        <v>71000393</v>
      </c>
      <c r="B9305" t="s">
        <v>13567</v>
      </c>
      <c r="C9305" t="s">
        <v>13155</v>
      </c>
      <c r="D9305" t="s">
        <v>13155</v>
      </c>
      <c r="E9305" t="s">
        <v>13567</v>
      </c>
    </row>
    <row r="9306" spans="1:5" x14ac:dyDescent="0.25">
      <c r="A9306">
        <v>71000394</v>
      </c>
      <c r="B9306" t="s">
        <v>13568</v>
      </c>
      <c r="C9306" t="s">
        <v>13151</v>
      </c>
      <c r="D9306" t="s">
        <v>13151</v>
      </c>
      <c r="E9306" t="s">
        <v>13568</v>
      </c>
    </row>
    <row r="9307" spans="1:5" x14ac:dyDescent="0.25">
      <c r="A9307">
        <v>71000395</v>
      </c>
      <c r="B9307" t="s">
        <v>13569</v>
      </c>
      <c r="C9307" t="s">
        <v>13155</v>
      </c>
      <c r="D9307" t="s">
        <v>13155</v>
      </c>
      <c r="E9307" t="s">
        <v>13569</v>
      </c>
    </row>
    <row r="9308" spans="1:5" x14ac:dyDescent="0.25">
      <c r="A9308">
        <v>71000396</v>
      </c>
      <c r="B9308" t="s">
        <v>13570</v>
      </c>
      <c r="C9308" t="s">
        <v>13151</v>
      </c>
      <c r="D9308" t="s">
        <v>13151</v>
      </c>
      <c r="E9308" t="s">
        <v>13570</v>
      </c>
    </row>
    <row r="9309" spans="1:5" x14ac:dyDescent="0.25">
      <c r="A9309">
        <v>71000397</v>
      </c>
      <c r="B9309" t="s">
        <v>13571</v>
      </c>
      <c r="C9309" t="s">
        <v>13517</v>
      </c>
      <c r="D9309" t="s">
        <v>13517</v>
      </c>
      <c r="E9309" t="s">
        <v>13571</v>
      </c>
    </row>
    <row r="9310" spans="1:5" x14ac:dyDescent="0.25">
      <c r="A9310">
        <v>71000398</v>
      </c>
      <c r="B9310" t="s">
        <v>13572</v>
      </c>
      <c r="C9310" t="s">
        <v>13461</v>
      </c>
      <c r="D9310" t="s">
        <v>13461</v>
      </c>
      <c r="E9310" t="s">
        <v>13572</v>
      </c>
    </row>
    <row r="9311" spans="1:5" x14ac:dyDescent="0.25">
      <c r="A9311">
        <v>71000399</v>
      </c>
      <c r="B9311" t="s">
        <v>13573</v>
      </c>
      <c r="C9311" t="s">
        <v>13461</v>
      </c>
      <c r="D9311" t="s">
        <v>13461</v>
      </c>
      <c r="E9311" t="s">
        <v>13573</v>
      </c>
    </row>
    <row r="9312" spans="1:5" x14ac:dyDescent="0.25">
      <c r="A9312">
        <v>71000400</v>
      </c>
      <c r="B9312" t="s">
        <v>13574</v>
      </c>
      <c r="C9312" t="s">
        <v>13575</v>
      </c>
      <c r="D9312" t="s">
        <v>13575</v>
      </c>
      <c r="E9312" t="s">
        <v>13574</v>
      </c>
    </row>
    <row r="9313" spans="1:5" x14ac:dyDescent="0.25">
      <c r="A9313">
        <v>71000401</v>
      </c>
      <c r="B9313" t="s">
        <v>13576</v>
      </c>
      <c r="C9313" t="s">
        <v>13577</v>
      </c>
      <c r="D9313" t="s">
        <v>13577</v>
      </c>
      <c r="E9313" t="s">
        <v>13576</v>
      </c>
    </row>
    <row r="9314" spans="1:5" x14ac:dyDescent="0.25">
      <c r="A9314">
        <v>71000404</v>
      </c>
      <c r="B9314" t="s">
        <v>13578</v>
      </c>
      <c r="C9314" t="s">
        <v>13579</v>
      </c>
      <c r="D9314" t="s">
        <v>13579</v>
      </c>
      <c r="E9314" t="s">
        <v>13578</v>
      </c>
    </row>
    <row r="9315" spans="1:5" x14ac:dyDescent="0.25">
      <c r="A9315">
        <v>71000405</v>
      </c>
      <c r="B9315" t="s">
        <v>13580</v>
      </c>
      <c r="C9315" t="s">
        <v>13147</v>
      </c>
      <c r="D9315" t="s">
        <v>13147</v>
      </c>
      <c r="E9315" t="s">
        <v>13580</v>
      </c>
    </row>
    <row r="9316" spans="1:5" x14ac:dyDescent="0.25">
      <c r="A9316">
        <v>71000406</v>
      </c>
      <c r="B9316" t="s">
        <v>13581</v>
      </c>
      <c r="C9316" t="s">
        <v>13582</v>
      </c>
      <c r="D9316" t="s">
        <v>13582</v>
      </c>
      <c r="E9316" t="s">
        <v>13581</v>
      </c>
    </row>
    <row r="9317" spans="1:5" x14ac:dyDescent="0.25">
      <c r="A9317">
        <v>71000407</v>
      </c>
      <c r="B9317" t="s">
        <v>13583</v>
      </c>
      <c r="C9317" t="s">
        <v>13584</v>
      </c>
      <c r="D9317" t="s">
        <v>13584</v>
      </c>
      <c r="E9317" t="s">
        <v>13583</v>
      </c>
    </row>
    <row r="9318" spans="1:5" x14ac:dyDescent="0.25">
      <c r="A9318">
        <v>71000408</v>
      </c>
      <c r="B9318" t="s">
        <v>13585</v>
      </c>
      <c r="C9318" t="s">
        <v>13586</v>
      </c>
      <c r="D9318" t="s">
        <v>13586</v>
      </c>
      <c r="E9318" t="s">
        <v>13585</v>
      </c>
    </row>
    <row r="9319" spans="1:5" x14ac:dyDescent="0.25">
      <c r="A9319">
        <v>71000409</v>
      </c>
      <c r="B9319" t="s">
        <v>13587</v>
      </c>
      <c r="C9319" t="s">
        <v>13588</v>
      </c>
      <c r="D9319" t="s">
        <v>13588</v>
      </c>
      <c r="E9319" t="s">
        <v>13587</v>
      </c>
    </row>
    <row r="9320" spans="1:5" x14ac:dyDescent="0.25">
      <c r="A9320">
        <v>71000418</v>
      </c>
      <c r="B9320" t="s">
        <v>13344</v>
      </c>
      <c r="C9320" t="s">
        <v>13345</v>
      </c>
      <c r="D9320" t="s">
        <v>13345</v>
      </c>
      <c r="E9320" t="s">
        <v>13344</v>
      </c>
    </row>
    <row r="9321" spans="1:5" x14ac:dyDescent="0.25">
      <c r="A9321">
        <v>71000419</v>
      </c>
      <c r="B9321" t="s">
        <v>13589</v>
      </c>
      <c r="C9321" t="s">
        <v>13492</v>
      </c>
      <c r="D9321" t="s">
        <v>13492</v>
      </c>
      <c r="E9321" t="s">
        <v>13589</v>
      </c>
    </row>
    <row r="9322" spans="1:5" x14ac:dyDescent="0.25">
      <c r="A9322">
        <v>71000420</v>
      </c>
      <c r="B9322" t="s">
        <v>13590</v>
      </c>
      <c r="C9322" t="s">
        <v>13591</v>
      </c>
      <c r="D9322" t="s">
        <v>13591</v>
      </c>
      <c r="E9322" t="s">
        <v>13590</v>
      </c>
    </row>
    <row r="9323" spans="1:5" x14ac:dyDescent="0.25">
      <c r="A9323">
        <v>71000421</v>
      </c>
      <c r="B9323" t="s">
        <v>13592</v>
      </c>
      <c r="C9323" t="s">
        <v>13591</v>
      </c>
      <c r="D9323" t="s">
        <v>13591</v>
      </c>
      <c r="E9323" t="s">
        <v>13592</v>
      </c>
    </row>
    <row r="9324" spans="1:5" x14ac:dyDescent="0.25">
      <c r="A9324">
        <v>71000422</v>
      </c>
      <c r="B9324" t="s">
        <v>13593</v>
      </c>
      <c r="C9324" t="s">
        <v>13594</v>
      </c>
      <c r="D9324" t="s">
        <v>13594</v>
      </c>
      <c r="E9324" t="s">
        <v>13593</v>
      </c>
    </row>
    <row r="9325" spans="1:5" x14ac:dyDescent="0.25">
      <c r="A9325">
        <v>71000423</v>
      </c>
      <c r="B9325" t="s">
        <v>13595</v>
      </c>
      <c r="C9325" t="s">
        <v>13176</v>
      </c>
      <c r="D9325" t="s">
        <v>13176</v>
      </c>
      <c r="E9325" t="s">
        <v>13595</v>
      </c>
    </row>
    <row r="9326" spans="1:5" x14ac:dyDescent="0.25">
      <c r="A9326">
        <v>71000424</v>
      </c>
      <c r="B9326" t="s">
        <v>13596</v>
      </c>
      <c r="C9326" t="s">
        <v>13597</v>
      </c>
      <c r="D9326" t="s">
        <v>13597</v>
      </c>
      <c r="E9326" t="s">
        <v>13596</v>
      </c>
    </row>
    <row r="9327" spans="1:5" x14ac:dyDescent="0.25">
      <c r="A9327">
        <v>71000425</v>
      </c>
      <c r="B9327" t="s">
        <v>13598</v>
      </c>
      <c r="C9327" t="s">
        <v>13599</v>
      </c>
      <c r="D9327" t="s">
        <v>13599</v>
      </c>
      <c r="E9327" t="s">
        <v>13598</v>
      </c>
    </row>
    <row r="9328" spans="1:5" x14ac:dyDescent="0.25">
      <c r="A9328">
        <v>71000426</v>
      </c>
      <c r="B9328" t="s">
        <v>13600</v>
      </c>
      <c r="C9328" t="s">
        <v>13601</v>
      </c>
      <c r="D9328" t="s">
        <v>13601</v>
      </c>
      <c r="E9328" t="s">
        <v>13600</v>
      </c>
    </row>
    <row r="9329" spans="1:5" x14ac:dyDescent="0.25">
      <c r="A9329">
        <v>71000427</v>
      </c>
      <c r="B9329" t="s">
        <v>13124</v>
      </c>
      <c r="C9329" t="s">
        <v>13125</v>
      </c>
      <c r="D9329" t="s">
        <v>13125</v>
      </c>
      <c r="E9329" t="s">
        <v>13124</v>
      </c>
    </row>
    <row r="9330" spans="1:5" x14ac:dyDescent="0.25">
      <c r="A9330">
        <v>71000428</v>
      </c>
      <c r="B9330" t="s">
        <v>13602</v>
      </c>
      <c r="C9330" t="s">
        <v>13603</v>
      </c>
      <c r="D9330" t="s">
        <v>13603</v>
      </c>
      <c r="E9330" t="s">
        <v>13602</v>
      </c>
    </row>
    <row r="9331" spans="1:5" x14ac:dyDescent="0.25">
      <c r="A9331">
        <v>71000429</v>
      </c>
      <c r="B9331" t="s">
        <v>13604</v>
      </c>
      <c r="C9331" t="s">
        <v>13605</v>
      </c>
      <c r="D9331" t="s">
        <v>13605</v>
      </c>
      <c r="E9331" t="s">
        <v>13604</v>
      </c>
    </row>
    <row r="9332" spans="1:5" x14ac:dyDescent="0.25">
      <c r="A9332">
        <v>71000430</v>
      </c>
      <c r="B9332" t="s">
        <v>13365</v>
      </c>
      <c r="C9332" t="s">
        <v>13366</v>
      </c>
      <c r="D9332" t="s">
        <v>13366</v>
      </c>
      <c r="E9332" t="s">
        <v>13365</v>
      </c>
    </row>
    <row r="9333" spans="1:5" x14ac:dyDescent="0.25">
      <c r="A9333">
        <v>71000431</v>
      </c>
      <c r="B9333" t="s">
        <v>13606</v>
      </c>
      <c r="C9333" t="s">
        <v>13607</v>
      </c>
      <c r="D9333" t="s">
        <v>13607</v>
      </c>
      <c r="E9333" t="s">
        <v>13606</v>
      </c>
    </row>
    <row r="9334" spans="1:5" x14ac:dyDescent="0.25">
      <c r="A9334">
        <v>71000432</v>
      </c>
      <c r="B9334" t="s">
        <v>13608</v>
      </c>
      <c r="C9334" t="s">
        <v>13609</v>
      </c>
      <c r="D9334" t="s">
        <v>13609</v>
      </c>
      <c r="E9334" t="s">
        <v>13608</v>
      </c>
    </row>
    <row r="9335" spans="1:5" x14ac:dyDescent="0.25">
      <c r="A9335">
        <v>71000433</v>
      </c>
      <c r="B9335" t="s">
        <v>13551</v>
      </c>
      <c r="C9335" t="s">
        <v>13147</v>
      </c>
      <c r="D9335" t="s">
        <v>13147</v>
      </c>
      <c r="E9335" t="s">
        <v>13551</v>
      </c>
    </row>
    <row r="9336" spans="1:5" x14ac:dyDescent="0.25">
      <c r="A9336">
        <v>71000434</v>
      </c>
      <c r="B9336" t="s">
        <v>13610</v>
      </c>
      <c r="C9336" t="s">
        <v>13611</v>
      </c>
      <c r="D9336" t="s">
        <v>13611</v>
      </c>
      <c r="E9336" t="s">
        <v>13610</v>
      </c>
    </row>
    <row r="9337" spans="1:5" x14ac:dyDescent="0.25">
      <c r="A9337">
        <v>71000435</v>
      </c>
      <c r="B9337" t="s">
        <v>13116</v>
      </c>
      <c r="C9337" t="s">
        <v>13117</v>
      </c>
      <c r="D9337" t="s">
        <v>13117</v>
      </c>
      <c r="E9337" t="s">
        <v>13116</v>
      </c>
    </row>
    <row r="9338" spans="1:5" x14ac:dyDescent="0.25">
      <c r="A9338">
        <v>71000436</v>
      </c>
      <c r="B9338" t="s">
        <v>13612</v>
      </c>
      <c r="C9338" t="s">
        <v>13613</v>
      </c>
      <c r="D9338" t="s">
        <v>13613</v>
      </c>
      <c r="E9338" t="s">
        <v>13612</v>
      </c>
    </row>
    <row r="9339" spans="1:5" x14ac:dyDescent="0.25">
      <c r="A9339">
        <v>71000437</v>
      </c>
      <c r="B9339" t="s">
        <v>13181</v>
      </c>
      <c r="C9339" t="s">
        <v>13180</v>
      </c>
      <c r="D9339" t="s">
        <v>13180</v>
      </c>
      <c r="E9339" t="s">
        <v>13181</v>
      </c>
    </row>
    <row r="9340" spans="1:5" x14ac:dyDescent="0.25">
      <c r="A9340">
        <v>71000438</v>
      </c>
      <c r="B9340" t="s">
        <v>13614</v>
      </c>
      <c r="C9340" t="s">
        <v>13615</v>
      </c>
      <c r="D9340" t="s">
        <v>13615</v>
      </c>
      <c r="E9340" t="s">
        <v>13614</v>
      </c>
    </row>
    <row r="9341" spans="1:5" x14ac:dyDescent="0.25">
      <c r="A9341">
        <v>71000439</v>
      </c>
      <c r="B9341" t="s">
        <v>13616</v>
      </c>
      <c r="C9341" t="s">
        <v>13594</v>
      </c>
      <c r="D9341" t="s">
        <v>13594</v>
      </c>
      <c r="E9341" t="s">
        <v>13616</v>
      </c>
    </row>
    <row r="9342" spans="1:5" x14ac:dyDescent="0.25">
      <c r="A9342">
        <v>71000440</v>
      </c>
      <c r="B9342" t="s">
        <v>13314</v>
      </c>
      <c r="C9342" t="s">
        <v>13315</v>
      </c>
      <c r="D9342" t="s">
        <v>13315</v>
      </c>
      <c r="E9342" t="s">
        <v>13314</v>
      </c>
    </row>
    <row r="9343" spans="1:5" x14ac:dyDescent="0.25">
      <c r="A9343">
        <v>71000441</v>
      </c>
      <c r="B9343" t="s">
        <v>13312</v>
      </c>
      <c r="C9343" t="s">
        <v>13313</v>
      </c>
      <c r="D9343" t="s">
        <v>13313</v>
      </c>
      <c r="E9343" t="s">
        <v>13312</v>
      </c>
    </row>
    <row r="9344" spans="1:5" x14ac:dyDescent="0.25">
      <c r="A9344">
        <v>71000442</v>
      </c>
      <c r="B9344" t="s">
        <v>13617</v>
      </c>
      <c r="C9344" t="s">
        <v>13323</v>
      </c>
      <c r="D9344" t="s">
        <v>13323</v>
      </c>
      <c r="E9344" t="s">
        <v>13617</v>
      </c>
    </row>
    <row r="9345" spans="1:5" x14ac:dyDescent="0.25">
      <c r="A9345">
        <v>71000443</v>
      </c>
      <c r="B9345" t="s">
        <v>13618</v>
      </c>
      <c r="C9345" t="s">
        <v>13619</v>
      </c>
      <c r="D9345" t="s">
        <v>13619</v>
      </c>
      <c r="E9345" t="s">
        <v>13618</v>
      </c>
    </row>
    <row r="9346" spans="1:5" x14ac:dyDescent="0.25">
      <c r="A9346">
        <v>71000444</v>
      </c>
      <c r="B9346" t="s">
        <v>13580</v>
      </c>
      <c r="C9346" t="s">
        <v>13147</v>
      </c>
      <c r="D9346" t="s">
        <v>13147</v>
      </c>
      <c r="E9346" t="s">
        <v>13580</v>
      </c>
    </row>
    <row r="9347" spans="1:5" x14ac:dyDescent="0.25">
      <c r="A9347">
        <v>71000445</v>
      </c>
      <c r="B9347" t="s">
        <v>13620</v>
      </c>
      <c r="C9347" t="s">
        <v>13621</v>
      </c>
      <c r="D9347" t="s">
        <v>13621</v>
      </c>
      <c r="E9347" t="s">
        <v>13620</v>
      </c>
    </row>
    <row r="9348" spans="1:5" x14ac:dyDescent="0.25">
      <c r="A9348">
        <v>71000446</v>
      </c>
      <c r="B9348" t="s">
        <v>13622</v>
      </c>
      <c r="C9348" t="s">
        <v>13184</v>
      </c>
      <c r="D9348" t="s">
        <v>13184</v>
      </c>
      <c r="E9348" t="s">
        <v>13622</v>
      </c>
    </row>
    <row r="9349" spans="1:5" x14ac:dyDescent="0.25">
      <c r="A9349">
        <v>71000447</v>
      </c>
      <c r="B9349" t="s">
        <v>13623</v>
      </c>
      <c r="C9349" t="s">
        <v>13143</v>
      </c>
      <c r="D9349" t="s">
        <v>13143</v>
      </c>
      <c r="E9349" t="s">
        <v>13623</v>
      </c>
    </row>
    <row r="9350" spans="1:5" x14ac:dyDescent="0.25">
      <c r="A9350">
        <v>71000448</v>
      </c>
      <c r="B9350" t="s">
        <v>13624</v>
      </c>
      <c r="C9350" t="s">
        <v>13145</v>
      </c>
      <c r="D9350" t="s">
        <v>13145</v>
      </c>
      <c r="E9350" t="s">
        <v>13624</v>
      </c>
    </row>
    <row r="9351" spans="1:5" x14ac:dyDescent="0.25">
      <c r="A9351">
        <v>71000449</v>
      </c>
      <c r="B9351" t="s">
        <v>13625</v>
      </c>
      <c r="C9351" t="s">
        <v>13184</v>
      </c>
      <c r="D9351" t="s">
        <v>13184</v>
      </c>
      <c r="E9351" t="s">
        <v>13625</v>
      </c>
    </row>
    <row r="9352" spans="1:5" x14ac:dyDescent="0.25">
      <c r="A9352">
        <v>71000450</v>
      </c>
      <c r="B9352" t="s">
        <v>13626</v>
      </c>
      <c r="C9352" t="s">
        <v>13184</v>
      </c>
      <c r="D9352" t="s">
        <v>13184</v>
      </c>
      <c r="E9352" t="s">
        <v>13626</v>
      </c>
    </row>
    <row r="9353" spans="1:5" x14ac:dyDescent="0.25">
      <c r="A9353">
        <v>71000451</v>
      </c>
      <c r="B9353" t="s">
        <v>13627</v>
      </c>
      <c r="C9353" t="s">
        <v>13184</v>
      </c>
      <c r="D9353" t="s">
        <v>13184</v>
      </c>
      <c r="E9353" t="s">
        <v>13627</v>
      </c>
    </row>
    <row r="9354" spans="1:5" x14ac:dyDescent="0.25">
      <c r="A9354">
        <v>71000452</v>
      </c>
      <c r="B9354" t="s">
        <v>13628</v>
      </c>
      <c r="C9354" t="s">
        <v>13400</v>
      </c>
      <c r="D9354" t="s">
        <v>13400</v>
      </c>
      <c r="E9354" t="s">
        <v>13628</v>
      </c>
    </row>
    <row r="9355" spans="1:5" x14ac:dyDescent="0.25">
      <c r="A9355">
        <v>71000453</v>
      </c>
      <c r="B9355" t="s">
        <v>13629</v>
      </c>
      <c r="C9355" t="s">
        <v>13400</v>
      </c>
      <c r="D9355" t="s">
        <v>13400</v>
      </c>
      <c r="E9355" t="s">
        <v>13629</v>
      </c>
    </row>
    <row r="9356" spans="1:5" x14ac:dyDescent="0.25">
      <c r="A9356">
        <v>71000454</v>
      </c>
      <c r="B9356" t="s">
        <v>13630</v>
      </c>
      <c r="C9356" t="s">
        <v>13400</v>
      </c>
      <c r="D9356" t="s">
        <v>13400</v>
      </c>
      <c r="E9356" t="s">
        <v>13630</v>
      </c>
    </row>
    <row r="9357" spans="1:5" x14ac:dyDescent="0.25">
      <c r="A9357">
        <v>71000455</v>
      </c>
      <c r="B9357" t="s">
        <v>13328</v>
      </c>
      <c r="C9357" t="s">
        <v>13329</v>
      </c>
      <c r="D9357" t="s">
        <v>13329</v>
      </c>
      <c r="E9357" t="s">
        <v>13328</v>
      </c>
    </row>
    <row r="9358" spans="1:5" x14ac:dyDescent="0.25">
      <c r="A9358">
        <v>71000456</v>
      </c>
      <c r="B9358" t="s">
        <v>13235</v>
      </c>
      <c r="C9358" t="s">
        <v>13236</v>
      </c>
      <c r="D9358" t="s">
        <v>13236</v>
      </c>
      <c r="E9358" t="s">
        <v>13235</v>
      </c>
    </row>
    <row r="9359" spans="1:5" x14ac:dyDescent="0.25">
      <c r="A9359">
        <v>71000457</v>
      </c>
      <c r="B9359" t="s">
        <v>13229</v>
      </c>
      <c r="C9359" t="s">
        <v>13230</v>
      </c>
      <c r="D9359" t="s">
        <v>13230</v>
      </c>
      <c r="E9359" t="s">
        <v>13229</v>
      </c>
    </row>
    <row r="9360" spans="1:5" x14ac:dyDescent="0.25">
      <c r="A9360">
        <v>71000458</v>
      </c>
      <c r="B9360" t="s">
        <v>13497</v>
      </c>
      <c r="C9360" t="s">
        <v>13498</v>
      </c>
      <c r="D9360" t="s">
        <v>13498</v>
      </c>
      <c r="E9360" t="s">
        <v>13497</v>
      </c>
    </row>
    <row r="9361" spans="1:5" x14ac:dyDescent="0.25">
      <c r="A9361">
        <v>71000459</v>
      </c>
      <c r="B9361" t="s">
        <v>13617</v>
      </c>
      <c r="C9361" t="s">
        <v>13323</v>
      </c>
      <c r="D9361" t="s">
        <v>13323</v>
      </c>
      <c r="E9361" t="s">
        <v>13617</v>
      </c>
    </row>
    <row r="9362" spans="1:5" x14ac:dyDescent="0.25">
      <c r="A9362">
        <v>71000460</v>
      </c>
      <c r="B9362" t="s">
        <v>13631</v>
      </c>
      <c r="C9362" t="s">
        <v>13525</v>
      </c>
      <c r="D9362" t="s">
        <v>13525</v>
      </c>
      <c r="E9362" t="s">
        <v>13631</v>
      </c>
    </row>
    <row r="9363" spans="1:5" x14ac:dyDescent="0.25">
      <c r="A9363">
        <v>71000461</v>
      </c>
      <c r="B9363" t="s">
        <v>13632</v>
      </c>
      <c r="C9363" t="s">
        <v>13525</v>
      </c>
      <c r="D9363" t="s">
        <v>13525</v>
      </c>
      <c r="E9363" t="s">
        <v>13632</v>
      </c>
    </row>
    <row r="9364" spans="1:5" x14ac:dyDescent="0.25">
      <c r="A9364">
        <v>71000462</v>
      </c>
      <c r="B9364" t="s">
        <v>13571</v>
      </c>
      <c r="C9364" t="s">
        <v>13517</v>
      </c>
      <c r="D9364" t="s">
        <v>13517</v>
      </c>
      <c r="E9364" t="s">
        <v>13571</v>
      </c>
    </row>
    <row r="9365" spans="1:5" x14ac:dyDescent="0.25">
      <c r="A9365">
        <v>71000463</v>
      </c>
      <c r="B9365" t="s">
        <v>13356</v>
      </c>
      <c r="C9365" t="s">
        <v>13357</v>
      </c>
      <c r="D9365" t="s">
        <v>13357</v>
      </c>
      <c r="E9365" t="s">
        <v>13356</v>
      </c>
    </row>
    <row r="9366" spans="1:5" x14ac:dyDescent="0.25">
      <c r="A9366">
        <v>71000464</v>
      </c>
      <c r="B9366" t="s">
        <v>13354</v>
      </c>
      <c r="C9366" t="s">
        <v>13355</v>
      </c>
      <c r="D9366" t="s">
        <v>13355</v>
      </c>
      <c r="E9366" t="s">
        <v>13354</v>
      </c>
    </row>
    <row r="9367" spans="1:5" x14ac:dyDescent="0.25">
      <c r="A9367">
        <v>71000465</v>
      </c>
      <c r="B9367" t="s">
        <v>13352</v>
      </c>
      <c r="C9367" t="s">
        <v>13353</v>
      </c>
      <c r="D9367" t="s">
        <v>13353</v>
      </c>
      <c r="E9367" t="s">
        <v>13352</v>
      </c>
    </row>
    <row r="9368" spans="1:5" x14ac:dyDescent="0.25">
      <c r="A9368">
        <v>71000466</v>
      </c>
      <c r="B9368" t="s">
        <v>13633</v>
      </c>
      <c r="C9368" t="s">
        <v>13634</v>
      </c>
      <c r="D9368" t="s">
        <v>13634</v>
      </c>
      <c r="E9368" t="s">
        <v>13633</v>
      </c>
    </row>
    <row r="9369" spans="1:5" x14ac:dyDescent="0.25">
      <c r="A9369">
        <v>71000467</v>
      </c>
      <c r="B9369" t="s">
        <v>13635</v>
      </c>
      <c r="C9369" t="s">
        <v>13636</v>
      </c>
      <c r="D9369" t="s">
        <v>13636</v>
      </c>
      <c r="E9369" t="s">
        <v>13635</v>
      </c>
    </row>
    <row r="9370" spans="1:5" x14ac:dyDescent="0.25">
      <c r="A9370">
        <v>71000468</v>
      </c>
      <c r="B9370" t="s">
        <v>13457</v>
      </c>
      <c r="C9370" t="s">
        <v>13147</v>
      </c>
      <c r="D9370" t="s">
        <v>13147</v>
      </c>
      <c r="E9370" t="s">
        <v>13457</v>
      </c>
    </row>
    <row r="9371" spans="1:5" x14ac:dyDescent="0.25">
      <c r="A9371">
        <v>71000469</v>
      </c>
      <c r="B9371" t="s">
        <v>13637</v>
      </c>
      <c r="C9371" t="s">
        <v>13638</v>
      </c>
      <c r="D9371" t="s">
        <v>13638</v>
      </c>
      <c r="E9371" t="s">
        <v>13637</v>
      </c>
    </row>
    <row r="9372" spans="1:5" x14ac:dyDescent="0.25">
      <c r="A9372">
        <v>71000470</v>
      </c>
      <c r="B9372" t="s">
        <v>13639</v>
      </c>
      <c r="C9372" t="s">
        <v>13400</v>
      </c>
      <c r="D9372" t="s">
        <v>13400</v>
      </c>
      <c r="E9372" t="s">
        <v>13639</v>
      </c>
    </row>
    <row r="9373" spans="1:5" x14ac:dyDescent="0.25">
      <c r="A9373">
        <v>71000471</v>
      </c>
      <c r="B9373" t="s">
        <v>13629</v>
      </c>
      <c r="C9373" t="s">
        <v>13400</v>
      </c>
      <c r="D9373" t="s">
        <v>13400</v>
      </c>
      <c r="E9373" t="s">
        <v>13629</v>
      </c>
    </row>
    <row r="9374" spans="1:5" x14ac:dyDescent="0.25">
      <c r="A9374">
        <v>71000472</v>
      </c>
      <c r="B9374" t="s">
        <v>13640</v>
      </c>
      <c r="C9374" t="s">
        <v>13641</v>
      </c>
      <c r="D9374" t="s">
        <v>13641</v>
      </c>
      <c r="E9374" t="s">
        <v>13640</v>
      </c>
    </row>
    <row r="9375" spans="1:5" x14ac:dyDescent="0.25">
      <c r="A9375">
        <v>71000473</v>
      </c>
      <c r="B9375" t="s">
        <v>13642</v>
      </c>
      <c r="C9375" t="s">
        <v>13641</v>
      </c>
      <c r="D9375" t="s">
        <v>13641</v>
      </c>
      <c r="E9375" t="s">
        <v>13642</v>
      </c>
    </row>
    <row r="9376" spans="1:5" x14ac:dyDescent="0.25">
      <c r="A9376">
        <v>71000474</v>
      </c>
      <c r="B9376" t="s">
        <v>13643</v>
      </c>
      <c r="C9376" t="s">
        <v>13641</v>
      </c>
      <c r="D9376" t="s">
        <v>13641</v>
      </c>
      <c r="E9376" t="s">
        <v>13643</v>
      </c>
    </row>
    <row r="9377" spans="1:5" x14ac:dyDescent="0.25">
      <c r="A9377">
        <v>71000475</v>
      </c>
      <c r="B9377" t="s">
        <v>13644</v>
      </c>
      <c r="C9377" t="s">
        <v>13155</v>
      </c>
      <c r="D9377" t="s">
        <v>13155</v>
      </c>
      <c r="E9377" t="s">
        <v>13644</v>
      </c>
    </row>
    <row r="9378" spans="1:5" x14ac:dyDescent="0.25">
      <c r="A9378">
        <v>71000476</v>
      </c>
      <c r="B9378" t="s">
        <v>13645</v>
      </c>
      <c r="C9378" t="s">
        <v>13151</v>
      </c>
      <c r="D9378" t="s">
        <v>13151</v>
      </c>
      <c r="E9378" t="s">
        <v>13645</v>
      </c>
    </row>
    <row r="9379" spans="1:5" x14ac:dyDescent="0.25">
      <c r="A9379">
        <v>71000477</v>
      </c>
      <c r="B9379" t="s">
        <v>13646</v>
      </c>
      <c r="C9379" t="s">
        <v>13647</v>
      </c>
      <c r="D9379" t="s">
        <v>13647</v>
      </c>
      <c r="E9379" t="s">
        <v>13646</v>
      </c>
    </row>
    <row r="9380" spans="1:5" x14ac:dyDescent="0.25">
      <c r="A9380">
        <v>71000478</v>
      </c>
      <c r="B9380" t="s">
        <v>13648</v>
      </c>
      <c r="C9380" t="s">
        <v>13649</v>
      </c>
      <c r="D9380" t="s">
        <v>13649</v>
      </c>
      <c r="E9380" t="s">
        <v>13648</v>
      </c>
    </row>
    <row r="9381" spans="1:5" x14ac:dyDescent="0.25">
      <c r="A9381">
        <v>71000479</v>
      </c>
      <c r="B9381" t="s">
        <v>13650</v>
      </c>
      <c r="C9381" t="s">
        <v>13651</v>
      </c>
      <c r="D9381" t="s">
        <v>13651</v>
      </c>
      <c r="E9381" t="s">
        <v>13650</v>
      </c>
    </row>
    <row r="9382" spans="1:5" x14ac:dyDescent="0.25">
      <c r="A9382">
        <v>71000480</v>
      </c>
      <c r="B9382" t="s">
        <v>13652</v>
      </c>
      <c r="C9382" t="s">
        <v>13653</v>
      </c>
      <c r="D9382" t="s">
        <v>13653</v>
      </c>
      <c r="E9382" t="s">
        <v>13652</v>
      </c>
    </row>
    <row r="9383" spans="1:5" x14ac:dyDescent="0.25">
      <c r="A9383">
        <v>71000481</v>
      </c>
      <c r="B9383" t="s">
        <v>13654</v>
      </c>
      <c r="C9383" t="s">
        <v>13216</v>
      </c>
      <c r="D9383" t="s">
        <v>13216</v>
      </c>
      <c r="E9383" t="s">
        <v>13654</v>
      </c>
    </row>
    <row r="9384" spans="1:5" x14ac:dyDescent="0.25">
      <c r="A9384">
        <v>71000482</v>
      </c>
      <c r="B9384" t="s">
        <v>13655</v>
      </c>
      <c r="C9384" t="s">
        <v>13214</v>
      </c>
      <c r="D9384" t="s">
        <v>13214</v>
      </c>
      <c r="E9384" t="s">
        <v>13655</v>
      </c>
    </row>
    <row r="9385" spans="1:5" x14ac:dyDescent="0.25">
      <c r="A9385">
        <v>71000483</v>
      </c>
      <c r="B9385" t="s">
        <v>13656</v>
      </c>
      <c r="C9385" t="s">
        <v>13347</v>
      </c>
      <c r="D9385" t="s">
        <v>13347</v>
      </c>
      <c r="E9385" t="s">
        <v>13656</v>
      </c>
    </row>
    <row r="9386" spans="1:5" x14ac:dyDescent="0.25">
      <c r="A9386">
        <v>71000484</v>
      </c>
      <c r="B9386" t="s">
        <v>13657</v>
      </c>
      <c r="C9386" t="s">
        <v>13418</v>
      </c>
      <c r="D9386" t="s">
        <v>13418</v>
      </c>
      <c r="E9386" t="s">
        <v>13657</v>
      </c>
    </row>
    <row r="9387" spans="1:5" x14ac:dyDescent="0.25">
      <c r="A9387">
        <v>71000485</v>
      </c>
      <c r="B9387" t="s">
        <v>13658</v>
      </c>
      <c r="C9387" t="s">
        <v>13519</v>
      </c>
      <c r="D9387" t="s">
        <v>13519</v>
      </c>
      <c r="E9387" t="s">
        <v>13658</v>
      </c>
    </row>
    <row r="9388" spans="1:5" x14ac:dyDescent="0.25">
      <c r="A9388">
        <v>71000486</v>
      </c>
      <c r="B9388" t="s">
        <v>13659</v>
      </c>
      <c r="C9388" t="s">
        <v>13660</v>
      </c>
      <c r="D9388" t="s">
        <v>13660</v>
      </c>
      <c r="E9388" t="s">
        <v>13659</v>
      </c>
    </row>
    <row r="9389" spans="1:5" x14ac:dyDescent="0.25">
      <c r="A9389">
        <v>71000487</v>
      </c>
      <c r="B9389" t="s">
        <v>13661</v>
      </c>
      <c r="C9389" t="s">
        <v>13662</v>
      </c>
      <c r="D9389" t="s">
        <v>13662</v>
      </c>
      <c r="E9389" t="s">
        <v>13661</v>
      </c>
    </row>
    <row r="9390" spans="1:5" x14ac:dyDescent="0.25">
      <c r="A9390">
        <v>71000488</v>
      </c>
      <c r="B9390" t="s">
        <v>13663</v>
      </c>
      <c r="C9390" t="s">
        <v>13664</v>
      </c>
      <c r="D9390" t="s">
        <v>13664</v>
      </c>
      <c r="E9390" t="s">
        <v>13663</v>
      </c>
    </row>
    <row r="9391" spans="1:5" x14ac:dyDescent="0.25">
      <c r="A9391">
        <v>71000489</v>
      </c>
      <c r="B9391" t="s">
        <v>13665</v>
      </c>
      <c r="C9391" t="s">
        <v>13664</v>
      </c>
      <c r="D9391" t="s">
        <v>13664</v>
      </c>
      <c r="E9391" t="s">
        <v>13665</v>
      </c>
    </row>
    <row r="9392" spans="1:5" x14ac:dyDescent="0.25">
      <c r="A9392">
        <v>71000490</v>
      </c>
      <c r="B9392" t="s">
        <v>13666</v>
      </c>
      <c r="C9392" t="s">
        <v>13667</v>
      </c>
      <c r="D9392" t="s">
        <v>13667</v>
      </c>
      <c r="E9392" t="s">
        <v>13666</v>
      </c>
    </row>
    <row r="9393" spans="1:5" x14ac:dyDescent="0.25">
      <c r="A9393">
        <v>71000491</v>
      </c>
      <c r="B9393" t="s">
        <v>13668</v>
      </c>
      <c r="C9393" t="s">
        <v>13327</v>
      </c>
      <c r="D9393" t="s">
        <v>13327</v>
      </c>
      <c r="E9393" t="s">
        <v>13668</v>
      </c>
    </row>
    <row r="9394" spans="1:5" x14ac:dyDescent="0.25">
      <c r="A9394">
        <v>71000492</v>
      </c>
      <c r="B9394" t="s">
        <v>13669</v>
      </c>
      <c r="C9394" t="s">
        <v>13670</v>
      </c>
      <c r="D9394" t="s">
        <v>13670</v>
      </c>
      <c r="E9394" t="s">
        <v>13669</v>
      </c>
    </row>
    <row r="9395" spans="1:5" x14ac:dyDescent="0.25">
      <c r="A9395">
        <v>71000493</v>
      </c>
      <c r="B9395" t="s">
        <v>13671</v>
      </c>
      <c r="C9395" t="s">
        <v>13672</v>
      </c>
      <c r="D9395" t="s">
        <v>13672</v>
      </c>
      <c r="E9395" t="s">
        <v>13671</v>
      </c>
    </row>
    <row r="9396" spans="1:5" x14ac:dyDescent="0.25">
      <c r="A9396">
        <v>71000494</v>
      </c>
      <c r="B9396" t="s">
        <v>13673</v>
      </c>
      <c r="C9396" t="s">
        <v>13615</v>
      </c>
      <c r="D9396" t="s">
        <v>13615</v>
      </c>
      <c r="E9396" t="s">
        <v>13673</v>
      </c>
    </row>
    <row r="9397" spans="1:5" x14ac:dyDescent="0.25">
      <c r="A9397">
        <v>71000495</v>
      </c>
      <c r="B9397" t="s">
        <v>13674</v>
      </c>
      <c r="C9397" t="s">
        <v>13517</v>
      </c>
      <c r="D9397" t="s">
        <v>13517</v>
      </c>
      <c r="E9397" t="s">
        <v>13674</v>
      </c>
    </row>
    <row r="9398" spans="1:5" x14ac:dyDescent="0.25">
      <c r="A9398">
        <v>71000496</v>
      </c>
      <c r="B9398" t="s">
        <v>13675</v>
      </c>
      <c r="C9398" t="s">
        <v>13214</v>
      </c>
      <c r="D9398" t="s">
        <v>13214</v>
      </c>
      <c r="E9398" t="s">
        <v>13675</v>
      </c>
    </row>
    <row r="9399" spans="1:5" x14ac:dyDescent="0.25">
      <c r="A9399">
        <v>71000497</v>
      </c>
      <c r="B9399" t="s">
        <v>13676</v>
      </c>
      <c r="C9399" t="s">
        <v>13677</v>
      </c>
      <c r="D9399" t="s">
        <v>13677</v>
      </c>
      <c r="E9399" t="s">
        <v>13676</v>
      </c>
    </row>
    <row r="9400" spans="1:5" x14ac:dyDescent="0.25">
      <c r="A9400">
        <v>71000498</v>
      </c>
      <c r="B9400" t="s">
        <v>13678</v>
      </c>
      <c r="C9400" t="s">
        <v>13679</v>
      </c>
      <c r="D9400" t="s">
        <v>13679</v>
      </c>
      <c r="E9400" t="s">
        <v>13678</v>
      </c>
    </row>
    <row r="9401" spans="1:5" x14ac:dyDescent="0.25">
      <c r="A9401">
        <v>71000499</v>
      </c>
      <c r="B9401" t="s">
        <v>13680</v>
      </c>
      <c r="C9401" t="s">
        <v>13216</v>
      </c>
      <c r="D9401" t="s">
        <v>13216</v>
      </c>
      <c r="E9401" t="s">
        <v>13680</v>
      </c>
    </row>
    <row r="9402" spans="1:5" x14ac:dyDescent="0.25">
      <c r="A9402">
        <v>71000500</v>
      </c>
      <c r="B9402" t="s">
        <v>13681</v>
      </c>
      <c r="C9402" t="s">
        <v>13214</v>
      </c>
      <c r="D9402" t="s">
        <v>13214</v>
      </c>
      <c r="E9402" t="s">
        <v>13681</v>
      </c>
    </row>
    <row r="9403" spans="1:5" x14ac:dyDescent="0.25">
      <c r="A9403">
        <v>71000501</v>
      </c>
      <c r="B9403" t="s">
        <v>13682</v>
      </c>
      <c r="C9403" t="s">
        <v>13519</v>
      </c>
      <c r="D9403" t="s">
        <v>13519</v>
      </c>
      <c r="E9403" t="s">
        <v>13682</v>
      </c>
    </row>
    <row r="9404" spans="1:5" x14ac:dyDescent="0.25">
      <c r="A9404">
        <v>71000502</v>
      </c>
      <c r="B9404" t="s">
        <v>13683</v>
      </c>
      <c r="C9404" t="s">
        <v>13684</v>
      </c>
      <c r="D9404" t="s">
        <v>13684</v>
      </c>
      <c r="E9404" t="s">
        <v>13683</v>
      </c>
    </row>
    <row r="9405" spans="1:5" x14ac:dyDescent="0.25">
      <c r="A9405">
        <v>71000503</v>
      </c>
      <c r="B9405" t="s">
        <v>13685</v>
      </c>
      <c r="C9405" t="s">
        <v>13686</v>
      </c>
      <c r="D9405" t="s">
        <v>13686</v>
      </c>
      <c r="E9405" t="s">
        <v>13685</v>
      </c>
    </row>
    <row r="9406" spans="1:5" x14ac:dyDescent="0.25">
      <c r="A9406">
        <v>71000504</v>
      </c>
      <c r="B9406" t="s">
        <v>13687</v>
      </c>
      <c r="C9406" t="s">
        <v>13688</v>
      </c>
      <c r="D9406" t="s">
        <v>13688</v>
      </c>
      <c r="E9406" t="s">
        <v>13687</v>
      </c>
    </row>
    <row r="9407" spans="1:5" x14ac:dyDescent="0.25">
      <c r="A9407">
        <v>71000505</v>
      </c>
      <c r="B9407" t="s">
        <v>13689</v>
      </c>
      <c r="C9407" t="s">
        <v>13690</v>
      </c>
      <c r="D9407" t="s">
        <v>13690</v>
      </c>
      <c r="E9407" t="s">
        <v>13689</v>
      </c>
    </row>
    <row r="9408" spans="1:5" x14ac:dyDescent="0.25">
      <c r="A9408">
        <v>71000506</v>
      </c>
      <c r="B9408" t="s">
        <v>13691</v>
      </c>
      <c r="C9408" t="s">
        <v>13184</v>
      </c>
      <c r="D9408" t="s">
        <v>13184</v>
      </c>
      <c r="E9408" t="s">
        <v>13691</v>
      </c>
    </row>
    <row r="9409" spans="1:5" x14ac:dyDescent="0.25">
      <c r="A9409">
        <v>71000507</v>
      </c>
      <c r="B9409" t="s">
        <v>13692</v>
      </c>
      <c r="C9409" t="s">
        <v>13184</v>
      </c>
      <c r="D9409" t="s">
        <v>13184</v>
      </c>
      <c r="E9409" t="s">
        <v>13692</v>
      </c>
    </row>
    <row r="9410" spans="1:5" x14ac:dyDescent="0.25">
      <c r="A9410">
        <v>71000508</v>
      </c>
      <c r="B9410" t="s">
        <v>13693</v>
      </c>
      <c r="C9410" t="s">
        <v>13184</v>
      </c>
      <c r="D9410" t="s">
        <v>13184</v>
      </c>
      <c r="E9410" t="s">
        <v>13693</v>
      </c>
    </row>
    <row r="9411" spans="1:5" x14ac:dyDescent="0.25">
      <c r="A9411">
        <v>71000509</v>
      </c>
      <c r="B9411" t="s">
        <v>13694</v>
      </c>
      <c r="C9411" t="s">
        <v>13184</v>
      </c>
      <c r="D9411" t="s">
        <v>13184</v>
      </c>
      <c r="E9411" t="s">
        <v>13694</v>
      </c>
    </row>
    <row r="9412" spans="1:5" x14ac:dyDescent="0.25">
      <c r="A9412">
        <v>71000510</v>
      </c>
      <c r="B9412" t="s">
        <v>13695</v>
      </c>
      <c r="C9412" t="s">
        <v>13143</v>
      </c>
      <c r="D9412" t="s">
        <v>13143</v>
      </c>
      <c r="E9412" t="s">
        <v>13695</v>
      </c>
    </row>
    <row r="9413" spans="1:5" x14ac:dyDescent="0.25">
      <c r="A9413">
        <v>71000511</v>
      </c>
      <c r="B9413" t="s">
        <v>13696</v>
      </c>
      <c r="C9413" t="s">
        <v>13145</v>
      </c>
      <c r="D9413" t="s">
        <v>13145</v>
      </c>
      <c r="E9413" t="s">
        <v>13696</v>
      </c>
    </row>
    <row r="9414" spans="1:5" x14ac:dyDescent="0.25">
      <c r="A9414">
        <v>71000512</v>
      </c>
      <c r="B9414" t="s">
        <v>13697</v>
      </c>
      <c r="C9414" t="s">
        <v>13698</v>
      </c>
      <c r="D9414" t="s">
        <v>13698</v>
      </c>
      <c r="E9414" t="s">
        <v>13697</v>
      </c>
    </row>
    <row r="9415" spans="1:5" x14ac:dyDescent="0.25">
      <c r="A9415">
        <v>71000513</v>
      </c>
      <c r="B9415" t="s">
        <v>13699</v>
      </c>
      <c r="C9415" t="s">
        <v>13700</v>
      </c>
      <c r="D9415" t="s">
        <v>13700</v>
      </c>
      <c r="E9415" t="s">
        <v>13699</v>
      </c>
    </row>
    <row r="9416" spans="1:5" x14ac:dyDescent="0.25">
      <c r="A9416">
        <v>71000514</v>
      </c>
      <c r="B9416" t="s">
        <v>13701</v>
      </c>
      <c r="C9416" t="s">
        <v>13700</v>
      </c>
      <c r="D9416" t="s">
        <v>13700</v>
      </c>
      <c r="E9416" t="s">
        <v>13701</v>
      </c>
    </row>
    <row r="9417" spans="1:5" x14ac:dyDescent="0.25">
      <c r="A9417">
        <v>71000515</v>
      </c>
      <c r="B9417" t="s">
        <v>13702</v>
      </c>
      <c r="C9417" t="s">
        <v>13525</v>
      </c>
      <c r="D9417" t="s">
        <v>13525</v>
      </c>
      <c r="E9417" t="s">
        <v>13702</v>
      </c>
    </row>
    <row r="9418" spans="1:5" x14ac:dyDescent="0.25">
      <c r="A9418">
        <v>71000516</v>
      </c>
      <c r="B9418" t="s">
        <v>13703</v>
      </c>
      <c r="C9418" t="s">
        <v>13638</v>
      </c>
      <c r="D9418" t="s">
        <v>13638</v>
      </c>
      <c r="E9418" t="s">
        <v>13703</v>
      </c>
    </row>
    <row r="9419" spans="1:5" x14ac:dyDescent="0.25">
      <c r="A9419">
        <v>71000517</v>
      </c>
      <c r="B9419" t="s">
        <v>13704</v>
      </c>
      <c r="C9419" t="s">
        <v>13647</v>
      </c>
      <c r="D9419" t="s">
        <v>13647</v>
      </c>
      <c r="E9419" t="s">
        <v>13704</v>
      </c>
    </row>
    <row r="9420" spans="1:5" x14ac:dyDescent="0.25">
      <c r="A9420">
        <v>71000518</v>
      </c>
      <c r="B9420" t="s">
        <v>13705</v>
      </c>
      <c r="C9420" t="s">
        <v>13706</v>
      </c>
      <c r="D9420" t="s">
        <v>13706</v>
      </c>
      <c r="E9420" t="s">
        <v>13705</v>
      </c>
    </row>
    <row r="9421" spans="1:5" x14ac:dyDescent="0.25">
      <c r="A9421">
        <v>71000519</v>
      </c>
      <c r="B9421" t="s">
        <v>13707</v>
      </c>
      <c r="C9421" t="s">
        <v>13147</v>
      </c>
      <c r="D9421" t="s">
        <v>13147</v>
      </c>
      <c r="E9421" t="s">
        <v>13707</v>
      </c>
    </row>
    <row r="9422" spans="1:5" x14ac:dyDescent="0.25">
      <c r="A9422">
        <v>71000520</v>
      </c>
      <c r="B9422" t="s">
        <v>13708</v>
      </c>
      <c r="C9422" t="s">
        <v>13147</v>
      </c>
      <c r="D9422" t="s">
        <v>13147</v>
      </c>
      <c r="E9422" t="s">
        <v>13708</v>
      </c>
    </row>
    <row r="9423" spans="1:5" x14ac:dyDescent="0.25">
      <c r="A9423">
        <v>71000521</v>
      </c>
      <c r="B9423" t="s">
        <v>13709</v>
      </c>
      <c r="C9423" t="s">
        <v>13147</v>
      </c>
      <c r="D9423" t="s">
        <v>13147</v>
      </c>
      <c r="E9423" t="s">
        <v>13709</v>
      </c>
    </row>
    <row r="9424" spans="1:5" x14ac:dyDescent="0.25">
      <c r="A9424">
        <v>71000522</v>
      </c>
      <c r="B9424" t="s">
        <v>13710</v>
      </c>
      <c r="C9424" t="s">
        <v>13147</v>
      </c>
      <c r="D9424" t="s">
        <v>13147</v>
      </c>
      <c r="E9424" t="s">
        <v>13710</v>
      </c>
    </row>
    <row r="9425" spans="1:5" x14ac:dyDescent="0.25">
      <c r="A9425">
        <v>71000523</v>
      </c>
      <c r="B9425" t="s">
        <v>13711</v>
      </c>
      <c r="C9425" t="s">
        <v>13712</v>
      </c>
      <c r="D9425" t="s">
        <v>13712</v>
      </c>
      <c r="E9425" t="s">
        <v>13711</v>
      </c>
    </row>
    <row r="9426" spans="1:5" x14ac:dyDescent="0.25">
      <c r="A9426">
        <v>71000524</v>
      </c>
      <c r="B9426" t="s">
        <v>13713</v>
      </c>
      <c r="C9426" t="s">
        <v>13712</v>
      </c>
      <c r="D9426" t="s">
        <v>13712</v>
      </c>
      <c r="E9426" t="s">
        <v>13713</v>
      </c>
    </row>
    <row r="9427" spans="1:5" x14ac:dyDescent="0.25">
      <c r="A9427">
        <v>71000525</v>
      </c>
      <c r="B9427" t="s">
        <v>13714</v>
      </c>
      <c r="C9427" t="s">
        <v>13715</v>
      </c>
      <c r="D9427" t="s">
        <v>13715</v>
      </c>
      <c r="E9427" t="s">
        <v>13714</v>
      </c>
    </row>
    <row r="9428" spans="1:5" x14ac:dyDescent="0.25">
      <c r="A9428">
        <v>71000526</v>
      </c>
      <c r="B9428" t="s">
        <v>13716</v>
      </c>
      <c r="C9428" t="s">
        <v>13717</v>
      </c>
      <c r="D9428" t="s">
        <v>13717</v>
      </c>
      <c r="E9428" t="s">
        <v>13716</v>
      </c>
    </row>
    <row r="9429" spans="1:5" x14ac:dyDescent="0.25">
      <c r="A9429">
        <v>71000527</v>
      </c>
      <c r="B9429" t="s">
        <v>13718</v>
      </c>
      <c r="C9429" t="s">
        <v>13719</v>
      </c>
      <c r="D9429" t="s">
        <v>13719</v>
      </c>
      <c r="E9429" t="s">
        <v>13718</v>
      </c>
    </row>
    <row r="9430" spans="1:5" x14ac:dyDescent="0.25">
      <c r="A9430">
        <v>71000528</v>
      </c>
      <c r="B9430" t="s">
        <v>13720</v>
      </c>
      <c r="C9430" t="s">
        <v>13719</v>
      </c>
      <c r="D9430" t="s">
        <v>13719</v>
      </c>
      <c r="E9430" t="s">
        <v>13720</v>
      </c>
    </row>
    <row r="9431" spans="1:5" x14ac:dyDescent="0.25">
      <c r="A9431">
        <v>71000529</v>
      </c>
      <c r="B9431" t="s">
        <v>13721</v>
      </c>
      <c r="C9431" t="s">
        <v>13719</v>
      </c>
      <c r="D9431" t="s">
        <v>13719</v>
      </c>
      <c r="E9431" t="s">
        <v>13721</v>
      </c>
    </row>
    <row r="9432" spans="1:5" x14ac:dyDescent="0.25">
      <c r="A9432">
        <v>71000530</v>
      </c>
      <c r="B9432" t="s">
        <v>13722</v>
      </c>
      <c r="C9432" t="s">
        <v>13719</v>
      </c>
      <c r="D9432" t="s">
        <v>13719</v>
      </c>
      <c r="E9432" t="s">
        <v>13722</v>
      </c>
    </row>
    <row r="9433" spans="1:5" x14ac:dyDescent="0.25">
      <c r="A9433">
        <v>71000531</v>
      </c>
      <c r="B9433" t="s">
        <v>13723</v>
      </c>
      <c r="C9433" t="s">
        <v>13147</v>
      </c>
      <c r="D9433" t="s">
        <v>13147</v>
      </c>
      <c r="E9433" t="s">
        <v>13723</v>
      </c>
    </row>
    <row r="9434" spans="1:5" x14ac:dyDescent="0.25">
      <c r="A9434">
        <v>71000532</v>
      </c>
      <c r="B9434" t="s">
        <v>13724</v>
      </c>
      <c r="C9434" t="s">
        <v>13147</v>
      </c>
      <c r="D9434" t="s">
        <v>13147</v>
      </c>
      <c r="E9434" t="s">
        <v>13724</v>
      </c>
    </row>
    <row r="9435" spans="1:5" x14ac:dyDescent="0.25">
      <c r="A9435">
        <v>71000533</v>
      </c>
      <c r="B9435" t="s">
        <v>13725</v>
      </c>
      <c r="C9435" t="s">
        <v>13515</v>
      </c>
      <c r="D9435" t="s">
        <v>13515</v>
      </c>
      <c r="E9435" t="s">
        <v>13725</v>
      </c>
    </row>
    <row r="9436" spans="1:5" x14ac:dyDescent="0.25">
      <c r="A9436">
        <v>71000534</v>
      </c>
      <c r="B9436" t="s">
        <v>13726</v>
      </c>
      <c r="C9436" t="s">
        <v>13515</v>
      </c>
      <c r="D9436" t="s">
        <v>13515</v>
      </c>
      <c r="E9436" t="s">
        <v>13726</v>
      </c>
    </row>
    <row r="9437" spans="1:5" x14ac:dyDescent="0.25">
      <c r="A9437">
        <v>71000535</v>
      </c>
      <c r="B9437" t="s">
        <v>13727</v>
      </c>
      <c r="C9437" t="s">
        <v>13515</v>
      </c>
      <c r="D9437" t="s">
        <v>13515</v>
      </c>
      <c r="E9437" t="s">
        <v>13727</v>
      </c>
    </row>
    <row r="9438" spans="1:5" x14ac:dyDescent="0.25">
      <c r="A9438">
        <v>71000536</v>
      </c>
      <c r="B9438" t="s">
        <v>13728</v>
      </c>
      <c r="C9438" t="s">
        <v>13242</v>
      </c>
      <c r="D9438" t="s">
        <v>13242</v>
      </c>
      <c r="E9438" t="s">
        <v>13728</v>
      </c>
    </row>
    <row r="9439" spans="1:5" x14ac:dyDescent="0.25">
      <c r="A9439">
        <v>71000537</v>
      </c>
      <c r="B9439" t="s">
        <v>13729</v>
      </c>
      <c r="C9439" t="s">
        <v>13242</v>
      </c>
      <c r="D9439" t="s">
        <v>13242</v>
      </c>
      <c r="E9439" t="s">
        <v>13729</v>
      </c>
    </row>
    <row r="9440" spans="1:5" x14ac:dyDescent="0.25">
      <c r="A9440">
        <v>71000538</v>
      </c>
      <c r="B9440" t="s">
        <v>13730</v>
      </c>
      <c r="C9440" t="s">
        <v>13242</v>
      </c>
      <c r="D9440" t="s">
        <v>13242</v>
      </c>
      <c r="E9440" t="s">
        <v>13730</v>
      </c>
    </row>
    <row r="9441" spans="1:5" x14ac:dyDescent="0.25">
      <c r="A9441">
        <v>71000539</v>
      </c>
      <c r="B9441" t="s">
        <v>13731</v>
      </c>
      <c r="C9441" t="s">
        <v>13240</v>
      </c>
      <c r="D9441" t="s">
        <v>13240</v>
      </c>
      <c r="E9441" t="s">
        <v>13731</v>
      </c>
    </row>
    <row r="9442" spans="1:5" x14ac:dyDescent="0.25">
      <c r="A9442">
        <v>71000540</v>
      </c>
      <c r="B9442" t="s">
        <v>13732</v>
      </c>
      <c r="C9442" t="s">
        <v>13240</v>
      </c>
      <c r="D9442" t="s">
        <v>13240</v>
      </c>
      <c r="E9442" t="s">
        <v>13732</v>
      </c>
    </row>
    <row r="9443" spans="1:5" x14ac:dyDescent="0.25">
      <c r="A9443">
        <v>71000541</v>
      </c>
      <c r="B9443" t="s">
        <v>13733</v>
      </c>
      <c r="C9443" t="s">
        <v>13240</v>
      </c>
      <c r="D9443" t="s">
        <v>13240</v>
      </c>
      <c r="E9443" t="s">
        <v>13733</v>
      </c>
    </row>
    <row r="9444" spans="1:5" x14ac:dyDescent="0.25">
      <c r="A9444">
        <v>71000542</v>
      </c>
      <c r="B9444" t="s">
        <v>13734</v>
      </c>
      <c r="C9444" t="s">
        <v>13244</v>
      </c>
      <c r="D9444" t="s">
        <v>13244</v>
      </c>
      <c r="E9444" t="s">
        <v>13734</v>
      </c>
    </row>
    <row r="9445" spans="1:5" x14ac:dyDescent="0.25">
      <c r="A9445">
        <v>71000543</v>
      </c>
      <c r="B9445" t="s">
        <v>13735</v>
      </c>
      <c r="C9445" t="s">
        <v>13244</v>
      </c>
      <c r="D9445" t="s">
        <v>13244</v>
      </c>
      <c r="E9445" t="s">
        <v>13735</v>
      </c>
    </row>
    <row r="9446" spans="1:5" x14ac:dyDescent="0.25">
      <c r="A9446">
        <v>71000544</v>
      </c>
      <c r="B9446" t="s">
        <v>13736</v>
      </c>
      <c r="C9446" t="s">
        <v>13244</v>
      </c>
      <c r="D9446" t="s">
        <v>13244</v>
      </c>
      <c r="E9446" t="s">
        <v>13736</v>
      </c>
    </row>
    <row r="9447" spans="1:5" x14ac:dyDescent="0.25">
      <c r="A9447">
        <v>71000545</v>
      </c>
      <c r="B9447" t="s">
        <v>13737</v>
      </c>
      <c r="C9447" t="s">
        <v>13515</v>
      </c>
      <c r="D9447" t="s">
        <v>13515</v>
      </c>
      <c r="E9447" t="s">
        <v>13737</v>
      </c>
    </row>
    <row r="9448" spans="1:5" x14ac:dyDescent="0.25">
      <c r="A9448">
        <v>71000546</v>
      </c>
      <c r="B9448" t="s">
        <v>13738</v>
      </c>
      <c r="C9448" t="s">
        <v>13242</v>
      </c>
      <c r="D9448" t="s">
        <v>13242</v>
      </c>
      <c r="E9448" t="s">
        <v>13738</v>
      </c>
    </row>
    <row r="9449" spans="1:5" x14ac:dyDescent="0.25">
      <c r="A9449">
        <v>71000547</v>
      </c>
      <c r="B9449" t="s">
        <v>13739</v>
      </c>
      <c r="C9449" t="s">
        <v>13240</v>
      </c>
      <c r="D9449" t="s">
        <v>13240</v>
      </c>
      <c r="E9449" t="s">
        <v>13739</v>
      </c>
    </row>
    <row r="9450" spans="1:5" x14ac:dyDescent="0.25">
      <c r="A9450">
        <v>71000548</v>
      </c>
      <c r="B9450" t="s">
        <v>13740</v>
      </c>
      <c r="C9450" t="s">
        <v>13244</v>
      </c>
      <c r="D9450" t="s">
        <v>13244</v>
      </c>
      <c r="E9450" t="s">
        <v>13740</v>
      </c>
    </row>
    <row r="9451" spans="1:5" x14ac:dyDescent="0.25">
      <c r="A9451">
        <v>71000549</v>
      </c>
      <c r="B9451" t="s">
        <v>13741</v>
      </c>
      <c r="C9451" t="s">
        <v>13742</v>
      </c>
      <c r="D9451" t="s">
        <v>13742</v>
      </c>
      <c r="E9451" t="s">
        <v>13741</v>
      </c>
    </row>
    <row r="9452" spans="1:5" x14ac:dyDescent="0.25">
      <c r="A9452">
        <v>71000550</v>
      </c>
      <c r="B9452" t="s">
        <v>13743</v>
      </c>
      <c r="C9452" t="s">
        <v>13744</v>
      </c>
      <c r="D9452" t="s">
        <v>13744</v>
      </c>
      <c r="E9452" t="s">
        <v>13743</v>
      </c>
    </row>
    <row r="9453" spans="1:5" x14ac:dyDescent="0.25">
      <c r="A9453">
        <v>71000551</v>
      </c>
      <c r="B9453" t="s">
        <v>13745</v>
      </c>
      <c r="C9453" t="s">
        <v>13446</v>
      </c>
      <c r="D9453" t="s">
        <v>13446</v>
      </c>
      <c r="E9453" t="s">
        <v>13745</v>
      </c>
    </row>
    <row r="9454" spans="1:5" x14ac:dyDescent="0.25">
      <c r="A9454">
        <v>71000552</v>
      </c>
      <c r="B9454" t="s">
        <v>13746</v>
      </c>
      <c r="C9454" t="s">
        <v>13747</v>
      </c>
      <c r="D9454" t="s">
        <v>13747</v>
      </c>
      <c r="E9454" t="s">
        <v>13746</v>
      </c>
    </row>
    <row r="9455" spans="1:5" x14ac:dyDescent="0.25">
      <c r="A9455">
        <v>71000553</v>
      </c>
      <c r="B9455" t="s">
        <v>13628</v>
      </c>
      <c r="C9455" t="s">
        <v>13400</v>
      </c>
      <c r="D9455" t="s">
        <v>13400</v>
      </c>
      <c r="E9455" t="s">
        <v>13628</v>
      </c>
    </row>
    <row r="9456" spans="1:5" x14ac:dyDescent="0.25">
      <c r="A9456">
        <v>71000554</v>
      </c>
      <c r="B9456" t="s">
        <v>13629</v>
      </c>
      <c r="C9456" t="s">
        <v>13400</v>
      </c>
      <c r="D9456" t="s">
        <v>13400</v>
      </c>
      <c r="E9456" t="s">
        <v>13629</v>
      </c>
    </row>
    <row r="9457" spans="1:5" x14ac:dyDescent="0.25">
      <c r="A9457">
        <v>71000555</v>
      </c>
      <c r="B9457" t="s">
        <v>13630</v>
      </c>
      <c r="C9457" t="s">
        <v>13400</v>
      </c>
      <c r="D9457" t="s">
        <v>13400</v>
      </c>
      <c r="E9457" t="s">
        <v>13630</v>
      </c>
    </row>
    <row r="9458" spans="1:5" x14ac:dyDescent="0.25">
      <c r="A9458">
        <v>71000556</v>
      </c>
      <c r="B9458" t="s">
        <v>13748</v>
      </c>
      <c r="C9458" t="s">
        <v>13749</v>
      </c>
      <c r="D9458" t="s">
        <v>13749</v>
      </c>
      <c r="E9458" t="s">
        <v>13748</v>
      </c>
    </row>
    <row r="9459" spans="1:5" x14ac:dyDescent="0.25">
      <c r="A9459">
        <v>71000557</v>
      </c>
      <c r="B9459" t="s">
        <v>13750</v>
      </c>
      <c r="C9459" t="s">
        <v>13751</v>
      </c>
      <c r="D9459" t="s">
        <v>13751</v>
      </c>
      <c r="E9459" t="s">
        <v>13750</v>
      </c>
    </row>
    <row r="9460" spans="1:5" x14ac:dyDescent="0.25">
      <c r="A9460">
        <v>71000558</v>
      </c>
      <c r="B9460" t="s">
        <v>13752</v>
      </c>
      <c r="C9460" t="s">
        <v>13153</v>
      </c>
      <c r="D9460" t="s">
        <v>13153</v>
      </c>
      <c r="E9460" t="s">
        <v>13752</v>
      </c>
    </row>
    <row r="9461" spans="1:5" x14ac:dyDescent="0.25">
      <c r="A9461">
        <v>71000559</v>
      </c>
      <c r="B9461" t="s">
        <v>13753</v>
      </c>
      <c r="C9461" t="s">
        <v>13754</v>
      </c>
      <c r="D9461" t="s">
        <v>13754</v>
      </c>
      <c r="E9461" t="s">
        <v>13753</v>
      </c>
    </row>
    <row r="9462" spans="1:5" x14ac:dyDescent="0.25">
      <c r="A9462">
        <v>71000560</v>
      </c>
      <c r="B9462" t="s">
        <v>13755</v>
      </c>
      <c r="C9462" t="s">
        <v>13756</v>
      </c>
      <c r="D9462" t="s">
        <v>13756</v>
      </c>
      <c r="E9462" t="s">
        <v>13755</v>
      </c>
    </row>
    <row r="9463" spans="1:5" x14ac:dyDescent="0.25">
      <c r="A9463">
        <v>71000561</v>
      </c>
      <c r="B9463" t="s">
        <v>13757</v>
      </c>
      <c r="C9463" t="s">
        <v>13758</v>
      </c>
      <c r="D9463" t="s">
        <v>13758</v>
      </c>
      <c r="E9463" t="s">
        <v>13757</v>
      </c>
    </row>
    <row r="9464" spans="1:5" x14ac:dyDescent="0.25">
      <c r="A9464">
        <v>71000562</v>
      </c>
      <c r="B9464" t="s">
        <v>13759</v>
      </c>
      <c r="C9464" t="s">
        <v>13760</v>
      </c>
      <c r="D9464" t="s">
        <v>13760</v>
      </c>
      <c r="E9464" t="s">
        <v>13759</v>
      </c>
    </row>
    <row r="9465" spans="1:5" x14ac:dyDescent="0.25">
      <c r="A9465">
        <v>71000563</v>
      </c>
      <c r="B9465" t="s">
        <v>13761</v>
      </c>
      <c r="C9465" t="s">
        <v>13762</v>
      </c>
      <c r="D9465" t="s">
        <v>13762</v>
      </c>
      <c r="E9465" t="s">
        <v>13761</v>
      </c>
    </row>
    <row r="9466" spans="1:5" x14ac:dyDescent="0.25">
      <c r="A9466">
        <v>71000564</v>
      </c>
      <c r="B9466" t="s">
        <v>13763</v>
      </c>
      <c r="C9466" t="s">
        <v>13764</v>
      </c>
      <c r="D9466" t="s">
        <v>13764</v>
      </c>
      <c r="E9466" t="s">
        <v>13763</v>
      </c>
    </row>
    <row r="9467" spans="1:5" x14ac:dyDescent="0.25">
      <c r="A9467">
        <v>71000565</v>
      </c>
      <c r="B9467" t="s">
        <v>13765</v>
      </c>
      <c r="C9467" t="s">
        <v>13766</v>
      </c>
      <c r="D9467" t="s">
        <v>13766</v>
      </c>
      <c r="E9467" t="s">
        <v>13765</v>
      </c>
    </row>
    <row r="9468" spans="1:5" x14ac:dyDescent="0.25">
      <c r="A9468">
        <v>71000566</v>
      </c>
      <c r="B9468" t="s">
        <v>13767</v>
      </c>
      <c r="C9468" t="s">
        <v>13768</v>
      </c>
      <c r="D9468" t="s">
        <v>13768</v>
      </c>
      <c r="E9468" t="s">
        <v>13767</v>
      </c>
    </row>
    <row r="9469" spans="1:5" x14ac:dyDescent="0.25">
      <c r="A9469">
        <v>71000567</v>
      </c>
      <c r="B9469" t="s">
        <v>13769</v>
      </c>
      <c r="C9469" t="s">
        <v>13525</v>
      </c>
      <c r="D9469" t="s">
        <v>13525</v>
      </c>
      <c r="E9469" t="s">
        <v>13769</v>
      </c>
    </row>
    <row r="9470" spans="1:5" x14ac:dyDescent="0.25">
      <c r="A9470">
        <v>71000568</v>
      </c>
      <c r="B9470" t="s">
        <v>13770</v>
      </c>
      <c r="C9470" t="s">
        <v>13771</v>
      </c>
      <c r="D9470" t="s">
        <v>13771</v>
      </c>
      <c r="E9470" t="s">
        <v>13770</v>
      </c>
    </row>
    <row r="9471" spans="1:5" x14ac:dyDescent="0.25">
      <c r="A9471">
        <v>71000569</v>
      </c>
      <c r="B9471" t="s">
        <v>13772</v>
      </c>
      <c r="C9471" t="s">
        <v>13773</v>
      </c>
      <c r="D9471" t="s">
        <v>13773</v>
      </c>
      <c r="E9471" t="s">
        <v>13772</v>
      </c>
    </row>
    <row r="9472" spans="1:5" x14ac:dyDescent="0.25">
      <c r="A9472">
        <v>71000570</v>
      </c>
      <c r="B9472" t="s">
        <v>13774</v>
      </c>
      <c r="C9472" t="s">
        <v>13775</v>
      </c>
      <c r="D9472" t="s">
        <v>13775</v>
      </c>
      <c r="E9472" t="s">
        <v>13774</v>
      </c>
    </row>
    <row r="9473" spans="1:5" x14ac:dyDescent="0.25">
      <c r="A9473">
        <v>71000571</v>
      </c>
      <c r="B9473" t="s">
        <v>13776</v>
      </c>
      <c r="C9473" t="s">
        <v>13662</v>
      </c>
      <c r="D9473" t="s">
        <v>13662</v>
      </c>
      <c r="E9473" t="s">
        <v>13776</v>
      </c>
    </row>
    <row r="9474" spans="1:5" x14ac:dyDescent="0.25">
      <c r="A9474">
        <v>71000572</v>
      </c>
      <c r="B9474" t="s">
        <v>13777</v>
      </c>
      <c r="C9474" t="s">
        <v>13664</v>
      </c>
      <c r="D9474" t="s">
        <v>13664</v>
      </c>
      <c r="E9474" t="s">
        <v>13777</v>
      </c>
    </row>
    <row r="9475" spans="1:5" x14ac:dyDescent="0.25">
      <c r="A9475">
        <v>71000573</v>
      </c>
      <c r="B9475" t="s">
        <v>13778</v>
      </c>
      <c r="C9475" t="s">
        <v>13664</v>
      </c>
      <c r="D9475" t="s">
        <v>13664</v>
      </c>
      <c r="E9475" t="s">
        <v>13778</v>
      </c>
    </row>
    <row r="9476" spans="1:5" x14ac:dyDescent="0.25">
      <c r="A9476">
        <v>71000574</v>
      </c>
      <c r="B9476" t="s">
        <v>13779</v>
      </c>
      <c r="C9476" t="s">
        <v>13780</v>
      </c>
      <c r="D9476" t="s">
        <v>13780</v>
      </c>
      <c r="E9476" t="s">
        <v>13779</v>
      </c>
    </row>
    <row r="9477" spans="1:5" x14ac:dyDescent="0.25">
      <c r="A9477">
        <v>71000575</v>
      </c>
      <c r="B9477" t="s">
        <v>13781</v>
      </c>
      <c r="C9477" t="s">
        <v>13771</v>
      </c>
      <c r="D9477" t="s">
        <v>13771</v>
      </c>
      <c r="E9477" t="s">
        <v>13781</v>
      </c>
    </row>
    <row r="9478" spans="1:5" x14ac:dyDescent="0.25">
      <c r="A9478">
        <v>71000576</v>
      </c>
      <c r="B9478" t="s">
        <v>13782</v>
      </c>
      <c r="C9478" t="s">
        <v>13214</v>
      </c>
      <c r="D9478" t="s">
        <v>13214</v>
      </c>
      <c r="E9478" t="s">
        <v>13782</v>
      </c>
    </row>
    <row r="9479" spans="1:5" x14ac:dyDescent="0.25">
      <c r="A9479">
        <v>71000577</v>
      </c>
      <c r="B9479" t="s">
        <v>13783</v>
      </c>
      <c r="C9479" t="s">
        <v>13155</v>
      </c>
      <c r="D9479" t="s">
        <v>13155</v>
      </c>
      <c r="E9479" t="s">
        <v>13783</v>
      </c>
    </row>
    <row r="9480" spans="1:5" x14ac:dyDescent="0.25">
      <c r="A9480">
        <v>71000578</v>
      </c>
      <c r="B9480" t="s">
        <v>13784</v>
      </c>
      <c r="C9480" t="s">
        <v>13151</v>
      </c>
      <c r="D9480" t="s">
        <v>13151</v>
      </c>
      <c r="E9480" t="s">
        <v>13784</v>
      </c>
    </row>
    <row r="9481" spans="1:5" x14ac:dyDescent="0.25">
      <c r="A9481">
        <v>71000579</v>
      </c>
      <c r="B9481" t="s">
        <v>13785</v>
      </c>
      <c r="C9481" t="s">
        <v>13434</v>
      </c>
      <c r="D9481" t="s">
        <v>13434</v>
      </c>
      <c r="E9481" t="s">
        <v>13785</v>
      </c>
    </row>
    <row r="9482" spans="1:5" x14ac:dyDescent="0.25">
      <c r="A9482">
        <v>71000580</v>
      </c>
      <c r="B9482" t="s">
        <v>13786</v>
      </c>
      <c r="C9482" t="s">
        <v>13519</v>
      </c>
      <c r="D9482" t="s">
        <v>13519</v>
      </c>
      <c r="E9482" t="s">
        <v>13786</v>
      </c>
    </row>
    <row r="9483" spans="1:5" x14ac:dyDescent="0.25">
      <c r="A9483">
        <v>71000581</v>
      </c>
      <c r="B9483" t="s">
        <v>13787</v>
      </c>
      <c r="C9483" t="s">
        <v>13788</v>
      </c>
      <c r="D9483" t="s">
        <v>13788</v>
      </c>
      <c r="E9483" t="s">
        <v>13787</v>
      </c>
    </row>
    <row r="9484" spans="1:5" x14ac:dyDescent="0.25">
      <c r="A9484">
        <v>71000582</v>
      </c>
      <c r="B9484" t="s">
        <v>13789</v>
      </c>
      <c r="C9484" t="s">
        <v>13790</v>
      </c>
      <c r="D9484" t="s">
        <v>13790</v>
      </c>
      <c r="E9484" t="s">
        <v>13789</v>
      </c>
    </row>
    <row r="9485" spans="1:5" x14ac:dyDescent="0.25">
      <c r="A9485">
        <v>71000583</v>
      </c>
      <c r="B9485" t="s">
        <v>13791</v>
      </c>
      <c r="C9485" t="s">
        <v>13792</v>
      </c>
      <c r="D9485" t="s">
        <v>13792</v>
      </c>
      <c r="E9485" t="s">
        <v>13791</v>
      </c>
    </row>
    <row r="9486" spans="1:5" x14ac:dyDescent="0.25">
      <c r="A9486">
        <v>71000584</v>
      </c>
      <c r="B9486" t="s">
        <v>13793</v>
      </c>
      <c r="C9486" t="s">
        <v>13794</v>
      </c>
      <c r="D9486" t="s">
        <v>13794</v>
      </c>
      <c r="E9486" t="s">
        <v>13793</v>
      </c>
    </row>
    <row r="9487" spans="1:5" x14ac:dyDescent="0.25">
      <c r="A9487">
        <v>71000585</v>
      </c>
      <c r="B9487" t="s">
        <v>13795</v>
      </c>
      <c r="C9487" t="s">
        <v>13795</v>
      </c>
      <c r="D9487" t="s">
        <v>13795</v>
      </c>
      <c r="E9487" t="s">
        <v>13795</v>
      </c>
    </row>
    <row r="9488" spans="1:5" x14ac:dyDescent="0.25">
      <c r="A9488">
        <v>71000586</v>
      </c>
      <c r="B9488" t="s">
        <v>13796</v>
      </c>
      <c r="C9488" t="s">
        <v>13796</v>
      </c>
      <c r="D9488" t="s">
        <v>13796</v>
      </c>
      <c r="E9488" t="s">
        <v>13796</v>
      </c>
    </row>
    <row r="9489" spans="1:5" x14ac:dyDescent="0.25">
      <c r="A9489">
        <v>71000587</v>
      </c>
      <c r="B9489" t="s">
        <v>13797</v>
      </c>
      <c r="C9489" t="s">
        <v>13798</v>
      </c>
      <c r="D9489" t="s">
        <v>13798</v>
      </c>
      <c r="E9489" t="s">
        <v>13797</v>
      </c>
    </row>
    <row r="9490" spans="1:5" x14ac:dyDescent="0.25">
      <c r="A9490">
        <v>71000588</v>
      </c>
      <c r="B9490" t="s">
        <v>13799</v>
      </c>
      <c r="C9490" t="s">
        <v>13799</v>
      </c>
      <c r="D9490" t="s">
        <v>13799</v>
      </c>
      <c r="E9490" t="s">
        <v>13799</v>
      </c>
    </row>
    <row r="9491" spans="1:5" x14ac:dyDescent="0.25">
      <c r="A9491">
        <v>71000589</v>
      </c>
      <c r="B9491" t="s">
        <v>13800</v>
      </c>
      <c r="C9491" t="s">
        <v>13801</v>
      </c>
      <c r="D9491" t="s">
        <v>13801</v>
      </c>
      <c r="E9491" t="s">
        <v>13800</v>
      </c>
    </row>
    <row r="9492" spans="1:5" x14ac:dyDescent="0.25">
      <c r="A9492">
        <v>71000590</v>
      </c>
      <c r="B9492" t="s">
        <v>13802</v>
      </c>
      <c r="C9492" t="s">
        <v>13803</v>
      </c>
      <c r="D9492" t="s">
        <v>13803</v>
      </c>
      <c r="E9492" t="s">
        <v>13802</v>
      </c>
    </row>
    <row r="9493" spans="1:5" x14ac:dyDescent="0.25">
      <c r="A9493">
        <v>71000591</v>
      </c>
      <c r="B9493" t="s">
        <v>13804</v>
      </c>
      <c r="C9493" t="s">
        <v>13338</v>
      </c>
      <c r="D9493" t="s">
        <v>13338</v>
      </c>
      <c r="E9493" t="s">
        <v>13804</v>
      </c>
    </row>
    <row r="9494" spans="1:5" x14ac:dyDescent="0.25">
      <c r="A9494">
        <v>71000592</v>
      </c>
      <c r="B9494" t="s">
        <v>13805</v>
      </c>
      <c r="C9494" t="s">
        <v>13340</v>
      </c>
      <c r="D9494" t="s">
        <v>13340</v>
      </c>
      <c r="E9494" t="s">
        <v>13805</v>
      </c>
    </row>
    <row r="9495" spans="1:5" x14ac:dyDescent="0.25">
      <c r="A9495">
        <v>71000593</v>
      </c>
      <c r="B9495" t="s">
        <v>13806</v>
      </c>
      <c r="C9495" t="s">
        <v>13807</v>
      </c>
      <c r="D9495" t="s">
        <v>13807</v>
      </c>
      <c r="E9495" t="s">
        <v>13806</v>
      </c>
    </row>
    <row r="9496" spans="1:5" x14ac:dyDescent="0.25">
      <c r="A9496">
        <v>71000594</v>
      </c>
      <c r="B9496" t="s">
        <v>13808</v>
      </c>
      <c r="C9496" t="s">
        <v>13809</v>
      </c>
      <c r="D9496" t="s">
        <v>13809</v>
      </c>
      <c r="E9496" t="s">
        <v>13808</v>
      </c>
    </row>
    <row r="9497" spans="1:5" x14ac:dyDescent="0.25">
      <c r="A9497">
        <v>71000595</v>
      </c>
      <c r="B9497" t="s">
        <v>13810</v>
      </c>
      <c r="C9497" t="s">
        <v>13811</v>
      </c>
      <c r="D9497" t="s">
        <v>13811</v>
      </c>
      <c r="E9497" t="s">
        <v>13810</v>
      </c>
    </row>
    <row r="9498" spans="1:5" x14ac:dyDescent="0.25">
      <c r="A9498">
        <v>71000596</v>
      </c>
      <c r="B9498" t="s">
        <v>13812</v>
      </c>
      <c r="C9498" t="s">
        <v>13813</v>
      </c>
      <c r="D9498" t="s">
        <v>13813</v>
      </c>
      <c r="E9498" t="s">
        <v>13812</v>
      </c>
    </row>
    <row r="9499" spans="1:5" x14ac:dyDescent="0.25">
      <c r="A9499">
        <v>71000597</v>
      </c>
      <c r="B9499" t="s">
        <v>13814</v>
      </c>
      <c r="C9499" t="s">
        <v>13147</v>
      </c>
      <c r="D9499" t="s">
        <v>13147</v>
      </c>
      <c r="E9499" t="s">
        <v>13814</v>
      </c>
    </row>
    <row r="9500" spans="1:5" x14ac:dyDescent="0.25">
      <c r="A9500">
        <v>72000001</v>
      </c>
      <c r="B9500" t="s">
        <v>13815</v>
      </c>
      <c r="C9500" t="s">
        <v>13816</v>
      </c>
      <c r="D9500" t="s">
        <v>13816</v>
      </c>
      <c r="E9500" t="s">
        <v>13815</v>
      </c>
    </row>
    <row r="9501" spans="1:5" x14ac:dyDescent="0.25">
      <c r="A9501">
        <v>72000002</v>
      </c>
      <c r="B9501" t="s">
        <v>13817</v>
      </c>
      <c r="C9501" t="s">
        <v>13818</v>
      </c>
      <c r="D9501" t="s">
        <v>13818</v>
      </c>
      <c r="E9501" t="s">
        <v>13817</v>
      </c>
    </row>
    <row r="9502" spans="1:5" x14ac:dyDescent="0.25">
      <c r="A9502">
        <v>72000003</v>
      </c>
      <c r="B9502" t="s">
        <v>13819</v>
      </c>
      <c r="C9502" t="s">
        <v>13820</v>
      </c>
      <c r="D9502" t="s">
        <v>13820</v>
      </c>
      <c r="E9502" t="s">
        <v>13819</v>
      </c>
    </row>
    <row r="9503" spans="1:5" x14ac:dyDescent="0.25">
      <c r="A9503">
        <v>72000004</v>
      </c>
      <c r="B9503" t="s">
        <v>13821</v>
      </c>
      <c r="C9503" t="s">
        <v>13822</v>
      </c>
      <c r="D9503" t="s">
        <v>13822</v>
      </c>
      <c r="E9503" t="s">
        <v>13821</v>
      </c>
    </row>
    <row r="9504" spans="1:5" x14ac:dyDescent="0.25">
      <c r="A9504">
        <v>72000005</v>
      </c>
      <c r="B9504" t="s">
        <v>13823</v>
      </c>
      <c r="C9504" t="s">
        <v>13824</v>
      </c>
      <c r="D9504" t="s">
        <v>13824</v>
      </c>
      <c r="E9504" t="s">
        <v>13823</v>
      </c>
    </row>
    <row r="9505" spans="1:5" x14ac:dyDescent="0.25">
      <c r="A9505">
        <v>72000006</v>
      </c>
      <c r="B9505" t="s">
        <v>13825</v>
      </c>
      <c r="C9505" t="s">
        <v>13826</v>
      </c>
      <c r="D9505" t="s">
        <v>13826</v>
      </c>
      <c r="E9505" t="s">
        <v>13825</v>
      </c>
    </row>
    <row r="9506" spans="1:5" x14ac:dyDescent="0.25">
      <c r="A9506">
        <v>72000007</v>
      </c>
      <c r="B9506" t="s">
        <v>13827</v>
      </c>
      <c r="C9506" t="s">
        <v>13828</v>
      </c>
      <c r="D9506" t="s">
        <v>13828</v>
      </c>
      <c r="E9506" t="s">
        <v>13827</v>
      </c>
    </row>
    <row r="9507" spans="1:5" x14ac:dyDescent="0.25">
      <c r="A9507">
        <v>72000008</v>
      </c>
      <c r="B9507" t="s">
        <v>13829</v>
      </c>
      <c r="C9507" t="s">
        <v>13830</v>
      </c>
      <c r="D9507" t="s">
        <v>13830</v>
      </c>
      <c r="E9507" t="s">
        <v>13829</v>
      </c>
    </row>
    <row r="9508" spans="1:5" x14ac:dyDescent="0.25">
      <c r="A9508">
        <v>72000009</v>
      </c>
      <c r="B9508" t="s">
        <v>13831</v>
      </c>
      <c r="C9508" t="s">
        <v>13832</v>
      </c>
      <c r="D9508" t="s">
        <v>13832</v>
      </c>
      <c r="E9508" t="s">
        <v>13831</v>
      </c>
    </row>
    <row r="9509" spans="1:5" x14ac:dyDescent="0.25">
      <c r="A9509">
        <v>72000010</v>
      </c>
      <c r="B9509" t="s">
        <v>13833</v>
      </c>
      <c r="C9509" t="s">
        <v>13834</v>
      </c>
      <c r="D9509" t="s">
        <v>13834</v>
      </c>
      <c r="E9509" t="s">
        <v>13833</v>
      </c>
    </row>
    <row r="9510" spans="1:5" x14ac:dyDescent="0.25">
      <c r="A9510">
        <v>72000011</v>
      </c>
      <c r="B9510" t="s">
        <v>13835</v>
      </c>
      <c r="C9510" t="s">
        <v>13836</v>
      </c>
      <c r="D9510" t="s">
        <v>13836</v>
      </c>
      <c r="E9510" t="s">
        <v>13835</v>
      </c>
    </row>
    <row r="9511" spans="1:5" x14ac:dyDescent="0.25">
      <c r="A9511">
        <v>72000012</v>
      </c>
      <c r="B9511" t="s">
        <v>13837</v>
      </c>
      <c r="C9511" t="s">
        <v>13838</v>
      </c>
      <c r="D9511" t="s">
        <v>13838</v>
      </c>
      <c r="E9511" t="s">
        <v>13837</v>
      </c>
    </row>
    <row r="9512" spans="1:5" x14ac:dyDescent="0.25">
      <c r="A9512">
        <v>72000013</v>
      </c>
      <c r="B9512" t="s">
        <v>13831</v>
      </c>
      <c r="C9512" t="s">
        <v>13832</v>
      </c>
      <c r="D9512" t="s">
        <v>13832</v>
      </c>
      <c r="E9512" t="s">
        <v>13831</v>
      </c>
    </row>
    <row r="9513" spans="1:5" x14ac:dyDescent="0.25">
      <c r="A9513">
        <v>72000014</v>
      </c>
      <c r="B9513" t="s">
        <v>13839</v>
      </c>
      <c r="C9513" t="s">
        <v>13840</v>
      </c>
      <c r="D9513" t="s">
        <v>13840</v>
      </c>
      <c r="E9513" t="s">
        <v>13839</v>
      </c>
    </row>
    <row r="9514" spans="1:5" x14ac:dyDescent="0.25">
      <c r="A9514">
        <v>72000015</v>
      </c>
      <c r="B9514" t="s">
        <v>13841</v>
      </c>
      <c r="C9514" t="s">
        <v>13824</v>
      </c>
      <c r="D9514" t="s">
        <v>13824</v>
      </c>
      <c r="E9514" t="s">
        <v>13841</v>
      </c>
    </row>
    <row r="9515" spans="1:5" x14ac:dyDescent="0.25">
      <c r="A9515">
        <v>72000016</v>
      </c>
      <c r="B9515" t="s">
        <v>13823</v>
      </c>
      <c r="C9515" t="s">
        <v>13824</v>
      </c>
      <c r="D9515" t="s">
        <v>13824</v>
      </c>
      <c r="E9515" t="s">
        <v>13823</v>
      </c>
    </row>
    <row r="9516" spans="1:5" x14ac:dyDescent="0.25">
      <c r="A9516">
        <v>72000017</v>
      </c>
      <c r="B9516" t="s">
        <v>13842</v>
      </c>
      <c r="C9516" t="s">
        <v>13824</v>
      </c>
      <c r="D9516" t="s">
        <v>13824</v>
      </c>
      <c r="E9516" t="s">
        <v>13842</v>
      </c>
    </row>
    <row r="9517" spans="1:5" x14ac:dyDescent="0.25">
      <c r="A9517">
        <v>72000018</v>
      </c>
      <c r="B9517" t="s">
        <v>13843</v>
      </c>
      <c r="C9517" t="s">
        <v>13844</v>
      </c>
      <c r="D9517" t="s">
        <v>13844</v>
      </c>
      <c r="E9517" t="s">
        <v>13843</v>
      </c>
    </row>
    <row r="9518" spans="1:5" x14ac:dyDescent="0.25">
      <c r="A9518">
        <v>72000019</v>
      </c>
      <c r="B9518" t="s">
        <v>13845</v>
      </c>
      <c r="C9518" t="s">
        <v>13824</v>
      </c>
      <c r="D9518" t="s">
        <v>13824</v>
      </c>
      <c r="E9518" t="s">
        <v>13845</v>
      </c>
    </row>
    <row r="9519" spans="1:5" x14ac:dyDescent="0.25">
      <c r="A9519">
        <v>72000020</v>
      </c>
      <c r="B9519" t="s">
        <v>13846</v>
      </c>
      <c r="C9519" t="s">
        <v>13847</v>
      </c>
      <c r="D9519" t="s">
        <v>13847</v>
      </c>
      <c r="E9519" t="s">
        <v>13846</v>
      </c>
    </row>
    <row r="9520" spans="1:5" x14ac:dyDescent="0.25">
      <c r="A9520">
        <v>72000021</v>
      </c>
      <c r="B9520" t="s">
        <v>13848</v>
      </c>
      <c r="C9520" t="s">
        <v>13849</v>
      </c>
      <c r="D9520" t="s">
        <v>13849</v>
      </c>
      <c r="E9520" t="s">
        <v>13848</v>
      </c>
    </row>
    <row r="9521" spans="1:5" x14ac:dyDescent="0.25">
      <c r="A9521">
        <v>72000022</v>
      </c>
      <c r="B9521" t="s">
        <v>13823</v>
      </c>
      <c r="C9521" t="s">
        <v>13824</v>
      </c>
      <c r="D9521" t="s">
        <v>13824</v>
      </c>
      <c r="E9521" t="s">
        <v>13823</v>
      </c>
    </row>
    <row r="9522" spans="1:5" x14ac:dyDescent="0.25">
      <c r="A9522">
        <v>72000023</v>
      </c>
      <c r="B9522" t="s">
        <v>13850</v>
      </c>
      <c r="C9522" t="s">
        <v>13826</v>
      </c>
      <c r="D9522" t="s">
        <v>13826</v>
      </c>
      <c r="E9522" t="s">
        <v>13850</v>
      </c>
    </row>
    <row r="9523" spans="1:5" x14ac:dyDescent="0.25">
      <c r="A9523">
        <v>72000024</v>
      </c>
      <c r="B9523" t="s">
        <v>13851</v>
      </c>
      <c r="C9523" t="s">
        <v>13852</v>
      </c>
      <c r="D9523" t="s">
        <v>13852</v>
      </c>
      <c r="E9523" t="s">
        <v>13851</v>
      </c>
    </row>
    <row r="9524" spans="1:5" x14ac:dyDescent="0.25">
      <c r="A9524">
        <v>72000025</v>
      </c>
      <c r="B9524" t="s">
        <v>13853</v>
      </c>
      <c r="C9524" t="s">
        <v>13854</v>
      </c>
      <c r="D9524" t="s">
        <v>13854</v>
      </c>
      <c r="E9524" t="s">
        <v>13853</v>
      </c>
    </row>
    <row r="9525" spans="1:5" x14ac:dyDescent="0.25">
      <c r="A9525">
        <v>72000026</v>
      </c>
      <c r="B9525" t="s">
        <v>13855</v>
      </c>
      <c r="C9525" t="s">
        <v>13856</v>
      </c>
      <c r="D9525" t="s">
        <v>13856</v>
      </c>
      <c r="E9525" t="s">
        <v>13855</v>
      </c>
    </row>
    <row r="9526" spans="1:5" x14ac:dyDescent="0.25">
      <c r="A9526">
        <v>72000027</v>
      </c>
      <c r="B9526" t="s">
        <v>13857</v>
      </c>
      <c r="C9526" t="s">
        <v>13856</v>
      </c>
      <c r="D9526" t="s">
        <v>13856</v>
      </c>
      <c r="E9526" t="s">
        <v>13857</v>
      </c>
    </row>
    <row r="9527" spans="1:5" x14ac:dyDescent="0.25">
      <c r="A9527">
        <v>72000028</v>
      </c>
      <c r="B9527" t="s">
        <v>13858</v>
      </c>
      <c r="C9527" t="s">
        <v>13859</v>
      </c>
      <c r="D9527" t="s">
        <v>13859</v>
      </c>
      <c r="E9527" t="s">
        <v>13858</v>
      </c>
    </row>
    <row r="9528" spans="1:5" x14ac:dyDescent="0.25">
      <c r="A9528">
        <v>72000029</v>
      </c>
      <c r="B9528" t="s">
        <v>13860</v>
      </c>
      <c r="C9528" t="s">
        <v>13861</v>
      </c>
      <c r="D9528" t="s">
        <v>13861</v>
      </c>
      <c r="E9528" t="s">
        <v>13860</v>
      </c>
    </row>
    <row r="9529" spans="1:5" x14ac:dyDescent="0.25">
      <c r="A9529">
        <v>72000030</v>
      </c>
      <c r="B9529" t="s">
        <v>13821</v>
      </c>
      <c r="C9529" t="s">
        <v>13822</v>
      </c>
      <c r="D9529" t="s">
        <v>13822</v>
      </c>
      <c r="E9529" t="s">
        <v>13821</v>
      </c>
    </row>
    <row r="9530" spans="1:5" x14ac:dyDescent="0.25">
      <c r="A9530">
        <v>72000031</v>
      </c>
      <c r="B9530" t="s">
        <v>13862</v>
      </c>
      <c r="C9530" t="s">
        <v>13863</v>
      </c>
      <c r="D9530" t="s">
        <v>13863</v>
      </c>
      <c r="E9530" t="s">
        <v>13862</v>
      </c>
    </row>
    <row r="9531" spans="1:5" x14ac:dyDescent="0.25">
      <c r="A9531">
        <v>72000032</v>
      </c>
      <c r="B9531" t="s">
        <v>13864</v>
      </c>
      <c r="C9531" t="s">
        <v>13865</v>
      </c>
      <c r="D9531" t="s">
        <v>13865</v>
      </c>
      <c r="E9531" t="s">
        <v>13864</v>
      </c>
    </row>
    <row r="9532" spans="1:5" x14ac:dyDescent="0.25">
      <c r="A9532">
        <v>72000033</v>
      </c>
      <c r="B9532" t="s">
        <v>13866</v>
      </c>
      <c r="C9532" t="s">
        <v>13867</v>
      </c>
      <c r="D9532" t="s">
        <v>13867</v>
      </c>
      <c r="E9532" t="s">
        <v>13866</v>
      </c>
    </row>
    <row r="9533" spans="1:5" x14ac:dyDescent="0.25">
      <c r="A9533">
        <v>72000034</v>
      </c>
      <c r="B9533" t="s">
        <v>13868</v>
      </c>
      <c r="C9533" t="s">
        <v>13869</v>
      </c>
      <c r="D9533" t="s">
        <v>13869</v>
      </c>
      <c r="E9533" t="s">
        <v>13868</v>
      </c>
    </row>
    <row r="9534" spans="1:5" x14ac:dyDescent="0.25">
      <c r="A9534">
        <v>72000035</v>
      </c>
      <c r="B9534" t="s">
        <v>13823</v>
      </c>
      <c r="C9534" t="s">
        <v>13824</v>
      </c>
      <c r="D9534" t="s">
        <v>13824</v>
      </c>
      <c r="E9534" t="s">
        <v>13823</v>
      </c>
    </row>
    <row r="9535" spans="1:5" x14ac:dyDescent="0.25">
      <c r="A9535">
        <v>72000036</v>
      </c>
      <c r="B9535" t="s">
        <v>13845</v>
      </c>
      <c r="C9535" t="s">
        <v>13824</v>
      </c>
      <c r="D9535" t="s">
        <v>13824</v>
      </c>
      <c r="E9535" t="s">
        <v>13845</v>
      </c>
    </row>
    <row r="9536" spans="1:5" x14ac:dyDescent="0.25">
      <c r="A9536">
        <v>72000037</v>
      </c>
      <c r="B9536" t="s">
        <v>13870</v>
      </c>
      <c r="C9536" t="s">
        <v>13871</v>
      </c>
      <c r="D9536" t="s">
        <v>13871</v>
      </c>
      <c r="E9536" t="s">
        <v>13870</v>
      </c>
    </row>
    <row r="9537" spans="1:5" x14ac:dyDescent="0.25">
      <c r="A9537">
        <v>72000038</v>
      </c>
      <c r="B9537" t="s">
        <v>13872</v>
      </c>
      <c r="C9537" t="s">
        <v>13873</v>
      </c>
      <c r="D9537" t="s">
        <v>13873</v>
      </c>
      <c r="E9537" t="s">
        <v>13872</v>
      </c>
    </row>
    <row r="9538" spans="1:5" x14ac:dyDescent="0.25">
      <c r="A9538">
        <v>72000039</v>
      </c>
      <c r="B9538" t="s">
        <v>13874</v>
      </c>
      <c r="C9538" t="s">
        <v>13875</v>
      </c>
      <c r="D9538" t="s">
        <v>13875</v>
      </c>
      <c r="E9538" t="s">
        <v>13874</v>
      </c>
    </row>
    <row r="9539" spans="1:5" x14ac:dyDescent="0.25">
      <c r="A9539">
        <v>72000040</v>
      </c>
      <c r="B9539" t="s">
        <v>13876</v>
      </c>
      <c r="C9539" t="s">
        <v>13875</v>
      </c>
      <c r="D9539" t="s">
        <v>13875</v>
      </c>
      <c r="E9539" t="s">
        <v>13876</v>
      </c>
    </row>
    <row r="9540" spans="1:5" x14ac:dyDescent="0.25">
      <c r="A9540">
        <v>72000041</v>
      </c>
      <c r="B9540" t="s">
        <v>13877</v>
      </c>
      <c r="C9540" t="s">
        <v>13875</v>
      </c>
      <c r="D9540" t="s">
        <v>13875</v>
      </c>
      <c r="E9540" t="s">
        <v>13877</v>
      </c>
    </row>
    <row r="9541" spans="1:5" x14ac:dyDescent="0.25">
      <c r="A9541">
        <v>72000042</v>
      </c>
      <c r="B9541" t="s">
        <v>13878</v>
      </c>
      <c r="C9541" t="s">
        <v>13879</v>
      </c>
      <c r="D9541" t="s">
        <v>13879</v>
      </c>
      <c r="E9541" t="s">
        <v>13878</v>
      </c>
    </row>
    <row r="9542" spans="1:5" x14ac:dyDescent="0.25">
      <c r="A9542">
        <v>72000043</v>
      </c>
      <c r="B9542" t="s">
        <v>13880</v>
      </c>
      <c r="C9542" t="s">
        <v>13881</v>
      </c>
      <c r="D9542" t="s">
        <v>13881</v>
      </c>
      <c r="E9542" t="s">
        <v>13880</v>
      </c>
    </row>
    <row r="9543" spans="1:5" x14ac:dyDescent="0.25">
      <c r="A9543">
        <v>72000044</v>
      </c>
      <c r="B9543" t="s">
        <v>13882</v>
      </c>
      <c r="C9543" t="s">
        <v>13883</v>
      </c>
      <c r="D9543" t="s">
        <v>13883</v>
      </c>
      <c r="E9543" t="s">
        <v>13882</v>
      </c>
    </row>
    <row r="9544" spans="1:5" x14ac:dyDescent="0.25">
      <c r="A9544">
        <v>72000045</v>
      </c>
      <c r="B9544" t="s">
        <v>13884</v>
      </c>
      <c r="C9544" t="s">
        <v>13885</v>
      </c>
      <c r="D9544" t="s">
        <v>13885</v>
      </c>
      <c r="E9544" t="s">
        <v>13884</v>
      </c>
    </row>
    <row r="9545" spans="1:5" x14ac:dyDescent="0.25">
      <c r="A9545">
        <v>72000046</v>
      </c>
      <c r="B9545" t="s">
        <v>13886</v>
      </c>
      <c r="C9545" t="s">
        <v>13887</v>
      </c>
      <c r="D9545" t="s">
        <v>13887</v>
      </c>
      <c r="E9545" t="s">
        <v>13886</v>
      </c>
    </row>
    <row r="9546" spans="1:5" x14ac:dyDescent="0.25">
      <c r="A9546">
        <v>72000047</v>
      </c>
      <c r="B9546" t="s">
        <v>13888</v>
      </c>
      <c r="C9546" t="s">
        <v>13889</v>
      </c>
      <c r="D9546" t="s">
        <v>13889</v>
      </c>
      <c r="E9546" t="s">
        <v>13888</v>
      </c>
    </row>
    <row r="9547" spans="1:5" x14ac:dyDescent="0.25">
      <c r="A9547">
        <v>72000048</v>
      </c>
      <c r="B9547" t="s">
        <v>13890</v>
      </c>
      <c r="C9547" t="s">
        <v>13891</v>
      </c>
      <c r="D9547" t="s">
        <v>13891</v>
      </c>
      <c r="E9547" t="s">
        <v>13890</v>
      </c>
    </row>
    <row r="9548" spans="1:5" x14ac:dyDescent="0.25">
      <c r="A9548">
        <v>72000049</v>
      </c>
      <c r="B9548" t="s">
        <v>13892</v>
      </c>
      <c r="C9548" t="s">
        <v>13893</v>
      </c>
      <c r="D9548" t="s">
        <v>13893</v>
      </c>
      <c r="E9548" t="s">
        <v>13892</v>
      </c>
    </row>
    <row r="9549" spans="1:5" x14ac:dyDescent="0.25">
      <c r="A9549">
        <v>72000050</v>
      </c>
      <c r="B9549" t="s">
        <v>13894</v>
      </c>
      <c r="C9549" t="s">
        <v>13895</v>
      </c>
      <c r="D9549" t="s">
        <v>13895</v>
      </c>
      <c r="E9549" t="s">
        <v>13894</v>
      </c>
    </row>
    <row r="9550" spans="1:5" x14ac:dyDescent="0.25">
      <c r="A9550">
        <v>72000051</v>
      </c>
      <c r="B9550" t="s">
        <v>13896</v>
      </c>
      <c r="C9550" t="s">
        <v>13897</v>
      </c>
      <c r="D9550" t="s">
        <v>13897</v>
      </c>
      <c r="E9550" t="s">
        <v>13896</v>
      </c>
    </row>
    <row r="9551" spans="1:5" x14ac:dyDescent="0.25">
      <c r="A9551">
        <v>72000052</v>
      </c>
      <c r="B9551" t="s">
        <v>13898</v>
      </c>
      <c r="C9551" t="s">
        <v>13899</v>
      </c>
      <c r="D9551" t="s">
        <v>13899</v>
      </c>
      <c r="E9551" t="s">
        <v>13898</v>
      </c>
    </row>
    <row r="9552" spans="1:5" x14ac:dyDescent="0.25">
      <c r="A9552">
        <v>72000053</v>
      </c>
      <c r="B9552" t="s">
        <v>13900</v>
      </c>
      <c r="C9552" t="s">
        <v>13901</v>
      </c>
      <c r="D9552" t="s">
        <v>13901</v>
      </c>
      <c r="E9552" t="s">
        <v>13900</v>
      </c>
    </row>
    <row r="9553" spans="1:5" x14ac:dyDescent="0.25">
      <c r="A9553">
        <v>72000054</v>
      </c>
      <c r="B9553" t="s">
        <v>13902</v>
      </c>
      <c r="C9553" t="s">
        <v>13903</v>
      </c>
      <c r="D9553" t="s">
        <v>13903</v>
      </c>
      <c r="E9553" t="s">
        <v>13902</v>
      </c>
    </row>
    <row r="9554" spans="1:5" x14ac:dyDescent="0.25">
      <c r="A9554">
        <v>72000055</v>
      </c>
      <c r="B9554" t="s">
        <v>13904</v>
      </c>
      <c r="C9554" t="s">
        <v>13905</v>
      </c>
      <c r="D9554" t="s">
        <v>13905</v>
      </c>
      <c r="E9554" t="s">
        <v>13904</v>
      </c>
    </row>
    <row r="9555" spans="1:5" x14ac:dyDescent="0.25">
      <c r="A9555">
        <v>72000056</v>
      </c>
      <c r="B9555" t="s">
        <v>13906</v>
      </c>
      <c r="C9555" t="s">
        <v>13907</v>
      </c>
      <c r="D9555" t="s">
        <v>13907</v>
      </c>
      <c r="E9555" t="s">
        <v>13906</v>
      </c>
    </row>
    <row r="9556" spans="1:5" x14ac:dyDescent="0.25">
      <c r="A9556">
        <v>72000057</v>
      </c>
      <c r="B9556" t="s">
        <v>13908</v>
      </c>
      <c r="C9556" t="s">
        <v>13909</v>
      </c>
      <c r="D9556" t="s">
        <v>13909</v>
      </c>
      <c r="E9556" t="s">
        <v>13908</v>
      </c>
    </row>
    <row r="9557" spans="1:5" x14ac:dyDescent="0.25">
      <c r="A9557">
        <v>72000059</v>
      </c>
      <c r="B9557" t="s">
        <v>13910</v>
      </c>
      <c r="C9557" t="s">
        <v>13911</v>
      </c>
      <c r="D9557" t="s">
        <v>13911</v>
      </c>
      <c r="E9557" t="s">
        <v>13910</v>
      </c>
    </row>
    <row r="9558" spans="1:5" x14ac:dyDescent="0.25">
      <c r="A9558">
        <v>72000060</v>
      </c>
      <c r="B9558" t="s">
        <v>13912</v>
      </c>
      <c r="C9558" t="s">
        <v>735</v>
      </c>
      <c r="D9558" t="s">
        <v>735</v>
      </c>
      <c r="E9558" t="s">
        <v>13912</v>
      </c>
    </row>
    <row r="9559" spans="1:5" x14ac:dyDescent="0.25">
      <c r="A9559">
        <v>72000061</v>
      </c>
      <c r="B9559" t="s">
        <v>13913</v>
      </c>
      <c r="C9559" t="s">
        <v>13914</v>
      </c>
      <c r="D9559" t="s">
        <v>13914</v>
      </c>
      <c r="E9559" t="s">
        <v>13913</v>
      </c>
    </row>
    <row r="9560" spans="1:5" x14ac:dyDescent="0.25">
      <c r="A9560">
        <v>72000063</v>
      </c>
      <c r="B9560" t="s">
        <v>13915</v>
      </c>
      <c r="C9560" t="s">
        <v>13916</v>
      </c>
      <c r="D9560" t="s">
        <v>13916</v>
      </c>
      <c r="E9560" t="s">
        <v>13915</v>
      </c>
    </row>
    <row r="9561" spans="1:5" x14ac:dyDescent="0.25">
      <c r="A9561">
        <v>72000064</v>
      </c>
      <c r="B9561" t="s">
        <v>13917</v>
      </c>
      <c r="C9561" t="s">
        <v>13918</v>
      </c>
      <c r="D9561" t="s">
        <v>13918</v>
      </c>
      <c r="E9561" t="s">
        <v>13917</v>
      </c>
    </row>
    <row r="9562" spans="1:5" x14ac:dyDescent="0.25">
      <c r="A9562">
        <v>72000065</v>
      </c>
      <c r="B9562" t="s">
        <v>13919</v>
      </c>
      <c r="C9562" t="s">
        <v>13920</v>
      </c>
      <c r="D9562" t="s">
        <v>13920</v>
      </c>
      <c r="E9562" t="s">
        <v>13919</v>
      </c>
    </row>
    <row r="9563" spans="1:5" x14ac:dyDescent="0.25">
      <c r="A9563">
        <v>72000066</v>
      </c>
      <c r="B9563" t="s">
        <v>13921</v>
      </c>
      <c r="C9563" t="s">
        <v>13922</v>
      </c>
      <c r="D9563" t="s">
        <v>13922</v>
      </c>
      <c r="E9563" t="s">
        <v>13921</v>
      </c>
    </row>
    <row r="9564" spans="1:5" x14ac:dyDescent="0.25">
      <c r="A9564">
        <v>72000067</v>
      </c>
      <c r="B9564" t="s">
        <v>13923</v>
      </c>
      <c r="C9564" t="s">
        <v>13924</v>
      </c>
      <c r="D9564" t="s">
        <v>13924</v>
      </c>
      <c r="E9564" t="s">
        <v>13923</v>
      </c>
    </row>
    <row r="9565" spans="1:5" x14ac:dyDescent="0.25">
      <c r="A9565">
        <v>72000068</v>
      </c>
      <c r="B9565" t="s">
        <v>13925</v>
      </c>
      <c r="C9565" t="s">
        <v>13926</v>
      </c>
      <c r="D9565" t="s">
        <v>13926</v>
      </c>
      <c r="E9565" t="s">
        <v>13925</v>
      </c>
    </row>
    <row r="9566" spans="1:5" x14ac:dyDescent="0.25">
      <c r="A9566">
        <v>72000070</v>
      </c>
      <c r="B9566" t="s">
        <v>13927</v>
      </c>
      <c r="C9566" t="s">
        <v>13928</v>
      </c>
      <c r="D9566" t="s">
        <v>13928</v>
      </c>
      <c r="E9566" t="s">
        <v>13927</v>
      </c>
    </row>
    <row r="9567" spans="1:5" x14ac:dyDescent="0.25">
      <c r="A9567">
        <v>72000071</v>
      </c>
      <c r="B9567" t="s">
        <v>13929</v>
      </c>
      <c r="C9567" t="s">
        <v>13930</v>
      </c>
      <c r="D9567" t="s">
        <v>13930</v>
      </c>
      <c r="E9567" t="s">
        <v>13929</v>
      </c>
    </row>
    <row r="9568" spans="1:5" x14ac:dyDescent="0.25">
      <c r="A9568">
        <v>72000072</v>
      </c>
      <c r="B9568" t="s">
        <v>13931</v>
      </c>
      <c r="C9568" t="s">
        <v>13932</v>
      </c>
      <c r="D9568" t="s">
        <v>13932</v>
      </c>
      <c r="E9568" t="s">
        <v>13931</v>
      </c>
    </row>
    <row r="9569" spans="1:5" x14ac:dyDescent="0.25">
      <c r="A9569">
        <v>72000073</v>
      </c>
      <c r="B9569" t="s">
        <v>13933</v>
      </c>
      <c r="C9569" t="s">
        <v>13933</v>
      </c>
      <c r="D9569" t="s">
        <v>13933</v>
      </c>
      <c r="E9569" t="s">
        <v>13933</v>
      </c>
    </row>
    <row r="9570" spans="1:5" x14ac:dyDescent="0.25">
      <c r="A9570">
        <v>72000075</v>
      </c>
      <c r="B9570" t="s">
        <v>13927</v>
      </c>
      <c r="C9570" t="s">
        <v>13928</v>
      </c>
      <c r="D9570" t="s">
        <v>13928</v>
      </c>
      <c r="E9570" t="s">
        <v>13927</v>
      </c>
    </row>
    <row r="9571" spans="1:5" x14ac:dyDescent="0.25">
      <c r="A9571">
        <v>72000076</v>
      </c>
      <c r="B9571" t="s">
        <v>13934</v>
      </c>
      <c r="C9571" t="s">
        <v>13935</v>
      </c>
      <c r="D9571" t="s">
        <v>13935</v>
      </c>
      <c r="E9571" t="s">
        <v>13934</v>
      </c>
    </row>
    <row r="9572" spans="1:5" x14ac:dyDescent="0.25">
      <c r="A9572">
        <v>72000077</v>
      </c>
      <c r="B9572" t="s">
        <v>13936</v>
      </c>
      <c r="C9572" t="s">
        <v>13937</v>
      </c>
      <c r="D9572" t="s">
        <v>13937</v>
      </c>
      <c r="E9572" t="s">
        <v>13936</v>
      </c>
    </row>
    <row r="9573" spans="1:5" x14ac:dyDescent="0.25">
      <c r="A9573">
        <v>72000079</v>
      </c>
      <c r="B9573" t="s">
        <v>13938</v>
      </c>
      <c r="C9573" t="s">
        <v>13939</v>
      </c>
      <c r="D9573" t="s">
        <v>13939</v>
      </c>
      <c r="E9573" t="s">
        <v>13938</v>
      </c>
    </row>
    <row r="9574" spans="1:5" x14ac:dyDescent="0.25">
      <c r="A9574">
        <v>72000080</v>
      </c>
      <c r="B9574" t="s">
        <v>13940</v>
      </c>
      <c r="C9574" t="s">
        <v>13941</v>
      </c>
      <c r="D9574" t="s">
        <v>13941</v>
      </c>
      <c r="E9574" t="s">
        <v>13940</v>
      </c>
    </row>
    <row r="9575" spans="1:5" x14ac:dyDescent="0.25">
      <c r="A9575">
        <v>72000083</v>
      </c>
      <c r="B9575" t="s">
        <v>13942</v>
      </c>
      <c r="C9575" t="s">
        <v>13916</v>
      </c>
      <c r="D9575" t="s">
        <v>13916</v>
      </c>
      <c r="E9575" t="s">
        <v>13942</v>
      </c>
    </row>
    <row r="9576" spans="1:5" x14ac:dyDescent="0.25">
      <c r="A9576">
        <v>72000084</v>
      </c>
      <c r="B9576" t="s">
        <v>13943</v>
      </c>
      <c r="C9576" t="s">
        <v>13944</v>
      </c>
      <c r="D9576" t="s">
        <v>13944</v>
      </c>
      <c r="E9576" t="s">
        <v>13943</v>
      </c>
    </row>
    <row r="9577" spans="1:5" x14ac:dyDescent="0.25">
      <c r="A9577">
        <v>72000085</v>
      </c>
      <c r="B9577" t="s">
        <v>13945</v>
      </c>
      <c r="C9577" t="s">
        <v>13946</v>
      </c>
      <c r="D9577" t="s">
        <v>13946</v>
      </c>
      <c r="E9577" t="s">
        <v>13945</v>
      </c>
    </row>
    <row r="9578" spans="1:5" x14ac:dyDescent="0.25">
      <c r="A9578">
        <v>72000086</v>
      </c>
      <c r="B9578" t="s">
        <v>13947</v>
      </c>
      <c r="C9578" t="s">
        <v>13948</v>
      </c>
      <c r="D9578" t="s">
        <v>13948</v>
      </c>
      <c r="E9578" t="s">
        <v>13947</v>
      </c>
    </row>
    <row r="9579" spans="1:5" x14ac:dyDescent="0.25">
      <c r="A9579">
        <v>72000087</v>
      </c>
      <c r="B9579" t="s">
        <v>13949</v>
      </c>
      <c r="C9579" t="s">
        <v>13950</v>
      </c>
      <c r="D9579" t="s">
        <v>13950</v>
      </c>
      <c r="E9579" t="s">
        <v>13949</v>
      </c>
    </row>
    <row r="9580" spans="1:5" x14ac:dyDescent="0.25">
      <c r="A9580">
        <v>72000088</v>
      </c>
      <c r="B9580" t="s">
        <v>13951</v>
      </c>
      <c r="C9580" t="s">
        <v>13952</v>
      </c>
      <c r="D9580" t="s">
        <v>13952</v>
      </c>
      <c r="E9580" t="s">
        <v>13951</v>
      </c>
    </row>
    <row r="9581" spans="1:5" x14ac:dyDescent="0.25">
      <c r="A9581">
        <v>72000089</v>
      </c>
      <c r="B9581" t="s">
        <v>13953</v>
      </c>
      <c r="C9581" t="s">
        <v>13954</v>
      </c>
      <c r="D9581" t="s">
        <v>13954</v>
      </c>
      <c r="E9581" t="s">
        <v>13953</v>
      </c>
    </row>
    <row r="9582" spans="1:5" x14ac:dyDescent="0.25">
      <c r="A9582">
        <v>72000090</v>
      </c>
      <c r="B9582" t="s">
        <v>13955</v>
      </c>
      <c r="C9582" t="s">
        <v>13956</v>
      </c>
      <c r="D9582" t="s">
        <v>13956</v>
      </c>
      <c r="E9582" t="s">
        <v>13955</v>
      </c>
    </row>
    <row r="9583" spans="1:5" x14ac:dyDescent="0.25">
      <c r="A9583">
        <v>72000091</v>
      </c>
      <c r="B9583" t="s">
        <v>13957</v>
      </c>
      <c r="C9583" t="s">
        <v>13958</v>
      </c>
      <c r="D9583" t="s">
        <v>13958</v>
      </c>
      <c r="E9583" t="s">
        <v>13957</v>
      </c>
    </row>
    <row r="9584" spans="1:5" x14ac:dyDescent="0.25">
      <c r="A9584">
        <v>72000092</v>
      </c>
      <c r="B9584" t="s">
        <v>13959</v>
      </c>
      <c r="C9584" t="s">
        <v>13960</v>
      </c>
      <c r="D9584" t="s">
        <v>13960</v>
      </c>
      <c r="E9584" t="s">
        <v>13959</v>
      </c>
    </row>
    <row r="9585" spans="1:5" x14ac:dyDescent="0.25">
      <c r="A9585">
        <v>72000094</v>
      </c>
      <c r="B9585" t="s">
        <v>13961</v>
      </c>
      <c r="C9585" t="s">
        <v>13962</v>
      </c>
      <c r="D9585" t="s">
        <v>13962</v>
      </c>
      <c r="E9585" t="s">
        <v>13961</v>
      </c>
    </row>
    <row r="9586" spans="1:5" x14ac:dyDescent="0.25">
      <c r="A9586">
        <v>72000095</v>
      </c>
      <c r="B9586" t="s">
        <v>13963</v>
      </c>
      <c r="C9586" t="s">
        <v>13962</v>
      </c>
      <c r="D9586" t="s">
        <v>13962</v>
      </c>
      <c r="E9586" t="s">
        <v>13963</v>
      </c>
    </row>
    <row r="9587" spans="1:5" x14ac:dyDescent="0.25">
      <c r="A9587">
        <v>72000096</v>
      </c>
      <c r="B9587" t="s">
        <v>13964</v>
      </c>
      <c r="C9587" t="s">
        <v>13965</v>
      </c>
      <c r="D9587" t="s">
        <v>13965</v>
      </c>
      <c r="E9587" t="s">
        <v>13964</v>
      </c>
    </row>
    <row r="9588" spans="1:5" x14ac:dyDescent="0.25">
      <c r="A9588">
        <v>72000097</v>
      </c>
      <c r="B9588" t="s">
        <v>13966</v>
      </c>
      <c r="C9588" t="s">
        <v>13939</v>
      </c>
      <c r="D9588" t="s">
        <v>13939</v>
      </c>
      <c r="E9588" t="s">
        <v>13966</v>
      </c>
    </row>
    <row r="9589" spans="1:5" x14ac:dyDescent="0.25">
      <c r="A9589">
        <v>72000098</v>
      </c>
      <c r="B9589" t="s">
        <v>13967</v>
      </c>
      <c r="C9589" t="s">
        <v>13950</v>
      </c>
      <c r="D9589" t="s">
        <v>13950</v>
      </c>
      <c r="E9589" t="s">
        <v>13967</v>
      </c>
    </row>
    <row r="9590" spans="1:5" x14ac:dyDescent="0.25">
      <c r="A9590">
        <v>72000099</v>
      </c>
      <c r="B9590" t="s">
        <v>13938</v>
      </c>
      <c r="C9590" t="s">
        <v>13968</v>
      </c>
      <c r="D9590" t="s">
        <v>13968</v>
      </c>
      <c r="E9590" t="s">
        <v>13938</v>
      </c>
    </row>
    <row r="9591" spans="1:5" x14ac:dyDescent="0.25">
      <c r="A9591">
        <v>72000100</v>
      </c>
      <c r="B9591" t="s">
        <v>13949</v>
      </c>
      <c r="C9591" t="s">
        <v>13950</v>
      </c>
      <c r="D9591" t="s">
        <v>13950</v>
      </c>
      <c r="E9591" t="s">
        <v>13949</v>
      </c>
    </row>
    <row r="9592" spans="1:5" x14ac:dyDescent="0.25">
      <c r="A9592">
        <v>72000101</v>
      </c>
      <c r="B9592" t="s">
        <v>13969</v>
      </c>
      <c r="C9592" t="s">
        <v>13970</v>
      </c>
      <c r="D9592" t="s">
        <v>13970</v>
      </c>
      <c r="E9592" t="s">
        <v>13969</v>
      </c>
    </row>
    <row r="9593" spans="1:5" x14ac:dyDescent="0.25">
      <c r="A9593">
        <v>72000102</v>
      </c>
      <c r="B9593" t="s">
        <v>13971</v>
      </c>
      <c r="C9593" t="s">
        <v>13972</v>
      </c>
      <c r="D9593" t="s">
        <v>13972</v>
      </c>
      <c r="E9593" t="s">
        <v>13971</v>
      </c>
    </row>
    <row r="9594" spans="1:5" x14ac:dyDescent="0.25">
      <c r="A9594">
        <v>72000103</v>
      </c>
      <c r="B9594" t="s">
        <v>13973</v>
      </c>
      <c r="C9594" t="s">
        <v>13974</v>
      </c>
      <c r="D9594" t="s">
        <v>13974</v>
      </c>
      <c r="E9594" t="s">
        <v>13973</v>
      </c>
    </row>
    <row r="9595" spans="1:5" x14ac:dyDescent="0.25">
      <c r="A9595">
        <v>72000104</v>
      </c>
      <c r="B9595" t="s">
        <v>13975</v>
      </c>
      <c r="C9595" t="s">
        <v>13907</v>
      </c>
      <c r="D9595" t="s">
        <v>13907</v>
      </c>
      <c r="E9595" t="s">
        <v>13975</v>
      </c>
    </row>
    <row r="9596" spans="1:5" x14ac:dyDescent="0.25">
      <c r="A9596">
        <v>72000105</v>
      </c>
      <c r="B9596" t="s">
        <v>13976</v>
      </c>
      <c r="C9596" t="s">
        <v>13977</v>
      </c>
      <c r="D9596" t="s">
        <v>13977</v>
      </c>
      <c r="E9596" t="s">
        <v>13976</v>
      </c>
    </row>
    <row r="9597" spans="1:5" x14ac:dyDescent="0.25">
      <c r="A9597">
        <v>72000106</v>
      </c>
      <c r="B9597" t="s">
        <v>13978</v>
      </c>
      <c r="C9597" t="s">
        <v>13979</v>
      </c>
      <c r="D9597" t="s">
        <v>13979</v>
      </c>
      <c r="E9597" t="s">
        <v>13978</v>
      </c>
    </row>
    <row r="9598" spans="1:5" x14ac:dyDescent="0.25">
      <c r="A9598">
        <v>72000107</v>
      </c>
      <c r="B9598" t="s">
        <v>13980</v>
      </c>
      <c r="C9598" t="s">
        <v>13981</v>
      </c>
      <c r="D9598" t="s">
        <v>13981</v>
      </c>
      <c r="E9598" t="s">
        <v>13980</v>
      </c>
    </row>
    <row r="9599" spans="1:5" x14ac:dyDescent="0.25">
      <c r="A9599">
        <v>72000108</v>
      </c>
      <c r="B9599" t="s">
        <v>13982</v>
      </c>
      <c r="C9599" t="s">
        <v>13983</v>
      </c>
      <c r="D9599" t="s">
        <v>13983</v>
      </c>
      <c r="E9599" t="s">
        <v>13982</v>
      </c>
    </row>
    <row r="9600" spans="1:5" x14ac:dyDescent="0.25">
      <c r="A9600">
        <v>72000109</v>
      </c>
      <c r="B9600" t="s">
        <v>13984</v>
      </c>
      <c r="C9600" t="s">
        <v>13985</v>
      </c>
      <c r="D9600" t="s">
        <v>13985</v>
      </c>
      <c r="E9600" t="s">
        <v>13984</v>
      </c>
    </row>
    <row r="9601" spans="1:5" x14ac:dyDescent="0.25">
      <c r="A9601">
        <v>72000110</v>
      </c>
      <c r="B9601" t="s">
        <v>13986</v>
      </c>
      <c r="C9601" t="s">
        <v>13962</v>
      </c>
      <c r="D9601" t="s">
        <v>13962</v>
      </c>
      <c r="E9601" t="s">
        <v>13986</v>
      </c>
    </row>
    <row r="9602" spans="1:5" x14ac:dyDescent="0.25">
      <c r="A9602">
        <v>72000111</v>
      </c>
      <c r="B9602" t="s">
        <v>13987</v>
      </c>
      <c r="C9602" t="s">
        <v>13988</v>
      </c>
      <c r="D9602" t="s">
        <v>13988</v>
      </c>
      <c r="E9602" t="s">
        <v>13987</v>
      </c>
    </row>
    <row r="9603" spans="1:5" x14ac:dyDescent="0.25">
      <c r="A9603">
        <v>72000112</v>
      </c>
      <c r="B9603" t="s">
        <v>13989</v>
      </c>
      <c r="C9603" t="s">
        <v>13990</v>
      </c>
      <c r="D9603" t="s">
        <v>13990</v>
      </c>
      <c r="E9603" t="s">
        <v>13989</v>
      </c>
    </row>
    <row r="9604" spans="1:5" x14ac:dyDescent="0.25">
      <c r="A9604">
        <v>72000113</v>
      </c>
      <c r="B9604" t="s">
        <v>13991</v>
      </c>
      <c r="C9604" t="s">
        <v>13992</v>
      </c>
      <c r="D9604" t="s">
        <v>13992</v>
      </c>
      <c r="E9604" t="s">
        <v>13991</v>
      </c>
    </row>
    <row r="9605" spans="1:5" x14ac:dyDescent="0.25">
      <c r="A9605">
        <v>72000114</v>
      </c>
      <c r="B9605" t="s">
        <v>13993</v>
      </c>
      <c r="C9605" t="s">
        <v>13994</v>
      </c>
      <c r="D9605" t="s">
        <v>13994</v>
      </c>
      <c r="E9605" t="s">
        <v>13993</v>
      </c>
    </row>
    <row r="9606" spans="1:5" x14ac:dyDescent="0.25">
      <c r="A9606">
        <v>72000115</v>
      </c>
      <c r="B9606" t="s">
        <v>13995</v>
      </c>
      <c r="C9606" t="s">
        <v>13996</v>
      </c>
      <c r="D9606" t="s">
        <v>13996</v>
      </c>
      <c r="E9606" t="s">
        <v>13995</v>
      </c>
    </row>
    <row r="9607" spans="1:5" x14ac:dyDescent="0.25">
      <c r="A9607">
        <v>72000116</v>
      </c>
      <c r="B9607" t="s">
        <v>13997</v>
      </c>
      <c r="C9607" t="s">
        <v>13998</v>
      </c>
      <c r="D9607" t="s">
        <v>13998</v>
      </c>
      <c r="E9607" t="s">
        <v>13997</v>
      </c>
    </row>
    <row r="9608" spans="1:5" x14ac:dyDescent="0.25">
      <c r="A9608">
        <v>72000117</v>
      </c>
      <c r="B9608" t="s">
        <v>13999</v>
      </c>
      <c r="C9608" t="s">
        <v>14000</v>
      </c>
      <c r="D9608" t="s">
        <v>14000</v>
      </c>
      <c r="E9608" t="s">
        <v>13999</v>
      </c>
    </row>
    <row r="9609" spans="1:5" x14ac:dyDescent="0.25">
      <c r="A9609">
        <v>72000118</v>
      </c>
      <c r="B9609" t="s">
        <v>13957</v>
      </c>
      <c r="C9609" t="s">
        <v>13958</v>
      </c>
      <c r="D9609" t="s">
        <v>13958</v>
      </c>
      <c r="E9609" t="s">
        <v>13957</v>
      </c>
    </row>
    <row r="9610" spans="1:5" x14ac:dyDescent="0.25">
      <c r="A9610">
        <v>72000119</v>
      </c>
      <c r="B9610" t="s">
        <v>13913</v>
      </c>
      <c r="C9610" t="s">
        <v>14001</v>
      </c>
      <c r="D9610" t="s">
        <v>14001</v>
      </c>
      <c r="E9610" t="s">
        <v>13913</v>
      </c>
    </row>
    <row r="9611" spans="1:5" x14ac:dyDescent="0.25">
      <c r="A9611">
        <v>72000120</v>
      </c>
      <c r="B9611" t="s">
        <v>14002</v>
      </c>
      <c r="C9611" t="s">
        <v>14003</v>
      </c>
      <c r="D9611" t="s">
        <v>14003</v>
      </c>
      <c r="E9611" t="s">
        <v>14002</v>
      </c>
    </row>
    <row r="9612" spans="1:5" x14ac:dyDescent="0.25">
      <c r="A9612">
        <v>72000121</v>
      </c>
      <c r="B9612" t="s">
        <v>14004</v>
      </c>
      <c r="C9612" t="s">
        <v>14005</v>
      </c>
      <c r="D9612" t="s">
        <v>14005</v>
      </c>
      <c r="E9612" t="s">
        <v>14004</v>
      </c>
    </row>
    <row r="9613" spans="1:5" x14ac:dyDescent="0.25">
      <c r="A9613">
        <v>72000122</v>
      </c>
      <c r="B9613" t="s">
        <v>14006</v>
      </c>
      <c r="C9613" t="s">
        <v>14007</v>
      </c>
      <c r="D9613" t="s">
        <v>14007</v>
      </c>
      <c r="E9613" t="s">
        <v>14006</v>
      </c>
    </row>
    <row r="9614" spans="1:5" x14ac:dyDescent="0.25">
      <c r="A9614">
        <v>72000123</v>
      </c>
      <c r="B9614" t="s">
        <v>13982</v>
      </c>
      <c r="C9614" t="s">
        <v>13983</v>
      </c>
      <c r="D9614" t="s">
        <v>13983</v>
      </c>
      <c r="E9614" t="s">
        <v>13982</v>
      </c>
    </row>
    <row r="9615" spans="1:5" x14ac:dyDescent="0.25">
      <c r="A9615">
        <v>72000124</v>
      </c>
      <c r="B9615" t="s">
        <v>14008</v>
      </c>
      <c r="C9615" t="s">
        <v>14009</v>
      </c>
      <c r="D9615" t="s">
        <v>14009</v>
      </c>
      <c r="E9615" t="s">
        <v>14008</v>
      </c>
    </row>
    <row r="9616" spans="1:5" x14ac:dyDescent="0.25">
      <c r="A9616">
        <v>72000125</v>
      </c>
      <c r="B9616" t="s">
        <v>14010</v>
      </c>
      <c r="C9616" t="s">
        <v>14011</v>
      </c>
      <c r="D9616" t="s">
        <v>14011</v>
      </c>
      <c r="E9616" t="s">
        <v>14010</v>
      </c>
    </row>
    <row r="9617" spans="1:5" x14ac:dyDescent="0.25">
      <c r="A9617">
        <v>72000126</v>
      </c>
      <c r="B9617" t="s">
        <v>14012</v>
      </c>
      <c r="C9617" t="s">
        <v>14013</v>
      </c>
      <c r="D9617" t="s">
        <v>14013</v>
      </c>
      <c r="E9617" t="s">
        <v>14012</v>
      </c>
    </row>
    <row r="9618" spans="1:5" x14ac:dyDescent="0.25">
      <c r="A9618">
        <v>72000127</v>
      </c>
      <c r="B9618" t="s">
        <v>14014</v>
      </c>
      <c r="C9618" t="s">
        <v>14015</v>
      </c>
      <c r="D9618" t="s">
        <v>14015</v>
      </c>
      <c r="E9618" t="s">
        <v>14014</v>
      </c>
    </row>
    <row r="9619" spans="1:5" x14ac:dyDescent="0.25">
      <c r="A9619">
        <v>72000128</v>
      </c>
      <c r="B9619" t="s">
        <v>14016</v>
      </c>
      <c r="C9619" t="s">
        <v>14017</v>
      </c>
      <c r="D9619" t="s">
        <v>14017</v>
      </c>
      <c r="E9619" t="s">
        <v>14016</v>
      </c>
    </row>
    <row r="9620" spans="1:5" x14ac:dyDescent="0.25">
      <c r="A9620">
        <v>72000129</v>
      </c>
      <c r="B9620" t="s">
        <v>14018</v>
      </c>
      <c r="C9620" t="s">
        <v>14019</v>
      </c>
      <c r="D9620" t="s">
        <v>14019</v>
      </c>
      <c r="E9620" t="s">
        <v>14018</v>
      </c>
    </row>
    <row r="9621" spans="1:5" x14ac:dyDescent="0.25">
      <c r="A9621">
        <v>72000130</v>
      </c>
      <c r="B9621" t="s">
        <v>14020</v>
      </c>
      <c r="C9621" t="s">
        <v>13998</v>
      </c>
      <c r="D9621" t="s">
        <v>13998</v>
      </c>
      <c r="E9621" t="s">
        <v>14020</v>
      </c>
    </row>
    <row r="9622" spans="1:5" x14ac:dyDescent="0.25">
      <c r="A9622">
        <v>72000131</v>
      </c>
      <c r="B9622" t="s">
        <v>13957</v>
      </c>
      <c r="C9622" t="s">
        <v>13958</v>
      </c>
      <c r="D9622" t="s">
        <v>13958</v>
      </c>
      <c r="E9622" t="s">
        <v>13957</v>
      </c>
    </row>
    <row r="9623" spans="1:5" x14ac:dyDescent="0.25">
      <c r="A9623">
        <v>72000132</v>
      </c>
      <c r="B9623" t="s">
        <v>14021</v>
      </c>
      <c r="C9623" t="s">
        <v>14022</v>
      </c>
      <c r="D9623" t="s">
        <v>14022</v>
      </c>
      <c r="E9623" t="s">
        <v>14021</v>
      </c>
    </row>
    <row r="9624" spans="1:5" x14ac:dyDescent="0.25">
      <c r="A9624">
        <v>72000133</v>
      </c>
      <c r="B9624" t="s">
        <v>14023</v>
      </c>
      <c r="C9624" t="s">
        <v>14024</v>
      </c>
      <c r="D9624" t="s">
        <v>14024</v>
      </c>
      <c r="E9624" t="s">
        <v>14023</v>
      </c>
    </row>
    <row r="9625" spans="1:5" x14ac:dyDescent="0.25">
      <c r="A9625">
        <v>72000134</v>
      </c>
      <c r="B9625" t="s">
        <v>14025</v>
      </c>
      <c r="C9625" t="s">
        <v>14026</v>
      </c>
      <c r="D9625" t="s">
        <v>14026</v>
      </c>
      <c r="E9625" t="s">
        <v>14025</v>
      </c>
    </row>
    <row r="9626" spans="1:5" x14ac:dyDescent="0.25">
      <c r="A9626">
        <v>72000135</v>
      </c>
      <c r="B9626" t="s">
        <v>14027</v>
      </c>
      <c r="C9626" t="s">
        <v>13962</v>
      </c>
      <c r="D9626" t="s">
        <v>13962</v>
      </c>
      <c r="E9626" t="s">
        <v>14027</v>
      </c>
    </row>
    <row r="9627" spans="1:5" x14ac:dyDescent="0.25">
      <c r="A9627">
        <v>72000136</v>
      </c>
      <c r="B9627" t="s">
        <v>14028</v>
      </c>
      <c r="C9627" t="s">
        <v>14029</v>
      </c>
      <c r="D9627" t="s">
        <v>14029</v>
      </c>
      <c r="E9627" t="s">
        <v>14028</v>
      </c>
    </row>
    <row r="9628" spans="1:5" x14ac:dyDescent="0.25">
      <c r="A9628">
        <v>72000137</v>
      </c>
      <c r="B9628" t="s">
        <v>14030</v>
      </c>
      <c r="C9628" t="s">
        <v>14031</v>
      </c>
      <c r="D9628" t="s">
        <v>14031</v>
      </c>
      <c r="E9628" t="s">
        <v>14030</v>
      </c>
    </row>
    <row r="9629" spans="1:5" x14ac:dyDescent="0.25">
      <c r="A9629">
        <v>72000138</v>
      </c>
      <c r="B9629" t="s">
        <v>14032</v>
      </c>
      <c r="C9629" t="s">
        <v>14033</v>
      </c>
      <c r="D9629" t="s">
        <v>14033</v>
      </c>
      <c r="E9629" t="s">
        <v>14032</v>
      </c>
    </row>
    <row r="9630" spans="1:5" x14ac:dyDescent="0.25">
      <c r="A9630">
        <v>72000139</v>
      </c>
      <c r="B9630" t="s">
        <v>14034</v>
      </c>
      <c r="C9630" t="s">
        <v>14035</v>
      </c>
      <c r="D9630" t="s">
        <v>14035</v>
      </c>
      <c r="E9630" t="s">
        <v>14034</v>
      </c>
    </row>
    <row r="9631" spans="1:5" x14ac:dyDescent="0.25">
      <c r="A9631">
        <v>72000140</v>
      </c>
      <c r="B9631" t="s">
        <v>14036</v>
      </c>
      <c r="C9631" t="s">
        <v>14037</v>
      </c>
      <c r="D9631" t="s">
        <v>14037</v>
      </c>
      <c r="E9631" t="s">
        <v>14036</v>
      </c>
    </row>
    <row r="9632" spans="1:5" x14ac:dyDescent="0.25">
      <c r="A9632">
        <v>72000141</v>
      </c>
      <c r="B9632" t="s">
        <v>14038</v>
      </c>
      <c r="C9632" t="s">
        <v>14039</v>
      </c>
      <c r="D9632" t="s">
        <v>14039</v>
      </c>
      <c r="E9632" t="s">
        <v>14038</v>
      </c>
    </row>
    <row r="9633" spans="1:5" x14ac:dyDescent="0.25">
      <c r="A9633">
        <v>72000142</v>
      </c>
      <c r="B9633" t="s">
        <v>14040</v>
      </c>
      <c r="C9633" t="s">
        <v>14041</v>
      </c>
      <c r="D9633" t="s">
        <v>14041</v>
      </c>
      <c r="E9633" t="s">
        <v>14040</v>
      </c>
    </row>
    <row r="9634" spans="1:5" x14ac:dyDescent="0.25">
      <c r="A9634">
        <v>72000143</v>
      </c>
      <c r="B9634" t="s">
        <v>14042</v>
      </c>
      <c r="C9634" t="s">
        <v>14043</v>
      </c>
      <c r="D9634" t="s">
        <v>14043</v>
      </c>
      <c r="E9634" t="s">
        <v>14042</v>
      </c>
    </row>
    <row r="9635" spans="1:5" x14ac:dyDescent="0.25">
      <c r="A9635">
        <v>72000144</v>
      </c>
      <c r="B9635" t="s">
        <v>14044</v>
      </c>
      <c r="C9635" t="s">
        <v>14045</v>
      </c>
      <c r="D9635" t="s">
        <v>14045</v>
      </c>
      <c r="E9635" t="s">
        <v>14044</v>
      </c>
    </row>
    <row r="9636" spans="1:5" x14ac:dyDescent="0.25">
      <c r="A9636">
        <v>72000145</v>
      </c>
      <c r="B9636" t="s">
        <v>14046</v>
      </c>
      <c r="C9636" t="s">
        <v>14047</v>
      </c>
      <c r="D9636" t="s">
        <v>14047</v>
      </c>
      <c r="E9636" t="s">
        <v>14046</v>
      </c>
    </row>
    <row r="9637" spans="1:5" x14ac:dyDescent="0.25">
      <c r="A9637">
        <v>72000146</v>
      </c>
      <c r="B9637" t="s">
        <v>14048</v>
      </c>
      <c r="C9637" t="s">
        <v>14049</v>
      </c>
      <c r="D9637" t="s">
        <v>14049</v>
      </c>
      <c r="E9637" t="s">
        <v>14048</v>
      </c>
    </row>
    <row r="9638" spans="1:5" x14ac:dyDescent="0.25">
      <c r="A9638">
        <v>72000147</v>
      </c>
      <c r="B9638" t="s">
        <v>14050</v>
      </c>
      <c r="C9638" t="s">
        <v>14051</v>
      </c>
      <c r="D9638" t="s">
        <v>14051</v>
      </c>
      <c r="E9638" t="s">
        <v>14050</v>
      </c>
    </row>
    <row r="9639" spans="1:5" x14ac:dyDescent="0.25">
      <c r="A9639">
        <v>72000148</v>
      </c>
      <c r="B9639" t="s">
        <v>14052</v>
      </c>
      <c r="C9639" t="s">
        <v>14053</v>
      </c>
      <c r="D9639" t="s">
        <v>14053</v>
      </c>
      <c r="E9639" t="s">
        <v>14052</v>
      </c>
    </row>
    <row r="9640" spans="1:5" x14ac:dyDescent="0.25">
      <c r="A9640">
        <v>72000149</v>
      </c>
      <c r="B9640" t="s">
        <v>14054</v>
      </c>
      <c r="C9640" t="s">
        <v>14055</v>
      </c>
      <c r="D9640" t="s">
        <v>14055</v>
      </c>
      <c r="E9640" t="s">
        <v>14054</v>
      </c>
    </row>
    <row r="9641" spans="1:5" x14ac:dyDescent="0.25">
      <c r="A9641">
        <v>72000150</v>
      </c>
      <c r="B9641" t="s">
        <v>14056</v>
      </c>
      <c r="C9641" t="s">
        <v>14057</v>
      </c>
      <c r="D9641" t="s">
        <v>14057</v>
      </c>
      <c r="E9641" t="s">
        <v>14056</v>
      </c>
    </row>
    <row r="9642" spans="1:5" x14ac:dyDescent="0.25">
      <c r="A9642">
        <v>72000151</v>
      </c>
      <c r="B9642" t="s">
        <v>14058</v>
      </c>
      <c r="C9642" t="s">
        <v>14059</v>
      </c>
      <c r="D9642" t="s">
        <v>14059</v>
      </c>
      <c r="E9642" t="s">
        <v>14058</v>
      </c>
    </row>
    <row r="9643" spans="1:5" x14ac:dyDescent="0.25">
      <c r="A9643">
        <v>72000152</v>
      </c>
      <c r="B9643" t="s">
        <v>14060</v>
      </c>
      <c r="C9643" t="s">
        <v>14061</v>
      </c>
      <c r="D9643" t="s">
        <v>14061</v>
      </c>
      <c r="E9643" t="s">
        <v>14060</v>
      </c>
    </row>
    <row r="9644" spans="1:5" x14ac:dyDescent="0.25">
      <c r="A9644">
        <v>72000153</v>
      </c>
      <c r="B9644" t="s">
        <v>14062</v>
      </c>
      <c r="C9644" t="s">
        <v>14063</v>
      </c>
      <c r="D9644" t="s">
        <v>14063</v>
      </c>
      <c r="E9644" t="s">
        <v>14062</v>
      </c>
    </row>
    <row r="9645" spans="1:5" x14ac:dyDescent="0.25">
      <c r="A9645">
        <v>72000154</v>
      </c>
      <c r="B9645" t="s">
        <v>14064</v>
      </c>
      <c r="C9645" t="s">
        <v>14065</v>
      </c>
      <c r="D9645" t="s">
        <v>14065</v>
      </c>
      <c r="E9645" t="s">
        <v>14064</v>
      </c>
    </row>
    <row r="9646" spans="1:5" x14ac:dyDescent="0.25">
      <c r="A9646">
        <v>72000156</v>
      </c>
      <c r="B9646" t="s">
        <v>14066</v>
      </c>
      <c r="C9646" t="s">
        <v>14067</v>
      </c>
      <c r="D9646" t="s">
        <v>14067</v>
      </c>
      <c r="E9646" t="s">
        <v>14066</v>
      </c>
    </row>
    <row r="9647" spans="1:5" x14ac:dyDescent="0.25">
      <c r="A9647">
        <v>72000157</v>
      </c>
      <c r="B9647" t="s">
        <v>14068</v>
      </c>
      <c r="C9647" t="s">
        <v>14069</v>
      </c>
      <c r="D9647" t="s">
        <v>14069</v>
      </c>
      <c r="E9647" t="s">
        <v>14068</v>
      </c>
    </row>
    <row r="9648" spans="1:5" x14ac:dyDescent="0.25">
      <c r="A9648">
        <v>72000160</v>
      </c>
      <c r="B9648" t="s">
        <v>14046</v>
      </c>
      <c r="C9648" t="s">
        <v>14047</v>
      </c>
      <c r="D9648" t="s">
        <v>14047</v>
      </c>
      <c r="E9648" t="s">
        <v>14046</v>
      </c>
    </row>
    <row r="9649" spans="1:5" x14ac:dyDescent="0.25">
      <c r="A9649">
        <v>72000161</v>
      </c>
      <c r="B9649" t="s">
        <v>14070</v>
      </c>
      <c r="C9649" t="s">
        <v>14071</v>
      </c>
      <c r="D9649" t="s">
        <v>14071</v>
      </c>
      <c r="E9649" t="s">
        <v>14070</v>
      </c>
    </row>
    <row r="9650" spans="1:5" x14ac:dyDescent="0.25">
      <c r="A9650">
        <v>72000162</v>
      </c>
      <c r="B9650" t="s">
        <v>14072</v>
      </c>
      <c r="C9650" t="s">
        <v>14073</v>
      </c>
      <c r="D9650" t="s">
        <v>14073</v>
      </c>
      <c r="E9650" t="s">
        <v>14072</v>
      </c>
    </row>
    <row r="9651" spans="1:5" x14ac:dyDescent="0.25">
      <c r="A9651">
        <v>72000163</v>
      </c>
      <c r="B9651" t="s">
        <v>14074</v>
      </c>
      <c r="C9651" t="s">
        <v>14075</v>
      </c>
      <c r="D9651" t="s">
        <v>14075</v>
      </c>
      <c r="E9651" t="s">
        <v>14074</v>
      </c>
    </row>
    <row r="9652" spans="1:5" x14ac:dyDescent="0.25">
      <c r="A9652">
        <v>72000165</v>
      </c>
      <c r="B9652" t="s">
        <v>14076</v>
      </c>
      <c r="C9652" t="s">
        <v>14077</v>
      </c>
      <c r="D9652" t="s">
        <v>14077</v>
      </c>
      <c r="E9652" t="s">
        <v>14076</v>
      </c>
    </row>
    <row r="9653" spans="1:5" x14ac:dyDescent="0.25">
      <c r="A9653">
        <v>72000166</v>
      </c>
      <c r="B9653" t="s">
        <v>14044</v>
      </c>
      <c r="C9653" t="s">
        <v>14045</v>
      </c>
      <c r="D9653" t="s">
        <v>14045</v>
      </c>
      <c r="E9653" t="s">
        <v>14044</v>
      </c>
    </row>
    <row r="9654" spans="1:5" x14ac:dyDescent="0.25">
      <c r="A9654">
        <v>72000167</v>
      </c>
      <c r="B9654" t="s">
        <v>14078</v>
      </c>
      <c r="C9654" t="s">
        <v>14079</v>
      </c>
      <c r="D9654" t="s">
        <v>14079</v>
      </c>
      <c r="E9654" t="s">
        <v>14078</v>
      </c>
    </row>
    <row r="9655" spans="1:5" x14ac:dyDescent="0.25">
      <c r="A9655">
        <v>72000168</v>
      </c>
      <c r="B9655" t="s">
        <v>14080</v>
      </c>
      <c r="C9655" t="s">
        <v>14081</v>
      </c>
      <c r="D9655" t="s">
        <v>14081</v>
      </c>
      <c r="E9655" t="s">
        <v>14080</v>
      </c>
    </row>
    <row r="9656" spans="1:5" x14ac:dyDescent="0.25">
      <c r="A9656">
        <v>72000169</v>
      </c>
      <c r="B9656" t="s">
        <v>14082</v>
      </c>
      <c r="C9656" t="s">
        <v>14083</v>
      </c>
      <c r="D9656" t="s">
        <v>14083</v>
      </c>
      <c r="E9656" t="s">
        <v>14082</v>
      </c>
    </row>
    <row r="9657" spans="1:5" x14ac:dyDescent="0.25">
      <c r="A9657">
        <v>72000170</v>
      </c>
      <c r="B9657" t="s">
        <v>14084</v>
      </c>
      <c r="C9657" t="s">
        <v>14085</v>
      </c>
      <c r="D9657" t="s">
        <v>14085</v>
      </c>
      <c r="E9657" t="s">
        <v>14084</v>
      </c>
    </row>
    <row r="9658" spans="1:5" x14ac:dyDescent="0.25">
      <c r="A9658">
        <v>72000171</v>
      </c>
      <c r="B9658" t="s">
        <v>14086</v>
      </c>
      <c r="C9658" t="s">
        <v>14087</v>
      </c>
      <c r="D9658" t="s">
        <v>14087</v>
      </c>
      <c r="E9658" t="s">
        <v>14086</v>
      </c>
    </row>
    <row r="9659" spans="1:5" x14ac:dyDescent="0.25">
      <c r="A9659">
        <v>72000172</v>
      </c>
      <c r="B9659" t="s">
        <v>14088</v>
      </c>
      <c r="C9659" t="s">
        <v>14089</v>
      </c>
      <c r="D9659" t="s">
        <v>14089</v>
      </c>
      <c r="E9659" t="s">
        <v>14088</v>
      </c>
    </row>
    <row r="9660" spans="1:5" x14ac:dyDescent="0.25">
      <c r="A9660">
        <v>72000173</v>
      </c>
      <c r="B9660" t="s">
        <v>14090</v>
      </c>
      <c r="C9660" t="s">
        <v>14091</v>
      </c>
      <c r="D9660" t="s">
        <v>14091</v>
      </c>
      <c r="E9660" t="s">
        <v>14090</v>
      </c>
    </row>
    <row r="9661" spans="1:5" x14ac:dyDescent="0.25">
      <c r="A9661">
        <v>72000174</v>
      </c>
      <c r="B9661" t="s">
        <v>14092</v>
      </c>
      <c r="C9661" t="s">
        <v>14093</v>
      </c>
      <c r="D9661" t="s">
        <v>14093</v>
      </c>
      <c r="E9661" t="s">
        <v>14092</v>
      </c>
    </row>
    <row r="9662" spans="1:5" x14ac:dyDescent="0.25">
      <c r="A9662">
        <v>72000175</v>
      </c>
      <c r="B9662" t="s">
        <v>14054</v>
      </c>
      <c r="C9662" t="s">
        <v>14094</v>
      </c>
      <c r="D9662" t="s">
        <v>14094</v>
      </c>
      <c r="E9662" t="s">
        <v>14054</v>
      </c>
    </row>
    <row r="9663" spans="1:5" x14ac:dyDescent="0.25">
      <c r="A9663">
        <v>72000176</v>
      </c>
      <c r="B9663" t="s">
        <v>14095</v>
      </c>
      <c r="C9663" t="s">
        <v>14096</v>
      </c>
      <c r="D9663" t="s">
        <v>14096</v>
      </c>
      <c r="E9663" t="s">
        <v>14095</v>
      </c>
    </row>
    <row r="9664" spans="1:5" x14ac:dyDescent="0.25">
      <c r="A9664">
        <v>72000177</v>
      </c>
      <c r="B9664" t="s">
        <v>14097</v>
      </c>
      <c r="C9664" t="s">
        <v>14098</v>
      </c>
      <c r="D9664" t="s">
        <v>14098</v>
      </c>
      <c r="E9664" t="s">
        <v>14097</v>
      </c>
    </row>
    <row r="9665" spans="1:5" x14ac:dyDescent="0.25">
      <c r="A9665">
        <v>72000178</v>
      </c>
      <c r="B9665" t="s">
        <v>14099</v>
      </c>
      <c r="C9665" t="s">
        <v>14100</v>
      </c>
      <c r="D9665" t="s">
        <v>14100</v>
      </c>
      <c r="E9665" t="s">
        <v>14099</v>
      </c>
    </row>
    <row r="9666" spans="1:5" x14ac:dyDescent="0.25">
      <c r="A9666">
        <v>72000179</v>
      </c>
      <c r="B9666" t="s">
        <v>14101</v>
      </c>
      <c r="C9666" t="s">
        <v>14100</v>
      </c>
      <c r="D9666" t="s">
        <v>14100</v>
      </c>
      <c r="E9666" t="s">
        <v>14101</v>
      </c>
    </row>
    <row r="9667" spans="1:5" x14ac:dyDescent="0.25">
      <c r="A9667">
        <v>72000180</v>
      </c>
      <c r="B9667" t="s">
        <v>14102</v>
      </c>
      <c r="C9667" t="s">
        <v>14100</v>
      </c>
      <c r="D9667" t="s">
        <v>14100</v>
      </c>
      <c r="E9667" t="s">
        <v>14102</v>
      </c>
    </row>
    <row r="9668" spans="1:5" x14ac:dyDescent="0.25">
      <c r="A9668">
        <v>72000181</v>
      </c>
      <c r="B9668" t="s">
        <v>14102</v>
      </c>
      <c r="C9668" t="s">
        <v>14100</v>
      </c>
      <c r="D9668" t="s">
        <v>14100</v>
      </c>
      <c r="E9668" t="s">
        <v>14102</v>
      </c>
    </row>
    <row r="9669" spans="1:5" x14ac:dyDescent="0.25">
      <c r="A9669">
        <v>72000182</v>
      </c>
      <c r="B9669" t="s">
        <v>14103</v>
      </c>
      <c r="C9669" t="s">
        <v>14100</v>
      </c>
      <c r="D9669" t="s">
        <v>14100</v>
      </c>
      <c r="E9669" t="s">
        <v>14103</v>
      </c>
    </row>
    <row r="9670" spans="1:5" x14ac:dyDescent="0.25">
      <c r="A9670">
        <v>72000183</v>
      </c>
      <c r="B9670" t="s">
        <v>14104</v>
      </c>
      <c r="C9670" t="s">
        <v>14105</v>
      </c>
      <c r="D9670" t="s">
        <v>14105</v>
      </c>
      <c r="E9670" t="s">
        <v>14104</v>
      </c>
    </row>
    <row r="9671" spans="1:5" x14ac:dyDescent="0.25">
      <c r="A9671">
        <v>72000184</v>
      </c>
      <c r="B9671" t="s">
        <v>14106</v>
      </c>
      <c r="C9671" t="s">
        <v>14107</v>
      </c>
      <c r="D9671" t="s">
        <v>14107</v>
      </c>
      <c r="E9671" t="s">
        <v>14106</v>
      </c>
    </row>
    <row r="9672" spans="1:5" x14ac:dyDescent="0.25">
      <c r="A9672">
        <v>72000185</v>
      </c>
      <c r="B9672" t="s">
        <v>14108</v>
      </c>
      <c r="C9672" t="s">
        <v>14109</v>
      </c>
      <c r="D9672" t="s">
        <v>14109</v>
      </c>
      <c r="E9672" t="s">
        <v>14108</v>
      </c>
    </row>
    <row r="9673" spans="1:5" x14ac:dyDescent="0.25">
      <c r="A9673">
        <v>72000186</v>
      </c>
      <c r="B9673" t="s">
        <v>14110</v>
      </c>
      <c r="C9673" t="s">
        <v>14111</v>
      </c>
      <c r="D9673" t="s">
        <v>14111</v>
      </c>
      <c r="E9673" t="s">
        <v>14110</v>
      </c>
    </row>
    <row r="9674" spans="1:5" x14ac:dyDescent="0.25">
      <c r="A9674">
        <v>72000187</v>
      </c>
      <c r="B9674" t="s">
        <v>14112</v>
      </c>
      <c r="C9674" t="s">
        <v>14113</v>
      </c>
      <c r="D9674" t="s">
        <v>14113</v>
      </c>
      <c r="E9674" t="s">
        <v>14112</v>
      </c>
    </row>
    <row r="9675" spans="1:5" x14ac:dyDescent="0.25">
      <c r="A9675">
        <v>72000188</v>
      </c>
      <c r="B9675" t="s">
        <v>14114</v>
      </c>
      <c r="C9675" t="s">
        <v>14115</v>
      </c>
      <c r="D9675" t="s">
        <v>14115</v>
      </c>
      <c r="E9675" t="s">
        <v>14114</v>
      </c>
    </row>
    <row r="9676" spans="1:5" x14ac:dyDescent="0.25">
      <c r="A9676">
        <v>72000189</v>
      </c>
      <c r="B9676" t="s">
        <v>14116</v>
      </c>
      <c r="C9676" t="s">
        <v>14117</v>
      </c>
      <c r="D9676" t="s">
        <v>14117</v>
      </c>
      <c r="E9676" t="s">
        <v>14116</v>
      </c>
    </row>
    <row r="9677" spans="1:5" x14ac:dyDescent="0.25">
      <c r="A9677">
        <v>72000190</v>
      </c>
      <c r="B9677" t="s">
        <v>14118</v>
      </c>
      <c r="C9677" t="s">
        <v>14085</v>
      </c>
      <c r="D9677" t="s">
        <v>14085</v>
      </c>
      <c r="E9677" t="s">
        <v>14118</v>
      </c>
    </row>
    <row r="9678" spans="1:5" x14ac:dyDescent="0.25">
      <c r="A9678">
        <v>72000191</v>
      </c>
      <c r="B9678" t="s">
        <v>14119</v>
      </c>
      <c r="C9678" t="s">
        <v>14075</v>
      </c>
      <c r="D9678" t="s">
        <v>14075</v>
      </c>
      <c r="E9678" t="s">
        <v>14119</v>
      </c>
    </row>
    <row r="9679" spans="1:5" x14ac:dyDescent="0.25">
      <c r="A9679">
        <v>72000192</v>
      </c>
      <c r="B9679" t="s">
        <v>14120</v>
      </c>
      <c r="C9679" t="s">
        <v>14121</v>
      </c>
      <c r="D9679" t="s">
        <v>14121</v>
      </c>
      <c r="E9679" t="s">
        <v>14120</v>
      </c>
    </row>
    <row r="9680" spans="1:5" x14ac:dyDescent="0.25">
      <c r="A9680">
        <v>72000193</v>
      </c>
      <c r="B9680" t="s">
        <v>14122</v>
      </c>
      <c r="C9680" t="s">
        <v>14123</v>
      </c>
      <c r="D9680" t="s">
        <v>14123</v>
      </c>
      <c r="E9680" t="s">
        <v>14122</v>
      </c>
    </row>
    <row r="9681" spans="1:5" x14ac:dyDescent="0.25">
      <c r="A9681">
        <v>72000194</v>
      </c>
      <c r="B9681" t="s">
        <v>14103</v>
      </c>
      <c r="C9681" t="s">
        <v>14100</v>
      </c>
      <c r="D9681" t="s">
        <v>14100</v>
      </c>
      <c r="E9681" t="s">
        <v>14103</v>
      </c>
    </row>
    <row r="9682" spans="1:5" x14ac:dyDescent="0.25">
      <c r="A9682">
        <v>72000195</v>
      </c>
      <c r="B9682" t="s">
        <v>14102</v>
      </c>
      <c r="C9682" t="s">
        <v>14100</v>
      </c>
      <c r="D9682" t="s">
        <v>14100</v>
      </c>
      <c r="E9682" t="s">
        <v>14102</v>
      </c>
    </row>
    <row r="9683" spans="1:5" x14ac:dyDescent="0.25">
      <c r="A9683">
        <v>72000196</v>
      </c>
      <c r="B9683" t="s">
        <v>14124</v>
      </c>
      <c r="C9683" t="s">
        <v>14100</v>
      </c>
      <c r="D9683" t="s">
        <v>14100</v>
      </c>
      <c r="E9683" t="s">
        <v>14124</v>
      </c>
    </row>
    <row r="9684" spans="1:5" x14ac:dyDescent="0.25">
      <c r="A9684">
        <v>72000197</v>
      </c>
      <c r="B9684" t="s">
        <v>14125</v>
      </c>
      <c r="C9684" t="s">
        <v>14126</v>
      </c>
      <c r="D9684" t="s">
        <v>14126</v>
      </c>
      <c r="E9684" t="s">
        <v>14125</v>
      </c>
    </row>
    <row r="9685" spans="1:5" x14ac:dyDescent="0.25">
      <c r="A9685">
        <v>72000198</v>
      </c>
      <c r="B9685" t="s">
        <v>14127</v>
      </c>
      <c r="C9685" t="s">
        <v>14128</v>
      </c>
      <c r="D9685" t="s">
        <v>14128</v>
      </c>
      <c r="E9685" t="s">
        <v>14127</v>
      </c>
    </row>
    <row r="9686" spans="1:5" x14ac:dyDescent="0.25">
      <c r="A9686">
        <v>72000199</v>
      </c>
      <c r="B9686" t="s">
        <v>14129</v>
      </c>
      <c r="C9686" t="s">
        <v>14130</v>
      </c>
      <c r="D9686" t="s">
        <v>14130</v>
      </c>
      <c r="E9686" t="s">
        <v>14129</v>
      </c>
    </row>
    <row r="9687" spans="1:5" x14ac:dyDescent="0.25">
      <c r="A9687">
        <v>72000200</v>
      </c>
      <c r="B9687" t="s">
        <v>14131</v>
      </c>
      <c r="C9687" t="s">
        <v>14130</v>
      </c>
      <c r="D9687" t="s">
        <v>14130</v>
      </c>
      <c r="E9687" t="s">
        <v>14131</v>
      </c>
    </row>
    <row r="9688" spans="1:5" x14ac:dyDescent="0.25">
      <c r="A9688">
        <v>72000201</v>
      </c>
      <c r="B9688" t="s">
        <v>14132</v>
      </c>
      <c r="C9688" t="s">
        <v>14133</v>
      </c>
      <c r="D9688" t="s">
        <v>14133</v>
      </c>
      <c r="E9688" t="s">
        <v>14132</v>
      </c>
    </row>
    <row r="9689" spans="1:5" x14ac:dyDescent="0.25">
      <c r="A9689">
        <v>72000202</v>
      </c>
      <c r="B9689" t="s">
        <v>14134</v>
      </c>
      <c r="C9689" t="s">
        <v>14135</v>
      </c>
      <c r="D9689" t="s">
        <v>14135</v>
      </c>
      <c r="E9689" t="s">
        <v>14134</v>
      </c>
    </row>
    <row r="9690" spans="1:5" x14ac:dyDescent="0.25">
      <c r="A9690">
        <v>72000203</v>
      </c>
      <c r="B9690" t="s">
        <v>14136</v>
      </c>
      <c r="C9690" t="s">
        <v>14137</v>
      </c>
      <c r="D9690" t="s">
        <v>14137</v>
      </c>
      <c r="E9690" t="s">
        <v>14136</v>
      </c>
    </row>
    <row r="9691" spans="1:5" x14ac:dyDescent="0.25">
      <c r="A9691">
        <v>72000204</v>
      </c>
      <c r="B9691" t="s">
        <v>14138</v>
      </c>
      <c r="C9691" t="s">
        <v>14137</v>
      </c>
      <c r="D9691" t="s">
        <v>14137</v>
      </c>
      <c r="E9691" t="s">
        <v>14138</v>
      </c>
    </row>
    <row r="9692" spans="1:5" x14ac:dyDescent="0.25">
      <c r="A9692">
        <v>72000205</v>
      </c>
      <c r="B9692" t="s">
        <v>14139</v>
      </c>
      <c r="C9692" t="s">
        <v>14140</v>
      </c>
      <c r="D9692" t="s">
        <v>14140</v>
      </c>
      <c r="E9692" t="s">
        <v>14139</v>
      </c>
    </row>
    <row r="9693" spans="1:5" x14ac:dyDescent="0.25">
      <c r="A9693">
        <v>72000206</v>
      </c>
      <c r="B9693" t="s">
        <v>14141</v>
      </c>
      <c r="C9693" t="s">
        <v>14142</v>
      </c>
      <c r="D9693" t="s">
        <v>14142</v>
      </c>
      <c r="E9693" t="s">
        <v>14141</v>
      </c>
    </row>
    <row r="9694" spans="1:5" x14ac:dyDescent="0.25">
      <c r="A9694">
        <v>72000207</v>
      </c>
      <c r="B9694" t="s">
        <v>14143</v>
      </c>
      <c r="C9694" t="s">
        <v>14144</v>
      </c>
      <c r="D9694" t="s">
        <v>14144</v>
      </c>
      <c r="E9694" t="s">
        <v>14143</v>
      </c>
    </row>
    <row r="9695" spans="1:5" x14ac:dyDescent="0.25">
      <c r="A9695">
        <v>72000208</v>
      </c>
      <c r="B9695" t="s">
        <v>14145</v>
      </c>
      <c r="C9695" t="s">
        <v>14144</v>
      </c>
      <c r="D9695" t="s">
        <v>14144</v>
      </c>
      <c r="E9695" t="s">
        <v>14145</v>
      </c>
    </row>
    <row r="9696" spans="1:5" x14ac:dyDescent="0.25">
      <c r="A9696">
        <v>72000209</v>
      </c>
      <c r="B9696" t="s">
        <v>14078</v>
      </c>
      <c r="C9696" t="s">
        <v>14079</v>
      </c>
      <c r="D9696" t="s">
        <v>14079</v>
      </c>
      <c r="E9696" t="s">
        <v>14078</v>
      </c>
    </row>
    <row r="9697" spans="1:5" x14ac:dyDescent="0.25">
      <c r="A9697">
        <v>72000210</v>
      </c>
      <c r="B9697" t="s">
        <v>14146</v>
      </c>
      <c r="C9697" t="s">
        <v>14147</v>
      </c>
      <c r="D9697" t="s">
        <v>14147</v>
      </c>
      <c r="E9697" t="s">
        <v>14146</v>
      </c>
    </row>
    <row r="9698" spans="1:5" x14ac:dyDescent="0.25">
      <c r="A9698">
        <v>72000211</v>
      </c>
      <c r="B9698" t="s">
        <v>14148</v>
      </c>
      <c r="C9698" t="s">
        <v>14149</v>
      </c>
      <c r="D9698" t="s">
        <v>14149</v>
      </c>
      <c r="E9698" t="s">
        <v>14148</v>
      </c>
    </row>
    <row r="9699" spans="1:5" x14ac:dyDescent="0.25">
      <c r="A9699">
        <v>72000212</v>
      </c>
      <c r="B9699" t="s">
        <v>14150</v>
      </c>
      <c r="C9699" t="s">
        <v>14151</v>
      </c>
      <c r="D9699" t="s">
        <v>14151</v>
      </c>
      <c r="E9699" t="s">
        <v>14150</v>
      </c>
    </row>
    <row r="9700" spans="1:5" x14ac:dyDescent="0.25">
      <c r="A9700">
        <v>72000213</v>
      </c>
      <c r="B9700" t="s">
        <v>14152</v>
      </c>
      <c r="C9700" t="s">
        <v>14153</v>
      </c>
      <c r="D9700" t="s">
        <v>14153</v>
      </c>
      <c r="E9700" t="s">
        <v>14152</v>
      </c>
    </row>
    <row r="9701" spans="1:5" x14ac:dyDescent="0.25">
      <c r="A9701">
        <v>72000214</v>
      </c>
      <c r="B9701" t="s">
        <v>14154</v>
      </c>
      <c r="C9701" t="s">
        <v>14155</v>
      </c>
      <c r="D9701" t="s">
        <v>14155</v>
      </c>
      <c r="E9701" t="s">
        <v>14154</v>
      </c>
    </row>
    <row r="9702" spans="1:5" x14ac:dyDescent="0.25">
      <c r="A9702">
        <v>72000215</v>
      </c>
      <c r="B9702" t="s">
        <v>14156</v>
      </c>
      <c r="C9702" t="s">
        <v>14157</v>
      </c>
      <c r="D9702" t="s">
        <v>14157</v>
      </c>
      <c r="E9702" t="s">
        <v>14156</v>
      </c>
    </row>
    <row r="9703" spans="1:5" x14ac:dyDescent="0.25">
      <c r="A9703">
        <v>72000216</v>
      </c>
      <c r="B9703" t="s">
        <v>14158</v>
      </c>
      <c r="C9703" t="s">
        <v>14159</v>
      </c>
      <c r="D9703" t="s">
        <v>14159</v>
      </c>
      <c r="E9703" t="s">
        <v>14158</v>
      </c>
    </row>
    <row r="9704" spans="1:5" x14ac:dyDescent="0.25">
      <c r="A9704">
        <v>72000217</v>
      </c>
      <c r="B9704" t="s">
        <v>14160</v>
      </c>
      <c r="C9704" t="s">
        <v>14130</v>
      </c>
      <c r="D9704" t="s">
        <v>14130</v>
      </c>
      <c r="E9704" t="s">
        <v>14160</v>
      </c>
    </row>
    <row r="9705" spans="1:5" x14ac:dyDescent="0.25">
      <c r="A9705">
        <v>72000218</v>
      </c>
      <c r="B9705" t="s">
        <v>14161</v>
      </c>
      <c r="C9705" t="s">
        <v>14162</v>
      </c>
      <c r="D9705" t="s">
        <v>14162</v>
      </c>
      <c r="E9705" t="s">
        <v>14161</v>
      </c>
    </row>
    <row r="9706" spans="1:5" x14ac:dyDescent="0.25">
      <c r="A9706">
        <v>72000219</v>
      </c>
      <c r="B9706" t="s">
        <v>14163</v>
      </c>
      <c r="C9706" t="s">
        <v>14164</v>
      </c>
      <c r="D9706" t="s">
        <v>14164</v>
      </c>
      <c r="E9706" t="s">
        <v>14163</v>
      </c>
    </row>
    <row r="9707" spans="1:5" x14ac:dyDescent="0.25">
      <c r="A9707">
        <v>72000220</v>
      </c>
      <c r="B9707" t="s">
        <v>14165</v>
      </c>
      <c r="C9707" t="s">
        <v>14166</v>
      </c>
      <c r="D9707" t="s">
        <v>14166</v>
      </c>
      <c r="E9707" t="s">
        <v>14165</v>
      </c>
    </row>
    <row r="9708" spans="1:5" x14ac:dyDescent="0.25">
      <c r="A9708">
        <v>72000221</v>
      </c>
      <c r="B9708" t="s">
        <v>14167</v>
      </c>
      <c r="C9708" t="s">
        <v>14168</v>
      </c>
      <c r="D9708" t="s">
        <v>14168</v>
      </c>
      <c r="E9708" t="s">
        <v>14167</v>
      </c>
    </row>
    <row r="9709" spans="1:5" x14ac:dyDescent="0.25">
      <c r="A9709">
        <v>72000222</v>
      </c>
      <c r="B9709" t="s">
        <v>14169</v>
      </c>
      <c r="C9709" t="s">
        <v>14170</v>
      </c>
      <c r="D9709" t="s">
        <v>14170</v>
      </c>
      <c r="E9709" t="s">
        <v>14169</v>
      </c>
    </row>
    <row r="9710" spans="1:5" x14ac:dyDescent="0.25">
      <c r="A9710">
        <v>72000223</v>
      </c>
      <c r="B9710" t="s">
        <v>14171</v>
      </c>
      <c r="C9710" t="s">
        <v>14172</v>
      </c>
      <c r="D9710" t="s">
        <v>14172</v>
      </c>
      <c r="E9710" t="s">
        <v>14171</v>
      </c>
    </row>
    <row r="9711" spans="1:5" x14ac:dyDescent="0.25">
      <c r="A9711">
        <v>72000225</v>
      </c>
      <c r="B9711" t="s">
        <v>14173</v>
      </c>
      <c r="C9711" t="s">
        <v>14174</v>
      </c>
      <c r="D9711" t="s">
        <v>14174</v>
      </c>
      <c r="E9711" t="s">
        <v>14173</v>
      </c>
    </row>
    <row r="9712" spans="1:5" x14ac:dyDescent="0.25">
      <c r="A9712">
        <v>72000226</v>
      </c>
      <c r="B9712" t="s">
        <v>14175</v>
      </c>
      <c r="C9712" t="s">
        <v>14176</v>
      </c>
      <c r="D9712" t="s">
        <v>14176</v>
      </c>
      <c r="E9712" t="s">
        <v>14175</v>
      </c>
    </row>
    <row r="9713" spans="1:5" x14ac:dyDescent="0.25">
      <c r="A9713">
        <v>72000227</v>
      </c>
      <c r="B9713" t="s">
        <v>14177</v>
      </c>
      <c r="C9713" t="s">
        <v>14178</v>
      </c>
      <c r="D9713" t="s">
        <v>14178</v>
      </c>
      <c r="E9713" t="s">
        <v>14177</v>
      </c>
    </row>
    <row r="9714" spans="1:5" x14ac:dyDescent="0.25">
      <c r="A9714">
        <v>72000228</v>
      </c>
      <c r="B9714" t="s">
        <v>14179</v>
      </c>
      <c r="C9714" t="s">
        <v>14180</v>
      </c>
      <c r="D9714" t="s">
        <v>14180</v>
      </c>
      <c r="E9714" t="s">
        <v>14179</v>
      </c>
    </row>
    <row r="9715" spans="1:5" x14ac:dyDescent="0.25">
      <c r="A9715">
        <v>72000229</v>
      </c>
      <c r="B9715" t="s">
        <v>14181</v>
      </c>
      <c r="C9715" t="s">
        <v>14182</v>
      </c>
      <c r="D9715" t="s">
        <v>14182</v>
      </c>
      <c r="E9715" t="s">
        <v>14181</v>
      </c>
    </row>
    <row r="9716" spans="1:5" x14ac:dyDescent="0.25">
      <c r="A9716">
        <v>72000230</v>
      </c>
      <c r="B9716" t="s">
        <v>14183</v>
      </c>
      <c r="C9716" t="s">
        <v>14184</v>
      </c>
      <c r="D9716" t="s">
        <v>14184</v>
      </c>
      <c r="E9716" t="s">
        <v>14183</v>
      </c>
    </row>
    <row r="9717" spans="1:5" x14ac:dyDescent="0.25">
      <c r="A9717">
        <v>72000231</v>
      </c>
      <c r="B9717" t="s">
        <v>14185</v>
      </c>
      <c r="C9717" t="s">
        <v>14186</v>
      </c>
      <c r="D9717" t="s">
        <v>14186</v>
      </c>
      <c r="E9717" t="s">
        <v>14185</v>
      </c>
    </row>
    <row r="9718" spans="1:5" x14ac:dyDescent="0.25">
      <c r="A9718">
        <v>72000232</v>
      </c>
      <c r="B9718" t="s">
        <v>14187</v>
      </c>
      <c r="C9718" t="s">
        <v>14188</v>
      </c>
      <c r="D9718" t="s">
        <v>14188</v>
      </c>
      <c r="E9718" t="s">
        <v>14187</v>
      </c>
    </row>
    <row r="9719" spans="1:5" x14ac:dyDescent="0.25">
      <c r="A9719">
        <v>72000234</v>
      </c>
      <c r="B9719" t="s">
        <v>14189</v>
      </c>
      <c r="C9719" t="s">
        <v>14190</v>
      </c>
      <c r="D9719" t="s">
        <v>14190</v>
      </c>
      <c r="E9719" t="s">
        <v>14189</v>
      </c>
    </row>
    <row r="9720" spans="1:5" x14ac:dyDescent="0.25">
      <c r="A9720">
        <v>72000235</v>
      </c>
      <c r="B9720" t="s">
        <v>14191</v>
      </c>
      <c r="C9720" t="s">
        <v>14192</v>
      </c>
      <c r="D9720" t="s">
        <v>14192</v>
      </c>
      <c r="E9720" t="s">
        <v>14191</v>
      </c>
    </row>
    <row r="9721" spans="1:5" x14ac:dyDescent="0.25">
      <c r="A9721">
        <v>72000236</v>
      </c>
      <c r="B9721" t="s">
        <v>14193</v>
      </c>
      <c r="C9721" t="s">
        <v>14194</v>
      </c>
      <c r="D9721" t="s">
        <v>14194</v>
      </c>
      <c r="E9721" t="s">
        <v>14193</v>
      </c>
    </row>
    <row r="9722" spans="1:5" x14ac:dyDescent="0.25">
      <c r="A9722">
        <v>72000238</v>
      </c>
      <c r="B9722" t="s">
        <v>14195</v>
      </c>
      <c r="C9722" t="s">
        <v>14196</v>
      </c>
      <c r="D9722" t="s">
        <v>14196</v>
      </c>
      <c r="E9722" t="s">
        <v>14195</v>
      </c>
    </row>
    <row r="9723" spans="1:5" x14ac:dyDescent="0.25">
      <c r="A9723">
        <v>72000239</v>
      </c>
      <c r="B9723" t="s">
        <v>14197</v>
      </c>
      <c r="C9723" t="s">
        <v>14198</v>
      </c>
      <c r="D9723" t="s">
        <v>14198</v>
      </c>
      <c r="E9723" t="s">
        <v>14197</v>
      </c>
    </row>
    <row r="9724" spans="1:5" x14ac:dyDescent="0.25">
      <c r="A9724">
        <v>72000240</v>
      </c>
      <c r="B9724" t="s">
        <v>14199</v>
      </c>
      <c r="C9724" t="s">
        <v>14200</v>
      </c>
      <c r="D9724" t="s">
        <v>14200</v>
      </c>
      <c r="E9724" t="s">
        <v>14199</v>
      </c>
    </row>
    <row r="9725" spans="1:5" x14ac:dyDescent="0.25">
      <c r="A9725">
        <v>72000241</v>
      </c>
      <c r="B9725" t="s">
        <v>14201</v>
      </c>
      <c r="C9725" t="s">
        <v>14202</v>
      </c>
      <c r="D9725" t="s">
        <v>14202</v>
      </c>
      <c r="E9725" t="s">
        <v>14201</v>
      </c>
    </row>
    <row r="9726" spans="1:5" x14ac:dyDescent="0.25">
      <c r="A9726">
        <v>72000242</v>
      </c>
      <c r="B9726" t="s">
        <v>14203</v>
      </c>
      <c r="C9726" t="s">
        <v>14204</v>
      </c>
      <c r="D9726" t="s">
        <v>14204</v>
      </c>
      <c r="E9726" t="s">
        <v>14203</v>
      </c>
    </row>
    <row r="9727" spans="1:5" x14ac:dyDescent="0.25">
      <c r="A9727">
        <v>72000243</v>
      </c>
      <c r="B9727" t="s">
        <v>14205</v>
      </c>
      <c r="C9727" t="s">
        <v>14206</v>
      </c>
      <c r="D9727" t="s">
        <v>14206</v>
      </c>
      <c r="E9727" t="s">
        <v>14205</v>
      </c>
    </row>
    <row r="9728" spans="1:5" x14ac:dyDescent="0.25">
      <c r="A9728">
        <v>72000244</v>
      </c>
      <c r="B9728" t="s">
        <v>14207</v>
      </c>
      <c r="C9728" t="s">
        <v>14208</v>
      </c>
      <c r="D9728" t="s">
        <v>14208</v>
      </c>
      <c r="E9728" t="s">
        <v>14207</v>
      </c>
    </row>
    <row r="9729" spans="1:5" x14ac:dyDescent="0.25">
      <c r="A9729">
        <v>72000245</v>
      </c>
      <c r="B9729" t="s">
        <v>14209</v>
      </c>
      <c r="C9729" t="s">
        <v>14210</v>
      </c>
      <c r="D9729" t="s">
        <v>14210</v>
      </c>
      <c r="E9729" t="s">
        <v>14209</v>
      </c>
    </row>
    <row r="9730" spans="1:5" x14ac:dyDescent="0.25">
      <c r="A9730">
        <v>72000246</v>
      </c>
      <c r="B9730" t="s">
        <v>14211</v>
      </c>
      <c r="C9730" t="s">
        <v>14212</v>
      </c>
      <c r="D9730" t="s">
        <v>14212</v>
      </c>
      <c r="E9730" t="s">
        <v>14211</v>
      </c>
    </row>
    <row r="9731" spans="1:5" x14ac:dyDescent="0.25">
      <c r="A9731">
        <v>72000247</v>
      </c>
      <c r="B9731" t="s">
        <v>14213</v>
      </c>
      <c r="C9731" t="s">
        <v>14180</v>
      </c>
      <c r="D9731" t="s">
        <v>14180</v>
      </c>
      <c r="E9731" t="s">
        <v>14213</v>
      </c>
    </row>
    <row r="9732" spans="1:5" x14ac:dyDescent="0.25">
      <c r="A9732">
        <v>72000248</v>
      </c>
      <c r="B9732" t="s">
        <v>14214</v>
      </c>
      <c r="C9732" t="s">
        <v>14182</v>
      </c>
      <c r="D9732" t="s">
        <v>14182</v>
      </c>
      <c r="E9732" t="s">
        <v>14214</v>
      </c>
    </row>
    <row r="9733" spans="1:5" x14ac:dyDescent="0.25">
      <c r="A9733">
        <v>72000249</v>
      </c>
      <c r="B9733" t="s">
        <v>14215</v>
      </c>
      <c r="C9733" t="s">
        <v>14216</v>
      </c>
      <c r="D9733" t="s">
        <v>14216</v>
      </c>
      <c r="E9733" t="s">
        <v>14215</v>
      </c>
    </row>
    <row r="9734" spans="1:5" x14ac:dyDescent="0.25">
      <c r="A9734">
        <v>72000250</v>
      </c>
      <c r="B9734" t="s">
        <v>14217</v>
      </c>
      <c r="C9734" t="s">
        <v>14218</v>
      </c>
      <c r="D9734" t="s">
        <v>14218</v>
      </c>
      <c r="E9734" t="s">
        <v>14217</v>
      </c>
    </row>
    <row r="9735" spans="1:5" x14ac:dyDescent="0.25">
      <c r="A9735">
        <v>72000251</v>
      </c>
      <c r="B9735" t="s">
        <v>14219</v>
      </c>
      <c r="E9735" t="s">
        <v>14219</v>
      </c>
    </row>
    <row r="9736" spans="1:5" x14ac:dyDescent="0.25">
      <c r="A9736">
        <v>72000252</v>
      </c>
      <c r="B9736" t="s">
        <v>14220</v>
      </c>
      <c r="C9736" t="s">
        <v>13946</v>
      </c>
      <c r="D9736" t="s">
        <v>13946</v>
      </c>
      <c r="E9736" t="s">
        <v>14220</v>
      </c>
    </row>
    <row r="9737" spans="1:5" x14ac:dyDescent="0.25">
      <c r="A9737">
        <v>72000253</v>
      </c>
      <c r="B9737" t="s">
        <v>14221</v>
      </c>
      <c r="C9737" t="s">
        <v>14222</v>
      </c>
      <c r="D9737" t="s">
        <v>14222</v>
      </c>
      <c r="E9737" t="s">
        <v>14221</v>
      </c>
    </row>
    <row r="9738" spans="1:5" x14ac:dyDescent="0.25">
      <c r="A9738">
        <v>72000254</v>
      </c>
      <c r="B9738" t="s">
        <v>14223</v>
      </c>
      <c r="C9738" t="s">
        <v>14224</v>
      </c>
      <c r="D9738" t="s">
        <v>14224</v>
      </c>
      <c r="E9738" t="s">
        <v>14223</v>
      </c>
    </row>
    <row r="9739" spans="1:5" x14ac:dyDescent="0.25">
      <c r="A9739">
        <v>72000255</v>
      </c>
      <c r="B9739" t="s">
        <v>14225</v>
      </c>
      <c r="C9739" t="s">
        <v>14226</v>
      </c>
      <c r="D9739" t="s">
        <v>14226</v>
      </c>
      <c r="E9739" t="s">
        <v>14225</v>
      </c>
    </row>
    <row r="9740" spans="1:5" x14ac:dyDescent="0.25">
      <c r="A9740">
        <v>72000256</v>
      </c>
      <c r="B9740" t="s">
        <v>14227</v>
      </c>
      <c r="C9740" t="s">
        <v>14228</v>
      </c>
      <c r="D9740" t="s">
        <v>14228</v>
      </c>
      <c r="E9740" t="s">
        <v>14227</v>
      </c>
    </row>
    <row r="9741" spans="1:5" x14ac:dyDescent="0.25">
      <c r="A9741">
        <v>72000257</v>
      </c>
      <c r="B9741" t="s">
        <v>14229</v>
      </c>
      <c r="C9741" t="s">
        <v>14230</v>
      </c>
      <c r="D9741" t="s">
        <v>14230</v>
      </c>
      <c r="E9741" t="s">
        <v>14229</v>
      </c>
    </row>
    <row r="9742" spans="1:5" x14ac:dyDescent="0.25">
      <c r="A9742">
        <v>72000258</v>
      </c>
      <c r="B9742" t="s">
        <v>14231</v>
      </c>
      <c r="C9742" t="s">
        <v>14232</v>
      </c>
      <c r="D9742" t="s">
        <v>14232</v>
      </c>
      <c r="E9742" t="s">
        <v>14231</v>
      </c>
    </row>
    <row r="9743" spans="1:5" x14ac:dyDescent="0.25">
      <c r="A9743">
        <v>72000259</v>
      </c>
      <c r="B9743" t="s">
        <v>14233</v>
      </c>
      <c r="C9743" t="s">
        <v>14234</v>
      </c>
      <c r="D9743" t="s">
        <v>14234</v>
      </c>
      <c r="E9743" t="s">
        <v>14233</v>
      </c>
    </row>
    <row r="9744" spans="1:5" x14ac:dyDescent="0.25">
      <c r="A9744">
        <v>72000260</v>
      </c>
      <c r="B9744" t="s">
        <v>14235</v>
      </c>
      <c r="C9744" t="s">
        <v>14236</v>
      </c>
      <c r="D9744" t="s">
        <v>14236</v>
      </c>
      <c r="E9744" t="s">
        <v>14235</v>
      </c>
    </row>
    <row r="9745" spans="1:5" x14ac:dyDescent="0.25">
      <c r="A9745">
        <v>72000261</v>
      </c>
      <c r="B9745" t="s">
        <v>14237</v>
      </c>
      <c r="C9745" t="s">
        <v>14238</v>
      </c>
      <c r="D9745" t="s">
        <v>14238</v>
      </c>
      <c r="E9745" t="s">
        <v>14237</v>
      </c>
    </row>
    <row r="9746" spans="1:5" x14ac:dyDescent="0.25">
      <c r="A9746">
        <v>72000262</v>
      </c>
      <c r="B9746" t="s">
        <v>14239</v>
      </c>
      <c r="C9746" t="s">
        <v>14240</v>
      </c>
      <c r="D9746" t="s">
        <v>14240</v>
      </c>
      <c r="E9746" t="s">
        <v>14239</v>
      </c>
    </row>
    <row r="9747" spans="1:5" x14ac:dyDescent="0.25">
      <c r="A9747">
        <v>72000263</v>
      </c>
      <c r="B9747" t="s">
        <v>14241</v>
      </c>
      <c r="C9747" t="s">
        <v>14242</v>
      </c>
      <c r="D9747" t="s">
        <v>14242</v>
      </c>
      <c r="E9747" t="s">
        <v>14241</v>
      </c>
    </row>
    <row r="9748" spans="1:5" x14ac:dyDescent="0.25">
      <c r="A9748">
        <v>72000264</v>
      </c>
      <c r="B9748" t="s">
        <v>14243</v>
      </c>
      <c r="C9748" t="s">
        <v>14242</v>
      </c>
      <c r="D9748" t="s">
        <v>14242</v>
      </c>
      <c r="E9748" t="s">
        <v>14243</v>
      </c>
    </row>
    <row r="9749" spans="1:5" x14ac:dyDescent="0.25">
      <c r="A9749">
        <v>72000265</v>
      </c>
      <c r="B9749" t="s">
        <v>14244</v>
      </c>
      <c r="C9749" t="s">
        <v>14245</v>
      </c>
      <c r="D9749" t="s">
        <v>14245</v>
      </c>
      <c r="E9749" t="s">
        <v>14244</v>
      </c>
    </row>
    <row r="9750" spans="1:5" x14ac:dyDescent="0.25">
      <c r="A9750">
        <v>72000268</v>
      </c>
      <c r="B9750" t="s">
        <v>14246</v>
      </c>
      <c r="C9750" t="s">
        <v>14247</v>
      </c>
      <c r="D9750" t="s">
        <v>14247</v>
      </c>
      <c r="E9750" t="s">
        <v>14246</v>
      </c>
    </row>
    <row r="9751" spans="1:5" x14ac:dyDescent="0.25">
      <c r="A9751">
        <v>72000270</v>
      </c>
      <c r="B9751" t="s">
        <v>14248</v>
      </c>
      <c r="C9751" t="s">
        <v>14249</v>
      </c>
      <c r="D9751" t="s">
        <v>14249</v>
      </c>
      <c r="E9751" t="s">
        <v>14248</v>
      </c>
    </row>
    <row r="9752" spans="1:5" x14ac:dyDescent="0.25">
      <c r="A9752">
        <v>72000271</v>
      </c>
      <c r="B9752" t="s">
        <v>14250</v>
      </c>
      <c r="C9752" t="s">
        <v>14251</v>
      </c>
      <c r="D9752" t="s">
        <v>14251</v>
      </c>
      <c r="E9752" t="s">
        <v>14250</v>
      </c>
    </row>
    <row r="9753" spans="1:5" x14ac:dyDescent="0.25">
      <c r="A9753">
        <v>72000272</v>
      </c>
      <c r="B9753" t="s">
        <v>14252</v>
      </c>
      <c r="C9753" t="s">
        <v>14247</v>
      </c>
      <c r="D9753" t="s">
        <v>14247</v>
      </c>
      <c r="E9753" t="s">
        <v>14252</v>
      </c>
    </row>
    <row r="9754" spans="1:5" x14ac:dyDescent="0.25">
      <c r="A9754">
        <v>72000273</v>
      </c>
      <c r="B9754" t="s">
        <v>14253</v>
      </c>
      <c r="C9754" t="s">
        <v>14254</v>
      </c>
      <c r="D9754" t="s">
        <v>14254</v>
      </c>
      <c r="E9754" t="s">
        <v>14253</v>
      </c>
    </row>
    <row r="9755" spans="1:5" x14ac:dyDescent="0.25">
      <c r="A9755">
        <v>72000275</v>
      </c>
      <c r="B9755" t="s">
        <v>14255</v>
      </c>
      <c r="C9755" t="s">
        <v>13895</v>
      </c>
      <c r="D9755" t="s">
        <v>13895</v>
      </c>
      <c r="E9755" t="s">
        <v>14255</v>
      </c>
    </row>
    <row r="9756" spans="1:5" x14ac:dyDescent="0.25">
      <c r="A9756">
        <v>72000276</v>
      </c>
      <c r="B9756" t="s">
        <v>14256</v>
      </c>
      <c r="C9756" t="s">
        <v>14257</v>
      </c>
      <c r="D9756" t="s">
        <v>14257</v>
      </c>
      <c r="E9756" t="s">
        <v>14256</v>
      </c>
    </row>
    <row r="9757" spans="1:5" x14ac:dyDescent="0.25">
      <c r="A9757">
        <v>72000277</v>
      </c>
      <c r="B9757" t="s">
        <v>14258</v>
      </c>
      <c r="C9757" t="s">
        <v>14259</v>
      </c>
      <c r="D9757" t="s">
        <v>14259</v>
      </c>
      <c r="E9757" t="s">
        <v>14258</v>
      </c>
    </row>
    <row r="9758" spans="1:5" x14ac:dyDescent="0.25">
      <c r="A9758">
        <v>72000278</v>
      </c>
      <c r="B9758" t="s">
        <v>14260</v>
      </c>
      <c r="C9758" t="s">
        <v>14261</v>
      </c>
      <c r="D9758" t="s">
        <v>14261</v>
      </c>
      <c r="E9758" t="s">
        <v>14260</v>
      </c>
    </row>
    <row r="9759" spans="1:5" x14ac:dyDescent="0.25">
      <c r="A9759">
        <v>72000279</v>
      </c>
      <c r="B9759" t="s">
        <v>14262</v>
      </c>
      <c r="C9759" t="s">
        <v>14263</v>
      </c>
      <c r="D9759" t="s">
        <v>14263</v>
      </c>
      <c r="E9759" t="s">
        <v>14262</v>
      </c>
    </row>
    <row r="9760" spans="1:5" x14ac:dyDescent="0.25">
      <c r="A9760">
        <v>72000280</v>
      </c>
      <c r="B9760" t="s">
        <v>14264</v>
      </c>
      <c r="C9760" t="s">
        <v>14265</v>
      </c>
      <c r="D9760" t="s">
        <v>14265</v>
      </c>
      <c r="E9760" t="s">
        <v>14264</v>
      </c>
    </row>
    <row r="9761" spans="1:5" x14ac:dyDescent="0.25">
      <c r="A9761">
        <v>72000281</v>
      </c>
      <c r="B9761" t="s">
        <v>14266</v>
      </c>
      <c r="C9761" t="s">
        <v>14267</v>
      </c>
      <c r="D9761" t="s">
        <v>14267</v>
      </c>
      <c r="E9761" t="s">
        <v>14266</v>
      </c>
    </row>
    <row r="9762" spans="1:5" x14ac:dyDescent="0.25">
      <c r="A9762">
        <v>72000282</v>
      </c>
      <c r="B9762" t="s">
        <v>14268</v>
      </c>
      <c r="C9762" t="s">
        <v>14269</v>
      </c>
      <c r="D9762" t="s">
        <v>14269</v>
      </c>
      <c r="E9762" t="s">
        <v>14268</v>
      </c>
    </row>
    <row r="9763" spans="1:5" x14ac:dyDescent="0.25">
      <c r="A9763">
        <v>72000284</v>
      </c>
      <c r="B9763" t="s">
        <v>14270</v>
      </c>
      <c r="C9763" t="s">
        <v>14271</v>
      </c>
      <c r="D9763" t="s">
        <v>14271</v>
      </c>
      <c r="E9763" t="s">
        <v>14270</v>
      </c>
    </row>
    <row r="9764" spans="1:5" x14ac:dyDescent="0.25">
      <c r="A9764">
        <v>72000289</v>
      </c>
      <c r="B9764" t="s">
        <v>14272</v>
      </c>
      <c r="C9764" t="s">
        <v>14273</v>
      </c>
      <c r="D9764" t="s">
        <v>14273</v>
      </c>
      <c r="E9764" t="s">
        <v>14272</v>
      </c>
    </row>
    <row r="9765" spans="1:5" x14ac:dyDescent="0.25">
      <c r="A9765">
        <v>72000290</v>
      </c>
      <c r="B9765" t="s">
        <v>14274</v>
      </c>
      <c r="C9765" t="s">
        <v>14275</v>
      </c>
      <c r="D9765" t="s">
        <v>14275</v>
      </c>
      <c r="E9765" t="s">
        <v>14274</v>
      </c>
    </row>
    <row r="9766" spans="1:5" x14ac:dyDescent="0.25">
      <c r="A9766">
        <v>72000291</v>
      </c>
      <c r="B9766" t="s">
        <v>14276</v>
      </c>
      <c r="C9766" t="s">
        <v>14277</v>
      </c>
      <c r="D9766" t="s">
        <v>14277</v>
      </c>
      <c r="E9766" t="s">
        <v>14276</v>
      </c>
    </row>
    <row r="9767" spans="1:5" x14ac:dyDescent="0.25">
      <c r="A9767">
        <v>72000295</v>
      </c>
      <c r="B9767" t="s">
        <v>13986</v>
      </c>
      <c r="C9767" t="s">
        <v>14278</v>
      </c>
      <c r="D9767" t="s">
        <v>14278</v>
      </c>
      <c r="E9767" t="s">
        <v>13986</v>
      </c>
    </row>
    <row r="9768" spans="1:5" x14ac:dyDescent="0.25">
      <c r="A9768">
        <v>72000296</v>
      </c>
      <c r="B9768" t="s">
        <v>14279</v>
      </c>
      <c r="C9768" t="s">
        <v>14280</v>
      </c>
      <c r="D9768" t="s">
        <v>14280</v>
      </c>
      <c r="E9768" t="s">
        <v>14279</v>
      </c>
    </row>
    <row r="9769" spans="1:5" x14ac:dyDescent="0.25">
      <c r="A9769">
        <v>72000297</v>
      </c>
      <c r="B9769" t="s">
        <v>14281</v>
      </c>
      <c r="C9769" t="s">
        <v>14282</v>
      </c>
      <c r="D9769" t="s">
        <v>14282</v>
      </c>
      <c r="E9769" t="s">
        <v>14281</v>
      </c>
    </row>
    <row r="9770" spans="1:5" x14ac:dyDescent="0.25">
      <c r="A9770">
        <v>72000300</v>
      </c>
      <c r="B9770" t="s">
        <v>14283</v>
      </c>
      <c r="C9770" t="s">
        <v>14280</v>
      </c>
      <c r="D9770" t="s">
        <v>14280</v>
      </c>
      <c r="E9770" t="s">
        <v>14283</v>
      </c>
    </row>
    <row r="9771" spans="1:5" x14ac:dyDescent="0.25">
      <c r="A9771">
        <v>72000301</v>
      </c>
      <c r="B9771" t="s">
        <v>14284</v>
      </c>
      <c r="C9771" t="s">
        <v>13962</v>
      </c>
      <c r="D9771" t="s">
        <v>13962</v>
      </c>
      <c r="E9771" t="s">
        <v>14284</v>
      </c>
    </row>
    <row r="9772" spans="1:5" x14ac:dyDescent="0.25">
      <c r="A9772">
        <v>72000302</v>
      </c>
      <c r="B9772" t="s">
        <v>14027</v>
      </c>
      <c r="C9772" t="s">
        <v>13962</v>
      </c>
      <c r="D9772" t="s">
        <v>13962</v>
      </c>
      <c r="E9772" t="s">
        <v>14027</v>
      </c>
    </row>
    <row r="9773" spans="1:5" x14ac:dyDescent="0.25">
      <c r="A9773">
        <v>72000303</v>
      </c>
      <c r="B9773" t="s">
        <v>14285</v>
      </c>
      <c r="C9773" t="s">
        <v>13977</v>
      </c>
      <c r="D9773" t="s">
        <v>13977</v>
      </c>
      <c r="E9773" t="s">
        <v>14285</v>
      </c>
    </row>
    <row r="9774" spans="1:5" x14ac:dyDescent="0.25">
      <c r="A9774">
        <v>72000304</v>
      </c>
      <c r="B9774" t="s">
        <v>14286</v>
      </c>
      <c r="C9774" t="s">
        <v>14287</v>
      </c>
      <c r="D9774" t="s">
        <v>14287</v>
      </c>
      <c r="E9774" t="s">
        <v>14286</v>
      </c>
    </row>
    <row r="9775" spans="1:5" x14ac:dyDescent="0.25">
      <c r="A9775">
        <v>72000305</v>
      </c>
      <c r="B9775" t="s">
        <v>14288</v>
      </c>
      <c r="C9775" t="s">
        <v>14087</v>
      </c>
      <c r="D9775" t="s">
        <v>14087</v>
      </c>
      <c r="E9775" t="s">
        <v>14288</v>
      </c>
    </row>
    <row r="9776" spans="1:5" x14ac:dyDescent="0.25">
      <c r="A9776">
        <v>72000306</v>
      </c>
      <c r="B9776" t="s">
        <v>14289</v>
      </c>
      <c r="C9776" t="s">
        <v>14290</v>
      </c>
      <c r="D9776" t="s">
        <v>14290</v>
      </c>
      <c r="E9776" t="s">
        <v>14289</v>
      </c>
    </row>
    <row r="9777" spans="1:5" x14ac:dyDescent="0.25">
      <c r="A9777">
        <v>72000307</v>
      </c>
      <c r="B9777" t="s">
        <v>14291</v>
      </c>
      <c r="C9777" t="s">
        <v>14292</v>
      </c>
      <c r="D9777" t="s">
        <v>14292</v>
      </c>
      <c r="E9777" t="s">
        <v>14291</v>
      </c>
    </row>
    <row r="9778" spans="1:5" x14ac:dyDescent="0.25">
      <c r="A9778">
        <v>72000309</v>
      </c>
      <c r="B9778" t="s">
        <v>14293</v>
      </c>
      <c r="C9778" t="s">
        <v>14294</v>
      </c>
      <c r="D9778" t="s">
        <v>14294</v>
      </c>
      <c r="E9778" t="s">
        <v>14293</v>
      </c>
    </row>
    <row r="9779" spans="1:5" x14ac:dyDescent="0.25">
      <c r="A9779">
        <v>72000310</v>
      </c>
      <c r="B9779" t="s">
        <v>14295</v>
      </c>
      <c r="C9779" t="s">
        <v>14296</v>
      </c>
      <c r="D9779" t="s">
        <v>14296</v>
      </c>
      <c r="E9779" t="s">
        <v>14295</v>
      </c>
    </row>
    <row r="9780" spans="1:5" x14ac:dyDescent="0.25">
      <c r="A9780">
        <v>72000311</v>
      </c>
      <c r="B9780" t="s">
        <v>14297</v>
      </c>
      <c r="C9780" t="s">
        <v>14298</v>
      </c>
      <c r="D9780" t="s">
        <v>14298</v>
      </c>
      <c r="E9780" t="s">
        <v>14297</v>
      </c>
    </row>
    <row r="9781" spans="1:5" x14ac:dyDescent="0.25">
      <c r="A9781">
        <v>72000312</v>
      </c>
      <c r="B9781" t="s">
        <v>14299</v>
      </c>
      <c r="C9781" t="s">
        <v>14043</v>
      </c>
      <c r="D9781" t="s">
        <v>14043</v>
      </c>
      <c r="E9781" t="s">
        <v>14299</v>
      </c>
    </row>
    <row r="9782" spans="1:5" x14ac:dyDescent="0.25">
      <c r="A9782">
        <v>72000313</v>
      </c>
      <c r="B9782" t="s">
        <v>14300</v>
      </c>
      <c r="C9782" t="s">
        <v>14301</v>
      </c>
      <c r="D9782" t="s">
        <v>14301</v>
      </c>
      <c r="E9782" t="s">
        <v>14300</v>
      </c>
    </row>
    <row r="9783" spans="1:5" x14ac:dyDescent="0.25">
      <c r="A9783">
        <v>72000315</v>
      </c>
      <c r="B9783" t="s">
        <v>14302</v>
      </c>
      <c r="C9783" t="s">
        <v>14303</v>
      </c>
      <c r="D9783" t="s">
        <v>14303</v>
      </c>
      <c r="E9783" t="s">
        <v>14302</v>
      </c>
    </row>
    <row r="9784" spans="1:5" x14ac:dyDescent="0.25">
      <c r="A9784">
        <v>72000316</v>
      </c>
      <c r="B9784" t="s">
        <v>14304</v>
      </c>
      <c r="C9784" t="s">
        <v>14305</v>
      </c>
      <c r="D9784" t="s">
        <v>14305</v>
      </c>
      <c r="E9784" t="s">
        <v>14304</v>
      </c>
    </row>
    <row r="9785" spans="1:5" x14ac:dyDescent="0.25">
      <c r="A9785">
        <v>72000317</v>
      </c>
      <c r="B9785" t="s">
        <v>14306</v>
      </c>
      <c r="C9785" t="s">
        <v>14307</v>
      </c>
      <c r="D9785" t="s">
        <v>14307</v>
      </c>
      <c r="E9785" t="s">
        <v>14306</v>
      </c>
    </row>
    <row r="9786" spans="1:5" x14ac:dyDescent="0.25">
      <c r="A9786">
        <v>72000318</v>
      </c>
      <c r="B9786" t="s">
        <v>14308</v>
      </c>
      <c r="C9786" t="s">
        <v>14309</v>
      </c>
      <c r="D9786" t="s">
        <v>14309</v>
      </c>
      <c r="E9786" t="s">
        <v>14308</v>
      </c>
    </row>
    <row r="9787" spans="1:5" x14ac:dyDescent="0.25">
      <c r="A9787">
        <v>72000319</v>
      </c>
      <c r="B9787" t="s">
        <v>14310</v>
      </c>
      <c r="C9787" t="s">
        <v>14311</v>
      </c>
      <c r="D9787" t="s">
        <v>14311</v>
      </c>
      <c r="E9787" t="s">
        <v>14310</v>
      </c>
    </row>
    <row r="9788" spans="1:5" x14ac:dyDescent="0.25">
      <c r="A9788">
        <v>72000321</v>
      </c>
      <c r="B9788" t="s">
        <v>14088</v>
      </c>
      <c r="C9788" t="s">
        <v>14089</v>
      </c>
      <c r="D9788" t="s">
        <v>14089</v>
      </c>
      <c r="E9788" t="s">
        <v>14088</v>
      </c>
    </row>
    <row r="9789" spans="1:5" x14ac:dyDescent="0.25">
      <c r="A9789">
        <v>72000322</v>
      </c>
      <c r="B9789" t="s">
        <v>14312</v>
      </c>
      <c r="C9789" t="s">
        <v>14313</v>
      </c>
      <c r="D9789" t="s">
        <v>14313</v>
      </c>
      <c r="E9789" t="s">
        <v>14312</v>
      </c>
    </row>
    <row r="9790" spans="1:5" x14ac:dyDescent="0.25">
      <c r="A9790">
        <v>72000325</v>
      </c>
      <c r="B9790" t="s">
        <v>14314</v>
      </c>
      <c r="C9790" t="s">
        <v>14315</v>
      </c>
      <c r="D9790" t="s">
        <v>14315</v>
      </c>
      <c r="E9790" t="s">
        <v>14314</v>
      </c>
    </row>
    <row r="9791" spans="1:5" x14ac:dyDescent="0.25">
      <c r="A9791">
        <v>72000326</v>
      </c>
      <c r="B9791" t="s">
        <v>14316</v>
      </c>
      <c r="C9791" t="s">
        <v>14317</v>
      </c>
      <c r="D9791" t="s">
        <v>14317</v>
      </c>
      <c r="E9791" t="s">
        <v>14316</v>
      </c>
    </row>
    <row r="9792" spans="1:5" x14ac:dyDescent="0.25">
      <c r="A9792">
        <v>72000327</v>
      </c>
      <c r="B9792" t="s">
        <v>14318</v>
      </c>
      <c r="C9792" t="s">
        <v>14319</v>
      </c>
      <c r="D9792" t="s">
        <v>14319</v>
      </c>
      <c r="E9792" t="s">
        <v>14318</v>
      </c>
    </row>
    <row r="9793" spans="1:5" x14ac:dyDescent="0.25">
      <c r="A9793">
        <v>72000328</v>
      </c>
      <c r="B9793" t="s">
        <v>14320</v>
      </c>
      <c r="C9793" t="s">
        <v>14321</v>
      </c>
      <c r="D9793" t="s">
        <v>14321</v>
      </c>
      <c r="E9793" t="s">
        <v>14320</v>
      </c>
    </row>
    <row r="9794" spans="1:5" x14ac:dyDescent="0.25">
      <c r="A9794">
        <v>72000329</v>
      </c>
      <c r="B9794" t="s">
        <v>14322</v>
      </c>
      <c r="C9794" t="s">
        <v>14323</v>
      </c>
      <c r="D9794" t="s">
        <v>14323</v>
      </c>
      <c r="E9794" t="s">
        <v>14322</v>
      </c>
    </row>
    <row r="9795" spans="1:5" x14ac:dyDescent="0.25">
      <c r="A9795">
        <v>72000330</v>
      </c>
      <c r="B9795" t="s">
        <v>14324</v>
      </c>
      <c r="C9795" t="s">
        <v>14325</v>
      </c>
      <c r="D9795" t="s">
        <v>14325</v>
      </c>
      <c r="E9795" t="s">
        <v>14324</v>
      </c>
    </row>
    <row r="9796" spans="1:5" x14ac:dyDescent="0.25">
      <c r="A9796">
        <v>72000331</v>
      </c>
      <c r="B9796" t="s">
        <v>14326</v>
      </c>
      <c r="C9796" t="s">
        <v>14327</v>
      </c>
      <c r="D9796" t="s">
        <v>14327</v>
      </c>
      <c r="E9796" t="s">
        <v>14326</v>
      </c>
    </row>
    <row r="9797" spans="1:5" x14ac:dyDescent="0.25">
      <c r="A9797">
        <v>72000332</v>
      </c>
      <c r="B9797" t="s">
        <v>14328</v>
      </c>
      <c r="C9797" t="s">
        <v>14329</v>
      </c>
      <c r="D9797" t="s">
        <v>14329</v>
      </c>
      <c r="E9797" t="s">
        <v>14328</v>
      </c>
    </row>
    <row r="9798" spans="1:5" x14ac:dyDescent="0.25">
      <c r="A9798">
        <v>72000333</v>
      </c>
      <c r="B9798" t="s">
        <v>14330</v>
      </c>
      <c r="C9798" t="s">
        <v>14147</v>
      </c>
      <c r="D9798" t="s">
        <v>14147</v>
      </c>
      <c r="E9798" t="s">
        <v>14330</v>
      </c>
    </row>
    <row r="9799" spans="1:5" x14ac:dyDescent="0.25">
      <c r="A9799">
        <v>72000335</v>
      </c>
      <c r="B9799" t="s">
        <v>14331</v>
      </c>
      <c r="C9799" t="s">
        <v>14332</v>
      </c>
      <c r="D9799" t="s">
        <v>14332</v>
      </c>
      <c r="E9799" t="s">
        <v>14331</v>
      </c>
    </row>
    <row r="9800" spans="1:5" x14ac:dyDescent="0.25">
      <c r="A9800">
        <v>72000336</v>
      </c>
      <c r="B9800" t="s">
        <v>14333</v>
      </c>
      <c r="C9800" t="s">
        <v>14334</v>
      </c>
      <c r="D9800" t="s">
        <v>14334</v>
      </c>
      <c r="E9800" t="s">
        <v>14333</v>
      </c>
    </row>
    <row r="9801" spans="1:5" x14ac:dyDescent="0.25">
      <c r="A9801">
        <v>72000337</v>
      </c>
      <c r="B9801" t="s">
        <v>14335</v>
      </c>
      <c r="C9801" t="s">
        <v>14336</v>
      </c>
      <c r="D9801" t="s">
        <v>14336</v>
      </c>
      <c r="E9801" t="s">
        <v>14335</v>
      </c>
    </row>
    <row r="9802" spans="1:5" x14ac:dyDescent="0.25">
      <c r="A9802">
        <v>72000341</v>
      </c>
      <c r="B9802" t="s">
        <v>14337</v>
      </c>
      <c r="C9802" t="s">
        <v>14338</v>
      </c>
      <c r="D9802" t="s">
        <v>14338</v>
      </c>
      <c r="E9802" t="s">
        <v>14337</v>
      </c>
    </row>
    <row r="9803" spans="1:5" x14ac:dyDescent="0.25">
      <c r="A9803">
        <v>72000342</v>
      </c>
      <c r="B9803" t="s">
        <v>14339</v>
      </c>
      <c r="C9803" t="s">
        <v>14340</v>
      </c>
      <c r="D9803" t="s">
        <v>14340</v>
      </c>
      <c r="E9803" t="s">
        <v>14339</v>
      </c>
    </row>
    <row r="9804" spans="1:5" x14ac:dyDescent="0.25">
      <c r="A9804">
        <v>72000344</v>
      </c>
      <c r="B9804" t="s">
        <v>14341</v>
      </c>
      <c r="C9804" t="s">
        <v>14342</v>
      </c>
      <c r="D9804" t="s">
        <v>14342</v>
      </c>
      <c r="E9804" t="s">
        <v>14341</v>
      </c>
    </row>
    <row r="9805" spans="1:5" x14ac:dyDescent="0.25">
      <c r="A9805">
        <v>72000345</v>
      </c>
      <c r="B9805" t="s">
        <v>14343</v>
      </c>
      <c r="C9805" t="s">
        <v>14344</v>
      </c>
      <c r="D9805" t="s">
        <v>14344</v>
      </c>
      <c r="E9805" t="s">
        <v>14343</v>
      </c>
    </row>
    <row r="9806" spans="1:5" x14ac:dyDescent="0.25">
      <c r="A9806">
        <v>72000346</v>
      </c>
      <c r="B9806" t="s">
        <v>14345</v>
      </c>
      <c r="C9806" t="s">
        <v>14346</v>
      </c>
      <c r="D9806" t="s">
        <v>14346</v>
      </c>
      <c r="E9806" t="s">
        <v>14345</v>
      </c>
    </row>
    <row r="9807" spans="1:5" x14ac:dyDescent="0.25">
      <c r="A9807">
        <v>72000347</v>
      </c>
      <c r="B9807" t="s">
        <v>14347</v>
      </c>
      <c r="C9807" t="s">
        <v>14348</v>
      </c>
      <c r="D9807" t="s">
        <v>14348</v>
      </c>
      <c r="E9807" t="s">
        <v>14347</v>
      </c>
    </row>
    <row r="9808" spans="1:5" x14ac:dyDescent="0.25">
      <c r="A9808">
        <v>72000348</v>
      </c>
      <c r="B9808" t="s">
        <v>14349</v>
      </c>
      <c r="C9808" t="s">
        <v>14350</v>
      </c>
      <c r="D9808" t="s">
        <v>14350</v>
      </c>
      <c r="E9808" t="s">
        <v>14349</v>
      </c>
    </row>
    <row r="9809" spans="1:5" x14ac:dyDescent="0.25">
      <c r="A9809">
        <v>72000349</v>
      </c>
      <c r="B9809" t="s">
        <v>14351</v>
      </c>
      <c r="C9809" t="s">
        <v>14352</v>
      </c>
      <c r="D9809" t="s">
        <v>14352</v>
      </c>
      <c r="E9809" t="s">
        <v>14351</v>
      </c>
    </row>
    <row r="9810" spans="1:5" x14ac:dyDescent="0.25">
      <c r="A9810">
        <v>72000351</v>
      </c>
      <c r="B9810" t="s">
        <v>14353</v>
      </c>
      <c r="C9810" t="s">
        <v>14354</v>
      </c>
      <c r="D9810" t="s">
        <v>14354</v>
      </c>
      <c r="E9810" t="s">
        <v>14353</v>
      </c>
    </row>
    <row r="9811" spans="1:5" x14ac:dyDescent="0.25">
      <c r="A9811">
        <v>72000352</v>
      </c>
      <c r="B9811" t="s">
        <v>14355</v>
      </c>
      <c r="C9811" t="s">
        <v>14356</v>
      </c>
      <c r="D9811" t="s">
        <v>14356</v>
      </c>
      <c r="E9811" t="s">
        <v>14355</v>
      </c>
    </row>
    <row r="9812" spans="1:5" x14ac:dyDescent="0.25">
      <c r="A9812">
        <v>72000353</v>
      </c>
      <c r="B9812" t="s">
        <v>14357</v>
      </c>
      <c r="C9812" t="s">
        <v>14358</v>
      </c>
      <c r="D9812" t="s">
        <v>14358</v>
      </c>
      <c r="E9812" t="s">
        <v>14357</v>
      </c>
    </row>
    <row r="9813" spans="1:5" x14ac:dyDescent="0.25">
      <c r="A9813">
        <v>72000355</v>
      </c>
      <c r="B9813" t="s">
        <v>14359</v>
      </c>
      <c r="C9813" t="s">
        <v>14360</v>
      </c>
      <c r="D9813" t="s">
        <v>14360</v>
      </c>
      <c r="E9813" t="s">
        <v>14359</v>
      </c>
    </row>
    <row r="9814" spans="1:5" x14ac:dyDescent="0.25">
      <c r="A9814">
        <v>72000356</v>
      </c>
      <c r="B9814" t="s">
        <v>14361</v>
      </c>
      <c r="C9814" t="s">
        <v>14362</v>
      </c>
      <c r="D9814" t="s">
        <v>14362</v>
      </c>
      <c r="E9814" t="s">
        <v>14361</v>
      </c>
    </row>
    <row r="9815" spans="1:5" x14ac:dyDescent="0.25">
      <c r="A9815">
        <v>72000357</v>
      </c>
      <c r="B9815" t="s">
        <v>14363</v>
      </c>
      <c r="C9815" t="s">
        <v>14364</v>
      </c>
      <c r="D9815" t="s">
        <v>14364</v>
      </c>
      <c r="E9815" t="s">
        <v>14363</v>
      </c>
    </row>
    <row r="9816" spans="1:5" x14ac:dyDescent="0.25">
      <c r="A9816">
        <v>72000359</v>
      </c>
      <c r="B9816" t="s">
        <v>14365</v>
      </c>
      <c r="C9816" t="s">
        <v>14366</v>
      </c>
      <c r="D9816" t="s">
        <v>14366</v>
      </c>
      <c r="E9816" t="s">
        <v>14365</v>
      </c>
    </row>
    <row r="9817" spans="1:5" x14ac:dyDescent="0.25">
      <c r="A9817">
        <v>72000360</v>
      </c>
      <c r="B9817" t="s">
        <v>14367</v>
      </c>
      <c r="C9817" t="s">
        <v>14368</v>
      </c>
      <c r="D9817" t="s">
        <v>14368</v>
      </c>
      <c r="E9817" t="s">
        <v>14367</v>
      </c>
    </row>
    <row r="9818" spans="1:5" x14ac:dyDescent="0.25">
      <c r="A9818">
        <v>72000361</v>
      </c>
      <c r="B9818" t="s">
        <v>14369</v>
      </c>
      <c r="C9818" t="s">
        <v>14370</v>
      </c>
      <c r="D9818" t="s">
        <v>14370</v>
      </c>
      <c r="E9818" t="s">
        <v>14369</v>
      </c>
    </row>
    <row r="9819" spans="1:5" x14ac:dyDescent="0.25">
      <c r="A9819">
        <v>72000362</v>
      </c>
      <c r="B9819" t="s">
        <v>14371</v>
      </c>
      <c r="C9819" t="s">
        <v>13885</v>
      </c>
      <c r="D9819" t="s">
        <v>13885</v>
      </c>
      <c r="E9819" t="s">
        <v>14371</v>
      </c>
    </row>
    <row r="9820" spans="1:5" x14ac:dyDescent="0.25">
      <c r="A9820">
        <v>72000365</v>
      </c>
      <c r="B9820" t="s">
        <v>14372</v>
      </c>
      <c r="C9820" t="s">
        <v>14373</v>
      </c>
      <c r="D9820" t="s">
        <v>14373</v>
      </c>
      <c r="E9820" t="s">
        <v>14372</v>
      </c>
    </row>
    <row r="9821" spans="1:5" x14ac:dyDescent="0.25">
      <c r="A9821">
        <v>72000366</v>
      </c>
      <c r="B9821" t="s">
        <v>14374</v>
      </c>
      <c r="C9821" t="s">
        <v>14373</v>
      </c>
      <c r="D9821" t="s">
        <v>14373</v>
      </c>
      <c r="E9821" t="s">
        <v>14374</v>
      </c>
    </row>
    <row r="9822" spans="1:5" x14ac:dyDescent="0.25">
      <c r="A9822">
        <v>72000367</v>
      </c>
      <c r="B9822" t="s">
        <v>14375</v>
      </c>
      <c r="C9822" t="s">
        <v>14376</v>
      </c>
      <c r="D9822" t="s">
        <v>14376</v>
      </c>
      <c r="E9822" t="s">
        <v>14375</v>
      </c>
    </row>
    <row r="9823" spans="1:5" x14ac:dyDescent="0.25">
      <c r="A9823">
        <v>72000368</v>
      </c>
      <c r="B9823" t="s">
        <v>14377</v>
      </c>
      <c r="C9823" t="s">
        <v>14378</v>
      </c>
      <c r="D9823" t="s">
        <v>14378</v>
      </c>
      <c r="E9823" t="s">
        <v>14377</v>
      </c>
    </row>
    <row r="9824" spans="1:5" x14ac:dyDescent="0.25">
      <c r="A9824">
        <v>72000369</v>
      </c>
      <c r="B9824" t="s">
        <v>14379</v>
      </c>
      <c r="C9824" t="s">
        <v>14380</v>
      </c>
      <c r="D9824" t="s">
        <v>14380</v>
      </c>
      <c r="E9824" t="s">
        <v>14379</v>
      </c>
    </row>
    <row r="9825" spans="1:5" x14ac:dyDescent="0.25">
      <c r="A9825">
        <v>72000370</v>
      </c>
      <c r="B9825" t="s">
        <v>14381</v>
      </c>
      <c r="C9825" t="s">
        <v>13962</v>
      </c>
      <c r="D9825" t="s">
        <v>13962</v>
      </c>
      <c r="E9825" t="s">
        <v>14381</v>
      </c>
    </row>
    <row r="9826" spans="1:5" x14ac:dyDescent="0.25">
      <c r="A9826">
        <v>72000371</v>
      </c>
      <c r="B9826" t="s">
        <v>14177</v>
      </c>
      <c r="C9826" t="s">
        <v>14382</v>
      </c>
      <c r="D9826" t="s">
        <v>14382</v>
      </c>
      <c r="E9826" t="s">
        <v>14177</v>
      </c>
    </row>
    <row r="9827" spans="1:5" x14ac:dyDescent="0.25">
      <c r="A9827">
        <v>72000372</v>
      </c>
      <c r="B9827" t="s">
        <v>14383</v>
      </c>
      <c r="C9827" t="s">
        <v>14384</v>
      </c>
      <c r="D9827" t="s">
        <v>14384</v>
      </c>
      <c r="E9827" t="s">
        <v>14383</v>
      </c>
    </row>
    <row r="9828" spans="1:5" x14ac:dyDescent="0.25">
      <c r="A9828">
        <v>72000373</v>
      </c>
      <c r="B9828" t="s">
        <v>14385</v>
      </c>
      <c r="C9828" t="s">
        <v>14022</v>
      </c>
      <c r="D9828" t="s">
        <v>14022</v>
      </c>
      <c r="E9828" t="s">
        <v>14385</v>
      </c>
    </row>
    <row r="9829" spans="1:5" x14ac:dyDescent="0.25">
      <c r="A9829">
        <v>72000374</v>
      </c>
      <c r="B9829" t="s">
        <v>14386</v>
      </c>
      <c r="C9829" t="s">
        <v>14387</v>
      </c>
      <c r="D9829" t="s">
        <v>14387</v>
      </c>
      <c r="E9829" t="s">
        <v>14386</v>
      </c>
    </row>
    <row r="9830" spans="1:5" x14ac:dyDescent="0.25">
      <c r="A9830">
        <v>72000375</v>
      </c>
      <c r="B9830" t="s">
        <v>14388</v>
      </c>
      <c r="C9830" t="s">
        <v>14389</v>
      </c>
      <c r="D9830" t="s">
        <v>14389</v>
      </c>
      <c r="E9830" t="s">
        <v>14388</v>
      </c>
    </row>
    <row r="9831" spans="1:5" x14ac:dyDescent="0.25">
      <c r="A9831">
        <v>72000376</v>
      </c>
      <c r="B9831" t="s">
        <v>14390</v>
      </c>
      <c r="C9831" t="s">
        <v>14391</v>
      </c>
      <c r="D9831" t="s">
        <v>14391</v>
      </c>
      <c r="E9831" t="s">
        <v>14390</v>
      </c>
    </row>
    <row r="9832" spans="1:5" x14ac:dyDescent="0.25">
      <c r="A9832">
        <v>72000377</v>
      </c>
      <c r="B9832" t="s">
        <v>14392</v>
      </c>
      <c r="C9832" t="s">
        <v>14393</v>
      </c>
      <c r="D9832" t="s">
        <v>14393</v>
      </c>
      <c r="E9832" t="s">
        <v>14392</v>
      </c>
    </row>
    <row r="9833" spans="1:5" x14ac:dyDescent="0.25">
      <c r="A9833">
        <v>72000378</v>
      </c>
      <c r="B9833" t="s">
        <v>14394</v>
      </c>
      <c r="C9833" t="s">
        <v>14395</v>
      </c>
      <c r="D9833" t="s">
        <v>14395</v>
      </c>
      <c r="E9833" t="s">
        <v>14394</v>
      </c>
    </row>
    <row r="9834" spans="1:5" x14ac:dyDescent="0.25">
      <c r="A9834">
        <v>72000379</v>
      </c>
      <c r="B9834" t="s">
        <v>14396</v>
      </c>
      <c r="C9834" t="s">
        <v>14397</v>
      </c>
      <c r="D9834" t="s">
        <v>14397</v>
      </c>
      <c r="E9834" t="s">
        <v>14396</v>
      </c>
    </row>
    <row r="9835" spans="1:5" x14ac:dyDescent="0.25">
      <c r="A9835">
        <v>72000380</v>
      </c>
      <c r="B9835" t="s">
        <v>14398</v>
      </c>
      <c r="C9835" t="s">
        <v>14399</v>
      </c>
      <c r="D9835" t="s">
        <v>14399</v>
      </c>
      <c r="E9835" t="s">
        <v>14398</v>
      </c>
    </row>
    <row r="9836" spans="1:5" x14ac:dyDescent="0.25">
      <c r="A9836">
        <v>72000381</v>
      </c>
      <c r="B9836" t="s">
        <v>14400</v>
      </c>
      <c r="C9836" t="s">
        <v>14401</v>
      </c>
      <c r="D9836" t="s">
        <v>14401</v>
      </c>
      <c r="E9836" t="s">
        <v>14400</v>
      </c>
    </row>
    <row r="9837" spans="1:5" x14ac:dyDescent="0.25">
      <c r="A9837">
        <v>72000382</v>
      </c>
      <c r="B9837" t="s">
        <v>14402</v>
      </c>
      <c r="C9837" t="s">
        <v>14403</v>
      </c>
      <c r="D9837" t="s">
        <v>14403</v>
      </c>
      <c r="E9837" t="s">
        <v>14402</v>
      </c>
    </row>
    <row r="9838" spans="1:5" x14ac:dyDescent="0.25">
      <c r="A9838">
        <v>72000383</v>
      </c>
      <c r="B9838" t="s">
        <v>14404</v>
      </c>
      <c r="C9838" t="s">
        <v>14405</v>
      </c>
      <c r="D9838" t="s">
        <v>14405</v>
      </c>
      <c r="E9838" t="s">
        <v>14404</v>
      </c>
    </row>
    <row r="9839" spans="1:5" x14ac:dyDescent="0.25">
      <c r="A9839">
        <v>72000385</v>
      </c>
      <c r="B9839" t="s">
        <v>14406</v>
      </c>
      <c r="C9839" t="s">
        <v>13869</v>
      </c>
      <c r="D9839" t="s">
        <v>13869</v>
      </c>
      <c r="E9839" t="s">
        <v>14406</v>
      </c>
    </row>
    <row r="9840" spans="1:5" x14ac:dyDescent="0.25">
      <c r="A9840">
        <v>72000386</v>
      </c>
      <c r="B9840" t="s">
        <v>14407</v>
      </c>
      <c r="C9840" t="s">
        <v>14408</v>
      </c>
      <c r="D9840" t="s">
        <v>14408</v>
      </c>
      <c r="E9840" t="s">
        <v>14407</v>
      </c>
    </row>
    <row r="9841" spans="1:5" x14ac:dyDescent="0.25">
      <c r="A9841">
        <v>72000387</v>
      </c>
      <c r="B9841" t="s">
        <v>14104</v>
      </c>
      <c r="C9841" t="s">
        <v>14105</v>
      </c>
      <c r="D9841" t="s">
        <v>14105</v>
      </c>
      <c r="E9841" t="s">
        <v>14104</v>
      </c>
    </row>
    <row r="9842" spans="1:5" x14ac:dyDescent="0.25">
      <c r="A9842">
        <v>72000388</v>
      </c>
      <c r="B9842" t="s">
        <v>14104</v>
      </c>
      <c r="C9842" t="s">
        <v>14105</v>
      </c>
      <c r="D9842" t="s">
        <v>14105</v>
      </c>
      <c r="E9842" t="s">
        <v>14104</v>
      </c>
    </row>
    <row r="9843" spans="1:5" x14ac:dyDescent="0.25">
      <c r="A9843">
        <v>72000389</v>
      </c>
      <c r="B9843" t="s">
        <v>14104</v>
      </c>
      <c r="C9843" t="s">
        <v>14105</v>
      </c>
      <c r="D9843" t="s">
        <v>14105</v>
      </c>
      <c r="E9843" t="s">
        <v>14104</v>
      </c>
    </row>
    <row r="9844" spans="1:5" x14ac:dyDescent="0.25">
      <c r="A9844">
        <v>72000390</v>
      </c>
      <c r="B9844" t="s">
        <v>14104</v>
      </c>
      <c r="C9844" t="s">
        <v>14105</v>
      </c>
      <c r="D9844" t="s">
        <v>14105</v>
      </c>
      <c r="E9844" t="s">
        <v>14104</v>
      </c>
    </row>
    <row r="9845" spans="1:5" x14ac:dyDescent="0.25">
      <c r="A9845">
        <v>72000391</v>
      </c>
      <c r="B9845" t="s">
        <v>14106</v>
      </c>
      <c r="C9845" t="s">
        <v>14107</v>
      </c>
      <c r="D9845" t="s">
        <v>14107</v>
      </c>
      <c r="E9845" t="s">
        <v>14106</v>
      </c>
    </row>
    <row r="9846" spans="1:5" x14ac:dyDescent="0.25">
      <c r="A9846">
        <v>72000392</v>
      </c>
      <c r="B9846" t="s">
        <v>14106</v>
      </c>
      <c r="C9846" t="s">
        <v>14107</v>
      </c>
      <c r="D9846" t="s">
        <v>14107</v>
      </c>
      <c r="E9846" t="s">
        <v>14106</v>
      </c>
    </row>
    <row r="9847" spans="1:5" x14ac:dyDescent="0.25">
      <c r="A9847">
        <v>72000393</v>
      </c>
      <c r="B9847" t="s">
        <v>14106</v>
      </c>
      <c r="C9847" t="s">
        <v>14107</v>
      </c>
      <c r="D9847" t="s">
        <v>14107</v>
      </c>
      <c r="E9847" t="s">
        <v>14106</v>
      </c>
    </row>
    <row r="9848" spans="1:5" x14ac:dyDescent="0.25">
      <c r="A9848">
        <v>72000394</v>
      </c>
      <c r="B9848" t="s">
        <v>14409</v>
      </c>
      <c r="C9848" t="s">
        <v>14140</v>
      </c>
      <c r="D9848" t="s">
        <v>14140</v>
      </c>
      <c r="E9848" t="s">
        <v>14409</v>
      </c>
    </row>
    <row r="9849" spans="1:5" x14ac:dyDescent="0.25">
      <c r="A9849">
        <v>72000395</v>
      </c>
      <c r="B9849" t="s">
        <v>14410</v>
      </c>
      <c r="C9849" t="s">
        <v>13861</v>
      </c>
      <c r="D9849" t="s">
        <v>13861</v>
      </c>
      <c r="E9849" t="s">
        <v>14410</v>
      </c>
    </row>
    <row r="9850" spans="1:5" x14ac:dyDescent="0.25">
      <c r="A9850">
        <v>72000396</v>
      </c>
      <c r="B9850" t="s">
        <v>14411</v>
      </c>
      <c r="C9850" t="s">
        <v>14412</v>
      </c>
      <c r="D9850" t="s">
        <v>14412</v>
      </c>
      <c r="E9850" t="s">
        <v>14411</v>
      </c>
    </row>
    <row r="9851" spans="1:5" x14ac:dyDescent="0.25">
      <c r="A9851">
        <v>72000397</v>
      </c>
      <c r="B9851" t="s">
        <v>14413</v>
      </c>
      <c r="C9851" t="s">
        <v>13952</v>
      </c>
      <c r="D9851" t="s">
        <v>13952</v>
      </c>
      <c r="E9851" t="s">
        <v>14413</v>
      </c>
    </row>
    <row r="9852" spans="1:5" x14ac:dyDescent="0.25">
      <c r="A9852">
        <v>72000398</v>
      </c>
      <c r="B9852" t="s">
        <v>14414</v>
      </c>
      <c r="C9852" t="s">
        <v>14415</v>
      </c>
      <c r="D9852" t="s">
        <v>14415</v>
      </c>
      <c r="E9852" t="s">
        <v>14414</v>
      </c>
    </row>
    <row r="9853" spans="1:5" x14ac:dyDescent="0.25">
      <c r="A9853">
        <v>72000399</v>
      </c>
      <c r="B9853" t="s">
        <v>14416</v>
      </c>
      <c r="C9853" t="s">
        <v>14184</v>
      </c>
      <c r="D9853" t="s">
        <v>14184</v>
      </c>
      <c r="E9853" t="s">
        <v>14416</v>
      </c>
    </row>
    <row r="9854" spans="1:5" x14ac:dyDescent="0.25">
      <c r="A9854">
        <v>72000400</v>
      </c>
      <c r="B9854" t="s">
        <v>14417</v>
      </c>
      <c r="C9854" t="s">
        <v>14190</v>
      </c>
      <c r="D9854" t="s">
        <v>14190</v>
      </c>
      <c r="E9854" t="s">
        <v>14417</v>
      </c>
    </row>
    <row r="9855" spans="1:5" x14ac:dyDescent="0.25">
      <c r="A9855">
        <v>72000401</v>
      </c>
      <c r="B9855" t="s">
        <v>14418</v>
      </c>
      <c r="C9855" t="s">
        <v>14107</v>
      </c>
      <c r="D9855" t="s">
        <v>14107</v>
      </c>
      <c r="E9855" t="s">
        <v>14418</v>
      </c>
    </row>
    <row r="9856" spans="1:5" x14ac:dyDescent="0.25">
      <c r="A9856">
        <v>72000402</v>
      </c>
      <c r="B9856" t="s">
        <v>14419</v>
      </c>
      <c r="C9856" t="s">
        <v>14420</v>
      </c>
      <c r="D9856" t="s">
        <v>14420</v>
      </c>
      <c r="E9856" t="s">
        <v>14419</v>
      </c>
    </row>
    <row r="9857" spans="1:5" x14ac:dyDescent="0.25">
      <c r="A9857">
        <v>72000403</v>
      </c>
      <c r="B9857" t="s">
        <v>14421</v>
      </c>
      <c r="C9857" t="s">
        <v>14422</v>
      </c>
      <c r="D9857" t="s">
        <v>14422</v>
      </c>
      <c r="E9857" t="s">
        <v>14421</v>
      </c>
    </row>
    <row r="9858" spans="1:5" x14ac:dyDescent="0.25">
      <c r="A9858">
        <v>72000412</v>
      </c>
      <c r="B9858" t="s">
        <v>14423</v>
      </c>
      <c r="C9858" t="s">
        <v>14007</v>
      </c>
      <c r="D9858" t="s">
        <v>14007</v>
      </c>
      <c r="E9858" t="s">
        <v>14423</v>
      </c>
    </row>
    <row r="9859" spans="1:5" x14ac:dyDescent="0.25">
      <c r="A9859">
        <v>72000413</v>
      </c>
      <c r="B9859" t="s">
        <v>14424</v>
      </c>
      <c r="C9859" t="s">
        <v>14425</v>
      </c>
      <c r="D9859" t="s">
        <v>14425</v>
      </c>
      <c r="E9859" t="s">
        <v>14424</v>
      </c>
    </row>
    <row r="9860" spans="1:5" x14ac:dyDescent="0.25">
      <c r="A9860">
        <v>72000414</v>
      </c>
      <c r="B9860" t="s">
        <v>14426</v>
      </c>
      <c r="C9860" t="s">
        <v>14427</v>
      </c>
      <c r="D9860" t="s">
        <v>14427</v>
      </c>
      <c r="E9860" t="s">
        <v>14426</v>
      </c>
    </row>
    <row r="9861" spans="1:5" x14ac:dyDescent="0.25">
      <c r="A9861">
        <v>72000415</v>
      </c>
      <c r="B9861" t="s">
        <v>14428</v>
      </c>
      <c r="C9861" t="s">
        <v>14425</v>
      </c>
      <c r="D9861" t="s">
        <v>14425</v>
      </c>
      <c r="E9861" t="s">
        <v>14428</v>
      </c>
    </row>
    <row r="9862" spans="1:5" x14ac:dyDescent="0.25">
      <c r="A9862">
        <v>72000416</v>
      </c>
      <c r="B9862" t="s">
        <v>14429</v>
      </c>
      <c r="C9862" t="s">
        <v>14430</v>
      </c>
      <c r="D9862" t="s">
        <v>14430</v>
      </c>
      <c r="E9862" t="s">
        <v>14429</v>
      </c>
    </row>
    <row r="9863" spans="1:5" x14ac:dyDescent="0.25">
      <c r="A9863">
        <v>72000417</v>
      </c>
      <c r="B9863" t="s">
        <v>14431</v>
      </c>
      <c r="C9863" t="s">
        <v>14432</v>
      </c>
      <c r="D9863" t="s">
        <v>14432</v>
      </c>
      <c r="E9863" t="s">
        <v>14431</v>
      </c>
    </row>
    <row r="9864" spans="1:5" x14ac:dyDescent="0.25">
      <c r="A9864">
        <v>72000418</v>
      </c>
      <c r="B9864" t="s">
        <v>14433</v>
      </c>
      <c r="C9864" t="s">
        <v>14186</v>
      </c>
      <c r="D9864" t="s">
        <v>14186</v>
      </c>
      <c r="E9864" t="s">
        <v>14433</v>
      </c>
    </row>
    <row r="9865" spans="1:5" x14ac:dyDescent="0.25">
      <c r="A9865">
        <v>72000419</v>
      </c>
      <c r="B9865" t="s">
        <v>14434</v>
      </c>
      <c r="C9865" t="s">
        <v>14188</v>
      </c>
      <c r="D9865" t="s">
        <v>14188</v>
      </c>
      <c r="E9865" t="s">
        <v>14434</v>
      </c>
    </row>
    <row r="9866" spans="1:5" x14ac:dyDescent="0.25">
      <c r="A9866">
        <v>72000420</v>
      </c>
      <c r="B9866" t="s">
        <v>14435</v>
      </c>
      <c r="C9866" t="s">
        <v>14436</v>
      </c>
      <c r="D9866" t="s">
        <v>14436</v>
      </c>
      <c r="E9866" t="s">
        <v>14435</v>
      </c>
    </row>
    <row r="9867" spans="1:5" x14ac:dyDescent="0.25">
      <c r="A9867">
        <v>72000421</v>
      </c>
      <c r="B9867" t="s">
        <v>14437</v>
      </c>
      <c r="C9867" t="s">
        <v>14438</v>
      </c>
      <c r="D9867" t="s">
        <v>14438</v>
      </c>
      <c r="E9867" t="s">
        <v>14437</v>
      </c>
    </row>
    <row r="9868" spans="1:5" x14ac:dyDescent="0.25">
      <c r="A9868">
        <v>72000422</v>
      </c>
      <c r="B9868" t="s">
        <v>14439</v>
      </c>
      <c r="C9868" t="s">
        <v>14440</v>
      </c>
      <c r="D9868" t="s">
        <v>14440</v>
      </c>
      <c r="E9868" t="s">
        <v>14439</v>
      </c>
    </row>
    <row r="9869" spans="1:5" x14ac:dyDescent="0.25">
      <c r="A9869">
        <v>72000423</v>
      </c>
      <c r="B9869" t="s">
        <v>14441</v>
      </c>
      <c r="C9869" t="s">
        <v>14442</v>
      </c>
      <c r="D9869" t="s">
        <v>14442</v>
      </c>
      <c r="E9869" t="s">
        <v>14441</v>
      </c>
    </row>
    <row r="9870" spans="1:5" x14ac:dyDescent="0.25">
      <c r="A9870">
        <v>72000424</v>
      </c>
      <c r="B9870" t="s">
        <v>14443</v>
      </c>
      <c r="C9870" t="s">
        <v>14444</v>
      </c>
      <c r="D9870" t="s">
        <v>14444</v>
      </c>
      <c r="E9870" t="s">
        <v>14443</v>
      </c>
    </row>
    <row r="9871" spans="1:5" x14ac:dyDescent="0.25">
      <c r="A9871">
        <v>72000425</v>
      </c>
      <c r="B9871" t="s">
        <v>14445</v>
      </c>
      <c r="C9871" t="s">
        <v>14446</v>
      </c>
      <c r="D9871" t="s">
        <v>14446</v>
      </c>
      <c r="E9871" t="s">
        <v>14445</v>
      </c>
    </row>
    <row r="9872" spans="1:5" x14ac:dyDescent="0.25">
      <c r="A9872">
        <v>72000426</v>
      </c>
      <c r="B9872" t="s">
        <v>14447</v>
      </c>
      <c r="C9872" t="s">
        <v>14222</v>
      </c>
      <c r="D9872" t="s">
        <v>14222</v>
      </c>
      <c r="E9872" t="s">
        <v>14447</v>
      </c>
    </row>
    <row r="9873" spans="1:5" x14ac:dyDescent="0.25">
      <c r="A9873">
        <v>72000427</v>
      </c>
      <c r="B9873" t="s">
        <v>14448</v>
      </c>
      <c r="C9873" t="s">
        <v>14449</v>
      </c>
      <c r="D9873" t="s">
        <v>14449</v>
      </c>
      <c r="E9873" t="s">
        <v>14448</v>
      </c>
    </row>
    <row r="9874" spans="1:5" x14ac:dyDescent="0.25">
      <c r="A9874">
        <v>72000428</v>
      </c>
      <c r="B9874" t="s">
        <v>14450</v>
      </c>
      <c r="C9874" t="s">
        <v>14438</v>
      </c>
      <c r="D9874" t="s">
        <v>14438</v>
      </c>
      <c r="E9874" t="s">
        <v>14450</v>
      </c>
    </row>
    <row r="9875" spans="1:5" x14ac:dyDescent="0.25">
      <c r="A9875">
        <v>72000429</v>
      </c>
      <c r="B9875" t="s">
        <v>14451</v>
      </c>
      <c r="C9875" t="s">
        <v>14452</v>
      </c>
      <c r="D9875" t="s">
        <v>14452</v>
      </c>
      <c r="E9875" t="s">
        <v>14451</v>
      </c>
    </row>
    <row r="9876" spans="1:5" x14ac:dyDescent="0.25">
      <c r="A9876">
        <v>72000430</v>
      </c>
      <c r="B9876" t="s">
        <v>14453</v>
      </c>
      <c r="C9876" t="s">
        <v>14085</v>
      </c>
      <c r="D9876" t="s">
        <v>14085</v>
      </c>
      <c r="E9876" t="s">
        <v>14453</v>
      </c>
    </row>
    <row r="9877" spans="1:5" x14ac:dyDescent="0.25">
      <c r="A9877">
        <v>72000431</v>
      </c>
      <c r="B9877" t="s">
        <v>14454</v>
      </c>
      <c r="C9877" t="s">
        <v>11229</v>
      </c>
      <c r="D9877" t="s">
        <v>11229</v>
      </c>
      <c r="E9877" t="s">
        <v>14454</v>
      </c>
    </row>
    <row r="9878" spans="1:5" x14ac:dyDescent="0.25">
      <c r="A9878">
        <v>72000432</v>
      </c>
      <c r="B9878" t="s">
        <v>14455</v>
      </c>
      <c r="C9878" t="s">
        <v>14456</v>
      </c>
      <c r="D9878" t="s">
        <v>14456</v>
      </c>
      <c r="E9878" t="s">
        <v>14455</v>
      </c>
    </row>
    <row r="9879" spans="1:5" x14ac:dyDescent="0.25">
      <c r="A9879">
        <v>72000433</v>
      </c>
      <c r="B9879" t="s">
        <v>14457</v>
      </c>
      <c r="C9879" t="s">
        <v>14458</v>
      </c>
      <c r="D9879" t="s">
        <v>14458</v>
      </c>
      <c r="E9879" t="s">
        <v>14457</v>
      </c>
    </row>
    <row r="9880" spans="1:5" x14ac:dyDescent="0.25">
      <c r="A9880">
        <v>72000434</v>
      </c>
      <c r="B9880" t="s">
        <v>14459</v>
      </c>
      <c r="C9880" t="s">
        <v>14438</v>
      </c>
      <c r="D9880" t="s">
        <v>14438</v>
      </c>
      <c r="E9880" t="s">
        <v>14459</v>
      </c>
    </row>
    <row r="9881" spans="1:5" x14ac:dyDescent="0.25">
      <c r="A9881">
        <v>72000435</v>
      </c>
      <c r="B9881" t="s">
        <v>14460</v>
      </c>
      <c r="C9881" t="s">
        <v>14461</v>
      </c>
      <c r="D9881" t="s">
        <v>14461</v>
      </c>
      <c r="E9881" t="s">
        <v>14460</v>
      </c>
    </row>
    <row r="9882" spans="1:5" x14ac:dyDescent="0.25">
      <c r="A9882">
        <v>72000436</v>
      </c>
      <c r="B9882" t="s">
        <v>14462</v>
      </c>
      <c r="C9882" t="s">
        <v>14463</v>
      </c>
      <c r="D9882" t="s">
        <v>14463</v>
      </c>
      <c r="E9882" t="s">
        <v>14462</v>
      </c>
    </row>
    <row r="9883" spans="1:5" x14ac:dyDescent="0.25">
      <c r="A9883">
        <v>72000437</v>
      </c>
      <c r="B9883" t="s">
        <v>14464</v>
      </c>
      <c r="C9883" t="s">
        <v>14463</v>
      </c>
      <c r="D9883" t="s">
        <v>14463</v>
      </c>
      <c r="E9883" t="s">
        <v>14464</v>
      </c>
    </row>
    <row r="9884" spans="1:5" x14ac:dyDescent="0.25">
      <c r="A9884">
        <v>72000438</v>
      </c>
      <c r="B9884" t="s">
        <v>14465</v>
      </c>
      <c r="C9884" t="s">
        <v>14463</v>
      </c>
      <c r="D9884" t="s">
        <v>14463</v>
      </c>
      <c r="E9884" t="s">
        <v>14465</v>
      </c>
    </row>
    <row r="9885" spans="1:5" x14ac:dyDescent="0.25">
      <c r="A9885">
        <v>72000439</v>
      </c>
      <c r="B9885" t="s">
        <v>14466</v>
      </c>
      <c r="C9885" t="s">
        <v>14467</v>
      </c>
      <c r="D9885" t="s">
        <v>14467</v>
      </c>
      <c r="E9885" t="s">
        <v>14466</v>
      </c>
    </row>
    <row r="9886" spans="1:5" x14ac:dyDescent="0.25">
      <c r="A9886">
        <v>72000440</v>
      </c>
      <c r="B9886" t="s">
        <v>14468</v>
      </c>
      <c r="C9886" t="s">
        <v>14469</v>
      </c>
      <c r="D9886" t="s">
        <v>14469</v>
      </c>
      <c r="E9886" t="s">
        <v>14468</v>
      </c>
    </row>
    <row r="9887" spans="1:5" x14ac:dyDescent="0.25">
      <c r="A9887">
        <v>72000441</v>
      </c>
      <c r="B9887" t="s">
        <v>14470</v>
      </c>
      <c r="C9887" t="s">
        <v>14471</v>
      </c>
      <c r="D9887" t="s">
        <v>14471</v>
      </c>
      <c r="E9887" t="s">
        <v>14470</v>
      </c>
    </row>
    <row r="9888" spans="1:5" x14ac:dyDescent="0.25">
      <c r="A9888">
        <v>72000442</v>
      </c>
      <c r="B9888" t="s">
        <v>14472</v>
      </c>
      <c r="C9888" t="s">
        <v>14473</v>
      </c>
      <c r="D9888" t="s">
        <v>14473</v>
      </c>
      <c r="E9888" t="s">
        <v>14472</v>
      </c>
    </row>
    <row r="9889" spans="1:5" x14ac:dyDescent="0.25">
      <c r="A9889">
        <v>72000443</v>
      </c>
      <c r="B9889" t="s">
        <v>14474</v>
      </c>
      <c r="C9889" t="s">
        <v>14432</v>
      </c>
      <c r="D9889" t="s">
        <v>14432</v>
      </c>
      <c r="E9889" t="s">
        <v>14474</v>
      </c>
    </row>
    <row r="9890" spans="1:5" x14ac:dyDescent="0.25">
      <c r="A9890">
        <v>72000444</v>
      </c>
      <c r="B9890" t="s">
        <v>14475</v>
      </c>
      <c r="C9890" t="s">
        <v>14476</v>
      </c>
      <c r="D9890" t="s">
        <v>14476</v>
      </c>
      <c r="E9890" t="s">
        <v>14475</v>
      </c>
    </row>
    <row r="9891" spans="1:5" x14ac:dyDescent="0.25">
      <c r="A9891">
        <v>72000445</v>
      </c>
      <c r="B9891" t="s">
        <v>14477</v>
      </c>
      <c r="C9891" t="s">
        <v>13824</v>
      </c>
      <c r="D9891" t="s">
        <v>13824</v>
      </c>
      <c r="E9891" t="s">
        <v>14477</v>
      </c>
    </row>
    <row r="9892" spans="1:5" x14ac:dyDescent="0.25">
      <c r="A9892">
        <v>72000447</v>
      </c>
      <c r="B9892" t="s">
        <v>14478</v>
      </c>
      <c r="C9892" t="s">
        <v>14479</v>
      </c>
      <c r="D9892" t="s">
        <v>14479</v>
      </c>
      <c r="E9892" t="s">
        <v>14478</v>
      </c>
    </row>
    <row r="9893" spans="1:5" x14ac:dyDescent="0.25">
      <c r="A9893">
        <v>72000448</v>
      </c>
      <c r="B9893" t="s">
        <v>14480</v>
      </c>
      <c r="C9893" t="s">
        <v>14481</v>
      </c>
      <c r="D9893" t="s">
        <v>14481</v>
      </c>
      <c r="E9893" t="s">
        <v>14480</v>
      </c>
    </row>
    <row r="9894" spans="1:5" x14ac:dyDescent="0.25">
      <c r="A9894">
        <v>72000449</v>
      </c>
      <c r="B9894" t="s">
        <v>14482</v>
      </c>
      <c r="C9894" t="s">
        <v>13861</v>
      </c>
      <c r="D9894" t="s">
        <v>13861</v>
      </c>
      <c r="E9894" t="s">
        <v>14482</v>
      </c>
    </row>
    <row r="9895" spans="1:5" x14ac:dyDescent="0.25">
      <c r="A9895">
        <v>72000450</v>
      </c>
      <c r="B9895" t="s">
        <v>14483</v>
      </c>
      <c r="C9895" t="s">
        <v>14105</v>
      </c>
      <c r="D9895" t="s">
        <v>14105</v>
      </c>
      <c r="E9895" t="s">
        <v>14483</v>
      </c>
    </row>
    <row r="9896" spans="1:5" x14ac:dyDescent="0.25">
      <c r="A9896">
        <v>72000451</v>
      </c>
      <c r="B9896" t="s">
        <v>14484</v>
      </c>
      <c r="C9896" t="s">
        <v>14107</v>
      </c>
      <c r="D9896" t="s">
        <v>14107</v>
      </c>
      <c r="E9896" t="s">
        <v>14484</v>
      </c>
    </row>
    <row r="9897" spans="1:5" x14ac:dyDescent="0.25">
      <c r="A9897">
        <v>72000452</v>
      </c>
      <c r="B9897" t="s">
        <v>14484</v>
      </c>
      <c r="C9897" t="s">
        <v>14107</v>
      </c>
      <c r="D9897" t="s">
        <v>14107</v>
      </c>
      <c r="E9897" t="s">
        <v>14484</v>
      </c>
    </row>
    <row r="9898" spans="1:5" x14ac:dyDescent="0.25">
      <c r="A9898">
        <v>72000453</v>
      </c>
      <c r="B9898" t="s">
        <v>14485</v>
      </c>
      <c r="C9898" t="s">
        <v>14105</v>
      </c>
      <c r="D9898" t="s">
        <v>14105</v>
      </c>
      <c r="E9898" t="s">
        <v>14485</v>
      </c>
    </row>
    <row r="9899" spans="1:5" x14ac:dyDescent="0.25">
      <c r="A9899">
        <v>72000454</v>
      </c>
      <c r="B9899" t="s">
        <v>14486</v>
      </c>
      <c r="C9899" t="s">
        <v>14045</v>
      </c>
      <c r="D9899" t="s">
        <v>14045</v>
      </c>
      <c r="E9899" t="s">
        <v>14486</v>
      </c>
    </row>
    <row r="9900" spans="1:5" x14ac:dyDescent="0.25">
      <c r="A9900">
        <v>72000455</v>
      </c>
      <c r="B9900" t="s">
        <v>14487</v>
      </c>
      <c r="C9900" t="s">
        <v>14488</v>
      </c>
      <c r="D9900" t="s">
        <v>14488</v>
      </c>
      <c r="E9900" t="s">
        <v>14487</v>
      </c>
    </row>
    <row r="9901" spans="1:5" x14ac:dyDescent="0.25">
      <c r="A9901">
        <v>72000456</v>
      </c>
      <c r="B9901" t="s">
        <v>14489</v>
      </c>
      <c r="C9901" t="s">
        <v>13935</v>
      </c>
      <c r="D9901" t="s">
        <v>13935</v>
      </c>
      <c r="E9901" t="s">
        <v>14489</v>
      </c>
    </row>
    <row r="9902" spans="1:5" x14ac:dyDescent="0.25">
      <c r="A9902">
        <v>72000457</v>
      </c>
      <c r="B9902" t="s">
        <v>14490</v>
      </c>
      <c r="C9902" t="s">
        <v>14491</v>
      </c>
      <c r="D9902" t="s">
        <v>14491</v>
      </c>
      <c r="E9902" t="s">
        <v>14490</v>
      </c>
    </row>
    <row r="9903" spans="1:5" x14ac:dyDescent="0.25">
      <c r="A9903">
        <v>72000458</v>
      </c>
      <c r="B9903" t="s">
        <v>14492</v>
      </c>
      <c r="C9903" t="s">
        <v>13824</v>
      </c>
      <c r="D9903" t="s">
        <v>13824</v>
      </c>
      <c r="E9903" t="s">
        <v>14492</v>
      </c>
    </row>
    <row r="9904" spans="1:5" x14ac:dyDescent="0.25">
      <c r="A9904">
        <v>72000459</v>
      </c>
      <c r="B9904" t="s">
        <v>14492</v>
      </c>
      <c r="C9904" t="s">
        <v>13824</v>
      </c>
      <c r="D9904" t="s">
        <v>13824</v>
      </c>
      <c r="E9904" t="s">
        <v>14492</v>
      </c>
    </row>
    <row r="9905" spans="1:5" x14ac:dyDescent="0.25">
      <c r="A9905">
        <v>72000461</v>
      </c>
      <c r="B9905" t="s">
        <v>14493</v>
      </c>
      <c r="C9905" t="s">
        <v>13824</v>
      </c>
      <c r="D9905" t="s">
        <v>13824</v>
      </c>
      <c r="E9905" t="s">
        <v>14493</v>
      </c>
    </row>
    <row r="9906" spans="1:5" x14ac:dyDescent="0.25">
      <c r="A9906">
        <v>72000462</v>
      </c>
      <c r="B9906" t="s">
        <v>14494</v>
      </c>
      <c r="C9906" t="s">
        <v>13822</v>
      </c>
      <c r="D9906" t="s">
        <v>13822</v>
      </c>
      <c r="E9906" t="s">
        <v>14494</v>
      </c>
    </row>
    <row r="9907" spans="1:5" x14ac:dyDescent="0.25">
      <c r="A9907">
        <v>72000465</v>
      </c>
      <c r="B9907" t="s">
        <v>14495</v>
      </c>
      <c r="C9907" t="s">
        <v>13824</v>
      </c>
      <c r="D9907" t="s">
        <v>13824</v>
      </c>
      <c r="E9907" t="s">
        <v>14495</v>
      </c>
    </row>
    <row r="9908" spans="1:5" x14ac:dyDescent="0.25">
      <c r="A9908">
        <v>72000466</v>
      </c>
      <c r="B9908" t="s">
        <v>14496</v>
      </c>
      <c r="C9908" t="s">
        <v>14497</v>
      </c>
      <c r="D9908" t="s">
        <v>14497</v>
      </c>
      <c r="E9908" t="s">
        <v>14496</v>
      </c>
    </row>
    <row r="9909" spans="1:5" x14ac:dyDescent="0.25">
      <c r="A9909">
        <v>72000467</v>
      </c>
      <c r="B9909" t="s">
        <v>14498</v>
      </c>
      <c r="C9909" t="s">
        <v>14499</v>
      </c>
      <c r="D9909" t="s">
        <v>14499</v>
      </c>
      <c r="E9909" t="s">
        <v>14498</v>
      </c>
    </row>
    <row r="9910" spans="1:5" x14ac:dyDescent="0.25">
      <c r="A9910">
        <v>72000468</v>
      </c>
      <c r="B9910" t="s">
        <v>14500</v>
      </c>
      <c r="C9910" t="s">
        <v>14393</v>
      </c>
      <c r="D9910" t="s">
        <v>14393</v>
      </c>
      <c r="E9910" t="s">
        <v>14500</v>
      </c>
    </row>
    <row r="9911" spans="1:5" x14ac:dyDescent="0.25">
      <c r="A9911">
        <v>72000469</v>
      </c>
      <c r="B9911" t="s">
        <v>14501</v>
      </c>
      <c r="C9911" t="s">
        <v>14502</v>
      </c>
      <c r="D9911" t="s">
        <v>14502</v>
      </c>
      <c r="E9911" t="s">
        <v>14501</v>
      </c>
    </row>
    <row r="9912" spans="1:5" x14ac:dyDescent="0.25">
      <c r="A9912">
        <v>72000470</v>
      </c>
      <c r="B9912" t="s">
        <v>14503</v>
      </c>
      <c r="C9912" t="s">
        <v>14504</v>
      </c>
      <c r="D9912" t="s">
        <v>14504</v>
      </c>
      <c r="E9912" t="s">
        <v>14503</v>
      </c>
    </row>
    <row r="9913" spans="1:5" x14ac:dyDescent="0.25">
      <c r="A9913">
        <v>72000471</v>
      </c>
      <c r="B9913" t="s">
        <v>14505</v>
      </c>
      <c r="C9913" t="s">
        <v>14506</v>
      </c>
      <c r="D9913" t="s">
        <v>14506</v>
      </c>
      <c r="E9913" t="s">
        <v>14505</v>
      </c>
    </row>
    <row r="9914" spans="1:5" x14ac:dyDescent="0.25">
      <c r="A9914">
        <v>72000472</v>
      </c>
      <c r="B9914" t="s">
        <v>14507</v>
      </c>
      <c r="C9914" t="s">
        <v>14508</v>
      </c>
      <c r="D9914" t="s">
        <v>14508</v>
      </c>
      <c r="E9914" t="s">
        <v>14507</v>
      </c>
    </row>
    <row r="9915" spans="1:5" x14ac:dyDescent="0.25">
      <c r="A9915">
        <v>72000473</v>
      </c>
      <c r="B9915" t="s">
        <v>14509</v>
      </c>
      <c r="C9915" t="s">
        <v>14427</v>
      </c>
      <c r="D9915" t="s">
        <v>14427</v>
      </c>
      <c r="E9915" t="s">
        <v>14509</v>
      </c>
    </row>
    <row r="9916" spans="1:5" x14ac:dyDescent="0.25">
      <c r="A9916">
        <v>72000474</v>
      </c>
      <c r="B9916" t="s">
        <v>14510</v>
      </c>
      <c r="C9916" t="s">
        <v>14511</v>
      </c>
      <c r="D9916" t="s">
        <v>14511</v>
      </c>
      <c r="E9916" t="s">
        <v>14510</v>
      </c>
    </row>
    <row r="9917" spans="1:5" x14ac:dyDescent="0.25">
      <c r="A9917">
        <v>72000475</v>
      </c>
      <c r="B9917" t="s">
        <v>14512</v>
      </c>
      <c r="C9917" t="s">
        <v>14513</v>
      </c>
      <c r="D9917" t="s">
        <v>14513</v>
      </c>
      <c r="E9917" t="s">
        <v>14512</v>
      </c>
    </row>
    <row r="9918" spans="1:5" x14ac:dyDescent="0.25">
      <c r="A9918">
        <v>72000476</v>
      </c>
      <c r="B9918" t="s">
        <v>14514</v>
      </c>
      <c r="C9918" t="s">
        <v>13970</v>
      </c>
      <c r="D9918" t="s">
        <v>13970</v>
      </c>
      <c r="E9918" t="s">
        <v>14514</v>
      </c>
    </row>
    <row r="9919" spans="1:5" x14ac:dyDescent="0.25">
      <c r="A9919">
        <v>72000513</v>
      </c>
      <c r="B9919" t="s">
        <v>14515</v>
      </c>
      <c r="C9919" t="s">
        <v>14516</v>
      </c>
      <c r="D9919" t="s">
        <v>14516</v>
      </c>
      <c r="E9919" t="s">
        <v>14515</v>
      </c>
    </row>
    <row r="9920" spans="1:5" x14ac:dyDescent="0.25">
      <c r="A9920">
        <v>72000514</v>
      </c>
      <c r="B9920" t="s">
        <v>14517</v>
      </c>
      <c r="C9920" t="s">
        <v>14518</v>
      </c>
      <c r="D9920" t="s">
        <v>14518</v>
      </c>
      <c r="E9920" t="s">
        <v>14517</v>
      </c>
    </row>
    <row r="9921" spans="1:5" x14ac:dyDescent="0.25">
      <c r="A9921">
        <v>72000515</v>
      </c>
      <c r="B9921" t="s">
        <v>14519</v>
      </c>
      <c r="C9921" t="s">
        <v>13824</v>
      </c>
      <c r="D9921" t="s">
        <v>13824</v>
      </c>
      <c r="E9921" t="s">
        <v>14519</v>
      </c>
    </row>
    <row r="9922" spans="1:5" x14ac:dyDescent="0.25">
      <c r="A9922">
        <v>72000516</v>
      </c>
      <c r="B9922" t="s">
        <v>14520</v>
      </c>
      <c r="C9922" t="s">
        <v>14521</v>
      </c>
      <c r="D9922" t="s">
        <v>14521</v>
      </c>
      <c r="E9922" t="s">
        <v>14520</v>
      </c>
    </row>
    <row r="9923" spans="1:5" x14ac:dyDescent="0.25">
      <c r="A9923">
        <v>72000517</v>
      </c>
      <c r="B9923" t="s">
        <v>13975</v>
      </c>
      <c r="C9923" t="s">
        <v>13907</v>
      </c>
      <c r="D9923" t="s">
        <v>13907</v>
      </c>
      <c r="E9923" t="s">
        <v>13975</v>
      </c>
    </row>
    <row r="9924" spans="1:5" x14ac:dyDescent="0.25">
      <c r="A9924">
        <v>72000518</v>
      </c>
      <c r="B9924" t="s">
        <v>14443</v>
      </c>
      <c r="C9924" t="s">
        <v>14444</v>
      </c>
      <c r="D9924" t="s">
        <v>14444</v>
      </c>
      <c r="E9924" t="s">
        <v>14443</v>
      </c>
    </row>
    <row r="9925" spans="1:5" x14ac:dyDescent="0.25">
      <c r="A9925">
        <v>72000519</v>
      </c>
      <c r="B9925" t="s">
        <v>14445</v>
      </c>
      <c r="C9925" t="s">
        <v>14446</v>
      </c>
      <c r="D9925" t="s">
        <v>14446</v>
      </c>
      <c r="E9925" t="s">
        <v>14445</v>
      </c>
    </row>
    <row r="9926" spans="1:5" x14ac:dyDescent="0.25">
      <c r="A9926">
        <v>72000520</v>
      </c>
      <c r="B9926" t="s">
        <v>14522</v>
      </c>
      <c r="C9926" t="s">
        <v>14523</v>
      </c>
      <c r="D9926" t="s">
        <v>14523</v>
      </c>
      <c r="E9926" t="s">
        <v>14522</v>
      </c>
    </row>
    <row r="9927" spans="1:5" x14ac:dyDescent="0.25">
      <c r="A9927">
        <v>72000521</v>
      </c>
      <c r="B9927" t="s">
        <v>14524</v>
      </c>
      <c r="C9927" t="s">
        <v>14525</v>
      </c>
      <c r="D9927" t="s">
        <v>14525</v>
      </c>
      <c r="E9927" t="s">
        <v>14524</v>
      </c>
    </row>
    <row r="9928" spans="1:5" x14ac:dyDescent="0.25">
      <c r="A9928">
        <v>72000522</v>
      </c>
      <c r="B9928" t="s">
        <v>14526</v>
      </c>
      <c r="C9928" t="s">
        <v>14527</v>
      </c>
      <c r="D9928" t="s">
        <v>14527</v>
      </c>
      <c r="E9928" t="s">
        <v>14526</v>
      </c>
    </row>
    <row r="9929" spans="1:5" x14ac:dyDescent="0.25">
      <c r="A9929">
        <v>72000523</v>
      </c>
      <c r="B9929" t="s">
        <v>14528</v>
      </c>
      <c r="C9929" t="s">
        <v>14529</v>
      </c>
      <c r="D9929" t="s">
        <v>14529</v>
      </c>
      <c r="E9929" t="s">
        <v>14528</v>
      </c>
    </row>
    <row r="9930" spans="1:5" x14ac:dyDescent="0.25">
      <c r="A9930">
        <v>72000524</v>
      </c>
      <c r="B9930" t="s">
        <v>14530</v>
      </c>
      <c r="C9930" t="s">
        <v>14531</v>
      </c>
      <c r="D9930" t="s">
        <v>14531</v>
      </c>
      <c r="E9930" t="s">
        <v>14530</v>
      </c>
    </row>
    <row r="9931" spans="1:5" x14ac:dyDescent="0.25">
      <c r="A9931">
        <v>72000525</v>
      </c>
      <c r="B9931" t="s">
        <v>14532</v>
      </c>
      <c r="C9931" t="s">
        <v>13962</v>
      </c>
      <c r="D9931" t="s">
        <v>13962</v>
      </c>
      <c r="E9931" t="s">
        <v>14532</v>
      </c>
    </row>
    <row r="9932" spans="1:5" x14ac:dyDescent="0.25">
      <c r="A9932">
        <v>72000526</v>
      </c>
      <c r="B9932" t="s">
        <v>14533</v>
      </c>
      <c r="C9932" t="s">
        <v>14091</v>
      </c>
      <c r="D9932" t="s">
        <v>14091</v>
      </c>
      <c r="E9932" t="s">
        <v>14533</v>
      </c>
    </row>
    <row r="9933" spans="1:5" x14ac:dyDescent="0.25">
      <c r="A9933">
        <v>72000527</v>
      </c>
      <c r="B9933" t="s">
        <v>14534</v>
      </c>
      <c r="C9933" t="s">
        <v>14535</v>
      </c>
      <c r="D9933" t="s">
        <v>14535</v>
      </c>
      <c r="E9933" t="s">
        <v>14534</v>
      </c>
    </row>
    <row r="9934" spans="1:5" x14ac:dyDescent="0.25">
      <c r="A9934">
        <v>72000528</v>
      </c>
      <c r="B9934" t="s">
        <v>13821</v>
      </c>
      <c r="C9934" t="s">
        <v>13822</v>
      </c>
      <c r="D9934" t="s">
        <v>13822</v>
      </c>
      <c r="E9934" t="s">
        <v>13821</v>
      </c>
    </row>
    <row r="9935" spans="1:5" x14ac:dyDescent="0.25">
      <c r="A9935">
        <v>72000529</v>
      </c>
      <c r="B9935" t="s">
        <v>14536</v>
      </c>
      <c r="C9935" t="s">
        <v>13998</v>
      </c>
      <c r="D9935" t="s">
        <v>13998</v>
      </c>
      <c r="E9935" t="s">
        <v>14536</v>
      </c>
    </row>
    <row r="9936" spans="1:5" x14ac:dyDescent="0.25">
      <c r="A9936">
        <v>72000530</v>
      </c>
      <c r="B9936" t="s">
        <v>14537</v>
      </c>
      <c r="C9936" t="s">
        <v>14001</v>
      </c>
      <c r="D9936" t="s">
        <v>14001</v>
      </c>
      <c r="E9936" t="s">
        <v>14537</v>
      </c>
    </row>
    <row r="9937" spans="1:5" x14ac:dyDescent="0.25">
      <c r="A9937">
        <v>72000531</v>
      </c>
      <c r="B9937" t="s">
        <v>14538</v>
      </c>
      <c r="C9937" t="s">
        <v>13958</v>
      </c>
      <c r="D9937" t="s">
        <v>13958</v>
      </c>
      <c r="E9937" t="s">
        <v>14538</v>
      </c>
    </row>
    <row r="9938" spans="1:5" x14ac:dyDescent="0.25">
      <c r="A9938">
        <v>72000532</v>
      </c>
      <c r="B9938" t="s">
        <v>14539</v>
      </c>
      <c r="C9938" t="s">
        <v>14111</v>
      </c>
      <c r="D9938" t="s">
        <v>14111</v>
      </c>
      <c r="E9938" t="s">
        <v>14539</v>
      </c>
    </row>
    <row r="9939" spans="1:5" x14ac:dyDescent="0.25">
      <c r="A9939">
        <v>72000533</v>
      </c>
      <c r="B9939" t="s">
        <v>14540</v>
      </c>
      <c r="C9939" t="s">
        <v>14541</v>
      </c>
      <c r="D9939" t="s">
        <v>14541</v>
      </c>
      <c r="E9939" t="s">
        <v>14540</v>
      </c>
    </row>
    <row r="9940" spans="1:5" x14ac:dyDescent="0.25">
      <c r="A9940">
        <v>72000534</v>
      </c>
      <c r="B9940" t="s">
        <v>14417</v>
      </c>
      <c r="C9940" t="s">
        <v>14190</v>
      </c>
      <c r="D9940" t="s">
        <v>14190</v>
      </c>
      <c r="E9940" t="s">
        <v>14417</v>
      </c>
    </row>
    <row r="9941" spans="1:5" x14ac:dyDescent="0.25">
      <c r="A9941">
        <v>72000535</v>
      </c>
      <c r="B9941" t="s">
        <v>14177</v>
      </c>
      <c r="C9941" t="s">
        <v>14382</v>
      </c>
      <c r="D9941" t="s">
        <v>14382</v>
      </c>
      <c r="E9941" t="s">
        <v>14177</v>
      </c>
    </row>
    <row r="9942" spans="1:5" x14ac:dyDescent="0.25">
      <c r="A9942">
        <v>72000536</v>
      </c>
      <c r="B9942" t="s">
        <v>14542</v>
      </c>
      <c r="C9942" t="s">
        <v>14543</v>
      </c>
      <c r="D9942" t="s">
        <v>14543</v>
      </c>
      <c r="E9942" t="s">
        <v>14542</v>
      </c>
    </row>
    <row r="9943" spans="1:5" x14ac:dyDescent="0.25">
      <c r="A9943">
        <v>72000537</v>
      </c>
      <c r="B9943" t="s">
        <v>14054</v>
      </c>
      <c r="C9943" t="s">
        <v>14094</v>
      </c>
      <c r="D9943" t="s">
        <v>14094</v>
      </c>
      <c r="E9943" t="s">
        <v>14054</v>
      </c>
    </row>
    <row r="9944" spans="1:5" x14ac:dyDescent="0.25">
      <c r="A9944">
        <v>72000538</v>
      </c>
      <c r="B9944" t="s">
        <v>14544</v>
      </c>
      <c r="C9944" t="s">
        <v>14399</v>
      </c>
      <c r="D9944" t="s">
        <v>14399</v>
      </c>
      <c r="E9944" t="s">
        <v>14544</v>
      </c>
    </row>
    <row r="9945" spans="1:5" x14ac:dyDescent="0.25">
      <c r="A9945">
        <v>72000539</v>
      </c>
      <c r="B9945" t="s">
        <v>14545</v>
      </c>
      <c r="C9945" t="s">
        <v>14546</v>
      </c>
      <c r="D9945" t="s">
        <v>14546</v>
      </c>
      <c r="E9945" t="s">
        <v>14545</v>
      </c>
    </row>
    <row r="9946" spans="1:5" x14ac:dyDescent="0.25">
      <c r="A9946">
        <v>72000540</v>
      </c>
      <c r="B9946" t="s">
        <v>14008</v>
      </c>
      <c r="C9946" t="s">
        <v>14009</v>
      </c>
      <c r="D9946" t="s">
        <v>14009</v>
      </c>
      <c r="E9946" t="s">
        <v>14008</v>
      </c>
    </row>
    <row r="9947" spans="1:5" x14ac:dyDescent="0.25">
      <c r="A9947">
        <v>72000541</v>
      </c>
      <c r="B9947" t="s">
        <v>14419</v>
      </c>
      <c r="C9947" t="s">
        <v>14420</v>
      </c>
      <c r="D9947" t="s">
        <v>14420</v>
      </c>
      <c r="E9947" t="s">
        <v>14419</v>
      </c>
    </row>
    <row r="9948" spans="1:5" x14ac:dyDescent="0.25">
      <c r="A9948">
        <v>72000542</v>
      </c>
      <c r="B9948" t="s">
        <v>14547</v>
      </c>
      <c r="C9948" t="s">
        <v>14548</v>
      </c>
      <c r="D9948" t="s">
        <v>14548</v>
      </c>
      <c r="E9948" t="s">
        <v>14547</v>
      </c>
    </row>
    <row r="9949" spans="1:5" x14ac:dyDescent="0.25">
      <c r="A9949">
        <v>72000543</v>
      </c>
      <c r="B9949" t="s">
        <v>14482</v>
      </c>
      <c r="C9949" t="s">
        <v>14549</v>
      </c>
      <c r="D9949" t="s">
        <v>14549</v>
      </c>
      <c r="E9949" t="s">
        <v>14482</v>
      </c>
    </row>
    <row r="9950" spans="1:5" x14ac:dyDescent="0.25">
      <c r="A9950">
        <v>72000544</v>
      </c>
      <c r="B9950" t="s">
        <v>14550</v>
      </c>
      <c r="C9950" t="s">
        <v>13907</v>
      </c>
      <c r="D9950" t="s">
        <v>13907</v>
      </c>
      <c r="E9950" t="s">
        <v>14550</v>
      </c>
    </row>
    <row r="9951" spans="1:5" x14ac:dyDescent="0.25">
      <c r="A9951">
        <v>72000545</v>
      </c>
      <c r="B9951" t="s">
        <v>13910</v>
      </c>
      <c r="C9951" t="s">
        <v>14551</v>
      </c>
      <c r="D9951" t="s">
        <v>14551</v>
      </c>
      <c r="E9951" t="s">
        <v>13910</v>
      </c>
    </row>
    <row r="9952" spans="1:5" x14ac:dyDescent="0.25">
      <c r="A9952">
        <v>72000546</v>
      </c>
      <c r="B9952" t="s">
        <v>14552</v>
      </c>
      <c r="C9952" t="s">
        <v>14438</v>
      </c>
      <c r="D9952" t="s">
        <v>14438</v>
      </c>
      <c r="E9952" t="s">
        <v>14552</v>
      </c>
    </row>
    <row r="9953" spans="1:5" x14ac:dyDescent="0.25">
      <c r="A9953">
        <v>72000547</v>
      </c>
      <c r="B9953" t="s">
        <v>14381</v>
      </c>
      <c r="C9953" t="s">
        <v>13962</v>
      </c>
      <c r="D9953" t="s">
        <v>13962</v>
      </c>
      <c r="E9953" t="s">
        <v>14381</v>
      </c>
    </row>
    <row r="9954" spans="1:5" x14ac:dyDescent="0.25">
      <c r="A9954">
        <v>72000548</v>
      </c>
      <c r="B9954" t="s">
        <v>14553</v>
      </c>
      <c r="C9954" t="s">
        <v>14079</v>
      </c>
      <c r="D9954" t="s">
        <v>14079</v>
      </c>
      <c r="E9954" t="s">
        <v>14553</v>
      </c>
    </row>
    <row r="9955" spans="1:5" x14ac:dyDescent="0.25">
      <c r="A9955">
        <v>72000549</v>
      </c>
      <c r="B9955" t="s">
        <v>14554</v>
      </c>
      <c r="C9955" t="s">
        <v>14555</v>
      </c>
      <c r="D9955" t="s">
        <v>14555</v>
      </c>
      <c r="E9955" t="s">
        <v>14554</v>
      </c>
    </row>
    <row r="9956" spans="1:5" x14ac:dyDescent="0.25">
      <c r="A9956">
        <v>72000550</v>
      </c>
      <c r="B9956" t="s">
        <v>14556</v>
      </c>
      <c r="C9956" t="s">
        <v>14007</v>
      </c>
      <c r="D9956" t="s">
        <v>14007</v>
      </c>
      <c r="E9956" t="s">
        <v>14556</v>
      </c>
    </row>
    <row r="9957" spans="1:5" x14ac:dyDescent="0.25">
      <c r="A9957">
        <v>72000551</v>
      </c>
      <c r="B9957" t="s">
        <v>14557</v>
      </c>
      <c r="C9957" t="s">
        <v>14558</v>
      </c>
      <c r="D9957" t="s">
        <v>14558</v>
      </c>
      <c r="E9957" t="s">
        <v>14557</v>
      </c>
    </row>
    <row r="9958" spans="1:5" x14ac:dyDescent="0.25">
      <c r="A9958">
        <v>72000552</v>
      </c>
      <c r="B9958" t="s">
        <v>14559</v>
      </c>
      <c r="C9958" t="s">
        <v>14432</v>
      </c>
      <c r="D9958" t="s">
        <v>14432</v>
      </c>
      <c r="E9958" t="s">
        <v>14559</v>
      </c>
    </row>
    <row r="9959" spans="1:5" x14ac:dyDescent="0.25">
      <c r="A9959">
        <v>72000553</v>
      </c>
      <c r="B9959" t="s">
        <v>14560</v>
      </c>
      <c r="C9959" t="s">
        <v>14393</v>
      </c>
      <c r="D9959" t="s">
        <v>14393</v>
      </c>
      <c r="E9959" t="s">
        <v>14560</v>
      </c>
    </row>
    <row r="9960" spans="1:5" x14ac:dyDescent="0.25">
      <c r="A9960">
        <v>72000554</v>
      </c>
      <c r="B9960" t="s">
        <v>14561</v>
      </c>
      <c r="C9960" t="s">
        <v>13970</v>
      </c>
      <c r="D9960" t="s">
        <v>13970</v>
      </c>
      <c r="E9960" t="s">
        <v>14561</v>
      </c>
    </row>
    <row r="9961" spans="1:5" x14ac:dyDescent="0.25">
      <c r="A9961">
        <v>72000555</v>
      </c>
      <c r="B9961" t="s">
        <v>14562</v>
      </c>
      <c r="C9961" t="s">
        <v>14563</v>
      </c>
      <c r="D9961" t="s">
        <v>14563</v>
      </c>
      <c r="E9961" t="s">
        <v>14562</v>
      </c>
    </row>
    <row r="9962" spans="1:5" x14ac:dyDescent="0.25">
      <c r="A9962">
        <v>72000556</v>
      </c>
      <c r="B9962" t="s">
        <v>14171</v>
      </c>
      <c r="C9962" t="s">
        <v>14172</v>
      </c>
      <c r="D9962" t="s">
        <v>14172</v>
      </c>
      <c r="E9962" t="s">
        <v>14171</v>
      </c>
    </row>
    <row r="9963" spans="1:5" x14ac:dyDescent="0.25">
      <c r="A9963">
        <v>72000557</v>
      </c>
      <c r="B9963" t="s">
        <v>14564</v>
      </c>
      <c r="C9963" t="s">
        <v>14565</v>
      </c>
      <c r="D9963" t="s">
        <v>14565</v>
      </c>
      <c r="E9963" t="s">
        <v>14564</v>
      </c>
    </row>
    <row r="9964" spans="1:5" x14ac:dyDescent="0.25">
      <c r="A9964">
        <v>72000558</v>
      </c>
      <c r="B9964" t="s">
        <v>14566</v>
      </c>
      <c r="C9964" t="s">
        <v>14567</v>
      </c>
      <c r="D9964" t="s">
        <v>14567</v>
      </c>
      <c r="E9964" t="s">
        <v>14566</v>
      </c>
    </row>
    <row r="9965" spans="1:5" x14ac:dyDescent="0.25">
      <c r="A9965">
        <v>72000559</v>
      </c>
      <c r="B9965" t="s">
        <v>14568</v>
      </c>
      <c r="C9965" t="s">
        <v>14569</v>
      </c>
      <c r="D9965" t="s">
        <v>14569</v>
      </c>
      <c r="E9965" t="s">
        <v>14568</v>
      </c>
    </row>
    <row r="9966" spans="1:5" x14ac:dyDescent="0.25">
      <c r="A9966">
        <v>72000560</v>
      </c>
      <c r="B9966" t="s">
        <v>14570</v>
      </c>
      <c r="C9966" t="s">
        <v>14571</v>
      </c>
      <c r="D9966" t="s">
        <v>14571</v>
      </c>
      <c r="E9966" t="s">
        <v>14570</v>
      </c>
    </row>
    <row r="9967" spans="1:5" x14ac:dyDescent="0.25">
      <c r="A9967">
        <v>72000561</v>
      </c>
      <c r="B9967" t="s">
        <v>14572</v>
      </c>
      <c r="C9967" t="s">
        <v>14206</v>
      </c>
      <c r="D9967" t="s">
        <v>14206</v>
      </c>
      <c r="E9967" t="s">
        <v>14572</v>
      </c>
    </row>
    <row r="9968" spans="1:5" x14ac:dyDescent="0.25">
      <c r="A9968">
        <v>72000562</v>
      </c>
      <c r="B9968" t="s">
        <v>14573</v>
      </c>
      <c r="C9968" t="s">
        <v>14317</v>
      </c>
      <c r="D9968" t="s">
        <v>14317</v>
      </c>
      <c r="E9968" t="s">
        <v>14573</v>
      </c>
    </row>
    <row r="9969" spans="1:5" x14ac:dyDescent="0.25">
      <c r="A9969">
        <v>72000563</v>
      </c>
      <c r="B9969" t="s">
        <v>14574</v>
      </c>
      <c r="C9969" t="s">
        <v>14575</v>
      </c>
      <c r="D9969" t="s">
        <v>14575</v>
      </c>
      <c r="E9969" t="s">
        <v>14574</v>
      </c>
    </row>
    <row r="9970" spans="1:5" x14ac:dyDescent="0.25">
      <c r="A9970">
        <v>72000564</v>
      </c>
      <c r="B9970" t="s">
        <v>14576</v>
      </c>
      <c r="C9970" t="s">
        <v>14577</v>
      </c>
      <c r="D9970" t="s">
        <v>14577</v>
      </c>
      <c r="E9970" t="s">
        <v>14576</v>
      </c>
    </row>
    <row r="9971" spans="1:5" x14ac:dyDescent="0.25">
      <c r="A9971">
        <v>72000565</v>
      </c>
      <c r="B9971" t="s">
        <v>14578</v>
      </c>
      <c r="C9971" t="s">
        <v>14579</v>
      </c>
      <c r="D9971" t="s">
        <v>14579</v>
      </c>
      <c r="E9971" t="s">
        <v>14578</v>
      </c>
    </row>
    <row r="9972" spans="1:5" x14ac:dyDescent="0.25">
      <c r="A9972">
        <v>72000566</v>
      </c>
      <c r="B9972" t="s">
        <v>14580</v>
      </c>
      <c r="C9972" t="s">
        <v>14105</v>
      </c>
      <c r="D9972" t="s">
        <v>14105</v>
      </c>
      <c r="E9972" t="s">
        <v>14580</v>
      </c>
    </row>
    <row r="9973" spans="1:5" x14ac:dyDescent="0.25">
      <c r="A9973">
        <v>72000567</v>
      </c>
      <c r="B9973" t="s">
        <v>14581</v>
      </c>
      <c r="C9973" t="s">
        <v>14107</v>
      </c>
      <c r="D9973" t="s">
        <v>14107</v>
      </c>
      <c r="E9973" t="s">
        <v>14581</v>
      </c>
    </row>
    <row r="9974" spans="1:5" x14ac:dyDescent="0.25">
      <c r="A9974">
        <v>72000568</v>
      </c>
      <c r="B9974" t="s">
        <v>14582</v>
      </c>
      <c r="C9974" t="s">
        <v>14583</v>
      </c>
      <c r="D9974" t="s">
        <v>14583</v>
      </c>
      <c r="E9974" t="s">
        <v>14582</v>
      </c>
    </row>
    <row r="9975" spans="1:5" x14ac:dyDescent="0.25">
      <c r="A9975">
        <v>72000569</v>
      </c>
      <c r="B9975" t="s">
        <v>14582</v>
      </c>
      <c r="C9975" t="s">
        <v>14584</v>
      </c>
      <c r="D9975" t="s">
        <v>14584</v>
      </c>
      <c r="E9975" t="s">
        <v>14582</v>
      </c>
    </row>
    <row r="9976" spans="1:5" x14ac:dyDescent="0.25">
      <c r="A9976">
        <v>72000570</v>
      </c>
      <c r="B9976" t="s">
        <v>14585</v>
      </c>
      <c r="C9976" t="s">
        <v>14105</v>
      </c>
      <c r="D9976" t="s">
        <v>14105</v>
      </c>
      <c r="E9976" t="s">
        <v>14585</v>
      </c>
    </row>
    <row r="9977" spans="1:5" x14ac:dyDescent="0.25">
      <c r="A9977">
        <v>72000571</v>
      </c>
      <c r="B9977" t="s">
        <v>14586</v>
      </c>
      <c r="C9977" t="s">
        <v>14107</v>
      </c>
      <c r="D9977" t="s">
        <v>14107</v>
      </c>
      <c r="E9977" t="s">
        <v>14586</v>
      </c>
    </row>
    <row r="9978" spans="1:5" x14ac:dyDescent="0.25">
      <c r="A9978">
        <v>72000572</v>
      </c>
      <c r="B9978" t="s">
        <v>14587</v>
      </c>
      <c r="C9978" t="s">
        <v>14440</v>
      </c>
      <c r="D9978" t="s">
        <v>14440</v>
      </c>
      <c r="E9978" t="s">
        <v>14587</v>
      </c>
    </row>
    <row r="9979" spans="1:5" x14ac:dyDescent="0.25">
      <c r="A9979">
        <v>72000573</v>
      </c>
      <c r="B9979" t="s">
        <v>14588</v>
      </c>
      <c r="C9979" t="s">
        <v>14458</v>
      </c>
      <c r="D9979" t="s">
        <v>14458</v>
      </c>
      <c r="E9979" t="s">
        <v>14588</v>
      </c>
    </row>
    <row r="9980" spans="1:5" x14ac:dyDescent="0.25">
      <c r="A9980">
        <v>72000574</v>
      </c>
      <c r="B9980" t="s">
        <v>14589</v>
      </c>
      <c r="C9980" t="s">
        <v>14387</v>
      </c>
      <c r="D9980" t="s">
        <v>14387</v>
      </c>
      <c r="E9980" t="s">
        <v>14589</v>
      </c>
    </row>
    <row r="9981" spans="1:5" x14ac:dyDescent="0.25">
      <c r="A9981">
        <v>72000575</v>
      </c>
      <c r="B9981" t="s">
        <v>14590</v>
      </c>
      <c r="C9981" t="s">
        <v>14387</v>
      </c>
      <c r="D9981" t="s">
        <v>14387</v>
      </c>
      <c r="E9981" t="s">
        <v>14590</v>
      </c>
    </row>
    <row r="9982" spans="1:5" x14ac:dyDescent="0.25">
      <c r="A9982">
        <v>72000576</v>
      </c>
      <c r="B9982" t="s">
        <v>14591</v>
      </c>
      <c r="C9982" t="s">
        <v>14022</v>
      </c>
      <c r="D9982" t="s">
        <v>14022</v>
      </c>
      <c r="E9982" t="s">
        <v>14591</v>
      </c>
    </row>
    <row r="9983" spans="1:5" x14ac:dyDescent="0.25">
      <c r="A9983">
        <v>72000577</v>
      </c>
      <c r="B9983" t="s">
        <v>14592</v>
      </c>
      <c r="C9983" t="s">
        <v>14022</v>
      </c>
      <c r="D9983" t="s">
        <v>14022</v>
      </c>
      <c r="E9983" t="s">
        <v>14592</v>
      </c>
    </row>
    <row r="9984" spans="1:5" x14ac:dyDescent="0.25">
      <c r="A9984">
        <v>72000578</v>
      </c>
      <c r="B9984" t="s">
        <v>14593</v>
      </c>
      <c r="C9984" t="s">
        <v>14022</v>
      </c>
      <c r="D9984" t="s">
        <v>14022</v>
      </c>
      <c r="E9984" t="s">
        <v>14593</v>
      </c>
    </row>
    <row r="9985" spans="1:5" x14ac:dyDescent="0.25">
      <c r="A9985">
        <v>72000579</v>
      </c>
      <c r="B9985" t="s">
        <v>14594</v>
      </c>
      <c r="C9985" t="s">
        <v>14022</v>
      </c>
      <c r="D9985" t="s">
        <v>14022</v>
      </c>
      <c r="E9985" t="s">
        <v>14594</v>
      </c>
    </row>
    <row r="9986" spans="1:5" x14ac:dyDescent="0.25">
      <c r="A9986">
        <v>72000580</v>
      </c>
      <c r="B9986" t="s">
        <v>14595</v>
      </c>
      <c r="C9986" t="s">
        <v>14596</v>
      </c>
      <c r="D9986" t="s">
        <v>14596</v>
      </c>
      <c r="E9986" t="s">
        <v>14595</v>
      </c>
    </row>
    <row r="9987" spans="1:5" x14ac:dyDescent="0.25">
      <c r="A9987">
        <v>72000581</v>
      </c>
      <c r="B9987" t="s">
        <v>14597</v>
      </c>
      <c r="C9987" t="s">
        <v>14598</v>
      </c>
      <c r="D9987" t="s">
        <v>14598</v>
      </c>
      <c r="E9987" t="s">
        <v>14597</v>
      </c>
    </row>
    <row r="9988" spans="1:5" x14ac:dyDescent="0.25">
      <c r="A9988">
        <v>72000582</v>
      </c>
      <c r="B9988" t="s">
        <v>14599</v>
      </c>
      <c r="C9988" t="s">
        <v>14600</v>
      </c>
      <c r="D9988" t="s">
        <v>14600</v>
      </c>
      <c r="E9988" t="s">
        <v>14599</v>
      </c>
    </row>
    <row r="9989" spans="1:5" x14ac:dyDescent="0.25">
      <c r="A9989">
        <v>72000583</v>
      </c>
      <c r="B9989" t="s">
        <v>14601</v>
      </c>
      <c r="C9989" t="s">
        <v>14602</v>
      </c>
      <c r="D9989" t="s">
        <v>14602</v>
      </c>
      <c r="E9989" t="s">
        <v>14601</v>
      </c>
    </row>
    <row r="9990" spans="1:5" x14ac:dyDescent="0.25">
      <c r="A9990">
        <v>72000584</v>
      </c>
      <c r="B9990" t="s">
        <v>14603</v>
      </c>
      <c r="C9990" t="s">
        <v>14604</v>
      </c>
      <c r="D9990" t="s">
        <v>14604</v>
      </c>
      <c r="E9990" t="s">
        <v>14603</v>
      </c>
    </row>
    <row r="9991" spans="1:5" x14ac:dyDescent="0.25">
      <c r="A9991">
        <v>72000585</v>
      </c>
      <c r="B9991" t="s">
        <v>14605</v>
      </c>
      <c r="C9991" t="s">
        <v>14606</v>
      </c>
      <c r="D9991" t="s">
        <v>14606</v>
      </c>
      <c r="E9991" t="s">
        <v>14605</v>
      </c>
    </row>
    <row r="9992" spans="1:5" x14ac:dyDescent="0.25">
      <c r="A9992">
        <v>72000586</v>
      </c>
      <c r="B9992" t="s">
        <v>14607</v>
      </c>
      <c r="C9992" t="s">
        <v>14608</v>
      </c>
      <c r="D9992" t="s">
        <v>14608</v>
      </c>
      <c r="E9992" t="s">
        <v>14607</v>
      </c>
    </row>
    <row r="9993" spans="1:5" x14ac:dyDescent="0.25">
      <c r="A9993">
        <v>72000587</v>
      </c>
      <c r="B9993" t="s">
        <v>14609</v>
      </c>
      <c r="C9993" t="s">
        <v>14610</v>
      </c>
      <c r="D9993" t="s">
        <v>14610</v>
      </c>
      <c r="E9993" t="s">
        <v>14609</v>
      </c>
    </row>
    <row r="9994" spans="1:5" x14ac:dyDescent="0.25">
      <c r="A9994">
        <v>72000588</v>
      </c>
      <c r="B9994" t="s">
        <v>14611</v>
      </c>
      <c r="C9994" t="s">
        <v>14612</v>
      </c>
      <c r="D9994" t="s">
        <v>14612</v>
      </c>
      <c r="E9994" t="s">
        <v>14611</v>
      </c>
    </row>
    <row r="9995" spans="1:5" x14ac:dyDescent="0.25">
      <c r="A9995">
        <v>72000589</v>
      </c>
      <c r="B9995" t="s">
        <v>14613</v>
      </c>
      <c r="C9995" t="s">
        <v>14614</v>
      </c>
      <c r="D9995" t="s">
        <v>14614</v>
      </c>
      <c r="E9995" t="s">
        <v>14613</v>
      </c>
    </row>
    <row r="9996" spans="1:5" x14ac:dyDescent="0.25">
      <c r="A9996">
        <v>72000590</v>
      </c>
      <c r="B9996" t="s">
        <v>14615</v>
      </c>
      <c r="C9996" t="s">
        <v>14614</v>
      </c>
      <c r="D9996" t="s">
        <v>14614</v>
      </c>
      <c r="E9996" t="s">
        <v>14615</v>
      </c>
    </row>
    <row r="9997" spans="1:5" x14ac:dyDescent="0.25">
      <c r="A9997">
        <v>72000591</v>
      </c>
      <c r="B9997" t="s">
        <v>14616</v>
      </c>
      <c r="C9997" t="s">
        <v>14617</v>
      </c>
      <c r="D9997" t="s">
        <v>14617</v>
      </c>
      <c r="E9997" t="s">
        <v>14616</v>
      </c>
    </row>
    <row r="9998" spans="1:5" x14ac:dyDescent="0.25">
      <c r="A9998">
        <v>72000592</v>
      </c>
      <c r="B9998" t="s">
        <v>14618</v>
      </c>
      <c r="C9998" t="s">
        <v>14618</v>
      </c>
      <c r="D9998" t="s">
        <v>14618</v>
      </c>
      <c r="E9998" t="s">
        <v>14618</v>
      </c>
    </row>
    <row r="9999" spans="1:5" x14ac:dyDescent="0.25">
      <c r="A9999">
        <v>72000593</v>
      </c>
      <c r="B9999" t="s">
        <v>14619</v>
      </c>
      <c r="C9999" t="s">
        <v>14619</v>
      </c>
      <c r="D9999" t="s">
        <v>14619</v>
      </c>
      <c r="E9999" t="s">
        <v>14619</v>
      </c>
    </row>
    <row r="10000" spans="1:5" x14ac:dyDescent="0.25">
      <c r="A10000">
        <v>72000594</v>
      </c>
      <c r="B10000" t="s">
        <v>14620</v>
      </c>
      <c r="C10000" t="s">
        <v>14111</v>
      </c>
      <c r="D10000" t="s">
        <v>14111</v>
      </c>
      <c r="E10000" t="s">
        <v>14620</v>
      </c>
    </row>
    <row r="10001" spans="1:5" x14ac:dyDescent="0.25">
      <c r="A10001">
        <v>72000595</v>
      </c>
      <c r="B10001" t="s">
        <v>13850</v>
      </c>
      <c r="C10001" t="s">
        <v>13826</v>
      </c>
      <c r="D10001" t="s">
        <v>13826</v>
      </c>
      <c r="E10001" t="s">
        <v>13850</v>
      </c>
    </row>
    <row r="10002" spans="1:5" x14ac:dyDescent="0.25">
      <c r="A10002">
        <v>72000596</v>
      </c>
      <c r="B10002" t="s">
        <v>14621</v>
      </c>
      <c r="C10002" t="s">
        <v>14565</v>
      </c>
      <c r="D10002" t="s">
        <v>14565</v>
      </c>
      <c r="E10002" t="s">
        <v>14621</v>
      </c>
    </row>
    <row r="10003" spans="1:5" x14ac:dyDescent="0.25">
      <c r="A10003">
        <v>72000597</v>
      </c>
      <c r="B10003" t="s">
        <v>14460</v>
      </c>
      <c r="C10003" t="s">
        <v>14461</v>
      </c>
      <c r="D10003" t="s">
        <v>14461</v>
      </c>
      <c r="E10003" t="s">
        <v>14460</v>
      </c>
    </row>
    <row r="10004" spans="1:5" x14ac:dyDescent="0.25">
      <c r="A10004">
        <v>72000598</v>
      </c>
      <c r="B10004" t="s">
        <v>14622</v>
      </c>
      <c r="C10004" t="s">
        <v>13958</v>
      </c>
      <c r="D10004" t="s">
        <v>13958</v>
      </c>
      <c r="E10004" t="s">
        <v>14622</v>
      </c>
    </row>
    <row r="10005" spans="1:5" x14ac:dyDescent="0.25">
      <c r="A10005">
        <v>72000599</v>
      </c>
      <c r="B10005" t="s">
        <v>14623</v>
      </c>
      <c r="C10005" t="s">
        <v>13998</v>
      </c>
      <c r="D10005" t="s">
        <v>13998</v>
      </c>
      <c r="E10005" t="s">
        <v>14623</v>
      </c>
    </row>
    <row r="10006" spans="1:5" x14ac:dyDescent="0.25">
      <c r="A10006">
        <v>72000600</v>
      </c>
      <c r="B10006" t="s">
        <v>14624</v>
      </c>
      <c r="C10006" t="s">
        <v>14001</v>
      </c>
      <c r="D10006" t="s">
        <v>14001</v>
      </c>
      <c r="E10006" t="s">
        <v>14624</v>
      </c>
    </row>
    <row r="10007" spans="1:5" x14ac:dyDescent="0.25">
      <c r="A10007">
        <v>72000601</v>
      </c>
      <c r="B10007" t="s">
        <v>14625</v>
      </c>
      <c r="C10007" t="s">
        <v>14380</v>
      </c>
      <c r="D10007" t="s">
        <v>14380</v>
      </c>
      <c r="E10007" t="s">
        <v>14625</v>
      </c>
    </row>
    <row r="10008" spans="1:5" x14ac:dyDescent="0.25">
      <c r="A10008">
        <v>72000602</v>
      </c>
      <c r="B10008" t="s">
        <v>14626</v>
      </c>
      <c r="C10008" t="s">
        <v>14091</v>
      </c>
      <c r="D10008" t="s">
        <v>14091</v>
      </c>
      <c r="E10008" t="s">
        <v>14626</v>
      </c>
    </row>
    <row r="10009" spans="1:5" x14ac:dyDescent="0.25">
      <c r="A10009">
        <v>72000603</v>
      </c>
      <c r="B10009" t="s">
        <v>14627</v>
      </c>
      <c r="C10009" t="s">
        <v>14628</v>
      </c>
      <c r="D10009" t="s">
        <v>14628</v>
      </c>
      <c r="E10009" t="s">
        <v>14627</v>
      </c>
    </row>
    <row r="10010" spans="1:5" x14ac:dyDescent="0.25">
      <c r="A10010">
        <v>72000604</v>
      </c>
      <c r="B10010" t="s">
        <v>14629</v>
      </c>
      <c r="C10010" t="s">
        <v>14630</v>
      </c>
      <c r="D10010" t="s">
        <v>14630</v>
      </c>
      <c r="E10010" t="s">
        <v>14629</v>
      </c>
    </row>
    <row r="10011" spans="1:5" x14ac:dyDescent="0.25">
      <c r="A10011">
        <v>72000605</v>
      </c>
      <c r="B10011" t="s">
        <v>14631</v>
      </c>
      <c r="C10011" t="s">
        <v>13824</v>
      </c>
      <c r="D10011" t="s">
        <v>13824</v>
      </c>
      <c r="E10011" t="s">
        <v>14631</v>
      </c>
    </row>
    <row r="10012" spans="1:5" x14ac:dyDescent="0.25">
      <c r="A10012">
        <v>72000606</v>
      </c>
      <c r="B10012" t="s">
        <v>14632</v>
      </c>
      <c r="C10012" t="s">
        <v>14499</v>
      </c>
      <c r="D10012" t="s">
        <v>14499</v>
      </c>
      <c r="E10012" t="s">
        <v>14632</v>
      </c>
    </row>
    <row r="10013" spans="1:5" x14ac:dyDescent="0.25">
      <c r="A10013">
        <v>72000607</v>
      </c>
      <c r="B10013" t="s">
        <v>14633</v>
      </c>
      <c r="C10013" t="s">
        <v>14634</v>
      </c>
      <c r="D10013" t="s">
        <v>14634</v>
      </c>
      <c r="E10013" t="s">
        <v>14633</v>
      </c>
    </row>
    <row r="10014" spans="1:5" x14ac:dyDescent="0.25">
      <c r="A10014">
        <v>72000608</v>
      </c>
      <c r="B10014" t="s">
        <v>13821</v>
      </c>
      <c r="C10014" t="s">
        <v>13822</v>
      </c>
      <c r="D10014" t="s">
        <v>13822</v>
      </c>
      <c r="E10014" t="s">
        <v>13821</v>
      </c>
    </row>
    <row r="10015" spans="1:5" x14ac:dyDescent="0.25">
      <c r="A10015">
        <v>72000609</v>
      </c>
      <c r="B10015" t="s">
        <v>14635</v>
      </c>
      <c r="C10015" t="s">
        <v>13962</v>
      </c>
      <c r="D10015" t="s">
        <v>13962</v>
      </c>
      <c r="E10015" t="s">
        <v>14635</v>
      </c>
    </row>
    <row r="10016" spans="1:5" x14ac:dyDescent="0.25">
      <c r="A10016">
        <v>72000610</v>
      </c>
      <c r="B10016" t="s">
        <v>14636</v>
      </c>
      <c r="C10016" t="s">
        <v>13962</v>
      </c>
      <c r="D10016" t="s">
        <v>13962</v>
      </c>
      <c r="E10016" t="s">
        <v>14636</v>
      </c>
    </row>
    <row r="10017" spans="1:5" x14ac:dyDescent="0.25">
      <c r="A10017">
        <v>72000611</v>
      </c>
      <c r="B10017" t="s">
        <v>14637</v>
      </c>
      <c r="C10017" t="s">
        <v>13962</v>
      </c>
      <c r="D10017" t="s">
        <v>13962</v>
      </c>
      <c r="E10017" t="s">
        <v>14637</v>
      </c>
    </row>
    <row r="10018" spans="1:5" x14ac:dyDescent="0.25">
      <c r="A10018">
        <v>72000612</v>
      </c>
      <c r="B10018" t="s">
        <v>14638</v>
      </c>
      <c r="C10018" t="s">
        <v>13962</v>
      </c>
      <c r="D10018" t="s">
        <v>13962</v>
      </c>
      <c r="E10018" t="s">
        <v>14638</v>
      </c>
    </row>
    <row r="10019" spans="1:5" x14ac:dyDescent="0.25">
      <c r="A10019">
        <v>72000613</v>
      </c>
      <c r="B10019" t="s">
        <v>14639</v>
      </c>
      <c r="C10019" t="s">
        <v>14640</v>
      </c>
      <c r="D10019" t="s">
        <v>14640</v>
      </c>
      <c r="E10019" t="s">
        <v>14639</v>
      </c>
    </row>
    <row r="10020" spans="1:5" x14ac:dyDescent="0.25">
      <c r="A10020">
        <v>72000614</v>
      </c>
      <c r="B10020" t="s">
        <v>14641</v>
      </c>
      <c r="C10020" t="s">
        <v>14642</v>
      </c>
      <c r="D10020" t="s">
        <v>14642</v>
      </c>
      <c r="E10020" t="s">
        <v>14641</v>
      </c>
    </row>
    <row r="10021" spans="1:5" x14ac:dyDescent="0.25">
      <c r="A10021">
        <v>72000615</v>
      </c>
      <c r="B10021" t="s">
        <v>14643</v>
      </c>
      <c r="C10021" t="s">
        <v>14644</v>
      </c>
      <c r="D10021" t="s">
        <v>14644</v>
      </c>
      <c r="E10021" t="s">
        <v>14643</v>
      </c>
    </row>
    <row r="10022" spans="1:5" x14ac:dyDescent="0.25">
      <c r="A10022">
        <v>72000616</v>
      </c>
      <c r="B10022" t="s">
        <v>14645</v>
      </c>
      <c r="C10022" t="s">
        <v>14646</v>
      </c>
      <c r="D10022" t="s">
        <v>14646</v>
      </c>
      <c r="E10022" t="s">
        <v>14645</v>
      </c>
    </row>
    <row r="10023" spans="1:5" x14ac:dyDescent="0.25">
      <c r="A10023">
        <v>72000617</v>
      </c>
      <c r="B10023" t="s">
        <v>14647</v>
      </c>
      <c r="C10023" t="s">
        <v>14491</v>
      </c>
      <c r="D10023" t="s">
        <v>14491</v>
      </c>
      <c r="E10023" t="s">
        <v>14647</v>
      </c>
    </row>
    <row r="10024" spans="1:5" x14ac:dyDescent="0.25">
      <c r="A10024">
        <v>72000618</v>
      </c>
      <c r="B10024" t="s">
        <v>14648</v>
      </c>
      <c r="C10024" t="s">
        <v>14649</v>
      </c>
      <c r="D10024" t="s">
        <v>14649</v>
      </c>
      <c r="E10024" t="s">
        <v>14648</v>
      </c>
    </row>
    <row r="10025" spans="1:5" x14ac:dyDescent="0.25">
      <c r="A10025">
        <v>72000619</v>
      </c>
      <c r="B10025" t="s">
        <v>14650</v>
      </c>
      <c r="C10025" t="s">
        <v>14651</v>
      </c>
      <c r="D10025" t="s">
        <v>14651</v>
      </c>
      <c r="E10025" t="s">
        <v>14650</v>
      </c>
    </row>
    <row r="10026" spans="1:5" x14ac:dyDescent="0.25">
      <c r="A10026">
        <v>72000620</v>
      </c>
      <c r="B10026" t="s">
        <v>14652</v>
      </c>
      <c r="C10026" t="s">
        <v>14653</v>
      </c>
      <c r="D10026" t="s">
        <v>14653</v>
      </c>
      <c r="E10026" t="s">
        <v>14652</v>
      </c>
    </row>
    <row r="10027" spans="1:5" x14ac:dyDescent="0.25">
      <c r="A10027">
        <v>72000621</v>
      </c>
      <c r="B10027" t="s">
        <v>14177</v>
      </c>
      <c r="C10027" t="s">
        <v>14382</v>
      </c>
      <c r="D10027" t="s">
        <v>14382</v>
      </c>
      <c r="E10027" t="s">
        <v>14177</v>
      </c>
    </row>
    <row r="10028" spans="1:5" x14ac:dyDescent="0.25">
      <c r="A10028">
        <v>72000622</v>
      </c>
      <c r="B10028" t="s">
        <v>14654</v>
      </c>
      <c r="C10028" t="s">
        <v>14655</v>
      </c>
      <c r="D10028" t="s">
        <v>14655</v>
      </c>
      <c r="E10028" t="s">
        <v>14654</v>
      </c>
    </row>
    <row r="10029" spans="1:5" x14ac:dyDescent="0.25">
      <c r="A10029">
        <v>72000623</v>
      </c>
      <c r="B10029" t="s">
        <v>14656</v>
      </c>
      <c r="C10029" t="s">
        <v>14657</v>
      </c>
      <c r="D10029" t="s">
        <v>14657</v>
      </c>
      <c r="E10029" t="s">
        <v>14656</v>
      </c>
    </row>
    <row r="10030" spans="1:5" x14ac:dyDescent="0.25">
      <c r="A10030">
        <v>72000624</v>
      </c>
      <c r="B10030" t="s">
        <v>14658</v>
      </c>
      <c r="C10030" t="s">
        <v>14659</v>
      </c>
      <c r="D10030" t="s">
        <v>14659</v>
      </c>
      <c r="E10030" t="s">
        <v>14658</v>
      </c>
    </row>
    <row r="10031" spans="1:5" x14ac:dyDescent="0.25">
      <c r="A10031">
        <v>72000625</v>
      </c>
      <c r="B10031" t="s">
        <v>14660</v>
      </c>
      <c r="C10031" t="s">
        <v>14105</v>
      </c>
      <c r="D10031" t="s">
        <v>14105</v>
      </c>
      <c r="E10031" t="s">
        <v>14660</v>
      </c>
    </row>
    <row r="10032" spans="1:5" x14ac:dyDescent="0.25">
      <c r="A10032">
        <v>72000626</v>
      </c>
      <c r="B10032" t="s">
        <v>14661</v>
      </c>
      <c r="C10032" t="s">
        <v>14105</v>
      </c>
      <c r="D10032" t="s">
        <v>14105</v>
      </c>
      <c r="E10032" t="s">
        <v>14661</v>
      </c>
    </row>
    <row r="10033" spans="1:5" x14ac:dyDescent="0.25">
      <c r="A10033">
        <v>72000627</v>
      </c>
      <c r="B10033" t="s">
        <v>14662</v>
      </c>
      <c r="C10033" t="s">
        <v>14105</v>
      </c>
      <c r="D10033" t="s">
        <v>14105</v>
      </c>
      <c r="E10033" t="s">
        <v>14662</v>
      </c>
    </row>
    <row r="10034" spans="1:5" x14ac:dyDescent="0.25">
      <c r="A10034">
        <v>72000628</v>
      </c>
      <c r="B10034" t="s">
        <v>14663</v>
      </c>
      <c r="C10034" t="s">
        <v>14107</v>
      </c>
      <c r="D10034" t="s">
        <v>14107</v>
      </c>
      <c r="E10034" t="s">
        <v>14663</v>
      </c>
    </row>
    <row r="10035" spans="1:5" x14ac:dyDescent="0.25">
      <c r="A10035">
        <v>72000629</v>
      </c>
      <c r="B10035" t="s">
        <v>14664</v>
      </c>
      <c r="C10035" t="s">
        <v>14107</v>
      </c>
      <c r="D10035" t="s">
        <v>14107</v>
      </c>
      <c r="E10035" t="s">
        <v>14664</v>
      </c>
    </row>
    <row r="10036" spans="1:5" x14ac:dyDescent="0.25">
      <c r="A10036">
        <v>72000630</v>
      </c>
      <c r="B10036" t="s">
        <v>14665</v>
      </c>
      <c r="C10036" t="s">
        <v>14107</v>
      </c>
      <c r="D10036" t="s">
        <v>14107</v>
      </c>
      <c r="E10036" t="s">
        <v>14665</v>
      </c>
    </row>
    <row r="10037" spans="1:5" x14ac:dyDescent="0.25">
      <c r="A10037">
        <v>72000631</v>
      </c>
      <c r="B10037" t="s">
        <v>14666</v>
      </c>
      <c r="C10037" t="s">
        <v>14628</v>
      </c>
      <c r="D10037" t="s">
        <v>14628</v>
      </c>
      <c r="E10037" t="s">
        <v>14666</v>
      </c>
    </row>
    <row r="10038" spans="1:5" x14ac:dyDescent="0.25">
      <c r="A10038">
        <v>72000632</v>
      </c>
      <c r="B10038" t="s">
        <v>14667</v>
      </c>
      <c r="C10038" t="s">
        <v>14668</v>
      </c>
      <c r="D10038" t="s">
        <v>14668</v>
      </c>
      <c r="E10038" t="s">
        <v>14667</v>
      </c>
    </row>
    <row r="10039" spans="1:5" x14ac:dyDescent="0.25">
      <c r="A10039">
        <v>72000633</v>
      </c>
      <c r="B10039" t="s">
        <v>14669</v>
      </c>
      <c r="C10039" t="s">
        <v>14670</v>
      </c>
      <c r="D10039" t="s">
        <v>14670</v>
      </c>
      <c r="E10039" t="s">
        <v>14669</v>
      </c>
    </row>
    <row r="10040" spans="1:5" x14ac:dyDescent="0.25">
      <c r="A10040">
        <v>72000634</v>
      </c>
      <c r="B10040" t="s">
        <v>14671</v>
      </c>
      <c r="C10040" t="s">
        <v>13962</v>
      </c>
      <c r="D10040" t="s">
        <v>13962</v>
      </c>
      <c r="E10040" t="s">
        <v>14671</v>
      </c>
    </row>
    <row r="10041" spans="1:5" x14ac:dyDescent="0.25">
      <c r="A10041">
        <v>72000635</v>
      </c>
      <c r="B10041" t="s">
        <v>14672</v>
      </c>
      <c r="C10041" t="s">
        <v>14630</v>
      </c>
      <c r="D10041" t="s">
        <v>14630</v>
      </c>
      <c r="E10041" t="s">
        <v>14672</v>
      </c>
    </row>
    <row r="10042" spans="1:5" x14ac:dyDescent="0.25">
      <c r="A10042">
        <v>72000636</v>
      </c>
      <c r="B10042" t="s">
        <v>14673</v>
      </c>
      <c r="C10042" t="s">
        <v>14674</v>
      </c>
      <c r="D10042" t="s">
        <v>14674</v>
      </c>
      <c r="E10042" t="s">
        <v>14673</v>
      </c>
    </row>
    <row r="10043" spans="1:5" x14ac:dyDescent="0.25">
      <c r="A10043">
        <v>72000637</v>
      </c>
      <c r="B10043" t="s">
        <v>14675</v>
      </c>
      <c r="C10043" t="s">
        <v>14676</v>
      </c>
      <c r="D10043" t="s">
        <v>14676</v>
      </c>
      <c r="E10043" t="s">
        <v>14675</v>
      </c>
    </row>
    <row r="10044" spans="1:5" x14ac:dyDescent="0.25">
      <c r="A10044">
        <v>72000638</v>
      </c>
      <c r="B10044" t="s">
        <v>14677</v>
      </c>
      <c r="C10044" t="s">
        <v>14678</v>
      </c>
      <c r="D10044" t="s">
        <v>14678</v>
      </c>
      <c r="E10044" t="s">
        <v>14677</v>
      </c>
    </row>
    <row r="10045" spans="1:5" x14ac:dyDescent="0.25">
      <c r="A10045">
        <v>72000639</v>
      </c>
      <c r="B10045" t="s">
        <v>14679</v>
      </c>
      <c r="C10045" t="s">
        <v>13895</v>
      </c>
      <c r="D10045" t="s">
        <v>13895</v>
      </c>
      <c r="E10045" t="s">
        <v>14679</v>
      </c>
    </row>
    <row r="10046" spans="1:5" x14ac:dyDescent="0.25">
      <c r="A10046">
        <v>72000640</v>
      </c>
      <c r="B10046" t="s">
        <v>14680</v>
      </c>
      <c r="C10046" t="s">
        <v>14681</v>
      </c>
      <c r="D10046" t="s">
        <v>14681</v>
      </c>
      <c r="E10046" t="s">
        <v>14680</v>
      </c>
    </row>
    <row r="10047" spans="1:5" x14ac:dyDescent="0.25">
      <c r="A10047">
        <v>72000641</v>
      </c>
      <c r="B10047" t="s">
        <v>14682</v>
      </c>
      <c r="C10047" t="s">
        <v>14683</v>
      </c>
      <c r="D10047" t="s">
        <v>14683</v>
      </c>
      <c r="E10047" t="s">
        <v>14682</v>
      </c>
    </row>
    <row r="10048" spans="1:5" x14ac:dyDescent="0.25">
      <c r="A10048">
        <v>72000642</v>
      </c>
      <c r="B10048" t="s">
        <v>14684</v>
      </c>
      <c r="C10048" t="s">
        <v>14685</v>
      </c>
      <c r="D10048" t="s">
        <v>14685</v>
      </c>
      <c r="E10048" t="s">
        <v>14684</v>
      </c>
    </row>
    <row r="10049" spans="1:5" x14ac:dyDescent="0.25">
      <c r="A10049">
        <v>72000643</v>
      </c>
      <c r="B10049" t="s">
        <v>14686</v>
      </c>
      <c r="C10049" t="s">
        <v>14687</v>
      </c>
      <c r="D10049" t="s">
        <v>14687</v>
      </c>
      <c r="E10049" t="s">
        <v>14686</v>
      </c>
    </row>
    <row r="10050" spans="1:5" x14ac:dyDescent="0.25">
      <c r="A10050">
        <v>72000644</v>
      </c>
      <c r="B10050" t="s">
        <v>14688</v>
      </c>
      <c r="C10050" t="s">
        <v>14689</v>
      </c>
      <c r="D10050" t="s">
        <v>14689</v>
      </c>
      <c r="E10050" t="s">
        <v>14688</v>
      </c>
    </row>
    <row r="10051" spans="1:5" x14ac:dyDescent="0.25">
      <c r="A10051">
        <v>72000645</v>
      </c>
      <c r="B10051" t="s">
        <v>14690</v>
      </c>
      <c r="C10051" t="s">
        <v>14691</v>
      </c>
      <c r="D10051" t="s">
        <v>14691</v>
      </c>
      <c r="E10051" t="s">
        <v>14690</v>
      </c>
    </row>
    <row r="10052" spans="1:5" x14ac:dyDescent="0.25">
      <c r="A10052">
        <v>72000646</v>
      </c>
      <c r="B10052" t="s">
        <v>14692</v>
      </c>
      <c r="C10052" t="s">
        <v>14693</v>
      </c>
      <c r="D10052" t="s">
        <v>14693</v>
      </c>
      <c r="E10052" t="s">
        <v>14692</v>
      </c>
    </row>
    <row r="10053" spans="1:5" x14ac:dyDescent="0.25">
      <c r="A10053">
        <v>73000001</v>
      </c>
      <c r="B10053" t="s">
        <v>14694</v>
      </c>
      <c r="C10053" t="s">
        <v>14695</v>
      </c>
      <c r="D10053" t="s">
        <v>14695</v>
      </c>
      <c r="E10053" t="s">
        <v>14694</v>
      </c>
    </row>
    <row r="10054" spans="1:5" x14ac:dyDescent="0.25">
      <c r="A10054">
        <v>73000002</v>
      </c>
      <c r="B10054" t="s">
        <v>14696</v>
      </c>
      <c r="C10054" t="s">
        <v>14697</v>
      </c>
      <c r="D10054" t="s">
        <v>14697</v>
      </c>
      <c r="E10054" t="s">
        <v>14696</v>
      </c>
    </row>
    <row r="10055" spans="1:5" x14ac:dyDescent="0.25">
      <c r="A10055">
        <v>73000003</v>
      </c>
      <c r="B10055" t="s">
        <v>14698</v>
      </c>
      <c r="C10055" t="s">
        <v>14699</v>
      </c>
      <c r="D10055" t="s">
        <v>14699</v>
      </c>
      <c r="E10055" t="s">
        <v>14698</v>
      </c>
    </row>
    <row r="10056" spans="1:5" x14ac:dyDescent="0.25">
      <c r="A10056">
        <v>73000004</v>
      </c>
      <c r="B10056" t="s">
        <v>14700</v>
      </c>
      <c r="C10056" t="s">
        <v>14701</v>
      </c>
      <c r="D10056" t="s">
        <v>14701</v>
      </c>
      <c r="E10056" t="s">
        <v>14700</v>
      </c>
    </row>
    <row r="10057" spans="1:5" x14ac:dyDescent="0.25">
      <c r="A10057">
        <v>73000005</v>
      </c>
      <c r="B10057" t="s">
        <v>14702</v>
      </c>
      <c r="C10057" t="s">
        <v>14703</v>
      </c>
      <c r="D10057" t="s">
        <v>14703</v>
      </c>
      <c r="E10057" t="s">
        <v>14702</v>
      </c>
    </row>
    <row r="10058" spans="1:5" x14ac:dyDescent="0.25">
      <c r="A10058">
        <v>73000006</v>
      </c>
      <c r="B10058" t="s">
        <v>14704</v>
      </c>
      <c r="C10058" t="s">
        <v>14705</v>
      </c>
      <c r="D10058" t="s">
        <v>14705</v>
      </c>
      <c r="E10058" t="s">
        <v>14704</v>
      </c>
    </row>
    <row r="10059" spans="1:5" x14ac:dyDescent="0.25">
      <c r="A10059">
        <v>73000007</v>
      </c>
      <c r="B10059" t="s">
        <v>14706</v>
      </c>
      <c r="C10059" t="s">
        <v>14707</v>
      </c>
      <c r="D10059" t="s">
        <v>14707</v>
      </c>
      <c r="E10059" t="s">
        <v>14706</v>
      </c>
    </row>
    <row r="10060" spans="1:5" x14ac:dyDescent="0.25">
      <c r="A10060">
        <v>73000008</v>
      </c>
      <c r="B10060" t="s">
        <v>14708</v>
      </c>
      <c r="C10060" t="s">
        <v>14709</v>
      </c>
      <c r="D10060" t="s">
        <v>14709</v>
      </c>
      <c r="E10060" t="s">
        <v>14708</v>
      </c>
    </row>
    <row r="10061" spans="1:5" x14ac:dyDescent="0.25">
      <c r="A10061">
        <v>73000009</v>
      </c>
      <c r="B10061" t="s">
        <v>14710</v>
      </c>
      <c r="C10061" t="s">
        <v>14711</v>
      </c>
      <c r="D10061" t="s">
        <v>14711</v>
      </c>
      <c r="E10061" t="s">
        <v>14710</v>
      </c>
    </row>
    <row r="10062" spans="1:5" x14ac:dyDescent="0.25">
      <c r="A10062">
        <v>73000010</v>
      </c>
      <c r="B10062" t="s">
        <v>14712</v>
      </c>
      <c r="C10062" t="s">
        <v>14713</v>
      </c>
      <c r="D10062" t="s">
        <v>14713</v>
      </c>
      <c r="E10062" t="s">
        <v>14712</v>
      </c>
    </row>
    <row r="10063" spans="1:5" x14ac:dyDescent="0.25">
      <c r="A10063">
        <v>73000011</v>
      </c>
      <c r="B10063" t="s">
        <v>14714</v>
      </c>
      <c r="C10063" t="s">
        <v>14715</v>
      </c>
      <c r="D10063" t="s">
        <v>14715</v>
      </c>
      <c r="E10063" t="s">
        <v>14714</v>
      </c>
    </row>
    <row r="10064" spans="1:5" x14ac:dyDescent="0.25">
      <c r="A10064">
        <v>73000012</v>
      </c>
      <c r="B10064" t="s">
        <v>14716</v>
      </c>
      <c r="C10064" t="s">
        <v>14717</v>
      </c>
      <c r="D10064" t="s">
        <v>14717</v>
      </c>
      <c r="E10064" t="s">
        <v>14716</v>
      </c>
    </row>
    <row r="10065" spans="1:5" x14ac:dyDescent="0.25">
      <c r="A10065">
        <v>73000013</v>
      </c>
      <c r="B10065" t="s">
        <v>14718</v>
      </c>
      <c r="C10065" t="s">
        <v>14719</v>
      </c>
      <c r="D10065" t="s">
        <v>14719</v>
      </c>
      <c r="E10065" t="s">
        <v>14718</v>
      </c>
    </row>
    <row r="10066" spans="1:5" x14ac:dyDescent="0.25">
      <c r="A10066">
        <v>73000014</v>
      </c>
      <c r="B10066" t="s">
        <v>14720</v>
      </c>
      <c r="C10066" t="s">
        <v>14721</v>
      </c>
      <c r="D10066" t="s">
        <v>14721</v>
      </c>
      <c r="E10066" t="s">
        <v>14720</v>
      </c>
    </row>
    <row r="10067" spans="1:5" x14ac:dyDescent="0.25">
      <c r="A10067">
        <v>73000015</v>
      </c>
      <c r="B10067" t="s">
        <v>14722</v>
      </c>
      <c r="C10067" t="s">
        <v>14723</v>
      </c>
      <c r="D10067" t="s">
        <v>14723</v>
      </c>
      <c r="E10067" t="s">
        <v>14722</v>
      </c>
    </row>
    <row r="10068" spans="1:5" x14ac:dyDescent="0.25">
      <c r="A10068">
        <v>73000016</v>
      </c>
      <c r="B10068" t="s">
        <v>14724</v>
      </c>
      <c r="C10068" t="s">
        <v>14725</v>
      </c>
      <c r="D10068" t="s">
        <v>14725</v>
      </c>
      <c r="E10068" t="s">
        <v>14724</v>
      </c>
    </row>
    <row r="10069" spans="1:5" x14ac:dyDescent="0.25">
      <c r="A10069">
        <v>73000017</v>
      </c>
      <c r="B10069" t="s">
        <v>14698</v>
      </c>
      <c r="C10069" t="s">
        <v>14699</v>
      </c>
      <c r="D10069" t="s">
        <v>14699</v>
      </c>
      <c r="E10069" t="s">
        <v>14698</v>
      </c>
    </row>
    <row r="10070" spans="1:5" x14ac:dyDescent="0.25">
      <c r="A10070">
        <v>73000018</v>
      </c>
      <c r="B10070" t="s">
        <v>14700</v>
      </c>
      <c r="C10070" t="s">
        <v>14701</v>
      </c>
      <c r="D10070" t="s">
        <v>14701</v>
      </c>
      <c r="E10070" t="s">
        <v>14700</v>
      </c>
    </row>
    <row r="10071" spans="1:5" x14ac:dyDescent="0.25">
      <c r="A10071">
        <v>73000019</v>
      </c>
      <c r="B10071" t="s">
        <v>14702</v>
      </c>
      <c r="C10071" t="s">
        <v>14703</v>
      </c>
      <c r="D10071" t="s">
        <v>14703</v>
      </c>
      <c r="E10071" t="s">
        <v>14702</v>
      </c>
    </row>
    <row r="10072" spans="1:5" x14ac:dyDescent="0.25">
      <c r="A10072">
        <v>73000020</v>
      </c>
      <c r="B10072" t="s">
        <v>14704</v>
      </c>
      <c r="C10072" t="s">
        <v>14705</v>
      </c>
      <c r="D10072" t="s">
        <v>14705</v>
      </c>
      <c r="E10072" t="s">
        <v>14704</v>
      </c>
    </row>
    <row r="10073" spans="1:5" x14ac:dyDescent="0.25">
      <c r="A10073">
        <v>73000021</v>
      </c>
      <c r="B10073" t="s">
        <v>14706</v>
      </c>
      <c r="C10073" t="s">
        <v>14707</v>
      </c>
      <c r="D10073" t="s">
        <v>14707</v>
      </c>
      <c r="E10073" t="s">
        <v>14706</v>
      </c>
    </row>
    <row r="10074" spans="1:5" x14ac:dyDescent="0.25">
      <c r="A10074">
        <v>73000022</v>
      </c>
      <c r="B10074" t="s">
        <v>14726</v>
      </c>
      <c r="C10074" t="s">
        <v>14727</v>
      </c>
      <c r="D10074" t="s">
        <v>14727</v>
      </c>
      <c r="E10074" t="s">
        <v>14726</v>
      </c>
    </row>
    <row r="10075" spans="1:5" x14ac:dyDescent="0.25">
      <c r="A10075">
        <v>73000023</v>
      </c>
      <c r="B10075" t="s">
        <v>14728</v>
      </c>
      <c r="C10075" t="s">
        <v>14729</v>
      </c>
      <c r="D10075" t="s">
        <v>14729</v>
      </c>
      <c r="E10075" t="s">
        <v>14728</v>
      </c>
    </row>
    <row r="10076" spans="1:5" x14ac:dyDescent="0.25">
      <c r="A10076">
        <v>73000024</v>
      </c>
      <c r="B10076" t="s">
        <v>14730</v>
      </c>
      <c r="C10076" t="s">
        <v>14731</v>
      </c>
      <c r="D10076" t="s">
        <v>14731</v>
      </c>
      <c r="E10076" t="s">
        <v>14730</v>
      </c>
    </row>
    <row r="10077" spans="1:5" x14ac:dyDescent="0.25">
      <c r="A10077">
        <v>73000025</v>
      </c>
      <c r="B10077" t="s">
        <v>14732</v>
      </c>
      <c r="C10077" t="s">
        <v>14733</v>
      </c>
      <c r="D10077" t="s">
        <v>14733</v>
      </c>
      <c r="E10077" t="s">
        <v>14732</v>
      </c>
    </row>
    <row r="10078" spans="1:5" x14ac:dyDescent="0.25">
      <c r="A10078">
        <v>73000026</v>
      </c>
      <c r="B10078" t="s">
        <v>14734</v>
      </c>
      <c r="C10078" t="s">
        <v>14735</v>
      </c>
      <c r="D10078" t="s">
        <v>14735</v>
      </c>
      <c r="E10078" t="s">
        <v>14734</v>
      </c>
    </row>
    <row r="10079" spans="1:5" x14ac:dyDescent="0.25">
      <c r="A10079">
        <v>73000027</v>
      </c>
      <c r="B10079" t="s">
        <v>14736</v>
      </c>
      <c r="C10079" t="s">
        <v>14737</v>
      </c>
      <c r="D10079" t="s">
        <v>14737</v>
      </c>
      <c r="E10079" t="s">
        <v>14736</v>
      </c>
    </row>
    <row r="10080" spans="1:5" x14ac:dyDescent="0.25">
      <c r="A10080">
        <v>73000028</v>
      </c>
      <c r="B10080" t="s">
        <v>14738</v>
      </c>
      <c r="C10080" t="s">
        <v>14739</v>
      </c>
      <c r="D10080" t="s">
        <v>14739</v>
      </c>
      <c r="E10080" t="s">
        <v>14738</v>
      </c>
    </row>
    <row r="10081" spans="1:5" x14ac:dyDescent="0.25">
      <c r="A10081">
        <v>73000029</v>
      </c>
      <c r="B10081" t="s">
        <v>14740</v>
      </c>
      <c r="C10081" t="s">
        <v>14741</v>
      </c>
      <c r="D10081" t="s">
        <v>14741</v>
      </c>
      <c r="E10081" t="s">
        <v>14740</v>
      </c>
    </row>
    <row r="10082" spans="1:5" x14ac:dyDescent="0.25">
      <c r="A10082">
        <v>73000030</v>
      </c>
      <c r="B10082" t="s">
        <v>14742</v>
      </c>
      <c r="C10082" t="s">
        <v>14743</v>
      </c>
      <c r="D10082" t="s">
        <v>14743</v>
      </c>
      <c r="E10082" t="s">
        <v>14742</v>
      </c>
    </row>
    <row r="10083" spans="1:5" x14ac:dyDescent="0.25">
      <c r="A10083">
        <v>73000031</v>
      </c>
      <c r="B10083" t="s">
        <v>14744</v>
      </c>
      <c r="C10083" t="s">
        <v>14745</v>
      </c>
      <c r="D10083" t="s">
        <v>14745</v>
      </c>
      <c r="E10083" t="s">
        <v>14744</v>
      </c>
    </row>
    <row r="10084" spans="1:5" x14ac:dyDescent="0.25">
      <c r="A10084">
        <v>73000032</v>
      </c>
      <c r="B10084" t="s">
        <v>14746</v>
      </c>
      <c r="C10084" t="s">
        <v>14747</v>
      </c>
      <c r="D10084" t="s">
        <v>14747</v>
      </c>
      <c r="E10084" t="s">
        <v>14746</v>
      </c>
    </row>
    <row r="10085" spans="1:5" x14ac:dyDescent="0.25">
      <c r="A10085">
        <v>73000033</v>
      </c>
      <c r="B10085" t="s">
        <v>14748</v>
      </c>
      <c r="C10085" t="s">
        <v>14749</v>
      </c>
      <c r="D10085" t="s">
        <v>14749</v>
      </c>
      <c r="E10085" t="s">
        <v>14748</v>
      </c>
    </row>
    <row r="10086" spans="1:5" x14ac:dyDescent="0.25">
      <c r="A10086">
        <v>73000034</v>
      </c>
      <c r="B10086" t="s">
        <v>14750</v>
      </c>
      <c r="C10086" t="s">
        <v>14751</v>
      </c>
      <c r="D10086" t="s">
        <v>14751</v>
      </c>
      <c r="E10086" t="s">
        <v>14750</v>
      </c>
    </row>
    <row r="10087" spans="1:5" x14ac:dyDescent="0.25">
      <c r="A10087">
        <v>73000035</v>
      </c>
      <c r="B10087" t="s">
        <v>14752</v>
      </c>
      <c r="C10087" t="s">
        <v>14753</v>
      </c>
      <c r="D10087" t="s">
        <v>14753</v>
      </c>
      <c r="E10087" t="s">
        <v>14752</v>
      </c>
    </row>
    <row r="10088" spans="1:5" x14ac:dyDescent="0.25">
      <c r="A10088">
        <v>73000036</v>
      </c>
      <c r="B10088" t="s">
        <v>14754</v>
      </c>
      <c r="C10088" t="s">
        <v>14755</v>
      </c>
      <c r="D10088" t="s">
        <v>14755</v>
      </c>
      <c r="E10088" t="s">
        <v>14754</v>
      </c>
    </row>
    <row r="10089" spans="1:5" x14ac:dyDescent="0.25">
      <c r="A10089">
        <v>73000037</v>
      </c>
      <c r="B10089" t="s">
        <v>14756</v>
      </c>
      <c r="C10089" t="s">
        <v>14757</v>
      </c>
      <c r="D10089" t="s">
        <v>14757</v>
      </c>
      <c r="E10089" t="s">
        <v>14756</v>
      </c>
    </row>
    <row r="10090" spans="1:5" x14ac:dyDescent="0.25">
      <c r="A10090">
        <v>73000038</v>
      </c>
      <c r="B10090" t="s">
        <v>14758</v>
      </c>
      <c r="C10090" t="s">
        <v>14759</v>
      </c>
      <c r="D10090" t="s">
        <v>14759</v>
      </c>
      <c r="E10090" t="s">
        <v>14758</v>
      </c>
    </row>
    <row r="10091" spans="1:5" x14ac:dyDescent="0.25">
      <c r="A10091">
        <v>73000039</v>
      </c>
      <c r="B10091" t="s">
        <v>14760</v>
      </c>
      <c r="C10091" t="s">
        <v>14761</v>
      </c>
      <c r="D10091" t="s">
        <v>14761</v>
      </c>
      <c r="E10091" t="s">
        <v>14760</v>
      </c>
    </row>
    <row r="10092" spans="1:5" x14ac:dyDescent="0.25">
      <c r="A10092">
        <v>73000040</v>
      </c>
      <c r="B10092" t="s">
        <v>14762</v>
      </c>
      <c r="C10092" t="s">
        <v>14763</v>
      </c>
      <c r="D10092" t="s">
        <v>14763</v>
      </c>
      <c r="E10092" t="s">
        <v>14762</v>
      </c>
    </row>
    <row r="10093" spans="1:5" x14ac:dyDescent="0.25">
      <c r="A10093">
        <v>73000041</v>
      </c>
      <c r="B10093" t="s">
        <v>14764</v>
      </c>
      <c r="C10093" t="s">
        <v>14765</v>
      </c>
      <c r="D10093" t="s">
        <v>14765</v>
      </c>
      <c r="E10093" t="s">
        <v>14764</v>
      </c>
    </row>
    <row r="10094" spans="1:5" x14ac:dyDescent="0.25">
      <c r="A10094">
        <v>73000042</v>
      </c>
      <c r="B10094" t="s">
        <v>14766</v>
      </c>
      <c r="C10094" t="s">
        <v>14767</v>
      </c>
      <c r="D10094" t="s">
        <v>14767</v>
      </c>
      <c r="E10094" t="s">
        <v>14766</v>
      </c>
    </row>
    <row r="10095" spans="1:5" x14ac:dyDescent="0.25">
      <c r="A10095">
        <v>73000043</v>
      </c>
      <c r="B10095" t="s">
        <v>14768</v>
      </c>
      <c r="C10095" t="s">
        <v>14769</v>
      </c>
      <c r="D10095" t="s">
        <v>14769</v>
      </c>
      <c r="E10095" t="s">
        <v>14768</v>
      </c>
    </row>
    <row r="10096" spans="1:5" x14ac:dyDescent="0.25">
      <c r="A10096">
        <v>73000044</v>
      </c>
      <c r="B10096" t="s">
        <v>14770</v>
      </c>
      <c r="C10096" t="s">
        <v>14771</v>
      </c>
      <c r="D10096" t="s">
        <v>14771</v>
      </c>
      <c r="E10096" t="s">
        <v>14770</v>
      </c>
    </row>
    <row r="10097" spans="1:5" x14ac:dyDescent="0.25">
      <c r="A10097">
        <v>73000045</v>
      </c>
      <c r="B10097" t="s">
        <v>14772</v>
      </c>
      <c r="C10097" t="s">
        <v>14773</v>
      </c>
      <c r="D10097" t="s">
        <v>14773</v>
      </c>
      <c r="E10097" t="s">
        <v>14772</v>
      </c>
    </row>
    <row r="10098" spans="1:5" x14ac:dyDescent="0.25">
      <c r="A10098">
        <v>73000046</v>
      </c>
      <c r="B10098" t="s">
        <v>14774</v>
      </c>
      <c r="C10098" t="s">
        <v>14775</v>
      </c>
      <c r="D10098" t="s">
        <v>14775</v>
      </c>
      <c r="E10098" t="s">
        <v>14774</v>
      </c>
    </row>
    <row r="10099" spans="1:5" x14ac:dyDescent="0.25">
      <c r="A10099">
        <v>73000047</v>
      </c>
      <c r="B10099" t="s">
        <v>14732</v>
      </c>
      <c r="C10099" t="s">
        <v>14733</v>
      </c>
      <c r="D10099" t="s">
        <v>14733</v>
      </c>
      <c r="E10099" t="s">
        <v>14732</v>
      </c>
    </row>
    <row r="10100" spans="1:5" x14ac:dyDescent="0.25">
      <c r="A10100">
        <v>73000048</v>
      </c>
      <c r="B10100" t="s">
        <v>14776</v>
      </c>
      <c r="C10100" t="s">
        <v>14777</v>
      </c>
      <c r="D10100" t="s">
        <v>14777</v>
      </c>
      <c r="E10100" t="s">
        <v>14776</v>
      </c>
    </row>
    <row r="10101" spans="1:5" x14ac:dyDescent="0.25">
      <c r="A10101">
        <v>73000049</v>
      </c>
      <c r="B10101" t="s">
        <v>14778</v>
      </c>
      <c r="C10101" t="s">
        <v>14779</v>
      </c>
      <c r="D10101" t="s">
        <v>14779</v>
      </c>
      <c r="E10101" t="s">
        <v>14778</v>
      </c>
    </row>
    <row r="10102" spans="1:5" x14ac:dyDescent="0.25">
      <c r="A10102">
        <v>73000050</v>
      </c>
      <c r="B10102" t="s">
        <v>14780</v>
      </c>
      <c r="C10102" t="s">
        <v>14781</v>
      </c>
      <c r="D10102" t="s">
        <v>14781</v>
      </c>
      <c r="E10102" t="s">
        <v>14780</v>
      </c>
    </row>
    <row r="10103" spans="1:5" x14ac:dyDescent="0.25">
      <c r="A10103">
        <v>73000051</v>
      </c>
      <c r="B10103" t="s">
        <v>14782</v>
      </c>
      <c r="C10103" t="s">
        <v>14781</v>
      </c>
      <c r="D10103" t="s">
        <v>14781</v>
      </c>
      <c r="E10103" t="s">
        <v>14782</v>
      </c>
    </row>
    <row r="10104" spans="1:5" x14ac:dyDescent="0.25">
      <c r="A10104">
        <v>73000052</v>
      </c>
      <c r="B10104" t="s">
        <v>14783</v>
      </c>
      <c r="C10104" t="s">
        <v>14784</v>
      </c>
      <c r="D10104" t="s">
        <v>14784</v>
      </c>
      <c r="E10104" t="s">
        <v>14783</v>
      </c>
    </row>
    <row r="10105" spans="1:5" x14ac:dyDescent="0.25">
      <c r="A10105">
        <v>73000053</v>
      </c>
      <c r="B10105" t="s">
        <v>14785</v>
      </c>
      <c r="C10105" t="s">
        <v>14786</v>
      </c>
      <c r="D10105" t="s">
        <v>14786</v>
      </c>
      <c r="E10105" t="s">
        <v>14785</v>
      </c>
    </row>
    <row r="10106" spans="1:5" x14ac:dyDescent="0.25">
      <c r="A10106">
        <v>73000054</v>
      </c>
      <c r="B10106" t="s">
        <v>14787</v>
      </c>
      <c r="C10106" t="s">
        <v>14788</v>
      </c>
      <c r="D10106" t="s">
        <v>14788</v>
      </c>
      <c r="E10106" t="s">
        <v>14787</v>
      </c>
    </row>
    <row r="10107" spans="1:5" x14ac:dyDescent="0.25">
      <c r="A10107">
        <v>73000055</v>
      </c>
      <c r="B10107" t="s">
        <v>14789</v>
      </c>
      <c r="C10107" t="s">
        <v>14788</v>
      </c>
      <c r="D10107" t="s">
        <v>14788</v>
      </c>
      <c r="E10107" t="s">
        <v>14789</v>
      </c>
    </row>
    <row r="10108" spans="1:5" x14ac:dyDescent="0.25">
      <c r="A10108">
        <v>73000056</v>
      </c>
      <c r="B10108" t="s">
        <v>14790</v>
      </c>
      <c r="C10108" t="s">
        <v>14791</v>
      </c>
      <c r="D10108" t="s">
        <v>14791</v>
      </c>
      <c r="E10108" t="s">
        <v>14790</v>
      </c>
    </row>
    <row r="10109" spans="1:5" x14ac:dyDescent="0.25">
      <c r="A10109">
        <v>73000057</v>
      </c>
      <c r="B10109" t="s">
        <v>14792</v>
      </c>
      <c r="C10109" t="s">
        <v>14793</v>
      </c>
      <c r="D10109" t="s">
        <v>14793</v>
      </c>
      <c r="E10109" t="s">
        <v>14792</v>
      </c>
    </row>
    <row r="10110" spans="1:5" x14ac:dyDescent="0.25">
      <c r="A10110">
        <v>73000058</v>
      </c>
      <c r="B10110" t="s">
        <v>14794</v>
      </c>
      <c r="C10110" t="s">
        <v>14795</v>
      </c>
      <c r="D10110" t="s">
        <v>14795</v>
      </c>
      <c r="E10110" t="s">
        <v>14794</v>
      </c>
    </row>
    <row r="10111" spans="1:5" x14ac:dyDescent="0.25">
      <c r="A10111">
        <v>73000059</v>
      </c>
      <c r="B10111" t="s">
        <v>14796</v>
      </c>
      <c r="C10111" t="s">
        <v>14797</v>
      </c>
      <c r="D10111" t="s">
        <v>14797</v>
      </c>
      <c r="E10111" t="s">
        <v>14796</v>
      </c>
    </row>
    <row r="10112" spans="1:5" x14ac:dyDescent="0.25">
      <c r="A10112">
        <v>73000060</v>
      </c>
      <c r="B10112" t="s">
        <v>14798</v>
      </c>
      <c r="C10112" t="s">
        <v>14799</v>
      </c>
      <c r="D10112" t="s">
        <v>14799</v>
      </c>
      <c r="E10112" t="s">
        <v>14798</v>
      </c>
    </row>
    <row r="10113" spans="1:5" x14ac:dyDescent="0.25">
      <c r="A10113">
        <v>73000061</v>
      </c>
      <c r="B10113" t="s">
        <v>14800</v>
      </c>
      <c r="C10113" t="s">
        <v>14801</v>
      </c>
      <c r="D10113" t="s">
        <v>14801</v>
      </c>
      <c r="E10113" t="s">
        <v>14800</v>
      </c>
    </row>
    <row r="10114" spans="1:5" x14ac:dyDescent="0.25">
      <c r="A10114">
        <v>73000062</v>
      </c>
      <c r="B10114" t="s">
        <v>14802</v>
      </c>
      <c r="C10114" t="s">
        <v>14803</v>
      </c>
      <c r="D10114" t="s">
        <v>14803</v>
      </c>
      <c r="E10114" t="s">
        <v>14802</v>
      </c>
    </row>
    <row r="10115" spans="1:5" x14ac:dyDescent="0.25">
      <c r="A10115">
        <v>73000063</v>
      </c>
      <c r="B10115" t="s">
        <v>14804</v>
      </c>
      <c r="C10115" t="s">
        <v>14805</v>
      </c>
      <c r="D10115" t="s">
        <v>14805</v>
      </c>
      <c r="E10115" t="s">
        <v>14804</v>
      </c>
    </row>
    <row r="10116" spans="1:5" x14ac:dyDescent="0.25">
      <c r="A10116">
        <v>73000064</v>
      </c>
      <c r="B10116" t="s">
        <v>14806</v>
      </c>
      <c r="C10116" t="s">
        <v>14807</v>
      </c>
      <c r="D10116" t="s">
        <v>14807</v>
      </c>
      <c r="E10116" t="s">
        <v>14806</v>
      </c>
    </row>
    <row r="10117" spans="1:5" x14ac:dyDescent="0.25">
      <c r="A10117">
        <v>73000065</v>
      </c>
      <c r="B10117" t="s">
        <v>14808</v>
      </c>
      <c r="C10117" t="s">
        <v>14809</v>
      </c>
      <c r="D10117" t="s">
        <v>14809</v>
      </c>
      <c r="E10117" t="s">
        <v>14808</v>
      </c>
    </row>
    <row r="10118" spans="1:5" x14ac:dyDescent="0.25">
      <c r="A10118">
        <v>73000066</v>
      </c>
      <c r="B10118" t="s">
        <v>14728</v>
      </c>
      <c r="C10118" t="s">
        <v>14729</v>
      </c>
      <c r="D10118" t="s">
        <v>14729</v>
      </c>
      <c r="E10118" t="s">
        <v>14728</v>
      </c>
    </row>
    <row r="10119" spans="1:5" x14ac:dyDescent="0.25">
      <c r="A10119">
        <v>73000067</v>
      </c>
      <c r="B10119" t="s">
        <v>14730</v>
      </c>
      <c r="C10119" t="s">
        <v>14731</v>
      </c>
      <c r="D10119" t="s">
        <v>14731</v>
      </c>
      <c r="E10119" t="s">
        <v>14730</v>
      </c>
    </row>
    <row r="10120" spans="1:5" x14ac:dyDescent="0.25">
      <c r="A10120">
        <v>73000068</v>
      </c>
      <c r="B10120" t="s">
        <v>14810</v>
      </c>
      <c r="C10120" t="s">
        <v>14811</v>
      </c>
      <c r="D10120" t="s">
        <v>14811</v>
      </c>
      <c r="E10120" t="s">
        <v>14810</v>
      </c>
    </row>
    <row r="10121" spans="1:5" x14ac:dyDescent="0.25">
      <c r="A10121">
        <v>73000069</v>
      </c>
      <c r="B10121" t="s">
        <v>14812</v>
      </c>
      <c r="C10121" t="s">
        <v>14813</v>
      </c>
      <c r="D10121" t="s">
        <v>14813</v>
      </c>
      <c r="E10121" t="s">
        <v>14812</v>
      </c>
    </row>
    <row r="10122" spans="1:5" x14ac:dyDescent="0.25">
      <c r="A10122">
        <v>73000070</v>
      </c>
      <c r="B10122" t="s">
        <v>14814</v>
      </c>
      <c r="C10122" t="s">
        <v>14815</v>
      </c>
      <c r="D10122" t="s">
        <v>14815</v>
      </c>
      <c r="E10122" t="s">
        <v>14814</v>
      </c>
    </row>
    <row r="10123" spans="1:5" x14ac:dyDescent="0.25">
      <c r="A10123">
        <v>73000071</v>
      </c>
      <c r="B10123" t="s">
        <v>14816</v>
      </c>
      <c r="C10123" t="s">
        <v>14737</v>
      </c>
      <c r="D10123" t="s">
        <v>14737</v>
      </c>
      <c r="E10123" t="s">
        <v>14816</v>
      </c>
    </row>
    <row r="10124" spans="1:5" x14ac:dyDescent="0.25">
      <c r="A10124">
        <v>73000072</v>
      </c>
      <c r="B10124" t="s">
        <v>14817</v>
      </c>
      <c r="C10124" t="s">
        <v>14818</v>
      </c>
      <c r="D10124" t="s">
        <v>14818</v>
      </c>
      <c r="E10124" t="s">
        <v>14817</v>
      </c>
    </row>
    <row r="10125" spans="1:5" x14ac:dyDescent="0.25">
      <c r="A10125">
        <v>73000073</v>
      </c>
      <c r="B10125" t="s">
        <v>14819</v>
      </c>
      <c r="C10125" t="s">
        <v>14820</v>
      </c>
      <c r="D10125" t="s">
        <v>14820</v>
      </c>
      <c r="E10125" t="s">
        <v>14819</v>
      </c>
    </row>
    <row r="10126" spans="1:5" x14ac:dyDescent="0.25">
      <c r="A10126">
        <v>73000074</v>
      </c>
      <c r="B10126" t="s">
        <v>14821</v>
      </c>
      <c r="C10126" t="s">
        <v>14822</v>
      </c>
      <c r="D10126" t="s">
        <v>14822</v>
      </c>
      <c r="E10126" t="s">
        <v>14821</v>
      </c>
    </row>
    <row r="10127" spans="1:5" x14ac:dyDescent="0.25">
      <c r="A10127">
        <v>73000075</v>
      </c>
      <c r="B10127" t="s">
        <v>14720</v>
      </c>
      <c r="C10127" t="s">
        <v>14721</v>
      </c>
      <c r="D10127" t="s">
        <v>14721</v>
      </c>
      <c r="E10127" t="s">
        <v>14720</v>
      </c>
    </row>
    <row r="10128" spans="1:5" x14ac:dyDescent="0.25">
      <c r="A10128">
        <v>73000076</v>
      </c>
      <c r="B10128" t="s">
        <v>14823</v>
      </c>
      <c r="C10128" t="s">
        <v>14824</v>
      </c>
      <c r="D10128" t="s">
        <v>14824</v>
      </c>
      <c r="E10128" t="s">
        <v>14823</v>
      </c>
    </row>
    <row r="10129" spans="1:5" x14ac:dyDescent="0.25">
      <c r="A10129">
        <v>73000077</v>
      </c>
      <c r="B10129" t="s">
        <v>14825</v>
      </c>
      <c r="C10129" t="s">
        <v>14826</v>
      </c>
      <c r="D10129" t="s">
        <v>14826</v>
      </c>
      <c r="E10129" t="s">
        <v>14825</v>
      </c>
    </row>
    <row r="10130" spans="1:5" x14ac:dyDescent="0.25">
      <c r="A10130">
        <v>73000078</v>
      </c>
      <c r="B10130" t="s">
        <v>14827</v>
      </c>
      <c r="C10130" t="s">
        <v>14828</v>
      </c>
      <c r="D10130" t="s">
        <v>14828</v>
      </c>
      <c r="E10130" t="s">
        <v>14827</v>
      </c>
    </row>
    <row r="10131" spans="1:5" x14ac:dyDescent="0.25">
      <c r="A10131">
        <v>73000079</v>
      </c>
      <c r="B10131" t="s">
        <v>14829</v>
      </c>
      <c r="C10131" t="s">
        <v>14830</v>
      </c>
      <c r="D10131" t="s">
        <v>14830</v>
      </c>
      <c r="E10131" t="s">
        <v>14829</v>
      </c>
    </row>
    <row r="10132" spans="1:5" x14ac:dyDescent="0.25">
      <c r="A10132">
        <v>73000080</v>
      </c>
      <c r="B10132" t="s">
        <v>14831</v>
      </c>
      <c r="C10132" t="s">
        <v>14832</v>
      </c>
      <c r="D10132" t="s">
        <v>14832</v>
      </c>
      <c r="E10132" t="s">
        <v>14831</v>
      </c>
    </row>
    <row r="10133" spans="1:5" x14ac:dyDescent="0.25">
      <c r="A10133">
        <v>73000081</v>
      </c>
      <c r="B10133" t="s">
        <v>14833</v>
      </c>
      <c r="C10133" t="s">
        <v>14834</v>
      </c>
      <c r="D10133" t="s">
        <v>14834</v>
      </c>
      <c r="E10133" t="s">
        <v>14833</v>
      </c>
    </row>
    <row r="10134" spans="1:5" x14ac:dyDescent="0.25">
      <c r="A10134">
        <v>73000082</v>
      </c>
      <c r="B10134" t="s">
        <v>14835</v>
      </c>
      <c r="C10134" t="s">
        <v>14836</v>
      </c>
      <c r="D10134" t="s">
        <v>14836</v>
      </c>
      <c r="E10134" t="s">
        <v>14835</v>
      </c>
    </row>
    <row r="10135" spans="1:5" x14ac:dyDescent="0.25">
      <c r="A10135">
        <v>73000083</v>
      </c>
      <c r="B10135" t="s">
        <v>14837</v>
      </c>
      <c r="C10135" t="s">
        <v>14838</v>
      </c>
      <c r="D10135" t="s">
        <v>14838</v>
      </c>
      <c r="E10135" t="s">
        <v>14837</v>
      </c>
    </row>
    <row r="10136" spans="1:5" x14ac:dyDescent="0.25">
      <c r="A10136">
        <v>73000084</v>
      </c>
      <c r="B10136" t="s">
        <v>14839</v>
      </c>
      <c r="C10136" t="s">
        <v>14840</v>
      </c>
      <c r="D10136" t="s">
        <v>14840</v>
      </c>
      <c r="E10136" t="s">
        <v>14839</v>
      </c>
    </row>
    <row r="10137" spans="1:5" x14ac:dyDescent="0.25">
      <c r="A10137">
        <v>73000085</v>
      </c>
      <c r="B10137" t="s">
        <v>14841</v>
      </c>
      <c r="C10137" t="s">
        <v>14842</v>
      </c>
      <c r="D10137" t="s">
        <v>14842</v>
      </c>
      <c r="E10137" t="s">
        <v>14841</v>
      </c>
    </row>
    <row r="10138" spans="1:5" x14ac:dyDescent="0.25">
      <c r="A10138">
        <v>73000086</v>
      </c>
      <c r="B10138" t="s">
        <v>14843</v>
      </c>
      <c r="C10138" t="s">
        <v>14844</v>
      </c>
      <c r="D10138" t="s">
        <v>14844</v>
      </c>
      <c r="E10138" t="s">
        <v>14843</v>
      </c>
    </row>
    <row r="10139" spans="1:5" x14ac:dyDescent="0.25">
      <c r="A10139">
        <v>73000087</v>
      </c>
      <c r="B10139" t="s">
        <v>14845</v>
      </c>
      <c r="C10139" t="s">
        <v>14846</v>
      </c>
      <c r="D10139" t="s">
        <v>14846</v>
      </c>
      <c r="E10139" t="s">
        <v>14845</v>
      </c>
    </row>
    <row r="10140" spans="1:5" x14ac:dyDescent="0.25">
      <c r="A10140">
        <v>73000088</v>
      </c>
      <c r="B10140" t="s">
        <v>14847</v>
      </c>
      <c r="C10140" t="s">
        <v>14848</v>
      </c>
      <c r="D10140" t="s">
        <v>14848</v>
      </c>
      <c r="E10140" t="s">
        <v>14847</v>
      </c>
    </row>
    <row r="10141" spans="1:5" x14ac:dyDescent="0.25">
      <c r="A10141">
        <v>73000089</v>
      </c>
      <c r="B10141" t="s">
        <v>14849</v>
      </c>
      <c r="C10141" t="s">
        <v>14850</v>
      </c>
      <c r="D10141" t="s">
        <v>14850</v>
      </c>
      <c r="E10141" t="s">
        <v>14849</v>
      </c>
    </row>
    <row r="10142" spans="1:5" x14ac:dyDescent="0.25">
      <c r="A10142">
        <v>73000090</v>
      </c>
      <c r="B10142" t="s">
        <v>14851</v>
      </c>
      <c r="C10142" t="s">
        <v>14852</v>
      </c>
      <c r="D10142" t="s">
        <v>14852</v>
      </c>
      <c r="E10142" t="s">
        <v>14851</v>
      </c>
    </row>
    <row r="10143" spans="1:5" x14ac:dyDescent="0.25">
      <c r="A10143">
        <v>73000091</v>
      </c>
      <c r="B10143" t="s">
        <v>14853</v>
      </c>
      <c r="C10143" t="s">
        <v>14854</v>
      </c>
      <c r="D10143" t="s">
        <v>14854</v>
      </c>
      <c r="E10143" t="s">
        <v>14853</v>
      </c>
    </row>
    <row r="10144" spans="1:5" x14ac:dyDescent="0.25">
      <c r="A10144">
        <v>73000092</v>
      </c>
      <c r="B10144" t="s">
        <v>14855</v>
      </c>
      <c r="C10144" t="s">
        <v>14856</v>
      </c>
      <c r="D10144" t="s">
        <v>14856</v>
      </c>
      <c r="E10144" t="s">
        <v>14855</v>
      </c>
    </row>
    <row r="10145" spans="1:5" x14ac:dyDescent="0.25">
      <c r="A10145">
        <v>73000093</v>
      </c>
      <c r="B10145" t="s">
        <v>14857</v>
      </c>
      <c r="C10145" t="s">
        <v>14858</v>
      </c>
      <c r="D10145" t="s">
        <v>14858</v>
      </c>
      <c r="E10145" t="s">
        <v>14857</v>
      </c>
    </row>
    <row r="10146" spans="1:5" x14ac:dyDescent="0.25">
      <c r="A10146">
        <v>73000094</v>
      </c>
      <c r="B10146" t="s">
        <v>14859</v>
      </c>
      <c r="C10146" t="s">
        <v>14860</v>
      </c>
      <c r="D10146" t="s">
        <v>14860</v>
      </c>
      <c r="E10146" t="s">
        <v>14859</v>
      </c>
    </row>
    <row r="10147" spans="1:5" x14ac:dyDescent="0.25">
      <c r="A10147">
        <v>73000095</v>
      </c>
      <c r="B10147" t="s">
        <v>14861</v>
      </c>
      <c r="C10147" t="s">
        <v>14862</v>
      </c>
      <c r="D10147" t="s">
        <v>14862</v>
      </c>
      <c r="E10147" t="s">
        <v>14861</v>
      </c>
    </row>
    <row r="10148" spans="1:5" x14ac:dyDescent="0.25">
      <c r="A10148">
        <v>73000096</v>
      </c>
      <c r="B10148" t="s">
        <v>14863</v>
      </c>
      <c r="C10148" t="s">
        <v>14864</v>
      </c>
      <c r="D10148" t="s">
        <v>14864</v>
      </c>
      <c r="E10148" t="s">
        <v>14863</v>
      </c>
    </row>
    <row r="10149" spans="1:5" x14ac:dyDescent="0.25">
      <c r="A10149">
        <v>73000097</v>
      </c>
      <c r="B10149" t="s">
        <v>14774</v>
      </c>
      <c r="C10149" t="s">
        <v>14775</v>
      </c>
      <c r="D10149" t="s">
        <v>14775</v>
      </c>
      <c r="E10149" t="s">
        <v>14774</v>
      </c>
    </row>
    <row r="10150" spans="1:5" x14ac:dyDescent="0.25">
      <c r="A10150">
        <v>73000098</v>
      </c>
      <c r="B10150" t="s">
        <v>14814</v>
      </c>
      <c r="C10150" t="s">
        <v>14815</v>
      </c>
      <c r="D10150" t="s">
        <v>14815</v>
      </c>
      <c r="E10150" t="s">
        <v>14814</v>
      </c>
    </row>
    <row r="10151" spans="1:5" x14ac:dyDescent="0.25">
      <c r="A10151">
        <v>73000099</v>
      </c>
      <c r="B10151" t="s">
        <v>14865</v>
      </c>
      <c r="C10151" t="s">
        <v>14866</v>
      </c>
      <c r="D10151" t="s">
        <v>14866</v>
      </c>
      <c r="E10151" t="s">
        <v>14865</v>
      </c>
    </row>
    <row r="10152" spans="1:5" x14ac:dyDescent="0.25">
      <c r="A10152">
        <v>73000100</v>
      </c>
      <c r="B10152" t="s">
        <v>14867</v>
      </c>
      <c r="C10152" t="s">
        <v>14868</v>
      </c>
      <c r="D10152" t="s">
        <v>14868</v>
      </c>
      <c r="E10152" t="s">
        <v>14867</v>
      </c>
    </row>
    <row r="10153" spans="1:5" x14ac:dyDescent="0.25">
      <c r="A10153">
        <v>73000101</v>
      </c>
      <c r="B10153" t="s">
        <v>14869</v>
      </c>
      <c r="C10153" t="s">
        <v>14870</v>
      </c>
      <c r="D10153" t="s">
        <v>14870</v>
      </c>
      <c r="E10153" t="s">
        <v>14869</v>
      </c>
    </row>
    <row r="10154" spans="1:5" x14ac:dyDescent="0.25">
      <c r="A10154">
        <v>73000102</v>
      </c>
      <c r="B10154" t="s">
        <v>14871</v>
      </c>
      <c r="C10154" t="s">
        <v>14872</v>
      </c>
      <c r="D10154" t="s">
        <v>14872</v>
      </c>
      <c r="E10154" t="s">
        <v>14871</v>
      </c>
    </row>
    <row r="10155" spans="1:5" x14ac:dyDescent="0.25">
      <c r="A10155">
        <v>73000103</v>
      </c>
      <c r="B10155" t="s">
        <v>14873</v>
      </c>
      <c r="C10155" t="s">
        <v>14872</v>
      </c>
      <c r="D10155" t="s">
        <v>14872</v>
      </c>
      <c r="E10155" t="s">
        <v>14873</v>
      </c>
    </row>
    <row r="10156" spans="1:5" x14ac:dyDescent="0.25">
      <c r="A10156">
        <v>73000104</v>
      </c>
      <c r="B10156" t="s">
        <v>14874</v>
      </c>
      <c r="C10156" t="s">
        <v>14753</v>
      </c>
      <c r="D10156" t="s">
        <v>14753</v>
      </c>
      <c r="E10156" t="s">
        <v>14874</v>
      </c>
    </row>
    <row r="10157" spans="1:5" x14ac:dyDescent="0.25">
      <c r="A10157">
        <v>73000105</v>
      </c>
      <c r="B10157" t="s">
        <v>14874</v>
      </c>
      <c r="C10157" t="s">
        <v>14753</v>
      </c>
      <c r="D10157" t="s">
        <v>14753</v>
      </c>
      <c r="E10157" t="s">
        <v>14874</v>
      </c>
    </row>
    <row r="10158" spans="1:5" x14ac:dyDescent="0.25">
      <c r="A10158">
        <v>73000106</v>
      </c>
      <c r="B10158" t="s">
        <v>14875</v>
      </c>
      <c r="C10158" t="s">
        <v>14755</v>
      </c>
      <c r="D10158" t="s">
        <v>14755</v>
      </c>
      <c r="E10158" t="s">
        <v>14875</v>
      </c>
    </row>
    <row r="10159" spans="1:5" x14ac:dyDescent="0.25">
      <c r="A10159">
        <v>73000107</v>
      </c>
      <c r="B10159" t="s">
        <v>14849</v>
      </c>
      <c r="C10159" t="s">
        <v>14876</v>
      </c>
      <c r="D10159" t="s">
        <v>14876</v>
      </c>
      <c r="E10159" t="s">
        <v>14849</v>
      </c>
    </row>
    <row r="10160" spans="1:5" x14ac:dyDescent="0.25">
      <c r="A10160">
        <v>73000108</v>
      </c>
      <c r="B10160" t="s">
        <v>14877</v>
      </c>
      <c r="C10160" t="s">
        <v>14878</v>
      </c>
      <c r="D10160" t="s">
        <v>14878</v>
      </c>
      <c r="E10160" t="s">
        <v>14877</v>
      </c>
    </row>
    <row r="10161" spans="1:5" x14ac:dyDescent="0.25">
      <c r="A10161">
        <v>73000109</v>
      </c>
      <c r="B10161" t="s">
        <v>14853</v>
      </c>
      <c r="C10161" t="s">
        <v>14879</v>
      </c>
      <c r="D10161" t="s">
        <v>14879</v>
      </c>
      <c r="E10161" t="s">
        <v>14853</v>
      </c>
    </row>
    <row r="10162" spans="1:5" x14ac:dyDescent="0.25">
      <c r="A10162">
        <v>73000110</v>
      </c>
      <c r="B10162" t="s">
        <v>14855</v>
      </c>
      <c r="C10162" t="s">
        <v>14880</v>
      </c>
      <c r="D10162" t="s">
        <v>14880</v>
      </c>
      <c r="E10162" t="s">
        <v>14855</v>
      </c>
    </row>
    <row r="10163" spans="1:5" x14ac:dyDescent="0.25">
      <c r="A10163">
        <v>73000111</v>
      </c>
      <c r="B10163" t="s">
        <v>14772</v>
      </c>
      <c r="C10163" t="s">
        <v>14773</v>
      </c>
      <c r="D10163" t="s">
        <v>14773</v>
      </c>
      <c r="E10163" t="s">
        <v>14772</v>
      </c>
    </row>
    <row r="10164" spans="1:5" x14ac:dyDescent="0.25">
      <c r="A10164">
        <v>73000112</v>
      </c>
      <c r="B10164" t="s">
        <v>14774</v>
      </c>
      <c r="C10164" t="s">
        <v>14775</v>
      </c>
      <c r="D10164" t="s">
        <v>14775</v>
      </c>
      <c r="E10164" t="s">
        <v>14774</v>
      </c>
    </row>
    <row r="10165" spans="1:5" x14ac:dyDescent="0.25">
      <c r="A10165">
        <v>73000113</v>
      </c>
      <c r="B10165" t="s">
        <v>14881</v>
      </c>
      <c r="C10165" t="s">
        <v>14882</v>
      </c>
      <c r="D10165" t="s">
        <v>14882</v>
      </c>
      <c r="E10165" t="s">
        <v>14881</v>
      </c>
    </row>
    <row r="10166" spans="1:5" x14ac:dyDescent="0.25">
      <c r="A10166">
        <v>73000114</v>
      </c>
      <c r="B10166" t="s">
        <v>14883</v>
      </c>
      <c r="C10166" t="s">
        <v>14884</v>
      </c>
      <c r="D10166" t="s">
        <v>14884</v>
      </c>
      <c r="E10166" t="s">
        <v>14883</v>
      </c>
    </row>
    <row r="10167" spans="1:5" x14ac:dyDescent="0.25">
      <c r="A10167">
        <v>73000115</v>
      </c>
      <c r="B10167" t="s">
        <v>14885</v>
      </c>
      <c r="C10167" t="s">
        <v>14882</v>
      </c>
      <c r="D10167" t="s">
        <v>14882</v>
      </c>
      <c r="E10167" t="s">
        <v>14885</v>
      </c>
    </row>
    <row r="10168" spans="1:5" x14ac:dyDescent="0.25">
      <c r="A10168">
        <v>73000116</v>
      </c>
      <c r="B10168" t="s">
        <v>14886</v>
      </c>
      <c r="C10168" t="s">
        <v>14884</v>
      </c>
      <c r="D10168" t="s">
        <v>14884</v>
      </c>
      <c r="E10168" t="s">
        <v>14886</v>
      </c>
    </row>
    <row r="10169" spans="1:5" x14ac:dyDescent="0.25">
      <c r="A10169">
        <v>73000117</v>
      </c>
      <c r="B10169" t="s">
        <v>14887</v>
      </c>
      <c r="C10169" t="s">
        <v>14888</v>
      </c>
      <c r="D10169" t="s">
        <v>14888</v>
      </c>
      <c r="E10169" t="s">
        <v>14887</v>
      </c>
    </row>
    <row r="10170" spans="1:5" x14ac:dyDescent="0.25">
      <c r="A10170">
        <v>73000118</v>
      </c>
      <c r="B10170" t="s">
        <v>14889</v>
      </c>
      <c r="C10170" t="s">
        <v>14882</v>
      </c>
      <c r="D10170" t="s">
        <v>14882</v>
      </c>
      <c r="E10170" t="s">
        <v>14889</v>
      </c>
    </row>
    <row r="10171" spans="1:5" x14ac:dyDescent="0.25">
      <c r="A10171">
        <v>73000119</v>
      </c>
      <c r="B10171" t="s">
        <v>14890</v>
      </c>
      <c r="C10171" t="s">
        <v>14891</v>
      </c>
      <c r="D10171" t="s">
        <v>14891</v>
      </c>
      <c r="E10171" t="s">
        <v>14890</v>
      </c>
    </row>
    <row r="10172" spans="1:5" x14ac:dyDescent="0.25">
      <c r="A10172">
        <v>73000120</v>
      </c>
      <c r="B10172" t="s">
        <v>14892</v>
      </c>
      <c r="C10172" t="s">
        <v>14893</v>
      </c>
      <c r="D10172" t="s">
        <v>14893</v>
      </c>
      <c r="E10172" t="s">
        <v>14892</v>
      </c>
    </row>
    <row r="10173" spans="1:5" x14ac:dyDescent="0.25">
      <c r="A10173">
        <v>73000121</v>
      </c>
      <c r="B10173" t="s">
        <v>14894</v>
      </c>
      <c r="C10173" t="s">
        <v>14895</v>
      </c>
      <c r="D10173" t="s">
        <v>14895</v>
      </c>
      <c r="E10173" t="s">
        <v>14894</v>
      </c>
    </row>
    <row r="10174" spans="1:5" x14ac:dyDescent="0.25">
      <c r="A10174">
        <v>73000122</v>
      </c>
      <c r="B10174" t="s">
        <v>14865</v>
      </c>
      <c r="C10174" t="s">
        <v>14866</v>
      </c>
      <c r="D10174" t="s">
        <v>14866</v>
      </c>
      <c r="E10174" t="s">
        <v>14865</v>
      </c>
    </row>
    <row r="10175" spans="1:5" x14ac:dyDescent="0.25">
      <c r="A10175">
        <v>73000123</v>
      </c>
      <c r="B10175" t="s">
        <v>14867</v>
      </c>
      <c r="C10175" t="s">
        <v>14868</v>
      </c>
      <c r="D10175" t="s">
        <v>14868</v>
      </c>
      <c r="E10175" t="s">
        <v>14867</v>
      </c>
    </row>
    <row r="10176" spans="1:5" x14ac:dyDescent="0.25">
      <c r="A10176">
        <v>73000124</v>
      </c>
      <c r="B10176" t="s">
        <v>14896</v>
      </c>
      <c r="C10176" t="s">
        <v>14897</v>
      </c>
      <c r="D10176" t="s">
        <v>14897</v>
      </c>
      <c r="E10176" t="s">
        <v>14896</v>
      </c>
    </row>
    <row r="10177" spans="1:5" x14ac:dyDescent="0.25">
      <c r="A10177">
        <v>73000125</v>
      </c>
      <c r="B10177" t="s">
        <v>14898</v>
      </c>
      <c r="C10177" t="s">
        <v>14899</v>
      </c>
      <c r="D10177" t="s">
        <v>14899</v>
      </c>
      <c r="E10177" t="s">
        <v>14898</v>
      </c>
    </row>
    <row r="10178" spans="1:5" x14ac:dyDescent="0.25">
      <c r="A10178">
        <v>73000126</v>
      </c>
      <c r="B10178" t="s">
        <v>14900</v>
      </c>
      <c r="C10178" t="s">
        <v>14901</v>
      </c>
      <c r="D10178" t="s">
        <v>14901</v>
      </c>
      <c r="E10178" t="s">
        <v>14900</v>
      </c>
    </row>
    <row r="10179" spans="1:5" x14ac:dyDescent="0.25">
      <c r="A10179">
        <v>73000127</v>
      </c>
      <c r="B10179" t="s">
        <v>14902</v>
      </c>
      <c r="C10179" t="s">
        <v>14903</v>
      </c>
      <c r="D10179" t="s">
        <v>14903</v>
      </c>
      <c r="E10179" t="s">
        <v>14902</v>
      </c>
    </row>
    <row r="10180" spans="1:5" x14ac:dyDescent="0.25">
      <c r="A10180">
        <v>73000128</v>
      </c>
      <c r="B10180" t="s">
        <v>14904</v>
      </c>
      <c r="C10180" t="s">
        <v>14905</v>
      </c>
      <c r="D10180" t="s">
        <v>14905</v>
      </c>
      <c r="E10180" t="s">
        <v>14904</v>
      </c>
    </row>
    <row r="10181" spans="1:5" x14ac:dyDescent="0.25">
      <c r="A10181">
        <v>73000129</v>
      </c>
      <c r="B10181" t="s">
        <v>14906</v>
      </c>
      <c r="C10181" t="s">
        <v>14907</v>
      </c>
      <c r="D10181" t="s">
        <v>14907</v>
      </c>
      <c r="E10181" t="s">
        <v>14906</v>
      </c>
    </row>
    <row r="10182" spans="1:5" x14ac:dyDescent="0.25">
      <c r="A10182">
        <v>73000130</v>
      </c>
      <c r="B10182" t="s">
        <v>14906</v>
      </c>
      <c r="C10182" t="s">
        <v>14907</v>
      </c>
      <c r="D10182" t="s">
        <v>14907</v>
      </c>
      <c r="E10182" t="s">
        <v>14906</v>
      </c>
    </row>
    <row r="10183" spans="1:5" x14ac:dyDescent="0.25">
      <c r="A10183">
        <v>73000131</v>
      </c>
      <c r="B10183" t="s">
        <v>14908</v>
      </c>
      <c r="C10183" t="s">
        <v>14909</v>
      </c>
      <c r="D10183" t="s">
        <v>14909</v>
      </c>
      <c r="E10183" t="s">
        <v>14908</v>
      </c>
    </row>
    <row r="10184" spans="1:5" x14ac:dyDescent="0.25">
      <c r="A10184">
        <v>73000132</v>
      </c>
      <c r="B10184" t="s">
        <v>14910</v>
      </c>
      <c r="C10184" t="s">
        <v>14911</v>
      </c>
      <c r="D10184" t="s">
        <v>14911</v>
      </c>
      <c r="E10184" t="s">
        <v>14910</v>
      </c>
    </row>
    <row r="10185" spans="1:5" x14ac:dyDescent="0.25">
      <c r="A10185">
        <v>73000133</v>
      </c>
      <c r="B10185" t="s">
        <v>14912</v>
      </c>
      <c r="C10185" t="s">
        <v>14913</v>
      </c>
      <c r="D10185" t="s">
        <v>14913</v>
      </c>
      <c r="E10185" t="s">
        <v>14912</v>
      </c>
    </row>
    <row r="10186" spans="1:5" x14ac:dyDescent="0.25">
      <c r="A10186">
        <v>73000134</v>
      </c>
      <c r="B10186" t="s">
        <v>14914</v>
      </c>
      <c r="C10186" t="s">
        <v>14915</v>
      </c>
      <c r="D10186" t="s">
        <v>14915</v>
      </c>
      <c r="E10186" t="s">
        <v>14914</v>
      </c>
    </row>
    <row r="10187" spans="1:5" x14ac:dyDescent="0.25">
      <c r="A10187">
        <v>73000135</v>
      </c>
      <c r="B10187" t="s">
        <v>14916</v>
      </c>
      <c r="C10187" t="s">
        <v>14917</v>
      </c>
      <c r="D10187" t="s">
        <v>14917</v>
      </c>
      <c r="E10187" t="s">
        <v>14916</v>
      </c>
    </row>
    <row r="10188" spans="1:5" x14ac:dyDescent="0.25">
      <c r="A10188">
        <v>73000136</v>
      </c>
      <c r="B10188" t="s">
        <v>14918</v>
      </c>
      <c r="C10188" t="s">
        <v>14913</v>
      </c>
      <c r="D10188" t="s">
        <v>14913</v>
      </c>
      <c r="E10188" t="s">
        <v>14918</v>
      </c>
    </row>
    <row r="10189" spans="1:5" x14ac:dyDescent="0.25">
      <c r="A10189">
        <v>73000137</v>
      </c>
      <c r="B10189" t="s">
        <v>14919</v>
      </c>
      <c r="C10189" t="s">
        <v>14913</v>
      </c>
      <c r="D10189" t="s">
        <v>14913</v>
      </c>
      <c r="E10189" t="s">
        <v>14919</v>
      </c>
    </row>
    <row r="10190" spans="1:5" x14ac:dyDescent="0.25">
      <c r="A10190">
        <v>73000138</v>
      </c>
      <c r="B10190" t="s">
        <v>14920</v>
      </c>
      <c r="C10190" t="s">
        <v>14913</v>
      </c>
      <c r="D10190" t="s">
        <v>14913</v>
      </c>
      <c r="E10190" t="s">
        <v>14920</v>
      </c>
    </row>
    <row r="10191" spans="1:5" x14ac:dyDescent="0.25">
      <c r="A10191">
        <v>73000139</v>
      </c>
      <c r="B10191" t="s">
        <v>14921</v>
      </c>
      <c r="C10191" t="s">
        <v>14913</v>
      </c>
      <c r="D10191" t="s">
        <v>14913</v>
      </c>
      <c r="E10191" t="s">
        <v>14921</v>
      </c>
    </row>
    <row r="10192" spans="1:5" x14ac:dyDescent="0.25">
      <c r="A10192">
        <v>73000140</v>
      </c>
      <c r="B10192" t="s">
        <v>14922</v>
      </c>
      <c r="C10192" t="s">
        <v>14913</v>
      </c>
      <c r="D10192" t="s">
        <v>14913</v>
      </c>
      <c r="E10192" t="s">
        <v>14922</v>
      </c>
    </row>
    <row r="10193" spans="1:5" x14ac:dyDescent="0.25">
      <c r="A10193">
        <v>73000141</v>
      </c>
      <c r="B10193" t="s">
        <v>14923</v>
      </c>
      <c r="C10193" t="s">
        <v>14913</v>
      </c>
      <c r="D10193" t="s">
        <v>14913</v>
      </c>
      <c r="E10193" t="s">
        <v>14923</v>
      </c>
    </row>
    <row r="10194" spans="1:5" x14ac:dyDescent="0.25">
      <c r="A10194">
        <v>73000142</v>
      </c>
      <c r="B10194" t="s">
        <v>14924</v>
      </c>
      <c r="C10194" t="s">
        <v>14913</v>
      </c>
      <c r="D10194" t="s">
        <v>14913</v>
      </c>
      <c r="E10194" t="s">
        <v>14924</v>
      </c>
    </row>
    <row r="10195" spans="1:5" x14ac:dyDescent="0.25">
      <c r="A10195">
        <v>73000143</v>
      </c>
      <c r="B10195" t="s">
        <v>14925</v>
      </c>
      <c r="C10195" t="s">
        <v>14926</v>
      </c>
      <c r="D10195" t="s">
        <v>14926</v>
      </c>
      <c r="E10195" t="s">
        <v>14925</v>
      </c>
    </row>
    <row r="10196" spans="1:5" x14ac:dyDescent="0.25">
      <c r="A10196">
        <v>73000144</v>
      </c>
      <c r="B10196" t="s">
        <v>14927</v>
      </c>
      <c r="C10196" t="s">
        <v>14915</v>
      </c>
      <c r="D10196" t="s">
        <v>14915</v>
      </c>
      <c r="E10196" t="s">
        <v>14927</v>
      </c>
    </row>
    <row r="10197" spans="1:5" x14ac:dyDescent="0.25">
      <c r="A10197">
        <v>73000145</v>
      </c>
      <c r="B10197" t="s">
        <v>14928</v>
      </c>
      <c r="C10197" t="s">
        <v>14915</v>
      </c>
      <c r="D10197" t="s">
        <v>14915</v>
      </c>
      <c r="E10197" t="s">
        <v>14928</v>
      </c>
    </row>
    <row r="10198" spans="1:5" x14ac:dyDescent="0.25">
      <c r="A10198">
        <v>73000146</v>
      </c>
      <c r="B10198" t="s">
        <v>14929</v>
      </c>
      <c r="C10198" t="s">
        <v>14930</v>
      </c>
      <c r="D10198" t="s">
        <v>14930</v>
      </c>
      <c r="E10198" t="s">
        <v>14929</v>
      </c>
    </row>
    <row r="10199" spans="1:5" x14ac:dyDescent="0.25">
      <c r="A10199">
        <v>73000147</v>
      </c>
      <c r="B10199" t="s">
        <v>14931</v>
      </c>
      <c r="C10199" t="s">
        <v>14932</v>
      </c>
      <c r="D10199" t="s">
        <v>14932</v>
      </c>
      <c r="E10199" t="s">
        <v>14931</v>
      </c>
    </row>
    <row r="10200" spans="1:5" x14ac:dyDescent="0.25">
      <c r="A10200">
        <v>73000148</v>
      </c>
      <c r="B10200" t="s">
        <v>14933</v>
      </c>
      <c r="C10200" t="s">
        <v>14934</v>
      </c>
      <c r="D10200" t="s">
        <v>14934</v>
      </c>
      <c r="E10200" t="s">
        <v>14933</v>
      </c>
    </row>
    <row r="10201" spans="1:5" x14ac:dyDescent="0.25">
      <c r="A10201">
        <v>73000149</v>
      </c>
      <c r="B10201" t="s">
        <v>14935</v>
      </c>
      <c r="C10201" t="s">
        <v>14926</v>
      </c>
      <c r="D10201" t="s">
        <v>14926</v>
      </c>
      <c r="E10201" t="s">
        <v>14935</v>
      </c>
    </row>
    <row r="10202" spans="1:5" x14ac:dyDescent="0.25">
      <c r="A10202">
        <v>73000150</v>
      </c>
      <c r="B10202" t="s">
        <v>14936</v>
      </c>
      <c r="C10202" t="s">
        <v>14926</v>
      </c>
      <c r="D10202" t="s">
        <v>14926</v>
      </c>
      <c r="E10202" t="s">
        <v>14936</v>
      </c>
    </row>
    <row r="10203" spans="1:5" x14ac:dyDescent="0.25">
      <c r="A10203">
        <v>73000151</v>
      </c>
      <c r="B10203" t="s">
        <v>14937</v>
      </c>
      <c r="C10203" t="s">
        <v>14926</v>
      </c>
      <c r="D10203" t="s">
        <v>14926</v>
      </c>
      <c r="E10203" t="s">
        <v>14937</v>
      </c>
    </row>
    <row r="10204" spans="1:5" x14ac:dyDescent="0.25">
      <c r="A10204">
        <v>73000152</v>
      </c>
      <c r="B10204" t="s">
        <v>14938</v>
      </c>
      <c r="C10204" t="s">
        <v>14926</v>
      </c>
      <c r="D10204" t="s">
        <v>14926</v>
      </c>
      <c r="E10204" t="s">
        <v>14938</v>
      </c>
    </row>
    <row r="10205" spans="1:5" x14ac:dyDescent="0.25">
      <c r="A10205">
        <v>73000153</v>
      </c>
      <c r="B10205" t="s">
        <v>14939</v>
      </c>
      <c r="C10205" t="s">
        <v>14926</v>
      </c>
      <c r="D10205" t="s">
        <v>14926</v>
      </c>
      <c r="E10205" t="s">
        <v>14939</v>
      </c>
    </row>
    <row r="10206" spans="1:5" x14ac:dyDescent="0.25">
      <c r="A10206">
        <v>73000154</v>
      </c>
      <c r="B10206" t="s">
        <v>14940</v>
      </c>
      <c r="C10206" t="s">
        <v>14941</v>
      </c>
      <c r="D10206" t="s">
        <v>14941</v>
      </c>
      <c r="E10206" t="s">
        <v>14940</v>
      </c>
    </row>
    <row r="10207" spans="1:5" x14ac:dyDescent="0.25">
      <c r="A10207">
        <v>73000155</v>
      </c>
      <c r="B10207" t="s">
        <v>14925</v>
      </c>
      <c r="C10207" t="s">
        <v>14926</v>
      </c>
      <c r="D10207" t="s">
        <v>14926</v>
      </c>
      <c r="E10207" t="s">
        <v>14925</v>
      </c>
    </row>
    <row r="10208" spans="1:5" x14ac:dyDescent="0.25">
      <c r="A10208">
        <v>73000156</v>
      </c>
      <c r="B10208" t="s">
        <v>14942</v>
      </c>
      <c r="C10208" t="s">
        <v>14943</v>
      </c>
      <c r="D10208" t="s">
        <v>14943</v>
      </c>
      <c r="E10208" t="s">
        <v>14942</v>
      </c>
    </row>
    <row r="10209" spans="1:5" x14ac:dyDescent="0.25">
      <c r="A10209">
        <v>73000157</v>
      </c>
      <c r="B10209" t="s">
        <v>14944</v>
      </c>
      <c r="C10209" t="s">
        <v>14943</v>
      </c>
      <c r="D10209" t="s">
        <v>14943</v>
      </c>
      <c r="E10209" t="s">
        <v>14944</v>
      </c>
    </row>
    <row r="10210" spans="1:5" x14ac:dyDescent="0.25">
      <c r="A10210">
        <v>73000158</v>
      </c>
      <c r="B10210" t="s">
        <v>14945</v>
      </c>
      <c r="C10210" t="s">
        <v>14946</v>
      </c>
      <c r="D10210" t="s">
        <v>14946</v>
      </c>
      <c r="E10210" t="s">
        <v>14945</v>
      </c>
    </row>
    <row r="10211" spans="1:5" x14ac:dyDescent="0.25">
      <c r="A10211">
        <v>73000159</v>
      </c>
      <c r="B10211" t="s">
        <v>14947</v>
      </c>
      <c r="C10211" t="s">
        <v>14948</v>
      </c>
      <c r="D10211" t="s">
        <v>14948</v>
      </c>
      <c r="E10211" t="s">
        <v>14947</v>
      </c>
    </row>
    <row r="10212" spans="1:5" x14ac:dyDescent="0.25">
      <c r="A10212">
        <v>73000160</v>
      </c>
      <c r="B10212" t="s">
        <v>14949</v>
      </c>
      <c r="C10212" t="s">
        <v>14950</v>
      </c>
      <c r="D10212" t="s">
        <v>14950</v>
      </c>
      <c r="E10212" t="s">
        <v>14949</v>
      </c>
    </row>
    <row r="10213" spans="1:5" x14ac:dyDescent="0.25">
      <c r="A10213">
        <v>73000161</v>
      </c>
      <c r="B10213" t="s">
        <v>14951</v>
      </c>
      <c r="C10213" t="s">
        <v>14952</v>
      </c>
      <c r="D10213" t="s">
        <v>14952</v>
      </c>
      <c r="E10213" t="s">
        <v>14951</v>
      </c>
    </row>
    <row r="10214" spans="1:5" x14ac:dyDescent="0.25">
      <c r="A10214">
        <v>73000162</v>
      </c>
      <c r="B10214" t="s">
        <v>14953</v>
      </c>
      <c r="C10214" t="s">
        <v>14954</v>
      </c>
      <c r="D10214" t="s">
        <v>14954</v>
      </c>
      <c r="E10214" t="s">
        <v>14953</v>
      </c>
    </row>
    <row r="10215" spans="1:5" x14ac:dyDescent="0.25">
      <c r="A10215">
        <v>73000163</v>
      </c>
      <c r="B10215" t="s">
        <v>14955</v>
      </c>
      <c r="C10215" t="s">
        <v>14956</v>
      </c>
      <c r="D10215" t="s">
        <v>14956</v>
      </c>
      <c r="E10215" t="s">
        <v>14955</v>
      </c>
    </row>
    <row r="10216" spans="1:5" x14ac:dyDescent="0.25">
      <c r="A10216">
        <v>73000164</v>
      </c>
      <c r="B10216" t="s">
        <v>14957</v>
      </c>
      <c r="C10216" t="s">
        <v>14954</v>
      </c>
      <c r="D10216" t="s">
        <v>14954</v>
      </c>
      <c r="E10216" t="s">
        <v>14957</v>
      </c>
    </row>
    <row r="10217" spans="1:5" x14ac:dyDescent="0.25">
      <c r="A10217">
        <v>73000165</v>
      </c>
      <c r="B10217" t="s">
        <v>14958</v>
      </c>
      <c r="C10217" t="s">
        <v>14761</v>
      </c>
      <c r="D10217" t="s">
        <v>14761</v>
      </c>
      <c r="E10217" t="s">
        <v>14958</v>
      </c>
    </row>
    <row r="10218" spans="1:5" x14ac:dyDescent="0.25">
      <c r="A10218">
        <v>73000166</v>
      </c>
      <c r="B10218" t="s">
        <v>14959</v>
      </c>
      <c r="C10218" t="s">
        <v>14960</v>
      </c>
      <c r="D10218" t="s">
        <v>14960</v>
      </c>
      <c r="E10218" t="s">
        <v>14959</v>
      </c>
    </row>
    <row r="10219" spans="1:5" x14ac:dyDescent="0.25">
      <c r="A10219">
        <v>73000167</v>
      </c>
      <c r="B10219" t="s">
        <v>14961</v>
      </c>
      <c r="C10219" t="s">
        <v>14960</v>
      </c>
      <c r="D10219" t="s">
        <v>14960</v>
      </c>
      <c r="E10219" t="s">
        <v>14961</v>
      </c>
    </row>
    <row r="10220" spans="1:5" x14ac:dyDescent="0.25">
      <c r="A10220">
        <v>73000168</v>
      </c>
      <c r="B10220" t="s">
        <v>14962</v>
      </c>
      <c r="C10220" t="s">
        <v>14960</v>
      </c>
      <c r="D10220" t="s">
        <v>14960</v>
      </c>
      <c r="E10220" t="s">
        <v>14962</v>
      </c>
    </row>
    <row r="10221" spans="1:5" x14ac:dyDescent="0.25">
      <c r="A10221">
        <v>73000169</v>
      </c>
      <c r="B10221" t="s">
        <v>14963</v>
      </c>
      <c r="C10221" t="s">
        <v>14960</v>
      </c>
      <c r="D10221" t="s">
        <v>14960</v>
      </c>
      <c r="E10221" t="s">
        <v>14963</v>
      </c>
    </row>
    <row r="10222" spans="1:5" x14ac:dyDescent="0.25">
      <c r="A10222">
        <v>73000170</v>
      </c>
      <c r="B10222" t="s">
        <v>14964</v>
      </c>
      <c r="C10222" t="s">
        <v>14960</v>
      </c>
      <c r="D10222" t="s">
        <v>14960</v>
      </c>
      <c r="E10222" t="s">
        <v>14964</v>
      </c>
    </row>
    <row r="10223" spans="1:5" x14ac:dyDescent="0.25">
      <c r="A10223">
        <v>73000171</v>
      </c>
      <c r="B10223" t="s">
        <v>14965</v>
      </c>
      <c r="C10223" t="s">
        <v>14960</v>
      </c>
      <c r="D10223" t="s">
        <v>14960</v>
      </c>
      <c r="E10223" t="s">
        <v>14965</v>
      </c>
    </row>
    <row r="10224" spans="1:5" x14ac:dyDescent="0.25">
      <c r="A10224">
        <v>73000172</v>
      </c>
      <c r="B10224" t="s">
        <v>14966</v>
      </c>
      <c r="C10224" t="s">
        <v>14960</v>
      </c>
      <c r="D10224" t="s">
        <v>14960</v>
      </c>
      <c r="E10224" t="s">
        <v>14966</v>
      </c>
    </row>
    <row r="10225" spans="1:5" x14ac:dyDescent="0.25">
      <c r="A10225">
        <v>73000173</v>
      </c>
      <c r="B10225" t="s">
        <v>14967</v>
      </c>
      <c r="C10225" t="s">
        <v>14960</v>
      </c>
      <c r="D10225" t="s">
        <v>14960</v>
      </c>
      <c r="E10225" t="s">
        <v>14967</v>
      </c>
    </row>
    <row r="10226" spans="1:5" x14ac:dyDescent="0.25">
      <c r="A10226">
        <v>73000174</v>
      </c>
      <c r="B10226" t="s">
        <v>14968</v>
      </c>
      <c r="C10226" t="s">
        <v>14969</v>
      </c>
      <c r="D10226" t="s">
        <v>14969</v>
      </c>
      <c r="E10226" t="s">
        <v>14968</v>
      </c>
    </row>
    <row r="10227" spans="1:5" x14ac:dyDescent="0.25">
      <c r="A10227">
        <v>73000175</v>
      </c>
      <c r="B10227" t="s">
        <v>14970</v>
      </c>
      <c r="C10227" t="s">
        <v>14969</v>
      </c>
      <c r="D10227" t="s">
        <v>14969</v>
      </c>
      <c r="E10227" t="s">
        <v>14970</v>
      </c>
    </row>
    <row r="10228" spans="1:5" x14ac:dyDescent="0.25">
      <c r="A10228">
        <v>73000176</v>
      </c>
      <c r="B10228" t="s">
        <v>14971</v>
      </c>
      <c r="C10228" t="s">
        <v>14969</v>
      </c>
      <c r="D10228" t="s">
        <v>14969</v>
      </c>
      <c r="E10228" t="s">
        <v>14971</v>
      </c>
    </row>
    <row r="10229" spans="1:5" x14ac:dyDescent="0.25">
      <c r="A10229">
        <v>73000177</v>
      </c>
      <c r="B10229" t="s">
        <v>14972</v>
      </c>
      <c r="C10229" t="s">
        <v>14969</v>
      </c>
      <c r="D10229" t="s">
        <v>14969</v>
      </c>
      <c r="E10229" t="s">
        <v>14972</v>
      </c>
    </row>
    <row r="10230" spans="1:5" x14ac:dyDescent="0.25">
      <c r="A10230">
        <v>73000178</v>
      </c>
      <c r="B10230" t="s">
        <v>14973</v>
      </c>
      <c r="C10230" t="s">
        <v>14969</v>
      </c>
      <c r="D10230" t="s">
        <v>14969</v>
      </c>
      <c r="E10230" t="s">
        <v>14973</v>
      </c>
    </row>
    <row r="10231" spans="1:5" x14ac:dyDescent="0.25">
      <c r="A10231">
        <v>73000179</v>
      </c>
      <c r="B10231" t="s">
        <v>14974</v>
      </c>
      <c r="C10231" t="s">
        <v>14969</v>
      </c>
      <c r="D10231" t="s">
        <v>14969</v>
      </c>
      <c r="E10231" t="s">
        <v>14974</v>
      </c>
    </row>
    <row r="10232" spans="1:5" x14ac:dyDescent="0.25">
      <c r="A10232">
        <v>73000180</v>
      </c>
      <c r="B10232" t="s">
        <v>14975</v>
      </c>
      <c r="C10232" t="s">
        <v>14969</v>
      </c>
      <c r="D10232" t="s">
        <v>14969</v>
      </c>
      <c r="E10232" t="s">
        <v>14975</v>
      </c>
    </row>
    <row r="10233" spans="1:5" x14ac:dyDescent="0.25">
      <c r="A10233">
        <v>73000181</v>
      </c>
      <c r="B10233" t="s">
        <v>14976</v>
      </c>
      <c r="C10233" t="s">
        <v>14969</v>
      </c>
      <c r="D10233" t="s">
        <v>14969</v>
      </c>
      <c r="E10233" t="s">
        <v>14976</v>
      </c>
    </row>
    <row r="10234" spans="1:5" x14ac:dyDescent="0.25">
      <c r="A10234">
        <v>73000182</v>
      </c>
      <c r="B10234" t="s">
        <v>14977</v>
      </c>
      <c r="C10234" t="s">
        <v>14917</v>
      </c>
      <c r="D10234" t="s">
        <v>14917</v>
      </c>
      <c r="E10234" t="s">
        <v>14977</v>
      </c>
    </row>
    <row r="10235" spans="1:5" x14ac:dyDescent="0.25">
      <c r="A10235">
        <v>73000183</v>
      </c>
      <c r="B10235" t="s">
        <v>14978</v>
      </c>
      <c r="C10235" t="s">
        <v>14917</v>
      </c>
      <c r="D10235" t="s">
        <v>14917</v>
      </c>
      <c r="E10235" t="s">
        <v>14978</v>
      </c>
    </row>
    <row r="10236" spans="1:5" x14ac:dyDescent="0.25">
      <c r="A10236">
        <v>73000184</v>
      </c>
      <c r="B10236" t="s">
        <v>14923</v>
      </c>
      <c r="C10236" t="s">
        <v>14913</v>
      </c>
      <c r="D10236" t="s">
        <v>14913</v>
      </c>
      <c r="E10236" t="s">
        <v>14923</v>
      </c>
    </row>
    <row r="10237" spans="1:5" x14ac:dyDescent="0.25">
      <c r="A10237">
        <v>73000185</v>
      </c>
      <c r="B10237" t="s">
        <v>14924</v>
      </c>
      <c r="C10237" t="s">
        <v>14913</v>
      </c>
      <c r="D10237" t="s">
        <v>14913</v>
      </c>
      <c r="E10237" t="s">
        <v>14924</v>
      </c>
    </row>
    <row r="10238" spans="1:5" x14ac:dyDescent="0.25">
      <c r="A10238">
        <v>73000186</v>
      </c>
      <c r="B10238" t="s">
        <v>14918</v>
      </c>
      <c r="C10238" t="s">
        <v>14913</v>
      </c>
      <c r="D10238" t="s">
        <v>14913</v>
      </c>
      <c r="E10238" t="s">
        <v>14918</v>
      </c>
    </row>
    <row r="10239" spans="1:5" x14ac:dyDescent="0.25">
      <c r="A10239">
        <v>73000187</v>
      </c>
      <c r="B10239" t="s">
        <v>14919</v>
      </c>
      <c r="C10239" t="s">
        <v>14913</v>
      </c>
      <c r="D10239" t="s">
        <v>14913</v>
      </c>
      <c r="E10239" t="s">
        <v>14919</v>
      </c>
    </row>
    <row r="10240" spans="1:5" x14ac:dyDescent="0.25">
      <c r="A10240">
        <v>73000188</v>
      </c>
      <c r="B10240" t="s">
        <v>14920</v>
      </c>
      <c r="C10240" t="s">
        <v>14913</v>
      </c>
      <c r="D10240" t="s">
        <v>14913</v>
      </c>
      <c r="E10240" t="s">
        <v>14920</v>
      </c>
    </row>
    <row r="10241" spans="1:5" x14ac:dyDescent="0.25">
      <c r="A10241">
        <v>73000189</v>
      </c>
      <c r="B10241" t="s">
        <v>14921</v>
      </c>
      <c r="C10241" t="s">
        <v>14913</v>
      </c>
      <c r="D10241" t="s">
        <v>14913</v>
      </c>
      <c r="E10241" t="s">
        <v>14921</v>
      </c>
    </row>
    <row r="10242" spans="1:5" x14ac:dyDescent="0.25">
      <c r="A10242">
        <v>73000190</v>
      </c>
      <c r="B10242" t="s">
        <v>14922</v>
      </c>
      <c r="C10242" t="s">
        <v>14913</v>
      </c>
      <c r="D10242" t="s">
        <v>14913</v>
      </c>
      <c r="E10242" t="s">
        <v>14922</v>
      </c>
    </row>
    <row r="10243" spans="1:5" x14ac:dyDescent="0.25">
      <c r="A10243">
        <v>73000191</v>
      </c>
      <c r="B10243" t="s">
        <v>14912</v>
      </c>
      <c r="C10243" t="s">
        <v>14913</v>
      </c>
      <c r="D10243" t="s">
        <v>14913</v>
      </c>
      <c r="E10243" t="s">
        <v>14912</v>
      </c>
    </row>
    <row r="10244" spans="1:5" x14ac:dyDescent="0.25">
      <c r="A10244">
        <v>73000192</v>
      </c>
      <c r="B10244" t="s">
        <v>14979</v>
      </c>
      <c r="C10244" t="s">
        <v>14926</v>
      </c>
      <c r="D10244" t="s">
        <v>14926</v>
      </c>
      <c r="E10244" t="s">
        <v>14979</v>
      </c>
    </row>
    <row r="10245" spans="1:5" x14ac:dyDescent="0.25">
      <c r="A10245">
        <v>73000193</v>
      </c>
      <c r="B10245" t="s">
        <v>14980</v>
      </c>
      <c r="C10245" t="s">
        <v>14926</v>
      </c>
      <c r="D10245" t="s">
        <v>14926</v>
      </c>
      <c r="E10245" t="s">
        <v>14980</v>
      </c>
    </row>
    <row r="10246" spans="1:5" x14ac:dyDescent="0.25">
      <c r="A10246">
        <v>73000194</v>
      </c>
      <c r="B10246" t="s">
        <v>14981</v>
      </c>
      <c r="C10246" t="s">
        <v>14926</v>
      </c>
      <c r="D10246" t="s">
        <v>14926</v>
      </c>
      <c r="E10246" t="s">
        <v>14981</v>
      </c>
    </row>
    <row r="10247" spans="1:5" x14ac:dyDescent="0.25">
      <c r="A10247">
        <v>73000195</v>
      </c>
      <c r="B10247" t="s">
        <v>14982</v>
      </c>
      <c r="C10247" t="s">
        <v>14926</v>
      </c>
      <c r="D10247" t="s">
        <v>14926</v>
      </c>
      <c r="E10247" t="s">
        <v>14982</v>
      </c>
    </row>
    <row r="10248" spans="1:5" x14ac:dyDescent="0.25">
      <c r="A10248">
        <v>73000196</v>
      </c>
      <c r="B10248" t="s">
        <v>14983</v>
      </c>
      <c r="C10248" t="s">
        <v>14930</v>
      </c>
      <c r="D10248" t="s">
        <v>14930</v>
      </c>
      <c r="E10248" t="s">
        <v>14983</v>
      </c>
    </row>
    <row r="10249" spans="1:5" x14ac:dyDescent="0.25">
      <c r="A10249">
        <v>73000197</v>
      </c>
      <c r="B10249" t="s">
        <v>14984</v>
      </c>
      <c r="C10249" t="s">
        <v>14930</v>
      </c>
      <c r="D10249" t="s">
        <v>14930</v>
      </c>
      <c r="E10249" t="s">
        <v>14984</v>
      </c>
    </row>
    <row r="10250" spans="1:5" x14ac:dyDescent="0.25">
      <c r="A10250">
        <v>73000198</v>
      </c>
      <c r="B10250" t="s">
        <v>14985</v>
      </c>
      <c r="C10250" t="s">
        <v>14930</v>
      </c>
      <c r="D10250" t="s">
        <v>14930</v>
      </c>
      <c r="E10250" t="s">
        <v>14985</v>
      </c>
    </row>
    <row r="10251" spans="1:5" x14ac:dyDescent="0.25">
      <c r="A10251">
        <v>73000199</v>
      </c>
      <c r="B10251" t="s">
        <v>14986</v>
      </c>
      <c r="C10251" t="s">
        <v>14930</v>
      </c>
      <c r="D10251" t="s">
        <v>14930</v>
      </c>
      <c r="E10251" t="s">
        <v>14986</v>
      </c>
    </row>
    <row r="10252" spans="1:5" x14ac:dyDescent="0.25">
      <c r="A10252">
        <v>73000200</v>
      </c>
      <c r="B10252" t="s">
        <v>14987</v>
      </c>
      <c r="C10252" t="s">
        <v>14988</v>
      </c>
      <c r="D10252" t="s">
        <v>14988</v>
      </c>
      <c r="E10252" t="s">
        <v>14987</v>
      </c>
    </row>
    <row r="10253" spans="1:5" x14ac:dyDescent="0.25">
      <c r="A10253">
        <v>73000201</v>
      </c>
      <c r="B10253" t="s">
        <v>14935</v>
      </c>
      <c r="C10253" t="s">
        <v>14926</v>
      </c>
      <c r="D10253" t="s">
        <v>14926</v>
      </c>
      <c r="E10253" t="s">
        <v>14935</v>
      </c>
    </row>
    <row r="10254" spans="1:5" x14ac:dyDescent="0.25">
      <c r="A10254">
        <v>73000202</v>
      </c>
      <c r="B10254" t="s">
        <v>14936</v>
      </c>
      <c r="C10254" t="s">
        <v>14926</v>
      </c>
      <c r="D10254" t="s">
        <v>14926</v>
      </c>
      <c r="E10254" t="s">
        <v>14936</v>
      </c>
    </row>
    <row r="10255" spans="1:5" x14ac:dyDescent="0.25">
      <c r="A10255">
        <v>73000203</v>
      </c>
      <c r="B10255" t="s">
        <v>14937</v>
      </c>
      <c r="C10255" t="s">
        <v>14926</v>
      </c>
      <c r="D10255" t="s">
        <v>14926</v>
      </c>
      <c r="E10255" t="s">
        <v>14937</v>
      </c>
    </row>
    <row r="10256" spans="1:5" x14ac:dyDescent="0.25">
      <c r="A10256">
        <v>73000204</v>
      </c>
      <c r="B10256" t="s">
        <v>14938</v>
      </c>
      <c r="C10256" t="s">
        <v>14926</v>
      </c>
      <c r="D10256" t="s">
        <v>14926</v>
      </c>
      <c r="E10256" t="s">
        <v>14938</v>
      </c>
    </row>
    <row r="10257" spans="1:5" x14ac:dyDescent="0.25">
      <c r="A10257">
        <v>73000205</v>
      </c>
      <c r="B10257" t="s">
        <v>14939</v>
      </c>
      <c r="C10257" t="s">
        <v>14926</v>
      </c>
      <c r="D10257" t="s">
        <v>14926</v>
      </c>
      <c r="E10257" t="s">
        <v>14939</v>
      </c>
    </row>
    <row r="10258" spans="1:5" x14ac:dyDescent="0.25">
      <c r="A10258">
        <v>73000206</v>
      </c>
      <c r="B10258" t="s">
        <v>14925</v>
      </c>
      <c r="C10258" t="s">
        <v>14926</v>
      </c>
      <c r="D10258" t="s">
        <v>14926</v>
      </c>
      <c r="E10258" t="s">
        <v>14925</v>
      </c>
    </row>
    <row r="10259" spans="1:5" x14ac:dyDescent="0.25">
      <c r="A10259">
        <v>73000207</v>
      </c>
      <c r="B10259" t="s">
        <v>14989</v>
      </c>
      <c r="C10259" t="s">
        <v>14930</v>
      </c>
      <c r="D10259" t="s">
        <v>14930</v>
      </c>
      <c r="E10259" t="s">
        <v>14989</v>
      </c>
    </row>
    <row r="10260" spans="1:5" x14ac:dyDescent="0.25">
      <c r="A10260">
        <v>73000208</v>
      </c>
      <c r="B10260" t="s">
        <v>14990</v>
      </c>
      <c r="C10260" t="s">
        <v>14930</v>
      </c>
      <c r="D10260" t="s">
        <v>14930</v>
      </c>
      <c r="E10260" t="s">
        <v>14990</v>
      </c>
    </row>
    <row r="10261" spans="1:5" x14ac:dyDescent="0.25">
      <c r="A10261">
        <v>73000209</v>
      </c>
      <c r="B10261" t="s">
        <v>14991</v>
      </c>
      <c r="C10261" t="s">
        <v>14992</v>
      </c>
      <c r="D10261" t="s">
        <v>14992</v>
      </c>
      <c r="E10261" t="s">
        <v>14991</v>
      </c>
    </row>
    <row r="10262" spans="1:5" x14ac:dyDescent="0.25">
      <c r="A10262">
        <v>73000210</v>
      </c>
      <c r="B10262" t="s">
        <v>14993</v>
      </c>
      <c r="C10262" t="s">
        <v>14994</v>
      </c>
      <c r="D10262" t="s">
        <v>14994</v>
      </c>
      <c r="E10262" t="s">
        <v>14993</v>
      </c>
    </row>
    <row r="10263" spans="1:5" x14ac:dyDescent="0.25">
      <c r="A10263">
        <v>73000211</v>
      </c>
      <c r="B10263" t="s">
        <v>14938</v>
      </c>
      <c r="C10263" t="s">
        <v>14926</v>
      </c>
      <c r="D10263" t="s">
        <v>14926</v>
      </c>
      <c r="E10263" t="s">
        <v>14938</v>
      </c>
    </row>
    <row r="10264" spans="1:5" x14ac:dyDescent="0.25">
      <c r="A10264">
        <v>73000212</v>
      </c>
      <c r="B10264" t="s">
        <v>14939</v>
      </c>
      <c r="C10264" t="s">
        <v>14926</v>
      </c>
      <c r="D10264" t="s">
        <v>14926</v>
      </c>
      <c r="E10264" t="s">
        <v>14939</v>
      </c>
    </row>
    <row r="10265" spans="1:5" x14ac:dyDescent="0.25">
      <c r="A10265">
        <v>73000213</v>
      </c>
      <c r="B10265" t="s">
        <v>14995</v>
      </c>
      <c r="C10265" t="s">
        <v>14996</v>
      </c>
      <c r="D10265" t="s">
        <v>14996</v>
      </c>
      <c r="E10265" t="s">
        <v>14995</v>
      </c>
    </row>
    <row r="10266" spans="1:5" x14ac:dyDescent="0.25">
      <c r="A10266">
        <v>73000214</v>
      </c>
      <c r="B10266" t="s">
        <v>14997</v>
      </c>
      <c r="C10266" t="s">
        <v>14998</v>
      </c>
      <c r="D10266" t="s">
        <v>14998</v>
      </c>
      <c r="E10266" t="s">
        <v>14997</v>
      </c>
    </row>
    <row r="10267" spans="1:5" x14ac:dyDescent="0.25">
      <c r="A10267">
        <v>73000215</v>
      </c>
      <c r="B10267" t="s">
        <v>14919</v>
      </c>
      <c r="C10267" t="s">
        <v>14913</v>
      </c>
      <c r="D10267" t="s">
        <v>14913</v>
      </c>
      <c r="E10267" t="s">
        <v>14919</v>
      </c>
    </row>
    <row r="10268" spans="1:5" x14ac:dyDescent="0.25">
      <c r="A10268">
        <v>73000216</v>
      </c>
      <c r="B10268" t="s">
        <v>14912</v>
      </c>
      <c r="C10268" t="s">
        <v>14913</v>
      </c>
      <c r="D10268" t="s">
        <v>14913</v>
      </c>
      <c r="E10268" t="s">
        <v>14912</v>
      </c>
    </row>
    <row r="10269" spans="1:5" x14ac:dyDescent="0.25">
      <c r="A10269">
        <v>73000217</v>
      </c>
      <c r="B10269" t="s">
        <v>14923</v>
      </c>
      <c r="C10269" t="s">
        <v>14913</v>
      </c>
      <c r="D10269" t="s">
        <v>14913</v>
      </c>
      <c r="E10269" t="s">
        <v>14923</v>
      </c>
    </row>
    <row r="10270" spans="1:5" x14ac:dyDescent="0.25">
      <c r="A10270">
        <v>73000218</v>
      </c>
      <c r="B10270" t="s">
        <v>14999</v>
      </c>
      <c r="C10270" t="s">
        <v>15000</v>
      </c>
      <c r="D10270" t="s">
        <v>15000</v>
      </c>
      <c r="E10270" t="s">
        <v>14999</v>
      </c>
    </row>
    <row r="10271" spans="1:5" x14ac:dyDescent="0.25">
      <c r="A10271">
        <v>73000219</v>
      </c>
      <c r="B10271" t="s">
        <v>15001</v>
      </c>
      <c r="C10271" t="s">
        <v>15002</v>
      </c>
      <c r="D10271" t="s">
        <v>15002</v>
      </c>
      <c r="E10271" t="s">
        <v>15001</v>
      </c>
    </row>
    <row r="10272" spans="1:5" x14ac:dyDescent="0.25">
      <c r="A10272">
        <v>73000220</v>
      </c>
      <c r="B10272" t="s">
        <v>15003</v>
      </c>
      <c r="C10272" t="s">
        <v>15004</v>
      </c>
      <c r="D10272" t="s">
        <v>15004</v>
      </c>
      <c r="E10272" t="s">
        <v>15003</v>
      </c>
    </row>
    <row r="10273" spans="1:5" x14ac:dyDescent="0.25">
      <c r="A10273">
        <v>73000221</v>
      </c>
      <c r="B10273" t="s">
        <v>15005</v>
      </c>
      <c r="C10273" t="s">
        <v>15006</v>
      </c>
      <c r="D10273" t="s">
        <v>15006</v>
      </c>
      <c r="E10273" t="s">
        <v>15005</v>
      </c>
    </row>
    <row r="10274" spans="1:5" x14ac:dyDescent="0.25">
      <c r="A10274">
        <v>73000222</v>
      </c>
      <c r="B10274" t="s">
        <v>15007</v>
      </c>
      <c r="C10274" t="s">
        <v>15008</v>
      </c>
      <c r="D10274" t="s">
        <v>15008</v>
      </c>
      <c r="E10274" t="s">
        <v>15007</v>
      </c>
    </row>
    <row r="10275" spans="1:5" x14ac:dyDescent="0.25">
      <c r="A10275">
        <v>73000223</v>
      </c>
      <c r="B10275" t="s">
        <v>14947</v>
      </c>
      <c r="C10275" t="s">
        <v>14948</v>
      </c>
      <c r="D10275" t="s">
        <v>14948</v>
      </c>
      <c r="E10275" t="s">
        <v>14947</v>
      </c>
    </row>
    <row r="10276" spans="1:5" x14ac:dyDescent="0.25">
      <c r="A10276">
        <v>73000224</v>
      </c>
      <c r="B10276" t="s">
        <v>14951</v>
      </c>
      <c r="C10276" t="s">
        <v>14952</v>
      </c>
      <c r="D10276" t="s">
        <v>14952</v>
      </c>
      <c r="E10276" t="s">
        <v>14951</v>
      </c>
    </row>
    <row r="10277" spans="1:5" x14ac:dyDescent="0.25">
      <c r="A10277">
        <v>73000225</v>
      </c>
      <c r="B10277" t="s">
        <v>15009</v>
      </c>
      <c r="C10277" t="s">
        <v>15010</v>
      </c>
      <c r="D10277" t="s">
        <v>15010</v>
      </c>
      <c r="E10277" t="s">
        <v>15009</v>
      </c>
    </row>
    <row r="10278" spans="1:5" x14ac:dyDescent="0.25">
      <c r="A10278">
        <v>73000226</v>
      </c>
      <c r="B10278" t="s">
        <v>15011</v>
      </c>
      <c r="C10278" t="s">
        <v>15012</v>
      </c>
      <c r="D10278" t="s">
        <v>15012</v>
      </c>
      <c r="E10278" t="s">
        <v>15011</v>
      </c>
    </row>
    <row r="10279" spans="1:5" x14ac:dyDescent="0.25">
      <c r="A10279">
        <v>73000227</v>
      </c>
      <c r="B10279" t="s">
        <v>15013</v>
      </c>
      <c r="C10279" t="s">
        <v>15014</v>
      </c>
      <c r="D10279" t="s">
        <v>15014</v>
      </c>
      <c r="E10279" t="s">
        <v>15013</v>
      </c>
    </row>
    <row r="10280" spans="1:5" x14ac:dyDescent="0.25">
      <c r="A10280">
        <v>73000231</v>
      </c>
      <c r="B10280" t="s">
        <v>15015</v>
      </c>
      <c r="C10280" t="s">
        <v>15016</v>
      </c>
      <c r="D10280" t="s">
        <v>15016</v>
      </c>
      <c r="E10280" t="s">
        <v>15015</v>
      </c>
    </row>
    <row r="10281" spans="1:5" x14ac:dyDescent="0.25">
      <c r="A10281">
        <v>73000232</v>
      </c>
      <c r="B10281" t="s">
        <v>15017</v>
      </c>
      <c r="C10281" t="s">
        <v>15018</v>
      </c>
      <c r="D10281" t="s">
        <v>15018</v>
      </c>
      <c r="E10281" t="s">
        <v>15017</v>
      </c>
    </row>
    <row r="10282" spans="1:5" x14ac:dyDescent="0.25">
      <c r="A10282">
        <v>73000233</v>
      </c>
      <c r="B10282" t="s">
        <v>15019</v>
      </c>
      <c r="C10282" t="s">
        <v>15020</v>
      </c>
      <c r="D10282" t="s">
        <v>15020</v>
      </c>
      <c r="E10282" t="s">
        <v>15019</v>
      </c>
    </row>
    <row r="10283" spans="1:5" x14ac:dyDescent="0.25">
      <c r="A10283">
        <v>73000234</v>
      </c>
      <c r="B10283" t="s">
        <v>15021</v>
      </c>
      <c r="C10283" t="s">
        <v>15022</v>
      </c>
      <c r="D10283" t="s">
        <v>15022</v>
      </c>
      <c r="E10283" t="s">
        <v>15021</v>
      </c>
    </row>
    <row r="10284" spans="1:5" x14ac:dyDescent="0.25">
      <c r="A10284">
        <v>73000235</v>
      </c>
      <c r="B10284" t="s">
        <v>15023</v>
      </c>
      <c r="C10284" t="s">
        <v>15024</v>
      </c>
      <c r="D10284" t="s">
        <v>15024</v>
      </c>
      <c r="E10284" t="s">
        <v>15023</v>
      </c>
    </row>
    <row r="10285" spans="1:5" x14ac:dyDescent="0.25">
      <c r="A10285">
        <v>73000236</v>
      </c>
      <c r="B10285" t="s">
        <v>15025</v>
      </c>
      <c r="C10285" t="s">
        <v>15026</v>
      </c>
      <c r="D10285" t="s">
        <v>15026</v>
      </c>
      <c r="E10285" t="s">
        <v>15025</v>
      </c>
    </row>
    <row r="10286" spans="1:5" x14ac:dyDescent="0.25">
      <c r="A10286">
        <v>73000237</v>
      </c>
      <c r="B10286" t="s">
        <v>15027</v>
      </c>
      <c r="C10286" t="s">
        <v>15028</v>
      </c>
      <c r="D10286" t="s">
        <v>15028</v>
      </c>
      <c r="E10286" t="s">
        <v>15027</v>
      </c>
    </row>
    <row r="10287" spans="1:5" x14ac:dyDescent="0.25">
      <c r="A10287">
        <v>73000238</v>
      </c>
      <c r="B10287" t="s">
        <v>15029</v>
      </c>
      <c r="C10287" t="s">
        <v>15030</v>
      </c>
      <c r="D10287" t="s">
        <v>15030</v>
      </c>
      <c r="E10287" t="s">
        <v>15029</v>
      </c>
    </row>
    <row r="10288" spans="1:5" x14ac:dyDescent="0.25">
      <c r="A10288">
        <v>73000239</v>
      </c>
      <c r="B10288" t="s">
        <v>15031</v>
      </c>
      <c r="C10288" t="s">
        <v>15032</v>
      </c>
      <c r="D10288" t="s">
        <v>15032</v>
      </c>
      <c r="E10288" t="s">
        <v>15031</v>
      </c>
    </row>
    <row r="10289" spans="1:5" x14ac:dyDescent="0.25">
      <c r="A10289">
        <v>73000240</v>
      </c>
      <c r="B10289" t="s">
        <v>15033</v>
      </c>
      <c r="C10289" t="s">
        <v>15028</v>
      </c>
      <c r="D10289" t="s">
        <v>15028</v>
      </c>
      <c r="E10289" t="s">
        <v>15033</v>
      </c>
    </row>
    <row r="10290" spans="1:5" x14ac:dyDescent="0.25">
      <c r="A10290">
        <v>73000241</v>
      </c>
      <c r="B10290" t="s">
        <v>15034</v>
      </c>
      <c r="C10290" t="s">
        <v>15035</v>
      </c>
      <c r="D10290" t="s">
        <v>15035</v>
      </c>
      <c r="E10290" t="s">
        <v>15034</v>
      </c>
    </row>
    <row r="10291" spans="1:5" x14ac:dyDescent="0.25">
      <c r="A10291">
        <v>73000242</v>
      </c>
      <c r="B10291" t="s">
        <v>15036</v>
      </c>
      <c r="C10291" t="s">
        <v>15037</v>
      </c>
      <c r="D10291" t="s">
        <v>15037</v>
      </c>
      <c r="E10291" t="s">
        <v>15036</v>
      </c>
    </row>
    <row r="10292" spans="1:5" x14ac:dyDescent="0.25">
      <c r="A10292">
        <v>73000243</v>
      </c>
      <c r="B10292" t="s">
        <v>15038</v>
      </c>
      <c r="C10292" t="s">
        <v>15039</v>
      </c>
      <c r="D10292" t="s">
        <v>15039</v>
      </c>
      <c r="E10292" t="s">
        <v>15038</v>
      </c>
    </row>
    <row r="10293" spans="1:5" x14ac:dyDescent="0.25">
      <c r="A10293">
        <v>73000244</v>
      </c>
      <c r="B10293" t="s">
        <v>15040</v>
      </c>
      <c r="C10293" t="s">
        <v>15041</v>
      </c>
      <c r="D10293" t="s">
        <v>15041</v>
      </c>
      <c r="E10293" t="s">
        <v>15040</v>
      </c>
    </row>
    <row r="10294" spans="1:5" x14ac:dyDescent="0.25">
      <c r="A10294">
        <v>73000245</v>
      </c>
      <c r="B10294" t="s">
        <v>15042</v>
      </c>
      <c r="C10294" t="s">
        <v>15043</v>
      </c>
      <c r="D10294" t="s">
        <v>15043</v>
      </c>
      <c r="E10294" t="s">
        <v>15042</v>
      </c>
    </row>
    <row r="10295" spans="1:5" x14ac:dyDescent="0.25">
      <c r="A10295">
        <v>73000246</v>
      </c>
      <c r="B10295" t="s">
        <v>15044</v>
      </c>
      <c r="C10295" t="s">
        <v>15045</v>
      </c>
      <c r="D10295" t="s">
        <v>15045</v>
      </c>
      <c r="E10295" t="s">
        <v>15044</v>
      </c>
    </row>
    <row r="10296" spans="1:5" x14ac:dyDescent="0.25">
      <c r="A10296">
        <v>73000247</v>
      </c>
      <c r="B10296" t="s">
        <v>15046</v>
      </c>
      <c r="C10296" t="s">
        <v>15047</v>
      </c>
      <c r="D10296" t="s">
        <v>15047</v>
      </c>
      <c r="E10296" t="s">
        <v>15046</v>
      </c>
    </row>
    <row r="10297" spans="1:5" x14ac:dyDescent="0.25">
      <c r="A10297">
        <v>73000248</v>
      </c>
      <c r="B10297" t="s">
        <v>15048</v>
      </c>
      <c r="C10297" t="s">
        <v>15049</v>
      </c>
      <c r="D10297" t="s">
        <v>15049</v>
      </c>
      <c r="E10297" t="s">
        <v>15048</v>
      </c>
    </row>
    <row r="10298" spans="1:5" x14ac:dyDescent="0.25">
      <c r="A10298">
        <v>73000249</v>
      </c>
      <c r="B10298" t="s">
        <v>15050</v>
      </c>
      <c r="C10298" t="s">
        <v>15051</v>
      </c>
      <c r="D10298" t="s">
        <v>15051</v>
      </c>
      <c r="E10298" t="s">
        <v>15050</v>
      </c>
    </row>
    <row r="10299" spans="1:5" x14ac:dyDescent="0.25">
      <c r="A10299">
        <v>73000250</v>
      </c>
      <c r="B10299" t="s">
        <v>15052</v>
      </c>
      <c r="C10299" t="s">
        <v>15053</v>
      </c>
      <c r="D10299" t="s">
        <v>15053</v>
      </c>
      <c r="E10299" t="s">
        <v>15052</v>
      </c>
    </row>
    <row r="10300" spans="1:5" x14ac:dyDescent="0.25">
      <c r="A10300">
        <v>73000251</v>
      </c>
      <c r="B10300" t="s">
        <v>15054</v>
      </c>
      <c r="C10300" t="s">
        <v>15055</v>
      </c>
      <c r="D10300" t="s">
        <v>15055</v>
      </c>
      <c r="E10300" t="s">
        <v>15054</v>
      </c>
    </row>
    <row r="10301" spans="1:5" x14ac:dyDescent="0.25">
      <c r="A10301">
        <v>73000252</v>
      </c>
      <c r="B10301" t="s">
        <v>15007</v>
      </c>
      <c r="C10301" t="s">
        <v>15056</v>
      </c>
      <c r="D10301" t="s">
        <v>15056</v>
      </c>
      <c r="E10301" t="s">
        <v>15007</v>
      </c>
    </row>
    <row r="10302" spans="1:5" x14ac:dyDescent="0.25">
      <c r="A10302">
        <v>73000253</v>
      </c>
      <c r="B10302" t="s">
        <v>15001</v>
      </c>
      <c r="C10302" t="s">
        <v>15057</v>
      </c>
      <c r="D10302" t="s">
        <v>15057</v>
      </c>
      <c r="E10302" t="s">
        <v>15001</v>
      </c>
    </row>
    <row r="10303" spans="1:5" x14ac:dyDescent="0.25">
      <c r="A10303">
        <v>73000254</v>
      </c>
      <c r="B10303" t="s">
        <v>15058</v>
      </c>
      <c r="C10303" t="s">
        <v>15059</v>
      </c>
      <c r="D10303" t="s">
        <v>15059</v>
      </c>
      <c r="E10303" t="s">
        <v>15058</v>
      </c>
    </row>
    <row r="10304" spans="1:5" x14ac:dyDescent="0.25">
      <c r="A10304">
        <v>73000255</v>
      </c>
      <c r="B10304" t="s">
        <v>15060</v>
      </c>
      <c r="C10304" t="s">
        <v>15061</v>
      </c>
      <c r="D10304" t="s">
        <v>15061</v>
      </c>
      <c r="E10304" t="s">
        <v>15060</v>
      </c>
    </row>
    <row r="10305" spans="1:5" x14ac:dyDescent="0.25">
      <c r="A10305">
        <v>73000256</v>
      </c>
      <c r="B10305" t="s">
        <v>15062</v>
      </c>
      <c r="C10305" t="s">
        <v>15063</v>
      </c>
      <c r="D10305" t="s">
        <v>15063</v>
      </c>
      <c r="E10305" t="s">
        <v>15062</v>
      </c>
    </row>
    <row r="10306" spans="1:5" x14ac:dyDescent="0.25">
      <c r="A10306">
        <v>73000257</v>
      </c>
      <c r="B10306" t="s">
        <v>15064</v>
      </c>
      <c r="C10306" t="s">
        <v>15065</v>
      </c>
      <c r="D10306" t="s">
        <v>15065</v>
      </c>
      <c r="E10306" t="s">
        <v>15064</v>
      </c>
    </row>
    <row r="10307" spans="1:5" x14ac:dyDescent="0.25">
      <c r="A10307">
        <v>73000258</v>
      </c>
      <c r="B10307" t="s">
        <v>15066</v>
      </c>
      <c r="C10307" t="s">
        <v>15067</v>
      </c>
      <c r="D10307" t="s">
        <v>15067</v>
      </c>
      <c r="E10307" t="s">
        <v>15066</v>
      </c>
    </row>
    <row r="10308" spans="1:5" x14ac:dyDescent="0.25">
      <c r="A10308">
        <v>73000259</v>
      </c>
      <c r="B10308" t="s">
        <v>15068</v>
      </c>
      <c r="C10308" t="s">
        <v>15069</v>
      </c>
      <c r="D10308" t="s">
        <v>15069</v>
      </c>
      <c r="E10308" t="s">
        <v>15068</v>
      </c>
    </row>
    <row r="10309" spans="1:5" x14ac:dyDescent="0.25">
      <c r="A10309">
        <v>73000260</v>
      </c>
      <c r="B10309" t="s">
        <v>15070</v>
      </c>
      <c r="C10309" t="s">
        <v>15071</v>
      </c>
      <c r="D10309" t="s">
        <v>15071</v>
      </c>
      <c r="E10309" t="s">
        <v>15070</v>
      </c>
    </row>
    <row r="10310" spans="1:5" x14ac:dyDescent="0.25">
      <c r="A10310">
        <v>73000261</v>
      </c>
      <c r="B10310" t="s">
        <v>15072</v>
      </c>
      <c r="C10310" t="s">
        <v>15073</v>
      </c>
      <c r="D10310" t="s">
        <v>15073</v>
      </c>
      <c r="E10310" t="s">
        <v>15072</v>
      </c>
    </row>
    <row r="10311" spans="1:5" x14ac:dyDescent="0.25">
      <c r="A10311">
        <v>73000262</v>
      </c>
      <c r="B10311" t="s">
        <v>15074</v>
      </c>
      <c r="C10311" t="s">
        <v>15075</v>
      </c>
      <c r="D10311" t="s">
        <v>15075</v>
      </c>
      <c r="E10311" t="s">
        <v>15074</v>
      </c>
    </row>
    <row r="10312" spans="1:5" x14ac:dyDescent="0.25">
      <c r="A10312">
        <v>73000263</v>
      </c>
      <c r="B10312" t="s">
        <v>15076</v>
      </c>
      <c r="C10312" t="s">
        <v>15077</v>
      </c>
      <c r="D10312" t="s">
        <v>15077</v>
      </c>
      <c r="E10312" t="s">
        <v>15076</v>
      </c>
    </row>
    <row r="10313" spans="1:5" x14ac:dyDescent="0.25">
      <c r="A10313">
        <v>73000264</v>
      </c>
      <c r="B10313" t="s">
        <v>15078</v>
      </c>
      <c r="C10313" t="s">
        <v>15079</v>
      </c>
      <c r="D10313" t="s">
        <v>15079</v>
      </c>
      <c r="E10313" t="s">
        <v>15078</v>
      </c>
    </row>
    <row r="10314" spans="1:5" x14ac:dyDescent="0.25">
      <c r="A10314">
        <v>73000265</v>
      </c>
      <c r="B10314" t="s">
        <v>15080</v>
      </c>
      <c r="C10314" t="s">
        <v>15081</v>
      </c>
      <c r="D10314" t="s">
        <v>15081</v>
      </c>
      <c r="E10314" t="s">
        <v>15080</v>
      </c>
    </row>
    <row r="10315" spans="1:5" x14ac:dyDescent="0.25">
      <c r="A10315">
        <v>73000266</v>
      </c>
      <c r="B10315" t="s">
        <v>15082</v>
      </c>
      <c r="C10315" t="s">
        <v>15083</v>
      </c>
      <c r="D10315" t="s">
        <v>15083</v>
      </c>
      <c r="E10315" t="s">
        <v>15082</v>
      </c>
    </row>
    <row r="10316" spans="1:5" x14ac:dyDescent="0.25">
      <c r="A10316">
        <v>73000268</v>
      </c>
      <c r="B10316" t="s">
        <v>15084</v>
      </c>
      <c r="C10316" t="s">
        <v>15085</v>
      </c>
      <c r="D10316" t="s">
        <v>15085</v>
      </c>
      <c r="E10316" t="s">
        <v>15084</v>
      </c>
    </row>
    <row r="10317" spans="1:5" x14ac:dyDescent="0.25">
      <c r="A10317">
        <v>73000271</v>
      </c>
      <c r="B10317" t="s">
        <v>15086</v>
      </c>
      <c r="C10317" t="s">
        <v>15087</v>
      </c>
      <c r="D10317" t="s">
        <v>15087</v>
      </c>
      <c r="E10317" t="s">
        <v>15086</v>
      </c>
    </row>
    <row r="10318" spans="1:5" x14ac:dyDescent="0.25">
      <c r="A10318">
        <v>73000272</v>
      </c>
      <c r="B10318" t="s">
        <v>15088</v>
      </c>
      <c r="C10318" t="s">
        <v>14909</v>
      </c>
      <c r="D10318" t="s">
        <v>14909</v>
      </c>
      <c r="E10318" t="s">
        <v>15088</v>
      </c>
    </row>
    <row r="10319" spans="1:5" x14ac:dyDescent="0.25">
      <c r="A10319">
        <v>73000273</v>
      </c>
      <c r="B10319" t="s">
        <v>15089</v>
      </c>
      <c r="C10319" t="s">
        <v>15090</v>
      </c>
      <c r="D10319" t="s">
        <v>15090</v>
      </c>
      <c r="E10319" t="s">
        <v>15089</v>
      </c>
    </row>
    <row r="10320" spans="1:5" x14ac:dyDescent="0.25">
      <c r="A10320">
        <v>73000274</v>
      </c>
      <c r="B10320" t="s">
        <v>15091</v>
      </c>
      <c r="C10320" t="s">
        <v>15092</v>
      </c>
      <c r="D10320" t="s">
        <v>15092</v>
      </c>
      <c r="E10320" t="s">
        <v>15091</v>
      </c>
    </row>
    <row r="10321" spans="1:5" x14ac:dyDescent="0.25">
      <c r="A10321">
        <v>73000275</v>
      </c>
      <c r="B10321" t="s">
        <v>15093</v>
      </c>
      <c r="C10321" t="s">
        <v>15094</v>
      </c>
      <c r="D10321" t="s">
        <v>15094</v>
      </c>
      <c r="E10321" t="s">
        <v>15093</v>
      </c>
    </row>
    <row r="10322" spans="1:5" x14ac:dyDescent="0.25">
      <c r="A10322">
        <v>73000279</v>
      </c>
      <c r="B10322" t="s">
        <v>15095</v>
      </c>
      <c r="C10322" t="s">
        <v>15096</v>
      </c>
      <c r="D10322" t="s">
        <v>15096</v>
      </c>
      <c r="E10322" t="s">
        <v>15095</v>
      </c>
    </row>
    <row r="10323" spans="1:5" x14ac:dyDescent="0.25">
      <c r="A10323">
        <v>73000281</v>
      </c>
      <c r="B10323" t="s">
        <v>15097</v>
      </c>
      <c r="C10323" t="s">
        <v>15098</v>
      </c>
      <c r="D10323" t="s">
        <v>15098</v>
      </c>
      <c r="E10323" t="s">
        <v>15097</v>
      </c>
    </row>
    <row r="10324" spans="1:5" x14ac:dyDescent="0.25">
      <c r="A10324">
        <v>73000282</v>
      </c>
      <c r="B10324" t="s">
        <v>15099</v>
      </c>
      <c r="C10324" t="s">
        <v>15100</v>
      </c>
      <c r="D10324" t="s">
        <v>15100</v>
      </c>
      <c r="E10324" t="s">
        <v>15099</v>
      </c>
    </row>
    <row r="10325" spans="1:5" x14ac:dyDescent="0.25">
      <c r="A10325">
        <v>73000283</v>
      </c>
      <c r="B10325" t="s">
        <v>15101</v>
      </c>
      <c r="C10325" t="s">
        <v>15102</v>
      </c>
      <c r="D10325" t="s">
        <v>15102</v>
      </c>
      <c r="E10325" t="s">
        <v>15101</v>
      </c>
    </row>
    <row r="10326" spans="1:5" x14ac:dyDescent="0.25">
      <c r="A10326">
        <v>73000284</v>
      </c>
      <c r="B10326" t="s">
        <v>15103</v>
      </c>
      <c r="C10326" t="s">
        <v>15104</v>
      </c>
      <c r="D10326" t="s">
        <v>15104</v>
      </c>
      <c r="E10326" t="s">
        <v>15103</v>
      </c>
    </row>
    <row r="10327" spans="1:5" x14ac:dyDescent="0.25">
      <c r="A10327">
        <v>73000285</v>
      </c>
      <c r="B10327" t="s">
        <v>15105</v>
      </c>
      <c r="C10327" t="s">
        <v>15106</v>
      </c>
      <c r="D10327" t="s">
        <v>15106</v>
      </c>
      <c r="E10327" t="s">
        <v>15105</v>
      </c>
    </row>
    <row r="10328" spans="1:5" x14ac:dyDescent="0.25">
      <c r="A10328">
        <v>73000286</v>
      </c>
      <c r="B10328" t="s">
        <v>15107</v>
      </c>
      <c r="C10328" t="s">
        <v>15108</v>
      </c>
      <c r="D10328" t="s">
        <v>15108</v>
      </c>
      <c r="E10328" t="s">
        <v>15107</v>
      </c>
    </row>
    <row r="10329" spans="1:5" x14ac:dyDescent="0.25">
      <c r="A10329">
        <v>73000287</v>
      </c>
      <c r="B10329" t="s">
        <v>15109</v>
      </c>
      <c r="C10329" t="s">
        <v>15110</v>
      </c>
      <c r="D10329" t="s">
        <v>15110</v>
      </c>
      <c r="E10329" t="s">
        <v>15109</v>
      </c>
    </row>
    <row r="10330" spans="1:5" x14ac:dyDescent="0.25">
      <c r="A10330">
        <v>73000288</v>
      </c>
      <c r="B10330" t="s">
        <v>15111</v>
      </c>
      <c r="C10330" t="s">
        <v>15112</v>
      </c>
      <c r="D10330" t="s">
        <v>15112</v>
      </c>
      <c r="E10330" t="s">
        <v>15111</v>
      </c>
    </row>
    <row r="10331" spans="1:5" x14ac:dyDescent="0.25">
      <c r="A10331">
        <v>73000289</v>
      </c>
      <c r="B10331" t="s">
        <v>15113</v>
      </c>
      <c r="C10331" t="s">
        <v>15114</v>
      </c>
      <c r="D10331" t="s">
        <v>15114</v>
      </c>
      <c r="E10331" t="s">
        <v>15113</v>
      </c>
    </row>
    <row r="10332" spans="1:5" x14ac:dyDescent="0.25">
      <c r="A10332">
        <v>73000290</v>
      </c>
      <c r="B10332" t="s">
        <v>15115</v>
      </c>
      <c r="C10332" t="s">
        <v>15116</v>
      </c>
      <c r="D10332" t="s">
        <v>15116</v>
      </c>
      <c r="E10332" t="s">
        <v>15115</v>
      </c>
    </row>
    <row r="10333" spans="1:5" x14ac:dyDescent="0.25">
      <c r="A10333">
        <v>73000291</v>
      </c>
      <c r="B10333" t="s">
        <v>15117</v>
      </c>
      <c r="C10333" t="s">
        <v>15118</v>
      </c>
      <c r="D10333" t="s">
        <v>15118</v>
      </c>
      <c r="E10333" t="s">
        <v>15117</v>
      </c>
    </row>
    <row r="10334" spans="1:5" x14ac:dyDescent="0.25">
      <c r="A10334">
        <v>73000292</v>
      </c>
      <c r="B10334" t="s">
        <v>15119</v>
      </c>
      <c r="C10334" t="s">
        <v>15120</v>
      </c>
      <c r="D10334" t="s">
        <v>15120</v>
      </c>
      <c r="E10334" t="s">
        <v>15119</v>
      </c>
    </row>
    <row r="10335" spans="1:5" x14ac:dyDescent="0.25">
      <c r="A10335">
        <v>73000293</v>
      </c>
      <c r="B10335" t="s">
        <v>15121</v>
      </c>
      <c r="C10335" t="s">
        <v>15122</v>
      </c>
      <c r="D10335" t="s">
        <v>15122</v>
      </c>
      <c r="E10335" t="s">
        <v>15121</v>
      </c>
    </row>
    <row r="10336" spans="1:5" x14ac:dyDescent="0.25">
      <c r="A10336">
        <v>73000294</v>
      </c>
      <c r="B10336" t="s">
        <v>15123</v>
      </c>
      <c r="C10336" t="s">
        <v>15124</v>
      </c>
      <c r="D10336" t="s">
        <v>15124</v>
      </c>
      <c r="E10336" t="s">
        <v>15123</v>
      </c>
    </row>
    <row r="10337" spans="1:5" x14ac:dyDescent="0.25">
      <c r="A10337">
        <v>73000295</v>
      </c>
      <c r="B10337" t="s">
        <v>15125</v>
      </c>
      <c r="C10337" t="s">
        <v>15126</v>
      </c>
      <c r="D10337" t="s">
        <v>15126</v>
      </c>
      <c r="E10337" t="s">
        <v>15125</v>
      </c>
    </row>
    <row r="10338" spans="1:5" x14ac:dyDescent="0.25">
      <c r="A10338">
        <v>73000296</v>
      </c>
      <c r="B10338" t="s">
        <v>15127</v>
      </c>
      <c r="C10338" t="s">
        <v>15126</v>
      </c>
      <c r="D10338" t="s">
        <v>15126</v>
      </c>
      <c r="E10338" t="s">
        <v>15127</v>
      </c>
    </row>
    <row r="10339" spans="1:5" x14ac:dyDescent="0.25">
      <c r="A10339">
        <v>73000297</v>
      </c>
      <c r="B10339" t="s">
        <v>15128</v>
      </c>
      <c r="C10339" t="s">
        <v>15085</v>
      </c>
      <c r="D10339" t="s">
        <v>15085</v>
      </c>
      <c r="E10339" t="s">
        <v>15128</v>
      </c>
    </row>
    <row r="10340" spans="1:5" x14ac:dyDescent="0.25">
      <c r="A10340">
        <v>73000298</v>
      </c>
      <c r="B10340" t="s">
        <v>15129</v>
      </c>
      <c r="C10340" t="s">
        <v>15130</v>
      </c>
      <c r="D10340" t="s">
        <v>15130</v>
      </c>
      <c r="E10340" t="s">
        <v>15129</v>
      </c>
    </row>
    <row r="10341" spans="1:5" x14ac:dyDescent="0.25">
      <c r="A10341">
        <v>73000299</v>
      </c>
      <c r="B10341" t="s">
        <v>15131</v>
      </c>
      <c r="C10341" t="s">
        <v>15132</v>
      </c>
      <c r="D10341" t="s">
        <v>15132</v>
      </c>
      <c r="E10341" t="s">
        <v>15131</v>
      </c>
    </row>
    <row r="10342" spans="1:5" x14ac:dyDescent="0.25">
      <c r="A10342">
        <v>73000304</v>
      </c>
      <c r="B10342" t="s">
        <v>15133</v>
      </c>
      <c r="C10342" t="s">
        <v>15134</v>
      </c>
      <c r="D10342" t="s">
        <v>15134</v>
      </c>
      <c r="E10342" t="s">
        <v>15133</v>
      </c>
    </row>
    <row r="10343" spans="1:5" x14ac:dyDescent="0.25">
      <c r="A10343">
        <v>73000305</v>
      </c>
      <c r="B10343" t="s">
        <v>15135</v>
      </c>
      <c r="C10343" t="s">
        <v>15134</v>
      </c>
      <c r="D10343" t="s">
        <v>15134</v>
      </c>
      <c r="E10343" t="s">
        <v>15135</v>
      </c>
    </row>
    <row r="10344" spans="1:5" x14ac:dyDescent="0.25">
      <c r="A10344">
        <v>73000306</v>
      </c>
      <c r="B10344" t="s">
        <v>15136</v>
      </c>
      <c r="C10344" t="s">
        <v>15137</v>
      </c>
      <c r="D10344" t="s">
        <v>15137</v>
      </c>
      <c r="E10344" t="s">
        <v>15136</v>
      </c>
    </row>
    <row r="10345" spans="1:5" x14ac:dyDescent="0.25">
      <c r="A10345">
        <v>73000308</v>
      </c>
      <c r="B10345" t="s">
        <v>15138</v>
      </c>
      <c r="C10345" t="s">
        <v>15137</v>
      </c>
      <c r="D10345" t="s">
        <v>15137</v>
      </c>
      <c r="E10345" t="s">
        <v>15138</v>
      </c>
    </row>
    <row r="10346" spans="1:5" x14ac:dyDescent="0.25">
      <c r="A10346">
        <v>73000310</v>
      </c>
      <c r="B10346" t="s">
        <v>15139</v>
      </c>
      <c r="C10346" t="s">
        <v>15096</v>
      </c>
      <c r="D10346" t="s">
        <v>15096</v>
      </c>
      <c r="E10346" t="s">
        <v>15139</v>
      </c>
    </row>
    <row r="10347" spans="1:5" x14ac:dyDescent="0.25">
      <c r="A10347">
        <v>73000311</v>
      </c>
      <c r="B10347" t="s">
        <v>15140</v>
      </c>
      <c r="C10347" t="s">
        <v>15141</v>
      </c>
      <c r="D10347" t="s">
        <v>15141</v>
      </c>
      <c r="E10347" t="s">
        <v>15140</v>
      </c>
    </row>
    <row r="10348" spans="1:5" x14ac:dyDescent="0.25">
      <c r="A10348">
        <v>73000312</v>
      </c>
      <c r="B10348" t="s">
        <v>15142</v>
      </c>
      <c r="C10348" t="s">
        <v>15143</v>
      </c>
      <c r="D10348" t="s">
        <v>15143</v>
      </c>
      <c r="E10348" t="s">
        <v>15142</v>
      </c>
    </row>
    <row r="10349" spans="1:5" x14ac:dyDescent="0.25">
      <c r="A10349">
        <v>73000313</v>
      </c>
      <c r="B10349" t="s">
        <v>15144</v>
      </c>
      <c r="C10349" t="s">
        <v>15037</v>
      </c>
      <c r="D10349" t="s">
        <v>15037</v>
      </c>
      <c r="E10349" t="s">
        <v>15144</v>
      </c>
    </row>
    <row r="10350" spans="1:5" x14ac:dyDescent="0.25">
      <c r="A10350">
        <v>73000314</v>
      </c>
      <c r="B10350" t="s">
        <v>15145</v>
      </c>
      <c r="C10350" t="s">
        <v>15146</v>
      </c>
      <c r="D10350" t="s">
        <v>15146</v>
      </c>
      <c r="E10350" t="s">
        <v>15145</v>
      </c>
    </row>
    <row r="10351" spans="1:5" x14ac:dyDescent="0.25">
      <c r="A10351">
        <v>73000315</v>
      </c>
      <c r="B10351" t="s">
        <v>15147</v>
      </c>
      <c r="C10351" t="s">
        <v>15148</v>
      </c>
      <c r="D10351" t="s">
        <v>15148</v>
      </c>
      <c r="E10351" t="s">
        <v>15147</v>
      </c>
    </row>
    <row r="10352" spans="1:5" x14ac:dyDescent="0.25">
      <c r="A10352">
        <v>73000316</v>
      </c>
      <c r="B10352" t="s">
        <v>15149</v>
      </c>
      <c r="C10352" t="s">
        <v>15150</v>
      </c>
      <c r="D10352" t="s">
        <v>15150</v>
      </c>
      <c r="E10352" t="s">
        <v>15149</v>
      </c>
    </row>
    <row r="10353" spans="1:5" x14ac:dyDescent="0.25">
      <c r="A10353">
        <v>73000320</v>
      </c>
      <c r="B10353" t="s">
        <v>15151</v>
      </c>
      <c r="C10353" t="s">
        <v>15152</v>
      </c>
      <c r="D10353" t="s">
        <v>15152</v>
      </c>
      <c r="E10353" t="s">
        <v>15151</v>
      </c>
    </row>
    <row r="10354" spans="1:5" x14ac:dyDescent="0.25">
      <c r="A10354">
        <v>73000322</v>
      </c>
      <c r="B10354" t="s">
        <v>15153</v>
      </c>
      <c r="C10354" t="s">
        <v>15154</v>
      </c>
      <c r="D10354" t="s">
        <v>15154</v>
      </c>
      <c r="E10354" t="s">
        <v>15153</v>
      </c>
    </row>
    <row r="10355" spans="1:5" x14ac:dyDescent="0.25">
      <c r="A10355">
        <v>73000323</v>
      </c>
      <c r="B10355" t="s">
        <v>15155</v>
      </c>
      <c r="C10355" t="s">
        <v>15156</v>
      </c>
      <c r="D10355" t="s">
        <v>15156</v>
      </c>
      <c r="E10355" t="s">
        <v>15155</v>
      </c>
    </row>
    <row r="10356" spans="1:5" x14ac:dyDescent="0.25">
      <c r="A10356">
        <v>73000328</v>
      </c>
      <c r="B10356" t="s">
        <v>15157</v>
      </c>
      <c r="C10356" t="s">
        <v>15158</v>
      </c>
      <c r="D10356" t="s">
        <v>15158</v>
      </c>
      <c r="E10356" t="s">
        <v>15157</v>
      </c>
    </row>
    <row r="10357" spans="1:5" x14ac:dyDescent="0.25">
      <c r="A10357">
        <v>73000329</v>
      </c>
      <c r="B10357" t="s">
        <v>15159</v>
      </c>
      <c r="C10357" t="s">
        <v>15160</v>
      </c>
      <c r="D10357" t="s">
        <v>15160</v>
      </c>
      <c r="E10357" t="s">
        <v>15159</v>
      </c>
    </row>
    <row r="10358" spans="1:5" x14ac:dyDescent="0.25">
      <c r="A10358">
        <v>73000330</v>
      </c>
      <c r="B10358" t="s">
        <v>15161</v>
      </c>
      <c r="C10358" t="s">
        <v>15162</v>
      </c>
      <c r="D10358" t="s">
        <v>15162</v>
      </c>
      <c r="E10358" t="s">
        <v>15161</v>
      </c>
    </row>
    <row r="10359" spans="1:5" x14ac:dyDescent="0.25">
      <c r="A10359">
        <v>73000331</v>
      </c>
      <c r="B10359" t="s">
        <v>15163</v>
      </c>
      <c r="C10359" t="s">
        <v>15164</v>
      </c>
      <c r="D10359" t="s">
        <v>15164</v>
      </c>
      <c r="E10359" t="s">
        <v>15163</v>
      </c>
    </row>
    <row r="10360" spans="1:5" x14ac:dyDescent="0.25">
      <c r="A10360">
        <v>73000332</v>
      </c>
      <c r="B10360" t="s">
        <v>15165</v>
      </c>
      <c r="C10360" t="s">
        <v>15166</v>
      </c>
      <c r="D10360" t="s">
        <v>15166</v>
      </c>
      <c r="E10360" t="s">
        <v>15165</v>
      </c>
    </row>
    <row r="10361" spans="1:5" x14ac:dyDescent="0.25">
      <c r="A10361">
        <v>73000333</v>
      </c>
      <c r="B10361" t="s">
        <v>15167</v>
      </c>
      <c r="C10361" t="s">
        <v>15168</v>
      </c>
      <c r="D10361" t="s">
        <v>15168</v>
      </c>
      <c r="E10361" t="s">
        <v>15167</v>
      </c>
    </row>
    <row r="10362" spans="1:5" x14ac:dyDescent="0.25">
      <c r="A10362">
        <v>73000334</v>
      </c>
      <c r="B10362" t="s">
        <v>15169</v>
      </c>
      <c r="C10362" t="s">
        <v>15170</v>
      </c>
      <c r="D10362" t="s">
        <v>15170</v>
      </c>
      <c r="E10362" t="s">
        <v>15169</v>
      </c>
    </row>
    <row r="10363" spans="1:5" x14ac:dyDescent="0.25">
      <c r="A10363">
        <v>73000335</v>
      </c>
      <c r="B10363" t="s">
        <v>15171</v>
      </c>
      <c r="C10363" t="s">
        <v>15170</v>
      </c>
      <c r="D10363" t="s">
        <v>15170</v>
      </c>
      <c r="E10363" t="s">
        <v>15171</v>
      </c>
    </row>
    <row r="10364" spans="1:5" x14ac:dyDescent="0.25">
      <c r="A10364">
        <v>73000336</v>
      </c>
      <c r="B10364" t="s">
        <v>15172</v>
      </c>
      <c r="C10364" t="s">
        <v>15173</v>
      </c>
      <c r="D10364" t="s">
        <v>15173</v>
      </c>
      <c r="E10364" t="s">
        <v>15172</v>
      </c>
    </row>
    <row r="10365" spans="1:5" x14ac:dyDescent="0.25">
      <c r="A10365">
        <v>73000337</v>
      </c>
      <c r="B10365" t="s">
        <v>15174</v>
      </c>
      <c r="C10365" t="s">
        <v>15175</v>
      </c>
      <c r="D10365" t="s">
        <v>15175</v>
      </c>
      <c r="E10365" t="s">
        <v>15174</v>
      </c>
    </row>
    <row r="10366" spans="1:5" x14ac:dyDescent="0.25">
      <c r="A10366">
        <v>73000338</v>
      </c>
      <c r="B10366" t="s">
        <v>15176</v>
      </c>
      <c r="C10366" t="s">
        <v>15177</v>
      </c>
      <c r="D10366" t="s">
        <v>15177</v>
      </c>
      <c r="E10366" t="s">
        <v>15176</v>
      </c>
    </row>
    <row r="10367" spans="1:5" x14ac:dyDescent="0.25">
      <c r="A10367">
        <v>73000339</v>
      </c>
      <c r="B10367" t="s">
        <v>15178</v>
      </c>
      <c r="C10367" t="s">
        <v>15177</v>
      </c>
      <c r="D10367" t="s">
        <v>15177</v>
      </c>
      <c r="E10367" t="s">
        <v>15178</v>
      </c>
    </row>
    <row r="10368" spans="1:5" x14ac:dyDescent="0.25">
      <c r="A10368">
        <v>73000340</v>
      </c>
      <c r="B10368" t="s">
        <v>15179</v>
      </c>
      <c r="C10368" t="s">
        <v>15177</v>
      </c>
      <c r="D10368" t="s">
        <v>15177</v>
      </c>
      <c r="E10368" t="s">
        <v>15179</v>
      </c>
    </row>
    <row r="10369" spans="1:5" x14ac:dyDescent="0.25">
      <c r="A10369">
        <v>73000341</v>
      </c>
      <c r="B10369" t="s">
        <v>15180</v>
      </c>
      <c r="C10369" t="s">
        <v>15181</v>
      </c>
      <c r="D10369" t="s">
        <v>15181</v>
      </c>
      <c r="E10369" t="s">
        <v>15180</v>
      </c>
    </row>
    <row r="10370" spans="1:5" x14ac:dyDescent="0.25">
      <c r="A10370">
        <v>73000342</v>
      </c>
      <c r="B10370" t="s">
        <v>15182</v>
      </c>
      <c r="C10370" t="s">
        <v>15183</v>
      </c>
      <c r="D10370" t="s">
        <v>15183</v>
      </c>
      <c r="E10370" t="s">
        <v>15182</v>
      </c>
    </row>
    <row r="10371" spans="1:5" x14ac:dyDescent="0.25">
      <c r="A10371">
        <v>73000343</v>
      </c>
      <c r="B10371" t="s">
        <v>15184</v>
      </c>
      <c r="C10371" t="s">
        <v>15183</v>
      </c>
      <c r="D10371" t="s">
        <v>15183</v>
      </c>
      <c r="E10371" t="s">
        <v>15184</v>
      </c>
    </row>
    <row r="10372" spans="1:5" x14ac:dyDescent="0.25">
      <c r="A10372">
        <v>73000344</v>
      </c>
      <c r="B10372" t="s">
        <v>15185</v>
      </c>
      <c r="C10372" t="s">
        <v>15186</v>
      </c>
      <c r="D10372" t="s">
        <v>15186</v>
      </c>
      <c r="E10372" t="s">
        <v>15185</v>
      </c>
    </row>
    <row r="10373" spans="1:5" x14ac:dyDescent="0.25">
      <c r="A10373">
        <v>73000345</v>
      </c>
      <c r="B10373" t="s">
        <v>15187</v>
      </c>
      <c r="C10373" t="s">
        <v>15188</v>
      </c>
      <c r="D10373" t="s">
        <v>15188</v>
      </c>
      <c r="E10373" t="s">
        <v>15187</v>
      </c>
    </row>
    <row r="10374" spans="1:5" x14ac:dyDescent="0.25">
      <c r="A10374">
        <v>73000346</v>
      </c>
      <c r="B10374" t="s">
        <v>15189</v>
      </c>
      <c r="C10374" t="s">
        <v>15190</v>
      </c>
      <c r="D10374" t="s">
        <v>15190</v>
      </c>
      <c r="E10374" t="s">
        <v>15189</v>
      </c>
    </row>
    <row r="10375" spans="1:5" x14ac:dyDescent="0.25">
      <c r="A10375">
        <v>73000347</v>
      </c>
      <c r="B10375" t="s">
        <v>14918</v>
      </c>
      <c r="C10375" t="s">
        <v>14913</v>
      </c>
      <c r="D10375" t="s">
        <v>14913</v>
      </c>
      <c r="E10375" t="s">
        <v>14918</v>
      </c>
    </row>
    <row r="10376" spans="1:5" x14ac:dyDescent="0.25">
      <c r="A10376">
        <v>73000348</v>
      </c>
      <c r="B10376" t="s">
        <v>14919</v>
      </c>
      <c r="C10376" t="s">
        <v>14913</v>
      </c>
      <c r="D10376" t="s">
        <v>14913</v>
      </c>
      <c r="E10376" t="s">
        <v>14919</v>
      </c>
    </row>
    <row r="10377" spans="1:5" x14ac:dyDescent="0.25">
      <c r="A10377">
        <v>73000349</v>
      </c>
      <c r="B10377" t="s">
        <v>14920</v>
      </c>
      <c r="C10377" t="s">
        <v>14913</v>
      </c>
      <c r="D10377" t="s">
        <v>14913</v>
      </c>
      <c r="E10377" t="s">
        <v>14920</v>
      </c>
    </row>
    <row r="10378" spans="1:5" x14ac:dyDescent="0.25">
      <c r="A10378">
        <v>73000350</v>
      </c>
      <c r="B10378" t="s">
        <v>14921</v>
      </c>
      <c r="C10378" t="s">
        <v>14913</v>
      </c>
      <c r="D10378" t="s">
        <v>14913</v>
      </c>
      <c r="E10378" t="s">
        <v>14921</v>
      </c>
    </row>
    <row r="10379" spans="1:5" x14ac:dyDescent="0.25">
      <c r="A10379">
        <v>73000351</v>
      </c>
      <c r="B10379" t="s">
        <v>14922</v>
      </c>
      <c r="C10379" t="s">
        <v>14913</v>
      </c>
      <c r="D10379" t="s">
        <v>14913</v>
      </c>
      <c r="E10379" t="s">
        <v>14922</v>
      </c>
    </row>
    <row r="10380" spans="1:5" x14ac:dyDescent="0.25">
      <c r="A10380">
        <v>73000352</v>
      </c>
      <c r="B10380" t="s">
        <v>14923</v>
      </c>
      <c r="C10380" t="s">
        <v>14913</v>
      </c>
      <c r="D10380" t="s">
        <v>14913</v>
      </c>
      <c r="E10380" t="s">
        <v>14923</v>
      </c>
    </row>
    <row r="10381" spans="1:5" x14ac:dyDescent="0.25">
      <c r="A10381">
        <v>73000353</v>
      </c>
      <c r="B10381" t="s">
        <v>14924</v>
      </c>
      <c r="C10381" t="s">
        <v>14913</v>
      </c>
      <c r="D10381" t="s">
        <v>14913</v>
      </c>
      <c r="E10381" t="s">
        <v>14924</v>
      </c>
    </row>
    <row r="10382" spans="1:5" x14ac:dyDescent="0.25">
      <c r="A10382">
        <v>73000354</v>
      </c>
      <c r="B10382" t="s">
        <v>15191</v>
      </c>
      <c r="C10382" t="s">
        <v>15192</v>
      </c>
      <c r="D10382" t="s">
        <v>15192</v>
      </c>
      <c r="E10382" t="s">
        <v>15191</v>
      </c>
    </row>
    <row r="10383" spans="1:5" x14ac:dyDescent="0.25">
      <c r="A10383">
        <v>73000355</v>
      </c>
      <c r="B10383" t="s">
        <v>15193</v>
      </c>
      <c r="C10383" t="s">
        <v>15192</v>
      </c>
      <c r="D10383" t="s">
        <v>15192</v>
      </c>
      <c r="E10383" t="s">
        <v>15193</v>
      </c>
    </row>
    <row r="10384" spans="1:5" x14ac:dyDescent="0.25">
      <c r="A10384">
        <v>73000356</v>
      </c>
      <c r="B10384" t="s">
        <v>15194</v>
      </c>
      <c r="C10384" t="s">
        <v>15192</v>
      </c>
      <c r="D10384" t="s">
        <v>15192</v>
      </c>
      <c r="E10384" t="s">
        <v>15194</v>
      </c>
    </row>
    <row r="10385" spans="1:5" x14ac:dyDescent="0.25">
      <c r="A10385">
        <v>73000357</v>
      </c>
      <c r="B10385" t="s">
        <v>15195</v>
      </c>
      <c r="C10385" t="s">
        <v>15192</v>
      </c>
      <c r="D10385" t="s">
        <v>15192</v>
      </c>
      <c r="E10385" t="s">
        <v>15195</v>
      </c>
    </row>
    <row r="10386" spans="1:5" x14ac:dyDescent="0.25">
      <c r="A10386">
        <v>73000358</v>
      </c>
      <c r="B10386" t="s">
        <v>15196</v>
      </c>
      <c r="C10386" t="s">
        <v>15197</v>
      </c>
      <c r="D10386" t="s">
        <v>15197</v>
      </c>
      <c r="E10386" t="s">
        <v>15196</v>
      </c>
    </row>
    <row r="10387" spans="1:5" x14ac:dyDescent="0.25">
      <c r="A10387">
        <v>73000359</v>
      </c>
      <c r="B10387" t="s">
        <v>15198</v>
      </c>
      <c r="C10387" t="s">
        <v>15197</v>
      </c>
      <c r="D10387" t="s">
        <v>15197</v>
      </c>
      <c r="E10387" t="s">
        <v>15198</v>
      </c>
    </row>
    <row r="10388" spans="1:5" x14ac:dyDescent="0.25">
      <c r="A10388">
        <v>73000360</v>
      </c>
      <c r="B10388" t="s">
        <v>15199</v>
      </c>
      <c r="C10388" t="s">
        <v>15197</v>
      </c>
      <c r="D10388" t="s">
        <v>15197</v>
      </c>
      <c r="E10388" t="s">
        <v>15199</v>
      </c>
    </row>
    <row r="10389" spans="1:5" x14ac:dyDescent="0.25">
      <c r="A10389">
        <v>73000361</v>
      </c>
      <c r="B10389" t="s">
        <v>15200</v>
      </c>
      <c r="C10389" t="s">
        <v>15197</v>
      </c>
      <c r="D10389" t="s">
        <v>15197</v>
      </c>
      <c r="E10389" t="s">
        <v>15200</v>
      </c>
    </row>
    <row r="10390" spans="1:5" x14ac:dyDescent="0.25">
      <c r="A10390">
        <v>73000362</v>
      </c>
      <c r="B10390" t="s">
        <v>15201</v>
      </c>
      <c r="C10390" t="s">
        <v>14913</v>
      </c>
      <c r="D10390" t="s">
        <v>14913</v>
      </c>
      <c r="E10390" t="s">
        <v>15201</v>
      </c>
    </row>
    <row r="10391" spans="1:5" x14ac:dyDescent="0.25">
      <c r="A10391">
        <v>73000363</v>
      </c>
      <c r="B10391" t="s">
        <v>15202</v>
      </c>
      <c r="C10391" t="s">
        <v>15203</v>
      </c>
      <c r="D10391" t="s">
        <v>15203</v>
      </c>
      <c r="E10391" t="s">
        <v>15202</v>
      </c>
    </row>
    <row r="10392" spans="1:5" x14ac:dyDescent="0.25">
      <c r="A10392">
        <v>73000364</v>
      </c>
      <c r="B10392" t="s">
        <v>15204</v>
      </c>
      <c r="C10392" t="s">
        <v>15205</v>
      </c>
      <c r="D10392" t="s">
        <v>15205</v>
      </c>
      <c r="E10392" t="s">
        <v>15204</v>
      </c>
    </row>
    <row r="10393" spans="1:5" x14ac:dyDescent="0.25">
      <c r="A10393">
        <v>73000365</v>
      </c>
      <c r="B10393" t="s">
        <v>14780</v>
      </c>
      <c r="C10393" t="s">
        <v>14781</v>
      </c>
      <c r="D10393" t="s">
        <v>14781</v>
      </c>
      <c r="E10393" t="s">
        <v>14780</v>
      </c>
    </row>
    <row r="10394" spans="1:5" x14ac:dyDescent="0.25">
      <c r="A10394">
        <v>73000366</v>
      </c>
      <c r="B10394" t="s">
        <v>14782</v>
      </c>
      <c r="C10394" t="s">
        <v>14781</v>
      </c>
      <c r="D10394" t="s">
        <v>14781</v>
      </c>
      <c r="E10394" t="s">
        <v>14782</v>
      </c>
    </row>
    <row r="10395" spans="1:5" x14ac:dyDescent="0.25">
      <c r="A10395">
        <v>73000367</v>
      </c>
      <c r="B10395" t="s">
        <v>15206</v>
      </c>
      <c r="C10395" t="s">
        <v>15207</v>
      </c>
      <c r="D10395" t="s">
        <v>15207</v>
      </c>
      <c r="E10395" t="s">
        <v>15206</v>
      </c>
    </row>
    <row r="10396" spans="1:5" x14ac:dyDescent="0.25">
      <c r="A10396">
        <v>73000368</v>
      </c>
      <c r="B10396" t="s">
        <v>15208</v>
      </c>
      <c r="C10396" t="s">
        <v>15209</v>
      </c>
      <c r="D10396" t="s">
        <v>15209</v>
      </c>
      <c r="E10396" t="s">
        <v>15208</v>
      </c>
    </row>
    <row r="10397" spans="1:5" x14ac:dyDescent="0.25">
      <c r="A10397">
        <v>73000369</v>
      </c>
      <c r="B10397" t="s">
        <v>14831</v>
      </c>
      <c r="C10397" t="s">
        <v>15210</v>
      </c>
      <c r="D10397" t="s">
        <v>15210</v>
      </c>
      <c r="E10397" t="s">
        <v>14831</v>
      </c>
    </row>
    <row r="10398" spans="1:5" x14ac:dyDescent="0.25">
      <c r="A10398">
        <v>73000370</v>
      </c>
      <c r="B10398" t="s">
        <v>14825</v>
      </c>
      <c r="C10398" t="s">
        <v>14826</v>
      </c>
      <c r="D10398" t="s">
        <v>14826</v>
      </c>
      <c r="E10398" t="s">
        <v>14825</v>
      </c>
    </row>
    <row r="10399" spans="1:5" x14ac:dyDescent="0.25">
      <c r="A10399">
        <v>73000371</v>
      </c>
      <c r="B10399" t="s">
        <v>15211</v>
      </c>
      <c r="C10399" t="s">
        <v>14882</v>
      </c>
      <c r="D10399" t="s">
        <v>14882</v>
      </c>
      <c r="E10399" t="s">
        <v>15211</v>
      </c>
    </row>
    <row r="10400" spans="1:5" x14ac:dyDescent="0.25">
      <c r="A10400">
        <v>73000372</v>
      </c>
      <c r="B10400" t="s">
        <v>15212</v>
      </c>
      <c r="C10400" t="s">
        <v>14884</v>
      </c>
      <c r="D10400" t="s">
        <v>14884</v>
      </c>
      <c r="E10400" t="s">
        <v>15212</v>
      </c>
    </row>
    <row r="10401" spans="1:5" x14ac:dyDescent="0.25">
      <c r="A10401">
        <v>73000373</v>
      </c>
      <c r="B10401" t="s">
        <v>15213</v>
      </c>
      <c r="C10401" t="s">
        <v>14882</v>
      </c>
      <c r="D10401" t="s">
        <v>14882</v>
      </c>
      <c r="E10401" t="s">
        <v>15213</v>
      </c>
    </row>
    <row r="10402" spans="1:5" x14ac:dyDescent="0.25">
      <c r="A10402">
        <v>73000374</v>
      </c>
      <c r="B10402" t="s">
        <v>15214</v>
      </c>
      <c r="C10402" t="s">
        <v>14882</v>
      </c>
      <c r="D10402" t="s">
        <v>14882</v>
      </c>
      <c r="E10402" t="s">
        <v>15214</v>
      </c>
    </row>
    <row r="10403" spans="1:5" x14ac:dyDescent="0.25">
      <c r="A10403">
        <v>73000375</v>
      </c>
      <c r="B10403" t="s">
        <v>15099</v>
      </c>
      <c r="C10403" t="s">
        <v>15100</v>
      </c>
      <c r="D10403" t="s">
        <v>15100</v>
      </c>
      <c r="E10403" t="s">
        <v>15099</v>
      </c>
    </row>
    <row r="10404" spans="1:5" x14ac:dyDescent="0.25">
      <c r="A10404">
        <v>73000376</v>
      </c>
      <c r="B10404" t="s">
        <v>15215</v>
      </c>
      <c r="C10404" t="s">
        <v>14930</v>
      </c>
      <c r="D10404" t="s">
        <v>14930</v>
      </c>
      <c r="E10404" t="s">
        <v>15215</v>
      </c>
    </row>
    <row r="10405" spans="1:5" x14ac:dyDescent="0.25">
      <c r="A10405">
        <v>73000377</v>
      </c>
      <c r="B10405" t="s">
        <v>15103</v>
      </c>
      <c r="C10405" t="s">
        <v>14930</v>
      </c>
      <c r="D10405" t="s">
        <v>14930</v>
      </c>
      <c r="E10405" t="s">
        <v>15103</v>
      </c>
    </row>
    <row r="10406" spans="1:5" x14ac:dyDescent="0.25">
      <c r="A10406">
        <v>73000378</v>
      </c>
      <c r="B10406" t="s">
        <v>14989</v>
      </c>
      <c r="C10406" t="s">
        <v>14930</v>
      </c>
      <c r="D10406" t="s">
        <v>14930</v>
      </c>
      <c r="E10406" t="s">
        <v>14989</v>
      </c>
    </row>
    <row r="10407" spans="1:5" x14ac:dyDescent="0.25">
      <c r="A10407">
        <v>73000379</v>
      </c>
      <c r="B10407" t="s">
        <v>14929</v>
      </c>
      <c r="C10407" t="s">
        <v>14930</v>
      </c>
      <c r="D10407" t="s">
        <v>14930</v>
      </c>
      <c r="E10407" t="s">
        <v>14929</v>
      </c>
    </row>
    <row r="10408" spans="1:5" x14ac:dyDescent="0.25">
      <c r="A10408">
        <v>73000380</v>
      </c>
      <c r="B10408" t="s">
        <v>15216</v>
      </c>
      <c r="C10408" t="s">
        <v>14930</v>
      </c>
      <c r="D10408" t="s">
        <v>14930</v>
      </c>
      <c r="E10408" t="s">
        <v>15216</v>
      </c>
    </row>
    <row r="10409" spans="1:5" x14ac:dyDescent="0.25">
      <c r="A10409">
        <v>73000381</v>
      </c>
      <c r="B10409" t="s">
        <v>14935</v>
      </c>
      <c r="C10409" t="s">
        <v>14926</v>
      </c>
      <c r="D10409" t="s">
        <v>14926</v>
      </c>
      <c r="E10409" t="s">
        <v>14935</v>
      </c>
    </row>
    <row r="10410" spans="1:5" x14ac:dyDescent="0.25">
      <c r="A10410">
        <v>73000382</v>
      </c>
      <c r="B10410" t="s">
        <v>14936</v>
      </c>
      <c r="C10410" t="s">
        <v>14926</v>
      </c>
      <c r="D10410" t="s">
        <v>14926</v>
      </c>
      <c r="E10410" t="s">
        <v>14936</v>
      </c>
    </row>
    <row r="10411" spans="1:5" x14ac:dyDescent="0.25">
      <c r="A10411">
        <v>73000383</v>
      </c>
      <c r="B10411" t="s">
        <v>14937</v>
      </c>
      <c r="C10411" t="s">
        <v>14926</v>
      </c>
      <c r="D10411" t="s">
        <v>14926</v>
      </c>
      <c r="E10411" t="s">
        <v>14937</v>
      </c>
    </row>
    <row r="10412" spans="1:5" x14ac:dyDescent="0.25">
      <c r="A10412">
        <v>73000384</v>
      </c>
      <c r="B10412" t="s">
        <v>15217</v>
      </c>
      <c r="C10412" t="s">
        <v>14926</v>
      </c>
      <c r="D10412" t="s">
        <v>14926</v>
      </c>
      <c r="E10412" t="s">
        <v>15217</v>
      </c>
    </row>
    <row r="10413" spans="1:5" x14ac:dyDescent="0.25">
      <c r="A10413">
        <v>73000385</v>
      </c>
      <c r="B10413" t="s">
        <v>15218</v>
      </c>
      <c r="C10413" t="s">
        <v>14926</v>
      </c>
      <c r="D10413" t="s">
        <v>14926</v>
      </c>
      <c r="E10413" t="s">
        <v>15218</v>
      </c>
    </row>
    <row r="10414" spans="1:5" x14ac:dyDescent="0.25">
      <c r="A10414">
        <v>73000386</v>
      </c>
      <c r="B10414" t="s">
        <v>14925</v>
      </c>
      <c r="C10414" t="s">
        <v>14926</v>
      </c>
      <c r="D10414" t="s">
        <v>14926</v>
      </c>
      <c r="E10414" t="s">
        <v>14925</v>
      </c>
    </row>
    <row r="10415" spans="1:5" x14ac:dyDescent="0.25">
      <c r="A10415">
        <v>73000387</v>
      </c>
      <c r="B10415" t="s">
        <v>15219</v>
      </c>
      <c r="C10415" t="s">
        <v>15220</v>
      </c>
      <c r="D10415" t="s">
        <v>15220</v>
      </c>
      <c r="E10415" t="s">
        <v>15219</v>
      </c>
    </row>
    <row r="10416" spans="1:5" x14ac:dyDescent="0.25">
      <c r="A10416">
        <v>73000388</v>
      </c>
      <c r="B10416" t="s">
        <v>15221</v>
      </c>
      <c r="C10416" t="s">
        <v>15222</v>
      </c>
      <c r="D10416" t="s">
        <v>15222</v>
      </c>
      <c r="E10416" t="s">
        <v>15221</v>
      </c>
    </row>
    <row r="10417" spans="1:5" x14ac:dyDescent="0.25">
      <c r="A10417">
        <v>73000389</v>
      </c>
      <c r="B10417" t="s">
        <v>15223</v>
      </c>
      <c r="C10417" t="s">
        <v>15224</v>
      </c>
      <c r="D10417" t="s">
        <v>15224</v>
      </c>
      <c r="E10417" t="s">
        <v>15223</v>
      </c>
    </row>
    <row r="10418" spans="1:5" x14ac:dyDescent="0.25">
      <c r="A10418">
        <v>73000390</v>
      </c>
      <c r="B10418" t="s">
        <v>15225</v>
      </c>
      <c r="C10418" t="s">
        <v>15224</v>
      </c>
      <c r="D10418" t="s">
        <v>15224</v>
      </c>
      <c r="E10418" t="s">
        <v>15225</v>
      </c>
    </row>
    <row r="10419" spans="1:5" x14ac:dyDescent="0.25">
      <c r="A10419">
        <v>73000391</v>
      </c>
      <c r="B10419" t="s">
        <v>15226</v>
      </c>
      <c r="C10419" t="s">
        <v>15227</v>
      </c>
      <c r="D10419" t="s">
        <v>15227</v>
      </c>
      <c r="E10419" t="s">
        <v>15226</v>
      </c>
    </row>
    <row r="10420" spans="1:5" x14ac:dyDescent="0.25">
      <c r="A10420">
        <v>73000392</v>
      </c>
      <c r="B10420" t="s">
        <v>15228</v>
      </c>
      <c r="C10420" t="s">
        <v>15227</v>
      </c>
      <c r="D10420" t="s">
        <v>15227</v>
      </c>
      <c r="E10420" t="s">
        <v>15228</v>
      </c>
    </row>
    <row r="10421" spans="1:5" x14ac:dyDescent="0.25">
      <c r="A10421">
        <v>73000393</v>
      </c>
      <c r="B10421" t="s">
        <v>15229</v>
      </c>
      <c r="C10421" t="s">
        <v>15230</v>
      </c>
      <c r="D10421" t="s">
        <v>15230</v>
      </c>
      <c r="E10421" t="s">
        <v>15229</v>
      </c>
    </row>
    <row r="10422" spans="1:5" x14ac:dyDescent="0.25">
      <c r="A10422">
        <v>73000394</v>
      </c>
      <c r="B10422" t="s">
        <v>15231</v>
      </c>
      <c r="C10422" t="s">
        <v>15232</v>
      </c>
      <c r="D10422" t="s">
        <v>15232</v>
      </c>
      <c r="E10422" t="s">
        <v>15231</v>
      </c>
    </row>
    <row r="10423" spans="1:5" x14ac:dyDescent="0.25">
      <c r="A10423">
        <v>73000395</v>
      </c>
      <c r="B10423" t="s">
        <v>15233</v>
      </c>
      <c r="C10423" t="s">
        <v>14882</v>
      </c>
      <c r="D10423" t="s">
        <v>14882</v>
      </c>
      <c r="E10423" t="s">
        <v>15233</v>
      </c>
    </row>
    <row r="10424" spans="1:5" x14ac:dyDescent="0.25">
      <c r="A10424">
        <v>73000396</v>
      </c>
      <c r="B10424" t="s">
        <v>15234</v>
      </c>
      <c r="C10424" t="s">
        <v>14882</v>
      </c>
      <c r="D10424" t="s">
        <v>14882</v>
      </c>
      <c r="E10424" t="s">
        <v>15234</v>
      </c>
    </row>
    <row r="10425" spans="1:5" x14ac:dyDescent="0.25">
      <c r="A10425">
        <v>73000397</v>
      </c>
      <c r="B10425" t="s">
        <v>15235</v>
      </c>
      <c r="C10425" t="s">
        <v>14882</v>
      </c>
      <c r="D10425" t="s">
        <v>14882</v>
      </c>
      <c r="E10425" t="s">
        <v>15235</v>
      </c>
    </row>
    <row r="10426" spans="1:5" x14ac:dyDescent="0.25">
      <c r="A10426">
        <v>73000398</v>
      </c>
      <c r="B10426" t="s">
        <v>15236</v>
      </c>
      <c r="C10426" t="s">
        <v>14884</v>
      </c>
      <c r="D10426" t="s">
        <v>14884</v>
      </c>
      <c r="E10426" t="s">
        <v>15236</v>
      </c>
    </row>
    <row r="10427" spans="1:5" x14ac:dyDescent="0.25">
      <c r="A10427">
        <v>73000399</v>
      </c>
      <c r="B10427" t="s">
        <v>15237</v>
      </c>
      <c r="C10427" t="s">
        <v>14884</v>
      </c>
      <c r="D10427" t="s">
        <v>14884</v>
      </c>
      <c r="E10427" t="s">
        <v>15237</v>
      </c>
    </row>
    <row r="10428" spans="1:5" x14ac:dyDescent="0.25">
      <c r="A10428">
        <v>73000400</v>
      </c>
      <c r="B10428" t="s">
        <v>15238</v>
      </c>
      <c r="C10428" t="s">
        <v>14781</v>
      </c>
      <c r="D10428" t="s">
        <v>14781</v>
      </c>
      <c r="E10428" t="s">
        <v>15238</v>
      </c>
    </row>
    <row r="10429" spans="1:5" x14ac:dyDescent="0.25">
      <c r="A10429">
        <v>73000401</v>
      </c>
      <c r="B10429" t="s">
        <v>15239</v>
      </c>
      <c r="C10429" t="s">
        <v>14960</v>
      </c>
      <c r="D10429" t="s">
        <v>14960</v>
      </c>
      <c r="E10429" t="s">
        <v>15239</v>
      </c>
    </row>
    <row r="10430" spans="1:5" x14ac:dyDescent="0.25">
      <c r="A10430">
        <v>73000402</v>
      </c>
      <c r="B10430" t="s">
        <v>15240</v>
      </c>
      <c r="C10430" t="s">
        <v>14960</v>
      </c>
      <c r="D10430" t="s">
        <v>14960</v>
      </c>
      <c r="E10430" t="s">
        <v>15240</v>
      </c>
    </row>
    <row r="10431" spans="1:5" x14ac:dyDescent="0.25">
      <c r="A10431">
        <v>73000403</v>
      </c>
      <c r="B10431" t="s">
        <v>15241</v>
      </c>
      <c r="C10431" t="s">
        <v>14960</v>
      </c>
      <c r="D10431" t="s">
        <v>14960</v>
      </c>
      <c r="E10431" t="s">
        <v>15241</v>
      </c>
    </row>
    <row r="10432" spans="1:5" x14ac:dyDescent="0.25">
      <c r="A10432">
        <v>73000404</v>
      </c>
      <c r="B10432" t="s">
        <v>15242</v>
      </c>
      <c r="C10432" t="s">
        <v>14960</v>
      </c>
      <c r="D10432" t="s">
        <v>14960</v>
      </c>
      <c r="E10432" t="s">
        <v>15242</v>
      </c>
    </row>
    <row r="10433" spans="1:5" x14ac:dyDescent="0.25">
      <c r="A10433">
        <v>73000405</v>
      </c>
      <c r="B10433" t="s">
        <v>15243</v>
      </c>
      <c r="C10433" t="s">
        <v>15244</v>
      </c>
      <c r="D10433" t="s">
        <v>15244</v>
      </c>
      <c r="E10433" t="s">
        <v>15243</v>
      </c>
    </row>
    <row r="10434" spans="1:5" x14ac:dyDescent="0.25">
      <c r="A10434">
        <v>73000406</v>
      </c>
      <c r="B10434" t="s">
        <v>15245</v>
      </c>
      <c r="C10434" t="s">
        <v>15246</v>
      </c>
      <c r="D10434" t="s">
        <v>15246</v>
      </c>
      <c r="E10434" t="s">
        <v>15245</v>
      </c>
    </row>
    <row r="10435" spans="1:5" x14ac:dyDescent="0.25">
      <c r="A10435">
        <v>73000407</v>
      </c>
      <c r="B10435" t="s">
        <v>15247</v>
      </c>
      <c r="C10435" t="s">
        <v>15248</v>
      </c>
      <c r="D10435" t="s">
        <v>15248</v>
      </c>
      <c r="E10435" t="s">
        <v>15247</v>
      </c>
    </row>
    <row r="10436" spans="1:5" x14ac:dyDescent="0.25">
      <c r="A10436">
        <v>73000408</v>
      </c>
      <c r="B10436" t="s">
        <v>15249</v>
      </c>
      <c r="C10436" t="s">
        <v>15250</v>
      </c>
      <c r="D10436" t="s">
        <v>15250</v>
      </c>
      <c r="E10436" t="s">
        <v>15249</v>
      </c>
    </row>
    <row r="10437" spans="1:5" x14ac:dyDescent="0.25">
      <c r="A10437">
        <v>73000409</v>
      </c>
      <c r="B10437" t="s">
        <v>15251</v>
      </c>
      <c r="C10437" t="s">
        <v>15252</v>
      </c>
      <c r="D10437" t="s">
        <v>15252</v>
      </c>
      <c r="E10437" t="s">
        <v>15251</v>
      </c>
    </row>
    <row r="10438" spans="1:5" x14ac:dyDescent="0.25">
      <c r="A10438">
        <v>73000410</v>
      </c>
      <c r="B10438" t="s">
        <v>15253</v>
      </c>
      <c r="C10438" t="s">
        <v>15254</v>
      </c>
      <c r="D10438" t="s">
        <v>15254</v>
      </c>
      <c r="E10438" t="s">
        <v>15253</v>
      </c>
    </row>
    <row r="10439" spans="1:5" x14ac:dyDescent="0.25">
      <c r="A10439">
        <v>73000411</v>
      </c>
      <c r="B10439" t="s">
        <v>15255</v>
      </c>
      <c r="C10439" t="s">
        <v>14811</v>
      </c>
      <c r="D10439" t="s">
        <v>14811</v>
      </c>
      <c r="E10439" t="s">
        <v>15255</v>
      </c>
    </row>
    <row r="10440" spans="1:5" x14ac:dyDescent="0.25">
      <c r="A10440">
        <v>73000412</v>
      </c>
      <c r="B10440" t="s">
        <v>15256</v>
      </c>
      <c r="C10440" t="s">
        <v>14729</v>
      </c>
      <c r="D10440" t="s">
        <v>14729</v>
      </c>
      <c r="E10440" t="s">
        <v>15256</v>
      </c>
    </row>
    <row r="10441" spans="1:5" x14ac:dyDescent="0.25">
      <c r="A10441">
        <v>73000413</v>
      </c>
      <c r="B10441" t="s">
        <v>15257</v>
      </c>
      <c r="C10441" t="s">
        <v>15258</v>
      </c>
      <c r="D10441" t="s">
        <v>15258</v>
      </c>
      <c r="E10441" t="s">
        <v>15257</v>
      </c>
    </row>
    <row r="10442" spans="1:5" x14ac:dyDescent="0.25">
      <c r="A10442">
        <v>73000414</v>
      </c>
      <c r="B10442" t="s">
        <v>15259</v>
      </c>
      <c r="C10442" t="s">
        <v>15260</v>
      </c>
      <c r="D10442" t="s">
        <v>15260</v>
      </c>
      <c r="E10442" t="s">
        <v>15259</v>
      </c>
    </row>
    <row r="10443" spans="1:5" x14ac:dyDescent="0.25">
      <c r="A10443">
        <v>73000415</v>
      </c>
      <c r="B10443" t="s">
        <v>14831</v>
      </c>
      <c r="C10443" t="s">
        <v>15210</v>
      </c>
      <c r="D10443" t="s">
        <v>15210</v>
      </c>
      <c r="E10443" t="s">
        <v>14831</v>
      </c>
    </row>
    <row r="10444" spans="1:5" x14ac:dyDescent="0.25">
      <c r="A10444">
        <v>73000417</v>
      </c>
      <c r="B10444" t="s">
        <v>15261</v>
      </c>
      <c r="C10444" t="s">
        <v>15262</v>
      </c>
      <c r="D10444" t="s">
        <v>15262</v>
      </c>
      <c r="E10444" t="s">
        <v>15261</v>
      </c>
    </row>
    <row r="10445" spans="1:5" x14ac:dyDescent="0.25">
      <c r="A10445">
        <v>73000418</v>
      </c>
      <c r="B10445" t="s">
        <v>15263</v>
      </c>
      <c r="C10445" t="s">
        <v>15262</v>
      </c>
      <c r="D10445" t="s">
        <v>15262</v>
      </c>
      <c r="E10445" t="s">
        <v>15263</v>
      </c>
    </row>
    <row r="10446" spans="1:5" x14ac:dyDescent="0.25">
      <c r="A10446">
        <v>73000419</v>
      </c>
      <c r="B10446" t="s">
        <v>15264</v>
      </c>
      <c r="C10446" t="s">
        <v>15265</v>
      </c>
      <c r="D10446" t="s">
        <v>15265</v>
      </c>
      <c r="E10446" t="s">
        <v>15264</v>
      </c>
    </row>
    <row r="10447" spans="1:5" x14ac:dyDescent="0.25">
      <c r="A10447">
        <v>73000420</v>
      </c>
      <c r="B10447" t="s">
        <v>15266</v>
      </c>
      <c r="C10447" t="s">
        <v>15265</v>
      </c>
      <c r="D10447" t="s">
        <v>15265</v>
      </c>
      <c r="E10447" t="s">
        <v>15266</v>
      </c>
    </row>
    <row r="10448" spans="1:5" x14ac:dyDescent="0.25">
      <c r="A10448">
        <v>73000421</v>
      </c>
      <c r="B10448" t="s">
        <v>15267</v>
      </c>
      <c r="C10448" t="s">
        <v>15268</v>
      </c>
      <c r="D10448" t="s">
        <v>15268</v>
      </c>
      <c r="E10448" t="s">
        <v>15267</v>
      </c>
    </row>
    <row r="10449" spans="1:5" x14ac:dyDescent="0.25">
      <c r="A10449">
        <v>73000422</v>
      </c>
      <c r="B10449" t="s">
        <v>15269</v>
      </c>
      <c r="C10449" t="s">
        <v>15268</v>
      </c>
      <c r="D10449" t="s">
        <v>15268</v>
      </c>
      <c r="E10449" t="s">
        <v>15269</v>
      </c>
    </row>
    <row r="10450" spans="1:5" x14ac:dyDescent="0.25">
      <c r="A10450">
        <v>73000423</v>
      </c>
      <c r="B10450" t="s">
        <v>15270</v>
      </c>
      <c r="C10450" t="s">
        <v>15268</v>
      </c>
      <c r="D10450" t="s">
        <v>15268</v>
      </c>
      <c r="E10450" t="s">
        <v>15270</v>
      </c>
    </row>
    <row r="10451" spans="1:5" x14ac:dyDescent="0.25">
      <c r="A10451">
        <v>73000424</v>
      </c>
      <c r="B10451" t="s">
        <v>15271</v>
      </c>
      <c r="C10451" t="s">
        <v>15272</v>
      </c>
      <c r="D10451" t="s">
        <v>15272</v>
      </c>
      <c r="E10451" t="s">
        <v>15271</v>
      </c>
    </row>
    <row r="10452" spans="1:5" x14ac:dyDescent="0.25">
      <c r="A10452">
        <v>73000425</v>
      </c>
      <c r="B10452" t="s">
        <v>15273</v>
      </c>
      <c r="C10452" t="s">
        <v>15272</v>
      </c>
      <c r="D10452" t="s">
        <v>15272</v>
      </c>
      <c r="E10452" t="s">
        <v>15273</v>
      </c>
    </row>
    <row r="10453" spans="1:5" x14ac:dyDescent="0.25">
      <c r="A10453">
        <v>73000426</v>
      </c>
      <c r="B10453" t="s">
        <v>15274</v>
      </c>
      <c r="C10453" t="s">
        <v>15275</v>
      </c>
      <c r="D10453" t="s">
        <v>15275</v>
      </c>
      <c r="E10453" t="s">
        <v>15274</v>
      </c>
    </row>
    <row r="10454" spans="1:5" x14ac:dyDescent="0.25">
      <c r="A10454">
        <v>73000427</v>
      </c>
      <c r="B10454" t="s">
        <v>15276</v>
      </c>
      <c r="C10454" t="s">
        <v>15277</v>
      </c>
      <c r="D10454" t="s">
        <v>15277</v>
      </c>
      <c r="E10454" t="s">
        <v>15276</v>
      </c>
    </row>
    <row r="10455" spans="1:5" x14ac:dyDescent="0.25">
      <c r="A10455">
        <v>73000428</v>
      </c>
      <c r="B10455" t="s">
        <v>15278</v>
      </c>
      <c r="C10455" t="s">
        <v>14786</v>
      </c>
      <c r="D10455" t="s">
        <v>14786</v>
      </c>
      <c r="E10455" t="s">
        <v>15278</v>
      </c>
    </row>
    <row r="10456" spans="1:5" x14ac:dyDescent="0.25">
      <c r="A10456">
        <v>73000429</v>
      </c>
      <c r="B10456" t="s">
        <v>15279</v>
      </c>
      <c r="C10456" t="s">
        <v>14788</v>
      </c>
      <c r="D10456" t="s">
        <v>14788</v>
      </c>
      <c r="E10456" t="s">
        <v>15279</v>
      </c>
    </row>
    <row r="10457" spans="1:5" x14ac:dyDescent="0.25">
      <c r="A10457">
        <v>73000430</v>
      </c>
      <c r="B10457" t="s">
        <v>15280</v>
      </c>
      <c r="C10457" t="s">
        <v>14882</v>
      </c>
      <c r="D10457" t="s">
        <v>14882</v>
      </c>
      <c r="E10457" t="s">
        <v>15280</v>
      </c>
    </row>
    <row r="10458" spans="1:5" x14ac:dyDescent="0.25">
      <c r="A10458">
        <v>73000432</v>
      </c>
      <c r="B10458" t="s">
        <v>15234</v>
      </c>
      <c r="C10458" t="s">
        <v>14882</v>
      </c>
      <c r="D10458" t="s">
        <v>14882</v>
      </c>
      <c r="E10458" t="s">
        <v>15234</v>
      </c>
    </row>
    <row r="10459" spans="1:5" x14ac:dyDescent="0.25">
      <c r="A10459">
        <v>73000433</v>
      </c>
      <c r="B10459" t="s">
        <v>15281</v>
      </c>
      <c r="C10459" t="s">
        <v>14882</v>
      </c>
      <c r="D10459" t="s">
        <v>14882</v>
      </c>
      <c r="E10459" t="s">
        <v>15281</v>
      </c>
    </row>
    <row r="10460" spans="1:5" x14ac:dyDescent="0.25">
      <c r="A10460">
        <v>73000434</v>
      </c>
      <c r="B10460" t="s">
        <v>15236</v>
      </c>
      <c r="C10460" t="s">
        <v>14884</v>
      </c>
      <c r="D10460" t="s">
        <v>14884</v>
      </c>
      <c r="E10460" t="s">
        <v>15236</v>
      </c>
    </row>
    <row r="10461" spans="1:5" x14ac:dyDescent="0.25">
      <c r="A10461">
        <v>73000435</v>
      </c>
      <c r="B10461" t="s">
        <v>15236</v>
      </c>
      <c r="C10461" t="s">
        <v>14884</v>
      </c>
      <c r="D10461" t="s">
        <v>14884</v>
      </c>
      <c r="E10461" t="s">
        <v>15236</v>
      </c>
    </row>
    <row r="10462" spans="1:5" x14ac:dyDescent="0.25">
      <c r="A10462">
        <v>73000441</v>
      </c>
      <c r="B10462" t="s">
        <v>15282</v>
      </c>
      <c r="C10462" t="s">
        <v>15283</v>
      </c>
      <c r="D10462" t="s">
        <v>15283</v>
      </c>
      <c r="E10462" t="s">
        <v>15282</v>
      </c>
    </row>
    <row r="10463" spans="1:5" x14ac:dyDescent="0.25">
      <c r="A10463">
        <v>73000473</v>
      </c>
      <c r="B10463" t="s">
        <v>15281</v>
      </c>
      <c r="C10463" t="s">
        <v>14882</v>
      </c>
      <c r="D10463" t="s">
        <v>14882</v>
      </c>
      <c r="E10463" t="s">
        <v>15281</v>
      </c>
    </row>
    <row r="10464" spans="1:5" x14ac:dyDescent="0.25">
      <c r="A10464">
        <v>73000476</v>
      </c>
      <c r="B10464" t="s">
        <v>15284</v>
      </c>
      <c r="C10464" t="s">
        <v>14882</v>
      </c>
      <c r="D10464" t="s">
        <v>14882</v>
      </c>
      <c r="E10464" t="s">
        <v>15284</v>
      </c>
    </row>
    <row r="10465" spans="1:5" x14ac:dyDescent="0.25">
      <c r="A10465">
        <v>73000477</v>
      </c>
      <c r="B10465" t="s">
        <v>15285</v>
      </c>
      <c r="C10465" t="s">
        <v>14884</v>
      </c>
      <c r="D10465" t="s">
        <v>14884</v>
      </c>
      <c r="E10465" t="s">
        <v>15285</v>
      </c>
    </row>
    <row r="10466" spans="1:5" x14ac:dyDescent="0.25">
      <c r="A10466">
        <v>73000478</v>
      </c>
      <c r="B10466" t="s">
        <v>15286</v>
      </c>
      <c r="C10466" t="s">
        <v>15287</v>
      </c>
      <c r="D10466" t="s">
        <v>15287</v>
      </c>
      <c r="E10466" t="s">
        <v>15286</v>
      </c>
    </row>
    <row r="10467" spans="1:5" x14ac:dyDescent="0.25">
      <c r="A10467">
        <v>73000479</v>
      </c>
      <c r="B10467" t="s">
        <v>15288</v>
      </c>
      <c r="C10467" t="s">
        <v>15289</v>
      </c>
      <c r="D10467" t="s">
        <v>15289</v>
      </c>
      <c r="E10467" t="s">
        <v>15288</v>
      </c>
    </row>
    <row r="10468" spans="1:5" x14ac:dyDescent="0.25">
      <c r="A10468">
        <v>73000480</v>
      </c>
      <c r="B10468" t="s">
        <v>15290</v>
      </c>
      <c r="C10468" t="s">
        <v>15291</v>
      </c>
      <c r="D10468" t="s">
        <v>15291</v>
      </c>
      <c r="E10468" t="s">
        <v>15290</v>
      </c>
    </row>
    <row r="10469" spans="1:5" x14ac:dyDescent="0.25">
      <c r="A10469">
        <v>73000481</v>
      </c>
      <c r="B10469" t="s">
        <v>15292</v>
      </c>
      <c r="C10469" t="s">
        <v>15293</v>
      </c>
      <c r="D10469" t="s">
        <v>15293</v>
      </c>
      <c r="E10469" t="s">
        <v>15292</v>
      </c>
    </row>
    <row r="10470" spans="1:5" x14ac:dyDescent="0.25">
      <c r="A10470">
        <v>73000482</v>
      </c>
      <c r="B10470" t="s">
        <v>14865</v>
      </c>
      <c r="C10470" t="s">
        <v>14866</v>
      </c>
      <c r="D10470" t="s">
        <v>14866</v>
      </c>
      <c r="E10470" t="s">
        <v>14865</v>
      </c>
    </row>
    <row r="10471" spans="1:5" x14ac:dyDescent="0.25">
      <c r="A10471">
        <v>73000483</v>
      </c>
      <c r="B10471" t="s">
        <v>14867</v>
      </c>
      <c r="C10471" t="s">
        <v>14868</v>
      </c>
      <c r="D10471" t="s">
        <v>14868</v>
      </c>
      <c r="E10471" t="s">
        <v>14867</v>
      </c>
    </row>
    <row r="10472" spans="1:5" x14ac:dyDescent="0.25">
      <c r="A10472">
        <v>73000484</v>
      </c>
      <c r="B10472" t="s">
        <v>14726</v>
      </c>
      <c r="C10472" t="s">
        <v>14727</v>
      </c>
      <c r="D10472" t="s">
        <v>14727</v>
      </c>
      <c r="E10472" t="s">
        <v>14726</v>
      </c>
    </row>
    <row r="10473" spans="1:5" x14ac:dyDescent="0.25">
      <c r="A10473">
        <v>73000485</v>
      </c>
      <c r="B10473" t="s">
        <v>15294</v>
      </c>
      <c r="C10473" t="s">
        <v>14907</v>
      </c>
      <c r="D10473" t="s">
        <v>14907</v>
      </c>
      <c r="E10473" t="s">
        <v>15294</v>
      </c>
    </row>
    <row r="10474" spans="1:5" x14ac:dyDescent="0.25">
      <c r="A10474">
        <v>73000486</v>
      </c>
      <c r="B10474" t="s">
        <v>15295</v>
      </c>
      <c r="C10474" t="s">
        <v>15296</v>
      </c>
      <c r="D10474" t="s">
        <v>15296</v>
      </c>
      <c r="E10474" t="s">
        <v>15295</v>
      </c>
    </row>
    <row r="10475" spans="1:5" x14ac:dyDescent="0.25">
      <c r="A10475">
        <v>73000487</v>
      </c>
      <c r="B10475" t="s">
        <v>15297</v>
      </c>
      <c r="C10475" t="s">
        <v>15298</v>
      </c>
      <c r="D10475" t="s">
        <v>15298</v>
      </c>
      <c r="E10475" t="s">
        <v>15297</v>
      </c>
    </row>
    <row r="10476" spans="1:5" x14ac:dyDescent="0.25">
      <c r="A10476">
        <v>73000488</v>
      </c>
      <c r="B10476" t="s">
        <v>15299</v>
      </c>
      <c r="C10476" t="s">
        <v>15298</v>
      </c>
      <c r="D10476" t="s">
        <v>15298</v>
      </c>
      <c r="E10476" t="s">
        <v>15299</v>
      </c>
    </row>
    <row r="10477" spans="1:5" x14ac:dyDescent="0.25">
      <c r="A10477">
        <v>73000489</v>
      </c>
      <c r="B10477" t="s">
        <v>15300</v>
      </c>
      <c r="C10477" t="s">
        <v>15265</v>
      </c>
      <c r="D10477" t="s">
        <v>15265</v>
      </c>
      <c r="E10477" t="s">
        <v>15300</v>
      </c>
    </row>
    <row r="10478" spans="1:5" x14ac:dyDescent="0.25">
      <c r="A10478">
        <v>73000490</v>
      </c>
      <c r="B10478" t="s">
        <v>15301</v>
      </c>
      <c r="C10478" t="s">
        <v>15012</v>
      </c>
      <c r="D10478" t="s">
        <v>15012</v>
      </c>
      <c r="E10478" t="s">
        <v>15301</v>
      </c>
    </row>
    <row r="10479" spans="1:5" x14ac:dyDescent="0.25">
      <c r="A10479">
        <v>73000491</v>
      </c>
      <c r="B10479" t="s">
        <v>15270</v>
      </c>
      <c r="C10479" t="s">
        <v>15268</v>
      </c>
      <c r="D10479" t="s">
        <v>15268</v>
      </c>
      <c r="E10479" t="s">
        <v>15270</v>
      </c>
    </row>
    <row r="10480" spans="1:5" x14ac:dyDescent="0.25">
      <c r="A10480">
        <v>73000492</v>
      </c>
      <c r="B10480" t="s">
        <v>15269</v>
      </c>
      <c r="C10480" t="s">
        <v>15268</v>
      </c>
      <c r="D10480" t="s">
        <v>15268</v>
      </c>
      <c r="E10480" t="s">
        <v>15269</v>
      </c>
    </row>
    <row r="10481" spans="1:5" x14ac:dyDescent="0.25">
      <c r="A10481">
        <v>73000493</v>
      </c>
      <c r="B10481" t="s">
        <v>15267</v>
      </c>
      <c r="C10481" t="s">
        <v>15268</v>
      </c>
      <c r="D10481" t="s">
        <v>15268</v>
      </c>
      <c r="E10481" t="s">
        <v>15267</v>
      </c>
    </row>
    <row r="10482" spans="1:5" x14ac:dyDescent="0.25">
      <c r="A10482">
        <v>73000494</v>
      </c>
      <c r="B10482" t="s">
        <v>15302</v>
      </c>
      <c r="C10482" t="s">
        <v>15302</v>
      </c>
      <c r="D10482" t="s">
        <v>15302</v>
      </c>
      <c r="E10482" t="s">
        <v>15302</v>
      </c>
    </row>
    <row r="10483" spans="1:5" x14ac:dyDescent="0.25">
      <c r="A10483">
        <v>73000495</v>
      </c>
      <c r="B10483" t="s">
        <v>15303</v>
      </c>
      <c r="C10483" t="s">
        <v>15304</v>
      </c>
      <c r="D10483" t="s">
        <v>15304</v>
      </c>
      <c r="E10483" t="s">
        <v>15303</v>
      </c>
    </row>
    <row r="10484" spans="1:5" x14ac:dyDescent="0.25">
      <c r="A10484">
        <v>73000496</v>
      </c>
      <c r="B10484" t="s">
        <v>15305</v>
      </c>
      <c r="C10484" t="s">
        <v>14884</v>
      </c>
      <c r="D10484" t="s">
        <v>14884</v>
      </c>
      <c r="E10484" t="s">
        <v>15305</v>
      </c>
    </row>
    <row r="10485" spans="1:5" x14ac:dyDescent="0.25">
      <c r="A10485">
        <v>73000497</v>
      </c>
      <c r="B10485" t="s">
        <v>15306</v>
      </c>
      <c r="C10485" t="s">
        <v>14882</v>
      </c>
      <c r="D10485" t="s">
        <v>14882</v>
      </c>
      <c r="E10485" t="s">
        <v>15306</v>
      </c>
    </row>
    <row r="10486" spans="1:5" x14ac:dyDescent="0.25">
      <c r="A10486">
        <v>73000498</v>
      </c>
      <c r="B10486" t="s">
        <v>15307</v>
      </c>
      <c r="C10486" t="s">
        <v>14882</v>
      </c>
      <c r="D10486" t="s">
        <v>14882</v>
      </c>
      <c r="E10486" t="s">
        <v>15307</v>
      </c>
    </row>
    <row r="10487" spans="1:5" x14ac:dyDescent="0.25">
      <c r="A10487">
        <v>73000499</v>
      </c>
      <c r="B10487" t="s">
        <v>15308</v>
      </c>
      <c r="C10487" t="s">
        <v>15309</v>
      </c>
      <c r="D10487" t="s">
        <v>15309</v>
      </c>
      <c r="E10487" t="s">
        <v>15308</v>
      </c>
    </row>
    <row r="10488" spans="1:5" x14ac:dyDescent="0.25">
      <c r="A10488">
        <v>73000500</v>
      </c>
      <c r="B10488" t="s">
        <v>15310</v>
      </c>
      <c r="C10488" t="s">
        <v>15311</v>
      </c>
      <c r="D10488" t="s">
        <v>15311</v>
      </c>
      <c r="E10488" t="s">
        <v>15310</v>
      </c>
    </row>
    <row r="10489" spans="1:5" x14ac:dyDescent="0.25">
      <c r="A10489">
        <v>73000501</v>
      </c>
      <c r="B10489" t="s">
        <v>15312</v>
      </c>
      <c r="C10489" t="s">
        <v>15313</v>
      </c>
      <c r="D10489" t="s">
        <v>15313</v>
      </c>
      <c r="E10489" t="s">
        <v>15312</v>
      </c>
    </row>
    <row r="10490" spans="1:5" x14ac:dyDescent="0.25">
      <c r="A10490">
        <v>73000502</v>
      </c>
      <c r="B10490" t="s">
        <v>15314</v>
      </c>
      <c r="C10490" t="s">
        <v>15313</v>
      </c>
      <c r="D10490" t="s">
        <v>15313</v>
      </c>
      <c r="E10490" t="s">
        <v>15314</v>
      </c>
    </row>
    <row r="10491" spans="1:5" x14ac:dyDescent="0.25">
      <c r="A10491">
        <v>73000503</v>
      </c>
      <c r="B10491" t="s">
        <v>15315</v>
      </c>
      <c r="C10491" t="s">
        <v>15313</v>
      </c>
      <c r="D10491" t="s">
        <v>15313</v>
      </c>
      <c r="E10491" t="s">
        <v>15315</v>
      </c>
    </row>
    <row r="10492" spans="1:5" x14ac:dyDescent="0.25">
      <c r="A10492">
        <v>73000504</v>
      </c>
      <c r="B10492" t="s">
        <v>14730</v>
      </c>
      <c r="C10492" t="s">
        <v>14731</v>
      </c>
      <c r="D10492" t="s">
        <v>14731</v>
      </c>
      <c r="E10492" t="s">
        <v>14730</v>
      </c>
    </row>
    <row r="10493" spans="1:5" x14ac:dyDescent="0.25">
      <c r="A10493">
        <v>73000505</v>
      </c>
      <c r="B10493" t="s">
        <v>14812</v>
      </c>
      <c r="C10493" t="s">
        <v>14813</v>
      </c>
      <c r="D10493" t="s">
        <v>14813</v>
      </c>
      <c r="E10493" t="s">
        <v>14812</v>
      </c>
    </row>
    <row r="10494" spans="1:5" x14ac:dyDescent="0.25">
      <c r="A10494">
        <v>73000506</v>
      </c>
      <c r="B10494" t="s">
        <v>15316</v>
      </c>
      <c r="C10494" t="s">
        <v>15317</v>
      </c>
      <c r="D10494" t="s">
        <v>15317</v>
      </c>
      <c r="E10494" t="s">
        <v>15316</v>
      </c>
    </row>
    <row r="10495" spans="1:5" x14ac:dyDescent="0.25">
      <c r="A10495">
        <v>73000507</v>
      </c>
      <c r="B10495" t="s">
        <v>15318</v>
      </c>
      <c r="C10495" t="s">
        <v>15319</v>
      </c>
      <c r="D10495" t="s">
        <v>15319</v>
      </c>
      <c r="E10495" t="s">
        <v>15318</v>
      </c>
    </row>
    <row r="10496" spans="1:5" x14ac:dyDescent="0.25">
      <c r="A10496">
        <v>73000508</v>
      </c>
      <c r="B10496" t="s">
        <v>15320</v>
      </c>
      <c r="C10496" t="s">
        <v>15321</v>
      </c>
      <c r="D10496" t="s">
        <v>15321</v>
      </c>
      <c r="E10496" t="s">
        <v>15320</v>
      </c>
    </row>
    <row r="10497" spans="1:5" x14ac:dyDescent="0.25">
      <c r="A10497">
        <v>73000509</v>
      </c>
      <c r="B10497" t="s">
        <v>15322</v>
      </c>
      <c r="C10497" t="s">
        <v>15323</v>
      </c>
      <c r="D10497" t="s">
        <v>15323</v>
      </c>
      <c r="E10497" t="s">
        <v>15322</v>
      </c>
    </row>
    <row r="10498" spans="1:5" x14ac:dyDescent="0.25">
      <c r="A10498">
        <v>73000510</v>
      </c>
      <c r="B10498" t="s">
        <v>15324</v>
      </c>
      <c r="C10498" t="s">
        <v>15325</v>
      </c>
      <c r="D10498" t="s">
        <v>15325</v>
      </c>
      <c r="E10498" t="s">
        <v>15324</v>
      </c>
    </row>
    <row r="10499" spans="1:5" x14ac:dyDescent="0.25">
      <c r="A10499">
        <v>73000511</v>
      </c>
      <c r="B10499" t="s">
        <v>15326</v>
      </c>
      <c r="C10499" t="s">
        <v>15327</v>
      </c>
      <c r="D10499" t="s">
        <v>15327</v>
      </c>
      <c r="E10499" t="s">
        <v>15326</v>
      </c>
    </row>
    <row r="10500" spans="1:5" x14ac:dyDescent="0.25">
      <c r="A10500">
        <v>73000512</v>
      </c>
      <c r="B10500" t="s">
        <v>14722</v>
      </c>
      <c r="C10500" t="s">
        <v>14723</v>
      </c>
      <c r="D10500" t="s">
        <v>14723</v>
      </c>
      <c r="E10500" t="s">
        <v>14722</v>
      </c>
    </row>
    <row r="10501" spans="1:5" x14ac:dyDescent="0.25">
      <c r="A10501">
        <v>73000513</v>
      </c>
      <c r="B10501" t="s">
        <v>15328</v>
      </c>
      <c r="C10501" t="s">
        <v>15192</v>
      </c>
      <c r="D10501" t="s">
        <v>15192</v>
      </c>
      <c r="E10501" t="s">
        <v>15328</v>
      </c>
    </row>
    <row r="10502" spans="1:5" x14ac:dyDescent="0.25">
      <c r="A10502">
        <v>73000514</v>
      </c>
      <c r="B10502" t="s">
        <v>15329</v>
      </c>
      <c r="C10502" t="s">
        <v>15192</v>
      </c>
      <c r="D10502" t="s">
        <v>15192</v>
      </c>
      <c r="E10502" t="s">
        <v>15329</v>
      </c>
    </row>
    <row r="10503" spans="1:5" x14ac:dyDescent="0.25">
      <c r="A10503">
        <v>73000515</v>
      </c>
      <c r="B10503" t="s">
        <v>15330</v>
      </c>
      <c r="C10503" t="s">
        <v>15192</v>
      </c>
      <c r="D10503" t="s">
        <v>15192</v>
      </c>
      <c r="E10503" t="s">
        <v>15330</v>
      </c>
    </row>
    <row r="10504" spans="1:5" x14ac:dyDescent="0.25">
      <c r="A10504">
        <v>73000516</v>
      </c>
      <c r="B10504" t="s">
        <v>14942</v>
      </c>
      <c r="C10504" t="s">
        <v>14943</v>
      </c>
      <c r="D10504" t="s">
        <v>14943</v>
      </c>
      <c r="E10504" t="s">
        <v>14942</v>
      </c>
    </row>
    <row r="10505" spans="1:5" x14ac:dyDescent="0.25">
      <c r="A10505">
        <v>73000517</v>
      </c>
      <c r="B10505" t="s">
        <v>15331</v>
      </c>
      <c r="C10505" t="s">
        <v>15134</v>
      </c>
      <c r="D10505" t="s">
        <v>15134</v>
      </c>
      <c r="E10505" t="s">
        <v>15331</v>
      </c>
    </row>
    <row r="10506" spans="1:5" x14ac:dyDescent="0.25">
      <c r="A10506">
        <v>73000518</v>
      </c>
      <c r="B10506" t="s">
        <v>14865</v>
      </c>
      <c r="C10506" t="s">
        <v>14866</v>
      </c>
      <c r="D10506" t="s">
        <v>14866</v>
      </c>
      <c r="E10506" t="s">
        <v>14865</v>
      </c>
    </row>
    <row r="10507" spans="1:5" x14ac:dyDescent="0.25">
      <c r="A10507">
        <v>73000519</v>
      </c>
      <c r="B10507" t="s">
        <v>14867</v>
      </c>
      <c r="C10507" t="s">
        <v>14868</v>
      </c>
      <c r="D10507" t="s">
        <v>14868</v>
      </c>
      <c r="E10507" t="s">
        <v>14867</v>
      </c>
    </row>
    <row r="10508" spans="1:5" x14ac:dyDescent="0.25">
      <c r="A10508">
        <v>73000520</v>
      </c>
      <c r="B10508" t="s">
        <v>14853</v>
      </c>
      <c r="C10508" t="s">
        <v>14879</v>
      </c>
      <c r="D10508" t="s">
        <v>14879</v>
      </c>
      <c r="E10508" t="s">
        <v>14853</v>
      </c>
    </row>
    <row r="10509" spans="1:5" x14ac:dyDescent="0.25">
      <c r="A10509">
        <v>73000521</v>
      </c>
      <c r="B10509" t="s">
        <v>15332</v>
      </c>
      <c r="C10509" t="s">
        <v>15333</v>
      </c>
      <c r="D10509" t="s">
        <v>15333</v>
      </c>
      <c r="E10509" t="s">
        <v>15332</v>
      </c>
    </row>
    <row r="10510" spans="1:5" x14ac:dyDescent="0.25">
      <c r="A10510">
        <v>73000522</v>
      </c>
      <c r="B10510" t="s">
        <v>15334</v>
      </c>
      <c r="C10510" t="s">
        <v>15333</v>
      </c>
      <c r="D10510" t="s">
        <v>15333</v>
      </c>
      <c r="E10510" t="s">
        <v>15334</v>
      </c>
    </row>
    <row r="10511" spans="1:5" x14ac:dyDescent="0.25">
      <c r="A10511">
        <v>73000523</v>
      </c>
      <c r="B10511" t="s">
        <v>15335</v>
      </c>
      <c r="C10511" t="s">
        <v>15333</v>
      </c>
      <c r="D10511" t="s">
        <v>15333</v>
      </c>
      <c r="E10511" t="s">
        <v>15335</v>
      </c>
    </row>
    <row r="10512" spans="1:5" x14ac:dyDescent="0.25">
      <c r="A10512">
        <v>73000524</v>
      </c>
      <c r="B10512" t="s">
        <v>15336</v>
      </c>
      <c r="C10512" t="s">
        <v>15333</v>
      </c>
      <c r="D10512" t="s">
        <v>15333</v>
      </c>
      <c r="E10512" t="s">
        <v>15336</v>
      </c>
    </row>
    <row r="10513" spans="1:5" x14ac:dyDescent="0.25">
      <c r="A10513">
        <v>73000525</v>
      </c>
      <c r="B10513" t="s">
        <v>15337</v>
      </c>
      <c r="C10513" t="s">
        <v>15338</v>
      </c>
      <c r="D10513" t="s">
        <v>15338</v>
      </c>
      <c r="E10513" t="s">
        <v>15337</v>
      </c>
    </row>
    <row r="10514" spans="1:5" x14ac:dyDescent="0.25">
      <c r="A10514">
        <v>73000526</v>
      </c>
      <c r="B10514" t="s">
        <v>15270</v>
      </c>
      <c r="C10514" t="s">
        <v>15339</v>
      </c>
      <c r="D10514" t="s">
        <v>15339</v>
      </c>
      <c r="E10514" t="s">
        <v>15270</v>
      </c>
    </row>
    <row r="10515" spans="1:5" x14ac:dyDescent="0.25">
      <c r="A10515">
        <v>73000527</v>
      </c>
      <c r="B10515" t="s">
        <v>15269</v>
      </c>
      <c r="C10515" t="s">
        <v>15339</v>
      </c>
      <c r="D10515" t="s">
        <v>15339</v>
      </c>
      <c r="E10515" t="s">
        <v>15269</v>
      </c>
    </row>
    <row r="10516" spans="1:5" x14ac:dyDescent="0.25">
      <c r="A10516">
        <v>73000528</v>
      </c>
      <c r="B10516" t="s">
        <v>15267</v>
      </c>
      <c r="C10516" t="s">
        <v>15339</v>
      </c>
      <c r="D10516" t="s">
        <v>15339</v>
      </c>
      <c r="E10516" t="s">
        <v>15267</v>
      </c>
    </row>
    <row r="10517" spans="1:5" x14ac:dyDescent="0.25">
      <c r="A10517">
        <v>73000529</v>
      </c>
      <c r="B10517" t="s">
        <v>15225</v>
      </c>
      <c r="C10517" t="s">
        <v>15224</v>
      </c>
      <c r="D10517" t="s">
        <v>15224</v>
      </c>
      <c r="E10517" t="s">
        <v>15225</v>
      </c>
    </row>
    <row r="10518" spans="1:5" x14ac:dyDescent="0.25">
      <c r="A10518">
        <v>73000530</v>
      </c>
      <c r="B10518" t="s">
        <v>15340</v>
      </c>
      <c r="C10518" t="s">
        <v>15341</v>
      </c>
      <c r="D10518" t="s">
        <v>15341</v>
      </c>
      <c r="E10518" t="s">
        <v>15340</v>
      </c>
    </row>
    <row r="10519" spans="1:5" x14ac:dyDescent="0.25">
      <c r="A10519">
        <v>73000531</v>
      </c>
      <c r="B10519" t="s">
        <v>15342</v>
      </c>
      <c r="C10519" t="s">
        <v>15343</v>
      </c>
      <c r="D10519" t="s">
        <v>15343</v>
      </c>
      <c r="E10519" t="s">
        <v>15342</v>
      </c>
    </row>
    <row r="10520" spans="1:5" x14ac:dyDescent="0.25">
      <c r="A10520">
        <v>73000532</v>
      </c>
      <c r="B10520" t="s">
        <v>14859</v>
      </c>
      <c r="C10520" t="s">
        <v>14860</v>
      </c>
      <c r="D10520" t="s">
        <v>14860</v>
      </c>
      <c r="E10520" t="s">
        <v>14859</v>
      </c>
    </row>
    <row r="10521" spans="1:5" x14ac:dyDescent="0.25">
      <c r="A10521">
        <v>73000533</v>
      </c>
      <c r="B10521" t="s">
        <v>15344</v>
      </c>
      <c r="C10521" t="s">
        <v>14913</v>
      </c>
      <c r="D10521" t="s">
        <v>14913</v>
      </c>
      <c r="E10521" t="s">
        <v>15344</v>
      </c>
    </row>
    <row r="10522" spans="1:5" x14ac:dyDescent="0.25">
      <c r="A10522">
        <v>73000534</v>
      </c>
      <c r="B10522" t="s">
        <v>15345</v>
      </c>
      <c r="C10522" t="s">
        <v>14913</v>
      </c>
      <c r="D10522" t="s">
        <v>14913</v>
      </c>
      <c r="E10522" t="s">
        <v>15345</v>
      </c>
    </row>
    <row r="10523" spans="1:5" x14ac:dyDescent="0.25">
      <c r="A10523">
        <v>73000535</v>
      </c>
      <c r="B10523" t="s">
        <v>15346</v>
      </c>
      <c r="C10523" t="s">
        <v>15347</v>
      </c>
      <c r="D10523" t="s">
        <v>15347</v>
      </c>
      <c r="E10523" t="s">
        <v>15346</v>
      </c>
    </row>
    <row r="10524" spans="1:5" x14ac:dyDescent="0.25">
      <c r="A10524">
        <v>73000536</v>
      </c>
      <c r="B10524" t="s">
        <v>15348</v>
      </c>
      <c r="C10524" t="s">
        <v>14913</v>
      </c>
      <c r="D10524" t="s">
        <v>14913</v>
      </c>
      <c r="E10524" t="s">
        <v>15348</v>
      </c>
    </row>
    <row r="10525" spans="1:5" x14ac:dyDescent="0.25">
      <c r="A10525">
        <v>73000537</v>
      </c>
      <c r="B10525" t="s">
        <v>15349</v>
      </c>
      <c r="C10525" t="s">
        <v>14913</v>
      </c>
      <c r="D10525" t="s">
        <v>14913</v>
      </c>
      <c r="E10525" t="s">
        <v>15349</v>
      </c>
    </row>
    <row r="10526" spans="1:5" x14ac:dyDescent="0.25">
      <c r="A10526">
        <v>73000538</v>
      </c>
      <c r="B10526" t="s">
        <v>15350</v>
      </c>
      <c r="C10526" t="s">
        <v>14913</v>
      </c>
      <c r="D10526" t="s">
        <v>14913</v>
      </c>
      <c r="E10526" t="s">
        <v>15350</v>
      </c>
    </row>
    <row r="10527" spans="1:5" x14ac:dyDescent="0.25">
      <c r="A10527">
        <v>73000539</v>
      </c>
      <c r="B10527" t="s">
        <v>15351</v>
      </c>
      <c r="C10527" t="s">
        <v>15352</v>
      </c>
      <c r="D10527" t="s">
        <v>15352</v>
      </c>
      <c r="E10527" t="s">
        <v>15351</v>
      </c>
    </row>
    <row r="10528" spans="1:5" x14ac:dyDescent="0.25">
      <c r="A10528">
        <v>73000540</v>
      </c>
      <c r="B10528" t="s">
        <v>15353</v>
      </c>
      <c r="C10528" t="s">
        <v>15354</v>
      </c>
      <c r="D10528" t="s">
        <v>15354</v>
      </c>
      <c r="E10528" t="s">
        <v>15353</v>
      </c>
    </row>
    <row r="10529" spans="1:5" x14ac:dyDescent="0.25">
      <c r="A10529">
        <v>73000541</v>
      </c>
      <c r="B10529" t="s">
        <v>15355</v>
      </c>
      <c r="C10529" t="s">
        <v>14777</v>
      </c>
      <c r="D10529" t="s">
        <v>14777</v>
      </c>
      <c r="E10529" t="s">
        <v>15355</v>
      </c>
    </row>
    <row r="10530" spans="1:5" x14ac:dyDescent="0.25">
      <c r="A10530">
        <v>73000542</v>
      </c>
      <c r="B10530" t="s">
        <v>15356</v>
      </c>
      <c r="C10530" t="s">
        <v>14842</v>
      </c>
      <c r="D10530" t="s">
        <v>14842</v>
      </c>
      <c r="E10530" t="s">
        <v>15356</v>
      </c>
    </row>
    <row r="10531" spans="1:5" x14ac:dyDescent="0.25">
      <c r="A10531">
        <v>73000543</v>
      </c>
      <c r="B10531" t="s">
        <v>15357</v>
      </c>
      <c r="C10531" t="s">
        <v>15358</v>
      </c>
      <c r="D10531" t="s">
        <v>15358</v>
      </c>
      <c r="E10531" t="s">
        <v>15357</v>
      </c>
    </row>
    <row r="10532" spans="1:5" x14ac:dyDescent="0.25">
      <c r="A10532">
        <v>73000544</v>
      </c>
      <c r="B10532" t="s">
        <v>15359</v>
      </c>
      <c r="C10532" t="s">
        <v>15360</v>
      </c>
      <c r="D10532" t="s">
        <v>15360</v>
      </c>
      <c r="E10532" t="s">
        <v>15359</v>
      </c>
    </row>
    <row r="10533" spans="1:5" x14ac:dyDescent="0.25">
      <c r="A10533">
        <v>73000545</v>
      </c>
      <c r="B10533" t="s">
        <v>15361</v>
      </c>
      <c r="C10533" t="s">
        <v>15362</v>
      </c>
      <c r="D10533" t="s">
        <v>15362</v>
      </c>
      <c r="E10533" t="s">
        <v>15361</v>
      </c>
    </row>
    <row r="10534" spans="1:5" x14ac:dyDescent="0.25">
      <c r="A10534">
        <v>73000546</v>
      </c>
      <c r="B10534" t="s">
        <v>15363</v>
      </c>
      <c r="C10534" t="s">
        <v>15364</v>
      </c>
      <c r="D10534" t="s">
        <v>15364</v>
      </c>
      <c r="E10534" t="s">
        <v>15363</v>
      </c>
    </row>
    <row r="10535" spans="1:5" x14ac:dyDescent="0.25">
      <c r="A10535">
        <v>73000547</v>
      </c>
      <c r="B10535" t="s">
        <v>15365</v>
      </c>
      <c r="C10535" t="s">
        <v>15309</v>
      </c>
      <c r="D10535" t="s">
        <v>15309</v>
      </c>
      <c r="E10535" t="s">
        <v>15365</v>
      </c>
    </row>
    <row r="10536" spans="1:5" x14ac:dyDescent="0.25">
      <c r="A10536">
        <v>73000548</v>
      </c>
      <c r="B10536" t="s">
        <v>15366</v>
      </c>
      <c r="C10536" t="s">
        <v>14777</v>
      </c>
      <c r="D10536" t="s">
        <v>14777</v>
      </c>
      <c r="E10536" t="s">
        <v>15366</v>
      </c>
    </row>
    <row r="10537" spans="1:5" x14ac:dyDescent="0.25">
      <c r="A10537">
        <v>73000549</v>
      </c>
      <c r="B10537" t="s">
        <v>15367</v>
      </c>
      <c r="C10537" t="s">
        <v>15224</v>
      </c>
      <c r="D10537" t="s">
        <v>15224</v>
      </c>
      <c r="E10537" t="s">
        <v>15367</v>
      </c>
    </row>
    <row r="10538" spans="1:5" x14ac:dyDescent="0.25">
      <c r="A10538">
        <v>73000550</v>
      </c>
      <c r="B10538" t="s">
        <v>15225</v>
      </c>
      <c r="C10538" t="s">
        <v>15224</v>
      </c>
      <c r="D10538" t="s">
        <v>15224</v>
      </c>
      <c r="E10538" t="s">
        <v>15225</v>
      </c>
    </row>
    <row r="10539" spans="1:5" x14ac:dyDescent="0.25">
      <c r="A10539">
        <v>73000551</v>
      </c>
      <c r="B10539" t="s">
        <v>15368</v>
      </c>
      <c r="C10539" t="s">
        <v>15369</v>
      </c>
      <c r="D10539" t="s">
        <v>15369</v>
      </c>
      <c r="E10539" t="s">
        <v>15368</v>
      </c>
    </row>
    <row r="10540" spans="1:5" x14ac:dyDescent="0.25">
      <c r="A10540">
        <v>73000552</v>
      </c>
      <c r="B10540" t="s">
        <v>15370</v>
      </c>
      <c r="C10540" t="s">
        <v>15371</v>
      </c>
      <c r="D10540" t="s">
        <v>15371</v>
      </c>
      <c r="E10540" t="s">
        <v>15370</v>
      </c>
    </row>
    <row r="10541" spans="1:5" x14ac:dyDescent="0.25">
      <c r="A10541">
        <v>73000553</v>
      </c>
      <c r="B10541" t="s">
        <v>15372</v>
      </c>
      <c r="C10541" t="s">
        <v>15371</v>
      </c>
      <c r="D10541" t="s">
        <v>15371</v>
      </c>
      <c r="E10541" t="s">
        <v>15372</v>
      </c>
    </row>
    <row r="10542" spans="1:5" x14ac:dyDescent="0.25">
      <c r="A10542">
        <v>73000554</v>
      </c>
      <c r="B10542" t="s">
        <v>15373</v>
      </c>
      <c r="C10542" t="s">
        <v>15374</v>
      </c>
      <c r="D10542" t="s">
        <v>15374</v>
      </c>
      <c r="E10542" t="s">
        <v>15373</v>
      </c>
    </row>
    <row r="10543" spans="1:5" x14ac:dyDescent="0.25">
      <c r="A10543">
        <v>73000555</v>
      </c>
      <c r="B10543" t="s">
        <v>15375</v>
      </c>
      <c r="C10543" t="s">
        <v>15374</v>
      </c>
      <c r="D10543" t="s">
        <v>15374</v>
      </c>
      <c r="E10543" t="s">
        <v>15375</v>
      </c>
    </row>
    <row r="10544" spans="1:5" x14ac:dyDescent="0.25">
      <c r="A10544">
        <v>73000556</v>
      </c>
      <c r="B10544" t="s">
        <v>15376</v>
      </c>
      <c r="C10544" t="s">
        <v>15377</v>
      </c>
      <c r="D10544" t="s">
        <v>15377</v>
      </c>
      <c r="E10544" t="s">
        <v>15376</v>
      </c>
    </row>
    <row r="10545" spans="1:5" x14ac:dyDescent="0.25">
      <c r="A10545">
        <v>73000557</v>
      </c>
      <c r="B10545" t="s">
        <v>15378</v>
      </c>
      <c r="C10545" t="s">
        <v>15379</v>
      </c>
      <c r="D10545" t="s">
        <v>15379</v>
      </c>
      <c r="E10545" t="s">
        <v>15378</v>
      </c>
    </row>
    <row r="10546" spans="1:5" x14ac:dyDescent="0.25">
      <c r="A10546">
        <v>73000558</v>
      </c>
      <c r="B10546" t="s">
        <v>14720</v>
      </c>
      <c r="C10546" t="s">
        <v>15380</v>
      </c>
      <c r="D10546" t="s">
        <v>15380</v>
      </c>
      <c r="E10546" t="s">
        <v>14720</v>
      </c>
    </row>
    <row r="10547" spans="1:5" x14ac:dyDescent="0.25">
      <c r="A10547">
        <v>73000559</v>
      </c>
      <c r="B10547" t="s">
        <v>15381</v>
      </c>
      <c r="C10547" t="s">
        <v>15382</v>
      </c>
      <c r="D10547" t="s">
        <v>15382</v>
      </c>
      <c r="E10547" t="s">
        <v>15381</v>
      </c>
    </row>
    <row r="10548" spans="1:5" x14ac:dyDescent="0.25">
      <c r="A10548">
        <v>73000560</v>
      </c>
      <c r="B10548" t="s">
        <v>15383</v>
      </c>
      <c r="C10548" t="s">
        <v>8085</v>
      </c>
      <c r="D10548" t="s">
        <v>8085</v>
      </c>
      <c r="E10548" t="s">
        <v>15383</v>
      </c>
    </row>
    <row r="10549" spans="1:5" x14ac:dyDescent="0.25">
      <c r="A10549">
        <v>73000561</v>
      </c>
      <c r="B10549" t="s">
        <v>15384</v>
      </c>
      <c r="C10549" t="s">
        <v>15385</v>
      </c>
      <c r="D10549" t="s">
        <v>15385</v>
      </c>
      <c r="E10549" t="s">
        <v>15384</v>
      </c>
    </row>
    <row r="10550" spans="1:5" x14ac:dyDescent="0.25">
      <c r="A10550">
        <v>73000562</v>
      </c>
      <c r="B10550" t="s">
        <v>15386</v>
      </c>
      <c r="C10550" t="s">
        <v>14846</v>
      </c>
      <c r="D10550" t="s">
        <v>14846</v>
      </c>
      <c r="E10550" t="s">
        <v>15386</v>
      </c>
    </row>
    <row r="10551" spans="1:5" x14ac:dyDescent="0.25">
      <c r="A10551">
        <v>73000563</v>
      </c>
      <c r="B10551" t="s">
        <v>14894</v>
      </c>
      <c r="C10551" t="s">
        <v>14895</v>
      </c>
      <c r="D10551" t="s">
        <v>14895</v>
      </c>
      <c r="E10551" t="s">
        <v>14894</v>
      </c>
    </row>
    <row r="10552" spans="1:5" x14ac:dyDescent="0.25">
      <c r="A10552">
        <v>73000564</v>
      </c>
      <c r="B10552" t="s">
        <v>14869</v>
      </c>
      <c r="C10552" t="s">
        <v>14870</v>
      </c>
      <c r="D10552" t="s">
        <v>14870</v>
      </c>
      <c r="E10552" t="s">
        <v>14869</v>
      </c>
    </row>
    <row r="10553" spans="1:5" x14ac:dyDescent="0.25">
      <c r="A10553">
        <v>73000565</v>
      </c>
      <c r="B10553" t="s">
        <v>15387</v>
      </c>
      <c r="C10553" t="s">
        <v>15388</v>
      </c>
      <c r="D10553" t="s">
        <v>15388</v>
      </c>
      <c r="E10553" t="s">
        <v>15387</v>
      </c>
    </row>
    <row r="10554" spans="1:5" x14ac:dyDescent="0.25">
      <c r="A10554">
        <v>73000566</v>
      </c>
      <c r="B10554" t="s">
        <v>15389</v>
      </c>
      <c r="C10554" t="s">
        <v>15390</v>
      </c>
      <c r="D10554" t="s">
        <v>15390</v>
      </c>
      <c r="E10554" t="s">
        <v>15389</v>
      </c>
    </row>
    <row r="10555" spans="1:5" x14ac:dyDescent="0.25">
      <c r="A10555">
        <v>73000567</v>
      </c>
      <c r="B10555" t="s">
        <v>15391</v>
      </c>
      <c r="C10555" t="s">
        <v>15388</v>
      </c>
      <c r="D10555" t="s">
        <v>15388</v>
      </c>
      <c r="E10555" t="s">
        <v>15391</v>
      </c>
    </row>
    <row r="10556" spans="1:5" x14ac:dyDescent="0.25">
      <c r="A10556">
        <v>73000568</v>
      </c>
      <c r="B10556" t="s">
        <v>15392</v>
      </c>
      <c r="C10556" t="s">
        <v>15388</v>
      </c>
      <c r="D10556" t="s">
        <v>15388</v>
      </c>
      <c r="E10556" t="s">
        <v>15392</v>
      </c>
    </row>
    <row r="10557" spans="1:5" x14ac:dyDescent="0.25">
      <c r="A10557">
        <v>73000569</v>
      </c>
      <c r="B10557" t="s">
        <v>15393</v>
      </c>
      <c r="C10557" t="s">
        <v>15394</v>
      </c>
      <c r="D10557" t="s">
        <v>15394</v>
      </c>
      <c r="E10557" t="s">
        <v>15393</v>
      </c>
    </row>
    <row r="10558" spans="1:5" x14ac:dyDescent="0.25">
      <c r="A10558">
        <v>73000570</v>
      </c>
      <c r="B10558" t="s">
        <v>15395</v>
      </c>
      <c r="C10558" t="s">
        <v>15390</v>
      </c>
      <c r="D10558" t="s">
        <v>15390</v>
      </c>
      <c r="E10558" t="s">
        <v>15395</v>
      </c>
    </row>
    <row r="10559" spans="1:5" x14ac:dyDescent="0.25">
      <c r="A10559">
        <v>73000571</v>
      </c>
      <c r="B10559" t="s">
        <v>15396</v>
      </c>
      <c r="C10559" t="s">
        <v>15397</v>
      </c>
      <c r="D10559" t="s">
        <v>15397</v>
      </c>
      <c r="E10559" t="s">
        <v>15396</v>
      </c>
    </row>
    <row r="10560" spans="1:5" x14ac:dyDescent="0.25">
      <c r="A10560">
        <v>73000572</v>
      </c>
      <c r="B10560" t="s">
        <v>15398</v>
      </c>
      <c r="C10560" t="s">
        <v>15311</v>
      </c>
      <c r="D10560" t="s">
        <v>15311</v>
      </c>
      <c r="E10560" t="s">
        <v>15398</v>
      </c>
    </row>
    <row r="10561" spans="1:5" x14ac:dyDescent="0.25">
      <c r="A10561">
        <v>73000573</v>
      </c>
      <c r="B10561" t="s">
        <v>15399</v>
      </c>
      <c r="C10561" t="s">
        <v>15309</v>
      </c>
      <c r="D10561" t="s">
        <v>15309</v>
      </c>
      <c r="E10561" t="s">
        <v>15399</v>
      </c>
    </row>
    <row r="10562" spans="1:5" x14ac:dyDescent="0.25">
      <c r="A10562">
        <v>73000574</v>
      </c>
      <c r="B10562" t="s">
        <v>15400</v>
      </c>
      <c r="C10562" t="s">
        <v>14911</v>
      </c>
      <c r="D10562" t="s">
        <v>14911</v>
      </c>
      <c r="E10562" t="s">
        <v>15400</v>
      </c>
    </row>
    <row r="10563" spans="1:5" x14ac:dyDescent="0.25">
      <c r="A10563">
        <v>73000575</v>
      </c>
      <c r="B10563" t="s">
        <v>15373</v>
      </c>
      <c r="C10563" t="s">
        <v>15374</v>
      </c>
      <c r="D10563" t="s">
        <v>15374</v>
      </c>
      <c r="E10563" t="s">
        <v>15373</v>
      </c>
    </row>
    <row r="10564" spans="1:5" x14ac:dyDescent="0.25">
      <c r="A10564">
        <v>73000576</v>
      </c>
      <c r="B10564" t="s">
        <v>15375</v>
      </c>
      <c r="C10564" t="s">
        <v>15374</v>
      </c>
      <c r="D10564" t="s">
        <v>15374</v>
      </c>
      <c r="E10564" t="s">
        <v>15375</v>
      </c>
    </row>
    <row r="10565" spans="1:5" x14ac:dyDescent="0.25">
      <c r="A10565">
        <v>73000577</v>
      </c>
      <c r="B10565" t="s">
        <v>15401</v>
      </c>
      <c r="C10565" t="s">
        <v>15402</v>
      </c>
      <c r="D10565" t="s">
        <v>15402</v>
      </c>
      <c r="E10565" t="s">
        <v>15401</v>
      </c>
    </row>
    <row r="10566" spans="1:5" x14ac:dyDescent="0.25">
      <c r="A10566">
        <v>73000578</v>
      </c>
      <c r="B10566" t="s">
        <v>15403</v>
      </c>
      <c r="C10566" t="s">
        <v>15404</v>
      </c>
      <c r="D10566" t="s">
        <v>15404</v>
      </c>
      <c r="E10566" t="s">
        <v>15403</v>
      </c>
    </row>
    <row r="10567" spans="1:5" x14ac:dyDescent="0.25">
      <c r="A10567">
        <v>73000579</v>
      </c>
      <c r="B10567" t="s">
        <v>15405</v>
      </c>
      <c r="C10567" t="s">
        <v>15406</v>
      </c>
      <c r="D10567" t="s">
        <v>15406</v>
      </c>
      <c r="E10567" t="s">
        <v>15405</v>
      </c>
    </row>
    <row r="10568" spans="1:5" x14ac:dyDescent="0.25">
      <c r="A10568">
        <v>73000580</v>
      </c>
      <c r="B10568" t="s">
        <v>15407</v>
      </c>
      <c r="C10568" t="s">
        <v>15408</v>
      </c>
      <c r="D10568" t="s">
        <v>15408</v>
      </c>
      <c r="E10568" t="s">
        <v>15407</v>
      </c>
    </row>
    <row r="10569" spans="1:5" x14ac:dyDescent="0.25">
      <c r="A10569">
        <v>73000581</v>
      </c>
      <c r="B10569" t="s">
        <v>15409</v>
      </c>
      <c r="C10569" t="s">
        <v>15410</v>
      </c>
      <c r="D10569" t="s">
        <v>15410</v>
      </c>
      <c r="E10569" t="s">
        <v>15409</v>
      </c>
    </row>
    <row r="10570" spans="1:5" x14ac:dyDescent="0.25">
      <c r="A10570">
        <v>73000582</v>
      </c>
      <c r="B10570" t="s">
        <v>15411</v>
      </c>
      <c r="C10570" t="s">
        <v>15412</v>
      </c>
      <c r="D10570" t="s">
        <v>15412</v>
      </c>
      <c r="E10570" t="s">
        <v>15411</v>
      </c>
    </row>
    <row r="10571" spans="1:5" x14ac:dyDescent="0.25">
      <c r="A10571">
        <v>73000583</v>
      </c>
      <c r="B10571" t="s">
        <v>15413</v>
      </c>
      <c r="C10571" t="s">
        <v>15412</v>
      </c>
      <c r="D10571" t="s">
        <v>15412</v>
      </c>
      <c r="E10571" t="s">
        <v>15413</v>
      </c>
    </row>
    <row r="10572" spans="1:5" x14ac:dyDescent="0.25">
      <c r="A10572">
        <v>73000584</v>
      </c>
      <c r="B10572" t="s">
        <v>14772</v>
      </c>
      <c r="C10572" t="s">
        <v>14773</v>
      </c>
      <c r="D10572" t="s">
        <v>14773</v>
      </c>
      <c r="E10572" t="s">
        <v>14772</v>
      </c>
    </row>
    <row r="10573" spans="1:5" x14ac:dyDescent="0.25">
      <c r="A10573">
        <v>73000585</v>
      </c>
      <c r="B10573" t="s">
        <v>15414</v>
      </c>
      <c r="C10573" t="s">
        <v>15415</v>
      </c>
      <c r="D10573" t="s">
        <v>15415</v>
      </c>
      <c r="E10573" t="s">
        <v>15414</v>
      </c>
    </row>
    <row r="10574" spans="1:5" x14ac:dyDescent="0.25">
      <c r="A10574">
        <v>73000586</v>
      </c>
      <c r="B10574" t="s">
        <v>15416</v>
      </c>
      <c r="C10574" t="s">
        <v>15415</v>
      </c>
      <c r="D10574" t="s">
        <v>15415</v>
      </c>
      <c r="E10574" t="s">
        <v>15416</v>
      </c>
    </row>
    <row r="10575" spans="1:5" x14ac:dyDescent="0.25">
      <c r="A10575">
        <v>73000587</v>
      </c>
      <c r="B10575" t="s">
        <v>15417</v>
      </c>
      <c r="C10575" t="s">
        <v>15418</v>
      </c>
      <c r="D10575" t="s">
        <v>15418</v>
      </c>
      <c r="E10575" t="s">
        <v>15417</v>
      </c>
    </row>
    <row r="10576" spans="1:5" x14ac:dyDescent="0.25">
      <c r="A10576">
        <v>73000588</v>
      </c>
      <c r="B10576" t="s">
        <v>15419</v>
      </c>
      <c r="C10576" t="s">
        <v>15418</v>
      </c>
      <c r="D10576" t="s">
        <v>15418</v>
      </c>
      <c r="E10576" t="s">
        <v>15419</v>
      </c>
    </row>
    <row r="10577" spans="1:5" x14ac:dyDescent="0.25">
      <c r="A10577">
        <v>73000589</v>
      </c>
      <c r="B10577" t="s">
        <v>15420</v>
      </c>
      <c r="C10577" t="s">
        <v>15421</v>
      </c>
      <c r="D10577" t="s">
        <v>15421</v>
      </c>
      <c r="E10577" t="s">
        <v>15420</v>
      </c>
    </row>
    <row r="10578" spans="1:5" x14ac:dyDescent="0.25">
      <c r="A10578">
        <v>73000590</v>
      </c>
      <c r="B10578" t="s">
        <v>15422</v>
      </c>
      <c r="C10578" t="s">
        <v>14882</v>
      </c>
      <c r="D10578" t="s">
        <v>14882</v>
      </c>
      <c r="E10578" t="s">
        <v>15422</v>
      </c>
    </row>
    <row r="10579" spans="1:5" x14ac:dyDescent="0.25">
      <c r="A10579">
        <v>73000591</v>
      </c>
      <c r="B10579" t="s">
        <v>15423</v>
      </c>
      <c r="C10579" t="s">
        <v>14882</v>
      </c>
      <c r="D10579" t="s">
        <v>14882</v>
      </c>
      <c r="E10579" t="s">
        <v>15423</v>
      </c>
    </row>
    <row r="10580" spans="1:5" x14ac:dyDescent="0.25">
      <c r="A10580">
        <v>73000592</v>
      </c>
      <c r="B10580" t="s">
        <v>15424</v>
      </c>
      <c r="C10580" t="s">
        <v>15000</v>
      </c>
      <c r="D10580" t="s">
        <v>15000</v>
      </c>
      <c r="E10580" t="s">
        <v>15424</v>
      </c>
    </row>
    <row r="10581" spans="1:5" x14ac:dyDescent="0.25">
      <c r="A10581">
        <v>73000593</v>
      </c>
      <c r="B10581" t="s">
        <v>15425</v>
      </c>
      <c r="C10581" t="s">
        <v>15002</v>
      </c>
      <c r="D10581" t="s">
        <v>15002</v>
      </c>
      <c r="E10581" t="s">
        <v>15425</v>
      </c>
    </row>
    <row r="10582" spans="1:5" x14ac:dyDescent="0.25">
      <c r="A10582">
        <v>73000594</v>
      </c>
      <c r="B10582" t="s">
        <v>15426</v>
      </c>
      <c r="C10582" t="s">
        <v>15004</v>
      </c>
      <c r="D10582" t="s">
        <v>15004</v>
      </c>
      <c r="E10582" t="s">
        <v>15426</v>
      </c>
    </row>
    <row r="10583" spans="1:5" x14ac:dyDescent="0.25">
      <c r="A10583">
        <v>73000595</v>
      </c>
      <c r="B10583" t="s">
        <v>15427</v>
      </c>
      <c r="C10583" t="s">
        <v>15006</v>
      </c>
      <c r="D10583" t="s">
        <v>15006</v>
      </c>
      <c r="E10583" t="s">
        <v>15427</v>
      </c>
    </row>
    <row r="10584" spans="1:5" x14ac:dyDescent="0.25">
      <c r="A10584">
        <v>73000596</v>
      </c>
      <c r="B10584" t="s">
        <v>15428</v>
      </c>
      <c r="C10584" t="s">
        <v>15008</v>
      </c>
      <c r="D10584" t="s">
        <v>15008</v>
      </c>
      <c r="E10584" t="s">
        <v>15428</v>
      </c>
    </row>
    <row r="10585" spans="1:5" x14ac:dyDescent="0.25">
      <c r="A10585">
        <v>73000597</v>
      </c>
      <c r="B10585" t="s">
        <v>15429</v>
      </c>
      <c r="C10585" t="s">
        <v>15110</v>
      </c>
      <c r="D10585" t="s">
        <v>15110</v>
      </c>
      <c r="E10585" t="s">
        <v>15429</v>
      </c>
    </row>
    <row r="10586" spans="1:5" x14ac:dyDescent="0.25">
      <c r="A10586">
        <v>73000598</v>
      </c>
      <c r="B10586" t="s">
        <v>15430</v>
      </c>
      <c r="C10586" t="s">
        <v>15061</v>
      </c>
      <c r="D10586" t="s">
        <v>15061</v>
      </c>
      <c r="E10586" t="s">
        <v>15430</v>
      </c>
    </row>
    <row r="10587" spans="1:5" x14ac:dyDescent="0.25">
      <c r="A10587">
        <v>73000599</v>
      </c>
      <c r="B10587" t="s">
        <v>15431</v>
      </c>
      <c r="C10587" t="s">
        <v>15063</v>
      </c>
      <c r="D10587" t="s">
        <v>15063</v>
      </c>
      <c r="E10587" t="s">
        <v>15431</v>
      </c>
    </row>
    <row r="10588" spans="1:5" x14ac:dyDescent="0.25">
      <c r="A10588">
        <v>73000600</v>
      </c>
      <c r="B10588" t="s">
        <v>15432</v>
      </c>
      <c r="C10588" t="s">
        <v>15065</v>
      </c>
      <c r="D10588" t="s">
        <v>15065</v>
      </c>
      <c r="E10588" t="s">
        <v>15432</v>
      </c>
    </row>
    <row r="10589" spans="1:5" x14ac:dyDescent="0.25">
      <c r="A10589">
        <v>73000601</v>
      </c>
      <c r="B10589" t="s">
        <v>15433</v>
      </c>
      <c r="C10589" t="s">
        <v>15059</v>
      </c>
      <c r="D10589" t="s">
        <v>15059</v>
      </c>
      <c r="E10589" t="s">
        <v>15433</v>
      </c>
    </row>
    <row r="10590" spans="1:5" x14ac:dyDescent="0.25">
      <c r="A10590">
        <v>73000602</v>
      </c>
      <c r="B10590" t="s">
        <v>14849</v>
      </c>
      <c r="C10590" t="s">
        <v>14876</v>
      </c>
      <c r="D10590" t="s">
        <v>14876</v>
      </c>
      <c r="E10590" t="s">
        <v>14849</v>
      </c>
    </row>
    <row r="10591" spans="1:5" x14ac:dyDescent="0.25">
      <c r="A10591">
        <v>73000603</v>
      </c>
      <c r="B10591" t="s">
        <v>15434</v>
      </c>
      <c r="C10591" t="s">
        <v>14878</v>
      </c>
      <c r="D10591" t="s">
        <v>14878</v>
      </c>
      <c r="E10591" t="s">
        <v>15434</v>
      </c>
    </row>
    <row r="10592" spans="1:5" x14ac:dyDescent="0.25">
      <c r="A10592">
        <v>73000604</v>
      </c>
      <c r="B10592" t="s">
        <v>14855</v>
      </c>
      <c r="C10592" t="s">
        <v>14880</v>
      </c>
      <c r="D10592" t="s">
        <v>14880</v>
      </c>
      <c r="E10592" t="s">
        <v>14855</v>
      </c>
    </row>
    <row r="10593" spans="1:5" x14ac:dyDescent="0.25">
      <c r="A10593">
        <v>73000605</v>
      </c>
      <c r="B10593" t="s">
        <v>14892</v>
      </c>
      <c r="C10593" t="s">
        <v>14893</v>
      </c>
      <c r="D10593" t="s">
        <v>14893</v>
      </c>
      <c r="E10593" t="s">
        <v>14892</v>
      </c>
    </row>
    <row r="10594" spans="1:5" x14ac:dyDescent="0.25">
      <c r="A10594">
        <v>73000606</v>
      </c>
      <c r="B10594" t="s">
        <v>15435</v>
      </c>
      <c r="C10594" t="s">
        <v>15436</v>
      </c>
      <c r="D10594" t="s">
        <v>15436</v>
      </c>
      <c r="E10594" t="s">
        <v>15435</v>
      </c>
    </row>
    <row r="10595" spans="1:5" x14ac:dyDescent="0.25">
      <c r="A10595">
        <v>73000607</v>
      </c>
      <c r="B10595" t="s">
        <v>14774</v>
      </c>
      <c r="C10595" t="s">
        <v>15437</v>
      </c>
      <c r="D10595" t="s">
        <v>15437</v>
      </c>
      <c r="E10595" t="s">
        <v>14774</v>
      </c>
    </row>
    <row r="10596" spans="1:5" x14ac:dyDescent="0.25">
      <c r="A10596">
        <v>73000608</v>
      </c>
      <c r="B10596" t="s">
        <v>14853</v>
      </c>
      <c r="C10596" t="s">
        <v>15438</v>
      </c>
      <c r="D10596" t="s">
        <v>15438</v>
      </c>
      <c r="E10596" t="s">
        <v>14853</v>
      </c>
    </row>
    <row r="10597" spans="1:5" x14ac:dyDescent="0.25">
      <c r="A10597">
        <v>73000609</v>
      </c>
      <c r="B10597" t="s">
        <v>15439</v>
      </c>
      <c r="C10597" t="s">
        <v>14701</v>
      </c>
      <c r="D10597" t="s">
        <v>14701</v>
      </c>
      <c r="E10597" t="s">
        <v>15439</v>
      </c>
    </row>
    <row r="10598" spans="1:5" x14ac:dyDescent="0.25">
      <c r="A10598">
        <v>73000610</v>
      </c>
      <c r="B10598" t="s">
        <v>15440</v>
      </c>
      <c r="C10598" t="s">
        <v>14703</v>
      </c>
      <c r="D10598" t="s">
        <v>14703</v>
      </c>
      <c r="E10598" t="s">
        <v>15440</v>
      </c>
    </row>
    <row r="10599" spans="1:5" x14ac:dyDescent="0.25">
      <c r="A10599">
        <v>73000611</v>
      </c>
      <c r="B10599" t="s">
        <v>15441</v>
      </c>
      <c r="C10599" t="s">
        <v>14701</v>
      </c>
      <c r="D10599" t="s">
        <v>14701</v>
      </c>
      <c r="E10599" t="s">
        <v>15441</v>
      </c>
    </row>
    <row r="10600" spans="1:5" x14ac:dyDescent="0.25">
      <c r="A10600">
        <v>73000612</v>
      </c>
      <c r="B10600" t="s">
        <v>15442</v>
      </c>
      <c r="C10600" t="s">
        <v>14703</v>
      </c>
      <c r="D10600" t="s">
        <v>14703</v>
      </c>
      <c r="E10600" t="s">
        <v>15442</v>
      </c>
    </row>
    <row r="10601" spans="1:5" x14ac:dyDescent="0.25">
      <c r="A10601">
        <v>73000613</v>
      </c>
      <c r="B10601" t="s">
        <v>15443</v>
      </c>
      <c r="C10601" t="s">
        <v>14701</v>
      </c>
      <c r="D10601" t="s">
        <v>14701</v>
      </c>
      <c r="E10601" t="s">
        <v>15443</v>
      </c>
    </row>
    <row r="10602" spans="1:5" x14ac:dyDescent="0.25">
      <c r="A10602">
        <v>73000614</v>
      </c>
      <c r="B10602" t="s">
        <v>15444</v>
      </c>
      <c r="C10602" t="s">
        <v>14703</v>
      </c>
      <c r="D10602" t="s">
        <v>14703</v>
      </c>
      <c r="E10602" t="s">
        <v>15444</v>
      </c>
    </row>
    <row r="10603" spans="1:5" x14ac:dyDescent="0.25">
      <c r="A10603">
        <v>73000615</v>
      </c>
      <c r="B10603" t="s">
        <v>15445</v>
      </c>
      <c r="C10603" t="s">
        <v>15446</v>
      </c>
      <c r="D10603" t="s">
        <v>15446</v>
      </c>
      <c r="E10603" t="s">
        <v>15445</v>
      </c>
    </row>
    <row r="10604" spans="1:5" x14ac:dyDescent="0.25">
      <c r="A10604">
        <v>73000616</v>
      </c>
      <c r="B10604" t="s">
        <v>15447</v>
      </c>
      <c r="C10604" t="s">
        <v>15448</v>
      </c>
      <c r="D10604" t="s">
        <v>15448</v>
      </c>
      <c r="E10604" t="s">
        <v>15447</v>
      </c>
    </row>
    <row r="10605" spans="1:5" x14ac:dyDescent="0.25">
      <c r="A10605">
        <v>73000617</v>
      </c>
      <c r="B10605" t="s">
        <v>14772</v>
      </c>
      <c r="C10605" t="s">
        <v>14773</v>
      </c>
      <c r="D10605" t="s">
        <v>14773</v>
      </c>
      <c r="E10605" t="s">
        <v>14772</v>
      </c>
    </row>
    <row r="10606" spans="1:5" x14ac:dyDescent="0.25">
      <c r="A10606">
        <v>73000618</v>
      </c>
      <c r="B10606" t="s">
        <v>15449</v>
      </c>
      <c r="C10606" t="s">
        <v>14701</v>
      </c>
      <c r="D10606" t="s">
        <v>14701</v>
      </c>
      <c r="E10606" t="s">
        <v>15449</v>
      </c>
    </row>
    <row r="10607" spans="1:5" x14ac:dyDescent="0.25">
      <c r="A10607">
        <v>73000619</v>
      </c>
      <c r="B10607" t="s">
        <v>15450</v>
      </c>
      <c r="C10607" t="s">
        <v>14703</v>
      </c>
      <c r="D10607" t="s">
        <v>14703</v>
      </c>
      <c r="E10607" t="s">
        <v>15450</v>
      </c>
    </row>
    <row r="10608" spans="1:5" x14ac:dyDescent="0.25">
      <c r="A10608">
        <v>73000620</v>
      </c>
      <c r="B10608" t="s">
        <v>15451</v>
      </c>
      <c r="C10608" t="s">
        <v>14701</v>
      </c>
      <c r="D10608" t="s">
        <v>14701</v>
      </c>
      <c r="E10608" t="s">
        <v>15451</v>
      </c>
    </row>
    <row r="10609" spans="1:5" x14ac:dyDescent="0.25">
      <c r="A10609">
        <v>73000621</v>
      </c>
      <c r="B10609" t="s">
        <v>15452</v>
      </c>
      <c r="C10609" t="s">
        <v>14703</v>
      </c>
      <c r="D10609" t="s">
        <v>14703</v>
      </c>
      <c r="E10609" t="s">
        <v>15452</v>
      </c>
    </row>
    <row r="10610" spans="1:5" x14ac:dyDescent="0.25">
      <c r="A10610">
        <v>73000622</v>
      </c>
      <c r="B10610" t="s">
        <v>15453</v>
      </c>
      <c r="C10610" t="s">
        <v>14701</v>
      </c>
      <c r="D10610" t="s">
        <v>14701</v>
      </c>
      <c r="E10610" t="s">
        <v>15453</v>
      </c>
    </row>
    <row r="10611" spans="1:5" x14ac:dyDescent="0.25">
      <c r="A10611">
        <v>73000623</v>
      </c>
      <c r="B10611" t="s">
        <v>15454</v>
      </c>
      <c r="C10611" t="s">
        <v>14703</v>
      </c>
      <c r="D10611" t="s">
        <v>14703</v>
      </c>
      <c r="E10611" t="s">
        <v>15454</v>
      </c>
    </row>
    <row r="10612" spans="1:5" x14ac:dyDescent="0.25">
      <c r="A10612">
        <v>73000624</v>
      </c>
      <c r="B10612" t="s">
        <v>15455</v>
      </c>
      <c r="C10612" t="s">
        <v>14882</v>
      </c>
      <c r="D10612" t="s">
        <v>14882</v>
      </c>
      <c r="E10612" t="s">
        <v>15455</v>
      </c>
    </row>
    <row r="10613" spans="1:5" x14ac:dyDescent="0.25">
      <c r="A10613">
        <v>73000625</v>
      </c>
      <c r="B10613" t="s">
        <v>15456</v>
      </c>
      <c r="C10613" t="s">
        <v>15457</v>
      </c>
      <c r="D10613" t="s">
        <v>15457</v>
      </c>
      <c r="E10613" t="s">
        <v>15456</v>
      </c>
    </row>
    <row r="10614" spans="1:5" x14ac:dyDescent="0.25">
      <c r="A10614">
        <v>73000626</v>
      </c>
      <c r="B10614" t="s">
        <v>15458</v>
      </c>
      <c r="C10614" t="s">
        <v>14884</v>
      </c>
      <c r="D10614" t="s">
        <v>14884</v>
      </c>
      <c r="E10614" t="s">
        <v>15458</v>
      </c>
    </row>
    <row r="10615" spans="1:5" x14ac:dyDescent="0.25">
      <c r="A10615">
        <v>73000627</v>
      </c>
      <c r="B10615" t="s">
        <v>15459</v>
      </c>
      <c r="C10615" t="s">
        <v>14884</v>
      </c>
      <c r="D10615" t="s">
        <v>14884</v>
      </c>
      <c r="E10615" t="s">
        <v>15459</v>
      </c>
    </row>
    <row r="10616" spans="1:5" x14ac:dyDescent="0.25">
      <c r="A10616">
        <v>73000628</v>
      </c>
      <c r="B10616" t="s">
        <v>15409</v>
      </c>
      <c r="C10616" t="s">
        <v>15410</v>
      </c>
      <c r="D10616" t="s">
        <v>15410</v>
      </c>
      <c r="E10616" t="s">
        <v>15409</v>
      </c>
    </row>
    <row r="10617" spans="1:5" x14ac:dyDescent="0.25">
      <c r="A10617">
        <v>73000629</v>
      </c>
      <c r="B10617" t="s">
        <v>15460</v>
      </c>
      <c r="C10617" t="s">
        <v>15412</v>
      </c>
      <c r="D10617" t="s">
        <v>15412</v>
      </c>
      <c r="E10617" t="s">
        <v>15460</v>
      </c>
    </row>
    <row r="10618" spans="1:5" x14ac:dyDescent="0.25">
      <c r="A10618">
        <v>73000630</v>
      </c>
      <c r="B10618" t="s">
        <v>15461</v>
      </c>
      <c r="C10618" t="s">
        <v>15412</v>
      </c>
      <c r="D10618" t="s">
        <v>15412</v>
      </c>
      <c r="E10618" t="s">
        <v>15461</v>
      </c>
    </row>
    <row r="10619" spans="1:5" x14ac:dyDescent="0.25">
      <c r="A10619">
        <v>73000631</v>
      </c>
      <c r="B10619" t="s">
        <v>15462</v>
      </c>
      <c r="C10619" t="s">
        <v>15463</v>
      </c>
      <c r="D10619" t="s">
        <v>15463</v>
      </c>
      <c r="E10619" t="s">
        <v>15462</v>
      </c>
    </row>
    <row r="10620" spans="1:5" x14ac:dyDescent="0.25">
      <c r="A10620">
        <v>73000632</v>
      </c>
      <c r="B10620" t="s">
        <v>15464</v>
      </c>
      <c r="C10620" t="s">
        <v>15465</v>
      </c>
      <c r="D10620" t="s">
        <v>15465</v>
      </c>
      <c r="E10620" t="s">
        <v>15464</v>
      </c>
    </row>
    <row r="10621" spans="1:5" x14ac:dyDescent="0.25">
      <c r="A10621">
        <v>73000633</v>
      </c>
      <c r="B10621" t="s">
        <v>15466</v>
      </c>
      <c r="C10621" t="s">
        <v>15467</v>
      </c>
      <c r="D10621" t="s">
        <v>15467</v>
      </c>
      <c r="E10621" t="s">
        <v>15466</v>
      </c>
    </row>
    <row r="10622" spans="1:5" x14ac:dyDescent="0.25">
      <c r="A10622">
        <v>73000634</v>
      </c>
      <c r="B10622" t="s">
        <v>15468</v>
      </c>
      <c r="C10622" t="s">
        <v>15469</v>
      </c>
      <c r="D10622" t="s">
        <v>15469</v>
      </c>
      <c r="E10622" t="s">
        <v>15468</v>
      </c>
    </row>
    <row r="10623" spans="1:5" x14ac:dyDescent="0.25">
      <c r="A10623">
        <v>73000635</v>
      </c>
      <c r="B10623" t="s">
        <v>15470</v>
      </c>
      <c r="C10623" t="s">
        <v>15471</v>
      </c>
      <c r="D10623" t="s">
        <v>15471</v>
      </c>
      <c r="E10623" t="s">
        <v>15470</v>
      </c>
    </row>
    <row r="10624" spans="1:5" x14ac:dyDescent="0.25">
      <c r="A10624">
        <v>73000636</v>
      </c>
      <c r="B10624" t="s">
        <v>15472</v>
      </c>
      <c r="C10624" t="s">
        <v>15473</v>
      </c>
      <c r="D10624" t="s">
        <v>15473</v>
      </c>
      <c r="E10624" t="s">
        <v>15472</v>
      </c>
    </row>
    <row r="10625" spans="1:5" x14ac:dyDescent="0.25">
      <c r="A10625">
        <v>73000637</v>
      </c>
      <c r="B10625" t="s">
        <v>15474</v>
      </c>
      <c r="C10625" t="s">
        <v>15475</v>
      </c>
      <c r="D10625" t="s">
        <v>15475</v>
      </c>
      <c r="E10625" t="s">
        <v>15474</v>
      </c>
    </row>
    <row r="10626" spans="1:5" x14ac:dyDescent="0.25">
      <c r="A10626">
        <v>73000638</v>
      </c>
      <c r="B10626" t="s">
        <v>15476</v>
      </c>
      <c r="C10626" t="s">
        <v>15477</v>
      </c>
      <c r="D10626" t="s">
        <v>15477</v>
      </c>
      <c r="E10626" t="s">
        <v>15476</v>
      </c>
    </row>
    <row r="10627" spans="1:5" x14ac:dyDescent="0.25">
      <c r="A10627">
        <v>73000639</v>
      </c>
      <c r="B10627" t="s">
        <v>15478</v>
      </c>
      <c r="C10627" t="s">
        <v>15479</v>
      </c>
      <c r="D10627" t="s">
        <v>15479</v>
      </c>
      <c r="E10627" t="s">
        <v>15478</v>
      </c>
    </row>
    <row r="10628" spans="1:5" x14ac:dyDescent="0.25">
      <c r="A10628">
        <v>73000640</v>
      </c>
      <c r="B10628" t="s">
        <v>15480</v>
      </c>
      <c r="C10628" t="s">
        <v>15481</v>
      </c>
      <c r="D10628" t="s">
        <v>15481</v>
      </c>
      <c r="E10628" t="s">
        <v>15480</v>
      </c>
    </row>
    <row r="10629" spans="1:5" x14ac:dyDescent="0.25">
      <c r="A10629">
        <v>73000641</v>
      </c>
      <c r="B10629" t="s">
        <v>15482</v>
      </c>
      <c r="C10629" t="s">
        <v>15481</v>
      </c>
      <c r="D10629" t="s">
        <v>15481</v>
      </c>
      <c r="E10629" t="s">
        <v>15482</v>
      </c>
    </row>
    <row r="10630" spans="1:5" x14ac:dyDescent="0.25">
      <c r="A10630">
        <v>73000642</v>
      </c>
      <c r="B10630" t="s">
        <v>15483</v>
      </c>
      <c r="C10630" t="s">
        <v>15484</v>
      </c>
      <c r="D10630" t="s">
        <v>15484</v>
      </c>
      <c r="E10630" t="s">
        <v>15483</v>
      </c>
    </row>
    <row r="10631" spans="1:5" x14ac:dyDescent="0.25">
      <c r="A10631">
        <v>73000643</v>
      </c>
      <c r="B10631" t="s">
        <v>15485</v>
      </c>
      <c r="C10631" t="s">
        <v>15481</v>
      </c>
      <c r="D10631" t="s">
        <v>15481</v>
      </c>
      <c r="E10631" t="s">
        <v>15485</v>
      </c>
    </row>
    <row r="10632" spans="1:5" x14ac:dyDescent="0.25">
      <c r="A10632">
        <v>73000644</v>
      </c>
      <c r="B10632" t="s">
        <v>15486</v>
      </c>
      <c r="C10632" t="s">
        <v>15481</v>
      </c>
      <c r="D10632" t="s">
        <v>15481</v>
      </c>
      <c r="E10632" t="s">
        <v>15486</v>
      </c>
    </row>
    <row r="10633" spans="1:5" x14ac:dyDescent="0.25">
      <c r="A10633">
        <v>73000645</v>
      </c>
      <c r="B10633" t="s">
        <v>15487</v>
      </c>
      <c r="C10633" t="s">
        <v>15488</v>
      </c>
      <c r="D10633" t="s">
        <v>15488</v>
      </c>
      <c r="E10633" t="s">
        <v>15487</v>
      </c>
    </row>
    <row r="10634" spans="1:5" x14ac:dyDescent="0.25">
      <c r="A10634">
        <v>73000646</v>
      </c>
      <c r="B10634" t="s">
        <v>15489</v>
      </c>
      <c r="C10634" t="s">
        <v>15488</v>
      </c>
      <c r="D10634" t="s">
        <v>15488</v>
      </c>
      <c r="E10634" t="s">
        <v>15489</v>
      </c>
    </row>
    <row r="10635" spans="1:5" x14ac:dyDescent="0.25">
      <c r="A10635">
        <v>73000647</v>
      </c>
      <c r="B10635" t="s">
        <v>15490</v>
      </c>
      <c r="C10635" t="s">
        <v>15488</v>
      </c>
      <c r="D10635" t="s">
        <v>15488</v>
      </c>
      <c r="E10635" t="s">
        <v>15490</v>
      </c>
    </row>
    <row r="10636" spans="1:5" x14ac:dyDescent="0.25">
      <c r="A10636">
        <v>73000648</v>
      </c>
      <c r="B10636" t="s">
        <v>15491</v>
      </c>
      <c r="C10636" t="s">
        <v>15488</v>
      </c>
      <c r="D10636" t="s">
        <v>15488</v>
      </c>
      <c r="E10636" t="s">
        <v>15491</v>
      </c>
    </row>
    <row r="10637" spans="1:5" x14ac:dyDescent="0.25">
      <c r="A10637">
        <v>73000649</v>
      </c>
      <c r="B10637" t="s">
        <v>15492</v>
      </c>
      <c r="C10637" t="s">
        <v>15488</v>
      </c>
      <c r="D10637" t="s">
        <v>15488</v>
      </c>
      <c r="E10637" t="s">
        <v>15492</v>
      </c>
    </row>
    <row r="10638" spans="1:5" x14ac:dyDescent="0.25">
      <c r="A10638">
        <v>73000650</v>
      </c>
      <c r="B10638" t="s">
        <v>15493</v>
      </c>
      <c r="C10638" t="s">
        <v>15488</v>
      </c>
      <c r="D10638" t="s">
        <v>15488</v>
      </c>
      <c r="E10638" t="s">
        <v>15493</v>
      </c>
    </row>
    <row r="10639" spans="1:5" x14ac:dyDescent="0.25">
      <c r="A10639">
        <v>73000651</v>
      </c>
      <c r="B10639" t="s">
        <v>15494</v>
      </c>
      <c r="C10639" t="s">
        <v>15317</v>
      </c>
      <c r="D10639" t="s">
        <v>15317</v>
      </c>
      <c r="E10639" t="s">
        <v>15494</v>
      </c>
    </row>
    <row r="10640" spans="1:5" x14ac:dyDescent="0.25">
      <c r="A10640">
        <v>73000652</v>
      </c>
      <c r="B10640" t="s">
        <v>15495</v>
      </c>
      <c r="C10640" t="s">
        <v>15496</v>
      </c>
      <c r="D10640" t="s">
        <v>15496</v>
      </c>
      <c r="E10640" t="s">
        <v>15495</v>
      </c>
    </row>
    <row r="10641" spans="1:5" x14ac:dyDescent="0.25">
      <c r="A10641">
        <v>73000653</v>
      </c>
      <c r="B10641" t="s">
        <v>15497</v>
      </c>
      <c r="C10641" t="s">
        <v>14884</v>
      </c>
      <c r="D10641" t="s">
        <v>14884</v>
      </c>
      <c r="E10641" t="s">
        <v>15497</v>
      </c>
    </row>
    <row r="10642" spans="1:5" x14ac:dyDescent="0.25">
      <c r="A10642">
        <v>73000654</v>
      </c>
      <c r="B10642" t="s">
        <v>15498</v>
      </c>
      <c r="C10642" t="s">
        <v>14882</v>
      </c>
      <c r="D10642" t="s">
        <v>14882</v>
      </c>
      <c r="E10642" t="s">
        <v>15498</v>
      </c>
    </row>
    <row r="10643" spans="1:5" x14ac:dyDescent="0.25">
      <c r="A10643">
        <v>73000655</v>
      </c>
      <c r="B10643" t="s">
        <v>15498</v>
      </c>
      <c r="C10643" t="s">
        <v>14882</v>
      </c>
      <c r="D10643" t="s">
        <v>14882</v>
      </c>
      <c r="E10643" t="s">
        <v>15498</v>
      </c>
    </row>
    <row r="10644" spans="1:5" x14ac:dyDescent="0.25">
      <c r="A10644">
        <v>73000656</v>
      </c>
      <c r="B10644" t="s">
        <v>15499</v>
      </c>
      <c r="C10644" t="s">
        <v>14882</v>
      </c>
      <c r="D10644" t="s">
        <v>14882</v>
      </c>
      <c r="E10644" t="s">
        <v>15499</v>
      </c>
    </row>
    <row r="10645" spans="1:5" x14ac:dyDescent="0.25">
      <c r="A10645">
        <v>73000657</v>
      </c>
      <c r="B10645" t="s">
        <v>15500</v>
      </c>
      <c r="C10645" t="s">
        <v>14882</v>
      </c>
      <c r="D10645" t="s">
        <v>14882</v>
      </c>
      <c r="E10645" t="s">
        <v>15500</v>
      </c>
    </row>
    <row r="10646" spans="1:5" x14ac:dyDescent="0.25">
      <c r="A10646">
        <v>73000658</v>
      </c>
      <c r="B10646" t="s">
        <v>15501</v>
      </c>
      <c r="C10646" t="s">
        <v>15502</v>
      </c>
      <c r="D10646" t="s">
        <v>15502</v>
      </c>
      <c r="E10646" t="s">
        <v>15501</v>
      </c>
    </row>
    <row r="10647" spans="1:5" x14ac:dyDescent="0.25">
      <c r="A10647">
        <v>73000659</v>
      </c>
      <c r="B10647" t="s">
        <v>15234</v>
      </c>
      <c r="C10647" t="s">
        <v>14882</v>
      </c>
      <c r="D10647" t="s">
        <v>14882</v>
      </c>
      <c r="E10647" t="s">
        <v>15234</v>
      </c>
    </row>
    <row r="10648" spans="1:5" x14ac:dyDescent="0.25">
      <c r="A10648">
        <v>73000660</v>
      </c>
      <c r="B10648" t="s">
        <v>15503</v>
      </c>
      <c r="C10648" t="s">
        <v>15504</v>
      </c>
      <c r="D10648" t="s">
        <v>15504</v>
      </c>
      <c r="E10648" t="s">
        <v>15503</v>
      </c>
    </row>
    <row r="10649" spans="1:5" x14ac:dyDescent="0.25">
      <c r="A10649">
        <v>73000661</v>
      </c>
      <c r="B10649" t="s">
        <v>15505</v>
      </c>
      <c r="C10649" t="s">
        <v>15188</v>
      </c>
      <c r="D10649" t="s">
        <v>15188</v>
      </c>
      <c r="E10649" t="s">
        <v>15505</v>
      </c>
    </row>
    <row r="10650" spans="1:5" x14ac:dyDescent="0.25">
      <c r="A10650">
        <v>73000662</v>
      </c>
      <c r="B10650" t="s">
        <v>14869</v>
      </c>
      <c r="C10650" t="s">
        <v>14870</v>
      </c>
      <c r="D10650" t="s">
        <v>14870</v>
      </c>
      <c r="E10650" t="s">
        <v>14869</v>
      </c>
    </row>
    <row r="10651" spans="1:5" x14ac:dyDescent="0.25">
      <c r="A10651">
        <v>73000663</v>
      </c>
      <c r="B10651" t="s">
        <v>15386</v>
      </c>
      <c r="C10651" t="s">
        <v>14846</v>
      </c>
      <c r="D10651" t="s">
        <v>14846</v>
      </c>
      <c r="E10651" t="s">
        <v>15386</v>
      </c>
    </row>
    <row r="10652" spans="1:5" x14ac:dyDescent="0.25">
      <c r="A10652">
        <v>73000664</v>
      </c>
      <c r="B10652" t="s">
        <v>14720</v>
      </c>
      <c r="C10652" t="s">
        <v>15506</v>
      </c>
      <c r="D10652" t="s">
        <v>15506</v>
      </c>
      <c r="E10652" t="s">
        <v>14720</v>
      </c>
    </row>
    <row r="10653" spans="1:5" x14ac:dyDescent="0.25">
      <c r="A10653">
        <v>73000665</v>
      </c>
      <c r="B10653" t="s">
        <v>15507</v>
      </c>
      <c r="C10653" t="s">
        <v>15508</v>
      </c>
      <c r="D10653" t="s">
        <v>15508</v>
      </c>
      <c r="E10653" t="s">
        <v>15507</v>
      </c>
    </row>
    <row r="10654" spans="1:5" x14ac:dyDescent="0.25">
      <c r="A10654">
        <v>73000666</v>
      </c>
      <c r="B10654" t="s">
        <v>15509</v>
      </c>
      <c r="C10654" t="s">
        <v>15510</v>
      </c>
      <c r="D10654" t="s">
        <v>15510</v>
      </c>
      <c r="E10654" t="s">
        <v>15509</v>
      </c>
    </row>
    <row r="10655" spans="1:5" x14ac:dyDescent="0.25">
      <c r="A10655">
        <v>73000667</v>
      </c>
      <c r="B10655" t="s">
        <v>15507</v>
      </c>
      <c r="C10655" t="s">
        <v>15508</v>
      </c>
      <c r="D10655" t="s">
        <v>15508</v>
      </c>
      <c r="E10655" t="s">
        <v>15507</v>
      </c>
    </row>
    <row r="10656" spans="1:5" x14ac:dyDescent="0.25">
      <c r="A10656">
        <v>73000668</v>
      </c>
      <c r="B10656" t="s">
        <v>15511</v>
      </c>
      <c r="C10656" t="s">
        <v>15412</v>
      </c>
      <c r="D10656" t="s">
        <v>15412</v>
      </c>
      <c r="E10656" t="s">
        <v>15511</v>
      </c>
    </row>
    <row r="10657" spans="1:5" x14ac:dyDescent="0.25">
      <c r="A10657">
        <v>73000669</v>
      </c>
      <c r="B10657" t="s">
        <v>15512</v>
      </c>
      <c r="C10657" t="s">
        <v>15412</v>
      </c>
      <c r="D10657" t="s">
        <v>15412</v>
      </c>
      <c r="E10657" t="s">
        <v>15512</v>
      </c>
    </row>
    <row r="10658" spans="1:5" x14ac:dyDescent="0.25">
      <c r="A10658">
        <v>74000003</v>
      </c>
      <c r="B10658" t="s">
        <v>15513</v>
      </c>
      <c r="C10658" t="s">
        <v>15514</v>
      </c>
      <c r="D10658" t="s">
        <v>15514</v>
      </c>
      <c r="E10658" t="s">
        <v>15513</v>
      </c>
    </row>
    <row r="10659" spans="1:5" x14ac:dyDescent="0.25">
      <c r="A10659">
        <v>74000004</v>
      </c>
      <c r="B10659" t="s">
        <v>15515</v>
      </c>
      <c r="C10659" t="s">
        <v>15516</v>
      </c>
      <c r="D10659" t="s">
        <v>15516</v>
      </c>
      <c r="E10659" t="s">
        <v>15515</v>
      </c>
    </row>
    <row r="10660" spans="1:5" x14ac:dyDescent="0.25">
      <c r="A10660">
        <v>74000005</v>
      </c>
      <c r="B10660" t="s">
        <v>15517</v>
      </c>
      <c r="C10660" t="s">
        <v>15518</v>
      </c>
      <c r="D10660" t="s">
        <v>15518</v>
      </c>
      <c r="E10660" t="s">
        <v>15517</v>
      </c>
    </row>
    <row r="10661" spans="1:5" x14ac:dyDescent="0.25">
      <c r="A10661">
        <v>74000006</v>
      </c>
      <c r="B10661" t="s">
        <v>15519</v>
      </c>
      <c r="C10661" t="s">
        <v>15520</v>
      </c>
      <c r="D10661" t="s">
        <v>15520</v>
      </c>
      <c r="E10661" t="s">
        <v>15519</v>
      </c>
    </row>
    <row r="10662" spans="1:5" x14ac:dyDescent="0.25">
      <c r="A10662">
        <v>74000007</v>
      </c>
      <c r="B10662" t="s">
        <v>15521</v>
      </c>
      <c r="C10662" t="s">
        <v>15522</v>
      </c>
      <c r="D10662" t="s">
        <v>15522</v>
      </c>
      <c r="E10662" t="s">
        <v>15521</v>
      </c>
    </row>
    <row r="10663" spans="1:5" x14ac:dyDescent="0.25">
      <c r="A10663">
        <v>74000008</v>
      </c>
      <c r="B10663" t="s">
        <v>15523</v>
      </c>
      <c r="C10663" t="s">
        <v>15524</v>
      </c>
      <c r="D10663" t="s">
        <v>15524</v>
      </c>
      <c r="E10663" t="s">
        <v>15523</v>
      </c>
    </row>
    <row r="10664" spans="1:5" x14ac:dyDescent="0.25">
      <c r="A10664">
        <v>74000009</v>
      </c>
      <c r="B10664" t="s">
        <v>15525</v>
      </c>
      <c r="C10664" t="s">
        <v>15526</v>
      </c>
      <c r="D10664" t="s">
        <v>15526</v>
      </c>
      <c r="E10664" t="s">
        <v>15525</v>
      </c>
    </row>
    <row r="10665" spans="1:5" x14ac:dyDescent="0.25">
      <c r="A10665">
        <v>74000010</v>
      </c>
      <c r="B10665" t="s">
        <v>15527</v>
      </c>
      <c r="C10665" t="s">
        <v>15528</v>
      </c>
      <c r="D10665" t="s">
        <v>15528</v>
      </c>
      <c r="E10665" t="s">
        <v>15527</v>
      </c>
    </row>
    <row r="10666" spans="1:5" x14ac:dyDescent="0.25">
      <c r="A10666">
        <v>74000011</v>
      </c>
      <c r="B10666" t="s">
        <v>15529</v>
      </c>
      <c r="C10666" t="s">
        <v>15530</v>
      </c>
      <c r="D10666" t="s">
        <v>15530</v>
      </c>
      <c r="E10666" t="s">
        <v>15529</v>
      </c>
    </row>
    <row r="10667" spans="1:5" x14ac:dyDescent="0.25">
      <c r="A10667">
        <v>74000012</v>
      </c>
      <c r="B10667" t="s">
        <v>15531</v>
      </c>
      <c r="C10667" t="s">
        <v>15532</v>
      </c>
      <c r="D10667" t="s">
        <v>15532</v>
      </c>
      <c r="E10667" t="s">
        <v>15531</v>
      </c>
    </row>
    <row r="10668" spans="1:5" x14ac:dyDescent="0.25">
      <c r="A10668">
        <v>74000013</v>
      </c>
      <c r="B10668" t="s">
        <v>15533</v>
      </c>
      <c r="C10668" t="s">
        <v>15534</v>
      </c>
      <c r="D10668" t="s">
        <v>15534</v>
      </c>
      <c r="E10668" t="s">
        <v>15533</v>
      </c>
    </row>
    <row r="10669" spans="1:5" x14ac:dyDescent="0.25">
      <c r="A10669">
        <v>74000014</v>
      </c>
      <c r="B10669" t="s">
        <v>15535</v>
      </c>
      <c r="C10669" t="s">
        <v>15536</v>
      </c>
      <c r="D10669" t="s">
        <v>15536</v>
      </c>
      <c r="E10669" t="s">
        <v>15535</v>
      </c>
    </row>
    <row r="10670" spans="1:5" x14ac:dyDescent="0.25">
      <c r="A10670">
        <v>74000015</v>
      </c>
      <c r="B10670" t="s">
        <v>15537</v>
      </c>
      <c r="C10670" t="s">
        <v>15538</v>
      </c>
      <c r="D10670" t="s">
        <v>15538</v>
      </c>
      <c r="E10670" t="s">
        <v>15537</v>
      </c>
    </row>
    <row r="10671" spans="1:5" x14ac:dyDescent="0.25">
      <c r="A10671">
        <v>74000016</v>
      </c>
      <c r="B10671" t="s">
        <v>15539</v>
      </c>
      <c r="C10671" t="s">
        <v>15540</v>
      </c>
      <c r="D10671" t="s">
        <v>15540</v>
      </c>
      <c r="E10671" t="s">
        <v>15539</v>
      </c>
    </row>
    <row r="10672" spans="1:5" x14ac:dyDescent="0.25">
      <c r="A10672">
        <v>74000017</v>
      </c>
      <c r="B10672" t="s">
        <v>15541</v>
      </c>
      <c r="C10672" t="s">
        <v>15542</v>
      </c>
      <c r="D10672" t="s">
        <v>15542</v>
      </c>
      <c r="E10672" t="s">
        <v>15541</v>
      </c>
    </row>
    <row r="10673" spans="1:5" x14ac:dyDescent="0.25">
      <c r="A10673">
        <v>74000018</v>
      </c>
      <c r="B10673" t="s">
        <v>15543</v>
      </c>
      <c r="C10673" t="s">
        <v>15544</v>
      </c>
      <c r="D10673" t="s">
        <v>15544</v>
      </c>
      <c r="E10673" t="s">
        <v>15543</v>
      </c>
    </row>
    <row r="10674" spans="1:5" x14ac:dyDescent="0.25">
      <c r="A10674">
        <v>74000019</v>
      </c>
      <c r="B10674" t="s">
        <v>15545</v>
      </c>
      <c r="C10674" t="s">
        <v>15546</v>
      </c>
      <c r="D10674" t="s">
        <v>15546</v>
      </c>
      <c r="E10674" t="s">
        <v>15545</v>
      </c>
    </row>
    <row r="10675" spans="1:5" x14ac:dyDescent="0.25">
      <c r="A10675">
        <v>74000020</v>
      </c>
      <c r="B10675" t="s">
        <v>15547</v>
      </c>
      <c r="C10675" t="s">
        <v>15548</v>
      </c>
      <c r="D10675" t="s">
        <v>15548</v>
      </c>
      <c r="E10675" t="s">
        <v>15547</v>
      </c>
    </row>
    <row r="10676" spans="1:5" x14ac:dyDescent="0.25">
      <c r="A10676">
        <v>74000021</v>
      </c>
      <c r="B10676" t="s">
        <v>15549</v>
      </c>
      <c r="C10676" t="s">
        <v>15550</v>
      </c>
      <c r="D10676" t="s">
        <v>15550</v>
      </c>
      <c r="E10676" t="s">
        <v>15549</v>
      </c>
    </row>
    <row r="10677" spans="1:5" x14ac:dyDescent="0.25">
      <c r="A10677">
        <v>74000022</v>
      </c>
      <c r="B10677" t="s">
        <v>15551</v>
      </c>
      <c r="C10677" t="s">
        <v>15552</v>
      </c>
      <c r="D10677" t="s">
        <v>15552</v>
      </c>
      <c r="E10677" t="s">
        <v>15551</v>
      </c>
    </row>
    <row r="10678" spans="1:5" x14ac:dyDescent="0.25">
      <c r="A10678">
        <v>74000023</v>
      </c>
      <c r="B10678" t="s">
        <v>15553</v>
      </c>
      <c r="C10678" t="s">
        <v>15552</v>
      </c>
      <c r="D10678" t="s">
        <v>15552</v>
      </c>
      <c r="E10678" t="s">
        <v>15553</v>
      </c>
    </row>
    <row r="10679" spans="1:5" x14ac:dyDescent="0.25">
      <c r="A10679">
        <v>74000024</v>
      </c>
      <c r="B10679" t="s">
        <v>15554</v>
      </c>
      <c r="C10679" t="s">
        <v>15555</v>
      </c>
      <c r="D10679" t="s">
        <v>15555</v>
      </c>
      <c r="E10679" t="s">
        <v>15554</v>
      </c>
    </row>
    <row r="10680" spans="1:5" x14ac:dyDescent="0.25">
      <c r="A10680">
        <v>74000025</v>
      </c>
      <c r="B10680" t="s">
        <v>15556</v>
      </c>
      <c r="C10680" t="s">
        <v>15557</v>
      </c>
      <c r="D10680" t="s">
        <v>15557</v>
      </c>
      <c r="E10680" t="s">
        <v>15556</v>
      </c>
    </row>
    <row r="10681" spans="1:5" x14ac:dyDescent="0.25">
      <c r="A10681">
        <v>74000026</v>
      </c>
      <c r="B10681" t="s">
        <v>15558</v>
      </c>
      <c r="C10681" t="s">
        <v>15559</v>
      </c>
      <c r="D10681" t="s">
        <v>15559</v>
      </c>
      <c r="E10681" t="s">
        <v>15558</v>
      </c>
    </row>
    <row r="10682" spans="1:5" x14ac:dyDescent="0.25">
      <c r="A10682">
        <v>74000027</v>
      </c>
      <c r="B10682" t="s">
        <v>15560</v>
      </c>
      <c r="C10682" t="s">
        <v>15561</v>
      </c>
      <c r="D10682" t="s">
        <v>15561</v>
      </c>
      <c r="E10682" t="s">
        <v>15560</v>
      </c>
    </row>
    <row r="10683" spans="1:5" x14ac:dyDescent="0.25">
      <c r="A10683">
        <v>74000028</v>
      </c>
      <c r="B10683" t="s">
        <v>15562</v>
      </c>
      <c r="C10683" t="s">
        <v>15563</v>
      </c>
      <c r="D10683" t="s">
        <v>15563</v>
      </c>
      <c r="E10683" t="s">
        <v>15562</v>
      </c>
    </row>
    <row r="10684" spans="1:5" x14ac:dyDescent="0.25">
      <c r="A10684">
        <v>74000029</v>
      </c>
      <c r="B10684" t="s">
        <v>15564</v>
      </c>
      <c r="C10684" t="s">
        <v>15565</v>
      </c>
      <c r="D10684" t="s">
        <v>15565</v>
      </c>
      <c r="E10684" t="s">
        <v>15564</v>
      </c>
    </row>
    <row r="10685" spans="1:5" x14ac:dyDescent="0.25">
      <c r="A10685">
        <v>74000030</v>
      </c>
      <c r="B10685" t="s">
        <v>15566</v>
      </c>
      <c r="C10685" t="s">
        <v>15567</v>
      </c>
      <c r="D10685" t="s">
        <v>15567</v>
      </c>
      <c r="E10685" t="s">
        <v>15566</v>
      </c>
    </row>
    <row r="10686" spans="1:5" x14ac:dyDescent="0.25">
      <c r="A10686">
        <v>74000031</v>
      </c>
      <c r="B10686" t="s">
        <v>15568</v>
      </c>
      <c r="C10686" t="s">
        <v>15569</v>
      </c>
      <c r="D10686" t="s">
        <v>15569</v>
      </c>
      <c r="E10686" t="s">
        <v>15568</v>
      </c>
    </row>
    <row r="10687" spans="1:5" x14ac:dyDescent="0.25">
      <c r="A10687">
        <v>74000032</v>
      </c>
      <c r="B10687" t="s">
        <v>15570</v>
      </c>
      <c r="C10687" t="s">
        <v>15571</v>
      </c>
      <c r="D10687" t="s">
        <v>15571</v>
      </c>
      <c r="E10687" t="s">
        <v>15570</v>
      </c>
    </row>
    <row r="10688" spans="1:5" x14ac:dyDescent="0.25">
      <c r="A10688">
        <v>74000033</v>
      </c>
      <c r="B10688" t="s">
        <v>15572</v>
      </c>
      <c r="C10688" t="s">
        <v>15573</v>
      </c>
      <c r="D10688" t="s">
        <v>15573</v>
      </c>
      <c r="E10688" t="s">
        <v>15572</v>
      </c>
    </row>
    <row r="10689" spans="1:5" x14ac:dyDescent="0.25">
      <c r="A10689">
        <v>74000034</v>
      </c>
      <c r="B10689" t="s">
        <v>15574</v>
      </c>
      <c r="C10689" t="s">
        <v>15575</v>
      </c>
      <c r="D10689" t="s">
        <v>15575</v>
      </c>
      <c r="E10689" t="s">
        <v>15574</v>
      </c>
    </row>
    <row r="10690" spans="1:5" x14ac:dyDescent="0.25">
      <c r="A10690">
        <v>74000035</v>
      </c>
      <c r="B10690" t="s">
        <v>15576</v>
      </c>
      <c r="C10690" t="s">
        <v>15577</v>
      </c>
      <c r="D10690" t="s">
        <v>15577</v>
      </c>
      <c r="E10690" t="s">
        <v>15576</v>
      </c>
    </row>
    <row r="10691" spans="1:5" x14ac:dyDescent="0.25">
      <c r="A10691">
        <v>74000036</v>
      </c>
      <c r="B10691" t="s">
        <v>15578</v>
      </c>
      <c r="C10691" t="s">
        <v>15579</v>
      </c>
      <c r="D10691" t="s">
        <v>15579</v>
      </c>
      <c r="E10691" t="s">
        <v>15578</v>
      </c>
    </row>
    <row r="10692" spans="1:5" x14ac:dyDescent="0.25">
      <c r="A10692">
        <v>74000037</v>
      </c>
      <c r="B10692" t="s">
        <v>15576</v>
      </c>
      <c r="C10692" t="s">
        <v>15577</v>
      </c>
      <c r="D10692" t="s">
        <v>15577</v>
      </c>
      <c r="E10692" t="s">
        <v>15576</v>
      </c>
    </row>
    <row r="10693" spans="1:5" x14ac:dyDescent="0.25">
      <c r="A10693">
        <v>74000038</v>
      </c>
      <c r="B10693" t="s">
        <v>15580</v>
      </c>
      <c r="C10693" t="s">
        <v>15581</v>
      </c>
      <c r="D10693" t="s">
        <v>15581</v>
      </c>
      <c r="E10693" t="s">
        <v>15580</v>
      </c>
    </row>
    <row r="10694" spans="1:5" x14ac:dyDescent="0.25">
      <c r="A10694">
        <v>74000039</v>
      </c>
      <c r="B10694" t="s">
        <v>15582</v>
      </c>
      <c r="C10694" t="s">
        <v>15583</v>
      </c>
      <c r="D10694" t="s">
        <v>15583</v>
      </c>
      <c r="E10694" t="s">
        <v>15582</v>
      </c>
    </row>
    <row r="10695" spans="1:5" x14ac:dyDescent="0.25">
      <c r="A10695">
        <v>74000040</v>
      </c>
      <c r="B10695" t="s">
        <v>15584</v>
      </c>
      <c r="C10695" t="s">
        <v>15585</v>
      </c>
      <c r="D10695" t="s">
        <v>15585</v>
      </c>
      <c r="E10695" t="s">
        <v>15584</v>
      </c>
    </row>
    <row r="10696" spans="1:5" x14ac:dyDescent="0.25">
      <c r="A10696">
        <v>74000041</v>
      </c>
      <c r="B10696" t="s">
        <v>15586</v>
      </c>
      <c r="C10696" t="s">
        <v>15587</v>
      </c>
      <c r="D10696" t="s">
        <v>15587</v>
      </c>
      <c r="E10696" t="s">
        <v>15586</v>
      </c>
    </row>
    <row r="10697" spans="1:5" x14ac:dyDescent="0.25">
      <c r="A10697">
        <v>74000042</v>
      </c>
      <c r="B10697" t="s">
        <v>15588</v>
      </c>
      <c r="C10697" t="s">
        <v>15589</v>
      </c>
      <c r="D10697" t="s">
        <v>15589</v>
      </c>
      <c r="E10697" t="s">
        <v>15588</v>
      </c>
    </row>
    <row r="10698" spans="1:5" x14ac:dyDescent="0.25">
      <c r="A10698">
        <v>74000043</v>
      </c>
      <c r="B10698" t="s">
        <v>15590</v>
      </c>
      <c r="C10698" t="s">
        <v>15591</v>
      </c>
      <c r="D10698" t="s">
        <v>15591</v>
      </c>
      <c r="E10698" t="s">
        <v>15590</v>
      </c>
    </row>
    <row r="10699" spans="1:5" x14ac:dyDescent="0.25">
      <c r="A10699">
        <v>74000044</v>
      </c>
      <c r="B10699" t="s">
        <v>15592</v>
      </c>
      <c r="C10699" t="s">
        <v>15593</v>
      </c>
      <c r="D10699" t="s">
        <v>15593</v>
      </c>
      <c r="E10699" t="s">
        <v>15592</v>
      </c>
    </row>
    <row r="10700" spans="1:5" x14ac:dyDescent="0.25">
      <c r="A10700">
        <v>74000045</v>
      </c>
      <c r="B10700" t="s">
        <v>15594</v>
      </c>
      <c r="C10700" t="s">
        <v>15595</v>
      </c>
      <c r="D10700" t="s">
        <v>15595</v>
      </c>
      <c r="E10700" t="s">
        <v>15594</v>
      </c>
    </row>
    <row r="10701" spans="1:5" x14ac:dyDescent="0.25">
      <c r="A10701">
        <v>74000046</v>
      </c>
      <c r="B10701" t="s">
        <v>15596</v>
      </c>
      <c r="C10701" t="s">
        <v>15597</v>
      </c>
      <c r="D10701" t="s">
        <v>15597</v>
      </c>
      <c r="E10701" t="s">
        <v>15596</v>
      </c>
    </row>
    <row r="10702" spans="1:5" x14ac:dyDescent="0.25">
      <c r="A10702">
        <v>74000047</v>
      </c>
      <c r="B10702" t="s">
        <v>15598</v>
      </c>
      <c r="C10702" t="s">
        <v>15599</v>
      </c>
      <c r="D10702" t="s">
        <v>15599</v>
      </c>
      <c r="E10702" t="s">
        <v>15598</v>
      </c>
    </row>
    <row r="10703" spans="1:5" x14ac:dyDescent="0.25">
      <c r="A10703">
        <v>74000048</v>
      </c>
      <c r="B10703" t="s">
        <v>15600</v>
      </c>
      <c r="C10703" t="s">
        <v>15601</v>
      </c>
      <c r="D10703" t="s">
        <v>15601</v>
      </c>
      <c r="E10703" t="s">
        <v>15600</v>
      </c>
    </row>
    <row r="10704" spans="1:5" x14ac:dyDescent="0.25">
      <c r="A10704">
        <v>74000049</v>
      </c>
      <c r="B10704" t="s">
        <v>15602</v>
      </c>
      <c r="C10704" t="s">
        <v>15603</v>
      </c>
      <c r="D10704" t="s">
        <v>15603</v>
      </c>
      <c r="E10704" t="s">
        <v>15602</v>
      </c>
    </row>
    <row r="10705" spans="1:5" x14ac:dyDescent="0.25">
      <c r="A10705">
        <v>74000050</v>
      </c>
      <c r="B10705" t="s">
        <v>15604</v>
      </c>
      <c r="C10705" t="s">
        <v>15605</v>
      </c>
      <c r="D10705" t="s">
        <v>15605</v>
      </c>
      <c r="E10705" t="s">
        <v>15604</v>
      </c>
    </row>
    <row r="10706" spans="1:5" x14ac:dyDescent="0.25">
      <c r="A10706">
        <v>74000051</v>
      </c>
      <c r="B10706" t="s">
        <v>15568</v>
      </c>
      <c r="C10706" t="s">
        <v>15606</v>
      </c>
      <c r="D10706" t="s">
        <v>15606</v>
      </c>
      <c r="E10706" t="s">
        <v>15568</v>
      </c>
    </row>
    <row r="10707" spans="1:5" x14ac:dyDescent="0.25">
      <c r="A10707">
        <v>74000052</v>
      </c>
      <c r="B10707" t="s">
        <v>15607</v>
      </c>
      <c r="C10707" t="s">
        <v>15608</v>
      </c>
      <c r="D10707" t="s">
        <v>15608</v>
      </c>
      <c r="E10707" t="s">
        <v>15607</v>
      </c>
    </row>
    <row r="10708" spans="1:5" x14ac:dyDescent="0.25">
      <c r="A10708">
        <v>74000053</v>
      </c>
      <c r="B10708" t="s">
        <v>15609</v>
      </c>
      <c r="C10708" t="s">
        <v>15610</v>
      </c>
      <c r="D10708" t="s">
        <v>15610</v>
      </c>
      <c r="E10708" t="s">
        <v>15609</v>
      </c>
    </row>
    <row r="10709" spans="1:5" x14ac:dyDescent="0.25">
      <c r="A10709">
        <v>74000054</v>
      </c>
      <c r="B10709" t="s">
        <v>15572</v>
      </c>
      <c r="C10709" t="s">
        <v>15611</v>
      </c>
      <c r="D10709" t="s">
        <v>15611</v>
      </c>
      <c r="E10709" t="s">
        <v>15572</v>
      </c>
    </row>
    <row r="10710" spans="1:5" x14ac:dyDescent="0.25">
      <c r="A10710">
        <v>74000055</v>
      </c>
      <c r="B10710" t="s">
        <v>15570</v>
      </c>
      <c r="C10710" t="s">
        <v>15612</v>
      </c>
      <c r="D10710" t="s">
        <v>15612</v>
      </c>
      <c r="E10710" t="s">
        <v>15570</v>
      </c>
    </row>
    <row r="10711" spans="1:5" x14ac:dyDescent="0.25">
      <c r="A10711">
        <v>74000056</v>
      </c>
      <c r="B10711" t="s">
        <v>15574</v>
      </c>
      <c r="C10711" t="s">
        <v>15613</v>
      </c>
      <c r="D10711" t="s">
        <v>15613</v>
      </c>
      <c r="E10711" t="s">
        <v>15574</v>
      </c>
    </row>
    <row r="10712" spans="1:5" x14ac:dyDescent="0.25">
      <c r="A10712">
        <v>74000057</v>
      </c>
      <c r="B10712" t="s">
        <v>15572</v>
      </c>
      <c r="C10712" t="s">
        <v>15614</v>
      </c>
      <c r="D10712" t="s">
        <v>15614</v>
      </c>
      <c r="E10712" t="s">
        <v>15572</v>
      </c>
    </row>
    <row r="10713" spans="1:5" x14ac:dyDescent="0.25">
      <c r="A10713">
        <v>74000058</v>
      </c>
      <c r="B10713" t="s">
        <v>15615</v>
      </c>
      <c r="C10713" t="s">
        <v>15616</v>
      </c>
      <c r="D10713" t="s">
        <v>15616</v>
      </c>
      <c r="E10713" t="s">
        <v>15615</v>
      </c>
    </row>
    <row r="10714" spans="1:5" x14ac:dyDescent="0.25">
      <c r="A10714">
        <v>74000059</v>
      </c>
      <c r="B10714" t="s">
        <v>15617</v>
      </c>
      <c r="C10714" t="s">
        <v>15618</v>
      </c>
      <c r="D10714" t="s">
        <v>15618</v>
      </c>
      <c r="E10714" t="s">
        <v>15617</v>
      </c>
    </row>
    <row r="10715" spans="1:5" x14ac:dyDescent="0.25">
      <c r="A10715">
        <v>74000060</v>
      </c>
      <c r="B10715" t="s">
        <v>15619</v>
      </c>
      <c r="C10715" t="s">
        <v>15620</v>
      </c>
      <c r="D10715" t="s">
        <v>15620</v>
      </c>
      <c r="E10715" t="s">
        <v>15619</v>
      </c>
    </row>
    <row r="10716" spans="1:5" x14ac:dyDescent="0.25">
      <c r="A10716">
        <v>74000061</v>
      </c>
      <c r="B10716" t="s">
        <v>15621</v>
      </c>
      <c r="C10716" t="s">
        <v>15622</v>
      </c>
      <c r="D10716" t="s">
        <v>15622</v>
      </c>
      <c r="E10716" t="s">
        <v>15621</v>
      </c>
    </row>
    <row r="10717" spans="1:5" x14ac:dyDescent="0.25">
      <c r="A10717">
        <v>74000062</v>
      </c>
      <c r="B10717" t="s">
        <v>15623</v>
      </c>
      <c r="C10717" t="s">
        <v>15624</v>
      </c>
      <c r="D10717" t="s">
        <v>15624</v>
      </c>
      <c r="E10717" t="s">
        <v>15623</v>
      </c>
    </row>
    <row r="10718" spans="1:5" x14ac:dyDescent="0.25">
      <c r="A10718">
        <v>74000063</v>
      </c>
      <c r="B10718" t="s">
        <v>15625</v>
      </c>
      <c r="C10718" t="s">
        <v>15620</v>
      </c>
      <c r="D10718" t="s">
        <v>15620</v>
      </c>
      <c r="E10718" t="s">
        <v>15625</v>
      </c>
    </row>
    <row r="10719" spans="1:5" x14ac:dyDescent="0.25">
      <c r="A10719">
        <v>74000064</v>
      </c>
      <c r="B10719" t="s">
        <v>15626</v>
      </c>
      <c r="C10719" t="s">
        <v>15627</v>
      </c>
      <c r="D10719" t="s">
        <v>15627</v>
      </c>
      <c r="E10719" t="s">
        <v>15626</v>
      </c>
    </row>
    <row r="10720" spans="1:5" x14ac:dyDescent="0.25">
      <c r="A10720">
        <v>74000065</v>
      </c>
      <c r="B10720" t="s">
        <v>15551</v>
      </c>
      <c r="C10720" t="s">
        <v>15628</v>
      </c>
      <c r="D10720" t="s">
        <v>15628</v>
      </c>
      <c r="E10720" t="s">
        <v>15551</v>
      </c>
    </row>
    <row r="10721" spans="1:5" x14ac:dyDescent="0.25">
      <c r="A10721">
        <v>74000066</v>
      </c>
      <c r="B10721" t="s">
        <v>15553</v>
      </c>
      <c r="C10721" t="s">
        <v>15628</v>
      </c>
      <c r="D10721" t="s">
        <v>15628</v>
      </c>
      <c r="E10721" t="s">
        <v>15553</v>
      </c>
    </row>
    <row r="10722" spans="1:5" x14ac:dyDescent="0.25">
      <c r="A10722">
        <v>74000067</v>
      </c>
      <c r="B10722" t="s">
        <v>15629</v>
      </c>
      <c r="C10722" t="s">
        <v>15630</v>
      </c>
      <c r="D10722" t="s">
        <v>15630</v>
      </c>
      <c r="E10722" t="s">
        <v>15629</v>
      </c>
    </row>
    <row r="10723" spans="1:5" x14ac:dyDescent="0.25">
      <c r="A10723">
        <v>74000068</v>
      </c>
      <c r="B10723" t="s">
        <v>15631</v>
      </c>
      <c r="C10723" t="s">
        <v>15632</v>
      </c>
      <c r="D10723" t="s">
        <v>15632</v>
      </c>
      <c r="E10723" t="s">
        <v>15631</v>
      </c>
    </row>
    <row r="10724" spans="1:5" x14ac:dyDescent="0.25">
      <c r="A10724">
        <v>74000069</v>
      </c>
      <c r="B10724" t="s">
        <v>15633</v>
      </c>
      <c r="C10724" t="s">
        <v>15634</v>
      </c>
      <c r="D10724" t="s">
        <v>15634</v>
      </c>
      <c r="E10724" t="s">
        <v>15633</v>
      </c>
    </row>
    <row r="10725" spans="1:5" x14ac:dyDescent="0.25">
      <c r="A10725">
        <v>74000070</v>
      </c>
      <c r="B10725" t="s">
        <v>15635</v>
      </c>
      <c r="C10725" t="s">
        <v>15636</v>
      </c>
      <c r="D10725" t="s">
        <v>15636</v>
      </c>
      <c r="E10725" t="s">
        <v>15635</v>
      </c>
    </row>
    <row r="10726" spans="1:5" x14ac:dyDescent="0.25">
      <c r="A10726">
        <v>74000071</v>
      </c>
      <c r="B10726" t="s">
        <v>15637</v>
      </c>
      <c r="C10726" t="s">
        <v>15638</v>
      </c>
      <c r="D10726" t="s">
        <v>15638</v>
      </c>
      <c r="E10726" t="s">
        <v>15637</v>
      </c>
    </row>
    <row r="10727" spans="1:5" x14ac:dyDescent="0.25">
      <c r="A10727">
        <v>74000072</v>
      </c>
      <c r="B10727" t="s">
        <v>15639</v>
      </c>
      <c r="C10727" t="s">
        <v>15640</v>
      </c>
      <c r="D10727" t="s">
        <v>15640</v>
      </c>
      <c r="E10727" t="s">
        <v>15639</v>
      </c>
    </row>
    <row r="10728" spans="1:5" x14ac:dyDescent="0.25">
      <c r="A10728">
        <v>74000073</v>
      </c>
      <c r="B10728" t="s">
        <v>15641</v>
      </c>
      <c r="C10728" t="s">
        <v>15642</v>
      </c>
      <c r="D10728" t="s">
        <v>15642</v>
      </c>
      <c r="E10728" t="s">
        <v>15641</v>
      </c>
    </row>
    <row r="10729" spans="1:5" x14ac:dyDescent="0.25">
      <c r="A10729">
        <v>74000074</v>
      </c>
      <c r="B10729" t="s">
        <v>15643</v>
      </c>
      <c r="C10729" t="s">
        <v>15597</v>
      </c>
      <c r="D10729" t="s">
        <v>15597</v>
      </c>
      <c r="E10729" t="s">
        <v>15643</v>
      </c>
    </row>
    <row r="10730" spans="1:5" x14ac:dyDescent="0.25">
      <c r="A10730">
        <v>74000075</v>
      </c>
      <c r="B10730" t="s">
        <v>15644</v>
      </c>
      <c r="C10730" t="s">
        <v>15645</v>
      </c>
      <c r="D10730" t="s">
        <v>15645</v>
      </c>
      <c r="E10730" t="s">
        <v>15644</v>
      </c>
    </row>
    <row r="10731" spans="1:5" x14ac:dyDescent="0.25">
      <c r="A10731">
        <v>74000076</v>
      </c>
      <c r="B10731" t="s">
        <v>15646</v>
      </c>
      <c r="C10731" t="s">
        <v>15647</v>
      </c>
      <c r="D10731" t="s">
        <v>15647</v>
      </c>
      <c r="E10731" t="s">
        <v>15646</v>
      </c>
    </row>
    <row r="10732" spans="1:5" x14ac:dyDescent="0.25">
      <c r="A10732">
        <v>74000077</v>
      </c>
      <c r="B10732" t="s">
        <v>15648</v>
      </c>
      <c r="C10732" t="s">
        <v>15647</v>
      </c>
      <c r="D10732" t="s">
        <v>15647</v>
      </c>
      <c r="E10732" t="s">
        <v>15648</v>
      </c>
    </row>
    <row r="10733" spans="1:5" x14ac:dyDescent="0.25">
      <c r="A10733">
        <v>74000080</v>
      </c>
      <c r="B10733" t="s">
        <v>15649</v>
      </c>
      <c r="C10733" t="s">
        <v>15650</v>
      </c>
      <c r="D10733" t="s">
        <v>15650</v>
      </c>
      <c r="E10733" t="s">
        <v>15649</v>
      </c>
    </row>
    <row r="10734" spans="1:5" x14ac:dyDescent="0.25">
      <c r="A10734">
        <v>74000081</v>
      </c>
      <c r="B10734" t="s">
        <v>15651</v>
      </c>
      <c r="C10734" t="s">
        <v>15650</v>
      </c>
      <c r="D10734" t="s">
        <v>15650</v>
      </c>
      <c r="E10734" t="s">
        <v>15651</v>
      </c>
    </row>
    <row r="10735" spans="1:5" x14ac:dyDescent="0.25">
      <c r="A10735">
        <v>74000082</v>
      </c>
      <c r="B10735" t="s">
        <v>15652</v>
      </c>
      <c r="C10735" t="s">
        <v>15653</v>
      </c>
      <c r="D10735" t="s">
        <v>15653</v>
      </c>
      <c r="E10735" t="s">
        <v>15652</v>
      </c>
    </row>
    <row r="10736" spans="1:5" x14ac:dyDescent="0.25">
      <c r="A10736">
        <v>74000083</v>
      </c>
      <c r="B10736" t="s">
        <v>15654</v>
      </c>
      <c r="C10736" t="s">
        <v>15655</v>
      </c>
      <c r="D10736" t="s">
        <v>15655</v>
      </c>
      <c r="E10736" t="s">
        <v>15654</v>
      </c>
    </row>
    <row r="10737" spans="1:5" x14ac:dyDescent="0.25">
      <c r="A10737">
        <v>74000084</v>
      </c>
      <c r="B10737" t="s">
        <v>15656</v>
      </c>
      <c r="C10737" t="s">
        <v>15655</v>
      </c>
      <c r="D10737" t="s">
        <v>15655</v>
      </c>
      <c r="E10737" t="s">
        <v>15656</v>
      </c>
    </row>
    <row r="10738" spans="1:5" x14ac:dyDescent="0.25">
      <c r="A10738">
        <v>74000085</v>
      </c>
      <c r="B10738" t="s">
        <v>15657</v>
      </c>
      <c r="C10738" t="s">
        <v>15655</v>
      </c>
      <c r="D10738" t="s">
        <v>15655</v>
      </c>
      <c r="E10738" t="s">
        <v>15657</v>
      </c>
    </row>
    <row r="10739" spans="1:5" x14ac:dyDescent="0.25">
      <c r="A10739">
        <v>74000086</v>
      </c>
      <c r="B10739" t="s">
        <v>15644</v>
      </c>
      <c r="C10739" t="s">
        <v>15658</v>
      </c>
      <c r="D10739" t="s">
        <v>15658</v>
      </c>
      <c r="E10739" t="s">
        <v>15644</v>
      </c>
    </row>
    <row r="10740" spans="1:5" x14ac:dyDescent="0.25">
      <c r="A10740">
        <v>74000087</v>
      </c>
      <c r="B10740" t="s">
        <v>15654</v>
      </c>
      <c r="C10740" t="s">
        <v>15655</v>
      </c>
      <c r="D10740" t="s">
        <v>15655</v>
      </c>
      <c r="E10740" t="s">
        <v>15654</v>
      </c>
    </row>
    <row r="10741" spans="1:5" x14ac:dyDescent="0.25">
      <c r="A10741">
        <v>74000088</v>
      </c>
      <c r="B10741" t="s">
        <v>15656</v>
      </c>
      <c r="C10741" t="s">
        <v>15655</v>
      </c>
      <c r="D10741" t="s">
        <v>15655</v>
      </c>
      <c r="E10741" t="s">
        <v>15656</v>
      </c>
    </row>
    <row r="10742" spans="1:5" x14ac:dyDescent="0.25">
      <c r="A10742">
        <v>74000089</v>
      </c>
      <c r="B10742" t="s">
        <v>15657</v>
      </c>
      <c r="C10742" t="s">
        <v>15655</v>
      </c>
      <c r="D10742" t="s">
        <v>15655</v>
      </c>
      <c r="E10742" t="s">
        <v>15657</v>
      </c>
    </row>
    <row r="10743" spans="1:5" x14ac:dyDescent="0.25">
      <c r="A10743">
        <v>74000093</v>
      </c>
      <c r="B10743" t="s">
        <v>15659</v>
      </c>
      <c r="C10743" t="s">
        <v>15660</v>
      </c>
      <c r="D10743" t="s">
        <v>15660</v>
      </c>
      <c r="E10743" t="s">
        <v>15659</v>
      </c>
    </row>
    <row r="10744" spans="1:5" x14ac:dyDescent="0.25">
      <c r="A10744">
        <v>74000094</v>
      </c>
      <c r="B10744" t="s">
        <v>15661</v>
      </c>
      <c r="C10744" t="s">
        <v>15662</v>
      </c>
      <c r="D10744" t="s">
        <v>15662</v>
      </c>
      <c r="E10744" t="s">
        <v>15661</v>
      </c>
    </row>
    <row r="10745" spans="1:5" x14ac:dyDescent="0.25">
      <c r="A10745">
        <v>74000095</v>
      </c>
      <c r="B10745" t="s">
        <v>15663</v>
      </c>
      <c r="C10745" t="s">
        <v>15664</v>
      </c>
      <c r="D10745" t="s">
        <v>15664</v>
      </c>
      <c r="E10745" t="s">
        <v>15663</v>
      </c>
    </row>
    <row r="10746" spans="1:5" x14ac:dyDescent="0.25">
      <c r="A10746">
        <v>74000096</v>
      </c>
      <c r="B10746" t="s">
        <v>15665</v>
      </c>
      <c r="C10746" t="s">
        <v>15666</v>
      </c>
      <c r="D10746" t="s">
        <v>15666</v>
      </c>
      <c r="E10746" t="s">
        <v>15665</v>
      </c>
    </row>
    <row r="10747" spans="1:5" x14ac:dyDescent="0.25">
      <c r="A10747">
        <v>74000097</v>
      </c>
      <c r="B10747" t="s">
        <v>15667</v>
      </c>
      <c r="C10747" t="s">
        <v>15666</v>
      </c>
      <c r="D10747" t="s">
        <v>15666</v>
      </c>
      <c r="E10747" t="s">
        <v>15667</v>
      </c>
    </row>
    <row r="10748" spans="1:5" x14ac:dyDescent="0.25">
      <c r="A10748">
        <v>74000098</v>
      </c>
      <c r="B10748" t="s">
        <v>15668</v>
      </c>
      <c r="C10748" t="s">
        <v>15669</v>
      </c>
      <c r="D10748" t="s">
        <v>15669</v>
      </c>
      <c r="E10748" t="s">
        <v>15668</v>
      </c>
    </row>
    <row r="10749" spans="1:5" x14ac:dyDescent="0.25">
      <c r="A10749">
        <v>74000099</v>
      </c>
      <c r="B10749" t="s">
        <v>15670</v>
      </c>
      <c r="C10749" t="s">
        <v>15669</v>
      </c>
      <c r="D10749" t="s">
        <v>15669</v>
      </c>
      <c r="E10749" t="s">
        <v>15670</v>
      </c>
    </row>
    <row r="10750" spans="1:5" x14ac:dyDescent="0.25">
      <c r="A10750">
        <v>74000100</v>
      </c>
      <c r="B10750" t="s">
        <v>15671</v>
      </c>
      <c r="C10750" t="s">
        <v>15672</v>
      </c>
      <c r="D10750" t="s">
        <v>15672</v>
      </c>
      <c r="E10750" t="s">
        <v>15671</v>
      </c>
    </row>
    <row r="10751" spans="1:5" x14ac:dyDescent="0.25">
      <c r="A10751">
        <v>74000101</v>
      </c>
      <c r="B10751" t="s">
        <v>15673</v>
      </c>
      <c r="C10751" t="s">
        <v>15672</v>
      </c>
      <c r="D10751" t="s">
        <v>15672</v>
      </c>
      <c r="E10751" t="s">
        <v>15673</v>
      </c>
    </row>
    <row r="10752" spans="1:5" x14ac:dyDescent="0.25">
      <c r="A10752">
        <v>74000102</v>
      </c>
      <c r="B10752" t="s">
        <v>15674</v>
      </c>
      <c r="C10752" t="s">
        <v>15675</v>
      </c>
      <c r="D10752" t="s">
        <v>15675</v>
      </c>
      <c r="E10752" t="s">
        <v>15674</v>
      </c>
    </row>
    <row r="10753" spans="1:5" x14ac:dyDescent="0.25">
      <c r="A10753">
        <v>74000103</v>
      </c>
      <c r="B10753" t="s">
        <v>15676</v>
      </c>
      <c r="C10753" t="s">
        <v>15675</v>
      </c>
      <c r="D10753" t="s">
        <v>15675</v>
      </c>
      <c r="E10753" t="s">
        <v>15676</v>
      </c>
    </row>
    <row r="10754" spans="1:5" x14ac:dyDescent="0.25">
      <c r="A10754">
        <v>74000104</v>
      </c>
      <c r="B10754" t="s">
        <v>15677</v>
      </c>
      <c r="C10754" t="s">
        <v>15675</v>
      </c>
      <c r="D10754" t="s">
        <v>15675</v>
      </c>
      <c r="E10754" t="s">
        <v>15677</v>
      </c>
    </row>
    <row r="10755" spans="1:5" x14ac:dyDescent="0.25">
      <c r="A10755">
        <v>74000105</v>
      </c>
      <c r="B10755" t="s">
        <v>15678</v>
      </c>
      <c r="C10755" t="s">
        <v>15679</v>
      </c>
      <c r="D10755" t="s">
        <v>15679</v>
      </c>
      <c r="E10755" t="s">
        <v>15678</v>
      </c>
    </row>
    <row r="10756" spans="1:5" x14ac:dyDescent="0.25">
      <c r="A10756">
        <v>74000106</v>
      </c>
      <c r="B10756" t="s">
        <v>15680</v>
      </c>
      <c r="C10756" t="s">
        <v>15679</v>
      </c>
      <c r="D10756" t="s">
        <v>15679</v>
      </c>
      <c r="E10756" t="s">
        <v>15680</v>
      </c>
    </row>
    <row r="10757" spans="1:5" x14ac:dyDescent="0.25">
      <c r="A10757">
        <v>74000107</v>
      </c>
      <c r="B10757" t="s">
        <v>15681</v>
      </c>
      <c r="C10757" t="s">
        <v>15664</v>
      </c>
      <c r="D10757" t="s">
        <v>15664</v>
      </c>
      <c r="E10757" t="s">
        <v>15681</v>
      </c>
    </row>
    <row r="10758" spans="1:5" x14ac:dyDescent="0.25">
      <c r="A10758">
        <v>74000108</v>
      </c>
      <c r="B10758" t="s">
        <v>15682</v>
      </c>
      <c r="C10758" t="s">
        <v>15672</v>
      </c>
      <c r="D10758" t="s">
        <v>15672</v>
      </c>
      <c r="E10758" t="s">
        <v>15682</v>
      </c>
    </row>
    <row r="10759" spans="1:5" x14ac:dyDescent="0.25">
      <c r="A10759">
        <v>74000109</v>
      </c>
      <c r="B10759" t="s">
        <v>15683</v>
      </c>
      <c r="C10759" t="s">
        <v>15684</v>
      </c>
      <c r="D10759" t="s">
        <v>15684</v>
      </c>
      <c r="E10759" t="s">
        <v>15683</v>
      </c>
    </row>
    <row r="10760" spans="1:5" x14ac:dyDescent="0.25">
      <c r="A10760">
        <v>74000110</v>
      </c>
      <c r="B10760" t="s">
        <v>15685</v>
      </c>
      <c r="C10760" t="s">
        <v>15686</v>
      </c>
      <c r="D10760" t="s">
        <v>15686</v>
      </c>
      <c r="E10760" t="s">
        <v>15685</v>
      </c>
    </row>
    <row r="10761" spans="1:5" x14ac:dyDescent="0.25">
      <c r="A10761">
        <v>74000111</v>
      </c>
      <c r="B10761" t="s">
        <v>15687</v>
      </c>
      <c r="C10761" t="s">
        <v>15686</v>
      </c>
      <c r="D10761" t="s">
        <v>15686</v>
      </c>
      <c r="E10761" t="s">
        <v>15687</v>
      </c>
    </row>
    <row r="10762" spans="1:5" x14ac:dyDescent="0.25">
      <c r="A10762">
        <v>74000112</v>
      </c>
      <c r="B10762" t="s">
        <v>15688</v>
      </c>
      <c r="C10762" t="s">
        <v>15686</v>
      </c>
      <c r="D10762" t="s">
        <v>15686</v>
      </c>
      <c r="E10762" t="s">
        <v>15688</v>
      </c>
    </row>
    <row r="10763" spans="1:5" x14ac:dyDescent="0.25">
      <c r="A10763">
        <v>74000113</v>
      </c>
      <c r="B10763" t="s">
        <v>15689</v>
      </c>
      <c r="C10763" t="s">
        <v>15690</v>
      </c>
      <c r="D10763" t="s">
        <v>15690</v>
      </c>
      <c r="E10763" t="s">
        <v>15689</v>
      </c>
    </row>
    <row r="10764" spans="1:5" x14ac:dyDescent="0.25">
      <c r="A10764">
        <v>74000114</v>
      </c>
      <c r="B10764" t="s">
        <v>15691</v>
      </c>
      <c r="C10764" t="s">
        <v>15636</v>
      </c>
      <c r="D10764" t="s">
        <v>15636</v>
      </c>
      <c r="E10764" t="s">
        <v>15691</v>
      </c>
    </row>
    <row r="10765" spans="1:5" x14ac:dyDescent="0.25">
      <c r="A10765">
        <v>74000115</v>
      </c>
      <c r="B10765" t="s">
        <v>15641</v>
      </c>
      <c r="C10765" t="s">
        <v>15642</v>
      </c>
      <c r="D10765" t="s">
        <v>15642</v>
      </c>
      <c r="E10765" t="s">
        <v>15641</v>
      </c>
    </row>
    <row r="10766" spans="1:5" x14ac:dyDescent="0.25">
      <c r="A10766">
        <v>74000116</v>
      </c>
      <c r="B10766" t="s">
        <v>15643</v>
      </c>
      <c r="C10766" t="s">
        <v>15597</v>
      </c>
      <c r="D10766" t="s">
        <v>15597</v>
      </c>
      <c r="E10766" t="s">
        <v>15643</v>
      </c>
    </row>
    <row r="10767" spans="1:5" x14ac:dyDescent="0.25">
      <c r="A10767">
        <v>74000117</v>
      </c>
      <c r="B10767" t="s">
        <v>15692</v>
      </c>
      <c r="C10767" t="s">
        <v>15693</v>
      </c>
      <c r="D10767" t="s">
        <v>15693</v>
      </c>
      <c r="E10767" t="s">
        <v>15692</v>
      </c>
    </row>
    <row r="10768" spans="1:5" x14ac:dyDescent="0.25">
      <c r="A10768">
        <v>74000118</v>
      </c>
      <c r="B10768" t="s">
        <v>15694</v>
      </c>
      <c r="C10768" t="s">
        <v>15693</v>
      </c>
      <c r="D10768" t="s">
        <v>15693</v>
      </c>
      <c r="E10768" t="s">
        <v>15694</v>
      </c>
    </row>
    <row r="10769" spans="1:5" x14ac:dyDescent="0.25">
      <c r="A10769">
        <v>74000119</v>
      </c>
      <c r="B10769" t="s">
        <v>15695</v>
      </c>
      <c r="C10769" t="s">
        <v>15693</v>
      </c>
      <c r="D10769" t="s">
        <v>15693</v>
      </c>
      <c r="E10769" t="s">
        <v>15695</v>
      </c>
    </row>
    <row r="10770" spans="1:5" x14ac:dyDescent="0.25">
      <c r="A10770">
        <v>74000120</v>
      </c>
      <c r="B10770" t="s">
        <v>15696</v>
      </c>
      <c r="C10770" t="s">
        <v>15693</v>
      </c>
      <c r="D10770" t="s">
        <v>15693</v>
      </c>
      <c r="E10770" t="s">
        <v>15696</v>
      </c>
    </row>
    <row r="10771" spans="1:5" x14ac:dyDescent="0.25">
      <c r="A10771">
        <v>74000121</v>
      </c>
      <c r="B10771" t="s">
        <v>15676</v>
      </c>
      <c r="C10771" t="s">
        <v>15697</v>
      </c>
      <c r="D10771" t="s">
        <v>15697</v>
      </c>
      <c r="E10771" t="s">
        <v>15676</v>
      </c>
    </row>
    <row r="10772" spans="1:5" x14ac:dyDescent="0.25">
      <c r="A10772">
        <v>74000122</v>
      </c>
      <c r="B10772" t="s">
        <v>15674</v>
      </c>
      <c r="C10772" t="s">
        <v>15697</v>
      </c>
      <c r="D10772" t="s">
        <v>15697</v>
      </c>
      <c r="E10772" t="s">
        <v>15674</v>
      </c>
    </row>
    <row r="10773" spans="1:5" x14ac:dyDescent="0.25">
      <c r="A10773">
        <v>74000123</v>
      </c>
      <c r="B10773" t="s">
        <v>15677</v>
      </c>
      <c r="C10773" t="s">
        <v>15697</v>
      </c>
      <c r="D10773" t="s">
        <v>15697</v>
      </c>
      <c r="E10773" t="s">
        <v>15677</v>
      </c>
    </row>
    <row r="10774" spans="1:5" x14ac:dyDescent="0.25">
      <c r="A10774">
        <v>74000124</v>
      </c>
      <c r="B10774" t="s">
        <v>15698</v>
      </c>
      <c r="C10774" t="s">
        <v>15655</v>
      </c>
      <c r="D10774" t="s">
        <v>15655</v>
      </c>
      <c r="E10774" t="s">
        <v>15698</v>
      </c>
    </row>
    <row r="10775" spans="1:5" x14ac:dyDescent="0.25">
      <c r="A10775">
        <v>74000125</v>
      </c>
      <c r="B10775" t="s">
        <v>15699</v>
      </c>
      <c r="C10775" t="s">
        <v>15655</v>
      </c>
      <c r="D10775" t="s">
        <v>15655</v>
      </c>
      <c r="E10775" t="s">
        <v>15699</v>
      </c>
    </row>
    <row r="10776" spans="1:5" x14ac:dyDescent="0.25">
      <c r="A10776">
        <v>74000126</v>
      </c>
      <c r="B10776" t="s">
        <v>15700</v>
      </c>
      <c r="C10776" t="s">
        <v>15655</v>
      </c>
      <c r="D10776" t="s">
        <v>15655</v>
      </c>
      <c r="E10776" t="s">
        <v>15700</v>
      </c>
    </row>
    <row r="10777" spans="1:5" x14ac:dyDescent="0.25">
      <c r="A10777">
        <v>74000127</v>
      </c>
      <c r="B10777" t="s">
        <v>15701</v>
      </c>
      <c r="C10777" t="s">
        <v>15662</v>
      </c>
      <c r="D10777" t="s">
        <v>15662</v>
      </c>
      <c r="E10777" t="s">
        <v>15701</v>
      </c>
    </row>
    <row r="10778" spans="1:5" x14ac:dyDescent="0.25">
      <c r="A10778">
        <v>74000128</v>
      </c>
      <c r="B10778" t="s">
        <v>15702</v>
      </c>
      <c r="C10778" t="s">
        <v>15662</v>
      </c>
      <c r="D10778" t="s">
        <v>15662</v>
      </c>
      <c r="E10778" t="s">
        <v>15702</v>
      </c>
    </row>
    <row r="10779" spans="1:5" x14ac:dyDescent="0.25">
      <c r="A10779">
        <v>74000129</v>
      </c>
      <c r="B10779" t="s">
        <v>15703</v>
      </c>
      <c r="C10779" t="s">
        <v>15662</v>
      </c>
      <c r="D10779" t="s">
        <v>15662</v>
      </c>
      <c r="E10779" t="s">
        <v>15703</v>
      </c>
    </row>
    <row r="10780" spans="1:5" x14ac:dyDescent="0.25">
      <c r="A10780">
        <v>74000130</v>
      </c>
      <c r="B10780" t="s">
        <v>15704</v>
      </c>
      <c r="C10780" t="s">
        <v>15672</v>
      </c>
      <c r="D10780" t="s">
        <v>15672</v>
      </c>
      <c r="E10780" t="s">
        <v>15704</v>
      </c>
    </row>
    <row r="10781" spans="1:5" x14ac:dyDescent="0.25">
      <c r="A10781">
        <v>74000131</v>
      </c>
      <c r="B10781" t="s">
        <v>15705</v>
      </c>
      <c r="C10781" t="s">
        <v>15706</v>
      </c>
      <c r="D10781" t="s">
        <v>15706</v>
      </c>
      <c r="E10781" t="s">
        <v>15705</v>
      </c>
    </row>
    <row r="10782" spans="1:5" x14ac:dyDescent="0.25">
      <c r="A10782">
        <v>74000132</v>
      </c>
      <c r="B10782" t="s">
        <v>15707</v>
      </c>
      <c r="C10782" t="s">
        <v>15708</v>
      </c>
      <c r="D10782" t="s">
        <v>15708</v>
      </c>
      <c r="E10782" t="s">
        <v>15707</v>
      </c>
    </row>
    <row r="10783" spans="1:5" x14ac:dyDescent="0.25">
      <c r="A10783">
        <v>74000133</v>
      </c>
      <c r="B10783" t="s">
        <v>15709</v>
      </c>
      <c r="C10783" t="s">
        <v>15710</v>
      </c>
      <c r="D10783" t="s">
        <v>15710</v>
      </c>
      <c r="E10783" t="s">
        <v>15709</v>
      </c>
    </row>
    <row r="10784" spans="1:5" x14ac:dyDescent="0.25">
      <c r="A10784">
        <v>74000134</v>
      </c>
      <c r="B10784" t="s">
        <v>15711</v>
      </c>
      <c r="C10784" t="s">
        <v>15712</v>
      </c>
      <c r="D10784" t="s">
        <v>15712</v>
      </c>
      <c r="E10784" t="s">
        <v>15711</v>
      </c>
    </row>
    <row r="10785" spans="1:5" x14ac:dyDescent="0.25">
      <c r="A10785">
        <v>74000135</v>
      </c>
      <c r="B10785" t="s">
        <v>15652</v>
      </c>
      <c r="C10785" t="s">
        <v>15653</v>
      </c>
      <c r="D10785" t="s">
        <v>15653</v>
      </c>
      <c r="E10785" t="s">
        <v>15652</v>
      </c>
    </row>
    <row r="10786" spans="1:5" x14ac:dyDescent="0.25">
      <c r="A10786">
        <v>74000136</v>
      </c>
      <c r="B10786" t="s">
        <v>15713</v>
      </c>
      <c r="C10786" t="s">
        <v>15714</v>
      </c>
      <c r="D10786" t="s">
        <v>15714</v>
      </c>
      <c r="E10786" t="s">
        <v>15713</v>
      </c>
    </row>
    <row r="10787" spans="1:5" x14ac:dyDescent="0.25">
      <c r="A10787">
        <v>74000137</v>
      </c>
      <c r="B10787" t="s">
        <v>15715</v>
      </c>
      <c r="C10787" t="s">
        <v>15716</v>
      </c>
      <c r="D10787" t="s">
        <v>15716</v>
      </c>
      <c r="E10787" t="s">
        <v>15715</v>
      </c>
    </row>
    <row r="10788" spans="1:5" x14ac:dyDescent="0.25">
      <c r="A10788">
        <v>74000138</v>
      </c>
      <c r="B10788" t="s">
        <v>15717</v>
      </c>
      <c r="C10788" t="s">
        <v>15718</v>
      </c>
      <c r="D10788" t="s">
        <v>15718</v>
      </c>
      <c r="E10788" t="s">
        <v>15717</v>
      </c>
    </row>
    <row r="10789" spans="1:5" x14ac:dyDescent="0.25">
      <c r="A10789">
        <v>74000139</v>
      </c>
      <c r="B10789" t="s">
        <v>15719</v>
      </c>
      <c r="C10789" t="s">
        <v>15720</v>
      </c>
      <c r="D10789" t="s">
        <v>15720</v>
      </c>
      <c r="E10789" t="s">
        <v>15719</v>
      </c>
    </row>
    <row r="10790" spans="1:5" x14ac:dyDescent="0.25">
      <c r="A10790">
        <v>74000140</v>
      </c>
      <c r="B10790" t="s">
        <v>15711</v>
      </c>
      <c r="C10790" t="s">
        <v>15721</v>
      </c>
      <c r="D10790" t="s">
        <v>15721</v>
      </c>
      <c r="E10790" t="s">
        <v>15711</v>
      </c>
    </row>
    <row r="10791" spans="1:5" x14ac:dyDescent="0.25">
      <c r="A10791">
        <v>74000141</v>
      </c>
      <c r="B10791" t="s">
        <v>15652</v>
      </c>
      <c r="C10791" t="s">
        <v>15653</v>
      </c>
      <c r="D10791" t="s">
        <v>15653</v>
      </c>
      <c r="E10791" t="s">
        <v>15652</v>
      </c>
    </row>
    <row r="10792" spans="1:5" x14ac:dyDescent="0.25">
      <c r="A10792">
        <v>74000142</v>
      </c>
      <c r="B10792" t="s">
        <v>15722</v>
      </c>
      <c r="C10792" t="s">
        <v>15662</v>
      </c>
      <c r="D10792" t="s">
        <v>15662</v>
      </c>
      <c r="E10792" t="s">
        <v>15722</v>
      </c>
    </row>
    <row r="10793" spans="1:5" x14ac:dyDescent="0.25">
      <c r="A10793">
        <v>74000143</v>
      </c>
      <c r="B10793" t="s">
        <v>15702</v>
      </c>
      <c r="C10793" t="s">
        <v>15662</v>
      </c>
      <c r="D10793" t="s">
        <v>15662</v>
      </c>
      <c r="E10793" t="s">
        <v>15702</v>
      </c>
    </row>
    <row r="10794" spans="1:5" x14ac:dyDescent="0.25">
      <c r="A10794">
        <v>74000144</v>
      </c>
      <c r="B10794" t="s">
        <v>15703</v>
      </c>
      <c r="C10794" t="s">
        <v>15662</v>
      </c>
      <c r="D10794" t="s">
        <v>15662</v>
      </c>
      <c r="E10794" t="s">
        <v>15703</v>
      </c>
    </row>
    <row r="10795" spans="1:5" x14ac:dyDescent="0.25">
      <c r="A10795">
        <v>74000145</v>
      </c>
      <c r="B10795" t="s">
        <v>15723</v>
      </c>
      <c r="C10795" t="s">
        <v>15724</v>
      </c>
      <c r="D10795" t="s">
        <v>15724</v>
      </c>
      <c r="E10795" t="s">
        <v>15723</v>
      </c>
    </row>
    <row r="10796" spans="1:5" x14ac:dyDescent="0.25">
      <c r="A10796">
        <v>74000146</v>
      </c>
      <c r="B10796" t="s">
        <v>15725</v>
      </c>
      <c r="C10796" t="s">
        <v>15724</v>
      </c>
      <c r="D10796" t="s">
        <v>15724</v>
      </c>
      <c r="E10796" t="s">
        <v>15725</v>
      </c>
    </row>
    <row r="10797" spans="1:5" x14ac:dyDescent="0.25">
      <c r="A10797">
        <v>74000147</v>
      </c>
      <c r="B10797" t="s">
        <v>15726</v>
      </c>
      <c r="C10797" t="s">
        <v>15724</v>
      </c>
      <c r="D10797" t="s">
        <v>15724</v>
      </c>
      <c r="E10797" t="s">
        <v>15726</v>
      </c>
    </row>
    <row r="10798" spans="1:5" x14ac:dyDescent="0.25">
      <c r="A10798">
        <v>74000148</v>
      </c>
      <c r="B10798" t="s">
        <v>15727</v>
      </c>
      <c r="C10798" t="s">
        <v>15728</v>
      </c>
      <c r="D10798" t="s">
        <v>15728</v>
      </c>
      <c r="E10798" t="s">
        <v>15727</v>
      </c>
    </row>
    <row r="10799" spans="1:5" x14ac:dyDescent="0.25">
      <c r="A10799">
        <v>74000149</v>
      </c>
      <c r="B10799" t="s">
        <v>15729</v>
      </c>
      <c r="C10799" t="s">
        <v>15636</v>
      </c>
      <c r="D10799" t="s">
        <v>15636</v>
      </c>
      <c r="E10799" t="s">
        <v>15729</v>
      </c>
    </row>
    <row r="10800" spans="1:5" x14ac:dyDescent="0.25">
      <c r="A10800">
        <v>74000150</v>
      </c>
      <c r="B10800" t="s">
        <v>15730</v>
      </c>
      <c r="C10800" t="s">
        <v>15636</v>
      </c>
      <c r="D10800" t="s">
        <v>15636</v>
      </c>
      <c r="E10800" t="s">
        <v>15730</v>
      </c>
    </row>
    <row r="10801" spans="1:5" x14ac:dyDescent="0.25">
      <c r="A10801">
        <v>74000151</v>
      </c>
      <c r="B10801" t="s">
        <v>15731</v>
      </c>
      <c r="C10801" t="s">
        <v>15518</v>
      </c>
      <c r="D10801" t="s">
        <v>15518</v>
      </c>
      <c r="E10801" t="s">
        <v>15731</v>
      </c>
    </row>
    <row r="10802" spans="1:5" x14ac:dyDescent="0.25">
      <c r="A10802">
        <v>74000152</v>
      </c>
      <c r="B10802" t="s">
        <v>15732</v>
      </c>
      <c r="C10802" t="s">
        <v>15520</v>
      </c>
      <c r="D10802" t="s">
        <v>15520</v>
      </c>
      <c r="E10802" t="s">
        <v>15732</v>
      </c>
    </row>
    <row r="10803" spans="1:5" x14ac:dyDescent="0.25">
      <c r="A10803">
        <v>74000153</v>
      </c>
      <c r="B10803" t="s">
        <v>15733</v>
      </c>
      <c r="C10803" t="s">
        <v>15518</v>
      </c>
      <c r="D10803" t="s">
        <v>15518</v>
      </c>
      <c r="E10803" t="s">
        <v>15733</v>
      </c>
    </row>
    <row r="10804" spans="1:5" x14ac:dyDescent="0.25">
      <c r="A10804">
        <v>74000154</v>
      </c>
      <c r="B10804" t="s">
        <v>15734</v>
      </c>
      <c r="C10804" t="s">
        <v>15520</v>
      </c>
      <c r="D10804" t="s">
        <v>15520</v>
      </c>
      <c r="E10804" t="s">
        <v>15734</v>
      </c>
    </row>
    <row r="10805" spans="1:5" x14ac:dyDescent="0.25">
      <c r="A10805">
        <v>74000155</v>
      </c>
      <c r="B10805" t="s">
        <v>15735</v>
      </c>
      <c r="C10805" t="s">
        <v>15518</v>
      </c>
      <c r="D10805" t="s">
        <v>15518</v>
      </c>
      <c r="E10805" t="s">
        <v>15735</v>
      </c>
    </row>
    <row r="10806" spans="1:5" x14ac:dyDescent="0.25">
      <c r="A10806">
        <v>74000156</v>
      </c>
      <c r="B10806" t="s">
        <v>15736</v>
      </c>
      <c r="C10806" t="s">
        <v>15520</v>
      </c>
      <c r="D10806" t="s">
        <v>15520</v>
      </c>
      <c r="E10806" t="s">
        <v>15736</v>
      </c>
    </row>
    <row r="10807" spans="1:5" x14ac:dyDescent="0.25">
      <c r="A10807">
        <v>74000157</v>
      </c>
      <c r="B10807" t="s">
        <v>15737</v>
      </c>
      <c r="C10807" t="s">
        <v>15738</v>
      </c>
      <c r="D10807" t="s">
        <v>15738</v>
      </c>
      <c r="E10807" t="s">
        <v>15737</v>
      </c>
    </row>
    <row r="10808" spans="1:5" x14ac:dyDescent="0.25">
      <c r="A10808">
        <v>74000158</v>
      </c>
      <c r="B10808" t="s">
        <v>15739</v>
      </c>
      <c r="C10808" t="s">
        <v>15738</v>
      </c>
      <c r="D10808" t="s">
        <v>15738</v>
      </c>
      <c r="E10808" t="s">
        <v>15739</v>
      </c>
    </row>
    <row r="10809" spans="1:5" x14ac:dyDescent="0.25">
      <c r="A10809">
        <v>74000159</v>
      </c>
      <c r="B10809" t="s">
        <v>15740</v>
      </c>
      <c r="C10809" t="s">
        <v>15741</v>
      </c>
      <c r="D10809" t="s">
        <v>15741</v>
      </c>
      <c r="E10809" t="s">
        <v>15740</v>
      </c>
    </row>
    <row r="10810" spans="1:5" x14ac:dyDescent="0.25">
      <c r="A10810">
        <v>74000160</v>
      </c>
      <c r="B10810" t="s">
        <v>15742</v>
      </c>
      <c r="C10810" t="s">
        <v>15738</v>
      </c>
      <c r="D10810" t="s">
        <v>15738</v>
      </c>
      <c r="E10810" t="s">
        <v>15742</v>
      </c>
    </row>
    <row r="10811" spans="1:5" x14ac:dyDescent="0.25">
      <c r="A10811">
        <v>74000161</v>
      </c>
      <c r="B10811" t="s">
        <v>15743</v>
      </c>
      <c r="C10811" t="s">
        <v>15738</v>
      </c>
      <c r="D10811" t="s">
        <v>15738</v>
      </c>
      <c r="E10811" t="s">
        <v>15743</v>
      </c>
    </row>
    <row r="10812" spans="1:5" x14ac:dyDescent="0.25">
      <c r="A10812">
        <v>74000162</v>
      </c>
      <c r="B10812" t="s">
        <v>15744</v>
      </c>
      <c r="C10812" t="s">
        <v>15741</v>
      </c>
      <c r="D10812" t="s">
        <v>15741</v>
      </c>
      <c r="E10812" t="s">
        <v>15744</v>
      </c>
    </row>
    <row r="10813" spans="1:5" x14ac:dyDescent="0.25">
      <c r="A10813">
        <v>74000163</v>
      </c>
      <c r="B10813" t="s">
        <v>15745</v>
      </c>
      <c r="C10813" t="s">
        <v>15738</v>
      </c>
      <c r="D10813" t="s">
        <v>15738</v>
      </c>
      <c r="E10813" t="s">
        <v>15745</v>
      </c>
    </row>
    <row r="10814" spans="1:5" x14ac:dyDescent="0.25">
      <c r="A10814">
        <v>74000164</v>
      </c>
      <c r="B10814" t="s">
        <v>15746</v>
      </c>
      <c r="C10814" t="s">
        <v>15738</v>
      </c>
      <c r="D10814" t="s">
        <v>15738</v>
      </c>
      <c r="E10814" t="s">
        <v>15746</v>
      </c>
    </row>
    <row r="10815" spans="1:5" x14ac:dyDescent="0.25">
      <c r="A10815">
        <v>74000165</v>
      </c>
      <c r="B10815" t="s">
        <v>15740</v>
      </c>
      <c r="C10815" t="s">
        <v>15741</v>
      </c>
      <c r="D10815" t="s">
        <v>15741</v>
      </c>
      <c r="E10815" t="s">
        <v>15740</v>
      </c>
    </row>
    <row r="10816" spans="1:5" x14ac:dyDescent="0.25">
      <c r="A10816">
        <v>74000166</v>
      </c>
      <c r="B10816" t="s">
        <v>15747</v>
      </c>
      <c r="C10816" t="s">
        <v>15738</v>
      </c>
      <c r="D10816" t="s">
        <v>15738</v>
      </c>
      <c r="E10816" t="s">
        <v>15747</v>
      </c>
    </row>
    <row r="10817" spans="1:5" x14ac:dyDescent="0.25">
      <c r="A10817">
        <v>74000167</v>
      </c>
      <c r="B10817" t="s">
        <v>15748</v>
      </c>
      <c r="C10817" t="s">
        <v>15738</v>
      </c>
      <c r="D10817" t="s">
        <v>15738</v>
      </c>
      <c r="E10817" t="s">
        <v>15748</v>
      </c>
    </row>
    <row r="10818" spans="1:5" x14ac:dyDescent="0.25">
      <c r="A10818">
        <v>74000168</v>
      </c>
      <c r="B10818" t="s">
        <v>15749</v>
      </c>
      <c r="C10818" t="s">
        <v>15741</v>
      </c>
      <c r="D10818" t="s">
        <v>15741</v>
      </c>
      <c r="E10818" t="s">
        <v>15749</v>
      </c>
    </row>
    <row r="10819" spans="1:5" x14ac:dyDescent="0.25">
      <c r="A10819">
        <v>74000169</v>
      </c>
      <c r="B10819" t="s">
        <v>15737</v>
      </c>
      <c r="C10819" t="s">
        <v>15750</v>
      </c>
      <c r="D10819" t="s">
        <v>15750</v>
      </c>
      <c r="E10819" t="s">
        <v>15737</v>
      </c>
    </row>
    <row r="10820" spans="1:5" x14ac:dyDescent="0.25">
      <c r="A10820">
        <v>74000170</v>
      </c>
      <c r="B10820" t="s">
        <v>15751</v>
      </c>
      <c r="C10820" t="s">
        <v>15752</v>
      </c>
      <c r="D10820" t="s">
        <v>15752</v>
      </c>
      <c r="E10820" t="s">
        <v>15751</v>
      </c>
    </row>
    <row r="10821" spans="1:5" x14ac:dyDescent="0.25">
      <c r="A10821">
        <v>74000171</v>
      </c>
      <c r="B10821" t="s">
        <v>15739</v>
      </c>
      <c r="C10821" t="s">
        <v>15750</v>
      </c>
      <c r="D10821" t="s">
        <v>15750</v>
      </c>
      <c r="E10821" t="s">
        <v>15739</v>
      </c>
    </row>
    <row r="10822" spans="1:5" x14ac:dyDescent="0.25">
      <c r="A10822">
        <v>74000172</v>
      </c>
      <c r="B10822" t="s">
        <v>15740</v>
      </c>
      <c r="C10822" t="s">
        <v>15741</v>
      </c>
      <c r="D10822" t="s">
        <v>15741</v>
      </c>
      <c r="E10822" t="s">
        <v>15740</v>
      </c>
    </row>
    <row r="10823" spans="1:5" x14ac:dyDescent="0.25">
      <c r="A10823">
        <v>74000173</v>
      </c>
      <c r="B10823" t="s">
        <v>15753</v>
      </c>
      <c r="C10823" t="s">
        <v>15738</v>
      </c>
      <c r="D10823" t="s">
        <v>15738</v>
      </c>
      <c r="E10823" t="s">
        <v>15753</v>
      </c>
    </row>
    <row r="10824" spans="1:5" x14ac:dyDescent="0.25">
      <c r="A10824">
        <v>74000174</v>
      </c>
      <c r="B10824" t="s">
        <v>15754</v>
      </c>
      <c r="C10824" t="s">
        <v>15755</v>
      </c>
      <c r="D10824" t="s">
        <v>15755</v>
      </c>
      <c r="E10824" t="s">
        <v>15754</v>
      </c>
    </row>
    <row r="10825" spans="1:5" x14ac:dyDescent="0.25">
      <c r="A10825">
        <v>74000175</v>
      </c>
      <c r="B10825" t="s">
        <v>15756</v>
      </c>
      <c r="C10825" t="s">
        <v>15757</v>
      </c>
      <c r="D10825" t="s">
        <v>15757</v>
      </c>
      <c r="E10825" t="s">
        <v>15756</v>
      </c>
    </row>
    <row r="10826" spans="1:5" x14ac:dyDescent="0.25">
      <c r="A10826">
        <v>74000176</v>
      </c>
      <c r="B10826" t="s">
        <v>15758</v>
      </c>
      <c r="C10826" t="s">
        <v>15724</v>
      </c>
      <c r="D10826" t="s">
        <v>15724</v>
      </c>
      <c r="E10826" t="s">
        <v>15758</v>
      </c>
    </row>
    <row r="10827" spans="1:5" x14ac:dyDescent="0.25">
      <c r="A10827">
        <v>74000177</v>
      </c>
      <c r="B10827" t="s">
        <v>15759</v>
      </c>
      <c r="C10827" t="s">
        <v>15724</v>
      </c>
      <c r="D10827" t="s">
        <v>15724</v>
      </c>
      <c r="E10827" t="s">
        <v>15759</v>
      </c>
    </row>
    <row r="10828" spans="1:5" x14ac:dyDescent="0.25">
      <c r="A10828">
        <v>74000178</v>
      </c>
      <c r="B10828" t="s">
        <v>15725</v>
      </c>
      <c r="C10828" t="s">
        <v>15724</v>
      </c>
      <c r="D10828" t="s">
        <v>15724</v>
      </c>
      <c r="E10828" t="s">
        <v>15725</v>
      </c>
    </row>
    <row r="10829" spans="1:5" x14ac:dyDescent="0.25">
      <c r="A10829">
        <v>75000001</v>
      </c>
      <c r="B10829" t="s">
        <v>15760</v>
      </c>
      <c r="C10829" t="s">
        <v>15761</v>
      </c>
      <c r="D10829" t="s">
        <v>15761</v>
      </c>
      <c r="E10829" t="s">
        <v>15760</v>
      </c>
    </row>
    <row r="10830" spans="1:5" x14ac:dyDescent="0.25">
      <c r="A10830">
        <v>75000002</v>
      </c>
      <c r="B10830" t="s">
        <v>15762</v>
      </c>
      <c r="C10830" t="s">
        <v>765</v>
      </c>
      <c r="D10830" t="s">
        <v>765</v>
      </c>
      <c r="E10830" t="s">
        <v>15762</v>
      </c>
    </row>
    <row r="10831" spans="1:5" x14ac:dyDescent="0.25">
      <c r="A10831">
        <v>75000003</v>
      </c>
      <c r="B10831" t="s">
        <v>15760</v>
      </c>
      <c r="C10831" t="s">
        <v>15761</v>
      </c>
      <c r="D10831" t="s">
        <v>15761</v>
      </c>
      <c r="E10831" t="s">
        <v>15760</v>
      </c>
    </row>
    <row r="10832" spans="1:5" x14ac:dyDescent="0.25">
      <c r="A10832">
        <v>75000006</v>
      </c>
      <c r="B10832" t="s">
        <v>15763</v>
      </c>
      <c r="C10832" t="s">
        <v>15764</v>
      </c>
      <c r="D10832" t="s">
        <v>15764</v>
      </c>
      <c r="E10832" t="s">
        <v>15763</v>
      </c>
    </row>
    <row r="10833" spans="1:5" x14ac:dyDescent="0.25">
      <c r="A10833">
        <v>75000007</v>
      </c>
      <c r="B10833" t="s">
        <v>15765</v>
      </c>
      <c r="C10833" t="s">
        <v>15766</v>
      </c>
      <c r="D10833" t="s">
        <v>15766</v>
      </c>
      <c r="E10833" t="s">
        <v>15765</v>
      </c>
    </row>
    <row r="10834" spans="1:5" x14ac:dyDescent="0.25">
      <c r="A10834">
        <v>75000008</v>
      </c>
      <c r="B10834" t="s">
        <v>15762</v>
      </c>
      <c r="C10834" t="s">
        <v>765</v>
      </c>
      <c r="D10834" t="s">
        <v>765</v>
      </c>
      <c r="E10834" t="s">
        <v>15762</v>
      </c>
    </row>
    <row r="10835" spans="1:5" x14ac:dyDescent="0.25">
      <c r="A10835">
        <v>75000009</v>
      </c>
      <c r="B10835" t="s">
        <v>15767</v>
      </c>
      <c r="C10835" t="s">
        <v>15768</v>
      </c>
      <c r="D10835" t="s">
        <v>15768</v>
      </c>
      <c r="E10835" t="s">
        <v>15767</v>
      </c>
    </row>
    <row r="10836" spans="1:5" x14ac:dyDescent="0.25">
      <c r="A10836">
        <v>75000010</v>
      </c>
      <c r="B10836" t="s">
        <v>15769</v>
      </c>
      <c r="C10836" t="s">
        <v>15770</v>
      </c>
      <c r="D10836" t="s">
        <v>15770</v>
      </c>
      <c r="E10836" t="s">
        <v>15769</v>
      </c>
    </row>
    <row r="10837" spans="1:5" x14ac:dyDescent="0.25">
      <c r="A10837">
        <v>75000011</v>
      </c>
      <c r="B10837" t="s">
        <v>15771</v>
      </c>
      <c r="C10837" t="s">
        <v>15772</v>
      </c>
      <c r="D10837" t="s">
        <v>15772</v>
      </c>
      <c r="E10837" t="s">
        <v>15771</v>
      </c>
    </row>
    <row r="10838" spans="1:5" x14ac:dyDescent="0.25">
      <c r="A10838">
        <v>75000012</v>
      </c>
      <c r="B10838" t="s">
        <v>15773</v>
      </c>
      <c r="C10838" t="s">
        <v>15774</v>
      </c>
      <c r="D10838" t="s">
        <v>15774</v>
      </c>
      <c r="E10838" t="s">
        <v>15773</v>
      </c>
    </row>
    <row r="10839" spans="1:5" x14ac:dyDescent="0.25">
      <c r="A10839">
        <v>75000013</v>
      </c>
      <c r="B10839" t="s">
        <v>15775</v>
      </c>
      <c r="C10839" t="s">
        <v>15764</v>
      </c>
      <c r="D10839" t="s">
        <v>15764</v>
      </c>
      <c r="E10839" t="s">
        <v>15775</v>
      </c>
    </row>
    <row r="10840" spans="1:5" x14ac:dyDescent="0.25">
      <c r="A10840">
        <v>75000014</v>
      </c>
      <c r="B10840" t="s">
        <v>15776</v>
      </c>
      <c r="C10840" t="s">
        <v>15777</v>
      </c>
      <c r="D10840" t="s">
        <v>15777</v>
      </c>
      <c r="E10840" t="s">
        <v>15776</v>
      </c>
    </row>
    <row r="10841" spans="1:5" x14ac:dyDescent="0.25">
      <c r="A10841">
        <v>75000015</v>
      </c>
      <c r="B10841" t="s">
        <v>15778</v>
      </c>
      <c r="C10841" t="s">
        <v>15779</v>
      </c>
      <c r="D10841" t="s">
        <v>15779</v>
      </c>
      <c r="E10841" t="s">
        <v>15778</v>
      </c>
    </row>
    <row r="10842" spans="1:5" x14ac:dyDescent="0.25">
      <c r="A10842">
        <v>75000016</v>
      </c>
      <c r="B10842" t="s">
        <v>15780</v>
      </c>
      <c r="C10842" t="s">
        <v>15781</v>
      </c>
      <c r="D10842" t="s">
        <v>15781</v>
      </c>
      <c r="E10842" t="s">
        <v>15780</v>
      </c>
    </row>
    <row r="10843" spans="1:5" x14ac:dyDescent="0.25">
      <c r="A10843">
        <v>75000017</v>
      </c>
      <c r="B10843" t="s">
        <v>15782</v>
      </c>
      <c r="C10843" t="s">
        <v>15783</v>
      </c>
      <c r="D10843" t="s">
        <v>15783</v>
      </c>
      <c r="E10843" t="s">
        <v>15782</v>
      </c>
    </row>
    <row r="10844" spans="1:5" x14ac:dyDescent="0.25">
      <c r="A10844">
        <v>75000018</v>
      </c>
      <c r="B10844" t="s">
        <v>15784</v>
      </c>
      <c r="C10844" t="s">
        <v>15785</v>
      </c>
      <c r="D10844" t="s">
        <v>15785</v>
      </c>
      <c r="E10844" t="s">
        <v>15784</v>
      </c>
    </row>
    <row r="10845" spans="1:5" x14ac:dyDescent="0.25">
      <c r="A10845">
        <v>75000019</v>
      </c>
      <c r="B10845" t="s">
        <v>15786</v>
      </c>
      <c r="C10845" t="s">
        <v>15777</v>
      </c>
      <c r="D10845" t="s">
        <v>15777</v>
      </c>
      <c r="E10845" t="s">
        <v>15786</v>
      </c>
    </row>
    <row r="10846" spans="1:5" x14ac:dyDescent="0.25">
      <c r="A10846">
        <v>75000020</v>
      </c>
      <c r="B10846" t="s">
        <v>15787</v>
      </c>
      <c r="C10846" t="s">
        <v>15788</v>
      </c>
      <c r="D10846" t="s">
        <v>15788</v>
      </c>
      <c r="E10846" t="s">
        <v>15787</v>
      </c>
    </row>
    <row r="10847" spans="1:5" x14ac:dyDescent="0.25">
      <c r="A10847">
        <v>75000021</v>
      </c>
      <c r="B10847" t="s">
        <v>15789</v>
      </c>
      <c r="C10847" t="s">
        <v>15790</v>
      </c>
      <c r="D10847" t="s">
        <v>15790</v>
      </c>
      <c r="E10847" t="s">
        <v>15789</v>
      </c>
    </row>
    <row r="10848" spans="1:5" x14ac:dyDescent="0.25">
      <c r="A10848">
        <v>75000022</v>
      </c>
      <c r="B10848" t="s">
        <v>15791</v>
      </c>
      <c r="C10848" t="s">
        <v>15792</v>
      </c>
      <c r="D10848" t="s">
        <v>15792</v>
      </c>
      <c r="E10848" t="s">
        <v>15791</v>
      </c>
    </row>
    <row r="10849" spans="1:5" x14ac:dyDescent="0.25">
      <c r="A10849">
        <v>75000023</v>
      </c>
      <c r="B10849" t="s">
        <v>15775</v>
      </c>
      <c r="C10849" t="s">
        <v>15764</v>
      </c>
      <c r="D10849" t="s">
        <v>15764</v>
      </c>
      <c r="E10849" t="s">
        <v>15775</v>
      </c>
    </row>
    <row r="10850" spans="1:5" x14ac:dyDescent="0.25">
      <c r="A10850">
        <v>75000026</v>
      </c>
      <c r="B10850" t="s">
        <v>15793</v>
      </c>
      <c r="C10850" t="s">
        <v>15794</v>
      </c>
      <c r="D10850" t="s">
        <v>15794</v>
      </c>
      <c r="E10850" t="s">
        <v>15793</v>
      </c>
    </row>
    <row r="10851" spans="1:5" x14ac:dyDescent="0.25">
      <c r="A10851">
        <v>75000027</v>
      </c>
      <c r="B10851" t="s">
        <v>15795</v>
      </c>
      <c r="C10851" t="s">
        <v>15796</v>
      </c>
      <c r="D10851" t="s">
        <v>15796</v>
      </c>
      <c r="E10851" t="s">
        <v>15795</v>
      </c>
    </row>
    <row r="10852" spans="1:5" x14ac:dyDescent="0.25">
      <c r="A10852">
        <v>75000028</v>
      </c>
      <c r="B10852" t="s">
        <v>15797</v>
      </c>
      <c r="C10852" t="s">
        <v>15798</v>
      </c>
      <c r="D10852" t="s">
        <v>15798</v>
      </c>
      <c r="E10852" t="s">
        <v>15797</v>
      </c>
    </row>
    <row r="10853" spans="1:5" x14ac:dyDescent="0.25">
      <c r="A10853">
        <v>75000029</v>
      </c>
      <c r="B10853" t="s">
        <v>15799</v>
      </c>
      <c r="C10853" t="s">
        <v>15764</v>
      </c>
      <c r="D10853" t="s">
        <v>15764</v>
      </c>
      <c r="E10853" t="s">
        <v>15799</v>
      </c>
    </row>
    <row r="10854" spans="1:5" x14ac:dyDescent="0.25">
      <c r="A10854">
        <v>75000030</v>
      </c>
      <c r="B10854" t="s">
        <v>15800</v>
      </c>
      <c r="C10854" t="s">
        <v>15801</v>
      </c>
      <c r="D10854" t="s">
        <v>15801</v>
      </c>
      <c r="E10854" t="s">
        <v>15800</v>
      </c>
    </row>
    <row r="10855" spans="1:5" x14ac:dyDescent="0.25">
      <c r="A10855">
        <v>75000031</v>
      </c>
      <c r="B10855" t="s">
        <v>15802</v>
      </c>
      <c r="C10855" t="s">
        <v>15803</v>
      </c>
      <c r="D10855" t="s">
        <v>15803</v>
      </c>
      <c r="E10855" t="s">
        <v>15802</v>
      </c>
    </row>
    <row r="10856" spans="1:5" x14ac:dyDescent="0.25">
      <c r="A10856">
        <v>75000032</v>
      </c>
      <c r="B10856" t="s">
        <v>15804</v>
      </c>
      <c r="C10856" t="s">
        <v>15805</v>
      </c>
      <c r="D10856" t="s">
        <v>15805</v>
      </c>
      <c r="E10856" t="s">
        <v>15804</v>
      </c>
    </row>
    <row r="10857" spans="1:5" x14ac:dyDescent="0.25">
      <c r="A10857">
        <v>75000033</v>
      </c>
      <c r="B10857" t="s">
        <v>15806</v>
      </c>
      <c r="C10857" t="s">
        <v>15807</v>
      </c>
      <c r="D10857" t="s">
        <v>15807</v>
      </c>
      <c r="E10857" t="s">
        <v>15806</v>
      </c>
    </row>
    <row r="10858" spans="1:5" x14ac:dyDescent="0.25">
      <c r="A10858">
        <v>75000034</v>
      </c>
      <c r="B10858" t="s">
        <v>15808</v>
      </c>
      <c r="C10858" t="s">
        <v>15809</v>
      </c>
      <c r="D10858" t="s">
        <v>15809</v>
      </c>
      <c r="E10858" t="s">
        <v>15808</v>
      </c>
    </row>
    <row r="10859" spans="1:5" x14ac:dyDescent="0.25">
      <c r="A10859">
        <v>75000035</v>
      </c>
      <c r="B10859" t="s">
        <v>15810</v>
      </c>
      <c r="C10859" t="s">
        <v>15811</v>
      </c>
      <c r="D10859" t="s">
        <v>15811</v>
      </c>
      <c r="E10859" t="s">
        <v>15810</v>
      </c>
    </row>
    <row r="10860" spans="1:5" x14ac:dyDescent="0.25">
      <c r="A10860">
        <v>75000036</v>
      </c>
      <c r="B10860" t="s">
        <v>15812</v>
      </c>
      <c r="C10860" t="s">
        <v>15813</v>
      </c>
      <c r="D10860" t="s">
        <v>15813</v>
      </c>
      <c r="E10860" t="s">
        <v>15812</v>
      </c>
    </row>
    <row r="10861" spans="1:5" x14ac:dyDescent="0.25">
      <c r="A10861">
        <v>75000037</v>
      </c>
      <c r="B10861" t="s">
        <v>15814</v>
      </c>
      <c r="C10861" t="s">
        <v>15814</v>
      </c>
      <c r="D10861" t="s">
        <v>15814</v>
      </c>
      <c r="E10861" t="s">
        <v>15814</v>
      </c>
    </row>
    <row r="10862" spans="1:5" x14ac:dyDescent="0.25">
      <c r="A10862">
        <v>75000038</v>
      </c>
      <c r="B10862" t="s">
        <v>15815</v>
      </c>
      <c r="C10862" t="s">
        <v>15815</v>
      </c>
      <c r="D10862" t="s">
        <v>15815</v>
      </c>
      <c r="E10862" t="s">
        <v>15815</v>
      </c>
    </row>
    <row r="10863" spans="1:5" x14ac:dyDescent="0.25">
      <c r="A10863">
        <v>75000039</v>
      </c>
      <c r="B10863" t="s">
        <v>15769</v>
      </c>
      <c r="C10863" t="s">
        <v>15770</v>
      </c>
      <c r="D10863" t="s">
        <v>15770</v>
      </c>
      <c r="E10863" t="s">
        <v>15769</v>
      </c>
    </row>
    <row r="10864" spans="1:5" x14ac:dyDescent="0.25">
      <c r="A10864">
        <v>75000040</v>
      </c>
      <c r="B10864" t="s">
        <v>15816</v>
      </c>
      <c r="C10864" t="s">
        <v>15817</v>
      </c>
      <c r="D10864" t="s">
        <v>15817</v>
      </c>
      <c r="E10864" t="s">
        <v>15816</v>
      </c>
    </row>
    <row r="10865" spans="1:5" x14ac:dyDescent="0.25">
      <c r="A10865">
        <v>75000041</v>
      </c>
      <c r="B10865" t="s">
        <v>15818</v>
      </c>
      <c r="C10865" t="s">
        <v>15818</v>
      </c>
      <c r="D10865" t="s">
        <v>15818</v>
      </c>
      <c r="E10865" t="s">
        <v>15818</v>
      </c>
    </row>
    <row r="10866" spans="1:5" x14ac:dyDescent="0.25">
      <c r="A10866">
        <v>75000042</v>
      </c>
      <c r="B10866" t="s">
        <v>15819</v>
      </c>
      <c r="C10866" t="s">
        <v>15820</v>
      </c>
      <c r="D10866" t="s">
        <v>15820</v>
      </c>
      <c r="E10866" t="s">
        <v>15819</v>
      </c>
    </row>
    <row r="10867" spans="1:5" x14ac:dyDescent="0.25">
      <c r="A10867">
        <v>75000043</v>
      </c>
      <c r="B10867" t="s">
        <v>15821</v>
      </c>
      <c r="C10867" t="s">
        <v>15822</v>
      </c>
      <c r="D10867" t="s">
        <v>15822</v>
      </c>
      <c r="E10867" t="s">
        <v>15821</v>
      </c>
    </row>
    <row r="10868" spans="1:5" x14ac:dyDescent="0.25">
      <c r="A10868">
        <v>75000044</v>
      </c>
      <c r="B10868" t="s">
        <v>15823</v>
      </c>
      <c r="C10868" t="s">
        <v>15824</v>
      </c>
      <c r="D10868" t="s">
        <v>15824</v>
      </c>
      <c r="E10868" t="s">
        <v>15823</v>
      </c>
    </row>
    <row r="10869" spans="1:5" x14ac:dyDescent="0.25">
      <c r="A10869">
        <v>75000045</v>
      </c>
      <c r="B10869" t="s">
        <v>15825</v>
      </c>
      <c r="C10869" t="s">
        <v>15826</v>
      </c>
      <c r="D10869" t="s">
        <v>15826</v>
      </c>
      <c r="E10869" t="s">
        <v>15825</v>
      </c>
    </row>
    <row r="10870" spans="1:5" x14ac:dyDescent="0.25">
      <c r="A10870">
        <v>75000046</v>
      </c>
      <c r="B10870" t="s">
        <v>15827</v>
      </c>
      <c r="C10870" t="s">
        <v>15828</v>
      </c>
      <c r="D10870" t="s">
        <v>15828</v>
      </c>
      <c r="E10870" t="s">
        <v>15827</v>
      </c>
    </row>
    <row r="10871" spans="1:5" x14ac:dyDescent="0.25">
      <c r="A10871">
        <v>75000047</v>
      </c>
      <c r="B10871" t="s">
        <v>15829</v>
      </c>
      <c r="C10871" t="s">
        <v>15830</v>
      </c>
      <c r="D10871" t="s">
        <v>15830</v>
      </c>
      <c r="E10871" t="s">
        <v>15829</v>
      </c>
    </row>
    <row r="10872" spans="1:5" x14ac:dyDescent="0.25">
      <c r="A10872">
        <v>76000002</v>
      </c>
      <c r="B10872" t="s">
        <v>15831</v>
      </c>
      <c r="C10872" t="s">
        <v>15832</v>
      </c>
      <c r="D10872" t="s">
        <v>15832</v>
      </c>
      <c r="E10872" t="s">
        <v>15831</v>
      </c>
    </row>
    <row r="10873" spans="1:5" x14ac:dyDescent="0.25">
      <c r="A10873">
        <v>76000003</v>
      </c>
      <c r="B10873" t="s">
        <v>15833</v>
      </c>
      <c r="C10873" t="s">
        <v>15834</v>
      </c>
      <c r="D10873" t="s">
        <v>15834</v>
      </c>
      <c r="E10873" t="s">
        <v>15833</v>
      </c>
    </row>
    <row r="10874" spans="1:5" x14ac:dyDescent="0.25">
      <c r="A10874">
        <v>76000004</v>
      </c>
      <c r="B10874" t="s">
        <v>15835</v>
      </c>
      <c r="C10874" t="s">
        <v>15836</v>
      </c>
      <c r="D10874" t="s">
        <v>15836</v>
      </c>
      <c r="E10874" t="s">
        <v>15835</v>
      </c>
    </row>
    <row r="10875" spans="1:5" x14ac:dyDescent="0.25">
      <c r="A10875">
        <v>76000005</v>
      </c>
      <c r="B10875" t="s">
        <v>15837</v>
      </c>
      <c r="C10875" t="s">
        <v>15836</v>
      </c>
      <c r="D10875" t="s">
        <v>15836</v>
      </c>
      <c r="E10875" t="s">
        <v>15837</v>
      </c>
    </row>
    <row r="10876" spans="1:5" x14ac:dyDescent="0.25">
      <c r="A10876">
        <v>76000006</v>
      </c>
      <c r="B10876" t="s">
        <v>15838</v>
      </c>
      <c r="C10876" t="s">
        <v>15839</v>
      </c>
      <c r="D10876" t="s">
        <v>15839</v>
      </c>
      <c r="E10876" t="s">
        <v>15838</v>
      </c>
    </row>
    <row r="10877" spans="1:5" x14ac:dyDescent="0.25">
      <c r="A10877">
        <v>76000007</v>
      </c>
      <c r="B10877" t="s">
        <v>15840</v>
      </c>
      <c r="C10877" t="s">
        <v>15841</v>
      </c>
      <c r="D10877" t="s">
        <v>15841</v>
      </c>
      <c r="E10877" t="s">
        <v>15840</v>
      </c>
    </row>
    <row r="10878" spans="1:5" x14ac:dyDescent="0.25">
      <c r="A10878">
        <v>76000008</v>
      </c>
      <c r="B10878" t="s">
        <v>15842</v>
      </c>
      <c r="C10878" t="s">
        <v>15843</v>
      </c>
      <c r="D10878" t="s">
        <v>15843</v>
      </c>
      <c r="E10878" t="s">
        <v>15842</v>
      </c>
    </row>
    <row r="10879" spans="1:5" x14ac:dyDescent="0.25">
      <c r="A10879">
        <v>76000009</v>
      </c>
      <c r="B10879" t="s">
        <v>15844</v>
      </c>
      <c r="C10879" t="s">
        <v>15845</v>
      </c>
      <c r="D10879" t="s">
        <v>15845</v>
      </c>
      <c r="E10879" t="s">
        <v>15844</v>
      </c>
    </row>
    <row r="10880" spans="1:5" x14ac:dyDescent="0.25">
      <c r="A10880">
        <v>76000010</v>
      </c>
      <c r="B10880" t="s">
        <v>15846</v>
      </c>
      <c r="C10880" t="s">
        <v>15847</v>
      </c>
      <c r="D10880" t="s">
        <v>15847</v>
      </c>
      <c r="E10880" t="s">
        <v>15846</v>
      </c>
    </row>
    <row r="10881" spans="1:5" x14ac:dyDescent="0.25">
      <c r="A10881">
        <v>76000011</v>
      </c>
      <c r="B10881" t="s">
        <v>15848</v>
      </c>
      <c r="C10881" t="s">
        <v>15849</v>
      </c>
      <c r="D10881" t="s">
        <v>15849</v>
      </c>
      <c r="E10881" t="s">
        <v>15848</v>
      </c>
    </row>
    <row r="10882" spans="1:5" x14ac:dyDescent="0.25">
      <c r="A10882">
        <v>76000012</v>
      </c>
      <c r="B10882" t="s">
        <v>15850</v>
      </c>
      <c r="C10882" t="s">
        <v>15851</v>
      </c>
      <c r="D10882" t="s">
        <v>15851</v>
      </c>
      <c r="E10882" t="s">
        <v>15850</v>
      </c>
    </row>
    <row r="10883" spans="1:5" x14ac:dyDescent="0.25">
      <c r="A10883">
        <v>76000013</v>
      </c>
      <c r="B10883" t="s">
        <v>15852</v>
      </c>
      <c r="C10883" t="s">
        <v>15852</v>
      </c>
      <c r="D10883" t="s">
        <v>15852</v>
      </c>
      <c r="E10883" t="s">
        <v>15852</v>
      </c>
    </row>
    <row r="10884" spans="1:5" x14ac:dyDescent="0.25">
      <c r="A10884">
        <v>83000002</v>
      </c>
      <c r="B10884" t="s">
        <v>15853</v>
      </c>
      <c r="C10884" t="s">
        <v>15854</v>
      </c>
      <c r="D10884" t="s">
        <v>15854</v>
      </c>
      <c r="E10884" t="s">
        <v>15853</v>
      </c>
    </row>
    <row r="10885" spans="1:5" x14ac:dyDescent="0.25">
      <c r="A10885">
        <v>83000003</v>
      </c>
      <c r="B10885" t="s">
        <v>15855</v>
      </c>
      <c r="C10885" t="s">
        <v>15856</v>
      </c>
      <c r="D10885" t="s">
        <v>15856</v>
      </c>
      <c r="E10885" t="s">
        <v>15855</v>
      </c>
    </row>
    <row r="10886" spans="1:5" x14ac:dyDescent="0.25">
      <c r="A10886">
        <v>83000004</v>
      </c>
      <c r="B10886" t="s">
        <v>15857</v>
      </c>
      <c r="C10886" t="s">
        <v>15858</v>
      </c>
      <c r="D10886" t="s">
        <v>15858</v>
      </c>
      <c r="E10886" t="s">
        <v>15857</v>
      </c>
    </row>
    <row r="10887" spans="1:5" x14ac:dyDescent="0.25">
      <c r="A10887">
        <v>83000005</v>
      </c>
      <c r="B10887" t="s">
        <v>15859</v>
      </c>
      <c r="C10887" t="s">
        <v>15860</v>
      </c>
      <c r="D10887" t="s">
        <v>15860</v>
      </c>
      <c r="E10887" t="s">
        <v>15859</v>
      </c>
    </row>
    <row r="10888" spans="1:5" x14ac:dyDescent="0.25">
      <c r="A10888">
        <v>83000006</v>
      </c>
      <c r="B10888" t="s">
        <v>15861</v>
      </c>
      <c r="C10888" t="s">
        <v>15862</v>
      </c>
      <c r="D10888" t="s">
        <v>15862</v>
      </c>
      <c r="E10888" t="s">
        <v>15861</v>
      </c>
    </row>
    <row r="10889" spans="1:5" x14ac:dyDescent="0.25">
      <c r="A10889">
        <v>83000007</v>
      </c>
      <c r="B10889" t="s">
        <v>15863</v>
      </c>
      <c r="C10889" t="s">
        <v>15864</v>
      </c>
      <c r="D10889" t="s">
        <v>15864</v>
      </c>
      <c r="E10889" t="s">
        <v>15863</v>
      </c>
    </row>
    <row r="10890" spans="1:5" x14ac:dyDescent="0.25">
      <c r="A10890">
        <v>83000008</v>
      </c>
      <c r="B10890" t="s">
        <v>15865</v>
      </c>
      <c r="C10890" t="s">
        <v>15866</v>
      </c>
      <c r="D10890" t="s">
        <v>15866</v>
      </c>
      <c r="E10890" t="s">
        <v>15865</v>
      </c>
    </row>
    <row r="10891" spans="1:5" x14ac:dyDescent="0.25">
      <c r="A10891">
        <v>83000009</v>
      </c>
      <c r="B10891" t="s">
        <v>15867</v>
      </c>
      <c r="C10891" t="s">
        <v>15868</v>
      </c>
      <c r="D10891" t="s">
        <v>15868</v>
      </c>
      <c r="E10891" t="s">
        <v>15867</v>
      </c>
    </row>
    <row r="10892" spans="1:5" x14ac:dyDescent="0.25">
      <c r="A10892">
        <v>83000010</v>
      </c>
      <c r="B10892" t="s">
        <v>15869</v>
      </c>
      <c r="C10892" t="s">
        <v>15870</v>
      </c>
      <c r="D10892" t="s">
        <v>15870</v>
      </c>
      <c r="E10892" t="s">
        <v>15869</v>
      </c>
    </row>
    <row r="10893" spans="1:5" x14ac:dyDescent="0.25">
      <c r="A10893">
        <v>83000011</v>
      </c>
      <c r="B10893" t="s">
        <v>15871</v>
      </c>
      <c r="C10893" t="s">
        <v>15872</v>
      </c>
      <c r="D10893" t="s">
        <v>15872</v>
      </c>
      <c r="E10893" t="s">
        <v>15871</v>
      </c>
    </row>
    <row r="10894" spans="1:5" x14ac:dyDescent="0.25">
      <c r="A10894">
        <v>83000012</v>
      </c>
      <c r="B10894" t="s">
        <v>15873</v>
      </c>
      <c r="C10894" t="s">
        <v>15874</v>
      </c>
      <c r="D10894" t="s">
        <v>15874</v>
      </c>
      <c r="E10894" t="s">
        <v>15873</v>
      </c>
    </row>
    <row r="10895" spans="1:5" x14ac:dyDescent="0.25">
      <c r="A10895">
        <v>83000013</v>
      </c>
      <c r="B10895" t="s">
        <v>15875</v>
      </c>
      <c r="C10895" t="s">
        <v>15876</v>
      </c>
      <c r="D10895" t="s">
        <v>15876</v>
      </c>
      <c r="E10895" t="s">
        <v>15875</v>
      </c>
    </row>
    <row r="10896" spans="1:5" x14ac:dyDescent="0.25">
      <c r="A10896">
        <v>89000001</v>
      </c>
      <c r="B10896" t="s">
        <v>15877</v>
      </c>
      <c r="C10896" t="s">
        <v>15877</v>
      </c>
      <c r="D10896" t="s">
        <v>15877</v>
      </c>
      <c r="E10896" t="s">
        <v>15877</v>
      </c>
    </row>
    <row r="10897" spans="1:5" x14ac:dyDescent="0.25">
      <c r="A10897">
        <v>91000002</v>
      </c>
      <c r="B10897" t="s">
        <v>15878</v>
      </c>
      <c r="C10897" t="s">
        <v>15879</v>
      </c>
      <c r="D10897" t="s">
        <v>15879</v>
      </c>
      <c r="E10897" t="s">
        <v>15878</v>
      </c>
    </row>
    <row r="10898" spans="1:5" x14ac:dyDescent="0.25">
      <c r="A10898">
        <v>91000003</v>
      </c>
      <c r="B10898" t="s">
        <v>15880</v>
      </c>
      <c r="C10898" t="s">
        <v>15879</v>
      </c>
      <c r="D10898" t="s">
        <v>15879</v>
      </c>
      <c r="E10898" t="s">
        <v>15880</v>
      </c>
    </row>
    <row r="10899" spans="1:5" x14ac:dyDescent="0.25">
      <c r="A10899">
        <v>91000004</v>
      </c>
      <c r="B10899" t="s">
        <v>15881</v>
      </c>
      <c r="C10899" t="s">
        <v>15882</v>
      </c>
      <c r="D10899" t="s">
        <v>15882</v>
      </c>
      <c r="E10899" t="s">
        <v>15881</v>
      </c>
    </row>
    <row r="10900" spans="1:5" x14ac:dyDescent="0.25">
      <c r="A10900">
        <v>91000005</v>
      </c>
      <c r="B10900" t="s">
        <v>15883</v>
      </c>
      <c r="C10900" t="s">
        <v>15884</v>
      </c>
      <c r="D10900" t="s">
        <v>15884</v>
      </c>
      <c r="E10900" t="s">
        <v>15883</v>
      </c>
    </row>
    <row r="10901" spans="1:5" x14ac:dyDescent="0.25">
      <c r="A10901">
        <v>91000006</v>
      </c>
      <c r="B10901" t="s">
        <v>15885</v>
      </c>
      <c r="C10901" t="s">
        <v>15886</v>
      </c>
      <c r="D10901" t="s">
        <v>15886</v>
      </c>
      <c r="E10901" t="s">
        <v>15885</v>
      </c>
    </row>
    <row r="10902" spans="1:5" x14ac:dyDescent="0.25">
      <c r="A10902">
        <v>91000007</v>
      </c>
      <c r="B10902" t="s">
        <v>15887</v>
      </c>
      <c r="C10902" t="s">
        <v>13840</v>
      </c>
      <c r="D10902" t="s">
        <v>13840</v>
      </c>
      <c r="E10902" t="s">
        <v>15887</v>
      </c>
    </row>
    <row r="10903" spans="1:5" x14ac:dyDescent="0.25">
      <c r="A10903">
        <v>91000009</v>
      </c>
      <c r="B10903" t="s">
        <v>15888</v>
      </c>
      <c r="C10903" t="s">
        <v>15889</v>
      </c>
      <c r="D10903" t="s">
        <v>15889</v>
      </c>
      <c r="E10903" t="s">
        <v>15888</v>
      </c>
    </row>
    <row r="10904" spans="1:5" x14ac:dyDescent="0.25">
      <c r="A10904">
        <v>91000010</v>
      </c>
      <c r="B10904" t="s">
        <v>15890</v>
      </c>
      <c r="C10904" t="s">
        <v>15891</v>
      </c>
      <c r="D10904" t="s">
        <v>15891</v>
      </c>
      <c r="E10904" t="s">
        <v>15890</v>
      </c>
    </row>
    <row r="10905" spans="1:5" x14ac:dyDescent="0.25">
      <c r="A10905">
        <v>91000011</v>
      </c>
      <c r="B10905" t="s">
        <v>15892</v>
      </c>
      <c r="C10905" t="s">
        <v>15893</v>
      </c>
      <c r="D10905" t="s">
        <v>15893</v>
      </c>
      <c r="E10905" t="s">
        <v>15892</v>
      </c>
    </row>
    <row r="10906" spans="1:5" x14ac:dyDescent="0.25">
      <c r="A10906">
        <v>91000012</v>
      </c>
      <c r="B10906" t="s">
        <v>15894</v>
      </c>
      <c r="C10906" t="s">
        <v>15879</v>
      </c>
      <c r="D10906" t="s">
        <v>15879</v>
      </c>
      <c r="E10906" t="s">
        <v>15894</v>
      </c>
    </row>
    <row r="10907" spans="1:5" x14ac:dyDescent="0.25">
      <c r="A10907">
        <v>91000013</v>
      </c>
      <c r="B10907" t="s">
        <v>15878</v>
      </c>
      <c r="C10907" t="s">
        <v>15879</v>
      </c>
      <c r="D10907" t="s">
        <v>15879</v>
      </c>
      <c r="E10907" t="s">
        <v>15878</v>
      </c>
    </row>
    <row r="10908" spans="1:5" x14ac:dyDescent="0.25">
      <c r="A10908">
        <v>91000016</v>
      </c>
      <c r="B10908" t="s">
        <v>15892</v>
      </c>
      <c r="C10908" t="s">
        <v>15895</v>
      </c>
      <c r="D10908" t="s">
        <v>15895</v>
      </c>
      <c r="E10908" t="s">
        <v>15892</v>
      </c>
    </row>
    <row r="10909" spans="1:5" x14ac:dyDescent="0.25">
      <c r="A10909">
        <v>91000017</v>
      </c>
      <c r="B10909" t="s">
        <v>15880</v>
      </c>
      <c r="C10909" t="s">
        <v>15879</v>
      </c>
      <c r="D10909" t="s">
        <v>15879</v>
      </c>
      <c r="E10909" t="s">
        <v>15880</v>
      </c>
    </row>
    <row r="10910" spans="1:5" x14ac:dyDescent="0.25">
      <c r="A10910">
        <v>91000018</v>
      </c>
      <c r="B10910" t="s">
        <v>15896</v>
      </c>
      <c r="C10910" t="s">
        <v>15879</v>
      </c>
      <c r="D10910" t="s">
        <v>15879</v>
      </c>
      <c r="E10910" t="s">
        <v>15896</v>
      </c>
    </row>
    <row r="10911" spans="1:5" x14ac:dyDescent="0.25">
      <c r="A10911">
        <v>91000019</v>
      </c>
      <c r="B10911" t="s">
        <v>15897</v>
      </c>
      <c r="C10911" t="s">
        <v>15898</v>
      </c>
      <c r="D10911" t="s">
        <v>15898</v>
      </c>
      <c r="E10911" t="s">
        <v>15897</v>
      </c>
    </row>
    <row r="10912" spans="1:5" x14ac:dyDescent="0.25">
      <c r="A10912">
        <v>91000020</v>
      </c>
      <c r="B10912" t="s">
        <v>15899</v>
      </c>
      <c r="C10912" t="s">
        <v>15900</v>
      </c>
      <c r="D10912" t="s">
        <v>15900</v>
      </c>
      <c r="E10912" t="s">
        <v>15899</v>
      </c>
    </row>
    <row r="10913" spans="1:5" x14ac:dyDescent="0.25">
      <c r="A10913">
        <v>91000021</v>
      </c>
      <c r="B10913" t="s">
        <v>15901</v>
      </c>
      <c r="C10913" t="s">
        <v>15902</v>
      </c>
      <c r="D10913" t="s">
        <v>15902</v>
      </c>
      <c r="E10913" t="s">
        <v>15901</v>
      </c>
    </row>
    <row r="10914" spans="1:5" x14ac:dyDescent="0.25">
      <c r="A10914">
        <v>91000022</v>
      </c>
      <c r="B10914" t="s">
        <v>15903</v>
      </c>
      <c r="C10914" t="s">
        <v>15903</v>
      </c>
      <c r="D10914" t="s">
        <v>15903</v>
      </c>
      <c r="E10914" t="s">
        <v>15903</v>
      </c>
    </row>
    <row r="10915" spans="1:5" x14ac:dyDescent="0.25">
      <c r="A10915">
        <v>91000023</v>
      </c>
      <c r="B10915" t="s">
        <v>15904</v>
      </c>
      <c r="C10915" t="s">
        <v>15905</v>
      </c>
      <c r="D10915" t="s">
        <v>15905</v>
      </c>
      <c r="E10915" t="s">
        <v>15904</v>
      </c>
    </row>
    <row r="10916" spans="1:5" x14ac:dyDescent="0.25">
      <c r="A10916">
        <v>91000024</v>
      </c>
      <c r="B10916" t="s">
        <v>15906</v>
      </c>
      <c r="C10916" t="s">
        <v>15907</v>
      </c>
      <c r="D10916" t="s">
        <v>15907</v>
      </c>
      <c r="E10916" t="s">
        <v>15906</v>
      </c>
    </row>
    <row r="10917" spans="1:5" x14ac:dyDescent="0.25">
      <c r="A10917">
        <v>91000025</v>
      </c>
      <c r="B10917" t="s">
        <v>15908</v>
      </c>
      <c r="C10917" t="s">
        <v>15909</v>
      </c>
      <c r="D10917" t="s">
        <v>15909</v>
      </c>
      <c r="E10917" t="s">
        <v>15908</v>
      </c>
    </row>
    <row r="10918" spans="1:5" x14ac:dyDescent="0.25">
      <c r="A10918">
        <v>91000026</v>
      </c>
      <c r="B10918" t="s">
        <v>15910</v>
      </c>
      <c r="C10918" t="s">
        <v>15884</v>
      </c>
      <c r="D10918" t="s">
        <v>15884</v>
      </c>
      <c r="E10918" t="s">
        <v>15910</v>
      </c>
    </row>
    <row r="10919" spans="1:5" x14ac:dyDescent="0.25">
      <c r="A10919">
        <v>91000027</v>
      </c>
      <c r="B10919" t="s">
        <v>15911</v>
      </c>
      <c r="C10919" t="s">
        <v>15912</v>
      </c>
      <c r="D10919" t="s">
        <v>15912</v>
      </c>
      <c r="E10919" t="s">
        <v>15911</v>
      </c>
    </row>
    <row r="10920" spans="1:5" x14ac:dyDescent="0.25">
      <c r="A10920">
        <v>91000028</v>
      </c>
      <c r="B10920" t="s">
        <v>15913</v>
      </c>
      <c r="C10920" t="s">
        <v>15913</v>
      </c>
      <c r="D10920" t="s">
        <v>15913</v>
      </c>
      <c r="E10920" t="s">
        <v>15913</v>
      </c>
    </row>
    <row r="10921" spans="1:5" x14ac:dyDescent="0.25">
      <c r="A10921">
        <v>91000029</v>
      </c>
      <c r="B10921" t="s">
        <v>15914</v>
      </c>
      <c r="C10921" t="s">
        <v>15915</v>
      </c>
      <c r="D10921" t="s">
        <v>15915</v>
      </c>
      <c r="E10921" t="s">
        <v>15914</v>
      </c>
    </row>
    <row r="10922" spans="1:5" x14ac:dyDescent="0.25">
      <c r="A10922">
        <v>91000030</v>
      </c>
      <c r="B10922" t="s">
        <v>15916</v>
      </c>
      <c r="C10922" t="s">
        <v>15916</v>
      </c>
      <c r="D10922" t="s">
        <v>15916</v>
      </c>
      <c r="E10922" t="s">
        <v>15916</v>
      </c>
    </row>
    <row r="10923" spans="1:5" x14ac:dyDescent="0.25">
      <c r="A10923">
        <v>91000031</v>
      </c>
      <c r="B10923" t="s">
        <v>15917</v>
      </c>
      <c r="C10923" t="s">
        <v>15917</v>
      </c>
      <c r="D10923" t="s">
        <v>15917</v>
      </c>
      <c r="E10923" t="s">
        <v>15917</v>
      </c>
    </row>
    <row r="10924" spans="1:5" x14ac:dyDescent="0.25">
      <c r="A10924">
        <v>91000032</v>
      </c>
      <c r="B10924" t="s">
        <v>15918</v>
      </c>
      <c r="C10924" t="s">
        <v>15918</v>
      </c>
      <c r="D10924" t="s">
        <v>15918</v>
      </c>
      <c r="E10924" t="s">
        <v>15918</v>
      </c>
    </row>
    <row r="10925" spans="1:5" x14ac:dyDescent="0.25">
      <c r="A10925">
        <v>91000033</v>
      </c>
      <c r="B10925" t="s">
        <v>15919</v>
      </c>
      <c r="C10925" t="s">
        <v>15920</v>
      </c>
      <c r="D10925" t="s">
        <v>15920</v>
      </c>
      <c r="E10925" t="s">
        <v>15919</v>
      </c>
    </row>
    <row r="10926" spans="1:5" x14ac:dyDescent="0.25">
      <c r="A10926">
        <v>91000034</v>
      </c>
      <c r="B10926" t="s">
        <v>15921</v>
      </c>
      <c r="C10926" t="s">
        <v>15921</v>
      </c>
      <c r="D10926" t="s">
        <v>15921</v>
      </c>
      <c r="E10926" t="s">
        <v>15921</v>
      </c>
    </row>
    <row r="10927" spans="1:5" x14ac:dyDescent="0.25">
      <c r="A10927">
        <v>91000035</v>
      </c>
      <c r="B10927" t="s">
        <v>15922</v>
      </c>
      <c r="C10927" t="s">
        <v>15922</v>
      </c>
      <c r="D10927" t="s">
        <v>15922</v>
      </c>
      <c r="E10927" t="s">
        <v>15922</v>
      </c>
    </row>
    <row r="10928" spans="1:5" x14ac:dyDescent="0.25">
      <c r="A10928">
        <v>91000036</v>
      </c>
      <c r="B10928" t="s">
        <v>15923</v>
      </c>
      <c r="C10928" t="s">
        <v>15924</v>
      </c>
      <c r="D10928" t="s">
        <v>15924</v>
      </c>
      <c r="E10928" t="s">
        <v>15923</v>
      </c>
    </row>
    <row r="10929" spans="1:5" x14ac:dyDescent="0.25">
      <c r="A10929">
        <v>91000037</v>
      </c>
      <c r="B10929" t="s">
        <v>15925</v>
      </c>
      <c r="C10929" t="s">
        <v>15925</v>
      </c>
      <c r="D10929" t="s">
        <v>15925</v>
      </c>
      <c r="E10929" t="s">
        <v>15925</v>
      </c>
    </row>
    <row r="10930" spans="1:5" x14ac:dyDescent="0.25">
      <c r="A10930">
        <v>91000038</v>
      </c>
      <c r="B10930" t="s">
        <v>15926</v>
      </c>
      <c r="C10930" t="s">
        <v>15927</v>
      </c>
      <c r="D10930" t="s">
        <v>15927</v>
      </c>
      <c r="E10930" t="s">
        <v>15926</v>
      </c>
    </row>
    <row r="10931" spans="1:5" x14ac:dyDescent="0.25">
      <c r="A10931">
        <v>91000039</v>
      </c>
      <c r="B10931" t="s">
        <v>15928</v>
      </c>
      <c r="C10931" t="s">
        <v>15928</v>
      </c>
      <c r="D10931" t="s">
        <v>15928</v>
      </c>
      <c r="E10931" t="s">
        <v>15928</v>
      </c>
    </row>
    <row r="10932" spans="1:5" x14ac:dyDescent="0.25">
      <c r="A10932">
        <v>91000040</v>
      </c>
      <c r="B10932" t="s">
        <v>15929</v>
      </c>
      <c r="C10932" t="s">
        <v>15930</v>
      </c>
      <c r="D10932" t="s">
        <v>15930</v>
      </c>
      <c r="E10932" t="s">
        <v>15929</v>
      </c>
    </row>
    <row r="10933" spans="1:5" x14ac:dyDescent="0.25">
      <c r="A10933">
        <v>91000041</v>
      </c>
      <c r="B10933" t="s">
        <v>15931</v>
      </c>
      <c r="C10933" t="s">
        <v>15932</v>
      </c>
      <c r="D10933" t="s">
        <v>15932</v>
      </c>
      <c r="E10933" t="s">
        <v>15931</v>
      </c>
    </row>
    <row r="10934" spans="1:5" x14ac:dyDescent="0.25">
      <c r="A10934">
        <v>91000042</v>
      </c>
      <c r="B10934" t="s">
        <v>15933</v>
      </c>
      <c r="C10934" t="s">
        <v>15934</v>
      </c>
      <c r="D10934" t="s">
        <v>15934</v>
      </c>
      <c r="E10934" t="s">
        <v>15933</v>
      </c>
    </row>
    <row r="10935" spans="1:5" x14ac:dyDescent="0.25">
      <c r="A10935">
        <v>91000043</v>
      </c>
      <c r="B10935" t="s">
        <v>15935</v>
      </c>
      <c r="C10935" t="s">
        <v>15936</v>
      </c>
      <c r="D10935" t="s">
        <v>15936</v>
      </c>
      <c r="E10935" t="s">
        <v>15935</v>
      </c>
    </row>
    <row r="10936" spans="1:5" x14ac:dyDescent="0.25">
      <c r="A10936">
        <v>91000044</v>
      </c>
      <c r="B10936" t="s">
        <v>15937</v>
      </c>
      <c r="C10936" t="s">
        <v>15938</v>
      </c>
      <c r="D10936" t="s">
        <v>15938</v>
      </c>
      <c r="E10936" t="s">
        <v>15937</v>
      </c>
    </row>
    <row r="10937" spans="1:5" x14ac:dyDescent="0.25">
      <c r="A10937">
        <v>91000045</v>
      </c>
      <c r="B10937" t="s">
        <v>15939</v>
      </c>
      <c r="C10937" t="s">
        <v>15940</v>
      </c>
      <c r="D10937" t="s">
        <v>15940</v>
      </c>
      <c r="E10937" t="s">
        <v>15939</v>
      </c>
    </row>
    <row r="10938" spans="1:5" x14ac:dyDescent="0.25">
      <c r="A10938">
        <v>91000046</v>
      </c>
      <c r="B10938" t="s">
        <v>15941</v>
      </c>
      <c r="C10938" t="s">
        <v>15942</v>
      </c>
      <c r="D10938" t="s">
        <v>15942</v>
      </c>
      <c r="E10938" t="s">
        <v>15941</v>
      </c>
    </row>
    <row r="10939" spans="1:5" x14ac:dyDescent="0.25">
      <c r="A10939">
        <v>91000047</v>
      </c>
      <c r="B10939" t="s">
        <v>15943</v>
      </c>
      <c r="C10939" t="s">
        <v>15944</v>
      </c>
      <c r="D10939" t="s">
        <v>15944</v>
      </c>
      <c r="E10939" t="s">
        <v>15943</v>
      </c>
    </row>
    <row r="10940" spans="1:5" x14ac:dyDescent="0.25">
      <c r="A10940">
        <v>91000048</v>
      </c>
      <c r="B10940" t="s">
        <v>15945</v>
      </c>
      <c r="C10940" t="s">
        <v>15946</v>
      </c>
      <c r="D10940" t="s">
        <v>15946</v>
      </c>
      <c r="E10940" t="s">
        <v>15945</v>
      </c>
    </row>
    <row r="10941" spans="1:5" x14ac:dyDescent="0.25">
      <c r="A10941">
        <v>91000049</v>
      </c>
      <c r="B10941" t="s">
        <v>15947</v>
      </c>
      <c r="C10941" t="s">
        <v>15948</v>
      </c>
      <c r="D10941" t="s">
        <v>15948</v>
      </c>
      <c r="E10941" t="s">
        <v>15947</v>
      </c>
    </row>
    <row r="10942" spans="1:5" x14ac:dyDescent="0.25">
      <c r="A10942">
        <v>91000050</v>
      </c>
      <c r="B10942" t="s">
        <v>15949</v>
      </c>
      <c r="C10942" t="s">
        <v>15950</v>
      </c>
      <c r="D10942" t="s">
        <v>15950</v>
      </c>
      <c r="E10942" t="s">
        <v>15949</v>
      </c>
    </row>
    <row r="10943" spans="1:5" x14ac:dyDescent="0.25">
      <c r="A10943">
        <v>91000051</v>
      </c>
      <c r="B10943" t="s">
        <v>15951</v>
      </c>
      <c r="C10943" t="s">
        <v>15950</v>
      </c>
      <c r="D10943" t="s">
        <v>15950</v>
      </c>
      <c r="E10943" t="s">
        <v>15951</v>
      </c>
    </row>
    <row r="10944" spans="1:5" x14ac:dyDescent="0.25">
      <c r="A10944">
        <v>91000052</v>
      </c>
      <c r="B10944" t="s">
        <v>15952</v>
      </c>
      <c r="C10944" t="s">
        <v>15950</v>
      </c>
      <c r="D10944" t="s">
        <v>15950</v>
      </c>
      <c r="E10944" t="s">
        <v>15952</v>
      </c>
    </row>
    <row r="10945" spans="1:5" x14ac:dyDescent="0.25">
      <c r="A10945">
        <v>91000053</v>
      </c>
      <c r="B10945" t="s">
        <v>15953</v>
      </c>
      <c r="C10945" t="s">
        <v>15950</v>
      </c>
      <c r="D10945" t="s">
        <v>15950</v>
      </c>
      <c r="E10945" t="s">
        <v>15953</v>
      </c>
    </row>
    <row r="10946" spans="1:5" x14ac:dyDescent="0.25">
      <c r="A10946">
        <v>91000054</v>
      </c>
      <c r="B10946" t="s">
        <v>15954</v>
      </c>
      <c r="C10946" t="s">
        <v>15950</v>
      </c>
      <c r="D10946" t="s">
        <v>15950</v>
      </c>
      <c r="E10946" t="s">
        <v>15954</v>
      </c>
    </row>
    <row r="10947" spans="1:5" x14ac:dyDescent="0.25">
      <c r="A10947">
        <v>91000055</v>
      </c>
      <c r="B10947" t="s">
        <v>15955</v>
      </c>
      <c r="C10947" t="s">
        <v>15955</v>
      </c>
      <c r="D10947" t="s">
        <v>15955</v>
      </c>
      <c r="E10947" t="s">
        <v>15955</v>
      </c>
    </row>
    <row r="10948" spans="1:5" x14ac:dyDescent="0.25">
      <c r="A10948">
        <v>91000056</v>
      </c>
      <c r="B10948" t="s">
        <v>15956</v>
      </c>
      <c r="C10948" t="s">
        <v>15956</v>
      </c>
      <c r="D10948" t="s">
        <v>15956</v>
      </c>
      <c r="E10948" t="s">
        <v>15956</v>
      </c>
    </row>
    <row r="10949" spans="1:5" x14ac:dyDescent="0.25">
      <c r="A10949">
        <v>91000057</v>
      </c>
      <c r="B10949" t="s">
        <v>15957</v>
      </c>
      <c r="C10949" t="s">
        <v>15957</v>
      </c>
      <c r="D10949" t="s">
        <v>15957</v>
      </c>
      <c r="E10949" t="s">
        <v>15957</v>
      </c>
    </row>
    <row r="10950" spans="1:5" x14ac:dyDescent="0.25">
      <c r="A10950">
        <v>91000058</v>
      </c>
      <c r="B10950" t="s">
        <v>15958</v>
      </c>
      <c r="C10950" t="s">
        <v>15958</v>
      </c>
      <c r="D10950" t="s">
        <v>15958</v>
      </c>
      <c r="E10950" t="s">
        <v>15958</v>
      </c>
    </row>
    <row r="10951" spans="1:5" x14ac:dyDescent="0.25">
      <c r="A10951">
        <v>91000059</v>
      </c>
      <c r="B10951" t="s">
        <v>15959</v>
      </c>
      <c r="C10951" t="s">
        <v>15959</v>
      </c>
      <c r="D10951" t="s">
        <v>15959</v>
      </c>
      <c r="E10951" t="s">
        <v>15959</v>
      </c>
    </row>
    <row r="10952" spans="1:5" x14ac:dyDescent="0.25">
      <c r="A10952">
        <v>91000060</v>
      </c>
      <c r="B10952" t="s">
        <v>15960</v>
      </c>
      <c r="C10952" t="s">
        <v>15961</v>
      </c>
      <c r="D10952" t="s">
        <v>15961</v>
      </c>
      <c r="E10952" t="s">
        <v>15960</v>
      </c>
    </row>
    <row r="10953" spans="1:5" x14ac:dyDescent="0.25">
      <c r="A10953">
        <v>91000061</v>
      </c>
      <c r="B10953" t="s">
        <v>15962</v>
      </c>
      <c r="C10953" t="s">
        <v>15962</v>
      </c>
      <c r="D10953" t="s">
        <v>15962</v>
      </c>
      <c r="E10953" t="s">
        <v>15962</v>
      </c>
    </row>
    <row r="10954" spans="1:5" x14ac:dyDescent="0.25">
      <c r="A10954">
        <v>91000062</v>
      </c>
      <c r="B10954" t="s">
        <v>15963</v>
      </c>
      <c r="C10954" t="s">
        <v>15963</v>
      </c>
      <c r="D10954" t="s">
        <v>15963</v>
      </c>
      <c r="E10954" t="s">
        <v>15963</v>
      </c>
    </row>
    <row r="10955" spans="1:5" x14ac:dyDescent="0.25">
      <c r="A10955">
        <v>91000063</v>
      </c>
      <c r="B10955" t="s">
        <v>15964</v>
      </c>
      <c r="C10955" t="s">
        <v>15965</v>
      </c>
      <c r="D10955" t="s">
        <v>15965</v>
      </c>
      <c r="E10955" t="s">
        <v>15964</v>
      </c>
    </row>
    <row r="10956" spans="1:5" x14ac:dyDescent="0.25">
      <c r="A10956">
        <v>91000064</v>
      </c>
      <c r="B10956" t="s">
        <v>15966</v>
      </c>
      <c r="C10956" t="s">
        <v>15966</v>
      </c>
      <c r="D10956" t="s">
        <v>15966</v>
      </c>
      <c r="E10956" t="s">
        <v>15966</v>
      </c>
    </row>
    <row r="10957" spans="1:5" x14ac:dyDescent="0.25">
      <c r="A10957">
        <v>91000065</v>
      </c>
      <c r="B10957" t="s">
        <v>15967</v>
      </c>
      <c r="C10957" t="s">
        <v>15967</v>
      </c>
      <c r="D10957" t="s">
        <v>15967</v>
      </c>
      <c r="E10957" t="s">
        <v>15967</v>
      </c>
    </row>
    <row r="10958" spans="1:5" x14ac:dyDescent="0.25">
      <c r="A10958">
        <v>91000066</v>
      </c>
      <c r="B10958" t="s">
        <v>15968</v>
      </c>
      <c r="C10958" t="s">
        <v>15969</v>
      </c>
      <c r="D10958" t="s">
        <v>15969</v>
      </c>
      <c r="E10958" t="s">
        <v>15968</v>
      </c>
    </row>
    <row r="10959" spans="1:5" x14ac:dyDescent="0.25">
      <c r="A10959">
        <v>91000067</v>
      </c>
      <c r="B10959" t="s">
        <v>15970</v>
      </c>
      <c r="C10959" t="s">
        <v>15971</v>
      </c>
      <c r="D10959" t="s">
        <v>15971</v>
      </c>
      <c r="E10959" t="s">
        <v>15970</v>
      </c>
    </row>
    <row r="10960" spans="1:5" x14ac:dyDescent="0.25">
      <c r="A10960">
        <v>91000068</v>
      </c>
      <c r="B10960" t="s">
        <v>15972</v>
      </c>
      <c r="C10960" t="s">
        <v>15973</v>
      </c>
      <c r="D10960" t="s">
        <v>15973</v>
      </c>
      <c r="E10960" t="s">
        <v>15972</v>
      </c>
    </row>
    <row r="10961" spans="1:5" x14ac:dyDescent="0.25">
      <c r="A10961">
        <v>91000069</v>
      </c>
      <c r="B10961" t="s">
        <v>15974</v>
      </c>
      <c r="C10961" t="s">
        <v>15975</v>
      </c>
      <c r="D10961" t="s">
        <v>15975</v>
      </c>
      <c r="E10961" t="s">
        <v>15974</v>
      </c>
    </row>
    <row r="10962" spans="1:5" x14ac:dyDescent="0.25">
      <c r="A10962">
        <v>91000070</v>
      </c>
      <c r="B10962" t="s">
        <v>15976</v>
      </c>
      <c r="C10962" t="s">
        <v>15977</v>
      </c>
      <c r="D10962" t="s">
        <v>15977</v>
      </c>
      <c r="E10962" t="s">
        <v>15976</v>
      </c>
    </row>
    <row r="10963" spans="1:5" x14ac:dyDescent="0.25">
      <c r="A10963">
        <v>91000071</v>
      </c>
      <c r="B10963" t="s">
        <v>15978</v>
      </c>
      <c r="C10963" t="s">
        <v>15979</v>
      </c>
      <c r="D10963" t="s">
        <v>15979</v>
      </c>
      <c r="E10963" t="s">
        <v>15978</v>
      </c>
    </row>
    <row r="10964" spans="1:5" x14ac:dyDescent="0.25">
      <c r="A10964">
        <v>91000072</v>
      </c>
      <c r="B10964" t="s">
        <v>15980</v>
      </c>
      <c r="C10964" t="s">
        <v>15981</v>
      </c>
      <c r="D10964" t="s">
        <v>15981</v>
      </c>
      <c r="E10964" t="s">
        <v>15980</v>
      </c>
    </row>
    <row r="10965" spans="1:5" x14ac:dyDescent="0.25">
      <c r="A10965">
        <v>91000073</v>
      </c>
      <c r="B10965" t="s">
        <v>15982</v>
      </c>
      <c r="C10965" t="s">
        <v>15983</v>
      </c>
      <c r="D10965" t="s">
        <v>15983</v>
      </c>
      <c r="E10965" t="s">
        <v>15982</v>
      </c>
    </row>
    <row r="10966" spans="1:5" x14ac:dyDescent="0.25">
      <c r="A10966">
        <v>91000075</v>
      </c>
      <c r="B10966" t="s">
        <v>15984</v>
      </c>
      <c r="C10966" t="s">
        <v>15985</v>
      </c>
      <c r="D10966" t="s">
        <v>15985</v>
      </c>
      <c r="E10966" t="s">
        <v>15984</v>
      </c>
    </row>
    <row r="10967" spans="1:5" x14ac:dyDescent="0.25">
      <c r="A10967">
        <v>91000076</v>
      </c>
      <c r="B10967" t="s">
        <v>15986</v>
      </c>
      <c r="C10967" t="s">
        <v>15987</v>
      </c>
      <c r="D10967" t="s">
        <v>15987</v>
      </c>
      <c r="E10967" t="s">
        <v>15986</v>
      </c>
    </row>
    <row r="10968" spans="1:5" x14ac:dyDescent="0.25">
      <c r="A10968">
        <v>91000077</v>
      </c>
      <c r="B10968" t="s">
        <v>15988</v>
      </c>
      <c r="C10968" t="s">
        <v>15989</v>
      </c>
      <c r="D10968" t="s">
        <v>15989</v>
      </c>
      <c r="E10968" t="s">
        <v>15988</v>
      </c>
    </row>
    <row r="10969" spans="1:5" x14ac:dyDescent="0.25">
      <c r="A10969">
        <v>91000078</v>
      </c>
      <c r="B10969" t="s">
        <v>15988</v>
      </c>
      <c r="C10969" t="s">
        <v>15990</v>
      </c>
      <c r="D10969" t="s">
        <v>15990</v>
      </c>
      <c r="E10969" t="s">
        <v>15988</v>
      </c>
    </row>
    <row r="10970" spans="1:5" x14ac:dyDescent="0.25">
      <c r="A10970">
        <v>91000079</v>
      </c>
      <c r="B10970" t="s">
        <v>15991</v>
      </c>
      <c r="C10970" t="s">
        <v>15992</v>
      </c>
      <c r="D10970" t="s">
        <v>15992</v>
      </c>
      <c r="E10970" t="s">
        <v>15991</v>
      </c>
    </row>
    <row r="10971" spans="1:5" x14ac:dyDescent="0.25">
      <c r="A10971">
        <v>91000080</v>
      </c>
      <c r="B10971" t="s">
        <v>15993</v>
      </c>
      <c r="C10971" t="s">
        <v>15994</v>
      </c>
      <c r="D10971" t="s">
        <v>15994</v>
      </c>
      <c r="E10971" t="s">
        <v>15993</v>
      </c>
    </row>
    <row r="10972" spans="1:5" x14ac:dyDescent="0.25">
      <c r="A10972">
        <v>91000081</v>
      </c>
      <c r="B10972" t="s">
        <v>15995</v>
      </c>
      <c r="C10972" t="s">
        <v>15996</v>
      </c>
      <c r="D10972" t="s">
        <v>15996</v>
      </c>
      <c r="E10972" t="s">
        <v>15995</v>
      </c>
    </row>
    <row r="10973" spans="1:5" x14ac:dyDescent="0.25">
      <c r="A10973">
        <v>91000082</v>
      </c>
      <c r="B10973" t="s">
        <v>15997</v>
      </c>
      <c r="C10973" t="s">
        <v>15950</v>
      </c>
      <c r="D10973" t="s">
        <v>15950</v>
      </c>
      <c r="E10973" t="s">
        <v>15997</v>
      </c>
    </row>
    <row r="10974" spans="1:5" x14ac:dyDescent="0.25">
      <c r="A10974">
        <v>91000083</v>
      </c>
      <c r="B10974" t="s">
        <v>15998</v>
      </c>
      <c r="C10974" t="s">
        <v>15999</v>
      </c>
      <c r="D10974" t="s">
        <v>15999</v>
      </c>
      <c r="E10974" t="s">
        <v>15998</v>
      </c>
    </row>
    <row r="10975" spans="1:5" x14ac:dyDescent="0.25">
      <c r="A10975">
        <v>91000084</v>
      </c>
      <c r="B10975" t="s">
        <v>16000</v>
      </c>
      <c r="C10975" t="s">
        <v>15994</v>
      </c>
      <c r="D10975" t="s">
        <v>15994</v>
      </c>
      <c r="E10975" t="s">
        <v>16000</v>
      </c>
    </row>
    <row r="10976" spans="1:5" x14ac:dyDescent="0.25">
      <c r="A10976">
        <v>91000085</v>
      </c>
      <c r="B10976" t="s">
        <v>16001</v>
      </c>
      <c r="C10976" t="s">
        <v>13840</v>
      </c>
      <c r="D10976" t="s">
        <v>13840</v>
      </c>
      <c r="E10976" t="s">
        <v>16001</v>
      </c>
    </row>
    <row r="10977" spans="1:5" x14ac:dyDescent="0.25">
      <c r="A10977">
        <v>91000086</v>
      </c>
      <c r="B10977" t="s">
        <v>16002</v>
      </c>
      <c r="C10977" t="s">
        <v>15879</v>
      </c>
      <c r="D10977" t="s">
        <v>15879</v>
      </c>
      <c r="E10977" t="s">
        <v>16002</v>
      </c>
    </row>
    <row r="10978" spans="1:5" x14ac:dyDescent="0.25">
      <c r="A10978">
        <v>91000087</v>
      </c>
      <c r="B10978" t="s">
        <v>16003</v>
      </c>
      <c r="C10978" t="s">
        <v>16004</v>
      </c>
      <c r="D10978" t="s">
        <v>16004</v>
      </c>
      <c r="E10978" t="s">
        <v>16003</v>
      </c>
    </row>
    <row r="10979" spans="1:5" x14ac:dyDescent="0.25">
      <c r="A10979">
        <v>91000088</v>
      </c>
      <c r="B10979" t="s">
        <v>16005</v>
      </c>
      <c r="C10979" t="s">
        <v>16006</v>
      </c>
      <c r="D10979" t="s">
        <v>16006</v>
      </c>
      <c r="E10979" t="s">
        <v>16005</v>
      </c>
    </row>
    <row r="10980" spans="1:5" x14ac:dyDescent="0.25">
      <c r="A10980">
        <v>91000089</v>
      </c>
      <c r="B10980" t="s">
        <v>16005</v>
      </c>
      <c r="C10980" t="s">
        <v>16007</v>
      </c>
      <c r="D10980" t="s">
        <v>16007</v>
      </c>
      <c r="E10980" t="s">
        <v>16005</v>
      </c>
    </row>
    <row r="10981" spans="1:5" x14ac:dyDescent="0.25">
      <c r="A10981">
        <v>91000090</v>
      </c>
      <c r="B10981" t="s">
        <v>16008</v>
      </c>
      <c r="C10981" t="s">
        <v>16009</v>
      </c>
      <c r="D10981" t="s">
        <v>16009</v>
      </c>
      <c r="E10981" t="s">
        <v>16008</v>
      </c>
    </row>
    <row r="10982" spans="1:5" x14ac:dyDescent="0.25">
      <c r="A10982">
        <v>91000091</v>
      </c>
      <c r="B10982" t="s">
        <v>16010</v>
      </c>
      <c r="C10982" t="s">
        <v>15950</v>
      </c>
      <c r="D10982" t="s">
        <v>15950</v>
      </c>
      <c r="E10982" t="s">
        <v>16010</v>
      </c>
    </row>
    <row r="10983" spans="1:5" x14ac:dyDescent="0.25">
      <c r="A10983">
        <v>92000002</v>
      </c>
      <c r="B10983" t="s">
        <v>16011</v>
      </c>
      <c r="C10983" t="s">
        <v>16012</v>
      </c>
      <c r="D10983" t="s">
        <v>16012</v>
      </c>
      <c r="E10983" t="s">
        <v>16011</v>
      </c>
    </row>
    <row r="10984" spans="1:5" x14ac:dyDescent="0.25">
      <c r="A10984">
        <v>92000003</v>
      </c>
      <c r="B10984" t="s">
        <v>16013</v>
      </c>
      <c r="C10984" t="s">
        <v>16014</v>
      </c>
      <c r="D10984" t="s">
        <v>16014</v>
      </c>
      <c r="E10984" t="s">
        <v>16013</v>
      </c>
    </row>
    <row r="10985" spans="1:5" x14ac:dyDescent="0.25">
      <c r="A10985">
        <v>92000004</v>
      </c>
      <c r="B10985" t="s">
        <v>16015</v>
      </c>
      <c r="C10985" t="s">
        <v>16016</v>
      </c>
      <c r="D10985" t="s">
        <v>16016</v>
      </c>
      <c r="E10985" t="s">
        <v>16015</v>
      </c>
    </row>
    <row r="10986" spans="1:5" x14ac:dyDescent="0.25">
      <c r="A10986">
        <v>92000005</v>
      </c>
      <c r="B10986" t="s">
        <v>16017</v>
      </c>
      <c r="C10986" t="s">
        <v>16018</v>
      </c>
      <c r="D10986" t="s">
        <v>16018</v>
      </c>
      <c r="E10986" t="s">
        <v>16017</v>
      </c>
    </row>
    <row r="10987" spans="1:5" x14ac:dyDescent="0.25">
      <c r="A10987">
        <v>92000006</v>
      </c>
      <c r="B10987" t="s">
        <v>16019</v>
      </c>
      <c r="C10987" t="s">
        <v>16020</v>
      </c>
      <c r="D10987" t="s">
        <v>16020</v>
      </c>
      <c r="E10987" t="s">
        <v>16019</v>
      </c>
    </row>
    <row r="10988" spans="1:5" x14ac:dyDescent="0.25">
      <c r="A10988">
        <v>92000007</v>
      </c>
      <c r="B10988" t="s">
        <v>16021</v>
      </c>
      <c r="C10988" t="s">
        <v>16022</v>
      </c>
      <c r="D10988" t="s">
        <v>16022</v>
      </c>
      <c r="E10988" t="s">
        <v>16021</v>
      </c>
    </row>
    <row r="10989" spans="1:5" x14ac:dyDescent="0.25">
      <c r="A10989">
        <v>92000008</v>
      </c>
      <c r="B10989" t="s">
        <v>16023</v>
      </c>
      <c r="C10989" t="s">
        <v>16024</v>
      </c>
      <c r="D10989" t="s">
        <v>16024</v>
      </c>
      <c r="E10989" t="s">
        <v>16023</v>
      </c>
    </row>
    <row r="10990" spans="1:5" x14ac:dyDescent="0.25">
      <c r="A10990">
        <v>92000009</v>
      </c>
      <c r="B10990" t="s">
        <v>16025</v>
      </c>
      <c r="C10990" t="s">
        <v>16026</v>
      </c>
      <c r="D10990" t="s">
        <v>16026</v>
      </c>
      <c r="E10990" t="s">
        <v>16025</v>
      </c>
    </row>
    <row r="10991" spans="1:5" x14ac:dyDescent="0.25">
      <c r="A10991">
        <v>92000010</v>
      </c>
      <c r="B10991" t="s">
        <v>16027</v>
      </c>
      <c r="C10991" t="s">
        <v>16028</v>
      </c>
      <c r="D10991" t="s">
        <v>16028</v>
      </c>
      <c r="E10991" t="s">
        <v>16027</v>
      </c>
    </row>
    <row r="10992" spans="1:5" x14ac:dyDescent="0.25">
      <c r="A10992">
        <v>92000011</v>
      </c>
      <c r="B10992" t="s">
        <v>16029</v>
      </c>
      <c r="C10992" t="s">
        <v>16030</v>
      </c>
      <c r="D10992" t="s">
        <v>16030</v>
      </c>
      <c r="E10992" t="s">
        <v>16029</v>
      </c>
    </row>
    <row r="10993" spans="1:5" x14ac:dyDescent="0.25">
      <c r="A10993">
        <v>92000012</v>
      </c>
      <c r="B10993" t="s">
        <v>16031</v>
      </c>
      <c r="C10993" t="s">
        <v>16031</v>
      </c>
      <c r="D10993" t="s">
        <v>16031</v>
      </c>
      <c r="E10993" t="s">
        <v>16031</v>
      </c>
    </row>
    <row r="10994" spans="1:5" x14ac:dyDescent="0.25">
      <c r="A10994">
        <v>92000013</v>
      </c>
      <c r="B10994" t="s">
        <v>16032</v>
      </c>
      <c r="C10994" t="s">
        <v>16033</v>
      </c>
      <c r="D10994" t="s">
        <v>16033</v>
      </c>
      <c r="E10994" t="s">
        <v>16032</v>
      </c>
    </row>
    <row r="10995" spans="1:5" x14ac:dyDescent="0.25">
      <c r="A10995">
        <v>92000014</v>
      </c>
      <c r="B10995" t="s">
        <v>16034</v>
      </c>
      <c r="C10995" t="s">
        <v>16035</v>
      </c>
      <c r="D10995" t="s">
        <v>16035</v>
      </c>
      <c r="E10995" t="s">
        <v>16034</v>
      </c>
    </row>
    <row r="10996" spans="1:5" x14ac:dyDescent="0.25">
      <c r="A10996">
        <v>92000015</v>
      </c>
      <c r="B10996" t="s">
        <v>16036</v>
      </c>
      <c r="C10996" t="s">
        <v>16037</v>
      </c>
      <c r="D10996" t="s">
        <v>16037</v>
      </c>
      <c r="E10996" t="s">
        <v>16036</v>
      </c>
    </row>
    <row r="10997" spans="1:5" x14ac:dyDescent="0.25">
      <c r="A10997">
        <v>92000016</v>
      </c>
      <c r="B10997" t="s">
        <v>16038</v>
      </c>
      <c r="C10997" t="s">
        <v>16039</v>
      </c>
      <c r="D10997" t="s">
        <v>16039</v>
      </c>
      <c r="E10997" t="s">
        <v>16038</v>
      </c>
    </row>
    <row r="10998" spans="1:5" x14ac:dyDescent="0.25">
      <c r="A10998">
        <v>92000017</v>
      </c>
      <c r="B10998" t="s">
        <v>16040</v>
      </c>
      <c r="C10998" t="s">
        <v>16041</v>
      </c>
      <c r="D10998" t="s">
        <v>16041</v>
      </c>
      <c r="E10998" t="s">
        <v>16040</v>
      </c>
    </row>
    <row r="10999" spans="1:5" x14ac:dyDescent="0.25">
      <c r="A10999">
        <v>92000018</v>
      </c>
      <c r="B10999" t="s">
        <v>16042</v>
      </c>
      <c r="C10999" t="s">
        <v>16043</v>
      </c>
      <c r="D10999" t="s">
        <v>16043</v>
      </c>
      <c r="E10999" t="s">
        <v>16042</v>
      </c>
    </row>
    <row r="11000" spans="1:5" x14ac:dyDescent="0.25">
      <c r="A11000">
        <v>92000019</v>
      </c>
      <c r="B11000" t="s">
        <v>16044</v>
      </c>
      <c r="C11000" t="s">
        <v>16045</v>
      </c>
      <c r="D11000" t="s">
        <v>16045</v>
      </c>
      <c r="E11000" t="s">
        <v>16044</v>
      </c>
    </row>
    <row r="11001" spans="1:5" x14ac:dyDescent="0.25">
      <c r="A11001">
        <v>92000020</v>
      </c>
      <c r="B11001" t="s">
        <v>16046</v>
      </c>
      <c r="C11001" t="s">
        <v>16047</v>
      </c>
      <c r="D11001" t="s">
        <v>16047</v>
      </c>
      <c r="E11001" t="s">
        <v>16046</v>
      </c>
    </row>
    <row r="11002" spans="1:5" x14ac:dyDescent="0.25">
      <c r="A11002">
        <v>92000021</v>
      </c>
      <c r="B11002" t="s">
        <v>16048</v>
      </c>
      <c r="C11002" t="s">
        <v>16049</v>
      </c>
      <c r="D11002" t="s">
        <v>16049</v>
      </c>
      <c r="E11002" t="s">
        <v>16048</v>
      </c>
    </row>
    <row r="11003" spans="1:5" x14ac:dyDescent="0.25">
      <c r="A11003">
        <v>92000022</v>
      </c>
      <c r="B11003" t="s">
        <v>16050</v>
      </c>
      <c r="C11003" t="s">
        <v>16051</v>
      </c>
      <c r="D11003" t="s">
        <v>16051</v>
      </c>
      <c r="E11003" t="s">
        <v>16050</v>
      </c>
    </row>
    <row r="11004" spans="1:5" x14ac:dyDescent="0.25">
      <c r="A11004">
        <v>92000023</v>
      </c>
      <c r="B11004" t="s">
        <v>16052</v>
      </c>
      <c r="C11004" t="s">
        <v>16053</v>
      </c>
      <c r="D11004" t="s">
        <v>16053</v>
      </c>
      <c r="E11004" t="s">
        <v>16052</v>
      </c>
    </row>
    <row r="11005" spans="1:5" x14ac:dyDescent="0.25">
      <c r="A11005">
        <v>92000024</v>
      </c>
      <c r="B11005" t="s">
        <v>16054</v>
      </c>
      <c r="C11005" t="s">
        <v>16055</v>
      </c>
      <c r="D11005" t="s">
        <v>16055</v>
      </c>
      <c r="E11005" t="s">
        <v>16054</v>
      </c>
    </row>
    <row r="11006" spans="1:5" x14ac:dyDescent="0.25">
      <c r="A11006">
        <v>92000025</v>
      </c>
      <c r="B11006" t="s">
        <v>16056</v>
      </c>
      <c r="C11006" t="s">
        <v>16057</v>
      </c>
      <c r="D11006" t="s">
        <v>16057</v>
      </c>
      <c r="E11006" t="s">
        <v>16056</v>
      </c>
    </row>
    <row r="11007" spans="1:5" x14ac:dyDescent="0.25">
      <c r="A11007">
        <v>92000026</v>
      </c>
      <c r="B11007" t="s">
        <v>16058</v>
      </c>
      <c r="C11007" t="s">
        <v>16059</v>
      </c>
      <c r="D11007" t="s">
        <v>16059</v>
      </c>
      <c r="E11007" t="s">
        <v>16058</v>
      </c>
    </row>
    <row r="11008" spans="1:5" x14ac:dyDescent="0.25">
      <c r="A11008">
        <v>92000027</v>
      </c>
      <c r="B11008" t="s">
        <v>16060</v>
      </c>
      <c r="C11008" t="s">
        <v>16061</v>
      </c>
      <c r="D11008" t="s">
        <v>16061</v>
      </c>
      <c r="E11008" t="s">
        <v>16060</v>
      </c>
    </row>
    <row r="11009" spans="1:5" x14ac:dyDescent="0.25">
      <c r="A11009">
        <v>92000028</v>
      </c>
      <c r="B11009" t="s">
        <v>16062</v>
      </c>
      <c r="C11009" t="s">
        <v>16063</v>
      </c>
      <c r="D11009" t="s">
        <v>16063</v>
      </c>
      <c r="E11009" t="s">
        <v>16062</v>
      </c>
    </row>
    <row r="11010" spans="1:5" x14ac:dyDescent="0.25">
      <c r="A11010">
        <v>92000029</v>
      </c>
      <c r="B11010" t="s">
        <v>16064</v>
      </c>
      <c r="C11010" t="s">
        <v>16065</v>
      </c>
      <c r="D11010" t="s">
        <v>16065</v>
      </c>
      <c r="E11010" t="s">
        <v>16064</v>
      </c>
    </row>
    <row r="11011" spans="1:5" x14ac:dyDescent="0.25">
      <c r="A11011">
        <v>92000030</v>
      </c>
      <c r="B11011" t="s">
        <v>16066</v>
      </c>
      <c r="C11011" t="s">
        <v>16067</v>
      </c>
      <c r="D11011" t="s">
        <v>16067</v>
      </c>
      <c r="E11011" t="s">
        <v>16066</v>
      </c>
    </row>
    <row r="11012" spans="1:5" x14ac:dyDescent="0.25">
      <c r="A11012">
        <v>92000031</v>
      </c>
      <c r="B11012" t="s">
        <v>16068</v>
      </c>
      <c r="C11012" t="s">
        <v>16069</v>
      </c>
      <c r="D11012" t="s">
        <v>16069</v>
      </c>
      <c r="E11012" t="s">
        <v>16068</v>
      </c>
    </row>
    <row r="11013" spans="1:5" x14ac:dyDescent="0.25">
      <c r="A11013">
        <v>92000032</v>
      </c>
      <c r="B11013" t="s">
        <v>16070</v>
      </c>
      <c r="C11013" t="s">
        <v>16070</v>
      </c>
      <c r="D11013" t="s">
        <v>16070</v>
      </c>
      <c r="E11013" t="s">
        <v>16070</v>
      </c>
    </row>
    <row r="11014" spans="1:5" x14ac:dyDescent="0.25">
      <c r="A11014">
        <v>92000033</v>
      </c>
      <c r="B11014" t="s">
        <v>16071</v>
      </c>
      <c r="C11014" t="s">
        <v>16072</v>
      </c>
      <c r="D11014" t="s">
        <v>16072</v>
      </c>
      <c r="E11014" t="s">
        <v>16071</v>
      </c>
    </row>
    <row r="11015" spans="1:5" x14ac:dyDescent="0.25">
      <c r="A11015">
        <v>92000034</v>
      </c>
      <c r="B11015" t="s">
        <v>16034</v>
      </c>
      <c r="C11015" t="s">
        <v>16035</v>
      </c>
      <c r="D11015" t="s">
        <v>16035</v>
      </c>
      <c r="E11015" t="s">
        <v>16034</v>
      </c>
    </row>
    <row r="11016" spans="1:5" x14ac:dyDescent="0.25">
      <c r="A11016">
        <v>92000035</v>
      </c>
      <c r="B11016" t="s">
        <v>16073</v>
      </c>
      <c r="C11016" t="s">
        <v>16074</v>
      </c>
      <c r="D11016" t="s">
        <v>16074</v>
      </c>
      <c r="E11016" t="s">
        <v>16073</v>
      </c>
    </row>
    <row r="11017" spans="1:5" x14ac:dyDescent="0.25">
      <c r="A11017">
        <v>92000036</v>
      </c>
      <c r="B11017" t="s">
        <v>16075</v>
      </c>
      <c r="C11017" t="s">
        <v>16035</v>
      </c>
      <c r="D11017" t="s">
        <v>16035</v>
      </c>
      <c r="E11017" t="s">
        <v>16075</v>
      </c>
    </row>
    <row r="11018" spans="1:5" x14ac:dyDescent="0.25">
      <c r="A11018">
        <v>92000037</v>
      </c>
      <c r="B11018" t="s">
        <v>16076</v>
      </c>
      <c r="C11018" t="s">
        <v>16077</v>
      </c>
      <c r="D11018" t="s">
        <v>16077</v>
      </c>
      <c r="E11018" t="s">
        <v>16076</v>
      </c>
    </row>
    <row r="11019" spans="1:5" x14ac:dyDescent="0.25">
      <c r="A11019">
        <v>92000038</v>
      </c>
      <c r="B11019" t="s">
        <v>16078</v>
      </c>
      <c r="C11019" t="s">
        <v>16016</v>
      </c>
      <c r="D11019" t="s">
        <v>16016</v>
      </c>
      <c r="E11019" t="s">
        <v>16078</v>
      </c>
    </row>
    <row r="11020" spans="1:5" x14ac:dyDescent="0.25">
      <c r="A11020">
        <v>92100001</v>
      </c>
      <c r="B11020" t="s">
        <v>16079</v>
      </c>
      <c r="C11020" t="s">
        <v>16079</v>
      </c>
      <c r="D11020" t="s">
        <v>16079</v>
      </c>
      <c r="E11020" t="s">
        <v>16079</v>
      </c>
    </row>
    <row r="11021" spans="1:5" x14ac:dyDescent="0.25">
      <c r="A11021">
        <v>92100002</v>
      </c>
      <c r="B11021" t="s">
        <v>16080</v>
      </c>
      <c r="C11021" t="s">
        <v>16080</v>
      </c>
      <c r="D11021" t="s">
        <v>16080</v>
      </c>
      <c r="E11021" t="s">
        <v>16080</v>
      </c>
    </row>
    <row r="11022" spans="1:5" x14ac:dyDescent="0.25">
      <c r="A11022">
        <v>92100003</v>
      </c>
      <c r="B11022" t="s">
        <v>16081</v>
      </c>
      <c r="C11022" t="s">
        <v>16081</v>
      </c>
      <c r="D11022" t="s">
        <v>16081</v>
      </c>
      <c r="E11022" t="s">
        <v>16081</v>
      </c>
    </row>
    <row r="11023" spans="1:5" x14ac:dyDescent="0.25">
      <c r="A11023">
        <v>92100004</v>
      </c>
      <c r="B11023" t="s">
        <v>16082</v>
      </c>
      <c r="C11023" t="s">
        <v>16082</v>
      </c>
      <c r="D11023" t="s">
        <v>16082</v>
      </c>
      <c r="E11023" t="s">
        <v>16082</v>
      </c>
    </row>
    <row r="11024" spans="1:5" x14ac:dyDescent="0.25">
      <c r="A11024">
        <v>92100005</v>
      </c>
      <c r="B11024" t="s">
        <v>16073</v>
      </c>
      <c r="C11024" t="s">
        <v>16074</v>
      </c>
      <c r="D11024" t="s">
        <v>16074</v>
      </c>
      <c r="E11024" t="s">
        <v>16073</v>
      </c>
    </row>
    <row r="11025" spans="1:5" x14ac:dyDescent="0.25">
      <c r="A11025">
        <v>92300001</v>
      </c>
      <c r="B11025" t="s">
        <v>16083</v>
      </c>
      <c r="C11025" t="s">
        <v>16084</v>
      </c>
      <c r="D11025" t="s">
        <v>16084</v>
      </c>
      <c r="E11025" t="s">
        <v>16083</v>
      </c>
    </row>
    <row r="11026" spans="1:5" x14ac:dyDescent="0.25">
      <c r="A11026">
        <v>92300002</v>
      </c>
      <c r="B11026" t="s">
        <v>16085</v>
      </c>
      <c r="C11026" t="s">
        <v>16084</v>
      </c>
      <c r="D11026" t="s">
        <v>16084</v>
      </c>
      <c r="E11026" t="s">
        <v>16085</v>
      </c>
    </row>
    <row r="11027" spans="1:5" x14ac:dyDescent="0.25">
      <c r="A11027">
        <v>92300003</v>
      </c>
      <c r="B11027" t="s">
        <v>16086</v>
      </c>
      <c r="C11027" t="s">
        <v>16087</v>
      </c>
      <c r="D11027" t="s">
        <v>16087</v>
      </c>
      <c r="E11027" t="s">
        <v>16086</v>
      </c>
    </row>
    <row r="11028" spans="1:5" x14ac:dyDescent="0.25">
      <c r="A11028">
        <v>92300004</v>
      </c>
      <c r="B11028" t="s">
        <v>16088</v>
      </c>
      <c r="C11028" t="s">
        <v>16089</v>
      </c>
      <c r="D11028" t="s">
        <v>16089</v>
      </c>
      <c r="E11028" t="s">
        <v>16088</v>
      </c>
    </row>
    <row r="11029" spans="1:5" x14ac:dyDescent="0.25">
      <c r="A11029">
        <v>92300005</v>
      </c>
      <c r="B11029" t="s">
        <v>16090</v>
      </c>
      <c r="C11029" t="s">
        <v>16091</v>
      </c>
      <c r="D11029" t="s">
        <v>16091</v>
      </c>
      <c r="E11029" t="s">
        <v>16090</v>
      </c>
    </row>
    <row r="11030" spans="1:5" x14ac:dyDescent="0.25">
      <c r="A11030">
        <v>92300006</v>
      </c>
      <c r="B11030" t="s">
        <v>16092</v>
      </c>
      <c r="C11030" t="s">
        <v>16093</v>
      </c>
      <c r="D11030" t="s">
        <v>16093</v>
      </c>
      <c r="E11030" t="s">
        <v>16092</v>
      </c>
    </row>
    <row r="11031" spans="1:5" x14ac:dyDescent="0.25">
      <c r="A11031">
        <v>92300007</v>
      </c>
      <c r="B11031" t="s">
        <v>16094</v>
      </c>
      <c r="C11031" t="s">
        <v>16084</v>
      </c>
      <c r="D11031" t="s">
        <v>16084</v>
      </c>
      <c r="E11031" t="s">
        <v>16094</v>
      </c>
    </row>
    <row r="11032" spans="1:5" x14ac:dyDescent="0.25">
      <c r="A11032">
        <v>92300008</v>
      </c>
      <c r="B11032" t="s">
        <v>16095</v>
      </c>
      <c r="C11032" t="s">
        <v>16096</v>
      </c>
      <c r="D11032" t="s">
        <v>16096</v>
      </c>
      <c r="E11032" t="s">
        <v>16095</v>
      </c>
    </row>
    <row r="11033" spans="1:5" x14ac:dyDescent="0.25">
      <c r="A11033">
        <v>92300009</v>
      </c>
      <c r="B11033" t="s">
        <v>16097</v>
      </c>
      <c r="C11033" t="s">
        <v>16098</v>
      </c>
      <c r="D11033" t="s">
        <v>16098</v>
      </c>
      <c r="E11033" t="s">
        <v>16097</v>
      </c>
    </row>
    <row r="11034" spans="1:5" x14ac:dyDescent="0.25">
      <c r="A11034">
        <v>92300010</v>
      </c>
      <c r="B11034" t="s">
        <v>16099</v>
      </c>
      <c r="C11034" t="s">
        <v>16100</v>
      </c>
      <c r="D11034" t="s">
        <v>16100</v>
      </c>
      <c r="E11034" t="s">
        <v>16099</v>
      </c>
    </row>
    <row r="11035" spans="1:5" x14ac:dyDescent="0.25">
      <c r="A11035">
        <v>92300011</v>
      </c>
      <c r="B11035" t="s">
        <v>16101</v>
      </c>
      <c r="C11035" t="s">
        <v>16102</v>
      </c>
      <c r="D11035" t="s">
        <v>16102</v>
      </c>
      <c r="E11035" t="s">
        <v>16101</v>
      </c>
    </row>
    <row r="11036" spans="1:5" x14ac:dyDescent="0.25">
      <c r="A11036">
        <v>92300012</v>
      </c>
      <c r="B11036" t="s">
        <v>16103</v>
      </c>
      <c r="C11036" t="s">
        <v>16104</v>
      </c>
      <c r="D11036" t="s">
        <v>16104</v>
      </c>
      <c r="E11036" t="s">
        <v>16103</v>
      </c>
    </row>
    <row r="11037" spans="1:5" x14ac:dyDescent="0.25">
      <c r="A11037">
        <v>92300013</v>
      </c>
      <c r="B11037" t="s">
        <v>16105</v>
      </c>
      <c r="C11037" t="s">
        <v>16106</v>
      </c>
      <c r="D11037" t="s">
        <v>16106</v>
      </c>
      <c r="E11037" t="s">
        <v>16105</v>
      </c>
    </row>
    <row r="11038" spans="1:5" x14ac:dyDescent="0.25">
      <c r="A11038">
        <v>92300014</v>
      </c>
      <c r="B11038" t="s">
        <v>16107</v>
      </c>
      <c r="C11038" t="s">
        <v>16108</v>
      </c>
      <c r="D11038" t="s">
        <v>16108</v>
      </c>
      <c r="E11038" t="s">
        <v>16107</v>
      </c>
    </row>
    <row r="11039" spans="1:5" x14ac:dyDescent="0.25">
      <c r="A11039">
        <v>92300015</v>
      </c>
      <c r="B11039" t="s">
        <v>16109</v>
      </c>
      <c r="C11039" t="s">
        <v>16110</v>
      </c>
      <c r="D11039" t="s">
        <v>16110</v>
      </c>
      <c r="E11039" t="s">
        <v>16109</v>
      </c>
    </row>
    <row r="11040" spans="1:5" x14ac:dyDescent="0.25">
      <c r="A11040">
        <v>92300016</v>
      </c>
      <c r="B11040" t="s">
        <v>16111</v>
      </c>
      <c r="C11040" t="s">
        <v>16112</v>
      </c>
      <c r="D11040" t="s">
        <v>16112</v>
      </c>
      <c r="E11040" t="s">
        <v>16111</v>
      </c>
    </row>
    <row r="11041" spans="1:5" x14ac:dyDescent="0.25">
      <c r="A11041">
        <v>92300018</v>
      </c>
      <c r="B11041" t="s">
        <v>16113</v>
      </c>
      <c r="C11041" t="s">
        <v>16114</v>
      </c>
      <c r="D11041" t="s">
        <v>16114</v>
      </c>
      <c r="E11041" t="s">
        <v>16113</v>
      </c>
    </row>
    <row r="11042" spans="1:5" x14ac:dyDescent="0.25">
      <c r="A11042">
        <v>92300019</v>
      </c>
      <c r="B11042" t="s">
        <v>16115</v>
      </c>
      <c r="C11042" t="s">
        <v>16116</v>
      </c>
      <c r="D11042" t="s">
        <v>16116</v>
      </c>
      <c r="E11042" t="s">
        <v>16115</v>
      </c>
    </row>
    <row r="11043" spans="1:5" x14ac:dyDescent="0.25">
      <c r="A11043">
        <v>92300020</v>
      </c>
      <c r="B11043" t="s">
        <v>16117</v>
      </c>
      <c r="C11043" t="s">
        <v>16118</v>
      </c>
      <c r="D11043" t="s">
        <v>16118</v>
      </c>
      <c r="E11043" t="s">
        <v>16117</v>
      </c>
    </row>
    <row r="11044" spans="1:5" x14ac:dyDescent="0.25">
      <c r="A11044">
        <v>92300021</v>
      </c>
      <c r="B11044" t="s">
        <v>16119</v>
      </c>
      <c r="C11044" t="s">
        <v>16120</v>
      </c>
      <c r="D11044" t="s">
        <v>16120</v>
      </c>
      <c r="E11044" t="s">
        <v>16119</v>
      </c>
    </row>
    <row r="11045" spans="1:5" x14ac:dyDescent="0.25">
      <c r="A11045">
        <v>92300022</v>
      </c>
      <c r="B11045" t="s">
        <v>16121</v>
      </c>
      <c r="C11045" t="s">
        <v>16122</v>
      </c>
      <c r="D11045" t="s">
        <v>16122</v>
      </c>
      <c r="E11045" t="s">
        <v>16121</v>
      </c>
    </row>
    <row r="11046" spans="1:5" x14ac:dyDescent="0.25">
      <c r="A11046">
        <v>92300023</v>
      </c>
      <c r="B11046" t="s">
        <v>16123</v>
      </c>
      <c r="C11046" t="s">
        <v>16122</v>
      </c>
      <c r="D11046" t="s">
        <v>16122</v>
      </c>
      <c r="E11046" t="s">
        <v>16123</v>
      </c>
    </row>
    <row r="11047" spans="1:5" x14ac:dyDescent="0.25">
      <c r="A11047">
        <v>92300024</v>
      </c>
      <c r="B11047" t="s">
        <v>16124</v>
      </c>
      <c r="C11047" t="s">
        <v>16122</v>
      </c>
      <c r="D11047" t="s">
        <v>16122</v>
      </c>
      <c r="E11047" t="s">
        <v>16124</v>
      </c>
    </row>
    <row r="11048" spans="1:5" x14ac:dyDescent="0.25">
      <c r="A11048">
        <v>92300025</v>
      </c>
      <c r="B11048" t="s">
        <v>16125</v>
      </c>
      <c r="C11048" t="s">
        <v>16126</v>
      </c>
      <c r="D11048" t="s">
        <v>16126</v>
      </c>
      <c r="E11048" t="s">
        <v>16125</v>
      </c>
    </row>
    <row r="11049" spans="1:5" x14ac:dyDescent="0.25">
      <c r="A11049">
        <v>92300026</v>
      </c>
      <c r="B11049" t="s">
        <v>16127</v>
      </c>
      <c r="C11049" t="s">
        <v>16128</v>
      </c>
      <c r="D11049" t="s">
        <v>16128</v>
      </c>
      <c r="E11049" t="s">
        <v>16127</v>
      </c>
    </row>
    <row r="11050" spans="1:5" x14ac:dyDescent="0.25">
      <c r="A11050">
        <v>92300027</v>
      </c>
      <c r="B11050" t="s">
        <v>16129</v>
      </c>
      <c r="C11050" t="s">
        <v>16128</v>
      </c>
      <c r="D11050" t="s">
        <v>16128</v>
      </c>
      <c r="E11050" t="s">
        <v>16129</v>
      </c>
    </row>
    <row r="11051" spans="1:5" x14ac:dyDescent="0.25">
      <c r="A11051">
        <v>92300028</v>
      </c>
      <c r="B11051" t="s">
        <v>16130</v>
      </c>
      <c r="C11051" t="s">
        <v>16131</v>
      </c>
      <c r="D11051" t="s">
        <v>16131</v>
      </c>
      <c r="E11051" t="s">
        <v>16130</v>
      </c>
    </row>
    <row r="11052" spans="1:5" x14ac:dyDescent="0.25">
      <c r="A11052">
        <v>92300029</v>
      </c>
      <c r="B11052" t="s">
        <v>16132</v>
      </c>
      <c r="C11052" t="s">
        <v>16133</v>
      </c>
      <c r="D11052" t="s">
        <v>16133</v>
      </c>
      <c r="E11052" t="s">
        <v>16132</v>
      </c>
    </row>
    <row r="11053" spans="1:5" x14ac:dyDescent="0.25">
      <c r="A11053">
        <v>92300030</v>
      </c>
      <c r="B11053" t="s">
        <v>16111</v>
      </c>
      <c r="C11053" t="s">
        <v>16112</v>
      </c>
      <c r="D11053" t="s">
        <v>16112</v>
      </c>
      <c r="E11053" t="s">
        <v>16111</v>
      </c>
    </row>
    <row r="11054" spans="1:5" x14ac:dyDescent="0.25">
      <c r="A11054">
        <v>50000243</v>
      </c>
      <c r="B11054" t="s">
        <v>16134</v>
      </c>
      <c r="C11054" t="s">
        <v>16134</v>
      </c>
      <c r="D11054" t="s">
        <v>16134</v>
      </c>
      <c r="E11054" t="s">
        <v>16134</v>
      </c>
    </row>
    <row r="11055" spans="1:5" x14ac:dyDescent="0.25">
      <c r="A11055">
        <v>2020</v>
      </c>
      <c r="B11055" t="s">
        <v>16135</v>
      </c>
      <c r="C11055" t="s">
        <v>16135</v>
      </c>
      <c r="D11055" t="s">
        <v>16135</v>
      </c>
      <c r="E11055" t="s">
        <v>16135</v>
      </c>
    </row>
    <row r="11056" spans="1:5" x14ac:dyDescent="0.25">
      <c r="A11056">
        <v>2030</v>
      </c>
      <c r="B11056" t="s">
        <v>16136</v>
      </c>
      <c r="C11056" t="s">
        <v>16136</v>
      </c>
      <c r="D11056" t="s">
        <v>16136</v>
      </c>
      <c r="E11056" t="s">
        <v>16136</v>
      </c>
    </row>
    <row r="11057" spans="1:5" x14ac:dyDescent="0.25">
      <c r="A11057">
        <v>3010</v>
      </c>
      <c r="B11057" t="s">
        <v>16137</v>
      </c>
      <c r="C11057" t="s">
        <v>16137</v>
      </c>
      <c r="D11057" t="s">
        <v>16137</v>
      </c>
      <c r="E11057" t="s">
        <v>16137</v>
      </c>
    </row>
    <row r="11058" spans="1:5" x14ac:dyDescent="0.25">
      <c r="A11058">
        <v>3020</v>
      </c>
      <c r="B11058" t="s">
        <v>16138</v>
      </c>
      <c r="C11058" t="s">
        <v>16138</v>
      </c>
      <c r="D11058" t="s">
        <v>16138</v>
      </c>
      <c r="E11058" t="s">
        <v>16138</v>
      </c>
    </row>
    <row r="11059" spans="1:5" x14ac:dyDescent="0.25">
      <c r="A11059">
        <v>3030</v>
      </c>
      <c r="B11059" t="s">
        <v>16139</v>
      </c>
      <c r="C11059" t="s">
        <v>16139</v>
      </c>
      <c r="D11059" t="s">
        <v>16139</v>
      </c>
      <c r="E11059" t="s">
        <v>16139</v>
      </c>
    </row>
    <row r="11060" spans="1:5" x14ac:dyDescent="0.25">
      <c r="A11060">
        <v>3040</v>
      </c>
      <c r="B11060" t="s">
        <v>16140</v>
      </c>
      <c r="C11060" t="s">
        <v>16140</v>
      </c>
      <c r="D11060" t="s">
        <v>16140</v>
      </c>
      <c r="E11060" t="s">
        <v>16140</v>
      </c>
    </row>
    <row r="11061" spans="1:5" x14ac:dyDescent="0.25">
      <c r="A11061">
        <v>103400</v>
      </c>
      <c r="B11061" t="s">
        <v>16141</v>
      </c>
      <c r="C11061" t="s">
        <v>16142</v>
      </c>
      <c r="D11061" t="s">
        <v>16142</v>
      </c>
      <c r="E11061" t="s">
        <v>16141</v>
      </c>
    </row>
    <row r="11062" spans="1:5" x14ac:dyDescent="0.25">
      <c r="A11062">
        <v>154100</v>
      </c>
      <c r="B11062" t="s">
        <v>16143</v>
      </c>
      <c r="C11062" t="s">
        <v>16144</v>
      </c>
      <c r="D11062" t="s">
        <v>16144</v>
      </c>
      <c r="E11062" t="s">
        <v>16143</v>
      </c>
    </row>
    <row r="11063" spans="1:5" x14ac:dyDescent="0.25">
      <c r="A11063">
        <v>154200</v>
      </c>
      <c r="B11063" t="s">
        <v>16145</v>
      </c>
      <c r="C11063" t="s">
        <v>16144</v>
      </c>
      <c r="D11063" t="s">
        <v>16144</v>
      </c>
      <c r="E11063" t="s">
        <v>16145</v>
      </c>
    </row>
    <row r="11064" spans="1:5" x14ac:dyDescent="0.25">
      <c r="A11064">
        <v>155100</v>
      </c>
      <c r="B11064" t="s">
        <v>16143</v>
      </c>
      <c r="C11064" t="s">
        <v>16144</v>
      </c>
      <c r="D11064" t="s">
        <v>16144</v>
      </c>
      <c r="E11064" t="s">
        <v>16143</v>
      </c>
    </row>
    <row r="11065" spans="1:5" x14ac:dyDescent="0.25">
      <c r="A11065">
        <v>156300</v>
      </c>
      <c r="B11065" t="s">
        <v>16146</v>
      </c>
      <c r="C11065" t="s">
        <v>16147</v>
      </c>
      <c r="D11065" t="s">
        <v>16147</v>
      </c>
      <c r="E11065" t="s">
        <v>16146</v>
      </c>
    </row>
    <row r="11066" spans="1:5" x14ac:dyDescent="0.25">
      <c r="A11066" t="s">
        <v>16148</v>
      </c>
      <c r="B11066" t="s">
        <v>16149</v>
      </c>
      <c r="C11066" t="s">
        <v>16150</v>
      </c>
      <c r="D11066" t="s">
        <v>16150</v>
      </c>
      <c r="E11066" t="s">
        <v>16149</v>
      </c>
    </row>
    <row r="11067" spans="1:5" x14ac:dyDescent="0.25">
      <c r="A11067" t="s">
        <v>16151</v>
      </c>
      <c r="B11067" t="s">
        <v>16152</v>
      </c>
      <c r="C11067" t="s">
        <v>16152</v>
      </c>
      <c r="D11067" t="s">
        <v>16152</v>
      </c>
      <c r="E11067" t="s">
        <v>16152</v>
      </c>
    </row>
    <row r="11068" spans="1:5" x14ac:dyDescent="0.25">
      <c r="A11068" t="s">
        <v>16153</v>
      </c>
      <c r="B11068" t="s">
        <v>16152</v>
      </c>
      <c r="C11068" t="s">
        <v>16152</v>
      </c>
      <c r="D11068" t="s">
        <v>16152</v>
      </c>
      <c r="E11068" t="s">
        <v>16152</v>
      </c>
    </row>
    <row r="11069" spans="1:5" x14ac:dyDescent="0.25">
      <c r="A11069" t="s">
        <v>16154</v>
      </c>
      <c r="B11069" t="s">
        <v>16152</v>
      </c>
      <c r="C11069" t="s">
        <v>16152</v>
      </c>
      <c r="D11069" t="s">
        <v>16152</v>
      </c>
      <c r="E11069" t="s">
        <v>16152</v>
      </c>
    </row>
    <row r="11070" spans="1:5" x14ac:dyDescent="0.25">
      <c r="A11070">
        <v>103400</v>
      </c>
      <c r="B11070" t="s">
        <v>16155</v>
      </c>
      <c r="C11070" t="s">
        <v>16156</v>
      </c>
      <c r="D11070" t="s">
        <v>16156</v>
      </c>
      <c r="E11070" t="s">
        <v>16155</v>
      </c>
    </row>
    <row r="11071" spans="1:5" x14ac:dyDescent="0.25">
      <c r="A11071">
        <v>104100</v>
      </c>
      <c r="B11071" t="s">
        <v>16157</v>
      </c>
      <c r="C11071" t="s">
        <v>16158</v>
      </c>
      <c r="D11071" t="s">
        <v>16158</v>
      </c>
      <c r="E11071" t="s">
        <v>16157</v>
      </c>
    </row>
    <row r="11072" spans="1:5" x14ac:dyDescent="0.25">
      <c r="A11072">
        <v>104200</v>
      </c>
      <c r="B11072" t="s">
        <v>16159</v>
      </c>
      <c r="C11072" t="s">
        <v>16158</v>
      </c>
      <c r="D11072" t="s">
        <v>16158</v>
      </c>
      <c r="E11072" t="s">
        <v>16159</v>
      </c>
    </row>
    <row r="11073" spans="1:5" x14ac:dyDescent="0.25">
      <c r="A11073">
        <v>106300</v>
      </c>
      <c r="B11073" t="s">
        <v>16160</v>
      </c>
      <c r="C11073" t="s">
        <v>16161</v>
      </c>
      <c r="D11073" t="s">
        <v>16161</v>
      </c>
      <c r="E11073" t="s">
        <v>16160</v>
      </c>
    </row>
    <row r="11074" spans="1:5" x14ac:dyDescent="0.25">
      <c r="A11074">
        <v>2050</v>
      </c>
      <c r="B11074" t="s">
        <v>16162</v>
      </c>
      <c r="C11074" t="s">
        <v>16162</v>
      </c>
      <c r="D11074" t="s">
        <v>16162</v>
      </c>
      <c r="E11074" t="s">
        <v>16162</v>
      </c>
    </row>
    <row r="11075" spans="1:5" x14ac:dyDescent="0.25">
      <c r="A11075">
        <v>3020</v>
      </c>
      <c r="B11075" t="s">
        <v>16163</v>
      </c>
      <c r="C11075" t="s">
        <v>16163</v>
      </c>
      <c r="D11075" t="s">
        <v>16163</v>
      </c>
      <c r="E11075" t="s">
        <v>16163</v>
      </c>
    </row>
    <row r="11076" spans="1:5" x14ac:dyDescent="0.25">
      <c r="A11076">
        <v>5029</v>
      </c>
      <c r="B11076" t="s">
        <v>16164</v>
      </c>
      <c r="C11076" t="s">
        <v>16164</v>
      </c>
      <c r="D11076" t="s">
        <v>16164</v>
      </c>
      <c r="E11076" t="s">
        <v>16164</v>
      </c>
    </row>
    <row r="11077" spans="1:5" x14ac:dyDescent="0.25">
      <c r="A11077">
        <v>1204100</v>
      </c>
      <c r="B11077" t="s">
        <v>16165</v>
      </c>
      <c r="C11077" t="s">
        <v>16166</v>
      </c>
      <c r="D11077" t="s">
        <v>16166</v>
      </c>
      <c r="E11077" t="s">
        <v>16165</v>
      </c>
    </row>
    <row r="11078" spans="1:5" x14ac:dyDescent="0.25">
      <c r="A11078">
        <v>1204200</v>
      </c>
      <c r="B11078" t="s">
        <v>16167</v>
      </c>
      <c r="C11078" t="s">
        <v>16166</v>
      </c>
      <c r="D11078" t="s">
        <v>16166</v>
      </c>
      <c r="E11078" t="s">
        <v>16167</v>
      </c>
    </row>
    <row r="11079" spans="1:5" x14ac:dyDescent="0.25">
      <c r="A11079">
        <v>1205100</v>
      </c>
      <c r="B11079" t="s">
        <v>16168</v>
      </c>
      <c r="C11079" t="s">
        <v>16169</v>
      </c>
      <c r="D11079" t="s">
        <v>16169</v>
      </c>
      <c r="E11079" t="s">
        <v>16168</v>
      </c>
    </row>
    <row r="11080" spans="1:5" x14ac:dyDescent="0.25">
      <c r="A11080">
        <v>1206300</v>
      </c>
      <c r="B11080" t="s">
        <v>16170</v>
      </c>
      <c r="C11080" t="s">
        <v>16171</v>
      </c>
      <c r="D11080" t="s">
        <v>16171</v>
      </c>
      <c r="E11080" t="s">
        <v>16170</v>
      </c>
    </row>
    <row r="11081" spans="1:5" x14ac:dyDescent="0.25">
      <c r="A11081">
        <v>302300</v>
      </c>
      <c r="B11081" t="s">
        <v>16172</v>
      </c>
      <c r="C11081" t="s">
        <v>16173</v>
      </c>
      <c r="D11081" t="s">
        <v>16173</v>
      </c>
      <c r="E11081" t="s">
        <v>16172</v>
      </c>
    </row>
    <row r="11082" spans="1:5" x14ac:dyDescent="0.25">
      <c r="A11082">
        <v>601100</v>
      </c>
      <c r="B11082" t="s">
        <v>16174</v>
      </c>
      <c r="C11082" t="s">
        <v>16175</v>
      </c>
      <c r="D11082" t="s">
        <v>16175</v>
      </c>
      <c r="E11082" t="s">
        <v>16174</v>
      </c>
    </row>
    <row r="11083" spans="1:5" x14ac:dyDescent="0.25">
      <c r="A11083">
        <v>602100</v>
      </c>
      <c r="B11083" t="s">
        <v>16176</v>
      </c>
      <c r="C11083" t="s">
        <v>16177</v>
      </c>
      <c r="D11083" t="s">
        <v>16177</v>
      </c>
      <c r="E11083" t="s">
        <v>16176</v>
      </c>
    </row>
    <row r="11084" spans="1:5" x14ac:dyDescent="0.25">
      <c r="A11084">
        <v>602200</v>
      </c>
      <c r="B11084" t="s">
        <v>16178</v>
      </c>
      <c r="C11084" t="s">
        <v>16179</v>
      </c>
      <c r="D11084" t="s">
        <v>16179</v>
      </c>
      <c r="E11084" t="s">
        <v>16178</v>
      </c>
    </row>
    <row r="11085" spans="1:5" x14ac:dyDescent="0.25">
      <c r="A11085">
        <v>603200</v>
      </c>
      <c r="B11085" t="s">
        <v>16180</v>
      </c>
      <c r="C11085" t="s">
        <v>16180</v>
      </c>
      <c r="D11085" t="s">
        <v>16180</v>
      </c>
      <c r="E11085" t="s">
        <v>16180</v>
      </c>
    </row>
    <row r="11086" spans="1:5" x14ac:dyDescent="0.25">
      <c r="A11086">
        <v>603300</v>
      </c>
      <c r="B11086" t="s">
        <v>16181</v>
      </c>
      <c r="C11086" t="s">
        <v>16182</v>
      </c>
      <c r="D11086" t="s">
        <v>16182</v>
      </c>
      <c r="E11086" t="s">
        <v>16181</v>
      </c>
    </row>
    <row r="11087" spans="1:5" x14ac:dyDescent="0.25">
      <c r="A11087">
        <v>603400</v>
      </c>
      <c r="B11087" t="s">
        <v>16183</v>
      </c>
      <c r="C11087" t="s">
        <v>16184</v>
      </c>
      <c r="D11087" t="s">
        <v>16184</v>
      </c>
      <c r="E11087" t="s">
        <v>16183</v>
      </c>
    </row>
    <row r="11088" spans="1:5" x14ac:dyDescent="0.25">
      <c r="A11088">
        <v>604300</v>
      </c>
      <c r="B11088" t="s">
        <v>16185</v>
      </c>
      <c r="C11088" t="s">
        <v>16186</v>
      </c>
      <c r="D11088" t="s">
        <v>16186</v>
      </c>
      <c r="E11088" t="s">
        <v>16185</v>
      </c>
    </row>
    <row r="11089" spans="1:5" x14ac:dyDescent="0.25">
      <c r="A11089">
        <v>902100</v>
      </c>
      <c r="B11089" t="s">
        <v>16187</v>
      </c>
      <c r="C11089" t="s">
        <v>16188</v>
      </c>
      <c r="D11089" t="s">
        <v>16188</v>
      </c>
      <c r="E11089" t="s">
        <v>16187</v>
      </c>
    </row>
    <row r="11090" spans="1:5" x14ac:dyDescent="0.25">
      <c r="A11090">
        <v>903300</v>
      </c>
      <c r="B11090" t="s">
        <v>16189</v>
      </c>
      <c r="C11090" t="s">
        <v>16190</v>
      </c>
      <c r="D11090" t="s">
        <v>16190</v>
      </c>
      <c r="E11090" t="s">
        <v>16189</v>
      </c>
    </row>
    <row r="11091" spans="1:5" x14ac:dyDescent="0.25">
      <c r="A11091">
        <v>904200</v>
      </c>
      <c r="B11091" t="s">
        <v>16191</v>
      </c>
      <c r="C11091" t="s">
        <v>16192</v>
      </c>
      <c r="D11091" t="s">
        <v>16192</v>
      </c>
      <c r="E11091" t="s">
        <v>16191</v>
      </c>
    </row>
    <row r="11092" spans="1:5" x14ac:dyDescent="0.25">
      <c r="A11092">
        <v>453400</v>
      </c>
      <c r="B11092" t="s">
        <v>16193</v>
      </c>
      <c r="C11092" t="s">
        <v>16194</v>
      </c>
      <c r="D11092" t="s">
        <v>16194</v>
      </c>
      <c r="E11092" t="s">
        <v>16193</v>
      </c>
    </row>
    <row r="11093" spans="1:5" x14ac:dyDescent="0.25">
      <c r="A11093">
        <v>454100</v>
      </c>
      <c r="B11093" t="s">
        <v>16193</v>
      </c>
      <c r="C11093" t="s">
        <v>16194</v>
      </c>
      <c r="D11093" t="s">
        <v>16194</v>
      </c>
      <c r="E11093" t="s">
        <v>16193</v>
      </c>
    </row>
    <row r="11094" spans="1:5" x14ac:dyDescent="0.25">
      <c r="A11094">
        <v>454200</v>
      </c>
      <c r="B11094" t="s">
        <v>16193</v>
      </c>
      <c r="C11094" t="s">
        <v>16194</v>
      </c>
      <c r="D11094" t="s">
        <v>16194</v>
      </c>
      <c r="E11094" t="s">
        <v>16193</v>
      </c>
    </row>
    <row r="11095" spans="1:5" x14ac:dyDescent="0.25">
      <c r="A11095">
        <v>455100</v>
      </c>
      <c r="B11095" t="s">
        <v>16193</v>
      </c>
      <c r="C11095" t="s">
        <v>16194</v>
      </c>
      <c r="D11095" t="s">
        <v>16194</v>
      </c>
      <c r="E11095" t="s">
        <v>16193</v>
      </c>
    </row>
    <row r="11096" spans="1:5" x14ac:dyDescent="0.25">
      <c r="A11096">
        <v>606300</v>
      </c>
      <c r="B11096" t="s">
        <v>16195</v>
      </c>
      <c r="C11096" t="s">
        <v>16196</v>
      </c>
      <c r="D11096" t="s">
        <v>16196</v>
      </c>
      <c r="E11096" t="s">
        <v>16195</v>
      </c>
    </row>
    <row r="11097" spans="1:5" x14ac:dyDescent="0.25">
      <c r="A11097">
        <v>453400</v>
      </c>
      <c r="B11097" t="s">
        <v>16197</v>
      </c>
      <c r="C11097" t="s">
        <v>16196</v>
      </c>
      <c r="D11097" t="s">
        <v>16196</v>
      </c>
      <c r="E11097" t="s">
        <v>16197</v>
      </c>
    </row>
    <row r="11098" spans="1:5" x14ac:dyDescent="0.25">
      <c r="A11098">
        <v>603400</v>
      </c>
      <c r="B11098" t="s">
        <v>16195</v>
      </c>
      <c r="C11098" t="s">
        <v>16196</v>
      </c>
      <c r="D11098" t="s">
        <v>16196</v>
      </c>
      <c r="E11098" t="s">
        <v>16195</v>
      </c>
    </row>
    <row r="11099" spans="1:5" x14ac:dyDescent="0.25">
      <c r="A11099" t="s">
        <v>16198</v>
      </c>
      <c r="B11099" t="s">
        <v>16198</v>
      </c>
      <c r="C11099" t="s">
        <v>16198</v>
      </c>
      <c r="D11099" t="s">
        <v>16198</v>
      </c>
      <c r="E11099" t="s">
        <v>16198</v>
      </c>
    </row>
    <row r="11100" spans="1:5" x14ac:dyDescent="0.25">
      <c r="A11100">
        <v>102100</v>
      </c>
      <c r="B11100" t="s">
        <v>16199</v>
      </c>
      <c r="C11100" t="s">
        <v>16200</v>
      </c>
      <c r="D11100" t="s">
        <v>16200</v>
      </c>
      <c r="E11100" t="s">
        <v>16199</v>
      </c>
    </row>
    <row r="11101" spans="1:5" x14ac:dyDescent="0.25">
      <c r="A11101">
        <v>303400</v>
      </c>
      <c r="B11101" t="s">
        <v>16201</v>
      </c>
      <c r="C11101" t="s">
        <v>16200</v>
      </c>
      <c r="D11101" t="s">
        <v>16200</v>
      </c>
      <c r="E11101" t="s">
        <v>16201</v>
      </c>
    </row>
    <row r="11102" spans="1:5" x14ac:dyDescent="0.25">
      <c r="A11102">
        <v>304100</v>
      </c>
      <c r="B11102" t="s">
        <v>16201</v>
      </c>
      <c r="C11102" t="s">
        <v>16200</v>
      </c>
      <c r="D11102" t="s">
        <v>16200</v>
      </c>
      <c r="E11102" t="s">
        <v>16201</v>
      </c>
    </row>
    <row r="11103" spans="1:5" x14ac:dyDescent="0.25">
      <c r="A11103">
        <v>304200</v>
      </c>
      <c r="B11103" t="s">
        <v>16201</v>
      </c>
      <c r="C11103" t="s">
        <v>16200</v>
      </c>
      <c r="D11103" t="s">
        <v>16200</v>
      </c>
      <c r="E11103" t="s">
        <v>16201</v>
      </c>
    </row>
    <row r="11104" spans="1:5" x14ac:dyDescent="0.25">
      <c r="A11104">
        <v>306300</v>
      </c>
      <c r="B11104" t="s">
        <v>16201</v>
      </c>
      <c r="C11104" t="s">
        <v>16200</v>
      </c>
      <c r="D11104" t="s">
        <v>16200</v>
      </c>
      <c r="E11104" t="s">
        <v>16201</v>
      </c>
    </row>
    <row r="11105" spans="1:5" x14ac:dyDescent="0.25">
      <c r="A11105">
        <v>454100</v>
      </c>
      <c r="B11105" t="s">
        <v>16202</v>
      </c>
      <c r="C11105" t="s">
        <v>16200</v>
      </c>
      <c r="D11105" t="s">
        <v>16200</v>
      </c>
      <c r="E11105" t="s">
        <v>16202</v>
      </c>
    </row>
    <row r="11106" spans="1:5" x14ac:dyDescent="0.25">
      <c r="A11106">
        <v>454200</v>
      </c>
      <c r="B11106" t="s">
        <v>16202</v>
      </c>
      <c r="C11106" t="s">
        <v>16200</v>
      </c>
      <c r="D11106" t="s">
        <v>16200</v>
      </c>
      <c r="E11106" t="s">
        <v>16202</v>
      </c>
    </row>
    <row r="11107" spans="1:5" x14ac:dyDescent="0.25">
      <c r="A11107">
        <v>455100</v>
      </c>
      <c r="B11107" t="s">
        <v>16202</v>
      </c>
      <c r="C11107" t="s">
        <v>16200</v>
      </c>
      <c r="D11107" t="s">
        <v>16200</v>
      </c>
      <c r="E11107" t="s">
        <v>16202</v>
      </c>
    </row>
    <row r="11108" spans="1:5" x14ac:dyDescent="0.25">
      <c r="A11108">
        <v>456300</v>
      </c>
      <c r="B11108" t="s">
        <v>16202</v>
      </c>
      <c r="C11108" t="s">
        <v>16200</v>
      </c>
      <c r="D11108" t="s">
        <v>16200</v>
      </c>
      <c r="E11108" t="s">
        <v>16202</v>
      </c>
    </row>
    <row r="11109" spans="1:5" x14ac:dyDescent="0.25">
      <c r="A11109">
        <v>1203300</v>
      </c>
      <c r="B11109" t="s">
        <v>16203</v>
      </c>
      <c r="C11109" t="s">
        <v>16204</v>
      </c>
      <c r="D11109" t="s">
        <v>16204</v>
      </c>
      <c r="E11109" t="s">
        <v>16203</v>
      </c>
    </row>
    <row r="11110" spans="1:5" x14ac:dyDescent="0.25">
      <c r="A11110">
        <v>302100</v>
      </c>
      <c r="B11110" t="s">
        <v>16205</v>
      </c>
      <c r="C11110" t="s">
        <v>16206</v>
      </c>
      <c r="D11110" t="s">
        <v>16206</v>
      </c>
      <c r="E11110" t="s">
        <v>16205</v>
      </c>
    </row>
    <row r="11111" spans="1:5" x14ac:dyDescent="0.25">
      <c r="A11111">
        <v>453400</v>
      </c>
      <c r="B11111" t="s">
        <v>16207</v>
      </c>
      <c r="C11111" t="s">
        <v>16206</v>
      </c>
      <c r="D11111" t="s">
        <v>16206</v>
      </c>
      <c r="E11111" t="s">
        <v>16207</v>
      </c>
    </row>
    <row r="11112" spans="1:5" x14ac:dyDescent="0.25">
      <c r="A11112" t="s">
        <v>16208</v>
      </c>
      <c r="B11112" t="s">
        <v>16209</v>
      </c>
      <c r="C11112" t="s">
        <v>16209</v>
      </c>
      <c r="D11112" t="s">
        <v>16209</v>
      </c>
      <c r="E11112" t="s">
        <v>16209</v>
      </c>
    </row>
    <row r="11113" spans="1:5" x14ac:dyDescent="0.25">
      <c r="A11113" t="s">
        <v>16210</v>
      </c>
      <c r="B11113" t="s">
        <v>16211</v>
      </c>
      <c r="C11113" t="s">
        <v>16211</v>
      </c>
      <c r="D11113" t="s">
        <v>16211</v>
      </c>
      <c r="E11113" t="s">
        <v>16211</v>
      </c>
    </row>
    <row r="11114" spans="1:5" x14ac:dyDescent="0.25">
      <c r="A11114" t="s">
        <v>16212</v>
      </c>
      <c r="B11114" t="s">
        <v>16212</v>
      </c>
      <c r="C11114" t="s">
        <v>16212</v>
      </c>
      <c r="D11114" t="s">
        <v>16212</v>
      </c>
      <c r="E11114" t="s">
        <v>16212</v>
      </c>
    </row>
    <row r="11115" spans="1:5" x14ac:dyDescent="0.25">
      <c r="A11115" t="s">
        <v>16213</v>
      </c>
      <c r="B11115" t="s">
        <v>16214</v>
      </c>
      <c r="C11115" t="s">
        <v>16214</v>
      </c>
      <c r="D11115" t="s">
        <v>16214</v>
      </c>
      <c r="E11115" t="s">
        <v>16214</v>
      </c>
    </row>
    <row r="11116" spans="1:5" x14ac:dyDescent="0.25">
      <c r="A11116" t="s">
        <v>16215</v>
      </c>
      <c r="B11116" t="s">
        <v>16216</v>
      </c>
      <c r="C11116" t="s">
        <v>16216</v>
      </c>
      <c r="D11116" t="s">
        <v>16216</v>
      </c>
      <c r="E11116" t="s">
        <v>16216</v>
      </c>
    </row>
    <row r="11117" spans="1:5" x14ac:dyDescent="0.25">
      <c r="A11117" t="s">
        <v>16217</v>
      </c>
      <c r="B11117" t="s">
        <v>16217</v>
      </c>
      <c r="C11117" t="s">
        <v>16217</v>
      </c>
      <c r="D11117" t="s">
        <v>16217</v>
      </c>
      <c r="E11117" t="s">
        <v>16217</v>
      </c>
    </row>
    <row r="11118" spans="1:5" x14ac:dyDescent="0.25">
      <c r="A11118">
        <v>1100</v>
      </c>
      <c r="B11118" t="s">
        <v>16218</v>
      </c>
      <c r="C11118" t="s">
        <v>16218</v>
      </c>
      <c r="D11118" t="s">
        <v>16218</v>
      </c>
      <c r="E11118" t="s">
        <v>16218</v>
      </c>
    </row>
    <row r="11119" spans="1:5" x14ac:dyDescent="0.25">
      <c r="A11119">
        <v>1200</v>
      </c>
      <c r="B11119" t="s">
        <v>16219</v>
      </c>
      <c r="C11119" t="s">
        <v>16219</v>
      </c>
      <c r="D11119" t="s">
        <v>16219</v>
      </c>
      <c r="E11119" t="s">
        <v>16219</v>
      </c>
    </row>
    <row r="11120" spans="1:5" x14ac:dyDescent="0.25">
      <c r="A11120">
        <v>1400</v>
      </c>
      <c r="B11120" t="s">
        <v>16220</v>
      </c>
      <c r="C11120" t="s">
        <v>16220</v>
      </c>
      <c r="D11120" t="s">
        <v>16220</v>
      </c>
      <c r="E11120" t="s">
        <v>16220</v>
      </c>
    </row>
    <row r="11121" spans="1:5" x14ac:dyDescent="0.25">
      <c r="A11121">
        <v>1410</v>
      </c>
      <c r="B11121" t="s">
        <v>16221</v>
      </c>
      <c r="C11121" t="s">
        <v>16221</v>
      </c>
      <c r="D11121" t="s">
        <v>16221</v>
      </c>
      <c r="E11121" t="s">
        <v>16221</v>
      </c>
    </row>
    <row r="11122" spans="1:5" x14ac:dyDescent="0.25">
      <c r="A11122">
        <v>1420</v>
      </c>
      <c r="B11122" t="s">
        <v>16222</v>
      </c>
      <c r="C11122" t="s">
        <v>16222</v>
      </c>
      <c r="D11122" t="s">
        <v>16222</v>
      </c>
      <c r="E11122" t="s">
        <v>16222</v>
      </c>
    </row>
    <row r="11123" spans="1:5" x14ac:dyDescent="0.25">
      <c r="A11123">
        <v>1430</v>
      </c>
      <c r="B11123" t="s">
        <v>16223</v>
      </c>
      <c r="C11123" t="s">
        <v>16223</v>
      </c>
      <c r="D11123" t="s">
        <v>16223</v>
      </c>
      <c r="E11123" t="s">
        <v>16223</v>
      </c>
    </row>
    <row r="11124" spans="1:5" x14ac:dyDescent="0.25">
      <c r="A11124">
        <v>1440</v>
      </c>
      <c r="B11124" t="s">
        <v>16224</v>
      </c>
      <c r="C11124" t="s">
        <v>16224</v>
      </c>
      <c r="D11124" t="s">
        <v>16224</v>
      </c>
      <c r="E11124" t="s">
        <v>16224</v>
      </c>
    </row>
    <row r="11125" spans="1:5" x14ac:dyDescent="0.25">
      <c r="A11125">
        <v>2010</v>
      </c>
      <c r="B11125" t="s">
        <v>16225</v>
      </c>
      <c r="C11125" t="s">
        <v>16225</v>
      </c>
      <c r="D11125" t="s">
        <v>16225</v>
      </c>
      <c r="E11125" t="s">
        <v>16225</v>
      </c>
    </row>
    <row r="11126" spans="1:5" x14ac:dyDescent="0.25">
      <c r="A11126">
        <v>2020</v>
      </c>
      <c r="B11126" t="s">
        <v>16226</v>
      </c>
      <c r="C11126" t="s">
        <v>16226</v>
      </c>
      <c r="D11126" t="s">
        <v>16226</v>
      </c>
      <c r="E11126" t="s">
        <v>16226</v>
      </c>
    </row>
    <row r="11127" spans="1:5" x14ac:dyDescent="0.25">
      <c r="A11127">
        <v>2030</v>
      </c>
      <c r="B11127" t="s">
        <v>16227</v>
      </c>
      <c r="C11127" t="s">
        <v>16227</v>
      </c>
      <c r="D11127" t="s">
        <v>16227</v>
      </c>
      <c r="E11127" t="s">
        <v>16227</v>
      </c>
    </row>
    <row r="11128" spans="1:5" x14ac:dyDescent="0.25">
      <c r="A11128">
        <v>2040</v>
      </c>
      <c r="B11128" t="s">
        <v>16228</v>
      </c>
      <c r="C11128" t="s">
        <v>16228</v>
      </c>
      <c r="D11128" t="s">
        <v>16228</v>
      </c>
      <c r="E11128" t="s">
        <v>16228</v>
      </c>
    </row>
    <row r="11129" spans="1:5" x14ac:dyDescent="0.25">
      <c r="A11129">
        <v>2050</v>
      </c>
      <c r="B11129" t="s">
        <v>16229</v>
      </c>
      <c r="C11129" t="s">
        <v>16229</v>
      </c>
      <c r="D11129" t="s">
        <v>16229</v>
      </c>
      <c r="E11129" t="s">
        <v>16229</v>
      </c>
    </row>
    <row r="11130" spans="1:5" x14ac:dyDescent="0.25">
      <c r="A11130">
        <v>2100</v>
      </c>
      <c r="B11130" t="s">
        <v>16230</v>
      </c>
      <c r="C11130" t="s">
        <v>16230</v>
      </c>
      <c r="D11130" t="s">
        <v>16230</v>
      </c>
      <c r="E11130" t="s">
        <v>16230</v>
      </c>
    </row>
    <row r="11131" spans="1:5" x14ac:dyDescent="0.25">
      <c r="A11131">
        <v>3010</v>
      </c>
      <c r="B11131" t="s">
        <v>16231</v>
      </c>
      <c r="C11131" t="s">
        <v>16231</v>
      </c>
      <c r="D11131" t="s">
        <v>16231</v>
      </c>
      <c r="E11131" t="s">
        <v>16231</v>
      </c>
    </row>
    <row r="11132" spans="1:5" x14ac:dyDescent="0.25">
      <c r="A11132">
        <v>3020</v>
      </c>
      <c r="B11132" t="s">
        <v>16232</v>
      </c>
      <c r="C11132" t="s">
        <v>16232</v>
      </c>
      <c r="D11132" t="s">
        <v>16232</v>
      </c>
      <c r="E11132" t="s">
        <v>16232</v>
      </c>
    </row>
    <row r="11133" spans="1:5" x14ac:dyDescent="0.25">
      <c r="A11133">
        <v>3030</v>
      </c>
      <c r="B11133" t="s">
        <v>16233</v>
      </c>
      <c r="C11133" t="s">
        <v>16233</v>
      </c>
      <c r="D11133" t="s">
        <v>16233</v>
      </c>
      <c r="E11133" t="s">
        <v>16233</v>
      </c>
    </row>
    <row r="11134" spans="1:5" x14ac:dyDescent="0.25">
      <c r="A11134">
        <v>3040</v>
      </c>
      <c r="B11134" t="s">
        <v>16234</v>
      </c>
      <c r="C11134" t="s">
        <v>16234</v>
      </c>
      <c r="D11134" t="s">
        <v>16234</v>
      </c>
      <c r="E11134" t="s">
        <v>16234</v>
      </c>
    </row>
    <row r="11135" spans="1:5" x14ac:dyDescent="0.25">
      <c r="A11135">
        <v>3100</v>
      </c>
      <c r="B11135" t="s">
        <v>16235</v>
      </c>
      <c r="C11135" t="s">
        <v>16235</v>
      </c>
      <c r="D11135" t="s">
        <v>16235</v>
      </c>
      <c r="E11135" t="s">
        <v>16235</v>
      </c>
    </row>
    <row r="11136" spans="1:5" x14ac:dyDescent="0.25">
      <c r="A11136">
        <v>3110</v>
      </c>
      <c r="B11136" t="s">
        <v>16236</v>
      </c>
      <c r="C11136" t="s">
        <v>16236</v>
      </c>
      <c r="D11136" t="s">
        <v>16236</v>
      </c>
      <c r="E11136" t="s">
        <v>16236</v>
      </c>
    </row>
    <row r="11137" spans="1:5" x14ac:dyDescent="0.25">
      <c r="A11137">
        <v>5001</v>
      </c>
      <c r="B11137" t="s">
        <v>16237</v>
      </c>
      <c r="C11137" t="s">
        <v>16237</v>
      </c>
      <c r="D11137" t="s">
        <v>16237</v>
      </c>
      <c r="E11137" t="s">
        <v>16237</v>
      </c>
    </row>
    <row r="11138" spans="1:5" x14ac:dyDescent="0.25">
      <c r="A11138">
        <v>5002</v>
      </c>
      <c r="B11138" t="s">
        <v>16238</v>
      </c>
      <c r="C11138" t="s">
        <v>16238</v>
      </c>
      <c r="D11138" t="s">
        <v>16238</v>
      </c>
      <c r="E11138" t="s">
        <v>16238</v>
      </c>
    </row>
    <row r="11139" spans="1:5" x14ac:dyDescent="0.25">
      <c r="A11139">
        <v>5003</v>
      </c>
      <c r="B11139" t="s">
        <v>16239</v>
      </c>
      <c r="C11139" t="s">
        <v>16240</v>
      </c>
      <c r="D11139" t="s">
        <v>16240</v>
      </c>
      <c r="E11139" t="s">
        <v>16239</v>
      </c>
    </row>
    <row r="11140" spans="1:5" x14ac:dyDescent="0.25">
      <c r="A11140">
        <v>5004</v>
      </c>
      <c r="B11140" t="s">
        <v>16241</v>
      </c>
      <c r="C11140" t="s">
        <v>16241</v>
      </c>
      <c r="D11140" t="s">
        <v>16241</v>
      </c>
      <c r="E11140" t="s">
        <v>16241</v>
      </c>
    </row>
    <row r="11141" spans="1:5" x14ac:dyDescent="0.25">
      <c r="A11141">
        <v>5005</v>
      </c>
      <c r="B11141" t="s">
        <v>16242</v>
      </c>
      <c r="C11141" t="s">
        <v>16242</v>
      </c>
      <c r="D11141" t="s">
        <v>16242</v>
      </c>
      <c r="E11141" t="s">
        <v>16242</v>
      </c>
    </row>
    <row r="11142" spans="1:5" x14ac:dyDescent="0.25">
      <c r="A11142">
        <v>5006</v>
      </c>
      <c r="B11142" t="s">
        <v>16243</v>
      </c>
      <c r="C11142" t="s">
        <v>16243</v>
      </c>
      <c r="D11142" t="s">
        <v>16243</v>
      </c>
      <c r="E11142" t="s">
        <v>16243</v>
      </c>
    </row>
    <row r="11143" spans="1:5" x14ac:dyDescent="0.25">
      <c r="A11143">
        <v>5007</v>
      </c>
      <c r="B11143" t="s">
        <v>16244</v>
      </c>
      <c r="C11143" t="s">
        <v>16244</v>
      </c>
      <c r="D11143" t="s">
        <v>16244</v>
      </c>
      <c r="E11143" t="s">
        <v>16244</v>
      </c>
    </row>
    <row r="11144" spans="1:5" x14ac:dyDescent="0.25">
      <c r="A11144">
        <v>5009</v>
      </c>
      <c r="B11144" t="s">
        <v>16245</v>
      </c>
      <c r="C11144" t="s">
        <v>16245</v>
      </c>
      <c r="D11144" t="s">
        <v>16245</v>
      </c>
      <c r="E11144" t="s">
        <v>16245</v>
      </c>
    </row>
    <row r="11145" spans="1:5" x14ac:dyDescent="0.25">
      <c r="A11145">
        <v>5015</v>
      </c>
      <c r="B11145" t="s">
        <v>16246</v>
      </c>
      <c r="C11145" t="s">
        <v>16246</v>
      </c>
      <c r="D11145" t="s">
        <v>16246</v>
      </c>
      <c r="E11145" t="s">
        <v>16246</v>
      </c>
    </row>
    <row r="11146" spans="1:5" x14ac:dyDescent="0.25">
      <c r="A11146">
        <v>5016</v>
      </c>
      <c r="B11146" t="s">
        <v>16247</v>
      </c>
      <c r="C11146" t="s">
        <v>16247</v>
      </c>
      <c r="D11146" t="s">
        <v>16247</v>
      </c>
      <c r="E11146" t="s">
        <v>16247</v>
      </c>
    </row>
    <row r="11147" spans="1:5" x14ac:dyDescent="0.25">
      <c r="A11147">
        <v>5018</v>
      </c>
      <c r="B11147" t="s">
        <v>16248</v>
      </c>
      <c r="C11147" t="s">
        <v>16248</v>
      </c>
      <c r="D11147" t="s">
        <v>16248</v>
      </c>
      <c r="E11147" t="s">
        <v>16248</v>
      </c>
    </row>
    <row r="11148" spans="1:5" x14ac:dyDescent="0.25">
      <c r="A11148">
        <v>5020</v>
      </c>
      <c r="B11148" t="s">
        <v>16249</v>
      </c>
      <c r="C11148" t="s">
        <v>16249</v>
      </c>
      <c r="D11148" t="s">
        <v>16249</v>
      </c>
      <c r="E11148" t="s">
        <v>16249</v>
      </c>
    </row>
    <row r="11149" spans="1:5" x14ac:dyDescent="0.25">
      <c r="A11149">
        <v>5021</v>
      </c>
      <c r="B11149" t="s">
        <v>16250</v>
      </c>
      <c r="C11149" t="s">
        <v>16250</v>
      </c>
      <c r="D11149" t="s">
        <v>16250</v>
      </c>
      <c r="E11149" t="s">
        <v>16250</v>
      </c>
    </row>
    <row r="11150" spans="1:5" x14ac:dyDescent="0.25">
      <c r="A11150">
        <v>5022</v>
      </c>
      <c r="B11150" t="s">
        <v>16251</v>
      </c>
      <c r="C11150" t="s">
        <v>16251</v>
      </c>
      <c r="D11150" t="s">
        <v>16251</v>
      </c>
      <c r="E11150" t="s">
        <v>16251</v>
      </c>
    </row>
    <row r="11151" spans="1:5" x14ac:dyDescent="0.25">
      <c r="A11151">
        <v>5023</v>
      </c>
      <c r="B11151" t="s">
        <v>16252</v>
      </c>
      <c r="C11151" t="s">
        <v>16252</v>
      </c>
      <c r="D11151" t="s">
        <v>16252</v>
      </c>
      <c r="E11151" t="s">
        <v>16252</v>
      </c>
    </row>
    <row r="11152" spans="1:5" x14ac:dyDescent="0.25">
      <c r="A11152">
        <v>5028</v>
      </c>
      <c r="B11152" t="s">
        <v>16253</v>
      </c>
      <c r="C11152" t="s">
        <v>16253</v>
      </c>
      <c r="D11152" t="s">
        <v>16253</v>
      </c>
      <c r="E11152" t="s">
        <v>16253</v>
      </c>
    </row>
    <row r="11153" spans="1:5" x14ac:dyDescent="0.25">
      <c r="A11153">
        <v>5029</v>
      </c>
      <c r="B11153" t="s">
        <v>16254</v>
      </c>
      <c r="C11153" t="s">
        <v>16254</v>
      </c>
      <c r="D11153" t="s">
        <v>16254</v>
      </c>
      <c r="E11153" t="s">
        <v>16254</v>
      </c>
    </row>
    <row r="11154" spans="1:5" x14ac:dyDescent="0.25">
      <c r="A11154">
        <v>5030</v>
      </c>
      <c r="B11154" t="s">
        <v>16255</v>
      </c>
      <c r="C11154" t="s">
        <v>16255</v>
      </c>
      <c r="D11154" t="s">
        <v>16255</v>
      </c>
      <c r="E11154" t="s">
        <v>16255</v>
      </c>
    </row>
    <row r="11155" spans="1:5" x14ac:dyDescent="0.25">
      <c r="A11155">
        <v>5031</v>
      </c>
      <c r="B11155" t="s">
        <v>16256</v>
      </c>
      <c r="C11155" t="s">
        <v>16256</v>
      </c>
      <c r="D11155" t="s">
        <v>16256</v>
      </c>
      <c r="E11155" t="s">
        <v>16256</v>
      </c>
    </row>
    <row r="11156" spans="1:5" x14ac:dyDescent="0.25">
      <c r="A11156">
        <v>5032</v>
      </c>
      <c r="B11156" t="s">
        <v>16257</v>
      </c>
      <c r="C11156" t="s">
        <v>16257</v>
      </c>
      <c r="D11156" t="s">
        <v>16257</v>
      </c>
      <c r="E11156" t="s">
        <v>16257</v>
      </c>
    </row>
    <row r="11157" spans="1:5" x14ac:dyDescent="0.25">
      <c r="A11157">
        <v>5033</v>
      </c>
      <c r="B11157" t="s">
        <v>16258</v>
      </c>
      <c r="C11157" t="s">
        <v>16258</v>
      </c>
      <c r="D11157" t="s">
        <v>16258</v>
      </c>
      <c r="E11157" t="s">
        <v>16258</v>
      </c>
    </row>
    <row r="11158" spans="1:5" x14ac:dyDescent="0.25">
      <c r="A11158">
        <v>5034</v>
      </c>
      <c r="B11158" t="s">
        <v>16259</v>
      </c>
      <c r="C11158" t="s">
        <v>16259</v>
      </c>
      <c r="D11158" t="s">
        <v>16259</v>
      </c>
      <c r="E11158" t="s">
        <v>16259</v>
      </c>
    </row>
    <row r="11159" spans="1:5" x14ac:dyDescent="0.25">
      <c r="A11159">
        <v>5035</v>
      </c>
      <c r="B11159" t="s">
        <v>16260</v>
      </c>
      <c r="C11159" t="s">
        <v>16260</v>
      </c>
      <c r="D11159" t="s">
        <v>16260</v>
      </c>
      <c r="E11159" t="s">
        <v>16260</v>
      </c>
    </row>
    <row r="11160" spans="1:5" x14ac:dyDescent="0.25">
      <c r="A11160">
        <v>5036</v>
      </c>
      <c r="B11160" t="s">
        <v>16261</v>
      </c>
      <c r="C11160" t="s">
        <v>16261</v>
      </c>
      <c r="D11160" t="s">
        <v>16261</v>
      </c>
      <c r="E11160" t="s">
        <v>16261</v>
      </c>
    </row>
    <row r="11161" spans="1:5" x14ac:dyDescent="0.25">
      <c r="A11161">
        <v>5135</v>
      </c>
      <c r="B11161" t="s">
        <v>16262</v>
      </c>
      <c r="C11161" t="s">
        <v>16262</v>
      </c>
      <c r="D11161" t="s">
        <v>16262</v>
      </c>
      <c r="E11161" t="s">
        <v>16262</v>
      </c>
    </row>
    <row r="11162" spans="1:5" x14ac:dyDescent="0.25">
      <c r="A11162">
        <v>5160</v>
      </c>
      <c r="B11162" t="s">
        <v>16263</v>
      </c>
      <c r="C11162" t="s">
        <v>16263</v>
      </c>
      <c r="D11162" t="s">
        <v>16263</v>
      </c>
      <c r="E11162" t="s">
        <v>16263</v>
      </c>
    </row>
    <row r="11163" spans="1:5" x14ac:dyDescent="0.25">
      <c r="A11163">
        <v>5310</v>
      </c>
      <c r="B11163" t="s">
        <v>16264</v>
      </c>
      <c r="C11163" t="s">
        <v>16264</v>
      </c>
      <c r="D11163" t="s">
        <v>16264</v>
      </c>
      <c r="E11163" t="s">
        <v>16264</v>
      </c>
    </row>
    <row r="11164" spans="1:5" x14ac:dyDescent="0.25">
      <c r="A11164">
        <v>5330</v>
      </c>
      <c r="B11164" t="s">
        <v>16265</v>
      </c>
      <c r="C11164" t="s">
        <v>16265</v>
      </c>
      <c r="D11164" t="s">
        <v>16265</v>
      </c>
      <c r="E11164" t="s">
        <v>16265</v>
      </c>
    </row>
    <row r="11165" spans="1:5" x14ac:dyDescent="0.25">
      <c r="A11165">
        <v>5410</v>
      </c>
      <c r="B11165" t="s">
        <v>16266</v>
      </c>
      <c r="C11165" t="s">
        <v>16266</v>
      </c>
      <c r="D11165" t="s">
        <v>16266</v>
      </c>
      <c r="E11165" t="s">
        <v>16266</v>
      </c>
    </row>
    <row r="11166" spans="1:5" x14ac:dyDescent="0.25">
      <c r="A11166">
        <v>5420</v>
      </c>
      <c r="B11166" t="s">
        <v>16267</v>
      </c>
      <c r="C11166" t="s">
        <v>16267</v>
      </c>
      <c r="D11166" t="s">
        <v>16267</v>
      </c>
      <c r="E11166" t="s">
        <v>16267</v>
      </c>
    </row>
    <row r="11167" spans="1:5" x14ac:dyDescent="0.25">
      <c r="A11167">
        <v>5901</v>
      </c>
      <c r="B11167" t="s">
        <v>16268</v>
      </c>
      <c r="C11167" t="s">
        <v>16269</v>
      </c>
      <c r="D11167" t="s">
        <v>16269</v>
      </c>
      <c r="E11167" t="s">
        <v>16268</v>
      </c>
    </row>
    <row r="11168" spans="1:5" x14ac:dyDescent="0.25">
      <c r="A11168">
        <v>5001</v>
      </c>
      <c r="B11168" t="s">
        <v>16270</v>
      </c>
      <c r="C11168" t="s">
        <v>16270</v>
      </c>
      <c r="D11168" t="s">
        <v>16270</v>
      </c>
      <c r="E11168" t="s">
        <v>16270</v>
      </c>
    </row>
    <row r="11169" spans="1:5" x14ac:dyDescent="0.25">
      <c r="A11169">
        <v>5030</v>
      </c>
      <c r="B11169" t="s">
        <v>16270</v>
      </c>
      <c r="C11169" t="s">
        <v>16270</v>
      </c>
      <c r="D11169" t="s">
        <v>16270</v>
      </c>
      <c r="E11169" t="s">
        <v>16270</v>
      </c>
    </row>
    <row r="11170" spans="1:5" x14ac:dyDescent="0.25">
      <c r="A11170">
        <v>5031</v>
      </c>
      <c r="B11170" t="s">
        <v>16270</v>
      </c>
      <c r="C11170" t="s">
        <v>16270</v>
      </c>
      <c r="D11170" t="s">
        <v>16270</v>
      </c>
      <c r="E11170" t="s">
        <v>16270</v>
      </c>
    </row>
    <row r="11171" spans="1:5" x14ac:dyDescent="0.25">
      <c r="A11171">
        <v>5160</v>
      </c>
      <c r="B11171" t="s">
        <v>16271</v>
      </c>
      <c r="C11171" t="s">
        <v>16271</v>
      </c>
      <c r="D11171" t="s">
        <v>16271</v>
      </c>
      <c r="E11171" t="s">
        <v>16271</v>
      </c>
    </row>
    <row r="11172" spans="1:5" x14ac:dyDescent="0.25">
      <c r="A11172">
        <v>5310</v>
      </c>
      <c r="B11172" t="s">
        <v>16272</v>
      </c>
      <c r="C11172" t="s">
        <v>16272</v>
      </c>
      <c r="D11172" t="s">
        <v>16272</v>
      </c>
      <c r="E11172" t="s">
        <v>16272</v>
      </c>
    </row>
    <row r="11173" spans="1:5" x14ac:dyDescent="0.25">
      <c r="A11173">
        <v>5020</v>
      </c>
      <c r="B11173" t="s">
        <v>16273</v>
      </c>
      <c r="C11173" t="s">
        <v>16274</v>
      </c>
      <c r="D11173" t="s">
        <v>16274</v>
      </c>
      <c r="E11173" t="s">
        <v>16273</v>
      </c>
    </row>
    <row r="11174" spans="1:5" x14ac:dyDescent="0.25">
      <c r="A11174">
        <v>5021</v>
      </c>
      <c r="B11174" t="s">
        <v>16275</v>
      </c>
      <c r="C11174" t="s">
        <v>16275</v>
      </c>
      <c r="D11174" t="s">
        <v>16275</v>
      </c>
      <c r="E11174" t="s">
        <v>16275</v>
      </c>
    </row>
    <row r="11175" spans="1:5" x14ac:dyDescent="0.25">
      <c r="A11175">
        <v>5022</v>
      </c>
      <c r="B11175" t="s">
        <v>16276</v>
      </c>
      <c r="C11175" t="s">
        <v>16276</v>
      </c>
      <c r="D11175" t="s">
        <v>16276</v>
      </c>
      <c r="E11175" t="s">
        <v>16276</v>
      </c>
    </row>
    <row r="11176" spans="1:5" x14ac:dyDescent="0.25">
      <c r="A11176">
        <v>5023</v>
      </c>
      <c r="B11176" t="s">
        <v>16277</v>
      </c>
      <c r="C11176" t="s">
        <v>16278</v>
      </c>
      <c r="D11176" t="s">
        <v>16278</v>
      </c>
      <c r="E11176" t="s">
        <v>16277</v>
      </c>
    </row>
    <row r="11177" spans="1:5" x14ac:dyDescent="0.25">
      <c r="A11177">
        <v>5029</v>
      </c>
      <c r="B11177" t="s">
        <v>16279</v>
      </c>
      <c r="C11177" t="s">
        <v>16279</v>
      </c>
      <c r="D11177" t="s">
        <v>16279</v>
      </c>
      <c r="E11177" t="s">
        <v>16279</v>
      </c>
    </row>
    <row r="11178" spans="1:5" x14ac:dyDescent="0.25">
      <c r="A11178">
        <v>2010</v>
      </c>
      <c r="B11178" t="s">
        <v>16280</v>
      </c>
      <c r="C11178" t="s">
        <v>16280</v>
      </c>
      <c r="D11178" t="s">
        <v>16280</v>
      </c>
      <c r="E11178" t="s">
        <v>16280</v>
      </c>
    </row>
    <row r="11179" spans="1:5" x14ac:dyDescent="0.25">
      <c r="A11179">
        <v>2020</v>
      </c>
      <c r="B11179" t="s">
        <v>16281</v>
      </c>
      <c r="C11179" t="s">
        <v>16281</v>
      </c>
      <c r="D11179" t="s">
        <v>16281</v>
      </c>
      <c r="E11179" t="s">
        <v>16281</v>
      </c>
    </row>
    <row r="11180" spans="1:5" x14ac:dyDescent="0.25">
      <c r="A11180">
        <v>2030</v>
      </c>
      <c r="B11180" t="s">
        <v>16282</v>
      </c>
      <c r="C11180" t="s">
        <v>16282</v>
      </c>
      <c r="D11180" t="s">
        <v>16282</v>
      </c>
      <c r="E11180" t="s">
        <v>16282</v>
      </c>
    </row>
    <row r="11181" spans="1:5" x14ac:dyDescent="0.25">
      <c r="A11181">
        <v>2040</v>
      </c>
      <c r="B11181" t="s">
        <v>16283</v>
      </c>
      <c r="C11181" t="s">
        <v>16283</v>
      </c>
      <c r="D11181" t="s">
        <v>16283</v>
      </c>
      <c r="E11181" t="s">
        <v>16283</v>
      </c>
    </row>
    <row r="11182" spans="1:5" x14ac:dyDescent="0.25">
      <c r="A11182">
        <v>2050</v>
      </c>
      <c r="B11182" t="s">
        <v>16284</v>
      </c>
      <c r="C11182" t="s">
        <v>16284</v>
      </c>
      <c r="D11182" t="s">
        <v>16284</v>
      </c>
      <c r="E11182" t="s">
        <v>16284</v>
      </c>
    </row>
    <row r="11183" spans="1:5" x14ac:dyDescent="0.25">
      <c r="A11183">
        <v>2100</v>
      </c>
      <c r="B11183" t="s">
        <v>16285</v>
      </c>
      <c r="C11183" t="s">
        <v>16285</v>
      </c>
      <c r="D11183" t="s">
        <v>16285</v>
      </c>
      <c r="E11183" t="s">
        <v>16285</v>
      </c>
    </row>
    <row r="11184" spans="1:5" x14ac:dyDescent="0.25">
      <c r="A11184">
        <v>3010</v>
      </c>
      <c r="B11184" t="s">
        <v>16286</v>
      </c>
      <c r="C11184" t="s">
        <v>16286</v>
      </c>
      <c r="D11184" t="s">
        <v>16286</v>
      </c>
      <c r="E11184" t="s">
        <v>16286</v>
      </c>
    </row>
    <row r="11185" spans="1:5" x14ac:dyDescent="0.25">
      <c r="A11185">
        <v>3020</v>
      </c>
      <c r="B11185" t="s">
        <v>16287</v>
      </c>
      <c r="C11185" t="s">
        <v>16287</v>
      </c>
      <c r="D11185" t="s">
        <v>16287</v>
      </c>
      <c r="E11185" t="s">
        <v>16287</v>
      </c>
    </row>
    <row r="11186" spans="1:5" x14ac:dyDescent="0.25">
      <c r="A11186">
        <v>3030</v>
      </c>
      <c r="B11186" t="s">
        <v>16288</v>
      </c>
      <c r="C11186" t="s">
        <v>16288</v>
      </c>
      <c r="D11186" t="s">
        <v>16288</v>
      </c>
      <c r="E11186" t="s">
        <v>16288</v>
      </c>
    </row>
    <row r="11187" spans="1:5" x14ac:dyDescent="0.25">
      <c r="A11187">
        <v>3040</v>
      </c>
      <c r="B11187" t="s">
        <v>16289</v>
      </c>
      <c r="C11187" t="s">
        <v>16289</v>
      </c>
      <c r="D11187" t="s">
        <v>16289</v>
      </c>
      <c r="E11187" t="s">
        <v>16289</v>
      </c>
    </row>
    <row r="11188" spans="1:5" x14ac:dyDescent="0.25">
      <c r="A11188">
        <v>3100</v>
      </c>
      <c r="B11188" t="s">
        <v>16290</v>
      </c>
      <c r="C11188" t="s">
        <v>16290</v>
      </c>
      <c r="D11188" t="s">
        <v>16290</v>
      </c>
      <c r="E11188" t="s">
        <v>16290</v>
      </c>
    </row>
    <row r="11189" spans="1:5" x14ac:dyDescent="0.25">
      <c r="A11189">
        <v>3110</v>
      </c>
      <c r="B11189" t="s">
        <v>16291</v>
      </c>
      <c r="C11189" t="s">
        <v>16291</v>
      </c>
      <c r="D11189" t="s">
        <v>16291</v>
      </c>
      <c r="E11189" t="s">
        <v>16291</v>
      </c>
    </row>
    <row r="11190" spans="1:5" x14ac:dyDescent="0.25">
      <c r="A11190" t="s">
        <v>16292</v>
      </c>
      <c r="B11190" t="s">
        <v>16293</v>
      </c>
      <c r="C11190" t="s">
        <v>16294</v>
      </c>
      <c r="D11190" t="s">
        <v>16294</v>
      </c>
      <c r="E11190" t="s">
        <v>16293</v>
      </c>
    </row>
    <row r="11191" spans="1:5" x14ac:dyDescent="0.25">
      <c r="A11191">
        <v>5001</v>
      </c>
      <c r="B11191" t="s">
        <v>16295</v>
      </c>
      <c r="C11191" t="s">
        <v>16295</v>
      </c>
      <c r="D11191" t="s">
        <v>16295</v>
      </c>
      <c r="E11191" t="s">
        <v>16295</v>
      </c>
    </row>
    <row r="11192" spans="1:5" x14ac:dyDescent="0.25">
      <c r="A11192">
        <v>5002</v>
      </c>
      <c r="B11192" t="s">
        <v>16296</v>
      </c>
      <c r="C11192" t="s">
        <v>16296</v>
      </c>
      <c r="D11192" t="s">
        <v>16296</v>
      </c>
      <c r="E11192" t="s">
        <v>16296</v>
      </c>
    </row>
    <row r="11193" spans="1:5" x14ac:dyDescent="0.25">
      <c r="A11193">
        <v>5016</v>
      </c>
      <c r="B11193" t="s">
        <v>15877</v>
      </c>
      <c r="C11193" t="s">
        <v>15877</v>
      </c>
      <c r="D11193" t="s">
        <v>15877</v>
      </c>
      <c r="E11193" t="s">
        <v>15877</v>
      </c>
    </row>
    <row r="11194" spans="1:5" x14ac:dyDescent="0.25">
      <c r="A11194">
        <v>5021</v>
      </c>
      <c r="B11194" t="s">
        <v>16297</v>
      </c>
      <c r="C11194" t="s">
        <v>16297</v>
      </c>
      <c r="D11194" t="s">
        <v>16297</v>
      </c>
      <c r="E11194" t="s">
        <v>16297</v>
      </c>
    </row>
    <row r="11195" spans="1:5" x14ac:dyDescent="0.25">
      <c r="A11195">
        <v>5022</v>
      </c>
      <c r="B11195" t="s">
        <v>16298</v>
      </c>
      <c r="C11195" t="s">
        <v>16298</v>
      </c>
      <c r="D11195" t="s">
        <v>16298</v>
      </c>
      <c r="E11195" t="s">
        <v>16298</v>
      </c>
    </row>
    <row r="11196" spans="1:5" x14ac:dyDescent="0.25">
      <c r="A11196">
        <v>5023</v>
      </c>
      <c r="B11196" t="s">
        <v>16299</v>
      </c>
      <c r="C11196" t="s">
        <v>16300</v>
      </c>
      <c r="D11196" t="s">
        <v>16300</v>
      </c>
      <c r="E11196" t="s">
        <v>16299</v>
      </c>
    </row>
    <row r="11197" spans="1:5" x14ac:dyDescent="0.25">
      <c r="A11197">
        <v>5029</v>
      </c>
      <c r="B11197" t="s">
        <v>16301</v>
      </c>
      <c r="C11197" t="s">
        <v>16301</v>
      </c>
      <c r="D11197" t="s">
        <v>16301</v>
      </c>
      <c r="E11197" t="s">
        <v>16301</v>
      </c>
    </row>
    <row r="11198" spans="1:5" x14ac:dyDescent="0.25">
      <c r="A11198">
        <v>5030</v>
      </c>
      <c r="B11198" t="s">
        <v>16302</v>
      </c>
      <c r="C11198" t="s">
        <v>16302</v>
      </c>
      <c r="D11198" t="s">
        <v>16302</v>
      </c>
      <c r="E11198" t="s">
        <v>16302</v>
      </c>
    </row>
    <row r="11199" spans="1:5" x14ac:dyDescent="0.25">
      <c r="A11199">
        <v>5031</v>
      </c>
      <c r="B11199" t="s">
        <v>16303</v>
      </c>
      <c r="C11199" t="s">
        <v>16303</v>
      </c>
      <c r="D11199" t="s">
        <v>16303</v>
      </c>
      <c r="E11199" t="s">
        <v>16303</v>
      </c>
    </row>
    <row r="11200" spans="1:5" x14ac:dyDescent="0.25">
      <c r="A11200">
        <v>5035</v>
      </c>
      <c r="B11200" t="s">
        <v>16304</v>
      </c>
      <c r="C11200" t="s">
        <v>16304</v>
      </c>
      <c r="D11200" t="s">
        <v>16304</v>
      </c>
      <c r="E11200" t="s">
        <v>16304</v>
      </c>
    </row>
    <row r="11201" spans="1:5" x14ac:dyDescent="0.25">
      <c r="A11201">
        <v>5036</v>
      </c>
      <c r="B11201" t="s">
        <v>16305</v>
      </c>
      <c r="C11201" t="s">
        <v>16306</v>
      </c>
      <c r="D11201" t="s">
        <v>16306</v>
      </c>
      <c r="E11201" t="s">
        <v>16305</v>
      </c>
    </row>
    <row r="11202" spans="1:5" x14ac:dyDescent="0.25">
      <c r="A11202">
        <v>5330</v>
      </c>
      <c r="B11202" t="s">
        <v>16307</v>
      </c>
      <c r="C11202" t="s">
        <v>16307</v>
      </c>
      <c r="D11202" t="s">
        <v>16307</v>
      </c>
      <c r="E11202" t="s">
        <v>16307</v>
      </c>
    </row>
    <row r="11203" spans="1:5" x14ac:dyDescent="0.25">
      <c r="A11203">
        <v>5420</v>
      </c>
      <c r="B11203" t="s">
        <v>16308</v>
      </c>
      <c r="C11203" t="s">
        <v>16308</v>
      </c>
      <c r="D11203" t="s">
        <v>16308</v>
      </c>
      <c r="E11203" t="s">
        <v>16308</v>
      </c>
    </row>
    <row r="11204" spans="1:5" x14ac:dyDescent="0.25">
      <c r="A11204">
        <v>2010</v>
      </c>
      <c r="B11204" t="s">
        <v>16309</v>
      </c>
      <c r="C11204" t="s">
        <v>16309</v>
      </c>
      <c r="D11204" t="s">
        <v>16309</v>
      </c>
      <c r="E11204" t="s">
        <v>16309</v>
      </c>
    </row>
    <row r="11205" spans="1:5" x14ac:dyDescent="0.25">
      <c r="A11205">
        <v>2020</v>
      </c>
      <c r="B11205" t="s">
        <v>16310</v>
      </c>
      <c r="C11205" t="s">
        <v>16310</v>
      </c>
      <c r="D11205" t="s">
        <v>16310</v>
      </c>
      <c r="E11205" t="s">
        <v>16310</v>
      </c>
    </row>
    <row r="11206" spans="1:5" x14ac:dyDescent="0.25">
      <c r="A11206">
        <v>2030</v>
      </c>
      <c r="B11206" t="s">
        <v>16311</v>
      </c>
      <c r="C11206" t="s">
        <v>16311</v>
      </c>
      <c r="D11206" t="s">
        <v>16311</v>
      </c>
      <c r="E11206" t="s">
        <v>16311</v>
      </c>
    </row>
    <row r="11207" spans="1:5" x14ac:dyDescent="0.25">
      <c r="A11207">
        <v>2040</v>
      </c>
      <c r="B11207" t="s">
        <v>16312</v>
      </c>
      <c r="C11207" t="s">
        <v>16312</v>
      </c>
      <c r="D11207" t="s">
        <v>16312</v>
      </c>
      <c r="E11207" t="s">
        <v>16312</v>
      </c>
    </row>
    <row r="11208" spans="1:5" x14ac:dyDescent="0.25">
      <c r="A11208">
        <v>2050</v>
      </c>
      <c r="B11208" t="s">
        <v>16313</v>
      </c>
      <c r="C11208" t="s">
        <v>16313</v>
      </c>
      <c r="D11208" t="s">
        <v>16313</v>
      </c>
      <c r="E11208" t="s">
        <v>16313</v>
      </c>
    </row>
    <row r="11209" spans="1:5" x14ac:dyDescent="0.25">
      <c r="A11209">
        <v>3010</v>
      </c>
      <c r="B11209" t="s">
        <v>16314</v>
      </c>
      <c r="C11209" t="s">
        <v>16314</v>
      </c>
      <c r="D11209" t="s">
        <v>16314</v>
      </c>
      <c r="E11209" t="s">
        <v>16314</v>
      </c>
    </row>
    <row r="11210" spans="1:5" x14ac:dyDescent="0.25">
      <c r="A11210">
        <v>3020</v>
      </c>
      <c r="B11210" t="s">
        <v>16315</v>
      </c>
      <c r="C11210" t="s">
        <v>16315</v>
      </c>
      <c r="D11210" t="s">
        <v>16315</v>
      </c>
      <c r="E11210" t="s">
        <v>16315</v>
      </c>
    </row>
    <row r="11211" spans="1:5" x14ac:dyDescent="0.25">
      <c r="A11211">
        <v>3030</v>
      </c>
      <c r="B11211" t="s">
        <v>16316</v>
      </c>
      <c r="C11211" t="s">
        <v>16316</v>
      </c>
      <c r="D11211" t="s">
        <v>16316</v>
      </c>
      <c r="E11211" t="s">
        <v>16316</v>
      </c>
    </row>
    <row r="11212" spans="1:5" x14ac:dyDescent="0.25">
      <c r="A11212">
        <v>3040</v>
      </c>
      <c r="B11212" t="s">
        <v>16317</v>
      </c>
      <c r="C11212" t="s">
        <v>16317</v>
      </c>
      <c r="D11212" t="s">
        <v>16317</v>
      </c>
      <c r="E11212" t="s">
        <v>16317</v>
      </c>
    </row>
    <row r="11213" spans="1:5" x14ac:dyDescent="0.25">
      <c r="A11213">
        <v>3110</v>
      </c>
      <c r="B11213" t="s">
        <v>16318</v>
      </c>
      <c r="C11213" t="s">
        <v>16318</v>
      </c>
      <c r="D11213" t="s">
        <v>16318</v>
      </c>
      <c r="E11213" t="s">
        <v>16318</v>
      </c>
    </row>
    <row r="11214" spans="1:5" x14ac:dyDescent="0.25">
      <c r="A11214">
        <v>5001</v>
      </c>
      <c r="B11214" t="s">
        <v>16319</v>
      </c>
      <c r="C11214" t="s">
        <v>16320</v>
      </c>
      <c r="D11214" t="s">
        <v>16320</v>
      </c>
      <c r="E11214" t="s">
        <v>16319</v>
      </c>
    </row>
    <row r="11215" spans="1:5" x14ac:dyDescent="0.25">
      <c r="A11215">
        <v>5002</v>
      </c>
      <c r="B11215" t="s">
        <v>16321</v>
      </c>
      <c r="C11215" t="s">
        <v>16321</v>
      </c>
      <c r="D11215" t="s">
        <v>16321</v>
      </c>
      <c r="E11215" t="s">
        <v>16321</v>
      </c>
    </row>
    <row r="11216" spans="1:5" x14ac:dyDescent="0.25">
      <c r="A11216">
        <v>5007</v>
      </c>
      <c r="B11216" t="s">
        <v>16322</v>
      </c>
      <c r="C11216" t="s">
        <v>16322</v>
      </c>
      <c r="D11216" t="s">
        <v>16322</v>
      </c>
      <c r="E11216" t="s">
        <v>16322</v>
      </c>
    </row>
    <row r="11217" spans="1:5" x14ac:dyDescent="0.25">
      <c r="A11217">
        <v>5009</v>
      </c>
      <c r="B11217" t="s">
        <v>16323</v>
      </c>
      <c r="C11217" t="s">
        <v>16323</v>
      </c>
      <c r="D11217" t="s">
        <v>16323</v>
      </c>
      <c r="E11217" t="s">
        <v>16323</v>
      </c>
    </row>
    <row r="11218" spans="1:5" x14ac:dyDescent="0.25">
      <c r="A11218">
        <v>5034</v>
      </c>
      <c r="B11218" t="s">
        <v>16324</v>
      </c>
      <c r="C11218" t="s">
        <v>16324</v>
      </c>
      <c r="D11218" t="s">
        <v>16324</v>
      </c>
      <c r="E11218" t="s">
        <v>16324</v>
      </c>
    </row>
    <row r="11219" spans="1:5" x14ac:dyDescent="0.25">
      <c r="A11219">
        <v>5160</v>
      </c>
      <c r="B11219" t="s">
        <v>16325</v>
      </c>
      <c r="C11219" t="s">
        <v>16325</v>
      </c>
      <c r="D11219" t="s">
        <v>16325</v>
      </c>
      <c r="E11219" t="s">
        <v>16325</v>
      </c>
    </row>
    <row r="11220" spans="1:5" x14ac:dyDescent="0.25">
      <c r="A11220">
        <v>5330</v>
      </c>
      <c r="B11220" t="s">
        <v>16326</v>
      </c>
      <c r="C11220" t="s">
        <v>16326</v>
      </c>
      <c r="D11220" t="s">
        <v>16326</v>
      </c>
      <c r="E11220" t="s">
        <v>16326</v>
      </c>
    </row>
    <row r="11221" spans="1:5" x14ac:dyDescent="0.25">
      <c r="A11221">
        <v>2010</v>
      </c>
      <c r="B11221" t="s">
        <v>16327</v>
      </c>
      <c r="C11221" t="s">
        <v>16327</v>
      </c>
      <c r="D11221" t="s">
        <v>16327</v>
      </c>
      <c r="E11221" t="s">
        <v>16327</v>
      </c>
    </row>
    <row r="11222" spans="1:5" x14ac:dyDescent="0.25">
      <c r="A11222">
        <v>2020</v>
      </c>
      <c r="B11222" t="s">
        <v>16328</v>
      </c>
      <c r="C11222" t="s">
        <v>16328</v>
      </c>
      <c r="D11222" t="s">
        <v>16328</v>
      </c>
      <c r="E11222" t="s">
        <v>16328</v>
      </c>
    </row>
    <row r="11223" spans="1:5" x14ac:dyDescent="0.25">
      <c r="A11223">
        <v>2030</v>
      </c>
      <c r="B11223" t="s">
        <v>16329</v>
      </c>
      <c r="C11223" t="s">
        <v>16329</v>
      </c>
      <c r="D11223" t="s">
        <v>16329</v>
      </c>
      <c r="E11223" t="s">
        <v>16329</v>
      </c>
    </row>
    <row r="11224" spans="1:5" x14ac:dyDescent="0.25">
      <c r="A11224">
        <v>2040</v>
      </c>
      <c r="B11224" t="s">
        <v>16330</v>
      </c>
      <c r="C11224" t="s">
        <v>16330</v>
      </c>
      <c r="D11224" t="s">
        <v>16330</v>
      </c>
      <c r="E11224" t="s">
        <v>16330</v>
      </c>
    </row>
    <row r="11225" spans="1:5" x14ac:dyDescent="0.25">
      <c r="A11225">
        <v>2050</v>
      </c>
      <c r="B11225" t="s">
        <v>16331</v>
      </c>
      <c r="C11225" t="s">
        <v>16331</v>
      </c>
      <c r="D11225" t="s">
        <v>16331</v>
      </c>
      <c r="E11225" t="s">
        <v>16331</v>
      </c>
    </row>
    <row r="11226" spans="1:5" x14ac:dyDescent="0.25">
      <c r="A11226">
        <v>3010</v>
      </c>
      <c r="B11226" t="s">
        <v>16332</v>
      </c>
      <c r="C11226" t="s">
        <v>16332</v>
      </c>
      <c r="D11226" t="s">
        <v>16332</v>
      </c>
      <c r="E11226" t="s">
        <v>16332</v>
      </c>
    </row>
    <row r="11227" spans="1:5" x14ac:dyDescent="0.25">
      <c r="A11227">
        <v>3020</v>
      </c>
      <c r="B11227" t="s">
        <v>16333</v>
      </c>
      <c r="C11227" t="s">
        <v>16333</v>
      </c>
      <c r="D11227" t="s">
        <v>16333</v>
      </c>
      <c r="E11227" t="s">
        <v>16333</v>
      </c>
    </row>
    <row r="11228" spans="1:5" x14ac:dyDescent="0.25">
      <c r="A11228">
        <v>3030</v>
      </c>
      <c r="B11228" t="s">
        <v>16334</v>
      </c>
      <c r="C11228" t="s">
        <v>16334</v>
      </c>
      <c r="D11228" t="s">
        <v>16334</v>
      </c>
      <c r="E11228" t="s">
        <v>16334</v>
      </c>
    </row>
    <row r="11229" spans="1:5" x14ac:dyDescent="0.25">
      <c r="A11229">
        <v>3110</v>
      </c>
      <c r="B11229" t="s">
        <v>16335</v>
      </c>
      <c r="C11229" t="s">
        <v>16335</v>
      </c>
      <c r="D11229" t="s">
        <v>16335</v>
      </c>
      <c r="E11229" t="s">
        <v>16335</v>
      </c>
    </row>
    <row r="11230" spans="1:5" x14ac:dyDescent="0.25">
      <c r="A11230">
        <v>5001</v>
      </c>
      <c r="B11230" t="s">
        <v>16336</v>
      </c>
      <c r="C11230" t="s">
        <v>16336</v>
      </c>
      <c r="D11230" t="s">
        <v>16336</v>
      </c>
      <c r="E11230" t="s">
        <v>16336</v>
      </c>
    </row>
    <row r="11231" spans="1:5" x14ac:dyDescent="0.25">
      <c r="A11231">
        <v>5002</v>
      </c>
      <c r="B11231" t="s">
        <v>16337</v>
      </c>
      <c r="C11231" t="s">
        <v>16337</v>
      </c>
      <c r="D11231" t="s">
        <v>16337</v>
      </c>
      <c r="E11231" t="s">
        <v>16337</v>
      </c>
    </row>
    <row r="11232" spans="1:5" x14ac:dyDescent="0.25">
      <c r="A11232">
        <v>5003</v>
      </c>
      <c r="B11232" t="s">
        <v>16338</v>
      </c>
      <c r="C11232" t="s">
        <v>16338</v>
      </c>
      <c r="D11232" t="s">
        <v>16338</v>
      </c>
      <c r="E11232" t="s">
        <v>16338</v>
      </c>
    </row>
    <row r="11233" spans="1:5" x14ac:dyDescent="0.25">
      <c r="A11233">
        <v>5004</v>
      </c>
      <c r="B11233" t="s">
        <v>16339</v>
      </c>
      <c r="C11233" t="s">
        <v>16339</v>
      </c>
      <c r="D11233" t="s">
        <v>16339</v>
      </c>
      <c r="E11233" t="s">
        <v>16339</v>
      </c>
    </row>
    <row r="11234" spans="1:5" x14ac:dyDescent="0.25">
      <c r="A11234">
        <v>5005</v>
      </c>
      <c r="B11234" t="s">
        <v>16340</v>
      </c>
      <c r="C11234" t="s">
        <v>16340</v>
      </c>
      <c r="D11234" t="s">
        <v>16340</v>
      </c>
      <c r="E11234" t="s">
        <v>16340</v>
      </c>
    </row>
    <row r="11235" spans="1:5" x14ac:dyDescent="0.25">
      <c r="A11235">
        <v>5006</v>
      </c>
      <c r="B11235" t="s">
        <v>16341</v>
      </c>
      <c r="C11235" t="s">
        <v>16341</v>
      </c>
      <c r="D11235" t="s">
        <v>16341</v>
      </c>
      <c r="E11235" t="s">
        <v>16341</v>
      </c>
    </row>
    <row r="11236" spans="1:5" x14ac:dyDescent="0.25">
      <c r="A11236">
        <v>5007</v>
      </c>
      <c r="B11236" t="s">
        <v>16342</v>
      </c>
      <c r="C11236" t="s">
        <v>16342</v>
      </c>
      <c r="D11236" t="s">
        <v>16342</v>
      </c>
      <c r="E11236" t="s">
        <v>16342</v>
      </c>
    </row>
    <row r="11237" spans="1:5" x14ac:dyDescent="0.25">
      <c r="A11237">
        <v>5009</v>
      </c>
      <c r="B11237" t="s">
        <v>16343</v>
      </c>
      <c r="C11237" t="s">
        <v>16343</v>
      </c>
      <c r="D11237" t="s">
        <v>16343</v>
      </c>
      <c r="E11237" t="s">
        <v>16343</v>
      </c>
    </row>
    <row r="11238" spans="1:5" x14ac:dyDescent="0.25">
      <c r="A11238">
        <v>5015</v>
      </c>
      <c r="B11238" t="s">
        <v>16344</v>
      </c>
      <c r="C11238" t="s">
        <v>16344</v>
      </c>
      <c r="D11238" t="s">
        <v>16344</v>
      </c>
      <c r="E11238" t="s">
        <v>16344</v>
      </c>
    </row>
    <row r="11239" spans="1:5" x14ac:dyDescent="0.25">
      <c r="A11239">
        <v>5016</v>
      </c>
      <c r="B11239" t="s">
        <v>16345</v>
      </c>
      <c r="C11239" t="s">
        <v>16345</v>
      </c>
      <c r="D11239" t="s">
        <v>16345</v>
      </c>
      <c r="E11239" t="s">
        <v>16345</v>
      </c>
    </row>
    <row r="11240" spans="1:5" x14ac:dyDescent="0.25">
      <c r="A11240">
        <v>5018</v>
      </c>
      <c r="B11240" t="s">
        <v>16346</v>
      </c>
      <c r="C11240" t="s">
        <v>16346</v>
      </c>
      <c r="D11240" t="s">
        <v>16346</v>
      </c>
      <c r="E11240" t="s">
        <v>16346</v>
      </c>
    </row>
    <row r="11241" spans="1:5" x14ac:dyDescent="0.25">
      <c r="A11241">
        <v>5028</v>
      </c>
      <c r="B11241" t="s">
        <v>16347</v>
      </c>
      <c r="C11241" t="s">
        <v>16347</v>
      </c>
      <c r="D11241" t="s">
        <v>16347</v>
      </c>
      <c r="E11241" t="s">
        <v>16347</v>
      </c>
    </row>
    <row r="11242" spans="1:5" x14ac:dyDescent="0.25">
      <c r="A11242">
        <v>5029</v>
      </c>
      <c r="B11242" t="s">
        <v>16348</v>
      </c>
      <c r="C11242" t="s">
        <v>16348</v>
      </c>
      <c r="D11242" t="s">
        <v>16348</v>
      </c>
      <c r="E11242" t="s">
        <v>16348</v>
      </c>
    </row>
    <row r="11243" spans="1:5" x14ac:dyDescent="0.25">
      <c r="A11243">
        <v>5030</v>
      </c>
      <c r="B11243" t="s">
        <v>16349</v>
      </c>
      <c r="C11243" t="s">
        <v>16349</v>
      </c>
      <c r="D11243" t="s">
        <v>16349</v>
      </c>
      <c r="E11243" t="s">
        <v>16349</v>
      </c>
    </row>
    <row r="11244" spans="1:5" x14ac:dyDescent="0.25">
      <c r="A11244">
        <v>5031</v>
      </c>
      <c r="B11244" t="s">
        <v>16350</v>
      </c>
      <c r="C11244" t="s">
        <v>16350</v>
      </c>
      <c r="D11244" t="s">
        <v>16350</v>
      </c>
      <c r="E11244" t="s">
        <v>16350</v>
      </c>
    </row>
    <row r="11245" spans="1:5" x14ac:dyDescent="0.25">
      <c r="A11245">
        <v>5032</v>
      </c>
      <c r="B11245" t="s">
        <v>16351</v>
      </c>
      <c r="C11245" t="s">
        <v>16351</v>
      </c>
      <c r="D11245" t="s">
        <v>16351</v>
      </c>
      <c r="E11245" t="s">
        <v>16351</v>
      </c>
    </row>
    <row r="11246" spans="1:5" x14ac:dyDescent="0.25">
      <c r="A11246">
        <v>5033</v>
      </c>
      <c r="B11246" t="s">
        <v>16352</v>
      </c>
      <c r="C11246" t="s">
        <v>16352</v>
      </c>
      <c r="D11246" t="s">
        <v>16352</v>
      </c>
      <c r="E11246" t="s">
        <v>16352</v>
      </c>
    </row>
    <row r="11247" spans="1:5" x14ac:dyDescent="0.25">
      <c r="A11247">
        <v>5034</v>
      </c>
      <c r="B11247" t="s">
        <v>16353</v>
      </c>
      <c r="C11247" t="s">
        <v>16353</v>
      </c>
      <c r="D11247" t="s">
        <v>16353</v>
      </c>
      <c r="E11247" t="s">
        <v>16353</v>
      </c>
    </row>
    <row r="11248" spans="1:5" x14ac:dyDescent="0.25">
      <c r="A11248">
        <v>5035</v>
      </c>
      <c r="B11248" t="s">
        <v>16354</v>
      </c>
      <c r="C11248" t="s">
        <v>16354</v>
      </c>
      <c r="D11248" t="s">
        <v>16354</v>
      </c>
      <c r="E11248" t="s">
        <v>16354</v>
      </c>
    </row>
    <row r="11249" spans="1:5" x14ac:dyDescent="0.25">
      <c r="A11249">
        <v>5036</v>
      </c>
      <c r="B11249" t="s">
        <v>16355</v>
      </c>
      <c r="C11249" t="s">
        <v>16355</v>
      </c>
      <c r="D11249" t="s">
        <v>16355</v>
      </c>
      <c r="E11249" t="s">
        <v>16355</v>
      </c>
    </row>
    <row r="11250" spans="1:5" x14ac:dyDescent="0.25">
      <c r="A11250">
        <v>5135</v>
      </c>
      <c r="B11250" t="s">
        <v>16356</v>
      </c>
      <c r="C11250" t="s">
        <v>16356</v>
      </c>
      <c r="D11250" t="s">
        <v>16356</v>
      </c>
      <c r="E11250" t="s">
        <v>16356</v>
      </c>
    </row>
    <row r="11251" spans="1:5" x14ac:dyDescent="0.25">
      <c r="A11251">
        <v>5160</v>
      </c>
      <c r="B11251" t="s">
        <v>16357</v>
      </c>
      <c r="C11251" t="s">
        <v>16357</v>
      </c>
      <c r="D11251" t="s">
        <v>16357</v>
      </c>
      <c r="E11251" t="s">
        <v>16357</v>
      </c>
    </row>
    <row r="11252" spans="1:5" x14ac:dyDescent="0.25">
      <c r="A11252">
        <v>5310</v>
      </c>
      <c r="B11252" t="s">
        <v>16358</v>
      </c>
      <c r="C11252" t="s">
        <v>16358</v>
      </c>
      <c r="D11252" t="s">
        <v>16358</v>
      </c>
      <c r="E11252" t="s">
        <v>16358</v>
      </c>
    </row>
    <row r="11253" spans="1:5" x14ac:dyDescent="0.25">
      <c r="A11253">
        <v>5330</v>
      </c>
      <c r="B11253" t="s">
        <v>16359</v>
      </c>
      <c r="C11253" t="s">
        <v>16359</v>
      </c>
      <c r="D11253" t="s">
        <v>16359</v>
      </c>
      <c r="E11253" t="s">
        <v>16359</v>
      </c>
    </row>
    <row r="11254" spans="1:5" x14ac:dyDescent="0.25">
      <c r="A11254">
        <v>5420</v>
      </c>
      <c r="B11254" t="s">
        <v>16360</v>
      </c>
      <c r="C11254" t="s">
        <v>16360</v>
      </c>
      <c r="D11254" t="s">
        <v>16360</v>
      </c>
      <c r="E11254" t="s">
        <v>16360</v>
      </c>
    </row>
    <row r="11255" spans="1:5" x14ac:dyDescent="0.25">
      <c r="A11255">
        <v>5901</v>
      </c>
      <c r="B11255" t="s">
        <v>16361</v>
      </c>
      <c r="C11255" t="s">
        <v>16361</v>
      </c>
      <c r="D11255" t="s">
        <v>16361</v>
      </c>
      <c r="E11255" t="s">
        <v>16361</v>
      </c>
    </row>
    <row r="11256" spans="1:5" x14ac:dyDescent="0.25">
      <c r="A11256">
        <v>1202100</v>
      </c>
      <c r="B11256" t="s">
        <v>16362</v>
      </c>
      <c r="C11256" t="s">
        <v>16363</v>
      </c>
      <c r="D11256" t="s">
        <v>16363</v>
      </c>
      <c r="E11256" t="s">
        <v>16362</v>
      </c>
    </row>
    <row r="11257" spans="1:5" x14ac:dyDescent="0.25">
      <c r="A11257">
        <v>1202200</v>
      </c>
      <c r="B11257" t="s">
        <v>16364</v>
      </c>
      <c r="C11257" t="s">
        <v>16365</v>
      </c>
      <c r="D11257" t="s">
        <v>16365</v>
      </c>
      <c r="E11257" t="s">
        <v>16364</v>
      </c>
    </row>
    <row r="11258" spans="1:5" x14ac:dyDescent="0.25">
      <c r="A11258">
        <v>1203200</v>
      </c>
      <c r="B11258" t="s">
        <v>16366</v>
      </c>
      <c r="C11258" t="s">
        <v>16366</v>
      </c>
      <c r="D11258" t="s">
        <v>16366</v>
      </c>
      <c r="E11258" t="s">
        <v>16366</v>
      </c>
    </row>
    <row r="11259" spans="1:5" x14ac:dyDescent="0.25">
      <c r="A11259">
        <v>1203400</v>
      </c>
      <c r="B11259" t="s">
        <v>16367</v>
      </c>
      <c r="C11259" t="s">
        <v>16368</v>
      </c>
      <c r="D11259" t="s">
        <v>16368</v>
      </c>
      <c r="E11259" t="s">
        <v>16367</v>
      </c>
    </row>
    <row r="11260" spans="1:5" x14ac:dyDescent="0.25">
      <c r="A11260">
        <v>1502100</v>
      </c>
      <c r="B11260" t="s">
        <v>16369</v>
      </c>
      <c r="C11260" t="s">
        <v>16370</v>
      </c>
      <c r="D11260" t="s">
        <v>16370</v>
      </c>
      <c r="E11260" t="s">
        <v>16369</v>
      </c>
    </row>
    <row r="11261" spans="1:5" x14ac:dyDescent="0.25">
      <c r="A11261">
        <v>151100</v>
      </c>
      <c r="B11261" t="s">
        <v>16371</v>
      </c>
      <c r="C11261" t="s">
        <v>16372</v>
      </c>
      <c r="D11261" t="s">
        <v>16372</v>
      </c>
      <c r="E11261" t="s">
        <v>16371</v>
      </c>
    </row>
    <row r="11262" spans="1:5" x14ac:dyDescent="0.25">
      <c r="A11262">
        <v>152300</v>
      </c>
      <c r="B11262" t="s">
        <v>16373</v>
      </c>
      <c r="C11262" t="s">
        <v>16374</v>
      </c>
      <c r="D11262" t="s">
        <v>16374</v>
      </c>
      <c r="E11262" t="s">
        <v>16373</v>
      </c>
    </row>
    <row r="11263" spans="1:5" x14ac:dyDescent="0.25">
      <c r="A11263">
        <v>602100</v>
      </c>
      <c r="B11263" t="s">
        <v>16375</v>
      </c>
      <c r="C11263" t="s">
        <v>16376</v>
      </c>
      <c r="D11263" t="s">
        <v>16376</v>
      </c>
      <c r="E11263" t="s">
        <v>16375</v>
      </c>
    </row>
    <row r="11264" spans="1:5" x14ac:dyDescent="0.25">
      <c r="A11264">
        <v>603300</v>
      </c>
      <c r="B11264" t="s">
        <v>16377</v>
      </c>
      <c r="C11264" t="s">
        <v>16378</v>
      </c>
      <c r="D11264" t="s">
        <v>16378</v>
      </c>
      <c r="E11264" t="s">
        <v>16377</v>
      </c>
    </row>
    <row r="11265" spans="1:5" x14ac:dyDescent="0.25">
      <c r="A11265">
        <v>603400</v>
      </c>
      <c r="B11265" t="s">
        <v>16379</v>
      </c>
      <c r="C11265" t="s">
        <v>16380</v>
      </c>
      <c r="D11265" t="s">
        <v>16380</v>
      </c>
      <c r="E11265" t="s">
        <v>16379</v>
      </c>
    </row>
    <row r="11266" spans="1:5" x14ac:dyDescent="0.25">
      <c r="A11266">
        <v>604100</v>
      </c>
      <c r="B11266" t="s">
        <v>16381</v>
      </c>
      <c r="C11266" t="s">
        <v>16382</v>
      </c>
      <c r="D11266" t="s">
        <v>16382</v>
      </c>
      <c r="E11266" t="s">
        <v>16381</v>
      </c>
    </row>
    <row r="11267" spans="1:5" x14ac:dyDescent="0.25">
      <c r="A11267">
        <v>605100</v>
      </c>
      <c r="B11267" t="s">
        <v>16383</v>
      </c>
      <c r="C11267" t="s">
        <v>16384</v>
      </c>
      <c r="D11267" t="s">
        <v>16384</v>
      </c>
      <c r="E11267" t="s">
        <v>16383</v>
      </c>
    </row>
    <row r="11268" spans="1:5" x14ac:dyDescent="0.25">
      <c r="A11268">
        <v>903400</v>
      </c>
      <c r="B11268" t="s">
        <v>16385</v>
      </c>
      <c r="C11268" t="s">
        <v>16386</v>
      </c>
      <c r="D11268" t="s">
        <v>16386</v>
      </c>
      <c r="E11268" t="s">
        <v>16385</v>
      </c>
    </row>
    <row r="11269" spans="1:5" x14ac:dyDescent="0.25">
      <c r="A11269">
        <v>904200</v>
      </c>
      <c r="B11269" t="s">
        <v>16387</v>
      </c>
      <c r="C11269" t="s">
        <v>16388</v>
      </c>
      <c r="D11269" t="s">
        <v>16388</v>
      </c>
      <c r="E11269" t="s">
        <v>16387</v>
      </c>
    </row>
    <row r="11270" spans="1:5" x14ac:dyDescent="0.25">
      <c r="A11270">
        <v>906300</v>
      </c>
      <c r="B11270" t="s">
        <v>16389</v>
      </c>
      <c r="C11270" t="s">
        <v>16390</v>
      </c>
      <c r="D11270" t="s">
        <v>16390</v>
      </c>
      <c r="E11270" t="s">
        <v>16389</v>
      </c>
    </row>
    <row r="11271" spans="1:5" x14ac:dyDescent="0.25">
      <c r="A11271" t="s">
        <v>16391</v>
      </c>
      <c r="B11271" t="s">
        <v>16392</v>
      </c>
      <c r="C11271" t="s">
        <v>16393</v>
      </c>
      <c r="D11271" t="s">
        <v>16393</v>
      </c>
      <c r="E11271" t="s">
        <v>16392</v>
      </c>
    </row>
    <row r="11272" spans="1:5" x14ac:dyDescent="0.25">
      <c r="A11272">
        <v>110</v>
      </c>
      <c r="B11272" t="s">
        <v>16394</v>
      </c>
      <c r="C11272" t="s">
        <v>16395</v>
      </c>
      <c r="D11272" t="s">
        <v>16395</v>
      </c>
      <c r="E11272" t="s">
        <v>16394</v>
      </c>
    </row>
    <row r="11273" spans="1:5" x14ac:dyDescent="0.25">
      <c r="A11273">
        <v>115</v>
      </c>
      <c r="B11273" t="s">
        <v>16396</v>
      </c>
      <c r="C11273" t="s">
        <v>16397</v>
      </c>
      <c r="D11273" t="s">
        <v>16397</v>
      </c>
      <c r="E11273" t="s">
        <v>16396</v>
      </c>
    </row>
    <row r="11274" spans="1:5" x14ac:dyDescent="0.25">
      <c r="A11274">
        <v>120</v>
      </c>
      <c r="B11274" t="s">
        <v>16398</v>
      </c>
      <c r="C11274" t="s">
        <v>16399</v>
      </c>
      <c r="D11274" t="s">
        <v>16399</v>
      </c>
      <c r="E11274" t="s">
        <v>16398</v>
      </c>
    </row>
    <row r="11275" spans="1:5" x14ac:dyDescent="0.25">
      <c r="A11275">
        <v>130</v>
      </c>
      <c r="B11275" t="s">
        <v>16400</v>
      </c>
      <c r="C11275" t="s">
        <v>16401</v>
      </c>
      <c r="D11275" t="s">
        <v>16401</v>
      </c>
      <c r="E11275" t="s">
        <v>16400</v>
      </c>
    </row>
    <row r="11276" spans="1:5" x14ac:dyDescent="0.25">
      <c r="A11276">
        <v>150</v>
      </c>
      <c r="B11276" t="s">
        <v>16402</v>
      </c>
      <c r="C11276" t="s">
        <v>16403</v>
      </c>
      <c r="D11276" t="s">
        <v>16403</v>
      </c>
      <c r="E11276" t="s">
        <v>16402</v>
      </c>
    </row>
    <row r="11277" spans="1:5" x14ac:dyDescent="0.25">
      <c r="A11277">
        <v>210</v>
      </c>
      <c r="B11277" t="s">
        <v>16404</v>
      </c>
      <c r="C11277" t="s">
        <v>16405</v>
      </c>
      <c r="D11277" t="s">
        <v>16405</v>
      </c>
      <c r="E11277" t="s">
        <v>16404</v>
      </c>
    </row>
    <row r="11278" spans="1:5" x14ac:dyDescent="0.25">
      <c r="A11278">
        <v>211</v>
      </c>
      <c r="B11278" t="s">
        <v>16406</v>
      </c>
      <c r="C11278" t="s">
        <v>16406</v>
      </c>
      <c r="D11278" t="s">
        <v>16406</v>
      </c>
      <c r="E11278" t="s">
        <v>16406</v>
      </c>
    </row>
    <row r="11279" spans="1:5" x14ac:dyDescent="0.25">
      <c r="A11279">
        <v>215</v>
      </c>
      <c r="B11279" t="s">
        <v>16407</v>
      </c>
      <c r="C11279" t="s">
        <v>16408</v>
      </c>
      <c r="D11279" t="s">
        <v>16408</v>
      </c>
      <c r="E11279" t="s">
        <v>16407</v>
      </c>
    </row>
    <row r="11280" spans="1:5" x14ac:dyDescent="0.25">
      <c r="A11280">
        <v>230</v>
      </c>
      <c r="B11280" t="s">
        <v>1436</v>
      </c>
      <c r="C11280" t="s">
        <v>1437</v>
      </c>
      <c r="D11280" t="s">
        <v>1437</v>
      </c>
      <c r="E11280" t="s">
        <v>1436</v>
      </c>
    </row>
    <row r="11281" spans="1:5" x14ac:dyDescent="0.25">
      <c r="A11281">
        <v>235</v>
      </c>
      <c r="B11281" t="s">
        <v>1667</v>
      </c>
      <c r="C11281" t="s">
        <v>1668</v>
      </c>
      <c r="D11281" t="s">
        <v>1668</v>
      </c>
      <c r="E11281" t="s">
        <v>1667</v>
      </c>
    </row>
    <row r="11282" spans="1:5" x14ac:dyDescent="0.25">
      <c r="A11282">
        <v>239</v>
      </c>
      <c r="B11282" t="s">
        <v>16409</v>
      </c>
      <c r="C11282" t="s">
        <v>16410</v>
      </c>
      <c r="D11282" t="s">
        <v>16410</v>
      </c>
      <c r="E11282" t="s">
        <v>16409</v>
      </c>
    </row>
    <row r="11283" spans="1:5" x14ac:dyDescent="0.25">
      <c r="A11283">
        <v>240</v>
      </c>
      <c r="B11283" t="s">
        <v>16411</v>
      </c>
      <c r="C11283" t="s">
        <v>16412</v>
      </c>
      <c r="D11283" t="s">
        <v>16412</v>
      </c>
      <c r="E11283" t="s">
        <v>16411</v>
      </c>
    </row>
    <row r="11284" spans="1:5" x14ac:dyDescent="0.25">
      <c r="A11284">
        <v>250</v>
      </c>
      <c r="B11284" t="s">
        <v>16413</v>
      </c>
      <c r="C11284" t="s">
        <v>16414</v>
      </c>
      <c r="D11284" t="s">
        <v>16414</v>
      </c>
      <c r="E11284" t="s">
        <v>16413</v>
      </c>
    </row>
    <row r="11285" spans="1:5" x14ac:dyDescent="0.25">
      <c r="A11285">
        <v>295</v>
      </c>
      <c r="B11285" t="s">
        <v>3858</v>
      </c>
      <c r="C11285" t="s">
        <v>3858</v>
      </c>
      <c r="D11285" t="s">
        <v>3858</v>
      </c>
      <c r="E11285" t="s">
        <v>3858</v>
      </c>
    </row>
    <row r="11286" spans="1:5" x14ac:dyDescent="0.25">
      <c r="A11286">
        <v>299</v>
      </c>
      <c r="B11286" t="s">
        <v>16415</v>
      </c>
      <c r="C11286" t="s">
        <v>16415</v>
      </c>
      <c r="D11286" t="s">
        <v>16415</v>
      </c>
      <c r="E11286" t="s">
        <v>16415</v>
      </c>
    </row>
    <row r="11287" spans="1:5" x14ac:dyDescent="0.25">
      <c r="A11287">
        <v>310</v>
      </c>
      <c r="B11287" t="s">
        <v>16416</v>
      </c>
      <c r="C11287" t="s">
        <v>16417</v>
      </c>
      <c r="D11287" t="s">
        <v>16417</v>
      </c>
      <c r="E11287" t="s">
        <v>16416</v>
      </c>
    </row>
    <row r="11288" spans="1:5" x14ac:dyDescent="0.25">
      <c r="A11288">
        <v>319</v>
      </c>
      <c r="B11288" t="s">
        <v>16418</v>
      </c>
      <c r="C11288" t="s">
        <v>16419</v>
      </c>
      <c r="D11288" t="s">
        <v>16419</v>
      </c>
      <c r="E11288" t="s">
        <v>16418</v>
      </c>
    </row>
    <row r="11289" spans="1:5" x14ac:dyDescent="0.25">
      <c r="A11289">
        <v>320</v>
      </c>
      <c r="B11289" t="s">
        <v>16420</v>
      </c>
      <c r="C11289" t="s">
        <v>16421</v>
      </c>
      <c r="D11289" t="s">
        <v>16421</v>
      </c>
      <c r="E11289" t="s">
        <v>16420</v>
      </c>
    </row>
    <row r="11290" spans="1:5" x14ac:dyDescent="0.25">
      <c r="A11290">
        <v>329</v>
      </c>
      <c r="B11290" t="s">
        <v>16422</v>
      </c>
      <c r="C11290" t="s">
        <v>16423</v>
      </c>
      <c r="D11290" t="s">
        <v>16423</v>
      </c>
      <c r="E11290" t="s">
        <v>16422</v>
      </c>
    </row>
    <row r="11291" spans="1:5" x14ac:dyDescent="0.25">
      <c r="A11291">
        <v>350</v>
      </c>
      <c r="B11291" t="s">
        <v>16424</v>
      </c>
      <c r="C11291" t="s">
        <v>16425</v>
      </c>
      <c r="D11291" t="s">
        <v>16425</v>
      </c>
      <c r="E11291" t="s">
        <v>16424</v>
      </c>
    </row>
    <row r="11292" spans="1:5" x14ac:dyDescent="0.25">
      <c r="A11292">
        <v>359</v>
      </c>
      <c r="B11292" t="s">
        <v>16426</v>
      </c>
      <c r="C11292" t="s">
        <v>16426</v>
      </c>
      <c r="D11292" t="s">
        <v>16426</v>
      </c>
      <c r="E11292" t="s">
        <v>16426</v>
      </c>
    </row>
    <row r="11293" spans="1:5" x14ac:dyDescent="0.25">
      <c r="A11293">
        <v>360</v>
      </c>
      <c r="B11293" t="s">
        <v>16427</v>
      </c>
      <c r="C11293" t="s">
        <v>16427</v>
      </c>
      <c r="D11293" t="s">
        <v>16427</v>
      </c>
      <c r="E11293" t="s">
        <v>16427</v>
      </c>
    </row>
    <row r="11294" spans="1:5" x14ac:dyDescent="0.25">
      <c r="A11294">
        <v>369</v>
      </c>
      <c r="B11294" t="s">
        <v>16428</v>
      </c>
      <c r="C11294" t="s">
        <v>16429</v>
      </c>
      <c r="D11294" t="s">
        <v>16429</v>
      </c>
      <c r="E11294" t="s">
        <v>16428</v>
      </c>
    </row>
    <row r="11295" spans="1:5" x14ac:dyDescent="0.25">
      <c r="A11295">
        <v>400</v>
      </c>
      <c r="B11295" t="s">
        <v>16293</v>
      </c>
      <c r="C11295" t="s">
        <v>16294</v>
      </c>
      <c r="D11295" t="s">
        <v>16294</v>
      </c>
      <c r="E11295" t="s">
        <v>16293</v>
      </c>
    </row>
    <row r="11296" spans="1:5" x14ac:dyDescent="0.25">
      <c r="A11296">
        <v>405</v>
      </c>
      <c r="B11296" t="s">
        <v>16430</v>
      </c>
      <c r="C11296" t="s">
        <v>16430</v>
      </c>
      <c r="D11296" t="s">
        <v>16430</v>
      </c>
      <c r="E11296" t="s">
        <v>16430</v>
      </c>
    </row>
    <row r="11297" spans="1:5" x14ac:dyDescent="0.25">
      <c r="A11297">
        <v>409</v>
      </c>
      <c r="B11297" t="s">
        <v>16431</v>
      </c>
      <c r="C11297" t="s">
        <v>16432</v>
      </c>
      <c r="D11297" t="s">
        <v>16432</v>
      </c>
      <c r="E11297" t="s">
        <v>16431</v>
      </c>
    </row>
    <row r="11298" spans="1:5" x14ac:dyDescent="0.25">
      <c r="A11298">
        <v>410</v>
      </c>
      <c r="B11298" t="s">
        <v>16433</v>
      </c>
      <c r="C11298" t="s">
        <v>16433</v>
      </c>
      <c r="D11298" t="s">
        <v>16433</v>
      </c>
      <c r="E11298" t="s">
        <v>16433</v>
      </c>
    </row>
    <row r="11299" spans="1:5" x14ac:dyDescent="0.25">
      <c r="A11299">
        <v>419</v>
      </c>
      <c r="B11299" t="s">
        <v>16434</v>
      </c>
      <c r="C11299" t="s">
        <v>16435</v>
      </c>
      <c r="D11299" t="s">
        <v>16435</v>
      </c>
      <c r="E11299" t="s">
        <v>16434</v>
      </c>
    </row>
    <row r="11300" spans="1:5" x14ac:dyDescent="0.25">
      <c r="A11300">
        <v>420</v>
      </c>
      <c r="B11300" t="s">
        <v>16436</v>
      </c>
      <c r="C11300" t="s">
        <v>16437</v>
      </c>
      <c r="D11300" t="s">
        <v>16437</v>
      </c>
      <c r="E11300" t="s">
        <v>16436</v>
      </c>
    </row>
    <row r="11301" spans="1:5" x14ac:dyDescent="0.25">
      <c r="A11301">
        <v>440</v>
      </c>
      <c r="B11301" t="s">
        <v>16438</v>
      </c>
      <c r="C11301" t="s">
        <v>16438</v>
      </c>
      <c r="D11301" t="s">
        <v>16438</v>
      </c>
      <c r="E11301" t="s">
        <v>16438</v>
      </c>
    </row>
    <row r="11302" spans="1:5" x14ac:dyDescent="0.25">
      <c r="A11302">
        <v>449</v>
      </c>
      <c r="B11302" t="s">
        <v>16439</v>
      </c>
      <c r="C11302" t="s">
        <v>16440</v>
      </c>
      <c r="D11302" t="s">
        <v>16440</v>
      </c>
      <c r="E11302" t="s">
        <v>16439</v>
      </c>
    </row>
    <row r="11303" spans="1:5" x14ac:dyDescent="0.25">
      <c r="A11303">
        <v>450</v>
      </c>
      <c r="B11303" t="s">
        <v>16441</v>
      </c>
      <c r="C11303" t="s">
        <v>16441</v>
      </c>
      <c r="D11303" t="s">
        <v>16441</v>
      </c>
      <c r="E11303" t="s">
        <v>16441</v>
      </c>
    </row>
    <row r="11304" spans="1:5" x14ac:dyDescent="0.25">
      <c r="A11304">
        <v>460</v>
      </c>
      <c r="B11304" t="s">
        <v>16442</v>
      </c>
      <c r="C11304" t="s">
        <v>16442</v>
      </c>
      <c r="D11304" t="s">
        <v>16442</v>
      </c>
      <c r="E11304" t="s">
        <v>16442</v>
      </c>
    </row>
    <row r="11305" spans="1:5" x14ac:dyDescent="0.25">
      <c r="A11305">
        <v>470</v>
      </c>
      <c r="B11305" t="s">
        <v>16443</v>
      </c>
      <c r="C11305" t="s">
        <v>16444</v>
      </c>
      <c r="D11305" t="s">
        <v>16444</v>
      </c>
      <c r="E11305" t="s">
        <v>16443</v>
      </c>
    </row>
    <row r="11306" spans="1:5" x14ac:dyDescent="0.25">
      <c r="A11306">
        <v>479</v>
      </c>
      <c r="B11306" t="s">
        <v>16445</v>
      </c>
      <c r="C11306" t="s">
        <v>16446</v>
      </c>
      <c r="D11306" t="s">
        <v>16446</v>
      </c>
      <c r="E11306" t="s">
        <v>16445</v>
      </c>
    </row>
    <row r="11307" spans="1:5" x14ac:dyDescent="0.25">
      <c r="A11307">
        <v>480</v>
      </c>
      <c r="B11307" t="s">
        <v>16447</v>
      </c>
      <c r="C11307" t="s">
        <v>16448</v>
      </c>
      <c r="D11307" t="s">
        <v>16448</v>
      </c>
      <c r="E11307" t="s">
        <v>16447</v>
      </c>
    </row>
    <row r="11308" spans="1:5" x14ac:dyDescent="0.25">
      <c r="A11308">
        <v>495</v>
      </c>
      <c r="B11308" t="s">
        <v>16449</v>
      </c>
      <c r="C11308" t="s">
        <v>16449</v>
      </c>
      <c r="D11308" t="s">
        <v>16449</v>
      </c>
      <c r="E11308" t="s">
        <v>16449</v>
      </c>
    </row>
    <row r="11309" spans="1:5" x14ac:dyDescent="0.25">
      <c r="A11309">
        <v>499</v>
      </c>
      <c r="B11309" t="s">
        <v>16450</v>
      </c>
      <c r="C11309" t="s">
        <v>16450</v>
      </c>
      <c r="D11309" t="s">
        <v>16450</v>
      </c>
      <c r="E11309" t="s">
        <v>16450</v>
      </c>
    </row>
    <row r="11310" spans="1:5" x14ac:dyDescent="0.25">
      <c r="A11310">
        <v>500</v>
      </c>
      <c r="B11310" t="s">
        <v>16451</v>
      </c>
      <c r="C11310" t="s">
        <v>16451</v>
      </c>
      <c r="D11310" t="s">
        <v>16451</v>
      </c>
      <c r="E11310" t="s">
        <v>16451</v>
      </c>
    </row>
    <row r="11311" spans="1:5" x14ac:dyDescent="0.25">
      <c r="A11311">
        <v>505</v>
      </c>
      <c r="B11311" t="s">
        <v>16430</v>
      </c>
      <c r="C11311" t="s">
        <v>16430</v>
      </c>
      <c r="D11311" t="s">
        <v>16430</v>
      </c>
      <c r="E11311" t="s">
        <v>16430</v>
      </c>
    </row>
    <row r="11312" spans="1:5" x14ac:dyDescent="0.25">
      <c r="A11312">
        <v>509</v>
      </c>
      <c r="B11312" t="s">
        <v>16452</v>
      </c>
      <c r="C11312" t="s">
        <v>16453</v>
      </c>
      <c r="D11312" t="s">
        <v>16453</v>
      </c>
      <c r="E11312" t="s">
        <v>16452</v>
      </c>
    </row>
    <row r="11313" spans="1:5" x14ac:dyDescent="0.25">
      <c r="A11313">
        <v>510</v>
      </c>
      <c r="B11313" t="s">
        <v>7991</v>
      </c>
      <c r="C11313" t="s">
        <v>7991</v>
      </c>
      <c r="D11313" t="s">
        <v>7991</v>
      </c>
      <c r="E11313" t="s">
        <v>7991</v>
      </c>
    </row>
    <row r="11314" spans="1:5" x14ac:dyDescent="0.25">
      <c r="A11314">
        <v>519</v>
      </c>
      <c r="B11314" t="s">
        <v>16454</v>
      </c>
      <c r="C11314" t="s">
        <v>16455</v>
      </c>
      <c r="D11314" t="s">
        <v>16455</v>
      </c>
      <c r="E11314" t="s">
        <v>16454</v>
      </c>
    </row>
    <row r="11315" spans="1:5" x14ac:dyDescent="0.25">
      <c r="A11315">
        <v>520</v>
      </c>
      <c r="B11315" t="s">
        <v>16456</v>
      </c>
      <c r="C11315" t="s">
        <v>16437</v>
      </c>
      <c r="D11315" t="s">
        <v>16437</v>
      </c>
      <c r="E11315" t="s">
        <v>16456</v>
      </c>
    </row>
    <row r="11316" spans="1:5" x14ac:dyDescent="0.25">
      <c r="A11316">
        <v>540</v>
      </c>
      <c r="B11316" t="s">
        <v>16457</v>
      </c>
      <c r="C11316" t="s">
        <v>16457</v>
      </c>
      <c r="D11316" t="s">
        <v>16457</v>
      </c>
      <c r="E11316" t="s">
        <v>16457</v>
      </c>
    </row>
    <row r="11317" spans="1:5" x14ac:dyDescent="0.25">
      <c r="A11317">
        <v>549</v>
      </c>
      <c r="B11317" t="s">
        <v>16458</v>
      </c>
      <c r="C11317" t="s">
        <v>16440</v>
      </c>
      <c r="D11317" t="s">
        <v>16440</v>
      </c>
      <c r="E11317" t="s">
        <v>16458</v>
      </c>
    </row>
    <row r="11318" spans="1:5" x14ac:dyDescent="0.25">
      <c r="A11318">
        <v>550</v>
      </c>
      <c r="B11318" t="s">
        <v>16459</v>
      </c>
      <c r="C11318" t="s">
        <v>16459</v>
      </c>
      <c r="D11318" t="s">
        <v>16459</v>
      </c>
      <c r="E11318" t="s">
        <v>16459</v>
      </c>
    </row>
    <row r="11319" spans="1:5" x14ac:dyDescent="0.25">
      <c r="A11319">
        <v>560</v>
      </c>
      <c r="B11319" t="s">
        <v>8093</v>
      </c>
      <c r="C11319" t="s">
        <v>8093</v>
      </c>
      <c r="D11319" t="s">
        <v>8093</v>
      </c>
      <c r="E11319" t="s">
        <v>8093</v>
      </c>
    </row>
    <row r="11320" spans="1:5" x14ac:dyDescent="0.25">
      <c r="A11320">
        <v>570</v>
      </c>
      <c r="B11320" t="s">
        <v>8691</v>
      </c>
      <c r="C11320" t="s">
        <v>8692</v>
      </c>
      <c r="D11320" t="s">
        <v>8692</v>
      </c>
      <c r="E11320" t="s">
        <v>8691</v>
      </c>
    </row>
    <row r="11321" spans="1:5" x14ac:dyDescent="0.25">
      <c r="A11321">
        <v>579</v>
      </c>
      <c r="B11321" t="s">
        <v>16460</v>
      </c>
      <c r="C11321" t="s">
        <v>16461</v>
      </c>
      <c r="D11321" t="s">
        <v>16461</v>
      </c>
      <c r="E11321" t="s">
        <v>16460</v>
      </c>
    </row>
    <row r="11322" spans="1:5" x14ac:dyDescent="0.25">
      <c r="A11322">
        <v>580</v>
      </c>
      <c r="B11322" t="s">
        <v>9121</v>
      </c>
      <c r="C11322" t="s">
        <v>9121</v>
      </c>
      <c r="D11322" t="s">
        <v>9121</v>
      </c>
      <c r="E11322" t="s">
        <v>9121</v>
      </c>
    </row>
    <row r="11323" spans="1:5" x14ac:dyDescent="0.25">
      <c r="A11323">
        <v>590</v>
      </c>
      <c r="B11323" t="s">
        <v>16462</v>
      </c>
      <c r="C11323" t="s">
        <v>16462</v>
      </c>
      <c r="D11323" t="s">
        <v>16462</v>
      </c>
      <c r="E11323" t="s">
        <v>16462</v>
      </c>
    </row>
    <row r="11324" spans="1:5" x14ac:dyDescent="0.25">
      <c r="A11324">
        <v>595</v>
      </c>
      <c r="B11324" t="s">
        <v>340</v>
      </c>
      <c r="C11324" t="s">
        <v>340</v>
      </c>
      <c r="D11324" t="s">
        <v>340</v>
      </c>
      <c r="E11324" t="s">
        <v>340</v>
      </c>
    </row>
    <row r="11325" spans="1:5" x14ac:dyDescent="0.25">
      <c r="A11325">
        <v>700</v>
      </c>
      <c r="B11325" t="s">
        <v>16463</v>
      </c>
      <c r="C11325" t="s">
        <v>16464</v>
      </c>
      <c r="D11325" t="s">
        <v>16464</v>
      </c>
      <c r="E11325" t="s">
        <v>16463</v>
      </c>
    </row>
    <row r="11326" spans="1:5" x14ac:dyDescent="0.25">
      <c r="A11326">
        <v>710</v>
      </c>
      <c r="B11326" t="s">
        <v>16465</v>
      </c>
      <c r="C11326" t="s">
        <v>16466</v>
      </c>
      <c r="D11326" t="s">
        <v>16466</v>
      </c>
      <c r="E11326" t="s">
        <v>16465</v>
      </c>
    </row>
    <row r="11327" spans="1:5" x14ac:dyDescent="0.25">
      <c r="A11327">
        <v>720</v>
      </c>
      <c r="B11327" t="s">
        <v>16467</v>
      </c>
      <c r="C11327" t="s">
        <v>16468</v>
      </c>
      <c r="D11327" t="s">
        <v>16468</v>
      </c>
      <c r="E11327" t="s">
        <v>16467</v>
      </c>
    </row>
    <row r="11328" spans="1:5" x14ac:dyDescent="0.25">
      <c r="A11328">
        <v>730</v>
      </c>
      <c r="B11328" t="s">
        <v>16469</v>
      </c>
      <c r="C11328" t="s">
        <v>15035</v>
      </c>
      <c r="D11328" t="s">
        <v>15035</v>
      </c>
      <c r="E11328" t="s">
        <v>16469</v>
      </c>
    </row>
    <row r="11329" spans="1:5" x14ac:dyDescent="0.25">
      <c r="A11329">
        <v>740</v>
      </c>
      <c r="B11329" t="s">
        <v>16470</v>
      </c>
      <c r="C11329" t="s">
        <v>16471</v>
      </c>
      <c r="D11329" t="s">
        <v>16471</v>
      </c>
      <c r="E11329" t="s">
        <v>16470</v>
      </c>
    </row>
    <row r="11330" spans="1:5" x14ac:dyDescent="0.25">
      <c r="A11330">
        <v>750</v>
      </c>
      <c r="B11330" t="s">
        <v>16472</v>
      </c>
      <c r="C11330" t="s">
        <v>16473</v>
      </c>
      <c r="D11330" t="s">
        <v>16473</v>
      </c>
      <c r="E11330" t="s">
        <v>16472</v>
      </c>
    </row>
    <row r="11331" spans="1:5" x14ac:dyDescent="0.25">
      <c r="A11331">
        <v>760</v>
      </c>
      <c r="B11331" t="s">
        <v>16474</v>
      </c>
      <c r="C11331" t="s">
        <v>16475</v>
      </c>
      <c r="D11331" t="s">
        <v>16475</v>
      </c>
      <c r="E11331" t="s">
        <v>16474</v>
      </c>
    </row>
    <row r="11332" spans="1:5" x14ac:dyDescent="0.25">
      <c r="A11332">
        <v>830</v>
      </c>
      <c r="B11332" t="s">
        <v>16476</v>
      </c>
      <c r="C11332" t="s">
        <v>16477</v>
      </c>
      <c r="D11332" t="s">
        <v>16477</v>
      </c>
      <c r="E11332" t="s">
        <v>16476</v>
      </c>
    </row>
    <row r="11333" spans="1:5" x14ac:dyDescent="0.25">
      <c r="A11333">
        <v>890</v>
      </c>
      <c r="B11333" t="s">
        <v>16478</v>
      </c>
      <c r="C11333" t="s">
        <v>16479</v>
      </c>
      <c r="D11333" t="s">
        <v>16479</v>
      </c>
      <c r="E11333" t="s">
        <v>16478</v>
      </c>
    </row>
    <row r="11334" spans="1:5" x14ac:dyDescent="0.25">
      <c r="A11334">
        <v>910</v>
      </c>
      <c r="B11334" t="s">
        <v>16480</v>
      </c>
      <c r="C11334" t="s">
        <v>16480</v>
      </c>
      <c r="D11334" t="s">
        <v>16480</v>
      </c>
      <c r="E11334" t="s">
        <v>16480</v>
      </c>
    </row>
    <row r="11335" spans="1:5" x14ac:dyDescent="0.25">
      <c r="A11335">
        <v>920</v>
      </c>
      <c r="B11335" t="s">
        <v>16481</v>
      </c>
      <c r="C11335" t="s">
        <v>16482</v>
      </c>
      <c r="D11335" t="s">
        <v>16482</v>
      </c>
      <c r="E11335" t="s">
        <v>16481</v>
      </c>
    </row>
    <row r="11336" spans="1:5" x14ac:dyDescent="0.25">
      <c r="A11336">
        <v>921</v>
      </c>
      <c r="B11336" t="s">
        <v>16483</v>
      </c>
      <c r="C11336" t="s">
        <v>16484</v>
      </c>
      <c r="D11336" t="s">
        <v>16484</v>
      </c>
      <c r="E11336" t="s">
        <v>16483</v>
      </c>
    </row>
    <row r="11337" spans="1:5" x14ac:dyDescent="0.25">
      <c r="A11337">
        <v>922</v>
      </c>
      <c r="B11337" t="s">
        <v>16485</v>
      </c>
      <c r="C11337" t="s">
        <v>16486</v>
      </c>
      <c r="D11337" t="s">
        <v>16486</v>
      </c>
      <c r="E11337" t="s">
        <v>16485</v>
      </c>
    </row>
    <row r="11338" spans="1:5" x14ac:dyDescent="0.25">
      <c r="A11338">
        <v>923</v>
      </c>
      <c r="B11338" t="s">
        <v>16487</v>
      </c>
      <c r="C11338" t="s">
        <v>16488</v>
      </c>
      <c r="D11338" t="s">
        <v>16488</v>
      </c>
      <c r="E11338" t="s">
        <v>16487</v>
      </c>
    </row>
    <row r="11339" spans="1:5" x14ac:dyDescent="0.25">
      <c r="A11339">
        <v>940</v>
      </c>
      <c r="B11339" t="s">
        <v>16489</v>
      </c>
      <c r="C11339" t="s">
        <v>16490</v>
      </c>
      <c r="D11339" t="s">
        <v>16490</v>
      </c>
      <c r="E11339" t="s">
        <v>16489</v>
      </c>
    </row>
    <row r="11340" spans="1:5" x14ac:dyDescent="0.25">
      <c r="A11340">
        <v>950</v>
      </c>
      <c r="B11340" t="s">
        <v>16491</v>
      </c>
      <c r="C11340" t="s">
        <v>16492</v>
      </c>
      <c r="D11340" t="s">
        <v>16492</v>
      </c>
      <c r="E11340" t="s">
        <v>16491</v>
      </c>
    </row>
    <row r="11341" spans="1:5" x14ac:dyDescent="0.25">
      <c r="A11341">
        <v>2020</v>
      </c>
      <c r="B11341" t="s">
        <v>16493</v>
      </c>
      <c r="C11341" t="s">
        <v>16493</v>
      </c>
      <c r="D11341" t="s">
        <v>16493</v>
      </c>
      <c r="E11341" t="s">
        <v>16493</v>
      </c>
    </row>
    <row r="11342" spans="1:5" x14ac:dyDescent="0.25">
      <c r="A11342">
        <v>2030</v>
      </c>
      <c r="B11342" t="s">
        <v>16494</v>
      </c>
      <c r="C11342" t="s">
        <v>16494</v>
      </c>
      <c r="D11342" t="s">
        <v>16494</v>
      </c>
      <c r="E11342" t="s">
        <v>16494</v>
      </c>
    </row>
    <row r="11343" spans="1:5" x14ac:dyDescent="0.25">
      <c r="A11343">
        <v>2040</v>
      </c>
      <c r="B11343" t="s">
        <v>16495</v>
      </c>
      <c r="C11343" t="s">
        <v>16495</v>
      </c>
      <c r="D11343" t="s">
        <v>16495</v>
      </c>
      <c r="E11343" t="s">
        <v>16495</v>
      </c>
    </row>
    <row r="11344" spans="1:5" x14ac:dyDescent="0.25">
      <c r="A11344">
        <v>2050</v>
      </c>
      <c r="B11344" t="s">
        <v>16496</v>
      </c>
      <c r="C11344" t="s">
        <v>16496</v>
      </c>
      <c r="D11344" t="s">
        <v>16496</v>
      </c>
      <c r="E11344" t="s">
        <v>16496</v>
      </c>
    </row>
    <row r="11345" spans="1:5" x14ac:dyDescent="0.25">
      <c r="A11345">
        <v>3010</v>
      </c>
      <c r="B11345" t="s">
        <v>16497</v>
      </c>
      <c r="C11345" t="s">
        <v>16497</v>
      </c>
      <c r="D11345" t="s">
        <v>16497</v>
      </c>
      <c r="E11345" t="s">
        <v>16497</v>
      </c>
    </row>
    <row r="11346" spans="1:5" x14ac:dyDescent="0.25">
      <c r="A11346">
        <v>3020</v>
      </c>
      <c r="B11346" t="s">
        <v>16498</v>
      </c>
      <c r="C11346" t="s">
        <v>16498</v>
      </c>
      <c r="D11346" t="s">
        <v>16498</v>
      </c>
      <c r="E11346" t="s">
        <v>16498</v>
      </c>
    </row>
    <row r="11347" spans="1:5" x14ac:dyDescent="0.25">
      <c r="A11347">
        <v>3030</v>
      </c>
      <c r="B11347" t="s">
        <v>16499</v>
      </c>
      <c r="C11347" t="s">
        <v>16499</v>
      </c>
      <c r="D11347" t="s">
        <v>16499</v>
      </c>
      <c r="E11347" t="s">
        <v>16499</v>
      </c>
    </row>
    <row r="11348" spans="1:5" x14ac:dyDescent="0.25">
      <c r="A11348">
        <v>3040</v>
      </c>
      <c r="B11348" t="s">
        <v>16500</v>
      </c>
      <c r="C11348" t="s">
        <v>16500</v>
      </c>
      <c r="D11348" t="s">
        <v>16500</v>
      </c>
      <c r="E11348" t="s">
        <v>16500</v>
      </c>
    </row>
    <row r="11349" spans="1:5" x14ac:dyDescent="0.25">
      <c r="A11349">
        <v>3110</v>
      </c>
      <c r="B11349" t="s">
        <v>16501</v>
      </c>
      <c r="C11349" t="s">
        <v>16502</v>
      </c>
      <c r="D11349" t="s">
        <v>16502</v>
      </c>
      <c r="E11349" t="s">
        <v>16501</v>
      </c>
    </row>
    <row r="11350" spans="1:5" x14ac:dyDescent="0.25">
      <c r="A11350">
        <v>5001</v>
      </c>
      <c r="B11350" t="s">
        <v>16503</v>
      </c>
      <c r="C11350" t="s">
        <v>16503</v>
      </c>
      <c r="D11350" t="s">
        <v>16503</v>
      </c>
      <c r="E11350" t="s">
        <v>16503</v>
      </c>
    </row>
    <row r="11351" spans="1:5" x14ac:dyDescent="0.25">
      <c r="A11351">
        <v>5002</v>
      </c>
      <c r="B11351" t="s">
        <v>16504</v>
      </c>
      <c r="C11351" t="s">
        <v>16504</v>
      </c>
      <c r="D11351" t="s">
        <v>16504</v>
      </c>
      <c r="E11351" t="s">
        <v>16504</v>
      </c>
    </row>
    <row r="11352" spans="1:5" x14ac:dyDescent="0.25">
      <c r="A11352">
        <v>5009</v>
      </c>
      <c r="B11352" t="s">
        <v>16505</v>
      </c>
      <c r="C11352" t="s">
        <v>16505</v>
      </c>
      <c r="D11352" t="s">
        <v>16505</v>
      </c>
      <c r="E11352" t="s">
        <v>16505</v>
      </c>
    </row>
    <row r="11353" spans="1:5" x14ac:dyDescent="0.25">
      <c r="A11353">
        <v>5011</v>
      </c>
      <c r="B11353" t="s">
        <v>16506</v>
      </c>
      <c r="C11353" t="s">
        <v>16506</v>
      </c>
      <c r="D11353" t="s">
        <v>16506</v>
      </c>
      <c r="E11353" t="s">
        <v>16506</v>
      </c>
    </row>
    <row r="11354" spans="1:5" x14ac:dyDescent="0.25">
      <c r="A11354">
        <v>5016</v>
      </c>
      <c r="B11354" t="s">
        <v>16507</v>
      </c>
      <c r="C11354" t="s">
        <v>16507</v>
      </c>
      <c r="D11354" t="s">
        <v>16507</v>
      </c>
      <c r="E11354" t="s">
        <v>16507</v>
      </c>
    </row>
    <row r="11355" spans="1:5" x14ac:dyDescent="0.25">
      <c r="A11355">
        <v>5030</v>
      </c>
      <c r="B11355" t="s">
        <v>16508</v>
      </c>
      <c r="C11355" t="s">
        <v>16508</v>
      </c>
      <c r="D11355" t="s">
        <v>16508</v>
      </c>
      <c r="E11355" t="s">
        <v>16508</v>
      </c>
    </row>
    <row r="11356" spans="1:5" x14ac:dyDescent="0.25">
      <c r="A11356">
        <v>5031</v>
      </c>
      <c r="B11356" t="s">
        <v>16509</v>
      </c>
      <c r="C11356" t="s">
        <v>16509</v>
      </c>
      <c r="D11356" t="s">
        <v>16509</v>
      </c>
      <c r="E11356" t="s">
        <v>16509</v>
      </c>
    </row>
    <row r="11357" spans="1:5" x14ac:dyDescent="0.25">
      <c r="A11357">
        <v>5033</v>
      </c>
      <c r="B11357" t="s">
        <v>16510</v>
      </c>
      <c r="C11357" t="s">
        <v>16510</v>
      </c>
      <c r="D11357" t="s">
        <v>16510</v>
      </c>
      <c r="E11357" t="s">
        <v>16510</v>
      </c>
    </row>
    <row r="11358" spans="1:5" x14ac:dyDescent="0.25">
      <c r="A11358">
        <v>5034</v>
      </c>
      <c r="B11358" t="s">
        <v>16511</v>
      </c>
      <c r="C11358" t="s">
        <v>16511</v>
      </c>
      <c r="D11358" t="s">
        <v>16511</v>
      </c>
      <c r="E11358" t="s">
        <v>16511</v>
      </c>
    </row>
    <row r="11359" spans="1:5" x14ac:dyDescent="0.25">
      <c r="A11359">
        <v>5035</v>
      </c>
      <c r="B11359" t="s">
        <v>16512</v>
      </c>
      <c r="C11359" t="s">
        <v>16512</v>
      </c>
      <c r="D11359" t="s">
        <v>16512</v>
      </c>
      <c r="E11359" t="s">
        <v>16512</v>
      </c>
    </row>
    <row r="11360" spans="1:5" x14ac:dyDescent="0.25">
      <c r="A11360">
        <v>5160</v>
      </c>
      <c r="B11360" t="s">
        <v>16513</v>
      </c>
      <c r="C11360" t="s">
        <v>16513</v>
      </c>
      <c r="D11360" t="s">
        <v>16513</v>
      </c>
      <c r="E11360" t="s">
        <v>16513</v>
      </c>
    </row>
    <row r="11361" spans="1:5" x14ac:dyDescent="0.25">
      <c r="A11361">
        <v>5330</v>
      </c>
      <c r="B11361" t="s">
        <v>16514</v>
      </c>
      <c r="C11361" t="s">
        <v>16514</v>
      </c>
      <c r="D11361" t="s">
        <v>16514</v>
      </c>
      <c r="E11361" t="s">
        <v>16514</v>
      </c>
    </row>
    <row r="11362" spans="1:5" x14ac:dyDescent="0.25">
      <c r="A11362">
        <v>602100</v>
      </c>
      <c r="B11362" t="s">
        <v>16515</v>
      </c>
      <c r="C11362" t="s">
        <v>16516</v>
      </c>
      <c r="D11362" t="s">
        <v>16516</v>
      </c>
      <c r="E11362" t="s">
        <v>16515</v>
      </c>
    </row>
    <row r="11363" spans="1:5" x14ac:dyDescent="0.25">
      <c r="A11363">
        <v>603300</v>
      </c>
      <c r="B11363" t="s">
        <v>16517</v>
      </c>
      <c r="C11363" t="s">
        <v>16516</v>
      </c>
      <c r="D11363" t="s">
        <v>16516</v>
      </c>
      <c r="E11363" t="s">
        <v>16517</v>
      </c>
    </row>
    <row r="11364" spans="1:5" x14ac:dyDescent="0.25">
      <c r="A11364">
        <v>906300</v>
      </c>
      <c r="B11364" t="s">
        <v>16518</v>
      </c>
      <c r="C11364" t="s">
        <v>16519</v>
      </c>
      <c r="D11364" t="s">
        <v>16519</v>
      </c>
      <c r="E11364" t="s">
        <v>16518</v>
      </c>
    </row>
    <row r="11365" spans="1:5" x14ac:dyDescent="0.25">
      <c r="A11365">
        <v>1202100</v>
      </c>
      <c r="B11365" t="s">
        <v>16520</v>
      </c>
      <c r="C11365" t="s">
        <v>16521</v>
      </c>
      <c r="D11365" t="s">
        <v>16521</v>
      </c>
      <c r="E11365" t="s">
        <v>16520</v>
      </c>
    </row>
    <row r="11366" spans="1:5" x14ac:dyDescent="0.25">
      <c r="A11366">
        <v>904100</v>
      </c>
      <c r="B11366" t="s">
        <v>16522</v>
      </c>
      <c r="C11366" t="s">
        <v>16523</v>
      </c>
      <c r="D11366" t="s">
        <v>16523</v>
      </c>
      <c r="E11366" t="s">
        <v>16522</v>
      </c>
    </row>
    <row r="11367" spans="1:5" x14ac:dyDescent="0.25">
      <c r="A11367">
        <v>5015</v>
      </c>
      <c r="B11367" t="s">
        <v>16524</v>
      </c>
      <c r="C11367" t="s">
        <v>16524</v>
      </c>
      <c r="D11367" t="s">
        <v>16524</v>
      </c>
      <c r="E11367" t="s">
        <v>16524</v>
      </c>
    </row>
    <row r="11368" spans="1:5" x14ac:dyDescent="0.25">
      <c r="A11368">
        <v>5018</v>
      </c>
      <c r="B11368" t="s">
        <v>16525</v>
      </c>
      <c r="C11368" t="s">
        <v>16526</v>
      </c>
      <c r="D11368" t="s">
        <v>16526</v>
      </c>
      <c r="E11368" t="s">
        <v>16525</v>
      </c>
    </row>
    <row r="11369" spans="1:5" x14ac:dyDescent="0.25">
      <c r="A11369">
        <v>5031</v>
      </c>
      <c r="B11369" t="s">
        <v>16527</v>
      </c>
      <c r="C11369" t="s">
        <v>16527</v>
      </c>
      <c r="D11369" t="s">
        <v>16527</v>
      </c>
      <c r="E11369" t="s">
        <v>16527</v>
      </c>
    </row>
    <row r="11370" spans="1:5" x14ac:dyDescent="0.25">
      <c r="A11370">
        <v>5032</v>
      </c>
      <c r="B11370" t="s">
        <v>16528</v>
      </c>
      <c r="C11370" t="s">
        <v>16528</v>
      </c>
      <c r="D11370" t="s">
        <v>16528</v>
      </c>
      <c r="E11370" t="s">
        <v>16528</v>
      </c>
    </row>
    <row r="11371" spans="1:5" x14ac:dyDescent="0.25">
      <c r="A11371">
        <v>5036</v>
      </c>
      <c r="B11371" t="s">
        <v>16529</v>
      </c>
      <c r="C11371" t="s">
        <v>16529</v>
      </c>
      <c r="D11371" t="s">
        <v>16529</v>
      </c>
      <c r="E11371" t="s">
        <v>16529</v>
      </c>
    </row>
    <row r="11372" spans="1:5" x14ac:dyDescent="0.25">
      <c r="A11372">
        <v>5160</v>
      </c>
      <c r="B11372" t="s">
        <v>16530</v>
      </c>
      <c r="C11372" t="s">
        <v>16530</v>
      </c>
      <c r="D11372" t="s">
        <v>16530</v>
      </c>
      <c r="E11372" t="s">
        <v>16530</v>
      </c>
    </row>
    <row r="11373" spans="1:5" x14ac:dyDescent="0.25">
      <c r="A11373">
        <v>5310</v>
      </c>
      <c r="B11373" t="s">
        <v>16531</v>
      </c>
      <c r="C11373" t="s">
        <v>16531</v>
      </c>
      <c r="D11373" t="s">
        <v>16531</v>
      </c>
      <c r="E11373" t="s">
        <v>16531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559</v>
      </c>
      <c r="B1" t="s">
        <v>16532</v>
      </c>
    </row>
    <row r="2" spans="1:2" x14ac:dyDescent="0.25">
      <c r="A2" t="s">
        <v>561</v>
      </c>
      <c r="B2" t="s">
        <v>16532</v>
      </c>
    </row>
    <row r="3" spans="1:2" x14ac:dyDescent="0.25">
      <c r="A3" t="s">
        <v>563</v>
      </c>
      <c r="B3" t="s">
        <v>16532</v>
      </c>
    </row>
    <row r="4" spans="1:2" x14ac:dyDescent="0.25">
      <c r="A4" t="s">
        <v>565</v>
      </c>
      <c r="B4" t="s">
        <v>16532</v>
      </c>
    </row>
    <row r="5" spans="1:2" x14ac:dyDescent="0.25">
      <c r="A5" t="s">
        <v>569</v>
      </c>
      <c r="B5" t="s">
        <v>16532</v>
      </c>
    </row>
    <row r="6" spans="1:2" x14ac:dyDescent="0.25">
      <c r="A6" t="s">
        <v>16533</v>
      </c>
      <c r="B6" t="s">
        <v>16532</v>
      </c>
    </row>
    <row r="7" spans="1:2" x14ac:dyDescent="0.25">
      <c r="A7" t="s">
        <v>571</v>
      </c>
      <c r="B7" t="s">
        <v>16532</v>
      </c>
    </row>
    <row r="8" spans="1:2" x14ac:dyDescent="0.25">
      <c r="A8" t="s">
        <v>16534</v>
      </c>
      <c r="B8" t="s">
        <v>16532</v>
      </c>
    </row>
    <row r="9" spans="1:2" x14ac:dyDescent="0.25">
      <c r="A9" t="s">
        <v>16535</v>
      </c>
      <c r="B9" t="s">
        <v>16532</v>
      </c>
    </row>
    <row r="10" spans="1:2" x14ac:dyDescent="0.25">
      <c r="A10" t="s">
        <v>16536</v>
      </c>
      <c r="B10" t="s">
        <v>16532</v>
      </c>
    </row>
    <row r="11" spans="1:2" x14ac:dyDescent="0.25">
      <c r="A11" t="s">
        <v>16537</v>
      </c>
      <c r="B11" t="s">
        <v>16532</v>
      </c>
    </row>
    <row r="12" spans="1:2" x14ac:dyDescent="0.25">
      <c r="A12" t="s">
        <v>16538</v>
      </c>
      <c r="B12" t="s">
        <v>16532</v>
      </c>
    </row>
    <row r="13" spans="1:2" x14ac:dyDescent="0.25">
      <c r="A13" t="s">
        <v>16539</v>
      </c>
      <c r="B13" t="s">
        <v>16532</v>
      </c>
    </row>
    <row r="14" spans="1:2" x14ac:dyDescent="0.25">
      <c r="A14" t="s">
        <v>16540</v>
      </c>
      <c r="B14" t="s">
        <v>16532</v>
      </c>
    </row>
    <row r="15" spans="1:2" x14ac:dyDescent="0.25">
      <c r="A15" t="s">
        <v>16541</v>
      </c>
      <c r="B15" t="s">
        <v>16532</v>
      </c>
    </row>
    <row r="16" spans="1:2" x14ac:dyDescent="0.25">
      <c r="A16" t="s">
        <v>16542</v>
      </c>
      <c r="B16" t="s">
        <v>16532</v>
      </c>
    </row>
    <row r="17" spans="1:2" x14ac:dyDescent="0.25">
      <c r="A17" t="s">
        <v>16543</v>
      </c>
      <c r="B17" t="s">
        <v>16532</v>
      </c>
    </row>
    <row r="18" spans="1:2" x14ac:dyDescent="0.25">
      <c r="A18" t="s">
        <v>16544</v>
      </c>
      <c r="B18" t="s">
        <v>16532</v>
      </c>
    </row>
    <row r="19" spans="1:2" x14ac:dyDescent="0.25">
      <c r="A19" t="s">
        <v>16545</v>
      </c>
      <c r="B19" t="s">
        <v>16532</v>
      </c>
    </row>
    <row r="20" spans="1:2" x14ac:dyDescent="0.25">
      <c r="A20" t="s">
        <v>16546</v>
      </c>
      <c r="B20" t="s">
        <v>16532</v>
      </c>
    </row>
    <row r="21" spans="1:2" x14ac:dyDescent="0.25">
      <c r="A21" t="s">
        <v>16547</v>
      </c>
      <c r="B21" t="s">
        <v>16532</v>
      </c>
    </row>
    <row r="22" spans="1:2" x14ac:dyDescent="0.25">
      <c r="A22" t="s">
        <v>16548</v>
      </c>
      <c r="B22" t="s">
        <v>16532</v>
      </c>
    </row>
    <row r="23" spans="1:2" x14ac:dyDescent="0.25">
      <c r="A23" t="s">
        <v>16549</v>
      </c>
      <c r="B23" t="s">
        <v>16532</v>
      </c>
    </row>
    <row r="24" spans="1:2" x14ac:dyDescent="0.25">
      <c r="A24" t="s">
        <v>16550</v>
      </c>
      <c r="B24" t="s">
        <v>16532</v>
      </c>
    </row>
    <row r="25" spans="1:2" x14ac:dyDescent="0.25">
      <c r="A25" t="s">
        <v>16551</v>
      </c>
      <c r="B25" t="s">
        <v>16532</v>
      </c>
    </row>
    <row r="26" spans="1:2" x14ac:dyDescent="0.25">
      <c r="A26" t="s">
        <v>16552</v>
      </c>
      <c r="B26" t="s">
        <v>16532</v>
      </c>
    </row>
    <row r="27" spans="1:2" x14ac:dyDescent="0.25">
      <c r="A27" t="s">
        <v>16553</v>
      </c>
      <c r="B27" t="s">
        <v>16532</v>
      </c>
    </row>
    <row r="28" spans="1:2" x14ac:dyDescent="0.25">
      <c r="A28" t="s">
        <v>16554</v>
      </c>
      <c r="B28" t="s">
        <v>16532</v>
      </c>
    </row>
    <row r="29" spans="1:2" x14ac:dyDescent="0.25">
      <c r="A29" t="s">
        <v>16555</v>
      </c>
      <c r="B29" t="s">
        <v>16532</v>
      </c>
    </row>
    <row r="30" spans="1:2" x14ac:dyDescent="0.25">
      <c r="A30" t="s">
        <v>16556</v>
      </c>
      <c r="B30" t="s">
        <v>16532</v>
      </c>
    </row>
    <row r="31" spans="1:2" x14ac:dyDescent="0.25">
      <c r="A31" t="s">
        <v>16557</v>
      </c>
      <c r="B31" t="s">
        <v>16532</v>
      </c>
    </row>
    <row r="33" spans="1:2" x14ac:dyDescent="0.25">
      <c r="A33" s="6" t="s">
        <v>16558</v>
      </c>
      <c r="B33" t="s">
        <v>16559</v>
      </c>
    </row>
    <row r="34" spans="1:2" x14ac:dyDescent="0.25">
      <c r="A34" s="6" t="s">
        <v>16560</v>
      </c>
      <c r="B34" t="s">
        <v>16559</v>
      </c>
    </row>
    <row r="35" spans="1:2" x14ac:dyDescent="0.25">
      <c r="A35" s="6" t="s">
        <v>16561</v>
      </c>
      <c r="B35" t="s">
        <v>16559</v>
      </c>
    </row>
    <row r="36" spans="1:2" x14ac:dyDescent="0.25">
      <c r="A36" s="6" t="s">
        <v>546</v>
      </c>
      <c r="B36" t="s">
        <v>16559</v>
      </c>
    </row>
    <row r="37" spans="1:2" x14ac:dyDescent="0.25">
      <c r="A37" s="6" t="s">
        <v>334</v>
      </c>
      <c r="B37" t="s">
        <v>16559</v>
      </c>
    </row>
    <row r="38" spans="1:2" x14ac:dyDescent="0.25">
      <c r="A38" s="6" t="s">
        <v>16562</v>
      </c>
      <c r="B38" t="s">
        <v>16559</v>
      </c>
    </row>
    <row r="39" spans="1:2" x14ac:dyDescent="0.25">
      <c r="A39" s="6" t="s">
        <v>16563</v>
      </c>
      <c r="B39" t="s">
        <v>16559</v>
      </c>
    </row>
    <row r="40" spans="1:2" x14ac:dyDescent="0.25">
      <c r="A40" s="6" t="s">
        <v>16564</v>
      </c>
      <c r="B40" t="s">
        <v>16559</v>
      </c>
    </row>
    <row r="41" spans="1:2" x14ac:dyDescent="0.25">
      <c r="A41" s="6" t="s">
        <v>16565</v>
      </c>
      <c r="B41" t="s">
        <v>16559</v>
      </c>
    </row>
    <row r="42" spans="1:2" x14ac:dyDescent="0.25">
      <c r="A42" s="6" t="s">
        <v>16566</v>
      </c>
      <c r="B42" t="s">
        <v>16559</v>
      </c>
    </row>
    <row r="43" spans="1:2" x14ac:dyDescent="0.25">
      <c r="A43" s="6" t="s">
        <v>542</v>
      </c>
      <c r="B43" t="s">
        <v>16559</v>
      </c>
    </row>
    <row r="44" spans="1:2" x14ac:dyDescent="0.25">
      <c r="A44" s="6" t="s">
        <v>544</v>
      </c>
      <c r="B44" t="s">
        <v>16559</v>
      </c>
    </row>
    <row r="45" spans="1:2" x14ac:dyDescent="0.25">
      <c r="A45" s="6" t="s">
        <v>16567</v>
      </c>
      <c r="B45" t="s">
        <v>16559</v>
      </c>
    </row>
    <row r="46" spans="1:2" x14ac:dyDescent="0.25">
      <c r="A46" s="6" t="s">
        <v>551</v>
      </c>
      <c r="B46" t="s">
        <v>16559</v>
      </c>
    </row>
    <row r="47" spans="1:2" x14ac:dyDescent="0.25">
      <c r="A47" s="6" t="s">
        <v>553</v>
      </c>
      <c r="B47" t="s">
        <v>16559</v>
      </c>
    </row>
    <row r="48" spans="1:2" x14ac:dyDescent="0.25">
      <c r="A48" s="6" t="s">
        <v>16568</v>
      </c>
      <c r="B48" t="s">
        <v>16559</v>
      </c>
    </row>
    <row r="49" spans="1:2" x14ac:dyDescent="0.25">
      <c r="A49" s="6" t="s">
        <v>555</v>
      </c>
      <c r="B49" t="s">
        <v>16559</v>
      </c>
    </row>
    <row r="50" spans="1:2" x14ac:dyDescent="0.25">
      <c r="A50" s="6" t="s">
        <v>549</v>
      </c>
      <c r="B50" t="s">
        <v>16559</v>
      </c>
    </row>
    <row r="51" spans="1:2" x14ac:dyDescent="0.25">
      <c r="A51" s="6" t="s">
        <v>16569</v>
      </c>
      <c r="B51" t="s">
        <v>16559</v>
      </c>
    </row>
    <row r="52" spans="1:2" x14ac:dyDescent="0.25">
      <c r="A52" s="6" t="s">
        <v>16570</v>
      </c>
      <c r="B52" t="s">
        <v>16559</v>
      </c>
    </row>
    <row r="53" spans="1:2" x14ac:dyDescent="0.25">
      <c r="A53" s="6" t="s">
        <v>16571</v>
      </c>
      <c r="B53" t="s">
        <v>16559</v>
      </c>
    </row>
    <row r="54" spans="1:2" x14ac:dyDescent="0.25">
      <c r="A54" s="7" t="s">
        <v>16572</v>
      </c>
      <c r="B54" t="s">
        <v>16559</v>
      </c>
    </row>
    <row r="55" spans="1:2" x14ac:dyDescent="0.25">
      <c r="A55" s="7" t="s">
        <v>16573</v>
      </c>
      <c r="B55" t="s">
        <v>16559</v>
      </c>
    </row>
    <row r="56" spans="1:2" x14ac:dyDescent="0.25">
      <c r="A56" s="7" t="s">
        <v>16574</v>
      </c>
      <c r="B56" t="s">
        <v>16559</v>
      </c>
    </row>
    <row r="57" spans="1:2" x14ac:dyDescent="0.25">
      <c r="A57" s="7" t="s">
        <v>16575</v>
      </c>
      <c r="B57" t="s">
        <v>16559</v>
      </c>
    </row>
    <row r="58" spans="1:2" x14ac:dyDescent="0.25">
      <c r="A58" s="7" t="s">
        <v>16576</v>
      </c>
      <c r="B58" t="s">
        <v>16559</v>
      </c>
    </row>
    <row r="59" spans="1:2" x14ac:dyDescent="0.25">
      <c r="A59" s="7" t="s">
        <v>16577</v>
      </c>
      <c r="B59" t="s">
        <v>16559</v>
      </c>
    </row>
    <row r="60" spans="1:2" x14ac:dyDescent="0.25">
      <c r="A60" s="6" t="s">
        <v>16578</v>
      </c>
      <c r="B60" t="s">
        <v>16559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6" t="s">
        <v>16579</v>
      </c>
    </row>
    <row r="2" spans="1:1" x14ac:dyDescent="0.25">
      <c r="A2" s="86" t="s">
        <v>16580</v>
      </c>
    </row>
    <row r="3" spans="1:1" x14ac:dyDescent="0.25">
      <c r="A3" s="86" t="s">
        <v>16581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7" t="s">
        <v>16582</v>
      </c>
      <c r="B1" t="s">
        <v>342</v>
      </c>
      <c r="C1" t="s">
        <v>16583</v>
      </c>
      <c r="D1" t="s">
        <v>16584</v>
      </c>
      <c r="E1" t="s">
        <v>159</v>
      </c>
      <c r="F1" t="s">
        <v>2</v>
      </c>
    </row>
    <row r="2" spans="1:6" x14ac:dyDescent="0.25">
      <c r="A2" s="87">
        <v>44427</v>
      </c>
      <c r="B2" t="s">
        <v>16585</v>
      </c>
      <c r="C2" s="88">
        <v>29500481</v>
      </c>
      <c r="D2" s="88" t="s">
        <v>8</v>
      </c>
      <c r="E2" s="88">
        <v>28</v>
      </c>
      <c r="F2" t="s">
        <v>21</v>
      </c>
    </row>
    <row r="3" spans="1:6" x14ac:dyDescent="0.25">
      <c r="A3" s="87">
        <v>44427</v>
      </c>
      <c r="B3" t="s">
        <v>16585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7">
        <v>44427</v>
      </c>
      <c r="B4" t="s">
        <v>16585</v>
      </c>
      <c r="C4">
        <v>29500939</v>
      </c>
      <c r="D4" t="s">
        <v>8</v>
      </c>
      <c r="E4">
        <v>153.4</v>
      </c>
      <c r="F4" t="s">
        <v>307</v>
      </c>
    </row>
    <row r="5" spans="1:6" x14ac:dyDescent="0.25">
      <c r="A5" s="87">
        <v>44427</v>
      </c>
      <c r="B5" t="s">
        <v>16585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7">
        <v>44427</v>
      </c>
      <c r="B6" t="s">
        <v>16585</v>
      </c>
      <c r="C6">
        <v>29501028</v>
      </c>
      <c r="D6" t="s">
        <v>9</v>
      </c>
      <c r="E6">
        <v>18</v>
      </c>
      <c r="F6" t="s">
        <v>41</v>
      </c>
    </row>
    <row r="7" spans="1:6" x14ac:dyDescent="0.25">
      <c r="A7" s="87">
        <v>44427</v>
      </c>
      <c r="B7" t="s">
        <v>16585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7">
        <v>44427</v>
      </c>
      <c r="B8" t="s">
        <v>16585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7">
        <v>44427</v>
      </c>
      <c r="B9" t="s">
        <v>16585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7">
        <v>44427</v>
      </c>
      <c r="B10" t="s">
        <v>16585</v>
      </c>
      <c r="C10">
        <v>49500052</v>
      </c>
      <c r="D10" t="s">
        <v>8</v>
      </c>
      <c r="E10">
        <v>305</v>
      </c>
      <c r="F10" t="s">
        <v>307</v>
      </c>
    </row>
    <row r="11" spans="1:6" x14ac:dyDescent="0.25">
      <c r="A11" s="87">
        <v>44427</v>
      </c>
      <c r="B11" t="s">
        <v>16585</v>
      </c>
      <c r="C11">
        <v>49500194</v>
      </c>
      <c r="D11" t="s">
        <v>9</v>
      </c>
      <c r="E11">
        <v>81.5</v>
      </c>
      <c r="F11" t="s">
        <v>16586</v>
      </c>
    </row>
    <row r="12" spans="1:6" x14ac:dyDescent="0.25">
      <c r="A12" s="87">
        <v>44427</v>
      </c>
      <c r="B12" t="s">
        <v>16585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7">
        <v>44427</v>
      </c>
      <c r="B13" t="s">
        <v>16585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7">
        <v>44427</v>
      </c>
      <c r="B14" t="s">
        <v>16585</v>
      </c>
      <c r="C14" t="s">
        <v>177</v>
      </c>
      <c r="D14" t="s">
        <v>11</v>
      </c>
      <c r="E14">
        <v>15.2</v>
      </c>
      <c r="F14" t="s">
        <v>20</v>
      </c>
    </row>
    <row r="15" spans="1:6" x14ac:dyDescent="0.25">
      <c r="A15" s="87">
        <v>44427</v>
      </c>
      <c r="B15" t="s">
        <v>16585</v>
      </c>
      <c r="C15" t="s">
        <v>108</v>
      </c>
      <c r="D15" t="s">
        <v>7</v>
      </c>
      <c r="E15">
        <v>90.6</v>
      </c>
      <c r="F15" t="s">
        <v>53</v>
      </c>
    </row>
    <row r="16" spans="1:6" x14ac:dyDescent="0.25">
      <c r="A16" s="87">
        <v>44427</v>
      </c>
      <c r="B16" t="s">
        <v>16585</v>
      </c>
      <c r="C16" t="s">
        <v>179</v>
      </c>
      <c r="D16" t="s">
        <v>6</v>
      </c>
      <c r="E16">
        <v>55.6</v>
      </c>
      <c r="F16" t="s">
        <v>53</v>
      </c>
    </row>
    <row r="17" spans="1:6" x14ac:dyDescent="0.25">
      <c r="A17" s="87">
        <v>44427</v>
      </c>
      <c r="B17" t="s">
        <v>16585</v>
      </c>
      <c r="C17" t="s">
        <v>179</v>
      </c>
      <c r="D17" t="s">
        <v>6</v>
      </c>
      <c r="E17">
        <v>91.2</v>
      </c>
      <c r="F17" t="s">
        <v>53</v>
      </c>
    </row>
    <row r="18" spans="1:6" x14ac:dyDescent="0.25">
      <c r="A18" s="87">
        <v>44427</v>
      </c>
      <c r="B18" t="s">
        <v>16585</v>
      </c>
      <c r="C18" t="s">
        <v>179</v>
      </c>
      <c r="D18" t="s">
        <v>6</v>
      </c>
      <c r="E18">
        <v>8</v>
      </c>
      <c r="F18" t="s">
        <v>261</v>
      </c>
    </row>
    <row r="19" spans="1:6" x14ac:dyDescent="0.25">
      <c r="A19" s="87">
        <v>44427</v>
      </c>
      <c r="B19" t="s">
        <v>16585</v>
      </c>
      <c r="C19" t="s">
        <v>183</v>
      </c>
      <c r="D19" t="s">
        <v>10</v>
      </c>
      <c r="E19">
        <v>15</v>
      </c>
      <c r="F19" t="s">
        <v>184</v>
      </c>
    </row>
    <row r="20" spans="1:6" x14ac:dyDescent="0.25">
      <c r="A20" s="87">
        <v>44427</v>
      </c>
      <c r="B20" t="s">
        <v>16585</v>
      </c>
      <c r="C20" t="s">
        <v>186</v>
      </c>
      <c r="D20" t="s">
        <v>10</v>
      </c>
      <c r="E20">
        <v>51</v>
      </c>
      <c r="F20" t="s">
        <v>187</v>
      </c>
    </row>
    <row r="21" spans="1:6" x14ac:dyDescent="0.25">
      <c r="A21" s="87">
        <v>44427</v>
      </c>
      <c r="B21" t="s">
        <v>16585</v>
      </c>
      <c r="C21" t="s">
        <v>189</v>
      </c>
      <c r="D21" t="s">
        <v>6</v>
      </c>
      <c r="E21">
        <v>54</v>
      </c>
      <c r="F21" t="s">
        <v>201</v>
      </c>
    </row>
    <row r="22" spans="1:6" x14ac:dyDescent="0.25">
      <c r="A22" s="87">
        <v>44428</v>
      </c>
      <c r="B22" t="s">
        <v>16585</v>
      </c>
      <c r="C22">
        <v>29501032</v>
      </c>
      <c r="D22" t="s">
        <v>8</v>
      </c>
      <c r="E22">
        <v>28</v>
      </c>
      <c r="F22" t="s">
        <v>261</v>
      </c>
    </row>
    <row r="23" spans="1:6" x14ac:dyDescent="0.25">
      <c r="A23" s="87">
        <v>44428</v>
      </c>
      <c r="B23" t="s">
        <v>16585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7">
        <v>44428</v>
      </c>
      <c r="B24" t="s">
        <v>16585</v>
      </c>
      <c r="C24">
        <v>50000011</v>
      </c>
      <c r="D24" t="s">
        <v>10</v>
      </c>
      <c r="E24">
        <v>1780</v>
      </c>
      <c r="F24" t="s">
        <v>249</v>
      </c>
    </row>
    <row r="25" spans="1:6" x14ac:dyDescent="0.25">
      <c r="A25" s="87">
        <v>44428</v>
      </c>
      <c r="B25" t="s">
        <v>16585</v>
      </c>
      <c r="C25" t="s">
        <v>194</v>
      </c>
      <c r="D25" t="s">
        <v>7</v>
      </c>
      <c r="E25">
        <v>93.5</v>
      </c>
      <c r="F25" t="s">
        <v>30</v>
      </c>
    </row>
    <row r="26" spans="1:6" x14ac:dyDescent="0.25">
      <c r="A26" s="87">
        <v>44428</v>
      </c>
      <c r="B26" t="s">
        <v>16585</v>
      </c>
      <c r="C26" t="s">
        <v>177</v>
      </c>
      <c r="D26" t="s">
        <v>11</v>
      </c>
      <c r="E26">
        <v>101</v>
      </c>
      <c r="F26" t="s">
        <v>20</v>
      </c>
    </row>
    <row r="27" spans="1:6" x14ac:dyDescent="0.25">
      <c r="A27" s="87">
        <v>44428</v>
      </c>
      <c r="B27" t="s">
        <v>16585</v>
      </c>
      <c r="C27" t="s">
        <v>177</v>
      </c>
      <c r="D27" t="s">
        <v>11</v>
      </c>
      <c r="E27">
        <v>11.5</v>
      </c>
      <c r="F27" t="s">
        <v>20</v>
      </c>
    </row>
    <row r="28" spans="1:6" x14ac:dyDescent="0.25">
      <c r="A28" s="87">
        <v>44428</v>
      </c>
      <c r="B28" t="s">
        <v>16585</v>
      </c>
      <c r="C28" t="s">
        <v>177</v>
      </c>
      <c r="D28" t="s">
        <v>11</v>
      </c>
      <c r="E28">
        <v>97</v>
      </c>
      <c r="F28" t="s">
        <v>20</v>
      </c>
    </row>
    <row r="29" spans="1:6" x14ac:dyDescent="0.25">
      <c r="A29" s="87">
        <v>44428</v>
      </c>
      <c r="B29" t="s">
        <v>16585</v>
      </c>
      <c r="C29" t="s">
        <v>177</v>
      </c>
      <c r="D29" t="s">
        <v>6</v>
      </c>
      <c r="E29">
        <v>5</v>
      </c>
      <c r="F29" t="s">
        <v>201</v>
      </c>
    </row>
    <row r="30" spans="1:6" x14ac:dyDescent="0.25">
      <c r="A30" s="87">
        <v>44428</v>
      </c>
      <c r="B30" t="s">
        <v>16585</v>
      </c>
      <c r="C30" t="s">
        <v>177</v>
      </c>
      <c r="D30" t="s">
        <v>6</v>
      </c>
      <c r="E30">
        <v>20</v>
      </c>
      <c r="F30" t="s">
        <v>201</v>
      </c>
    </row>
    <row r="31" spans="1:6" x14ac:dyDescent="0.25">
      <c r="A31" s="87">
        <v>44428</v>
      </c>
      <c r="B31" t="s">
        <v>16585</v>
      </c>
      <c r="C31" t="s">
        <v>177</v>
      </c>
      <c r="D31" t="s">
        <v>8</v>
      </c>
      <c r="E31">
        <v>25</v>
      </c>
      <c r="F31" t="s">
        <v>261</v>
      </c>
    </row>
    <row r="32" spans="1:6" x14ac:dyDescent="0.25">
      <c r="A32" s="87">
        <v>44428</v>
      </c>
      <c r="B32" t="s">
        <v>16585</v>
      </c>
      <c r="C32" t="s">
        <v>108</v>
      </c>
      <c r="D32" t="s">
        <v>8</v>
      </c>
      <c r="E32">
        <v>75</v>
      </c>
      <c r="F32" t="s">
        <v>53</v>
      </c>
    </row>
    <row r="33" spans="1:6" x14ac:dyDescent="0.25">
      <c r="A33" s="87">
        <v>44428</v>
      </c>
      <c r="B33" t="s">
        <v>16585</v>
      </c>
      <c r="C33" t="s">
        <v>108</v>
      </c>
      <c r="D33" t="s">
        <v>9</v>
      </c>
      <c r="E33">
        <v>1</v>
      </c>
      <c r="F33" t="s">
        <v>53</v>
      </c>
    </row>
    <row r="34" spans="1:6" x14ac:dyDescent="0.25">
      <c r="A34" s="87">
        <v>44428</v>
      </c>
      <c r="B34" t="s">
        <v>16585</v>
      </c>
      <c r="C34" t="s">
        <v>179</v>
      </c>
      <c r="D34" t="s">
        <v>6</v>
      </c>
      <c r="E34">
        <v>143.5</v>
      </c>
      <c r="F34" t="s">
        <v>53</v>
      </c>
    </row>
    <row r="35" spans="1:6" x14ac:dyDescent="0.25">
      <c r="A35" s="87">
        <v>44428</v>
      </c>
      <c r="B35" t="s">
        <v>16585</v>
      </c>
      <c r="C35" t="s">
        <v>179</v>
      </c>
      <c r="D35" t="s">
        <v>6</v>
      </c>
      <c r="E35">
        <v>242.5</v>
      </c>
      <c r="F35" t="s">
        <v>53</v>
      </c>
    </row>
    <row r="36" spans="1:6" x14ac:dyDescent="0.25">
      <c r="A36" s="87">
        <v>44428</v>
      </c>
      <c r="B36" t="s">
        <v>16585</v>
      </c>
      <c r="C36" t="s">
        <v>197</v>
      </c>
      <c r="D36" t="s">
        <v>6</v>
      </c>
      <c r="E36">
        <v>183</v>
      </c>
      <c r="F36" t="s">
        <v>22</v>
      </c>
    </row>
    <row r="37" spans="1:6" x14ac:dyDescent="0.25">
      <c r="A37" s="87">
        <v>44428</v>
      </c>
      <c r="B37" t="s">
        <v>16585</v>
      </c>
      <c r="C37" t="s">
        <v>183</v>
      </c>
      <c r="D37" t="s">
        <v>10</v>
      </c>
      <c r="E37">
        <v>10</v>
      </c>
      <c r="F37" t="s">
        <v>184</v>
      </c>
    </row>
    <row r="38" spans="1:6" x14ac:dyDescent="0.25">
      <c r="A38" s="87">
        <v>44428</v>
      </c>
      <c r="B38" t="s">
        <v>16585</v>
      </c>
      <c r="C38" t="s">
        <v>198</v>
      </c>
      <c r="D38" t="s">
        <v>10</v>
      </c>
      <c r="E38">
        <v>129.4</v>
      </c>
      <c r="F38" t="s">
        <v>198</v>
      </c>
    </row>
    <row r="39" spans="1:6" x14ac:dyDescent="0.25">
      <c r="A39" s="87">
        <v>44428</v>
      </c>
      <c r="B39" t="s">
        <v>16585</v>
      </c>
      <c r="C39" t="s">
        <v>198</v>
      </c>
      <c r="D39" t="s">
        <v>10</v>
      </c>
      <c r="E39">
        <v>150</v>
      </c>
      <c r="F39" t="s">
        <v>198</v>
      </c>
    </row>
    <row r="40" spans="1:6" x14ac:dyDescent="0.25">
      <c r="A40" s="87">
        <v>44428</v>
      </c>
      <c r="B40" t="s">
        <v>16585</v>
      </c>
      <c r="C40" t="s">
        <v>198</v>
      </c>
      <c r="D40" t="s">
        <v>10</v>
      </c>
      <c r="E40">
        <v>86.6</v>
      </c>
      <c r="F40" t="s">
        <v>198</v>
      </c>
    </row>
    <row r="41" spans="1:6" x14ac:dyDescent="0.25">
      <c r="A41" s="87">
        <v>44429</v>
      </c>
      <c r="B41" t="s">
        <v>16585</v>
      </c>
      <c r="C41" t="s">
        <v>198</v>
      </c>
      <c r="D41" t="s">
        <v>10</v>
      </c>
      <c r="E41">
        <v>4.5999999999999996</v>
      </c>
      <c r="F41" t="s">
        <v>198</v>
      </c>
    </row>
    <row r="42" spans="1:6" x14ac:dyDescent="0.25">
      <c r="A42" s="87">
        <v>44431</v>
      </c>
      <c r="B42" t="s">
        <v>16585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7">
        <v>44431</v>
      </c>
      <c r="B43" t="s">
        <v>16585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7">
        <v>44431</v>
      </c>
      <c r="B44" t="s">
        <v>16585</v>
      </c>
      <c r="C44">
        <v>29500776</v>
      </c>
      <c r="D44" t="s">
        <v>8</v>
      </c>
      <c r="E44">
        <v>50</v>
      </c>
      <c r="F44" t="s">
        <v>52</v>
      </c>
    </row>
    <row r="45" spans="1:6" x14ac:dyDescent="0.25">
      <c r="A45" s="87">
        <v>44431</v>
      </c>
      <c r="B45" t="s">
        <v>16585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7">
        <v>44431</v>
      </c>
      <c r="B46" t="s">
        <v>16585</v>
      </c>
      <c r="C46">
        <v>29501003</v>
      </c>
      <c r="D46" t="s">
        <v>8</v>
      </c>
      <c r="E46">
        <v>241</v>
      </c>
      <c r="F46" t="s">
        <v>43</v>
      </c>
    </row>
    <row r="47" spans="1:6" x14ac:dyDescent="0.25">
      <c r="A47" s="87">
        <v>44431</v>
      </c>
      <c r="B47" t="s">
        <v>16585</v>
      </c>
      <c r="C47">
        <v>29501003</v>
      </c>
      <c r="D47" t="s">
        <v>8</v>
      </c>
      <c r="E47">
        <v>17</v>
      </c>
      <c r="F47" t="s">
        <v>43</v>
      </c>
    </row>
    <row r="48" spans="1:6" x14ac:dyDescent="0.25">
      <c r="A48" s="87">
        <v>44431</v>
      </c>
      <c r="B48" t="s">
        <v>16585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7">
        <v>44431</v>
      </c>
      <c r="B49" t="s">
        <v>16585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7">
        <v>44431</v>
      </c>
      <c r="B50" t="s">
        <v>16585</v>
      </c>
      <c r="C50">
        <v>29501032</v>
      </c>
      <c r="D50" t="s">
        <v>8</v>
      </c>
      <c r="E50">
        <v>60</v>
      </c>
      <c r="F50" t="s">
        <v>261</v>
      </c>
    </row>
    <row r="51" spans="1:6" x14ac:dyDescent="0.25">
      <c r="A51" s="87">
        <v>44431</v>
      </c>
      <c r="B51" t="s">
        <v>16585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7">
        <v>44431</v>
      </c>
      <c r="B52" t="s">
        <v>16585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7">
        <v>44431</v>
      </c>
      <c r="B53" t="s">
        <v>16585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7">
        <v>44431</v>
      </c>
      <c r="B54" t="s">
        <v>16585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7">
        <v>44431</v>
      </c>
      <c r="B55" t="s">
        <v>16585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7">
        <v>44431</v>
      </c>
      <c r="B56" t="s">
        <v>16585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7">
        <v>44431</v>
      </c>
      <c r="B57" t="s">
        <v>16585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7">
        <v>44431</v>
      </c>
      <c r="B58" t="s">
        <v>16585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7">
        <v>44431</v>
      </c>
      <c r="B59" t="s">
        <v>16585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7">
        <v>44431</v>
      </c>
      <c r="B60" t="s">
        <v>16585</v>
      </c>
      <c r="C60" t="s">
        <v>177</v>
      </c>
      <c r="D60" t="s">
        <v>11</v>
      </c>
      <c r="E60">
        <v>45</v>
      </c>
      <c r="F60" t="s">
        <v>20</v>
      </c>
    </row>
    <row r="61" spans="1:6" x14ac:dyDescent="0.25">
      <c r="A61" s="87">
        <v>44431</v>
      </c>
      <c r="B61" t="s">
        <v>16585</v>
      </c>
      <c r="C61" t="s">
        <v>108</v>
      </c>
      <c r="D61" t="s">
        <v>9</v>
      </c>
      <c r="E61">
        <v>2</v>
      </c>
      <c r="F61" t="s">
        <v>53</v>
      </c>
    </row>
    <row r="62" spans="1:6" x14ac:dyDescent="0.25">
      <c r="A62" s="87">
        <v>44431</v>
      </c>
      <c r="B62" t="s">
        <v>16585</v>
      </c>
      <c r="C62" t="s">
        <v>179</v>
      </c>
      <c r="D62" t="s">
        <v>6</v>
      </c>
      <c r="E62">
        <v>280</v>
      </c>
      <c r="F62" t="s">
        <v>53</v>
      </c>
    </row>
    <row r="63" spans="1:6" x14ac:dyDescent="0.25">
      <c r="A63" s="87">
        <v>44431</v>
      </c>
      <c r="B63" t="s">
        <v>16585</v>
      </c>
      <c r="C63" t="s">
        <v>179</v>
      </c>
      <c r="D63" t="s">
        <v>6</v>
      </c>
      <c r="E63">
        <v>279.5</v>
      </c>
      <c r="F63" t="s">
        <v>53</v>
      </c>
    </row>
    <row r="64" spans="1:6" x14ac:dyDescent="0.25">
      <c r="A64" s="87">
        <v>44431</v>
      </c>
      <c r="B64" t="s">
        <v>16585</v>
      </c>
      <c r="C64" t="s">
        <v>197</v>
      </c>
      <c r="D64" t="s">
        <v>6</v>
      </c>
      <c r="E64">
        <v>229</v>
      </c>
      <c r="F64" t="s">
        <v>63</v>
      </c>
    </row>
    <row r="65" spans="1:6" x14ac:dyDescent="0.25">
      <c r="A65" s="87">
        <v>44431</v>
      </c>
      <c r="B65" t="s">
        <v>16585</v>
      </c>
      <c r="C65" t="s">
        <v>183</v>
      </c>
      <c r="D65" t="s">
        <v>10</v>
      </c>
      <c r="E65">
        <v>18</v>
      </c>
      <c r="F65" t="s">
        <v>184</v>
      </c>
    </row>
    <row r="66" spans="1:6" x14ac:dyDescent="0.25">
      <c r="A66" s="87">
        <v>44431</v>
      </c>
      <c r="B66" t="s">
        <v>16585</v>
      </c>
      <c r="C66" t="s">
        <v>186</v>
      </c>
      <c r="D66" t="s">
        <v>10</v>
      </c>
      <c r="E66">
        <v>175</v>
      </c>
      <c r="F66" t="s">
        <v>187</v>
      </c>
    </row>
    <row r="67" spans="1:6" x14ac:dyDescent="0.25">
      <c r="A67" s="87">
        <v>44431</v>
      </c>
      <c r="B67" t="s">
        <v>16585</v>
      </c>
      <c r="C67" t="s">
        <v>200</v>
      </c>
      <c r="D67" t="s">
        <v>6</v>
      </c>
      <c r="E67">
        <v>44.7</v>
      </c>
      <c r="F67" t="s">
        <v>201</v>
      </c>
    </row>
    <row r="68" spans="1:6" x14ac:dyDescent="0.25">
      <c r="A68" s="87">
        <v>44431</v>
      </c>
      <c r="B68" t="s">
        <v>16585</v>
      </c>
      <c r="C68" t="s">
        <v>198</v>
      </c>
      <c r="D68" t="s">
        <v>10</v>
      </c>
      <c r="E68">
        <v>10</v>
      </c>
      <c r="F68" t="s">
        <v>198</v>
      </c>
    </row>
    <row r="69" spans="1:6" x14ac:dyDescent="0.25">
      <c r="A69" s="87">
        <v>44431</v>
      </c>
      <c r="B69" t="s">
        <v>16585</v>
      </c>
      <c r="C69" t="s">
        <v>65</v>
      </c>
      <c r="D69" t="s">
        <v>8</v>
      </c>
      <c r="E69">
        <v>306</v>
      </c>
      <c r="F69" t="s">
        <v>10</v>
      </c>
    </row>
    <row r="70" spans="1:6" x14ac:dyDescent="0.25">
      <c r="A70" s="87">
        <v>44432</v>
      </c>
      <c r="B70" t="s">
        <v>16585</v>
      </c>
      <c r="C70">
        <v>29501022</v>
      </c>
      <c r="D70" t="s">
        <v>8</v>
      </c>
      <c r="E70">
        <v>547</v>
      </c>
      <c r="F70" t="s">
        <v>249</v>
      </c>
    </row>
    <row r="71" spans="1:6" x14ac:dyDescent="0.25">
      <c r="A71" s="87">
        <v>44432</v>
      </c>
      <c r="B71" t="s">
        <v>16585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7">
        <v>44432</v>
      </c>
      <c r="B72" t="s">
        <v>16585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7">
        <v>44432</v>
      </c>
      <c r="B73" t="s">
        <v>16585</v>
      </c>
      <c r="C73" t="s">
        <v>194</v>
      </c>
      <c r="D73" t="s">
        <v>7</v>
      </c>
      <c r="E73">
        <v>188</v>
      </c>
      <c r="F73" t="s">
        <v>30</v>
      </c>
    </row>
    <row r="74" spans="1:6" x14ac:dyDescent="0.25">
      <c r="A74" s="87">
        <v>44432</v>
      </c>
      <c r="B74" t="s">
        <v>16585</v>
      </c>
      <c r="C74" t="s">
        <v>179</v>
      </c>
      <c r="D74" t="s">
        <v>6</v>
      </c>
      <c r="E74">
        <v>203</v>
      </c>
      <c r="F74" t="s">
        <v>63</v>
      </c>
    </row>
    <row r="75" spans="1:6" x14ac:dyDescent="0.25">
      <c r="A75" s="87">
        <v>44432</v>
      </c>
      <c r="B75" t="s">
        <v>16585</v>
      </c>
      <c r="C75" t="s">
        <v>186</v>
      </c>
      <c r="D75" t="s">
        <v>10</v>
      </c>
      <c r="E75">
        <v>75</v>
      </c>
      <c r="F75" t="s">
        <v>204</v>
      </c>
    </row>
    <row r="76" spans="1:6" x14ac:dyDescent="0.25">
      <c r="A76" s="87">
        <v>44432</v>
      </c>
      <c r="B76" t="s">
        <v>16585</v>
      </c>
      <c r="C76" t="s">
        <v>198</v>
      </c>
      <c r="D76" t="s">
        <v>10</v>
      </c>
      <c r="E76">
        <v>54</v>
      </c>
      <c r="F76" t="s">
        <v>198</v>
      </c>
    </row>
    <row r="77" spans="1:6" x14ac:dyDescent="0.25">
      <c r="A77" s="87">
        <v>44433</v>
      </c>
      <c r="B77" t="s">
        <v>16585</v>
      </c>
      <c r="C77">
        <v>29500498</v>
      </c>
      <c r="D77" t="s">
        <v>6</v>
      </c>
      <c r="E77">
        <v>46</v>
      </c>
      <c r="F77" t="s">
        <v>201</v>
      </c>
    </row>
    <row r="78" spans="1:6" x14ac:dyDescent="0.25">
      <c r="A78" s="87">
        <v>44433</v>
      </c>
      <c r="B78" t="s">
        <v>16585</v>
      </c>
      <c r="C78">
        <v>29500498</v>
      </c>
      <c r="D78" t="s">
        <v>8</v>
      </c>
      <c r="E78">
        <v>1.2</v>
      </c>
      <c r="F78" t="s">
        <v>53</v>
      </c>
    </row>
    <row r="79" spans="1:6" x14ac:dyDescent="0.25">
      <c r="A79" s="87">
        <v>44433</v>
      </c>
      <c r="B79" t="s">
        <v>16585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7">
        <v>44433</v>
      </c>
      <c r="B80" t="s">
        <v>16585</v>
      </c>
      <c r="C80">
        <v>29500917</v>
      </c>
      <c r="D80" t="s">
        <v>6</v>
      </c>
      <c r="E80">
        <v>44</v>
      </c>
      <c r="F80" t="s">
        <v>201</v>
      </c>
    </row>
    <row r="81" spans="1:6" x14ac:dyDescent="0.25">
      <c r="A81" s="87">
        <v>44433</v>
      </c>
      <c r="B81" t="s">
        <v>16585</v>
      </c>
      <c r="C81">
        <v>31000084</v>
      </c>
      <c r="D81" t="s">
        <v>6</v>
      </c>
      <c r="E81">
        <v>131.6</v>
      </c>
      <c r="F81" t="s">
        <v>16587</v>
      </c>
    </row>
    <row r="82" spans="1:6" x14ac:dyDescent="0.25">
      <c r="A82" s="87">
        <v>44433</v>
      </c>
      <c r="B82" t="s">
        <v>16585</v>
      </c>
      <c r="C82">
        <v>49900002</v>
      </c>
      <c r="D82" t="s">
        <v>8</v>
      </c>
      <c r="E82">
        <v>450</v>
      </c>
      <c r="F82" t="s">
        <v>261</v>
      </c>
    </row>
    <row r="83" spans="1:6" x14ac:dyDescent="0.25">
      <c r="A83" s="87">
        <v>44433</v>
      </c>
      <c r="B83" t="s">
        <v>16585</v>
      </c>
      <c r="C83">
        <v>49900002</v>
      </c>
      <c r="D83" t="s">
        <v>8</v>
      </c>
      <c r="E83">
        <v>11</v>
      </c>
      <c r="F83" t="s">
        <v>261</v>
      </c>
    </row>
    <row r="84" spans="1:6" x14ac:dyDescent="0.25">
      <c r="A84" s="87">
        <v>44433</v>
      </c>
      <c r="B84" t="s">
        <v>16585</v>
      </c>
      <c r="C84" t="s">
        <v>177</v>
      </c>
      <c r="D84" t="s">
        <v>11</v>
      </c>
      <c r="E84">
        <v>220</v>
      </c>
      <c r="F84" t="s">
        <v>20</v>
      </c>
    </row>
    <row r="85" spans="1:6" x14ac:dyDescent="0.25">
      <c r="A85" s="87">
        <v>44433</v>
      </c>
      <c r="B85" t="s">
        <v>16585</v>
      </c>
      <c r="C85" t="s">
        <v>177</v>
      </c>
      <c r="D85" t="s">
        <v>11</v>
      </c>
      <c r="E85">
        <v>30</v>
      </c>
      <c r="F85" t="s">
        <v>20</v>
      </c>
    </row>
    <row r="86" spans="1:6" x14ac:dyDescent="0.25">
      <c r="A86" s="87">
        <v>44433</v>
      </c>
      <c r="B86" t="s">
        <v>16585</v>
      </c>
      <c r="C86" t="s">
        <v>177</v>
      </c>
      <c r="D86" t="s">
        <v>11</v>
      </c>
      <c r="E86">
        <v>85.2</v>
      </c>
      <c r="F86" t="s">
        <v>20</v>
      </c>
    </row>
    <row r="87" spans="1:6" x14ac:dyDescent="0.25">
      <c r="A87" s="87">
        <v>44433</v>
      </c>
      <c r="B87" t="s">
        <v>16585</v>
      </c>
      <c r="C87" t="s">
        <v>177</v>
      </c>
      <c r="D87" t="s">
        <v>11</v>
      </c>
      <c r="E87">
        <v>140</v>
      </c>
      <c r="F87" t="s">
        <v>20</v>
      </c>
    </row>
    <row r="88" spans="1:6" x14ac:dyDescent="0.25">
      <c r="A88" s="87">
        <v>44433</v>
      </c>
      <c r="B88" t="s">
        <v>16585</v>
      </c>
      <c r="C88" t="s">
        <v>177</v>
      </c>
      <c r="D88" t="s">
        <v>11</v>
      </c>
      <c r="E88">
        <v>250</v>
      </c>
      <c r="F88" t="s">
        <v>20</v>
      </c>
    </row>
    <row r="89" spans="1:6" x14ac:dyDescent="0.25">
      <c r="A89" s="87">
        <v>44433</v>
      </c>
      <c r="B89" t="s">
        <v>16585</v>
      </c>
      <c r="C89" t="s">
        <v>108</v>
      </c>
      <c r="D89" t="s">
        <v>6</v>
      </c>
      <c r="E89">
        <v>30</v>
      </c>
      <c r="F89" t="s">
        <v>53</v>
      </c>
    </row>
    <row r="90" spans="1:6" x14ac:dyDescent="0.25">
      <c r="A90" s="87">
        <v>44433</v>
      </c>
      <c r="B90" t="s">
        <v>16585</v>
      </c>
      <c r="C90" t="s">
        <v>179</v>
      </c>
      <c r="D90" t="s">
        <v>6</v>
      </c>
      <c r="E90">
        <v>320</v>
      </c>
      <c r="F90" t="s">
        <v>53</v>
      </c>
    </row>
    <row r="91" spans="1:6" x14ac:dyDescent="0.25">
      <c r="A91" s="87">
        <v>44433</v>
      </c>
      <c r="B91" t="s">
        <v>16585</v>
      </c>
      <c r="C91" t="s">
        <v>179</v>
      </c>
      <c r="D91" t="s">
        <v>6</v>
      </c>
      <c r="E91">
        <v>146.4</v>
      </c>
      <c r="F91" t="s">
        <v>63</v>
      </c>
    </row>
    <row r="92" spans="1:6" x14ac:dyDescent="0.25">
      <c r="A92" s="87">
        <v>44433</v>
      </c>
      <c r="B92" t="s">
        <v>16585</v>
      </c>
      <c r="C92" t="s">
        <v>197</v>
      </c>
      <c r="D92" t="s">
        <v>6</v>
      </c>
      <c r="E92">
        <v>10</v>
      </c>
      <c r="F92" t="s">
        <v>63</v>
      </c>
    </row>
    <row r="93" spans="1:6" x14ac:dyDescent="0.25">
      <c r="A93" s="87">
        <v>44433</v>
      </c>
      <c r="B93" t="s">
        <v>16585</v>
      </c>
      <c r="C93" t="s">
        <v>183</v>
      </c>
      <c r="D93" t="s">
        <v>10</v>
      </c>
      <c r="E93">
        <v>10</v>
      </c>
      <c r="F93" t="s">
        <v>184</v>
      </c>
    </row>
    <row r="94" spans="1:6" x14ac:dyDescent="0.25">
      <c r="A94" s="87">
        <v>44433</v>
      </c>
      <c r="B94" t="s">
        <v>16585</v>
      </c>
      <c r="C94" t="s">
        <v>183</v>
      </c>
      <c r="D94" t="s">
        <v>10</v>
      </c>
      <c r="E94">
        <v>15</v>
      </c>
      <c r="F94" t="s">
        <v>184</v>
      </c>
    </row>
    <row r="95" spans="1:6" x14ac:dyDescent="0.25">
      <c r="A95" s="87">
        <v>44433</v>
      </c>
      <c r="B95" t="s">
        <v>16585</v>
      </c>
      <c r="C95" t="s">
        <v>186</v>
      </c>
      <c r="D95" t="s">
        <v>10</v>
      </c>
      <c r="E95">
        <v>75</v>
      </c>
      <c r="F95" t="s">
        <v>187</v>
      </c>
    </row>
    <row r="96" spans="1:6" x14ac:dyDescent="0.25">
      <c r="A96" s="87">
        <v>44433</v>
      </c>
      <c r="B96" t="s">
        <v>16585</v>
      </c>
      <c r="C96" t="s">
        <v>198</v>
      </c>
      <c r="D96" t="s">
        <v>10</v>
      </c>
      <c r="E96">
        <v>40.4</v>
      </c>
      <c r="F96" t="s">
        <v>198</v>
      </c>
    </row>
    <row r="97" spans="1:6" x14ac:dyDescent="0.25">
      <c r="A97" s="87">
        <v>44433</v>
      </c>
      <c r="B97" t="s">
        <v>16585</v>
      </c>
      <c r="C97" t="s">
        <v>282</v>
      </c>
      <c r="D97" t="s">
        <v>8</v>
      </c>
      <c r="E97">
        <v>18</v>
      </c>
      <c r="F97" t="s">
        <v>53</v>
      </c>
    </row>
    <row r="98" spans="1:6" x14ac:dyDescent="0.25">
      <c r="A98" s="87">
        <v>44433</v>
      </c>
      <c r="B98" t="s">
        <v>16585</v>
      </c>
      <c r="C98" t="s">
        <v>91</v>
      </c>
      <c r="D98" t="s">
        <v>8</v>
      </c>
      <c r="E98">
        <v>248</v>
      </c>
      <c r="F98" t="s">
        <v>53</v>
      </c>
    </row>
    <row r="99" spans="1:6" x14ac:dyDescent="0.25">
      <c r="A99" s="87">
        <v>44433</v>
      </c>
      <c r="B99" t="s">
        <v>16585</v>
      </c>
      <c r="C99" t="s">
        <v>91</v>
      </c>
      <c r="D99" t="s">
        <v>8</v>
      </c>
      <c r="E99">
        <v>270</v>
      </c>
      <c r="F99" t="s">
        <v>21</v>
      </c>
    </row>
    <row r="100" spans="1:6" x14ac:dyDescent="0.25">
      <c r="A100" s="87">
        <v>44433</v>
      </c>
      <c r="B100" t="s">
        <v>16585</v>
      </c>
      <c r="C100" t="s">
        <v>210</v>
      </c>
      <c r="D100" t="s">
        <v>11</v>
      </c>
      <c r="E100">
        <v>12</v>
      </c>
      <c r="F100" t="s">
        <v>20</v>
      </c>
    </row>
    <row r="101" spans="1:6" x14ac:dyDescent="0.25">
      <c r="A101" s="87">
        <v>44434</v>
      </c>
      <c r="B101" t="s">
        <v>16585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7">
        <v>44434</v>
      </c>
      <c r="B102" t="s">
        <v>16585</v>
      </c>
      <c r="C102" t="s">
        <v>177</v>
      </c>
      <c r="D102" t="s">
        <v>11</v>
      </c>
      <c r="E102">
        <v>1260</v>
      </c>
      <c r="F102" t="s">
        <v>20</v>
      </c>
    </row>
    <row r="103" spans="1:6" x14ac:dyDescent="0.25">
      <c r="A103" s="87">
        <v>44434</v>
      </c>
      <c r="B103" t="s">
        <v>16585</v>
      </c>
      <c r="C103" t="s">
        <v>271</v>
      </c>
      <c r="D103" t="s">
        <v>8</v>
      </c>
      <c r="E103">
        <v>900</v>
      </c>
      <c r="F103" t="s">
        <v>63</v>
      </c>
    </row>
    <row r="104" spans="1:6" x14ac:dyDescent="0.25">
      <c r="A104" s="87">
        <v>44434</v>
      </c>
      <c r="B104" t="s">
        <v>16585</v>
      </c>
      <c r="C104" t="s">
        <v>179</v>
      </c>
      <c r="D104" t="s">
        <v>6</v>
      </c>
      <c r="E104">
        <v>150</v>
      </c>
      <c r="F104" t="s">
        <v>63</v>
      </c>
    </row>
    <row r="105" spans="1:6" x14ac:dyDescent="0.25">
      <c r="A105" s="87">
        <v>44434</v>
      </c>
      <c r="B105" t="s">
        <v>16585</v>
      </c>
      <c r="C105" t="s">
        <v>179</v>
      </c>
      <c r="D105" t="s">
        <v>6</v>
      </c>
      <c r="E105">
        <v>390</v>
      </c>
      <c r="F105" t="s">
        <v>63</v>
      </c>
    </row>
    <row r="106" spans="1:6" x14ac:dyDescent="0.25">
      <c r="A106" s="87">
        <v>44434</v>
      </c>
      <c r="B106" t="s">
        <v>16585</v>
      </c>
      <c r="C106" t="s">
        <v>183</v>
      </c>
      <c r="D106" t="s">
        <v>10</v>
      </c>
      <c r="E106">
        <v>10</v>
      </c>
      <c r="F106" t="s">
        <v>184</v>
      </c>
    </row>
    <row r="107" spans="1:6" x14ac:dyDescent="0.25">
      <c r="A107" s="87">
        <v>44434</v>
      </c>
      <c r="B107" t="s">
        <v>16585</v>
      </c>
      <c r="C107" t="s">
        <v>186</v>
      </c>
      <c r="D107" t="s">
        <v>10</v>
      </c>
      <c r="E107">
        <v>51</v>
      </c>
      <c r="F107" t="s">
        <v>187</v>
      </c>
    </row>
    <row r="108" spans="1:6" x14ac:dyDescent="0.25">
      <c r="A108" s="87">
        <v>44434</v>
      </c>
      <c r="B108" t="s">
        <v>16585</v>
      </c>
      <c r="C108" t="s">
        <v>211</v>
      </c>
      <c r="D108" t="s">
        <v>6</v>
      </c>
      <c r="E108">
        <v>1401</v>
      </c>
      <c r="F108" t="s">
        <v>212</v>
      </c>
    </row>
    <row r="109" spans="1:6" x14ac:dyDescent="0.25">
      <c r="A109" s="87">
        <v>44434</v>
      </c>
      <c r="B109" t="s">
        <v>16585</v>
      </c>
      <c r="C109" t="s">
        <v>198</v>
      </c>
      <c r="D109" t="s">
        <v>10</v>
      </c>
      <c r="E109">
        <v>28.8</v>
      </c>
      <c r="F109" t="s">
        <v>198</v>
      </c>
    </row>
    <row r="110" spans="1:6" x14ac:dyDescent="0.25">
      <c r="A110" s="87">
        <v>44434</v>
      </c>
      <c r="B110" t="s">
        <v>16585</v>
      </c>
      <c r="C110" t="s">
        <v>91</v>
      </c>
      <c r="D110" t="s">
        <v>8</v>
      </c>
      <c r="E110">
        <v>42</v>
      </c>
      <c r="F110" t="s">
        <v>21</v>
      </c>
    </row>
    <row r="111" spans="1:6" x14ac:dyDescent="0.25">
      <c r="A111" s="87">
        <v>44435</v>
      </c>
      <c r="B111" t="s">
        <v>16585</v>
      </c>
      <c r="C111">
        <v>29500482</v>
      </c>
      <c r="D111" t="s">
        <v>9</v>
      </c>
      <c r="E111">
        <v>180</v>
      </c>
      <c r="F111" t="s">
        <v>37</v>
      </c>
    </row>
    <row r="112" spans="1:6" x14ac:dyDescent="0.25">
      <c r="A112" s="87">
        <v>44435</v>
      </c>
      <c r="B112" t="s">
        <v>16585</v>
      </c>
      <c r="C112">
        <v>29500776</v>
      </c>
      <c r="D112" t="s">
        <v>8</v>
      </c>
      <c r="E112">
        <v>30</v>
      </c>
      <c r="F112" t="s">
        <v>53</v>
      </c>
    </row>
    <row r="113" spans="1:6" x14ac:dyDescent="0.25">
      <c r="A113" s="87">
        <v>44435</v>
      </c>
      <c r="B113" t="s">
        <v>16585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7">
        <v>44435</v>
      </c>
      <c r="B114" t="s">
        <v>16585</v>
      </c>
      <c r="C114">
        <v>29500879</v>
      </c>
      <c r="D114" t="s">
        <v>6</v>
      </c>
      <c r="E114">
        <v>12</v>
      </c>
      <c r="F114" t="s">
        <v>215</v>
      </c>
    </row>
    <row r="115" spans="1:6" x14ac:dyDescent="0.25">
      <c r="A115" s="87">
        <v>44435</v>
      </c>
      <c r="B115" t="s">
        <v>16585</v>
      </c>
      <c r="C115">
        <v>29501003</v>
      </c>
      <c r="D115" t="s">
        <v>8</v>
      </c>
      <c r="E115">
        <v>143</v>
      </c>
      <c r="F115" t="s">
        <v>43</v>
      </c>
    </row>
    <row r="116" spans="1:6" x14ac:dyDescent="0.25">
      <c r="A116" s="87">
        <v>44435</v>
      </c>
      <c r="B116" t="s">
        <v>16585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7">
        <v>44435</v>
      </c>
      <c r="B117" t="s">
        <v>16585</v>
      </c>
      <c r="C117" t="s">
        <v>177</v>
      </c>
      <c r="D117" t="s">
        <v>11</v>
      </c>
      <c r="E117">
        <v>28.5</v>
      </c>
      <c r="F117" t="s">
        <v>20</v>
      </c>
    </row>
    <row r="118" spans="1:6" x14ac:dyDescent="0.25">
      <c r="A118" s="87">
        <v>44435</v>
      </c>
      <c r="B118" t="s">
        <v>16585</v>
      </c>
      <c r="C118" t="s">
        <v>177</v>
      </c>
      <c r="D118" t="s">
        <v>11</v>
      </c>
      <c r="E118">
        <v>155</v>
      </c>
      <c r="F118" t="s">
        <v>20</v>
      </c>
    </row>
    <row r="119" spans="1:6" x14ac:dyDescent="0.25">
      <c r="A119" s="87">
        <v>44435</v>
      </c>
      <c r="B119" t="s">
        <v>16585</v>
      </c>
      <c r="C119" t="s">
        <v>108</v>
      </c>
      <c r="D119" t="s">
        <v>6</v>
      </c>
      <c r="E119">
        <v>30</v>
      </c>
      <c r="F119" t="s">
        <v>22</v>
      </c>
    </row>
    <row r="120" spans="1:6" x14ac:dyDescent="0.25">
      <c r="A120" s="87">
        <v>44435</v>
      </c>
      <c r="B120" t="s">
        <v>16585</v>
      </c>
      <c r="C120" t="s">
        <v>108</v>
      </c>
      <c r="D120" t="s">
        <v>7</v>
      </c>
      <c r="E120">
        <v>200</v>
      </c>
      <c r="F120" t="s">
        <v>53</v>
      </c>
    </row>
    <row r="121" spans="1:6" x14ac:dyDescent="0.25">
      <c r="A121" s="87">
        <v>44435</v>
      </c>
      <c r="B121" t="s">
        <v>16585</v>
      </c>
      <c r="C121" t="s">
        <v>186</v>
      </c>
      <c r="D121" t="s">
        <v>10</v>
      </c>
      <c r="E121">
        <v>10.4</v>
      </c>
      <c r="F121" t="s">
        <v>187</v>
      </c>
    </row>
    <row r="122" spans="1:6" x14ac:dyDescent="0.25">
      <c r="A122" s="87">
        <v>44435</v>
      </c>
      <c r="B122" t="s">
        <v>16585</v>
      </c>
      <c r="C122" t="s">
        <v>186</v>
      </c>
      <c r="D122" t="s">
        <v>10</v>
      </c>
      <c r="E122">
        <v>70</v>
      </c>
      <c r="F122" t="s">
        <v>187</v>
      </c>
    </row>
    <row r="123" spans="1:6" x14ac:dyDescent="0.25">
      <c r="A123" s="87">
        <v>44438</v>
      </c>
      <c r="B123" t="s">
        <v>16585</v>
      </c>
      <c r="C123">
        <v>29501003</v>
      </c>
      <c r="D123" t="s">
        <v>8</v>
      </c>
      <c r="E123">
        <v>86</v>
      </c>
      <c r="F123" t="s">
        <v>43</v>
      </c>
    </row>
    <row r="124" spans="1:6" x14ac:dyDescent="0.25">
      <c r="A124" s="87">
        <v>44438</v>
      </c>
      <c r="B124" t="s">
        <v>16585</v>
      </c>
      <c r="C124">
        <v>29501020</v>
      </c>
      <c r="D124" t="s">
        <v>9</v>
      </c>
      <c r="E124">
        <v>35.5</v>
      </c>
      <c r="F124" t="s">
        <v>41</v>
      </c>
    </row>
    <row r="125" spans="1:6" x14ac:dyDescent="0.25">
      <c r="A125" s="87">
        <v>44438</v>
      </c>
      <c r="B125" t="s">
        <v>16585</v>
      </c>
      <c r="C125" t="s">
        <v>177</v>
      </c>
      <c r="D125" t="s">
        <v>11</v>
      </c>
      <c r="E125">
        <v>80</v>
      </c>
      <c r="F125" t="s">
        <v>20</v>
      </c>
    </row>
    <row r="126" spans="1:6" x14ac:dyDescent="0.25">
      <c r="A126" s="87">
        <v>44438</v>
      </c>
      <c r="B126" t="s">
        <v>16585</v>
      </c>
      <c r="C126" t="s">
        <v>108</v>
      </c>
      <c r="D126" t="s">
        <v>7</v>
      </c>
      <c r="E126">
        <v>101</v>
      </c>
      <c r="F126" t="s">
        <v>53</v>
      </c>
    </row>
    <row r="127" spans="1:6" x14ac:dyDescent="0.25">
      <c r="A127" s="87">
        <v>44438</v>
      </c>
      <c r="B127" t="s">
        <v>16585</v>
      </c>
      <c r="C127" t="s">
        <v>179</v>
      </c>
      <c r="D127" t="s">
        <v>6</v>
      </c>
      <c r="E127">
        <v>526.6</v>
      </c>
      <c r="F127" t="s">
        <v>53</v>
      </c>
    </row>
    <row r="128" spans="1:6" x14ac:dyDescent="0.25">
      <c r="A128" s="87">
        <v>44438</v>
      </c>
      <c r="B128" t="s">
        <v>16585</v>
      </c>
      <c r="C128" t="s">
        <v>183</v>
      </c>
      <c r="D128" t="s">
        <v>10</v>
      </c>
      <c r="E128">
        <v>8</v>
      </c>
      <c r="F128" t="s">
        <v>184</v>
      </c>
    </row>
    <row r="129" spans="1:6" x14ac:dyDescent="0.25">
      <c r="A129" s="87">
        <v>44438</v>
      </c>
      <c r="B129" t="s">
        <v>16585</v>
      </c>
      <c r="C129" t="s">
        <v>186</v>
      </c>
      <c r="D129" t="s">
        <v>10</v>
      </c>
      <c r="E129">
        <v>8.9</v>
      </c>
      <c r="F129" t="s">
        <v>187</v>
      </c>
    </row>
    <row r="130" spans="1:6" x14ac:dyDescent="0.25">
      <c r="A130" s="87">
        <v>44438</v>
      </c>
      <c r="B130" t="s">
        <v>16585</v>
      </c>
      <c r="C130" t="s">
        <v>186</v>
      </c>
      <c r="D130" t="s">
        <v>10</v>
      </c>
      <c r="E130">
        <v>8.9</v>
      </c>
      <c r="F130" t="s">
        <v>187</v>
      </c>
    </row>
    <row r="131" spans="1:6" x14ac:dyDescent="0.25">
      <c r="A131" s="87">
        <v>44438</v>
      </c>
      <c r="B131" t="s">
        <v>16585</v>
      </c>
      <c r="C131" t="s">
        <v>186</v>
      </c>
      <c r="D131" t="s">
        <v>10</v>
      </c>
      <c r="E131">
        <v>106</v>
      </c>
      <c r="F131" t="s">
        <v>187</v>
      </c>
    </row>
    <row r="132" spans="1:6" x14ac:dyDescent="0.25">
      <c r="A132" s="87">
        <v>44438</v>
      </c>
      <c r="B132" t="s">
        <v>16585</v>
      </c>
      <c r="C132" t="s">
        <v>186</v>
      </c>
      <c r="D132" t="s">
        <v>10</v>
      </c>
      <c r="E132">
        <v>10</v>
      </c>
      <c r="F132" t="s">
        <v>187</v>
      </c>
    </row>
    <row r="133" spans="1:6" x14ac:dyDescent="0.25">
      <c r="A133" s="87">
        <v>44438</v>
      </c>
      <c r="B133" t="s">
        <v>16585</v>
      </c>
      <c r="C133" t="s">
        <v>186</v>
      </c>
      <c r="D133" t="s">
        <v>10</v>
      </c>
      <c r="E133">
        <v>65</v>
      </c>
      <c r="F133" t="s">
        <v>187</v>
      </c>
    </row>
    <row r="134" spans="1:6" x14ac:dyDescent="0.25">
      <c r="A134" s="87">
        <v>44438</v>
      </c>
      <c r="B134" t="s">
        <v>16585</v>
      </c>
      <c r="C134" t="s">
        <v>198</v>
      </c>
      <c r="D134" t="s">
        <v>10</v>
      </c>
      <c r="E134">
        <v>10</v>
      </c>
      <c r="F134" t="s">
        <v>187</v>
      </c>
    </row>
    <row r="135" spans="1:6" x14ac:dyDescent="0.25">
      <c r="A135" s="87">
        <v>44439</v>
      </c>
      <c r="B135" t="s">
        <v>16585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7">
        <v>44439</v>
      </c>
      <c r="B136" t="s">
        <v>16585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7">
        <v>44439</v>
      </c>
      <c r="B137" t="s">
        <v>16585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7">
        <v>44439</v>
      </c>
      <c r="B138" t="s">
        <v>16585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7">
        <v>44439</v>
      </c>
      <c r="B139" t="s">
        <v>16585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7">
        <v>44439</v>
      </c>
      <c r="B140" t="s">
        <v>16585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7">
        <v>44439</v>
      </c>
      <c r="B141" t="s">
        <v>16585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7">
        <v>44439</v>
      </c>
      <c r="B142" t="s">
        <v>16585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7">
        <v>44439</v>
      </c>
      <c r="B143" t="s">
        <v>16585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7">
        <v>44439</v>
      </c>
      <c r="B144" t="s">
        <v>16585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7">
        <v>44439</v>
      </c>
      <c r="B145" t="s">
        <v>16585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7">
        <v>44439</v>
      </c>
      <c r="B146" t="s">
        <v>16585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7">
        <v>44439</v>
      </c>
      <c r="B147" t="s">
        <v>16585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7">
        <v>44439</v>
      </c>
      <c r="B148" t="s">
        <v>16585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7">
        <v>44439</v>
      </c>
      <c r="B149" t="s">
        <v>16585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7">
        <v>44439</v>
      </c>
      <c r="B150" t="s">
        <v>16585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7">
        <v>44439</v>
      </c>
      <c r="B151" t="s">
        <v>16585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7">
        <v>44439</v>
      </c>
      <c r="B152" t="s">
        <v>16585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7">
        <v>44439</v>
      </c>
      <c r="B153" t="s">
        <v>16585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7">
        <v>44439</v>
      </c>
      <c r="B154" t="s">
        <v>16585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7">
        <v>44439</v>
      </c>
      <c r="B155" t="s">
        <v>16585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7">
        <v>44439</v>
      </c>
      <c r="B156" t="s">
        <v>16585</v>
      </c>
      <c r="C156">
        <v>31000076</v>
      </c>
      <c r="D156" t="s">
        <v>6</v>
      </c>
      <c r="E156">
        <v>26.6</v>
      </c>
      <c r="F156" t="s">
        <v>16587</v>
      </c>
    </row>
    <row r="157" spans="1:6" x14ac:dyDescent="0.25">
      <c r="A157" s="87">
        <v>44439</v>
      </c>
      <c r="B157" t="s">
        <v>16585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7">
        <v>44439</v>
      </c>
      <c r="B158" t="s">
        <v>16585</v>
      </c>
      <c r="C158" t="s">
        <v>177</v>
      </c>
      <c r="D158" t="s">
        <v>8</v>
      </c>
      <c r="E158">
        <v>28</v>
      </c>
      <c r="F158" t="s">
        <v>53</v>
      </c>
    </row>
    <row r="159" spans="1:6" x14ac:dyDescent="0.25">
      <c r="A159" s="87">
        <v>44439</v>
      </c>
      <c r="B159" t="s">
        <v>16585</v>
      </c>
      <c r="C159" t="s">
        <v>177</v>
      </c>
      <c r="D159" t="s">
        <v>11</v>
      </c>
      <c r="E159">
        <v>47.5</v>
      </c>
      <c r="F159" t="s">
        <v>20</v>
      </c>
    </row>
    <row r="160" spans="1:6" x14ac:dyDescent="0.25">
      <c r="A160" s="87">
        <v>44439</v>
      </c>
      <c r="B160" t="s">
        <v>16585</v>
      </c>
      <c r="C160" t="s">
        <v>177</v>
      </c>
      <c r="D160" t="s">
        <v>11</v>
      </c>
      <c r="E160">
        <v>1048</v>
      </c>
      <c r="F160" t="s">
        <v>20</v>
      </c>
    </row>
    <row r="161" spans="1:6" x14ac:dyDescent="0.25">
      <c r="A161" s="87">
        <v>44439</v>
      </c>
      <c r="B161" t="s">
        <v>16585</v>
      </c>
      <c r="C161" t="s">
        <v>108</v>
      </c>
      <c r="D161" t="s">
        <v>8</v>
      </c>
      <c r="E161">
        <v>33</v>
      </c>
      <c r="F161" t="s">
        <v>53</v>
      </c>
    </row>
    <row r="162" spans="1:6" x14ac:dyDescent="0.25">
      <c r="A162" s="87">
        <v>44439</v>
      </c>
      <c r="B162" t="s">
        <v>16585</v>
      </c>
      <c r="C162" t="s">
        <v>108</v>
      </c>
      <c r="D162" t="s">
        <v>7</v>
      </c>
      <c r="E162">
        <v>53</v>
      </c>
      <c r="F162" t="s">
        <v>53</v>
      </c>
    </row>
    <row r="163" spans="1:6" x14ac:dyDescent="0.25">
      <c r="A163" s="87">
        <v>44439</v>
      </c>
      <c r="B163" t="s">
        <v>16585</v>
      </c>
      <c r="C163" t="s">
        <v>179</v>
      </c>
      <c r="D163" t="s">
        <v>6</v>
      </c>
      <c r="E163">
        <v>23.2</v>
      </c>
      <c r="F163" t="s">
        <v>63</v>
      </c>
    </row>
    <row r="164" spans="1:6" x14ac:dyDescent="0.25">
      <c r="A164" s="87">
        <v>44439</v>
      </c>
      <c r="B164" t="s">
        <v>16585</v>
      </c>
      <c r="C164" t="s">
        <v>179</v>
      </c>
      <c r="D164" t="s">
        <v>6</v>
      </c>
      <c r="E164">
        <v>115</v>
      </c>
      <c r="F164" t="s">
        <v>63</v>
      </c>
    </row>
    <row r="165" spans="1:6" x14ac:dyDescent="0.25">
      <c r="A165" s="87">
        <v>44439</v>
      </c>
      <c r="B165" t="s">
        <v>16585</v>
      </c>
      <c r="C165" t="s">
        <v>186</v>
      </c>
      <c r="D165" t="s">
        <v>10</v>
      </c>
      <c r="E165">
        <v>10</v>
      </c>
      <c r="F165" t="s">
        <v>184</v>
      </c>
    </row>
    <row r="166" spans="1:6" x14ac:dyDescent="0.25">
      <c r="A166" s="87">
        <v>44439</v>
      </c>
      <c r="B166" t="s">
        <v>16585</v>
      </c>
      <c r="C166" t="s">
        <v>186</v>
      </c>
      <c r="D166" t="s">
        <v>10</v>
      </c>
      <c r="E166">
        <v>3.2</v>
      </c>
      <c r="F166" t="s">
        <v>187</v>
      </c>
    </row>
    <row r="167" spans="1:6" x14ac:dyDescent="0.25">
      <c r="A167" s="87">
        <v>44439</v>
      </c>
      <c r="B167" t="s">
        <v>16585</v>
      </c>
      <c r="C167" t="s">
        <v>186</v>
      </c>
      <c r="D167" t="s">
        <v>10</v>
      </c>
      <c r="E167">
        <v>3.2</v>
      </c>
      <c r="F167" t="s">
        <v>187</v>
      </c>
    </row>
    <row r="168" spans="1:6" x14ac:dyDescent="0.25">
      <c r="A168" s="87">
        <v>44439</v>
      </c>
      <c r="B168" t="s">
        <v>16585</v>
      </c>
      <c r="C168" t="s">
        <v>224</v>
      </c>
      <c r="D168" t="s">
        <v>10</v>
      </c>
      <c r="E168">
        <v>130</v>
      </c>
      <c r="F168" t="s">
        <v>224</v>
      </c>
    </row>
    <row r="169" spans="1:6" x14ac:dyDescent="0.25">
      <c r="A169" s="87">
        <v>44439</v>
      </c>
      <c r="B169" t="s">
        <v>16585</v>
      </c>
      <c r="C169" t="s">
        <v>224</v>
      </c>
      <c r="D169" t="s">
        <v>10</v>
      </c>
      <c r="E169">
        <v>75</v>
      </c>
      <c r="F169" t="s">
        <v>224</v>
      </c>
    </row>
    <row r="170" spans="1:6" x14ac:dyDescent="0.25">
      <c r="A170" s="87">
        <v>44439</v>
      </c>
      <c r="B170" t="s">
        <v>16585</v>
      </c>
      <c r="C170" t="s">
        <v>198</v>
      </c>
      <c r="D170" t="s">
        <v>10</v>
      </c>
      <c r="E170">
        <v>60</v>
      </c>
      <c r="F170" t="s">
        <v>198</v>
      </c>
    </row>
    <row r="171" spans="1:6" x14ac:dyDescent="0.25">
      <c r="A171" s="87">
        <v>44439</v>
      </c>
      <c r="B171" t="s">
        <v>16585</v>
      </c>
      <c r="C171" t="s">
        <v>227</v>
      </c>
      <c r="D171" t="s">
        <v>8</v>
      </c>
      <c r="E171">
        <v>30</v>
      </c>
      <c r="F171" t="s">
        <v>53</v>
      </c>
    </row>
    <row r="172" spans="1:6" x14ac:dyDescent="0.25">
      <c r="A172" s="87">
        <v>44439</v>
      </c>
      <c r="B172" t="s">
        <v>16585</v>
      </c>
      <c r="C172" t="s">
        <v>225</v>
      </c>
      <c r="D172" t="s">
        <v>6</v>
      </c>
      <c r="E172">
        <v>19</v>
      </c>
      <c r="F172" t="s">
        <v>201</v>
      </c>
    </row>
    <row r="173" spans="1:6" x14ac:dyDescent="0.25">
      <c r="A173" s="87">
        <v>44440</v>
      </c>
      <c r="B173" t="s">
        <v>16585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7">
        <v>44440</v>
      </c>
      <c r="B174" t="s">
        <v>16585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7">
        <v>44440</v>
      </c>
      <c r="B175" t="s">
        <v>16585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7">
        <v>44440</v>
      </c>
      <c r="B176" t="s">
        <v>16585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7">
        <v>44440</v>
      </c>
      <c r="B177" t="s">
        <v>16585</v>
      </c>
      <c r="C177">
        <v>49500056</v>
      </c>
      <c r="D177" t="s">
        <v>6</v>
      </c>
      <c r="E177">
        <v>47</v>
      </c>
      <c r="F177" t="s">
        <v>307</v>
      </c>
    </row>
    <row r="178" spans="1:6" x14ac:dyDescent="0.25">
      <c r="A178" s="87">
        <v>44440</v>
      </c>
      <c r="B178" t="s">
        <v>16585</v>
      </c>
      <c r="C178">
        <v>49500056</v>
      </c>
      <c r="D178" t="s">
        <v>6</v>
      </c>
      <c r="E178">
        <v>106</v>
      </c>
      <c r="F178" t="s">
        <v>307</v>
      </c>
    </row>
    <row r="179" spans="1:6" x14ac:dyDescent="0.25">
      <c r="A179" s="87">
        <v>44440</v>
      </c>
      <c r="B179" t="s">
        <v>16585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7">
        <v>44440</v>
      </c>
      <c r="B180" t="s">
        <v>16585</v>
      </c>
      <c r="C180" t="s">
        <v>194</v>
      </c>
      <c r="D180" t="s">
        <v>7</v>
      </c>
      <c r="E180">
        <v>30.4</v>
      </c>
      <c r="F180" t="s">
        <v>30</v>
      </c>
    </row>
    <row r="181" spans="1:6" x14ac:dyDescent="0.25">
      <c r="A181" s="87">
        <v>44440</v>
      </c>
      <c r="B181" t="s">
        <v>16585</v>
      </c>
      <c r="C181" t="s">
        <v>177</v>
      </c>
      <c r="D181" t="s">
        <v>11</v>
      </c>
      <c r="E181">
        <v>1770</v>
      </c>
      <c r="F181" t="s">
        <v>20</v>
      </c>
    </row>
    <row r="182" spans="1:6" x14ac:dyDescent="0.25">
      <c r="A182" s="87">
        <v>44440</v>
      </c>
      <c r="B182" t="s">
        <v>16585</v>
      </c>
      <c r="C182" t="s">
        <v>108</v>
      </c>
      <c r="D182" t="s">
        <v>9</v>
      </c>
      <c r="E182">
        <v>34.4</v>
      </c>
      <c r="F182" t="s">
        <v>53</v>
      </c>
    </row>
    <row r="183" spans="1:6" x14ac:dyDescent="0.25">
      <c r="A183" s="87">
        <v>44440</v>
      </c>
      <c r="B183" t="s">
        <v>16585</v>
      </c>
      <c r="C183" t="s">
        <v>108</v>
      </c>
      <c r="D183" t="s">
        <v>6</v>
      </c>
      <c r="E183">
        <v>30.4</v>
      </c>
      <c r="F183" t="s">
        <v>53</v>
      </c>
    </row>
    <row r="184" spans="1:6" x14ac:dyDescent="0.25">
      <c r="A184" s="87">
        <v>44440</v>
      </c>
      <c r="B184" t="s">
        <v>16585</v>
      </c>
      <c r="C184" t="s">
        <v>108</v>
      </c>
      <c r="D184" t="s">
        <v>7</v>
      </c>
      <c r="E184">
        <v>35.000000000000007</v>
      </c>
      <c r="F184" t="s">
        <v>53</v>
      </c>
    </row>
    <row r="185" spans="1:6" x14ac:dyDescent="0.25">
      <c r="A185" s="87">
        <v>44440</v>
      </c>
      <c r="B185" t="s">
        <v>16585</v>
      </c>
      <c r="C185" t="s">
        <v>108</v>
      </c>
      <c r="D185" t="s">
        <v>7</v>
      </c>
      <c r="E185">
        <v>36</v>
      </c>
      <c r="F185" t="s">
        <v>53</v>
      </c>
    </row>
    <row r="186" spans="1:6" x14ac:dyDescent="0.25">
      <c r="A186" s="87">
        <v>44440</v>
      </c>
      <c r="B186" t="s">
        <v>16585</v>
      </c>
      <c r="C186" t="s">
        <v>108</v>
      </c>
      <c r="D186" t="s">
        <v>7</v>
      </c>
      <c r="E186">
        <v>102</v>
      </c>
      <c r="F186" t="s">
        <v>53</v>
      </c>
    </row>
    <row r="187" spans="1:6" x14ac:dyDescent="0.25">
      <c r="A187" s="87">
        <v>44440</v>
      </c>
      <c r="B187" t="s">
        <v>16585</v>
      </c>
      <c r="C187" t="s">
        <v>179</v>
      </c>
      <c r="D187" t="s">
        <v>6</v>
      </c>
      <c r="E187">
        <v>23</v>
      </c>
      <c r="F187" t="s">
        <v>53</v>
      </c>
    </row>
    <row r="188" spans="1:6" x14ac:dyDescent="0.25">
      <c r="A188" s="87">
        <v>44440</v>
      </c>
      <c r="B188" t="s">
        <v>16585</v>
      </c>
      <c r="C188" t="s">
        <v>179</v>
      </c>
      <c r="D188" t="s">
        <v>6</v>
      </c>
      <c r="E188">
        <v>45.4</v>
      </c>
      <c r="F188" t="s">
        <v>53</v>
      </c>
    </row>
    <row r="189" spans="1:6" x14ac:dyDescent="0.25">
      <c r="A189" s="87">
        <v>44440</v>
      </c>
      <c r="B189" t="s">
        <v>16585</v>
      </c>
      <c r="C189" t="s">
        <v>183</v>
      </c>
      <c r="D189" t="s">
        <v>10</v>
      </c>
      <c r="E189">
        <v>10</v>
      </c>
      <c r="F189" t="s">
        <v>184</v>
      </c>
    </row>
    <row r="190" spans="1:6" x14ac:dyDescent="0.25">
      <c r="A190" s="87">
        <v>44440</v>
      </c>
      <c r="B190" t="s">
        <v>16585</v>
      </c>
      <c r="C190" t="s">
        <v>186</v>
      </c>
      <c r="D190" t="s">
        <v>10</v>
      </c>
      <c r="E190">
        <v>2</v>
      </c>
      <c r="F190" t="s">
        <v>184</v>
      </c>
    </row>
    <row r="191" spans="1:6" x14ac:dyDescent="0.25">
      <c r="A191" s="87">
        <v>44440</v>
      </c>
      <c r="B191" t="s">
        <v>16585</v>
      </c>
      <c r="C191" t="s">
        <v>186</v>
      </c>
      <c r="D191" t="s">
        <v>10</v>
      </c>
      <c r="E191">
        <v>26</v>
      </c>
      <c r="F191" t="s">
        <v>204</v>
      </c>
    </row>
    <row r="192" spans="1:6" x14ac:dyDescent="0.25">
      <c r="A192" s="87">
        <v>44440</v>
      </c>
      <c r="B192" t="s">
        <v>16585</v>
      </c>
      <c r="C192" t="s">
        <v>186</v>
      </c>
      <c r="D192" t="s">
        <v>10</v>
      </c>
      <c r="E192">
        <v>58</v>
      </c>
      <c r="F192" t="s">
        <v>187</v>
      </c>
    </row>
    <row r="193" spans="1:6" x14ac:dyDescent="0.25">
      <c r="A193" s="87">
        <v>44440</v>
      </c>
      <c r="B193" t="s">
        <v>16585</v>
      </c>
      <c r="C193" t="s">
        <v>198</v>
      </c>
      <c r="D193" t="s">
        <v>10</v>
      </c>
      <c r="E193">
        <v>44</v>
      </c>
      <c r="F193" t="s">
        <v>198</v>
      </c>
    </row>
    <row r="194" spans="1:6" x14ac:dyDescent="0.25">
      <c r="A194" s="87">
        <v>44440</v>
      </c>
      <c r="B194" t="s">
        <v>16585</v>
      </c>
      <c r="C194" t="s">
        <v>198</v>
      </c>
      <c r="D194" t="s">
        <v>10</v>
      </c>
      <c r="E194">
        <v>130</v>
      </c>
      <c r="F194" t="s">
        <v>198</v>
      </c>
    </row>
    <row r="195" spans="1:6" x14ac:dyDescent="0.25">
      <c r="A195" s="87">
        <v>44440</v>
      </c>
      <c r="B195" t="s">
        <v>16585</v>
      </c>
      <c r="C195" t="s">
        <v>227</v>
      </c>
      <c r="D195" t="s">
        <v>6</v>
      </c>
      <c r="E195">
        <v>20</v>
      </c>
      <c r="F195" t="s">
        <v>201</v>
      </c>
    </row>
    <row r="196" spans="1:6" x14ac:dyDescent="0.25">
      <c r="A196" s="87">
        <v>44441</v>
      </c>
      <c r="B196" t="s">
        <v>16585</v>
      </c>
      <c r="C196">
        <v>29500754</v>
      </c>
      <c r="D196" t="s">
        <v>8</v>
      </c>
      <c r="E196">
        <v>65</v>
      </c>
      <c r="F196" t="s">
        <v>50</v>
      </c>
    </row>
    <row r="197" spans="1:6" x14ac:dyDescent="0.25">
      <c r="A197" s="87">
        <v>44441</v>
      </c>
      <c r="B197" t="s">
        <v>16585</v>
      </c>
      <c r="C197">
        <v>29500886</v>
      </c>
      <c r="D197" t="s">
        <v>9</v>
      </c>
      <c r="E197">
        <v>54</v>
      </c>
      <c r="F197" t="s">
        <v>41</v>
      </c>
    </row>
    <row r="198" spans="1:6" x14ac:dyDescent="0.25">
      <c r="A198" s="87">
        <v>44441</v>
      </c>
      <c r="B198" t="s">
        <v>16585</v>
      </c>
      <c r="C198">
        <v>29500900</v>
      </c>
      <c r="D198" t="s">
        <v>9</v>
      </c>
      <c r="E198">
        <v>22</v>
      </c>
      <c r="F198" t="s">
        <v>41</v>
      </c>
    </row>
    <row r="199" spans="1:6" x14ac:dyDescent="0.25">
      <c r="A199" s="87">
        <v>44441</v>
      </c>
      <c r="B199" t="s">
        <v>16585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7">
        <v>44441</v>
      </c>
      <c r="B200" t="s">
        <v>16585</v>
      </c>
      <c r="C200">
        <v>29501029</v>
      </c>
      <c r="D200" t="s">
        <v>9</v>
      </c>
      <c r="E200">
        <v>21</v>
      </c>
      <c r="F200" t="s">
        <v>41</v>
      </c>
    </row>
    <row r="201" spans="1:6" x14ac:dyDescent="0.25">
      <c r="A201" s="87">
        <v>44441</v>
      </c>
      <c r="B201" t="s">
        <v>16585</v>
      </c>
      <c r="C201">
        <v>29501039</v>
      </c>
      <c r="D201" t="s">
        <v>9</v>
      </c>
      <c r="E201">
        <v>45</v>
      </c>
      <c r="F201" t="s">
        <v>41</v>
      </c>
    </row>
    <row r="202" spans="1:6" x14ac:dyDescent="0.25">
      <c r="A202" s="87">
        <v>44441</v>
      </c>
      <c r="B202" t="s">
        <v>16585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7">
        <v>44441</v>
      </c>
      <c r="B203" t="s">
        <v>16585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7">
        <v>44441</v>
      </c>
      <c r="B204" t="s">
        <v>16585</v>
      </c>
      <c r="C204">
        <v>29501101</v>
      </c>
      <c r="D204" t="s">
        <v>9</v>
      </c>
      <c r="E204">
        <v>10</v>
      </c>
      <c r="F204" t="s">
        <v>41</v>
      </c>
    </row>
    <row r="205" spans="1:6" x14ac:dyDescent="0.25">
      <c r="A205" s="87">
        <v>44441</v>
      </c>
      <c r="B205" t="s">
        <v>16585</v>
      </c>
      <c r="C205">
        <v>31000083</v>
      </c>
      <c r="D205" t="s">
        <v>6</v>
      </c>
      <c r="E205">
        <v>47.5</v>
      </c>
      <c r="F205" t="s">
        <v>16587</v>
      </c>
    </row>
    <row r="206" spans="1:6" x14ac:dyDescent="0.25">
      <c r="A206" s="87">
        <v>44441</v>
      </c>
      <c r="B206" t="s">
        <v>16585</v>
      </c>
      <c r="C206">
        <v>31000169</v>
      </c>
      <c r="D206" t="s">
        <v>6</v>
      </c>
      <c r="E206">
        <v>6</v>
      </c>
      <c r="F206" t="s">
        <v>230</v>
      </c>
    </row>
    <row r="207" spans="1:6" x14ac:dyDescent="0.25">
      <c r="A207" s="87">
        <v>44441</v>
      </c>
      <c r="B207" t="s">
        <v>16585</v>
      </c>
      <c r="C207" t="s">
        <v>194</v>
      </c>
      <c r="D207" t="s">
        <v>7</v>
      </c>
      <c r="E207">
        <v>15</v>
      </c>
      <c r="F207" t="s">
        <v>30</v>
      </c>
    </row>
    <row r="208" spans="1:6" x14ac:dyDescent="0.25">
      <c r="A208" s="87">
        <v>44441</v>
      </c>
      <c r="B208" t="s">
        <v>16585</v>
      </c>
      <c r="C208" t="s">
        <v>194</v>
      </c>
      <c r="D208" t="s">
        <v>7</v>
      </c>
      <c r="E208">
        <v>45</v>
      </c>
      <c r="F208" t="s">
        <v>30</v>
      </c>
    </row>
    <row r="209" spans="1:6" x14ac:dyDescent="0.25">
      <c r="A209" s="87">
        <v>44441</v>
      </c>
      <c r="B209" t="s">
        <v>16585</v>
      </c>
      <c r="C209" t="s">
        <v>177</v>
      </c>
      <c r="D209" t="s">
        <v>11</v>
      </c>
      <c r="E209">
        <v>20</v>
      </c>
      <c r="F209" t="s">
        <v>20</v>
      </c>
    </row>
    <row r="210" spans="1:6" x14ac:dyDescent="0.25">
      <c r="A210" s="87">
        <v>44441</v>
      </c>
      <c r="B210" t="s">
        <v>16585</v>
      </c>
      <c r="C210" t="s">
        <v>177</v>
      </c>
      <c r="D210" t="s">
        <v>8</v>
      </c>
      <c r="E210">
        <v>23.5</v>
      </c>
      <c r="F210" t="s">
        <v>53</v>
      </c>
    </row>
    <row r="211" spans="1:6" x14ac:dyDescent="0.25">
      <c r="A211" s="87">
        <v>44441</v>
      </c>
      <c r="B211" t="s">
        <v>16585</v>
      </c>
      <c r="C211" t="s">
        <v>108</v>
      </c>
      <c r="D211" t="s">
        <v>9</v>
      </c>
      <c r="E211">
        <v>28</v>
      </c>
      <c r="F211" t="s">
        <v>53</v>
      </c>
    </row>
    <row r="212" spans="1:6" x14ac:dyDescent="0.25">
      <c r="A212" s="87">
        <v>44441</v>
      </c>
      <c r="B212" t="s">
        <v>16585</v>
      </c>
      <c r="C212" t="s">
        <v>108</v>
      </c>
      <c r="D212" t="s">
        <v>8</v>
      </c>
      <c r="E212">
        <v>33.5</v>
      </c>
      <c r="F212" t="s">
        <v>53</v>
      </c>
    </row>
    <row r="213" spans="1:6" x14ac:dyDescent="0.25">
      <c r="A213" s="87">
        <v>44441</v>
      </c>
      <c r="B213" t="s">
        <v>16585</v>
      </c>
      <c r="C213" t="s">
        <v>179</v>
      </c>
      <c r="D213" t="s">
        <v>6</v>
      </c>
      <c r="E213">
        <v>40.5</v>
      </c>
      <c r="F213" t="s">
        <v>53</v>
      </c>
    </row>
    <row r="214" spans="1:6" x14ac:dyDescent="0.25">
      <c r="A214" s="87">
        <v>44441</v>
      </c>
      <c r="B214" t="s">
        <v>16585</v>
      </c>
      <c r="C214" t="s">
        <v>179</v>
      </c>
      <c r="D214" t="s">
        <v>6</v>
      </c>
      <c r="E214">
        <v>166</v>
      </c>
      <c r="F214" t="s">
        <v>63</v>
      </c>
    </row>
    <row r="215" spans="1:6" x14ac:dyDescent="0.25">
      <c r="A215" s="87">
        <v>44441</v>
      </c>
      <c r="B215" t="s">
        <v>16585</v>
      </c>
      <c r="C215" t="s">
        <v>186</v>
      </c>
      <c r="D215" t="s">
        <v>10</v>
      </c>
      <c r="E215">
        <v>10</v>
      </c>
      <c r="F215" t="s">
        <v>187</v>
      </c>
    </row>
    <row r="216" spans="1:6" x14ac:dyDescent="0.25">
      <c r="A216" s="87">
        <v>44441</v>
      </c>
      <c r="B216" t="s">
        <v>16585</v>
      </c>
      <c r="C216" t="s">
        <v>231</v>
      </c>
      <c r="D216" t="s">
        <v>6</v>
      </c>
      <c r="E216">
        <v>20</v>
      </c>
      <c r="F216" t="s">
        <v>201</v>
      </c>
    </row>
    <row r="217" spans="1:6" x14ac:dyDescent="0.25">
      <c r="A217" s="87">
        <v>44441</v>
      </c>
      <c r="B217" t="s">
        <v>16585</v>
      </c>
      <c r="C217" t="s">
        <v>227</v>
      </c>
      <c r="D217" t="s">
        <v>6</v>
      </c>
      <c r="E217">
        <v>18</v>
      </c>
      <c r="F217" t="s">
        <v>201</v>
      </c>
    </row>
    <row r="218" spans="1:6" x14ac:dyDescent="0.25">
      <c r="A218" s="87">
        <v>44442</v>
      </c>
      <c r="B218" t="s">
        <v>16585</v>
      </c>
      <c r="C218">
        <v>23500062</v>
      </c>
      <c r="D218" t="s">
        <v>6</v>
      </c>
      <c r="E218">
        <v>47</v>
      </c>
      <c r="F218" t="s">
        <v>201</v>
      </c>
    </row>
    <row r="219" spans="1:6" x14ac:dyDescent="0.25">
      <c r="A219" s="87">
        <v>44442</v>
      </c>
      <c r="B219" t="s">
        <v>16585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7">
        <v>44442</v>
      </c>
      <c r="B220" t="s">
        <v>16585</v>
      </c>
      <c r="C220">
        <v>29501003</v>
      </c>
      <c r="D220" t="s">
        <v>8</v>
      </c>
      <c r="E220">
        <v>145</v>
      </c>
      <c r="F220" t="s">
        <v>43</v>
      </c>
    </row>
    <row r="221" spans="1:6" x14ac:dyDescent="0.25">
      <c r="A221" s="87">
        <v>44442</v>
      </c>
      <c r="B221" t="s">
        <v>16585</v>
      </c>
      <c r="C221">
        <v>29501032</v>
      </c>
      <c r="D221" t="s">
        <v>8</v>
      </c>
      <c r="E221">
        <v>30</v>
      </c>
      <c r="F221" t="s">
        <v>261</v>
      </c>
    </row>
    <row r="222" spans="1:6" x14ac:dyDescent="0.25">
      <c r="A222" s="87">
        <v>44442</v>
      </c>
      <c r="B222" t="s">
        <v>16585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7">
        <v>44442</v>
      </c>
      <c r="B223" t="s">
        <v>16585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7">
        <v>44442</v>
      </c>
      <c r="B224" t="s">
        <v>16585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7">
        <v>44442</v>
      </c>
      <c r="B225" t="s">
        <v>16585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7">
        <v>44442</v>
      </c>
      <c r="B226" t="s">
        <v>16585</v>
      </c>
      <c r="C226">
        <v>32000059</v>
      </c>
      <c r="D226" t="s">
        <v>6</v>
      </c>
      <c r="E226">
        <v>145.6</v>
      </c>
      <c r="F226" t="s">
        <v>37</v>
      </c>
    </row>
    <row r="227" spans="1:6" x14ac:dyDescent="0.25">
      <c r="A227" s="87">
        <v>44442</v>
      </c>
      <c r="B227" t="s">
        <v>16585</v>
      </c>
      <c r="C227">
        <v>32000106</v>
      </c>
      <c r="D227" t="s">
        <v>6</v>
      </c>
      <c r="E227">
        <v>27.6</v>
      </c>
      <c r="F227" t="s">
        <v>53</v>
      </c>
    </row>
    <row r="228" spans="1:6" x14ac:dyDescent="0.25">
      <c r="A228" s="87">
        <v>44442</v>
      </c>
      <c r="B228" t="s">
        <v>16585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7">
        <v>44442</v>
      </c>
      <c r="B229" t="s">
        <v>16585</v>
      </c>
      <c r="C229" t="s">
        <v>194</v>
      </c>
      <c r="D229" t="s">
        <v>7</v>
      </c>
      <c r="E229">
        <v>75</v>
      </c>
      <c r="F229" t="s">
        <v>30</v>
      </c>
    </row>
    <row r="230" spans="1:6" x14ac:dyDescent="0.25">
      <c r="A230" s="87">
        <v>44442</v>
      </c>
      <c r="B230" t="s">
        <v>16585</v>
      </c>
      <c r="C230" t="s">
        <v>194</v>
      </c>
      <c r="D230" t="s">
        <v>7</v>
      </c>
      <c r="E230">
        <v>90</v>
      </c>
      <c r="F230" t="s">
        <v>30</v>
      </c>
    </row>
    <row r="231" spans="1:6" x14ac:dyDescent="0.25">
      <c r="A231" s="87">
        <v>44442</v>
      </c>
      <c r="B231" t="s">
        <v>16585</v>
      </c>
      <c r="C231" t="s">
        <v>108</v>
      </c>
      <c r="D231" t="s">
        <v>9</v>
      </c>
      <c r="E231">
        <v>23</v>
      </c>
      <c r="F231" t="s">
        <v>53</v>
      </c>
    </row>
    <row r="232" spans="1:6" x14ac:dyDescent="0.25">
      <c r="A232" s="87">
        <v>44442</v>
      </c>
      <c r="B232" t="s">
        <v>16585</v>
      </c>
      <c r="C232" t="s">
        <v>108</v>
      </c>
      <c r="D232" t="s">
        <v>8</v>
      </c>
      <c r="E232">
        <v>18</v>
      </c>
      <c r="F232" t="s">
        <v>53</v>
      </c>
    </row>
    <row r="233" spans="1:6" x14ac:dyDescent="0.25">
      <c r="A233" s="87">
        <v>44442</v>
      </c>
      <c r="B233" t="s">
        <v>16585</v>
      </c>
      <c r="C233" t="s">
        <v>614</v>
      </c>
      <c r="D233" t="s">
        <v>8</v>
      </c>
      <c r="E233">
        <v>87.2</v>
      </c>
      <c r="F233" t="s">
        <v>53</v>
      </c>
    </row>
    <row r="234" spans="1:6" x14ac:dyDescent="0.25">
      <c r="A234" s="87">
        <v>44442</v>
      </c>
      <c r="B234" t="s">
        <v>16585</v>
      </c>
      <c r="C234" t="s">
        <v>108</v>
      </c>
      <c r="D234" t="s">
        <v>7</v>
      </c>
      <c r="E234">
        <v>39</v>
      </c>
      <c r="F234" t="s">
        <v>53</v>
      </c>
    </row>
    <row r="235" spans="1:6" x14ac:dyDescent="0.25">
      <c r="A235" s="87">
        <v>44442</v>
      </c>
      <c r="B235" t="s">
        <v>16585</v>
      </c>
      <c r="C235" t="s">
        <v>108</v>
      </c>
      <c r="D235" t="s">
        <v>7</v>
      </c>
      <c r="E235">
        <v>65</v>
      </c>
      <c r="F235" t="s">
        <v>53</v>
      </c>
    </row>
    <row r="236" spans="1:6" x14ac:dyDescent="0.25">
      <c r="A236" s="87">
        <v>44442</v>
      </c>
      <c r="B236" t="s">
        <v>16585</v>
      </c>
      <c r="C236" t="s">
        <v>179</v>
      </c>
      <c r="D236" t="s">
        <v>6</v>
      </c>
      <c r="E236">
        <v>326.8</v>
      </c>
      <c r="F236" t="s">
        <v>53</v>
      </c>
    </row>
    <row r="237" spans="1:6" x14ac:dyDescent="0.25">
      <c r="A237" s="87">
        <v>44442</v>
      </c>
      <c r="B237" t="s">
        <v>16585</v>
      </c>
      <c r="C237" t="s">
        <v>183</v>
      </c>
      <c r="D237" t="s">
        <v>10</v>
      </c>
      <c r="E237">
        <v>7.2</v>
      </c>
      <c r="F237" t="s">
        <v>184</v>
      </c>
    </row>
    <row r="238" spans="1:6" x14ac:dyDescent="0.25">
      <c r="A238" s="87">
        <v>44442</v>
      </c>
      <c r="B238" t="s">
        <v>16585</v>
      </c>
      <c r="C238" t="s">
        <v>183</v>
      </c>
      <c r="D238" t="s">
        <v>10</v>
      </c>
      <c r="E238">
        <v>9</v>
      </c>
      <c r="F238" t="s">
        <v>184</v>
      </c>
    </row>
    <row r="239" spans="1:6" x14ac:dyDescent="0.25">
      <c r="A239" s="87">
        <v>44442</v>
      </c>
      <c r="B239" t="s">
        <v>16585</v>
      </c>
      <c r="C239" t="s">
        <v>183</v>
      </c>
      <c r="D239" t="s">
        <v>10</v>
      </c>
      <c r="E239">
        <v>13.5</v>
      </c>
      <c r="F239" t="s">
        <v>184</v>
      </c>
    </row>
    <row r="240" spans="1:6" x14ac:dyDescent="0.25">
      <c r="A240" s="87">
        <v>44442</v>
      </c>
      <c r="B240" t="s">
        <v>16585</v>
      </c>
      <c r="C240" t="s">
        <v>186</v>
      </c>
      <c r="D240" t="s">
        <v>10</v>
      </c>
      <c r="E240">
        <v>4.5</v>
      </c>
      <c r="F240" t="s">
        <v>184</v>
      </c>
    </row>
    <row r="241" spans="1:6" x14ac:dyDescent="0.25">
      <c r="A241" s="87">
        <v>44442</v>
      </c>
      <c r="B241" t="s">
        <v>16585</v>
      </c>
      <c r="C241" t="s">
        <v>186</v>
      </c>
      <c r="D241" t="s">
        <v>10</v>
      </c>
      <c r="E241">
        <v>20</v>
      </c>
      <c r="F241" t="s">
        <v>184</v>
      </c>
    </row>
    <row r="242" spans="1:6" x14ac:dyDescent="0.25">
      <c r="A242" s="87">
        <v>44442</v>
      </c>
      <c r="B242" t="s">
        <v>16585</v>
      </c>
      <c r="C242" t="s">
        <v>186</v>
      </c>
      <c r="D242" t="s">
        <v>10</v>
      </c>
      <c r="E242">
        <v>74</v>
      </c>
      <c r="F242" t="s">
        <v>204</v>
      </c>
    </row>
    <row r="243" spans="1:6" x14ac:dyDescent="0.25">
      <c r="A243" s="87">
        <v>44442</v>
      </c>
      <c r="B243" t="s">
        <v>16585</v>
      </c>
      <c r="C243" t="s">
        <v>186</v>
      </c>
      <c r="D243" t="s">
        <v>10</v>
      </c>
      <c r="E243">
        <v>50</v>
      </c>
      <c r="F243" t="s">
        <v>187</v>
      </c>
    </row>
    <row r="244" spans="1:6" x14ac:dyDescent="0.25">
      <c r="A244" s="87">
        <v>44442</v>
      </c>
      <c r="B244" t="s">
        <v>16585</v>
      </c>
      <c r="C244" t="s">
        <v>186</v>
      </c>
      <c r="D244" t="s">
        <v>10</v>
      </c>
      <c r="E244">
        <v>150</v>
      </c>
      <c r="F244" t="s">
        <v>187</v>
      </c>
    </row>
    <row r="245" spans="1:6" x14ac:dyDescent="0.25">
      <c r="A245" s="87">
        <v>44442</v>
      </c>
      <c r="B245" t="s">
        <v>16585</v>
      </c>
      <c r="C245" t="s">
        <v>407</v>
      </c>
      <c r="D245" t="s">
        <v>8</v>
      </c>
      <c r="E245">
        <v>78</v>
      </c>
      <c r="F245" t="s">
        <v>10</v>
      </c>
    </row>
    <row r="246" spans="1:6" x14ac:dyDescent="0.25">
      <c r="A246" s="87">
        <v>44442</v>
      </c>
      <c r="B246" t="s">
        <v>16585</v>
      </c>
      <c r="C246" t="s">
        <v>198</v>
      </c>
      <c r="D246" t="s">
        <v>10</v>
      </c>
      <c r="E246">
        <v>77</v>
      </c>
      <c r="F246" t="s">
        <v>198</v>
      </c>
    </row>
    <row r="247" spans="1:6" x14ac:dyDescent="0.25">
      <c r="A247" s="87">
        <v>44442</v>
      </c>
      <c r="B247" t="s">
        <v>16585</v>
      </c>
      <c r="C247" t="s">
        <v>91</v>
      </c>
      <c r="D247" t="s">
        <v>8</v>
      </c>
      <c r="E247">
        <v>96</v>
      </c>
      <c r="F247" t="s">
        <v>21</v>
      </c>
    </row>
    <row r="248" spans="1:6" x14ac:dyDescent="0.25">
      <c r="A248" s="87">
        <v>44442</v>
      </c>
      <c r="B248" t="s">
        <v>16585</v>
      </c>
      <c r="C248" t="s">
        <v>91</v>
      </c>
      <c r="D248" t="s">
        <v>8</v>
      </c>
      <c r="E248">
        <v>320</v>
      </c>
      <c r="F248" t="s">
        <v>21</v>
      </c>
    </row>
    <row r="249" spans="1:6" x14ac:dyDescent="0.25">
      <c r="A249" s="87">
        <v>44442</v>
      </c>
      <c r="B249" t="s">
        <v>16585</v>
      </c>
      <c r="C249" t="s">
        <v>415</v>
      </c>
      <c r="D249" t="s">
        <v>8</v>
      </c>
      <c r="E249">
        <v>256</v>
      </c>
      <c r="F249" t="s">
        <v>53</v>
      </c>
    </row>
    <row r="250" spans="1:6" x14ac:dyDescent="0.25">
      <c r="A250" s="87">
        <v>44442</v>
      </c>
      <c r="B250" t="s">
        <v>16585</v>
      </c>
      <c r="C250" t="s">
        <v>235</v>
      </c>
      <c r="D250" t="s">
        <v>6</v>
      </c>
      <c r="E250">
        <v>11.4</v>
      </c>
      <c r="F250" t="s">
        <v>261</v>
      </c>
    </row>
    <row r="251" spans="1:6" x14ac:dyDescent="0.25">
      <c r="A251" s="87">
        <v>44445</v>
      </c>
      <c r="B251" t="s">
        <v>16585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7">
        <v>44445</v>
      </c>
      <c r="B252" t="s">
        <v>16585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7">
        <v>44445</v>
      </c>
      <c r="B253" t="s">
        <v>16585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7">
        <v>44445</v>
      </c>
      <c r="B254" t="s">
        <v>16585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7">
        <v>44445</v>
      </c>
      <c r="B255" t="s">
        <v>16585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7">
        <v>44445</v>
      </c>
      <c r="B256" t="s">
        <v>16585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7">
        <v>44445</v>
      </c>
      <c r="B257" t="s">
        <v>16585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7">
        <v>44445</v>
      </c>
      <c r="B258" t="s">
        <v>16585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7">
        <v>44445</v>
      </c>
      <c r="B259" t="s">
        <v>16585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7">
        <v>44445</v>
      </c>
      <c r="B260" t="s">
        <v>16585</v>
      </c>
      <c r="C260">
        <v>29501003</v>
      </c>
      <c r="D260" t="s">
        <v>8</v>
      </c>
      <c r="E260">
        <v>138</v>
      </c>
      <c r="F260" t="s">
        <v>43</v>
      </c>
    </row>
    <row r="261" spans="1:6" x14ac:dyDescent="0.25">
      <c r="A261" s="87">
        <v>44445</v>
      </c>
      <c r="B261" t="s">
        <v>16585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7">
        <v>44445</v>
      </c>
      <c r="B262" t="s">
        <v>16585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7">
        <v>44445</v>
      </c>
      <c r="B263" t="s">
        <v>16585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7">
        <v>44445</v>
      </c>
      <c r="B264" t="s">
        <v>16585</v>
      </c>
      <c r="C264">
        <v>29501032</v>
      </c>
      <c r="D264" t="s">
        <v>8</v>
      </c>
      <c r="E264">
        <v>36</v>
      </c>
      <c r="F264" t="s">
        <v>261</v>
      </c>
    </row>
    <row r="265" spans="1:6" x14ac:dyDescent="0.25">
      <c r="A265" s="87">
        <v>44445</v>
      </c>
      <c r="B265" t="s">
        <v>16585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7">
        <v>44445</v>
      </c>
      <c r="B266" t="s">
        <v>16585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7">
        <v>44445</v>
      </c>
      <c r="B267" t="s">
        <v>16585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7">
        <v>44445</v>
      </c>
      <c r="B268" t="s">
        <v>16585</v>
      </c>
      <c r="C268">
        <v>32000049</v>
      </c>
      <c r="D268" t="s">
        <v>6</v>
      </c>
      <c r="E268">
        <v>27.5</v>
      </c>
      <c r="F268" t="s">
        <v>16587</v>
      </c>
    </row>
    <row r="269" spans="1:6" x14ac:dyDescent="0.25">
      <c r="A269" s="87">
        <v>44445</v>
      </c>
      <c r="B269" t="s">
        <v>16585</v>
      </c>
      <c r="C269">
        <v>32000049</v>
      </c>
      <c r="D269" t="s">
        <v>6</v>
      </c>
      <c r="E269">
        <v>28</v>
      </c>
      <c r="F269" t="s">
        <v>16587</v>
      </c>
    </row>
    <row r="270" spans="1:6" x14ac:dyDescent="0.25">
      <c r="A270" s="87">
        <v>44445</v>
      </c>
      <c r="B270" t="s">
        <v>16585</v>
      </c>
      <c r="C270">
        <v>32000049</v>
      </c>
      <c r="D270" t="s">
        <v>6</v>
      </c>
      <c r="E270">
        <v>28.5</v>
      </c>
      <c r="F270" t="s">
        <v>16587</v>
      </c>
    </row>
    <row r="271" spans="1:6" x14ac:dyDescent="0.25">
      <c r="A271" s="87">
        <v>44445</v>
      </c>
      <c r="B271" t="s">
        <v>16585</v>
      </c>
      <c r="C271">
        <v>32000049</v>
      </c>
      <c r="D271" t="s">
        <v>6</v>
      </c>
      <c r="E271">
        <v>36</v>
      </c>
      <c r="F271" t="s">
        <v>16587</v>
      </c>
    </row>
    <row r="272" spans="1:6" x14ac:dyDescent="0.25">
      <c r="A272" s="87">
        <v>44445</v>
      </c>
      <c r="B272" t="s">
        <v>16585</v>
      </c>
      <c r="C272">
        <v>32000067</v>
      </c>
      <c r="D272" t="s">
        <v>6</v>
      </c>
      <c r="E272">
        <v>28.5</v>
      </c>
      <c r="F272" t="s">
        <v>16587</v>
      </c>
    </row>
    <row r="273" spans="1:6" x14ac:dyDescent="0.25">
      <c r="A273" s="87">
        <v>44445</v>
      </c>
      <c r="B273" t="s">
        <v>16585</v>
      </c>
      <c r="C273">
        <v>32000068</v>
      </c>
      <c r="D273" t="s">
        <v>6</v>
      </c>
      <c r="E273">
        <v>9</v>
      </c>
      <c r="F273" t="s">
        <v>63</v>
      </c>
    </row>
    <row r="274" spans="1:6" x14ac:dyDescent="0.25">
      <c r="A274" s="87">
        <v>44445</v>
      </c>
      <c r="B274" t="s">
        <v>16585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7">
        <v>44445</v>
      </c>
      <c r="B275" t="s">
        <v>16585</v>
      </c>
      <c r="C275" t="s">
        <v>177</v>
      </c>
      <c r="D275" t="s">
        <v>11</v>
      </c>
      <c r="E275">
        <v>611.5</v>
      </c>
      <c r="F275" t="s">
        <v>20</v>
      </c>
    </row>
    <row r="276" spans="1:6" x14ac:dyDescent="0.25">
      <c r="A276" s="87">
        <v>44445</v>
      </c>
      <c r="B276" t="s">
        <v>16585</v>
      </c>
      <c r="C276" t="s">
        <v>108</v>
      </c>
      <c r="D276" t="s">
        <v>8</v>
      </c>
      <c r="E276">
        <v>47</v>
      </c>
      <c r="F276" t="s">
        <v>53</v>
      </c>
    </row>
    <row r="277" spans="1:6" x14ac:dyDescent="0.25">
      <c r="A277" s="87">
        <v>44445</v>
      </c>
      <c r="B277" t="s">
        <v>16585</v>
      </c>
      <c r="C277" t="s">
        <v>108</v>
      </c>
      <c r="D277" t="s">
        <v>8</v>
      </c>
      <c r="E277">
        <v>77.5</v>
      </c>
      <c r="F277" t="s">
        <v>53</v>
      </c>
    </row>
    <row r="278" spans="1:6" x14ac:dyDescent="0.25">
      <c r="A278" s="87">
        <v>44445</v>
      </c>
      <c r="B278" t="s">
        <v>16585</v>
      </c>
      <c r="C278" t="s">
        <v>108</v>
      </c>
      <c r="D278" t="s">
        <v>7</v>
      </c>
      <c r="E278">
        <v>29.5</v>
      </c>
      <c r="F278" t="s">
        <v>53</v>
      </c>
    </row>
    <row r="279" spans="1:6" x14ac:dyDescent="0.25">
      <c r="A279" s="87">
        <v>44445</v>
      </c>
      <c r="B279" t="s">
        <v>16585</v>
      </c>
      <c r="C279" t="s">
        <v>179</v>
      </c>
      <c r="D279" t="s">
        <v>6</v>
      </c>
      <c r="E279">
        <v>55</v>
      </c>
      <c r="F279" t="s">
        <v>53</v>
      </c>
    </row>
    <row r="280" spans="1:6" x14ac:dyDescent="0.25">
      <c r="A280" s="87">
        <v>44445</v>
      </c>
      <c r="B280" t="s">
        <v>16585</v>
      </c>
      <c r="C280" t="s">
        <v>179</v>
      </c>
      <c r="D280" t="s">
        <v>6</v>
      </c>
      <c r="E280">
        <v>122.5</v>
      </c>
      <c r="F280" t="s">
        <v>53</v>
      </c>
    </row>
    <row r="281" spans="1:6" x14ac:dyDescent="0.25">
      <c r="A281" s="87">
        <v>44446</v>
      </c>
      <c r="B281" t="s">
        <v>16585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7">
        <v>44446</v>
      </c>
      <c r="B282" t="s">
        <v>16585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7">
        <v>44446</v>
      </c>
      <c r="B283" t="s">
        <v>16585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7">
        <v>44446</v>
      </c>
      <c r="B284" t="s">
        <v>16585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7">
        <v>44446</v>
      </c>
      <c r="B285" t="s">
        <v>16585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7">
        <v>44446</v>
      </c>
      <c r="B286" t="s">
        <v>16585</v>
      </c>
      <c r="C286">
        <v>29501020</v>
      </c>
      <c r="D286" t="s">
        <v>9</v>
      </c>
      <c r="E286">
        <v>4.2</v>
      </c>
      <c r="F286" t="s">
        <v>53</v>
      </c>
    </row>
    <row r="287" spans="1:6" x14ac:dyDescent="0.25">
      <c r="A287" s="87">
        <v>44446</v>
      </c>
      <c r="B287" t="s">
        <v>16585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7">
        <v>44446</v>
      </c>
      <c r="B288" t="s">
        <v>16585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7">
        <v>44446</v>
      </c>
      <c r="B289" t="s">
        <v>16585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7">
        <v>44446</v>
      </c>
      <c r="B290" t="s">
        <v>16585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7">
        <v>44446</v>
      </c>
      <c r="B291" t="s">
        <v>16585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7">
        <v>44446</v>
      </c>
      <c r="B292" t="s">
        <v>16585</v>
      </c>
      <c r="C292">
        <v>31000097</v>
      </c>
      <c r="D292" t="s">
        <v>6</v>
      </c>
      <c r="E292">
        <v>20</v>
      </c>
      <c r="F292" t="s">
        <v>63</v>
      </c>
    </row>
    <row r="293" spans="1:6" x14ac:dyDescent="0.25">
      <c r="A293" s="87">
        <v>44446</v>
      </c>
      <c r="B293" t="s">
        <v>16585</v>
      </c>
      <c r="C293">
        <v>32000069</v>
      </c>
      <c r="D293" t="s">
        <v>6</v>
      </c>
      <c r="E293">
        <v>95</v>
      </c>
      <c r="F293" t="s">
        <v>16587</v>
      </c>
    </row>
    <row r="294" spans="1:6" x14ac:dyDescent="0.25">
      <c r="A294" s="87">
        <v>44446</v>
      </c>
      <c r="B294" t="s">
        <v>16585</v>
      </c>
      <c r="C294">
        <v>32000106</v>
      </c>
      <c r="D294" t="s">
        <v>6</v>
      </c>
      <c r="E294">
        <v>22</v>
      </c>
      <c r="F294" t="s">
        <v>53</v>
      </c>
    </row>
    <row r="295" spans="1:6" x14ac:dyDescent="0.25">
      <c r="A295" s="87">
        <v>44446</v>
      </c>
      <c r="B295" t="s">
        <v>16585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7">
        <v>44446</v>
      </c>
      <c r="B296" t="s">
        <v>16585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7">
        <v>44446</v>
      </c>
      <c r="B297" t="s">
        <v>16585</v>
      </c>
      <c r="C297" t="s">
        <v>177</v>
      </c>
      <c r="D297" t="s">
        <v>11</v>
      </c>
      <c r="E297">
        <v>467</v>
      </c>
      <c r="F297" t="s">
        <v>20</v>
      </c>
    </row>
    <row r="298" spans="1:6" x14ac:dyDescent="0.25">
      <c r="A298" s="87">
        <v>44446</v>
      </c>
      <c r="B298" t="s">
        <v>16585</v>
      </c>
      <c r="C298" t="s">
        <v>238</v>
      </c>
      <c r="D298" t="s">
        <v>6</v>
      </c>
      <c r="E298">
        <v>18</v>
      </c>
      <c r="F298" t="s">
        <v>201</v>
      </c>
    </row>
    <row r="299" spans="1:6" x14ac:dyDescent="0.25">
      <c r="A299" s="87">
        <v>44446</v>
      </c>
      <c r="B299" t="s">
        <v>16585</v>
      </c>
      <c r="C299" t="s">
        <v>108</v>
      </c>
      <c r="D299" t="s">
        <v>8</v>
      </c>
      <c r="E299">
        <v>201.6</v>
      </c>
      <c r="F299" t="s">
        <v>53</v>
      </c>
    </row>
    <row r="300" spans="1:6" x14ac:dyDescent="0.25">
      <c r="A300" s="87">
        <v>44446</v>
      </c>
      <c r="B300" t="s">
        <v>16585</v>
      </c>
      <c r="C300" t="s">
        <v>108</v>
      </c>
      <c r="D300" t="s">
        <v>6</v>
      </c>
      <c r="E300">
        <v>40</v>
      </c>
      <c r="F300" t="s">
        <v>63</v>
      </c>
    </row>
    <row r="301" spans="1:6" x14ac:dyDescent="0.25">
      <c r="A301" s="87">
        <v>44446</v>
      </c>
      <c r="B301" t="s">
        <v>16585</v>
      </c>
      <c r="C301" t="s">
        <v>179</v>
      </c>
      <c r="D301" t="s">
        <v>6</v>
      </c>
      <c r="E301">
        <v>170.6</v>
      </c>
      <c r="F301" t="s">
        <v>53</v>
      </c>
    </row>
    <row r="302" spans="1:6" x14ac:dyDescent="0.25">
      <c r="A302" s="87">
        <v>44446</v>
      </c>
      <c r="B302" t="s">
        <v>16585</v>
      </c>
      <c r="C302" t="s">
        <v>198</v>
      </c>
      <c r="D302" t="s">
        <v>10</v>
      </c>
      <c r="E302">
        <v>4.2</v>
      </c>
      <c r="F302" t="s">
        <v>198</v>
      </c>
    </row>
    <row r="303" spans="1:6" x14ac:dyDescent="0.25">
      <c r="A303" s="87">
        <v>44447</v>
      </c>
      <c r="B303" t="s">
        <v>16585</v>
      </c>
      <c r="C303">
        <v>23000103</v>
      </c>
      <c r="D303" t="s">
        <v>8</v>
      </c>
      <c r="E303">
        <v>10</v>
      </c>
      <c r="F303" t="s">
        <v>261</v>
      </c>
    </row>
    <row r="304" spans="1:6" x14ac:dyDescent="0.25">
      <c r="A304" s="87">
        <v>44447</v>
      </c>
      <c r="B304" t="s">
        <v>16585</v>
      </c>
      <c r="C304">
        <v>23500428</v>
      </c>
      <c r="D304" t="s">
        <v>6</v>
      </c>
      <c r="E304">
        <v>120</v>
      </c>
      <c r="F304" t="s">
        <v>63</v>
      </c>
    </row>
    <row r="305" spans="1:6" x14ac:dyDescent="0.25">
      <c r="A305" s="87">
        <v>44447</v>
      </c>
      <c r="B305" t="s">
        <v>16585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7">
        <v>44447</v>
      </c>
      <c r="B306" t="s">
        <v>16585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7">
        <v>44447</v>
      </c>
      <c r="B307" t="s">
        <v>16585</v>
      </c>
      <c r="C307">
        <v>29500917</v>
      </c>
      <c r="D307" t="s">
        <v>6</v>
      </c>
      <c r="E307">
        <v>12</v>
      </c>
      <c r="F307" t="s">
        <v>201</v>
      </c>
    </row>
    <row r="308" spans="1:6" x14ac:dyDescent="0.25">
      <c r="A308" s="87">
        <v>44447</v>
      </c>
      <c r="B308" t="s">
        <v>16585</v>
      </c>
      <c r="C308">
        <v>29500917</v>
      </c>
      <c r="D308" t="s">
        <v>6</v>
      </c>
      <c r="E308">
        <v>35</v>
      </c>
      <c r="F308" t="s">
        <v>201</v>
      </c>
    </row>
    <row r="309" spans="1:6" x14ac:dyDescent="0.25">
      <c r="A309" s="87">
        <v>44447</v>
      </c>
      <c r="B309" t="s">
        <v>16585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7">
        <v>44447</v>
      </c>
      <c r="B310" t="s">
        <v>16585</v>
      </c>
      <c r="C310">
        <v>29501017</v>
      </c>
      <c r="D310" t="s">
        <v>8</v>
      </c>
      <c r="E310">
        <v>17</v>
      </c>
      <c r="F310" t="s">
        <v>50</v>
      </c>
    </row>
    <row r="311" spans="1:6" x14ac:dyDescent="0.25">
      <c r="A311" s="87">
        <v>44447</v>
      </c>
      <c r="B311" t="s">
        <v>16585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7">
        <v>44447</v>
      </c>
      <c r="B312" t="s">
        <v>16585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7">
        <v>44447</v>
      </c>
      <c r="B313" t="s">
        <v>16585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7">
        <v>44447</v>
      </c>
      <c r="B314" t="s">
        <v>16585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7">
        <v>44447</v>
      </c>
      <c r="B315" t="s">
        <v>16585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7">
        <v>44447</v>
      </c>
      <c r="B316" t="s">
        <v>16585</v>
      </c>
      <c r="C316">
        <v>32000049</v>
      </c>
      <c r="D316" t="s">
        <v>6</v>
      </c>
      <c r="E316">
        <v>31.8</v>
      </c>
      <c r="F316" t="s">
        <v>16587</v>
      </c>
    </row>
    <row r="317" spans="1:6" x14ac:dyDescent="0.25">
      <c r="A317" s="87">
        <v>44447</v>
      </c>
      <c r="B317" t="s">
        <v>16585</v>
      </c>
      <c r="C317">
        <v>32000066</v>
      </c>
      <c r="D317" t="s">
        <v>6</v>
      </c>
      <c r="E317">
        <v>22.2</v>
      </c>
      <c r="F317" t="s">
        <v>16587</v>
      </c>
    </row>
    <row r="318" spans="1:6" x14ac:dyDescent="0.25">
      <c r="A318" s="87">
        <v>44447</v>
      </c>
      <c r="B318" t="s">
        <v>16585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7">
        <v>44447</v>
      </c>
      <c r="B319" t="s">
        <v>16585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7">
        <v>44447</v>
      </c>
      <c r="B320" t="s">
        <v>16585</v>
      </c>
      <c r="C320">
        <v>49500166</v>
      </c>
      <c r="D320" t="s">
        <v>8</v>
      </c>
      <c r="E320">
        <v>42</v>
      </c>
      <c r="F320" t="s">
        <v>307</v>
      </c>
    </row>
    <row r="321" spans="1:6" x14ac:dyDescent="0.25">
      <c r="A321" s="87">
        <v>44447</v>
      </c>
      <c r="B321" t="s">
        <v>16585</v>
      </c>
      <c r="C321" t="s">
        <v>177</v>
      </c>
      <c r="D321" t="s">
        <v>11</v>
      </c>
      <c r="E321">
        <v>296</v>
      </c>
      <c r="F321" t="s">
        <v>20</v>
      </c>
    </row>
    <row r="322" spans="1:6" x14ac:dyDescent="0.25">
      <c r="A322" s="87">
        <v>44447</v>
      </c>
      <c r="B322" t="s">
        <v>16585</v>
      </c>
      <c r="C322" t="s">
        <v>177</v>
      </c>
      <c r="D322" t="s">
        <v>11</v>
      </c>
      <c r="E322">
        <v>480</v>
      </c>
      <c r="F322" t="s">
        <v>20</v>
      </c>
    </row>
    <row r="323" spans="1:6" x14ac:dyDescent="0.25">
      <c r="A323" s="87">
        <v>44447</v>
      </c>
      <c r="B323" t="s">
        <v>16585</v>
      </c>
      <c r="C323" t="s">
        <v>177</v>
      </c>
      <c r="D323" t="s">
        <v>6</v>
      </c>
      <c r="E323">
        <v>25</v>
      </c>
      <c r="F323" t="s">
        <v>21</v>
      </c>
    </row>
    <row r="324" spans="1:6" x14ac:dyDescent="0.25">
      <c r="A324" s="87">
        <v>44447</v>
      </c>
      <c r="B324" t="s">
        <v>16585</v>
      </c>
      <c r="C324" t="s">
        <v>179</v>
      </c>
      <c r="D324" t="s">
        <v>6</v>
      </c>
      <c r="E324">
        <v>12.8</v>
      </c>
      <c r="F324" t="s">
        <v>53</v>
      </c>
    </row>
    <row r="325" spans="1:6" x14ac:dyDescent="0.25">
      <c r="A325" s="87">
        <v>44447</v>
      </c>
      <c r="B325" t="s">
        <v>16585</v>
      </c>
      <c r="C325" t="s">
        <v>179</v>
      </c>
      <c r="D325" t="s">
        <v>6</v>
      </c>
      <c r="E325">
        <v>16.2</v>
      </c>
      <c r="F325" t="s">
        <v>53</v>
      </c>
    </row>
    <row r="326" spans="1:6" x14ac:dyDescent="0.25">
      <c r="A326" s="87">
        <v>44447</v>
      </c>
      <c r="B326" t="s">
        <v>16585</v>
      </c>
      <c r="C326" t="s">
        <v>179</v>
      </c>
      <c r="D326" t="s">
        <v>6</v>
      </c>
      <c r="E326">
        <v>55</v>
      </c>
      <c r="F326" t="s">
        <v>53</v>
      </c>
    </row>
    <row r="327" spans="1:6" x14ac:dyDescent="0.25">
      <c r="A327" s="87">
        <v>44447</v>
      </c>
      <c r="B327" t="s">
        <v>16585</v>
      </c>
      <c r="C327" t="s">
        <v>179</v>
      </c>
      <c r="D327" t="s">
        <v>6</v>
      </c>
      <c r="E327">
        <v>40</v>
      </c>
      <c r="F327" t="s">
        <v>63</v>
      </c>
    </row>
    <row r="328" spans="1:6" x14ac:dyDescent="0.25">
      <c r="A328" s="87">
        <v>44447</v>
      </c>
      <c r="B328" t="s">
        <v>16585</v>
      </c>
      <c r="C328" t="s">
        <v>179</v>
      </c>
      <c r="D328" t="s">
        <v>6</v>
      </c>
      <c r="E328">
        <v>47</v>
      </c>
      <c r="F328" t="s">
        <v>16587</v>
      </c>
    </row>
    <row r="329" spans="1:6" x14ac:dyDescent="0.25">
      <c r="A329" s="87">
        <v>44447</v>
      </c>
      <c r="B329" t="s">
        <v>16585</v>
      </c>
      <c r="C329" t="s">
        <v>186</v>
      </c>
      <c r="D329" t="s">
        <v>10</v>
      </c>
      <c r="E329">
        <v>31.5</v>
      </c>
      <c r="F329" t="s">
        <v>204</v>
      </c>
    </row>
    <row r="330" spans="1:6" x14ac:dyDescent="0.25">
      <c r="A330" s="87">
        <v>44447</v>
      </c>
      <c r="B330" t="s">
        <v>16585</v>
      </c>
      <c r="C330" t="s">
        <v>186</v>
      </c>
      <c r="D330" t="s">
        <v>10</v>
      </c>
      <c r="E330">
        <v>8</v>
      </c>
      <c r="F330" t="s">
        <v>204</v>
      </c>
    </row>
    <row r="331" spans="1:6" x14ac:dyDescent="0.25">
      <c r="A331" s="87">
        <v>44447</v>
      </c>
      <c r="B331" t="s">
        <v>16585</v>
      </c>
      <c r="C331" t="s">
        <v>186</v>
      </c>
      <c r="D331" t="s">
        <v>10</v>
      </c>
      <c r="E331">
        <v>10</v>
      </c>
      <c r="F331" t="s">
        <v>204</v>
      </c>
    </row>
    <row r="332" spans="1:6" x14ac:dyDescent="0.25">
      <c r="A332" s="87">
        <v>44447</v>
      </c>
      <c r="B332" t="s">
        <v>16585</v>
      </c>
      <c r="C332" t="s">
        <v>186</v>
      </c>
      <c r="D332" t="s">
        <v>10</v>
      </c>
      <c r="E332">
        <v>42</v>
      </c>
      <c r="F332" t="s">
        <v>187</v>
      </c>
    </row>
    <row r="333" spans="1:6" x14ac:dyDescent="0.25">
      <c r="A333" s="87">
        <v>44447</v>
      </c>
      <c r="B333" t="s">
        <v>16585</v>
      </c>
      <c r="C333" t="s">
        <v>186</v>
      </c>
      <c r="D333" t="s">
        <v>10</v>
      </c>
      <c r="E333">
        <v>60</v>
      </c>
      <c r="F333" t="s">
        <v>187</v>
      </c>
    </row>
    <row r="334" spans="1:6" x14ac:dyDescent="0.25">
      <c r="A334" s="87">
        <v>44447</v>
      </c>
      <c r="B334" t="s">
        <v>16585</v>
      </c>
      <c r="C334" t="s">
        <v>241</v>
      </c>
      <c r="D334" t="s">
        <v>6</v>
      </c>
      <c r="E334">
        <v>20</v>
      </c>
      <c r="F334" t="s">
        <v>53</v>
      </c>
    </row>
    <row r="335" spans="1:6" x14ac:dyDescent="0.25">
      <c r="A335" s="87">
        <v>44447</v>
      </c>
      <c r="B335" t="s">
        <v>16585</v>
      </c>
      <c r="C335" t="s">
        <v>117</v>
      </c>
      <c r="D335" t="s">
        <v>8</v>
      </c>
      <c r="E335">
        <v>10</v>
      </c>
      <c r="F335" t="s">
        <v>16588</v>
      </c>
    </row>
    <row r="336" spans="1:6" x14ac:dyDescent="0.25">
      <c r="A336" s="87">
        <v>44447</v>
      </c>
      <c r="B336" t="s">
        <v>16585</v>
      </c>
      <c r="C336" t="s">
        <v>242</v>
      </c>
      <c r="D336" t="s">
        <v>6</v>
      </c>
      <c r="E336">
        <v>20</v>
      </c>
      <c r="F336" t="s">
        <v>16587</v>
      </c>
    </row>
    <row r="337" spans="1:6" x14ac:dyDescent="0.25">
      <c r="A337" s="87">
        <v>44448</v>
      </c>
      <c r="B337" t="s">
        <v>16585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7">
        <v>44448</v>
      </c>
      <c r="B338" t="s">
        <v>16585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7">
        <v>44448</v>
      </c>
      <c r="B339" t="s">
        <v>16585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7">
        <v>44448</v>
      </c>
      <c r="B340" t="s">
        <v>16585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7">
        <v>44448</v>
      </c>
      <c r="B341" t="s">
        <v>16585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7">
        <v>44448</v>
      </c>
      <c r="B342" t="s">
        <v>16585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7">
        <v>44448</v>
      </c>
      <c r="B343" t="s">
        <v>16585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7">
        <v>44448</v>
      </c>
      <c r="B344" t="s">
        <v>16585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7">
        <v>44448</v>
      </c>
      <c r="B345" t="s">
        <v>16585</v>
      </c>
      <c r="C345" t="s">
        <v>244</v>
      </c>
      <c r="D345" t="s">
        <v>6</v>
      </c>
      <c r="E345">
        <v>100</v>
      </c>
      <c r="F345" t="s">
        <v>29</v>
      </c>
    </row>
    <row r="346" spans="1:6" x14ac:dyDescent="0.25">
      <c r="A346" s="87">
        <v>44448</v>
      </c>
      <c r="B346" t="s">
        <v>16585</v>
      </c>
      <c r="C346" t="s">
        <v>177</v>
      </c>
      <c r="D346" t="s">
        <v>11</v>
      </c>
      <c r="E346">
        <v>915</v>
      </c>
      <c r="F346" t="s">
        <v>20</v>
      </c>
    </row>
    <row r="347" spans="1:6" x14ac:dyDescent="0.25">
      <c r="A347" s="87">
        <v>44448</v>
      </c>
      <c r="B347" t="s">
        <v>16585</v>
      </c>
      <c r="C347" t="s">
        <v>179</v>
      </c>
      <c r="D347" t="s">
        <v>6</v>
      </c>
      <c r="E347">
        <v>50.6</v>
      </c>
      <c r="F347" t="s">
        <v>53</v>
      </c>
    </row>
    <row r="348" spans="1:6" x14ac:dyDescent="0.25">
      <c r="A348" s="87">
        <v>44448</v>
      </c>
      <c r="B348" t="s">
        <v>16585</v>
      </c>
      <c r="C348" t="s">
        <v>179</v>
      </c>
      <c r="D348" t="s">
        <v>6</v>
      </c>
      <c r="E348">
        <v>108</v>
      </c>
      <c r="F348" t="s">
        <v>53</v>
      </c>
    </row>
    <row r="349" spans="1:6" x14ac:dyDescent="0.25">
      <c r="A349" s="87">
        <v>44448</v>
      </c>
      <c r="B349" t="s">
        <v>16585</v>
      </c>
      <c r="C349" t="s">
        <v>183</v>
      </c>
      <c r="D349" t="s">
        <v>10</v>
      </c>
      <c r="E349">
        <v>2</v>
      </c>
      <c r="F349" t="s">
        <v>184</v>
      </c>
    </row>
    <row r="350" spans="1:6" x14ac:dyDescent="0.25">
      <c r="A350" s="87">
        <v>44448</v>
      </c>
      <c r="B350" t="s">
        <v>16585</v>
      </c>
      <c r="C350" t="s">
        <v>183</v>
      </c>
      <c r="D350" t="s">
        <v>10</v>
      </c>
      <c r="E350">
        <v>2</v>
      </c>
      <c r="F350" t="s">
        <v>184</v>
      </c>
    </row>
    <row r="351" spans="1:6" x14ac:dyDescent="0.25">
      <c r="A351" s="87">
        <v>44448</v>
      </c>
      <c r="B351" t="s">
        <v>16585</v>
      </c>
      <c r="C351" t="s">
        <v>183</v>
      </c>
      <c r="D351" t="s">
        <v>10</v>
      </c>
      <c r="E351">
        <v>4.5</v>
      </c>
      <c r="F351" t="s">
        <v>184</v>
      </c>
    </row>
    <row r="352" spans="1:6" x14ac:dyDescent="0.25">
      <c r="A352" s="87">
        <v>44448</v>
      </c>
      <c r="B352" t="s">
        <v>16585</v>
      </c>
      <c r="C352" t="s">
        <v>246</v>
      </c>
      <c r="D352" t="s">
        <v>10</v>
      </c>
      <c r="E352">
        <v>450</v>
      </c>
      <c r="F352" t="s">
        <v>34</v>
      </c>
    </row>
    <row r="353" spans="1:6" x14ac:dyDescent="0.25">
      <c r="A353" s="87">
        <v>44448</v>
      </c>
      <c r="B353" t="s">
        <v>16585</v>
      </c>
      <c r="C353" t="s">
        <v>186</v>
      </c>
      <c r="D353" t="s">
        <v>10</v>
      </c>
      <c r="E353">
        <v>25</v>
      </c>
      <c r="F353" t="s">
        <v>187</v>
      </c>
    </row>
    <row r="354" spans="1:6" x14ac:dyDescent="0.25">
      <c r="A354" s="87">
        <v>44449</v>
      </c>
      <c r="B354" t="s">
        <v>16585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7">
        <v>44449</v>
      </c>
      <c r="B355" t="s">
        <v>16585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7">
        <v>44449</v>
      </c>
      <c r="B356" t="s">
        <v>16585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7">
        <v>44449</v>
      </c>
      <c r="B357" t="s">
        <v>16585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7">
        <v>44449</v>
      </c>
      <c r="B358" t="s">
        <v>16585</v>
      </c>
      <c r="C358">
        <v>29500917</v>
      </c>
      <c r="D358" t="s">
        <v>6</v>
      </c>
      <c r="E358">
        <v>22</v>
      </c>
      <c r="F358" t="s">
        <v>201</v>
      </c>
    </row>
    <row r="359" spans="1:6" x14ac:dyDescent="0.25">
      <c r="A359" s="87">
        <v>44449</v>
      </c>
      <c r="B359" t="s">
        <v>16585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7">
        <v>44449</v>
      </c>
      <c r="B360" t="s">
        <v>16585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7">
        <v>44449</v>
      </c>
      <c r="B361" t="s">
        <v>16585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7">
        <v>44449</v>
      </c>
      <c r="B362" t="s">
        <v>16585</v>
      </c>
      <c r="C362">
        <v>49500173</v>
      </c>
      <c r="D362" t="s">
        <v>6</v>
      </c>
      <c r="E362">
        <v>13</v>
      </c>
      <c r="F362" t="s">
        <v>261</v>
      </c>
    </row>
    <row r="363" spans="1:6" x14ac:dyDescent="0.25">
      <c r="A363" s="87">
        <v>44449</v>
      </c>
      <c r="B363" t="s">
        <v>16585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7">
        <v>44449</v>
      </c>
      <c r="B364" t="s">
        <v>16585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7">
        <v>44449</v>
      </c>
      <c r="B365" t="s">
        <v>16585</v>
      </c>
      <c r="C365">
        <v>57000277</v>
      </c>
      <c r="D365" t="s">
        <v>10</v>
      </c>
      <c r="E365">
        <v>777.6</v>
      </c>
      <c r="F365" t="s">
        <v>249</v>
      </c>
    </row>
    <row r="366" spans="1:6" x14ac:dyDescent="0.25">
      <c r="A366" s="87">
        <v>44449</v>
      </c>
      <c r="B366" t="s">
        <v>16585</v>
      </c>
      <c r="C366" t="s">
        <v>194</v>
      </c>
      <c r="D366" t="s">
        <v>7</v>
      </c>
      <c r="E366">
        <v>30</v>
      </c>
      <c r="F366" t="s">
        <v>30</v>
      </c>
    </row>
    <row r="367" spans="1:6" x14ac:dyDescent="0.25">
      <c r="A367" s="87">
        <v>44449</v>
      </c>
      <c r="B367" t="s">
        <v>16585</v>
      </c>
      <c r="C367" t="s">
        <v>179</v>
      </c>
      <c r="D367" t="s">
        <v>6</v>
      </c>
      <c r="E367">
        <v>16</v>
      </c>
      <c r="F367" t="s">
        <v>53</v>
      </c>
    </row>
    <row r="368" spans="1:6" x14ac:dyDescent="0.25">
      <c r="A368" s="87">
        <v>44449</v>
      </c>
      <c r="B368" t="s">
        <v>16585</v>
      </c>
      <c r="C368" t="s">
        <v>179</v>
      </c>
      <c r="D368" t="s">
        <v>6</v>
      </c>
      <c r="E368">
        <v>19</v>
      </c>
      <c r="F368" t="s">
        <v>53</v>
      </c>
    </row>
    <row r="369" spans="1:6" x14ac:dyDescent="0.25">
      <c r="A369" s="87">
        <v>44449</v>
      </c>
      <c r="B369" t="s">
        <v>16585</v>
      </c>
      <c r="C369" t="s">
        <v>179</v>
      </c>
      <c r="D369" t="s">
        <v>6</v>
      </c>
      <c r="E369">
        <v>81</v>
      </c>
      <c r="F369" t="s">
        <v>53</v>
      </c>
    </row>
    <row r="370" spans="1:6" x14ac:dyDescent="0.25">
      <c r="A370" s="87">
        <v>44449</v>
      </c>
      <c r="B370" t="s">
        <v>16585</v>
      </c>
      <c r="C370" t="s">
        <v>179</v>
      </c>
      <c r="D370" t="s">
        <v>6</v>
      </c>
      <c r="E370">
        <v>120</v>
      </c>
      <c r="F370" t="s">
        <v>53</v>
      </c>
    </row>
    <row r="371" spans="1:6" x14ac:dyDescent="0.25">
      <c r="A371" s="87">
        <v>44449</v>
      </c>
      <c r="B371" t="s">
        <v>16585</v>
      </c>
      <c r="C371" t="s">
        <v>179</v>
      </c>
      <c r="D371" t="s">
        <v>6</v>
      </c>
      <c r="E371">
        <v>141.4</v>
      </c>
      <c r="F371" t="s">
        <v>53</v>
      </c>
    </row>
    <row r="372" spans="1:6" x14ac:dyDescent="0.25">
      <c r="A372" s="87">
        <v>44449</v>
      </c>
      <c r="B372" t="s">
        <v>16585</v>
      </c>
      <c r="C372" t="s">
        <v>179</v>
      </c>
      <c r="D372" t="s">
        <v>6</v>
      </c>
      <c r="E372">
        <v>210</v>
      </c>
      <c r="F372" t="s">
        <v>63</v>
      </c>
    </row>
    <row r="373" spans="1:6" x14ac:dyDescent="0.25">
      <c r="A373" s="87">
        <v>44449</v>
      </c>
      <c r="B373" t="s">
        <v>16585</v>
      </c>
      <c r="C373" t="s">
        <v>183</v>
      </c>
      <c r="D373" t="s">
        <v>10</v>
      </c>
      <c r="E373">
        <v>5.8</v>
      </c>
      <c r="F373" t="s">
        <v>184</v>
      </c>
    </row>
    <row r="374" spans="1:6" x14ac:dyDescent="0.25">
      <c r="A374" s="87">
        <v>44449</v>
      </c>
      <c r="B374" t="s">
        <v>16585</v>
      </c>
      <c r="C374" t="s">
        <v>186</v>
      </c>
      <c r="D374" t="s">
        <v>10</v>
      </c>
      <c r="E374">
        <v>7.2</v>
      </c>
      <c r="F374" t="s">
        <v>204</v>
      </c>
    </row>
    <row r="375" spans="1:6" x14ac:dyDescent="0.25">
      <c r="A375" s="87">
        <v>44449</v>
      </c>
      <c r="B375" t="s">
        <v>16585</v>
      </c>
      <c r="C375" t="s">
        <v>186</v>
      </c>
      <c r="D375" t="s">
        <v>10</v>
      </c>
      <c r="E375">
        <v>135.80000000000001</v>
      </c>
      <c r="F375" t="s">
        <v>187</v>
      </c>
    </row>
    <row r="376" spans="1:6" x14ac:dyDescent="0.25">
      <c r="A376" s="87">
        <v>44449</v>
      </c>
      <c r="B376" t="s">
        <v>16585</v>
      </c>
      <c r="C376" t="s">
        <v>198</v>
      </c>
      <c r="D376" t="s">
        <v>10</v>
      </c>
      <c r="E376">
        <v>175.5</v>
      </c>
      <c r="F376" t="s">
        <v>198</v>
      </c>
    </row>
    <row r="377" spans="1:6" x14ac:dyDescent="0.25">
      <c r="A377" s="87">
        <v>44452</v>
      </c>
      <c r="B377" t="s">
        <v>16585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7">
        <v>44452</v>
      </c>
      <c r="B378" t="s">
        <v>16585</v>
      </c>
      <c r="C378">
        <v>23500290</v>
      </c>
      <c r="D378" t="s">
        <v>6</v>
      </c>
      <c r="E378">
        <v>72</v>
      </c>
      <c r="F378" t="s">
        <v>261</v>
      </c>
    </row>
    <row r="379" spans="1:6" x14ac:dyDescent="0.25">
      <c r="A379" s="87">
        <v>44452</v>
      </c>
      <c r="B379" t="s">
        <v>16585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7">
        <v>44452</v>
      </c>
      <c r="B380" t="s">
        <v>16585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7">
        <v>44452</v>
      </c>
      <c r="B381" t="s">
        <v>16585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7">
        <v>44452</v>
      </c>
      <c r="B382" t="s">
        <v>16585</v>
      </c>
      <c r="C382">
        <v>29500917</v>
      </c>
      <c r="D382" t="s">
        <v>6</v>
      </c>
      <c r="E382">
        <v>11</v>
      </c>
      <c r="F382" t="s">
        <v>201</v>
      </c>
    </row>
    <row r="383" spans="1:6" x14ac:dyDescent="0.25">
      <c r="A383" s="87">
        <v>44452</v>
      </c>
      <c r="B383" t="s">
        <v>16585</v>
      </c>
      <c r="C383">
        <v>29500917</v>
      </c>
      <c r="D383" t="s">
        <v>6</v>
      </c>
      <c r="E383">
        <v>42</v>
      </c>
      <c r="F383" t="s">
        <v>201</v>
      </c>
    </row>
    <row r="384" spans="1:6" x14ac:dyDescent="0.25">
      <c r="A384" s="87">
        <v>44452</v>
      </c>
      <c r="B384" t="s">
        <v>16585</v>
      </c>
      <c r="C384">
        <v>29500917</v>
      </c>
      <c r="D384" t="s">
        <v>6</v>
      </c>
      <c r="E384">
        <v>45</v>
      </c>
      <c r="F384" t="s">
        <v>201</v>
      </c>
    </row>
    <row r="385" spans="1:6" x14ac:dyDescent="0.25">
      <c r="A385" s="87">
        <v>44452</v>
      </c>
      <c r="B385" t="s">
        <v>16585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7">
        <v>44452</v>
      </c>
      <c r="B386" t="s">
        <v>16585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7">
        <v>44452</v>
      </c>
      <c r="B387" t="s">
        <v>16585</v>
      </c>
      <c r="C387">
        <v>29501003</v>
      </c>
      <c r="D387" t="s">
        <v>8</v>
      </c>
      <c r="E387">
        <v>148</v>
      </c>
      <c r="F387" t="s">
        <v>43</v>
      </c>
    </row>
    <row r="388" spans="1:6" x14ac:dyDescent="0.25">
      <c r="A388" s="87">
        <v>44452</v>
      </c>
      <c r="B388" t="s">
        <v>16585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7">
        <v>44452</v>
      </c>
      <c r="B389" t="s">
        <v>16585</v>
      </c>
      <c r="C389">
        <v>29501032</v>
      </c>
      <c r="D389" t="s">
        <v>8</v>
      </c>
      <c r="E389">
        <v>36</v>
      </c>
      <c r="F389" t="s">
        <v>261</v>
      </c>
    </row>
    <row r="390" spans="1:6" x14ac:dyDescent="0.25">
      <c r="A390" s="87">
        <v>44452</v>
      </c>
      <c r="B390" t="s">
        <v>16585</v>
      </c>
      <c r="C390">
        <v>29501032</v>
      </c>
      <c r="D390" t="s">
        <v>8</v>
      </c>
      <c r="E390">
        <v>30</v>
      </c>
      <c r="F390" t="s">
        <v>261</v>
      </c>
    </row>
    <row r="391" spans="1:6" x14ac:dyDescent="0.25">
      <c r="A391" s="87">
        <v>44452</v>
      </c>
      <c r="B391" t="s">
        <v>16585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7">
        <v>44452</v>
      </c>
      <c r="B392" t="s">
        <v>16585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7">
        <v>44452</v>
      </c>
      <c r="B393" t="s">
        <v>16585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7">
        <v>44452</v>
      </c>
      <c r="B394" t="s">
        <v>16585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7">
        <v>44452</v>
      </c>
      <c r="B395" t="s">
        <v>16585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7">
        <v>44452</v>
      </c>
      <c r="B396" t="s">
        <v>16585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7">
        <v>44452</v>
      </c>
      <c r="B397" t="s">
        <v>16585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7">
        <v>44452</v>
      </c>
      <c r="B398" t="s">
        <v>16585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7">
        <v>44452</v>
      </c>
      <c r="B399" t="s">
        <v>16585</v>
      </c>
      <c r="C399">
        <v>32000107</v>
      </c>
      <c r="D399" t="s">
        <v>6</v>
      </c>
      <c r="E399">
        <v>97.199999999999989</v>
      </c>
      <c r="F399" t="s">
        <v>16587</v>
      </c>
    </row>
    <row r="400" spans="1:6" x14ac:dyDescent="0.25">
      <c r="A400" s="87">
        <v>44452</v>
      </c>
      <c r="B400" t="s">
        <v>16585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7">
        <v>44452</v>
      </c>
      <c r="B401" t="s">
        <v>16585</v>
      </c>
      <c r="C401" t="s">
        <v>194</v>
      </c>
      <c r="D401" t="s">
        <v>7</v>
      </c>
      <c r="E401">
        <v>30</v>
      </c>
      <c r="F401" t="s">
        <v>30</v>
      </c>
    </row>
    <row r="402" spans="1:6" x14ac:dyDescent="0.25">
      <c r="A402" s="87">
        <v>44452</v>
      </c>
      <c r="B402" t="s">
        <v>16585</v>
      </c>
      <c r="C402" t="s">
        <v>177</v>
      </c>
      <c r="D402" t="s">
        <v>11</v>
      </c>
      <c r="E402">
        <v>522</v>
      </c>
      <c r="F402" t="s">
        <v>20</v>
      </c>
    </row>
    <row r="403" spans="1:6" x14ac:dyDescent="0.25">
      <c r="A403" s="87">
        <v>44452</v>
      </c>
      <c r="B403" t="s">
        <v>16585</v>
      </c>
      <c r="C403" t="s">
        <v>177</v>
      </c>
      <c r="D403" t="s">
        <v>6</v>
      </c>
      <c r="E403">
        <v>7</v>
      </c>
      <c r="F403" t="s">
        <v>21</v>
      </c>
    </row>
    <row r="404" spans="1:6" x14ac:dyDescent="0.25">
      <c r="A404" s="87">
        <v>44452</v>
      </c>
      <c r="B404" t="s">
        <v>16585</v>
      </c>
      <c r="C404" t="s">
        <v>177</v>
      </c>
      <c r="D404" t="s">
        <v>6</v>
      </c>
      <c r="E404">
        <v>52</v>
      </c>
      <c r="F404" t="s">
        <v>21</v>
      </c>
    </row>
    <row r="405" spans="1:6" x14ac:dyDescent="0.25">
      <c r="A405" s="87">
        <v>44452</v>
      </c>
      <c r="B405" t="s">
        <v>16585</v>
      </c>
      <c r="C405" t="s">
        <v>108</v>
      </c>
      <c r="D405" t="s">
        <v>6</v>
      </c>
      <c r="E405">
        <v>32</v>
      </c>
      <c r="F405" t="s">
        <v>53</v>
      </c>
    </row>
    <row r="406" spans="1:6" x14ac:dyDescent="0.25">
      <c r="A406" s="87">
        <v>44452</v>
      </c>
      <c r="B406" t="s">
        <v>16585</v>
      </c>
      <c r="C406" t="s">
        <v>179</v>
      </c>
      <c r="D406" t="s">
        <v>6</v>
      </c>
      <c r="E406">
        <v>12</v>
      </c>
      <c r="F406" t="s">
        <v>53</v>
      </c>
    </row>
    <row r="407" spans="1:6" x14ac:dyDescent="0.25">
      <c r="A407" s="87">
        <v>44452</v>
      </c>
      <c r="B407" t="s">
        <v>16585</v>
      </c>
      <c r="C407" t="s">
        <v>179</v>
      </c>
      <c r="D407" t="s">
        <v>6</v>
      </c>
      <c r="E407">
        <v>14.8</v>
      </c>
      <c r="F407" t="s">
        <v>53</v>
      </c>
    </row>
    <row r="408" spans="1:6" x14ac:dyDescent="0.25">
      <c r="A408" s="87">
        <v>44452</v>
      </c>
      <c r="B408" t="s">
        <v>16585</v>
      </c>
      <c r="C408" t="s">
        <v>179</v>
      </c>
      <c r="D408" t="s">
        <v>6</v>
      </c>
      <c r="E408">
        <v>23.4</v>
      </c>
      <c r="F408" t="s">
        <v>53</v>
      </c>
    </row>
    <row r="409" spans="1:6" x14ac:dyDescent="0.25">
      <c r="A409" s="87">
        <v>44452</v>
      </c>
      <c r="B409" t="s">
        <v>16585</v>
      </c>
      <c r="C409" t="s">
        <v>179</v>
      </c>
      <c r="D409" t="s">
        <v>6</v>
      </c>
      <c r="E409">
        <v>24.2</v>
      </c>
      <c r="F409" t="s">
        <v>53</v>
      </c>
    </row>
    <row r="410" spans="1:6" x14ac:dyDescent="0.25">
      <c r="A410" s="87">
        <v>44452</v>
      </c>
      <c r="B410" t="s">
        <v>16585</v>
      </c>
      <c r="C410" t="s">
        <v>179</v>
      </c>
      <c r="D410" t="s">
        <v>6</v>
      </c>
      <c r="E410">
        <v>31.6</v>
      </c>
      <c r="F410" t="s">
        <v>53</v>
      </c>
    </row>
    <row r="411" spans="1:6" x14ac:dyDescent="0.25">
      <c r="A411" s="87">
        <v>44452</v>
      </c>
      <c r="B411" t="s">
        <v>16585</v>
      </c>
      <c r="C411" t="s">
        <v>179</v>
      </c>
      <c r="D411" t="s">
        <v>6</v>
      </c>
      <c r="E411">
        <v>44</v>
      </c>
      <c r="F411" t="s">
        <v>53</v>
      </c>
    </row>
    <row r="412" spans="1:6" x14ac:dyDescent="0.25">
      <c r="A412" s="87">
        <v>44452</v>
      </c>
      <c r="B412" t="s">
        <v>16585</v>
      </c>
      <c r="C412" t="s">
        <v>179</v>
      </c>
      <c r="D412" t="s">
        <v>6</v>
      </c>
      <c r="E412">
        <v>50</v>
      </c>
      <c r="F412" t="s">
        <v>53</v>
      </c>
    </row>
    <row r="413" spans="1:6" x14ac:dyDescent="0.25">
      <c r="A413" s="87">
        <v>44452</v>
      </c>
      <c r="B413" t="s">
        <v>16585</v>
      </c>
      <c r="C413" t="s">
        <v>179</v>
      </c>
      <c r="D413" t="s">
        <v>6</v>
      </c>
      <c r="E413">
        <v>53</v>
      </c>
      <c r="F413" t="s">
        <v>53</v>
      </c>
    </row>
    <row r="414" spans="1:6" x14ac:dyDescent="0.25">
      <c r="A414" s="87">
        <v>44452</v>
      </c>
      <c r="B414" t="s">
        <v>16585</v>
      </c>
      <c r="C414" t="s">
        <v>179</v>
      </c>
      <c r="D414" t="s">
        <v>6</v>
      </c>
      <c r="E414">
        <v>98</v>
      </c>
      <c r="F414" t="s">
        <v>53</v>
      </c>
    </row>
    <row r="415" spans="1:6" x14ac:dyDescent="0.25">
      <c r="A415" s="87">
        <v>44452</v>
      </c>
      <c r="B415" t="s">
        <v>16585</v>
      </c>
      <c r="C415" t="s">
        <v>179</v>
      </c>
      <c r="D415" t="s">
        <v>6</v>
      </c>
      <c r="E415">
        <v>100</v>
      </c>
      <c r="F415" t="s">
        <v>53</v>
      </c>
    </row>
    <row r="416" spans="1:6" x14ac:dyDescent="0.25">
      <c r="A416" s="87">
        <v>44452</v>
      </c>
      <c r="B416" t="s">
        <v>16585</v>
      </c>
      <c r="C416" t="s">
        <v>183</v>
      </c>
      <c r="D416" t="s">
        <v>10</v>
      </c>
      <c r="E416">
        <v>5.3</v>
      </c>
      <c r="F416" t="s">
        <v>184</v>
      </c>
    </row>
    <row r="417" spans="1:6" x14ac:dyDescent="0.25">
      <c r="A417" s="87">
        <v>44452</v>
      </c>
      <c r="B417" t="s">
        <v>16585</v>
      </c>
      <c r="C417" t="s">
        <v>186</v>
      </c>
      <c r="D417" t="s">
        <v>10</v>
      </c>
      <c r="E417">
        <v>5.3</v>
      </c>
      <c r="F417" t="s">
        <v>204</v>
      </c>
    </row>
    <row r="418" spans="1:6" x14ac:dyDescent="0.25">
      <c r="A418" s="87">
        <v>44452</v>
      </c>
      <c r="B418" t="s">
        <v>16585</v>
      </c>
      <c r="C418" t="s">
        <v>186</v>
      </c>
      <c r="D418" t="s">
        <v>10</v>
      </c>
      <c r="E418">
        <v>7.8</v>
      </c>
      <c r="F418" t="s">
        <v>204</v>
      </c>
    </row>
    <row r="419" spans="1:6" x14ac:dyDescent="0.25">
      <c r="A419" s="87">
        <v>44452</v>
      </c>
      <c r="B419" t="s">
        <v>16585</v>
      </c>
      <c r="C419" t="s">
        <v>186</v>
      </c>
      <c r="D419" t="s">
        <v>10</v>
      </c>
      <c r="E419">
        <v>13.5</v>
      </c>
      <c r="F419" t="s">
        <v>204</v>
      </c>
    </row>
    <row r="420" spans="1:6" x14ac:dyDescent="0.25">
      <c r="A420" s="87">
        <v>44452</v>
      </c>
      <c r="B420" t="s">
        <v>16585</v>
      </c>
      <c r="C420" t="s">
        <v>186</v>
      </c>
      <c r="D420" t="s">
        <v>10</v>
      </c>
      <c r="E420">
        <v>20</v>
      </c>
      <c r="F420" t="s">
        <v>187</v>
      </c>
    </row>
    <row r="421" spans="1:6" x14ac:dyDescent="0.25">
      <c r="A421" s="87">
        <v>44452</v>
      </c>
      <c r="B421" t="s">
        <v>16585</v>
      </c>
      <c r="C421" t="s">
        <v>186</v>
      </c>
      <c r="D421" t="s">
        <v>10</v>
      </c>
      <c r="E421">
        <v>32.5</v>
      </c>
      <c r="F421" t="s">
        <v>187</v>
      </c>
    </row>
    <row r="422" spans="1:6" x14ac:dyDescent="0.25">
      <c r="A422" s="87">
        <v>44452</v>
      </c>
      <c r="B422" t="s">
        <v>16585</v>
      </c>
      <c r="C422" t="s">
        <v>186</v>
      </c>
      <c r="D422" t="s">
        <v>10</v>
      </c>
      <c r="E422">
        <v>66</v>
      </c>
      <c r="F422" t="s">
        <v>187</v>
      </c>
    </row>
    <row r="423" spans="1:6" x14ac:dyDescent="0.25">
      <c r="A423" s="87">
        <v>44452</v>
      </c>
      <c r="B423" t="s">
        <v>16585</v>
      </c>
      <c r="C423" t="s">
        <v>198</v>
      </c>
      <c r="D423" t="s">
        <v>10</v>
      </c>
      <c r="E423">
        <v>128</v>
      </c>
      <c r="F423" t="s">
        <v>198</v>
      </c>
    </row>
    <row r="424" spans="1:6" x14ac:dyDescent="0.25">
      <c r="A424" s="87">
        <v>44453</v>
      </c>
      <c r="B424" t="s">
        <v>16585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7">
        <v>44453</v>
      </c>
      <c r="B425" t="s">
        <v>16585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7">
        <v>44453</v>
      </c>
      <c r="B426" t="s">
        <v>16585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7">
        <v>44453</v>
      </c>
      <c r="B427" t="s">
        <v>16585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7">
        <v>44453</v>
      </c>
      <c r="B428" t="s">
        <v>16585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7">
        <v>44453</v>
      </c>
      <c r="B429" t="s">
        <v>16585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7">
        <v>44453</v>
      </c>
      <c r="B430" t="s">
        <v>16585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7">
        <v>44453</v>
      </c>
      <c r="B431" t="s">
        <v>16585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7">
        <v>44453</v>
      </c>
      <c r="B432" t="s">
        <v>16585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7">
        <v>44453</v>
      </c>
      <c r="B433" t="s">
        <v>16585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7">
        <v>44453</v>
      </c>
      <c r="B434" t="s">
        <v>16585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7">
        <v>44453</v>
      </c>
      <c r="B435" t="s">
        <v>16585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7">
        <v>44453</v>
      </c>
      <c r="B436" t="s">
        <v>16585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7">
        <v>44453</v>
      </c>
      <c r="B437" t="s">
        <v>16585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7">
        <v>44453</v>
      </c>
      <c r="B438" t="s">
        <v>16585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7">
        <v>44453</v>
      </c>
      <c r="B439" t="s">
        <v>16585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7">
        <v>44453</v>
      </c>
      <c r="B440" t="s">
        <v>16585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7">
        <v>44453</v>
      </c>
      <c r="B441" t="s">
        <v>16585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7">
        <v>44453</v>
      </c>
      <c r="B442" t="s">
        <v>16585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7">
        <v>44453</v>
      </c>
      <c r="B443" t="s">
        <v>16585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7">
        <v>44453</v>
      </c>
      <c r="B444" t="s">
        <v>16585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7">
        <v>44453</v>
      </c>
      <c r="B445" t="s">
        <v>16585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7">
        <v>44453</v>
      </c>
      <c r="B446" t="s">
        <v>16585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7">
        <v>44453</v>
      </c>
      <c r="B447" t="s">
        <v>16585</v>
      </c>
      <c r="C447" t="s">
        <v>186</v>
      </c>
      <c r="D447" t="s">
        <v>10</v>
      </c>
      <c r="E447">
        <v>5.9</v>
      </c>
      <c r="F447" t="s">
        <v>204</v>
      </c>
    </row>
    <row r="448" spans="1:6" x14ac:dyDescent="0.25">
      <c r="A448" s="87">
        <v>44454</v>
      </c>
      <c r="B448" t="s">
        <v>16585</v>
      </c>
      <c r="C448">
        <v>23500351</v>
      </c>
      <c r="D448" t="s">
        <v>6</v>
      </c>
      <c r="E448">
        <v>25.4</v>
      </c>
      <c r="F448" t="s">
        <v>253</v>
      </c>
    </row>
    <row r="449" spans="1:6" x14ac:dyDescent="0.25">
      <c r="A449" s="87">
        <v>44454</v>
      </c>
      <c r="B449" t="s">
        <v>16585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7">
        <v>44454</v>
      </c>
      <c r="B450" t="s">
        <v>16585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7">
        <v>44454</v>
      </c>
      <c r="B451" t="s">
        <v>16585</v>
      </c>
      <c r="C451">
        <v>29500594</v>
      </c>
      <c r="D451" t="s">
        <v>8</v>
      </c>
      <c r="E451">
        <v>45</v>
      </c>
      <c r="F451" t="s">
        <v>50</v>
      </c>
    </row>
    <row r="452" spans="1:6" x14ac:dyDescent="0.25">
      <c r="A452" s="87">
        <v>44454</v>
      </c>
      <c r="B452" t="s">
        <v>16585</v>
      </c>
      <c r="C452">
        <v>29500823</v>
      </c>
      <c r="D452" t="s">
        <v>6</v>
      </c>
      <c r="E452">
        <v>300</v>
      </c>
      <c r="F452" t="s">
        <v>261</v>
      </c>
    </row>
    <row r="453" spans="1:6" x14ac:dyDescent="0.25">
      <c r="A453" s="87">
        <v>44454</v>
      </c>
      <c r="B453" t="s">
        <v>16585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7">
        <v>44454</v>
      </c>
      <c r="B454" t="s">
        <v>16585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7">
        <v>44454</v>
      </c>
      <c r="B455" t="s">
        <v>16585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7">
        <v>44454</v>
      </c>
      <c r="B456" t="s">
        <v>16585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7">
        <v>44454</v>
      </c>
      <c r="B457" t="s">
        <v>16585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7">
        <v>44454</v>
      </c>
      <c r="B458" t="s">
        <v>16585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7">
        <v>44454</v>
      </c>
      <c r="B459" t="s">
        <v>16585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7">
        <v>44454</v>
      </c>
      <c r="B460" t="s">
        <v>16585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7">
        <v>44454</v>
      </c>
      <c r="B461" t="s">
        <v>16585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7">
        <v>44454</v>
      </c>
      <c r="B462" t="s">
        <v>16585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7">
        <v>44454</v>
      </c>
      <c r="B463" t="s">
        <v>16585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7">
        <v>44454</v>
      </c>
      <c r="B464" t="s">
        <v>16585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7">
        <v>44454</v>
      </c>
      <c r="B465" t="s">
        <v>16585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7">
        <v>44454</v>
      </c>
      <c r="B466" t="s">
        <v>16585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7">
        <v>44454</v>
      </c>
      <c r="B467" t="s">
        <v>16585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7">
        <v>44454</v>
      </c>
      <c r="B468" t="s">
        <v>16585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7">
        <v>44454</v>
      </c>
      <c r="B469" t="s">
        <v>16585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7">
        <v>44454</v>
      </c>
      <c r="B470" t="s">
        <v>16585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7">
        <v>44454</v>
      </c>
      <c r="B471" t="s">
        <v>16585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7">
        <v>44454</v>
      </c>
      <c r="B472" t="s">
        <v>16585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7">
        <v>44454</v>
      </c>
      <c r="B473" t="s">
        <v>16585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7">
        <v>44454</v>
      </c>
      <c r="B474" t="s">
        <v>16585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7">
        <v>44454</v>
      </c>
      <c r="B475" t="s">
        <v>16585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7">
        <v>44454</v>
      </c>
      <c r="B476" t="s">
        <v>16585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7">
        <v>44454</v>
      </c>
      <c r="B477" t="s">
        <v>16585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7">
        <v>44454</v>
      </c>
      <c r="B478" t="s">
        <v>16585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7">
        <v>44454</v>
      </c>
      <c r="B479" t="s">
        <v>16585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7">
        <v>44454</v>
      </c>
      <c r="B480" t="s">
        <v>16585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7">
        <v>44454</v>
      </c>
      <c r="B481" t="s">
        <v>16585</v>
      </c>
      <c r="C481">
        <v>31000084</v>
      </c>
      <c r="D481" t="s">
        <v>6</v>
      </c>
      <c r="E481">
        <v>41.6</v>
      </c>
      <c r="F481" t="s">
        <v>16587</v>
      </c>
    </row>
    <row r="482" spans="1:6" x14ac:dyDescent="0.25">
      <c r="A482" s="87">
        <v>44454</v>
      </c>
      <c r="B482" t="s">
        <v>16585</v>
      </c>
      <c r="C482">
        <v>31000084</v>
      </c>
      <c r="D482" t="s">
        <v>6</v>
      </c>
      <c r="E482">
        <v>3.6</v>
      </c>
      <c r="F482" t="s">
        <v>63</v>
      </c>
    </row>
    <row r="483" spans="1:6" x14ac:dyDescent="0.25">
      <c r="A483" s="87">
        <v>44454</v>
      </c>
      <c r="B483" t="s">
        <v>16585</v>
      </c>
      <c r="C483">
        <v>31000207</v>
      </c>
      <c r="D483" t="s">
        <v>6</v>
      </c>
      <c r="E483">
        <v>26</v>
      </c>
      <c r="F483" t="s">
        <v>16587</v>
      </c>
    </row>
    <row r="484" spans="1:6" x14ac:dyDescent="0.25">
      <c r="A484" s="87">
        <v>44454</v>
      </c>
      <c r="B484" t="s">
        <v>16585</v>
      </c>
      <c r="C484">
        <v>32000065</v>
      </c>
      <c r="D484" t="s">
        <v>6</v>
      </c>
      <c r="E484">
        <v>42.6</v>
      </c>
      <c r="F484" t="s">
        <v>63</v>
      </c>
    </row>
    <row r="485" spans="1:6" x14ac:dyDescent="0.25">
      <c r="A485" s="87">
        <v>44454</v>
      </c>
      <c r="B485" t="s">
        <v>16585</v>
      </c>
      <c r="C485">
        <v>32000074</v>
      </c>
      <c r="D485" t="s">
        <v>6</v>
      </c>
      <c r="E485">
        <v>724</v>
      </c>
      <c r="F485" t="s">
        <v>256</v>
      </c>
    </row>
    <row r="486" spans="1:6" x14ac:dyDescent="0.25">
      <c r="A486" s="87">
        <v>44454</v>
      </c>
      <c r="B486" t="s">
        <v>16585</v>
      </c>
      <c r="C486">
        <v>32000106</v>
      </c>
      <c r="D486" t="s">
        <v>6</v>
      </c>
      <c r="E486">
        <v>22</v>
      </c>
      <c r="F486" t="s">
        <v>16587</v>
      </c>
    </row>
    <row r="487" spans="1:6" x14ac:dyDescent="0.25">
      <c r="A487" s="87">
        <v>44454</v>
      </c>
      <c r="B487" t="s">
        <v>16585</v>
      </c>
      <c r="C487">
        <v>32000106</v>
      </c>
      <c r="D487" t="s">
        <v>6</v>
      </c>
      <c r="E487">
        <v>19</v>
      </c>
      <c r="F487" t="s">
        <v>16587</v>
      </c>
    </row>
    <row r="488" spans="1:6" x14ac:dyDescent="0.25">
      <c r="A488" s="87">
        <v>44454</v>
      </c>
      <c r="B488" t="s">
        <v>16585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7">
        <v>44454</v>
      </c>
      <c r="B489" t="s">
        <v>16585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7">
        <v>44454</v>
      </c>
      <c r="B490" t="s">
        <v>16585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7">
        <v>44454</v>
      </c>
      <c r="B491" t="s">
        <v>16585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7">
        <v>44454</v>
      </c>
      <c r="B492" t="s">
        <v>16585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7">
        <v>44454</v>
      </c>
      <c r="B493" t="s">
        <v>16585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7">
        <v>44454</v>
      </c>
      <c r="B494" t="s">
        <v>16585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7">
        <v>44454</v>
      </c>
      <c r="B495" t="s">
        <v>16585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7">
        <v>44454</v>
      </c>
      <c r="B496" t="s">
        <v>16585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7">
        <v>44454</v>
      </c>
      <c r="B497" t="s">
        <v>16585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7">
        <v>44454</v>
      </c>
      <c r="B498" t="s">
        <v>16585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7">
        <v>44454</v>
      </c>
      <c r="B499" t="s">
        <v>16585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7">
        <v>44454</v>
      </c>
      <c r="B500" t="s">
        <v>16585</v>
      </c>
      <c r="C500" t="s">
        <v>194</v>
      </c>
      <c r="D500" t="s">
        <v>7</v>
      </c>
      <c r="E500">
        <v>30</v>
      </c>
      <c r="F500" t="s">
        <v>30</v>
      </c>
    </row>
    <row r="501" spans="1:6" x14ac:dyDescent="0.25">
      <c r="A501" s="87">
        <v>44454</v>
      </c>
      <c r="B501" t="s">
        <v>16585</v>
      </c>
      <c r="C501" t="s">
        <v>194</v>
      </c>
      <c r="D501" t="s">
        <v>7</v>
      </c>
      <c r="E501">
        <v>126</v>
      </c>
      <c r="F501" t="s">
        <v>30</v>
      </c>
    </row>
    <row r="502" spans="1:6" x14ac:dyDescent="0.25">
      <c r="A502" s="87">
        <v>44454</v>
      </c>
      <c r="B502" t="s">
        <v>16585</v>
      </c>
      <c r="C502" t="s">
        <v>177</v>
      </c>
      <c r="D502" t="s">
        <v>8</v>
      </c>
      <c r="E502">
        <v>1.6</v>
      </c>
      <c r="F502" t="s">
        <v>53</v>
      </c>
    </row>
    <row r="503" spans="1:6" x14ac:dyDescent="0.25">
      <c r="A503" s="87">
        <v>44454</v>
      </c>
      <c r="B503" t="s">
        <v>16585</v>
      </c>
      <c r="C503" t="s">
        <v>177</v>
      </c>
      <c r="D503" t="s">
        <v>6</v>
      </c>
      <c r="E503">
        <v>9</v>
      </c>
      <c r="F503" t="s">
        <v>201</v>
      </c>
    </row>
    <row r="504" spans="1:6" x14ac:dyDescent="0.25">
      <c r="A504" s="87">
        <v>44454</v>
      </c>
      <c r="B504" t="s">
        <v>16585</v>
      </c>
      <c r="C504" t="s">
        <v>177</v>
      </c>
      <c r="D504" t="s">
        <v>6</v>
      </c>
      <c r="E504">
        <v>25</v>
      </c>
      <c r="F504" t="s">
        <v>201</v>
      </c>
    </row>
    <row r="505" spans="1:6" x14ac:dyDescent="0.25">
      <c r="A505" s="87">
        <v>44454</v>
      </c>
      <c r="B505" t="s">
        <v>16585</v>
      </c>
      <c r="C505" t="s">
        <v>108</v>
      </c>
      <c r="D505" t="s">
        <v>6</v>
      </c>
      <c r="E505">
        <v>12.600000000000001</v>
      </c>
      <c r="F505" t="s">
        <v>53</v>
      </c>
    </row>
    <row r="506" spans="1:6" x14ac:dyDescent="0.25">
      <c r="A506" s="87">
        <v>44454</v>
      </c>
      <c r="B506" t="s">
        <v>16585</v>
      </c>
      <c r="C506" t="s">
        <v>108</v>
      </c>
      <c r="D506" t="s">
        <v>6</v>
      </c>
      <c r="E506">
        <v>160.5</v>
      </c>
      <c r="F506" t="s">
        <v>53</v>
      </c>
    </row>
    <row r="507" spans="1:6" x14ac:dyDescent="0.25">
      <c r="A507" s="87">
        <v>44454</v>
      </c>
      <c r="B507" t="s">
        <v>16585</v>
      </c>
      <c r="C507" t="s">
        <v>179</v>
      </c>
      <c r="D507" t="s">
        <v>6</v>
      </c>
      <c r="E507">
        <v>35</v>
      </c>
      <c r="F507" t="s">
        <v>53</v>
      </c>
    </row>
    <row r="508" spans="1:6" x14ac:dyDescent="0.25">
      <c r="A508" s="87">
        <v>44454</v>
      </c>
      <c r="B508" t="s">
        <v>16585</v>
      </c>
      <c r="C508" t="s">
        <v>179</v>
      </c>
      <c r="D508" t="s">
        <v>6</v>
      </c>
      <c r="E508">
        <v>62</v>
      </c>
      <c r="F508" t="s">
        <v>53</v>
      </c>
    </row>
    <row r="509" spans="1:6" x14ac:dyDescent="0.25">
      <c r="A509" s="87">
        <v>44454</v>
      </c>
      <c r="B509" t="s">
        <v>16585</v>
      </c>
      <c r="C509" t="s">
        <v>179</v>
      </c>
      <c r="D509" t="s">
        <v>6</v>
      </c>
      <c r="E509">
        <v>101</v>
      </c>
      <c r="F509" t="s">
        <v>53</v>
      </c>
    </row>
    <row r="510" spans="1:6" x14ac:dyDescent="0.25">
      <c r="A510" s="87">
        <v>44454</v>
      </c>
      <c r="B510" t="s">
        <v>16585</v>
      </c>
      <c r="C510" t="s">
        <v>179</v>
      </c>
      <c r="D510" t="s">
        <v>6</v>
      </c>
      <c r="E510">
        <v>113</v>
      </c>
      <c r="F510" t="s">
        <v>53</v>
      </c>
    </row>
    <row r="511" spans="1:6" x14ac:dyDescent="0.25">
      <c r="A511" s="87">
        <v>44454</v>
      </c>
      <c r="B511" t="s">
        <v>16585</v>
      </c>
      <c r="C511" t="s">
        <v>183</v>
      </c>
      <c r="D511" t="s">
        <v>10</v>
      </c>
      <c r="E511">
        <v>11.5</v>
      </c>
      <c r="F511" t="s">
        <v>184</v>
      </c>
    </row>
    <row r="512" spans="1:6" x14ac:dyDescent="0.25">
      <c r="A512" s="87">
        <v>44454</v>
      </c>
      <c r="B512" t="s">
        <v>16585</v>
      </c>
      <c r="C512" t="s">
        <v>183</v>
      </c>
      <c r="D512" t="s">
        <v>10</v>
      </c>
      <c r="E512">
        <v>14</v>
      </c>
      <c r="F512" t="s">
        <v>184</v>
      </c>
    </row>
    <row r="513" spans="1:6" x14ac:dyDescent="0.25">
      <c r="A513" s="87">
        <v>44454</v>
      </c>
      <c r="B513" t="s">
        <v>16585</v>
      </c>
      <c r="C513" t="s">
        <v>186</v>
      </c>
      <c r="D513" t="s">
        <v>10</v>
      </c>
      <c r="E513">
        <v>5.9</v>
      </c>
      <c r="F513" t="s">
        <v>184</v>
      </c>
    </row>
    <row r="514" spans="1:6" x14ac:dyDescent="0.25">
      <c r="A514" s="87">
        <v>44454</v>
      </c>
      <c r="B514" t="s">
        <v>16585</v>
      </c>
      <c r="C514" t="s">
        <v>186</v>
      </c>
      <c r="D514" t="s">
        <v>10</v>
      </c>
      <c r="E514">
        <v>39</v>
      </c>
      <c r="F514" t="s">
        <v>187</v>
      </c>
    </row>
    <row r="515" spans="1:6" x14ac:dyDescent="0.25">
      <c r="A515" s="87">
        <v>44454</v>
      </c>
      <c r="B515" t="s">
        <v>16585</v>
      </c>
      <c r="C515" t="s">
        <v>186</v>
      </c>
      <c r="D515" t="s">
        <v>10</v>
      </c>
      <c r="E515">
        <v>58</v>
      </c>
      <c r="F515" t="s">
        <v>187</v>
      </c>
    </row>
    <row r="516" spans="1:6" x14ac:dyDescent="0.25">
      <c r="A516" s="87">
        <v>44454</v>
      </c>
      <c r="B516" t="s">
        <v>16585</v>
      </c>
      <c r="C516" t="s">
        <v>186</v>
      </c>
      <c r="D516" t="s">
        <v>10</v>
      </c>
      <c r="E516">
        <v>78.900000000000006</v>
      </c>
      <c r="F516" t="s">
        <v>187</v>
      </c>
    </row>
    <row r="517" spans="1:6" x14ac:dyDescent="0.25">
      <c r="A517" s="87">
        <v>44454</v>
      </c>
      <c r="B517" t="s">
        <v>16585</v>
      </c>
      <c r="C517" t="s">
        <v>186</v>
      </c>
      <c r="D517" t="s">
        <v>10</v>
      </c>
      <c r="E517">
        <v>20</v>
      </c>
      <c r="F517" t="s">
        <v>187</v>
      </c>
    </row>
    <row r="518" spans="1:6" x14ac:dyDescent="0.25">
      <c r="A518" s="87">
        <v>44454</v>
      </c>
      <c r="B518" t="s">
        <v>16585</v>
      </c>
      <c r="C518" t="s">
        <v>186</v>
      </c>
      <c r="D518" t="s">
        <v>10</v>
      </c>
      <c r="E518">
        <v>7</v>
      </c>
      <c r="F518" t="s">
        <v>184</v>
      </c>
    </row>
    <row r="519" spans="1:6" x14ac:dyDescent="0.25">
      <c r="A519" s="87">
        <v>44454</v>
      </c>
      <c r="B519" t="s">
        <v>16585</v>
      </c>
      <c r="C519" t="s">
        <v>91</v>
      </c>
      <c r="D519" t="s">
        <v>8</v>
      </c>
      <c r="E519">
        <v>21</v>
      </c>
      <c r="F519" t="s">
        <v>53</v>
      </c>
    </row>
    <row r="520" spans="1:6" x14ac:dyDescent="0.25">
      <c r="A520" s="87">
        <v>44455</v>
      </c>
      <c r="B520" t="s">
        <v>16585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7">
        <v>44455</v>
      </c>
      <c r="B521" t="s">
        <v>16585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7">
        <v>44455</v>
      </c>
      <c r="B522" t="s">
        <v>16585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7">
        <v>44455</v>
      </c>
      <c r="B523" t="s">
        <v>16585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7">
        <v>44455</v>
      </c>
      <c r="B524" t="s">
        <v>16585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7">
        <v>44455</v>
      </c>
      <c r="B525" t="s">
        <v>16585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7">
        <v>44455</v>
      </c>
      <c r="B526" t="s">
        <v>16585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7">
        <v>44455</v>
      </c>
      <c r="B527" t="s">
        <v>16585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7">
        <v>44455</v>
      </c>
      <c r="B528" t="s">
        <v>16585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7">
        <v>44455</v>
      </c>
      <c r="B529" t="s">
        <v>16585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7">
        <v>44455</v>
      </c>
      <c r="B530" t="s">
        <v>16585</v>
      </c>
      <c r="C530">
        <v>32000049</v>
      </c>
      <c r="D530" t="s">
        <v>6</v>
      </c>
      <c r="E530">
        <v>52</v>
      </c>
      <c r="F530" t="s">
        <v>16587</v>
      </c>
    </row>
    <row r="531" spans="1:6" x14ac:dyDescent="0.25">
      <c r="A531" s="87">
        <v>44455</v>
      </c>
      <c r="B531" t="s">
        <v>16585</v>
      </c>
      <c r="C531">
        <v>32000107</v>
      </c>
      <c r="D531" t="s">
        <v>6</v>
      </c>
      <c r="E531">
        <v>27.6</v>
      </c>
      <c r="F531" t="s">
        <v>16587</v>
      </c>
    </row>
    <row r="532" spans="1:6" x14ac:dyDescent="0.25">
      <c r="A532" s="87">
        <v>44455</v>
      </c>
      <c r="B532" t="s">
        <v>16585</v>
      </c>
      <c r="C532" t="s">
        <v>108</v>
      </c>
      <c r="D532" t="s">
        <v>8</v>
      </c>
      <c r="E532">
        <v>24.400000000000006</v>
      </c>
      <c r="F532" t="s">
        <v>53</v>
      </c>
    </row>
    <row r="533" spans="1:6" x14ac:dyDescent="0.25">
      <c r="A533" s="87">
        <v>44455</v>
      </c>
      <c r="B533" t="s">
        <v>16585</v>
      </c>
      <c r="C533" t="s">
        <v>108</v>
      </c>
      <c r="D533" t="s">
        <v>11</v>
      </c>
      <c r="E533">
        <v>54.2</v>
      </c>
      <c r="F533" t="s">
        <v>20</v>
      </c>
    </row>
    <row r="534" spans="1:6" x14ac:dyDescent="0.25">
      <c r="A534" s="87">
        <v>44455</v>
      </c>
      <c r="B534" t="s">
        <v>16585</v>
      </c>
      <c r="C534" t="s">
        <v>108</v>
      </c>
      <c r="D534" t="s">
        <v>6</v>
      </c>
      <c r="E534">
        <v>28</v>
      </c>
      <c r="F534" t="s">
        <v>22</v>
      </c>
    </row>
    <row r="535" spans="1:6" x14ac:dyDescent="0.25">
      <c r="A535" s="87">
        <v>44455</v>
      </c>
      <c r="B535" t="s">
        <v>16585</v>
      </c>
      <c r="C535" t="s">
        <v>179</v>
      </c>
      <c r="D535" t="s">
        <v>6</v>
      </c>
      <c r="E535">
        <v>77.400000000000006</v>
      </c>
      <c r="F535" t="s">
        <v>16587</v>
      </c>
    </row>
    <row r="536" spans="1:6" x14ac:dyDescent="0.25">
      <c r="A536" s="87">
        <v>44455</v>
      </c>
      <c r="B536" t="s">
        <v>16585</v>
      </c>
      <c r="C536" t="s">
        <v>179</v>
      </c>
      <c r="D536" t="s">
        <v>6</v>
      </c>
      <c r="E536">
        <v>57.8</v>
      </c>
      <c r="F536" t="s">
        <v>53</v>
      </c>
    </row>
    <row r="537" spans="1:6" x14ac:dyDescent="0.25">
      <c r="A537" s="87">
        <v>44455</v>
      </c>
      <c r="B537" t="s">
        <v>16585</v>
      </c>
      <c r="C537" t="s">
        <v>179</v>
      </c>
      <c r="D537" t="s">
        <v>6</v>
      </c>
      <c r="E537">
        <v>97.8</v>
      </c>
      <c r="F537" t="s">
        <v>53</v>
      </c>
    </row>
    <row r="538" spans="1:6" x14ac:dyDescent="0.25">
      <c r="A538" s="87">
        <v>44455</v>
      </c>
      <c r="B538" t="s">
        <v>16585</v>
      </c>
      <c r="C538" t="s">
        <v>186</v>
      </c>
      <c r="D538" t="s">
        <v>10</v>
      </c>
      <c r="E538">
        <v>11</v>
      </c>
      <c r="F538" t="s">
        <v>187</v>
      </c>
    </row>
    <row r="539" spans="1:6" x14ac:dyDescent="0.25">
      <c r="A539" s="87">
        <v>44455</v>
      </c>
      <c r="B539" t="s">
        <v>16585</v>
      </c>
      <c r="C539" t="s">
        <v>186</v>
      </c>
      <c r="D539" t="s">
        <v>10</v>
      </c>
      <c r="E539">
        <v>56</v>
      </c>
      <c r="F539" t="s">
        <v>187</v>
      </c>
    </row>
    <row r="540" spans="1:6" x14ac:dyDescent="0.25">
      <c r="A540" s="87">
        <v>44455</v>
      </c>
      <c r="B540" t="s">
        <v>16585</v>
      </c>
      <c r="C540" t="s">
        <v>224</v>
      </c>
      <c r="D540" t="s">
        <v>10</v>
      </c>
      <c r="E540">
        <v>8</v>
      </c>
      <c r="F540" t="s">
        <v>224</v>
      </c>
    </row>
    <row r="541" spans="1:6" x14ac:dyDescent="0.25">
      <c r="A541" s="87">
        <v>44456</v>
      </c>
      <c r="B541" t="s">
        <v>16585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7">
        <v>44456</v>
      </c>
      <c r="B542" t="s">
        <v>16585</v>
      </c>
      <c r="C542">
        <v>29500776</v>
      </c>
      <c r="D542" t="s">
        <v>8</v>
      </c>
      <c r="E542">
        <v>13</v>
      </c>
      <c r="F542" t="s">
        <v>307</v>
      </c>
    </row>
    <row r="543" spans="1:6" x14ac:dyDescent="0.25">
      <c r="A543" s="87">
        <v>44456</v>
      </c>
      <c r="B543" t="s">
        <v>16585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7">
        <v>44456</v>
      </c>
      <c r="B544" t="s">
        <v>16585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7">
        <v>44456</v>
      </c>
      <c r="B545" t="s">
        <v>16585</v>
      </c>
      <c r="C545">
        <v>29501003</v>
      </c>
      <c r="D545" t="s">
        <v>8</v>
      </c>
      <c r="E545">
        <v>105</v>
      </c>
      <c r="F545" t="s">
        <v>43</v>
      </c>
    </row>
    <row r="546" spans="1:6" x14ac:dyDescent="0.25">
      <c r="A546" s="87">
        <v>44456</v>
      </c>
      <c r="B546" t="s">
        <v>16585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7">
        <v>44456</v>
      </c>
      <c r="B547" t="s">
        <v>16585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7">
        <v>44456</v>
      </c>
      <c r="B548" t="s">
        <v>16585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7">
        <v>44456</v>
      </c>
      <c r="B549" t="s">
        <v>16585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7">
        <v>44456</v>
      </c>
      <c r="B550" t="s">
        <v>16585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7">
        <v>44456</v>
      </c>
      <c r="B551" t="s">
        <v>16585</v>
      </c>
      <c r="C551">
        <v>29600002</v>
      </c>
      <c r="D551" t="s">
        <v>10</v>
      </c>
      <c r="E551">
        <v>153</v>
      </c>
      <c r="F551" t="s">
        <v>249</v>
      </c>
    </row>
    <row r="552" spans="1:6" x14ac:dyDescent="0.25">
      <c r="A552" s="87">
        <v>44456</v>
      </c>
      <c r="B552" t="s">
        <v>16585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7">
        <v>44456</v>
      </c>
      <c r="B553" t="s">
        <v>16585</v>
      </c>
      <c r="C553" t="s">
        <v>194</v>
      </c>
      <c r="D553" t="s">
        <v>7</v>
      </c>
      <c r="E553">
        <v>45</v>
      </c>
      <c r="F553" t="s">
        <v>30</v>
      </c>
    </row>
    <row r="554" spans="1:6" x14ac:dyDescent="0.25">
      <c r="A554" s="87">
        <v>44456</v>
      </c>
      <c r="B554" t="s">
        <v>16585</v>
      </c>
      <c r="C554" t="s">
        <v>194</v>
      </c>
      <c r="D554" t="s">
        <v>7</v>
      </c>
      <c r="E554">
        <v>75</v>
      </c>
      <c r="F554" t="s">
        <v>30</v>
      </c>
    </row>
    <row r="555" spans="1:6" x14ac:dyDescent="0.25">
      <c r="A555" s="87">
        <v>44456</v>
      </c>
      <c r="B555" t="s">
        <v>16585</v>
      </c>
      <c r="C555" t="s">
        <v>194</v>
      </c>
      <c r="D555" t="s">
        <v>7</v>
      </c>
      <c r="E555">
        <v>150</v>
      </c>
      <c r="F555" t="s">
        <v>30</v>
      </c>
    </row>
    <row r="556" spans="1:6" x14ac:dyDescent="0.25">
      <c r="A556" s="87">
        <v>44456</v>
      </c>
      <c r="B556" t="s">
        <v>16585</v>
      </c>
      <c r="C556" t="s">
        <v>177</v>
      </c>
      <c r="D556" t="s">
        <v>8</v>
      </c>
      <c r="E556">
        <v>42</v>
      </c>
      <c r="F556" t="s">
        <v>53</v>
      </c>
    </row>
    <row r="557" spans="1:6" x14ac:dyDescent="0.25">
      <c r="A557" s="87">
        <v>44456</v>
      </c>
      <c r="B557" t="s">
        <v>16585</v>
      </c>
      <c r="C557" t="s">
        <v>177</v>
      </c>
      <c r="D557" t="s">
        <v>6</v>
      </c>
      <c r="E557">
        <v>20</v>
      </c>
      <c r="F557" t="s">
        <v>201</v>
      </c>
    </row>
    <row r="558" spans="1:6" x14ac:dyDescent="0.25">
      <c r="A558" s="87">
        <v>44456</v>
      </c>
      <c r="B558" t="s">
        <v>16585</v>
      </c>
      <c r="C558" t="s">
        <v>108</v>
      </c>
      <c r="D558" t="s">
        <v>7</v>
      </c>
      <c r="E558">
        <v>33</v>
      </c>
      <c r="F558" t="s">
        <v>53</v>
      </c>
    </row>
    <row r="559" spans="1:6" x14ac:dyDescent="0.25">
      <c r="A559" s="87">
        <v>44456</v>
      </c>
      <c r="B559" t="s">
        <v>16585</v>
      </c>
      <c r="C559" t="s">
        <v>614</v>
      </c>
      <c r="D559" t="s">
        <v>8</v>
      </c>
      <c r="E559">
        <v>1.4</v>
      </c>
      <c r="F559" t="s">
        <v>53</v>
      </c>
    </row>
    <row r="560" spans="1:6" x14ac:dyDescent="0.25">
      <c r="A560" s="87">
        <v>44456</v>
      </c>
      <c r="B560" t="s">
        <v>16585</v>
      </c>
      <c r="C560" t="s">
        <v>108</v>
      </c>
      <c r="D560" t="s">
        <v>8</v>
      </c>
      <c r="E560">
        <v>151.5</v>
      </c>
      <c r="F560" t="s">
        <v>53</v>
      </c>
    </row>
    <row r="561" spans="1:6" x14ac:dyDescent="0.25">
      <c r="A561" s="87">
        <v>44456</v>
      </c>
      <c r="B561" t="s">
        <v>16585</v>
      </c>
      <c r="C561" t="s">
        <v>108</v>
      </c>
      <c r="D561" t="s">
        <v>9</v>
      </c>
      <c r="E561">
        <v>1</v>
      </c>
      <c r="F561" t="s">
        <v>53</v>
      </c>
    </row>
    <row r="562" spans="1:6" x14ac:dyDescent="0.25">
      <c r="A562" s="87">
        <v>44456</v>
      </c>
      <c r="B562" t="s">
        <v>16585</v>
      </c>
      <c r="C562" t="s">
        <v>108</v>
      </c>
      <c r="D562" t="s">
        <v>7</v>
      </c>
      <c r="E562">
        <v>77</v>
      </c>
      <c r="F562" t="s">
        <v>53</v>
      </c>
    </row>
    <row r="563" spans="1:6" x14ac:dyDescent="0.25">
      <c r="A563" s="87">
        <v>44456</v>
      </c>
      <c r="B563" t="s">
        <v>16585</v>
      </c>
      <c r="C563" t="s">
        <v>179</v>
      </c>
      <c r="D563" t="s">
        <v>6</v>
      </c>
      <c r="E563">
        <v>200</v>
      </c>
      <c r="F563" t="s">
        <v>53</v>
      </c>
    </row>
    <row r="564" spans="1:6" x14ac:dyDescent="0.25">
      <c r="A564" s="87">
        <v>44456</v>
      </c>
      <c r="B564" t="s">
        <v>16585</v>
      </c>
      <c r="C564" t="s">
        <v>179</v>
      </c>
      <c r="D564" t="s">
        <v>6</v>
      </c>
      <c r="E564">
        <v>160</v>
      </c>
      <c r="F564" t="s">
        <v>63</v>
      </c>
    </row>
    <row r="565" spans="1:6" x14ac:dyDescent="0.25">
      <c r="A565" s="87">
        <v>44456</v>
      </c>
      <c r="B565" t="s">
        <v>16585</v>
      </c>
      <c r="C565" t="s">
        <v>183</v>
      </c>
      <c r="D565" t="s">
        <v>10</v>
      </c>
      <c r="E565">
        <v>5.3</v>
      </c>
      <c r="F565" t="s">
        <v>184</v>
      </c>
    </row>
    <row r="566" spans="1:6" x14ac:dyDescent="0.25">
      <c r="A566" s="87">
        <v>44456</v>
      </c>
      <c r="B566" t="s">
        <v>16585</v>
      </c>
      <c r="C566" t="s">
        <v>183</v>
      </c>
      <c r="D566" t="s">
        <v>10</v>
      </c>
      <c r="E566">
        <v>16.2</v>
      </c>
      <c r="F566" t="s">
        <v>184</v>
      </c>
    </row>
    <row r="567" spans="1:6" x14ac:dyDescent="0.25">
      <c r="A567" s="87">
        <v>44456</v>
      </c>
      <c r="B567" t="s">
        <v>16585</v>
      </c>
      <c r="C567" t="s">
        <v>186</v>
      </c>
      <c r="D567" t="s">
        <v>10</v>
      </c>
      <c r="E567">
        <v>3.4</v>
      </c>
      <c r="F567" t="s">
        <v>184</v>
      </c>
    </row>
    <row r="568" spans="1:6" x14ac:dyDescent="0.25">
      <c r="A568" s="87">
        <v>44456</v>
      </c>
      <c r="B568" t="s">
        <v>16585</v>
      </c>
      <c r="C568" t="s">
        <v>186</v>
      </c>
      <c r="D568" t="s">
        <v>10</v>
      </c>
      <c r="E568">
        <v>43.7</v>
      </c>
      <c r="F568" t="s">
        <v>204</v>
      </c>
    </row>
    <row r="569" spans="1:6" x14ac:dyDescent="0.25">
      <c r="A569" s="87">
        <v>44456</v>
      </c>
      <c r="B569" t="s">
        <v>16585</v>
      </c>
      <c r="C569" t="s">
        <v>186</v>
      </c>
      <c r="D569" t="s">
        <v>10</v>
      </c>
      <c r="E569">
        <v>105.5</v>
      </c>
      <c r="F569" t="s">
        <v>187</v>
      </c>
    </row>
    <row r="570" spans="1:6" x14ac:dyDescent="0.25">
      <c r="A570" s="87">
        <v>44456</v>
      </c>
      <c r="B570" t="s">
        <v>16585</v>
      </c>
      <c r="C570" t="s">
        <v>186</v>
      </c>
      <c r="D570" t="s">
        <v>10</v>
      </c>
      <c r="E570">
        <v>2</v>
      </c>
      <c r="F570" t="s">
        <v>184</v>
      </c>
    </row>
    <row r="571" spans="1:6" x14ac:dyDescent="0.25">
      <c r="A571" s="87">
        <v>44456</v>
      </c>
      <c r="B571" t="s">
        <v>16585</v>
      </c>
      <c r="C571" t="s">
        <v>117</v>
      </c>
      <c r="D571" t="s">
        <v>8</v>
      </c>
      <c r="E571">
        <v>35</v>
      </c>
      <c r="F571" t="s">
        <v>16588</v>
      </c>
    </row>
    <row r="572" spans="1:6" x14ac:dyDescent="0.25">
      <c r="A572" s="87">
        <v>44459</v>
      </c>
      <c r="B572" t="s">
        <v>16585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7">
        <v>44459</v>
      </c>
      <c r="B573" t="s">
        <v>16585</v>
      </c>
      <c r="C573">
        <v>29500917</v>
      </c>
      <c r="D573" t="s">
        <v>6</v>
      </c>
      <c r="E573">
        <v>60</v>
      </c>
      <c r="F573" t="s">
        <v>201</v>
      </c>
    </row>
    <row r="574" spans="1:6" x14ac:dyDescent="0.25">
      <c r="A574" s="87">
        <v>44459</v>
      </c>
      <c r="B574" t="s">
        <v>16585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7">
        <v>44459</v>
      </c>
      <c r="B575" t="s">
        <v>16585</v>
      </c>
      <c r="C575">
        <v>29501003</v>
      </c>
      <c r="D575" t="s">
        <v>8</v>
      </c>
      <c r="E575">
        <v>150</v>
      </c>
      <c r="F575" t="s">
        <v>43</v>
      </c>
    </row>
    <row r="576" spans="1:6" x14ac:dyDescent="0.25">
      <c r="A576" s="87">
        <v>44459</v>
      </c>
      <c r="B576" t="s">
        <v>16585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7">
        <v>44459</v>
      </c>
      <c r="B577" t="s">
        <v>16585</v>
      </c>
      <c r="C577">
        <v>29501032</v>
      </c>
      <c r="D577" t="s">
        <v>8</v>
      </c>
      <c r="E577">
        <v>30</v>
      </c>
      <c r="F577" t="s">
        <v>261</v>
      </c>
    </row>
    <row r="578" spans="1:6" x14ac:dyDescent="0.25">
      <c r="A578" s="87">
        <v>44459</v>
      </c>
      <c r="B578" t="s">
        <v>16585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7">
        <v>44459</v>
      </c>
      <c r="B579" t="s">
        <v>16585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7">
        <v>44459</v>
      </c>
      <c r="B580" t="s">
        <v>16585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7">
        <v>44459</v>
      </c>
      <c r="B581" t="s">
        <v>16585</v>
      </c>
      <c r="C581">
        <v>32000066</v>
      </c>
      <c r="D581" t="s">
        <v>6</v>
      </c>
      <c r="E581">
        <v>45</v>
      </c>
      <c r="F581" t="s">
        <v>261</v>
      </c>
    </row>
    <row r="582" spans="1:6" x14ac:dyDescent="0.25">
      <c r="A582" s="87">
        <v>44459</v>
      </c>
      <c r="B582" t="s">
        <v>16585</v>
      </c>
      <c r="C582" t="s">
        <v>177</v>
      </c>
      <c r="D582" t="s">
        <v>11</v>
      </c>
      <c r="E582">
        <v>470</v>
      </c>
      <c r="F582" t="s">
        <v>20</v>
      </c>
    </row>
    <row r="583" spans="1:6" x14ac:dyDescent="0.25">
      <c r="A583" s="87">
        <v>44459</v>
      </c>
      <c r="B583" t="s">
        <v>16585</v>
      </c>
      <c r="C583" t="s">
        <v>108</v>
      </c>
      <c r="D583" t="s">
        <v>9</v>
      </c>
      <c r="E583">
        <v>70</v>
      </c>
      <c r="F583" t="s">
        <v>53</v>
      </c>
    </row>
    <row r="584" spans="1:6" x14ac:dyDescent="0.25">
      <c r="A584" s="87">
        <v>44459</v>
      </c>
      <c r="B584" t="s">
        <v>16585</v>
      </c>
      <c r="C584" t="s">
        <v>108</v>
      </c>
      <c r="D584" t="s">
        <v>9</v>
      </c>
      <c r="E584">
        <v>175</v>
      </c>
      <c r="F584" t="s">
        <v>53</v>
      </c>
    </row>
    <row r="585" spans="1:6" x14ac:dyDescent="0.25">
      <c r="A585" s="87">
        <v>44459</v>
      </c>
      <c r="B585" t="s">
        <v>16585</v>
      </c>
      <c r="C585" t="s">
        <v>108</v>
      </c>
      <c r="D585" t="s">
        <v>8</v>
      </c>
      <c r="E585">
        <v>12.1</v>
      </c>
      <c r="F585" t="s">
        <v>53</v>
      </c>
    </row>
    <row r="586" spans="1:6" x14ac:dyDescent="0.25">
      <c r="A586" s="87">
        <v>44459</v>
      </c>
      <c r="B586" t="s">
        <v>16585</v>
      </c>
      <c r="C586" t="s">
        <v>108</v>
      </c>
      <c r="D586" t="s">
        <v>9</v>
      </c>
      <c r="E586">
        <v>24</v>
      </c>
      <c r="F586" t="s">
        <v>261</v>
      </c>
    </row>
    <row r="587" spans="1:6" x14ac:dyDescent="0.25">
      <c r="A587" s="87">
        <v>44459</v>
      </c>
      <c r="B587" t="s">
        <v>16585</v>
      </c>
      <c r="C587" t="s">
        <v>108</v>
      </c>
      <c r="D587" t="s">
        <v>8</v>
      </c>
      <c r="E587">
        <v>20.5</v>
      </c>
      <c r="F587" t="s">
        <v>14</v>
      </c>
    </row>
    <row r="588" spans="1:6" x14ac:dyDescent="0.25">
      <c r="A588" s="87">
        <v>44459</v>
      </c>
      <c r="B588" t="s">
        <v>16585</v>
      </c>
      <c r="C588" t="s">
        <v>179</v>
      </c>
      <c r="D588" t="s">
        <v>6</v>
      </c>
      <c r="E588">
        <v>10</v>
      </c>
      <c r="F588" t="s">
        <v>16587</v>
      </c>
    </row>
    <row r="589" spans="1:6" x14ac:dyDescent="0.25">
      <c r="A589" s="87">
        <v>44459</v>
      </c>
      <c r="B589" t="s">
        <v>16585</v>
      </c>
      <c r="C589" t="s">
        <v>179</v>
      </c>
      <c r="D589" t="s">
        <v>6</v>
      </c>
      <c r="E589">
        <v>185</v>
      </c>
      <c r="F589" t="s">
        <v>53</v>
      </c>
    </row>
    <row r="590" spans="1:6" x14ac:dyDescent="0.25">
      <c r="A590" s="87">
        <v>44459</v>
      </c>
      <c r="B590" t="s">
        <v>16585</v>
      </c>
      <c r="C590" t="s">
        <v>183</v>
      </c>
      <c r="D590" t="s">
        <v>10</v>
      </c>
      <c r="E590">
        <v>12.5</v>
      </c>
      <c r="F590" t="s">
        <v>184</v>
      </c>
    </row>
    <row r="591" spans="1:6" x14ac:dyDescent="0.25">
      <c r="A591" s="87">
        <v>44459</v>
      </c>
      <c r="B591" t="s">
        <v>16585</v>
      </c>
      <c r="C591" t="s">
        <v>186</v>
      </c>
      <c r="D591" t="s">
        <v>10</v>
      </c>
      <c r="E591">
        <v>5</v>
      </c>
      <c r="F591" t="s">
        <v>184</v>
      </c>
    </row>
    <row r="592" spans="1:6" x14ac:dyDescent="0.25">
      <c r="A592" s="87">
        <v>44459</v>
      </c>
      <c r="B592" t="s">
        <v>16585</v>
      </c>
      <c r="C592" t="s">
        <v>186</v>
      </c>
      <c r="D592" t="s">
        <v>10</v>
      </c>
      <c r="E592">
        <v>19</v>
      </c>
      <c r="F592" t="s">
        <v>187</v>
      </c>
    </row>
    <row r="593" spans="1:6" x14ac:dyDescent="0.25">
      <c r="A593" s="87">
        <v>44459</v>
      </c>
      <c r="B593" t="s">
        <v>16585</v>
      </c>
      <c r="C593" t="s">
        <v>117</v>
      </c>
      <c r="D593" t="s">
        <v>8</v>
      </c>
      <c r="E593">
        <v>80</v>
      </c>
      <c r="F593" t="s">
        <v>16588</v>
      </c>
    </row>
    <row r="594" spans="1:6" x14ac:dyDescent="0.25">
      <c r="A594" s="87">
        <v>44459</v>
      </c>
      <c r="B594" t="s">
        <v>16585</v>
      </c>
      <c r="C594" t="s">
        <v>198</v>
      </c>
      <c r="D594" t="s">
        <v>10</v>
      </c>
      <c r="E594">
        <v>56</v>
      </c>
      <c r="F594" t="s">
        <v>198</v>
      </c>
    </row>
    <row r="595" spans="1:6" x14ac:dyDescent="0.25">
      <c r="A595" s="87">
        <v>44460</v>
      </c>
      <c r="B595" t="s">
        <v>16585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7">
        <v>44460</v>
      </c>
      <c r="B596" t="s">
        <v>16585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7">
        <v>44460</v>
      </c>
      <c r="B597" t="s">
        <v>16585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7">
        <v>44460</v>
      </c>
      <c r="B598" t="s">
        <v>16585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7">
        <v>44460</v>
      </c>
      <c r="B599" t="s">
        <v>16585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7">
        <v>44460</v>
      </c>
      <c r="B600" t="s">
        <v>16585</v>
      </c>
      <c r="C600">
        <v>29500917</v>
      </c>
      <c r="D600" t="s">
        <v>6</v>
      </c>
      <c r="E600">
        <v>59</v>
      </c>
      <c r="F600" t="s">
        <v>201</v>
      </c>
    </row>
    <row r="601" spans="1:6" x14ac:dyDescent="0.25">
      <c r="A601" s="87">
        <v>44460</v>
      </c>
      <c r="B601" t="s">
        <v>16585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7">
        <v>44460</v>
      </c>
      <c r="B602" t="s">
        <v>16585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7">
        <v>44460</v>
      </c>
      <c r="B603" t="s">
        <v>16585</v>
      </c>
      <c r="C603" t="s">
        <v>194</v>
      </c>
      <c r="D603" t="s">
        <v>7</v>
      </c>
      <c r="E603">
        <v>45</v>
      </c>
      <c r="F603" t="s">
        <v>30</v>
      </c>
    </row>
    <row r="604" spans="1:6" x14ac:dyDescent="0.25">
      <c r="A604" s="87">
        <v>44460</v>
      </c>
      <c r="B604" t="s">
        <v>16585</v>
      </c>
      <c r="C604" t="s">
        <v>108</v>
      </c>
      <c r="D604" t="s">
        <v>8</v>
      </c>
      <c r="E604">
        <v>4.4000000000000004</v>
      </c>
      <c r="F604" t="s">
        <v>53</v>
      </c>
    </row>
    <row r="605" spans="1:6" x14ac:dyDescent="0.25">
      <c r="A605" s="87">
        <v>44460</v>
      </c>
      <c r="B605" t="s">
        <v>16585</v>
      </c>
      <c r="C605" t="s">
        <v>108</v>
      </c>
      <c r="D605" t="s">
        <v>8</v>
      </c>
      <c r="E605">
        <v>11.2</v>
      </c>
      <c r="F605" t="s">
        <v>53</v>
      </c>
    </row>
    <row r="606" spans="1:6" x14ac:dyDescent="0.25">
      <c r="A606" s="87">
        <v>44460</v>
      </c>
      <c r="B606" t="s">
        <v>16585</v>
      </c>
      <c r="C606" t="s">
        <v>108</v>
      </c>
      <c r="D606" t="s">
        <v>6</v>
      </c>
      <c r="E606">
        <v>6.4</v>
      </c>
      <c r="F606" t="s">
        <v>262</v>
      </c>
    </row>
    <row r="607" spans="1:6" x14ac:dyDescent="0.25">
      <c r="A607" s="87">
        <v>44460</v>
      </c>
      <c r="B607" t="s">
        <v>16585</v>
      </c>
      <c r="C607" t="s">
        <v>179</v>
      </c>
      <c r="D607" t="s">
        <v>6</v>
      </c>
      <c r="E607">
        <v>46.4</v>
      </c>
      <c r="F607" t="s">
        <v>53</v>
      </c>
    </row>
    <row r="608" spans="1:6" x14ac:dyDescent="0.25">
      <c r="A608" s="87">
        <v>44460</v>
      </c>
      <c r="B608" t="s">
        <v>16585</v>
      </c>
      <c r="C608" t="s">
        <v>186</v>
      </c>
      <c r="D608" t="s">
        <v>10</v>
      </c>
      <c r="E608">
        <v>5</v>
      </c>
      <c r="F608" t="s">
        <v>184</v>
      </c>
    </row>
    <row r="609" spans="1:6" x14ac:dyDescent="0.25">
      <c r="A609" s="87">
        <v>44460</v>
      </c>
      <c r="B609" t="s">
        <v>16585</v>
      </c>
      <c r="C609" t="s">
        <v>186</v>
      </c>
      <c r="D609" t="s">
        <v>10</v>
      </c>
      <c r="E609">
        <v>7</v>
      </c>
      <c r="F609" t="s">
        <v>204</v>
      </c>
    </row>
    <row r="610" spans="1:6" x14ac:dyDescent="0.25">
      <c r="A610" s="87">
        <v>44460</v>
      </c>
      <c r="B610" t="s">
        <v>16585</v>
      </c>
      <c r="C610" t="s">
        <v>186</v>
      </c>
      <c r="D610" t="s">
        <v>10</v>
      </c>
      <c r="E610">
        <v>15</v>
      </c>
      <c r="F610" t="s">
        <v>187</v>
      </c>
    </row>
    <row r="611" spans="1:6" x14ac:dyDescent="0.25">
      <c r="A611" s="87">
        <v>44460</v>
      </c>
      <c r="B611" t="s">
        <v>16585</v>
      </c>
      <c r="C611" t="s">
        <v>186</v>
      </c>
      <c r="D611" t="s">
        <v>10</v>
      </c>
      <c r="E611">
        <v>23.8</v>
      </c>
      <c r="F611" t="s">
        <v>187</v>
      </c>
    </row>
    <row r="612" spans="1:6" x14ac:dyDescent="0.25">
      <c r="A612" s="87">
        <v>44461</v>
      </c>
      <c r="B612" t="s">
        <v>16585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7">
        <v>44461</v>
      </c>
      <c r="B613" t="s">
        <v>16585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7">
        <v>44461</v>
      </c>
      <c r="B614" t="s">
        <v>16585</v>
      </c>
      <c r="C614">
        <v>29500910</v>
      </c>
      <c r="D614" t="s">
        <v>10</v>
      </c>
      <c r="E614">
        <v>30</v>
      </c>
      <c r="F614" t="s">
        <v>249</v>
      </c>
    </row>
    <row r="615" spans="1:6" x14ac:dyDescent="0.25">
      <c r="A615" s="87">
        <v>44461</v>
      </c>
      <c r="B615" t="s">
        <v>16585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7">
        <v>44461</v>
      </c>
      <c r="B616" t="s">
        <v>16585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7">
        <v>44461</v>
      </c>
      <c r="B617" t="s">
        <v>16585</v>
      </c>
      <c r="C617">
        <v>29500917</v>
      </c>
      <c r="D617" t="s">
        <v>6</v>
      </c>
      <c r="E617">
        <v>19</v>
      </c>
      <c r="F617" t="s">
        <v>201</v>
      </c>
    </row>
    <row r="618" spans="1:6" x14ac:dyDescent="0.25">
      <c r="A618" s="87">
        <v>44461</v>
      </c>
      <c r="B618" t="s">
        <v>16585</v>
      </c>
      <c r="C618">
        <v>29500917</v>
      </c>
      <c r="D618" t="s">
        <v>6</v>
      </c>
      <c r="E618">
        <v>39</v>
      </c>
      <c r="F618" t="s">
        <v>201</v>
      </c>
    </row>
    <row r="619" spans="1:6" x14ac:dyDescent="0.25">
      <c r="A619" s="87">
        <v>44461</v>
      </c>
      <c r="B619" t="s">
        <v>16585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7">
        <v>44461</v>
      </c>
      <c r="B620" t="s">
        <v>16585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7">
        <v>44461</v>
      </c>
      <c r="B621" t="s">
        <v>16585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7">
        <v>44461</v>
      </c>
      <c r="B622" t="s">
        <v>16585</v>
      </c>
      <c r="C622">
        <v>31000083</v>
      </c>
      <c r="D622" t="s">
        <v>6</v>
      </c>
      <c r="E622">
        <v>315.5</v>
      </c>
      <c r="F622" t="s">
        <v>16587</v>
      </c>
    </row>
    <row r="623" spans="1:6" x14ac:dyDescent="0.25">
      <c r="A623" s="87">
        <v>44461</v>
      </c>
      <c r="B623" t="s">
        <v>16585</v>
      </c>
      <c r="C623">
        <v>32000049</v>
      </c>
      <c r="D623" t="s">
        <v>6</v>
      </c>
      <c r="E623">
        <v>22</v>
      </c>
      <c r="F623" t="s">
        <v>16587</v>
      </c>
    </row>
    <row r="624" spans="1:6" x14ac:dyDescent="0.25">
      <c r="A624" s="87">
        <v>44461</v>
      </c>
      <c r="B624" t="s">
        <v>16585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7">
        <v>44461</v>
      </c>
      <c r="B625" t="s">
        <v>16585</v>
      </c>
      <c r="C625" t="s">
        <v>194</v>
      </c>
      <c r="D625" t="s">
        <v>7</v>
      </c>
      <c r="E625">
        <v>30</v>
      </c>
      <c r="F625" t="s">
        <v>30</v>
      </c>
    </row>
    <row r="626" spans="1:6" x14ac:dyDescent="0.25">
      <c r="A626" s="87">
        <v>44461</v>
      </c>
      <c r="B626" t="s">
        <v>16585</v>
      </c>
      <c r="C626" t="s">
        <v>614</v>
      </c>
      <c r="D626" t="s">
        <v>8</v>
      </c>
      <c r="E626">
        <v>3.5</v>
      </c>
      <c r="F626" t="s">
        <v>53</v>
      </c>
    </row>
    <row r="627" spans="1:6" x14ac:dyDescent="0.25">
      <c r="A627" s="87">
        <v>44461</v>
      </c>
      <c r="B627" t="s">
        <v>16585</v>
      </c>
      <c r="C627" t="s">
        <v>108</v>
      </c>
      <c r="D627" t="s">
        <v>8</v>
      </c>
      <c r="E627">
        <v>18</v>
      </c>
      <c r="F627" t="s">
        <v>53</v>
      </c>
    </row>
    <row r="628" spans="1:6" x14ac:dyDescent="0.25">
      <c r="A628" s="87">
        <v>44461</v>
      </c>
      <c r="B628" t="s">
        <v>16585</v>
      </c>
      <c r="C628" t="s">
        <v>108</v>
      </c>
      <c r="D628" t="s">
        <v>8</v>
      </c>
      <c r="E628">
        <v>24</v>
      </c>
      <c r="F628" t="s">
        <v>53</v>
      </c>
    </row>
    <row r="629" spans="1:6" x14ac:dyDescent="0.25">
      <c r="A629" s="87">
        <v>44461</v>
      </c>
      <c r="B629" t="s">
        <v>16585</v>
      </c>
      <c r="C629" t="s">
        <v>108</v>
      </c>
      <c r="D629" t="s">
        <v>6</v>
      </c>
      <c r="E629">
        <v>12</v>
      </c>
      <c r="F629" t="s">
        <v>251</v>
      </c>
    </row>
    <row r="630" spans="1:6" x14ac:dyDescent="0.25">
      <c r="A630" s="87">
        <v>44461</v>
      </c>
      <c r="B630" t="s">
        <v>16585</v>
      </c>
      <c r="C630" t="s">
        <v>108</v>
      </c>
      <c r="D630" t="s">
        <v>7</v>
      </c>
      <c r="E630">
        <v>38.5</v>
      </c>
      <c r="F630" t="s">
        <v>53</v>
      </c>
    </row>
    <row r="631" spans="1:6" x14ac:dyDescent="0.25">
      <c r="A631" s="87">
        <v>44461</v>
      </c>
      <c r="B631" t="s">
        <v>16585</v>
      </c>
      <c r="C631" t="s">
        <v>108</v>
      </c>
      <c r="D631" t="s">
        <v>7</v>
      </c>
      <c r="E631">
        <v>33</v>
      </c>
      <c r="F631" t="s">
        <v>53</v>
      </c>
    </row>
    <row r="632" spans="1:6" x14ac:dyDescent="0.25">
      <c r="A632" s="87">
        <v>44461</v>
      </c>
      <c r="B632" t="s">
        <v>16585</v>
      </c>
      <c r="C632" t="s">
        <v>179</v>
      </c>
      <c r="D632" t="s">
        <v>6</v>
      </c>
      <c r="E632">
        <v>82</v>
      </c>
      <c r="F632" t="s">
        <v>53</v>
      </c>
    </row>
    <row r="633" spans="1:6" x14ac:dyDescent="0.25">
      <c r="A633" s="87">
        <v>44461</v>
      </c>
      <c r="B633" t="s">
        <v>16585</v>
      </c>
      <c r="C633" t="s">
        <v>179</v>
      </c>
      <c r="D633" t="s">
        <v>6</v>
      </c>
      <c r="E633">
        <v>88.5</v>
      </c>
      <c r="F633" t="s">
        <v>53</v>
      </c>
    </row>
    <row r="634" spans="1:6" x14ac:dyDescent="0.25">
      <c r="A634" s="87">
        <v>44461</v>
      </c>
      <c r="B634" t="s">
        <v>16585</v>
      </c>
      <c r="C634" t="s">
        <v>197</v>
      </c>
      <c r="D634" t="s">
        <v>6</v>
      </c>
      <c r="E634">
        <v>19.5</v>
      </c>
      <c r="F634" t="s">
        <v>261</v>
      </c>
    </row>
    <row r="635" spans="1:6" x14ac:dyDescent="0.25">
      <c r="A635" s="87">
        <v>44461</v>
      </c>
      <c r="B635" t="s">
        <v>16585</v>
      </c>
      <c r="C635" t="s">
        <v>183</v>
      </c>
      <c r="D635" t="s">
        <v>10</v>
      </c>
      <c r="E635">
        <v>7</v>
      </c>
      <c r="F635" t="s">
        <v>184</v>
      </c>
    </row>
    <row r="636" spans="1:6" x14ac:dyDescent="0.25">
      <c r="A636" s="87">
        <v>44461</v>
      </c>
      <c r="B636" t="s">
        <v>16585</v>
      </c>
      <c r="C636" t="s">
        <v>267</v>
      </c>
      <c r="D636" t="s">
        <v>9</v>
      </c>
      <c r="E636">
        <v>23</v>
      </c>
      <c r="F636" t="s">
        <v>22</v>
      </c>
    </row>
    <row r="637" spans="1:6" x14ac:dyDescent="0.25">
      <c r="A637" s="87">
        <v>44461</v>
      </c>
      <c r="B637" t="s">
        <v>16585</v>
      </c>
      <c r="C637" t="s">
        <v>45</v>
      </c>
      <c r="D637" t="s">
        <v>8</v>
      </c>
      <c r="E637">
        <v>345</v>
      </c>
      <c r="F637" t="s">
        <v>43</v>
      </c>
    </row>
    <row r="638" spans="1:6" x14ac:dyDescent="0.25">
      <c r="A638" s="87">
        <v>44461</v>
      </c>
      <c r="B638" t="s">
        <v>16585</v>
      </c>
      <c r="C638" t="s">
        <v>186</v>
      </c>
      <c r="D638" t="s">
        <v>10</v>
      </c>
      <c r="E638">
        <v>4.0999999999999996</v>
      </c>
      <c r="F638" t="s">
        <v>184</v>
      </c>
    </row>
    <row r="639" spans="1:6" x14ac:dyDescent="0.25">
      <c r="A639" s="87">
        <v>44461</v>
      </c>
      <c r="B639" t="s">
        <v>16585</v>
      </c>
      <c r="C639" t="s">
        <v>269</v>
      </c>
      <c r="D639" t="s">
        <v>6</v>
      </c>
      <c r="E639">
        <v>8</v>
      </c>
      <c r="F639" t="s">
        <v>10</v>
      </c>
    </row>
    <row r="640" spans="1:6" x14ac:dyDescent="0.25">
      <c r="A640" s="87">
        <v>44462</v>
      </c>
      <c r="B640" t="s">
        <v>16585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7">
        <v>44462</v>
      </c>
      <c r="B641" t="s">
        <v>16585</v>
      </c>
      <c r="C641">
        <v>29500594</v>
      </c>
      <c r="D641" t="s">
        <v>8</v>
      </c>
      <c r="E641">
        <v>431</v>
      </c>
      <c r="F641" t="s">
        <v>50</v>
      </c>
    </row>
    <row r="642" spans="1:6" x14ac:dyDescent="0.25">
      <c r="A642" s="87">
        <v>44462</v>
      </c>
      <c r="B642" t="s">
        <v>16585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7">
        <v>44462</v>
      </c>
      <c r="B643" t="s">
        <v>16585</v>
      </c>
      <c r="C643">
        <v>29500917</v>
      </c>
      <c r="D643" t="s">
        <v>6</v>
      </c>
      <c r="E643">
        <v>32</v>
      </c>
      <c r="F643" t="s">
        <v>201</v>
      </c>
    </row>
    <row r="644" spans="1:6" x14ac:dyDescent="0.25">
      <c r="A644" s="87">
        <v>44462</v>
      </c>
      <c r="B644" t="s">
        <v>16585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7">
        <v>44462</v>
      </c>
      <c r="B645" t="s">
        <v>16585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7">
        <v>44462</v>
      </c>
      <c r="B646" t="s">
        <v>16585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7">
        <v>44462</v>
      </c>
      <c r="B647" t="s">
        <v>16585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7">
        <v>44462</v>
      </c>
      <c r="B648" t="s">
        <v>16585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7">
        <v>44462</v>
      </c>
      <c r="B649" t="s">
        <v>16585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7">
        <v>44462</v>
      </c>
      <c r="B650" t="s">
        <v>16585</v>
      </c>
      <c r="C650">
        <v>31000083</v>
      </c>
      <c r="D650" t="s">
        <v>6</v>
      </c>
      <c r="E650">
        <v>20.6</v>
      </c>
      <c r="F650" t="s">
        <v>16587</v>
      </c>
    </row>
    <row r="651" spans="1:6" x14ac:dyDescent="0.25">
      <c r="A651" s="87">
        <v>44462</v>
      </c>
      <c r="B651" t="s">
        <v>16585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7">
        <v>44462</v>
      </c>
      <c r="B652" t="s">
        <v>16585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7">
        <v>44462</v>
      </c>
      <c r="B653" t="s">
        <v>16585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7">
        <v>44462</v>
      </c>
      <c r="B654" t="s">
        <v>16585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7">
        <v>44462</v>
      </c>
      <c r="B655" t="s">
        <v>16585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7">
        <v>44462</v>
      </c>
      <c r="B656" t="s">
        <v>16585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7">
        <v>44462</v>
      </c>
      <c r="B657" t="s">
        <v>16585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7">
        <v>44462</v>
      </c>
      <c r="B658" t="s">
        <v>16585</v>
      </c>
      <c r="C658" t="s">
        <v>108</v>
      </c>
      <c r="D658" t="s">
        <v>9</v>
      </c>
      <c r="E658">
        <v>46</v>
      </c>
      <c r="F658" t="s">
        <v>53</v>
      </c>
    </row>
    <row r="659" spans="1:6" x14ac:dyDescent="0.25">
      <c r="A659" s="87">
        <v>44462</v>
      </c>
      <c r="B659" t="s">
        <v>16585</v>
      </c>
      <c r="C659" t="s">
        <v>179</v>
      </c>
      <c r="D659" t="s">
        <v>6</v>
      </c>
      <c r="E659">
        <v>40.4</v>
      </c>
      <c r="F659" t="s">
        <v>16587</v>
      </c>
    </row>
    <row r="660" spans="1:6" x14ac:dyDescent="0.25">
      <c r="A660" s="87">
        <v>44462</v>
      </c>
      <c r="B660" t="s">
        <v>16585</v>
      </c>
      <c r="C660" t="s">
        <v>179</v>
      </c>
      <c r="D660" t="s">
        <v>6</v>
      </c>
      <c r="E660">
        <v>113</v>
      </c>
      <c r="F660" t="s">
        <v>53</v>
      </c>
    </row>
    <row r="661" spans="1:6" x14ac:dyDescent="0.25">
      <c r="A661" s="87">
        <v>44462</v>
      </c>
      <c r="B661" t="s">
        <v>16585</v>
      </c>
      <c r="C661" t="s">
        <v>270</v>
      </c>
      <c r="D661" t="s">
        <v>10</v>
      </c>
      <c r="E661">
        <v>84</v>
      </c>
      <c r="F661" t="s">
        <v>224</v>
      </c>
    </row>
    <row r="662" spans="1:6" x14ac:dyDescent="0.25">
      <c r="A662" s="87">
        <v>44462</v>
      </c>
      <c r="B662" t="s">
        <v>16585</v>
      </c>
      <c r="C662" t="s">
        <v>183</v>
      </c>
      <c r="D662" t="s">
        <v>10</v>
      </c>
      <c r="E662">
        <v>9</v>
      </c>
      <c r="F662" t="s">
        <v>184</v>
      </c>
    </row>
    <row r="663" spans="1:6" x14ac:dyDescent="0.25">
      <c r="A663" s="87">
        <v>44462</v>
      </c>
      <c r="B663" t="s">
        <v>16585</v>
      </c>
      <c r="C663" t="s">
        <v>45</v>
      </c>
      <c r="D663" t="s">
        <v>8</v>
      </c>
      <c r="E663">
        <v>206</v>
      </c>
      <c r="F663" t="s">
        <v>43</v>
      </c>
    </row>
    <row r="664" spans="1:6" x14ac:dyDescent="0.25">
      <c r="A664" s="87">
        <v>44462</v>
      </c>
      <c r="B664" t="s">
        <v>16585</v>
      </c>
      <c r="C664" t="s">
        <v>45</v>
      </c>
      <c r="D664" t="s">
        <v>8</v>
      </c>
      <c r="E664">
        <v>70.599999999999994</v>
      </c>
      <c r="F664" t="s">
        <v>43</v>
      </c>
    </row>
    <row r="665" spans="1:6" x14ac:dyDescent="0.25">
      <c r="A665" s="87">
        <v>44462</v>
      </c>
      <c r="B665" t="s">
        <v>16585</v>
      </c>
      <c r="C665" t="s">
        <v>186</v>
      </c>
      <c r="D665" t="s">
        <v>10</v>
      </c>
      <c r="E665">
        <v>22.5</v>
      </c>
      <c r="F665" t="s">
        <v>187</v>
      </c>
    </row>
    <row r="666" spans="1:6" x14ac:dyDescent="0.25">
      <c r="A666" s="87">
        <v>44462</v>
      </c>
      <c r="B666" t="s">
        <v>16585</v>
      </c>
      <c r="C666" t="s">
        <v>186</v>
      </c>
      <c r="D666" t="s">
        <v>10</v>
      </c>
      <c r="E666">
        <v>30.5</v>
      </c>
      <c r="F666" t="s">
        <v>187</v>
      </c>
    </row>
    <row r="667" spans="1:6" x14ac:dyDescent="0.25">
      <c r="A667" s="87">
        <v>44462</v>
      </c>
      <c r="B667" t="s">
        <v>16585</v>
      </c>
      <c r="C667" t="s">
        <v>198</v>
      </c>
      <c r="D667" t="s">
        <v>10</v>
      </c>
      <c r="E667">
        <v>97.5</v>
      </c>
      <c r="F667" t="s">
        <v>198</v>
      </c>
    </row>
    <row r="668" spans="1:6" x14ac:dyDescent="0.25">
      <c r="A668" s="87">
        <v>44463</v>
      </c>
      <c r="B668" t="s">
        <v>16585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7">
        <v>44463</v>
      </c>
      <c r="B669" t="s">
        <v>16585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7">
        <v>44463</v>
      </c>
      <c r="B670" t="s">
        <v>16585</v>
      </c>
      <c r="C670">
        <v>29500917</v>
      </c>
      <c r="D670" t="s">
        <v>6</v>
      </c>
      <c r="E670">
        <v>27</v>
      </c>
      <c r="F670" t="s">
        <v>201</v>
      </c>
    </row>
    <row r="671" spans="1:6" x14ac:dyDescent="0.25">
      <c r="A671" s="87">
        <v>44463</v>
      </c>
      <c r="B671" t="s">
        <v>16585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7">
        <v>44463</v>
      </c>
      <c r="B672" t="s">
        <v>16585</v>
      </c>
      <c r="C672">
        <v>31000083</v>
      </c>
      <c r="D672" t="s">
        <v>6</v>
      </c>
      <c r="E672">
        <v>28.5</v>
      </c>
      <c r="F672" t="s">
        <v>16587</v>
      </c>
    </row>
    <row r="673" spans="1:6" x14ac:dyDescent="0.25">
      <c r="A673" s="87">
        <v>44463</v>
      </c>
      <c r="B673" t="s">
        <v>16585</v>
      </c>
      <c r="C673">
        <v>32000049</v>
      </c>
      <c r="D673" t="s">
        <v>6</v>
      </c>
      <c r="E673">
        <v>22</v>
      </c>
      <c r="F673" t="s">
        <v>16587</v>
      </c>
    </row>
    <row r="674" spans="1:6" x14ac:dyDescent="0.25">
      <c r="A674" s="87">
        <v>44463</v>
      </c>
      <c r="B674" t="s">
        <v>16585</v>
      </c>
      <c r="C674">
        <v>57000277</v>
      </c>
      <c r="D674" t="s">
        <v>10</v>
      </c>
      <c r="E674">
        <v>3546</v>
      </c>
      <c r="F674" t="s">
        <v>249</v>
      </c>
    </row>
    <row r="675" spans="1:6" x14ac:dyDescent="0.25">
      <c r="A675" s="87">
        <v>44463</v>
      </c>
      <c r="B675" t="s">
        <v>16585</v>
      </c>
      <c r="C675" t="s">
        <v>194</v>
      </c>
      <c r="D675" t="s">
        <v>7</v>
      </c>
      <c r="E675">
        <v>60</v>
      </c>
      <c r="F675" t="s">
        <v>30</v>
      </c>
    </row>
    <row r="676" spans="1:6" x14ac:dyDescent="0.25">
      <c r="A676" s="87">
        <v>44463</v>
      </c>
      <c r="B676" t="s">
        <v>16585</v>
      </c>
      <c r="C676" t="s">
        <v>177</v>
      </c>
      <c r="D676" t="s">
        <v>8</v>
      </c>
      <c r="E676">
        <v>33</v>
      </c>
      <c r="F676" t="s">
        <v>53</v>
      </c>
    </row>
    <row r="677" spans="1:6" x14ac:dyDescent="0.25">
      <c r="A677" s="87">
        <v>44463</v>
      </c>
      <c r="B677" t="s">
        <v>16585</v>
      </c>
      <c r="C677" t="s">
        <v>177</v>
      </c>
      <c r="D677" t="s">
        <v>8</v>
      </c>
      <c r="E677">
        <v>91.5</v>
      </c>
      <c r="F677" t="s">
        <v>53</v>
      </c>
    </row>
    <row r="678" spans="1:6" x14ac:dyDescent="0.25">
      <c r="A678" s="87">
        <v>44463</v>
      </c>
      <c r="B678" t="s">
        <v>16585</v>
      </c>
      <c r="C678" t="s">
        <v>108</v>
      </c>
      <c r="D678" t="s">
        <v>9</v>
      </c>
      <c r="E678">
        <v>63.5</v>
      </c>
      <c r="F678" t="s">
        <v>53</v>
      </c>
    </row>
    <row r="679" spans="1:6" x14ac:dyDescent="0.25">
      <c r="A679" s="87">
        <v>44463</v>
      </c>
      <c r="B679" t="s">
        <v>16585</v>
      </c>
      <c r="C679" t="s">
        <v>108</v>
      </c>
      <c r="D679" t="s">
        <v>7</v>
      </c>
      <c r="E679">
        <v>74</v>
      </c>
      <c r="F679" t="s">
        <v>53</v>
      </c>
    </row>
    <row r="680" spans="1:6" x14ac:dyDescent="0.25">
      <c r="A680" s="87">
        <v>44463</v>
      </c>
      <c r="B680" t="s">
        <v>16585</v>
      </c>
      <c r="C680" t="s">
        <v>179</v>
      </c>
      <c r="D680" t="s">
        <v>6</v>
      </c>
      <c r="E680">
        <v>89.5</v>
      </c>
      <c r="F680" t="s">
        <v>53</v>
      </c>
    </row>
    <row r="681" spans="1:6" x14ac:dyDescent="0.25">
      <c r="A681" s="87">
        <v>44463</v>
      </c>
      <c r="B681" t="s">
        <v>16585</v>
      </c>
      <c r="C681" t="s">
        <v>179</v>
      </c>
      <c r="D681" t="s">
        <v>6</v>
      </c>
      <c r="E681">
        <v>95</v>
      </c>
      <c r="F681" t="s">
        <v>53</v>
      </c>
    </row>
    <row r="682" spans="1:6" x14ac:dyDescent="0.25">
      <c r="A682" s="87">
        <v>44463</v>
      </c>
      <c r="B682" t="s">
        <v>16585</v>
      </c>
      <c r="C682" t="s">
        <v>270</v>
      </c>
      <c r="D682" t="s">
        <v>10</v>
      </c>
      <c r="E682">
        <v>75</v>
      </c>
      <c r="F682" t="s">
        <v>224</v>
      </c>
    </row>
    <row r="683" spans="1:6" x14ac:dyDescent="0.25">
      <c r="A683" s="87">
        <v>44463</v>
      </c>
      <c r="B683" t="s">
        <v>16585</v>
      </c>
      <c r="C683" t="s">
        <v>183</v>
      </c>
      <c r="D683" t="s">
        <v>10</v>
      </c>
      <c r="E683">
        <v>7.5</v>
      </c>
      <c r="F683" t="s">
        <v>184</v>
      </c>
    </row>
    <row r="684" spans="1:6" x14ac:dyDescent="0.25">
      <c r="A684" s="87">
        <v>44463</v>
      </c>
      <c r="B684" t="s">
        <v>16585</v>
      </c>
      <c r="C684" t="s">
        <v>45</v>
      </c>
      <c r="D684" t="s">
        <v>8</v>
      </c>
      <c r="E684">
        <v>392</v>
      </c>
      <c r="F684" t="s">
        <v>43</v>
      </c>
    </row>
    <row r="685" spans="1:6" x14ac:dyDescent="0.25">
      <c r="A685" s="87">
        <v>44463</v>
      </c>
      <c r="B685" t="s">
        <v>16585</v>
      </c>
      <c r="C685" t="s">
        <v>45</v>
      </c>
      <c r="D685" t="s">
        <v>8</v>
      </c>
      <c r="E685">
        <v>148</v>
      </c>
      <c r="F685" t="s">
        <v>43</v>
      </c>
    </row>
    <row r="686" spans="1:6" x14ac:dyDescent="0.25">
      <c r="A686" s="87">
        <v>44463</v>
      </c>
      <c r="B686" t="s">
        <v>16585</v>
      </c>
      <c r="C686" t="s">
        <v>186</v>
      </c>
      <c r="D686" t="s">
        <v>10</v>
      </c>
      <c r="E686">
        <v>84</v>
      </c>
      <c r="F686" t="s">
        <v>187</v>
      </c>
    </row>
    <row r="687" spans="1:6" x14ac:dyDescent="0.25">
      <c r="A687" s="87">
        <v>44463</v>
      </c>
      <c r="B687" t="s">
        <v>16585</v>
      </c>
      <c r="C687" t="s">
        <v>186</v>
      </c>
      <c r="D687" t="s">
        <v>10</v>
      </c>
      <c r="E687">
        <v>2</v>
      </c>
      <c r="F687" t="s">
        <v>184</v>
      </c>
    </row>
    <row r="688" spans="1:6" x14ac:dyDescent="0.25">
      <c r="A688" s="87">
        <v>44463</v>
      </c>
      <c r="B688" t="s">
        <v>16585</v>
      </c>
      <c r="C688" t="s">
        <v>186</v>
      </c>
      <c r="D688" t="s">
        <v>10</v>
      </c>
      <c r="E688">
        <v>2.5</v>
      </c>
      <c r="F688" t="s">
        <v>184</v>
      </c>
    </row>
    <row r="689" spans="1:6" x14ac:dyDescent="0.25">
      <c r="A689" s="87">
        <v>44466</v>
      </c>
      <c r="B689" t="s">
        <v>16585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7">
        <v>44466</v>
      </c>
      <c r="B690" t="s">
        <v>16585</v>
      </c>
      <c r="C690">
        <v>29500917</v>
      </c>
      <c r="D690" t="s">
        <v>6</v>
      </c>
      <c r="E690">
        <v>28</v>
      </c>
      <c r="F690" t="s">
        <v>201</v>
      </c>
    </row>
    <row r="691" spans="1:6" x14ac:dyDescent="0.25">
      <c r="A691" s="87">
        <v>44466</v>
      </c>
      <c r="B691" t="s">
        <v>16585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7">
        <v>44466</v>
      </c>
      <c r="B692" t="s">
        <v>16585</v>
      </c>
      <c r="C692">
        <v>29501003</v>
      </c>
      <c r="D692" t="s">
        <v>8</v>
      </c>
      <c r="E692">
        <v>117</v>
      </c>
      <c r="F692" t="s">
        <v>43</v>
      </c>
    </row>
    <row r="693" spans="1:6" x14ac:dyDescent="0.25">
      <c r="A693" s="87">
        <v>44466</v>
      </c>
      <c r="B693" t="s">
        <v>16585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7">
        <v>44466</v>
      </c>
      <c r="B694" t="s">
        <v>16585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7">
        <v>44466</v>
      </c>
      <c r="B695" t="s">
        <v>16585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7">
        <v>44466</v>
      </c>
      <c r="B696" t="s">
        <v>16585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7">
        <v>44466</v>
      </c>
      <c r="B697" t="s">
        <v>16585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7">
        <v>44466</v>
      </c>
      <c r="B698" t="s">
        <v>16585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7">
        <v>44466</v>
      </c>
      <c r="B699" t="s">
        <v>16585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7">
        <v>44466</v>
      </c>
      <c r="B700" t="s">
        <v>16585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7">
        <v>44466</v>
      </c>
      <c r="B701" t="s">
        <v>16585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7">
        <v>44466</v>
      </c>
      <c r="B702" t="s">
        <v>16585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7">
        <v>44466</v>
      </c>
      <c r="B703" t="s">
        <v>16585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7">
        <v>44466</v>
      </c>
      <c r="B704" t="s">
        <v>16585</v>
      </c>
      <c r="C704">
        <v>32000107</v>
      </c>
      <c r="D704" t="s">
        <v>6</v>
      </c>
      <c r="E704">
        <v>43.5</v>
      </c>
      <c r="F704" t="s">
        <v>16587</v>
      </c>
    </row>
    <row r="705" spans="1:6" x14ac:dyDescent="0.25">
      <c r="A705" s="87">
        <v>44466</v>
      </c>
      <c r="B705" t="s">
        <v>16585</v>
      </c>
      <c r="C705" t="s">
        <v>373</v>
      </c>
      <c r="D705" t="s">
        <v>8</v>
      </c>
      <c r="E705">
        <v>120</v>
      </c>
      <c r="F705" t="s">
        <v>261</v>
      </c>
    </row>
    <row r="706" spans="1:6" x14ac:dyDescent="0.25">
      <c r="A706" s="87">
        <v>44466</v>
      </c>
      <c r="B706" t="s">
        <v>16585</v>
      </c>
      <c r="C706" t="s">
        <v>177</v>
      </c>
      <c r="D706" t="s">
        <v>8</v>
      </c>
      <c r="E706">
        <v>191</v>
      </c>
      <c r="F706" t="s">
        <v>53</v>
      </c>
    </row>
    <row r="707" spans="1:6" x14ac:dyDescent="0.25">
      <c r="A707" s="87">
        <v>44466</v>
      </c>
      <c r="B707" t="s">
        <v>16585</v>
      </c>
      <c r="C707" t="s">
        <v>108</v>
      </c>
      <c r="D707" t="s">
        <v>8</v>
      </c>
      <c r="E707">
        <v>40</v>
      </c>
      <c r="F707" t="s">
        <v>53</v>
      </c>
    </row>
    <row r="708" spans="1:6" x14ac:dyDescent="0.25">
      <c r="A708" s="87">
        <v>44466</v>
      </c>
      <c r="B708" t="s">
        <v>16585</v>
      </c>
      <c r="C708" t="s">
        <v>108</v>
      </c>
      <c r="D708" t="s">
        <v>7</v>
      </c>
      <c r="E708">
        <v>130</v>
      </c>
      <c r="F708" t="s">
        <v>53</v>
      </c>
    </row>
    <row r="709" spans="1:6" x14ac:dyDescent="0.25">
      <c r="A709" s="87">
        <v>44466</v>
      </c>
      <c r="B709" t="s">
        <v>16585</v>
      </c>
      <c r="C709" t="s">
        <v>271</v>
      </c>
      <c r="D709" t="s">
        <v>9</v>
      </c>
      <c r="E709">
        <v>110</v>
      </c>
      <c r="F709" t="s">
        <v>63</v>
      </c>
    </row>
    <row r="710" spans="1:6" x14ac:dyDescent="0.25">
      <c r="A710" s="87">
        <v>44466</v>
      </c>
      <c r="B710" t="s">
        <v>16585</v>
      </c>
      <c r="C710" t="s">
        <v>271</v>
      </c>
      <c r="D710" t="s">
        <v>8</v>
      </c>
      <c r="E710">
        <v>90</v>
      </c>
      <c r="F710" t="s">
        <v>63</v>
      </c>
    </row>
    <row r="711" spans="1:6" x14ac:dyDescent="0.25">
      <c r="A711" s="87">
        <v>44466</v>
      </c>
      <c r="B711" t="s">
        <v>16585</v>
      </c>
      <c r="C711" t="s">
        <v>179</v>
      </c>
      <c r="D711" t="s">
        <v>6</v>
      </c>
      <c r="E711">
        <v>132.5</v>
      </c>
      <c r="F711" t="s">
        <v>53</v>
      </c>
    </row>
    <row r="712" spans="1:6" x14ac:dyDescent="0.25">
      <c r="A712" s="87">
        <v>44466</v>
      </c>
      <c r="B712" t="s">
        <v>16585</v>
      </c>
      <c r="C712" t="s">
        <v>45</v>
      </c>
      <c r="D712" t="s">
        <v>8</v>
      </c>
      <c r="E712">
        <v>62</v>
      </c>
      <c r="F712" t="s">
        <v>43</v>
      </c>
    </row>
    <row r="713" spans="1:6" x14ac:dyDescent="0.25">
      <c r="A713" s="87">
        <v>44466</v>
      </c>
      <c r="B713" t="s">
        <v>16585</v>
      </c>
      <c r="C713" t="s">
        <v>186</v>
      </c>
      <c r="D713" t="s">
        <v>10</v>
      </c>
      <c r="E713">
        <v>3.8</v>
      </c>
      <c r="F713" t="s">
        <v>184</v>
      </c>
    </row>
    <row r="714" spans="1:6" x14ac:dyDescent="0.25">
      <c r="A714" s="87">
        <v>44466</v>
      </c>
      <c r="B714" t="s">
        <v>16585</v>
      </c>
      <c r="C714" t="s">
        <v>272</v>
      </c>
      <c r="D714" t="s">
        <v>6</v>
      </c>
      <c r="E714">
        <v>382</v>
      </c>
      <c r="F714" t="s">
        <v>53</v>
      </c>
    </row>
    <row r="715" spans="1:6" x14ac:dyDescent="0.25">
      <c r="A715" s="87">
        <v>44466</v>
      </c>
      <c r="B715" t="s">
        <v>16585</v>
      </c>
      <c r="C715" t="s">
        <v>117</v>
      </c>
      <c r="D715" t="s">
        <v>8</v>
      </c>
      <c r="E715">
        <v>80</v>
      </c>
      <c r="F715" t="s">
        <v>16588</v>
      </c>
    </row>
    <row r="716" spans="1:6" x14ac:dyDescent="0.25">
      <c r="A716" s="87">
        <v>44467</v>
      </c>
      <c r="B716" t="s">
        <v>16585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7">
        <v>44467</v>
      </c>
      <c r="B717" t="s">
        <v>16585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7">
        <v>44467</v>
      </c>
      <c r="B718" t="s">
        <v>16585</v>
      </c>
      <c r="C718">
        <v>29500594</v>
      </c>
      <c r="D718" t="s">
        <v>8</v>
      </c>
      <c r="E718">
        <v>541</v>
      </c>
      <c r="F718" t="s">
        <v>50</v>
      </c>
    </row>
    <row r="719" spans="1:6" x14ac:dyDescent="0.25">
      <c r="A719" s="87">
        <v>44467</v>
      </c>
      <c r="B719" t="s">
        <v>16585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7">
        <v>44467</v>
      </c>
      <c r="B720" t="s">
        <v>16585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7">
        <v>44467</v>
      </c>
      <c r="B721" t="s">
        <v>16585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7">
        <v>44467</v>
      </c>
      <c r="B722" t="s">
        <v>16585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7">
        <v>44467</v>
      </c>
      <c r="B723" t="s">
        <v>16585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7">
        <v>44467</v>
      </c>
      <c r="B724" t="s">
        <v>16585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7">
        <v>44467</v>
      </c>
      <c r="B725" t="s">
        <v>16585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7">
        <v>44467</v>
      </c>
      <c r="B726" t="s">
        <v>16585</v>
      </c>
      <c r="C726">
        <v>29500917</v>
      </c>
      <c r="D726" t="s">
        <v>6</v>
      </c>
      <c r="E726">
        <v>84</v>
      </c>
      <c r="F726" t="s">
        <v>201</v>
      </c>
    </row>
    <row r="727" spans="1:6" x14ac:dyDescent="0.25">
      <c r="A727" s="87">
        <v>44467</v>
      </c>
      <c r="B727" t="s">
        <v>16585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7">
        <v>44467</v>
      </c>
      <c r="B728" t="s">
        <v>16585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7">
        <v>44467</v>
      </c>
      <c r="B729" t="s">
        <v>16585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7">
        <v>44467</v>
      </c>
      <c r="B730" t="s">
        <v>16585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7">
        <v>44467</v>
      </c>
      <c r="B731" t="s">
        <v>16585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7">
        <v>44467</v>
      </c>
      <c r="B732" t="s">
        <v>16585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7">
        <v>44467</v>
      </c>
      <c r="B733" t="s">
        <v>16585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7">
        <v>44467</v>
      </c>
      <c r="B734" t="s">
        <v>16585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7">
        <v>44467</v>
      </c>
      <c r="B735" t="s">
        <v>16585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7">
        <v>44467</v>
      </c>
      <c r="B736" t="s">
        <v>16585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7">
        <v>44467</v>
      </c>
      <c r="B737" t="s">
        <v>16585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7">
        <v>44467</v>
      </c>
      <c r="B738" t="s">
        <v>16585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7">
        <v>44467</v>
      </c>
      <c r="B739" t="s">
        <v>16585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7">
        <v>44467</v>
      </c>
      <c r="B740" t="s">
        <v>16585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7">
        <v>44467</v>
      </c>
      <c r="B741" t="s">
        <v>16585</v>
      </c>
      <c r="C741">
        <v>31000092</v>
      </c>
      <c r="D741" t="s">
        <v>6</v>
      </c>
      <c r="E741">
        <v>17.399999999999999</v>
      </c>
      <c r="F741" t="s">
        <v>63</v>
      </c>
    </row>
    <row r="742" spans="1:6" x14ac:dyDescent="0.25">
      <c r="A742" s="87">
        <v>44467</v>
      </c>
      <c r="B742" t="s">
        <v>16585</v>
      </c>
      <c r="C742">
        <v>31900002</v>
      </c>
      <c r="D742" t="s">
        <v>6</v>
      </c>
      <c r="E742">
        <v>51</v>
      </c>
      <c r="F742" t="s">
        <v>520</v>
      </c>
    </row>
    <row r="743" spans="1:6" x14ac:dyDescent="0.25">
      <c r="A743" s="87">
        <v>44467</v>
      </c>
      <c r="B743" t="s">
        <v>16585</v>
      </c>
      <c r="C743">
        <v>32000106</v>
      </c>
      <c r="D743" t="s">
        <v>6</v>
      </c>
      <c r="E743">
        <v>22.4</v>
      </c>
      <c r="F743" t="s">
        <v>16587</v>
      </c>
    </row>
    <row r="744" spans="1:6" x14ac:dyDescent="0.25">
      <c r="A744" s="87">
        <v>44467</v>
      </c>
      <c r="B744" t="s">
        <v>16585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7">
        <v>44467</v>
      </c>
      <c r="B745" t="s">
        <v>16585</v>
      </c>
      <c r="C745" t="s">
        <v>194</v>
      </c>
      <c r="D745" t="s">
        <v>7</v>
      </c>
      <c r="E745">
        <v>75</v>
      </c>
      <c r="F745" t="s">
        <v>30</v>
      </c>
    </row>
    <row r="746" spans="1:6" x14ac:dyDescent="0.25">
      <c r="A746" s="87">
        <v>44467</v>
      </c>
      <c r="B746" t="s">
        <v>16585</v>
      </c>
      <c r="C746" t="s">
        <v>177</v>
      </c>
      <c r="D746" t="s">
        <v>8</v>
      </c>
      <c r="E746">
        <v>181</v>
      </c>
      <c r="F746" t="s">
        <v>53</v>
      </c>
    </row>
    <row r="747" spans="1:6" x14ac:dyDescent="0.25">
      <c r="A747" s="87">
        <v>44467</v>
      </c>
      <c r="B747" t="s">
        <v>16585</v>
      </c>
      <c r="C747" t="s">
        <v>238</v>
      </c>
      <c r="D747" t="s">
        <v>6</v>
      </c>
      <c r="E747">
        <v>54</v>
      </c>
      <c r="F747" t="s">
        <v>201</v>
      </c>
    </row>
    <row r="748" spans="1:6" x14ac:dyDescent="0.25">
      <c r="A748" s="87">
        <v>44467</v>
      </c>
      <c r="B748" t="s">
        <v>16585</v>
      </c>
      <c r="C748" t="s">
        <v>108</v>
      </c>
      <c r="D748" t="s">
        <v>9</v>
      </c>
      <c r="E748">
        <v>19</v>
      </c>
      <c r="F748" t="s">
        <v>53</v>
      </c>
    </row>
    <row r="749" spans="1:6" x14ac:dyDescent="0.25">
      <c r="A749" s="87">
        <v>44467</v>
      </c>
      <c r="B749" t="s">
        <v>16585</v>
      </c>
      <c r="C749" t="s">
        <v>108</v>
      </c>
      <c r="D749" t="s">
        <v>8</v>
      </c>
      <c r="E749">
        <v>20</v>
      </c>
      <c r="F749" t="s">
        <v>53</v>
      </c>
    </row>
    <row r="750" spans="1:6" x14ac:dyDescent="0.25">
      <c r="A750" s="87">
        <v>44467</v>
      </c>
      <c r="B750" t="s">
        <v>16585</v>
      </c>
      <c r="C750" t="s">
        <v>108</v>
      </c>
      <c r="D750" t="s">
        <v>8</v>
      </c>
      <c r="E750">
        <v>13</v>
      </c>
      <c r="F750" t="s">
        <v>53</v>
      </c>
    </row>
    <row r="751" spans="1:6" x14ac:dyDescent="0.25">
      <c r="A751" s="87">
        <v>44467</v>
      </c>
      <c r="B751" t="s">
        <v>16585</v>
      </c>
      <c r="C751" t="s">
        <v>108</v>
      </c>
      <c r="D751" t="s">
        <v>7</v>
      </c>
      <c r="E751">
        <v>69</v>
      </c>
      <c r="F751" t="s">
        <v>53</v>
      </c>
    </row>
    <row r="752" spans="1:6" x14ac:dyDescent="0.25">
      <c r="A752" s="87">
        <v>44467</v>
      </c>
      <c r="B752" t="s">
        <v>16585</v>
      </c>
      <c r="C752" t="s">
        <v>108</v>
      </c>
      <c r="D752" t="s">
        <v>7</v>
      </c>
      <c r="E752">
        <v>85.5</v>
      </c>
      <c r="F752" t="s">
        <v>53</v>
      </c>
    </row>
    <row r="753" spans="1:6" x14ac:dyDescent="0.25">
      <c r="A753" s="87">
        <v>44467</v>
      </c>
      <c r="B753" t="s">
        <v>16585</v>
      </c>
      <c r="C753" t="s">
        <v>179</v>
      </c>
      <c r="D753" t="s">
        <v>6</v>
      </c>
      <c r="E753">
        <v>141.19999999999999</v>
      </c>
      <c r="F753" t="s">
        <v>53</v>
      </c>
    </row>
    <row r="754" spans="1:6" x14ac:dyDescent="0.25">
      <c r="A754" s="87">
        <v>44467</v>
      </c>
      <c r="B754" t="s">
        <v>16585</v>
      </c>
      <c r="C754" t="s">
        <v>183</v>
      </c>
      <c r="D754" t="s">
        <v>10</v>
      </c>
      <c r="E754">
        <v>9</v>
      </c>
      <c r="F754" t="s">
        <v>184</v>
      </c>
    </row>
    <row r="755" spans="1:6" x14ac:dyDescent="0.25">
      <c r="A755" s="87">
        <v>44467</v>
      </c>
      <c r="B755" t="s">
        <v>16585</v>
      </c>
      <c r="C755" t="s">
        <v>183</v>
      </c>
      <c r="D755" t="s">
        <v>10</v>
      </c>
      <c r="E755">
        <v>9.4</v>
      </c>
      <c r="F755" t="s">
        <v>184</v>
      </c>
    </row>
    <row r="756" spans="1:6" x14ac:dyDescent="0.25">
      <c r="A756" s="87">
        <v>44467</v>
      </c>
      <c r="B756" t="s">
        <v>16585</v>
      </c>
      <c r="C756" t="s">
        <v>183</v>
      </c>
      <c r="D756" t="s">
        <v>10</v>
      </c>
      <c r="E756">
        <v>11</v>
      </c>
      <c r="F756" t="s">
        <v>184</v>
      </c>
    </row>
    <row r="757" spans="1:6" x14ac:dyDescent="0.25">
      <c r="A757" s="87">
        <v>44467</v>
      </c>
      <c r="B757" t="s">
        <v>16585</v>
      </c>
      <c r="C757" t="s">
        <v>45</v>
      </c>
      <c r="D757" t="s">
        <v>8</v>
      </c>
      <c r="E757">
        <v>57</v>
      </c>
      <c r="F757" t="s">
        <v>43</v>
      </c>
    </row>
    <row r="758" spans="1:6" x14ac:dyDescent="0.25">
      <c r="A758" s="87">
        <v>44467</v>
      </c>
      <c r="B758" t="s">
        <v>16585</v>
      </c>
      <c r="C758" t="s">
        <v>186</v>
      </c>
      <c r="D758" t="s">
        <v>10</v>
      </c>
      <c r="E758">
        <v>2.6</v>
      </c>
      <c r="F758" t="s">
        <v>184</v>
      </c>
    </row>
    <row r="759" spans="1:6" x14ac:dyDescent="0.25">
      <c r="A759" s="87">
        <v>44467</v>
      </c>
      <c r="B759" t="s">
        <v>16585</v>
      </c>
      <c r="C759" t="s">
        <v>186</v>
      </c>
      <c r="D759" t="s">
        <v>10</v>
      </c>
      <c r="E759">
        <v>28</v>
      </c>
      <c r="F759" t="s">
        <v>187</v>
      </c>
    </row>
    <row r="760" spans="1:6" x14ac:dyDescent="0.25">
      <c r="A760" s="87">
        <v>44467</v>
      </c>
      <c r="B760" t="s">
        <v>16585</v>
      </c>
      <c r="C760" t="s">
        <v>186</v>
      </c>
      <c r="D760" t="s">
        <v>10</v>
      </c>
      <c r="E760">
        <v>188.8</v>
      </c>
      <c r="F760" t="s">
        <v>187</v>
      </c>
    </row>
    <row r="761" spans="1:6" x14ac:dyDescent="0.25">
      <c r="A761" s="87">
        <v>44468</v>
      </c>
      <c r="B761" t="s">
        <v>16585</v>
      </c>
      <c r="C761">
        <v>29500529</v>
      </c>
      <c r="D761" t="s">
        <v>8</v>
      </c>
      <c r="E761">
        <v>283</v>
      </c>
      <c r="F761" t="s">
        <v>16589</v>
      </c>
    </row>
    <row r="762" spans="1:6" x14ac:dyDescent="0.25">
      <c r="A762" s="87">
        <v>44468</v>
      </c>
      <c r="B762" t="s">
        <v>16585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7">
        <v>44468</v>
      </c>
      <c r="B763" t="s">
        <v>16585</v>
      </c>
      <c r="C763">
        <v>29500594</v>
      </c>
      <c r="D763" t="s">
        <v>8</v>
      </c>
      <c r="E763">
        <v>72.400000000000006</v>
      </c>
      <c r="F763" t="s">
        <v>50</v>
      </c>
    </row>
    <row r="764" spans="1:6" x14ac:dyDescent="0.25">
      <c r="A764" s="87">
        <v>44468</v>
      </c>
      <c r="B764" t="s">
        <v>16585</v>
      </c>
      <c r="C764">
        <v>29500620</v>
      </c>
      <c r="D764" t="s">
        <v>8</v>
      </c>
      <c r="E764">
        <v>242</v>
      </c>
      <c r="F764" t="s">
        <v>16589</v>
      </c>
    </row>
    <row r="765" spans="1:6" x14ac:dyDescent="0.25">
      <c r="A765" s="87">
        <v>44468</v>
      </c>
      <c r="B765" t="s">
        <v>16585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7">
        <v>44468</v>
      </c>
      <c r="B766" t="s">
        <v>16585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7">
        <v>44468</v>
      </c>
      <c r="B767" t="s">
        <v>16585</v>
      </c>
      <c r="C767">
        <v>29500823</v>
      </c>
      <c r="D767" t="s">
        <v>7</v>
      </c>
      <c r="E767">
        <v>41.4</v>
      </c>
      <c r="F767" t="s">
        <v>261</v>
      </c>
    </row>
    <row r="768" spans="1:6" x14ac:dyDescent="0.25">
      <c r="A768" s="87">
        <v>44468</v>
      </c>
      <c r="B768" t="s">
        <v>16585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7">
        <v>44468</v>
      </c>
      <c r="B769" t="s">
        <v>16585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7">
        <v>44468</v>
      </c>
      <c r="B770" t="s">
        <v>16585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7">
        <v>44468</v>
      </c>
      <c r="B771" t="s">
        <v>16585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7">
        <v>44468</v>
      </c>
      <c r="B772" t="s">
        <v>16585</v>
      </c>
      <c r="C772">
        <v>29500917</v>
      </c>
      <c r="D772" t="s">
        <v>6</v>
      </c>
      <c r="E772">
        <v>71</v>
      </c>
      <c r="F772" t="s">
        <v>201</v>
      </c>
    </row>
    <row r="773" spans="1:6" x14ac:dyDescent="0.25">
      <c r="A773" s="87">
        <v>44468</v>
      </c>
      <c r="B773" t="s">
        <v>16585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7">
        <v>44468</v>
      </c>
      <c r="B774" t="s">
        <v>16585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7">
        <v>44468</v>
      </c>
      <c r="B775" t="s">
        <v>16585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7">
        <v>44468</v>
      </c>
      <c r="B776" t="s">
        <v>16585</v>
      </c>
      <c r="C776">
        <v>31900001</v>
      </c>
      <c r="D776" t="s">
        <v>6</v>
      </c>
      <c r="E776">
        <v>29.2</v>
      </c>
      <c r="F776" t="s">
        <v>520</v>
      </c>
    </row>
    <row r="777" spans="1:6" x14ac:dyDescent="0.25">
      <c r="A777" s="87">
        <v>44468</v>
      </c>
      <c r="B777" t="s">
        <v>16585</v>
      </c>
      <c r="C777">
        <v>31900001</v>
      </c>
      <c r="D777" t="s">
        <v>6</v>
      </c>
      <c r="E777">
        <v>29.8</v>
      </c>
      <c r="F777" t="s">
        <v>520</v>
      </c>
    </row>
    <row r="778" spans="1:6" x14ac:dyDescent="0.25">
      <c r="A778" s="87">
        <v>44468</v>
      </c>
      <c r="B778" t="s">
        <v>16585</v>
      </c>
      <c r="C778">
        <v>31900001</v>
      </c>
      <c r="D778" t="s">
        <v>6</v>
      </c>
      <c r="E778">
        <v>24.6</v>
      </c>
      <c r="F778" t="s">
        <v>520</v>
      </c>
    </row>
    <row r="779" spans="1:6" x14ac:dyDescent="0.25">
      <c r="A779" s="87">
        <v>44468</v>
      </c>
      <c r="B779" t="s">
        <v>16585</v>
      </c>
      <c r="C779">
        <v>31900001</v>
      </c>
      <c r="D779" t="s">
        <v>6</v>
      </c>
      <c r="E779">
        <v>10.8</v>
      </c>
      <c r="F779" t="s">
        <v>520</v>
      </c>
    </row>
    <row r="780" spans="1:6" x14ac:dyDescent="0.25">
      <c r="A780" s="87">
        <v>44468</v>
      </c>
      <c r="B780" t="s">
        <v>16585</v>
      </c>
      <c r="C780">
        <v>32000049</v>
      </c>
      <c r="D780" t="s">
        <v>6</v>
      </c>
      <c r="E780">
        <v>21</v>
      </c>
      <c r="F780" t="s">
        <v>16587</v>
      </c>
    </row>
    <row r="781" spans="1:6" x14ac:dyDescent="0.25">
      <c r="A781" s="87">
        <v>44468</v>
      </c>
      <c r="B781" t="s">
        <v>16585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7">
        <v>44468</v>
      </c>
      <c r="B782" t="s">
        <v>16585</v>
      </c>
      <c r="C782" t="s">
        <v>108</v>
      </c>
      <c r="D782" t="s">
        <v>6</v>
      </c>
      <c r="E782">
        <v>85.8</v>
      </c>
      <c r="F782" t="s">
        <v>53</v>
      </c>
    </row>
    <row r="783" spans="1:6" x14ac:dyDescent="0.25">
      <c r="A783" s="87">
        <v>44468</v>
      </c>
      <c r="B783" t="s">
        <v>16585</v>
      </c>
      <c r="C783" t="s">
        <v>108</v>
      </c>
      <c r="D783" t="s">
        <v>8</v>
      </c>
      <c r="E783">
        <v>9</v>
      </c>
      <c r="F783" t="s">
        <v>21</v>
      </c>
    </row>
    <row r="784" spans="1:6" x14ac:dyDescent="0.25">
      <c r="A784" s="87">
        <v>44468</v>
      </c>
      <c r="B784" t="s">
        <v>16585</v>
      </c>
      <c r="C784" t="s">
        <v>179</v>
      </c>
      <c r="D784" t="s">
        <v>6</v>
      </c>
      <c r="E784">
        <v>100</v>
      </c>
      <c r="F784" t="s">
        <v>53</v>
      </c>
    </row>
    <row r="785" spans="1:6" x14ac:dyDescent="0.25">
      <c r="A785" s="87">
        <v>44468</v>
      </c>
      <c r="B785" t="s">
        <v>16585</v>
      </c>
      <c r="C785" t="s">
        <v>197</v>
      </c>
      <c r="D785" t="s">
        <v>6</v>
      </c>
      <c r="E785">
        <v>62</v>
      </c>
      <c r="F785" t="s">
        <v>53</v>
      </c>
    </row>
    <row r="786" spans="1:6" x14ac:dyDescent="0.25">
      <c r="A786" s="87">
        <v>44468</v>
      </c>
      <c r="B786" t="s">
        <v>16585</v>
      </c>
      <c r="C786" t="s">
        <v>273</v>
      </c>
      <c r="D786" t="s">
        <v>6</v>
      </c>
      <c r="E786">
        <v>20</v>
      </c>
      <c r="F786" t="s">
        <v>16587</v>
      </c>
    </row>
    <row r="787" spans="1:6" x14ac:dyDescent="0.25">
      <c r="A787" s="87">
        <v>44468</v>
      </c>
      <c r="B787" t="s">
        <v>16585</v>
      </c>
      <c r="C787" t="s">
        <v>273</v>
      </c>
      <c r="D787" t="s">
        <v>6</v>
      </c>
      <c r="E787">
        <v>10</v>
      </c>
      <c r="F787" t="s">
        <v>16587</v>
      </c>
    </row>
    <row r="788" spans="1:6" x14ac:dyDescent="0.25">
      <c r="A788" s="87">
        <v>44468</v>
      </c>
      <c r="B788" t="s">
        <v>16585</v>
      </c>
      <c r="C788" t="s">
        <v>274</v>
      </c>
      <c r="D788" t="s">
        <v>6</v>
      </c>
      <c r="E788">
        <v>20</v>
      </c>
      <c r="F788" t="s">
        <v>16587</v>
      </c>
    </row>
    <row r="789" spans="1:6" x14ac:dyDescent="0.25">
      <c r="A789" s="87">
        <v>44468</v>
      </c>
      <c r="B789" t="s">
        <v>16585</v>
      </c>
      <c r="C789" t="s">
        <v>45</v>
      </c>
      <c r="D789" t="s">
        <v>8</v>
      </c>
      <c r="E789">
        <v>322</v>
      </c>
      <c r="F789" t="s">
        <v>43</v>
      </c>
    </row>
    <row r="790" spans="1:6" x14ac:dyDescent="0.25">
      <c r="A790" s="87">
        <v>44468</v>
      </c>
      <c r="B790" t="s">
        <v>16585</v>
      </c>
      <c r="C790" t="s">
        <v>45</v>
      </c>
      <c r="D790" t="s">
        <v>8</v>
      </c>
      <c r="E790">
        <v>61</v>
      </c>
      <c r="F790" t="s">
        <v>43</v>
      </c>
    </row>
    <row r="791" spans="1:6" x14ac:dyDescent="0.25">
      <c r="A791" s="87">
        <v>44468</v>
      </c>
      <c r="B791" t="s">
        <v>16585</v>
      </c>
      <c r="C791" t="s">
        <v>186</v>
      </c>
      <c r="D791" t="s">
        <v>10</v>
      </c>
      <c r="E791">
        <v>2</v>
      </c>
      <c r="F791" t="s">
        <v>184</v>
      </c>
    </row>
    <row r="792" spans="1:6" x14ac:dyDescent="0.25">
      <c r="A792" s="87">
        <v>44468</v>
      </c>
      <c r="B792" t="s">
        <v>16585</v>
      </c>
      <c r="C792" t="s">
        <v>186</v>
      </c>
      <c r="D792" t="s">
        <v>10</v>
      </c>
      <c r="E792">
        <v>56.6</v>
      </c>
      <c r="F792" t="s">
        <v>187</v>
      </c>
    </row>
    <row r="793" spans="1:6" x14ac:dyDescent="0.25">
      <c r="A793" s="87">
        <v>44468</v>
      </c>
      <c r="B793" t="s">
        <v>16585</v>
      </c>
      <c r="C793" t="s">
        <v>117</v>
      </c>
      <c r="D793" t="s">
        <v>8</v>
      </c>
      <c r="E793">
        <v>20</v>
      </c>
      <c r="F793" t="s">
        <v>10</v>
      </c>
    </row>
    <row r="794" spans="1:6" x14ac:dyDescent="0.25">
      <c r="A794" s="87">
        <v>44469</v>
      </c>
      <c r="B794" t="s">
        <v>16585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7">
        <v>44469</v>
      </c>
      <c r="B795" t="s">
        <v>16585</v>
      </c>
      <c r="C795">
        <v>29500622</v>
      </c>
      <c r="D795" t="s">
        <v>8</v>
      </c>
      <c r="E795">
        <v>12</v>
      </c>
      <c r="F795" t="s">
        <v>43</v>
      </c>
    </row>
    <row r="796" spans="1:6" x14ac:dyDescent="0.25">
      <c r="A796" s="87">
        <v>44469</v>
      </c>
      <c r="B796" t="s">
        <v>16585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7">
        <v>44469</v>
      </c>
      <c r="B797" t="s">
        <v>16585</v>
      </c>
      <c r="C797">
        <v>29500816</v>
      </c>
      <c r="D797" t="s">
        <v>6</v>
      </c>
      <c r="E797">
        <v>22</v>
      </c>
      <c r="F797" t="s">
        <v>530</v>
      </c>
    </row>
    <row r="798" spans="1:6" x14ac:dyDescent="0.25">
      <c r="A798" s="87">
        <v>44469</v>
      </c>
      <c r="B798" t="s">
        <v>16585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7">
        <v>44469</v>
      </c>
      <c r="B799" t="s">
        <v>16585</v>
      </c>
      <c r="C799">
        <v>29500917</v>
      </c>
      <c r="D799" t="s">
        <v>6</v>
      </c>
      <c r="E799">
        <v>44</v>
      </c>
      <c r="F799" t="s">
        <v>201</v>
      </c>
    </row>
    <row r="800" spans="1:6" x14ac:dyDescent="0.25">
      <c r="A800" s="87">
        <v>44469</v>
      </c>
      <c r="B800" t="s">
        <v>16585</v>
      </c>
      <c r="C800">
        <v>29500917</v>
      </c>
      <c r="D800" t="s">
        <v>6</v>
      </c>
      <c r="E800">
        <v>46</v>
      </c>
      <c r="F800" t="s">
        <v>201</v>
      </c>
    </row>
    <row r="801" spans="1:6" x14ac:dyDescent="0.25">
      <c r="A801" s="87">
        <v>44469</v>
      </c>
      <c r="B801" t="s">
        <v>16585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7">
        <v>44469</v>
      </c>
      <c r="B802" t="s">
        <v>16585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7">
        <v>44469</v>
      </c>
      <c r="B803" t="s">
        <v>16585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7">
        <v>44469</v>
      </c>
      <c r="B804" t="s">
        <v>16585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7">
        <v>44469</v>
      </c>
      <c r="B805" t="s">
        <v>16585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7">
        <v>44469</v>
      </c>
      <c r="B806" t="s">
        <v>16585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7">
        <v>44469</v>
      </c>
      <c r="B807" t="s">
        <v>16585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7">
        <v>44469</v>
      </c>
      <c r="B808" t="s">
        <v>16585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7">
        <v>44469</v>
      </c>
      <c r="B809" t="s">
        <v>16585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7">
        <v>44469</v>
      </c>
      <c r="B810" t="s">
        <v>16585</v>
      </c>
      <c r="C810">
        <v>49500034</v>
      </c>
      <c r="D810" t="s">
        <v>6</v>
      </c>
      <c r="E810">
        <v>16</v>
      </c>
      <c r="F810" t="s">
        <v>530</v>
      </c>
    </row>
    <row r="811" spans="1:6" x14ac:dyDescent="0.25">
      <c r="A811" s="87">
        <v>44469</v>
      </c>
      <c r="B811" t="s">
        <v>16585</v>
      </c>
      <c r="C811" t="s">
        <v>277</v>
      </c>
      <c r="D811" t="s">
        <v>6</v>
      </c>
      <c r="E811">
        <v>18</v>
      </c>
      <c r="F811" t="s">
        <v>52</v>
      </c>
    </row>
    <row r="812" spans="1:6" x14ac:dyDescent="0.25">
      <c r="A812" s="87">
        <v>44469</v>
      </c>
      <c r="B812" t="s">
        <v>16585</v>
      </c>
      <c r="C812" t="s">
        <v>277</v>
      </c>
      <c r="D812" t="s">
        <v>6</v>
      </c>
      <c r="E812">
        <v>304</v>
      </c>
      <c r="F812" t="s">
        <v>52</v>
      </c>
    </row>
    <row r="813" spans="1:6" x14ac:dyDescent="0.25">
      <c r="A813" s="87">
        <v>44469</v>
      </c>
      <c r="B813" t="s">
        <v>16585</v>
      </c>
      <c r="C813" t="s">
        <v>177</v>
      </c>
      <c r="D813" t="s">
        <v>8</v>
      </c>
      <c r="E813">
        <v>10</v>
      </c>
      <c r="F813" t="s">
        <v>53</v>
      </c>
    </row>
    <row r="814" spans="1:6" x14ac:dyDescent="0.25">
      <c r="A814" s="87">
        <v>44469</v>
      </c>
      <c r="B814" t="s">
        <v>16585</v>
      </c>
      <c r="C814" t="s">
        <v>177</v>
      </c>
      <c r="D814" t="s">
        <v>11</v>
      </c>
      <c r="E814">
        <v>128</v>
      </c>
      <c r="F814" t="s">
        <v>20</v>
      </c>
    </row>
    <row r="815" spans="1:6" x14ac:dyDescent="0.25">
      <c r="A815" s="87">
        <v>44469</v>
      </c>
      <c r="B815" t="s">
        <v>16585</v>
      </c>
      <c r="C815" t="s">
        <v>177</v>
      </c>
      <c r="D815" t="s">
        <v>8</v>
      </c>
      <c r="E815">
        <v>22</v>
      </c>
      <c r="F815" t="s">
        <v>53</v>
      </c>
    </row>
    <row r="816" spans="1:6" x14ac:dyDescent="0.25">
      <c r="A816" s="87">
        <v>44469</v>
      </c>
      <c r="B816" t="s">
        <v>16585</v>
      </c>
      <c r="C816" t="s">
        <v>108</v>
      </c>
      <c r="D816" t="s">
        <v>7</v>
      </c>
      <c r="E816">
        <v>12</v>
      </c>
      <c r="F816" t="s">
        <v>53</v>
      </c>
    </row>
    <row r="817" spans="1:6" x14ac:dyDescent="0.25">
      <c r="A817" s="87">
        <v>44469</v>
      </c>
      <c r="B817" t="s">
        <v>16585</v>
      </c>
      <c r="C817" t="s">
        <v>108</v>
      </c>
      <c r="D817" t="s">
        <v>9</v>
      </c>
      <c r="E817">
        <v>24</v>
      </c>
      <c r="F817" t="s">
        <v>53</v>
      </c>
    </row>
    <row r="818" spans="1:6" x14ac:dyDescent="0.25">
      <c r="A818" s="87">
        <v>44469</v>
      </c>
      <c r="B818" t="s">
        <v>16585</v>
      </c>
      <c r="C818" t="s">
        <v>108</v>
      </c>
      <c r="D818" t="s">
        <v>8</v>
      </c>
      <c r="E818">
        <v>11</v>
      </c>
      <c r="F818" t="s">
        <v>53</v>
      </c>
    </row>
    <row r="819" spans="1:6" x14ac:dyDescent="0.25">
      <c r="A819" s="87">
        <v>44469</v>
      </c>
      <c r="B819" t="s">
        <v>16585</v>
      </c>
      <c r="C819" t="s">
        <v>108</v>
      </c>
      <c r="D819" t="s">
        <v>7</v>
      </c>
      <c r="E819">
        <v>78</v>
      </c>
      <c r="F819" t="s">
        <v>53</v>
      </c>
    </row>
    <row r="820" spans="1:6" x14ac:dyDescent="0.25">
      <c r="A820" s="87">
        <v>44469</v>
      </c>
      <c r="B820" t="s">
        <v>16585</v>
      </c>
      <c r="C820" t="s">
        <v>179</v>
      </c>
      <c r="D820" t="s">
        <v>6</v>
      </c>
      <c r="E820">
        <v>97.5</v>
      </c>
      <c r="F820" t="s">
        <v>53</v>
      </c>
    </row>
    <row r="821" spans="1:6" x14ac:dyDescent="0.25">
      <c r="A821" s="87">
        <v>44469</v>
      </c>
      <c r="B821" t="s">
        <v>16585</v>
      </c>
      <c r="C821" t="s">
        <v>179</v>
      </c>
      <c r="D821" t="s">
        <v>6</v>
      </c>
      <c r="E821">
        <v>484</v>
      </c>
      <c r="F821" t="s">
        <v>53</v>
      </c>
    </row>
    <row r="822" spans="1:6" x14ac:dyDescent="0.25">
      <c r="A822" s="87">
        <v>44469</v>
      </c>
      <c r="B822" t="s">
        <v>16585</v>
      </c>
      <c r="C822" t="s">
        <v>183</v>
      </c>
      <c r="D822" t="s">
        <v>10</v>
      </c>
      <c r="E822">
        <v>5</v>
      </c>
      <c r="F822" t="s">
        <v>184</v>
      </c>
    </row>
    <row r="823" spans="1:6" x14ac:dyDescent="0.25">
      <c r="A823" s="87">
        <v>44469</v>
      </c>
      <c r="B823" t="s">
        <v>16585</v>
      </c>
      <c r="C823" t="s">
        <v>274</v>
      </c>
      <c r="D823" t="s">
        <v>6</v>
      </c>
      <c r="E823">
        <v>10</v>
      </c>
      <c r="F823" t="s">
        <v>16587</v>
      </c>
    </row>
    <row r="824" spans="1:6" x14ac:dyDescent="0.25">
      <c r="A824" s="87">
        <v>44469</v>
      </c>
      <c r="B824" t="s">
        <v>16585</v>
      </c>
      <c r="C824" t="s">
        <v>186</v>
      </c>
      <c r="D824" t="s">
        <v>10</v>
      </c>
      <c r="E824">
        <v>2.1</v>
      </c>
      <c r="F824" t="s">
        <v>184</v>
      </c>
    </row>
    <row r="825" spans="1:6" x14ac:dyDescent="0.25">
      <c r="A825" s="87">
        <v>44469</v>
      </c>
      <c r="B825" t="s">
        <v>16585</v>
      </c>
      <c r="C825" t="s">
        <v>186</v>
      </c>
      <c r="D825" t="s">
        <v>10</v>
      </c>
      <c r="E825">
        <v>70</v>
      </c>
      <c r="F825" t="s">
        <v>187</v>
      </c>
    </row>
    <row r="826" spans="1:6" x14ac:dyDescent="0.25">
      <c r="A826" s="87">
        <v>44469</v>
      </c>
      <c r="B826" t="s">
        <v>16585</v>
      </c>
      <c r="C826" t="s">
        <v>272</v>
      </c>
      <c r="D826" t="s">
        <v>8</v>
      </c>
      <c r="E826">
        <v>12</v>
      </c>
      <c r="F826" t="s">
        <v>53</v>
      </c>
    </row>
    <row r="827" spans="1:6" x14ac:dyDescent="0.25">
      <c r="A827" s="87">
        <v>44469</v>
      </c>
      <c r="B827" t="s">
        <v>16585</v>
      </c>
      <c r="C827" t="s">
        <v>117</v>
      </c>
      <c r="D827" t="s">
        <v>8</v>
      </c>
      <c r="E827">
        <v>18</v>
      </c>
      <c r="F827" t="s">
        <v>16588</v>
      </c>
    </row>
    <row r="828" spans="1:6" x14ac:dyDescent="0.25">
      <c r="A828" s="87">
        <v>44469</v>
      </c>
      <c r="B828" t="s">
        <v>16585</v>
      </c>
      <c r="C828" t="s">
        <v>66</v>
      </c>
      <c r="D828" t="s">
        <v>8</v>
      </c>
      <c r="E828">
        <v>275</v>
      </c>
      <c r="F828" t="s">
        <v>10</v>
      </c>
    </row>
    <row r="829" spans="1:6" x14ac:dyDescent="0.25">
      <c r="A829" s="87">
        <v>44469</v>
      </c>
      <c r="B829" t="s">
        <v>16585</v>
      </c>
      <c r="C829" t="s">
        <v>458</v>
      </c>
      <c r="D829" t="s">
        <v>8</v>
      </c>
      <c r="E829">
        <v>50</v>
      </c>
      <c r="F829" t="s">
        <v>53</v>
      </c>
    </row>
    <row r="830" spans="1:6" x14ac:dyDescent="0.25">
      <c r="A830" s="87">
        <v>44470</v>
      </c>
      <c r="B830" t="s">
        <v>16585</v>
      </c>
      <c r="C830" t="s">
        <v>279</v>
      </c>
      <c r="D830" t="s">
        <v>6</v>
      </c>
      <c r="E830">
        <v>10</v>
      </c>
      <c r="F830" t="s">
        <v>16587</v>
      </c>
    </row>
    <row r="831" spans="1:6" x14ac:dyDescent="0.25">
      <c r="A831" s="87">
        <v>44470</v>
      </c>
      <c r="B831" t="s">
        <v>16585</v>
      </c>
      <c r="C831" t="s">
        <v>280</v>
      </c>
      <c r="D831" t="s">
        <v>6</v>
      </c>
      <c r="E831">
        <v>10</v>
      </c>
      <c r="F831" t="s">
        <v>16587</v>
      </c>
    </row>
    <row r="832" spans="1:6" x14ac:dyDescent="0.25">
      <c r="A832" s="87">
        <v>44470</v>
      </c>
      <c r="B832" t="s">
        <v>16585</v>
      </c>
      <c r="C832" t="s">
        <v>186</v>
      </c>
      <c r="D832" t="s">
        <v>10</v>
      </c>
      <c r="E832">
        <v>10</v>
      </c>
      <c r="F832" t="s">
        <v>187</v>
      </c>
    </row>
    <row r="833" spans="1:6" x14ac:dyDescent="0.25">
      <c r="A833" s="87">
        <v>44470</v>
      </c>
      <c r="B833" t="s">
        <v>16585</v>
      </c>
      <c r="C833" t="s">
        <v>198</v>
      </c>
      <c r="D833" t="s">
        <v>10</v>
      </c>
      <c r="E833">
        <v>70</v>
      </c>
      <c r="F833" t="s">
        <v>198</v>
      </c>
    </row>
    <row r="834" spans="1:6" x14ac:dyDescent="0.25">
      <c r="A834" s="87">
        <v>44470</v>
      </c>
      <c r="B834" t="s">
        <v>16585</v>
      </c>
      <c r="C834" t="s">
        <v>198</v>
      </c>
      <c r="D834" t="s">
        <v>10</v>
      </c>
      <c r="E834">
        <v>163</v>
      </c>
      <c r="F834" t="s">
        <v>198</v>
      </c>
    </row>
    <row r="835" spans="1:6" x14ac:dyDescent="0.25">
      <c r="A835" s="87">
        <v>44470</v>
      </c>
      <c r="B835" t="s">
        <v>16585</v>
      </c>
      <c r="C835" t="s">
        <v>281</v>
      </c>
      <c r="D835" t="s">
        <v>10</v>
      </c>
      <c r="E835">
        <v>20</v>
      </c>
      <c r="F835" t="s">
        <v>187</v>
      </c>
    </row>
    <row r="836" spans="1:6" x14ac:dyDescent="0.25">
      <c r="A836" s="87">
        <v>44473</v>
      </c>
      <c r="B836" t="s">
        <v>16585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7">
        <v>44473</v>
      </c>
      <c r="B837" t="s">
        <v>16585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7">
        <v>44473</v>
      </c>
      <c r="B838" t="s">
        <v>16585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7">
        <v>44473</v>
      </c>
      <c r="B839" t="s">
        <v>16585</v>
      </c>
      <c r="C839">
        <v>29500887</v>
      </c>
      <c r="D839" t="s">
        <v>9</v>
      </c>
      <c r="E839">
        <v>2</v>
      </c>
      <c r="F839" t="s">
        <v>52</v>
      </c>
    </row>
    <row r="840" spans="1:6" x14ac:dyDescent="0.25">
      <c r="A840" s="87">
        <v>44473</v>
      </c>
      <c r="B840" t="s">
        <v>16585</v>
      </c>
      <c r="C840">
        <v>29500892</v>
      </c>
      <c r="D840" t="s">
        <v>9</v>
      </c>
      <c r="E840">
        <v>15</v>
      </c>
      <c r="F840" t="s">
        <v>52</v>
      </c>
    </row>
    <row r="841" spans="1:6" x14ac:dyDescent="0.25">
      <c r="A841" s="87">
        <v>44473</v>
      </c>
      <c r="B841" t="s">
        <v>16585</v>
      </c>
      <c r="C841">
        <v>29500906</v>
      </c>
      <c r="D841" t="s">
        <v>9</v>
      </c>
      <c r="E841">
        <v>9</v>
      </c>
      <c r="F841" t="s">
        <v>52</v>
      </c>
    </row>
    <row r="842" spans="1:6" x14ac:dyDescent="0.25">
      <c r="A842" s="87">
        <v>44473</v>
      </c>
      <c r="B842" t="s">
        <v>16585</v>
      </c>
      <c r="C842">
        <v>29500910</v>
      </c>
      <c r="D842" t="s">
        <v>9</v>
      </c>
      <c r="E842">
        <v>12</v>
      </c>
      <c r="F842" t="s">
        <v>52</v>
      </c>
    </row>
    <row r="843" spans="1:6" x14ac:dyDescent="0.25">
      <c r="A843" s="87">
        <v>44473</v>
      </c>
      <c r="B843" t="s">
        <v>16585</v>
      </c>
      <c r="C843">
        <v>29500917</v>
      </c>
      <c r="D843" t="s">
        <v>6</v>
      </c>
      <c r="E843">
        <v>28</v>
      </c>
      <c r="F843" t="s">
        <v>201</v>
      </c>
    </row>
    <row r="844" spans="1:6" x14ac:dyDescent="0.25">
      <c r="A844" s="87">
        <v>44473</v>
      </c>
      <c r="B844" t="s">
        <v>16585</v>
      </c>
      <c r="C844">
        <v>29500917</v>
      </c>
      <c r="D844" t="s">
        <v>6</v>
      </c>
      <c r="E844">
        <v>62</v>
      </c>
      <c r="F844" t="s">
        <v>201</v>
      </c>
    </row>
    <row r="845" spans="1:6" x14ac:dyDescent="0.25">
      <c r="A845" s="87">
        <v>44473</v>
      </c>
      <c r="B845" t="s">
        <v>16585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7">
        <v>44473</v>
      </c>
      <c r="B846" t="s">
        <v>16585</v>
      </c>
      <c r="C846">
        <v>29500939</v>
      </c>
      <c r="D846" t="s">
        <v>6</v>
      </c>
      <c r="E846">
        <v>33</v>
      </c>
      <c r="F846" t="s">
        <v>307</v>
      </c>
    </row>
    <row r="847" spans="1:6" x14ac:dyDescent="0.25">
      <c r="A847" s="87">
        <v>44473</v>
      </c>
      <c r="B847" t="s">
        <v>16585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7">
        <v>44473</v>
      </c>
      <c r="B848" t="s">
        <v>16585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7">
        <v>44473</v>
      </c>
      <c r="B849" t="s">
        <v>16585</v>
      </c>
      <c r="C849">
        <v>29501003</v>
      </c>
      <c r="D849" t="s">
        <v>8</v>
      </c>
      <c r="E849">
        <v>117</v>
      </c>
      <c r="F849" t="s">
        <v>43</v>
      </c>
    </row>
    <row r="850" spans="1:6" x14ac:dyDescent="0.25">
      <c r="A850" s="87">
        <v>44473</v>
      </c>
      <c r="B850" t="s">
        <v>16585</v>
      </c>
      <c r="C850">
        <v>29501009</v>
      </c>
      <c r="D850" t="s">
        <v>9</v>
      </c>
      <c r="E850">
        <v>13</v>
      </c>
      <c r="F850" t="s">
        <v>52</v>
      </c>
    </row>
    <row r="851" spans="1:6" x14ac:dyDescent="0.25">
      <c r="A851" s="87">
        <v>44473</v>
      </c>
      <c r="B851" t="s">
        <v>16585</v>
      </c>
      <c r="C851">
        <v>29501020</v>
      </c>
      <c r="D851" t="s">
        <v>9</v>
      </c>
      <c r="E851">
        <v>6</v>
      </c>
      <c r="F851" t="s">
        <v>52</v>
      </c>
    </row>
    <row r="852" spans="1:6" x14ac:dyDescent="0.25">
      <c r="A852" s="87">
        <v>44473</v>
      </c>
      <c r="B852" t="s">
        <v>16585</v>
      </c>
      <c r="C852">
        <v>29501023</v>
      </c>
      <c r="D852" t="s">
        <v>9</v>
      </c>
      <c r="E852">
        <v>432</v>
      </c>
      <c r="F852" t="s">
        <v>52</v>
      </c>
    </row>
    <row r="853" spans="1:6" x14ac:dyDescent="0.25">
      <c r="A853" s="87">
        <v>44473</v>
      </c>
      <c r="B853" t="s">
        <v>16585</v>
      </c>
      <c r="C853">
        <v>29501028</v>
      </c>
      <c r="D853" t="s">
        <v>9</v>
      </c>
      <c r="E853">
        <v>6</v>
      </c>
      <c r="F853" t="s">
        <v>52</v>
      </c>
    </row>
    <row r="854" spans="1:6" x14ac:dyDescent="0.25">
      <c r="A854" s="87">
        <v>44473</v>
      </c>
      <c r="B854" t="s">
        <v>16585</v>
      </c>
      <c r="C854">
        <v>29501032</v>
      </c>
      <c r="D854" t="s">
        <v>8</v>
      </c>
      <c r="E854">
        <v>29</v>
      </c>
      <c r="F854" t="s">
        <v>261</v>
      </c>
    </row>
    <row r="855" spans="1:6" x14ac:dyDescent="0.25">
      <c r="A855" s="87">
        <v>44473</v>
      </c>
      <c r="B855" t="s">
        <v>16585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7">
        <v>44473</v>
      </c>
      <c r="B856" t="s">
        <v>16585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7">
        <v>44473</v>
      </c>
      <c r="B857" t="s">
        <v>16585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7">
        <v>44473</v>
      </c>
      <c r="B858" t="s">
        <v>16585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7">
        <v>44473</v>
      </c>
      <c r="B859" t="s">
        <v>16585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7">
        <v>44473</v>
      </c>
      <c r="B860" t="s">
        <v>16585</v>
      </c>
      <c r="C860" t="s">
        <v>108</v>
      </c>
      <c r="D860" t="s">
        <v>8</v>
      </c>
      <c r="E860">
        <v>47</v>
      </c>
      <c r="F860" t="s">
        <v>53</v>
      </c>
    </row>
    <row r="861" spans="1:6" x14ac:dyDescent="0.25">
      <c r="A861" s="87">
        <v>44473</v>
      </c>
      <c r="B861" t="s">
        <v>16585</v>
      </c>
      <c r="C861" t="s">
        <v>108</v>
      </c>
      <c r="D861" t="s">
        <v>6</v>
      </c>
      <c r="E861">
        <v>180</v>
      </c>
      <c r="F861" t="s">
        <v>53</v>
      </c>
    </row>
    <row r="862" spans="1:6" x14ac:dyDescent="0.25">
      <c r="A862" s="87">
        <v>44473</v>
      </c>
      <c r="B862" t="s">
        <v>16585</v>
      </c>
      <c r="C862" t="s">
        <v>108</v>
      </c>
      <c r="D862" t="s">
        <v>10</v>
      </c>
      <c r="E862">
        <v>14</v>
      </c>
      <c r="F862" t="s">
        <v>184</v>
      </c>
    </row>
    <row r="863" spans="1:6" x14ac:dyDescent="0.25">
      <c r="A863" s="87">
        <v>44473</v>
      </c>
      <c r="B863" t="s">
        <v>16585</v>
      </c>
      <c r="C863" t="s">
        <v>108</v>
      </c>
      <c r="D863" t="s">
        <v>6</v>
      </c>
      <c r="E863">
        <v>20</v>
      </c>
      <c r="F863" t="s">
        <v>16587</v>
      </c>
    </row>
    <row r="864" spans="1:6" x14ac:dyDescent="0.25">
      <c r="A864" s="87">
        <v>44473</v>
      </c>
      <c r="B864" t="s">
        <v>16585</v>
      </c>
      <c r="C864" t="s">
        <v>108</v>
      </c>
      <c r="D864" t="s">
        <v>7</v>
      </c>
      <c r="E864">
        <v>86</v>
      </c>
      <c r="F864" t="s">
        <v>53</v>
      </c>
    </row>
    <row r="865" spans="1:6" x14ac:dyDescent="0.25">
      <c r="A865" s="87">
        <v>44473</v>
      </c>
      <c r="B865" t="s">
        <v>16585</v>
      </c>
      <c r="C865" t="s">
        <v>108</v>
      </c>
      <c r="D865" t="s">
        <v>8</v>
      </c>
      <c r="E865">
        <v>65</v>
      </c>
      <c r="F865" t="s">
        <v>19</v>
      </c>
    </row>
    <row r="866" spans="1:6" x14ac:dyDescent="0.25">
      <c r="A866" s="87">
        <v>44473</v>
      </c>
      <c r="B866" t="s">
        <v>16585</v>
      </c>
      <c r="C866" t="s">
        <v>108</v>
      </c>
      <c r="D866" t="s">
        <v>10</v>
      </c>
      <c r="E866">
        <v>26</v>
      </c>
      <c r="F866" t="s">
        <v>204</v>
      </c>
    </row>
    <row r="867" spans="1:6" x14ac:dyDescent="0.25">
      <c r="A867" s="87">
        <v>44473</v>
      </c>
      <c r="B867" t="s">
        <v>16585</v>
      </c>
      <c r="C867" t="s">
        <v>186</v>
      </c>
      <c r="D867" t="s">
        <v>10</v>
      </c>
      <c r="E867">
        <v>4</v>
      </c>
      <c r="F867" t="s">
        <v>187</v>
      </c>
    </row>
    <row r="868" spans="1:6" x14ac:dyDescent="0.25">
      <c r="A868" s="87">
        <v>44473</v>
      </c>
      <c r="B868" t="s">
        <v>16585</v>
      </c>
      <c r="C868" t="s">
        <v>117</v>
      </c>
      <c r="D868" t="s">
        <v>8</v>
      </c>
      <c r="E868">
        <v>8</v>
      </c>
      <c r="F868" t="s">
        <v>16588</v>
      </c>
    </row>
    <row r="869" spans="1:6" x14ac:dyDescent="0.25">
      <c r="A869" s="87">
        <v>44473</v>
      </c>
      <c r="B869" t="s">
        <v>16585</v>
      </c>
      <c r="C869" t="s">
        <v>198</v>
      </c>
      <c r="D869" t="s">
        <v>10</v>
      </c>
      <c r="E869">
        <v>49.7</v>
      </c>
      <c r="F869" t="s">
        <v>198</v>
      </c>
    </row>
    <row r="870" spans="1:6" x14ac:dyDescent="0.25">
      <c r="A870" s="87">
        <v>44473</v>
      </c>
      <c r="B870" t="s">
        <v>16585</v>
      </c>
      <c r="C870" t="s">
        <v>198</v>
      </c>
      <c r="D870" t="s">
        <v>10</v>
      </c>
      <c r="E870">
        <v>93</v>
      </c>
      <c r="F870" t="s">
        <v>198</v>
      </c>
    </row>
    <row r="871" spans="1:6" x14ac:dyDescent="0.25">
      <c r="A871" s="87">
        <v>44473</v>
      </c>
      <c r="B871" t="s">
        <v>16585</v>
      </c>
      <c r="C871" t="s">
        <v>282</v>
      </c>
      <c r="D871" t="s">
        <v>6</v>
      </c>
      <c r="E871">
        <v>21</v>
      </c>
      <c r="F871" t="s">
        <v>201</v>
      </c>
    </row>
    <row r="872" spans="1:6" x14ac:dyDescent="0.25">
      <c r="A872" s="87">
        <v>44473</v>
      </c>
      <c r="B872" t="s">
        <v>16585</v>
      </c>
      <c r="C872" t="s">
        <v>91</v>
      </c>
      <c r="D872" t="s">
        <v>8</v>
      </c>
      <c r="E872">
        <v>52</v>
      </c>
      <c r="F872" t="s">
        <v>43</v>
      </c>
    </row>
    <row r="873" spans="1:6" x14ac:dyDescent="0.25">
      <c r="A873" s="87">
        <v>44473</v>
      </c>
      <c r="B873" t="s">
        <v>16585</v>
      </c>
      <c r="C873" t="s">
        <v>91</v>
      </c>
      <c r="D873" t="s">
        <v>8</v>
      </c>
      <c r="E873">
        <v>82</v>
      </c>
      <c r="F873" t="s">
        <v>53</v>
      </c>
    </row>
    <row r="874" spans="1:6" x14ac:dyDescent="0.25">
      <c r="A874" s="87">
        <v>44473</v>
      </c>
      <c r="B874" t="s">
        <v>16585</v>
      </c>
      <c r="C874" t="s">
        <v>283</v>
      </c>
      <c r="D874" t="s">
        <v>8</v>
      </c>
      <c r="E874">
        <v>9</v>
      </c>
      <c r="F874" t="s">
        <v>21</v>
      </c>
    </row>
    <row r="875" spans="1:6" x14ac:dyDescent="0.25">
      <c r="A875" s="87">
        <v>44473</v>
      </c>
      <c r="B875" t="s">
        <v>16585</v>
      </c>
      <c r="C875" t="s">
        <v>56</v>
      </c>
      <c r="D875" t="s">
        <v>8</v>
      </c>
      <c r="E875">
        <v>22</v>
      </c>
      <c r="F875" t="s">
        <v>53</v>
      </c>
    </row>
    <row r="876" spans="1:6" x14ac:dyDescent="0.25">
      <c r="A876" s="87">
        <v>44474</v>
      </c>
      <c r="B876" t="s">
        <v>16585</v>
      </c>
      <c r="C876">
        <v>29500613</v>
      </c>
      <c r="D876" t="s">
        <v>8</v>
      </c>
      <c r="E876">
        <v>11</v>
      </c>
      <c r="F876" t="s">
        <v>53</v>
      </c>
    </row>
    <row r="877" spans="1:6" x14ac:dyDescent="0.25">
      <c r="A877" s="87">
        <v>44474</v>
      </c>
      <c r="B877" t="s">
        <v>16585</v>
      </c>
      <c r="C877">
        <v>29500891</v>
      </c>
      <c r="D877" t="s">
        <v>9</v>
      </c>
      <c r="E877">
        <v>8</v>
      </c>
      <c r="F877" t="s">
        <v>52</v>
      </c>
    </row>
    <row r="878" spans="1:6" x14ac:dyDescent="0.25">
      <c r="A878" s="87">
        <v>44474</v>
      </c>
      <c r="B878" t="s">
        <v>16585</v>
      </c>
      <c r="C878">
        <v>29500908</v>
      </c>
      <c r="D878" t="s">
        <v>9</v>
      </c>
      <c r="E878">
        <v>22</v>
      </c>
      <c r="F878" t="s">
        <v>52</v>
      </c>
    </row>
    <row r="879" spans="1:6" x14ac:dyDescent="0.25">
      <c r="A879" s="87">
        <v>44474</v>
      </c>
      <c r="B879" t="s">
        <v>16585</v>
      </c>
      <c r="C879">
        <v>29500917</v>
      </c>
      <c r="D879" t="s">
        <v>6</v>
      </c>
      <c r="E879">
        <v>49</v>
      </c>
      <c r="F879" t="s">
        <v>201</v>
      </c>
    </row>
    <row r="880" spans="1:6" x14ac:dyDescent="0.25">
      <c r="A880" s="87">
        <v>44474</v>
      </c>
      <c r="B880" t="s">
        <v>16585</v>
      </c>
      <c r="C880">
        <v>29500917</v>
      </c>
      <c r="D880" t="s">
        <v>6</v>
      </c>
      <c r="E880">
        <v>61</v>
      </c>
      <c r="F880" t="s">
        <v>201</v>
      </c>
    </row>
    <row r="881" spans="1:6" x14ac:dyDescent="0.25">
      <c r="A881" s="87">
        <v>44474</v>
      </c>
      <c r="B881" t="s">
        <v>16585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7">
        <v>44474</v>
      </c>
      <c r="B882" t="s">
        <v>16585</v>
      </c>
      <c r="C882">
        <v>29501039</v>
      </c>
      <c r="D882" t="s">
        <v>9</v>
      </c>
      <c r="E882">
        <v>133</v>
      </c>
      <c r="F882" t="s">
        <v>52</v>
      </c>
    </row>
    <row r="883" spans="1:6" x14ac:dyDescent="0.25">
      <c r="A883" s="87">
        <v>44474</v>
      </c>
      <c r="B883" t="s">
        <v>16585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7">
        <v>44474</v>
      </c>
      <c r="B884" t="s">
        <v>16585</v>
      </c>
      <c r="C884">
        <v>29501101</v>
      </c>
      <c r="D884" t="s">
        <v>9</v>
      </c>
      <c r="E884">
        <v>55</v>
      </c>
      <c r="F884" t="s">
        <v>52</v>
      </c>
    </row>
    <row r="885" spans="1:6" x14ac:dyDescent="0.25">
      <c r="A885" s="87">
        <v>44474</v>
      </c>
      <c r="B885" t="s">
        <v>16585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7">
        <v>44474</v>
      </c>
      <c r="B886" t="s">
        <v>16585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7">
        <v>44474</v>
      </c>
      <c r="B887" t="s">
        <v>16585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7">
        <v>44474</v>
      </c>
      <c r="B888" t="s">
        <v>16585</v>
      </c>
      <c r="C888" t="s">
        <v>194</v>
      </c>
      <c r="D888" t="s">
        <v>7</v>
      </c>
      <c r="E888">
        <v>15</v>
      </c>
      <c r="F888" t="s">
        <v>30</v>
      </c>
    </row>
    <row r="889" spans="1:6" x14ac:dyDescent="0.25">
      <c r="A889" s="87">
        <v>44474</v>
      </c>
      <c r="B889" t="s">
        <v>16585</v>
      </c>
      <c r="C889" t="s">
        <v>284</v>
      </c>
      <c r="D889" t="s">
        <v>6</v>
      </c>
      <c r="E889">
        <v>56</v>
      </c>
      <c r="F889" t="s">
        <v>181</v>
      </c>
    </row>
    <row r="890" spans="1:6" x14ac:dyDescent="0.25">
      <c r="A890" s="87">
        <v>44474</v>
      </c>
      <c r="B890" t="s">
        <v>16585</v>
      </c>
      <c r="C890" t="s">
        <v>177</v>
      </c>
      <c r="D890" t="s">
        <v>6</v>
      </c>
      <c r="E890">
        <v>36.200000000000003</v>
      </c>
      <c r="F890" t="s">
        <v>22</v>
      </c>
    </row>
    <row r="891" spans="1:6" x14ac:dyDescent="0.25">
      <c r="A891" s="87">
        <v>44474</v>
      </c>
      <c r="B891" t="s">
        <v>16585</v>
      </c>
      <c r="C891" t="s">
        <v>177</v>
      </c>
      <c r="D891" t="s">
        <v>8</v>
      </c>
      <c r="E891">
        <v>12</v>
      </c>
      <c r="F891" t="s">
        <v>53</v>
      </c>
    </row>
    <row r="892" spans="1:6" x14ac:dyDescent="0.25">
      <c r="A892" s="87">
        <v>44474</v>
      </c>
      <c r="B892" t="s">
        <v>16585</v>
      </c>
      <c r="C892" t="s">
        <v>108</v>
      </c>
      <c r="D892" t="s">
        <v>8</v>
      </c>
      <c r="E892">
        <v>78.599999999999994</v>
      </c>
      <c r="F892" t="s">
        <v>53</v>
      </c>
    </row>
    <row r="893" spans="1:6" x14ac:dyDescent="0.25">
      <c r="A893" s="87">
        <v>44474</v>
      </c>
      <c r="B893" t="s">
        <v>16585</v>
      </c>
      <c r="C893" t="s">
        <v>108</v>
      </c>
      <c r="D893" t="s">
        <v>8</v>
      </c>
      <c r="E893">
        <v>10</v>
      </c>
      <c r="F893" t="s">
        <v>53</v>
      </c>
    </row>
    <row r="894" spans="1:6" x14ac:dyDescent="0.25">
      <c r="A894" s="87">
        <v>44474</v>
      </c>
      <c r="B894" t="s">
        <v>16585</v>
      </c>
      <c r="C894" t="s">
        <v>108</v>
      </c>
      <c r="D894" t="s">
        <v>8</v>
      </c>
      <c r="E894">
        <v>20</v>
      </c>
      <c r="F894" t="s">
        <v>53</v>
      </c>
    </row>
    <row r="895" spans="1:6" x14ac:dyDescent="0.25">
      <c r="A895" s="87">
        <v>44474</v>
      </c>
      <c r="B895" t="s">
        <v>16585</v>
      </c>
      <c r="C895" t="s">
        <v>108</v>
      </c>
      <c r="D895" t="s">
        <v>6</v>
      </c>
      <c r="E895">
        <v>122</v>
      </c>
      <c r="F895" t="s">
        <v>53</v>
      </c>
    </row>
    <row r="896" spans="1:6" x14ac:dyDescent="0.25">
      <c r="A896" s="87">
        <v>44474</v>
      </c>
      <c r="B896" t="s">
        <v>16585</v>
      </c>
      <c r="C896" t="s">
        <v>108</v>
      </c>
      <c r="D896" t="s">
        <v>10</v>
      </c>
      <c r="E896">
        <v>9.8000000000000007</v>
      </c>
      <c r="F896" t="s">
        <v>184</v>
      </c>
    </row>
    <row r="897" spans="1:6" x14ac:dyDescent="0.25">
      <c r="A897" s="87">
        <v>44474</v>
      </c>
      <c r="B897" t="s">
        <v>16585</v>
      </c>
      <c r="C897" t="s">
        <v>108</v>
      </c>
      <c r="D897" t="s">
        <v>7</v>
      </c>
      <c r="E897">
        <v>86</v>
      </c>
      <c r="F897" t="s">
        <v>53</v>
      </c>
    </row>
    <row r="898" spans="1:6" x14ac:dyDescent="0.25">
      <c r="A898" s="87">
        <v>44474</v>
      </c>
      <c r="B898" t="s">
        <v>16585</v>
      </c>
      <c r="C898" t="s">
        <v>108</v>
      </c>
      <c r="D898" t="s">
        <v>10</v>
      </c>
      <c r="E898">
        <v>7.5</v>
      </c>
      <c r="F898" t="s">
        <v>184</v>
      </c>
    </row>
    <row r="899" spans="1:6" x14ac:dyDescent="0.25">
      <c r="A899" s="87">
        <v>44474</v>
      </c>
      <c r="B899" t="s">
        <v>16585</v>
      </c>
      <c r="C899" t="s">
        <v>108</v>
      </c>
      <c r="D899" t="s">
        <v>7</v>
      </c>
      <c r="E899">
        <v>70</v>
      </c>
      <c r="F899" t="s">
        <v>53</v>
      </c>
    </row>
    <row r="900" spans="1:6" x14ac:dyDescent="0.25">
      <c r="A900" s="87">
        <v>44474</v>
      </c>
      <c r="B900" t="s">
        <v>16585</v>
      </c>
      <c r="C900" t="s">
        <v>108</v>
      </c>
      <c r="D900" t="s">
        <v>6</v>
      </c>
      <c r="E900">
        <v>90</v>
      </c>
      <c r="F900" t="s">
        <v>63</v>
      </c>
    </row>
    <row r="901" spans="1:6" x14ac:dyDescent="0.25">
      <c r="A901" s="87">
        <v>44474</v>
      </c>
      <c r="B901" t="s">
        <v>16585</v>
      </c>
      <c r="C901" t="s">
        <v>108</v>
      </c>
      <c r="D901" t="s">
        <v>6</v>
      </c>
      <c r="E901">
        <v>35.6</v>
      </c>
      <c r="F901" t="s">
        <v>63</v>
      </c>
    </row>
    <row r="902" spans="1:6" x14ac:dyDescent="0.25">
      <c r="A902" s="87">
        <v>44474</v>
      </c>
      <c r="B902" t="s">
        <v>16585</v>
      </c>
      <c r="C902" t="s">
        <v>108</v>
      </c>
      <c r="D902" t="s">
        <v>10</v>
      </c>
      <c r="E902">
        <v>15</v>
      </c>
      <c r="F902" t="s">
        <v>187</v>
      </c>
    </row>
    <row r="903" spans="1:6" x14ac:dyDescent="0.25">
      <c r="A903" s="87">
        <v>44474</v>
      </c>
      <c r="B903" t="s">
        <v>16585</v>
      </c>
      <c r="C903" t="s">
        <v>108</v>
      </c>
      <c r="D903" t="s">
        <v>10</v>
      </c>
      <c r="E903">
        <v>80</v>
      </c>
      <c r="F903" t="s">
        <v>187</v>
      </c>
    </row>
    <row r="904" spans="1:6" x14ac:dyDescent="0.25">
      <c r="A904" s="87">
        <v>44474</v>
      </c>
      <c r="B904" t="s">
        <v>16585</v>
      </c>
      <c r="C904" t="s">
        <v>108</v>
      </c>
      <c r="D904" t="s">
        <v>10</v>
      </c>
      <c r="E904">
        <v>6.8</v>
      </c>
      <c r="F904" t="s">
        <v>187</v>
      </c>
    </row>
    <row r="905" spans="1:6" x14ac:dyDescent="0.25">
      <c r="A905" s="87">
        <v>44474</v>
      </c>
      <c r="B905" t="s">
        <v>16585</v>
      </c>
      <c r="C905" t="s">
        <v>285</v>
      </c>
      <c r="D905" t="s">
        <v>6</v>
      </c>
      <c r="E905">
        <v>10</v>
      </c>
      <c r="F905" t="s">
        <v>16587</v>
      </c>
    </row>
    <row r="906" spans="1:6" x14ac:dyDescent="0.25">
      <c r="A906" s="87">
        <v>44474</v>
      </c>
      <c r="B906" t="s">
        <v>16585</v>
      </c>
      <c r="C906" t="s">
        <v>286</v>
      </c>
      <c r="D906" t="s">
        <v>6</v>
      </c>
      <c r="E906">
        <v>10</v>
      </c>
      <c r="F906" t="s">
        <v>16587</v>
      </c>
    </row>
    <row r="907" spans="1:6" x14ac:dyDescent="0.25">
      <c r="A907" s="87">
        <v>44474</v>
      </c>
      <c r="B907" t="s">
        <v>16585</v>
      </c>
      <c r="C907" t="s">
        <v>286</v>
      </c>
      <c r="D907" t="s">
        <v>6</v>
      </c>
      <c r="E907">
        <v>10</v>
      </c>
      <c r="F907" t="s">
        <v>16587</v>
      </c>
    </row>
    <row r="908" spans="1:6" x14ac:dyDescent="0.25">
      <c r="A908" s="87">
        <v>44474</v>
      </c>
      <c r="B908" t="s">
        <v>16585</v>
      </c>
      <c r="C908" t="s">
        <v>286</v>
      </c>
      <c r="D908" t="s">
        <v>6</v>
      </c>
      <c r="E908">
        <v>10</v>
      </c>
      <c r="F908" t="s">
        <v>16587</v>
      </c>
    </row>
    <row r="909" spans="1:6" x14ac:dyDescent="0.25">
      <c r="A909" s="87">
        <v>44474</v>
      </c>
      <c r="B909" t="s">
        <v>16585</v>
      </c>
      <c r="C909" t="s">
        <v>287</v>
      </c>
      <c r="D909" t="s">
        <v>6</v>
      </c>
      <c r="E909">
        <v>31</v>
      </c>
      <c r="F909" t="s">
        <v>249</v>
      </c>
    </row>
    <row r="910" spans="1:6" x14ac:dyDescent="0.25">
      <c r="A910" s="87">
        <v>44474</v>
      </c>
      <c r="B910" t="s">
        <v>16585</v>
      </c>
      <c r="C910" t="s">
        <v>288</v>
      </c>
      <c r="D910" t="s">
        <v>11</v>
      </c>
      <c r="E910">
        <v>20</v>
      </c>
      <c r="F910" t="s">
        <v>24</v>
      </c>
    </row>
    <row r="911" spans="1:6" x14ac:dyDescent="0.25">
      <c r="A911" s="87">
        <v>44474</v>
      </c>
      <c r="B911" t="s">
        <v>16585</v>
      </c>
      <c r="C911" t="s">
        <v>289</v>
      </c>
      <c r="D911" t="s">
        <v>6</v>
      </c>
      <c r="E911">
        <v>21</v>
      </c>
      <c r="F911" t="s">
        <v>63</v>
      </c>
    </row>
    <row r="912" spans="1:6" x14ac:dyDescent="0.25">
      <c r="A912" s="87">
        <v>44475</v>
      </c>
      <c r="B912" t="s">
        <v>16585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7">
        <v>44475</v>
      </c>
      <c r="B913" t="s">
        <v>16585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7">
        <v>44475</v>
      </c>
      <c r="B914" t="s">
        <v>16585</v>
      </c>
      <c r="C914">
        <v>29500886</v>
      </c>
      <c r="D914" t="s">
        <v>9</v>
      </c>
      <c r="E914">
        <v>5</v>
      </c>
      <c r="F914" t="s">
        <v>52</v>
      </c>
    </row>
    <row r="915" spans="1:6" x14ac:dyDescent="0.25">
      <c r="A915" s="87">
        <v>44475</v>
      </c>
      <c r="B915" t="s">
        <v>16585</v>
      </c>
      <c r="C915">
        <v>29500917</v>
      </c>
      <c r="D915" t="s">
        <v>6</v>
      </c>
      <c r="E915">
        <v>21</v>
      </c>
      <c r="F915" t="s">
        <v>201</v>
      </c>
    </row>
    <row r="916" spans="1:6" x14ac:dyDescent="0.25">
      <c r="A916" s="87">
        <v>44475</v>
      </c>
      <c r="B916" t="s">
        <v>16585</v>
      </c>
      <c r="C916">
        <v>29500917</v>
      </c>
      <c r="D916" t="s">
        <v>6</v>
      </c>
      <c r="E916">
        <v>13</v>
      </c>
      <c r="F916" t="s">
        <v>201</v>
      </c>
    </row>
    <row r="917" spans="1:6" x14ac:dyDescent="0.25">
      <c r="A917" s="87">
        <v>44475</v>
      </c>
      <c r="B917" t="s">
        <v>16585</v>
      </c>
      <c r="C917">
        <v>29500917</v>
      </c>
      <c r="D917" t="s">
        <v>6</v>
      </c>
      <c r="E917">
        <v>6</v>
      </c>
      <c r="F917" t="s">
        <v>201</v>
      </c>
    </row>
    <row r="918" spans="1:6" x14ac:dyDescent="0.25">
      <c r="A918" s="87">
        <v>44475</v>
      </c>
      <c r="B918" t="s">
        <v>16585</v>
      </c>
      <c r="C918">
        <v>29500917</v>
      </c>
      <c r="D918" t="s">
        <v>6</v>
      </c>
      <c r="E918">
        <v>25</v>
      </c>
      <c r="F918" t="s">
        <v>201</v>
      </c>
    </row>
    <row r="919" spans="1:6" x14ac:dyDescent="0.25">
      <c r="A919" s="87">
        <v>44475</v>
      </c>
      <c r="B919" t="s">
        <v>16585</v>
      </c>
      <c r="C919">
        <v>29500952</v>
      </c>
      <c r="D919" t="s">
        <v>9</v>
      </c>
      <c r="E919">
        <v>8</v>
      </c>
      <c r="F919" t="s">
        <v>52</v>
      </c>
    </row>
    <row r="920" spans="1:6" x14ac:dyDescent="0.25">
      <c r="A920" s="87">
        <v>44475</v>
      </c>
      <c r="B920" t="s">
        <v>16585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7">
        <v>44475</v>
      </c>
      <c r="B921" t="s">
        <v>16585</v>
      </c>
      <c r="C921">
        <v>29501029</v>
      </c>
      <c r="D921" t="s">
        <v>9</v>
      </c>
      <c r="E921">
        <v>1</v>
      </c>
      <c r="F921" t="s">
        <v>52</v>
      </c>
    </row>
    <row r="922" spans="1:6" x14ac:dyDescent="0.25">
      <c r="A922" s="87">
        <v>44475</v>
      </c>
      <c r="B922" t="s">
        <v>16585</v>
      </c>
      <c r="C922">
        <v>29501030</v>
      </c>
      <c r="D922" t="s">
        <v>9</v>
      </c>
      <c r="E922">
        <v>3</v>
      </c>
      <c r="F922" t="s">
        <v>52</v>
      </c>
    </row>
    <row r="923" spans="1:6" x14ac:dyDescent="0.25">
      <c r="A923" s="87">
        <v>44475</v>
      </c>
      <c r="B923" t="s">
        <v>16585</v>
      </c>
      <c r="C923">
        <v>29501036</v>
      </c>
      <c r="D923" t="s">
        <v>9</v>
      </c>
      <c r="E923">
        <v>7</v>
      </c>
      <c r="F923" t="s">
        <v>52</v>
      </c>
    </row>
    <row r="924" spans="1:6" x14ac:dyDescent="0.25">
      <c r="A924" s="87">
        <v>44475</v>
      </c>
      <c r="B924" t="s">
        <v>16585</v>
      </c>
      <c r="C924">
        <v>29501039</v>
      </c>
      <c r="D924" t="s">
        <v>9</v>
      </c>
      <c r="E924">
        <v>17</v>
      </c>
      <c r="F924" t="s">
        <v>52</v>
      </c>
    </row>
    <row r="925" spans="1:6" x14ac:dyDescent="0.25">
      <c r="A925" s="87">
        <v>44475</v>
      </c>
      <c r="B925" t="s">
        <v>16585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7">
        <v>44475</v>
      </c>
      <c r="B926" t="s">
        <v>16585</v>
      </c>
      <c r="C926">
        <v>29501101</v>
      </c>
      <c r="D926" t="s">
        <v>9</v>
      </c>
      <c r="E926">
        <v>15</v>
      </c>
      <c r="F926" t="s">
        <v>52</v>
      </c>
    </row>
    <row r="927" spans="1:6" x14ac:dyDescent="0.25">
      <c r="A927" s="87">
        <v>44475</v>
      </c>
      <c r="B927" t="s">
        <v>16585</v>
      </c>
      <c r="C927">
        <v>49500171</v>
      </c>
      <c r="D927" t="s">
        <v>6</v>
      </c>
      <c r="E927">
        <v>130</v>
      </c>
      <c r="F927" t="s">
        <v>307</v>
      </c>
    </row>
    <row r="928" spans="1:6" x14ac:dyDescent="0.25">
      <c r="A928" s="87">
        <v>44475</v>
      </c>
      <c r="B928" t="s">
        <v>16585</v>
      </c>
      <c r="C928" t="s">
        <v>194</v>
      </c>
      <c r="D928" t="s">
        <v>7</v>
      </c>
      <c r="E928">
        <v>15</v>
      </c>
      <c r="F928" t="s">
        <v>30</v>
      </c>
    </row>
    <row r="929" spans="1:6" x14ac:dyDescent="0.25">
      <c r="A929" s="87">
        <v>44475</v>
      </c>
      <c r="B929" t="s">
        <v>16585</v>
      </c>
      <c r="C929" t="s">
        <v>108</v>
      </c>
      <c r="D929" t="s">
        <v>6</v>
      </c>
      <c r="E929">
        <v>405</v>
      </c>
      <c r="F929" t="s">
        <v>53</v>
      </c>
    </row>
    <row r="930" spans="1:6" x14ac:dyDescent="0.25">
      <c r="A930" s="87">
        <v>44475</v>
      </c>
      <c r="B930" t="s">
        <v>16585</v>
      </c>
      <c r="C930" t="s">
        <v>108</v>
      </c>
      <c r="D930" t="s">
        <v>8</v>
      </c>
      <c r="E930">
        <v>22</v>
      </c>
      <c r="F930" t="s">
        <v>53</v>
      </c>
    </row>
    <row r="931" spans="1:6" x14ac:dyDescent="0.25">
      <c r="A931" s="87">
        <v>44475</v>
      </c>
      <c r="B931" t="s">
        <v>16585</v>
      </c>
      <c r="C931" t="s">
        <v>108</v>
      </c>
      <c r="D931" t="s">
        <v>9</v>
      </c>
      <c r="E931">
        <v>19.399999999999999</v>
      </c>
      <c r="F931" t="s">
        <v>53</v>
      </c>
    </row>
    <row r="932" spans="1:6" x14ac:dyDescent="0.25">
      <c r="A932" s="87">
        <v>44475</v>
      </c>
      <c r="B932" t="s">
        <v>16585</v>
      </c>
      <c r="C932" t="s">
        <v>108</v>
      </c>
      <c r="D932" t="s">
        <v>7</v>
      </c>
      <c r="E932">
        <v>69.900000000000006</v>
      </c>
      <c r="F932" t="s">
        <v>53</v>
      </c>
    </row>
    <row r="933" spans="1:6" x14ac:dyDescent="0.25">
      <c r="A933" s="87">
        <v>44475</v>
      </c>
      <c r="B933" t="s">
        <v>16585</v>
      </c>
      <c r="C933" t="s">
        <v>108</v>
      </c>
      <c r="D933" t="s">
        <v>10</v>
      </c>
      <c r="E933">
        <v>11</v>
      </c>
      <c r="F933" t="s">
        <v>184</v>
      </c>
    </row>
    <row r="934" spans="1:6" x14ac:dyDescent="0.25">
      <c r="A934" s="87">
        <v>44475</v>
      </c>
      <c r="B934" t="s">
        <v>16585</v>
      </c>
      <c r="C934" t="s">
        <v>108</v>
      </c>
      <c r="D934" t="s">
        <v>6</v>
      </c>
      <c r="E934">
        <v>97</v>
      </c>
      <c r="F934" t="s">
        <v>63</v>
      </c>
    </row>
    <row r="935" spans="1:6" x14ac:dyDescent="0.25">
      <c r="A935" s="87">
        <v>44475</v>
      </c>
      <c r="B935" t="s">
        <v>16585</v>
      </c>
      <c r="C935" t="s">
        <v>290</v>
      </c>
      <c r="D935" t="s">
        <v>6</v>
      </c>
      <c r="E935">
        <v>60</v>
      </c>
      <c r="F935" t="s">
        <v>16587</v>
      </c>
    </row>
    <row r="936" spans="1:6" x14ac:dyDescent="0.25">
      <c r="A936" s="87">
        <v>44475</v>
      </c>
      <c r="B936" t="s">
        <v>16585</v>
      </c>
      <c r="C936" t="s">
        <v>291</v>
      </c>
      <c r="D936" t="s">
        <v>6</v>
      </c>
      <c r="E936">
        <v>10</v>
      </c>
      <c r="F936" t="s">
        <v>16587</v>
      </c>
    </row>
    <row r="937" spans="1:6" x14ac:dyDescent="0.25">
      <c r="A937" s="87">
        <v>44475</v>
      </c>
      <c r="B937" t="s">
        <v>16585</v>
      </c>
      <c r="C937" t="s">
        <v>292</v>
      </c>
      <c r="D937" t="s">
        <v>6</v>
      </c>
      <c r="E937">
        <v>10</v>
      </c>
      <c r="F937" t="s">
        <v>16587</v>
      </c>
    </row>
    <row r="938" spans="1:6" x14ac:dyDescent="0.25">
      <c r="A938" s="87">
        <v>44475</v>
      </c>
      <c r="B938" t="s">
        <v>16585</v>
      </c>
      <c r="C938" t="s">
        <v>186</v>
      </c>
      <c r="D938" t="s">
        <v>10</v>
      </c>
      <c r="E938">
        <v>5.6</v>
      </c>
      <c r="F938" t="s">
        <v>187</v>
      </c>
    </row>
    <row r="939" spans="1:6" x14ac:dyDescent="0.25">
      <c r="A939" s="87">
        <v>44475</v>
      </c>
      <c r="B939" t="s">
        <v>16585</v>
      </c>
      <c r="C939" t="s">
        <v>198</v>
      </c>
      <c r="D939" t="s">
        <v>10</v>
      </c>
      <c r="E939">
        <v>7</v>
      </c>
      <c r="F939" t="s">
        <v>198</v>
      </c>
    </row>
    <row r="940" spans="1:6" x14ac:dyDescent="0.25">
      <c r="A940" s="87">
        <v>44475</v>
      </c>
      <c r="B940" t="s">
        <v>16585</v>
      </c>
      <c r="C940" t="s">
        <v>198</v>
      </c>
      <c r="D940" t="s">
        <v>10</v>
      </c>
      <c r="E940">
        <v>29.2</v>
      </c>
      <c r="F940" t="s">
        <v>198</v>
      </c>
    </row>
    <row r="941" spans="1:6" x14ac:dyDescent="0.25">
      <c r="A941" s="87">
        <v>44476</v>
      </c>
      <c r="B941" t="s">
        <v>16585</v>
      </c>
      <c r="C941">
        <v>23500062</v>
      </c>
      <c r="D941" t="s">
        <v>8</v>
      </c>
      <c r="E941">
        <v>436.6</v>
      </c>
      <c r="F941" t="s">
        <v>16590</v>
      </c>
    </row>
    <row r="942" spans="1:6" x14ac:dyDescent="0.25">
      <c r="A942" s="87">
        <v>44476</v>
      </c>
      <c r="B942" t="s">
        <v>16585</v>
      </c>
      <c r="C942">
        <v>23500062</v>
      </c>
      <c r="D942" t="s">
        <v>8</v>
      </c>
      <c r="E942">
        <v>427</v>
      </c>
      <c r="F942" t="s">
        <v>16590</v>
      </c>
    </row>
    <row r="943" spans="1:6" x14ac:dyDescent="0.25">
      <c r="A943" s="87">
        <v>44476</v>
      </c>
      <c r="B943" t="s">
        <v>16585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7">
        <v>44476</v>
      </c>
      <c r="B944" t="s">
        <v>16585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7">
        <v>44476</v>
      </c>
      <c r="B945" t="s">
        <v>16585</v>
      </c>
      <c r="C945">
        <v>29501010</v>
      </c>
      <c r="D945" t="s">
        <v>9</v>
      </c>
      <c r="E945">
        <v>20</v>
      </c>
      <c r="F945" t="s">
        <v>52</v>
      </c>
    </row>
    <row r="946" spans="1:6" x14ac:dyDescent="0.25">
      <c r="A946" s="87">
        <v>44476</v>
      </c>
      <c r="B946" t="s">
        <v>16585</v>
      </c>
      <c r="C946">
        <v>29501013</v>
      </c>
      <c r="D946" t="s">
        <v>9</v>
      </c>
      <c r="E946">
        <v>10</v>
      </c>
      <c r="F946" t="s">
        <v>52</v>
      </c>
    </row>
    <row r="947" spans="1:6" x14ac:dyDescent="0.25">
      <c r="A947" s="87">
        <v>44476</v>
      </c>
      <c r="B947" t="s">
        <v>16585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7">
        <v>44476</v>
      </c>
      <c r="B948" t="s">
        <v>16585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7">
        <v>44476</v>
      </c>
      <c r="B949" t="s">
        <v>16585</v>
      </c>
      <c r="C949">
        <v>31000217</v>
      </c>
      <c r="D949" t="s">
        <v>8</v>
      </c>
      <c r="E949">
        <v>245</v>
      </c>
      <c r="F949" t="s">
        <v>16590</v>
      </c>
    </row>
    <row r="950" spans="1:6" x14ac:dyDescent="0.25">
      <c r="A950" s="87">
        <v>44476</v>
      </c>
      <c r="B950" t="s">
        <v>16585</v>
      </c>
      <c r="C950">
        <v>32000106</v>
      </c>
      <c r="D950" t="s">
        <v>6</v>
      </c>
      <c r="E950">
        <v>328</v>
      </c>
      <c r="F950" t="s">
        <v>16587</v>
      </c>
    </row>
    <row r="951" spans="1:6" x14ac:dyDescent="0.25">
      <c r="A951" s="87">
        <v>44476</v>
      </c>
      <c r="B951" t="s">
        <v>16585</v>
      </c>
      <c r="C951" t="s">
        <v>194</v>
      </c>
      <c r="D951" t="s">
        <v>7</v>
      </c>
      <c r="E951">
        <v>49.5</v>
      </c>
      <c r="F951" t="s">
        <v>30</v>
      </c>
    </row>
    <row r="952" spans="1:6" x14ac:dyDescent="0.25">
      <c r="A952" s="87">
        <v>44476</v>
      </c>
      <c r="B952" t="s">
        <v>16585</v>
      </c>
      <c r="C952" t="s">
        <v>177</v>
      </c>
      <c r="D952" t="s">
        <v>8</v>
      </c>
      <c r="E952">
        <v>16</v>
      </c>
      <c r="F952" t="s">
        <v>53</v>
      </c>
    </row>
    <row r="953" spans="1:6" x14ac:dyDescent="0.25">
      <c r="A953" s="87">
        <v>44476</v>
      </c>
      <c r="B953" t="s">
        <v>16585</v>
      </c>
      <c r="C953" t="s">
        <v>108</v>
      </c>
      <c r="D953" t="s">
        <v>6</v>
      </c>
      <c r="E953">
        <v>328</v>
      </c>
      <c r="F953" t="s">
        <v>53</v>
      </c>
    </row>
    <row r="954" spans="1:6" x14ac:dyDescent="0.25">
      <c r="A954" s="87">
        <v>44476</v>
      </c>
      <c r="B954" t="s">
        <v>16585</v>
      </c>
      <c r="C954" t="s">
        <v>108</v>
      </c>
      <c r="D954" t="s">
        <v>9</v>
      </c>
      <c r="E954">
        <v>18</v>
      </c>
      <c r="F954" t="s">
        <v>53</v>
      </c>
    </row>
    <row r="955" spans="1:6" x14ac:dyDescent="0.25">
      <c r="A955" s="87">
        <v>44476</v>
      </c>
      <c r="B955" t="s">
        <v>16585</v>
      </c>
      <c r="C955" t="s">
        <v>108</v>
      </c>
      <c r="D955" t="s">
        <v>8</v>
      </c>
      <c r="E955">
        <v>17</v>
      </c>
      <c r="F955" t="s">
        <v>53</v>
      </c>
    </row>
    <row r="956" spans="1:6" x14ac:dyDescent="0.25">
      <c r="A956" s="87">
        <v>44476</v>
      </c>
      <c r="B956" t="s">
        <v>16585</v>
      </c>
      <c r="C956" t="s">
        <v>108</v>
      </c>
      <c r="D956" t="s">
        <v>8</v>
      </c>
      <c r="E956">
        <v>22</v>
      </c>
      <c r="F956" t="s">
        <v>53</v>
      </c>
    </row>
    <row r="957" spans="1:6" x14ac:dyDescent="0.25">
      <c r="A957" s="87">
        <v>44476</v>
      </c>
      <c r="B957" t="s">
        <v>16585</v>
      </c>
      <c r="C957" t="s">
        <v>108</v>
      </c>
      <c r="D957" t="s">
        <v>8</v>
      </c>
      <c r="E957">
        <v>14</v>
      </c>
      <c r="F957" t="s">
        <v>53</v>
      </c>
    </row>
    <row r="958" spans="1:6" x14ac:dyDescent="0.25">
      <c r="A958" s="87">
        <v>44476</v>
      </c>
      <c r="B958" t="s">
        <v>16585</v>
      </c>
      <c r="C958" t="s">
        <v>108</v>
      </c>
      <c r="D958" t="s">
        <v>8</v>
      </c>
      <c r="E958">
        <v>10</v>
      </c>
      <c r="F958" t="s">
        <v>53</v>
      </c>
    </row>
    <row r="959" spans="1:6" x14ac:dyDescent="0.25">
      <c r="A959" s="87">
        <v>44476</v>
      </c>
      <c r="B959" t="s">
        <v>16585</v>
      </c>
      <c r="C959" t="s">
        <v>108</v>
      </c>
      <c r="D959" t="s">
        <v>10</v>
      </c>
      <c r="E959">
        <v>45</v>
      </c>
      <c r="F959" t="s">
        <v>27</v>
      </c>
    </row>
    <row r="960" spans="1:6" x14ac:dyDescent="0.25">
      <c r="A960" s="87">
        <v>44476</v>
      </c>
      <c r="B960" t="s">
        <v>16585</v>
      </c>
      <c r="C960" t="s">
        <v>108</v>
      </c>
      <c r="D960" t="s">
        <v>7</v>
      </c>
      <c r="E960">
        <v>15</v>
      </c>
      <c r="F960" t="s">
        <v>30</v>
      </c>
    </row>
    <row r="961" spans="1:6" x14ac:dyDescent="0.25">
      <c r="A961" s="87">
        <v>44476</v>
      </c>
      <c r="B961" t="s">
        <v>16585</v>
      </c>
      <c r="C961" t="s">
        <v>108</v>
      </c>
      <c r="D961" t="s">
        <v>6</v>
      </c>
      <c r="E961">
        <v>153</v>
      </c>
      <c r="F961" t="s">
        <v>63</v>
      </c>
    </row>
    <row r="962" spans="1:6" x14ac:dyDescent="0.25">
      <c r="A962" s="87">
        <v>44476</v>
      </c>
      <c r="B962" t="s">
        <v>16585</v>
      </c>
      <c r="C962" t="s">
        <v>108</v>
      </c>
      <c r="D962" t="s">
        <v>10</v>
      </c>
      <c r="E962">
        <v>150</v>
      </c>
      <c r="F962" t="s">
        <v>187</v>
      </c>
    </row>
    <row r="963" spans="1:6" x14ac:dyDescent="0.25">
      <c r="A963" s="87">
        <v>44477</v>
      </c>
      <c r="B963" t="s">
        <v>16585</v>
      </c>
      <c r="C963">
        <v>29500613</v>
      </c>
      <c r="D963" t="s">
        <v>8</v>
      </c>
      <c r="E963">
        <v>40</v>
      </c>
      <c r="F963" t="s">
        <v>53</v>
      </c>
    </row>
    <row r="964" spans="1:6" x14ac:dyDescent="0.25">
      <c r="A964" s="87">
        <v>44477</v>
      </c>
      <c r="B964" t="s">
        <v>16585</v>
      </c>
      <c r="C964">
        <v>29500887</v>
      </c>
      <c r="D964" t="s">
        <v>9</v>
      </c>
      <c r="E964">
        <v>26</v>
      </c>
      <c r="F964" t="s">
        <v>52</v>
      </c>
    </row>
    <row r="965" spans="1:6" x14ac:dyDescent="0.25">
      <c r="A965" s="87">
        <v>44477</v>
      </c>
      <c r="B965" t="s">
        <v>16585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7">
        <v>44477</v>
      </c>
      <c r="B966" t="s">
        <v>16585</v>
      </c>
      <c r="C966">
        <v>29500917</v>
      </c>
      <c r="D966" t="s">
        <v>6</v>
      </c>
      <c r="E966">
        <v>28</v>
      </c>
      <c r="F966" t="s">
        <v>201</v>
      </c>
    </row>
    <row r="967" spans="1:6" x14ac:dyDescent="0.25">
      <c r="A967" s="87">
        <v>44477</v>
      </c>
      <c r="B967" t="s">
        <v>16585</v>
      </c>
      <c r="C967">
        <v>29501003</v>
      </c>
      <c r="D967" t="s">
        <v>8</v>
      </c>
      <c r="E967">
        <v>240</v>
      </c>
      <c r="F967" t="s">
        <v>43</v>
      </c>
    </row>
    <row r="968" spans="1:6" x14ac:dyDescent="0.25">
      <c r="A968" s="87">
        <v>44477</v>
      </c>
      <c r="B968" t="s">
        <v>16585</v>
      </c>
      <c r="C968">
        <v>29501032</v>
      </c>
      <c r="D968" t="s">
        <v>8</v>
      </c>
      <c r="E968">
        <v>55</v>
      </c>
      <c r="F968" t="s">
        <v>261</v>
      </c>
    </row>
    <row r="969" spans="1:6" x14ac:dyDescent="0.25">
      <c r="A969" s="87">
        <v>44477</v>
      </c>
      <c r="B969" t="s">
        <v>16585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7">
        <v>44477</v>
      </c>
      <c r="B970" t="s">
        <v>16585</v>
      </c>
      <c r="C970" t="s">
        <v>108</v>
      </c>
      <c r="D970" t="s">
        <v>8</v>
      </c>
      <c r="E970">
        <v>63</v>
      </c>
      <c r="F970" t="s">
        <v>53</v>
      </c>
    </row>
    <row r="971" spans="1:6" x14ac:dyDescent="0.25">
      <c r="A971" s="87">
        <v>44477</v>
      </c>
      <c r="B971" t="s">
        <v>16585</v>
      </c>
      <c r="C971" t="s">
        <v>108</v>
      </c>
      <c r="D971" t="s">
        <v>8</v>
      </c>
      <c r="E971">
        <v>33</v>
      </c>
      <c r="F971" t="s">
        <v>53</v>
      </c>
    </row>
    <row r="972" spans="1:6" x14ac:dyDescent="0.25">
      <c r="A972" s="87">
        <v>44477</v>
      </c>
      <c r="B972" t="s">
        <v>16585</v>
      </c>
      <c r="C972" t="s">
        <v>108</v>
      </c>
      <c r="D972" t="s">
        <v>10</v>
      </c>
      <c r="E972">
        <v>15.5</v>
      </c>
      <c r="F972" t="s">
        <v>184</v>
      </c>
    </row>
    <row r="973" spans="1:6" x14ac:dyDescent="0.25">
      <c r="A973" s="87">
        <v>44477</v>
      </c>
      <c r="B973" t="s">
        <v>16585</v>
      </c>
      <c r="C973" t="s">
        <v>295</v>
      </c>
      <c r="D973" t="s">
        <v>10</v>
      </c>
      <c r="E973">
        <v>73</v>
      </c>
      <c r="F973" t="s">
        <v>184</v>
      </c>
    </row>
    <row r="974" spans="1:6" x14ac:dyDescent="0.25">
      <c r="A974" s="87">
        <v>44477</v>
      </c>
      <c r="B974" t="s">
        <v>16585</v>
      </c>
      <c r="C974" t="s">
        <v>108</v>
      </c>
      <c r="D974" t="s">
        <v>10</v>
      </c>
      <c r="E974">
        <v>3</v>
      </c>
      <c r="F974" t="s">
        <v>186</v>
      </c>
    </row>
    <row r="975" spans="1:6" x14ac:dyDescent="0.25">
      <c r="A975" s="87">
        <v>44477</v>
      </c>
      <c r="B975" t="s">
        <v>16585</v>
      </c>
      <c r="C975" t="s">
        <v>108</v>
      </c>
      <c r="D975" t="s">
        <v>10</v>
      </c>
      <c r="E975">
        <v>56</v>
      </c>
      <c r="F975" t="s">
        <v>296</v>
      </c>
    </row>
    <row r="976" spans="1:6" x14ac:dyDescent="0.25">
      <c r="A976" s="87">
        <v>44477</v>
      </c>
      <c r="B976" t="s">
        <v>16585</v>
      </c>
      <c r="C976" t="s">
        <v>108</v>
      </c>
      <c r="D976" t="s">
        <v>10</v>
      </c>
      <c r="E976">
        <v>6.5</v>
      </c>
      <c r="F976" t="s">
        <v>184</v>
      </c>
    </row>
    <row r="977" spans="1:6" x14ac:dyDescent="0.25">
      <c r="A977" s="87">
        <v>44477</v>
      </c>
      <c r="B977" t="s">
        <v>16585</v>
      </c>
      <c r="C977" t="s">
        <v>295</v>
      </c>
      <c r="D977" t="s">
        <v>10</v>
      </c>
      <c r="E977">
        <v>86</v>
      </c>
      <c r="F977" t="s">
        <v>296</v>
      </c>
    </row>
    <row r="978" spans="1:6" x14ac:dyDescent="0.25">
      <c r="A978" s="87">
        <v>44477</v>
      </c>
      <c r="B978" t="s">
        <v>16585</v>
      </c>
      <c r="C978" t="s">
        <v>485</v>
      </c>
      <c r="D978" t="s">
        <v>8</v>
      </c>
      <c r="E978">
        <v>20.2</v>
      </c>
      <c r="F978" t="s">
        <v>53</v>
      </c>
    </row>
    <row r="979" spans="1:6" x14ac:dyDescent="0.25">
      <c r="A979" s="87">
        <v>44477</v>
      </c>
      <c r="B979" t="s">
        <v>16585</v>
      </c>
      <c r="C979" t="s">
        <v>186</v>
      </c>
      <c r="D979" t="s">
        <v>10</v>
      </c>
      <c r="E979">
        <v>1</v>
      </c>
      <c r="F979" t="s">
        <v>296</v>
      </c>
    </row>
    <row r="980" spans="1:6" x14ac:dyDescent="0.25">
      <c r="A980" s="87">
        <v>44477</v>
      </c>
      <c r="B980" t="s">
        <v>16585</v>
      </c>
      <c r="C980" t="s">
        <v>186</v>
      </c>
      <c r="D980" t="s">
        <v>10</v>
      </c>
      <c r="E980">
        <v>3.2</v>
      </c>
      <c r="F980" t="s">
        <v>184</v>
      </c>
    </row>
    <row r="981" spans="1:6" x14ac:dyDescent="0.25">
      <c r="A981" s="87">
        <v>44477</v>
      </c>
      <c r="B981" t="s">
        <v>16585</v>
      </c>
      <c r="C981" t="s">
        <v>200</v>
      </c>
      <c r="D981" t="s">
        <v>6</v>
      </c>
      <c r="E981">
        <v>80</v>
      </c>
      <c r="F981" t="s">
        <v>52</v>
      </c>
    </row>
    <row r="982" spans="1:6" x14ac:dyDescent="0.25">
      <c r="A982" s="87">
        <v>44477</v>
      </c>
      <c r="B982" t="s">
        <v>16585</v>
      </c>
      <c r="C982" t="s">
        <v>198</v>
      </c>
      <c r="D982" t="s">
        <v>10</v>
      </c>
      <c r="E982">
        <v>53.6</v>
      </c>
      <c r="F982" t="s">
        <v>198</v>
      </c>
    </row>
    <row r="983" spans="1:6" x14ac:dyDescent="0.25">
      <c r="A983" s="87">
        <v>44477</v>
      </c>
      <c r="B983" t="s">
        <v>16585</v>
      </c>
      <c r="C983" t="s">
        <v>198</v>
      </c>
      <c r="D983" t="s">
        <v>10</v>
      </c>
      <c r="E983">
        <v>62.6</v>
      </c>
      <c r="F983" t="s">
        <v>198</v>
      </c>
    </row>
    <row r="984" spans="1:6" x14ac:dyDescent="0.25">
      <c r="A984" s="87">
        <v>44477</v>
      </c>
      <c r="B984" t="s">
        <v>16585</v>
      </c>
      <c r="C984" t="s">
        <v>198</v>
      </c>
      <c r="D984" t="s">
        <v>10</v>
      </c>
      <c r="E984">
        <v>127</v>
      </c>
      <c r="F984" t="s">
        <v>198</v>
      </c>
    </row>
    <row r="985" spans="1:6" x14ac:dyDescent="0.25">
      <c r="A985" s="87">
        <v>44477</v>
      </c>
      <c r="B985" t="s">
        <v>16585</v>
      </c>
      <c r="C985" t="s">
        <v>282</v>
      </c>
      <c r="D985" t="s">
        <v>8</v>
      </c>
      <c r="E985">
        <v>46</v>
      </c>
      <c r="F985" t="s">
        <v>53</v>
      </c>
    </row>
    <row r="986" spans="1:6" x14ac:dyDescent="0.25">
      <c r="A986" s="87">
        <v>44477</v>
      </c>
      <c r="B986" t="s">
        <v>16585</v>
      </c>
      <c r="C986" t="s">
        <v>55</v>
      </c>
      <c r="D986" t="s">
        <v>8</v>
      </c>
      <c r="E986">
        <v>14.8</v>
      </c>
      <c r="F986" t="s">
        <v>53</v>
      </c>
    </row>
    <row r="987" spans="1:6" x14ac:dyDescent="0.25">
      <c r="A987" s="87">
        <v>44480</v>
      </c>
      <c r="B987" t="s">
        <v>16585</v>
      </c>
      <c r="C987">
        <v>29500719</v>
      </c>
      <c r="D987" t="s">
        <v>8</v>
      </c>
      <c r="E987">
        <v>292</v>
      </c>
      <c r="F987" t="s">
        <v>85</v>
      </c>
    </row>
    <row r="988" spans="1:6" x14ac:dyDescent="0.25">
      <c r="A988" s="87">
        <v>44480</v>
      </c>
      <c r="B988" t="s">
        <v>16585</v>
      </c>
      <c r="C988">
        <v>29500879</v>
      </c>
      <c r="D988" t="s">
        <v>8</v>
      </c>
      <c r="E988">
        <v>29</v>
      </c>
      <c r="F988" t="s">
        <v>53</v>
      </c>
    </row>
    <row r="989" spans="1:6" x14ac:dyDescent="0.25">
      <c r="A989" s="87">
        <v>44480</v>
      </c>
      <c r="B989" t="s">
        <v>16585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7">
        <v>44480</v>
      </c>
      <c r="B990" t="s">
        <v>16585</v>
      </c>
      <c r="C990">
        <v>29500893</v>
      </c>
      <c r="D990" t="s">
        <v>9</v>
      </c>
      <c r="E990">
        <v>102</v>
      </c>
      <c r="F990" t="s">
        <v>180</v>
      </c>
    </row>
    <row r="991" spans="1:6" x14ac:dyDescent="0.25">
      <c r="A991" s="87">
        <v>44480</v>
      </c>
      <c r="B991" t="s">
        <v>16585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7">
        <v>44480</v>
      </c>
      <c r="B992" t="s">
        <v>16585</v>
      </c>
      <c r="C992">
        <v>29500894</v>
      </c>
      <c r="D992" t="s">
        <v>9</v>
      </c>
      <c r="E992">
        <v>452</v>
      </c>
      <c r="F992" t="s">
        <v>180</v>
      </c>
    </row>
    <row r="993" spans="1:6" x14ac:dyDescent="0.25">
      <c r="A993" s="87">
        <v>44480</v>
      </c>
      <c r="B993" t="s">
        <v>16585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7">
        <v>44480</v>
      </c>
      <c r="B994" t="s">
        <v>16585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7">
        <v>44480</v>
      </c>
      <c r="B995" t="s">
        <v>16585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7">
        <v>44480</v>
      </c>
      <c r="B996" t="s">
        <v>16585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7">
        <v>44480</v>
      </c>
      <c r="B997" t="s">
        <v>16585</v>
      </c>
      <c r="C997">
        <v>29500917</v>
      </c>
      <c r="D997" t="s">
        <v>6</v>
      </c>
      <c r="E997">
        <v>53</v>
      </c>
      <c r="F997" t="s">
        <v>201</v>
      </c>
    </row>
    <row r="998" spans="1:6" x14ac:dyDescent="0.25">
      <c r="A998" s="87">
        <v>44480</v>
      </c>
      <c r="B998" t="s">
        <v>16585</v>
      </c>
      <c r="C998">
        <v>29500917</v>
      </c>
      <c r="D998" t="s">
        <v>6</v>
      </c>
      <c r="E998">
        <v>6</v>
      </c>
      <c r="F998" t="s">
        <v>201</v>
      </c>
    </row>
    <row r="999" spans="1:6" x14ac:dyDescent="0.25">
      <c r="A999" s="87">
        <v>44480</v>
      </c>
      <c r="B999" t="s">
        <v>16585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7">
        <v>44480</v>
      </c>
      <c r="B1000" t="s">
        <v>16585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7">
        <v>44480</v>
      </c>
      <c r="B1001" t="s">
        <v>16585</v>
      </c>
      <c r="C1001">
        <v>29501049</v>
      </c>
      <c r="D1001" t="s">
        <v>9</v>
      </c>
      <c r="E1001">
        <v>424</v>
      </c>
      <c r="F1001" t="s">
        <v>180</v>
      </c>
    </row>
    <row r="1002" spans="1:6" x14ac:dyDescent="0.25">
      <c r="A1002" s="87">
        <v>44480</v>
      </c>
      <c r="B1002" t="s">
        <v>16585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7">
        <v>44480</v>
      </c>
      <c r="B1003" t="s">
        <v>16585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7">
        <v>44480</v>
      </c>
      <c r="B1004" t="s">
        <v>16585</v>
      </c>
      <c r="C1004">
        <v>29600004</v>
      </c>
      <c r="D1004" t="s">
        <v>6</v>
      </c>
      <c r="E1004">
        <v>160</v>
      </c>
      <c r="F1004" t="s">
        <v>527</v>
      </c>
    </row>
    <row r="1005" spans="1:6" x14ac:dyDescent="0.25">
      <c r="A1005" s="87">
        <v>44480</v>
      </c>
      <c r="B1005" t="s">
        <v>16585</v>
      </c>
      <c r="C1005">
        <v>29900002</v>
      </c>
      <c r="D1005" t="s">
        <v>8</v>
      </c>
      <c r="E1005">
        <v>369</v>
      </c>
      <c r="F1005" t="s">
        <v>85</v>
      </c>
    </row>
    <row r="1006" spans="1:6" x14ac:dyDescent="0.25">
      <c r="A1006" s="87">
        <v>44480</v>
      </c>
      <c r="B1006" t="s">
        <v>16585</v>
      </c>
      <c r="C1006">
        <v>49500192</v>
      </c>
      <c r="D1006" t="s">
        <v>9</v>
      </c>
      <c r="E1006">
        <v>246</v>
      </c>
      <c r="F1006" t="s">
        <v>180</v>
      </c>
    </row>
    <row r="1007" spans="1:6" x14ac:dyDescent="0.25">
      <c r="A1007" s="87">
        <v>44480</v>
      </c>
      <c r="B1007" t="s">
        <v>16585</v>
      </c>
      <c r="C1007" t="s">
        <v>194</v>
      </c>
      <c r="D1007" t="s">
        <v>7</v>
      </c>
      <c r="E1007">
        <v>60</v>
      </c>
      <c r="F1007" t="s">
        <v>30</v>
      </c>
    </row>
    <row r="1008" spans="1:6" x14ac:dyDescent="0.25">
      <c r="A1008" s="87">
        <v>44480</v>
      </c>
      <c r="B1008" t="s">
        <v>16585</v>
      </c>
      <c r="C1008" t="s">
        <v>194</v>
      </c>
      <c r="D1008" t="s">
        <v>7</v>
      </c>
      <c r="E1008">
        <v>15</v>
      </c>
      <c r="F1008" t="s">
        <v>53</v>
      </c>
    </row>
    <row r="1009" spans="1:6" x14ac:dyDescent="0.25">
      <c r="A1009" s="87">
        <v>44480</v>
      </c>
      <c r="B1009" t="s">
        <v>16585</v>
      </c>
      <c r="C1009" t="s">
        <v>498</v>
      </c>
      <c r="D1009" t="s">
        <v>6</v>
      </c>
      <c r="E1009">
        <v>136</v>
      </c>
      <c r="F1009" t="s">
        <v>518</v>
      </c>
    </row>
    <row r="1010" spans="1:6" x14ac:dyDescent="0.25">
      <c r="A1010" s="87">
        <v>44480</v>
      </c>
      <c r="B1010" t="s">
        <v>16585</v>
      </c>
      <c r="C1010" t="s">
        <v>108</v>
      </c>
      <c r="D1010" t="s">
        <v>8</v>
      </c>
      <c r="E1010">
        <v>25</v>
      </c>
      <c r="F1010" t="s">
        <v>53</v>
      </c>
    </row>
    <row r="1011" spans="1:6" x14ac:dyDescent="0.25">
      <c r="A1011" s="87">
        <v>44480</v>
      </c>
      <c r="B1011" t="s">
        <v>16585</v>
      </c>
      <c r="C1011" t="s">
        <v>108</v>
      </c>
      <c r="D1011" t="s">
        <v>9</v>
      </c>
      <c r="E1011">
        <v>30</v>
      </c>
      <c r="F1011" t="s">
        <v>53</v>
      </c>
    </row>
    <row r="1012" spans="1:6" x14ac:dyDescent="0.25">
      <c r="A1012" s="87">
        <v>44480</v>
      </c>
      <c r="B1012" t="s">
        <v>16585</v>
      </c>
      <c r="C1012" t="s">
        <v>108</v>
      </c>
      <c r="D1012" t="s">
        <v>7</v>
      </c>
      <c r="E1012">
        <v>65</v>
      </c>
      <c r="F1012" t="s">
        <v>53</v>
      </c>
    </row>
    <row r="1013" spans="1:6" x14ac:dyDescent="0.25">
      <c r="A1013" s="87">
        <v>44480</v>
      </c>
      <c r="B1013" t="s">
        <v>16585</v>
      </c>
      <c r="C1013" t="s">
        <v>108</v>
      </c>
      <c r="D1013" t="s">
        <v>6</v>
      </c>
      <c r="E1013">
        <v>357</v>
      </c>
      <c r="F1013" t="s">
        <v>53</v>
      </c>
    </row>
    <row r="1014" spans="1:6" x14ac:dyDescent="0.25">
      <c r="A1014" s="87">
        <v>44480</v>
      </c>
      <c r="B1014" t="s">
        <v>16585</v>
      </c>
      <c r="C1014" t="s">
        <v>108</v>
      </c>
      <c r="D1014" t="s">
        <v>6</v>
      </c>
      <c r="E1014">
        <v>193</v>
      </c>
      <c r="F1014" t="s">
        <v>53</v>
      </c>
    </row>
    <row r="1015" spans="1:6" x14ac:dyDescent="0.25">
      <c r="A1015" s="87">
        <v>44480</v>
      </c>
      <c r="B1015" t="s">
        <v>16585</v>
      </c>
      <c r="C1015" t="s">
        <v>108</v>
      </c>
      <c r="D1015" t="s">
        <v>6</v>
      </c>
      <c r="E1015">
        <v>20.5</v>
      </c>
      <c r="F1015" t="s">
        <v>298</v>
      </c>
    </row>
    <row r="1016" spans="1:6" x14ac:dyDescent="0.25">
      <c r="A1016" s="87">
        <v>44480</v>
      </c>
      <c r="B1016" t="s">
        <v>16585</v>
      </c>
      <c r="C1016" t="s">
        <v>108</v>
      </c>
      <c r="D1016" t="s">
        <v>7</v>
      </c>
      <c r="E1016">
        <v>98</v>
      </c>
      <c r="F1016" t="s">
        <v>53</v>
      </c>
    </row>
    <row r="1017" spans="1:6" x14ac:dyDescent="0.25">
      <c r="A1017" s="87">
        <v>44480</v>
      </c>
      <c r="B1017" t="s">
        <v>16585</v>
      </c>
      <c r="C1017" t="s">
        <v>108</v>
      </c>
      <c r="D1017" t="s">
        <v>8</v>
      </c>
      <c r="E1017">
        <v>32</v>
      </c>
      <c r="F1017" t="s">
        <v>53</v>
      </c>
    </row>
    <row r="1018" spans="1:6" x14ac:dyDescent="0.25">
      <c r="A1018" s="87">
        <v>44480</v>
      </c>
      <c r="B1018" t="s">
        <v>16585</v>
      </c>
      <c r="C1018" t="s">
        <v>108</v>
      </c>
      <c r="D1018" t="s">
        <v>8</v>
      </c>
      <c r="E1018">
        <v>7</v>
      </c>
      <c r="F1018" t="s">
        <v>53</v>
      </c>
    </row>
    <row r="1019" spans="1:6" x14ac:dyDescent="0.25">
      <c r="A1019" s="87">
        <v>44480</v>
      </c>
      <c r="B1019" t="s">
        <v>16585</v>
      </c>
      <c r="C1019" t="s">
        <v>108</v>
      </c>
      <c r="D1019" t="s">
        <v>9</v>
      </c>
      <c r="E1019">
        <v>28</v>
      </c>
      <c r="F1019" t="s">
        <v>53</v>
      </c>
    </row>
    <row r="1020" spans="1:6" x14ac:dyDescent="0.25">
      <c r="A1020" s="87">
        <v>44480</v>
      </c>
      <c r="B1020" t="s">
        <v>16585</v>
      </c>
      <c r="C1020" t="s">
        <v>108</v>
      </c>
      <c r="D1020" t="s">
        <v>10</v>
      </c>
      <c r="E1020">
        <v>14</v>
      </c>
      <c r="F1020" t="s">
        <v>184</v>
      </c>
    </row>
    <row r="1021" spans="1:6" x14ac:dyDescent="0.25">
      <c r="A1021" s="87">
        <v>44480</v>
      </c>
      <c r="B1021" t="s">
        <v>16585</v>
      </c>
      <c r="C1021" t="s">
        <v>108</v>
      </c>
      <c r="D1021" t="s">
        <v>6</v>
      </c>
      <c r="E1021">
        <v>156</v>
      </c>
      <c r="F1021" t="s">
        <v>63</v>
      </c>
    </row>
    <row r="1022" spans="1:6" x14ac:dyDescent="0.25">
      <c r="A1022" s="87">
        <v>44480</v>
      </c>
      <c r="B1022" t="s">
        <v>16585</v>
      </c>
      <c r="C1022" t="s">
        <v>108</v>
      </c>
      <c r="D1022" t="s">
        <v>10</v>
      </c>
      <c r="E1022">
        <v>80</v>
      </c>
      <c r="F1022" t="s">
        <v>186</v>
      </c>
    </row>
    <row r="1023" spans="1:6" x14ac:dyDescent="0.25">
      <c r="A1023" s="87">
        <v>44480</v>
      </c>
      <c r="B1023" t="s">
        <v>16585</v>
      </c>
      <c r="C1023" t="s">
        <v>108</v>
      </c>
      <c r="D1023" t="s">
        <v>10</v>
      </c>
      <c r="E1023">
        <v>18</v>
      </c>
      <c r="F1023" t="s">
        <v>296</v>
      </c>
    </row>
    <row r="1024" spans="1:6" x14ac:dyDescent="0.25">
      <c r="A1024" s="87">
        <v>44480</v>
      </c>
      <c r="B1024" t="s">
        <v>16585</v>
      </c>
      <c r="C1024" t="s">
        <v>108</v>
      </c>
      <c r="D1024" t="s">
        <v>10</v>
      </c>
      <c r="E1024">
        <v>1.5</v>
      </c>
      <c r="F1024" t="s">
        <v>184</v>
      </c>
    </row>
    <row r="1025" spans="1:6" x14ac:dyDescent="0.25">
      <c r="A1025" s="87">
        <v>44480</v>
      </c>
      <c r="B1025" t="s">
        <v>16585</v>
      </c>
      <c r="C1025" t="s">
        <v>302</v>
      </c>
      <c r="D1025" t="s">
        <v>8</v>
      </c>
      <c r="E1025">
        <v>20</v>
      </c>
      <c r="F1025" t="s">
        <v>16587</v>
      </c>
    </row>
    <row r="1026" spans="1:6" x14ac:dyDescent="0.25">
      <c r="A1026" s="87">
        <v>44480</v>
      </c>
      <c r="B1026" t="s">
        <v>16585</v>
      </c>
      <c r="C1026" t="s">
        <v>303</v>
      </c>
      <c r="D1026" t="s">
        <v>6</v>
      </c>
      <c r="E1026">
        <v>30</v>
      </c>
      <c r="F1026" t="s">
        <v>16587</v>
      </c>
    </row>
    <row r="1027" spans="1:6" x14ac:dyDescent="0.25">
      <c r="A1027" s="87">
        <v>44480</v>
      </c>
      <c r="B1027" t="s">
        <v>16585</v>
      </c>
      <c r="C1027" t="s">
        <v>290</v>
      </c>
      <c r="D1027" t="s">
        <v>6</v>
      </c>
      <c r="E1027">
        <v>20</v>
      </c>
      <c r="F1027" t="s">
        <v>16587</v>
      </c>
    </row>
    <row r="1028" spans="1:6" x14ac:dyDescent="0.25">
      <c r="A1028" s="87">
        <v>44481</v>
      </c>
      <c r="B1028" t="s">
        <v>16585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7">
        <v>44481</v>
      </c>
      <c r="B1029" t="s">
        <v>16585</v>
      </c>
      <c r="C1029">
        <v>29500606</v>
      </c>
      <c r="D1029" t="s">
        <v>8</v>
      </c>
      <c r="E1029">
        <v>424</v>
      </c>
      <c r="F1029" t="s">
        <v>307</v>
      </c>
    </row>
    <row r="1030" spans="1:6" x14ac:dyDescent="0.25">
      <c r="A1030" s="87">
        <v>44481</v>
      </c>
      <c r="B1030" t="s">
        <v>16585</v>
      </c>
      <c r="C1030">
        <v>29500734</v>
      </c>
      <c r="D1030" t="s">
        <v>8</v>
      </c>
      <c r="E1030">
        <v>30</v>
      </c>
      <c r="F1030" t="s">
        <v>307</v>
      </c>
    </row>
    <row r="1031" spans="1:6" x14ac:dyDescent="0.25">
      <c r="A1031" s="87">
        <v>44481</v>
      </c>
      <c r="B1031" t="s">
        <v>16585</v>
      </c>
      <c r="C1031">
        <v>29500917</v>
      </c>
      <c r="D1031" t="s">
        <v>6</v>
      </c>
      <c r="E1031">
        <v>39</v>
      </c>
      <c r="F1031" t="s">
        <v>16591</v>
      </c>
    </row>
    <row r="1032" spans="1:6" x14ac:dyDescent="0.25">
      <c r="A1032" s="87">
        <v>44481</v>
      </c>
      <c r="B1032" t="s">
        <v>16585</v>
      </c>
      <c r="C1032">
        <v>29500917</v>
      </c>
      <c r="D1032" t="s">
        <v>6</v>
      </c>
      <c r="E1032">
        <v>17</v>
      </c>
      <c r="F1032" t="s">
        <v>201</v>
      </c>
    </row>
    <row r="1033" spans="1:6" x14ac:dyDescent="0.25">
      <c r="A1033" s="87">
        <v>44481</v>
      </c>
      <c r="B1033" t="s">
        <v>16585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7">
        <v>44481</v>
      </c>
      <c r="B1034" t="s">
        <v>16585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7">
        <v>44481</v>
      </c>
      <c r="B1035" t="s">
        <v>16585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7">
        <v>44481</v>
      </c>
      <c r="B1036" t="s">
        <v>16585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7">
        <v>44481</v>
      </c>
      <c r="B1037" t="s">
        <v>16585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7">
        <v>44481</v>
      </c>
      <c r="B1038" t="s">
        <v>16585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7">
        <v>44481</v>
      </c>
      <c r="B1039" t="s">
        <v>16585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7">
        <v>44481</v>
      </c>
      <c r="B1040" t="s">
        <v>16585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7">
        <v>44481</v>
      </c>
      <c r="B1041" t="s">
        <v>16585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7">
        <v>44481</v>
      </c>
      <c r="B1042" t="s">
        <v>16585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7">
        <v>44481</v>
      </c>
      <c r="B1043" t="s">
        <v>16585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7">
        <v>44481</v>
      </c>
      <c r="B1044" t="s">
        <v>16585</v>
      </c>
      <c r="C1044">
        <v>59500051</v>
      </c>
      <c r="D1044" t="s">
        <v>11</v>
      </c>
      <c r="E1044">
        <v>1831</v>
      </c>
      <c r="F1044" t="s">
        <v>16592</v>
      </c>
    </row>
    <row r="1045" spans="1:6" x14ac:dyDescent="0.25">
      <c r="A1045" s="87">
        <v>44481</v>
      </c>
      <c r="B1045" t="s">
        <v>16585</v>
      </c>
      <c r="C1045" t="s">
        <v>108</v>
      </c>
      <c r="D1045" t="s">
        <v>6</v>
      </c>
      <c r="E1045">
        <v>258</v>
      </c>
      <c r="F1045" t="s">
        <v>53</v>
      </c>
    </row>
    <row r="1046" spans="1:6" x14ac:dyDescent="0.25">
      <c r="A1046" s="87">
        <v>44481</v>
      </c>
      <c r="B1046" t="s">
        <v>16585</v>
      </c>
      <c r="C1046" t="s">
        <v>108</v>
      </c>
      <c r="D1046" t="s">
        <v>9</v>
      </c>
      <c r="E1046">
        <v>20</v>
      </c>
      <c r="F1046" t="s">
        <v>53</v>
      </c>
    </row>
    <row r="1047" spans="1:6" x14ac:dyDescent="0.25">
      <c r="A1047" s="87">
        <v>44481</v>
      </c>
      <c r="B1047" t="s">
        <v>16585</v>
      </c>
      <c r="C1047" t="s">
        <v>108</v>
      </c>
      <c r="D1047" t="s">
        <v>8</v>
      </c>
      <c r="E1047">
        <v>26</v>
      </c>
      <c r="F1047" t="s">
        <v>53</v>
      </c>
    </row>
    <row r="1048" spans="1:6" x14ac:dyDescent="0.25">
      <c r="A1048" s="87">
        <v>44481</v>
      </c>
      <c r="B1048" t="s">
        <v>16585</v>
      </c>
      <c r="C1048" t="s">
        <v>186</v>
      </c>
      <c r="D1048" t="s">
        <v>10</v>
      </c>
      <c r="E1048">
        <v>2</v>
      </c>
      <c r="F1048" t="s">
        <v>184</v>
      </c>
    </row>
    <row r="1049" spans="1:6" x14ac:dyDescent="0.25">
      <c r="A1049" s="87">
        <v>44481</v>
      </c>
      <c r="B1049" t="s">
        <v>16585</v>
      </c>
      <c r="C1049" t="s">
        <v>186</v>
      </c>
      <c r="D1049" t="s">
        <v>10</v>
      </c>
      <c r="E1049">
        <v>147</v>
      </c>
      <c r="F1049" t="s">
        <v>186</v>
      </c>
    </row>
    <row r="1050" spans="1:6" x14ac:dyDescent="0.25">
      <c r="A1050" s="87">
        <v>44481</v>
      </c>
      <c r="B1050" t="s">
        <v>16585</v>
      </c>
      <c r="C1050" t="s">
        <v>54</v>
      </c>
      <c r="D1050" t="s">
        <v>8</v>
      </c>
      <c r="E1050">
        <v>333</v>
      </c>
      <c r="F1050" t="s">
        <v>19</v>
      </c>
    </row>
    <row r="1051" spans="1:6" x14ac:dyDescent="0.25">
      <c r="A1051" s="87">
        <v>44482</v>
      </c>
      <c r="B1051" t="s">
        <v>16585</v>
      </c>
      <c r="C1051">
        <v>24000493</v>
      </c>
      <c r="D1051" t="s">
        <v>6</v>
      </c>
      <c r="E1051">
        <v>50</v>
      </c>
      <c r="F1051" t="s">
        <v>16587</v>
      </c>
    </row>
    <row r="1052" spans="1:6" x14ac:dyDescent="0.25">
      <c r="A1052" s="87">
        <v>44482</v>
      </c>
      <c r="B1052" t="s">
        <v>16585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7">
        <v>44482</v>
      </c>
      <c r="B1053" t="s">
        <v>16585</v>
      </c>
      <c r="C1053">
        <v>29500917</v>
      </c>
      <c r="D1053" t="s">
        <v>6</v>
      </c>
      <c r="E1053">
        <v>19</v>
      </c>
      <c r="F1053" t="s">
        <v>201</v>
      </c>
    </row>
    <row r="1054" spans="1:6" x14ac:dyDescent="0.25">
      <c r="A1054" s="87">
        <v>44482</v>
      </c>
      <c r="B1054" t="s">
        <v>16585</v>
      </c>
      <c r="C1054">
        <v>29500917</v>
      </c>
      <c r="D1054" t="s">
        <v>6</v>
      </c>
      <c r="E1054">
        <v>8</v>
      </c>
      <c r="F1054" t="s">
        <v>201</v>
      </c>
    </row>
    <row r="1055" spans="1:6" x14ac:dyDescent="0.25">
      <c r="A1055" s="87">
        <v>44482</v>
      </c>
      <c r="B1055" t="s">
        <v>16585</v>
      </c>
      <c r="C1055">
        <v>32000022</v>
      </c>
      <c r="D1055" t="s">
        <v>6</v>
      </c>
      <c r="E1055">
        <v>25</v>
      </c>
      <c r="F1055" t="s">
        <v>181</v>
      </c>
    </row>
    <row r="1056" spans="1:6" x14ac:dyDescent="0.25">
      <c r="A1056" s="87">
        <v>44482</v>
      </c>
      <c r="B1056" t="s">
        <v>16585</v>
      </c>
      <c r="C1056">
        <v>32000027</v>
      </c>
      <c r="D1056" t="s">
        <v>6</v>
      </c>
      <c r="E1056">
        <v>25</v>
      </c>
      <c r="F1056" t="s">
        <v>16587</v>
      </c>
    </row>
    <row r="1057" spans="1:6" x14ac:dyDescent="0.25">
      <c r="A1057" s="87">
        <v>44482</v>
      </c>
      <c r="B1057" t="s">
        <v>16585</v>
      </c>
      <c r="C1057">
        <v>32000036</v>
      </c>
      <c r="D1057" t="s">
        <v>6</v>
      </c>
      <c r="E1057">
        <v>24</v>
      </c>
      <c r="F1057" t="s">
        <v>16587</v>
      </c>
    </row>
    <row r="1058" spans="1:6" x14ac:dyDescent="0.25">
      <c r="A1058" s="87">
        <v>44482</v>
      </c>
      <c r="B1058" t="s">
        <v>16585</v>
      </c>
      <c r="C1058">
        <v>32000049</v>
      </c>
      <c r="D1058" t="s">
        <v>6</v>
      </c>
      <c r="E1058">
        <v>200</v>
      </c>
      <c r="F1058" t="s">
        <v>16587</v>
      </c>
    </row>
    <row r="1059" spans="1:6" x14ac:dyDescent="0.25">
      <c r="A1059" s="87">
        <v>44482</v>
      </c>
      <c r="B1059" t="s">
        <v>16585</v>
      </c>
      <c r="C1059">
        <v>32000106</v>
      </c>
      <c r="D1059" t="s">
        <v>6</v>
      </c>
      <c r="E1059">
        <v>50</v>
      </c>
      <c r="F1059" t="s">
        <v>16587</v>
      </c>
    </row>
    <row r="1060" spans="1:6" x14ac:dyDescent="0.25">
      <c r="A1060" s="87">
        <v>44482</v>
      </c>
      <c r="B1060" t="s">
        <v>16585</v>
      </c>
      <c r="C1060">
        <v>32000106</v>
      </c>
      <c r="D1060" t="s">
        <v>6</v>
      </c>
      <c r="E1060">
        <v>25</v>
      </c>
      <c r="F1060" t="s">
        <v>16587</v>
      </c>
    </row>
    <row r="1061" spans="1:6" x14ac:dyDescent="0.25">
      <c r="A1061" s="87">
        <v>44482</v>
      </c>
      <c r="B1061" t="s">
        <v>16585</v>
      </c>
      <c r="C1061">
        <v>49500166</v>
      </c>
      <c r="D1061" t="s">
        <v>8</v>
      </c>
      <c r="E1061">
        <v>211</v>
      </c>
      <c r="F1061" t="s">
        <v>307</v>
      </c>
    </row>
    <row r="1062" spans="1:6" x14ac:dyDescent="0.25">
      <c r="A1062" s="87">
        <v>44482</v>
      </c>
      <c r="B1062" t="s">
        <v>16585</v>
      </c>
      <c r="C1062">
        <v>49500166</v>
      </c>
      <c r="D1062" t="s">
        <v>8</v>
      </c>
      <c r="E1062">
        <v>495</v>
      </c>
      <c r="F1062" t="s">
        <v>307</v>
      </c>
    </row>
    <row r="1063" spans="1:6" x14ac:dyDescent="0.25">
      <c r="A1063" s="87">
        <v>44482</v>
      </c>
      <c r="B1063" t="s">
        <v>16585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7">
        <v>44482</v>
      </c>
      <c r="B1064" t="s">
        <v>16585</v>
      </c>
      <c r="C1064" t="s">
        <v>309</v>
      </c>
      <c r="D1064" t="s">
        <v>10</v>
      </c>
      <c r="E1064">
        <v>15</v>
      </c>
      <c r="F1064" t="s">
        <v>531</v>
      </c>
    </row>
    <row r="1065" spans="1:6" x14ac:dyDescent="0.25">
      <c r="A1065" s="87">
        <v>44482</v>
      </c>
      <c r="B1065" t="s">
        <v>16585</v>
      </c>
      <c r="C1065" t="s">
        <v>310</v>
      </c>
      <c r="D1065" t="s">
        <v>10</v>
      </c>
      <c r="E1065">
        <v>193</v>
      </c>
      <c r="F1065" t="s">
        <v>531</v>
      </c>
    </row>
    <row r="1066" spans="1:6" x14ac:dyDescent="0.25">
      <c r="A1066" s="87">
        <v>44482</v>
      </c>
      <c r="B1066" t="s">
        <v>16585</v>
      </c>
      <c r="C1066" t="s">
        <v>108</v>
      </c>
      <c r="D1066" t="s">
        <v>9</v>
      </c>
      <c r="E1066">
        <v>82</v>
      </c>
      <c r="F1066" t="s">
        <v>53</v>
      </c>
    </row>
    <row r="1067" spans="1:6" x14ac:dyDescent="0.25">
      <c r="A1067" s="87">
        <v>44482</v>
      </c>
      <c r="B1067" t="s">
        <v>16585</v>
      </c>
      <c r="C1067" t="s">
        <v>108</v>
      </c>
      <c r="D1067" t="s">
        <v>7</v>
      </c>
      <c r="E1067">
        <v>125</v>
      </c>
      <c r="F1067" t="s">
        <v>27</v>
      </c>
    </row>
    <row r="1068" spans="1:6" x14ac:dyDescent="0.25">
      <c r="A1068" s="87">
        <v>44482</v>
      </c>
      <c r="B1068" t="s">
        <v>16585</v>
      </c>
      <c r="C1068" t="s">
        <v>108</v>
      </c>
      <c r="D1068" t="s">
        <v>8</v>
      </c>
      <c r="E1068">
        <v>25</v>
      </c>
      <c r="F1068" t="s">
        <v>53</v>
      </c>
    </row>
    <row r="1069" spans="1:6" x14ac:dyDescent="0.25">
      <c r="A1069" s="87">
        <v>44482</v>
      </c>
      <c r="B1069" t="s">
        <v>16585</v>
      </c>
      <c r="C1069" t="s">
        <v>108</v>
      </c>
      <c r="D1069" t="s">
        <v>10</v>
      </c>
      <c r="E1069">
        <v>10.3</v>
      </c>
      <c r="F1069" t="s">
        <v>184</v>
      </c>
    </row>
    <row r="1070" spans="1:6" x14ac:dyDescent="0.25">
      <c r="A1070" s="87">
        <v>44482</v>
      </c>
      <c r="B1070" t="s">
        <v>16585</v>
      </c>
      <c r="C1070" t="s">
        <v>108</v>
      </c>
      <c r="D1070" t="s">
        <v>8</v>
      </c>
      <c r="E1070">
        <v>3</v>
      </c>
      <c r="F1070" t="s">
        <v>53</v>
      </c>
    </row>
    <row r="1071" spans="1:6" x14ac:dyDescent="0.25">
      <c r="A1071" s="87">
        <v>44482</v>
      </c>
      <c r="B1071" t="s">
        <v>16585</v>
      </c>
      <c r="C1071" t="s">
        <v>108</v>
      </c>
      <c r="D1071" t="s">
        <v>6</v>
      </c>
      <c r="E1071">
        <v>167</v>
      </c>
      <c r="F1071" t="s">
        <v>63</v>
      </c>
    </row>
    <row r="1072" spans="1:6" x14ac:dyDescent="0.25">
      <c r="A1072" s="87">
        <v>44482</v>
      </c>
      <c r="B1072" t="s">
        <v>16585</v>
      </c>
      <c r="C1072" t="s">
        <v>108</v>
      </c>
      <c r="D1072" t="s">
        <v>10</v>
      </c>
      <c r="E1072">
        <v>2</v>
      </c>
      <c r="F1072" t="s">
        <v>27</v>
      </c>
    </row>
    <row r="1073" spans="1:6" x14ac:dyDescent="0.25">
      <c r="A1073" s="87">
        <v>44482</v>
      </c>
      <c r="B1073" t="s">
        <v>16585</v>
      </c>
      <c r="C1073" t="s">
        <v>108</v>
      </c>
      <c r="D1073" t="s">
        <v>10</v>
      </c>
      <c r="E1073">
        <v>1.5</v>
      </c>
      <c r="F1073" t="s">
        <v>184</v>
      </c>
    </row>
    <row r="1074" spans="1:6" x14ac:dyDescent="0.25">
      <c r="A1074" s="87">
        <v>44483</v>
      </c>
      <c r="B1074" t="s">
        <v>16585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7">
        <v>44483</v>
      </c>
      <c r="B1075" t="s">
        <v>16585</v>
      </c>
      <c r="C1075">
        <v>23000584</v>
      </c>
      <c r="D1075" t="s">
        <v>10</v>
      </c>
      <c r="E1075">
        <v>8</v>
      </c>
      <c r="F1075" t="s">
        <v>186</v>
      </c>
    </row>
    <row r="1076" spans="1:6" x14ac:dyDescent="0.25">
      <c r="A1076" s="87">
        <v>44483</v>
      </c>
      <c r="B1076" t="s">
        <v>16585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7">
        <v>44483</v>
      </c>
      <c r="B1077" t="s">
        <v>16585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7">
        <v>44483</v>
      </c>
      <c r="B1078" t="s">
        <v>16585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7">
        <v>44483</v>
      </c>
      <c r="B1079" t="s">
        <v>16585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7">
        <v>44483</v>
      </c>
      <c r="B1080" t="s">
        <v>16585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7">
        <v>44483</v>
      </c>
      <c r="B1081" t="s">
        <v>16585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7">
        <v>44483</v>
      </c>
      <c r="B1082" t="s">
        <v>16585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7">
        <v>44483</v>
      </c>
      <c r="B1083" t="s">
        <v>16585</v>
      </c>
      <c r="C1083">
        <v>29500917</v>
      </c>
      <c r="D1083" t="s">
        <v>6</v>
      </c>
      <c r="E1083">
        <v>23</v>
      </c>
      <c r="F1083" t="s">
        <v>16593</v>
      </c>
    </row>
    <row r="1084" spans="1:6" x14ac:dyDescent="0.25">
      <c r="A1084" s="87">
        <v>44483</v>
      </c>
      <c r="B1084" t="s">
        <v>16585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7">
        <v>44483</v>
      </c>
      <c r="B1085" t="s">
        <v>16585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7">
        <v>44483</v>
      </c>
      <c r="B1086" t="s">
        <v>16585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7">
        <v>44483</v>
      </c>
      <c r="B1087" t="s">
        <v>16585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7">
        <v>44483</v>
      </c>
      <c r="B1088" t="s">
        <v>16585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7">
        <v>44483</v>
      </c>
      <c r="B1089" t="s">
        <v>16585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7">
        <v>44483</v>
      </c>
      <c r="B1090" t="s">
        <v>16585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7">
        <v>44483</v>
      </c>
      <c r="B1091" t="s">
        <v>16585</v>
      </c>
      <c r="C1091">
        <v>29600026</v>
      </c>
      <c r="D1091" t="s">
        <v>6</v>
      </c>
      <c r="E1091">
        <v>259</v>
      </c>
      <c r="F1091" t="s">
        <v>298</v>
      </c>
    </row>
    <row r="1092" spans="1:6" x14ac:dyDescent="0.25">
      <c r="A1092" s="87">
        <v>44483</v>
      </c>
      <c r="B1092" t="s">
        <v>16585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7">
        <v>44483</v>
      </c>
      <c r="B1093" t="s">
        <v>16585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7">
        <v>44483</v>
      </c>
      <c r="B1094" t="s">
        <v>16585</v>
      </c>
      <c r="C1094" t="s">
        <v>52</v>
      </c>
      <c r="D1094" t="s">
        <v>8</v>
      </c>
      <c r="E1094">
        <v>25</v>
      </c>
      <c r="F1094" t="s">
        <v>53</v>
      </c>
    </row>
    <row r="1095" spans="1:6" x14ac:dyDescent="0.25">
      <c r="A1095" s="87">
        <v>44483</v>
      </c>
      <c r="B1095" t="s">
        <v>16585</v>
      </c>
      <c r="C1095" t="s">
        <v>52</v>
      </c>
      <c r="D1095" t="s">
        <v>10</v>
      </c>
      <c r="E1095">
        <v>9.5</v>
      </c>
      <c r="F1095" t="s">
        <v>184</v>
      </c>
    </row>
    <row r="1096" spans="1:6" x14ac:dyDescent="0.25">
      <c r="A1096" s="87">
        <v>44483</v>
      </c>
      <c r="B1096" t="s">
        <v>16585</v>
      </c>
      <c r="C1096" t="s">
        <v>52</v>
      </c>
      <c r="D1096" t="s">
        <v>10</v>
      </c>
      <c r="E1096">
        <v>57</v>
      </c>
      <c r="F1096" t="s">
        <v>296</v>
      </c>
    </row>
    <row r="1097" spans="1:6" x14ac:dyDescent="0.25">
      <c r="A1097" s="87">
        <v>44483</v>
      </c>
      <c r="B1097" t="s">
        <v>16585</v>
      </c>
      <c r="C1097" t="s">
        <v>52</v>
      </c>
      <c r="D1097" t="s">
        <v>10</v>
      </c>
      <c r="E1097">
        <v>2.2000000000000002</v>
      </c>
      <c r="F1097" t="s">
        <v>184</v>
      </c>
    </row>
    <row r="1098" spans="1:6" x14ac:dyDescent="0.25">
      <c r="A1098" s="87">
        <v>44483</v>
      </c>
      <c r="B1098" t="s">
        <v>16585</v>
      </c>
      <c r="C1098" t="s">
        <v>108</v>
      </c>
      <c r="D1098" t="s">
        <v>9</v>
      </c>
      <c r="E1098">
        <v>15</v>
      </c>
      <c r="F1098" t="s">
        <v>53</v>
      </c>
    </row>
    <row r="1099" spans="1:6" x14ac:dyDescent="0.25">
      <c r="A1099" s="87">
        <v>44483</v>
      </c>
      <c r="B1099" t="s">
        <v>16585</v>
      </c>
      <c r="C1099" t="s">
        <v>108</v>
      </c>
      <c r="D1099" t="s">
        <v>8</v>
      </c>
      <c r="E1099">
        <v>35</v>
      </c>
      <c r="F1099" t="s">
        <v>53</v>
      </c>
    </row>
    <row r="1100" spans="1:6" x14ac:dyDescent="0.25">
      <c r="A1100" s="87">
        <v>44483</v>
      </c>
      <c r="B1100" t="s">
        <v>16585</v>
      </c>
      <c r="C1100" t="s">
        <v>108</v>
      </c>
      <c r="D1100" t="s">
        <v>6</v>
      </c>
      <c r="E1100">
        <v>267</v>
      </c>
      <c r="F1100" t="s">
        <v>53</v>
      </c>
    </row>
    <row r="1101" spans="1:6" x14ac:dyDescent="0.25">
      <c r="A1101" s="87">
        <v>44483</v>
      </c>
      <c r="B1101" t="s">
        <v>16585</v>
      </c>
      <c r="C1101" t="s">
        <v>108</v>
      </c>
      <c r="D1101" t="s">
        <v>6</v>
      </c>
      <c r="E1101">
        <v>41.5</v>
      </c>
      <c r="F1101" t="s">
        <v>63</v>
      </c>
    </row>
    <row r="1102" spans="1:6" x14ac:dyDescent="0.25">
      <c r="A1102" s="87">
        <v>44483</v>
      </c>
      <c r="B1102" t="s">
        <v>16585</v>
      </c>
      <c r="C1102" t="s">
        <v>61</v>
      </c>
      <c r="D1102" t="s">
        <v>8</v>
      </c>
      <c r="E1102">
        <v>19</v>
      </c>
      <c r="F1102" t="s">
        <v>60</v>
      </c>
    </row>
    <row r="1103" spans="1:6" x14ac:dyDescent="0.25">
      <c r="A1103" s="87">
        <v>44483</v>
      </c>
      <c r="B1103" t="s">
        <v>16585</v>
      </c>
      <c r="C1103" t="s">
        <v>198</v>
      </c>
      <c r="D1103" t="s">
        <v>10</v>
      </c>
      <c r="E1103">
        <v>47</v>
      </c>
      <c r="F1103" t="s">
        <v>198</v>
      </c>
    </row>
    <row r="1104" spans="1:6" x14ac:dyDescent="0.25">
      <c r="A1104" s="87">
        <v>44483</v>
      </c>
      <c r="B1104" t="s">
        <v>16585</v>
      </c>
      <c r="C1104" t="s">
        <v>198</v>
      </c>
      <c r="D1104" t="s">
        <v>10</v>
      </c>
      <c r="E1104">
        <v>53</v>
      </c>
      <c r="F1104" t="s">
        <v>198</v>
      </c>
    </row>
    <row r="1105" spans="1:6" x14ac:dyDescent="0.25">
      <c r="A1105" s="87">
        <v>44483</v>
      </c>
      <c r="B1105" t="s">
        <v>16585</v>
      </c>
      <c r="C1105" t="s">
        <v>312</v>
      </c>
      <c r="D1105" t="s">
        <v>7</v>
      </c>
      <c r="E1105">
        <v>85</v>
      </c>
      <c r="F1105" t="s">
        <v>29</v>
      </c>
    </row>
    <row r="1106" spans="1:6" x14ac:dyDescent="0.25">
      <c r="A1106" s="87">
        <v>44483</v>
      </c>
      <c r="B1106" t="s">
        <v>16585</v>
      </c>
      <c r="C1106" t="s">
        <v>315</v>
      </c>
      <c r="D1106" t="s">
        <v>10</v>
      </c>
      <c r="E1106">
        <v>20</v>
      </c>
      <c r="F1106" t="s">
        <v>27</v>
      </c>
    </row>
    <row r="1107" spans="1:6" x14ac:dyDescent="0.25">
      <c r="A1107" s="87">
        <v>44483</v>
      </c>
      <c r="B1107" t="s">
        <v>16585</v>
      </c>
      <c r="C1107" t="s">
        <v>316</v>
      </c>
      <c r="D1107" t="s">
        <v>6</v>
      </c>
      <c r="E1107">
        <v>10</v>
      </c>
      <c r="F1107" t="s">
        <v>85</v>
      </c>
    </row>
    <row r="1108" spans="1:6" x14ac:dyDescent="0.25">
      <c r="A1108" s="87">
        <v>44484</v>
      </c>
      <c r="B1108" t="s">
        <v>16585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7">
        <v>44484</v>
      </c>
      <c r="B1109" t="s">
        <v>16585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7">
        <v>44484</v>
      </c>
      <c r="B1110" t="s">
        <v>16585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7">
        <v>44484</v>
      </c>
      <c r="B1111" t="s">
        <v>16585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7">
        <v>44484</v>
      </c>
      <c r="B1112" t="s">
        <v>16585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7">
        <v>44484</v>
      </c>
      <c r="B1113" t="s">
        <v>16585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7">
        <v>44484</v>
      </c>
      <c r="B1114" t="s">
        <v>16585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7">
        <v>44484</v>
      </c>
      <c r="B1115" t="s">
        <v>16585</v>
      </c>
      <c r="C1115">
        <v>32000068</v>
      </c>
      <c r="D1115" t="s">
        <v>6</v>
      </c>
      <c r="E1115">
        <v>39</v>
      </c>
      <c r="F1115" t="s">
        <v>16587</v>
      </c>
    </row>
    <row r="1116" spans="1:6" x14ac:dyDescent="0.25">
      <c r="A1116" s="87">
        <v>44484</v>
      </c>
      <c r="B1116" t="s">
        <v>16585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7">
        <v>44484</v>
      </c>
      <c r="B1117" t="s">
        <v>16585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7">
        <v>44484</v>
      </c>
      <c r="B1118" t="s">
        <v>16585</v>
      </c>
      <c r="C1118" t="s">
        <v>52</v>
      </c>
      <c r="D1118" t="s">
        <v>8</v>
      </c>
      <c r="E1118">
        <v>4.5</v>
      </c>
      <c r="F1118" t="s">
        <v>53</v>
      </c>
    </row>
    <row r="1119" spans="1:6" x14ac:dyDescent="0.25">
      <c r="A1119" s="87">
        <v>44484</v>
      </c>
      <c r="B1119" t="s">
        <v>16585</v>
      </c>
      <c r="C1119" t="s">
        <v>52</v>
      </c>
      <c r="D1119" t="s">
        <v>8</v>
      </c>
      <c r="E1119">
        <v>40</v>
      </c>
      <c r="F1119" t="s">
        <v>53</v>
      </c>
    </row>
    <row r="1120" spans="1:6" x14ac:dyDescent="0.25">
      <c r="A1120" s="87">
        <v>44484</v>
      </c>
      <c r="B1120" t="s">
        <v>16585</v>
      </c>
      <c r="C1120" t="s">
        <v>52</v>
      </c>
      <c r="D1120" t="s">
        <v>9</v>
      </c>
      <c r="E1120">
        <v>35</v>
      </c>
      <c r="F1120" t="s">
        <v>53</v>
      </c>
    </row>
    <row r="1121" spans="1:6" x14ac:dyDescent="0.25">
      <c r="A1121" s="87">
        <v>44484</v>
      </c>
      <c r="B1121" t="s">
        <v>16585</v>
      </c>
      <c r="C1121" t="s">
        <v>52</v>
      </c>
      <c r="D1121" t="s">
        <v>8</v>
      </c>
      <c r="E1121">
        <v>8</v>
      </c>
      <c r="F1121" t="s">
        <v>53</v>
      </c>
    </row>
    <row r="1122" spans="1:6" x14ac:dyDescent="0.25">
      <c r="A1122" s="87">
        <v>44484</v>
      </c>
      <c r="B1122" t="s">
        <v>16585</v>
      </c>
      <c r="C1122" t="s">
        <v>52</v>
      </c>
      <c r="D1122" t="s">
        <v>7</v>
      </c>
      <c r="E1122">
        <v>39</v>
      </c>
      <c r="F1122" t="s">
        <v>53</v>
      </c>
    </row>
    <row r="1123" spans="1:6" x14ac:dyDescent="0.25">
      <c r="A1123" s="87">
        <v>44484</v>
      </c>
      <c r="B1123" t="s">
        <v>16585</v>
      </c>
      <c r="C1123" t="s">
        <v>52</v>
      </c>
      <c r="D1123" t="s">
        <v>10</v>
      </c>
      <c r="E1123">
        <v>8.5</v>
      </c>
      <c r="F1123" t="s">
        <v>184</v>
      </c>
    </row>
    <row r="1124" spans="1:6" x14ac:dyDescent="0.25">
      <c r="A1124" s="87">
        <v>44484</v>
      </c>
      <c r="B1124" t="s">
        <v>16585</v>
      </c>
      <c r="C1124" t="s">
        <v>52</v>
      </c>
      <c r="D1124" t="s">
        <v>10</v>
      </c>
      <c r="E1124">
        <v>6.6</v>
      </c>
      <c r="F1124" t="s">
        <v>184</v>
      </c>
    </row>
    <row r="1125" spans="1:6" x14ac:dyDescent="0.25">
      <c r="A1125" s="87">
        <v>44484</v>
      </c>
      <c r="B1125" t="s">
        <v>16585</v>
      </c>
      <c r="C1125" t="s">
        <v>194</v>
      </c>
      <c r="D1125" t="s">
        <v>7</v>
      </c>
      <c r="E1125">
        <v>15</v>
      </c>
      <c r="F1125" t="s">
        <v>30</v>
      </c>
    </row>
    <row r="1126" spans="1:6" x14ac:dyDescent="0.25">
      <c r="A1126" s="87">
        <v>44484</v>
      </c>
      <c r="B1126" t="s">
        <v>16585</v>
      </c>
      <c r="C1126" t="s">
        <v>108</v>
      </c>
      <c r="D1126" t="s">
        <v>6</v>
      </c>
      <c r="E1126">
        <v>189</v>
      </c>
      <c r="F1126" t="s">
        <v>53</v>
      </c>
    </row>
    <row r="1127" spans="1:6" x14ac:dyDescent="0.25">
      <c r="A1127" s="87">
        <v>44484</v>
      </c>
      <c r="B1127" t="s">
        <v>16585</v>
      </c>
      <c r="C1127" t="s">
        <v>108</v>
      </c>
      <c r="D1127" t="s">
        <v>6</v>
      </c>
      <c r="E1127">
        <v>200</v>
      </c>
      <c r="F1127" t="s">
        <v>53</v>
      </c>
    </row>
    <row r="1128" spans="1:6" x14ac:dyDescent="0.25">
      <c r="A1128" s="87">
        <v>44487</v>
      </c>
      <c r="B1128" t="s">
        <v>16585</v>
      </c>
      <c r="C1128">
        <v>23500285</v>
      </c>
      <c r="D1128" t="s">
        <v>8</v>
      </c>
      <c r="E1128">
        <v>117</v>
      </c>
      <c r="F1128" t="s">
        <v>16594</v>
      </c>
    </row>
    <row r="1129" spans="1:6" x14ac:dyDescent="0.25">
      <c r="A1129" s="87">
        <v>44487</v>
      </c>
      <c r="B1129" t="s">
        <v>16585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7">
        <v>44487</v>
      </c>
      <c r="B1130" t="s">
        <v>16585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7">
        <v>44487</v>
      </c>
      <c r="B1131" t="s">
        <v>16585</v>
      </c>
      <c r="C1131">
        <v>29500917</v>
      </c>
      <c r="D1131" t="s">
        <v>6</v>
      </c>
      <c r="E1131">
        <v>22</v>
      </c>
      <c r="F1131" t="s">
        <v>201</v>
      </c>
    </row>
    <row r="1132" spans="1:6" x14ac:dyDescent="0.25">
      <c r="A1132" s="87">
        <v>44487</v>
      </c>
      <c r="B1132" t="s">
        <v>16585</v>
      </c>
      <c r="C1132">
        <v>29500917</v>
      </c>
      <c r="D1132" t="s">
        <v>6</v>
      </c>
      <c r="E1132">
        <v>13</v>
      </c>
      <c r="F1132" t="s">
        <v>201</v>
      </c>
    </row>
    <row r="1133" spans="1:6" x14ac:dyDescent="0.25">
      <c r="A1133" s="87">
        <v>44487</v>
      </c>
      <c r="B1133" t="s">
        <v>16585</v>
      </c>
      <c r="C1133">
        <v>29500917</v>
      </c>
      <c r="D1133" t="s">
        <v>6</v>
      </c>
      <c r="E1133">
        <v>10</v>
      </c>
      <c r="F1133" t="s">
        <v>201</v>
      </c>
    </row>
    <row r="1134" spans="1:6" x14ac:dyDescent="0.25">
      <c r="A1134" s="87">
        <v>44487</v>
      </c>
      <c r="B1134" t="s">
        <v>16585</v>
      </c>
      <c r="C1134">
        <v>29500917</v>
      </c>
      <c r="D1134" t="s">
        <v>6</v>
      </c>
      <c r="E1134">
        <v>51</v>
      </c>
      <c r="F1134" t="s">
        <v>201</v>
      </c>
    </row>
    <row r="1135" spans="1:6" x14ac:dyDescent="0.25">
      <c r="A1135" s="87">
        <v>44487</v>
      </c>
      <c r="B1135" t="s">
        <v>16585</v>
      </c>
      <c r="C1135">
        <v>29501003</v>
      </c>
      <c r="D1135" t="s">
        <v>8</v>
      </c>
      <c r="E1135">
        <v>146</v>
      </c>
      <c r="F1135" t="s">
        <v>43</v>
      </c>
    </row>
    <row r="1136" spans="1:6" x14ac:dyDescent="0.25">
      <c r="A1136" s="87">
        <v>44487</v>
      </c>
      <c r="B1136" t="s">
        <v>16585</v>
      </c>
      <c r="C1136">
        <v>29501032</v>
      </c>
      <c r="D1136" t="s">
        <v>8</v>
      </c>
      <c r="E1136">
        <v>28</v>
      </c>
      <c r="F1136" t="s">
        <v>261</v>
      </c>
    </row>
    <row r="1137" spans="1:6" x14ac:dyDescent="0.25">
      <c r="A1137" s="87">
        <v>44487</v>
      </c>
      <c r="B1137" t="s">
        <v>16585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7">
        <v>44487</v>
      </c>
      <c r="B1138" t="s">
        <v>16585</v>
      </c>
      <c r="C1138">
        <v>29501065</v>
      </c>
      <c r="D1138" t="s">
        <v>8</v>
      </c>
      <c r="E1138">
        <v>115</v>
      </c>
      <c r="F1138" t="s">
        <v>53</v>
      </c>
    </row>
    <row r="1139" spans="1:6" x14ac:dyDescent="0.25">
      <c r="A1139" s="87">
        <v>44487</v>
      </c>
      <c r="B1139" t="s">
        <v>16585</v>
      </c>
      <c r="C1139">
        <v>29501066</v>
      </c>
      <c r="D1139" t="s">
        <v>8</v>
      </c>
      <c r="E1139">
        <v>92</v>
      </c>
      <c r="F1139" t="s">
        <v>53</v>
      </c>
    </row>
    <row r="1140" spans="1:6" x14ac:dyDescent="0.25">
      <c r="A1140" s="87">
        <v>44487</v>
      </c>
      <c r="B1140" t="s">
        <v>16585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7">
        <v>44487</v>
      </c>
      <c r="B1141" t="s">
        <v>16585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7">
        <v>44487</v>
      </c>
      <c r="B1142" t="s">
        <v>16585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7">
        <v>44487</v>
      </c>
      <c r="B1143" t="s">
        <v>16585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7">
        <v>44487</v>
      </c>
      <c r="B1144" t="s">
        <v>16585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7">
        <v>44487</v>
      </c>
      <c r="B1145" t="s">
        <v>16585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7">
        <v>44487</v>
      </c>
      <c r="B1146" t="s">
        <v>16585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7">
        <v>44487</v>
      </c>
      <c r="B1147" t="s">
        <v>16585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7">
        <v>44487</v>
      </c>
      <c r="B1148" t="s">
        <v>16585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7">
        <v>44487</v>
      </c>
      <c r="B1149" t="s">
        <v>16585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7">
        <v>44487</v>
      </c>
      <c r="B1150" t="s">
        <v>16585</v>
      </c>
      <c r="C1150" t="s">
        <v>52</v>
      </c>
      <c r="D1150" t="s">
        <v>6</v>
      </c>
      <c r="E1150">
        <v>54</v>
      </c>
      <c r="F1150" t="s">
        <v>53</v>
      </c>
    </row>
    <row r="1151" spans="1:6" x14ac:dyDescent="0.25">
      <c r="A1151" s="87">
        <v>44487</v>
      </c>
      <c r="B1151" t="s">
        <v>16585</v>
      </c>
      <c r="C1151" t="s">
        <v>52</v>
      </c>
      <c r="D1151" t="s">
        <v>6</v>
      </c>
      <c r="E1151">
        <v>206</v>
      </c>
      <c r="F1151" t="s">
        <v>53</v>
      </c>
    </row>
    <row r="1152" spans="1:6" x14ac:dyDescent="0.25">
      <c r="A1152" s="87">
        <v>44487</v>
      </c>
      <c r="B1152" t="s">
        <v>16585</v>
      </c>
      <c r="C1152" t="s">
        <v>52</v>
      </c>
      <c r="D1152" t="s">
        <v>8</v>
      </c>
      <c r="E1152">
        <v>79</v>
      </c>
      <c r="F1152" t="s">
        <v>53</v>
      </c>
    </row>
    <row r="1153" spans="1:6" x14ac:dyDescent="0.25">
      <c r="A1153" s="87">
        <v>44487</v>
      </c>
      <c r="B1153" t="s">
        <v>16585</v>
      </c>
      <c r="C1153" t="s">
        <v>52</v>
      </c>
      <c r="D1153" t="s">
        <v>6</v>
      </c>
      <c r="E1153">
        <v>60</v>
      </c>
      <c r="F1153" t="s">
        <v>21</v>
      </c>
    </row>
    <row r="1154" spans="1:6" x14ac:dyDescent="0.25">
      <c r="A1154" s="87">
        <v>44487</v>
      </c>
      <c r="B1154" t="s">
        <v>16585</v>
      </c>
      <c r="C1154" t="s">
        <v>52</v>
      </c>
      <c r="D1154" t="s">
        <v>8</v>
      </c>
      <c r="E1154">
        <v>64</v>
      </c>
      <c r="F1154" t="s">
        <v>43</v>
      </c>
    </row>
    <row r="1155" spans="1:6" x14ac:dyDescent="0.25">
      <c r="A1155" s="87">
        <v>44487</v>
      </c>
      <c r="B1155" t="s">
        <v>16585</v>
      </c>
      <c r="C1155" t="s">
        <v>52</v>
      </c>
      <c r="D1155" t="s">
        <v>10</v>
      </c>
      <c r="E1155">
        <v>19</v>
      </c>
      <c r="F1155" t="s">
        <v>184</v>
      </c>
    </row>
    <row r="1156" spans="1:6" x14ac:dyDescent="0.25">
      <c r="A1156" s="87">
        <v>44487</v>
      </c>
      <c r="B1156" t="s">
        <v>16585</v>
      </c>
      <c r="C1156" t="s">
        <v>52</v>
      </c>
      <c r="D1156" t="s">
        <v>10</v>
      </c>
      <c r="E1156">
        <v>14.5</v>
      </c>
      <c r="F1156" t="s">
        <v>186</v>
      </c>
    </row>
    <row r="1157" spans="1:6" x14ac:dyDescent="0.25">
      <c r="A1157" s="87">
        <v>44487</v>
      </c>
      <c r="B1157" t="s">
        <v>16585</v>
      </c>
      <c r="C1157" t="s">
        <v>52</v>
      </c>
      <c r="D1157" t="s">
        <v>10</v>
      </c>
      <c r="E1157">
        <v>7.6</v>
      </c>
      <c r="F1157" t="s">
        <v>184</v>
      </c>
    </row>
    <row r="1158" spans="1:6" x14ac:dyDescent="0.25">
      <c r="A1158" s="87">
        <v>44487</v>
      </c>
      <c r="B1158" t="s">
        <v>16585</v>
      </c>
      <c r="C1158" t="s">
        <v>144</v>
      </c>
      <c r="D1158" t="s">
        <v>10</v>
      </c>
      <c r="E1158">
        <v>63</v>
      </c>
      <c r="F1158" t="s">
        <v>317</v>
      </c>
    </row>
    <row r="1159" spans="1:6" x14ac:dyDescent="0.25">
      <c r="A1159" s="87">
        <v>44487</v>
      </c>
      <c r="B1159" t="s">
        <v>16585</v>
      </c>
      <c r="C1159" t="s">
        <v>284</v>
      </c>
      <c r="D1159" t="s">
        <v>6</v>
      </c>
      <c r="E1159">
        <v>75.599999999999994</v>
      </c>
      <c r="F1159" t="s">
        <v>181</v>
      </c>
    </row>
    <row r="1160" spans="1:6" x14ac:dyDescent="0.25">
      <c r="A1160" s="87">
        <v>44487</v>
      </c>
      <c r="B1160" t="s">
        <v>16585</v>
      </c>
      <c r="C1160" t="s">
        <v>508</v>
      </c>
      <c r="D1160" t="s">
        <v>7</v>
      </c>
      <c r="E1160">
        <v>162</v>
      </c>
      <c r="F1160" t="s">
        <v>29</v>
      </c>
    </row>
    <row r="1161" spans="1:6" x14ac:dyDescent="0.25">
      <c r="A1161" s="87">
        <v>44487</v>
      </c>
      <c r="B1161" t="s">
        <v>16585</v>
      </c>
      <c r="C1161" t="s">
        <v>91</v>
      </c>
      <c r="D1161" t="s">
        <v>8</v>
      </c>
      <c r="E1161">
        <v>21</v>
      </c>
      <c r="F1161" t="s">
        <v>53</v>
      </c>
    </row>
    <row r="1162" spans="1:6" x14ac:dyDescent="0.25">
      <c r="A1162" s="87">
        <v>44488</v>
      </c>
      <c r="B1162" t="s">
        <v>16585</v>
      </c>
      <c r="C1162">
        <v>29500477</v>
      </c>
      <c r="D1162" t="s">
        <v>10</v>
      </c>
      <c r="E1162">
        <v>80</v>
      </c>
      <c r="F1162" t="s">
        <v>527</v>
      </c>
    </row>
    <row r="1163" spans="1:6" x14ac:dyDescent="0.25">
      <c r="A1163" s="87">
        <v>44488</v>
      </c>
      <c r="B1163" t="s">
        <v>16585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7">
        <v>44488</v>
      </c>
      <c r="B1164" t="s">
        <v>16585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7">
        <v>44488</v>
      </c>
      <c r="B1165" t="s">
        <v>16585</v>
      </c>
      <c r="C1165">
        <v>29500821</v>
      </c>
      <c r="D1165" t="s">
        <v>8</v>
      </c>
      <c r="E1165">
        <v>616</v>
      </c>
      <c r="F1165" t="s">
        <v>41</v>
      </c>
    </row>
    <row r="1166" spans="1:6" x14ac:dyDescent="0.25">
      <c r="A1166" s="87">
        <v>44488</v>
      </c>
      <c r="B1166" t="s">
        <v>16585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7">
        <v>44488</v>
      </c>
      <c r="B1167" t="s">
        <v>16585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7">
        <v>44488</v>
      </c>
      <c r="B1168" t="s">
        <v>16585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7">
        <v>44488</v>
      </c>
      <c r="B1169" t="s">
        <v>16585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7">
        <v>44488</v>
      </c>
      <c r="B1170" t="s">
        <v>16585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7">
        <v>44488</v>
      </c>
      <c r="B1171" t="s">
        <v>16585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7">
        <v>44488</v>
      </c>
      <c r="B1172" t="s">
        <v>16585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7">
        <v>44488</v>
      </c>
      <c r="B1173" t="s">
        <v>16585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7">
        <v>44488</v>
      </c>
      <c r="B1174" t="s">
        <v>16585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7">
        <v>44488</v>
      </c>
      <c r="B1175" t="s">
        <v>16585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7">
        <v>44488</v>
      </c>
      <c r="B1176" t="s">
        <v>16585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7">
        <v>44488</v>
      </c>
      <c r="B1177" t="s">
        <v>16585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7">
        <v>44488</v>
      </c>
      <c r="B1178" t="s">
        <v>16585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7">
        <v>44488</v>
      </c>
      <c r="B1179" t="s">
        <v>16585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7">
        <v>44488</v>
      </c>
      <c r="B1180" t="s">
        <v>16585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7">
        <v>44488</v>
      </c>
      <c r="B1181" t="s">
        <v>16585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7">
        <v>44488</v>
      </c>
      <c r="B1182" t="s">
        <v>16585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7">
        <v>44488</v>
      </c>
      <c r="B1183" t="s">
        <v>16585</v>
      </c>
      <c r="C1183">
        <v>29500917</v>
      </c>
      <c r="D1183" t="s">
        <v>6</v>
      </c>
      <c r="E1183">
        <v>36</v>
      </c>
      <c r="F1183" t="s">
        <v>201</v>
      </c>
    </row>
    <row r="1184" spans="1:6" x14ac:dyDescent="0.25">
      <c r="A1184" s="87">
        <v>44488</v>
      </c>
      <c r="B1184" t="s">
        <v>16585</v>
      </c>
      <c r="C1184">
        <v>29500917</v>
      </c>
      <c r="D1184" t="s">
        <v>6</v>
      </c>
      <c r="E1184">
        <v>2</v>
      </c>
      <c r="F1184" t="s">
        <v>201</v>
      </c>
    </row>
    <row r="1185" spans="1:6" x14ac:dyDescent="0.25">
      <c r="A1185" s="87">
        <v>44488</v>
      </c>
      <c r="B1185" t="s">
        <v>16585</v>
      </c>
      <c r="C1185">
        <v>29500917</v>
      </c>
      <c r="D1185" t="s">
        <v>6</v>
      </c>
      <c r="E1185">
        <v>28</v>
      </c>
      <c r="F1185" t="s">
        <v>201</v>
      </c>
    </row>
    <row r="1186" spans="1:6" x14ac:dyDescent="0.25">
      <c r="A1186" s="87">
        <v>44488</v>
      </c>
      <c r="B1186" t="s">
        <v>16585</v>
      </c>
      <c r="C1186">
        <v>29500917</v>
      </c>
      <c r="D1186" t="s">
        <v>6</v>
      </c>
      <c r="E1186">
        <v>21</v>
      </c>
      <c r="F1186" t="s">
        <v>201</v>
      </c>
    </row>
    <row r="1187" spans="1:6" x14ac:dyDescent="0.25">
      <c r="A1187" s="87">
        <v>44488</v>
      </c>
      <c r="B1187" t="s">
        <v>16585</v>
      </c>
      <c r="C1187">
        <v>29500917</v>
      </c>
      <c r="D1187" t="s">
        <v>6</v>
      </c>
      <c r="E1187">
        <v>21</v>
      </c>
      <c r="F1187" t="s">
        <v>201</v>
      </c>
    </row>
    <row r="1188" spans="1:6" x14ac:dyDescent="0.25">
      <c r="A1188" s="87">
        <v>44488</v>
      </c>
      <c r="B1188" t="s">
        <v>16585</v>
      </c>
      <c r="C1188">
        <v>29500917</v>
      </c>
      <c r="D1188" t="s">
        <v>6</v>
      </c>
      <c r="E1188">
        <v>66</v>
      </c>
      <c r="F1188" t="s">
        <v>201</v>
      </c>
    </row>
    <row r="1189" spans="1:6" x14ac:dyDescent="0.25">
      <c r="A1189" s="87">
        <v>44488</v>
      </c>
      <c r="B1189" t="s">
        <v>16585</v>
      </c>
      <c r="C1189">
        <v>29500917</v>
      </c>
      <c r="D1189" t="s">
        <v>6</v>
      </c>
      <c r="E1189">
        <v>5</v>
      </c>
      <c r="F1189" t="s">
        <v>201</v>
      </c>
    </row>
    <row r="1190" spans="1:6" x14ac:dyDescent="0.25">
      <c r="A1190" s="87">
        <v>44488</v>
      </c>
      <c r="B1190" t="s">
        <v>16585</v>
      </c>
      <c r="C1190">
        <v>29500917</v>
      </c>
      <c r="D1190" t="s">
        <v>6</v>
      </c>
      <c r="E1190">
        <v>6</v>
      </c>
      <c r="F1190" t="s">
        <v>201</v>
      </c>
    </row>
    <row r="1191" spans="1:6" x14ac:dyDescent="0.25">
      <c r="A1191" s="87">
        <v>44488</v>
      </c>
      <c r="B1191" t="s">
        <v>16585</v>
      </c>
      <c r="C1191">
        <v>29500917</v>
      </c>
      <c r="D1191" t="s">
        <v>6</v>
      </c>
      <c r="E1191">
        <v>3</v>
      </c>
      <c r="F1191" t="s">
        <v>201</v>
      </c>
    </row>
    <row r="1192" spans="1:6" x14ac:dyDescent="0.25">
      <c r="A1192" s="87">
        <v>44488</v>
      </c>
      <c r="B1192" t="s">
        <v>16585</v>
      </c>
      <c r="C1192">
        <v>29500917</v>
      </c>
      <c r="D1192" t="s">
        <v>10</v>
      </c>
      <c r="E1192">
        <v>1.4</v>
      </c>
      <c r="F1192" t="s">
        <v>184</v>
      </c>
    </row>
    <row r="1193" spans="1:6" x14ac:dyDescent="0.25">
      <c r="A1193" s="87">
        <v>44488</v>
      </c>
      <c r="B1193" t="s">
        <v>16585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7">
        <v>44488</v>
      </c>
      <c r="B1194" t="s">
        <v>16585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7">
        <v>44488</v>
      </c>
      <c r="B1195" t="s">
        <v>16585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7">
        <v>44488</v>
      </c>
      <c r="B1196" t="s">
        <v>16585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7">
        <v>44488</v>
      </c>
      <c r="B1197" t="s">
        <v>16585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7">
        <v>44488</v>
      </c>
      <c r="B1198" t="s">
        <v>16585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7">
        <v>44488</v>
      </c>
      <c r="B1199" t="s">
        <v>16585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7">
        <v>44488</v>
      </c>
      <c r="B1200" t="s">
        <v>16585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7">
        <v>44488</v>
      </c>
      <c r="B1201" t="s">
        <v>16585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7">
        <v>44488</v>
      </c>
      <c r="B1202" t="s">
        <v>16585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7">
        <v>44488</v>
      </c>
      <c r="B1203" t="s">
        <v>16585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7">
        <v>44488</v>
      </c>
      <c r="B1204" t="s">
        <v>16585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7">
        <v>44488</v>
      </c>
      <c r="B1205" t="s">
        <v>16585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7">
        <v>44488</v>
      </c>
      <c r="B1206" t="s">
        <v>16585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7">
        <v>44488</v>
      </c>
      <c r="B1207" t="s">
        <v>16585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7">
        <v>44488</v>
      </c>
      <c r="B1208" t="s">
        <v>16585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7">
        <v>44488</v>
      </c>
      <c r="B1209" t="s">
        <v>16585</v>
      </c>
      <c r="C1209">
        <v>29900002</v>
      </c>
      <c r="D1209" t="s">
        <v>8</v>
      </c>
      <c r="E1209">
        <v>74.400000000000006</v>
      </c>
      <c r="F1209" t="s">
        <v>249</v>
      </c>
    </row>
    <row r="1210" spans="1:6" x14ac:dyDescent="0.25">
      <c r="A1210" s="87">
        <v>44488</v>
      </c>
      <c r="B1210" t="s">
        <v>16585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7">
        <v>44488</v>
      </c>
      <c r="B1211" t="s">
        <v>16585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7">
        <v>44488</v>
      </c>
      <c r="B1212" t="s">
        <v>16585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7">
        <v>44488</v>
      </c>
      <c r="B1213" t="s">
        <v>16585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7">
        <v>44488</v>
      </c>
      <c r="B1214" t="s">
        <v>16585</v>
      </c>
      <c r="C1214" t="s">
        <v>52</v>
      </c>
      <c r="D1214" t="s">
        <v>6</v>
      </c>
      <c r="E1214">
        <v>163</v>
      </c>
      <c r="F1214" t="s">
        <v>21</v>
      </c>
    </row>
    <row r="1215" spans="1:6" x14ac:dyDescent="0.25">
      <c r="A1215" s="87">
        <v>44488</v>
      </c>
      <c r="B1215" t="s">
        <v>16585</v>
      </c>
      <c r="C1215" t="s">
        <v>52</v>
      </c>
      <c r="D1215" t="s">
        <v>6</v>
      </c>
      <c r="E1215">
        <v>346</v>
      </c>
      <c r="F1215" t="s">
        <v>21</v>
      </c>
    </row>
    <row r="1216" spans="1:6" x14ac:dyDescent="0.25">
      <c r="A1216" s="87">
        <v>44488</v>
      </c>
      <c r="B1216" t="s">
        <v>16585</v>
      </c>
      <c r="C1216" t="s">
        <v>52</v>
      </c>
      <c r="D1216" t="s">
        <v>6</v>
      </c>
      <c r="E1216">
        <v>28</v>
      </c>
      <c r="F1216" t="s">
        <v>181</v>
      </c>
    </row>
    <row r="1217" spans="1:6" x14ac:dyDescent="0.25">
      <c r="A1217" s="87">
        <v>44488</v>
      </c>
      <c r="B1217" t="s">
        <v>16585</v>
      </c>
      <c r="C1217" t="s">
        <v>52</v>
      </c>
      <c r="D1217" t="s">
        <v>7</v>
      </c>
      <c r="E1217">
        <v>20</v>
      </c>
      <c r="F1217" t="s">
        <v>53</v>
      </c>
    </row>
    <row r="1218" spans="1:6" x14ac:dyDescent="0.25">
      <c r="A1218" s="87">
        <v>44488</v>
      </c>
      <c r="B1218" t="s">
        <v>16585</v>
      </c>
      <c r="C1218" t="s">
        <v>52</v>
      </c>
      <c r="D1218" t="s">
        <v>8</v>
      </c>
      <c r="E1218">
        <v>24</v>
      </c>
      <c r="F1218" t="s">
        <v>17</v>
      </c>
    </row>
    <row r="1219" spans="1:6" x14ac:dyDescent="0.25">
      <c r="A1219" s="87">
        <v>44488</v>
      </c>
      <c r="B1219" t="s">
        <v>16585</v>
      </c>
      <c r="C1219" t="s">
        <v>52</v>
      </c>
      <c r="D1219" t="s">
        <v>6</v>
      </c>
      <c r="E1219">
        <v>35</v>
      </c>
      <c r="F1219" t="s">
        <v>201</v>
      </c>
    </row>
    <row r="1220" spans="1:6" x14ac:dyDescent="0.25">
      <c r="A1220" s="87">
        <v>44488</v>
      </c>
      <c r="B1220" t="s">
        <v>16585</v>
      </c>
      <c r="C1220" t="s">
        <v>52</v>
      </c>
      <c r="D1220" t="s">
        <v>6</v>
      </c>
      <c r="E1220">
        <v>42</v>
      </c>
      <c r="F1220" t="s">
        <v>181</v>
      </c>
    </row>
    <row r="1221" spans="1:6" x14ac:dyDescent="0.25">
      <c r="A1221" s="87">
        <v>44488</v>
      </c>
      <c r="B1221" t="s">
        <v>16585</v>
      </c>
      <c r="C1221" t="s">
        <v>52</v>
      </c>
      <c r="D1221" t="s">
        <v>8</v>
      </c>
      <c r="E1221">
        <v>184</v>
      </c>
      <c r="F1221" t="s">
        <v>224</v>
      </c>
    </row>
    <row r="1222" spans="1:6" x14ac:dyDescent="0.25">
      <c r="A1222" s="87">
        <v>44488</v>
      </c>
      <c r="B1222" t="s">
        <v>16585</v>
      </c>
      <c r="C1222" t="s">
        <v>52</v>
      </c>
      <c r="D1222" t="s">
        <v>10</v>
      </c>
      <c r="E1222">
        <v>4</v>
      </c>
      <c r="F1222" t="s">
        <v>184</v>
      </c>
    </row>
    <row r="1223" spans="1:6" x14ac:dyDescent="0.25">
      <c r="A1223" s="87">
        <v>44488</v>
      </c>
      <c r="B1223" t="s">
        <v>16585</v>
      </c>
      <c r="C1223" t="s">
        <v>52</v>
      </c>
      <c r="D1223" t="s">
        <v>9</v>
      </c>
      <c r="E1223">
        <v>42</v>
      </c>
      <c r="F1223" t="s">
        <v>53</v>
      </c>
    </row>
    <row r="1224" spans="1:6" x14ac:dyDescent="0.25">
      <c r="A1224" s="87">
        <v>44488</v>
      </c>
      <c r="B1224" t="s">
        <v>16585</v>
      </c>
      <c r="C1224" t="s">
        <v>52</v>
      </c>
      <c r="D1224" t="s">
        <v>8</v>
      </c>
      <c r="E1224">
        <v>39</v>
      </c>
      <c r="F1224" t="s">
        <v>53</v>
      </c>
    </row>
    <row r="1225" spans="1:6" x14ac:dyDescent="0.25">
      <c r="A1225" s="87">
        <v>44488</v>
      </c>
      <c r="B1225" t="s">
        <v>16585</v>
      </c>
      <c r="C1225" t="s">
        <v>52</v>
      </c>
      <c r="D1225" t="s">
        <v>7</v>
      </c>
      <c r="E1225">
        <v>117</v>
      </c>
      <c r="F1225" t="s">
        <v>53</v>
      </c>
    </row>
    <row r="1226" spans="1:6" x14ac:dyDescent="0.25">
      <c r="A1226" s="87">
        <v>44488</v>
      </c>
      <c r="B1226" t="s">
        <v>16585</v>
      </c>
      <c r="C1226" t="s">
        <v>52</v>
      </c>
      <c r="D1226" t="s">
        <v>8</v>
      </c>
      <c r="E1226">
        <v>418</v>
      </c>
      <c r="F1226" t="s">
        <v>249</v>
      </c>
    </row>
    <row r="1227" spans="1:6" x14ac:dyDescent="0.25">
      <c r="A1227" s="87">
        <v>44488</v>
      </c>
      <c r="B1227" t="s">
        <v>16585</v>
      </c>
      <c r="C1227" t="s">
        <v>52</v>
      </c>
      <c r="D1227" t="s">
        <v>6</v>
      </c>
      <c r="E1227">
        <v>100</v>
      </c>
      <c r="F1227" t="s">
        <v>63</v>
      </c>
    </row>
    <row r="1228" spans="1:6" x14ac:dyDescent="0.25">
      <c r="A1228" s="87">
        <v>44488</v>
      </c>
      <c r="B1228" t="s">
        <v>16585</v>
      </c>
      <c r="C1228" t="s">
        <v>615</v>
      </c>
      <c r="D1228" t="s">
        <v>8</v>
      </c>
      <c r="E1228">
        <v>40</v>
      </c>
      <c r="F1228" t="s">
        <v>53</v>
      </c>
    </row>
    <row r="1229" spans="1:6" x14ac:dyDescent="0.25">
      <c r="A1229" s="87">
        <v>44488</v>
      </c>
      <c r="B1229" t="s">
        <v>16585</v>
      </c>
      <c r="C1229" t="s">
        <v>319</v>
      </c>
      <c r="D1229" t="s">
        <v>10</v>
      </c>
      <c r="E1229">
        <v>21</v>
      </c>
      <c r="F1229" t="s">
        <v>249</v>
      </c>
    </row>
    <row r="1230" spans="1:6" x14ac:dyDescent="0.25">
      <c r="A1230" s="87">
        <v>44488</v>
      </c>
      <c r="B1230" t="s">
        <v>16585</v>
      </c>
      <c r="C1230" t="s">
        <v>200</v>
      </c>
      <c r="D1230" t="s">
        <v>6</v>
      </c>
      <c r="E1230">
        <v>29</v>
      </c>
      <c r="F1230" t="s">
        <v>53</v>
      </c>
    </row>
    <row r="1231" spans="1:6" x14ac:dyDescent="0.25">
      <c r="A1231" s="87">
        <v>44488</v>
      </c>
      <c r="B1231" t="s">
        <v>16585</v>
      </c>
      <c r="C1231" t="s">
        <v>198</v>
      </c>
      <c r="D1231" t="s">
        <v>10</v>
      </c>
      <c r="E1231">
        <v>10</v>
      </c>
      <c r="F1231" t="s">
        <v>198</v>
      </c>
    </row>
    <row r="1232" spans="1:6" x14ac:dyDescent="0.25">
      <c r="A1232" s="87">
        <v>44488</v>
      </c>
      <c r="B1232" t="s">
        <v>16585</v>
      </c>
      <c r="C1232" t="s">
        <v>198</v>
      </c>
      <c r="D1232" t="s">
        <v>10</v>
      </c>
      <c r="E1232">
        <v>24</v>
      </c>
      <c r="F1232" t="s">
        <v>198</v>
      </c>
    </row>
    <row r="1233" spans="1:6" x14ac:dyDescent="0.25">
      <c r="A1233" s="87">
        <v>44488</v>
      </c>
      <c r="B1233" t="s">
        <v>16585</v>
      </c>
      <c r="C1233" t="s">
        <v>198</v>
      </c>
      <c r="D1233" t="s">
        <v>10</v>
      </c>
      <c r="E1233">
        <v>230</v>
      </c>
      <c r="F1233" t="s">
        <v>198</v>
      </c>
    </row>
    <row r="1234" spans="1:6" x14ac:dyDescent="0.25">
      <c r="A1234" s="87">
        <v>44489</v>
      </c>
      <c r="B1234" t="s">
        <v>16585</v>
      </c>
      <c r="C1234">
        <v>23000188</v>
      </c>
      <c r="D1234" t="s">
        <v>8</v>
      </c>
      <c r="E1234">
        <v>10</v>
      </c>
      <c r="F1234" t="s">
        <v>53</v>
      </c>
    </row>
    <row r="1235" spans="1:6" x14ac:dyDescent="0.25">
      <c r="A1235" s="87">
        <v>44489</v>
      </c>
      <c r="B1235" t="s">
        <v>16585</v>
      </c>
      <c r="C1235">
        <v>23000198</v>
      </c>
      <c r="D1235" t="s">
        <v>8</v>
      </c>
      <c r="E1235">
        <v>15</v>
      </c>
      <c r="F1235" t="s">
        <v>53</v>
      </c>
    </row>
    <row r="1236" spans="1:6" x14ac:dyDescent="0.25">
      <c r="A1236" s="87">
        <v>44489</v>
      </c>
      <c r="B1236" t="s">
        <v>16585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7">
        <v>44489</v>
      </c>
      <c r="B1237" t="s">
        <v>16585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7">
        <v>44489</v>
      </c>
      <c r="B1238" t="s">
        <v>16585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7">
        <v>44489</v>
      </c>
      <c r="B1239" t="s">
        <v>16585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7">
        <v>44489</v>
      </c>
      <c r="B1240" t="s">
        <v>16585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7">
        <v>44489</v>
      </c>
      <c r="B1241" t="s">
        <v>16585</v>
      </c>
      <c r="C1241">
        <v>29500917</v>
      </c>
      <c r="D1241" t="s">
        <v>6</v>
      </c>
      <c r="E1241">
        <v>21</v>
      </c>
      <c r="F1241" t="s">
        <v>201</v>
      </c>
    </row>
    <row r="1242" spans="1:6" x14ac:dyDescent="0.25">
      <c r="A1242" s="87">
        <v>44489</v>
      </c>
      <c r="B1242" t="s">
        <v>16585</v>
      </c>
      <c r="C1242">
        <v>29500917</v>
      </c>
      <c r="D1242" t="s">
        <v>6</v>
      </c>
      <c r="E1242">
        <v>21</v>
      </c>
      <c r="F1242" t="s">
        <v>201</v>
      </c>
    </row>
    <row r="1243" spans="1:6" x14ac:dyDescent="0.25">
      <c r="A1243" s="87">
        <v>44489</v>
      </c>
      <c r="B1243" t="s">
        <v>16585</v>
      </c>
      <c r="C1243">
        <v>29501003</v>
      </c>
      <c r="D1243" t="s">
        <v>8</v>
      </c>
      <c r="E1243">
        <v>51</v>
      </c>
      <c r="F1243" t="s">
        <v>43</v>
      </c>
    </row>
    <row r="1244" spans="1:6" x14ac:dyDescent="0.25">
      <c r="A1244" s="87">
        <v>44489</v>
      </c>
      <c r="B1244" t="s">
        <v>16585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7">
        <v>44489</v>
      </c>
      <c r="B1245" t="s">
        <v>16585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7">
        <v>44489</v>
      </c>
      <c r="B1246" t="s">
        <v>16585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7">
        <v>44489</v>
      </c>
      <c r="B1247" t="s">
        <v>16585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7">
        <v>44489</v>
      </c>
      <c r="B1248" t="s">
        <v>16585</v>
      </c>
      <c r="C1248">
        <v>31000161</v>
      </c>
      <c r="D1248" t="s">
        <v>6</v>
      </c>
      <c r="E1248">
        <v>230</v>
      </c>
      <c r="F1248" t="s">
        <v>525</v>
      </c>
    </row>
    <row r="1249" spans="1:6" x14ac:dyDescent="0.25">
      <c r="A1249" s="87">
        <v>44489</v>
      </c>
      <c r="B1249" t="s">
        <v>16585</v>
      </c>
      <c r="C1249">
        <v>32000070</v>
      </c>
      <c r="D1249" t="s">
        <v>6</v>
      </c>
      <c r="E1249">
        <v>22</v>
      </c>
      <c r="F1249" t="s">
        <v>181</v>
      </c>
    </row>
    <row r="1250" spans="1:6" x14ac:dyDescent="0.25">
      <c r="A1250" s="87">
        <v>44489</v>
      </c>
      <c r="B1250" t="s">
        <v>16585</v>
      </c>
      <c r="C1250" t="s">
        <v>52</v>
      </c>
      <c r="D1250" t="s">
        <v>6</v>
      </c>
      <c r="E1250">
        <v>24.8</v>
      </c>
      <c r="F1250" t="s">
        <v>21</v>
      </c>
    </row>
    <row r="1251" spans="1:6" x14ac:dyDescent="0.25">
      <c r="A1251" s="87">
        <v>44489</v>
      </c>
      <c r="B1251" t="s">
        <v>16585</v>
      </c>
      <c r="C1251" t="s">
        <v>52</v>
      </c>
      <c r="D1251" t="s">
        <v>6</v>
      </c>
      <c r="E1251">
        <v>123</v>
      </c>
      <c r="F1251" t="s">
        <v>21</v>
      </c>
    </row>
    <row r="1252" spans="1:6" x14ac:dyDescent="0.25">
      <c r="A1252" s="87">
        <v>44489</v>
      </c>
      <c r="B1252" t="s">
        <v>16585</v>
      </c>
      <c r="C1252" t="s">
        <v>52</v>
      </c>
      <c r="D1252" t="s">
        <v>6</v>
      </c>
      <c r="E1252">
        <v>84</v>
      </c>
      <c r="F1252" t="s">
        <v>21</v>
      </c>
    </row>
    <row r="1253" spans="1:6" x14ac:dyDescent="0.25">
      <c r="A1253" s="87">
        <v>44489</v>
      </c>
      <c r="B1253" t="s">
        <v>16585</v>
      </c>
      <c r="C1253" t="s">
        <v>52</v>
      </c>
      <c r="D1253" t="s">
        <v>6</v>
      </c>
      <c r="E1253">
        <v>90</v>
      </c>
      <c r="F1253" t="s">
        <v>53</v>
      </c>
    </row>
    <row r="1254" spans="1:6" x14ac:dyDescent="0.25">
      <c r="A1254" s="87">
        <v>44489</v>
      </c>
      <c r="B1254" t="s">
        <v>16585</v>
      </c>
      <c r="C1254" t="s">
        <v>52</v>
      </c>
      <c r="D1254" t="s">
        <v>7</v>
      </c>
      <c r="E1254">
        <v>52</v>
      </c>
      <c r="F1254" t="s">
        <v>53</v>
      </c>
    </row>
    <row r="1255" spans="1:6" x14ac:dyDescent="0.25">
      <c r="A1255" s="87">
        <v>44489</v>
      </c>
      <c r="B1255" t="s">
        <v>16585</v>
      </c>
      <c r="C1255" t="s">
        <v>52</v>
      </c>
      <c r="D1255" t="s">
        <v>6</v>
      </c>
      <c r="E1255">
        <v>29</v>
      </c>
      <c r="F1255" t="s">
        <v>16587</v>
      </c>
    </row>
    <row r="1256" spans="1:6" x14ac:dyDescent="0.25">
      <c r="A1256" s="87">
        <v>44489</v>
      </c>
      <c r="B1256" t="s">
        <v>16585</v>
      </c>
      <c r="C1256" t="s">
        <v>52</v>
      </c>
      <c r="D1256" t="s">
        <v>6</v>
      </c>
      <c r="E1256">
        <v>21.6</v>
      </c>
      <c r="F1256" t="s">
        <v>53</v>
      </c>
    </row>
    <row r="1257" spans="1:6" x14ac:dyDescent="0.25">
      <c r="A1257" s="87">
        <v>44489</v>
      </c>
      <c r="B1257" t="s">
        <v>16585</v>
      </c>
      <c r="C1257" t="s">
        <v>52</v>
      </c>
      <c r="D1257" t="s">
        <v>6</v>
      </c>
      <c r="E1257">
        <v>58</v>
      </c>
      <c r="F1257" t="s">
        <v>53</v>
      </c>
    </row>
    <row r="1258" spans="1:6" x14ac:dyDescent="0.25">
      <c r="A1258" s="87">
        <v>44489</v>
      </c>
      <c r="B1258" t="s">
        <v>16585</v>
      </c>
      <c r="C1258" t="s">
        <v>52</v>
      </c>
      <c r="D1258" t="s">
        <v>10</v>
      </c>
      <c r="E1258">
        <v>14.5</v>
      </c>
      <c r="F1258" t="s">
        <v>184</v>
      </c>
    </row>
    <row r="1259" spans="1:6" x14ac:dyDescent="0.25">
      <c r="A1259" s="87">
        <v>44489</v>
      </c>
      <c r="B1259" t="s">
        <v>16585</v>
      </c>
      <c r="C1259" t="s">
        <v>52</v>
      </c>
      <c r="D1259" t="s">
        <v>8</v>
      </c>
      <c r="E1259">
        <v>2.2000000000000002</v>
      </c>
      <c r="F1259" t="s">
        <v>53</v>
      </c>
    </row>
    <row r="1260" spans="1:6" x14ac:dyDescent="0.25">
      <c r="A1260" s="87">
        <v>44489</v>
      </c>
      <c r="B1260" t="s">
        <v>16585</v>
      </c>
      <c r="C1260" t="s">
        <v>52</v>
      </c>
      <c r="D1260" t="s">
        <v>8</v>
      </c>
      <c r="E1260">
        <v>8</v>
      </c>
      <c r="F1260" t="s">
        <v>53</v>
      </c>
    </row>
    <row r="1261" spans="1:6" x14ac:dyDescent="0.25">
      <c r="A1261" s="87">
        <v>44489</v>
      </c>
      <c r="B1261" t="s">
        <v>16585</v>
      </c>
      <c r="C1261" t="s">
        <v>52</v>
      </c>
      <c r="D1261" t="s">
        <v>8</v>
      </c>
      <c r="E1261">
        <v>7.6</v>
      </c>
      <c r="F1261" t="s">
        <v>53</v>
      </c>
    </row>
    <row r="1262" spans="1:6" x14ac:dyDescent="0.25">
      <c r="A1262" s="87">
        <v>44489</v>
      </c>
      <c r="B1262" t="s">
        <v>16585</v>
      </c>
      <c r="C1262" t="s">
        <v>52</v>
      </c>
      <c r="D1262" t="s">
        <v>6</v>
      </c>
      <c r="E1262">
        <v>80.400000000000006</v>
      </c>
      <c r="F1262" t="s">
        <v>63</v>
      </c>
    </row>
    <row r="1263" spans="1:6" x14ac:dyDescent="0.25">
      <c r="A1263" s="87">
        <v>44489</v>
      </c>
      <c r="B1263" t="s">
        <v>16585</v>
      </c>
      <c r="C1263" t="s">
        <v>52</v>
      </c>
      <c r="D1263" t="s">
        <v>6</v>
      </c>
      <c r="E1263">
        <v>50</v>
      </c>
      <c r="F1263" t="s">
        <v>63</v>
      </c>
    </row>
    <row r="1264" spans="1:6" x14ac:dyDescent="0.25">
      <c r="A1264" s="87">
        <v>44489</v>
      </c>
      <c r="B1264" t="s">
        <v>16585</v>
      </c>
      <c r="C1264" t="s">
        <v>52</v>
      </c>
      <c r="D1264" t="s">
        <v>6</v>
      </c>
      <c r="E1264">
        <v>173</v>
      </c>
      <c r="F1264" t="s">
        <v>63</v>
      </c>
    </row>
    <row r="1265" spans="1:6" x14ac:dyDescent="0.25">
      <c r="A1265" s="87">
        <v>44489</v>
      </c>
      <c r="B1265" t="s">
        <v>16585</v>
      </c>
      <c r="C1265" t="s">
        <v>52</v>
      </c>
      <c r="D1265" t="s">
        <v>10</v>
      </c>
      <c r="E1265">
        <v>4.0999999999999996</v>
      </c>
      <c r="F1265" t="s">
        <v>184</v>
      </c>
    </row>
    <row r="1266" spans="1:6" x14ac:dyDescent="0.25">
      <c r="A1266" s="87">
        <v>44489</v>
      </c>
      <c r="B1266" t="s">
        <v>16585</v>
      </c>
      <c r="C1266" t="s">
        <v>194</v>
      </c>
      <c r="D1266" t="s">
        <v>7</v>
      </c>
      <c r="E1266">
        <v>75</v>
      </c>
      <c r="F1266" t="s">
        <v>30</v>
      </c>
    </row>
    <row r="1267" spans="1:6" x14ac:dyDescent="0.25">
      <c r="A1267" s="87">
        <v>44489</v>
      </c>
      <c r="B1267" t="s">
        <v>16585</v>
      </c>
      <c r="C1267" t="s">
        <v>117</v>
      </c>
      <c r="D1267" t="s">
        <v>6</v>
      </c>
      <c r="E1267">
        <v>2.6</v>
      </c>
      <c r="F1267" t="s">
        <v>53</v>
      </c>
    </row>
    <row r="1268" spans="1:6" x14ac:dyDescent="0.25">
      <c r="A1268" s="87">
        <v>44490</v>
      </c>
      <c r="B1268" t="s">
        <v>16585</v>
      </c>
      <c r="C1268" t="s">
        <v>52</v>
      </c>
      <c r="D1268" t="s">
        <v>10</v>
      </c>
      <c r="E1268">
        <v>11</v>
      </c>
      <c r="F1268" t="s">
        <v>186</v>
      </c>
    </row>
    <row r="1269" spans="1:6" x14ac:dyDescent="0.25">
      <c r="A1269" s="87">
        <v>44490</v>
      </c>
      <c r="B1269" t="s">
        <v>16585</v>
      </c>
      <c r="C1269" t="s">
        <v>52</v>
      </c>
      <c r="D1269" t="s">
        <v>10</v>
      </c>
      <c r="E1269">
        <v>150</v>
      </c>
      <c r="F1269" t="s">
        <v>186</v>
      </c>
    </row>
    <row r="1270" spans="1:6" x14ac:dyDescent="0.25">
      <c r="A1270" s="87">
        <v>44490</v>
      </c>
      <c r="B1270" t="s">
        <v>16585</v>
      </c>
      <c r="C1270" t="s">
        <v>52</v>
      </c>
      <c r="D1270" t="s">
        <v>10</v>
      </c>
      <c r="E1270">
        <v>2.5</v>
      </c>
      <c r="F1270" t="s">
        <v>184</v>
      </c>
    </row>
    <row r="1271" spans="1:6" x14ac:dyDescent="0.25">
      <c r="A1271" s="87">
        <v>44491</v>
      </c>
      <c r="B1271" t="s">
        <v>16585</v>
      </c>
      <c r="C1271">
        <v>24000493</v>
      </c>
      <c r="D1271" t="s">
        <v>6</v>
      </c>
      <c r="E1271">
        <v>30</v>
      </c>
      <c r="F1271" t="s">
        <v>53</v>
      </c>
    </row>
    <row r="1272" spans="1:6" x14ac:dyDescent="0.25">
      <c r="A1272" s="87">
        <v>44491</v>
      </c>
      <c r="B1272" t="s">
        <v>16585</v>
      </c>
      <c r="C1272">
        <v>24000493</v>
      </c>
      <c r="D1272" t="s">
        <v>6</v>
      </c>
      <c r="E1272">
        <v>40</v>
      </c>
      <c r="F1272" t="s">
        <v>16587</v>
      </c>
    </row>
    <row r="1273" spans="1:6" x14ac:dyDescent="0.25">
      <c r="A1273" s="87">
        <v>44491</v>
      </c>
      <c r="B1273" t="s">
        <v>16585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7">
        <v>44491</v>
      </c>
      <c r="B1274" t="s">
        <v>16585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7">
        <v>44491</v>
      </c>
      <c r="B1275" t="s">
        <v>16585</v>
      </c>
      <c r="C1275">
        <v>29500616</v>
      </c>
      <c r="D1275" t="s">
        <v>6</v>
      </c>
      <c r="E1275">
        <v>5</v>
      </c>
      <c r="F1275" t="s">
        <v>85</v>
      </c>
    </row>
    <row r="1276" spans="1:6" x14ac:dyDescent="0.25">
      <c r="A1276" s="87">
        <v>44491</v>
      </c>
      <c r="B1276" t="s">
        <v>16585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7">
        <v>44491</v>
      </c>
      <c r="B1277" t="s">
        <v>16585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7">
        <v>44491</v>
      </c>
      <c r="B1278" t="s">
        <v>16585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7">
        <v>44491</v>
      </c>
      <c r="B1279" t="s">
        <v>16585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7">
        <v>44491</v>
      </c>
      <c r="B1280" t="s">
        <v>16585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7">
        <v>44491</v>
      </c>
      <c r="B1281" t="s">
        <v>16585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7">
        <v>44491</v>
      </c>
      <c r="B1282" t="s">
        <v>16585</v>
      </c>
      <c r="C1282">
        <v>29501003</v>
      </c>
      <c r="D1282" t="s">
        <v>8</v>
      </c>
      <c r="E1282">
        <v>117</v>
      </c>
      <c r="F1282" t="s">
        <v>43</v>
      </c>
    </row>
    <row r="1283" spans="1:6" x14ac:dyDescent="0.25">
      <c r="A1283" s="87">
        <v>44491</v>
      </c>
      <c r="B1283" t="s">
        <v>16585</v>
      </c>
      <c r="C1283">
        <v>29501032</v>
      </c>
      <c r="D1283" t="s">
        <v>8</v>
      </c>
      <c r="E1283">
        <v>32</v>
      </c>
      <c r="F1283" t="s">
        <v>261</v>
      </c>
    </row>
    <row r="1284" spans="1:6" x14ac:dyDescent="0.25">
      <c r="A1284" s="87">
        <v>44491</v>
      </c>
      <c r="B1284" t="s">
        <v>16585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7">
        <v>44491</v>
      </c>
      <c r="B1285" t="s">
        <v>16585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7">
        <v>44491</v>
      </c>
      <c r="B1286" t="s">
        <v>16585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7">
        <v>44491</v>
      </c>
      <c r="B1287" t="s">
        <v>16585</v>
      </c>
      <c r="C1287">
        <v>32000106</v>
      </c>
      <c r="D1287" t="s">
        <v>6</v>
      </c>
      <c r="E1287">
        <v>29.5</v>
      </c>
      <c r="F1287" t="s">
        <v>53</v>
      </c>
    </row>
    <row r="1288" spans="1:6" x14ac:dyDescent="0.25">
      <c r="A1288" s="87">
        <v>44491</v>
      </c>
      <c r="B1288" t="s">
        <v>16585</v>
      </c>
      <c r="C1288">
        <v>32000106</v>
      </c>
      <c r="D1288" t="s">
        <v>6</v>
      </c>
      <c r="E1288">
        <v>60</v>
      </c>
      <c r="F1288" t="s">
        <v>16587</v>
      </c>
    </row>
    <row r="1289" spans="1:6" x14ac:dyDescent="0.25">
      <c r="A1289" s="87">
        <v>44491</v>
      </c>
      <c r="B1289" t="s">
        <v>16585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7">
        <v>44491</v>
      </c>
      <c r="B1290" t="s">
        <v>16585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7">
        <v>44491</v>
      </c>
      <c r="B1291" t="s">
        <v>16585</v>
      </c>
      <c r="C1291" t="s">
        <v>52</v>
      </c>
      <c r="D1291" t="s">
        <v>7</v>
      </c>
      <c r="E1291">
        <v>27</v>
      </c>
      <c r="F1291" t="s">
        <v>53</v>
      </c>
    </row>
    <row r="1292" spans="1:6" x14ac:dyDescent="0.25">
      <c r="A1292" s="87">
        <v>44491</v>
      </c>
      <c r="B1292" t="s">
        <v>16585</v>
      </c>
      <c r="C1292" t="s">
        <v>52</v>
      </c>
      <c r="D1292" t="s">
        <v>9</v>
      </c>
      <c r="E1292">
        <v>29</v>
      </c>
      <c r="F1292" t="s">
        <v>53</v>
      </c>
    </row>
    <row r="1293" spans="1:6" x14ac:dyDescent="0.25">
      <c r="A1293" s="87">
        <v>44491</v>
      </c>
      <c r="B1293" t="s">
        <v>16585</v>
      </c>
      <c r="C1293" t="s">
        <v>52</v>
      </c>
      <c r="D1293" t="s">
        <v>8</v>
      </c>
      <c r="E1293">
        <v>30</v>
      </c>
      <c r="F1293" t="s">
        <v>53</v>
      </c>
    </row>
    <row r="1294" spans="1:6" x14ac:dyDescent="0.25">
      <c r="A1294" s="87">
        <v>44491</v>
      </c>
      <c r="B1294" t="s">
        <v>16585</v>
      </c>
      <c r="C1294" t="s">
        <v>52</v>
      </c>
      <c r="D1294" t="s">
        <v>6</v>
      </c>
      <c r="E1294">
        <v>80</v>
      </c>
      <c r="F1294" t="s">
        <v>21</v>
      </c>
    </row>
    <row r="1295" spans="1:6" x14ac:dyDescent="0.25">
      <c r="A1295" s="87">
        <v>44491</v>
      </c>
      <c r="B1295" t="s">
        <v>16585</v>
      </c>
      <c r="C1295" t="s">
        <v>52</v>
      </c>
      <c r="D1295" t="s">
        <v>10</v>
      </c>
      <c r="E1295">
        <v>7.5</v>
      </c>
      <c r="F1295" t="s">
        <v>184</v>
      </c>
    </row>
    <row r="1296" spans="1:6" x14ac:dyDescent="0.25">
      <c r="A1296" s="87">
        <v>44491</v>
      </c>
      <c r="B1296" t="s">
        <v>16585</v>
      </c>
      <c r="C1296" t="s">
        <v>52</v>
      </c>
      <c r="D1296" t="s">
        <v>6</v>
      </c>
      <c r="E1296">
        <v>39</v>
      </c>
      <c r="F1296" t="s">
        <v>53</v>
      </c>
    </row>
    <row r="1297" spans="1:6" x14ac:dyDescent="0.25">
      <c r="A1297" s="87">
        <v>44491</v>
      </c>
      <c r="B1297" t="s">
        <v>16585</v>
      </c>
      <c r="C1297" t="s">
        <v>52</v>
      </c>
      <c r="D1297" t="s">
        <v>6</v>
      </c>
      <c r="E1297">
        <v>46</v>
      </c>
      <c r="F1297" t="s">
        <v>16587</v>
      </c>
    </row>
    <row r="1298" spans="1:6" x14ac:dyDescent="0.25">
      <c r="A1298" s="87">
        <v>44491</v>
      </c>
      <c r="B1298" t="s">
        <v>16585</v>
      </c>
      <c r="C1298" t="s">
        <v>52</v>
      </c>
      <c r="D1298" t="s">
        <v>9</v>
      </c>
      <c r="E1298">
        <v>35</v>
      </c>
      <c r="F1298" t="s">
        <v>53</v>
      </c>
    </row>
    <row r="1299" spans="1:6" x14ac:dyDescent="0.25">
      <c r="A1299" s="87">
        <v>44491</v>
      </c>
      <c r="B1299" t="s">
        <v>16585</v>
      </c>
      <c r="C1299" t="s">
        <v>52</v>
      </c>
      <c r="D1299" t="s">
        <v>10</v>
      </c>
      <c r="E1299">
        <v>170</v>
      </c>
      <c r="F1299" t="s">
        <v>186</v>
      </c>
    </row>
    <row r="1300" spans="1:6" x14ac:dyDescent="0.25">
      <c r="A1300" s="87">
        <v>44491</v>
      </c>
      <c r="B1300" t="s">
        <v>16585</v>
      </c>
      <c r="C1300" t="s">
        <v>321</v>
      </c>
      <c r="D1300" t="s">
        <v>6</v>
      </c>
      <c r="E1300">
        <v>10.8</v>
      </c>
      <c r="F1300" t="s">
        <v>181</v>
      </c>
    </row>
    <row r="1301" spans="1:6" x14ac:dyDescent="0.25">
      <c r="A1301" s="87">
        <v>44491</v>
      </c>
      <c r="B1301" t="s">
        <v>16585</v>
      </c>
      <c r="C1301" t="s">
        <v>194</v>
      </c>
      <c r="D1301" t="s">
        <v>7</v>
      </c>
      <c r="E1301">
        <v>105</v>
      </c>
      <c r="F1301" t="s">
        <v>30</v>
      </c>
    </row>
    <row r="1302" spans="1:6" x14ac:dyDescent="0.25">
      <c r="A1302" s="87">
        <v>44491</v>
      </c>
      <c r="B1302" t="s">
        <v>16585</v>
      </c>
      <c r="C1302" t="s">
        <v>288</v>
      </c>
      <c r="D1302" t="s">
        <v>11</v>
      </c>
      <c r="E1302">
        <v>9</v>
      </c>
      <c r="F1302" t="s">
        <v>532</v>
      </c>
    </row>
    <row r="1303" spans="1:6" x14ac:dyDescent="0.25">
      <c r="A1303" s="87">
        <v>44491</v>
      </c>
      <c r="B1303" t="s">
        <v>16585</v>
      </c>
      <c r="C1303" t="s">
        <v>198</v>
      </c>
      <c r="D1303" t="s">
        <v>10</v>
      </c>
      <c r="E1303">
        <v>53</v>
      </c>
      <c r="F1303" t="s">
        <v>198</v>
      </c>
    </row>
    <row r="1304" spans="1:6" x14ac:dyDescent="0.25">
      <c r="A1304" s="87">
        <v>44491</v>
      </c>
      <c r="B1304" t="s">
        <v>16585</v>
      </c>
      <c r="C1304" t="s">
        <v>55</v>
      </c>
      <c r="D1304" t="s">
        <v>8</v>
      </c>
      <c r="E1304">
        <v>25</v>
      </c>
      <c r="F1304" t="s">
        <v>53</v>
      </c>
    </row>
    <row r="1305" spans="1:6" x14ac:dyDescent="0.25">
      <c r="A1305" s="87">
        <v>44494</v>
      </c>
      <c r="B1305" t="s">
        <v>16585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7">
        <v>44494</v>
      </c>
      <c r="B1306" t="s">
        <v>16585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7">
        <v>44494</v>
      </c>
      <c r="B1307" t="s">
        <v>16585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7">
        <v>44494</v>
      </c>
      <c r="B1308" t="s">
        <v>16585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7">
        <v>44494</v>
      </c>
      <c r="B1309" t="s">
        <v>16585</v>
      </c>
      <c r="C1309">
        <v>29500532</v>
      </c>
      <c r="D1309" t="s">
        <v>6</v>
      </c>
      <c r="E1309">
        <v>101.8</v>
      </c>
      <c r="F1309" t="s">
        <v>16595</v>
      </c>
    </row>
    <row r="1310" spans="1:6" x14ac:dyDescent="0.25">
      <c r="A1310" s="87">
        <v>44494</v>
      </c>
      <c r="B1310" t="s">
        <v>16585</v>
      </c>
      <c r="C1310">
        <v>29500606</v>
      </c>
      <c r="D1310" t="s">
        <v>8</v>
      </c>
      <c r="E1310">
        <v>245</v>
      </c>
      <c r="F1310" t="s">
        <v>307</v>
      </c>
    </row>
    <row r="1311" spans="1:6" x14ac:dyDescent="0.25">
      <c r="A1311" s="87">
        <v>44494</v>
      </c>
      <c r="B1311" t="s">
        <v>16585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7">
        <v>44494</v>
      </c>
      <c r="B1312" t="s">
        <v>16585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7">
        <v>44494</v>
      </c>
      <c r="B1313" t="s">
        <v>16585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7">
        <v>44494</v>
      </c>
      <c r="B1314" t="s">
        <v>16585</v>
      </c>
      <c r="C1314">
        <v>29500917</v>
      </c>
      <c r="D1314" t="s">
        <v>6</v>
      </c>
      <c r="E1314">
        <v>30</v>
      </c>
      <c r="F1314" t="s">
        <v>201</v>
      </c>
    </row>
    <row r="1315" spans="1:6" x14ac:dyDescent="0.25">
      <c r="A1315" s="87">
        <v>44494</v>
      </c>
      <c r="B1315" t="s">
        <v>16585</v>
      </c>
      <c r="C1315">
        <v>29500917</v>
      </c>
      <c r="D1315" t="s">
        <v>6</v>
      </c>
      <c r="E1315">
        <v>6</v>
      </c>
      <c r="F1315" t="s">
        <v>201</v>
      </c>
    </row>
    <row r="1316" spans="1:6" x14ac:dyDescent="0.25">
      <c r="A1316" s="87">
        <v>44494</v>
      </c>
      <c r="B1316" t="s">
        <v>16585</v>
      </c>
      <c r="C1316">
        <v>29500917</v>
      </c>
      <c r="D1316" t="s">
        <v>6</v>
      </c>
      <c r="E1316">
        <v>13</v>
      </c>
      <c r="F1316" t="s">
        <v>201</v>
      </c>
    </row>
    <row r="1317" spans="1:6" x14ac:dyDescent="0.25">
      <c r="A1317" s="87">
        <v>44494</v>
      </c>
      <c r="B1317" t="s">
        <v>16585</v>
      </c>
      <c r="C1317">
        <v>29500917</v>
      </c>
      <c r="D1317" t="s">
        <v>6</v>
      </c>
      <c r="E1317">
        <v>10</v>
      </c>
      <c r="F1317" t="s">
        <v>201</v>
      </c>
    </row>
    <row r="1318" spans="1:6" x14ac:dyDescent="0.25">
      <c r="A1318" s="87">
        <v>44494</v>
      </c>
      <c r="B1318" t="s">
        <v>16585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7">
        <v>44494</v>
      </c>
      <c r="B1319" t="s">
        <v>16585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7">
        <v>44494</v>
      </c>
      <c r="B1320" t="s">
        <v>16585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7">
        <v>44494</v>
      </c>
      <c r="B1321" t="s">
        <v>16585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7">
        <v>44494</v>
      </c>
      <c r="B1322" t="s">
        <v>16585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7">
        <v>44494</v>
      </c>
      <c r="B1323" t="s">
        <v>16585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7">
        <v>44494</v>
      </c>
      <c r="B1324" t="s">
        <v>16585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7">
        <v>44494</v>
      </c>
      <c r="B1325" t="s">
        <v>16585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7">
        <v>44494</v>
      </c>
      <c r="B1326" t="s">
        <v>16585</v>
      </c>
      <c r="C1326">
        <v>29501032</v>
      </c>
      <c r="D1326" t="s">
        <v>8</v>
      </c>
      <c r="E1326">
        <v>27</v>
      </c>
      <c r="F1326" t="s">
        <v>261</v>
      </c>
    </row>
    <row r="1327" spans="1:6" x14ac:dyDescent="0.25">
      <c r="A1327" s="87">
        <v>44494</v>
      </c>
      <c r="B1327" t="s">
        <v>16585</v>
      </c>
      <c r="C1327">
        <v>29501032</v>
      </c>
      <c r="D1327" t="s">
        <v>8</v>
      </c>
      <c r="E1327">
        <v>27</v>
      </c>
      <c r="F1327" t="s">
        <v>261</v>
      </c>
    </row>
    <row r="1328" spans="1:6" x14ac:dyDescent="0.25">
      <c r="A1328" s="87">
        <v>44494</v>
      </c>
      <c r="B1328" t="s">
        <v>16585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7">
        <v>44494</v>
      </c>
      <c r="B1329" t="s">
        <v>16585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7">
        <v>44494</v>
      </c>
      <c r="B1330" t="s">
        <v>16585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7">
        <v>44494</v>
      </c>
      <c r="B1331" t="s">
        <v>16585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7">
        <v>44494</v>
      </c>
      <c r="B1332" t="s">
        <v>16585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7">
        <v>44494</v>
      </c>
      <c r="B1333" t="s">
        <v>16585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7">
        <v>44494</v>
      </c>
      <c r="B1334" t="s">
        <v>16585</v>
      </c>
      <c r="C1334">
        <v>32000049</v>
      </c>
      <c r="D1334" t="s">
        <v>6</v>
      </c>
      <c r="E1334">
        <v>26.5</v>
      </c>
      <c r="F1334" t="s">
        <v>16587</v>
      </c>
    </row>
    <row r="1335" spans="1:6" x14ac:dyDescent="0.25">
      <c r="A1335" s="87">
        <v>44494</v>
      </c>
      <c r="B1335" t="s">
        <v>16585</v>
      </c>
      <c r="C1335">
        <v>47000260</v>
      </c>
      <c r="D1335" t="s">
        <v>6</v>
      </c>
      <c r="E1335">
        <v>20</v>
      </c>
      <c r="F1335" t="s">
        <v>181</v>
      </c>
    </row>
    <row r="1336" spans="1:6" x14ac:dyDescent="0.25">
      <c r="A1336" s="87">
        <v>44494</v>
      </c>
      <c r="B1336" t="s">
        <v>16585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7">
        <v>44494</v>
      </c>
      <c r="B1337" t="s">
        <v>16585</v>
      </c>
      <c r="C1337">
        <v>49900001</v>
      </c>
      <c r="D1337" t="s">
        <v>6</v>
      </c>
      <c r="E1337">
        <v>66</v>
      </c>
      <c r="F1337" t="s">
        <v>85</v>
      </c>
    </row>
    <row r="1338" spans="1:6" x14ac:dyDescent="0.25">
      <c r="A1338" s="87">
        <v>44494</v>
      </c>
      <c r="B1338" t="s">
        <v>16585</v>
      </c>
      <c r="C1338" t="s">
        <v>52</v>
      </c>
      <c r="D1338" t="s">
        <v>6</v>
      </c>
      <c r="E1338">
        <v>23</v>
      </c>
      <c r="F1338" t="s">
        <v>16587</v>
      </c>
    </row>
    <row r="1339" spans="1:6" x14ac:dyDescent="0.25">
      <c r="A1339" s="87">
        <v>44494</v>
      </c>
      <c r="B1339" t="s">
        <v>16585</v>
      </c>
      <c r="C1339" t="s">
        <v>52</v>
      </c>
      <c r="D1339" t="s">
        <v>6</v>
      </c>
      <c r="E1339">
        <v>227</v>
      </c>
      <c r="F1339" t="s">
        <v>53</v>
      </c>
    </row>
    <row r="1340" spans="1:6" x14ac:dyDescent="0.25">
      <c r="A1340" s="87">
        <v>44494</v>
      </c>
      <c r="B1340" t="s">
        <v>16585</v>
      </c>
      <c r="C1340" t="s">
        <v>52</v>
      </c>
      <c r="D1340" t="s">
        <v>8</v>
      </c>
      <c r="E1340">
        <v>94.4</v>
      </c>
      <c r="F1340" t="s">
        <v>53</v>
      </c>
    </row>
    <row r="1341" spans="1:6" x14ac:dyDescent="0.25">
      <c r="A1341" s="87">
        <v>44494</v>
      </c>
      <c r="B1341" t="s">
        <v>16585</v>
      </c>
      <c r="C1341" t="s">
        <v>52</v>
      </c>
      <c r="D1341" t="s">
        <v>9</v>
      </c>
      <c r="E1341">
        <v>15</v>
      </c>
      <c r="F1341" t="s">
        <v>53</v>
      </c>
    </row>
    <row r="1342" spans="1:6" x14ac:dyDescent="0.25">
      <c r="A1342" s="87">
        <v>44494</v>
      </c>
      <c r="B1342" t="s">
        <v>16585</v>
      </c>
      <c r="C1342" t="s">
        <v>52</v>
      </c>
      <c r="D1342" t="s">
        <v>8</v>
      </c>
      <c r="E1342">
        <v>44</v>
      </c>
      <c r="F1342" t="s">
        <v>53</v>
      </c>
    </row>
    <row r="1343" spans="1:6" x14ac:dyDescent="0.25">
      <c r="A1343" s="87">
        <v>44494</v>
      </c>
      <c r="B1343" t="s">
        <v>16585</v>
      </c>
      <c r="C1343" t="s">
        <v>52</v>
      </c>
      <c r="D1343" t="s">
        <v>7</v>
      </c>
      <c r="E1343">
        <v>79</v>
      </c>
      <c r="F1343" t="s">
        <v>53</v>
      </c>
    </row>
    <row r="1344" spans="1:6" x14ac:dyDescent="0.25">
      <c r="A1344" s="87">
        <v>44494</v>
      </c>
      <c r="B1344" t="s">
        <v>16585</v>
      </c>
      <c r="C1344" t="s">
        <v>52</v>
      </c>
      <c r="D1344" t="s">
        <v>8</v>
      </c>
      <c r="E1344">
        <v>26.2</v>
      </c>
      <c r="F1344" t="s">
        <v>53</v>
      </c>
    </row>
    <row r="1345" spans="1:6" x14ac:dyDescent="0.25">
      <c r="A1345" s="87">
        <v>44494</v>
      </c>
      <c r="B1345" t="s">
        <v>16585</v>
      </c>
      <c r="C1345" t="s">
        <v>52</v>
      </c>
      <c r="D1345" t="s">
        <v>6</v>
      </c>
      <c r="E1345">
        <v>345</v>
      </c>
      <c r="F1345" t="s">
        <v>63</v>
      </c>
    </row>
    <row r="1346" spans="1:6" x14ac:dyDescent="0.25">
      <c r="A1346" s="87">
        <v>44494</v>
      </c>
      <c r="B1346" t="s">
        <v>16585</v>
      </c>
      <c r="C1346" t="s">
        <v>52</v>
      </c>
      <c r="D1346" t="s">
        <v>10</v>
      </c>
      <c r="E1346">
        <v>3.5</v>
      </c>
      <c r="F1346" t="s">
        <v>184</v>
      </c>
    </row>
    <row r="1347" spans="1:6" x14ac:dyDescent="0.25">
      <c r="A1347" s="87">
        <v>44494</v>
      </c>
      <c r="B1347" t="s">
        <v>16585</v>
      </c>
      <c r="C1347" t="s">
        <v>52</v>
      </c>
      <c r="D1347" t="s">
        <v>10</v>
      </c>
      <c r="E1347">
        <v>20</v>
      </c>
      <c r="F1347" t="s">
        <v>224</v>
      </c>
    </row>
    <row r="1348" spans="1:6" x14ac:dyDescent="0.25">
      <c r="A1348" s="87">
        <v>44494</v>
      </c>
      <c r="B1348" t="s">
        <v>16585</v>
      </c>
      <c r="C1348" t="s">
        <v>198</v>
      </c>
      <c r="D1348" t="s">
        <v>10</v>
      </c>
      <c r="E1348">
        <v>65.400000000000006</v>
      </c>
      <c r="F1348" t="s">
        <v>198</v>
      </c>
    </row>
    <row r="1349" spans="1:6" x14ac:dyDescent="0.25">
      <c r="A1349" s="87">
        <v>44494</v>
      </c>
      <c r="B1349" t="s">
        <v>16585</v>
      </c>
      <c r="C1349" t="s">
        <v>91</v>
      </c>
      <c r="D1349" t="s">
        <v>8</v>
      </c>
      <c r="E1349">
        <v>126</v>
      </c>
      <c r="F1349" t="s">
        <v>53</v>
      </c>
    </row>
    <row r="1350" spans="1:6" x14ac:dyDescent="0.25">
      <c r="A1350" s="87">
        <v>44495</v>
      </c>
      <c r="B1350" t="s">
        <v>16585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7">
        <v>44495</v>
      </c>
      <c r="B1351" t="s">
        <v>16585</v>
      </c>
      <c r="C1351">
        <v>29500917</v>
      </c>
      <c r="D1351" t="s">
        <v>6</v>
      </c>
      <c r="E1351">
        <v>39</v>
      </c>
      <c r="F1351" t="s">
        <v>201</v>
      </c>
    </row>
    <row r="1352" spans="1:6" x14ac:dyDescent="0.25">
      <c r="A1352" s="87">
        <v>44495</v>
      </c>
      <c r="B1352" t="s">
        <v>16585</v>
      </c>
      <c r="C1352">
        <v>29500917</v>
      </c>
      <c r="D1352" t="s">
        <v>6</v>
      </c>
      <c r="E1352">
        <v>45</v>
      </c>
      <c r="F1352" t="s">
        <v>201</v>
      </c>
    </row>
    <row r="1353" spans="1:6" x14ac:dyDescent="0.25">
      <c r="A1353" s="87">
        <v>44495</v>
      </c>
      <c r="B1353" t="s">
        <v>16585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7">
        <v>44495</v>
      </c>
      <c r="B1354" t="s">
        <v>16585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7">
        <v>44495</v>
      </c>
      <c r="B1355" t="s">
        <v>16585</v>
      </c>
      <c r="C1355">
        <v>32000067</v>
      </c>
      <c r="D1355" t="s">
        <v>6</v>
      </c>
      <c r="E1355">
        <v>40</v>
      </c>
      <c r="F1355" t="s">
        <v>181</v>
      </c>
    </row>
    <row r="1356" spans="1:6" x14ac:dyDescent="0.25">
      <c r="A1356" s="87">
        <v>44495</v>
      </c>
      <c r="B1356" t="s">
        <v>16585</v>
      </c>
      <c r="C1356">
        <v>32000069</v>
      </c>
      <c r="D1356" t="s">
        <v>6</v>
      </c>
      <c r="E1356">
        <v>20</v>
      </c>
      <c r="F1356" t="s">
        <v>207</v>
      </c>
    </row>
    <row r="1357" spans="1:6" x14ac:dyDescent="0.25">
      <c r="A1357" s="87">
        <v>44495</v>
      </c>
      <c r="B1357" t="s">
        <v>16585</v>
      </c>
      <c r="C1357">
        <v>49500166</v>
      </c>
      <c r="D1357" t="s">
        <v>8</v>
      </c>
      <c r="E1357">
        <v>121</v>
      </c>
      <c r="F1357" t="s">
        <v>307</v>
      </c>
    </row>
    <row r="1358" spans="1:6" x14ac:dyDescent="0.25">
      <c r="A1358" s="87">
        <v>44495</v>
      </c>
      <c r="B1358" t="s">
        <v>16585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7">
        <v>44495</v>
      </c>
      <c r="B1359" t="s">
        <v>16585</v>
      </c>
      <c r="C1359" t="s">
        <v>52</v>
      </c>
      <c r="D1359" t="s">
        <v>8</v>
      </c>
      <c r="E1359">
        <v>33</v>
      </c>
      <c r="F1359" t="s">
        <v>53</v>
      </c>
    </row>
    <row r="1360" spans="1:6" x14ac:dyDescent="0.25">
      <c r="A1360" s="87">
        <v>44495</v>
      </c>
      <c r="B1360" t="s">
        <v>16585</v>
      </c>
      <c r="C1360" t="s">
        <v>52</v>
      </c>
      <c r="D1360" t="s">
        <v>9</v>
      </c>
      <c r="E1360">
        <v>26</v>
      </c>
      <c r="F1360" t="s">
        <v>53</v>
      </c>
    </row>
    <row r="1361" spans="1:6" x14ac:dyDescent="0.25">
      <c r="A1361" s="87">
        <v>44495</v>
      </c>
      <c r="B1361" t="s">
        <v>16585</v>
      </c>
      <c r="C1361" t="s">
        <v>52</v>
      </c>
      <c r="D1361" t="s">
        <v>6</v>
      </c>
      <c r="E1361">
        <v>60</v>
      </c>
      <c r="F1361" t="s">
        <v>53</v>
      </c>
    </row>
    <row r="1362" spans="1:6" x14ac:dyDescent="0.25">
      <c r="A1362" s="87">
        <v>44495</v>
      </c>
      <c r="B1362" t="s">
        <v>16585</v>
      </c>
      <c r="C1362" t="s">
        <v>52</v>
      </c>
      <c r="D1362" t="s">
        <v>10</v>
      </c>
      <c r="E1362">
        <v>14</v>
      </c>
      <c r="F1362" t="s">
        <v>184</v>
      </c>
    </row>
    <row r="1363" spans="1:6" x14ac:dyDescent="0.25">
      <c r="A1363" s="87">
        <v>44495</v>
      </c>
      <c r="B1363" t="s">
        <v>16585</v>
      </c>
      <c r="C1363" t="s">
        <v>52</v>
      </c>
      <c r="D1363" t="s">
        <v>6</v>
      </c>
      <c r="E1363">
        <v>100</v>
      </c>
      <c r="F1363" t="s">
        <v>63</v>
      </c>
    </row>
    <row r="1364" spans="1:6" x14ac:dyDescent="0.25">
      <c r="A1364" s="87">
        <v>44495</v>
      </c>
      <c r="B1364" t="s">
        <v>16585</v>
      </c>
      <c r="C1364" t="s">
        <v>52</v>
      </c>
      <c r="D1364" t="s">
        <v>6</v>
      </c>
      <c r="E1364">
        <v>130</v>
      </c>
      <c r="F1364" t="s">
        <v>63</v>
      </c>
    </row>
    <row r="1365" spans="1:6" x14ac:dyDescent="0.25">
      <c r="A1365" s="87">
        <v>44495</v>
      </c>
      <c r="B1365" t="s">
        <v>16585</v>
      </c>
      <c r="C1365" t="s">
        <v>52</v>
      </c>
      <c r="D1365" t="s">
        <v>10</v>
      </c>
      <c r="E1365">
        <v>2</v>
      </c>
      <c r="F1365" t="s">
        <v>184</v>
      </c>
    </row>
    <row r="1366" spans="1:6" x14ac:dyDescent="0.25">
      <c r="A1366" s="87">
        <v>44495</v>
      </c>
      <c r="B1366" t="s">
        <v>16585</v>
      </c>
      <c r="C1366" t="s">
        <v>321</v>
      </c>
      <c r="D1366" t="s">
        <v>6</v>
      </c>
      <c r="E1366">
        <v>90</v>
      </c>
      <c r="F1366" t="s">
        <v>181</v>
      </c>
    </row>
    <row r="1367" spans="1:6" x14ac:dyDescent="0.25">
      <c r="A1367" s="87">
        <v>44495</v>
      </c>
      <c r="B1367" t="s">
        <v>16585</v>
      </c>
      <c r="C1367" t="s">
        <v>324</v>
      </c>
      <c r="D1367" t="s">
        <v>8</v>
      </c>
      <c r="E1367">
        <v>38</v>
      </c>
      <c r="F1367" t="s">
        <v>19</v>
      </c>
    </row>
    <row r="1368" spans="1:6" x14ac:dyDescent="0.25">
      <c r="A1368" s="87">
        <v>44496</v>
      </c>
      <c r="B1368" t="s">
        <v>16585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7">
        <v>44496</v>
      </c>
      <c r="B1369" t="s">
        <v>16585</v>
      </c>
      <c r="C1369">
        <v>29500887</v>
      </c>
      <c r="D1369" t="s">
        <v>9</v>
      </c>
      <c r="E1369">
        <v>15</v>
      </c>
      <c r="F1369" t="s">
        <v>325</v>
      </c>
    </row>
    <row r="1370" spans="1:6" x14ac:dyDescent="0.25">
      <c r="A1370" s="87">
        <v>44496</v>
      </c>
      <c r="B1370" t="s">
        <v>16585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7">
        <v>44496</v>
      </c>
      <c r="B1371" t="s">
        <v>16585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7">
        <v>44496</v>
      </c>
      <c r="B1372" t="s">
        <v>16585</v>
      </c>
      <c r="C1372">
        <v>29500917</v>
      </c>
      <c r="D1372" t="s">
        <v>6</v>
      </c>
      <c r="E1372">
        <v>20</v>
      </c>
      <c r="F1372" t="s">
        <v>201</v>
      </c>
    </row>
    <row r="1373" spans="1:6" x14ac:dyDescent="0.25">
      <c r="A1373" s="87">
        <v>44496</v>
      </c>
      <c r="B1373" t="s">
        <v>16585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7">
        <v>44496</v>
      </c>
      <c r="B1374" t="s">
        <v>16585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7">
        <v>44496</v>
      </c>
      <c r="B1375" t="s">
        <v>16585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7">
        <v>44496</v>
      </c>
      <c r="B1376" t="s">
        <v>16585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7">
        <v>44496</v>
      </c>
      <c r="B1377" t="s">
        <v>16585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7">
        <v>44496</v>
      </c>
      <c r="B1378" t="s">
        <v>16585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7">
        <v>44496</v>
      </c>
      <c r="B1379" t="s">
        <v>16585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7">
        <v>44496</v>
      </c>
      <c r="B1380" t="s">
        <v>16585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7">
        <v>44496</v>
      </c>
      <c r="B1381" t="s">
        <v>16585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7">
        <v>44496</v>
      </c>
      <c r="B1382" t="s">
        <v>16585</v>
      </c>
      <c r="C1382">
        <v>32000049</v>
      </c>
      <c r="D1382" t="s">
        <v>6</v>
      </c>
      <c r="E1382">
        <v>81.2</v>
      </c>
      <c r="F1382" t="s">
        <v>223</v>
      </c>
    </row>
    <row r="1383" spans="1:6" x14ac:dyDescent="0.25">
      <c r="A1383" s="87">
        <v>44496</v>
      </c>
      <c r="B1383" t="s">
        <v>16585</v>
      </c>
      <c r="C1383">
        <v>32000049</v>
      </c>
      <c r="D1383" t="s">
        <v>6</v>
      </c>
      <c r="E1383">
        <v>81.2</v>
      </c>
      <c r="F1383" t="s">
        <v>223</v>
      </c>
    </row>
    <row r="1384" spans="1:6" x14ac:dyDescent="0.25">
      <c r="A1384" s="87">
        <v>44496</v>
      </c>
      <c r="B1384" t="s">
        <v>16585</v>
      </c>
      <c r="C1384">
        <v>32000061</v>
      </c>
      <c r="D1384" t="s">
        <v>6</v>
      </c>
      <c r="E1384">
        <v>20.3</v>
      </c>
      <c r="F1384" t="s">
        <v>181</v>
      </c>
    </row>
    <row r="1385" spans="1:6" x14ac:dyDescent="0.25">
      <c r="A1385" s="87">
        <v>44496</v>
      </c>
      <c r="B1385" t="s">
        <v>16585</v>
      </c>
      <c r="C1385">
        <v>32000061</v>
      </c>
      <c r="D1385" t="s">
        <v>6</v>
      </c>
      <c r="E1385">
        <v>20.3</v>
      </c>
      <c r="F1385" t="s">
        <v>63</v>
      </c>
    </row>
    <row r="1386" spans="1:6" x14ac:dyDescent="0.25">
      <c r="A1386" s="87">
        <v>44496</v>
      </c>
      <c r="B1386" t="s">
        <v>16585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7">
        <v>44496</v>
      </c>
      <c r="B1387" t="s">
        <v>16585</v>
      </c>
      <c r="C1387" t="s">
        <v>52</v>
      </c>
      <c r="D1387" t="s">
        <v>9</v>
      </c>
      <c r="E1387">
        <v>15.4</v>
      </c>
      <c r="F1387" t="s">
        <v>53</v>
      </c>
    </row>
    <row r="1388" spans="1:6" x14ac:dyDescent="0.25">
      <c r="A1388" s="87">
        <v>44496</v>
      </c>
      <c r="B1388" t="s">
        <v>16585</v>
      </c>
      <c r="C1388" t="s">
        <v>52</v>
      </c>
      <c r="D1388" t="s">
        <v>8</v>
      </c>
      <c r="E1388">
        <v>28.4</v>
      </c>
      <c r="F1388" t="s">
        <v>53</v>
      </c>
    </row>
    <row r="1389" spans="1:6" x14ac:dyDescent="0.25">
      <c r="A1389" s="87">
        <v>44496</v>
      </c>
      <c r="B1389" t="s">
        <v>16585</v>
      </c>
      <c r="C1389" t="s">
        <v>52</v>
      </c>
      <c r="D1389" t="s">
        <v>6</v>
      </c>
      <c r="E1389">
        <v>60.900000000000006</v>
      </c>
      <c r="F1389" t="s">
        <v>63</v>
      </c>
    </row>
    <row r="1390" spans="1:6" x14ac:dyDescent="0.25">
      <c r="A1390" s="87">
        <v>44496</v>
      </c>
      <c r="B1390" t="s">
        <v>16585</v>
      </c>
      <c r="C1390" t="s">
        <v>52</v>
      </c>
      <c r="D1390" t="s">
        <v>10</v>
      </c>
      <c r="E1390">
        <v>90</v>
      </c>
      <c r="F1390" t="s">
        <v>186</v>
      </c>
    </row>
    <row r="1391" spans="1:6" x14ac:dyDescent="0.25">
      <c r="A1391" s="87">
        <v>44496</v>
      </c>
      <c r="B1391" t="s">
        <v>16585</v>
      </c>
      <c r="C1391" t="s">
        <v>52</v>
      </c>
      <c r="D1391" t="s">
        <v>10</v>
      </c>
      <c r="E1391">
        <v>120</v>
      </c>
      <c r="F1391" t="s">
        <v>186</v>
      </c>
    </row>
    <row r="1392" spans="1:6" x14ac:dyDescent="0.25">
      <c r="A1392" s="87">
        <v>44496</v>
      </c>
      <c r="B1392" t="s">
        <v>16585</v>
      </c>
      <c r="C1392" t="s">
        <v>52</v>
      </c>
      <c r="D1392" t="s">
        <v>10</v>
      </c>
      <c r="E1392">
        <v>47.6</v>
      </c>
      <c r="F1392" t="s">
        <v>186</v>
      </c>
    </row>
    <row r="1393" spans="1:6" x14ac:dyDescent="0.25">
      <c r="A1393" s="87">
        <v>44496</v>
      </c>
      <c r="B1393" t="s">
        <v>16585</v>
      </c>
      <c r="C1393" t="s">
        <v>52</v>
      </c>
      <c r="D1393" t="s">
        <v>10</v>
      </c>
      <c r="E1393">
        <v>17.399999999999999</v>
      </c>
      <c r="F1393" t="s">
        <v>184</v>
      </c>
    </row>
    <row r="1394" spans="1:6" x14ac:dyDescent="0.25">
      <c r="A1394" s="87">
        <v>44496</v>
      </c>
      <c r="B1394" t="s">
        <v>16585</v>
      </c>
      <c r="C1394" t="s">
        <v>52</v>
      </c>
      <c r="D1394" t="s">
        <v>10</v>
      </c>
      <c r="E1394">
        <v>110</v>
      </c>
      <c r="F1394" t="s">
        <v>184</v>
      </c>
    </row>
    <row r="1395" spans="1:6" x14ac:dyDescent="0.25">
      <c r="A1395" s="87">
        <v>44496</v>
      </c>
      <c r="B1395" t="s">
        <v>16585</v>
      </c>
      <c r="C1395" t="s">
        <v>52</v>
      </c>
      <c r="D1395" t="s">
        <v>10</v>
      </c>
      <c r="E1395">
        <v>1.4</v>
      </c>
      <c r="F1395" t="s">
        <v>184</v>
      </c>
    </row>
    <row r="1396" spans="1:6" x14ac:dyDescent="0.25">
      <c r="A1396" s="87">
        <v>44496</v>
      </c>
      <c r="B1396" t="s">
        <v>16585</v>
      </c>
      <c r="C1396" t="s">
        <v>326</v>
      </c>
      <c r="D1396" t="s">
        <v>6</v>
      </c>
      <c r="E1396">
        <v>80</v>
      </c>
      <c r="F1396" t="s">
        <v>27</v>
      </c>
    </row>
    <row r="1397" spans="1:6" x14ac:dyDescent="0.25">
      <c r="A1397" s="87">
        <v>44496</v>
      </c>
      <c r="B1397" t="s">
        <v>16585</v>
      </c>
      <c r="C1397" t="s">
        <v>198</v>
      </c>
      <c r="D1397" t="s">
        <v>10</v>
      </c>
      <c r="E1397">
        <v>60</v>
      </c>
      <c r="F1397" t="s">
        <v>198</v>
      </c>
    </row>
    <row r="1398" spans="1:6" x14ac:dyDescent="0.25">
      <c r="A1398" s="87">
        <v>44496</v>
      </c>
      <c r="B1398" t="s">
        <v>16585</v>
      </c>
      <c r="C1398" t="s">
        <v>327</v>
      </c>
      <c r="D1398" t="s">
        <v>10</v>
      </c>
      <c r="E1398">
        <v>432</v>
      </c>
      <c r="F1398" t="s">
        <v>328</v>
      </c>
    </row>
    <row r="1399" spans="1:6" x14ac:dyDescent="0.25">
      <c r="A1399" s="87">
        <v>44497</v>
      </c>
      <c r="B1399" t="s">
        <v>16585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7">
        <v>44497</v>
      </c>
      <c r="B1400" t="s">
        <v>16585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7">
        <v>44497</v>
      </c>
      <c r="B1401" t="s">
        <v>16585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7">
        <v>44497</v>
      </c>
      <c r="B1402" t="s">
        <v>16585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7">
        <v>44497</v>
      </c>
      <c r="B1403" t="s">
        <v>16585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7">
        <v>44497</v>
      </c>
      <c r="B1404" t="s">
        <v>16585</v>
      </c>
      <c r="C1404" t="s">
        <v>52</v>
      </c>
      <c r="D1404" t="s">
        <v>7</v>
      </c>
      <c r="E1404">
        <v>70</v>
      </c>
      <c r="F1404" t="s">
        <v>53</v>
      </c>
    </row>
    <row r="1405" spans="1:6" x14ac:dyDescent="0.25">
      <c r="A1405" s="87">
        <v>44497</v>
      </c>
      <c r="B1405" t="s">
        <v>16585</v>
      </c>
      <c r="C1405" t="s">
        <v>52</v>
      </c>
      <c r="D1405" t="s">
        <v>6</v>
      </c>
      <c r="E1405">
        <v>37</v>
      </c>
      <c r="F1405" t="s">
        <v>63</v>
      </c>
    </row>
    <row r="1406" spans="1:6" x14ac:dyDescent="0.25">
      <c r="A1406" s="87">
        <v>44497</v>
      </c>
      <c r="B1406" t="s">
        <v>16585</v>
      </c>
      <c r="C1406" t="s">
        <v>52</v>
      </c>
      <c r="D1406" t="s">
        <v>6</v>
      </c>
      <c r="E1406">
        <v>107.6</v>
      </c>
      <c r="F1406" t="s">
        <v>63</v>
      </c>
    </row>
    <row r="1407" spans="1:6" x14ac:dyDescent="0.25">
      <c r="A1407" s="87">
        <v>44497</v>
      </c>
      <c r="B1407" t="s">
        <v>16585</v>
      </c>
      <c r="C1407" t="s">
        <v>52</v>
      </c>
      <c r="D1407" t="s">
        <v>8</v>
      </c>
      <c r="E1407">
        <v>110</v>
      </c>
      <c r="F1407" t="s">
        <v>63</v>
      </c>
    </row>
    <row r="1408" spans="1:6" x14ac:dyDescent="0.25">
      <c r="A1408" s="87">
        <v>44497</v>
      </c>
      <c r="B1408" t="s">
        <v>16585</v>
      </c>
      <c r="C1408" t="s">
        <v>194</v>
      </c>
      <c r="D1408" t="s">
        <v>7</v>
      </c>
      <c r="E1408">
        <v>15</v>
      </c>
      <c r="F1408" t="s">
        <v>19</v>
      </c>
    </row>
    <row r="1409" spans="1:6" x14ac:dyDescent="0.25">
      <c r="A1409" s="87">
        <v>44497</v>
      </c>
      <c r="B1409" t="s">
        <v>16585</v>
      </c>
      <c r="C1409" t="s">
        <v>198</v>
      </c>
      <c r="D1409" t="s">
        <v>10</v>
      </c>
      <c r="E1409">
        <v>36</v>
      </c>
      <c r="F1409" t="s">
        <v>198</v>
      </c>
    </row>
    <row r="1410" spans="1:6" x14ac:dyDescent="0.25">
      <c r="A1410" s="87">
        <v>44497</v>
      </c>
      <c r="B1410" t="s">
        <v>16585</v>
      </c>
      <c r="C1410" t="s">
        <v>198</v>
      </c>
      <c r="D1410" t="s">
        <v>10</v>
      </c>
      <c r="E1410">
        <v>41</v>
      </c>
      <c r="F1410" t="s">
        <v>198</v>
      </c>
    </row>
    <row r="1411" spans="1:6" x14ac:dyDescent="0.25">
      <c r="A1411" s="87">
        <v>44497</v>
      </c>
      <c r="B1411" t="s">
        <v>16585</v>
      </c>
      <c r="C1411" t="s">
        <v>55</v>
      </c>
      <c r="D1411" t="s">
        <v>8</v>
      </c>
      <c r="E1411">
        <v>14</v>
      </c>
      <c r="F1411" t="s">
        <v>53</v>
      </c>
    </row>
    <row r="1412" spans="1:6" x14ac:dyDescent="0.25">
      <c r="A1412" s="87">
        <v>44497</v>
      </c>
      <c r="B1412" t="s">
        <v>16585</v>
      </c>
      <c r="C1412" t="s">
        <v>329</v>
      </c>
      <c r="D1412" t="s">
        <v>8</v>
      </c>
      <c r="E1412">
        <v>306</v>
      </c>
      <c r="F1412" t="s">
        <v>19</v>
      </c>
    </row>
    <row r="1413" spans="1:6" x14ac:dyDescent="0.25">
      <c r="A1413" s="87">
        <v>44498</v>
      </c>
      <c r="B1413" t="s">
        <v>16585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7">
        <v>44498</v>
      </c>
      <c r="B1414" t="s">
        <v>16585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7">
        <v>44498</v>
      </c>
      <c r="B1415" t="s">
        <v>16585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7">
        <v>44498</v>
      </c>
      <c r="B1416" t="s">
        <v>16585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7">
        <v>44498</v>
      </c>
      <c r="B1417" t="s">
        <v>16585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7">
        <v>44498</v>
      </c>
      <c r="B1418" t="s">
        <v>16585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7">
        <v>44498</v>
      </c>
      <c r="B1419" t="s">
        <v>16585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7">
        <v>44498</v>
      </c>
      <c r="B1420" t="s">
        <v>16585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7">
        <v>44498</v>
      </c>
      <c r="B1421" t="s">
        <v>16585</v>
      </c>
      <c r="C1421">
        <v>29500917</v>
      </c>
      <c r="D1421" t="s">
        <v>6</v>
      </c>
      <c r="E1421">
        <v>52</v>
      </c>
      <c r="F1421" t="s">
        <v>201</v>
      </c>
    </row>
    <row r="1422" spans="1:6" x14ac:dyDescent="0.25">
      <c r="A1422" s="87">
        <v>44498</v>
      </c>
      <c r="B1422" t="s">
        <v>16585</v>
      </c>
      <c r="C1422">
        <v>29500917</v>
      </c>
      <c r="D1422" t="s">
        <v>6</v>
      </c>
      <c r="E1422">
        <v>52</v>
      </c>
      <c r="F1422" t="s">
        <v>201</v>
      </c>
    </row>
    <row r="1423" spans="1:6" x14ac:dyDescent="0.25">
      <c r="A1423" s="87">
        <v>44498</v>
      </c>
      <c r="B1423" t="s">
        <v>16585</v>
      </c>
      <c r="C1423">
        <v>29500917</v>
      </c>
      <c r="D1423" t="s">
        <v>6</v>
      </c>
      <c r="E1423">
        <v>52</v>
      </c>
      <c r="F1423" t="s">
        <v>201</v>
      </c>
    </row>
    <row r="1424" spans="1:6" x14ac:dyDescent="0.25">
      <c r="A1424" s="87">
        <v>44498</v>
      </c>
      <c r="B1424" t="s">
        <v>16585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7">
        <v>44498</v>
      </c>
      <c r="B1425" t="s">
        <v>16585</v>
      </c>
      <c r="C1425">
        <v>29501003</v>
      </c>
      <c r="D1425" t="s">
        <v>8</v>
      </c>
      <c r="E1425">
        <v>158</v>
      </c>
      <c r="F1425" t="s">
        <v>43</v>
      </c>
    </row>
    <row r="1426" spans="1:6" x14ac:dyDescent="0.25">
      <c r="A1426" s="87">
        <v>44498</v>
      </c>
      <c r="B1426" t="s">
        <v>16585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7">
        <v>44498</v>
      </c>
      <c r="B1427" t="s">
        <v>16585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7">
        <v>44498</v>
      </c>
      <c r="B1428" t="s">
        <v>16585</v>
      </c>
      <c r="C1428">
        <v>29501032</v>
      </c>
      <c r="D1428" t="s">
        <v>8</v>
      </c>
      <c r="E1428">
        <v>38</v>
      </c>
      <c r="F1428" t="s">
        <v>85</v>
      </c>
    </row>
    <row r="1429" spans="1:6" x14ac:dyDescent="0.25">
      <c r="A1429" s="87">
        <v>44498</v>
      </c>
      <c r="B1429" t="s">
        <v>16585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7">
        <v>44498</v>
      </c>
      <c r="B1430" t="s">
        <v>16585</v>
      </c>
      <c r="C1430">
        <v>31000022</v>
      </c>
      <c r="D1430" t="s">
        <v>6</v>
      </c>
      <c r="E1430">
        <v>20.399999999999999</v>
      </c>
      <c r="F1430" t="s">
        <v>181</v>
      </c>
    </row>
    <row r="1431" spans="1:6" x14ac:dyDescent="0.25">
      <c r="A1431" s="87">
        <v>44498</v>
      </c>
      <c r="B1431" t="s">
        <v>16585</v>
      </c>
      <c r="C1431">
        <v>31900002</v>
      </c>
      <c r="D1431" t="s">
        <v>6</v>
      </c>
      <c r="E1431">
        <v>20.399999999999999</v>
      </c>
      <c r="F1431" t="s">
        <v>520</v>
      </c>
    </row>
    <row r="1432" spans="1:6" x14ac:dyDescent="0.25">
      <c r="A1432" s="87">
        <v>44498</v>
      </c>
      <c r="B1432" t="s">
        <v>16585</v>
      </c>
      <c r="C1432">
        <v>32000106</v>
      </c>
      <c r="D1432" t="s">
        <v>6</v>
      </c>
      <c r="E1432">
        <v>61.3</v>
      </c>
      <c r="F1432" t="s">
        <v>223</v>
      </c>
    </row>
    <row r="1433" spans="1:6" x14ac:dyDescent="0.25">
      <c r="A1433" s="87">
        <v>44498</v>
      </c>
      <c r="B1433" t="s">
        <v>16585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7">
        <v>44498</v>
      </c>
      <c r="B1434" t="s">
        <v>16585</v>
      </c>
      <c r="C1434">
        <v>49900002</v>
      </c>
      <c r="D1434" t="s">
        <v>8</v>
      </c>
      <c r="E1434">
        <v>284</v>
      </c>
      <c r="F1434" t="s">
        <v>85</v>
      </c>
    </row>
    <row r="1435" spans="1:6" x14ac:dyDescent="0.25">
      <c r="A1435" s="87">
        <v>44498</v>
      </c>
      <c r="B1435" t="s">
        <v>16585</v>
      </c>
      <c r="C1435" t="s">
        <v>52</v>
      </c>
      <c r="D1435" t="s">
        <v>10</v>
      </c>
      <c r="E1435">
        <v>9.8000000000000007</v>
      </c>
      <c r="F1435" t="s">
        <v>184</v>
      </c>
    </row>
    <row r="1436" spans="1:6" x14ac:dyDescent="0.25">
      <c r="A1436" s="87">
        <v>44498</v>
      </c>
      <c r="B1436" t="s">
        <v>16585</v>
      </c>
      <c r="C1436" t="s">
        <v>52</v>
      </c>
      <c r="D1436" t="s">
        <v>10</v>
      </c>
      <c r="E1436">
        <v>20</v>
      </c>
      <c r="F1436" t="s">
        <v>224</v>
      </c>
    </row>
    <row r="1437" spans="1:6" x14ac:dyDescent="0.25">
      <c r="A1437" s="87">
        <v>44498</v>
      </c>
      <c r="B1437" t="s">
        <v>16585</v>
      </c>
      <c r="C1437" t="s">
        <v>52</v>
      </c>
      <c r="D1437" t="s">
        <v>6</v>
      </c>
      <c r="E1437">
        <v>81.8</v>
      </c>
      <c r="F1437" t="s">
        <v>53</v>
      </c>
    </row>
    <row r="1438" spans="1:6" x14ac:dyDescent="0.25">
      <c r="A1438" s="87">
        <v>44498</v>
      </c>
      <c r="B1438" t="s">
        <v>16585</v>
      </c>
      <c r="C1438" t="s">
        <v>52</v>
      </c>
      <c r="D1438" t="s">
        <v>8</v>
      </c>
      <c r="E1438">
        <v>51.2</v>
      </c>
      <c r="F1438" t="s">
        <v>53</v>
      </c>
    </row>
    <row r="1439" spans="1:6" x14ac:dyDescent="0.25">
      <c r="A1439" s="87">
        <v>44498</v>
      </c>
      <c r="B1439" t="s">
        <v>16585</v>
      </c>
      <c r="C1439" t="s">
        <v>52</v>
      </c>
      <c r="D1439" t="s">
        <v>10</v>
      </c>
      <c r="E1439">
        <v>2.4</v>
      </c>
      <c r="F1439" t="s">
        <v>184</v>
      </c>
    </row>
    <row r="1440" spans="1:6" x14ac:dyDescent="0.25">
      <c r="A1440" s="87">
        <v>44498</v>
      </c>
      <c r="B1440" t="s">
        <v>16585</v>
      </c>
      <c r="C1440" t="s">
        <v>52</v>
      </c>
      <c r="D1440" t="s">
        <v>10</v>
      </c>
      <c r="E1440">
        <v>16</v>
      </c>
      <c r="F1440" t="s">
        <v>184</v>
      </c>
    </row>
    <row r="1441" spans="1:6" x14ac:dyDescent="0.25">
      <c r="A1441" s="87">
        <v>44498</v>
      </c>
      <c r="B1441" t="s">
        <v>16585</v>
      </c>
      <c r="C1441" t="s">
        <v>52</v>
      </c>
      <c r="D1441" t="s">
        <v>10</v>
      </c>
      <c r="E1441">
        <v>66</v>
      </c>
      <c r="F1441" t="s">
        <v>186</v>
      </c>
    </row>
    <row r="1442" spans="1:6" x14ac:dyDescent="0.25">
      <c r="A1442" s="87">
        <v>44498</v>
      </c>
      <c r="B1442" t="s">
        <v>16585</v>
      </c>
      <c r="C1442" t="s">
        <v>52</v>
      </c>
      <c r="D1442" t="s">
        <v>8</v>
      </c>
      <c r="E1442">
        <v>285</v>
      </c>
      <c r="F1442" t="s">
        <v>53</v>
      </c>
    </row>
    <row r="1443" spans="1:6" x14ac:dyDescent="0.25">
      <c r="A1443" s="87">
        <v>44498</v>
      </c>
      <c r="B1443" t="s">
        <v>16585</v>
      </c>
      <c r="C1443" t="s">
        <v>52</v>
      </c>
      <c r="D1443" t="s">
        <v>10</v>
      </c>
      <c r="E1443">
        <v>3.8</v>
      </c>
      <c r="F1443" t="s">
        <v>184</v>
      </c>
    </row>
    <row r="1444" spans="1:6" x14ac:dyDescent="0.25">
      <c r="A1444" s="87">
        <v>44498</v>
      </c>
      <c r="B1444" t="s">
        <v>16585</v>
      </c>
      <c r="C1444" t="s">
        <v>283</v>
      </c>
      <c r="D1444" t="s">
        <v>8</v>
      </c>
      <c r="E1444">
        <v>22</v>
      </c>
      <c r="F1444" t="s">
        <v>53</v>
      </c>
    </row>
    <row r="1445" spans="1:6" x14ac:dyDescent="0.25">
      <c r="A1445" s="87">
        <v>44498</v>
      </c>
      <c r="B1445" t="s">
        <v>16585</v>
      </c>
      <c r="C1445" t="s">
        <v>616</v>
      </c>
      <c r="D1445" t="s">
        <v>8</v>
      </c>
      <c r="E1445">
        <v>18</v>
      </c>
      <c r="F1445" t="s">
        <v>53</v>
      </c>
    </row>
    <row r="1446" spans="1:6" x14ac:dyDescent="0.25">
      <c r="A1446" s="87">
        <v>44498</v>
      </c>
      <c r="B1446" t="s">
        <v>16585</v>
      </c>
      <c r="C1446" t="s">
        <v>55</v>
      </c>
      <c r="D1446" t="s">
        <v>8</v>
      </c>
      <c r="E1446">
        <v>24.5</v>
      </c>
      <c r="F1446" t="s">
        <v>53</v>
      </c>
    </row>
    <row r="1447" spans="1:6" x14ac:dyDescent="0.25">
      <c r="A1447" s="87">
        <v>44499</v>
      </c>
      <c r="B1447" t="s">
        <v>16585</v>
      </c>
      <c r="C1447" t="s">
        <v>52</v>
      </c>
      <c r="D1447" t="s">
        <v>6</v>
      </c>
      <c r="E1447">
        <v>30</v>
      </c>
      <c r="F1447" t="s">
        <v>53</v>
      </c>
    </row>
    <row r="1448" spans="1:6" x14ac:dyDescent="0.25">
      <c r="A1448" s="87">
        <v>44502</v>
      </c>
      <c r="B1448" t="s">
        <v>16585</v>
      </c>
      <c r="C1448">
        <v>23500368</v>
      </c>
      <c r="D1448" t="s">
        <v>6</v>
      </c>
      <c r="E1448">
        <v>25</v>
      </c>
      <c r="F1448" t="s">
        <v>201</v>
      </c>
    </row>
    <row r="1449" spans="1:6" x14ac:dyDescent="0.25">
      <c r="A1449" s="87">
        <v>44502</v>
      </c>
      <c r="B1449" t="s">
        <v>16585</v>
      </c>
      <c r="C1449">
        <v>23500374</v>
      </c>
      <c r="D1449" t="s">
        <v>6</v>
      </c>
      <c r="E1449">
        <v>10</v>
      </c>
      <c r="F1449" t="s">
        <v>201</v>
      </c>
    </row>
    <row r="1450" spans="1:6" x14ac:dyDescent="0.25">
      <c r="A1450" s="87">
        <v>44502</v>
      </c>
      <c r="B1450" t="s">
        <v>16585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7">
        <v>44502</v>
      </c>
      <c r="B1451" t="s">
        <v>16585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7">
        <v>44502</v>
      </c>
      <c r="B1452" t="s">
        <v>16585</v>
      </c>
      <c r="C1452">
        <v>29501003</v>
      </c>
      <c r="D1452" t="s">
        <v>8</v>
      </c>
      <c r="E1452">
        <v>90</v>
      </c>
      <c r="F1452" t="s">
        <v>43</v>
      </c>
    </row>
    <row r="1453" spans="1:6" x14ac:dyDescent="0.25">
      <c r="A1453" s="87">
        <v>44502</v>
      </c>
      <c r="B1453" t="s">
        <v>16585</v>
      </c>
      <c r="C1453">
        <v>29501032</v>
      </c>
      <c r="D1453" t="s">
        <v>8</v>
      </c>
      <c r="E1453">
        <v>150</v>
      </c>
      <c r="F1453" t="s">
        <v>85</v>
      </c>
    </row>
    <row r="1454" spans="1:6" x14ac:dyDescent="0.25">
      <c r="A1454" s="87">
        <v>44502</v>
      </c>
      <c r="B1454" t="s">
        <v>16585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7">
        <v>44502</v>
      </c>
      <c r="B1455" t="s">
        <v>16585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7">
        <v>44502</v>
      </c>
      <c r="B1456" t="s">
        <v>16585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7">
        <v>44502</v>
      </c>
      <c r="B1457" t="s">
        <v>16585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7">
        <v>44502</v>
      </c>
      <c r="B1458" t="s">
        <v>16585</v>
      </c>
      <c r="C1458">
        <v>31900001</v>
      </c>
      <c r="D1458" t="s">
        <v>6</v>
      </c>
      <c r="E1458">
        <v>20</v>
      </c>
      <c r="F1458" t="s">
        <v>520</v>
      </c>
    </row>
    <row r="1459" spans="1:6" x14ac:dyDescent="0.25">
      <c r="A1459" s="87">
        <v>44502</v>
      </c>
      <c r="B1459" t="s">
        <v>16585</v>
      </c>
      <c r="C1459">
        <v>32000053</v>
      </c>
      <c r="D1459" t="s">
        <v>6</v>
      </c>
      <c r="E1459">
        <v>20</v>
      </c>
      <c r="F1459" t="s">
        <v>207</v>
      </c>
    </row>
    <row r="1460" spans="1:6" x14ac:dyDescent="0.25">
      <c r="A1460" s="87">
        <v>44502</v>
      </c>
      <c r="B1460" t="s">
        <v>16585</v>
      </c>
      <c r="C1460" t="s">
        <v>52</v>
      </c>
      <c r="D1460" t="s">
        <v>6</v>
      </c>
      <c r="E1460">
        <v>90</v>
      </c>
      <c r="F1460" t="s">
        <v>19</v>
      </c>
    </row>
    <row r="1461" spans="1:6" x14ac:dyDescent="0.25">
      <c r="A1461" s="87">
        <v>44502</v>
      </c>
      <c r="B1461" t="s">
        <v>16585</v>
      </c>
      <c r="C1461" t="s">
        <v>52</v>
      </c>
      <c r="D1461" t="s">
        <v>6</v>
      </c>
      <c r="E1461">
        <v>156</v>
      </c>
      <c r="F1461" t="s">
        <v>19</v>
      </c>
    </row>
    <row r="1462" spans="1:6" x14ac:dyDescent="0.25">
      <c r="A1462" s="87">
        <v>44502</v>
      </c>
      <c r="B1462" t="s">
        <v>16585</v>
      </c>
      <c r="C1462" t="s">
        <v>52</v>
      </c>
      <c r="D1462" t="s">
        <v>6</v>
      </c>
      <c r="E1462">
        <v>40</v>
      </c>
      <c r="F1462" t="s">
        <v>63</v>
      </c>
    </row>
    <row r="1463" spans="1:6" x14ac:dyDescent="0.25">
      <c r="A1463" s="87">
        <v>44502</v>
      </c>
      <c r="B1463" t="s">
        <v>16585</v>
      </c>
      <c r="C1463" t="s">
        <v>52</v>
      </c>
      <c r="D1463" t="s">
        <v>7</v>
      </c>
      <c r="E1463">
        <v>70</v>
      </c>
      <c r="F1463" t="s">
        <v>53</v>
      </c>
    </row>
    <row r="1464" spans="1:6" x14ac:dyDescent="0.25">
      <c r="A1464" s="87">
        <v>44502</v>
      </c>
      <c r="B1464" t="s">
        <v>16585</v>
      </c>
      <c r="C1464" t="s">
        <v>52</v>
      </c>
      <c r="D1464" t="s">
        <v>9</v>
      </c>
      <c r="E1464">
        <v>17</v>
      </c>
      <c r="F1464" t="s">
        <v>53</v>
      </c>
    </row>
    <row r="1465" spans="1:6" x14ac:dyDescent="0.25">
      <c r="A1465" s="87">
        <v>44502</v>
      </c>
      <c r="B1465" t="s">
        <v>16585</v>
      </c>
      <c r="C1465" t="s">
        <v>52</v>
      </c>
      <c r="D1465" t="s">
        <v>6</v>
      </c>
      <c r="E1465">
        <v>20</v>
      </c>
      <c r="F1465" t="s">
        <v>223</v>
      </c>
    </row>
    <row r="1466" spans="1:6" x14ac:dyDescent="0.25">
      <c r="A1466" s="87">
        <v>44502</v>
      </c>
      <c r="B1466" t="s">
        <v>16585</v>
      </c>
      <c r="C1466" t="s">
        <v>52</v>
      </c>
      <c r="D1466" t="s">
        <v>6</v>
      </c>
      <c r="E1466">
        <v>20</v>
      </c>
      <c r="F1466" t="s">
        <v>181</v>
      </c>
    </row>
    <row r="1467" spans="1:6" x14ac:dyDescent="0.25">
      <c r="A1467" s="87">
        <v>44502</v>
      </c>
      <c r="B1467" t="s">
        <v>16585</v>
      </c>
      <c r="C1467" t="s">
        <v>52</v>
      </c>
      <c r="D1467" t="s">
        <v>6</v>
      </c>
      <c r="E1467">
        <v>80</v>
      </c>
      <c r="F1467" t="s">
        <v>53</v>
      </c>
    </row>
    <row r="1468" spans="1:6" x14ac:dyDescent="0.25">
      <c r="A1468" s="87">
        <v>44502</v>
      </c>
      <c r="B1468" t="s">
        <v>16585</v>
      </c>
      <c r="C1468" t="s">
        <v>52</v>
      </c>
      <c r="D1468" t="s">
        <v>10</v>
      </c>
      <c r="E1468">
        <v>7.4</v>
      </c>
      <c r="F1468" t="s">
        <v>184</v>
      </c>
    </row>
    <row r="1469" spans="1:6" x14ac:dyDescent="0.25">
      <c r="A1469" s="87">
        <v>44502</v>
      </c>
      <c r="B1469" t="s">
        <v>16585</v>
      </c>
      <c r="C1469" t="s">
        <v>52</v>
      </c>
      <c r="D1469" t="s">
        <v>8</v>
      </c>
      <c r="E1469">
        <v>18</v>
      </c>
      <c r="F1469" t="s">
        <v>53</v>
      </c>
    </row>
    <row r="1470" spans="1:6" x14ac:dyDescent="0.25">
      <c r="A1470" s="87">
        <v>44502</v>
      </c>
      <c r="B1470" t="s">
        <v>16585</v>
      </c>
      <c r="C1470" t="s">
        <v>52</v>
      </c>
      <c r="D1470" t="s">
        <v>10</v>
      </c>
      <c r="E1470">
        <v>7</v>
      </c>
      <c r="F1470" t="s">
        <v>184</v>
      </c>
    </row>
    <row r="1471" spans="1:6" x14ac:dyDescent="0.25">
      <c r="A1471" s="87">
        <v>44502</v>
      </c>
      <c r="B1471" t="s">
        <v>16585</v>
      </c>
      <c r="C1471" t="s">
        <v>321</v>
      </c>
      <c r="D1471" t="s">
        <v>6</v>
      </c>
      <c r="E1471">
        <v>40</v>
      </c>
      <c r="F1471" t="s">
        <v>181</v>
      </c>
    </row>
    <row r="1472" spans="1:6" x14ac:dyDescent="0.25">
      <c r="A1472" s="87">
        <v>44503</v>
      </c>
      <c r="B1472" t="s">
        <v>16585</v>
      </c>
      <c r="C1472">
        <v>24000493</v>
      </c>
      <c r="D1472" t="s">
        <v>6</v>
      </c>
      <c r="E1472">
        <v>40</v>
      </c>
      <c r="F1472" t="s">
        <v>207</v>
      </c>
    </row>
    <row r="1473" spans="1:6" x14ac:dyDescent="0.25">
      <c r="A1473" s="87">
        <v>44503</v>
      </c>
      <c r="B1473" t="s">
        <v>16585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7">
        <v>44503</v>
      </c>
      <c r="B1474" t="s">
        <v>16585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7">
        <v>44503</v>
      </c>
      <c r="B1475" t="s">
        <v>16585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7">
        <v>44503</v>
      </c>
      <c r="B1476" t="s">
        <v>16585</v>
      </c>
      <c r="C1476">
        <v>29500498</v>
      </c>
      <c r="D1476" t="s">
        <v>8</v>
      </c>
      <c r="E1476">
        <v>9</v>
      </c>
      <c r="F1476" t="s">
        <v>53</v>
      </c>
    </row>
    <row r="1477" spans="1:6" x14ac:dyDescent="0.25">
      <c r="A1477" s="87">
        <v>44503</v>
      </c>
      <c r="B1477" t="s">
        <v>16585</v>
      </c>
      <c r="C1477">
        <v>29500531</v>
      </c>
      <c r="D1477" t="s">
        <v>6</v>
      </c>
      <c r="E1477">
        <v>18</v>
      </c>
      <c r="F1477" t="s">
        <v>63</v>
      </c>
    </row>
    <row r="1478" spans="1:6" x14ac:dyDescent="0.25">
      <c r="A1478" s="87">
        <v>44503</v>
      </c>
      <c r="B1478" t="s">
        <v>16585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7">
        <v>44503</v>
      </c>
      <c r="B1479" t="s">
        <v>16585</v>
      </c>
      <c r="C1479">
        <v>29500548</v>
      </c>
      <c r="D1479" t="s">
        <v>6</v>
      </c>
      <c r="E1479">
        <v>13</v>
      </c>
      <c r="F1479" t="s">
        <v>53</v>
      </c>
    </row>
    <row r="1480" spans="1:6" x14ac:dyDescent="0.25">
      <c r="A1480" s="87">
        <v>44503</v>
      </c>
      <c r="B1480" t="s">
        <v>16585</v>
      </c>
      <c r="C1480">
        <v>29500599</v>
      </c>
      <c r="D1480" t="s">
        <v>6</v>
      </c>
      <c r="E1480">
        <v>17</v>
      </c>
      <c r="F1480" t="s">
        <v>53</v>
      </c>
    </row>
    <row r="1481" spans="1:6" x14ac:dyDescent="0.25">
      <c r="A1481" s="87">
        <v>44503</v>
      </c>
      <c r="B1481" t="s">
        <v>16585</v>
      </c>
      <c r="C1481">
        <v>29500602</v>
      </c>
      <c r="D1481" t="s">
        <v>6</v>
      </c>
      <c r="E1481">
        <v>16</v>
      </c>
      <c r="F1481" t="s">
        <v>53</v>
      </c>
    </row>
    <row r="1482" spans="1:6" x14ac:dyDescent="0.25">
      <c r="A1482" s="87">
        <v>44503</v>
      </c>
      <c r="B1482" t="s">
        <v>16585</v>
      </c>
      <c r="C1482">
        <v>29500605</v>
      </c>
      <c r="D1482" t="s">
        <v>6</v>
      </c>
      <c r="E1482">
        <v>15</v>
      </c>
      <c r="F1482" t="s">
        <v>53</v>
      </c>
    </row>
    <row r="1483" spans="1:6" x14ac:dyDescent="0.25">
      <c r="A1483" s="87">
        <v>44503</v>
      </c>
      <c r="B1483" t="s">
        <v>16585</v>
      </c>
      <c r="C1483">
        <v>29500861</v>
      </c>
      <c r="D1483" t="s">
        <v>8</v>
      </c>
      <c r="E1483">
        <v>21</v>
      </c>
      <c r="F1483" t="s">
        <v>53</v>
      </c>
    </row>
    <row r="1484" spans="1:6" x14ac:dyDescent="0.25">
      <c r="A1484" s="87">
        <v>44503</v>
      </c>
      <c r="B1484" t="s">
        <v>16585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7">
        <v>44503</v>
      </c>
      <c r="B1485" t="s">
        <v>16585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7">
        <v>44503</v>
      </c>
      <c r="B1486" t="s">
        <v>16585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7">
        <v>44503</v>
      </c>
      <c r="B1487" t="s">
        <v>16585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7">
        <v>44503</v>
      </c>
      <c r="B1488" t="s">
        <v>16585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7">
        <v>44503</v>
      </c>
      <c r="B1489" t="s">
        <v>16585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7">
        <v>44503</v>
      </c>
      <c r="B1490" t="s">
        <v>16585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7">
        <v>44503</v>
      </c>
      <c r="B1491" t="s">
        <v>16585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7">
        <v>44503</v>
      </c>
      <c r="B1492" t="s">
        <v>16585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7">
        <v>44503</v>
      </c>
      <c r="B1493" t="s">
        <v>16585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7">
        <v>44503</v>
      </c>
      <c r="B1494" t="s">
        <v>16585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7">
        <v>44503</v>
      </c>
      <c r="B1495" t="s">
        <v>16585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7">
        <v>44503</v>
      </c>
      <c r="B1496" t="s">
        <v>16585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7">
        <v>44503</v>
      </c>
      <c r="B1497" t="s">
        <v>16585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7">
        <v>44503</v>
      </c>
      <c r="B1498" t="s">
        <v>16585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7">
        <v>44503</v>
      </c>
      <c r="B1499" t="s">
        <v>16585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7">
        <v>44503</v>
      </c>
      <c r="B1500" t="s">
        <v>16585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7">
        <v>44503</v>
      </c>
      <c r="B1501" t="s">
        <v>16585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7">
        <v>44503</v>
      </c>
      <c r="B1502" t="s">
        <v>16585</v>
      </c>
      <c r="C1502">
        <v>29500917</v>
      </c>
      <c r="D1502" t="s">
        <v>6</v>
      </c>
      <c r="E1502">
        <v>33</v>
      </c>
      <c r="F1502" t="s">
        <v>201</v>
      </c>
    </row>
    <row r="1503" spans="1:6" x14ac:dyDescent="0.25">
      <c r="A1503" s="87">
        <v>44503</v>
      </c>
      <c r="B1503" t="s">
        <v>16585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7">
        <v>44503</v>
      </c>
      <c r="B1504" t="s">
        <v>16585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7">
        <v>44503</v>
      </c>
      <c r="B1505" t="s">
        <v>16585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7">
        <v>44503</v>
      </c>
      <c r="B1506" t="s">
        <v>16585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7">
        <v>44503</v>
      </c>
      <c r="B1507" t="s">
        <v>16585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7">
        <v>44503</v>
      </c>
      <c r="B1508" t="s">
        <v>16585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7">
        <v>44503</v>
      </c>
      <c r="B1509" t="s">
        <v>16585</v>
      </c>
      <c r="C1509" t="s">
        <v>52</v>
      </c>
      <c r="D1509" t="s">
        <v>6</v>
      </c>
      <c r="E1509">
        <v>131</v>
      </c>
      <c r="F1509" t="s">
        <v>63</v>
      </c>
    </row>
    <row r="1510" spans="1:6" x14ac:dyDescent="0.25">
      <c r="A1510" s="87">
        <v>44503</v>
      </c>
      <c r="B1510" t="s">
        <v>16585</v>
      </c>
      <c r="C1510" t="s">
        <v>52</v>
      </c>
      <c r="D1510" t="s">
        <v>6</v>
      </c>
      <c r="E1510">
        <v>65</v>
      </c>
      <c r="F1510" t="s">
        <v>251</v>
      </c>
    </row>
    <row r="1511" spans="1:6" x14ac:dyDescent="0.25">
      <c r="A1511" s="87">
        <v>44503</v>
      </c>
      <c r="B1511" t="s">
        <v>16585</v>
      </c>
      <c r="C1511" t="s">
        <v>52</v>
      </c>
      <c r="D1511" t="s">
        <v>6</v>
      </c>
      <c r="E1511">
        <v>65</v>
      </c>
      <c r="F1511" t="s">
        <v>63</v>
      </c>
    </row>
    <row r="1512" spans="1:6" x14ac:dyDescent="0.25">
      <c r="A1512" s="87">
        <v>44503</v>
      </c>
      <c r="B1512" t="s">
        <v>16585</v>
      </c>
      <c r="C1512" t="s">
        <v>52</v>
      </c>
      <c r="D1512" t="s">
        <v>6</v>
      </c>
      <c r="E1512">
        <v>128</v>
      </c>
      <c r="F1512" t="s">
        <v>53</v>
      </c>
    </row>
    <row r="1513" spans="1:6" x14ac:dyDescent="0.25">
      <c r="A1513" s="87">
        <v>44503</v>
      </c>
      <c r="B1513" t="s">
        <v>16585</v>
      </c>
      <c r="C1513" t="s">
        <v>52</v>
      </c>
      <c r="D1513" t="s">
        <v>8</v>
      </c>
      <c r="E1513">
        <v>16</v>
      </c>
      <c r="F1513" t="s">
        <v>53</v>
      </c>
    </row>
    <row r="1514" spans="1:6" x14ac:dyDescent="0.25">
      <c r="A1514" s="87">
        <v>44503</v>
      </c>
      <c r="B1514" t="s">
        <v>16585</v>
      </c>
      <c r="C1514" t="s">
        <v>52</v>
      </c>
      <c r="D1514" t="s">
        <v>10</v>
      </c>
      <c r="E1514">
        <v>30</v>
      </c>
      <c r="F1514" t="s">
        <v>186</v>
      </c>
    </row>
    <row r="1515" spans="1:6" x14ac:dyDescent="0.25">
      <c r="A1515" s="87">
        <v>44503</v>
      </c>
      <c r="B1515" t="s">
        <v>16585</v>
      </c>
      <c r="C1515" t="s">
        <v>52</v>
      </c>
      <c r="D1515" t="s">
        <v>10</v>
      </c>
      <c r="E1515">
        <v>9.8000000000000007</v>
      </c>
      <c r="F1515" t="s">
        <v>184</v>
      </c>
    </row>
    <row r="1516" spans="1:6" x14ac:dyDescent="0.25">
      <c r="A1516" s="87">
        <v>44503</v>
      </c>
      <c r="B1516" t="s">
        <v>16585</v>
      </c>
      <c r="C1516" t="s">
        <v>52</v>
      </c>
      <c r="D1516" t="s">
        <v>8</v>
      </c>
      <c r="E1516">
        <v>28</v>
      </c>
      <c r="F1516" t="s">
        <v>53</v>
      </c>
    </row>
    <row r="1517" spans="1:6" x14ac:dyDescent="0.25">
      <c r="A1517" s="87">
        <v>44503</v>
      </c>
      <c r="B1517" t="s">
        <v>16585</v>
      </c>
      <c r="C1517" t="s">
        <v>52</v>
      </c>
      <c r="D1517" t="s">
        <v>8</v>
      </c>
      <c r="E1517">
        <v>20</v>
      </c>
      <c r="F1517" t="s">
        <v>17</v>
      </c>
    </row>
    <row r="1518" spans="1:6" x14ac:dyDescent="0.25">
      <c r="A1518" s="87">
        <v>44503</v>
      </c>
      <c r="B1518" t="s">
        <v>16585</v>
      </c>
      <c r="C1518" t="s">
        <v>52</v>
      </c>
      <c r="D1518" t="s">
        <v>10</v>
      </c>
      <c r="E1518">
        <v>4.2</v>
      </c>
      <c r="F1518" t="s">
        <v>184</v>
      </c>
    </row>
    <row r="1519" spans="1:6" x14ac:dyDescent="0.25">
      <c r="A1519" s="87">
        <v>44503</v>
      </c>
      <c r="B1519" t="s">
        <v>16585</v>
      </c>
      <c r="C1519" t="s">
        <v>52</v>
      </c>
      <c r="D1519" t="s">
        <v>10</v>
      </c>
      <c r="E1519">
        <v>33.5</v>
      </c>
      <c r="F1519" t="s">
        <v>198</v>
      </c>
    </row>
    <row r="1520" spans="1:6" x14ac:dyDescent="0.25">
      <c r="A1520" s="87">
        <v>44503</v>
      </c>
      <c r="B1520" t="s">
        <v>16585</v>
      </c>
      <c r="C1520" t="s">
        <v>617</v>
      </c>
      <c r="D1520" t="s">
        <v>8</v>
      </c>
      <c r="E1520">
        <v>12</v>
      </c>
      <c r="F1520" t="s">
        <v>53</v>
      </c>
    </row>
    <row r="1521" spans="1:6" x14ac:dyDescent="0.25">
      <c r="A1521" s="87">
        <v>44503</v>
      </c>
      <c r="B1521" t="s">
        <v>16585</v>
      </c>
      <c r="C1521" t="s">
        <v>331</v>
      </c>
      <c r="D1521" t="s">
        <v>6</v>
      </c>
      <c r="E1521">
        <v>8.4</v>
      </c>
      <c r="F1521" t="s">
        <v>523</v>
      </c>
    </row>
    <row r="1522" spans="1:6" x14ac:dyDescent="0.25">
      <c r="A1522" s="87">
        <v>44504</v>
      </c>
      <c r="B1522" t="s">
        <v>16585</v>
      </c>
      <c r="C1522">
        <v>23500286</v>
      </c>
      <c r="D1522" t="s">
        <v>6</v>
      </c>
      <c r="E1522">
        <v>97</v>
      </c>
      <c r="F1522" t="s">
        <v>16596</v>
      </c>
    </row>
    <row r="1523" spans="1:6" x14ac:dyDescent="0.25">
      <c r="A1523" s="87">
        <v>44504</v>
      </c>
      <c r="B1523" t="s">
        <v>16585</v>
      </c>
      <c r="C1523">
        <v>29501003</v>
      </c>
      <c r="D1523" t="s">
        <v>8</v>
      </c>
      <c r="E1523">
        <v>135</v>
      </c>
      <c r="F1523" t="s">
        <v>43</v>
      </c>
    </row>
    <row r="1524" spans="1:6" x14ac:dyDescent="0.25">
      <c r="A1524" s="87">
        <v>44504</v>
      </c>
      <c r="B1524" t="s">
        <v>16585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7">
        <v>44504</v>
      </c>
      <c r="B1525" t="s">
        <v>16585</v>
      </c>
      <c r="C1525">
        <v>32000036</v>
      </c>
      <c r="D1525" t="s">
        <v>6</v>
      </c>
      <c r="E1525">
        <v>22</v>
      </c>
      <c r="F1525" t="s">
        <v>181</v>
      </c>
    </row>
    <row r="1526" spans="1:6" x14ac:dyDescent="0.25">
      <c r="A1526" s="87">
        <v>44504</v>
      </c>
      <c r="B1526" t="s">
        <v>16585</v>
      </c>
      <c r="C1526">
        <v>32000067</v>
      </c>
      <c r="D1526" t="s">
        <v>6</v>
      </c>
      <c r="E1526">
        <v>66</v>
      </c>
      <c r="F1526" t="s">
        <v>521</v>
      </c>
    </row>
    <row r="1527" spans="1:6" x14ac:dyDescent="0.25">
      <c r="A1527" s="87">
        <v>44504</v>
      </c>
      <c r="B1527" t="s">
        <v>16585</v>
      </c>
      <c r="C1527" t="s">
        <v>52</v>
      </c>
      <c r="D1527" t="s">
        <v>6</v>
      </c>
      <c r="E1527">
        <v>22</v>
      </c>
      <c r="F1527" t="s">
        <v>520</v>
      </c>
    </row>
    <row r="1528" spans="1:6" x14ac:dyDescent="0.25">
      <c r="A1528" s="87">
        <v>44504</v>
      </c>
      <c r="B1528" t="s">
        <v>16585</v>
      </c>
      <c r="C1528" t="s">
        <v>52</v>
      </c>
      <c r="D1528" t="s">
        <v>6</v>
      </c>
      <c r="E1528">
        <v>132</v>
      </c>
      <c r="F1528" t="s">
        <v>53</v>
      </c>
    </row>
    <row r="1529" spans="1:6" x14ac:dyDescent="0.25">
      <c r="A1529" s="87">
        <v>44504</v>
      </c>
      <c r="B1529" t="s">
        <v>16585</v>
      </c>
      <c r="C1529" t="s">
        <v>52</v>
      </c>
      <c r="D1529" t="s">
        <v>6</v>
      </c>
      <c r="E1529">
        <v>67.2</v>
      </c>
      <c r="F1529" t="s">
        <v>63</v>
      </c>
    </row>
    <row r="1530" spans="1:6" x14ac:dyDescent="0.25">
      <c r="A1530" s="87">
        <v>44504</v>
      </c>
      <c r="B1530" t="s">
        <v>16585</v>
      </c>
      <c r="C1530" t="s">
        <v>52</v>
      </c>
      <c r="D1530" t="s">
        <v>8</v>
      </c>
      <c r="E1530">
        <v>37.200000000000003</v>
      </c>
      <c r="F1530" t="s">
        <v>53</v>
      </c>
    </row>
    <row r="1531" spans="1:6" x14ac:dyDescent="0.25">
      <c r="A1531" s="87">
        <v>44504</v>
      </c>
      <c r="B1531" t="s">
        <v>16585</v>
      </c>
      <c r="C1531" t="s">
        <v>52</v>
      </c>
      <c r="D1531" t="s">
        <v>9</v>
      </c>
      <c r="E1531">
        <v>44.2</v>
      </c>
      <c r="F1531" t="s">
        <v>53</v>
      </c>
    </row>
    <row r="1532" spans="1:6" x14ac:dyDescent="0.25">
      <c r="A1532" s="87">
        <v>44504</v>
      </c>
      <c r="B1532" t="s">
        <v>16585</v>
      </c>
      <c r="C1532" t="s">
        <v>52</v>
      </c>
      <c r="D1532" t="s">
        <v>10</v>
      </c>
      <c r="E1532">
        <v>14.2</v>
      </c>
      <c r="F1532" t="s">
        <v>184</v>
      </c>
    </row>
    <row r="1533" spans="1:6" x14ac:dyDescent="0.25">
      <c r="A1533" s="87">
        <v>44504</v>
      </c>
      <c r="B1533" t="s">
        <v>16585</v>
      </c>
      <c r="C1533" t="s">
        <v>52</v>
      </c>
      <c r="D1533" t="s">
        <v>8</v>
      </c>
      <c r="E1533">
        <v>63</v>
      </c>
      <c r="F1533" t="s">
        <v>17</v>
      </c>
    </row>
    <row r="1534" spans="1:6" x14ac:dyDescent="0.25">
      <c r="A1534" s="87">
        <v>44504</v>
      </c>
      <c r="B1534" t="s">
        <v>16585</v>
      </c>
      <c r="C1534" t="s">
        <v>52</v>
      </c>
      <c r="D1534" t="s">
        <v>10</v>
      </c>
      <c r="E1534">
        <v>55.8</v>
      </c>
      <c r="F1534" t="s">
        <v>186</v>
      </c>
    </row>
    <row r="1535" spans="1:6" x14ac:dyDescent="0.25">
      <c r="A1535" s="87">
        <v>44504</v>
      </c>
      <c r="B1535" t="s">
        <v>16585</v>
      </c>
      <c r="C1535" t="s">
        <v>52</v>
      </c>
      <c r="D1535" t="s">
        <v>8</v>
      </c>
      <c r="E1535">
        <v>41</v>
      </c>
      <c r="F1535" t="s">
        <v>53</v>
      </c>
    </row>
    <row r="1536" spans="1:6" x14ac:dyDescent="0.25">
      <c r="A1536" s="87">
        <v>44504</v>
      </c>
      <c r="B1536" t="s">
        <v>16585</v>
      </c>
      <c r="C1536" t="s">
        <v>52</v>
      </c>
      <c r="D1536" t="s">
        <v>7</v>
      </c>
      <c r="E1536">
        <v>37.799999999999997</v>
      </c>
      <c r="F1536" t="s">
        <v>53</v>
      </c>
    </row>
    <row r="1537" spans="1:6" x14ac:dyDescent="0.25">
      <c r="A1537" s="87">
        <v>44504</v>
      </c>
      <c r="B1537" t="s">
        <v>16585</v>
      </c>
      <c r="C1537" t="s">
        <v>52</v>
      </c>
      <c r="D1537" t="s">
        <v>10</v>
      </c>
      <c r="E1537">
        <v>68.8</v>
      </c>
      <c r="F1537" t="s">
        <v>198</v>
      </c>
    </row>
    <row r="1538" spans="1:6" x14ac:dyDescent="0.25">
      <c r="A1538" s="87">
        <v>44504</v>
      </c>
      <c r="B1538" t="s">
        <v>16585</v>
      </c>
      <c r="C1538" t="s">
        <v>52</v>
      </c>
      <c r="D1538" t="s">
        <v>10</v>
      </c>
      <c r="E1538">
        <v>2.6</v>
      </c>
      <c r="F1538" t="s">
        <v>184</v>
      </c>
    </row>
    <row r="1539" spans="1:6" x14ac:dyDescent="0.25">
      <c r="A1539" s="87">
        <v>44504</v>
      </c>
      <c r="B1539" t="s">
        <v>16585</v>
      </c>
      <c r="C1539" t="s">
        <v>52</v>
      </c>
      <c r="D1539" t="s">
        <v>8</v>
      </c>
      <c r="E1539">
        <v>10</v>
      </c>
      <c r="F1539" t="s">
        <v>17</v>
      </c>
    </row>
    <row r="1540" spans="1:6" x14ac:dyDescent="0.25">
      <c r="A1540" s="87">
        <v>44505</v>
      </c>
      <c r="B1540" t="s">
        <v>16585</v>
      </c>
      <c r="C1540">
        <v>23000052</v>
      </c>
      <c r="D1540" t="s">
        <v>6</v>
      </c>
      <c r="E1540">
        <v>15</v>
      </c>
      <c r="F1540" t="s">
        <v>521</v>
      </c>
    </row>
    <row r="1541" spans="1:6" x14ac:dyDescent="0.25">
      <c r="A1541" s="87">
        <v>44505</v>
      </c>
      <c r="B1541" t="s">
        <v>16585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7">
        <v>44505</v>
      </c>
      <c r="B1542" t="s">
        <v>16585</v>
      </c>
      <c r="C1542">
        <v>29501003</v>
      </c>
      <c r="D1542" t="s">
        <v>8</v>
      </c>
      <c r="E1542">
        <v>14</v>
      </c>
      <c r="F1542" t="s">
        <v>43</v>
      </c>
    </row>
    <row r="1543" spans="1:6" x14ac:dyDescent="0.25">
      <c r="A1543" s="87">
        <v>44505</v>
      </c>
      <c r="B1543" t="s">
        <v>16585</v>
      </c>
      <c r="C1543">
        <v>29501032</v>
      </c>
      <c r="D1543" t="s">
        <v>8</v>
      </c>
      <c r="E1543">
        <v>32</v>
      </c>
      <c r="F1543" t="s">
        <v>85</v>
      </c>
    </row>
    <row r="1544" spans="1:6" x14ac:dyDescent="0.25">
      <c r="A1544" s="87">
        <v>44505</v>
      </c>
      <c r="B1544" t="s">
        <v>16585</v>
      </c>
      <c r="C1544">
        <v>31900002</v>
      </c>
      <c r="D1544" t="s">
        <v>6</v>
      </c>
      <c r="E1544">
        <v>40</v>
      </c>
      <c r="F1544" t="s">
        <v>520</v>
      </c>
    </row>
    <row r="1545" spans="1:6" x14ac:dyDescent="0.25">
      <c r="A1545" s="87">
        <v>44505</v>
      </c>
      <c r="B1545" t="s">
        <v>16585</v>
      </c>
      <c r="C1545">
        <v>32000020</v>
      </c>
      <c r="D1545" t="s">
        <v>6</v>
      </c>
      <c r="E1545">
        <v>40</v>
      </c>
      <c r="F1545" t="s">
        <v>223</v>
      </c>
    </row>
    <row r="1546" spans="1:6" x14ac:dyDescent="0.25">
      <c r="A1546" s="87">
        <v>44505</v>
      </c>
      <c r="B1546" t="s">
        <v>16585</v>
      </c>
      <c r="C1546" t="s">
        <v>52</v>
      </c>
      <c r="D1546" t="s">
        <v>8</v>
      </c>
      <c r="E1546">
        <v>19</v>
      </c>
      <c r="F1546" t="s">
        <v>53</v>
      </c>
    </row>
    <row r="1547" spans="1:6" x14ac:dyDescent="0.25">
      <c r="A1547" s="87">
        <v>44505</v>
      </c>
      <c r="B1547" t="s">
        <v>16585</v>
      </c>
      <c r="C1547" t="s">
        <v>52</v>
      </c>
      <c r="D1547" t="s">
        <v>6</v>
      </c>
      <c r="E1547">
        <v>91</v>
      </c>
      <c r="F1547" t="s">
        <v>63</v>
      </c>
    </row>
    <row r="1548" spans="1:6" x14ac:dyDescent="0.25">
      <c r="A1548" s="87">
        <v>44505</v>
      </c>
      <c r="B1548" t="s">
        <v>16585</v>
      </c>
      <c r="C1548" t="s">
        <v>52</v>
      </c>
      <c r="D1548" t="s">
        <v>6</v>
      </c>
      <c r="E1548">
        <v>228</v>
      </c>
      <c r="F1548" t="s">
        <v>53</v>
      </c>
    </row>
    <row r="1549" spans="1:6" x14ac:dyDescent="0.25">
      <c r="A1549" s="87">
        <v>44505</v>
      </c>
      <c r="B1549" t="s">
        <v>16585</v>
      </c>
      <c r="C1549" t="s">
        <v>52</v>
      </c>
      <c r="D1549" t="s">
        <v>8</v>
      </c>
      <c r="E1549">
        <v>25</v>
      </c>
      <c r="F1549" t="s">
        <v>53</v>
      </c>
    </row>
    <row r="1550" spans="1:6" x14ac:dyDescent="0.25">
      <c r="A1550" s="87">
        <v>44508</v>
      </c>
      <c r="B1550" t="s">
        <v>16585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7">
        <v>44508</v>
      </c>
      <c r="B1551" t="s">
        <v>16585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7">
        <v>44508</v>
      </c>
      <c r="B1552" t="s">
        <v>16585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7">
        <v>44508</v>
      </c>
      <c r="B1553" t="s">
        <v>16585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7">
        <v>44508</v>
      </c>
      <c r="B1554" t="s">
        <v>16585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7">
        <v>44508</v>
      </c>
      <c r="B1555" t="s">
        <v>16585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7">
        <v>44508</v>
      </c>
      <c r="B1556" t="s">
        <v>16585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7">
        <v>44508</v>
      </c>
      <c r="B1557" t="s">
        <v>16585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7">
        <v>44508</v>
      </c>
      <c r="B1558" t="s">
        <v>16585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7">
        <v>44508</v>
      </c>
      <c r="B1559" t="s">
        <v>16585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7">
        <v>44508</v>
      </c>
      <c r="B1560" t="s">
        <v>16585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7">
        <v>44508</v>
      </c>
      <c r="B1561" t="s">
        <v>16585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7">
        <v>44508</v>
      </c>
      <c r="B1562" t="s">
        <v>16585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7">
        <v>44508</v>
      </c>
      <c r="B1563" t="s">
        <v>16585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7">
        <v>44508</v>
      </c>
      <c r="B1564" t="s">
        <v>16585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7">
        <v>44508</v>
      </c>
      <c r="B1565" t="s">
        <v>16585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7">
        <v>44508</v>
      </c>
      <c r="B1566" t="s">
        <v>16585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7">
        <v>44508</v>
      </c>
      <c r="B1567" t="s">
        <v>16585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7">
        <v>44508</v>
      </c>
      <c r="B1568" t="s">
        <v>16585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7">
        <v>44508</v>
      </c>
      <c r="B1569" t="s">
        <v>16585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7">
        <v>44508</v>
      </c>
      <c r="B1570" t="s">
        <v>16585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7">
        <v>44508</v>
      </c>
      <c r="B1571" t="s">
        <v>16585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7">
        <v>44508</v>
      </c>
      <c r="B1572" t="s">
        <v>16585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7">
        <v>44508</v>
      </c>
      <c r="B1573" t="s">
        <v>16585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7">
        <v>44508</v>
      </c>
      <c r="B1574" t="s">
        <v>16585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7">
        <v>44508</v>
      </c>
      <c r="B1575" t="s">
        <v>16585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7">
        <v>44508</v>
      </c>
      <c r="B1576" t="s">
        <v>16585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7">
        <v>44508</v>
      </c>
      <c r="B1577" t="s">
        <v>16585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7">
        <v>44508</v>
      </c>
      <c r="B1578" t="s">
        <v>16585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7">
        <v>44508</v>
      </c>
      <c r="B1579" t="s">
        <v>16585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7">
        <v>44508</v>
      </c>
      <c r="B1580" t="s">
        <v>16585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7">
        <v>44508</v>
      </c>
      <c r="B1581" t="s">
        <v>16585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7">
        <v>44508</v>
      </c>
      <c r="B1582" t="s">
        <v>16585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7">
        <v>44508</v>
      </c>
      <c r="B1583" t="s">
        <v>16585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7">
        <v>44508</v>
      </c>
      <c r="B1584" t="s">
        <v>16585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7">
        <v>44508</v>
      </c>
      <c r="B1585" t="s">
        <v>16585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7">
        <v>44508</v>
      </c>
      <c r="B1586" t="s">
        <v>16585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7">
        <v>44508</v>
      </c>
      <c r="B1587" t="s">
        <v>16585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7">
        <v>44508</v>
      </c>
      <c r="B1588" t="s">
        <v>16585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7">
        <v>44508</v>
      </c>
      <c r="B1589" t="s">
        <v>16585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7">
        <v>44508</v>
      </c>
      <c r="B1590" t="s">
        <v>16585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7">
        <v>44508</v>
      </c>
      <c r="B1591" t="s">
        <v>16585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7">
        <v>44508</v>
      </c>
      <c r="B1592" t="s">
        <v>16585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7">
        <v>44508</v>
      </c>
      <c r="B1593" t="s">
        <v>16585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7">
        <v>44508</v>
      </c>
      <c r="B1594" t="s">
        <v>16585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7">
        <v>44508</v>
      </c>
      <c r="B1595" t="s">
        <v>16585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7">
        <v>44508</v>
      </c>
      <c r="B1596" t="s">
        <v>16585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7">
        <v>44508</v>
      </c>
      <c r="B1597" t="s">
        <v>16585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7">
        <v>44508</v>
      </c>
      <c r="B1598" t="s">
        <v>16585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7">
        <v>44508</v>
      </c>
      <c r="B1599" t="s">
        <v>16585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7">
        <v>44508</v>
      </c>
      <c r="B1600" t="s">
        <v>16585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7">
        <v>44508</v>
      </c>
      <c r="B1601" t="s">
        <v>16585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7">
        <v>44508</v>
      </c>
      <c r="B1602" t="s">
        <v>16585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7">
        <v>44508</v>
      </c>
      <c r="B1603" t="s">
        <v>16585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7">
        <v>44508</v>
      </c>
      <c r="B1604" t="s">
        <v>16585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7">
        <v>44508</v>
      </c>
      <c r="B1605" t="s">
        <v>16585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7">
        <v>44508</v>
      </c>
      <c r="B1606" t="s">
        <v>16585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7">
        <v>44508</v>
      </c>
      <c r="B1607" t="s">
        <v>16585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7">
        <v>44508</v>
      </c>
      <c r="B1608" t="s">
        <v>16585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7">
        <v>44508</v>
      </c>
      <c r="B1609" t="s">
        <v>16585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7">
        <v>44508</v>
      </c>
      <c r="B1610" t="s">
        <v>16585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7">
        <v>44508</v>
      </c>
      <c r="B1611" t="s">
        <v>16585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7">
        <v>44508</v>
      </c>
      <c r="B1612" t="s">
        <v>16585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7">
        <v>44508</v>
      </c>
      <c r="B1613" t="s">
        <v>16585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7">
        <v>44508</v>
      </c>
      <c r="B1614" t="s">
        <v>16585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7">
        <v>44508</v>
      </c>
      <c r="B1615" t="s">
        <v>16585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7">
        <v>44508</v>
      </c>
      <c r="B1616" t="s">
        <v>16585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7">
        <v>44508</v>
      </c>
      <c r="B1617" t="s">
        <v>16585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7">
        <v>44508</v>
      </c>
      <c r="B1618" t="s">
        <v>16585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7">
        <v>44508</v>
      </c>
      <c r="B1619" t="s">
        <v>16585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7">
        <v>44508</v>
      </c>
      <c r="B1620" t="s">
        <v>16585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7">
        <v>44508</v>
      </c>
      <c r="B1621" t="s">
        <v>16585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7">
        <v>44508</v>
      </c>
      <c r="B1622" t="s">
        <v>16585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7">
        <v>44508</v>
      </c>
      <c r="B1623" t="s">
        <v>16585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7">
        <v>44508</v>
      </c>
      <c r="B1624" t="s">
        <v>16585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7">
        <v>44508</v>
      </c>
      <c r="B1625" t="s">
        <v>16585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7">
        <v>44508</v>
      </c>
      <c r="B1626" t="s">
        <v>16585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7">
        <v>44508</v>
      </c>
      <c r="B1627" t="s">
        <v>16585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7">
        <v>44508</v>
      </c>
      <c r="B1628" t="s">
        <v>16585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7">
        <v>44508</v>
      </c>
      <c r="B1629" t="s">
        <v>16585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7">
        <v>44508</v>
      </c>
      <c r="B1630" t="s">
        <v>16585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7">
        <v>44508</v>
      </c>
      <c r="B1631" t="s">
        <v>16585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7">
        <v>44508</v>
      </c>
      <c r="B1632" t="s">
        <v>16585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7">
        <v>44508</v>
      </c>
      <c r="B1633" t="s">
        <v>16585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7">
        <v>44508</v>
      </c>
      <c r="B1634" t="s">
        <v>16585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7">
        <v>44508</v>
      </c>
      <c r="B1635" t="s">
        <v>16585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7">
        <v>44508</v>
      </c>
      <c r="B1636" t="s">
        <v>16585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7">
        <v>44508</v>
      </c>
      <c r="B1637" t="s">
        <v>16585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7">
        <v>44509</v>
      </c>
      <c r="B1638" t="s">
        <v>16585</v>
      </c>
      <c r="C1638">
        <v>23500369</v>
      </c>
      <c r="D1638" t="s">
        <v>6</v>
      </c>
      <c r="E1638">
        <v>60</v>
      </c>
      <c r="F1638" t="s">
        <v>201</v>
      </c>
    </row>
    <row r="1639" spans="1:6" x14ac:dyDescent="0.25">
      <c r="A1639" s="87">
        <v>44509</v>
      </c>
      <c r="B1639" t="s">
        <v>16585</v>
      </c>
      <c r="C1639" t="s">
        <v>52</v>
      </c>
      <c r="D1639" t="s">
        <v>6</v>
      </c>
      <c r="E1639">
        <v>6</v>
      </c>
      <c r="F1639" t="s">
        <v>184</v>
      </c>
    </row>
    <row r="1640" spans="1:6" x14ac:dyDescent="0.25">
      <c r="A1640" s="87">
        <v>44509</v>
      </c>
      <c r="B1640" t="s">
        <v>16585</v>
      </c>
      <c r="C1640" t="s">
        <v>52</v>
      </c>
      <c r="D1640" t="s">
        <v>6</v>
      </c>
      <c r="E1640">
        <v>15</v>
      </c>
      <c r="F1640" t="s">
        <v>53</v>
      </c>
    </row>
    <row r="1641" spans="1:6" x14ac:dyDescent="0.25">
      <c r="A1641" s="87">
        <v>44509</v>
      </c>
      <c r="B1641" t="s">
        <v>16585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7">
        <v>44509</v>
      </c>
      <c r="B1642" t="s">
        <v>16585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7">
        <v>44509</v>
      </c>
      <c r="B1643" t="s">
        <v>16585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7">
        <v>44509</v>
      </c>
      <c r="B1644" t="s">
        <v>16585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7">
        <v>44509</v>
      </c>
      <c r="B1645" t="s">
        <v>16585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7">
        <v>44509</v>
      </c>
      <c r="B1646" t="s">
        <v>16585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7">
        <v>44509</v>
      </c>
      <c r="B1647" t="s">
        <v>16585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7">
        <v>44509</v>
      </c>
      <c r="B1648" t="s">
        <v>16585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7">
        <v>44509</v>
      </c>
      <c r="B1649" t="s">
        <v>16585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7">
        <v>44509</v>
      </c>
      <c r="B1650" t="s">
        <v>16585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7">
        <v>44509</v>
      </c>
      <c r="B1651" t="s">
        <v>16585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7">
        <v>44509</v>
      </c>
      <c r="B1652" t="s">
        <v>16585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7">
        <v>44509</v>
      </c>
      <c r="B1653" t="s">
        <v>16585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7">
        <v>44509</v>
      </c>
      <c r="B1654" t="s">
        <v>16585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7">
        <v>44509</v>
      </c>
      <c r="B1655" t="s">
        <v>16585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7">
        <v>44509</v>
      </c>
      <c r="B1656" t="s">
        <v>16585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7">
        <v>44509</v>
      </c>
      <c r="B1657" t="s">
        <v>16585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7">
        <v>44509</v>
      </c>
      <c r="B1658" t="s">
        <v>16585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7">
        <v>44509</v>
      </c>
      <c r="B1659" t="s">
        <v>16585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7">
        <v>44509</v>
      </c>
      <c r="B1660" t="s">
        <v>16585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7">
        <v>44509</v>
      </c>
      <c r="B1661" t="s">
        <v>16585</v>
      </c>
      <c r="C1661">
        <v>32000028</v>
      </c>
      <c r="D1661" t="s">
        <v>6</v>
      </c>
      <c r="E1661">
        <v>20</v>
      </c>
      <c r="F1661" t="s">
        <v>207</v>
      </c>
    </row>
    <row r="1662" spans="1:6" x14ac:dyDescent="0.25">
      <c r="A1662" s="87">
        <v>44509</v>
      </c>
      <c r="B1662" t="s">
        <v>16585</v>
      </c>
      <c r="C1662">
        <v>32000056</v>
      </c>
      <c r="D1662" t="s">
        <v>6</v>
      </c>
      <c r="E1662">
        <v>20</v>
      </c>
      <c r="F1662" t="s">
        <v>207</v>
      </c>
    </row>
    <row r="1663" spans="1:6" x14ac:dyDescent="0.25">
      <c r="A1663" s="87">
        <v>44509</v>
      </c>
      <c r="B1663" t="s">
        <v>16585</v>
      </c>
      <c r="C1663">
        <v>32000106</v>
      </c>
      <c r="D1663" t="s">
        <v>6</v>
      </c>
      <c r="E1663">
        <v>20</v>
      </c>
      <c r="F1663" t="s">
        <v>53</v>
      </c>
    </row>
    <row r="1664" spans="1:6" x14ac:dyDescent="0.25">
      <c r="A1664" s="87">
        <v>44509</v>
      </c>
      <c r="B1664" t="s">
        <v>16585</v>
      </c>
      <c r="C1664">
        <v>32000106</v>
      </c>
      <c r="D1664" t="s">
        <v>6</v>
      </c>
      <c r="E1664">
        <v>20</v>
      </c>
      <c r="F1664" t="s">
        <v>520</v>
      </c>
    </row>
    <row r="1665" spans="1:6" x14ac:dyDescent="0.25">
      <c r="A1665" s="87">
        <v>44509</v>
      </c>
      <c r="B1665" t="s">
        <v>16585</v>
      </c>
      <c r="C1665">
        <v>47000988</v>
      </c>
      <c r="D1665" t="s">
        <v>6</v>
      </c>
      <c r="E1665">
        <v>20</v>
      </c>
      <c r="F1665" t="s">
        <v>63</v>
      </c>
    </row>
    <row r="1666" spans="1:6" x14ac:dyDescent="0.25">
      <c r="A1666" s="87">
        <v>44509</v>
      </c>
      <c r="B1666" t="s">
        <v>16585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7">
        <v>44509</v>
      </c>
      <c r="B1667" t="s">
        <v>16585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7">
        <v>44509</v>
      </c>
      <c r="B1668" t="s">
        <v>16585</v>
      </c>
      <c r="C1668" t="s">
        <v>52</v>
      </c>
      <c r="D1668" t="s">
        <v>10</v>
      </c>
      <c r="E1668">
        <v>162</v>
      </c>
      <c r="F1668" t="s">
        <v>186</v>
      </c>
    </row>
    <row r="1669" spans="1:6" x14ac:dyDescent="0.25">
      <c r="A1669" s="87">
        <v>44509</v>
      </c>
      <c r="B1669" t="s">
        <v>16585</v>
      </c>
      <c r="C1669" t="s">
        <v>52</v>
      </c>
      <c r="D1669" t="s">
        <v>6</v>
      </c>
      <c r="E1669">
        <v>88</v>
      </c>
      <c r="F1669" t="s">
        <v>63</v>
      </c>
    </row>
    <row r="1670" spans="1:6" x14ac:dyDescent="0.25">
      <c r="A1670" s="87">
        <v>44509</v>
      </c>
      <c r="B1670" t="s">
        <v>16585</v>
      </c>
      <c r="C1670" t="s">
        <v>52</v>
      </c>
      <c r="D1670" t="s">
        <v>8</v>
      </c>
      <c r="E1670">
        <v>35</v>
      </c>
      <c r="F1670" t="s">
        <v>53</v>
      </c>
    </row>
    <row r="1671" spans="1:6" x14ac:dyDescent="0.25">
      <c r="A1671" s="87">
        <v>44509</v>
      </c>
      <c r="B1671" t="s">
        <v>16585</v>
      </c>
      <c r="C1671" t="s">
        <v>52</v>
      </c>
      <c r="D1671" t="s">
        <v>9</v>
      </c>
      <c r="E1671">
        <v>18</v>
      </c>
      <c r="F1671" t="s">
        <v>53</v>
      </c>
    </row>
    <row r="1672" spans="1:6" x14ac:dyDescent="0.25">
      <c r="A1672" s="87">
        <v>44509</v>
      </c>
      <c r="B1672" t="s">
        <v>16585</v>
      </c>
      <c r="C1672" t="s">
        <v>52</v>
      </c>
      <c r="D1672" t="s">
        <v>6</v>
      </c>
      <c r="E1672">
        <v>60</v>
      </c>
      <c r="F1672" t="s">
        <v>53</v>
      </c>
    </row>
    <row r="1673" spans="1:6" x14ac:dyDescent="0.25">
      <c r="A1673" s="87">
        <v>44509</v>
      </c>
      <c r="B1673" t="s">
        <v>16585</v>
      </c>
      <c r="C1673" t="s">
        <v>332</v>
      </c>
      <c r="D1673" t="s">
        <v>10</v>
      </c>
      <c r="E1673">
        <v>126</v>
      </c>
      <c r="F1673" t="s">
        <v>27</v>
      </c>
    </row>
    <row r="1674" spans="1:6" x14ac:dyDescent="0.25">
      <c r="A1674" s="87">
        <v>44510</v>
      </c>
      <c r="B1674" t="s">
        <v>16585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7">
        <v>44510</v>
      </c>
      <c r="B1675" t="s">
        <v>16585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7">
        <v>44510</v>
      </c>
      <c r="B1676" t="s">
        <v>16585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7">
        <v>44510</v>
      </c>
      <c r="B1677" t="s">
        <v>16585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7">
        <v>44510</v>
      </c>
      <c r="B1678" t="s">
        <v>16585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7">
        <v>44510</v>
      </c>
      <c r="B1679" t="s">
        <v>16585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7">
        <v>44510</v>
      </c>
      <c r="B1680" t="s">
        <v>16585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7">
        <v>44510</v>
      </c>
      <c r="B1681" t="s">
        <v>16585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7">
        <v>44510</v>
      </c>
      <c r="B1682" t="s">
        <v>16585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7">
        <v>44510</v>
      </c>
      <c r="B1683" t="s">
        <v>16585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7">
        <v>44510</v>
      </c>
      <c r="B1684" t="s">
        <v>16585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7">
        <v>44510</v>
      </c>
      <c r="B1685" t="s">
        <v>16585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7">
        <v>44510</v>
      </c>
      <c r="B1686" t="s">
        <v>16585</v>
      </c>
      <c r="C1686">
        <v>29500917</v>
      </c>
      <c r="D1686" t="s">
        <v>6</v>
      </c>
      <c r="E1686">
        <v>76</v>
      </c>
      <c r="F1686" t="s">
        <v>201</v>
      </c>
    </row>
    <row r="1687" spans="1:6" x14ac:dyDescent="0.25">
      <c r="A1687" s="87">
        <v>44510</v>
      </c>
      <c r="B1687" t="s">
        <v>16585</v>
      </c>
      <c r="C1687">
        <v>29500917</v>
      </c>
      <c r="D1687" t="s">
        <v>6</v>
      </c>
      <c r="E1687">
        <v>29</v>
      </c>
      <c r="F1687" t="s">
        <v>201</v>
      </c>
    </row>
    <row r="1688" spans="1:6" x14ac:dyDescent="0.25">
      <c r="A1688" s="87">
        <v>44510</v>
      </c>
      <c r="B1688" t="s">
        <v>16585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7">
        <v>44510</v>
      </c>
      <c r="B1689" t="s">
        <v>16585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7">
        <v>44510</v>
      </c>
      <c r="B1690" t="s">
        <v>16585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7">
        <v>44510</v>
      </c>
      <c r="B1691" t="s">
        <v>16585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7">
        <v>44510</v>
      </c>
      <c r="B1692" t="s">
        <v>16585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7">
        <v>44510</v>
      </c>
      <c r="B1693" t="s">
        <v>16585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7">
        <v>44510</v>
      </c>
      <c r="B1694" t="s">
        <v>16585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7">
        <v>44510</v>
      </c>
      <c r="B1695" t="s">
        <v>16585</v>
      </c>
      <c r="C1695" t="s">
        <v>52</v>
      </c>
      <c r="D1695" t="s">
        <v>10</v>
      </c>
      <c r="E1695">
        <v>15</v>
      </c>
      <c r="F1695" t="s">
        <v>198</v>
      </c>
    </row>
    <row r="1696" spans="1:6" x14ac:dyDescent="0.25">
      <c r="A1696" s="87">
        <v>44510</v>
      </c>
      <c r="B1696" t="s">
        <v>16585</v>
      </c>
      <c r="C1696" t="s">
        <v>52</v>
      </c>
      <c r="D1696" t="s">
        <v>10</v>
      </c>
      <c r="E1696">
        <v>9</v>
      </c>
      <c r="F1696" t="s">
        <v>184</v>
      </c>
    </row>
    <row r="1697" spans="1:6" x14ac:dyDescent="0.25">
      <c r="A1697" s="87">
        <v>44510</v>
      </c>
      <c r="B1697" t="s">
        <v>16585</v>
      </c>
      <c r="C1697" t="s">
        <v>52</v>
      </c>
      <c r="D1697" t="s">
        <v>10</v>
      </c>
      <c r="E1697">
        <v>1</v>
      </c>
      <c r="F1697" t="s">
        <v>184</v>
      </c>
    </row>
    <row r="1698" spans="1:6" x14ac:dyDescent="0.25">
      <c r="A1698" s="87">
        <v>44510</v>
      </c>
      <c r="B1698" t="s">
        <v>16585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7">
        <v>44510</v>
      </c>
      <c r="B1699" t="s">
        <v>16585</v>
      </c>
      <c r="C1699">
        <v>31900002</v>
      </c>
      <c r="D1699" t="s">
        <v>6</v>
      </c>
      <c r="E1699">
        <v>40</v>
      </c>
      <c r="F1699" t="s">
        <v>520</v>
      </c>
    </row>
    <row r="1700" spans="1:6" x14ac:dyDescent="0.25">
      <c r="A1700" s="87">
        <v>44510</v>
      </c>
      <c r="B1700" t="s">
        <v>16585</v>
      </c>
      <c r="C1700">
        <v>32000049</v>
      </c>
      <c r="D1700" t="s">
        <v>6</v>
      </c>
      <c r="E1700">
        <v>60</v>
      </c>
      <c r="F1700" t="s">
        <v>223</v>
      </c>
    </row>
    <row r="1701" spans="1:6" x14ac:dyDescent="0.25">
      <c r="A1701" s="87">
        <v>44510</v>
      </c>
      <c r="B1701" t="s">
        <v>16585</v>
      </c>
      <c r="C1701">
        <v>32000107</v>
      </c>
      <c r="D1701" t="s">
        <v>6</v>
      </c>
      <c r="E1701">
        <v>60</v>
      </c>
      <c r="F1701" t="s">
        <v>223</v>
      </c>
    </row>
    <row r="1702" spans="1:6" x14ac:dyDescent="0.25">
      <c r="A1702" s="87">
        <v>44510</v>
      </c>
      <c r="B1702" t="s">
        <v>16585</v>
      </c>
      <c r="C1702" t="s">
        <v>52</v>
      </c>
      <c r="D1702" t="s">
        <v>6</v>
      </c>
      <c r="E1702">
        <v>100</v>
      </c>
      <c r="F1702" t="s">
        <v>53</v>
      </c>
    </row>
    <row r="1703" spans="1:6" x14ac:dyDescent="0.25">
      <c r="A1703" s="87">
        <v>44510</v>
      </c>
      <c r="B1703" t="s">
        <v>16585</v>
      </c>
      <c r="C1703" t="s">
        <v>52</v>
      </c>
      <c r="D1703" t="s">
        <v>6</v>
      </c>
      <c r="E1703">
        <v>26.4</v>
      </c>
      <c r="F1703" t="s">
        <v>523</v>
      </c>
    </row>
    <row r="1704" spans="1:6" x14ac:dyDescent="0.25">
      <c r="A1704" s="87">
        <v>44510</v>
      </c>
      <c r="B1704" t="s">
        <v>16585</v>
      </c>
      <c r="C1704" t="s">
        <v>52</v>
      </c>
      <c r="D1704" t="s">
        <v>8</v>
      </c>
      <c r="E1704">
        <v>144</v>
      </c>
      <c r="F1704" t="s">
        <v>53</v>
      </c>
    </row>
    <row r="1705" spans="1:6" x14ac:dyDescent="0.25">
      <c r="A1705" s="87">
        <v>44510</v>
      </c>
      <c r="B1705" t="s">
        <v>16585</v>
      </c>
      <c r="C1705" t="s">
        <v>52</v>
      </c>
      <c r="D1705" t="s">
        <v>8</v>
      </c>
      <c r="E1705">
        <v>20</v>
      </c>
      <c r="F1705" t="s">
        <v>17</v>
      </c>
    </row>
    <row r="1706" spans="1:6" x14ac:dyDescent="0.25">
      <c r="A1706" s="87">
        <v>44510</v>
      </c>
      <c r="B1706" t="s">
        <v>16585</v>
      </c>
      <c r="C1706" t="s">
        <v>52</v>
      </c>
      <c r="D1706" t="s">
        <v>10</v>
      </c>
      <c r="E1706">
        <v>71</v>
      </c>
      <c r="F1706" t="s">
        <v>198</v>
      </c>
    </row>
    <row r="1707" spans="1:6" x14ac:dyDescent="0.25">
      <c r="A1707" s="87">
        <v>44510</v>
      </c>
      <c r="B1707" t="s">
        <v>16585</v>
      </c>
      <c r="C1707" t="s">
        <v>52</v>
      </c>
      <c r="D1707" t="s">
        <v>10</v>
      </c>
      <c r="E1707">
        <v>61</v>
      </c>
      <c r="F1707" t="s">
        <v>198</v>
      </c>
    </row>
    <row r="1708" spans="1:6" x14ac:dyDescent="0.25">
      <c r="A1708" s="87">
        <v>44510</v>
      </c>
      <c r="B1708" t="s">
        <v>16585</v>
      </c>
      <c r="C1708" t="s">
        <v>52</v>
      </c>
      <c r="D1708" t="s">
        <v>10</v>
      </c>
      <c r="E1708">
        <v>9.1999999999999993</v>
      </c>
      <c r="F1708" t="s">
        <v>184</v>
      </c>
    </row>
    <row r="1709" spans="1:6" x14ac:dyDescent="0.25">
      <c r="A1709" s="87">
        <v>44510</v>
      </c>
      <c r="B1709" t="s">
        <v>16585</v>
      </c>
      <c r="C1709">
        <v>23000052</v>
      </c>
      <c r="D1709" t="s">
        <v>6</v>
      </c>
      <c r="E1709">
        <v>147</v>
      </c>
      <c r="F1709" t="s">
        <v>16597</v>
      </c>
    </row>
    <row r="1710" spans="1:6" x14ac:dyDescent="0.25">
      <c r="A1710" s="87">
        <v>44511</v>
      </c>
      <c r="B1710" t="s">
        <v>16585</v>
      </c>
      <c r="C1710" t="s">
        <v>52</v>
      </c>
      <c r="D1710" t="s">
        <v>8</v>
      </c>
      <c r="E1710">
        <v>42</v>
      </c>
      <c r="F1710" t="s">
        <v>17</v>
      </c>
    </row>
    <row r="1711" spans="1:6" x14ac:dyDescent="0.25">
      <c r="A1711" s="87">
        <v>44511</v>
      </c>
      <c r="B1711" t="s">
        <v>16585</v>
      </c>
      <c r="C1711" t="s">
        <v>52</v>
      </c>
      <c r="D1711" t="s">
        <v>10</v>
      </c>
      <c r="E1711">
        <v>22</v>
      </c>
      <c r="F1711" t="s">
        <v>186</v>
      </c>
    </row>
    <row r="1712" spans="1:6" x14ac:dyDescent="0.25">
      <c r="A1712" s="87">
        <v>44511</v>
      </c>
      <c r="B1712" t="s">
        <v>16585</v>
      </c>
      <c r="C1712" t="s">
        <v>52</v>
      </c>
      <c r="D1712" t="s">
        <v>10</v>
      </c>
      <c r="E1712">
        <v>3</v>
      </c>
      <c r="F1712" t="s">
        <v>184</v>
      </c>
    </row>
    <row r="1713" spans="1:6" x14ac:dyDescent="0.25">
      <c r="A1713" s="87">
        <v>44511</v>
      </c>
      <c r="B1713" t="s">
        <v>16585</v>
      </c>
      <c r="C1713">
        <v>29500917</v>
      </c>
      <c r="D1713" t="s">
        <v>6</v>
      </c>
      <c r="E1713">
        <v>147</v>
      </c>
      <c r="F1713" t="s">
        <v>201</v>
      </c>
    </row>
    <row r="1714" spans="1:6" x14ac:dyDescent="0.25">
      <c r="A1714" s="87">
        <v>44511</v>
      </c>
      <c r="B1714" t="s">
        <v>16585</v>
      </c>
      <c r="C1714" t="s">
        <v>52</v>
      </c>
      <c r="D1714" t="s">
        <v>8</v>
      </c>
      <c r="E1714">
        <v>25</v>
      </c>
      <c r="F1714" t="s">
        <v>17</v>
      </c>
    </row>
    <row r="1715" spans="1:6" x14ac:dyDescent="0.25">
      <c r="A1715" s="87">
        <v>44511</v>
      </c>
      <c r="B1715" t="s">
        <v>16585</v>
      </c>
      <c r="C1715">
        <v>29501017</v>
      </c>
      <c r="D1715" t="s">
        <v>6</v>
      </c>
      <c r="E1715">
        <v>26</v>
      </c>
      <c r="F1715" t="s">
        <v>53</v>
      </c>
    </row>
    <row r="1716" spans="1:6" x14ac:dyDescent="0.25">
      <c r="A1716" s="87">
        <v>44511</v>
      </c>
      <c r="B1716" t="s">
        <v>16585</v>
      </c>
      <c r="C1716">
        <v>32000027</v>
      </c>
      <c r="D1716" t="s">
        <v>6</v>
      </c>
      <c r="E1716">
        <v>140</v>
      </c>
      <c r="F1716" t="s">
        <v>85</v>
      </c>
    </row>
    <row r="1717" spans="1:6" x14ac:dyDescent="0.25">
      <c r="A1717" s="87">
        <v>44511</v>
      </c>
      <c r="B1717" t="s">
        <v>16585</v>
      </c>
      <c r="C1717">
        <v>31900001</v>
      </c>
      <c r="D1717" t="s">
        <v>8</v>
      </c>
      <c r="E1717">
        <v>20</v>
      </c>
      <c r="F1717" t="s">
        <v>520</v>
      </c>
    </row>
    <row r="1718" spans="1:6" x14ac:dyDescent="0.25">
      <c r="A1718" s="87">
        <v>44511</v>
      </c>
      <c r="B1718" t="s">
        <v>16585</v>
      </c>
      <c r="C1718" t="s">
        <v>52</v>
      </c>
      <c r="D1718" t="s">
        <v>6</v>
      </c>
      <c r="E1718">
        <v>60</v>
      </c>
      <c r="F1718" t="s">
        <v>53</v>
      </c>
    </row>
    <row r="1719" spans="1:6" x14ac:dyDescent="0.25">
      <c r="A1719" s="87">
        <v>44511</v>
      </c>
      <c r="B1719" t="s">
        <v>16585</v>
      </c>
      <c r="C1719">
        <v>32000027</v>
      </c>
      <c r="D1719" t="s">
        <v>6</v>
      </c>
      <c r="E1719">
        <v>20</v>
      </c>
      <c r="F1719" t="s">
        <v>63</v>
      </c>
    </row>
    <row r="1720" spans="1:6" x14ac:dyDescent="0.25">
      <c r="A1720" s="87">
        <v>44511</v>
      </c>
      <c r="B1720" t="s">
        <v>16585</v>
      </c>
      <c r="C1720">
        <v>3190001</v>
      </c>
      <c r="D1720" t="s">
        <v>6</v>
      </c>
      <c r="E1720">
        <v>20</v>
      </c>
      <c r="F1720" t="s">
        <v>53</v>
      </c>
    </row>
    <row r="1721" spans="1:6" x14ac:dyDescent="0.25">
      <c r="A1721" s="87">
        <v>44511</v>
      </c>
      <c r="B1721" t="s">
        <v>16585</v>
      </c>
      <c r="C1721" t="s">
        <v>52</v>
      </c>
      <c r="D1721" t="s">
        <v>6</v>
      </c>
      <c r="E1721">
        <v>31.2</v>
      </c>
      <c r="F1721" t="s">
        <v>53</v>
      </c>
    </row>
    <row r="1722" spans="1:6" x14ac:dyDescent="0.25">
      <c r="A1722" s="87">
        <v>44511</v>
      </c>
      <c r="B1722" t="s">
        <v>16585</v>
      </c>
      <c r="C1722" t="s">
        <v>52</v>
      </c>
      <c r="D1722" t="s">
        <v>6</v>
      </c>
      <c r="E1722">
        <v>282</v>
      </c>
      <c r="F1722" t="s">
        <v>53</v>
      </c>
    </row>
    <row r="1723" spans="1:6" x14ac:dyDescent="0.25">
      <c r="A1723" s="87">
        <v>44511</v>
      </c>
      <c r="B1723" t="s">
        <v>16585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7">
        <v>44511</v>
      </c>
      <c r="B1724" t="s">
        <v>16585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7">
        <v>44511</v>
      </c>
      <c r="B1725" t="s">
        <v>16585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7">
        <v>44511</v>
      </c>
      <c r="B1726" t="s">
        <v>16585</v>
      </c>
      <c r="C1726">
        <v>29500917</v>
      </c>
      <c r="D1726" t="s">
        <v>6</v>
      </c>
      <c r="E1726">
        <v>65</v>
      </c>
      <c r="F1726" t="s">
        <v>201</v>
      </c>
    </row>
    <row r="1727" spans="1:6" x14ac:dyDescent="0.25">
      <c r="A1727" s="87">
        <v>44511</v>
      </c>
      <c r="B1727" t="s">
        <v>16585</v>
      </c>
      <c r="C1727">
        <v>29500498</v>
      </c>
      <c r="D1727" t="s">
        <v>6</v>
      </c>
      <c r="E1727">
        <v>12</v>
      </c>
      <c r="F1727" t="s">
        <v>85</v>
      </c>
    </row>
    <row r="1728" spans="1:6" x14ac:dyDescent="0.25">
      <c r="A1728" s="87">
        <v>44511</v>
      </c>
      <c r="B1728" t="s">
        <v>16585</v>
      </c>
      <c r="C1728" t="s">
        <v>52</v>
      </c>
      <c r="D1728" t="s">
        <v>10</v>
      </c>
      <c r="E1728">
        <v>8.5</v>
      </c>
      <c r="F1728" t="s">
        <v>184</v>
      </c>
    </row>
    <row r="1729" spans="1:6" x14ac:dyDescent="0.25">
      <c r="A1729" s="87">
        <v>44511</v>
      </c>
      <c r="B1729" t="s">
        <v>16585</v>
      </c>
      <c r="C1729" t="s">
        <v>52</v>
      </c>
      <c r="D1729" t="s">
        <v>8</v>
      </c>
      <c r="E1729">
        <v>15</v>
      </c>
      <c r="F1729" t="s">
        <v>53</v>
      </c>
    </row>
    <row r="1730" spans="1:6" x14ac:dyDescent="0.25">
      <c r="A1730" s="87">
        <v>44511</v>
      </c>
      <c r="B1730" t="s">
        <v>16585</v>
      </c>
      <c r="C1730" t="s">
        <v>52</v>
      </c>
      <c r="D1730" t="s">
        <v>8</v>
      </c>
      <c r="E1730">
        <v>20</v>
      </c>
      <c r="F1730" t="s">
        <v>63</v>
      </c>
    </row>
    <row r="1731" spans="1:6" x14ac:dyDescent="0.25">
      <c r="A1731" s="87">
        <v>44511</v>
      </c>
      <c r="B1731" t="s">
        <v>16585</v>
      </c>
      <c r="C1731" t="s">
        <v>52</v>
      </c>
      <c r="D1731" t="s">
        <v>10</v>
      </c>
      <c r="E1731">
        <v>2</v>
      </c>
      <c r="F1731" t="s">
        <v>184</v>
      </c>
    </row>
    <row r="1732" spans="1:6" x14ac:dyDescent="0.25">
      <c r="A1732" s="87">
        <v>44511</v>
      </c>
      <c r="B1732" t="s">
        <v>16585</v>
      </c>
      <c r="C1732" t="s">
        <v>52</v>
      </c>
      <c r="D1732" t="s">
        <v>6</v>
      </c>
      <c r="E1732">
        <v>209</v>
      </c>
      <c r="F1732" t="s">
        <v>53</v>
      </c>
    </row>
    <row r="1733" spans="1:6" x14ac:dyDescent="0.25">
      <c r="A1733" s="87">
        <v>44512</v>
      </c>
      <c r="B1733" t="s">
        <v>16585</v>
      </c>
      <c r="C1733" t="s">
        <v>52</v>
      </c>
      <c r="D1733" t="s">
        <v>10</v>
      </c>
      <c r="E1733">
        <v>110</v>
      </c>
      <c r="F1733" t="s">
        <v>186</v>
      </c>
    </row>
    <row r="1734" spans="1:6" x14ac:dyDescent="0.25">
      <c r="A1734" s="87">
        <v>44512</v>
      </c>
      <c r="B1734" t="s">
        <v>16585</v>
      </c>
      <c r="C1734" t="s">
        <v>52</v>
      </c>
      <c r="D1734" t="s">
        <v>10</v>
      </c>
      <c r="E1734">
        <v>15</v>
      </c>
      <c r="F1734" t="s">
        <v>296</v>
      </c>
    </row>
    <row r="1735" spans="1:6" x14ac:dyDescent="0.25">
      <c r="A1735" s="87">
        <v>44512</v>
      </c>
      <c r="B1735" t="s">
        <v>16585</v>
      </c>
      <c r="C1735" t="s">
        <v>52</v>
      </c>
      <c r="D1735" t="s">
        <v>8</v>
      </c>
      <c r="E1735">
        <v>30</v>
      </c>
      <c r="F1735" t="s">
        <v>17</v>
      </c>
    </row>
    <row r="1736" spans="1:6" x14ac:dyDescent="0.25">
      <c r="A1736" s="87">
        <v>44512</v>
      </c>
      <c r="B1736" t="s">
        <v>16585</v>
      </c>
      <c r="C1736" t="s">
        <v>333</v>
      </c>
      <c r="D1736" t="s">
        <v>10</v>
      </c>
      <c r="E1736">
        <v>80</v>
      </c>
      <c r="F1736" t="s">
        <v>527</v>
      </c>
    </row>
    <row r="1737" spans="1:6" x14ac:dyDescent="0.25">
      <c r="A1737" s="87">
        <v>44512</v>
      </c>
      <c r="B1737" t="s">
        <v>16585</v>
      </c>
      <c r="C1737" t="s">
        <v>52</v>
      </c>
      <c r="D1737" t="s">
        <v>8</v>
      </c>
      <c r="E1737">
        <v>28</v>
      </c>
      <c r="F1737" t="s">
        <v>53</v>
      </c>
    </row>
    <row r="1738" spans="1:6" x14ac:dyDescent="0.25">
      <c r="A1738" s="87">
        <v>44512</v>
      </c>
      <c r="B1738" t="s">
        <v>16585</v>
      </c>
      <c r="C1738" t="s">
        <v>52</v>
      </c>
      <c r="D1738" t="s">
        <v>9</v>
      </c>
      <c r="E1738">
        <v>55</v>
      </c>
      <c r="F1738" t="s">
        <v>53</v>
      </c>
    </row>
    <row r="1739" spans="1:6" x14ac:dyDescent="0.25">
      <c r="A1739" s="87">
        <v>44512</v>
      </c>
      <c r="B1739" t="s">
        <v>16585</v>
      </c>
      <c r="C1739">
        <v>29501003</v>
      </c>
      <c r="D1739" t="s">
        <v>8</v>
      </c>
      <c r="E1739">
        <v>161</v>
      </c>
      <c r="F1739" t="s">
        <v>43</v>
      </c>
    </row>
    <row r="1740" spans="1:6" x14ac:dyDescent="0.25">
      <c r="A1740" s="87">
        <v>44512</v>
      </c>
      <c r="B1740" t="s">
        <v>16585</v>
      </c>
      <c r="C1740" t="s">
        <v>52</v>
      </c>
      <c r="D1740" t="s">
        <v>8</v>
      </c>
      <c r="E1740">
        <v>31</v>
      </c>
      <c r="F1740" t="s">
        <v>53</v>
      </c>
    </row>
    <row r="1741" spans="1:6" x14ac:dyDescent="0.25">
      <c r="A1741" s="87">
        <v>44512</v>
      </c>
      <c r="B1741" t="s">
        <v>16585</v>
      </c>
      <c r="C1741">
        <v>29501017</v>
      </c>
      <c r="D1741" t="s">
        <v>6</v>
      </c>
      <c r="E1741">
        <v>13</v>
      </c>
      <c r="F1741" t="s">
        <v>53</v>
      </c>
    </row>
    <row r="1742" spans="1:6" x14ac:dyDescent="0.25">
      <c r="A1742" s="87">
        <v>44512</v>
      </c>
      <c r="B1742" t="s">
        <v>16585</v>
      </c>
      <c r="C1742">
        <v>31900002</v>
      </c>
      <c r="D1742" t="s">
        <v>6</v>
      </c>
      <c r="E1742">
        <v>40</v>
      </c>
      <c r="F1742" t="s">
        <v>520</v>
      </c>
    </row>
    <row r="1743" spans="1:6" x14ac:dyDescent="0.25">
      <c r="A1743" s="87">
        <v>44512</v>
      </c>
      <c r="B1743" t="s">
        <v>16585</v>
      </c>
      <c r="C1743">
        <v>32000002</v>
      </c>
      <c r="D1743" t="s">
        <v>6</v>
      </c>
      <c r="E1743">
        <v>20</v>
      </c>
      <c r="F1743" t="s">
        <v>63</v>
      </c>
    </row>
    <row r="1744" spans="1:6" x14ac:dyDescent="0.25">
      <c r="A1744" s="87">
        <v>44512</v>
      </c>
      <c r="B1744" t="s">
        <v>16585</v>
      </c>
      <c r="C1744">
        <v>32000049</v>
      </c>
      <c r="D1744" t="s">
        <v>6</v>
      </c>
      <c r="E1744">
        <v>180</v>
      </c>
      <c r="F1744" t="s">
        <v>207</v>
      </c>
    </row>
    <row r="1745" spans="1:6" x14ac:dyDescent="0.25">
      <c r="A1745" s="87">
        <v>44512</v>
      </c>
      <c r="B1745" t="s">
        <v>16585</v>
      </c>
      <c r="C1745">
        <v>32000106</v>
      </c>
      <c r="D1745" t="s">
        <v>6</v>
      </c>
      <c r="E1745">
        <v>40</v>
      </c>
      <c r="F1745" t="s">
        <v>207</v>
      </c>
    </row>
    <row r="1746" spans="1:6" x14ac:dyDescent="0.25">
      <c r="A1746" s="87">
        <v>44512</v>
      </c>
      <c r="B1746" t="s">
        <v>16585</v>
      </c>
      <c r="C1746" t="s">
        <v>52</v>
      </c>
      <c r="D1746" t="s">
        <v>10</v>
      </c>
      <c r="E1746">
        <v>10</v>
      </c>
      <c r="F1746" t="s">
        <v>186</v>
      </c>
    </row>
    <row r="1747" spans="1:6" x14ac:dyDescent="0.25">
      <c r="A1747" s="87">
        <v>44512</v>
      </c>
      <c r="B1747" t="s">
        <v>16585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7">
        <v>44515</v>
      </c>
      <c r="B1748" t="s">
        <v>16585</v>
      </c>
      <c r="C1748">
        <v>29500917</v>
      </c>
      <c r="D1748" t="s">
        <v>6</v>
      </c>
      <c r="E1748">
        <v>119</v>
      </c>
      <c r="F1748" t="s">
        <v>201</v>
      </c>
    </row>
    <row r="1749" spans="1:6" x14ac:dyDescent="0.25">
      <c r="A1749" s="87">
        <v>44515</v>
      </c>
      <c r="B1749" t="s">
        <v>16585</v>
      </c>
      <c r="C1749" t="s">
        <v>52</v>
      </c>
      <c r="D1749" t="s">
        <v>10</v>
      </c>
      <c r="E1749">
        <v>9.1999999999999993</v>
      </c>
      <c r="F1749" t="s">
        <v>184</v>
      </c>
    </row>
    <row r="1750" spans="1:6" x14ac:dyDescent="0.25">
      <c r="A1750" s="87">
        <v>44515</v>
      </c>
      <c r="B1750" t="s">
        <v>16585</v>
      </c>
      <c r="C1750" t="s">
        <v>52</v>
      </c>
      <c r="D1750" t="s">
        <v>10</v>
      </c>
      <c r="E1750">
        <v>202.4</v>
      </c>
      <c r="F1750" t="s">
        <v>198</v>
      </c>
    </row>
    <row r="1751" spans="1:6" x14ac:dyDescent="0.25">
      <c r="A1751" s="87">
        <v>44515</v>
      </c>
      <c r="B1751" t="s">
        <v>16585</v>
      </c>
      <c r="C1751" t="s">
        <v>52</v>
      </c>
      <c r="D1751" t="s">
        <v>6</v>
      </c>
      <c r="E1751">
        <v>26</v>
      </c>
      <c r="F1751" t="s">
        <v>201</v>
      </c>
    </row>
    <row r="1752" spans="1:6" x14ac:dyDescent="0.25">
      <c r="A1752" s="87">
        <v>44515</v>
      </c>
      <c r="B1752" t="s">
        <v>16585</v>
      </c>
      <c r="C1752" t="s">
        <v>52</v>
      </c>
      <c r="D1752" t="s">
        <v>10</v>
      </c>
      <c r="E1752">
        <v>3</v>
      </c>
      <c r="F1752" t="s">
        <v>184</v>
      </c>
    </row>
    <row r="1753" spans="1:6" x14ac:dyDescent="0.25">
      <c r="A1753" s="87">
        <v>44515</v>
      </c>
      <c r="B1753" t="s">
        <v>16585</v>
      </c>
      <c r="C1753">
        <v>29501032</v>
      </c>
      <c r="D1753" t="s">
        <v>8</v>
      </c>
      <c r="E1753">
        <v>29</v>
      </c>
      <c r="F1753" t="s">
        <v>43</v>
      </c>
    </row>
    <row r="1754" spans="1:6" x14ac:dyDescent="0.25">
      <c r="A1754" s="87">
        <v>44515</v>
      </c>
      <c r="B1754" t="s">
        <v>16585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7">
        <v>44515</v>
      </c>
      <c r="B1755" t="s">
        <v>16585</v>
      </c>
      <c r="C1755">
        <v>29501003</v>
      </c>
      <c r="D1755" t="s">
        <v>8</v>
      </c>
      <c r="E1755">
        <v>75</v>
      </c>
      <c r="F1755" t="s">
        <v>43</v>
      </c>
    </row>
    <row r="1756" spans="1:6" x14ac:dyDescent="0.25">
      <c r="A1756" s="87">
        <v>44515</v>
      </c>
      <c r="B1756" t="s">
        <v>16585</v>
      </c>
      <c r="C1756" t="s">
        <v>52</v>
      </c>
      <c r="D1756" t="s">
        <v>7</v>
      </c>
      <c r="E1756">
        <v>129</v>
      </c>
      <c r="F1756" t="s">
        <v>53</v>
      </c>
    </row>
    <row r="1757" spans="1:6" x14ac:dyDescent="0.25">
      <c r="A1757" s="87">
        <v>44515</v>
      </c>
      <c r="B1757" t="s">
        <v>16585</v>
      </c>
      <c r="C1757" t="s">
        <v>55</v>
      </c>
      <c r="D1757" t="s">
        <v>8</v>
      </c>
      <c r="E1757">
        <v>41</v>
      </c>
      <c r="F1757" t="s">
        <v>53</v>
      </c>
    </row>
    <row r="1758" spans="1:6" x14ac:dyDescent="0.25">
      <c r="A1758" s="87">
        <v>44515</v>
      </c>
      <c r="B1758" t="s">
        <v>16585</v>
      </c>
      <c r="C1758" t="s">
        <v>52</v>
      </c>
      <c r="D1758" t="s">
        <v>6</v>
      </c>
      <c r="E1758">
        <v>149.4</v>
      </c>
      <c r="F1758" t="s">
        <v>63</v>
      </c>
    </row>
    <row r="1759" spans="1:6" x14ac:dyDescent="0.25">
      <c r="A1759" s="87">
        <v>44515</v>
      </c>
      <c r="B1759" t="s">
        <v>16585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7">
        <v>44515</v>
      </c>
      <c r="B1760" t="s">
        <v>16585</v>
      </c>
      <c r="C1760" t="s">
        <v>52</v>
      </c>
      <c r="D1760" t="s">
        <v>8</v>
      </c>
      <c r="E1760">
        <v>309</v>
      </c>
      <c r="F1760" t="s">
        <v>19</v>
      </c>
    </row>
    <row r="1761" spans="1:6" x14ac:dyDescent="0.25">
      <c r="A1761" s="87">
        <v>44515</v>
      </c>
      <c r="B1761" t="s">
        <v>16585</v>
      </c>
      <c r="C1761" t="s">
        <v>52</v>
      </c>
      <c r="D1761" t="s">
        <v>8</v>
      </c>
      <c r="E1761">
        <v>18.2</v>
      </c>
      <c r="F1761" t="s">
        <v>53</v>
      </c>
    </row>
    <row r="1762" spans="1:6" x14ac:dyDescent="0.25">
      <c r="A1762" s="87">
        <v>44515</v>
      </c>
      <c r="B1762" t="s">
        <v>16585</v>
      </c>
      <c r="C1762" t="s">
        <v>52</v>
      </c>
      <c r="D1762" t="s">
        <v>7</v>
      </c>
      <c r="E1762">
        <v>40</v>
      </c>
      <c r="F1762" t="s">
        <v>53</v>
      </c>
    </row>
    <row r="1763" spans="1:6" x14ac:dyDescent="0.25">
      <c r="A1763" s="87">
        <v>44515</v>
      </c>
      <c r="B1763" t="s">
        <v>16585</v>
      </c>
      <c r="C1763" t="s">
        <v>52</v>
      </c>
      <c r="D1763" t="s">
        <v>9</v>
      </c>
      <c r="E1763">
        <v>15</v>
      </c>
      <c r="F1763" t="s">
        <v>53</v>
      </c>
    </row>
    <row r="1764" spans="1:6" x14ac:dyDescent="0.25">
      <c r="A1764" s="87">
        <v>44515</v>
      </c>
      <c r="B1764" t="s">
        <v>16585</v>
      </c>
      <c r="C1764" t="s">
        <v>335</v>
      </c>
      <c r="D1764" t="s">
        <v>9</v>
      </c>
      <c r="E1764">
        <v>15</v>
      </c>
      <c r="F1764" t="s">
        <v>17</v>
      </c>
    </row>
    <row r="1765" spans="1:6" x14ac:dyDescent="0.25">
      <c r="A1765" s="87">
        <v>44515</v>
      </c>
      <c r="B1765" t="s">
        <v>16585</v>
      </c>
      <c r="C1765" t="s">
        <v>52</v>
      </c>
      <c r="D1765" t="s">
        <v>8</v>
      </c>
      <c r="E1765">
        <v>30</v>
      </c>
      <c r="F1765" t="s">
        <v>53</v>
      </c>
    </row>
    <row r="1766" spans="1:6" x14ac:dyDescent="0.25">
      <c r="A1766" s="87">
        <v>44515</v>
      </c>
      <c r="B1766" t="s">
        <v>16585</v>
      </c>
      <c r="C1766" t="s">
        <v>52</v>
      </c>
      <c r="D1766" t="s">
        <v>6</v>
      </c>
      <c r="E1766">
        <v>40</v>
      </c>
      <c r="F1766" t="s">
        <v>63</v>
      </c>
    </row>
    <row r="1767" spans="1:6" x14ac:dyDescent="0.25">
      <c r="A1767" s="87">
        <v>44515</v>
      </c>
      <c r="B1767" t="s">
        <v>16585</v>
      </c>
      <c r="C1767" t="s">
        <v>52</v>
      </c>
      <c r="D1767" t="s">
        <v>10</v>
      </c>
      <c r="E1767">
        <v>7</v>
      </c>
      <c r="F1767" t="s">
        <v>296</v>
      </c>
    </row>
    <row r="1768" spans="1:6" x14ac:dyDescent="0.25">
      <c r="A1768" s="87">
        <v>44515</v>
      </c>
      <c r="B1768" t="s">
        <v>16585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7">
        <v>44515</v>
      </c>
      <c r="B1769" t="s">
        <v>16585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7">
        <v>44515</v>
      </c>
      <c r="B1770" t="s">
        <v>16585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7">
        <v>44515</v>
      </c>
      <c r="B1771" t="s">
        <v>16585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7">
        <v>44515</v>
      </c>
      <c r="B1772" t="s">
        <v>16585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7">
        <v>44515</v>
      </c>
      <c r="B1773" t="s">
        <v>16585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7">
        <v>44515</v>
      </c>
      <c r="B1774" t="s">
        <v>16585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7">
        <v>44515</v>
      </c>
      <c r="B1775" t="s">
        <v>16585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7">
        <v>44515</v>
      </c>
      <c r="B1776" t="s">
        <v>16585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7">
        <v>44515</v>
      </c>
      <c r="B1777" t="s">
        <v>16585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7">
        <v>44515</v>
      </c>
      <c r="B1778" t="s">
        <v>16585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7">
        <v>44515</v>
      </c>
      <c r="B1779" t="s">
        <v>16585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7">
        <v>44515</v>
      </c>
      <c r="B1780" t="s">
        <v>16585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7">
        <v>44515</v>
      </c>
      <c r="B1781" t="s">
        <v>16585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7">
        <v>44515</v>
      </c>
      <c r="B1782" t="s">
        <v>16585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7">
        <v>44515</v>
      </c>
      <c r="B1783" t="s">
        <v>16585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7">
        <v>44515</v>
      </c>
      <c r="B1784" t="s">
        <v>16585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7">
        <v>44515</v>
      </c>
      <c r="B1785" t="s">
        <v>16585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7">
        <v>44515</v>
      </c>
      <c r="B1786" t="s">
        <v>16585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7">
        <v>44515</v>
      </c>
      <c r="B1787" t="s">
        <v>16585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7">
        <v>44515</v>
      </c>
      <c r="B1788" t="s">
        <v>16585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7">
        <v>44516</v>
      </c>
      <c r="B1789" t="s">
        <v>16585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7">
        <v>44516</v>
      </c>
      <c r="B1790" t="s">
        <v>16585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7">
        <v>44516</v>
      </c>
      <c r="B1791" t="s">
        <v>16585</v>
      </c>
      <c r="C1791">
        <v>29500917</v>
      </c>
      <c r="D1791" t="s">
        <v>6</v>
      </c>
      <c r="E1791">
        <v>48</v>
      </c>
      <c r="F1791" t="s">
        <v>200</v>
      </c>
    </row>
    <row r="1792" spans="1:6" x14ac:dyDescent="0.25">
      <c r="A1792" s="87">
        <v>44516</v>
      </c>
      <c r="B1792" t="s">
        <v>16585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7">
        <v>44516</v>
      </c>
      <c r="B1793" t="s">
        <v>16585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7">
        <v>44516</v>
      </c>
      <c r="B1794" t="s">
        <v>16585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7">
        <v>44516</v>
      </c>
      <c r="B1795" t="s">
        <v>16585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7">
        <v>44516</v>
      </c>
      <c r="B1796" t="s">
        <v>16585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7">
        <v>44516</v>
      </c>
      <c r="B1797" t="s">
        <v>16585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7">
        <v>44516</v>
      </c>
      <c r="B1798" t="s">
        <v>16585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7">
        <v>44516</v>
      </c>
      <c r="B1799" t="s">
        <v>16585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7">
        <v>44516</v>
      </c>
      <c r="B1800" t="s">
        <v>16585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7">
        <v>44516</v>
      </c>
      <c r="B1801" t="s">
        <v>16585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7">
        <v>44516</v>
      </c>
      <c r="B1802" t="s">
        <v>16585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7">
        <v>44516</v>
      </c>
      <c r="B1803" t="s">
        <v>16585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7">
        <v>44516</v>
      </c>
      <c r="B1804" t="s">
        <v>16585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7">
        <v>44516</v>
      </c>
      <c r="B1805" t="s">
        <v>16585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7">
        <v>44516</v>
      </c>
      <c r="B1806" t="s">
        <v>16585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7">
        <v>44516</v>
      </c>
      <c r="B1807" t="s">
        <v>16585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7">
        <v>44516</v>
      </c>
      <c r="B1808" t="s">
        <v>16585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7">
        <v>44516</v>
      </c>
      <c r="B1809" t="s">
        <v>16585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7">
        <v>44516</v>
      </c>
      <c r="B1810" t="s">
        <v>16585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7">
        <v>44516</v>
      </c>
      <c r="B1811" t="s">
        <v>16585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7">
        <v>44516</v>
      </c>
      <c r="B1812" t="s">
        <v>16585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7">
        <v>44516</v>
      </c>
      <c r="B1813" t="s">
        <v>16585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7">
        <v>44516</v>
      </c>
      <c r="B1814" t="s">
        <v>16585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7">
        <v>44516</v>
      </c>
      <c r="B1815" t="s">
        <v>16585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7">
        <v>44516</v>
      </c>
      <c r="B1816" t="s">
        <v>16585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7">
        <v>44516</v>
      </c>
      <c r="B1817" t="s">
        <v>16585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7">
        <v>44516</v>
      </c>
      <c r="B1818" t="s">
        <v>16585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7">
        <v>44516</v>
      </c>
      <c r="B1819" t="s">
        <v>16585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7">
        <v>44516</v>
      </c>
      <c r="B1820" t="s">
        <v>16585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7">
        <v>44516</v>
      </c>
      <c r="B1821" t="s">
        <v>16585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7">
        <v>44516</v>
      </c>
      <c r="B1822" t="s">
        <v>16585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7">
        <v>44516</v>
      </c>
      <c r="B1823" t="s">
        <v>16585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7">
        <v>44516</v>
      </c>
      <c r="B1824" t="s">
        <v>16585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7">
        <v>44516</v>
      </c>
      <c r="B1825" t="s">
        <v>16585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7">
        <v>44516</v>
      </c>
      <c r="B1826" t="s">
        <v>16585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7">
        <v>44516</v>
      </c>
      <c r="B1827" t="s">
        <v>16585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7">
        <v>44516</v>
      </c>
      <c r="B1828" t="s">
        <v>16585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7">
        <v>44516</v>
      </c>
      <c r="B1829" t="s">
        <v>16585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7">
        <v>44516</v>
      </c>
      <c r="B1830" t="s">
        <v>16585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7">
        <v>44516</v>
      </c>
      <c r="B1831" t="s">
        <v>16585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7">
        <v>44516</v>
      </c>
      <c r="B1832" t="s">
        <v>16585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7">
        <v>44516</v>
      </c>
      <c r="B1833" t="s">
        <v>16585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7">
        <v>44516</v>
      </c>
      <c r="B1834" t="s">
        <v>16585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7">
        <v>44516</v>
      </c>
      <c r="B1835" t="s">
        <v>16585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7">
        <v>44516</v>
      </c>
      <c r="B1836" t="s">
        <v>16585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7">
        <v>44516</v>
      </c>
      <c r="B1837" t="s">
        <v>16585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7">
        <v>44516</v>
      </c>
      <c r="B1838" t="s">
        <v>16585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7">
        <v>44516</v>
      </c>
      <c r="B1839" t="s">
        <v>16585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7">
        <v>44516</v>
      </c>
      <c r="B1840" t="s">
        <v>16585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7">
        <v>44516.463506944441</v>
      </c>
      <c r="B1841" t="s">
        <v>16585</v>
      </c>
      <c r="C1841" s="88" t="s">
        <v>16598</v>
      </c>
      <c r="D1841" t="s">
        <v>6</v>
      </c>
      <c r="E1841" s="88" t="s">
        <v>16599</v>
      </c>
      <c r="F1841" t="s">
        <v>16600</v>
      </c>
    </row>
    <row r="1842" spans="1:6" x14ac:dyDescent="0.25">
      <c r="A1842" s="87">
        <v>44516.46361111111</v>
      </c>
      <c r="B1842" t="s">
        <v>16585</v>
      </c>
      <c r="C1842" s="88" t="s">
        <v>16601</v>
      </c>
      <c r="D1842" t="s">
        <v>6</v>
      </c>
      <c r="E1842" s="88" t="s">
        <v>16599</v>
      </c>
      <c r="F1842" t="s">
        <v>16602</v>
      </c>
    </row>
    <row r="1843" spans="1:6" x14ac:dyDescent="0.25">
      <c r="A1843" s="87">
        <v>44516.463865740741</v>
      </c>
      <c r="B1843" t="s">
        <v>16585</v>
      </c>
      <c r="C1843" s="88" t="s">
        <v>16598</v>
      </c>
      <c r="D1843" t="s">
        <v>6</v>
      </c>
      <c r="E1843" s="88" t="s">
        <v>16599</v>
      </c>
      <c r="F1843" t="s">
        <v>16603</v>
      </c>
    </row>
    <row r="1844" spans="1:6" x14ac:dyDescent="0.25">
      <c r="A1844" s="87">
        <v>44516.464131944442</v>
      </c>
      <c r="B1844" t="s">
        <v>16585</v>
      </c>
      <c r="C1844" s="88"/>
      <c r="D1844" t="s">
        <v>6</v>
      </c>
      <c r="E1844" s="88" t="s">
        <v>16604</v>
      </c>
      <c r="F1844" t="s">
        <v>16605</v>
      </c>
    </row>
    <row r="1845" spans="1:6" x14ac:dyDescent="0.25">
      <c r="A1845" s="87">
        <v>44516.464490740742</v>
      </c>
      <c r="B1845" t="s">
        <v>16585</v>
      </c>
      <c r="C1845" s="88" t="s">
        <v>16606</v>
      </c>
      <c r="D1845" t="s">
        <v>6</v>
      </c>
      <c r="E1845" s="88" t="s">
        <v>16607</v>
      </c>
      <c r="F1845" t="s">
        <v>16608</v>
      </c>
    </row>
    <row r="1846" spans="1:6" x14ac:dyDescent="0.25">
      <c r="A1846" s="87">
        <v>44516.464722222219</v>
      </c>
      <c r="B1846" t="s">
        <v>16585</v>
      </c>
      <c r="C1846" s="88" t="s">
        <v>16609</v>
      </c>
      <c r="D1846" t="s">
        <v>6</v>
      </c>
      <c r="E1846" s="88" t="s">
        <v>16599</v>
      </c>
      <c r="F1846" t="s">
        <v>16610</v>
      </c>
    </row>
    <row r="1847" spans="1:6" x14ac:dyDescent="0.25">
      <c r="A1847" s="87">
        <v>44516.464884259258</v>
      </c>
      <c r="B1847" t="s">
        <v>16585</v>
      </c>
      <c r="C1847" s="88" t="s">
        <v>16606</v>
      </c>
      <c r="D1847" t="s">
        <v>6</v>
      </c>
      <c r="E1847" s="88" t="s">
        <v>16611</v>
      </c>
      <c r="F1847" t="s">
        <v>16608</v>
      </c>
    </row>
    <row r="1848" spans="1:6" x14ac:dyDescent="0.25">
      <c r="A1848" s="87">
        <v>44516.465520833335</v>
      </c>
      <c r="B1848" t="s">
        <v>16585</v>
      </c>
      <c r="C1848" s="88"/>
      <c r="D1848" t="s">
        <v>182</v>
      </c>
      <c r="E1848" s="88" t="s">
        <v>16612</v>
      </c>
      <c r="F1848" t="s">
        <v>16613</v>
      </c>
    </row>
    <row r="1849" spans="1:6" x14ac:dyDescent="0.25">
      <c r="A1849" s="87">
        <v>44516.465682870374</v>
      </c>
      <c r="B1849" t="s">
        <v>16585</v>
      </c>
      <c r="C1849" s="88"/>
      <c r="D1849" t="s">
        <v>185</v>
      </c>
      <c r="E1849" s="88" t="s">
        <v>16614</v>
      </c>
      <c r="F1849" t="s">
        <v>16613</v>
      </c>
    </row>
    <row r="1850" spans="1:6" x14ac:dyDescent="0.25">
      <c r="A1850" s="87">
        <v>44516.465960648151</v>
      </c>
      <c r="B1850" t="s">
        <v>16585</v>
      </c>
      <c r="C1850" s="88"/>
      <c r="D1850" t="s">
        <v>185</v>
      </c>
      <c r="E1850" s="88" t="s">
        <v>16615</v>
      </c>
      <c r="F1850" t="s">
        <v>16616</v>
      </c>
    </row>
    <row r="1851" spans="1:6" x14ac:dyDescent="0.25">
      <c r="A1851" s="87">
        <v>44516.466134259259</v>
      </c>
      <c r="B1851" t="s">
        <v>16585</v>
      </c>
      <c r="C1851" s="88" t="s">
        <v>16617</v>
      </c>
      <c r="D1851" t="s">
        <v>6</v>
      </c>
      <c r="E1851" s="88" t="s">
        <v>16618</v>
      </c>
      <c r="F1851" t="s">
        <v>16619</v>
      </c>
    </row>
    <row r="1852" spans="1:6" x14ac:dyDescent="0.25">
      <c r="A1852" s="87">
        <v>44516.46675925926</v>
      </c>
      <c r="B1852" t="s">
        <v>16585</v>
      </c>
      <c r="C1852" s="88"/>
      <c r="D1852" t="s">
        <v>6</v>
      </c>
      <c r="E1852" s="88" t="s">
        <v>16620</v>
      </c>
      <c r="F1852" t="s">
        <v>16600</v>
      </c>
    </row>
    <row r="1853" spans="1:6" x14ac:dyDescent="0.25">
      <c r="A1853" s="87">
        <v>44516.466944444444</v>
      </c>
      <c r="B1853" t="s">
        <v>16585</v>
      </c>
      <c r="C1853" s="88" t="s">
        <v>16621</v>
      </c>
      <c r="D1853" t="s">
        <v>8</v>
      </c>
      <c r="E1853" s="88" t="s">
        <v>16622</v>
      </c>
      <c r="F1853" t="s">
        <v>16623</v>
      </c>
    </row>
    <row r="1854" spans="1:6" x14ac:dyDescent="0.25">
      <c r="A1854" s="87">
        <v>44516.467118055552</v>
      </c>
      <c r="B1854" t="s">
        <v>16585</v>
      </c>
      <c r="C1854" s="88" t="s">
        <v>336</v>
      </c>
      <c r="D1854" t="s">
        <v>6</v>
      </c>
      <c r="E1854" s="88" t="s">
        <v>16624</v>
      </c>
      <c r="F1854" t="s">
        <v>16619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purl.org/dc/terms/"/>
    <ds:schemaRef ds:uri="7acb4d67-5cba-4202-aef9-db5429aca769"/>
    <ds:schemaRef ds:uri="http://schemas.microsoft.com/office/2006/documentManagement/types"/>
    <ds:schemaRef ds:uri="5a3fbdc4-af52-4e8f-a6ab-2aed1baef7e5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Tabelle5</vt:lpstr>
      <vt:lpstr>BU3</vt:lpstr>
      <vt:lpstr>aktuelle Reduktion</vt:lpstr>
      <vt:lpstr>Produktionspreise</vt:lpstr>
      <vt:lpstr>Zeitlicher Verlauf</vt:lpstr>
      <vt:lpstr>Produktgruppe</vt:lpstr>
      <vt:lpstr>BU4</vt:lpstr>
      <vt:lpstr>BU2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2021-12-13T11:24:00Z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